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omments5.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pivotTables/pivotTable13.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1.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omments6.xml" ContentType="application/vnd.openxmlformats-officedocument.spreadsheetml.comment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xampp\htdocs\dashboard\"/>
    </mc:Choice>
  </mc:AlternateContent>
  <xr:revisionPtr revIDLastSave="0" documentId="13_ncr:1_{0AC1C5C9-4B42-4991-8417-95205519223B}" xr6:coauthVersionLast="47" xr6:coauthVersionMax="47" xr10:uidLastSave="{00000000-0000-0000-0000-000000000000}"/>
  <bookViews>
    <workbookView xWindow="-108" yWindow="-108" windowWidth="23256" windowHeight="12456" tabRatio="890" activeTab="1" xr2:uid="{E8C3B003-4055-4C46-A540-13F19A867A11}"/>
  </bookViews>
  <sheets>
    <sheet name="Review" sheetId="51" r:id="rId1"/>
    <sheet name="Informações" sheetId="46" r:id="rId2"/>
    <sheet name="Baseline" sheetId="26" r:id="rId3"/>
    <sheet name="Extração Jira - Itens" sheetId="20" r:id="rId4"/>
    <sheet name="Debitos Tecnicos_PI" sheetId="40" r:id="rId5"/>
    <sheet name="Debitos Tecnicos_Backlog" sheetId="41" r:id="rId6"/>
    <sheet name="Extração Jira - Sub Itens" sheetId="35" state="hidden" r:id="rId7"/>
    <sheet name="Extração Jira - Épicos" sheetId="31" state="hidden" r:id="rId8"/>
    <sheet name="Extração Abertura Indevida" sheetId="36" state="hidden" r:id="rId9"/>
    <sheet name="Extração Jira - Épicos Jornada" sheetId="43" r:id="rId10"/>
    <sheet name="Extração Jira - Itens (Épicos)" sheetId="44" r:id="rId11"/>
    <sheet name="Pontos Trabalhados" sheetId="19" r:id="rId12"/>
    <sheet name="Pontos Trabalhados (Épicos)" sheetId="39" state="hidden" r:id="rId13"/>
    <sheet name="Produtividade" sheetId="7" r:id="rId14"/>
    <sheet name="Situação dos Épicos" sheetId="45" r:id="rId15"/>
    <sheet name="Esforço por SP" sheetId="48" state="hidden" r:id="rId16"/>
    <sheet name="Carga Total de Trabalho" sheetId="8" r:id="rId17"/>
    <sheet name="Alterações no Plano (Novo)" sheetId="15" state="hidden" r:id="rId18"/>
    <sheet name="Cycle Time (Novo)" sheetId="16" r:id="rId19"/>
    <sheet name="Lead Time (Novo)" sheetId="34" state="hidden" r:id="rId20"/>
    <sheet name="Impedimento" sheetId="11" state="hidden" r:id="rId21"/>
    <sheet name="Débito Técnico" sheetId="10" r:id="rId22"/>
    <sheet name="Sustentação" sheetId="4" r:id="rId23"/>
    <sheet name="Dinâmicas" sheetId="37" r:id="rId24"/>
  </sheets>
  <definedNames>
    <definedName name="_xlnm._FilterDatabase" localSheetId="17" hidden="1">'Alterações no Plano (Novo)'!$C$107:$N$107</definedName>
    <definedName name="_xlnm._FilterDatabase" localSheetId="2" hidden="1">Baseline!$A$1:$AO$684</definedName>
    <definedName name="_xlnm._FilterDatabase" localSheetId="16" hidden="1">'Carga Total de Trabalho'!$B$2:$E$2</definedName>
    <definedName name="_xlnm._FilterDatabase" localSheetId="9" hidden="1">'Extração Jira - Épicos Jornada'!$A$1:$G$263</definedName>
    <definedName name="_xlnm._FilterDatabase" localSheetId="3" hidden="1">'Extração Jira - Itens'!$A$1:$AU$2999</definedName>
    <definedName name="_xlnm._FilterDatabase" localSheetId="10" hidden="1">'Extração Jira - Itens (Épicos)'!$A$1:$K$1978</definedName>
    <definedName name="_xlnm._FilterDatabase" localSheetId="6" hidden="1">'Extração Jira - Sub Itens'!$A$1:$M$1426</definedName>
    <definedName name="_xlnm._FilterDatabase" localSheetId="14" hidden="1">'Situação dos Épicos'!$Q$3:$Y$436</definedName>
    <definedName name="_xlchart.v5.0" hidden="1">'Débito Técnico'!$G$3</definedName>
    <definedName name="_xlchart.v5.1" hidden="1">'Débito Técnico'!$H$2:$L$2</definedName>
    <definedName name="_xlchart.v5.2" hidden="1">'Débito Técnico'!$H$3:$L$3</definedName>
    <definedName name="Tab_Baseline">OFFSET(Baseline!#REF!,0,0,COUNTA(Baseline!$A:$A),COUNTA(Baseline!#REF!))</definedName>
    <definedName name="Tab_Debitos_Tecnicos_Backlog">OFFSET('Debitos Tecnicos_Backlog'!$A$1,0,0,COUNTA('Debitos Tecnicos_Backlog'!$A:$A),COUNTA('Debitos Tecnicos_Backlog'!$1:$1))</definedName>
    <definedName name="Tab_Debitos_Tecnicos_PI">OFFSET('Debitos Tecnicos_PI'!$A$1,0,0,COUNTA('Debitos Tecnicos_PI'!$A:$A),COUNTA('Debitos Tecnicos_PI'!$1:$1))</definedName>
    <definedName name="Tab_Épicos_Jornada">OFFSET('Extração Jira - Épicos Jornada'!$A$1,0,0,COUNTA('Extração Jira - Épicos Jornada'!$A:$A),COUNTA('Extração Jira - Épicos Jornada'!$1:$1))</definedName>
    <definedName name="Tab_Extração_Jira_Épicos">OFFSET('Extração Jira - Itens (Épicos)'!$A$1,0,0,COUNTA('Extração Jira - Itens (Épicos)'!$A:$A),COUNTA('Extração Jira - Itens (Épicos)'!$1:$1))</definedName>
    <definedName name="Tab_Impedimentos">OFFSET(Impedimento!$K$2,0,0,COUNTA(Impedimento!$K$2:$K$135),COUNTA(Impedimento!$K$16:$BR$16))</definedName>
    <definedName name="Tab_Itens_Jira">OFFSET('Extração Jira - Itens'!$A$1,0,0,COUNTA('Extração Jira - Itens'!$A:$A),COUNTA('Extração Jira - Itens'!$1:$1))</definedName>
  </definedNames>
  <calcPr calcId="191028"/>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7"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9" l="1"/>
  <c r="I7" i="19"/>
  <c r="I5" i="19"/>
  <c r="C9" i="19"/>
  <c r="C8" i="19"/>
  <c r="G8" i="19" s="1"/>
  <c r="C7" i="19"/>
  <c r="G7" i="19" s="1"/>
  <c r="C5" i="19"/>
  <c r="G5" i="19" s="1"/>
  <c r="C10" i="8"/>
  <c r="C9" i="8"/>
  <c r="E4" i="8"/>
  <c r="E5" i="8"/>
  <c r="E6" i="8"/>
  <c r="E7" i="8"/>
  <c r="E8" i="8"/>
  <c r="E9" i="8"/>
  <c r="E10" i="8"/>
  <c r="E11" i="8"/>
  <c r="E3" i="8"/>
  <c r="C4" i="8"/>
  <c r="C5" i="8"/>
  <c r="C6" i="8"/>
  <c r="C7" i="8"/>
  <c r="C8" i="8"/>
  <c r="C11" i="8"/>
  <c r="C3" i="8"/>
  <c r="F7" i="7"/>
  <c r="F4" i="7"/>
  <c r="F5" i="7"/>
  <c r="F6" i="7"/>
  <c r="F3" i="7"/>
  <c r="M4" i="45" a="1"/>
  <c r="AH3" i="20"/>
  <c r="AI3" i="20"/>
  <c r="AJ3" i="20"/>
  <c r="AK3" i="20"/>
  <c r="AL3" i="20"/>
  <c r="AM3" i="20"/>
  <c r="AN3" i="20"/>
  <c r="AO3" i="20"/>
  <c r="AP3" i="20"/>
  <c r="AQ3" i="20"/>
  <c r="AR3" i="20"/>
  <c r="AS3" i="20"/>
  <c r="AT3" i="20"/>
  <c r="AU3" i="20"/>
  <c r="AH4" i="20"/>
  <c r="AI4" i="20"/>
  <c r="AJ4" i="20"/>
  <c r="AK4" i="20"/>
  <c r="AL4" i="20"/>
  <c r="AM4" i="20"/>
  <c r="AN4" i="20"/>
  <c r="AO4" i="20"/>
  <c r="AP4" i="20"/>
  <c r="AQ4" i="20"/>
  <c r="AR4" i="20"/>
  <c r="AS4" i="20"/>
  <c r="AT4" i="20"/>
  <c r="AU4" i="20"/>
  <c r="AH5" i="20"/>
  <c r="AI5" i="20"/>
  <c r="AJ5" i="20"/>
  <c r="AK5" i="20"/>
  <c r="AL5" i="20"/>
  <c r="AM5" i="20"/>
  <c r="AN5" i="20"/>
  <c r="AO5" i="20"/>
  <c r="AP5" i="20"/>
  <c r="AQ5" i="20"/>
  <c r="AR5" i="20"/>
  <c r="AS5" i="20"/>
  <c r="AT5" i="20"/>
  <c r="AU5" i="20"/>
  <c r="AH6" i="20"/>
  <c r="AI6" i="20"/>
  <c r="AJ6" i="20"/>
  <c r="AK6" i="20"/>
  <c r="AL6" i="20"/>
  <c r="AM6" i="20"/>
  <c r="AN6" i="20"/>
  <c r="AO6" i="20"/>
  <c r="AP6" i="20"/>
  <c r="AQ6" i="20"/>
  <c r="AR6" i="20"/>
  <c r="AS6" i="20"/>
  <c r="AT6" i="20"/>
  <c r="AU6" i="20"/>
  <c r="AH7" i="20"/>
  <c r="AI7" i="20"/>
  <c r="AJ7" i="20"/>
  <c r="AK7" i="20"/>
  <c r="AL7" i="20"/>
  <c r="AM7" i="20"/>
  <c r="AN7" i="20"/>
  <c r="AO7" i="20"/>
  <c r="AP7" i="20"/>
  <c r="AQ7" i="20"/>
  <c r="AR7" i="20"/>
  <c r="AS7" i="20"/>
  <c r="AT7" i="20"/>
  <c r="AU7" i="20"/>
  <c r="AH8" i="20"/>
  <c r="AI8" i="20"/>
  <c r="AJ8" i="20"/>
  <c r="AK8" i="20"/>
  <c r="AL8" i="20"/>
  <c r="AM8" i="20"/>
  <c r="AN8" i="20"/>
  <c r="AO8" i="20"/>
  <c r="AP8" i="20"/>
  <c r="AQ8" i="20"/>
  <c r="AR8" i="20"/>
  <c r="AS8" i="20"/>
  <c r="AT8" i="20"/>
  <c r="AU8" i="20"/>
  <c r="AH9" i="20"/>
  <c r="AI9" i="20"/>
  <c r="AJ9" i="20"/>
  <c r="AK9" i="20"/>
  <c r="AL9" i="20"/>
  <c r="AM9" i="20"/>
  <c r="AN9" i="20"/>
  <c r="AO9" i="20"/>
  <c r="AP9" i="20"/>
  <c r="AQ9" i="20"/>
  <c r="AR9" i="20"/>
  <c r="AS9" i="20"/>
  <c r="AT9" i="20"/>
  <c r="AU9" i="20"/>
  <c r="AH10" i="20"/>
  <c r="AI10" i="20"/>
  <c r="AJ10" i="20"/>
  <c r="AK10" i="20"/>
  <c r="AL10" i="20"/>
  <c r="AM10" i="20"/>
  <c r="AN10" i="20"/>
  <c r="AO10" i="20"/>
  <c r="AP10" i="20"/>
  <c r="AQ10" i="20"/>
  <c r="AR10" i="20"/>
  <c r="AS10" i="20"/>
  <c r="AT10" i="20"/>
  <c r="AU10" i="20"/>
  <c r="AH11" i="20"/>
  <c r="AI11" i="20"/>
  <c r="AJ11" i="20"/>
  <c r="AK11" i="20"/>
  <c r="AL11" i="20"/>
  <c r="AM11" i="20"/>
  <c r="AN11" i="20"/>
  <c r="AO11" i="20"/>
  <c r="AP11" i="20"/>
  <c r="AQ11" i="20"/>
  <c r="AR11" i="20"/>
  <c r="AS11" i="20"/>
  <c r="AT11" i="20"/>
  <c r="AU11" i="20"/>
  <c r="AH12" i="20"/>
  <c r="AI12" i="20"/>
  <c r="AJ12" i="20"/>
  <c r="AK12" i="20"/>
  <c r="AL12" i="20"/>
  <c r="AM12" i="20"/>
  <c r="AN12" i="20"/>
  <c r="AO12" i="20"/>
  <c r="AP12" i="20"/>
  <c r="AQ12" i="20"/>
  <c r="AR12" i="20"/>
  <c r="AS12" i="20"/>
  <c r="AT12" i="20"/>
  <c r="AU12" i="20"/>
  <c r="AH13" i="20"/>
  <c r="AI13" i="20"/>
  <c r="AJ13" i="20"/>
  <c r="AK13" i="20"/>
  <c r="AL13" i="20"/>
  <c r="AM13" i="20"/>
  <c r="AN13" i="20"/>
  <c r="AO13" i="20"/>
  <c r="AP13" i="20"/>
  <c r="AQ13" i="20"/>
  <c r="AR13" i="20"/>
  <c r="AS13" i="20"/>
  <c r="AT13" i="20"/>
  <c r="AU13" i="20"/>
  <c r="AH14" i="20"/>
  <c r="AI14" i="20"/>
  <c r="AJ14" i="20"/>
  <c r="AK14" i="20"/>
  <c r="AL14" i="20"/>
  <c r="AM14" i="20"/>
  <c r="AN14" i="20"/>
  <c r="AO14" i="20"/>
  <c r="AP14" i="20"/>
  <c r="AQ14" i="20"/>
  <c r="AR14" i="20"/>
  <c r="AS14" i="20"/>
  <c r="AT14" i="20"/>
  <c r="AU14" i="20"/>
  <c r="AH15" i="20"/>
  <c r="AI15" i="20"/>
  <c r="AJ15" i="20"/>
  <c r="AK15" i="20"/>
  <c r="AL15" i="20"/>
  <c r="AM15" i="20"/>
  <c r="AN15" i="20"/>
  <c r="AO15" i="20"/>
  <c r="AP15" i="20"/>
  <c r="AQ15" i="20"/>
  <c r="AR15" i="20"/>
  <c r="AS15" i="20"/>
  <c r="AT15" i="20"/>
  <c r="AU15" i="20"/>
  <c r="AH16" i="20"/>
  <c r="AI16" i="20"/>
  <c r="AJ16" i="20"/>
  <c r="AK16" i="20"/>
  <c r="AL16" i="20"/>
  <c r="AM16" i="20"/>
  <c r="AN16" i="20"/>
  <c r="AO16" i="20"/>
  <c r="AP16" i="20"/>
  <c r="AQ16" i="20"/>
  <c r="AR16" i="20"/>
  <c r="AS16" i="20"/>
  <c r="AT16" i="20"/>
  <c r="AU16" i="20"/>
  <c r="AH17" i="20"/>
  <c r="AI17" i="20"/>
  <c r="AJ17" i="20"/>
  <c r="AK17" i="20"/>
  <c r="AL17" i="20"/>
  <c r="AM17" i="20"/>
  <c r="AN17" i="20"/>
  <c r="AO17" i="20"/>
  <c r="AP17" i="20"/>
  <c r="AQ17" i="20"/>
  <c r="AR17" i="20"/>
  <c r="AS17" i="20"/>
  <c r="AT17" i="20"/>
  <c r="AU17" i="20"/>
  <c r="AH18" i="20"/>
  <c r="AI18" i="20"/>
  <c r="AJ18" i="20"/>
  <c r="AK18" i="20"/>
  <c r="AL18" i="20"/>
  <c r="AM18" i="20"/>
  <c r="AN18" i="20"/>
  <c r="AO18" i="20"/>
  <c r="AP18" i="20"/>
  <c r="AQ18" i="20"/>
  <c r="AR18" i="20"/>
  <c r="AS18" i="20"/>
  <c r="AT18" i="20"/>
  <c r="AU18" i="20"/>
  <c r="AH19" i="20"/>
  <c r="AI19" i="20"/>
  <c r="AJ19" i="20"/>
  <c r="AK19" i="20"/>
  <c r="AL19" i="20"/>
  <c r="AM19" i="20"/>
  <c r="AN19" i="20"/>
  <c r="AO19" i="20"/>
  <c r="AP19" i="20"/>
  <c r="AQ19" i="20"/>
  <c r="AR19" i="20"/>
  <c r="AS19" i="20"/>
  <c r="AT19" i="20"/>
  <c r="AU19" i="20"/>
  <c r="AH20" i="20"/>
  <c r="AI20" i="20"/>
  <c r="AJ20" i="20"/>
  <c r="AK20" i="20"/>
  <c r="AL20" i="20"/>
  <c r="AM20" i="20"/>
  <c r="AN20" i="20"/>
  <c r="AO20" i="20"/>
  <c r="AP20" i="20"/>
  <c r="AQ20" i="20"/>
  <c r="AR20" i="20"/>
  <c r="AS20" i="20"/>
  <c r="AT20" i="20"/>
  <c r="AU20" i="20"/>
  <c r="AH21" i="20"/>
  <c r="AI21" i="20"/>
  <c r="AJ21" i="20"/>
  <c r="AK21" i="20"/>
  <c r="AL21" i="20"/>
  <c r="AM21" i="20"/>
  <c r="AN21" i="20"/>
  <c r="AO21" i="20"/>
  <c r="AP21" i="20"/>
  <c r="AQ21" i="20"/>
  <c r="AR21" i="20"/>
  <c r="AS21" i="20"/>
  <c r="AT21" i="20"/>
  <c r="AU21" i="20"/>
  <c r="AH22" i="20"/>
  <c r="AI22" i="20"/>
  <c r="AJ22" i="20"/>
  <c r="AK22" i="20"/>
  <c r="AL22" i="20"/>
  <c r="AM22" i="20"/>
  <c r="AN22" i="20"/>
  <c r="AO22" i="20"/>
  <c r="AP22" i="20"/>
  <c r="AQ22" i="20"/>
  <c r="AR22" i="20"/>
  <c r="AS22" i="20"/>
  <c r="AT22" i="20"/>
  <c r="AU22" i="20"/>
  <c r="AH23" i="20"/>
  <c r="AI23" i="20"/>
  <c r="AJ23" i="20"/>
  <c r="AK23" i="20"/>
  <c r="AL23" i="20"/>
  <c r="AM23" i="20"/>
  <c r="AN23" i="20"/>
  <c r="AO23" i="20"/>
  <c r="AP23" i="20"/>
  <c r="AQ23" i="20"/>
  <c r="AR23" i="20"/>
  <c r="AS23" i="20"/>
  <c r="AT23" i="20"/>
  <c r="AU23" i="20"/>
  <c r="AH24" i="20"/>
  <c r="AI24" i="20"/>
  <c r="AJ24" i="20"/>
  <c r="AK24" i="20"/>
  <c r="AL24" i="20"/>
  <c r="AM24" i="20"/>
  <c r="AN24" i="20"/>
  <c r="AO24" i="20"/>
  <c r="AP24" i="20"/>
  <c r="AQ24" i="20"/>
  <c r="AR24" i="20"/>
  <c r="AS24" i="20"/>
  <c r="AT24" i="20"/>
  <c r="AU24" i="20"/>
  <c r="AH25" i="20"/>
  <c r="AI25" i="20"/>
  <c r="AJ25" i="20"/>
  <c r="AK25" i="20"/>
  <c r="AL25" i="20"/>
  <c r="AM25" i="20"/>
  <c r="AN25" i="20"/>
  <c r="AO25" i="20"/>
  <c r="AP25" i="20"/>
  <c r="AQ25" i="20"/>
  <c r="AR25" i="20"/>
  <c r="AS25" i="20"/>
  <c r="AT25" i="20"/>
  <c r="AU25" i="20"/>
  <c r="AH26" i="20"/>
  <c r="AI26" i="20"/>
  <c r="AJ26" i="20"/>
  <c r="AK26" i="20"/>
  <c r="AL26" i="20"/>
  <c r="AM26" i="20"/>
  <c r="AN26" i="20"/>
  <c r="AO26" i="20"/>
  <c r="AP26" i="20"/>
  <c r="AQ26" i="20"/>
  <c r="AR26" i="20"/>
  <c r="AS26" i="20"/>
  <c r="AT26" i="20"/>
  <c r="AU26" i="20"/>
  <c r="AH27" i="20"/>
  <c r="AI27" i="20"/>
  <c r="AJ27" i="20"/>
  <c r="AK27" i="20"/>
  <c r="AL27" i="20"/>
  <c r="AM27" i="20"/>
  <c r="AN27" i="20"/>
  <c r="AO27" i="20"/>
  <c r="AP27" i="20"/>
  <c r="AQ27" i="20"/>
  <c r="AR27" i="20"/>
  <c r="AS27" i="20"/>
  <c r="AT27" i="20"/>
  <c r="AU27" i="20"/>
  <c r="AH28" i="20"/>
  <c r="AI28" i="20"/>
  <c r="AJ28" i="20"/>
  <c r="AK28" i="20"/>
  <c r="AL28" i="20"/>
  <c r="AM28" i="20"/>
  <c r="AN28" i="20"/>
  <c r="AO28" i="20"/>
  <c r="AP28" i="20"/>
  <c r="AQ28" i="20"/>
  <c r="AR28" i="20"/>
  <c r="AS28" i="20"/>
  <c r="AT28" i="20"/>
  <c r="AU28" i="20"/>
  <c r="AH29" i="20"/>
  <c r="AI29" i="20"/>
  <c r="AJ29" i="20"/>
  <c r="AK29" i="20"/>
  <c r="AL29" i="20"/>
  <c r="AM29" i="20"/>
  <c r="AN29" i="20"/>
  <c r="AO29" i="20"/>
  <c r="AP29" i="20"/>
  <c r="AQ29" i="20"/>
  <c r="AR29" i="20"/>
  <c r="AS29" i="20"/>
  <c r="AT29" i="20"/>
  <c r="AU29" i="20"/>
  <c r="AH30" i="20"/>
  <c r="AI30" i="20"/>
  <c r="AJ30" i="20"/>
  <c r="AK30" i="20"/>
  <c r="AL30" i="20"/>
  <c r="AM30" i="20"/>
  <c r="AN30" i="20"/>
  <c r="AO30" i="20"/>
  <c r="AP30" i="20"/>
  <c r="AQ30" i="20"/>
  <c r="AR30" i="20"/>
  <c r="AS30" i="20"/>
  <c r="AT30" i="20"/>
  <c r="AU30" i="20"/>
  <c r="AH31" i="20"/>
  <c r="AI31" i="20"/>
  <c r="AJ31" i="20"/>
  <c r="AK31" i="20"/>
  <c r="AL31" i="20"/>
  <c r="AM31" i="20"/>
  <c r="AN31" i="20"/>
  <c r="AO31" i="20"/>
  <c r="AP31" i="20"/>
  <c r="AQ31" i="20"/>
  <c r="AR31" i="20"/>
  <c r="AS31" i="20"/>
  <c r="AT31" i="20"/>
  <c r="AU31" i="20"/>
  <c r="AH32" i="20"/>
  <c r="AI32" i="20"/>
  <c r="AJ32" i="20"/>
  <c r="AK32" i="20"/>
  <c r="AL32" i="20"/>
  <c r="AM32" i="20"/>
  <c r="AN32" i="20"/>
  <c r="AO32" i="20"/>
  <c r="AP32" i="20"/>
  <c r="AQ32" i="20"/>
  <c r="AR32" i="20"/>
  <c r="AS32" i="20"/>
  <c r="AT32" i="20"/>
  <c r="AU32" i="20"/>
  <c r="AH33" i="20"/>
  <c r="AI33" i="20"/>
  <c r="AJ33" i="20"/>
  <c r="AK33" i="20"/>
  <c r="AL33" i="20"/>
  <c r="AM33" i="20"/>
  <c r="AN33" i="20"/>
  <c r="AO33" i="20"/>
  <c r="AP33" i="20"/>
  <c r="AQ33" i="20"/>
  <c r="AR33" i="20"/>
  <c r="AS33" i="20"/>
  <c r="AT33" i="20"/>
  <c r="AU33" i="20"/>
  <c r="AH34" i="20"/>
  <c r="AI34" i="20"/>
  <c r="AJ34" i="20"/>
  <c r="AK34" i="20"/>
  <c r="AL34" i="20"/>
  <c r="AM34" i="20"/>
  <c r="AN34" i="20"/>
  <c r="AO34" i="20"/>
  <c r="AP34" i="20"/>
  <c r="AQ34" i="20"/>
  <c r="AR34" i="20"/>
  <c r="AS34" i="20"/>
  <c r="AT34" i="20"/>
  <c r="AU34" i="20"/>
  <c r="AH35" i="20"/>
  <c r="AI35" i="20"/>
  <c r="AJ35" i="20"/>
  <c r="AK35" i="20"/>
  <c r="AL35" i="20"/>
  <c r="AM35" i="20"/>
  <c r="AN35" i="20"/>
  <c r="AO35" i="20"/>
  <c r="AP35" i="20"/>
  <c r="AQ35" i="20"/>
  <c r="AR35" i="20"/>
  <c r="AS35" i="20"/>
  <c r="AT35" i="20"/>
  <c r="AU35" i="20"/>
  <c r="AH36" i="20"/>
  <c r="AI36" i="20"/>
  <c r="AJ36" i="20"/>
  <c r="AK36" i="20"/>
  <c r="AL36" i="20"/>
  <c r="AM36" i="20"/>
  <c r="AN36" i="20"/>
  <c r="AO36" i="20"/>
  <c r="AP36" i="20"/>
  <c r="AQ36" i="20"/>
  <c r="AR36" i="20"/>
  <c r="AS36" i="20"/>
  <c r="AT36" i="20"/>
  <c r="AU36" i="20"/>
  <c r="AH37" i="20"/>
  <c r="AI37" i="20"/>
  <c r="AJ37" i="20"/>
  <c r="AK37" i="20"/>
  <c r="AL37" i="20"/>
  <c r="AM37" i="20"/>
  <c r="AN37" i="20"/>
  <c r="AO37" i="20"/>
  <c r="AP37" i="20"/>
  <c r="AQ37" i="20"/>
  <c r="AR37" i="20"/>
  <c r="AS37" i="20"/>
  <c r="AT37" i="20"/>
  <c r="AU37" i="20"/>
  <c r="AH38" i="20"/>
  <c r="AI38" i="20"/>
  <c r="AJ38" i="20"/>
  <c r="AK38" i="20"/>
  <c r="AL38" i="20"/>
  <c r="AM38" i="20"/>
  <c r="AN38" i="20"/>
  <c r="AO38" i="20"/>
  <c r="AP38" i="20"/>
  <c r="AQ38" i="20"/>
  <c r="AR38" i="20"/>
  <c r="AS38" i="20"/>
  <c r="AT38" i="20"/>
  <c r="AU38" i="20"/>
  <c r="AH39" i="20"/>
  <c r="AI39" i="20"/>
  <c r="AJ39" i="20"/>
  <c r="AK39" i="20"/>
  <c r="AL39" i="20"/>
  <c r="AM39" i="20"/>
  <c r="AN39" i="20"/>
  <c r="AO39" i="20"/>
  <c r="AP39" i="20"/>
  <c r="AQ39" i="20"/>
  <c r="AR39" i="20"/>
  <c r="AS39" i="20"/>
  <c r="AT39" i="20"/>
  <c r="AU39" i="20"/>
  <c r="AH40" i="20"/>
  <c r="AI40" i="20"/>
  <c r="AJ40" i="20"/>
  <c r="AK40" i="20"/>
  <c r="AL40" i="20"/>
  <c r="AM40" i="20"/>
  <c r="AN40" i="20"/>
  <c r="AO40" i="20"/>
  <c r="AP40" i="20"/>
  <c r="AQ40" i="20"/>
  <c r="AR40" i="20"/>
  <c r="AS40" i="20"/>
  <c r="AT40" i="20"/>
  <c r="AU40" i="20"/>
  <c r="AH41" i="20"/>
  <c r="AI41" i="20"/>
  <c r="AJ41" i="20"/>
  <c r="AK41" i="20"/>
  <c r="AL41" i="20"/>
  <c r="AM41" i="20"/>
  <c r="AN41" i="20"/>
  <c r="AO41" i="20"/>
  <c r="AP41" i="20"/>
  <c r="AQ41" i="20"/>
  <c r="AR41" i="20"/>
  <c r="AS41" i="20"/>
  <c r="AT41" i="20"/>
  <c r="AU41" i="20"/>
  <c r="AH42" i="20"/>
  <c r="AI42" i="20"/>
  <c r="AJ42" i="20"/>
  <c r="AK42" i="20"/>
  <c r="AL42" i="20"/>
  <c r="AM42" i="20"/>
  <c r="AN42" i="20"/>
  <c r="AO42" i="20"/>
  <c r="AP42" i="20"/>
  <c r="AQ42" i="20"/>
  <c r="AR42" i="20"/>
  <c r="AS42" i="20"/>
  <c r="AT42" i="20"/>
  <c r="AU42" i="20"/>
  <c r="AH43" i="20"/>
  <c r="AI43" i="20"/>
  <c r="AJ43" i="20"/>
  <c r="AK43" i="20"/>
  <c r="AL43" i="20"/>
  <c r="AM43" i="20"/>
  <c r="AN43" i="20"/>
  <c r="AO43" i="20"/>
  <c r="AP43" i="20"/>
  <c r="AQ43" i="20"/>
  <c r="AR43" i="20"/>
  <c r="AS43" i="20"/>
  <c r="AT43" i="20"/>
  <c r="AU43" i="20"/>
  <c r="AH44" i="20"/>
  <c r="AI44" i="20"/>
  <c r="AJ44" i="20"/>
  <c r="AK44" i="20"/>
  <c r="AL44" i="20"/>
  <c r="AM44" i="20"/>
  <c r="AN44" i="20"/>
  <c r="AO44" i="20"/>
  <c r="AP44" i="20"/>
  <c r="AQ44" i="20"/>
  <c r="AR44" i="20"/>
  <c r="AS44" i="20"/>
  <c r="AT44" i="20"/>
  <c r="AU44" i="20"/>
  <c r="AH45" i="20"/>
  <c r="AI45" i="20"/>
  <c r="AJ45" i="20"/>
  <c r="AK45" i="20"/>
  <c r="AL45" i="20"/>
  <c r="AM45" i="20"/>
  <c r="AN45" i="20"/>
  <c r="AO45" i="20"/>
  <c r="AP45" i="20"/>
  <c r="AQ45" i="20"/>
  <c r="AR45" i="20"/>
  <c r="AS45" i="20"/>
  <c r="AT45" i="20"/>
  <c r="AU45" i="20"/>
  <c r="AH46" i="20"/>
  <c r="AI46" i="20"/>
  <c r="AJ46" i="20"/>
  <c r="AK46" i="20"/>
  <c r="AL46" i="20"/>
  <c r="AM46" i="20"/>
  <c r="AN46" i="20"/>
  <c r="AO46" i="20"/>
  <c r="AP46" i="20"/>
  <c r="AQ46" i="20"/>
  <c r="AR46" i="20"/>
  <c r="AS46" i="20"/>
  <c r="AT46" i="20"/>
  <c r="AU46" i="20"/>
  <c r="AH47" i="20"/>
  <c r="AI47" i="20"/>
  <c r="AJ47" i="20"/>
  <c r="AK47" i="20"/>
  <c r="AL47" i="20"/>
  <c r="AM47" i="20"/>
  <c r="AN47" i="20"/>
  <c r="AO47" i="20"/>
  <c r="AP47" i="20"/>
  <c r="AQ47" i="20"/>
  <c r="AR47" i="20"/>
  <c r="AS47" i="20"/>
  <c r="AT47" i="20"/>
  <c r="AU47" i="20"/>
  <c r="AH48" i="20"/>
  <c r="AI48" i="20"/>
  <c r="AJ48" i="20"/>
  <c r="AK48" i="20"/>
  <c r="AL48" i="20"/>
  <c r="AM48" i="20"/>
  <c r="AN48" i="20"/>
  <c r="AO48" i="20"/>
  <c r="AP48" i="20"/>
  <c r="AQ48" i="20"/>
  <c r="AR48" i="20"/>
  <c r="AS48" i="20"/>
  <c r="AT48" i="20"/>
  <c r="AU48" i="20"/>
  <c r="AH49" i="20"/>
  <c r="AI49" i="20"/>
  <c r="AJ49" i="20"/>
  <c r="AK49" i="20"/>
  <c r="AL49" i="20"/>
  <c r="AM49" i="20"/>
  <c r="AN49" i="20"/>
  <c r="AO49" i="20"/>
  <c r="AP49" i="20"/>
  <c r="AQ49" i="20"/>
  <c r="AR49" i="20"/>
  <c r="AS49" i="20"/>
  <c r="AT49" i="20"/>
  <c r="AU49" i="20"/>
  <c r="AH50" i="20"/>
  <c r="AI50" i="20"/>
  <c r="AJ50" i="20"/>
  <c r="AK50" i="20"/>
  <c r="AL50" i="20"/>
  <c r="AM50" i="20"/>
  <c r="AN50" i="20"/>
  <c r="AO50" i="20"/>
  <c r="AP50" i="20"/>
  <c r="AQ50" i="20"/>
  <c r="AR50" i="20"/>
  <c r="AS50" i="20"/>
  <c r="AT50" i="20"/>
  <c r="AU50" i="20"/>
  <c r="AH51" i="20"/>
  <c r="AI51" i="20"/>
  <c r="AJ51" i="20"/>
  <c r="AK51" i="20"/>
  <c r="AL51" i="20"/>
  <c r="AM51" i="20"/>
  <c r="AN51" i="20"/>
  <c r="AO51" i="20"/>
  <c r="AP51" i="20"/>
  <c r="AQ51" i="20"/>
  <c r="AR51" i="20"/>
  <c r="AS51" i="20"/>
  <c r="AT51" i="20"/>
  <c r="AU51" i="20"/>
  <c r="AH52" i="20"/>
  <c r="AI52" i="20"/>
  <c r="AJ52" i="20"/>
  <c r="AK52" i="20"/>
  <c r="AL52" i="20"/>
  <c r="AM52" i="20"/>
  <c r="AN52" i="20"/>
  <c r="AO52" i="20"/>
  <c r="AP52" i="20"/>
  <c r="AQ52" i="20"/>
  <c r="AR52" i="20"/>
  <c r="AS52" i="20"/>
  <c r="AT52" i="20"/>
  <c r="AU52" i="20"/>
  <c r="AH53" i="20"/>
  <c r="AI53" i="20"/>
  <c r="AJ53" i="20"/>
  <c r="AK53" i="20"/>
  <c r="AL53" i="20"/>
  <c r="AM53" i="20"/>
  <c r="AN53" i="20"/>
  <c r="AO53" i="20"/>
  <c r="AP53" i="20"/>
  <c r="AQ53" i="20"/>
  <c r="AR53" i="20"/>
  <c r="AS53" i="20"/>
  <c r="AT53" i="20"/>
  <c r="AU53" i="20"/>
  <c r="AH54" i="20"/>
  <c r="AI54" i="20"/>
  <c r="AJ54" i="20"/>
  <c r="AK54" i="20"/>
  <c r="AL54" i="20"/>
  <c r="AM54" i="20"/>
  <c r="AN54" i="20"/>
  <c r="AO54" i="20"/>
  <c r="AP54" i="20"/>
  <c r="AQ54" i="20"/>
  <c r="AR54" i="20"/>
  <c r="AS54" i="20"/>
  <c r="AT54" i="20"/>
  <c r="AU54" i="20"/>
  <c r="AH55" i="20"/>
  <c r="AI55" i="20"/>
  <c r="AJ55" i="20"/>
  <c r="AK55" i="20"/>
  <c r="AL55" i="20"/>
  <c r="AM55" i="20"/>
  <c r="AN55" i="20"/>
  <c r="AO55" i="20"/>
  <c r="AP55" i="20"/>
  <c r="AQ55" i="20"/>
  <c r="AR55" i="20"/>
  <c r="AS55" i="20"/>
  <c r="AT55" i="20"/>
  <c r="AU55" i="20"/>
  <c r="AH56" i="20"/>
  <c r="AI56" i="20"/>
  <c r="AJ56" i="20"/>
  <c r="AK56" i="20"/>
  <c r="AL56" i="20"/>
  <c r="AM56" i="20"/>
  <c r="AN56" i="20"/>
  <c r="AO56" i="20"/>
  <c r="AP56" i="20"/>
  <c r="AQ56" i="20"/>
  <c r="AR56" i="20"/>
  <c r="AS56" i="20"/>
  <c r="AT56" i="20"/>
  <c r="AU56" i="20"/>
  <c r="AH57" i="20"/>
  <c r="AI57" i="20"/>
  <c r="AJ57" i="20"/>
  <c r="AK57" i="20"/>
  <c r="AL57" i="20"/>
  <c r="AM57" i="20"/>
  <c r="AN57" i="20"/>
  <c r="AO57" i="20"/>
  <c r="AP57" i="20"/>
  <c r="AQ57" i="20"/>
  <c r="AR57" i="20"/>
  <c r="AS57" i="20"/>
  <c r="AT57" i="20"/>
  <c r="AU57" i="20"/>
  <c r="AH58" i="20"/>
  <c r="AI58" i="20"/>
  <c r="AJ58" i="20"/>
  <c r="AK58" i="20"/>
  <c r="AL58" i="20"/>
  <c r="AM58" i="20"/>
  <c r="AN58" i="20"/>
  <c r="AO58" i="20"/>
  <c r="AP58" i="20"/>
  <c r="AQ58" i="20"/>
  <c r="AR58" i="20"/>
  <c r="AS58" i="20"/>
  <c r="AT58" i="20"/>
  <c r="AU58" i="20"/>
  <c r="AH59" i="20"/>
  <c r="AI59" i="20"/>
  <c r="AJ59" i="20"/>
  <c r="AK59" i="20"/>
  <c r="AL59" i="20"/>
  <c r="AM59" i="20"/>
  <c r="AN59" i="20"/>
  <c r="AO59" i="20"/>
  <c r="AP59" i="20"/>
  <c r="AQ59" i="20"/>
  <c r="AR59" i="20"/>
  <c r="AS59" i="20"/>
  <c r="AT59" i="20"/>
  <c r="AU59" i="20"/>
  <c r="AH60" i="20"/>
  <c r="AI60" i="20"/>
  <c r="AJ60" i="20"/>
  <c r="AK60" i="20"/>
  <c r="AL60" i="20"/>
  <c r="AM60" i="20"/>
  <c r="AN60" i="20"/>
  <c r="AO60" i="20"/>
  <c r="AP60" i="20"/>
  <c r="AQ60" i="20"/>
  <c r="AR60" i="20"/>
  <c r="AS60" i="20"/>
  <c r="AT60" i="20"/>
  <c r="AU60" i="20"/>
  <c r="AH61" i="20"/>
  <c r="AI61" i="20"/>
  <c r="AJ61" i="20"/>
  <c r="AK61" i="20"/>
  <c r="AL61" i="20"/>
  <c r="AM61" i="20"/>
  <c r="AN61" i="20"/>
  <c r="AO61" i="20"/>
  <c r="AP61" i="20"/>
  <c r="AQ61" i="20"/>
  <c r="AR61" i="20"/>
  <c r="AS61" i="20"/>
  <c r="AT61" i="20"/>
  <c r="AU61" i="20"/>
  <c r="AH62" i="20"/>
  <c r="AI62" i="20"/>
  <c r="AJ62" i="20"/>
  <c r="AK62" i="20"/>
  <c r="AL62" i="20"/>
  <c r="AM62" i="20"/>
  <c r="AN62" i="20"/>
  <c r="AO62" i="20"/>
  <c r="AP62" i="20"/>
  <c r="AQ62" i="20"/>
  <c r="AR62" i="20"/>
  <c r="AS62" i="20"/>
  <c r="AT62" i="20"/>
  <c r="AU62" i="20"/>
  <c r="AH63" i="20"/>
  <c r="AI63" i="20"/>
  <c r="AJ63" i="20"/>
  <c r="AK63" i="20"/>
  <c r="AL63" i="20"/>
  <c r="AM63" i="20"/>
  <c r="AN63" i="20"/>
  <c r="AO63" i="20"/>
  <c r="AP63" i="20"/>
  <c r="AQ63" i="20"/>
  <c r="AR63" i="20"/>
  <c r="AS63" i="20"/>
  <c r="AT63" i="20"/>
  <c r="AU63" i="20"/>
  <c r="AH64" i="20"/>
  <c r="AI64" i="20"/>
  <c r="AJ64" i="20"/>
  <c r="AK64" i="20"/>
  <c r="AL64" i="20"/>
  <c r="AM64" i="20"/>
  <c r="AN64" i="20"/>
  <c r="AO64" i="20"/>
  <c r="AP64" i="20"/>
  <c r="AQ64" i="20"/>
  <c r="AR64" i="20"/>
  <c r="AS64" i="20"/>
  <c r="AT64" i="20"/>
  <c r="AU64" i="20"/>
  <c r="AH65" i="20"/>
  <c r="AI65" i="20"/>
  <c r="AJ65" i="20"/>
  <c r="AK65" i="20"/>
  <c r="AL65" i="20"/>
  <c r="AM65" i="20"/>
  <c r="AN65" i="20"/>
  <c r="AO65" i="20"/>
  <c r="AP65" i="20"/>
  <c r="AQ65" i="20"/>
  <c r="AR65" i="20"/>
  <c r="AS65" i="20"/>
  <c r="AT65" i="20"/>
  <c r="AU65" i="20"/>
  <c r="AH66" i="20"/>
  <c r="AI66" i="20"/>
  <c r="AJ66" i="20"/>
  <c r="AK66" i="20"/>
  <c r="AL66" i="20"/>
  <c r="AM66" i="20"/>
  <c r="AN66" i="20"/>
  <c r="AO66" i="20"/>
  <c r="AP66" i="20"/>
  <c r="AQ66" i="20"/>
  <c r="AR66" i="20"/>
  <c r="AS66" i="20"/>
  <c r="AT66" i="20"/>
  <c r="AU66" i="20"/>
  <c r="AH67" i="20"/>
  <c r="AI67" i="20"/>
  <c r="AJ67" i="20"/>
  <c r="AK67" i="20"/>
  <c r="AL67" i="20"/>
  <c r="AM67" i="20"/>
  <c r="AN67" i="20"/>
  <c r="AO67" i="20"/>
  <c r="AP67" i="20"/>
  <c r="AQ67" i="20"/>
  <c r="AR67" i="20"/>
  <c r="AS67" i="20"/>
  <c r="AT67" i="20"/>
  <c r="AU67" i="20"/>
  <c r="AH68" i="20"/>
  <c r="AI68" i="20"/>
  <c r="AJ68" i="20"/>
  <c r="AK68" i="20"/>
  <c r="AL68" i="20"/>
  <c r="AM68" i="20"/>
  <c r="AN68" i="20"/>
  <c r="AO68" i="20"/>
  <c r="AP68" i="20"/>
  <c r="AQ68" i="20"/>
  <c r="AR68" i="20"/>
  <c r="AS68" i="20"/>
  <c r="AT68" i="20"/>
  <c r="AU68" i="20"/>
  <c r="AH69" i="20"/>
  <c r="AI69" i="20"/>
  <c r="AJ69" i="20"/>
  <c r="AK69" i="20"/>
  <c r="AL69" i="20"/>
  <c r="AM69" i="20"/>
  <c r="AN69" i="20"/>
  <c r="AO69" i="20"/>
  <c r="AP69" i="20"/>
  <c r="AQ69" i="20"/>
  <c r="AR69" i="20"/>
  <c r="AS69" i="20"/>
  <c r="AT69" i="20"/>
  <c r="AU69" i="20"/>
  <c r="AH70" i="20"/>
  <c r="AI70" i="20"/>
  <c r="AJ70" i="20"/>
  <c r="AK70" i="20"/>
  <c r="AL70" i="20"/>
  <c r="AM70" i="20"/>
  <c r="AN70" i="20"/>
  <c r="AO70" i="20"/>
  <c r="AP70" i="20"/>
  <c r="AQ70" i="20"/>
  <c r="AR70" i="20"/>
  <c r="AS70" i="20"/>
  <c r="AT70" i="20"/>
  <c r="AU70" i="20"/>
  <c r="AH71" i="20"/>
  <c r="AI71" i="20"/>
  <c r="AJ71" i="20"/>
  <c r="AK71" i="20"/>
  <c r="AL71" i="20"/>
  <c r="AM71" i="20"/>
  <c r="AN71" i="20"/>
  <c r="AO71" i="20"/>
  <c r="AP71" i="20"/>
  <c r="AQ71" i="20"/>
  <c r="AR71" i="20"/>
  <c r="AS71" i="20"/>
  <c r="AT71" i="20"/>
  <c r="AU71" i="20"/>
  <c r="AH72" i="20"/>
  <c r="AI72" i="20"/>
  <c r="AJ72" i="20"/>
  <c r="AK72" i="20"/>
  <c r="AL72" i="20"/>
  <c r="AM72" i="20"/>
  <c r="AN72" i="20"/>
  <c r="AO72" i="20"/>
  <c r="AP72" i="20"/>
  <c r="AQ72" i="20"/>
  <c r="AR72" i="20"/>
  <c r="AS72" i="20"/>
  <c r="AT72" i="20"/>
  <c r="AU72" i="20"/>
  <c r="AH73" i="20"/>
  <c r="AI73" i="20"/>
  <c r="AJ73" i="20"/>
  <c r="AK73" i="20"/>
  <c r="AL73" i="20"/>
  <c r="AM73" i="20"/>
  <c r="AN73" i="20"/>
  <c r="AO73" i="20"/>
  <c r="AP73" i="20"/>
  <c r="AQ73" i="20"/>
  <c r="AR73" i="20"/>
  <c r="AS73" i="20"/>
  <c r="AT73" i="20"/>
  <c r="AU73" i="20"/>
  <c r="AH74" i="20"/>
  <c r="AI74" i="20"/>
  <c r="AJ74" i="20"/>
  <c r="AK74" i="20"/>
  <c r="AL74" i="20"/>
  <c r="AM74" i="20"/>
  <c r="AN74" i="20"/>
  <c r="AO74" i="20"/>
  <c r="AP74" i="20"/>
  <c r="AQ74" i="20"/>
  <c r="AR74" i="20"/>
  <c r="AS74" i="20"/>
  <c r="AT74" i="20"/>
  <c r="AU74" i="20"/>
  <c r="AH75" i="20"/>
  <c r="AI75" i="20"/>
  <c r="AJ75" i="20"/>
  <c r="AK75" i="20"/>
  <c r="AL75" i="20"/>
  <c r="AM75" i="20"/>
  <c r="AN75" i="20"/>
  <c r="AO75" i="20"/>
  <c r="AP75" i="20"/>
  <c r="AQ75" i="20"/>
  <c r="AR75" i="20"/>
  <c r="AS75" i="20"/>
  <c r="AT75" i="20"/>
  <c r="AU75" i="20"/>
  <c r="AH76" i="20"/>
  <c r="AI76" i="20"/>
  <c r="AJ76" i="20"/>
  <c r="AK76" i="20"/>
  <c r="AL76" i="20"/>
  <c r="AM76" i="20"/>
  <c r="AN76" i="20"/>
  <c r="AO76" i="20"/>
  <c r="AP76" i="20"/>
  <c r="AQ76" i="20"/>
  <c r="AR76" i="20"/>
  <c r="AS76" i="20"/>
  <c r="AT76" i="20"/>
  <c r="AU76" i="20"/>
  <c r="AH77" i="20"/>
  <c r="AI77" i="20"/>
  <c r="AJ77" i="20"/>
  <c r="AK77" i="20"/>
  <c r="AL77" i="20"/>
  <c r="AM77" i="20"/>
  <c r="AN77" i="20"/>
  <c r="AO77" i="20"/>
  <c r="AP77" i="20"/>
  <c r="AQ77" i="20"/>
  <c r="AR77" i="20"/>
  <c r="AS77" i="20"/>
  <c r="AT77" i="20"/>
  <c r="AU77" i="20"/>
  <c r="AH78" i="20"/>
  <c r="AI78" i="20"/>
  <c r="AJ78" i="20"/>
  <c r="AK78" i="20"/>
  <c r="AL78" i="20"/>
  <c r="AM78" i="20"/>
  <c r="AN78" i="20"/>
  <c r="AO78" i="20"/>
  <c r="AP78" i="20"/>
  <c r="AQ78" i="20"/>
  <c r="AR78" i="20"/>
  <c r="AS78" i="20"/>
  <c r="AT78" i="20"/>
  <c r="AU78" i="20"/>
  <c r="AH79" i="20"/>
  <c r="AI79" i="20"/>
  <c r="AJ79" i="20"/>
  <c r="AK79" i="20"/>
  <c r="AL79" i="20"/>
  <c r="AM79" i="20"/>
  <c r="AN79" i="20"/>
  <c r="AO79" i="20"/>
  <c r="AP79" i="20"/>
  <c r="AQ79" i="20"/>
  <c r="AR79" i="20"/>
  <c r="AS79" i="20"/>
  <c r="AT79" i="20"/>
  <c r="AU79" i="20"/>
  <c r="AH80" i="20"/>
  <c r="AI80" i="20"/>
  <c r="AJ80" i="20"/>
  <c r="AK80" i="20"/>
  <c r="AL80" i="20"/>
  <c r="AM80" i="20"/>
  <c r="AN80" i="20"/>
  <c r="AO80" i="20"/>
  <c r="AP80" i="20"/>
  <c r="AQ80" i="20"/>
  <c r="AR80" i="20"/>
  <c r="AS80" i="20"/>
  <c r="AT80" i="20"/>
  <c r="AU80" i="20"/>
  <c r="AH81" i="20"/>
  <c r="AI81" i="20"/>
  <c r="AJ81" i="20"/>
  <c r="AK81" i="20"/>
  <c r="AL81" i="20"/>
  <c r="AM81" i="20"/>
  <c r="AN81" i="20"/>
  <c r="AO81" i="20"/>
  <c r="AP81" i="20"/>
  <c r="AQ81" i="20"/>
  <c r="AR81" i="20"/>
  <c r="AS81" i="20"/>
  <c r="AT81" i="20"/>
  <c r="AU81" i="20"/>
  <c r="AH82" i="20"/>
  <c r="AI82" i="20"/>
  <c r="AJ82" i="20"/>
  <c r="AK82" i="20"/>
  <c r="AL82" i="20"/>
  <c r="AM82" i="20"/>
  <c r="AN82" i="20"/>
  <c r="AO82" i="20"/>
  <c r="AP82" i="20"/>
  <c r="AQ82" i="20"/>
  <c r="AR82" i="20"/>
  <c r="AS82" i="20"/>
  <c r="AT82" i="20"/>
  <c r="AU82" i="20"/>
  <c r="AH83" i="20"/>
  <c r="AI83" i="20"/>
  <c r="AJ83" i="20"/>
  <c r="AK83" i="20"/>
  <c r="AL83" i="20"/>
  <c r="AM83" i="20"/>
  <c r="AN83" i="20"/>
  <c r="AO83" i="20"/>
  <c r="AP83" i="20"/>
  <c r="AQ83" i="20"/>
  <c r="AR83" i="20"/>
  <c r="AS83" i="20"/>
  <c r="AT83" i="20"/>
  <c r="AU83" i="20"/>
  <c r="AH84" i="20"/>
  <c r="AI84" i="20"/>
  <c r="AJ84" i="20"/>
  <c r="AK84" i="20"/>
  <c r="AL84" i="20"/>
  <c r="AM84" i="20"/>
  <c r="AN84" i="20"/>
  <c r="AO84" i="20"/>
  <c r="AP84" i="20"/>
  <c r="AQ84" i="20"/>
  <c r="AR84" i="20"/>
  <c r="AS84" i="20"/>
  <c r="AT84" i="20"/>
  <c r="AU84" i="20"/>
  <c r="AH85" i="20"/>
  <c r="AI85" i="20"/>
  <c r="AJ85" i="20"/>
  <c r="AK85" i="20"/>
  <c r="AL85" i="20"/>
  <c r="AM85" i="20"/>
  <c r="AN85" i="20"/>
  <c r="AO85" i="20"/>
  <c r="AP85" i="20"/>
  <c r="AQ85" i="20"/>
  <c r="AR85" i="20"/>
  <c r="AS85" i="20"/>
  <c r="AT85" i="20"/>
  <c r="AU85" i="20"/>
  <c r="AH86" i="20"/>
  <c r="AI86" i="20"/>
  <c r="AJ86" i="20"/>
  <c r="AK86" i="20"/>
  <c r="AL86" i="20"/>
  <c r="AM86" i="20"/>
  <c r="AN86" i="20"/>
  <c r="AO86" i="20"/>
  <c r="AP86" i="20"/>
  <c r="AQ86" i="20"/>
  <c r="AR86" i="20"/>
  <c r="AS86" i="20"/>
  <c r="AT86" i="20"/>
  <c r="AU86" i="20"/>
  <c r="AH87" i="20"/>
  <c r="AI87" i="20"/>
  <c r="AJ87" i="20"/>
  <c r="AK87" i="20"/>
  <c r="AL87" i="20"/>
  <c r="AM87" i="20"/>
  <c r="AN87" i="20"/>
  <c r="AO87" i="20"/>
  <c r="AP87" i="20"/>
  <c r="AQ87" i="20"/>
  <c r="AR87" i="20"/>
  <c r="AS87" i="20"/>
  <c r="AT87" i="20"/>
  <c r="AU87" i="20"/>
  <c r="AH88" i="20"/>
  <c r="AI88" i="20"/>
  <c r="AJ88" i="20"/>
  <c r="AK88" i="20"/>
  <c r="AL88" i="20"/>
  <c r="AM88" i="20"/>
  <c r="AN88" i="20"/>
  <c r="AO88" i="20"/>
  <c r="AP88" i="20"/>
  <c r="AQ88" i="20"/>
  <c r="AR88" i="20"/>
  <c r="AS88" i="20"/>
  <c r="AT88" i="20"/>
  <c r="AU88" i="20"/>
  <c r="AH89" i="20"/>
  <c r="AI89" i="20"/>
  <c r="AJ89" i="20"/>
  <c r="AK89" i="20"/>
  <c r="AL89" i="20"/>
  <c r="AM89" i="20"/>
  <c r="AN89" i="20"/>
  <c r="AO89" i="20"/>
  <c r="AP89" i="20"/>
  <c r="AQ89" i="20"/>
  <c r="AR89" i="20"/>
  <c r="AS89" i="20"/>
  <c r="AT89" i="20"/>
  <c r="AU89" i="20"/>
  <c r="AH90" i="20"/>
  <c r="AI90" i="20"/>
  <c r="AJ90" i="20"/>
  <c r="AK90" i="20"/>
  <c r="AL90" i="20"/>
  <c r="AM90" i="20"/>
  <c r="AN90" i="20"/>
  <c r="AO90" i="20"/>
  <c r="AP90" i="20"/>
  <c r="AQ90" i="20"/>
  <c r="AR90" i="20"/>
  <c r="AS90" i="20"/>
  <c r="AT90" i="20"/>
  <c r="AU90" i="20"/>
  <c r="AH91" i="20"/>
  <c r="AI91" i="20"/>
  <c r="AJ91" i="20"/>
  <c r="AK91" i="20"/>
  <c r="AL91" i="20"/>
  <c r="AM91" i="20"/>
  <c r="AN91" i="20"/>
  <c r="AO91" i="20"/>
  <c r="AP91" i="20"/>
  <c r="AQ91" i="20"/>
  <c r="AR91" i="20"/>
  <c r="AS91" i="20"/>
  <c r="AT91" i="20"/>
  <c r="AU91" i="20"/>
  <c r="AH92" i="20"/>
  <c r="AI92" i="20"/>
  <c r="AJ92" i="20"/>
  <c r="AK92" i="20"/>
  <c r="AL92" i="20"/>
  <c r="AM92" i="20"/>
  <c r="AN92" i="20"/>
  <c r="AO92" i="20"/>
  <c r="AP92" i="20"/>
  <c r="AQ92" i="20"/>
  <c r="AR92" i="20"/>
  <c r="AS92" i="20"/>
  <c r="AT92" i="20"/>
  <c r="AU92" i="20"/>
  <c r="AH93" i="20"/>
  <c r="AI93" i="20"/>
  <c r="AJ93" i="20"/>
  <c r="AK93" i="20"/>
  <c r="AL93" i="20"/>
  <c r="AM93" i="20"/>
  <c r="AN93" i="20"/>
  <c r="AO93" i="20"/>
  <c r="AP93" i="20"/>
  <c r="AQ93" i="20"/>
  <c r="AR93" i="20"/>
  <c r="AS93" i="20"/>
  <c r="AT93" i="20"/>
  <c r="AU93" i="20"/>
  <c r="AH94" i="20"/>
  <c r="AI94" i="20"/>
  <c r="AJ94" i="20"/>
  <c r="AK94" i="20"/>
  <c r="AL94" i="20"/>
  <c r="AM94" i="20"/>
  <c r="AN94" i="20"/>
  <c r="AO94" i="20"/>
  <c r="AP94" i="20"/>
  <c r="AQ94" i="20"/>
  <c r="AR94" i="20"/>
  <c r="AS94" i="20"/>
  <c r="AT94" i="20"/>
  <c r="AU94" i="20"/>
  <c r="AH95" i="20"/>
  <c r="AI95" i="20"/>
  <c r="AJ95" i="20"/>
  <c r="AK95" i="20"/>
  <c r="AL95" i="20"/>
  <c r="AM95" i="20"/>
  <c r="AN95" i="20"/>
  <c r="AO95" i="20"/>
  <c r="AP95" i="20"/>
  <c r="AQ95" i="20"/>
  <c r="AR95" i="20"/>
  <c r="AS95" i="20"/>
  <c r="AT95" i="20"/>
  <c r="AU95" i="20"/>
  <c r="AH96" i="20"/>
  <c r="AI96" i="20"/>
  <c r="AJ96" i="20"/>
  <c r="AK96" i="20"/>
  <c r="AL96" i="20"/>
  <c r="AM96" i="20"/>
  <c r="AN96" i="20"/>
  <c r="AO96" i="20"/>
  <c r="AP96" i="20"/>
  <c r="AQ96" i="20"/>
  <c r="AR96" i="20"/>
  <c r="AS96" i="20"/>
  <c r="AT96" i="20"/>
  <c r="AU96" i="20"/>
  <c r="AH97" i="20"/>
  <c r="AI97" i="20"/>
  <c r="AJ97" i="20"/>
  <c r="AK97" i="20"/>
  <c r="AL97" i="20"/>
  <c r="AM97" i="20"/>
  <c r="AN97" i="20"/>
  <c r="AO97" i="20"/>
  <c r="AP97" i="20"/>
  <c r="AQ97" i="20"/>
  <c r="AR97" i="20"/>
  <c r="AS97" i="20"/>
  <c r="AT97" i="20"/>
  <c r="AU97" i="20"/>
  <c r="AH98" i="20"/>
  <c r="AI98" i="20"/>
  <c r="AJ98" i="20"/>
  <c r="AK98" i="20"/>
  <c r="AL98" i="20"/>
  <c r="AM98" i="20"/>
  <c r="AN98" i="20"/>
  <c r="AO98" i="20"/>
  <c r="AP98" i="20"/>
  <c r="AQ98" i="20"/>
  <c r="AR98" i="20"/>
  <c r="AS98" i="20"/>
  <c r="AT98" i="20"/>
  <c r="AU98" i="20"/>
  <c r="AH99" i="20"/>
  <c r="AI99" i="20"/>
  <c r="AJ99" i="20"/>
  <c r="AK99" i="20"/>
  <c r="AL99" i="20"/>
  <c r="AM99" i="20"/>
  <c r="AN99" i="20"/>
  <c r="AO99" i="20"/>
  <c r="AP99" i="20"/>
  <c r="AQ99" i="20"/>
  <c r="AR99" i="20"/>
  <c r="AS99" i="20"/>
  <c r="AT99" i="20"/>
  <c r="AU99" i="20"/>
  <c r="AH100" i="20"/>
  <c r="AI100" i="20"/>
  <c r="AJ100" i="20"/>
  <c r="AK100" i="20"/>
  <c r="AL100" i="20"/>
  <c r="AM100" i="20"/>
  <c r="AN100" i="20"/>
  <c r="AO100" i="20"/>
  <c r="AP100" i="20"/>
  <c r="AQ100" i="20"/>
  <c r="AR100" i="20"/>
  <c r="AS100" i="20"/>
  <c r="AT100" i="20"/>
  <c r="AU100" i="20"/>
  <c r="AH101" i="20"/>
  <c r="AI101" i="20"/>
  <c r="AJ101" i="20"/>
  <c r="AK101" i="20"/>
  <c r="AL101" i="20"/>
  <c r="AM101" i="20"/>
  <c r="AN101" i="20"/>
  <c r="AO101" i="20"/>
  <c r="AP101" i="20"/>
  <c r="AQ101" i="20"/>
  <c r="AR101" i="20"/>
  <c r="AS101" i="20"/>
  <c r="AT101" i="20"/>
  <c r="AU101" i="20"/>
  <c r="AH102" i="20"/>
  <c r="AI102" i="20"/>
  <c r="AJ102" i="20"/>
  <c r="AK102" i="20"/>
  <c r="AL102" i="20"/>
  <c r="AM102" i="20"/>
  <c r="AN102" i="20"/>
  <c r="AO102" i="20"/>
  <c r="AP102" i="20"/>
  <c r="AQ102" i="20"/>
  <c r="AR102" i="20"/>
  <c r="AS102" i="20"/>
  <c r="AT102" i="20"/>
  <c r="AU102" i="20"/>
  <c r="AH103" i="20"/>
  <c r="AI103" i="20"/>
  <c r="AJ103" i="20"/>
  <c r="AK103" i="20"/>
  <c r="AL103" i="20"/>
  <c r="AM103" i="20"/>
  <c r="AN103" i="20"/>
  <c r="AO103" i="20"/>
  <c r="AP103" i="20"/>
  <c r="AQ103" i="20"/>
  <c r="AR103" i="20"/>
  <c r="AS103" i="20"/>
  <c r="AT103" i="20"/>
  <c r="AU103" i="20"/>
  <c r="AH104" i="20"/>
  <c r="AI104" i="20"/>
  <c r="AJ104" i="20"/>
  <c r="AK104" i="20"/>
  <c r="AL104" i="20"/>
  <c r="AM104" i="20"/>
  <c r="AN104" i="20"/>
  <c r="AO104" i="20"/>
  <c r="AP104" i="20"/>
  <c r="AQ104" i="20"/>
  <c r="AR104" i="20"/>
  <c r="AS104" i="20"/>
  <c r="AT104" i="20"/>
  <c r="AU104" i="20"/>
  <c r="AH105" i="20"/>
  <c r="AI105" i="20"/>
  <c r="AJ105" i="20"/>
  <c r="AK105" i="20"/>
  <c r="AL105" i="20"/>
  <c r="AM105" i="20"/>
  <c r="AN105" i="20"/>
  <c r="AO105" i="20"/>
  <c r="AP105" i="20"/>
  <c r="AQ105" i="20"/>
  <c r="AR105" i="20"/>
  <c r="AS105" i="20"/>
  <c r="AT105" i="20"/>
  <c r="AU105" i="20"/>
  <c r="AH106" i="20"/>
  <c r="AI106" i="20"/>
  <c r="AJ106" i="20"/>
  <c r="AK106" i="20"/>
  <c r="AL106" i="20"/>
  <c r="AM106" i="20"/>
  <c r="AN106" i="20"/>
  <c r="AO106" i="20"/>
  <c r="AP106" i="20"/>
  <c r="AQ106" i="20"/>
  <c r="AR106" i="20"/>
  <c r="AS106" i="20"/>
  <c r="AT106" i="20"/>
  <c r="AU106" i="20"/>
  <c r="AH107" i="20"/>
  <c r="AI107" i="20"/>
  <c r="AJ107" i="20"/>
  <c r="AK107" i="20"/>
  <c r="AL107" i="20"/>
  <c r="AM107" i="20"/>
  <c r="AN107" i="20"/>
  <c r="AO107" i="20"/>
  <c r="AP107" i="20"/>
  <c r="AQ107" i="20"/>
  <c r="AR107" i="20"/>
  <c r="AS107" i="20"/>
  <c r="AT107" i="20"/>
  <c r="AU107" i="20"/>
  <c r="AH108" i="20"/>
  <c r="AI108" i="20"/>
  <c r="AJ108" i="20"/>
  <c r="AK108" i="20"/>
  <c r="AL108" i="20"/>
  <c r="AM108" i="20"/>
  <c r="AN108" i="20"/>
  <c r="AO108" i="20"/>
  <c r="AP108" i="20"/>
  <c r="AQ108" i="20"/>
  <c r="AR108" i="20"/>
  <c r="AS108" i="20"/>
  <c r="AT108" i="20"/>
  <c r="AU108" i="20"/>
  <c r="AH109" i="20"/>
  <c r="AI109" i="20"/>
  <c r="AJ109" i="20"/>
  <c r="AK109" i="20"/>
  <c r="AL109" i="20"/>
  <c r="AM109" i="20"/>
  <c r="AN109" i="20"/>
  <c r="AO109" i="20"/>
  <c r="AP109" i="20"/>
  <c r="AQ109" i="20"/>
  <c r="AR109" i="20"/>
  <c r="AS109" i="20"/>
  <c r="AT109" i="20"/>
  <c r="AU109" i="20"/>
  <c r="AH110" i="20"/>
  <c r="AI110" i="20"/>
  <c r="AJ110" i="20"/>
  <c r="AK110" i="20"/>
  <c r="AL110" i="20"/>
  <c r="AM110" i="20"/>
  <c r="AN110" i="20"/>
  <c r="AO110" i="20"/>
  <c r="AP110" i="20"/>
  <c r="AQ110" i="20"/>
  <c r="AR110" i="20"/>
  <c r="AS110" i="20"/>
  <c r="AT110" i="20"/>
  <c r="AU110" i="20"/>
  <c r="AH111" i="20"/>
  <c r="AI111" i="20"/>
  <c r="AJ111" i="20"/>
  <c r="AK111" i="20"/>
  <c r="AL111" i="20"/>
  <c r="AM111" i="20"/>
  <c r="AN111" i="20"/>
  <c r="AO111" i="20"/>
  <c r="AP111" i="20"/>
  <c r="AQ111" i="20"/>
  <c r="AR111" i="20"/>
  <c r="AS111" i="20"/>
  <c r="AT111" i="20"/>
  <c r="AU111" i="20"/>
  <c r="AH112" i="20"/>
  <c r="AI112" i="20"/>
  <c r="AJ112" i="20"/>
  <c r="AK112" i="20"/>
  <c r="AL112" i="20"/>
  <c r="AM112" i="20"/>
  <c r="AN112" i="20"/>
  <c r="AO112" i="20"/>
  <c r="AP112" i="20"/>
  <c r="AQ112" i="20"/>
  <c r="AR112" i="20"/>
  <c r="AS112" i="20"/>
  <c r="AT112" i="20"/>
  <c r="AU112" i="20"/>
  <c r="AH113" i="20"/>
  <c r="AI113" i="20"/>
  <c r="AJ113" i="20"/>
  <c r="AK113" i="20"/>
  <c r="AL113" i="20"/>
  <c r="AM113" i="20"/>
  <c r="AN113" i="20"/>
  <c r="AO113" i="20"/>
  <c r="AP113" i="20"/>
  <c r="AQ113" i="20"/>
  <c r="AR113" i="20"/>
  <c r="AS113" i="20"/>
  <c r="AT113" i="20"/>
  <c r="AU113" i="20"/>
  <c r="AH114" i="20"/>
  <c r="AI114" i="20"/>
  <c r="AJ114" i="20"/>
  <c r="AK114" i="20"/>
  <c r="AL114" i="20"/>
  <c r="AM114" i="20"/>
  <c r="AN114" i="20"/>
  <c r="AO114" i="20"/>
  <c r="AP114" i="20"/>
  <c r="AQ114" i="20"/>
  <c r="AR114" i="20"/>
  <c r="AS114" i="20"/>
  <c r="AT114" i="20"/>
  <c r="AU114" i="20"/>
  <c r="AH115" i="20"/>
  <c r="AI115" i="20"/>
  <c r="AJ115" i="20"/>
  <c r="AK115" i="20"/>
  <c r="AL115" i="20"/>
  <c r="AM115" i="20"/>
  <c r="AN115" i="20"/>
  <c r="AO115" i="20"/>
  <c r="AP115" i="20"/>
  <c r="AQ115" i="20"/>
  <c r="AR115" i="20"/>
  <c r="AS115" i="20"/>
  <c r="AT115" i="20"/>
  <c r="AU115" i="20"/>
  <c r="AH116" i="20"/>
  <c r="AI116" i="20"/>
  <c r="AJ116" i="20"/>
  <c r="AK116" i="20"/>
  <c r="AL116" i="20"/>
  <c r="AM116" i="20"/>
  <c r="AN116" i="20"/>
  <c r="AO116" i="20"/>
  <c r="AP116" i="20"/>
  <c r="AQ116" i="20"/>
  <c r="AR116" i="20"/>
  <c r="AS116" i="20"/>
  <c r="AT116" i="20"/>
  <c r="AU116" i="20"/>
  <c r="AH117" i="20"/>
  <c r="AI117" i="20"/>
  <c r="AJ117" i="20"/>
  <c r="AK117" i="20"/>
  <c r="AL117" i="20"/>
  <c r="AM117" i="20"/>
  <c r="AN117" i="20"/>
  <c r="AO117" i="20"/>
  <c r="AP117" i="20"/>
  <c r="AQ117" i="20"/>
  <c r="AR117" i="20"/>
  <c r="AS117" i="20"/>
  <c r="AT117" i="20"/>
  <c r="AU117" i="20"/>
  <c r="AH118" i="20"/>
  <c r="AI118" i="20"/>
  <c r="AJ118" i="20"/>
  <c r="AK118" i="20"/>
  <c r="AL118" i="20"/>
  <c r="AM118" i="20"/>
  <c r="AN118" i="20"/>
  <c r="AO118" i="20"/>
  <c r="AP118" i="20"/>
  <c r="AQ118" i="20"/>
  <c r="AR118" i="20"/>
  <c r="AS118" i="20"/>
  <c r="AT118" i="20"/>
  <c r="AU118" i="20"/>
  <c r="AH119" i="20"/>
  <c r="AI119" i="20"/>
  <c r="AJ119" i="20"/>
  <c r="AK119" i="20"/>
  <c r="AL119" i="20"/>
  <c r="AM119" i="20"/>
  <c r="AN119" i="20"/>
  <c r="AO119" i="20"/>
  <c r="AP119" i="20"/>
  <c r="AQ119" i="20"/>
  <c r="AR119" i="20"/>
  <c r="AS119" i="20"/>
  <c r="AT119" i="20"/>
  <c r="AU119" i="20"/>
  <c r="AH120" i="20"/>
  <c r="AI120" i="20"/>
  <c r="AJ120" i="20"/>
  <c r="AK120" i="20"/>
  <c r="AL120" i="20"/>
  <c r="AM120" i="20"/>
  <c r="AN120" i="20"/>
  <c r="AO120" i="20"/>
  <c r="AP120" i="20"/>
  <c r="AQ120" i="20"/>
  <c r="AR120" i="20"/>
  <c r="AS120" i="20"/>
  <c r="AT120" i="20"/>
  <c r="AU120" i="20"/>
  <c r="AH121" i="20"/>
  <c r="AI121" i="20"/>
  <c r="AJ121" i="20"/>
  <c r="AK121" i="20"/>
  <c r="AL121" i="20"/>
  <c r="AM121" i="20"/>
  <c r="AN121" i="20"/>
  <c r="AO121" i="20"/>
  <c r="AP121" i="20"/>
  <c r="AQ121" i="20"/>
  <c r="AR121" i="20"/>
  <c r="AS121" i="20"/>
  <c r="AT121" i="20"/>
  <c r="AU121" i="20"/>
  <c r="AH122" i="20"/>
  <c r="AI122" i="20"/>
  <c r="AJ122" i="20"/>
  <c r="AK122" i="20"/>
  <c r="AL122" i="20"/>
  <c r="AM122" i="20"/>
  <c r="AN122" i="20"/>
  <c r="AO122" i="20"/>
  <c r="AP122" i="20"/>
  <c r="AQ122" i="20"/>
  <c r="AR122" i="20"/>
  <c r="AS122" i="20"/>
  <c r="AT122" i="20"/>
  <c r="AU122" i="20"/>
  <c r="AH123" i="20"/>
  <c r="AI123" i="20"/>
  <c r="AJ123" i="20"/>
  <c r="AK123" i="20"/>
  <c r="AL123" i="20"/>
  <c r="AM123" i="20"/>
  <c r="AN123" i="20"/>
  <c r="AO123" i="20"/>
  <c r="AP123" i="20"/>
  <c r="AQ123" i="20"/>
  <c r="AR123" i="20"/>
  <c r="AS123" i="20"/>
  <c r="AT123" i="20"/>
  <c r="AU123" i="20"/>
  <c r="AH124" i="20"/>
  <c r="AI124" i="20"/>
  <c r="AJ124" i="20"/>
  <c r="AK124" i="20"/>
  <c r="AL124" i="20"/>
  <c r="AM124" i="20"/>
  <c r="AN124" i="20"/>
  <c r="AO124" i="20"/>
  <c r="AP124" i="20"/>
  <c r="AQ124" i="20"/>
  <c r="AR124" i="20"/>
  <c r="AS124" i="20"/>
  <c r="AT124" i="20"/>
  <c r="AU124" i="20"/>
  <c r="AH125" i="20"/>
  <c r="AI125" i="20"/>
  <c r="AJ125" i="20"/>
  <c r="AK125" i="20"/>
  <c r="AL125" i="20"/>
  <c r="AM125" i="20"/>
  <c r="AN125" i="20"/>
  <c r="AO125" i="20"/>
  <c r="AP125" i="20"/>
  <c r="AQ125" i="20"/>
  <c r="AR125" i="20"/>
  <c r="AS125" i="20"/>
  <c r="AT125" i="20"/>
  <c r="AU125" i="20"/>
  <c r="AH126" i="20"/>
  <c r="AI126" i="20"/>
  <c r="AJ126" i="20"/>
  <c r="AK126" i="20"/>
  <c r="AL126" i="20"/>
  <c r="AM126" i="20"/>
  <c r="AN126" i="20"/>
  <c r="AO126" i="20"/>
  <c r="AP126" i="20"/>
  <c r="AQ126" i="20"/>
  <c r="AR126" i="20"/>
  <c r="AS126" i="20"/>
  <c r="AT126" i="20"/>
  <c r="AU126" i="20"/>
  <c r="AH127" i="20"/>
  <c r="AI127" i="20"/>
  <c r="AJ127" i="20"/>
  <c r="AK127" i="20"/>
  <c r="AL127" i="20"/>
  <c r="AM127" i="20"/>
  <c r="AN127" i="20"/>
  <c r="AO127" i="20"/>
  <c r="AP127" i="20"/>
  <c r="AQ127" i="20"/>
  <c r="AR127" i="20"/>
  <c r="AS127" i="20"/>
  <c r="AT127" i="20"/>
  <c r="AU127" i="20"/>
  <c r="AH128" i="20"/>
  <c r="AI128" i="20"/>
  <c r="AJ128" i="20"/>
  <c r="AK128" i="20"/>
  <c r="AL128" i="20"/>
  <c r="AM128" i="20"/>
  <c r="AN128" i="20"/>
  <c r="AO128" i="20"/>
  <c r="AP128" i="20"/>
  <c r="AQ128" i="20"/>
  <c r="AR128" i="20"/>
  <c r="AS128" i="20"/>
  <c r="AT128" i="20"/>
  <c r="AU128" i="20"/>
  <c r="AH129" i="20"/>
  <c r="AI129" i="20"/>
  <c r="AJ129" i="20"/>
  <c r="AK129" i="20"/>
  <c r="AL129" i="20"/>
  <c r="AM129" i="20"/>
  <c r="AN129" i="20"/>
  <c r="AO129" i="20"/>
  <c r="AP129" i="20"/>
  <c r="AQ129" i="20"/>
  <c r="AR129" i="20"/>
  <c r="AS129" i="20"/>
  <c r="AT129" i="20"/>
  <c r="AU129" i="20"/>
  <c r="AH130" i="20"/>
  <c r="AI130" i="20"/>
  <c r="AJ130" i="20"/>
  <c r="AK130" i="20"/>
  <c r="AL130" i="20"/>
  <c r="AM130" i="20"/>
  <c r="AN130" i="20"/>
  <c r="AO130" i="20"/>
  <c r="AP130" i="20"/>
  <c r="AQ130" i="20"/>
  <c r="AR130" i="20"/>
  <c r="AS130" i="20"/>
  <c r="AT130" i="20"/>
  <c r="AU130" i="20"/>
  <c r="AH131" i="20"/>
  <c r="AI131" i="20"/>
  <c r="AJ131" i="20"/>
  <c r="AK131" i="20"/>
  <c r="AL131" i="20"/>
  <c r="AM131" i="20"/>
  <c r="AN131" i="20"/>
  <c r="AO131" i="20"/>
  <c r="AP131" i="20"/>
  <c r="AQ131" i="20"/>
  <c r="AR131" i="20"/>
  <c r="AS131" i="20"/>
  <c r="AT131" i="20"/>
  <c r="AU131" i="20"/>
  <c r="AH132" i="20"/>
  <c r="AI132" i="20"/>
  <c r="AJ132" i="20"/>
  <c r="AK132" i="20"/>
  <c r="AL132" i="20"/>
  <c r="AM132" i="20"/>
  <c r="AN132" i="20"/>
  <c r="AO132" i="20"/>
  <c r="AP132" i="20"/>
  <c r="AQ132" i="20"/>
  <c r="AR132" i="20"/>
  <c r="AS132" i="20"/>
  <c r="AT132" i="20"/>
  <c r="AU132" i="20"/>
  <c r="AH133" i="20"/>
  <c r="AI133" i="20"/>
  <c r="AJ133" i="20"/>
  <c r="AK133" i="20"/>
  <c r="AL133" i="20"/>
  <c r="AM133" i="20"/>
  <c r="AN133" i="20"/>
  <c r="AO133" i="20"/>
  <c r="AP133" i="20"/>
  <c r="AQ133" i="20"/>
  <c r="AR133" i="20"/>
  <c r="AS133" i="20"/>
  <c r="AT133" i="20"/>
  <c r="AU133" i="20"/>
  <c r="AH134" i="20"/>
  <c r="AI134" i="20"/>
  <c r="AJ134" i="20"/>
  <c r="AK134" i="20"/>
  <c r="AL134" i="20"/>
  <c r="AM134" i="20"/>
  <c r="AN134" i="20"/>
  <c r="AO134" i="20"/>
  <c r="AP134" i="20"/>
  <c r="AQ134" i="20"/>
  <c r="AR134" i="20"/>
  <c r="AS134" i="20"/>
  <c r="AT134" i="20"/>
  <c r="AU134" i="20"/>
  <c r="AH135" i="20"/>
  <c r="AI135" i="20"/>
  <c r="AJ135" i="20"/>
  <c r="AK135" i="20"/>
  <c r="AL135" i="20"/>
  <c r="AM135" i="20"/>
  <c r="AN135" i="20"/>
  <c r="AO135" i="20"/>
  <c r="AP135" i="20"/>
  <c r="AQ135" i="20"/>
  <c r="AR135" i="20"/>
  <c r="AS135" i="20"/>
  <c r="AT135" i="20"/>
  <c r="AU135" i="20"/>
  <c r="AH136" i="20"/>
  <c r="AI136" i="20"/>
  <c r="AJ136" i="20"/>
  <c r="AK136" i="20"/>
  <c r="AL136" i="20"/>
  <c r="AM136" i="20"/>
  <c r="AN136" i="20"/>
  <c r="AO136" i="20"/>
  <c r="AP136" i="20"/>
  <c r="AQ136" i="20"/>
  <c r="AR136" i="20"/>
  <c r="AS136" i="20"/>
  <c r="AT136" i="20"/>
  <c r="AU136" i="20"/>
  <c r="AH137" i="20"/>
  <c r="AI137" i="20"/>
  <c r="AJ137" i="20"/>
  <c r="AK137" i="20"/>
  <c r="AL137" i="20"/>
  <c r="AM137" i="20"/>
  <c r="AN137" i="20"/>
  <c r="AO137" i="20"/>
  <c r="AP137" i="20"/>
  <c r="AQ137" i="20"/>
  <c r="AR137" i="20"/>
  <c r="AS137" i="20"/>
  <c r="AT137" i="20"/>
  <c r="AU137" i="20"/>
  <c r="AH138" i="20"/>
  <c r="AI138" i="20"/>
  <c r="AJ138" i="20"/>
  <c r="AK138" i="20"/>
  <c r="AL138" i="20"/>
  <c r="AM138" i="20"/>
  <c r="AN138" i="20"/>
  <c r="AO138" i="20"/>
  <c r="AP138" i="20"/>
  <c r="AQ138" i="20"/>
  <c r="AR138" i="20"/>
  <c r="AS138" i="20"/>
  <c r="AT138" i="20"/>
  <c r="AU138" i="20"/>
  <c r="AH139" i="20"/>
  <c r="AI139" i="20"/>
  <c r="AJ139" i="20"/>
  <c r="AK139" i="20"/>
  <c r="AL139" i="20"/>
  <c r="AM139" i="20"/>
  <c r="AN139" i="20"/>
  <c r="AO139" i="20"/>
  <c r="AP139" i="20"/>
  <c r="AQ139" i="20"/>
  <c r="AR139" i="20"/>
  <c r="AS139" i="20"/>
  <c r="AT139" i="20"/>
  <c r="AU139" i="20"/>
  <c r="AH140" i="20"/>
  <c r="AI140" i="20"/>
  <c r="AJ140" i="20"/>
  <c r="AK140" i="20"/>
  <c r="AL140" i="20"/>
  <c r="AM140" i="20"/>
  <c r="AN140" i="20"/>
  <c r="AO140" i="20"/>
  <c r="AP140" i="20"/>
  <c r="AQ140" i="20"/>
  <c r="AR140" i="20"/>
  <c r="AS140" i="20"/>
  <c r="AT140" i="20"/>
  <c r="AU140" i="20"/>
  <c r="AH141" i="20"/>
  <c r="AI141" i="20"/>
  <c r="AJ141" i="20"/>
  <c r="AK141" i="20"/>
  <c r="AL141" i="20"/>
  <c r="AM141" i="20"/>
  <c r="AN141" i="20"/>
  <c r="AO141" i="20"/>
  <c r="AP141" i="20"/>
  <c r="AQ141" i="20"/>
  <c r="AR141" i="20"/>
  <c r="AS141" i="20"/>
  <c r="AT141" i="20"/>
  <c r="AU141" i="20"/>
  <c r="AH142" i="20"/>
  <c r="AI142" i="20"/>
  <c r="AJ142" i="20"/>
  <c r="AK142" i="20"/>
  <c r="AL142" i="20"/>
  <c r="AM142" i="20"/>
  <c r="AN142" i="20"/>
  <c r="AO142" i="20"/>
  <c r="AP142" i="20"/>
  <c r="AQ142" i="20"/>
  <c r="AR142" i="20"/>
  <c r="AS142" i="20"/>
  <c r="AT142" i="20"/>
  <c r="AU142" i="20"/>
  <c r="AH143" i="20"/>
  <c r="AI143" i="20"/>
  <c r="AJ143" i="20"/>
  <c r="AK143" i="20"/>
  <c r="AL143" i="20"/>
  <c r="AM143" i="20"/>
  <c r="AN143" i="20"/>
  <c r="AO143" i="20"/>
  <c r="AP143" i="20"/>
  <c r="AQ143" i="20"/>
  <c r="AR143" i="20"/>
  <c r="AS143" i="20"/>
  <c r="AT143" i="20"/>
  <c r="AU143" i="20"/>
  <c r="AH144" i="20"/>
  <c r="AI144" i="20"/>
  <c r="AJ144" i="20"/>
  <c r="AK144" i="20"/>
  <c r="AL144" i="20"/>
  <c r="AM144" i="20"/>
  <c r="AN144" i="20"/>
  <c r="AO144" i="20"/>
  <c r="AP144" i="20"/>
  <c r="AQ144" i="20"/>
  <c r="AR144" i="20"/>
  <c r="AS144" i="20"/>
  <c r="AT144" i="20"/>
  <c r="AU144" i="20"/>
  <c r="AH145" i="20"/>
  <c r="AI145" i="20"/>
  <c r="AJ145" i="20"/>
  <c r="AK145" i="20"/>
  <c r="AL145" i="20"/>
  <c r="AM145" i="20"/>
  <c r="AN145" i="20"/>
  <c r="AO145" i="20"/>
  <c r="AP145" i="20"/>
  <c r="AQ145" i="20"/>
  <c r="AR145" i="20"/>
  <c r="AS145" i="20"/>
  <c r="AT145" i="20"/>
  <c r="AU145" i="20"/>
  <c r="AH146" i="20"/>
  <c r="AI146" i="20"/>
  <c r="AJ146" i="20"/>
  <c r="AK146" i="20"/>
  <c r="AL146" i="20"/>
  <c r="AM146" i="20"/>
  <c r="AN146" i="20"/>
  <c r="AO146" i="20"/>
  <c r="AP146" i="20"/>
  <c r="AQ146" i="20"/>
  <c r="AR146" i="20"/>
  <c r="AS146" i="20"/>
  <c r="AT146" i="20"/>
  <c r="AU146" i="20"/>
  <c r="AH147" i="20"/>
  <c r="AI147" i="20"/>
  <c r="AJ147" i="20"/>
  <c r="AK147" i="20"/>
  <c r="AL147" i="20"/>
  <c r="AM147" i="20"/>
  <c r="AN147" i="20"/>
  <c r="AO147" i="20"/>
  <c r="AP147" i="20"/>
  <c r="AQ147" i="20"/>
  <c r="AR147" i="20"/>
  <c r="AS147" i="20"/>
  <c r="AT147" i="20"/>
  <c r="AU147" i="20"/>
  <c r="AH148" i="20"/>
  <c r="AI148" i="20"/>
  <c r="AJ148" i="20"/>
  <c r="AK148" i="20"/>
  <c r="AL148" i="20"/>
  <c r="AM148" i="20"/>
  <c r="AN148" i="20"/>
  <c r="AO148" i="20"/>
  <c r="AP148" i="20"/>
  <c r="AQ148" i="20"/>
  <c r="AR148" i="20"/>
  <c r="AS148" i="20"/>
  <c r="AT148" i="20"/>
  <c r="AU148" i="20"/>
  <c r="AH149" i="20"/>
  <c r="AI149" i="20"/>
  <c r="AJ149" i="20"/>
  <c r="AK149" i="20"/>
  <c r="AL149" i="20"/>
  <c r="AM149" i="20"/>
  <c r="AN149" i="20"/>
  <c r="AO149" i="20"/>
  <c r="AP149" i="20"/>
  <c r="AQ149" i="20"/>
  <c r="AR149" i="20"/>
  <c r="AS149" i="20"/>
  <c r="AT149" i="20"/>
  <c r="AU149" i="20"/>
  <c r="AH150" i="20"/>
  <c r="AI150" i="20"/>
  <c r="AJ150" i="20"/>
  <c r="AK150" i="20"/>
  <c r="AL150" i="20"/>
  <c r="AM150" i="20"/>
  <c r="AN150" i="20"/>
  <c r="AO150" i="20"/>
  <c r="AP150" i="20"/>
  <c r="AQ150" i="20"/>
  <c r="AR150" i="20"/>
  <c r="AS150" i="20"/>
  <c r="AT150" i="20"/>
  <c r="AU150" i="20"/>
  <c r="AH151" i="20"/>
  <c r="AI151" i="20"/>
  <c r="AJ151" i="20"/>
  <c r="AK151" i="20"/>
  <c r="AL151" i="20"/>
  <c r="AM151" i="20"/>
  <c r="AN151" i="20"/>
  <c r="AO151" i="20"/>
  <c r="AP151" i="20"/>
  <c r="AQ151" i="20"/>
  <c r="AR151" i="20"/>
  <c r="AS151" i="20"/>
  <c r="AT151" i="20"/>
  <c r="AU151" i="20"/>
  <c r="AH152" i="20"/>
  <c r="AI152" i="20"/>
  <c r="AJ152" i="20"/>
  <c r="AK152" i="20"/>
  <c r="AL152" i="20"/>
  <c r="AM152" i="20"/>
  <c r="AN152" i="20"/>
  <c r="AO152" i="20"/>
  <c r="AP152" i="20"/>
  <c r="AQ152" i="20"/>
  <c r="AR152" i="20"/>
  <c r="AS152" i="20"/>
  <c r="AT152" i="20"/>
  <c r="AU152" i="20"/>
  <c r="AH153" i="20"/>
  <c r="AI153" i="20"/>
  <c r="AJ153" i="20"/>
  <c r="AK153" i="20"/>
  <c r="AL153" i="20"/>
  <c r="AM153" i="20"/>
  <c r="AN153" i="20"/>
  <c r="AO153" i="20"/>
  <c r="AP153" i="20"/>
  <c r="AQ153" i="20"/>
  <c r="AR153" i="20"/>
  <c r="AS153" i="20"/>
  <c r="AT153" i="20"/>
  <c r="AU153" i="20"/>
  <c r="AH154" i="20"/>
  <c r="AI154" i="20"/>
  <c r="AJ154" i="20"/>
  <c r="AK154" i="20"/>
  <c r="AL154" i="20"/>
  <c r="AM154" i="20"/>
  <c r="AN154" i="20"/>
  <c r="AO154" i="20"/>
  <c r="AP154" i="20"/>
  <c r="AQ154" i="20"/>
  <c r="AR154" i="20"/>
  <c r="AS154" i="20"/>
  <c r="AT154" i="20"/>
  <c r="AU154" i="20"/>
  <c r="AH155" i="20"/>
  <c r="AI155" i="20"/>
  <c r="AJ155" i="20"/>
  <c r="AK155" i="20"/>
  <c r="AL155" i="20"/>
  <c r="AM155" i="20"/>
  <c r="AN155" i="20"/>
  <c r="AO155" i="20"/>
  <c r="AP155" i="20"/>
  <c r="AQ155" i="20"/>
  <c r="AR155" i="20"/>
  <c r="AS155" i="20"/>
  <c r="AT155" i="20"/>
  <c r="AU155" i="20"/>
  <c r="AH156" i="20"/>
  <c r="AI156" i="20"/>
  <c r="AJ156" i="20"/>
  <c r="AK156" i="20"/>
  <c r="AL156" i="20"/>
  <c r="AM156" i="20"/>
  <c r="AN156" i="20"/>
  <c r="AO156" i="20"/>
  <c r="AP156" i="20"/>
  <c r="AQ156" i="20"/>
  <c r="AR156" i="20"/>
  <c r="AS156" i="20"/>
  <c r="AT156" i="20"/>
  <c r="AU156" i="20"/>
  <c r="AH157" i="20"/>
  <c r="AI157" i="20"/>
  <c r="AJ157" i="20"/>
  <c r="AK157" i="20"/>
  <c r="AL157" i="20"/>
  <c r="AM157" i="20"/>
  <c r="AN157" i="20"/>
  <c r="AO157" i="20"/>
  <c r="AP157" i="20"/>
  <c r="AQ157" i="20"/>
  <c r="AR157" i="20"/>
  <c r="AS157" i="20"/>
  <c r="AT157" i="20"/>
  <c r="AU157" i="20"/>
  <c r="AH158" i="20"/>
  <c r="AI158" i="20"/>
  <c r="AJ158" i="20"/>
  <c r="AK158" i="20"/>
  <c r="AL158" i="20"/>
  <c r="AM158" i="20"/>
  <c r="AN158" i="20"/>
  <c r="AO158" i="20"/>
  <c r="AP158" i="20"/>
  <c r="AQ158" i="20"/>
  <c r="AR158" i="20"/>
  <c r="AS158" i="20"/>
  <c r="AT158" i="20"/>
  <c r="AU158" i="20"/>
  <c r="AH159" i="20"/>
  <c r="AI159" i="20"/>
  <c r="AJ159" i="20"/>
  <c r="AK159" i="20"/>
  <c r="AL159" i="20"/>
  <c r="AM159" i="20"/>
  <c r="AN159" i="20"/>
  <c r="AO159" i="20"/>
  <c r="AP159" i="20"/>
  <c r="AQ159" i="20"/>
  <c r="AR159" i="20"/>
  <c r="AS159" i="20"/>
  <c r="AT159" i="20"/>
  <c r="AU159" i="20"/>
  <c r="AH160" i="20"/>
  <c r="AI160" i="20"/>
  <c r="AJ160" i="20"/>
  <c r="AK160" i="20"/>
  <c r="AL160" i="20"/>
  <c r="AM160" i="20"/>
  <c r="AN160" i="20"/>
  <c r="AO160" i="20"/>
  <c r="AP160" i="20"/>
  <c r="AQ160" i="20"/>
  <c r="AR160" i="20"/>
  <c r="AS160" i="20"/>
  <c r="AT160" i="20"/>
  <c r="AU160" i="20"/>
  <c r="AH161" i="20"/>
  <c r="AI161" i="20"/>
  <c r="AJ161" i="20"/>
  <c r="AK161" i="20"/>
  <c r="AL161" i="20"/>
  <c r="AM161" i="20"/>
  <c r="AN161" i="20"/>
  <c r="AO161" i="20"/>
  <c r="AP161" i="20"/>
  <c r="AQ161" i="20"/>
  <c r="AR161" i="20"/>
  <c r="AS161" i="20"/>
  <c r="AT161" i="20"/>
  <c r="AU161" i="20"/>
  <c r="AH162" i="20"/>
  <c r="AI162" i="20"/>
  <c r="AJ162" i="20"/>
  <c r="AK162" i="20"/>
  <c r="AL162" i="20"/>
  <c r="AM162" i="20"/>
  <c r="AN162" i="20"/>
  <c r="AO162" i="20"/>
  <c r="AP162" i="20"/>
  <c r="AQ162" i="20"/>
  <c r="AR162" i="20"/>
  <c r="AS162" i="20"/>
  <c r="AT162" i="20"/>
  <c r="AU162" i="20"/>
  <c r="AH163" i="20"/>
  <c r="AI163" i="20"/>
  <c r="AJ163" i="20"/>
  <c r="AK163" i="20"/>
  <c r="AL163" i="20"/>
  <c r="AM163" i="20"/>
  <c r="AN163" i="20"/>
  <c r="AO163" i="20"/>
  <c r="AP163" i="20"/>
  <c r="AQ163" i="20"/>
  <c r="AR163" i="20"/>
  <c r="AS163" i="20"/>
  <c r="AT163" i="20"/>
  <c r="AU163" i="20"/>
  <c r="AH164" i="20"/>
  <c r="AI164" i="20"/>
  <c r="AJ164" i="20"/>
  <c r="AK164" i="20"/>
  <c r="AL164" i="20"/>
  <c r="AM164" i="20"/>
  <c r="AN164" i="20"/>
  <c r="AO164" i="20"/>
  <c r="AP164" i="20"/>
  <c r="AQ164" i="20"/>
  <c r="AR164" i="20"/>
  <c r="AS164" i="20"/>
  <c r="AT164" i="20"/>
  <c r="AU164" i="20"/>
  <c r="AH165" i="20"/>
  <c r="AI165" i="20"/>
  <c r="AJ165" i="20"/>
  <c r="AK165" i="20"/>
  <c r="AL165" i="20"/>
  <c r="AM165" i="20"/>
  <c r="AN165" i="20"/>
  <c r="AO165" i="20"/>
  <c r="AP165" i="20"/>
  <c r="AQ165" i="20"/>
  <c r="AR165" i="20"/>
  <c r="AS165" i="20"/>
  <c r="AT165" i="20"/>
  <c r="AU165" i="20"/>
  <c r="AH166" i="20"/>
  <c r="AI166" i="20"/>
  <c r="AJ166" i="20"/>
  <c r="AK166" i="20"/>
  <c r="AL166" i="20"/>
  <c r="AM166" i="20"/>
  <c r="AN166" i="20"/>
  <c r="AO166" i="20"/>
  <c r="AP166" i="20"/>
  <c r="AQ166" i="20"/>
  <c r="AR166" i="20"/>
  <c r="AS166" i="20"/>
  <c r="AT166" i="20"/>
  <c r="AU166" i="20"/>
  <c r="AH167" i="20"/>
  <c r="AI167" i="20"/>
  <c r="AJ167" i="20"/>
  <c r="AK167" i="20"/>
  <c r="AL167" i="20"/>
  <c r="AM167" i="20"/>
  <c r="AN167" i="20"/>
  <c r="AO167" i="20"/>
  <c r="AP167" i="20"/>
  <c r="AQ167" i="20"/>
  <c r="AR167" i="20"/>
  <c r="AS167" i="20"/>
  <c r="AT167" i="20"/>
  <c r="AU167" i="20"/>
  <c r="AH168" i="20"/>
  <c r="AI168" i="20"/>
  <c r="AJ168" i="20"/>
  <c r="AK168" i="20"/>
  <c r="AL168" i="20"/>
  <c r="AM168" i="20"/>
  <c r="AN168" i="20"/>
  <c r="AO168" i="20"/>
  <c r="AP168" i="20"/>
  <c r="AQ168" i="20"/>
  <c r="AR168" i="20"/>
  <c r="AS168" i="20"/>
  <c r="AT168" i="20"/>
  <c r="AU168" i="20"/>
  <c r="AH169" i="20"/>
  <c r="AI169" i="20"/>
  <c r="AJ169" i="20"/>
  <c r="AK169" i="20"/>
  <c r="AL169" i="20"/>
  <c r="AM169" i="20"/>
  <c r="AN169" i="20"/>
  <c r="AO169" i="20"/>
  <c r="AP169" i="20"/>
  <c r="AQ169" i="20"/>
  <c r="AR169" i="20"/>
  <c r="AS169" i="20"/>
  <c r="AT169" i="20"/>
  <c r="AU169" i="20"/>
  <c r="AH170" i="20"/>
  <c r="AI170" i="20"/>
  <c r="AJ170" i="20"/>
  <c r="AK170" i="20"/>
  <c r="AL170" i="20"/>
  <c r="AM170" i="20"/>
  <c r="AN170" i="20"/>
  <c r="AO170" i="20"/>
  <c r="AP170" i="20"/>
  <c r="AQ170" i="20"/>
  <c r="AR170" i="20"/>
  <c r="AS170" i="20"/>
  <c r="AT170" i="20"/>
  <c r="AU170" i="20"/>
  <c r="AH171" i="20"/>
  <c r="AI171" i="20"/>
  <c r="AJ171" i="20"/>
  <c r="AK171" i="20"/>
  <c r="AL171" i="20"/>
  <c r="AM171" i="20"/>
  <c r="AN171" i="20"/>
  <c r="AO171" i="20"/>
  <c r="AP171" i="20"/>
  <c r="AQ171" i="20"/>
  <c r="AR171" i="20"/>
  <c r="AS171" i="20"/>
  <c r="AT171" i="20"/>
  <c r="AU171" i="20"/>
  <c r="AH172" i="20"/>
  <c r="AI172" i="20"/>
  <c r="AJ172" i="20"/>
  <c r="AK172" i="20"/>
  <c r="AL172" i="20"/>
  <c r="AM172" i="20"/>
  <c r="AN172" i="20"/>
  <c r="AO172" i="20"/>
  <c r="AP172" i="20"/>
  <c r="AQ172" i="20"/>
  <c r="AR172" i="20"/>
  <c r="AS172" i="20"/>
  <c r="AT172" i="20"/>
  <c r="AU172" i="20"/>
  <c r="AH173" i="20"/>
  <c r="AI173" i="20"/>
  <c r="AJ173" i="20"/>
  <c r="AK173" i="20"/>
  <c r="AL173" i="20"/>
  <c r="AM173" i="20"/>
  <c r="AN173" i="20"/>
  <c r="AO173" i="20"/>
  <c r="AP173" i="20"/>
  <c r="AQ173" i="20"/>
  <c r="AR173" i="20"/>
  <c r="AS173" i="20"/>
  <c r="AT173" i="20"/>
  <c r="AU173" i="20"/>
  <c r="AH174" i="20"/>
  <c r="AI174" i="20"/>
  <c r="AJ174" i="20"/>
  <c r="AK174" i="20"/>
  <c r="AL174" i="20"/>
  <c r="AM174" i="20"/>
  <c r="AN174" i="20"/>
  <c r="AO174" i="20"/>
  <c r="AP174" i="20"/>
  <c r="AQ174" i="20"/>
  <c r="AR174" i="20"/>
  <c r="AS174" i="20"/>
  <c r="AT174" i="20"/>
  <c r="AU174" i="20"/>
  <c r="AH175" i="20"/>
  <c r="AI175" i="20"/>
  <c r="AJ175" i="20"/>
  <c r="AK175" i="20"/>
  <c r="AL175" i="20"/>
  <c r="AM175" i="20"/>
  <c r="AN175" i="20"/>
  <c r="AO175" i="20"/>
  <c r="AP175" i="20"/>
  <c r="AQ175" i="20"/>
  <c r="AR175" i="20"/>
  <c r="AS175" i="20"/>
  <c r="AT175" i="20"/>
  <c r="AU175" i="20"/>
  <c r="AH176" i="20"/>
  <c r="AI176" i="20"/>
  <c r="AJ176" i="20"/>
  <c r="AK176" i="20"/>
  <c r="AL176" i="20"/>
  <c r="AM176" i="20"/>
  <c r="AN176" i="20"/>
  <c r="AO176" i="20"/>
  <c r="AP176" i="20"/>
  <c r="AQ176" i="20"/>
  <c r="AR176" i="20"/>
  <c r="AS176" i="20"/>
  <c r="AT176" i="20"/>
  <c r="AU176" i="20"/>
  <c r="AH177" i="20"/>
  <c r="AI177" i="20"/>
  <c r="AJ177" i="20"/>
  <c r="AK177" i="20"/>
  <c r="AL177" i="20"/>
  <c r="AM177" i="20"/>
  <c r="AN177" i="20"/>
  <c r="AO177" i="20"/>
  <c r="AP177" i="20"/>
  <c r="AQ177" i="20"/>
  <c r="AR177" i="20"/>
  <c r="AS177" i="20"/>
  <c r="AT177" i="20"/>
  <c r="AU177" i="20"/>
  <c r="AH178" i="20"/>
  <c r="AI178" i="20"/>
  <c r="AJ178" i="20"/>
  <c r="AK178" i="20"/>
  <c r="AL178" i="20"/>
  <c r="AM178" i="20"/>
  <c r="AN178" i="20"/>
  <c r="AO178" i="20"/>
  <c r="AP178" i="20"/>
  <c r="AQ178" i="20"/>
  <c r="AR178" i="20"/>
  <c r="AS178" i="20"/>
  <c r="AT178" i="20"/>
  <c r="AU178" i="20"/>
  <c r="AH179" i="20"/>
  <c r="AI179" i="20"/>
  <c r="AJ179" i="20"/>
  <c r="AK179" i="20"/>
  <c r="AL179" i="20"/>
  <c r="AM179" i="20"/>
  <c r="AN179" i="20"/>
  <c r="AO179" i="20"/>
  <c r="AP179" i="20"/>
  <c r="AQ179" i="20"/>
  <c r="AR179" i="20"/>
  <c r="AS179" i="20"/>
  <c r="AT179" i="20"/>
  <c r="AU179" i="20"/>
  <c r="AH180" i="20"/>
  <c r="AI180" i="20"/>
  <c r="AJ180" i="20"/>
  <c r="AK180" i="20"/>
  <c r="AL180" i="20"/>
  <c r="AM180" i="20"/>
  <c r="AN180" i="20"/>
  <c r="AO180" i="20"/>
  <c r="AP180" i="20"/>
  <c r="AQ180" i="20"/>
  <c r="AR180" i="20"/>
  <c r="AS180" i="20"/>
  <c r="AT180" i="20"/>
  <c r="AU180" i="20"/>
  <c r="AH181" i="20"/>
  <c r="AI181" i="20"/>
  <c r="AJ181" i="20"/>
  <c r="AK181" i="20"/>
  <c r="AL181" i="20"/>
  <c r="AM181" i="20"/>
  <c r="AN181" i="20"/>
  <c r="AO181" i="20"/>
  <c r="AP181" i="20"/>
  <c r="AQ181" i="20"/>
  <c r="AR181" i="20"/>
  <c r="AS181" i="20"/>
  <c r="AT181" i="20"/>
  <c r="AU181" i="20"/>
  <c r="AH182" i="20"/>
  <c r="AI182" i="20"/>
  <c r="AJ182" i="20"/>
  <c r="AK182" i="20"/>
  <c r="AL182" i="20"/>
  <c r="AM182" i="20"/>
  <c r="AN182" i="20"/>
  <c r="AO182" i="20"/>
  <c r="AP182" i="20"/>
  <c r="AQ182" i="20"/>
  <c r="AR182" i="20"/>
  <c r="AS182" i="20"/>
  <c r="AT182" i="20"/>
  <c r="AU182" i="20"/>
  <c r="AH183" i="20"/>
  <c r="AI183" i="20"/>
  <c r="AJ183" i="20"/>
  <c r="AK183" i="20"/>
  <c r="AL183" i="20"/>
  <c r="AM183" i="20"/>
  <c r="AN183" i="20"/>
  <c r="AO183" i="20"/>
  <c r="AP183" i="20"/>
  <c r="AQ183" i="20"/>
  <c r="AR183" i="20"/>
  <c r="AS183" i="20"/>
  <c r="AT183" i="20"/>
  <c r="AU183" i="20"/>
  <c r="AH184" i="20"/>
  <c r="AI184" i="20"/>
  <c r="AJ184" i="20"/>
  <c r="AK184" i="20"/>
  <c r="AL184" i="20"/>
  <c r="AM184" i="20"/>
  <c r="AN184" i="20"/>
  <c r="AO184" i="20"/>
  <c r="AP184" i="20"/>
  <c r="AQ184" i="20"/>
  <c r="AR184" i="20"/>
  <c r="AS184" i="20"/>
  <c r="AT184" i="20"/>
  <c r="AU184" i="20"/>
  <c r="AH185" i="20"/>
  <c r="AI185" i="20"/>
  <c r="AJ185" i="20"/>
  <c r="AK185" i="20"/>
  <c r="AL185" i="20"/>
  <c r="AM185" i="20"/>
  <c r="AN185" i="20"/>
  <c r="AO185" i="20"/>
  <c r="AP185" i="20"/>
  <c r="AQ185" i="20"/>
  <c r="AR185" i="20"/>
  <c r="AS185" i="20"/>
  <c r="AT185" i="20"/>
  <c r="AU185" i="20"/>
  <c r="AH186" i="20"/>
  <c r="AI186" i="20"/>
  <c r="AJ186" i="20"/>
  <c r="AK186" i="20"/>
  <c r="AL186" i="20"/>
  <c r="AM186" i="20"/>
  <c r="AN186" i="20"/>
  <c r="AO186" i="20"/>
  <c r="AP186" i="20"/>
  <c r="AQ186" i="20"/>
  <c r="AR186" i="20"/>
  <c r="AS186" i="20"/>
  <c r="AT186" i="20"/>
  <c r="AU186" i="20"/>
  <c r="AH187" i="20"/>
  <c r="AI187" i="20"/>
  <c r="AJ187" i="20"/>
  <c r="AK187" i="20"/>
  <c r="AL187" i="20"/>
  <c r="AM187" i="20"/>
  <c r="AN187" i="20"/>
  <c r="AO187" i="20"/>
  <c r="AP187" i="20"/>
  <c r="AQ187" i="20"/>
  <c r="AR187" i="20"/>
  <c r="AS187" i="20"/>
  <c r="AT187" i="20"/>
  <c r="AU187" i="20"/>
  <c r="AH188" i="20"/>
  <c r="AI188" i="20"/>
  <c r="AJ188" i="20"/>
  <c r="AK188" i="20"/>
  <c r="AL188" i="20"/>
  <c r="AM188" i="20"/>
  <c r="AN188" i="20"/>
  <c r="AO188" i="20"/>
  <c r="AP188" i="20"/>
  <c r="AQ188" i="20"/>
  <c r="AR188" i="20"/>
  <c r="AS188" i="20"/>
  <c r="AT188" i="20"/>
  <c r="AU188" i="20"/>
  <c r="AH189" i="20"/>
  <c r="AI189" i="20"/>
  <c r="AJ189" i="20"/>
  <c r="AK189" i="20"/>
  <c r="AL189" i="20"/>
  <c r="AM189" i="20"/>
  <c r="AN189" i="20"/>
  <c r="AO189" i="20"/>
  <c r="AP189" i="20"/>
  <c r="AQ189" i="20"/>
  <c r="AR189" i="20"/>
  <c r="AS189" i="20"/>
  <c r="AT189" i="20"/>
  <c r="AU189" i="20"/>
  <c r="AH190" i="20"/>
  <c r="AI190" i="20"/>
  <c r="AJ190" i="20"/>
  <c r="AK190" i="20"/>
  <c r="AL190" i="20"/>
  <c r="AM190" i="20"/>
  <c r="AN190" i="20"/>
  <c r="AO190" i="20"/>
  <c r="AP190" i="20"/>
  <c r="AQ190" i="20"/>
  <c r="AR190" i="20"/>
  <c r="AS190" i="20"/>
  <c r="AT190" i="20"/>
  <c r="AU190" i="20"/>
  <c r="AH191" i="20"/>
  <c r="AI191" i="20"/>
  <c r="AJ191" i="20"/>
  <c r="AK191" i="20"/>
  <c r="AL191" i="20"/>
  <c r="AM191" i="20"/>
  <c r="AN191" i="20"/>
  <c r="AO191" i="20"/>
  <c r="AP191" i="20"/>
  <c r="AQ191" i="20"/>
  <c r="AR191" i="20"/>
  <c r="AS191" i="20"/>
  <c r="AT191" i="20"/>
  <c r="AU191" i="20"/>
  <c r="AH192" i="20"/>
  <c r="AI192" i="20"/>
  <c r="AJ192" i="20"/>
  <c r="AK192" i="20"/>
  <c r="AL192" i="20"/>
  <c r="AM192" i="20"/>
  <c r="AN192" i="20"/>
  <c r="AO192" i="20"/>
  <c r="AP192" i="20"/>
  <c r="AQ192" i="20"/>
  <c r="AR192" i="20"/>
  <c r="AS192" i="20"/>
  <c r="AT192" i="20"/>
  <c r="AU192" i="20"/>
  <c r="AH193" i="20"/>
  <c r="AI193" i="20"/>
  <c r="AJ193" i="20"/>
  <c r="AK193" i="20"/>
  <c r="AL193" i="20"/>
  <c r="AM193" i="20"/>
  <c r="AN193" i="20"/>
  <c r="AO193" i="20"/>
  <c r="AP193" i="20"/>
  <c r="AQ193" i="20"/>
  <c r="AR193" i="20"/>
  <c r="AS193" i="20"/>
  <c r="AT193" i="20"/>
  <c r="AU193" i="20"/>
  <c r="AH194" i="20"/>
  <c r="AI194" i="20"/>
  <c r="AJ194" i="20"/>
  <c r="AK194" i="20"/>
  <c r="AL194" i="20"/>
  <c r="AM194" i="20"/>
  <c r="AN194" i="20"/>
  <c r="AO194" i="20"/>
  <c r="AP194" i="20"/>
  <c r="AQ194" i="20"/>
  <c r="AR194" i="20"/>
  <c r="AS194" i="20"/>
  <c r="AT194" i="20"/>
  <c r="AU194" i="20"/>
  <c r="AH195" i="20"/>
  <c r="AI195" i="20"/>
  <c r="AJ195" i="20"/>
  <c r="AK195" i="20"/>
  <c r="AL195" i="20"/>
  <c r="AM195" i="20"/>
  <c r="AN195" i="20"/>
  <c r="AO195" i="20"/>
  <c r="AP195" i="20"/>
  <c r="AQ195" i="20"/>
  <c r="AR195" i="20"/>
  <c r="AS195" i="20"/>
  <c r="AT195" i="20"/>
  <c r="AU195" i="20"/>
  <c r="AH196" i="20"/>
  <c r="AI196" i="20"/>
  <c r="AJ196" i="20"/>
  <c r="AK196" i="20"/>
  <c r="AL196" i="20"/>
  <c r="AM196" i="20"/>
  <c r="AN196" i="20"/>
  <c r="AO196" i="20"/>
  <c r="AP196" i="20"/>
  <c r="AQ196" i="20"/>
  <c r="AR196" i="20"/>
  <c r="AS196" i="20"/>
  <c r="AT196" i="20"/>
  <c r="AU196" i="20"/>
  <c r="AH197" i="20"/>
  <c r="AI197" i="20"/>
  <c r="AJ197" i="20"/>
  <c r="AK197" i="20"/>
  <c r="AL197" i="20"/>
  <c r="AM197" i="20"/>
  <c r="AN197" i="20"/>
  <c r="AO197" i="20"/>
  <c r="AP197" i="20"/>
  <c r="AQ197" i="20"/>
  <c r="AR197" i="20"/>
  <c r="AS197" i="20"/>
  <c r="AT197" i="20"/>
  <c r="AU197" i="20"/>
  <c r="AH198" i="20"/>
  <c r="AI198" i="20"/>
  <c r="AJ198" i="20"/>
  <c r="AK198" i="20"/>
  <c r="AL198" i="20"/>
  <c r="AM198" i="20"/>
  <c r="AN198" i="20"/>
  <c r="AO198" i="20"/>
  <c r="AP198" i="20"/>
  <c r="AQ198" i="20"/>
  <c r="AR198" i="20"/>
  <c r="AS198" i="20"/>
  <c r="AT198" i="20"/>
  <c r="AU198" i="20"/>
  <c r="AH199" i="20"/>
  <c r="AI199" i="20"/>
  <c r="AJ199" i="20"/>
  <c r="AK199" i="20"/>
  <c r="AL199" i="20"/>
  <c r="AM199" i="20"/>
  <c r="AN199" i="20"/>
  <c r="AO199" i="20"/>
  <c r="AP199" i="20"/>
  <c r="AQ199" i="20"/>
  <c r="AR199" i="20"/>
  <c r="AS199" i="20"/>
  <c r="AT199" i="20"/>
  <c r="AU199" i="20"/>
  <c r="AH200" i="20"/>
  <c r="AI200" i="20"/>
  <c r="AJ200" i="20"/>
  <c r="AK200" i="20"/>
  <c r="AL200" i="20"/>
  <c r="AM200" i="20"/>
  <c r="AN200" i="20"/>
  <c r="AO200" i="20"/>
  <c r="AP200" i="20"/>
  <c r="AQ200" i="20"/>
  <c r="AR200" i="20"/>
  <c r="AS200" i="20"/>
  <c r="AT200" i="20"/>
  <c r="AU200" i="20"/>
  <c r="AH201" i="20"/>
  <c r="AI201" i="20"/>
  <c r="AJ201" i="20"/>
  <c r="AK201" i="20"/>
  <c r="AL201" i="20"/>
  <c r="AM201" i="20"/>
  <c r="AN201" i="20"/>
  <c r="AO201" i="20"/>
  <c r="AP201" i="20"/>
  <c r="AQ201" i="20"/>
  <c r="AR201" i="20"/>
  <c r="AS201" i="20"/>
  <c r="AT201" i="20"/>
  <c r="AU201" i="20"/>
  <c r="AH202" i="20"/>
  <c r="AI202" i="20"/>
  <c r="AJ202" i="20"/>
  <c r="AK202" i="20"/>
  <c r="AL202" i="20"/>
  <c r="AM202" i="20"/>
  <c r="AN202" i="20"/>
  <c r="AO202" i="20"/>
  <c r="AP202" i="20"/>
  <c r="AQ202" i="20"/>
  <c r="AR202" i="20"/>
  <c r="AS202" i="20"/>
  <c r="AT202" i="20"/>
  <c r="AU202" i="20"/>
  <c r="AH203" i="20"/>
  <c r="AI203" i="20"/>
  <c r="AJ203" i="20"/>
  <c r="AK203" i="20"/>
  <c r="AL203" i="20"/>
  <c r="AM203" i="20"/>
  <c r="AN203" i="20"/>
  <c r="AO203" i="20"/>
  <c r="AP203" i="20"/>
  <c r="AQ203" i="20"/>
  <c r="AR203" i="20"/>
  <c r="AS203" i="20"/>
  <c r="AT203" i="20"/>
  <c r="AU203" i="20"/>
  <c r="AH204" i="20"/>
  <c r="AI204" i="20"/>
  <c r="AJ204" i="20"/>
  <c r="AK204" i="20"/>
  <c r="AL204" i="20"/>
  <c r="AM204" i="20"/>
  <c r="AN204" i="20"/>
  <c r="AO204" i="20"/>
  <c r="AP204" i="20"/>
  <c r="AQ204" i="20"/>
  <c r="AR204" i="20"/>
  <c r="AS204" i="20"/>
  <c r="AT204" i="20"/>
  <c r="AU204" i="20"/>
  <c r="AH205" i="20"/>
  <c r="AI205" i="20"/>
  <c r="AJ205" i="20"/>
  <c r="AK205" i="20"/>
  <c r="AL205" i="20"/>
  <c r="AM205" i="20"/>
  <c r="AN205" i="20"/>
  <c r="AO205" i="20"/>
  <c r="AP205" i="20"/>
  <c r="AQ205" i="20"/>
  <c r="AR205" i="20"/>
  <c r="AS205" i="20"/>
  <c r="AT205" i="20"/>
  <c r="AU205" i="20"/>
  <c r="AH206" i="20"/>
  <c r="AI206" i="20"/>
  <c r="AJ206" i="20"/>
  <c r="AK206" i="20"/>
  <c r="AL206" i="20"/>
  <c r="AM206" i="20"/>
  <c r="AN206" i="20"/>
  <c r="AO206" i="20"/>
  <c r="AP206" i="20"/>
  <c r="AQ206" i="20"/>
  <c r="AR206" i="20"/>
  <c r="AS206" i="20"/>
  <c r="AT206" i="20"/>
  <c r="AU206" i="20"/>
  <c r="AH207" i="20"/>
  <c r="AI207" i="20"/>
  <c r="AJ207" i="20"/>
  <c r="AK207" i="20"/>
  <c r="AL207" i="20"/>
  <c r="AM207" i="20"/>
  <c r="AN207" i="20"/>
  <c r="AO207" i="20"/>
  <c r="AP207" i="20"/>
  <c r="AQ207" i="20"/>
  <c r="AR207" i="20"/>
  <c r="AS207" i="20"/>
  <c r="AT207" i="20"/>
  <c r="AU207" i="20"/>
  <c r="AH208" i="20"/>
  <c r="AI208" i="20"/>
  <c r="AJ208" i="20"/>
  <c r="AK208" i="20"/>
  <c r="AL208" i="20"/>
  <c r="AM208" i="20"/>
  <c r="AN208" i="20"/>
  <c r="AO208" i="20"/>
  <c r="AP208" i="20"/>
  <c r="AQ208" i="20"/>
  <c r="AR208" i="20"/>
  <c r="AS208" i="20"/>
  <c r="AT208" i="20"/>
  <c r="AU208" i="20"/>
  <c r="AH209" i="20"/>
  <c r="AI209" i="20"/>
  <c r="AJ209" i="20"/>
  <c r="AK209" i="20"/>
  <c r="AL209" i="20"/>
  <c r="AM209" i="20"/>
  <c r="AN209" i="20"/>
  <c r="AO209" i="20"/>
  <c r="AP209" i="20"/>
  <c r="AQ209" i="20"/>
  <c r="AR209" i="20"/>
  <c r="AS209" i="20"/>
  <c r="AT209" i="20"/>
  <c r="AU209" i="20"/>
  <c r="AH210" i="20"/>
  <c r="AI210" i="20"/>
  <c r="AJ210" i="20"/>
  <c r="AK210" i="20"/>
  <c r="AL210" i="20"/>
  <c r="AM210" i="20"/>
  <c r="AN210" i="20"/>
  <c r="AO210" i="20"/>
  <c r="AP210" i="20"/>
  <c r="AQ210" i="20"/>
  <c r="AR210" i="20"/>
  <c r="AS210" i="20"/>
  <c r="AT210" i="20"/>
  <c r="AU210" i="20"/>
  <c r="AH211" i="20"/>
  <c r="AI211" i="20"/>
  <c r="AJ211" i="20"/>
  <c r="AK211" i="20"/>
  <c r="AL211" i="20"/>
  <c r="AM211" i="20"/>
  <c r="AN211" i="20"/>
  <c r="AO211" i="20"/>
  <c r="AP211" i="20"/>
  <c r="AQ211" i="20"/>
  <c r="AR211" i="20"/>
  <c r="AS211" i="20"/>
  <c r="AT211" i="20"/>
  <c r="AU211" i="20"/>
  <c r="AH212" i="20"/>
  <c r="AI212" i="20"/>
  <c r="AJ212" i="20"/>
  <c r="AK212" i="20"/>
  <c r="AL212" i="20"/>
  <c r="AM212" i="20"/>
  <c r="AN212" i="20"/>
  <c r="AO212" i="20"/>
  <c r="AP212" i="20"/>
  <c r="AQ212" i="20"/>
  <c r="AR212" i="20"/>
  <c r="AS212" i="20"/>
  <c r="AT212" i="20"/>
  <c r="AU212" i="20"/>
  <c r="AH213" i="20"/>
  <c r="AI213" i="20"/>
  <c r="AJ213" i="20"/>
  <c r="AK213" i="20"/>
  <c r="AL213" i="20"/>
  <c r="AM213" i="20"/>
  <c r="AN213" i="20"/>
  <c r="AO213" i="20"/>
  <c r="AP213" i="20"/>
  <c r="AQ213" i="20"/>
  <c r="AR213" i="20"/>
  <c r="AS213" i="20"/>
  <c r="AT213" i="20"/>
  <c r="AU213" i="20"/>
  <c r="AH214" i="20"/>
  <c r="AI214" i="20"/>
  <c r="AJ214" i="20"/>
  <c r="AK214" i="20"/>
  <c r="AL214" i="20"/>
  <c r="AM214" i="20"/>
  <c r="AN214" i="20"/>
  <c r="AO214" i="20"/>
  <c r="AP214" i="20"/>
  <c r="AQ214" i="20"/>
  <c r="AR214" i="20"/>
  <c r="AS214" i="20"/>
  <c r="AT214" i="20"/>
  <c r="AU214" i="20"/>
  <c r="AH215" i="20"/>
  <c r="AI215" i="20"/>
  <c r="AJ215" i="20"/>
  <c r="AK215" i="20"/>
  <c r="AL215" i="20"/>
  <c r="AM215" i="20"/>
  <c r="AN215" i="20"/>
  <c r="AO215" i="20"/>
  <c r="AP215" i="20"/>
  <c r="AQ215" i="20"/>
  <c r="AR215" i="20"/>
  <c r="AS215" i="20"/>
  <c r="AT215" i="20"/>
  <c r="AU215" i="20"/>
  <c r="AH216" i="20"/>
  <c r="AI216" i="20"/>
  <c r="AJ216" i="20"/>
  <c r="AK216" i="20"/>
  <c r="AL216" i="20"/>
  <c r="AM216" i="20"/>
  <c r="AN216" i="20"/>
  <c r="AO216" i="20"/>
  <c r="AP216" i="20"/>
  <c r="AQ216" i="20"/>
  <c r="AR216" i="20"/>
  <c r="AS216" i="20"/>
  <c r="AT216" i="20"/>
  <c r="AU216" i="20"/>
  <c r="AH217" i="20"/>
  <c r="AI217" i="20"/>
  <c r="AJ217" i="20"/>
  <c r="AK217" i="20"/>
  <c r="AL217" i="20"/>
  <c r="AM217" i="20"/>
  <c r="AN217" i="20"/>
  <c r="AO217" i="20"/>
  <c r="AP217" i="20"/>
  <c r="AQ217" i="20"/>
  <c r="AR217" i="20"/>
  <c r="AS217" i="20"/>
  <c r="AT217" i="20"/>
  <c r="AU217" i="20"/>
  <c r="AH218" i="20"/>
  <c r="AI218" i="20"/>
  <c r="AJ218" i="20"/>
  <c r="AK218" i="20"/>
  <c r="AL218" i="20"/>
  <c r="AM218" i="20"/>
  <c r="AN218" i="20"/>
  <c r="AO218" i="20"/>
  <c r="AP218" i="20"/>
  <c r="AQ218" i="20"/>
  <c r="AR218" i="20"/>
  <c r="AS218" i="20"/>
  <c r="AT218" i="20"/>
  <c r="AU218" i="20"/>
  <c r="AH219" i="20"/>
  <c r="AI219" i="20"/>
  <c r="AJ219" i="20"/>
  <c r="AK219" i="20"/>
  <c r="AL219" i="20"/>
  <c r="AM219" i="20"/>
  <c r="AN219" i="20"/>
  <c r="AO219" i="20"/>
  <c r="AP219" i="20"/>
  <c r="AQ219" i="20"/>
  <c r="AR219" i="20"/>
  <c r="AS219" i="20"/>
  <c r="AT219" i="20"/>
  <c r="AU219" i="20"/>
  <c r="AH220" i="20"/>
  <c r="AI220" i="20"/>
  <c r="AJ220" i="20"/>
  <c r="AK220" i="20"/>
  <c r="AL220" i="20"/>
  <c r="AM220" i="20"/>
  <c r="AN220" i="20"/>
  <c r="AO220" i="20"/>
  <c r="AP220" i="20"/>
  <c r="AQ220" i="20"/>
  <c r="AR220" i="20"/>
  <c r="AS220" i="20"/>
  <c r="AT220" i="20"/>
  <c r="AU220" i="20"/>
  <c r="AH221" i="20"/>
  <c r="AI221" i="20"/>
  <c r="AJ221" i="20"/>
  <c r="AK221" i="20"/>
  <c r="AL221" i="20"/>
  <c r="AM221" i="20"/>
  <c r="AN221" i="20"/>
  <c r="AO221" i="20"/>
  <c r="AP221" i="20"/>
  <c r="AQ221" i="20"/>
  <c r="AR221" i="20"/>
  <c r="AS221" i="20"/>
  <c r="AT221" i="20"/>
  <c r="AU221" i="20"/>
  <c r="AH222" i="20"/>
  <c r="AI222" i="20"/>
  <c r="AJ222" i="20"/>
  <c r="AK222" i="20"/>
  <c r="AL222" i="20"/>
  <c r="AM222" i="20"/>
  <c r="AN222" i="20"/>
  <c r="AO222" i="20"/>
  <c r="AP222" i="20"/>
  <c r="AQ222" i="20"/>
  <c r="AR222" i="20"/>
  <c r="AS222" i="20"/>
  <c r="AT222" i="20"/>
  <c r="AU222" i="20"/>
  <c r="AH223" i="20"/>
  <c r="AI223" i="20"/>
  <c r="AJ223" i="20"/>
  <c r="AK223" i="20"/>
  <c r="AL223" i="20"/>
  <c r="AM223" i="20"/>
  <c r="AN223" i="20"/>
  <c r="AO223" i="20"/>
  <c r="AP223" i="20"/>
  <c r="AQ223" i="20"/>
  <c r="AR223" i="20"/>
  <c r="AS223" i="20"/>
  <c r="AT223" i="20"/>
  <c r="AU223" i="20"/>
  <c r="AH224" i="20"/>
  <c r="AI224" i="20"/>
  <c r="AJ224" i="20"/>
  <c r="AK224" i="20"/>
  <c r="AL224" i="20"/>
  <c r="AM224" i="20"/>
  <c r="AN224" i="20"/>
  <c r="AO224" i="20"/>
  <c r="AP224" i="20"/>
  <c r="AQ224" i="20"/>
  <c r="AR224" i="20"/>
  <c r="AS224" i="20"/>
  <c r="AT224" i="20"/>
  <c r="AU224" i="20"/>
  <c r="AH225" i="20"/>
  <c r="AI225" i="20"/>
  <c r="AJ225" i="20"/>
  <c r="AK225" i="20"/>
  <c r="AL225" i="20"/>
  <c r="AM225" i="20"/>
  <c r="AN225" i="20"/>
  <c r="AO225" i="20"/>
  <c r="AP225" i="20"/>
  <c r="AQ225" i="20"/>
  <c r="AR225" i="20"/>
  <c r="AS225" i="20"/>
  <c r="AT225" i="20"/>
  <c r="AU225" i="20"/>
  <c r="AH226" i="20"/>
  <c r="AI226" i="20"/>
  <c r="AJ226" i="20"/>
  <c r="AK226" i="20"/>
  <c r="AL226" i="20"/>
  <c r="AM226" i="20"/>
  <c r="AN226" i="20"/>
  <c r="AO226" i="20"/>
  <c r="AP226" i="20"/>
  <c r="AQ226" i="20"/>
  <c r="AR226" i="20"/>
  <c r="AS226" i="20"/>
  <c r="AT226" i="20"/>
  <c r="AU226" i="20"/>
  <c r="AH227" i="20"/>
  <c r="AI227" i="20"/>
  <c r="AJ227" i="20"/>
  <c r="AK227" i="20"/>
  <c r="AL227" i="20"/>
  <c r="AM227" i="20"/>
  <c r="AN227" i="20"/>
  <c r="AO227" i="20"/>
  <c r="AP227" i="20"/>
  <c r="AQ227" i="20"/>
  <c r="AR227" i="20"/>
  <c r="AS227" i="20"/>
  <c r="AT227" i="20"/>
  <c r="AU227" i="20"/>
  <c r="AH228" i="20"/>
  <c r="AI228" i="20"/>
  <c r="AJ228" i="20"/>
  <c r="AK228" i="20"/>
  <c r="AL228" i="20"/>
  <c r="AM228" i="20"/>
  <c r="AN228" i="20"/>
  <c r="AO228" i="20"/>
  <c r="AP228" i="20"/>
  <c r="AQ228" i="20"/>
  <c r="AR228" i="20"/>
  <c r="AS228" i="20"/>
  <c r="AT228" i="20"/>
  <c r="AU228" i="20"/>
  <c r="AH229" i="20"/>
  <c r="AI229" i="20"/>
  <c r="AJ229" i="20"/>
  <c r="AK229" i="20"/>
  <c r="AL229" i="20"/>
  <c r="AM229" i="20"/>
  <c r="AN229" i="20"/>
  <c r="AO229" i="20"/>
  <c r="AP229" i="20"/>
  <c r="AQ229" i="20"/>
  <c r="AR229" i="20"/>
  <c r="AS229" i="20"/>
  <c r="AT229" i="20"/>
  <c r="AU229" i="20"/>
  <c r="AH230" i="20"/>
  <c r="AI230" i="20"/>
  <c r="AJ230" i="20" s="1"/>
  <c r="AK230" i="20"/>
  <c r="AL230" i="20"/>
  <c r="AM230" i="20"/>
  <c r="AN230" i="20"/>
  <c r="AO230" i="20"/>
  <c r="AP230" i="20"/>
  <c r="AQ230" i="20"/>
  <c r="AR230" i="20"/>
  <c r="AS230" i="20"/>
  <c r="AT230" i="20"/>
  <c r="AU230" i="20"/>
  <c r="AH231" i="20"/>
  <c r="AI231" i="20"/>
  <c r="AJ231" i="20" s="1"/>
  <c r="AK231" i="20"/>
  <c r="AL231" i="20"/>
  <c r="AM231" i="20"/>
  <c r="AN231" i="20"/>
  <c r="AO231" i="20"/>
  <c r="AP231" i="20"/>
  <c r="AQ231" i="20"/>
  <c r="AR231" i="20"/>
  <c r="AS231" i="20"/>
  <c r="AT231" i="20"/>
  <c r="AU231" i="20"/>
  <c r="AH232" i="20"/>
  <c r="AI232" i="20"/>
  <c r="AJ232" i="20" s="1"/>
  <c r="AK232" i="20"/>
  <c r="AL232" i="20"/>
  <c r="AM232" i="20"/>
  <c r="AN232" i="20"/>
  <c r="AO232" i="20"/>
  <c r="AP232" i="20"/>
  <c r="AQ232" i="20"/>
  <c r="AR232" i="20"/>
  <c r="AS232" i="20"/>
  <c r="AT232" i="20"/>
  <c r="AU232" i="20"/>
  <c r="AH233" i="20"/>
  <c r="AI233" i="20"/>
  <c r="AJ233" i="20"/>
  <c r="AK233" i="20"/>
  <c r="AL233" i="20"/>
  <c r="AM233" i="20"/>
  <c r="AN233" i="20"/>
  <c r="AO233" i="20"/>
  <c r="AP233" i="20"/>
  <c r="AQ233" i="20"/>
  <c r="AR233" i="20"/>
  <c r="AS233" i="20"/>
  <c r="AT233" i="20"/>
  <c r="AU233" i="20"/>
  <c r="AH234" i="20"/>
  <c r="AI234" i="20"/>
  <c r="AJ234" i="20" s="1"/>
  <c r="AK234" i="20"/>
  <c r="AL234" i="20"/>
  <c r="AM234" i="20"/>
  <c r="AN234" i="20"/>
  <c r="AO234" i="20"/>
  <c r="AP234" i="20"/>
  <c r="AQ234" i="20"/>
  <c r="AR234" i="20"/>
  <c r="AS234" i="20"/>
  <c r="AT234" i="20"/>
  <c r="AU234" i="20"/>
  <c r="AH235" i="20"/>
  <c r="AI235" i="20"/>
  <c r="AJ235" i="20" s="1"/>
  <c r="AK235" i="20"/>
  <c r="AL235" i="20"/>
  <c r="AM235" i="20"/>
  <c r="AN235" i="20"/>
  <c r="AO235" i="20"/>
  <c r="AP235" i="20"/>
  <c r="AQ235" i="20"/>
  <c r="AR235" i="20"/>
  <c r="AS235" i="20"/>
  <c r="AT235" i="20"/>
  <c r="AU235" i="20"/>
  <c r="AH236" i="20"/>
  <c r="AI236" i="20"/>
  <c r="AJ236" i="20" s="1"/>
  <c r="AK236" i="20"/>
  <c r="AL236" i="20"/>
  <c r="AM236" i="20"/>
  <c r="AN236" i="20"/>
  <c r="AO236" i="20"/>
  <c r="AP236" i="20"/>
  <c r="AQ236" i="20"/>
  <c r="AR236" i="20"/>
  <c r="AS236" i="20"/>
  <c r="AT236" i="20"/>
  <c r="AU236" i="20"/>
  <c r="AH237" i="20"/>
  <c r="AI237" i="20"/>
  <c r="AJ237" i="20" s="1"/>
  <c r="AK237" i="20"/>
  <c r="AL237" i="20"/>
  <c r="AM237" i="20"/>
  <c r="AN237" i="20"/>
  <c r="AO237" i="20"/>
  <c r="AP237" i="20"/>
  <c r="AQ237" i="20"/>
  <c r="AR237" i="20"/>
  <c r="AS237" i="20"/>
  <c r="AT237" i="20"/>
  <c r="AU237" i="20"/>
  <c r="AH238" i="20"/>
  <c r="AI238" i="20"/>
  <c r="AJ238" i="20" s="1"/>
  <c r="AK238" i="20"/>
  <c r="AL238" i="20"/>
  <c r="AM238" i="20"/>
  <c r="AN238" i="20"/>
  <c r="AO238" i="20"/>
  <c r="AP238" i="20"/>
  <c r="AQ238" i="20"/>
  <c r="AR238" i="20"/>
  <c r="AS238" i="20"/>
  <c r="AT238" i="20"/>
  <c r="AU238" i="20"/>
  <c r="AH239" i="20"/>
  <c r="AI239" i="20"/>
  <c r="AJ239" i="20" s="1"/>
  <c r="AK239" i="20"/>
  <c r="AL239" i="20"/>
  <c r="AM239" i="20"/>
  <c r="AN239" i="20"/>
  <c r="AO239" i="20"/>
  <c r="AP239" i="20"/>
  <c r="AQ239" i="20"/>
  <c r="AR239" i="20"/>
  <c r="AS239" i="20"/>
  <c r="AT239" i="20"/>
  <c r="AU239" i="20"/>
  <c r="AH240" i="20"/>
  <c r="AI240" i="20"/>
  <c r="AJ240" i="20" s="1"/>
  <c r="AK240" i="20"/>
  <c r="AL240" i="20"/>
  <c r="AM240" i="20"/>
  <c r="AN240" i="20"/>
  <c r="AO240" i="20"/>
  <c r="AP240" i="20"/>
  <c r="AQ240" i="20"/>
  <c r="AR240" i="20"/>
  <c r="AS240" i="20"/>
  <c r="AT240" i="20"/>
  <c r="AU240" i="20"/>
  <c r="AH241" i="20"/>
  <c r="AI241" i="20"/>
  <c r="AJ241" i="20" s="1"/>
  <c r="AK241" i="20"/>
  <c r="AL241" i="20"/>
  <c r="AM241" i="20"/>
  <c r="AN241" i="20"/>
  <c r="AO241" i="20"/>
  <c r="AP241" i="20"/>
  <c r="AQ241" i="20"/>
  <c r="AR241" i="20"/>
  <c r="AS241" i="20"/>
  <c r="AT241" i="20"/>
  <c r="AU241" i="20"/>
  <c r="AH242" i="20"/>
  <c r="AI242" i="20"/>
  <c r="AJ242" i="20" s="1"/>
  <c r="AK242" i="20"/>
  <c r="AL242" i="20"/>
  <c r="AM242" i="20"/>
  <c r="AN242" i="20"/>
  <c r="AO242" i="20"/>
  <c r="AP242" i="20"/>
  <c r="AQ242" i="20"/>
  <c r="AR242" i="20"/>
  <c r="AS242" i="20"/>
  <c r="AT242" i="20"/>
  <c r="AU242" i="20"/>
  <c r="AH243" i="20"/>
  <c r="AI243" i="20"/>
  <c r="AJ243" i="20" s="1"/>
  <c r="AK243" i="20"/>
  <c r="AL243" i="20"/>
  <c r="AM243" i="20"/>
  <c r="AN243" i="20"/>
  <c r="AO243" i="20"/>
  <c r="AP243" i="20"/>
  <c r="AQ243" i="20"/>
  <c r="AR243" i="20"/>
  <c r="AS243" i="20"/>
  <c r="AT243" i="20"/>
  <c r="AU243" i="20"/>
  <c r="AH244" i="20"/>
  <c r="AI244" i="20"/>
  <c r="AJ244" i="20" s="1"/>
  <c r="AK244" i="20"/>
  <c r="AL244" i="20"/>
  <c r="AM244" i="20"/>
  <c r="AN244" i="20"/>
  <c r="AO244" i="20"/>
  <c r="AP244" i="20"/>
  <c r="AQ244" i="20"/>
  <c r="AR244" i="20"/>
  <c r="AS244" i="20"/>
  <c r="AT244" i="20"/>
  <c r="AU244" i="20"/>
  <c r="AH245" i="20"/>
  <c r="AI245" i="20"/>
  <c r="AJ245" i="20"/>
  <c r="AK245" i="20"/>
  <c r="AL245" i="20"/>
  <c r="AM245" i="20"/>
  <c r="AN245" i="20"/>
  <c r="AO245" i="20"/>
  <c r="AP245" i="20"/>
  <c r="AQ245" i="20"/>
  <c r="AR245" i="20"/>
  <c r="AS245" i="20"/>
  <c r="AT245" i="20"/>
  <c r="AU245" i="20"/>
  <c r="AH246" i="20"/>
  <c r="AI246" i="20"/>
  <c r="AJ246" i="20" s="1"/>
  <c r="AK246" i="20"/>
  <c r="AL246" i="20"/>
  <c r="AM246" i="20"/>
  <c r="AN246" i="20"/>
  <c r="AO246" i="20"/>
  <c r="AP246" i="20"/>
  <c r="AQ246" i="20"/>
  <c r="AR246" i="20"/>
  <c r="AS246" i="20"/>
  <c r="AT246" i="20"/>
  <c r="AU246" i="20"/>
  <c r="AH247" i="20"/>
  <c r="AI247" i="20"/>
  <c r="AJ247" i="20" s="1"/>
  <c r="AK247" i="20"/>
  <c r="AL247" i="20"/>
  <c r="AM247" i="20"/>
  <c r="AN247" i="20"/>
  <c r="AO247" i="20"/>
  <c r="AP247" i="20"/>
  <c r="AQ247" i="20"/>
  <c r="AR247" i="20"/>
  <c r="AS247" i="20"/>
  <c r="AT247" i="20"/>
  <c r="AU247" i="20"/>
  <c r="AH248" i="20"/>
  <c r="AI248" i="20"/>
  <c r="AJ248" i="20"/>
  <c r="AK248" i="20"/>
  <c r="AL248" i="20"/>
  <c r="AM248" i="20"/>
  <c r="AN248" i="20"/>
  <c r="AO248" i="20"/>
  <c r="AP248" i="20"/>
  <c r="AQ248" i="20"/>
  <c r="AR248" i="20"/>
  <c r="AS248" i="20"/>
  <c r="AT248" i="20"/>
  <c r="AU248" i="20"/>
  <c r="AH249" i="20"/>
  <c r="AI249" i="20"/>
  <c r="AJ249" i="20" s="1"/>
  <c r="AK249" i="20"/>
  <c r="AL249" i="20"/>
  <c r="AM249" i="20"/>
  <c r="AN249" i="20"/>
  <c r="AO249" i="20"/>
  <c r="AP249" i="20"/>
  <c r="AQ249" i="20"/>
  <c r="AR249" i="20"/>
  <c r="AS249" i="20"/>
  <c r="AT249" i="20"/>
  <c r="AU249" i="20"/>
  <c r="AH250" i="20"/>
  <c r="AI250" i="20"/>
  <c r="AJ250" i="20" s="1"/>
  <c r="AK250" i="20"/>
  <c r="AL250" i="20"/>
  <c r="AM250" i="20"/>
  <c r="AN250" i="20"/>
  <c r="AO250" i="20"/>
  <c r="AP250" i="20"/>
  <c r="AQ250" i="20"/>
  <c r="AR250" i="20"/>
  <c r="AS250" i="20"/>
  <c r="AT250" i="20"/>
  <c r="AU250" i="20"/>
  <c r="AH251" i="20"/>
  <c r="AI251" i="20"/>
  <c r="AJ251" i="20" s="1"/>
  <c r="AK251" i="20"/>
  <c r="AL251" i="20"/>
  <c r="AM251" i="20"/>
  <c r="AN251" i="20"/>
  <c r="AO251" i="20"/>
  <c r="AP251" i="20"/>
  <c r="AQ251" i="20"/>
  <c r="AR251" i="20"/>
  <c r="AS251" i="20"/>
  <c r="AT251" i="20"/>
  <c r="AU251" i="20"/>
  <c r="AH252" i="20"/>
  <c r="AI252" i="20"/>
  <c r="AJ252" i="20"/>
  <c r="AK252" i="20"/>
  <c r="AL252" i="20"/>
  <c r="AM252" i="20"/>
  <c r="AN252" i="20"/>
  <c r="AO252" i="20"/>
  <c r="AP252" i="20"/>
  <c r="AQ252" i="20"/>
  <c r="AR252" i="20"/>
  <c r="AS252" i="20"/>
  <c r="AT252" i="20"/>
  <c r="AU252" i="20"/>
  <c r="AH253" i="20"/>
  <c r="AI253" i="20"/>
  <c r="AJ253" i="20" s="1"/>
  <c r="AK253" i="20"/>
  <c r="AL253" i="20"/>
  <c r="AM253" i="20"/>
  <c r="AN253" i="20"/>
  <c r="AO253" i="20"/>
  <c r="AP253" i="20"/>
  <c r="AQ253" i="20"/>
  <c r="AR253" i="20"/>
  <c r="AS253" i="20"/>
  <c r="AT253" i="20"/>
  <c r="AU253" i="20"/>
  <c r="AH254" i="20"/>
  <c r="AI254" i="20"/>
  <c r="AJ254" i="20" s="1"/>
  <c r="AK254" i="20"/>
  <c r="AL254" i="20"/>
  <c r="AM254" i="20"/>
  <c r="AN254" i="20"/>
  <c r="AO254" i="20"/>
  <c r="AP254" i="20"/>
  <c r="AQ254" i="20"/>
  <c r="AR254" i="20"/>
  <c r="AS254" i="20"/>
  <c r="AT254" i="20"/>
  <c r="AU254" i="20"/>
  <c r="AH255" i="20"/>
  <c r="AI255" i="20"/>
  <c r="AJ255" i="20"/>
  <c r="AK255" i="20"/>
  <c r="AL255" i="20"/>
  <c r="AM255" i="20"/>
  <c r="AN255" i="20"/>
  <c r="AO255" i="20"/>
  <c r="AP255" i="20"/>
  <c r="AQ255" i="20"/>
  <c r="AR255" i="20"/>
  <c r="AS255" i="20"/>
  <c r="AT255" i="20"/>
  <c r="AU255" i="20"/>
  <c r="AH256" i="20"/>
  <c r="AI256" i="20"/>
  <c r="AJ256" i="20" s="1"/>
  <c r="AK256" i="20"/>
  <c r="AL256" i="20"/>
  <c r="AM256" i="20"/>
  <c r="AN256" i="20"/>
  <c r="AO256" i="20"/>
  <c r="AP256" i="20"/>
  <c r="AQ256" i="20"/>
  <c r="AR256" i="20"/>
  <c r="AS256" i="20"/>
  <c r="AT256" i="20"/>
  <c r="AU256" i="20"/>
  <c r="AH257" i="20"/>
  <c r="AI257" i="20"/>
  <c r="AJ257" i="20" s="1"/>
  <c r="AK257" i="20"/>
  <c r="AL257" i="20"/>
  <c r="AM257" i="20"/>
  <c r="AN257" i="20"/>
  <c r="AO257" i="20"/>
  <c r="AP257" i="20"/>
  <c r="AQ257" i="20"/>
  <c r="AR257" i="20"/>
  <c r="AS257" i="20"/>
  <c r="AT257" i="20"/>
  <c r="AU257" i="20"/>
  <c r="AH258" i="20"/>
  <c r="AI258" i="20"/>
  <c r="AJ258" i="20" s="1"/>
  <c r="AK258" i="20"/>
  <c r="AL258" i="20"/>
  <c r="AM258" i="20"/>
  <c r="AN258" i="20"/>
  <c r="AO258" i="20"/>
  <c r="AP258" i="20"/>
  <c r="AQ258" i="20"/>
  <c r="AR258" i="20"/>
  <c r="AS258" i="20"/>
  <c r="AT258" i="20"/>
  <c r="AU258" i="20"/>
  <c r="AH259" i="20"/>
  <c r="AI259" i="20"/>
  <c r="AJ259" i="20"/>
  <c r="AK259" i="20"/>
  <c r="AL259" i="20"/>
  <c r="AM259" i="20"/>
  <c r="AN259" i="20"/>
  <c r="AO259" i="20"/>
  <c r="AP259" i="20"/>
  <c r="AQ259" i="20"/>
  <c r="AR259" i="20"/>
  <c r="AS259" i="20"/>
  <c r="AT259" i="20"/>
  <c r="AU259" i="20"/>
  <c r="AH260" i="20"/>
  <c r="AI260" i="20"/>
  <c r="AJ260" i="20"/>
  <c r="AK260" i="20"/>
  <c r="AL260" i="20"/>
  <c r="AM260" i="20"/>
  <c r="AN260" i="20" s="1"/>
  <c r="AO260" i="20"/>
  <c r="AP260" i="20"/>
  <c r="AQ260" i="20"/>
  <c r="AR260" i="20"/>
  <c r="AS260" i="20"/>
  <c r="AT260" i="20"/>
  <c r="AU260" i="20"/>
  <c r="AH261" i="20"/>
  <c r="AI261" i="20"/>
  <c r="AJ261" i="20" s="1"/>
  <c r="AK261" i="20"/>
  <c r="AL261" i="20"/>
  <c r="AM261" i="20"/>
  <c r="AN261" i="20"/>
  <c r="AO261" i="20"/>
  <c r="AP261" i="20"/>
  <c r="AQ261" i="20"/>
  <c r="AR261" i="20"/>
  <c r="AS261" i="20"/>
  <c r="AT261" i="20"/>
  <c r="AU261" i="20"/>
  <c r="AH262" i="20"/>
  <c r="AI262" i="20"/>
  <c r="AJ262" i="20"/>
  <c r="AK262" i="20"/>
  <c r="AL262" i="20"/>
  <c r="AM262" i="20"/>
  <c r="AN262" i="20"/>
  <c r="AO262" i="20"/>
  <c r="AP262" i="20"/>
  <c r="AQ262" i="20"/>
  <c r="AR262" i="20"/>
  <c r="AS262" i="20"/>
  <c r="AT262" i="20"/>
  <c r="AU262" i="20"/>
  <c r="AH263" i="20"/>
  <c r="AI263" i="20"/>
  <c r="AJ263" i="20" s="1"/>
  <c r="AK263" i="20"/>
  <c r="AL263" i="20"/>
  <c r="AM263" i="20"/>
  <c r="AN263" i="20"/>
  <c r="AO263" i="20"/>
  <c r="AP263" i="20"/>
  <c r="AQ263" i="20"/>
  <c r="AR263" i="20"/>
  <c r="AS263" i="20"/>
  <c r="AT263" i="20"/>
  <c r="AU263" i="20"/>
  <c r="AH264" i="20"/>
  <c r="AI264" i="20"/>
  <c r="AJ264" i="20" s="1"/>
  <c r="AK264" i="20"/>
  <c r="AL264" i="20"/>
  <c r="AM264" i="20"/>
  <c r="AN264" i="20"/>
  <c r="AO264" i="20"/>
  <c r="AP264" i="20"/>
  <c r="AQ264" i="20"/>
  <c r="AR264" i="20"/>
  <c r="AS264" i="20"/>
  <c r="AT264" i="20"/>
  <c r="AU264" i="20"/>
  <c r="AH265" i="20"/>
  <c r="AI265" i="20"/>
  <c r="AJ265" i="20" s="1"/>
  <c r="AK265" i="20"/>
  <c r="AL265" i="20"/>
  <c r="AM265" i="20"/>
  <c r="AN265" i="20"/>
  <c r="AO265" i="20"/>
  <c r="AP265" i="20"/>
  <c r="AQ265" i="20"/>
  <c r="AR265" i="20"/>
  <c r="AS265" i="20"/>
  <c r="AT265" i="20"/>
  <c r="AU265" i="20"/>
  <c r="AH266" i="20"/>
  <c r="AI266" i="20"/>
  <c r="AJ266" i="20" s="1"/>
  <c r="AK266" i="20"/>
  <c r="AL266" i="20"/>
  <c r="AM266" i="20"/>
  <c r="AN266" i="20"/>
  <c r="AO266" i="20"/>
  <c r="AP266" i="20"/>
  <c r="AQ266" i="20"/>
  <c r="AR266" i="20"/>
  <c r="AS266" i="20"/>
  <c r="AT266" i="20"/>
  <c r="AU266" i="20"/>
  <c r="AH267" i="20"/>
  <c r="AI267" i="20"/>
  <c r="AJ267" i="20"/>
  <c r="AK267" i="20"/>
  <c r="AL267" i="20"/>
  <c r="AM267" i="20"/>
  <c r="AN267" i="20"/>
  <c r="AO267" i="20"/>
  <c r="AP267" i="20"/>
  <c r="AQ267" i="20"/>
  <c r="AR267" i="20"/>
  <c r="AS267" i="20"/>
  <c r="AT267" i="20"/>
  <c r="AU267" i="20"/>
  <c r="AH268" i="20"/>
  <c r="AI268" i="20"/>
  <c r="AJ268" i="20" s="1"/>
  <c r="AK268" i="20"/>
  <c r="AL268" i="20"/>
  <c r="AM268" i="20"/>
  <c r="AN268" i="20"/>
  <c r="AO268" i="20"/>
  <c r="AP268" i="20"/>
  <c r="AQ268" i="20"/>
  <c r="AR268" i="20"/>
  <c r="AS268" i="20"/>
  <c r="AT268" i="20"/>
  <c r="AU268" i="20"/>
  <c r="AH269" i="20"/>
  <c r="AI269" i="20"/>
  <c r="AJ269" i="20" s="1"/>
  <c r="AK269" i="20"/>
  <c r="AL269" i="20"/>
  <c r="AM269" i="20"/>
  <c r="AN269" i="20"/>
  <c r="AO269" i="20"/>
  <c r="AP269" i="20"/>
  <c r="AQ269" i="20"/>
  <c r="AR269" i="20"/>
  <c r="AS269" i="20"/>
  <c r="AT269" i="20"/>
  <c r="AU269" i="20"/>
  <c r="AH270" i="20"/>
  <c r="AI270" i="20"/>
  <c r="AJ270" i="20" s="1"/>
  <c r="AK270" i="20"/>
  <c r="AL270" i="20"/>
  <c r="AM270" i="20"/>
  <c r="AN270" i="20"/>
  <c r="AO270" i="20"/>
  <c r="AP270" i="20"/>
  <c r="AQ270" i="20"/>
  <c r="AR270" i="20"/>
  <c r="AS270" i="20"/>
  <c r="AT270" i="20"/>
  <c r="AU270" i="20"/>
  <c r="AH271" i="20"/>
  <c r="AI271" i="20"/>
  <c r="AJ271" i="20" s="1"/>
  <c r="AK271" i="20"/>
  <c r="AL271" i="20"/>
  <c r="AM271" i="20"/>
  <c r="AN271" i="20"/>
  <c r="AO271" i="20"/>
  <c r="AP271" i="20"/>
  <c r="AQ271" i="20"/>
  <c r="AR271" i="20"/>
  <c r="AS271" i="20"/>
  <c r="AT271" i="20"/>
  <c r="AU271" i="20"/>
  <c r="AH272" i="20"/>
  <c r="AI272" i="20"/>
  <c r="AJ272" i="20" s="1"/>
  <c r="AK272" i="20"/>
  <c r="AL272" i="20"/>
  <c r="AM272" i="20"/>
  <c r="AN272" i="20"/>
  <c r="AO272" i="20"/>
  <c r="AP272" i="20"/>
  <c r="AQ272" i="20"/>
  <c r="AR272" i="20"/>
  <c r="AS272" i="20"/>
  <c r="AT272" i="20"/>
  <c r="AU272" i="20"/>
  <c r="AH273" i="20"/>
  <c r="AI273" i="20"/>
  <c r="AJ273" i="20" s="1"/>
  <c r="AK273" i="20"/>
  <c r="AL273" i="20"/>
  <c r="AM273" i="20"/>
  <c r="AN273" i="20"/>
  <c r="AO273" i="20"/>
  <c r="AP273" i="20"/>
  <c r="AQ273" i="20"/>
  <c r="AR273" i="20"/>
  <c r="AS273" i="20"/>
  <c r="AT273" i="20"/>
  <c r="AU273" i="20"/>
  <c r="AH274" i="20"/>
  <c r="AI274" i="20"/>
  <c r="AJ274" i="20" s="1"/>
  <c r="AK274" i="20"/>
  <c r="AL274" i="20"/>
  <c r="AM274" i="20"/>
  <c r="AN274" i="20"/>
  <c r="AO274" i="20"/>
  <c r="AP274" i="20"/>
  <c r="AQ274" i="20"/>
  <c r="AR274" i="20"/>
  <c r="AS274" i="20"/>
  <c r="AT274" i="20"/>
  <c r="AU274" i="20"/>
  <c r="AH275" i="20"/>
  <c r="AI275" i="20"/>
  <c r="AJ275" i="20" s="1"/>
  <c r="AK275" i="20"/>
  <c r="AL275" i="20"/>
  <c r="AM275" i="20"/>
  <c r="AN275" i="20"/>
  <c r="AO275" i="20"/>
  <c r="AP275" i="20"/>
  <c r="AQ275" i="20"/>
  <c r="AR275" i="20"/>
  <c r="AS275" i="20"/>
  <c r="AT275" i="20"/>
  <c r="AU275" i="20"/>
  <c r="AH276" i="20"/>
  <c r="AI276" i="20"/>
  <c r="AJ276" i="20" s="1"/>
  <c r="AK276" i="20"/>
  <c r="AL276" i="20"/>
  <c r="AM276" i="20"/>
  <c r="AN276" i="20"/>
  <c r="AO276" i="20"/>
  <c r="AP276" i="20"/>
  <c r="AQ276" i="20"/>
  <c r="AR276" i="20"/>
  <c r="AS276" i="20"/>
  <c r="AT276" i="20"/>
  <c r="AU276" i="20"/>
  <c r="AH277" i="20"/>
  <c r="AI277" i="20"/>
  <c r="AJ277" i="20" s="1"/>
  <c r="AK277" i="20"/>
  <c r="AL277" i="20"/>
  <c r="AM277" i="20"/>
  <c r="AN277" i="20"/>
  <c r="AO277" i="20"/>
  <c r="AP277" i="20"/>
  <c r="AQ277" i="20"/>
  <c r="AR277" i="20"/>
  <c r="AS277" i="20"/>
  <c r="AT277" i="20"/>
  <c r="AU277" i="20"/>
  <c r="AH278" i="20"/>
  <c r="AI278" i="20"/>
  <c r="AJ278" i="20" s="1"/>
  <c r="AK278" i="20"/>
  <c r="AL278" i="20"/>
  <c r="AM278" i="20"/>
  <c r="AN278" i="20"/>
  <c r="AO278" i="20"/>
  <c r="AP278" i="20"/>
  <c r="AQ278" i="20"/>
  <c r="AR278" i="20"/>
  <c r="AS278" i="20"/>
  <c r="AT278" i="20"/>
  <c r="AU278" i="20"/>
  <c r="AH279" i="20"/>
  <c r="AI279" i="20"/>
  <c r="AJ279" i="20" s="1"/>
  <c r="AK279" i="20"/>
  <c r="AL279" i="20"/>
  <c r="AM279" i="20"/>
  <c r="AN279" i="20"/>
  <c r="AO279" i="20"/>
  <c r="AP279" i="20"/>
  <c r="AQ279" i="20"/>
  <c r="AR279" i="20"/>
  <c r="AS279" i="20"/>
  <c r="AT279" i="20"/>
  <c r="AU279" i="20"/>
  <c r="AH280" i="20"/>
  <c r="AI280" i="20"/>
  <c r="AJ280" i="20"/>
  <c r="AK280" i="20"/>
  <c r="AL280" i="20"/>
  <c r="AM280" i="20"/>
  <c r="AN280" i="20"/>
  <c r="AO280" i="20"/>
  <c r="AP280" i="20"/>
  <c r="AQ280" i="20"/>
  <c r="AR280" i="20"/>
  <c r="AS280" i="20"/>
  <c r="AT280" i="20"/>
  <c r="AU280" i="20"/>
  <c r="AH281" i="20"/>
  <c r="AI281" i="20"/>
  <c r="AJ281" i="20" s="1"/>
  <c r="AK281" i="20"/>
  <c r="AL281" i="20"/>
  <c r="AM281" i="20"/>
  <c r="AN281" i="20"/>
  <c r="AO281" i="20"/>
  <c r="AP281" i="20"/>
  <c r="AQ281" i="20"/>
  <c r="AR281" i="20"/>
  <c r="AS281" i="20"/>
  <c r="AT281" i="20"/>
  <c r="AU281" i="20"/>
  <c r="AH282" i="20"/>
  <c r="AI282" i="20"/>
  <c r="AJ282" i="20" s="1"/>
  <c r="AK282" i="20"/>
  <c r="AL282" i="20"/>
  <c r="AM282" i="20"/>
  <c r="AN282" i="20"/>
  <c r="AO282" i="20"/>
  <c r="AP282" i="20"/>
  <c r="AQ282" i="20"/>
  <c r="AR282" i="20"/>
  <c r="AS282" i="20"/>
  <c r="AT282" i="20"/>
  <c r="AU282" i="20"/>
  <c r="AH283" i="20"/>
  <c r="AI283" i="20"/>
  <c r="AJ283" i="20" s="1"/>
  <c r="AK283" i="20"/>
  <c r="AL283" i="20"/>
  <c r="AM283" i="20"/>
  <c r="AN283" i="20"/>
  <c r="AO283" i="20"/>
  <c r="AP283" i="20"/>
  <c r="AQ283" i="20"/>
  <c r="AR283" i="20"/>
  <c r="AS283" i="20"/>
  <c r="AT283" i="20"/>
  <c r="AU283" i="20"/>
  <c r="AH284" i="20"/>
  <c r="AI284" i="20"/>
  <c r="AJ284" i="20" s="1"/>
  <c r="AK284" i="20"/>
  <c r="AL284" i="20"/>
  <c r="AM284" i="20"/>
  <c r="AN284" i="20"/>
  <c r="AO284" i="20"/>
  <c r="AP284" i="20"/>
  <c r="AQ284" i="20"/>
  <c r="AR284" i="20"/>
  <c r="AS284" i="20"/>
  <c r="AT284" i="20"/>
  <c r="AU284" i="20"/>
  <c r="AH285" i="20"/>
  <c r="AI285" i="20"/>
  <c r="AJ285" i="20"/>
  <c r="AK285" i="20"/>
  <c r="AL285" i="20"/>
  <c r="AM285" i="20"/>
  <c r="AN285" i="20"/>
  <c r="AO285" i="20"/>
  <c r="AP285" i="20"/>
  <c r="AQ285" i="20"/>
  <c r="AR285" i="20"/>
  <c r="AS285" i="20"/>
  <c r="AT285" i="20"/>
  <c r="AU285" i="20"/>
  <c r="AH286" i="20"/>
  <c r="AI286" i="20"/>
  <c r="AJ286" i="20" s="1"/>
  <c r="AK286" i="20"/>
  <c r="AL286" i="20"/>
  <c r="AM286" i="20"/>
  <c r="AN286" i="20"/>
  <c r="AO286" i="20"/>
  <c r="AP286" i="20"/>
  <c r="AQ286" i="20"/>
  <c r="AR286" i="20"/>
  <c r="AS286" i="20"/>
  <c r="AT286" i="20"/>
  <c r="AU286" i="20"/>
  <c r="AH287" i="20"/>
  <c r="AI287" i="20"/>
  <c r="AJ287" i="20" s="1"/>
  <c r="AK287" i="20"/>
  <c r="AL287" i="20"/>
  <c r="AM287" i="20"/>
  <c r="AN287" i="20"/>
  <c r="AO287" i="20"/>
  <c r="AP287" i="20"/>
  <c r="AQ287" i="20"/>
  <c r="AR287" i="20"/>
  <c r="AS287" i="20"/>
  <c r="AT287" i="20"/>
  <c r="AU287" i="20"/>
  <c r="AH288" i="20"/>
  <c r="AI288" i="20"/>
  <c r="AJ288" i="20" s="1"/>
  <c r="AK288" i="20"/>
  <c r="AL288" i="20"/>
  <c r="AM288" i="20"/>
  <c r="AN288" i="20"/>
  <c r="AO288" i="20"/>
  <c r="AP288" i="20"/>
  <c r="AQ288" i="20"/>
  <c r="AR288" i="20"/>
  <c r="AS288" i="20"/>
  <c r="AT288" i="20"/>
  <c r="AU288" i="20"/>
  <c r="AH289" i="20"/>
  <c r="AI289" i="20"/>
  <c r="AJ289" i="20" s="1"/>
  <c r="AK289" i="20"/>
  <c r="AL289" i="20"/>
  <c r="AM289" i="20"/>
  <c r="AN289" i="20"/>
  <c r="AO289" i="20"/>
  <c r="AP289" i="20"/>
  <c r="AQ289" i="20"/>
  <c r="AR289" i="20"/>
  <c r="AS289" i="20"/>
  <c r="AT289" i="20"/>
  <c r="AU289" i="20"/>
  <c r="AH290" i="20"/>
  <c r="AI290" i="20"/>
  <c r="AJ290" i="20" s="1"/>
  <c r="AK290" i="20"/>
  <c r="AL290" i="20"/>
  <c r="AM290" i="20"/>
  <c r="AN290" i="20"/>
  <c r="AO290" i="20"/>
  <c r="AP290" i="20"/>
  <c r="AQ290" i="20"/>
  <c r="AR290" i="20"/>
  <c r="AS290" i="20"/>
  <c r="AT290" i="20"/>
  <c r="AU290" i="20"/>
  <c r="AH291" i="20"/>
  <c r="AI291" i="20"/>
  <c r="AJ291" i="20" s="1"/>
  <c r="AK291" i="20"/>
  <c r="AL291" i="20"/>
  <c r="AM291" i="20"/>
  <c r="AN291" i="20"/>
  <c r="AO291" i="20"/>
  <c r="AP291" i="20"/>
  <c r="AQ291" i="20"/>
  <c r="AR291" i="20"/>
  <c r="AS291" i="20"/>
  <c r="AT291" i="20"/>
  <c r="AU291" i="20"/>
  <c r="AH292" i="20"/>
  <c r="AI292" i="20"/>
  <c r="AJ292" i="20"/>
  <c r="AK292" i="20"/>
  <c r="AL292" i="20"/>
  <c r="AM292" i="20"/>
  <c r="AN292" i="20"/>
  <c r="AO292" i="20"/>
  <c r="AP292" i="20"/>
  <c r="AQ292" i="20"/>
  <c r="AR292" i="20"/>
  <c r="AS292" i="20"/>
  <c r="AT292" i="20"/>
  <c r="AU292" i="20"/>
  <c r="AH293" i="20"/>
  <c r="AI293" i="20"/>
  <c r="AJ293" i="20"/>
  <c r="AK293" i="20"/>
  <c r="AL293" i="20"/>
  <c r="AM293" i="20"/>
  <c r="AN293" i="20"/>
  <c r="AO293" i="20"/>
  <c r="AP293" i="20"/>
  <c r="AQ293" i="20"/>
  <c r="AR293" i="20"/>
  <c r="AS293" i="20"/>
  <c r="AT293" i="20"/>
  <c r="AU293" i="20"/>
  <c r="AH294" i="20"/>
  <c r="AI294" i="20"/>
  <c r="AJ294" i="20" s="1"/>
  <c r="AK294" i="20"/>
  <c r="AL294" i="20"/>
  <c r="AM294" i="20"/>
  <c r="AN294" i="20"/>
  <c r="AO294" i="20"/>
  <c r="AP294" i="20"/>
  <c r="AQ294" i="20"/>
  <c r="AR294" i="20"/>
  <c r="AS294" i="20"/>
  <c r="AT294" i="20"/>
  <c r="AU294" i="20"/>
  <c r="AH295" i="20"/>
  <c r="AI295" i="20"/>
  <c r="AJ295" i="20"/>
  <c r="AK295" i="20"/>
  <c r="AL295" i="20"/>
  <c r="AM295" i="20"/>
  <c r="AN295" i="20"/>
  <c r="AO295" i="20"/>
  <c r="AP295" i="20"/>
  <c r="AQ295" i="20"/>
  <c r="AR295" i="20"/>
  <c r="AS295" i="20"/>
  <c r="AT295" i="20"/>
  <c r="AU295" i="20"/>
  <c r="AH296" i="20"/>
  <c r="AI296" i="20"/>
  <c r="AJ296" i="20"/>
  <c r="AK296" i="20"/>
  <c r="AL296" i="20"/>
  <c r="AM296" i="20"/>
  <c r="AN296" i="20"/>
  <c r="AO296" i="20"/>
  <c r="AP296" i="20"/>
  <c r="AQ296" i="20"/>
  <c r="AR296" i="20"/>
  <c r="AS296" i="20"/>
  <c r="AT296" i="20"/>
  <c r="AU296" i="20"/>
  <c r="AH297" i="20"/>
  <c r="AI297" i="20"/>
  <c r="AJ297" i="20"/>
  <c r="AK297" i="20"/>
  <c r="AL297" i="20"/>
  <c r="AM297" i="20"/>
  <c r="AN297" i="20"/>
  <c r="AO297" i="20"/>
  <c r="AP297" i="20"/>
  <c r="AQ297" i="20"/>
  <c r="AR297" i="20"/>
  <c r="AS297" i="20"/>
  <c r="AT297" i="20"/>
  <c r="AU297" i="20"/>
  <c r="AH298" i="20"/>
  <c r="AI298" i="20"/>
  <c r="AJ298" i="20"/>
  <c r="AK298" i="20"/>
  <c r="AL298" i="20"/>
  <c r="AM298" i="20"/>
  <c r="AN298" i="20"/>
  <c r="AO298" i="20"/>
  <c r="AP298" i="20"/>
  <c r="AQ298" i="20"/>
  <c r="AR298" i="20"/>
  <c r="AS298" i="20"/>
  <c r="AT298" i="20"/>
  <c r="AU298" i="20"/>
  <c r="AH299" i="20"/>
  <c r="AI299" i="20"/>
  <c r="AJ299" i="20"/>
  <c r="AK299" i="20"/>
  <c r="AL299" i="20"/>
  <c r="AM299" i="20"/>
  <c r="AN299" i="20"/>
  <c r="AO299" i="20"/>
  <c r="AP299" i="20"/>
  <c r="AQ299" i="20"/>
  <c r="AR299" i="20"/>
  <c r="AS299" i="20"/>
  <c r="AT299" i="20"/>
  <c r="AU299" i="20"/>
  <c r="AH300" i="20"/>
  <c r="AI300" i="20"/>
  <c r="AJ300" i="20"/>
  <c r="AK300" i="20"/>
  <c r="AL300" i="20"/>
  <c r="AM300" i="20"/>
  <c r="AN300" i="20"/>
  <c r="AO300" i="20"/>
  <c r="AP300" i="20"/>
  <c r="AQ300" i="20"/>
  <c r="AR300" i="20"/>
  <c r="AS300" i="20"/>
  <c r="AT300" i="20"/>
  <c r="AU300" i="20"/>
  <c r="AH301" i="20"/>
  <c r="AI301" i="20"/>
  <c r="AJ301" i="20"/>
  <c r="AK301" i="20"/>
  <c r="AL301" i="20"/>
  <c r="AM301" i="20"/>
  <c r="AN301" i="20"/>
  <c r="AO301" i="20"/>
  <c r="AP301" i="20"/>
  <c r="AQ301" i="20"/>
  <c r="AR301" i="20"/>
  <c r="AS301" i="20"/>
  <c r="AT301" i="20"/>
  <c r="AU301" i="20"/>
  <c r="AH302" i="20"/>
  <c r="AI302" i="20"/>
  <c r="AJ302" i="20"/>
  <c r="AK302" i="20"/>
  <c r="AL302" i="20"/>
  <c r="AM302" i="20"/>
  <c r="AN302" i="20"/>
  <c r="AO302" i="20"/>
  <c r="AP302" i="20"/>
  <c r="AQ302" i="20"/>
  <c r="AR302" i="20"/>
  <c r="AS302" i="20"/>
  <c r="AT302" i="20"/>
  <c r="AU302" i="20"/>
  <c r="AH303" i="20"/>
  <c r="AI303" i="20"/>
  <c r="AJ303" i="20"/>
  <c r="AK303" i="20"/>
  <c r="AL303" i="20"/>
  <c r="AM303" i="20"/>
  <c r="AN303" i="20"/>
  <c r="AO303" i="20"/>
  <c r="AP303" i="20"/>
  <c r="AQ303" i="20"/>
  <c r="AR303" i="20"/>
  <c r="AS303" i="20"/>
  <c r="AT303" i="20"/>
  <c r="AU303" i="20"/>
  <c r="AH304" i="20"/>
  <c r="AI304" i="20"/>
  <c r="AJ304" i="20"/>
  <c r="AK304" i="20"/>
  <c r="AL304" i="20"/>
  <c r="AM304" i="20"/>
  <c r="AN304" i="20"/>
  <c r="AO304" i="20"/>
  <c r="AP304" i="20"/>
  <c r="AQ304" i="20"/>
  <c r="AR304" i="20"/>
  <c r="AS304" i="20"/>
  <c r="AT304" i="20"/>
  <c r="AU304" i="20"/>
  <c r="AH305" i="20"/>
  <c r="AI305" i="20"/>
  <c r="AJ305" i="20"/>
  <c r="AK305" i="20"/>
  <c r="AL305" i="20"/>
  <c r="AM305" i="20"/>
  <c r="AN305" i="20"/>
  <c r="AO305" i="20"/>
  <c r="AP305" i="20"/>
  <c r="AQ305" i="20"/>
  <c r="AR305" i="20"/>
  <c r="AS305" i="20"/>
  <c r="AT305" i="20"/>
  <c r="AU305" i="20"/>
  <c r="AH306" i="20"/>
  <c r="AI306" i="20"/>
  <c r="AJ306" i="20"/>
  <c r="AK306" i="20"/>
  <c r="AL306" i="20"/>
  <c r="AM306" i="20"/>
  <c r="AN306" i="20"/>
  <c r="AO306" i="20"/>
  <c r="AP306" i="20"/>
  <c r="AQ306" i="20"/>
  <c r="AR306" i="20"/>
  <c r="AS306" i="20"/>
  <c r="AT306" i="20"/>
  <c r="AU306" i="20"/>
  <c r="AH307" i="20"/>
  <c r="AI307" i="20"/>
  <c r="AJ307" i="20"/>
  <c r="AK307" i="20"/>
  <c r="AL307" i="20"/>
  <c r="AM307" i="20"/>
  <c r="AN307" i="20"/>
  <c r="AO307" i="20"/>
  <c r="AP307" i="20"/>
  <c r="AQ307" i="20"/>
  <c r="AR307" i="20"/>
  <c r="AS307" i="20"/>
  <c r="AT307" i="20"/>
  <c r="AU307" i="20"/>
  <c r="AH308" i="20"/>
  <c r="AI308" i="20"/>
  <c r="AJ308" i="20"/>
  <c r="AK308" i="20"/>
  <c r="AL308" i="20"/>
  <c r="AM308" i="20"/>
  <c r="AN308" i="20"/>
  <c r="AO308" i="20"/>
  <c r="AP308" i="20"/>
  <c r="AQ308" i="20"/>
  <c r="AR308" i="20"/>
  <c r="AS308" i="20"/>
  <c r="AT308" i="20"/>
  <c r="AU308" i="20"/>
  <c r="AH309" i="20"/>
  <c r="AI309" i="20"/>
  <c r="AJ309" i="20"/>
  <c r="AK309" i="20"/>
  <c r="AL309" i="20"/>
  <c r="AM309" i="20"/>
  <c r="AN309" i="20"/>
  <c r="AO309" i="20"/>
  <c r="AP309" i="20"/>
  <c r="AQ309" i="20"/>
  <c r="AR309" i="20"/>
  <c r="AS309" i="20"/>
  <c r="AT309" i="20"/>
  <c r="AU309" i="20"/>
  <c r="AH310" i="20"/>
  <c r="AI310" i="20"/>
  <c r="AJ310" i="20"/>
  <c r="AK310" i="20"/>
  <c r="AL310" i="20"/>
  <c r="AM310" i="20"/>
  <c r="AN310" i="20"/>
  <c r="AO310" i="20"/>
  <c r="AP310" i="20"/>
  <c r="AQ310" i="20"/>
  <c r="AR310" i="20"/>
  <c r="AS310" i="20"/>
  <c r="AT310" i="20"/>
  <c r="AU310" i="20"/>
  <c r="AH311" i="20"/>
  <c r="AI311" i="20"/>
  <c r="AJ311" i="20"/>
  <c r="AK311" i="20"/>
  <c r="AL311" i="20"/>
  <c r="AM311" i="20"/>
  <c r="AN311" i="20"/>
  <c r="AO311" i="20"/>
  <c r="AP311" i="20"/>
  <c r="AQ311" i="20"/>
  <c r="AR311" i="20"/>
  <c r="AS311" i="20"/>
  <c r="AT311" i="20"/>
  <c r="AU311" i="20"/>
  <c r="AH312" i="20"/>
  <c r="AI312" i="20"/>
  <c r="AJ312" i="20"/>
  <c r="AK312" i="20"/>
  <c r="AL312" i="20"/>
  <c r="AM312" i="20"/>
  <c r="AN312" i="20"/>
  <c r="AO312" i="20"/>
  <c r="AP312" i="20"/>
  <c r="AQ312" i="20"/>
  <c r="AR312" i="20"/>
  <c r="AS312" i="20"/>
  <c r="AT312" i="20"/>
  <c r="AU312" i="20"/>
  <c r="AH313" i="20"/>
  <c r="AI313" i="20"/>
  <c r="AJ313" i="20"/>
  <c r="AK313" i="20"/>
  <c r="AL313" i="20"/>
  <c r="AM313" i="20"/>
  <c r="AN313" i="20"/>
  <c r="AO313" i="20"/>
  <c r="AP313" i="20"/>
  <c r="AQ313" i="20"/>
  <c r="AR313" i="20"/>
  <c r="AS313" i="20"/>
  <c r="AT313" i="20"/>
  <c r="AU313" i="20"/>
  <c r="AH314" i="20"/>
  <c r="AI314" i="20"/>
  <c r="AJ314" i="20"/>
  <c r="AK314" i="20"/>
  <c r="AL314" i="20"/>
  <c r="AM314" i="20"/>
  <c r="AN314" i="20"/>
  <c r="AO314" i="20"/>
  <c r="AP314" i="20"/>
  <c r="AQ314" i="20"/>
  <c r="AR314" i="20"/>
  <c r="AS314" i="20"/>
  <c r="AT314" i="20"/>
  <c r="AU314" i="20"/>
  <c r="AH315" i="20"/>
  <c r="AI315" i="20"/>
  <c r="AJ315" i="20"/>
  <c r="AK315" i="20"/>
  <c r="AL315" i="20"/>
  <c r="AM315" i="20"/>
  <c r="AN315" i="20"/>
  <c r="AO315" i="20"/>
  <c r="AP315" i="20"/>
  <c r="AQ315" i="20"/>
  <c r="AR315" i="20"/>
  <c r="AS315" i="20"/>
  <c r="AT315" i="20"/>
  <c r="AU315" i="20"/>
  <c r="AH316" i="20"/>
  <c r="AI316" i="20"/>
  <c r="AJ316" i="20"/>
  <c r="AK316" i="20"/>
  <c r="AL316" i="20"/>
  <c r="AM316" i="20"/>
  <c r="AN316" i="20"/>
  <c r="AO316" i="20"/>
  <c r="AP316" i="20"/>
  <c r="AQ316" i="20"/>
  <c r="AR316" i="20"/>
  <c r="AS316" i="20"/>
  <c r="AT316" i="20"/>
  <c r="AU316" i="20"/>
  <c r="AH317" i="20"/>
  <c r="AI317" i="20"/>
  <c r="AJ317" i="20" s="1"/>
  <c r="AK317" i="20"/>
  <c r="AL317" i="20"/>
  <c r="AM317" i="20"/>
  <c r="AN317" i="20"/>
  <c r="AO317" i="20"/>
  <c r="AP317" i="20"/>
  <c r="AQ317" i="20"/>
  <c r="AR317" i="20"/>
  <c r="AS317" i="20"/>
  <c r="AT317" i="20"/>
  <c r="AU317" i="20"/>
  <c r="AH318" i="20"/>
  <c r="AI318" i="20"/>
  <c r="AJ318" i="20" s="1"/>
  <c r="AK318" i="20"/>
  <c r="AL318" i="20"/>
  <c r="AM318" i="20"/>
  <c r="AN318" i="20"/>
  <c r="AO318" i="20"/>
  <c r="AP318" i="20"/>
  <c r="AQ318" i="20"/>
  <c r="AR318" i="20"/>
  <c r="AS318" i="20"/>
  <c r="AT318" i="20"/>
  <c r="AU318" i="20"/>
  <c r="AH319" i="20"/>
  <c r="AI319" i="20"/>
  <c r="AJ319" i="20" s="1"/>
  <c r="AK319" i="20"/>
  <c r="AL319" i="20"/>
  <c r="AM319" i="20"/>
  <c r="AN319" i="20"/>
  <c r="AO319" i="20"/>
  <c r="AP319" i="20"/>
  <c r="AQ319" i="20"/>
  <c r="AR319" i="20"/>
  <c r="AS319" i="20"/>
  <c r="AT319" i="20"/>
  <c r="AU319" i="20"/>
  <c r="AH320" i="20"/>
  <c r="AI320" i="20"/>
  <c r="AJ320" i="20" s="1"/>
  <c r="AK320" i="20"/>
  <c r="AL320" i="20"/>
  <c r="AM320" i="20"/>
  <c r="AN320" i="20"/>
  <c r="AO320" i="20"/>
  <c r="AP320" i="20"/>
  <c r="AQ320" i="20"/>
  <c r="AR320" i="20"/>
  <c r="AS320" i="20"/>
  <c r="AT320" i="20"/>
  <c r="AU320" i="20"/>
  <c r="AH321" i="20"/>
  <c r="AI321" i="20"/>
  <c r="AJ321" i="20" s="1"/>
  <c r="AK321" i="20"/>
  <c r="AL321" i="20"/>
  <c r="AM321" i="20"/>
  <c r="AN321" i="20"/>
  <c r="AO321" i="20"/>
  <c r="AP321" i="20"/>
  <c r="AQ321" i="20"/>
  <c r="AR321" i="20"/>
  <c r="AS321" i="20"/>
  <c r="AT321" i="20"/>
  <c r="AU321" i="20"/>
  <c r="AH322" i="20"/>
  <c r="AI322" i="20"/>
  <c r="AJ322" i="20" s="1"/>
  <c r="AK322" i="20"/>
  <c r="AL322" i="20"/>
  <c r="AM322" i="20"/>
  <c r="AN322" i="20"/>
  <c r="AO322" i="20"/>
  <c r="AP322" i="20"/>
  <c r="AQ322" i="20"/>
  <c r="AR322" i="20"/>
  <c r="AS322" i="20"/>
  <c r="AT322" i="20"/>
  <c r="AU322" i="20"/>
  <c r="AH323" i="20"/>
  <c r="AI323" i="20"/>
  <c r="AJ323" i="20" s="1"/>
  <c r="AK323" i="20"/>
  <c r="AL323" i="20"/>
  <c r="AM323" i="20"/>
  <c r="AN323" i="20"/>
  <c r="AO323" i="20"/>
  <c r="AP323" i="20"/>
  <c r="AQ323" i="20"/>
  <c r="AR323" i="20"/>
  <c r="AS323" i="20"/>
  <c r="AT323" i="20"/>
  <c r="AU323" i="20"/>
  <c r="AH324" i="20"/>
  <c r="AI324" i="20"/>
  <c r="AJ324" i="20" s="1"/>
  <c r="AK324" i="20"/>
  <c r="AL324" i="20"/>
  <c r="AM324" i="20"/>
  <c r="AN324" i="20"/>
  <c r="AO324" i="20"/>
  <c r="AP324" i="20"/>
  <c r="AQ324" i="20"/>
  <c r="AR324" i="20"/>
  <c r="AS324" i="20"/>
  <c r="AT324" i="20"/>
  <c r="AU324" i="20"/>
  <c r="AH325" i="20"/>
  <c r="AI325" i="20"/>
  <c r="AJ325" i="20" s="1"/>
  <c r="AK325" i="20"/>
  <c r="AL325" i="20"/>
  <c r="AM325" i="20"/>
  <c r="AN325" i="20"/>
  <c r="AO325" i="20"/>
  <c r="AP325" i="20"/>
  <c r="AQ325" i="20"/>
  <c r="AR325" i="20"/>
  <c r="AS325" i="20"/>
  <c r="AT325" i="20"/>
  <c r="AU325" i="20"/>
  <c r="AH326" i="20"/>
  <c r="AI326" i="20"/>
  <c r="AJ326" i="20" s="1"/>
  <c r="AK326" i="20"/>
  <c r="AL326" i="20"/>
  <c r="AM326" i="20"/>
  <c r="AN326" i="20"/>
  <c r="AO326" i="20"/>
  <c r="AP326" i="20"/>
  <c r="AQ326" i="20"/>
  <c r="AR326" i="20"/>
  <c r="AS326" i="20"/>
  <c r="AT326" i="20"/>
  <c r="AU326" i="20"/>
  <c r="AH327" i="20"/>
  <c r="AI327" i="20"/>
  <c r="AJ327" i="20" s="1"/>
  <c r="AK327" i="20"/>
  <c r="AL327" i="20"/>
  <c r="AM327" i="20"/>
  <c r="AN327" i="20"/>
  <c r="AO327" i="20"/>
  <c r="AP327" i="20"/>
  <c r="AQ327" i="20"/>
  <c r="AR327" i="20"/>
  <c r="AS327" i="20"/>
  <c r="AT327" i="20"/>
  <c r="AU327" i="20"/>
  <c r="AH328" i="20"/>
  <c r="AI328" i="20"/>
  <c r="AJ328" i="20" s="1"/>
  <c r="AK328" i="20"/>
  <c r="AL328" i="20"/>
  <c r="AM328" i="20"/>
  <c r="AN328" i="20"/>
  <c r="AO328" i="20"/>
  <c r="AP328" i="20"/>
  <c r="AQ328" i="20"/>
  <c r="AR328" i="20"/>
  <c r="AS328" i="20"/>
  <c r="AT328" i="20"/>
  <c r="AU328" i="20"/>
  <c r="AH329" i="20"/>
  <c r="AI329" i="20"/>
  <c r="AJ329" i="20" s="1"/>
  <c r="AK329" i="20"/>
  <c r="AL329" i="20"/>
  <c r="AM329" i="20"/>
  <c r="AN329" i="20"/>
  <c r="AO329" i="20"/>
  <c r="AP329" i="20"/>
  <c r="AQ329" i="20"/>
  <c r="AR329" i="20"/>
  <c r="AS329" i="20"/>
  <c r="AT329" i="20"/>
  <c r="AU329" i="20"/>
  <c r="AH330" i="20"/>
  <c r="AI330" i="20"/>
  <c r="AJ330" i="20" s="1"/>
  <c r="AK330" i="20"/>
  <c r="AL330" i="20"/>
  <c r="AM330" i="20"/>
  <c r="AN330" i="20"/>
  <c r="AO330" i="20"/>
  <c r="AP330" i="20"/>
  <c r="AQ330" i="20"/>
  <c r="AR330" i="20"/>
  <c r="AS330" i="20"/>
  <c r="AT330" i="20"/>
  <c r="AU330" i="20"/>
  <c r="AH331" i="20"/>
  <c r="AI331" i="20"/>
  <c r="AJ331" i="20"/>
  <c r="AK331" i="20"/>
  <c r="AL331" i="20"/>
  <c r="AM331" i="20"/>
  <c r="AN331" i="20"/>
  <c r="AO331" i="20"/>
  <c r="AP331" i="20"/>
  <c r="AQ331" i="20"/>
  <c r="AR331" i="20"/>
  <c r="AS331" i="20"/>
  <c r="AT331" i="20"/>
  <c r="AU331" i="20"/>
  <c r="AH332" i="20"/>
  <c r="AI332" i="20"/>
  <c r="AJ332" i="20" s="1"/>
  <c r="AK332" i="20"/>
  <c r="AL332" i="20"/>
  <c r="AM332" i="20"/>
  <c r="AN332" i="20"/>
  <c r="AO332" i="20"/>
  <c r="AP332" i="20"/>
  <c r="AQ332" i="20"/>
  <c r="AR332" i="20"/>
  <c r="AS332" i="20"/>
  <c r="AT332" i="20"/>
  <c r="AU332" i="20"/>
  <c r="AH333" i="20"/>
  <c r="AI333" i="20"/>
  <c r="AJ333" i="20" s="1"/>
  <c r="AK333" i="20"/>
  <c r="AL333" i="20"/>
  <c r="AM333" i="20"/>
  <c r="AN333" i="20"/>
  <c r="AO333" i="20"/>
  <c r="AP333" i="20"/>
  <c r="AQ333" i="20"/>
  <c r="AR333" i="20"/>
  <c r="AS333" i="20"/>
  <c r="AT333" i="20"/>
  <c r="AU333" i="20"/>
  <c r="AH334" i="20"/>
  <c r="AI334" i="20"/>
  <c r="AJ334" i="20" s="1"/>
  <c r="AK334" i="20"/>
  <c r="AL334" i="20"/>
  <c r="AM334" i="20"/>
  <c r="AN334" i="20"/>
  <c r="AO334" i="20"/>
  <c r="AP334" i="20"/>
  <c r="AQ334" i="20"/>
  <c r="AR334" i="20"/>
  <c r="AS334" i="20"/>
  <c r="AT334" i="20"/>
  <c r="AU334" i="20"/>
  <c r="AH335" i="20"/>
  <c r="AI335" i="20"/>
  <c r="AJ335" i="20" s="1"/>
  <c r="AM335" i="20" s="1"/>
  <c r="AN335" i="20" s="1"/>
  <c r="AK335" i="20"/>
  <c r="AL335" i="20"/>
  <c r="AO335" i="20"/>
  <c r="AP335" i="20"/>
  <c r="AQ335" i="20"/>
  <c r="AR335" i="20"/>
  <c r="AS335" i="20"/>
  <c r="AT335" i="20" s="1"/>
  <c r="AU335" i="20"/>
  <c r="AH336" i="20"/>
  <c r="AI336" i="20"/>
  <c r="AJ336" i="20" s="1"/>
  <c r="AM336" i="20" s="1"/>
  <c r="AN336" i="20" s="1"/>
  <c r="AK336" i="20"/>
  <c r="AL336" i="20"/>
  <c r="AO336" i="20"/>
  <c r="AP336" i="20"/>
  <c r="AQ336" i="20"/>
  <c r="AR336" i="20" s="1"/>
  <c r="AS336" i="20"/>
  <c r="AT336" i="20" s="1"/>
  <c r="AU336" i="20"/>
  <c r="AH337" i="20"/>
  <c r="AI337" i="20"/>
  <c r="AJ337" i="20" s="1"/>
  <c r="AK337" i="20"/>
  <c r="AL337" i="20"/>
  <c r="AM337" i="20"/>
  <c r="AN337" i="20" s="1"/>
  <c r="AO337" i="20"/>
  <c r="AP337" i="20"/>
  <c r="AQ337" i="20"/>
  <c r="AR337" i="20"/>
  <c r="AS337" i="20"/>
  <c r="AT337" i="20" s="1"/>
  <c r="AU337" i="20"/>
  <c r="AH338" i="20"/>
  <c r="AI338" i="20"/>
  <c r="AJ338" i="20" s="1"/>
  <c r="AK338" i="20"/>
  <c r="AL338" i="20"/>
  <c r="AM338" i="20"/>
  <c r="AN338" i="20" s="1"/>
  <c r="AO338" i="20"/>
  <c r="AP338" i="20"/>
  <c r="AQ338" i="20"/>
  <c r="AR338" i="20"/>
  <c r="AS338" i="20"/>
  <c r="AT338" i="20"/>
  <c r="AU338" i="20"/>
  <c r="AH339" i="20"/>
  <c r="AI339" i="20"/>
  <c r="AJ339" i="20" s="1"/>
  <c r="AK339" i="20"/>
  <c r="AL339" i="20"/>
  <c r="AM339" i="20"/>
  <c r="AN339" i="20"/>
  <c r="AO339" i="20"/>
  <c r="AP339" i="20"/>
  <c r="AQ339" i="20"/>
  <c r="AR339" i="20"/>
  <c r="AS339" i="20"/>
  <c r="AT339" i="20"/>
  <c r="AU339" i="20"/>
  <c r="AH340" i="20"/>
  <c r="AI340" i="20"/>
  <c r="AJ340" i="20" s="1"/>
  <c r="AK340" i="20"/>
  <c r="AL340" i="20"/>
  <c r="AM340" i="20"/>
  <c r="AN340" i="20"/>
  <c r="AO340" i="20"/>
  <c r="AP340" i="20"/>
  <c r="AQ340" i="20"/>
  <c r="AR340" i="20"/>
  <c r="AS340" i="20"/>
  <c r="AT340" i="20"/>
  <c r="AU340" i="20"/>
  <c r="AH341" i="20"/>
  <c r="AI341" i="20"/>
  <c r="AJ341" i="20" s="1"/>
  <c r="AK341" i="20"/>
  <c r="AL341" i="20"/>
  <c r="AM341" i="20"/>
  <c r="AN341" i="20"/>
  <c r="AO341" i="20"/>
  <c r="AP341" i="20"/>
  <c r="AQ341" i="20"/>
  <c r="AR341" i="20"/>
  <c r="AS341" i="20"/>
  <c r="AT341" i="20"/>
  <c r="AU341" i="20"/>
  <c r="AH342" i="20"/>
  <c r="AI342" i="20"/>
  <c r="AJ342" i="20" s="1"/>
  <c r="AK342" i="20"/>
  <c r="AL342" i="20"/>
  <c r="AM342" i="20"/>
  <c r="AN342" i="20"/>
  <c r="AO342" i="20"/>
  <c r="AP342" i="20"/>
  <c r="AQ342" i="20"/>
  <c r="AR342" i="20"/>
  <c r="AS342" i="20"/>
  <c r="AT342" i="20"/>
  <c r="AU342" i="20"/>
  <c r="AH343" i="20"/>
  <c r="AI343" i="20"/>
  <c r="AJ343" i="20" s="1"/>
  <c r="AK343" i="20"/>
  <c r="AL343" i="20"/>
  <c r="AM343" i="20"/>
  <c r="AN343" i="20"/>
  <c r="AO343" i="20"/>
  <c r="AP343" i="20"/>
  <c r="AQ343" i="20"/>
  <c r="AR343" i="20"/>
  <c r="AS343" i="20"/>
  <c r="AT343" i="20"/>
  <c r="AU343" i="20"/>
  <c r="AH344" i="20"/>
  <c r="AI344" i="20"/>
  <c r="AJ344" i="20" s="1"/>
  <c r="AK344" i="20"/>
  <c r="AL344" i="20"/>
  <c r="AM344" i="20"/>
  <c r="AN344" i="20"/>
  <c r="AO344" i="20"/>
  <c r="AP344" i="20"/>
  <c r="AQ344" i="20"/>
  <c r="AR344" i="20"/>
  <c r="AS344" i="20"/>
  <c r="AT344" i="20"/>
  <c r="AU344" i="20"/>
  <c r="AH345" i="20"/>
  <c r="AI345" i="20"/>
  <c r="AJ345" i="20" s="1"/>
  <c r="AK345" i="20"/>
  <c r="AL345" i="20"/>
  <c r="AM345" i="20"/>
  <c r="AN345" i="20"/>
  <c r="AO345" i="20"/>
  <c r="AP345" i="20"/>
  <c r="AQ345" i="20"/>
  <c r="AR345" i="20"/>
  <c r="AS345" i="20"/>
  <c r="AT345" i="20"/>
  <c r="AU345" i="20"/>
  <c r="AH346" i="20"/>
  <c r="AI346" i="20"/>
  <c r="AJ346" i="20" s="1"/>
  <c r="AK346" i="20"/>
  <c r="AL346" i="20"/>
  <c r="AM346" i="20"/>
  <c r="AN346" i="20"/>
  <c r="AO346" i="20"/>
  <c r="AP346" i="20"/>
  <c r="AQ346" i="20"/>
  <c r="AR346" i="20"/>
  <c r="AS346" i="20"/>
  <c r="AT346" i="20"/>
  <c r="AU346" i="20"/>
  <c r="AH347" i="20"/>
  <c r="AI347" i="20"/>
  <c r="AJ347" i="20" s="1"/>
  <c r="AK347" i="20"/>
  <c r="AL347" i="20"/>
  <c r="AM347" i="20"/>
  <c r="AN347" i="20"/>
  <c r="AO347" i="20"/>
  <c r="AP347" i="20"/>
  <c r="AQ347" i="20"/>
  <c r="AR347" i="20"/>
  <c r="AS347" i="20"/>
  <c r="AT347" i="20"/>
  <c r="AU347" i="20"/>
  <c r="AH348" i="20"/>
  <c r="AI348" i="20"/>
  <c r="AJ348" i="20" s="1"/>
  <c r="AK348" i="20"/>
  <c r="AL348" i="20"/>
  <c r="AM348" i="20"/>
  <c r="AN348" i="20"/>
  <c r="AO348" i="20"/>
  <c r="AP348" i="20"/>
  <c r="AQ348" i="20"/>
  <c r="AR348" i="20"/>
  <c r="AS348" i="20"/>
  <c r="AT348" i="20"/>
  <c r="AU348" i="20"/>
  <c r="AH349" i="20"/>
  <c r="AI349" i="20"/>
  <c r="AJ349" i="20" s="1"/>
  <c r="AK349" i="20"/>
  <c r="AL349" i="20"/>
  <c r="AM349" i="20"/>
  <c r="AN349" i="20"/>
  <c r="AO349" i="20"/>
  <c r="AP349" i="20"/>
  <c r="AQ349" i="20"/>
  <c r="AR349" i="20"/>
  <c r="AS349" i="20"/>
  <c r="AT349" i="20"/>
  <c r="AU349" i="20"/>
  <c r="AH350" i="20"/>
  <c r="AI350" i="20"/>
  <c r="AJ350" i="20" s="1"/>
  <c r="AK350" i="20"/>
  <c r="AL350" i="20"/>
  <c r="AM350" i="20"/>
  <c r="AN350" i="20"/>
  <c r="AO350" i="20"/>
  <c r="AP350" i="20"/>
  <c r="AQ350" i="20"/>
  <c r="AR350" i="20"/>
  <c r="AS350" i="20"/>
  <c r="AT350" i="20"/>
  <c r="AU350" i="20"/>
  <c r="AH351" i="20"/>
  <c r="AI351" i="20"/>
  <c r="AJ351" i="20" s="1"/>
  <c r="AK351" i="20"/>
  <c r="AL351" i="20"/>
  <c r="AM351" i="20"/>
  <c r="AN351" i="20"/>
  <c r="AO351" i="20"/>
  <c r="AP351" i="20"/>
  <c r="AQ351" i="20"/>
  <c r="AR351" i="20"/>
  <c r="AS351" i="20"/>
  <c r="AT351" i="20"/>
  <c r="AU351" i="20"/>
  <c r="AH352" i="20"/>
  <c r="AI352" i="20"/>
  <c r="AJ352" i="20" s="1"/>
  <c r="AK352" i="20"/>
  <c r="AL352" i="20"/>
  <c r="AM352" i="20"/>
  <c r="AN352" i="20"/>
  <c r="AO352" i="20"/>
  <c r="AP352" i="20"/>
  <c r="AQ352" i="20"/>
  <c r="AR352" i="20"/>
  <c r="AS352" i="20"/>
  <c r="AT352" i="20"/>
  <c r="AU352" i="20"/>
  <c r="AH353" i="20"/>
  <c r="AI353" i="20"/>
  <c r="AJ353" i="20" s="1"/>
  <c r="AK353" i="20"/>
  <c r="AL353" i="20"/>
  <c r="AM353" i="20"/>
  <c r="AN353" i="20"/>
  <c r="AO353" i="20"/>
  <c r="AP353" i="20"/>
  <c r="AQ353" i="20"/>
  <c r="AR353" i="20"/>
  <c r="AS353" i="20"/>
  <c r="AT353" i="20"/>
  <c r="AU353" i="20"/>
  <c r="AH354" i="20"/>
  <c r="AI354" i="20"/>
  <c r="AJ354" i="20" s="1"/>
  <c r="AK354" i="20"/>
  <c r="AL354" i="20"/>
  <c r="AM354" i="20"/>
  <c r="AN354" i="20"/>
  <c r="AO354" i="20"/>
  <c r="AP354" i="20"/>
  <c r="AQ354" i="20"/>
  <c r="AR354" i="20"/>
  <c r="AS354" i="20"/>
  <c r="AT354" i="20"/>
  <c r="AU354" i="20"/>
  <c r="AH355" i="20"/>
  <c r="AI355" i="20"/>
  <c r="AJ355" i="20" s="1"/>
  <c r="AK355" i="20"/>
  <c r="AL355" i="20"/>
  <c r="AM355" i="20"/>
  <c r="AN355" i="20"/>
  <c r="AO355" i="20"/>
  <c r="AP355" i="20"/>
  <c r="AQ355" i="20"/>
  <c r="AR355" i="20"/>
  <c r="AS355" i="20"/>
  <c r="AT355" i="20"/>
  <c r="AU355" i="20"/>
  <c r="AH356" i="20"/>
  <c r="AI356" i="20"/>
  <c r="AJ356" i="20" s="1"/>
  <c r="AK356" i="20"/>
  <c r="AL356" i="20"/>
  <c r="AM356" i="20"/>
  <c r="AN356" i="20"/>
  <c r="AO356" i="20"/>
  <c r="AP356" i="20"/>
  <c r="AQ356" i="20"/>
  <c r="AR356" i="20"/>
  <c r="AS356" i="20"/>
  <c r="AT356" i="20"/>
  <c r="AU356" i="20"/>
  <c r="AH357" i="20"/>
  <c r="AI357" i="20"/>
  <c r="AJ357" i="20" s="1"/>
  <c r="AK357" i="20"/>
  <c r="AL357" i="20"/>
  <c r="AM357" i="20"/>
  <c r="AN357" i="20"/>
  <c r="AO357" i="20"/>
  <c r="AP357" i="20"/>
  <c r="AQ357" i="20"/>
  <c r="AR357" i="20"/>
  <c r="AS357" i="20"/>
  <c r="AT357" i="20"/>
  <c r="AU357" i="20"/>
  <c r="AH358" i="20"/>
  <c r="AI358" i="20"/>
  <c r="AJ358" i="20" s="1"/>
  <c r="AK358" i="20"/>
  <c r="AL358" i="20"/>
  <c r="AM358" i="20"/>
  <c r="AN358" i="20"/>
  <c r="AO358" i="20"/>
  <c r="AP358" i="20"/>
  <c r="AQ358" i="20"/>
  <c r="AR358" i="20"/>
  <c r="AS358" i="20"/>
  <c r="AT358" i="20"/>
  <c r="AU358" i="20"/>
  <c r="AH359" i="20"/>
  <c r="AI359" i="20"/>
  <c r="AJ359" i="20" s="1"/>
  <c r="AK359" i="20"/>
  <c r="AL359" i="20"/>
  <c r="AM359" i="20"/>
  <c r="AN359" i="20"/>
  <c r="AO359" i="20"/>
  <c r="AP359" i="20"/>
  <c r="AQ359" i="20"/>
  <c r="AR359" i="20"/>
  <c r="AS359" i="20"/>
  <c r="AT359" i="20"/>
  <c r="AU359" i="20"/>
  <c r="AH360" i="20"/>
  <c r="AI360" i="20"/>
  <c r="AJ360" i="20" s="1"/>
  <c r="AK360" i="20"/>
  <c r="AL360" i="20"/>
  <c r="AM360" i="20"/>
  <c r="AN360" i="20"/>
  <c r="AO360" i="20"/>
  <c r="AP360" i="20"/>
  <c r="AQ360" i="20"/>
  <c r="AR360" i="20"/>
  <c r="AS360" i="20"/>
  <c r="AT360" i="20"/>
  <c r="AU360" i="20"/>
  <c r="AH361" i="20"/>
  <c r="AI361" i="20"/>
  <c r="AJ361" i="20" s="1"/>
  <c r="AK361" i="20"/>
  <c r="AL361" i="20"/>
  <c r="AM361" i="20"/>
  <c r="AN361" i="20"/>
  <c r="AO361" i="20"/>
  <c r="AP361" i="20"/>
  <c r="AQ361" i="20"/>
  <c r="AR361" i="20"/>
  <c r="AS361" i="20"/>
  <c r="AT361" i="20"/>
  <c r="AU361" i="20"/>
  <c r="AH362" i="20"/>
  <c r="AI362" i="20"/>
  <c r="AJ362" i="20" s="1"/>
  <c r="AK362" i="20"/>
  <c r="AL362" i="20"/>
  <c r="AM362" i="20"/>
  <c r="AN362" i="20"/>
  <c r="AO362" i="20"/>
  <c r="AP362" i="20"/>
  <c r="AQ362" i="20"/>
  <c r="AR362" i="20"/>
  <c r="AS362" i="20"/>
  <c r="AT362" i="20"/>
  <c r="AU362" i="20"/>
  <c r="AH363" i="20"/>
  <c r="AI363" i="20"/>
  <c r="AJ363" i="20" s="1"/>
  <c r="AK363" i="20"/>
  <c r="AL363" i="20"/>
  <c r="AM363" i="20"/>
  <c r="AN363" i="20"/>
  <c r="AO363" i="20"/>
  <c r="AP363" i="20"/>
  <c r="AQ363" i="20"/>
  <c r="AR363" i="20"/>
  <c r="AS363" i="20"/>
  <c r="AT363" i="20"/>
  <c r="AU363" i="20"/>
  <c r="AH364" i="20"/>
  <c r="AI364" i="20"/>
  <c r="AJ364" i="20" s="1"/>
  <c r="AK364" i="20"/>
  <c r="AL364" i="20"/>
  <c r="AM364" i="20"/>
  <c r="AN364" i="20"/>
  <c r="AO364" i="20"/>
  <c r="AP364" i="20"/>
  <c r="AQ364" i="20"/>
  <c r="AR364" i="20"/>
  <c r="AS364" i="20"/>
  <c r="AT364" i="20"/>
  <c r="AU364" i="20"/>
  <c r="AH365" i="20"/>
  <c r="AI365" i="20"/>
  <c r="AJ365" i="20" s="1"/>
  <c r="AK365" i="20"/>
  <c r="AL365" i="20"/>
  <c r="AM365" i="20"/>
  <c r="AN365" i="20"/>
  <c r="AO365" i="20"/>
  <c r="AP365" i="20"/>
  <c r="AQ365" i="20"/>
  <c r="AR365" i="20"/>
  <c r="AS365" i="20"/>
  <c r="AT365" i="20"/>
  <c r="AU365" i="20"/>
  <c r="AH366" i="20"/>
  <c r="AI366" i="20"/>
  <c r="AJ366" i="20" s="1"/>
  <c r="AK366" i="20"/>
  <c r="AL366" i="20"/>
  <c r="AM366" i="20"/>
  <c r="AN366" i="20"/>
  <c r="AO366" i="20"/>
  <c r="AP366" i="20"/>
  <c r="AQ366" i="20"/>
  <c r="AR366" i="20"/>
  <c r="AS366" i="20"/>
  <c r="AT366" i="20"/>
  <c r="AU366" i="20"/>
  <c r="AH367" i="20"/>
  <c r="AI367" i="20"/>
  <c r="AJ367" i="20" s="1"/>
  <c r="AK367" i="20"/>
  <c r="AL367" i="20"/>
  <c r="AM367" i="20"/>
  <c r="AN367" i="20"/>
  <c r="AO367" i="20"/>
  <c r="AP367" i="20"/>
  <c r="AQ367" i="20"/>
  <c r="AR367" i="20"/>
  <c r="AS367" i="20"/>
  <c r="AT367" i="20"/>
  <c r="AU367" i="20"/>
  <c r="AH368" i="20"/>
  <c r="AI368" i="20"/>
  <c r="AJ368" i="20" s="1"/>
  <c r="AK368" i="20"/>
  <c r="AL368" i="20"/>
  <c r="AM368" i="20"/>
  <c r="AN368" i="20"/>
  <c r="AO368" i="20"/>
  <c r="AP368" i="20"/>
  <c r="AQ368" i="20"/>
  <c r="AR368" i="20"/>
  <c r="AS368" i="20"/>
  <c r="AT368" i="20"/>
  <c r="AU368" i="20"/>
  <c r="AH369" i="20"/>
  <c r="AI369" i="20"/>
  <c r="AJ369" i="20" s="1"/>
  <c r="AK369" i="20"/>
  <c r="AL369" i="20"/>
  <c r="AM369" i="20"/>
  <c r="AN369" i="20"/>
  <c r="AO369" i="20"/>
  <c r="AP369" i="20"/>
  <c r="AQ369" i="20"/>
  <c r="AR369" i="20"/>
  <c r="AS369" i="20"/>
  <c r="AT369" i="20"/>
  <c r="AU369" i="20"/>
  <c r="AH370" i="20"/>
  <c r="AI370" i="20"/>
  <c r="AJ370" i="20" s="1"/>
  <c r="AK370" i="20"/>
  <c r="AL370" i="20"/>
  <c r="AM370" i="20"/>
  <c r="AN370" i="20"/>
  <c r="AO370" i="20"/>
  <c r="AP370" i="20"/>
  <c r="AQ370" i="20"/>
  <c r="AR370" i="20"/>
  <c r="AS370" i="20"/>
  <c r="AT370" i="20"/>
  <c r="AU370" i="20"/>
  <c r="AH371" i="20"/>
  <c r="AI371" i="20"/>
  <c r="AJ371" i="20" s="1"/>
  <c r="AK371" i="20"/>
  <c r="AL371" i="20"/>
  <c r="AM371" i="20"/>
  <c r="AN371" i="20"/>
  <c r="AO371" i="20"/>
  <c r="AP371" i="20"/>
  <c r="AQ371" i="20"/>
  <c r="AR371" i="20"/>
  <c r="AS371" i="20"/>
  <c r="AT371" i="20"/>
  <c r="AU371" i="20"/>
  <c r="AH372" i="20"/>
  <c r="AI372" i="20"/>
  <c r="AJ372" i="20" s="1"/>
  <c r="AK372" i="20"/>
  <c r="AL372" i="20"/>
  <c r="AM372" i="20"/>
  <c r="AN372" i="20"/>
  <c r="AO372" i="20"/>
  <c r="AP372" i="20"/>
  <c r="AQ372" i="20"/>
  <c r="AR372" i="20"/>
  <c r="AS372" i="20"/>
  <c r="AT372" i="20"/>
  <c r="AU372" i="20"/>
  <c r="AH373" i="20"/>
  <c r="AI373" i="20"/>
  <c r="AJ373" i="20" s="1"/>
  <c r="AK373" i="20"/>
  <c r="AL373" i="20"/>
  <c r="AM373" i="20"/>
  <c r="AN373" i="20"/>
  <c r="AO373" i="20"/>
  <c r="AP373" i="20"/>
  <c r="AQ373" i="20"/>
  <c r="AR373" i="20"/>
  <c r="AS373" i="20"/>
  <c r="AT373" i="20"/>
  <c r="AU373" i="20"/>
  <c r="AH374" i="20"/>
  <c r="AI374" i="20"/>
  <c r="AJ374" i="20" s="1"/>
  <c r="AK374" i="20"/>
  <c r="AL374" i="20"/>
  <c r="AM374" i="20"/>
  <c r="AN374" i="20"/>
  <c r="AO374" i="20"/>
  <c r="AP374" i="20"/>
  <c r="AQ374" i="20"/>
  <c r="AR374" i="20"/>
  <c r="AS374" i="20"/>
  <c r="AT374" i="20"/>
  <c r="AU374" i="20"/>
  <c r="AH375" i="20"/>
  <c r="AI375" i="20"/>
  <c r="AJ375" i="20" s="1"/>
  <c r="AK375" i="20"/>
  <c r="AL375" i="20"/>
  <c r="AM375" i="20"/>
  <c r="AN375" i="20"/>
  <c r="AO375" i="20"/>
  <c r="AP375" i="20"/>
  <c r="AQ375" i="20"/>
  <c r="AR375" i="20"/>
  <c r="AS375" i="20"/>
  <c r="AT375" i="20"/>
  <c r="AU375" i="20"/>
  <c r="AH376" i="20"/>
  <c r="AI376" i="20"/>
  <c r="AJ376" i="20" s="1"/>
  <c r="AK376" i="20"/>
  <c r="AL376" i="20"/>
  <c r="AM376" i="20"/>
  <c r="AN376" i="20"/>
  <c r="AO376" i="20"/>
  <c r="AP376" i="20"/>
  <c r="AQ376" i="20"/>
  <c r="AR376" i="20"/>
  <c r="AS376" i="20"/>
  <c r="AT376" i="20"/>
  <c r="AU376" i="20"/>
  <c r="AH377" i="20"/>
  <c r="AI377" i="20"/>
  <c r="AJ377" i="20" s="1"/>
  <c r="AK377" i="20"/>
  <c r="AL377" i="20"/>
  <c r="AM377" i="20"/>
  <c r="AN377" i="20"/>
  <c r="AO377" i="20"/>
  <c r="AP377" i="20"/>
  <c r="AQ377" i="20"/>
  <c r="AR377" i="20"/>
  <c r="AS377" i="20"/>
  <c r="AT377" i="20"/>
  <c r="AU377" i="20"/>
  <c r="AH378" i="20"/>
  <c r="AI378" i="20"/>
  <c r="AJ378" i="20" s="1"/>
  <c r="AK378" i="20"/>
  <c r="AL378" i="20"/>
  <c r="AM378" i="20"/>
  <c r="AN378" i="20"/>
  <c r="AO378" i="20"/>
  <c r="AP378" i="20"/>
  <c r="AQ378" i="20"/>
  <c r="AR378" i="20"/>
  <c r="AS378" i="20"/>
  <c r="AT378" i="20"/>
  <c r="AU378" i="20"/>
  <c r="AH379" i="20"/>
  <c r="AI379" i="20"/>
  <c r="AJ379" i="20" s="1"/>
  <c r="AK379" i="20"/>
  <c r="AL379" i="20"/>
  <c r="AM379" i="20"/>
  <c r="AN379" i="20"/>
  <c r="AO379" i="20"/>
  <c r="AP379" i="20"/>
  <c r="AQ379" i="20"/>
  <c r="AR379" i="20"/>
  <c r="AS379" i="20"/>
  <c r="AT379" i="20"/>
  <c r="AU379" i="20"/>
  <c r="AH380" i="20"/>
  <c r="AI380" i="20"/>
  <c r="AJ380" i="20" s="1"/>
  <c r="AK380" i="20"/>
  <c r="AL380" i="20"/>
  <c r="AM380" i="20"/>
  <c r="AN380" i="20"/>
  <c r="AO380" i="20"/>
  <c r="AP380" i="20"/>
  <c r="AQ380" i="20"/>
  <c r="AR380" i="20"/>
  <c r="AS380" i="20"/>
  <c r="AT380" i="20"/>
  <c r="AU380" i="20"/>
  <c r="AH381" i="20"/>
  <c r="AI381" i="20"/>
  <c r="AJ381" i="20" s="1"/>
  <c r="AK381" i="20"/>
  <c r="AL381" i="20"/>
  <c r="AM381" i="20"/>
  <c r="AN381" i="20"/>
  <c r="AO381" i="20"/>
  <c r="AP381" i="20"/>
  <c r="AQ381" i="20"/>
  <c r="AR381" i="20"/>
  <c r="AS381" i="20"/>
  <c r="AT381" i="20"/>
  <c r="AU381" i="20"/>
  <c r="AH382" i="20"/>
  <c r="AI382" i="20"/>
  <c r="AJ382" i="20" s="1"/>
  <c r="AK382" i="20"/>
  <c r="AL382" i="20"/>
  <c r="AM382" i="20"/>
  <c r="AN382" i="20"/>
  <c r="AO382" i="20"/>
  <c r="AP382" i="20"/>
  <c r="AQ382" i="20"/>
  <c r="AR382" i="20"/>
  <c r="AS382" i="20"/>
  <c r="AT382" i="20"/>
  <c r="AU382" i="20"/>
  <c r="AH383" i="20"/>
  <c r="AI383" i="20"/>
  <c r="AJ383" i="20" s="1"/>
  <c r="AK383" i="20"/>
  <c r="AL383" i="20"/>
  <c r="AM383" i="20"/>
  <c r="AN383" i="20"/>
  <c r="AO383" i="20"/>
  <c r="AP383" i="20"/>
  <c r="AQ383" i="20"/>
  <c r="AR383" i="20"/>
  <c r="AS383" i="20"/>
  <c r="AT383" i="20"/>
  <c r="AU383" i="20"/>
  <c r="AH384" i="20"/>
  <c r="AI384" i="20"/>
  <c r="AJ384" i="20" s="1"/>
  <c r="AK384" i="20"/>
  <c r="AL384" i="20"/>
  <c r="AM384" i="20"/>
  <c r="AN384" i="20"/>
  <c r="AO384" i="20"/>
  <c r="AP384" i="20"/>
  <c r="AQ384" i="20"/>
  <c r="AR384" i="20"/>
  <c r="AS384" i="20"/>
  <c r="AT384" i="20"/>
  <c r="AU384" i="20"/>
  <c r="AH385" i="20"/>
  <c r="AI385" i="20"/>
  <c r="AJ385" i="20" s="1"/>
  <c r="AK385" i="20"/>
  <c r="AL385" i="20"/>
  <c r="AM385" i="20"/>
  <c r="AN385" i="20"/>
  <c r="AO385" i="20"/>
  <c r="AP385" i="20"/>
  <c r="AQ385" i="20"/>
  <c r="AR385" i="20"/>
  <c r="AS385" i="20"/>
  <c r="AT385" i="20"/>
  <c r="AU385" i="20"/>
  <c r="AH386" i="20"/>
  <c r="AI386" i="20"/>
  <c r="AJ386" i="20"/>
  <c r="AK386" i="20"/>
  <c r="AL386" i="20"/>
  <c r="AM386" i="20"/>
  <c r="AN386" i="20"/>
  <c r="AO386" i="20"/>
  <c r="AP386" i="20"/>
  <c r="AQ386" i="20"/>
  <c r="AR386" i="20"/>
  <c r="AS386" i="20"/>
  <c r="AT386" i="20"/>
  <c r="AU386" i="20"/>
  <c r="AH387" i="20"/>
  <c r="AI387" i="20"/>
  <c r="AJ387" i="20"/>
  <c r="AK387" i="20"/>
  <c r="AL387" i="20"/>
  <c r="AM387" i="20"/>
  <c r="AN387" i="20"/>
  <c r="AO387" i="20"/>
  <c r="AP387" i="20"/>
  <c r="AQ387" i="20"/>
  <c r="AR387" i="20"/>
  <c r="AS387" i="20"/>
  <c r="AT387" i="20"/>
  <c r="AU387" i="20"/>
  <c r="AH388" i="20"/>
  <c r="AI388" i="20"/>
  <c r="AJ388" i="20"/>
  <c r="AK388" i="20"/>
  <c r="AL388" i="20"/>
  <c r="AM388" i="20"/>
  <c r="AN388" i="20"/>
  <c r="AO388" i="20"/>
  <c r="AP388" i="20"/>
  <c r="AQ388" i="20"/>
  <c r="AR388" i="20"/>
  <c r="AS388" i="20"/>
  <c r="AT388" i="20"/>
  <c r="AU388" i="20"/>
  <c r="AH389" i="20"/>
  <c r="AI389" i="20"/>
  <c r="AJ389" i="20"/>
  <c r="AK389" i="20"/>
  <c r="AL389" i="20"/>
  <c r="AM389" i="20"/>
  <c r="AN389" i="20"/>
  <c r="AO389" i="20"/>
  <c r="AP389" i="20"/>
  <c r="AQ389" i="20"/>
  <c r="AR389" i="20"/>
  <c r="AS389" i="20"/>
  <c r="AT389" i="20"/>
  <c r="AU389" i="20"/>
  <c r="AH390" i="20"/>
  <c r="AI390" i="20"/>
  <c r="AJ390" i="20"/>
  <c r="AK390" i="20"/>
  <c r="AL390" i="20"/>
  <c r="AM390" i="20"/>
  <c r="AN390" i="20"/>
  <c r="AO390" i="20"/>
  <c r="AP390" i="20"/>
  <c r="AQ390" i="20"/>
  <c r="AR390" i="20"/>
  <c r="AS390" i="20"/>
  <c r="AT390" i="20"/>
  <c r="AU390" i="20"/>
  <c r="AH391" i="20"/>
  <c r="AI391" i="20"/>
  <c r="AJ391" i="20"/>
  <c r="AK391" i="20"/>
  <c r="AL391" i="20"/>
  <c r="AM391" i="20"/>
  <c r="AN391" i="20"/>
  <c r="AO391" i="20"/>
  <c r="AP391" i="20"/>
  <c r="AQ391" i="20"/>
  <c r="AR391" i="20"/>
  <c r="AS391" i="20"/>
  <c r="AT391" i="20"/>
  <c r="AU391" i="20"/>
  <c r="AH392" i="20"/>
  <c r="AI392" i="20"/>
  <c r="AJ392" i="20"/>
  <c r="AK392" i="20"/>
  <c r="AL392" i="20"/>
  <c r="AM392" i="20"/>
  <c r="AN392" i="20"/>
  <c r="AO392" i="20"/>
  <c r="AP392" i="20"/>
  <c r="AQ392" i="20"/>
  <c r="AR392" i="20"/>
  <c r="AS392" i="20"/>
  <c r="AT392" i="20"/>
  <c r="AU392" i="20"/>
  <c r="AH393" i="20"/>
  <c r="AI393" i="20"/>
  <c r="AJ393" i="20"/>
  <c r="AK393" i="20"/>
  <c r="AL393" i="20"/>
  <c r="AM393" i="20"/>
  <c r="AN393" i="20"/>
  <c r="AO393" i="20"/>
  <c r="AP393" i="20"/>
  <c r="AQ393" i="20"/>
  <c r="AR393" i="20"/>
  <c r="AS393" i="20"/>
  <c r="AT393" i="20"/>
  <c r="AU393" i="20"/>
  <c r="AH394" i="20"/>
  <c r="AI394" i="20"/>
  <c r="AJ394" i="20"/>
  <c r="AK394" i="20"/>
  <c r="AL394" i="20"/>
  <c r="AM394" i="20"/>
  <c r="AN394" i="20"/>
  <c r="AO394" i="20"/>
  <c r="AP394" i="20"/>
  <c r="AQ394" i="20"/>
  <c r="AR394" i="20"/>
  <c r="AS394" i="20"/>
  <c r="AT394" i="20"/>
  <c r="AU394" i="20"/>
  <c r="AH395" i="20"/>
  <c r="AI395" i="20"/>
  <c r="AJ395" i="20"/>
  <c r="AK395" i="20"/>
  <c r="AL395" i="20"/>
  <c r="AM395" i="20"/>
  <c r="AN395" i="20"/>
  <c r="AO395" i="20"/>
  <c r="AP395" i="20"/>
  <c r="AQ395" i="20"/>
  <c r="AR395" i="20"/>
  <c r="AS395" i="20"/>
  <c r="AT395" i="20"/>
  <c r="AU395" i="20"/>
  <c r="AH396" i="20"/>
  <c r="AI396" i="20"/>
  <c r="AJ396" i="20"/>
  <c r="AK396" i="20"/>
  <c r="AL396" i="20"/>
  <c r="AM396" i="20"/>
  <c r="AN396" i="20"/>
  <c r="AO396" i="20"/>
  <c r="AP396" i="20"/>
  <c r="AQ396" i="20"/>
  <c r="AR396" i="20"/>
  <c r="AS396" i="20"/>
  <c r="AT396" i="20"/>
  <c r="AU396" i="20"/>
  <c r="AH397" i="20"/>
  <c r="AI397" i="20"/>
  <c r="AJ397" i="20"/>
  <c r="AK397" i="20"/>
  <c r="AL397" i="20"/>
  <c r="AM397" i="20"/>
  <c r="AN397" i="20"/>
  <c r="AO397" i="20"/>
  <c r="AP397" i="20"/>
  <c r="AQ397" i="20"/>
  <c r="AR397" i="20"/>
  <c r="AS397" i="20"/>
  <c r="AT397" i="20"/>
  <c r="AU397" i="20"/>
  <c r="AH398" i="20"/>
  <c r="AI398" i="20"/>
  <c r="AJ398" i="20"/>
  <c r="AK398" i="20"/>
  <c r="AL398" i="20"/>
  <c r="AM398" i="20"/>
  <c r="AN398" i="20"/>
  <c r="AO398" i="20"/>
  <c r="AP398" i="20"/>
  <c r="AQ398" i="20"/>
  <c r="AR398" i="20"/>
  <c r="AS398" i="20"/>
  <c r="AT398" i="20"/>
  <c r="AU398" i="20"/>
  <c r="AH399" i="20"/>
  <c r="AI399" i="20"/>
  <c r="AJ399" i="20"/>
  <c r="AK399" i="20"/>
  <c r="AL399" i="20"/>
  <c r="AM399" i="20"/>
  <c r="AN399" i="20"/>
  <c r="AO399" i="20"/>
  <c r="AP399" i="20"/>
  <c r="AQ399" i="20"/>
  <c r="AR399" i="20"/>
  <c r="AS399" i="20"/>
  <c r="AT399" i="20"/>
  <c r="AU399" i="20"/>
  <c r="AH400" i="20"/>
  <c r="AI400" i="20"/>
  <c r="AJ400" i="20"/>
  <c r="AK400" i="20"/>
  <c r="AL400" i="20"/>
  <c r="AM400" i="20"/>
  <c r="AN400" i="20"/>
  <c r="AO400" i="20"/>
  <c r="AP400" i="20"/>
  <c r="AQ400" i="20"/>
  <c r="AR400" i="20"/>
  <c r="AS400" i="20"/>
  <c r="AT400" i="20"/>
  <c r="AU400" i="20"/>
  <c r="AH401" i="20"/>
  <c r="AI401" i="20"/>
  <c r="AJ401" i="20"/>
  <c r="AK401" i="20"/>
  <c r="AL401" i="20"/>
  <c r="AM401" i="20"/>
  <c r="AN401" i="20"/>
  <c r="AO401" i="20"/>
  <c r="AP401" i="20"/>
  <c r="AQ401" i="20"/>
  <c r="AR401" i="20"/>
  <c r="AS401" i="20"/>
  <c r="AT401" i="20"/>
  <c r="AU401" i="20"/>
  <c r="AH402" i="20"/>
  <c r="AI402" i="20"/>
  <c r="AJ402" i="20"/>
  <c r="AK402" i="20"/>
  <c r="AL402" i="20"/>
  <c r="AM402" i="20"/>
  <c r="AN402" i="20"/>
  <c r="AO402" i="20"/>
  <c r="AP402" i="20"/>
  <c r="AQ402" i="20"/>
  <c r="AR402" i="20"/>
  <c r="AS402" i="20"/>
  <c r="AT402" i="20"/>
  <c r="AU402" i="20"/>
  <c r="AH403" i="20"/>
  <c r="AI403" i="20"/>
  <c r="AJ403" i="20"/>
  <c r="AK403" i="20"/>
  <c r="AL403" i="20"/>
  <c r="AM403" i="20"/>
  <c r="AN403" i="20"/>
  <c r="AO403" i="20"/>
  <c r="AP403" i="20"/>
  <c r="AQ403" i="20"/>
  <c r="AR403" i="20"/>
  <c r="AS403" i="20"/>
  <c r="AT403" i="20"/>
  <c r="AU403" i="20"/>
  <c r="AH404" i="20"/>
  <c r="AI404" i="20"/>
  <c r="AJ404" i="20"/>
  <c r="AK404" i="20"/>
  <c r="AL404" i="20"/>
  <c r="AM404" i="20"/>
  <c r="AN404" i="20"/>
  <c r="AO404" i="20"/>
  <c r="AP404" i="20"/>
  <c r="AQ404" i="20"/>
  <c r="AR404" i="20"/>
  <c r="AS404" i="20"/>
  <c r="AT404" i="20"/>
  <c r="AU404" i="20"/>
  <c r="AH405" i="20"/>
  <c r="AI405" i="20"/>
  <c r="AJ405" i="20"/>
  <c r="AK405" i="20"/>
  <c r="AL405" i="20"/>
  <c r="AM405" i="20"/>
  <c r="AN405" i="20"/>
  <c r="AO405" i="20"/>
  <c r="AP405" i="20"/>
  <c r="AQ405" i="20"/>
  <c r="AR405" i="20"/>
  <c r="AS405" i="20"/>
  <c r="AT405" i="20"/>
  <c r="AU405" i="20"/>
  <c r="AH406" i="20"/>
  <c r="AI406" i="20"/>
  <c r="AJ406" i="20"/>
  <c r="AK406" i="20"/>
  <c r="AL406" i="20"/>
  <c r="AM406" i="20"/>
  <c r="AN406" i="20"/>
  <c r="AO406" i="20"/>
  <c r="AP406" i="20"/>
  <c r="AQ406" i="20"/>
  <c r="AR406" i="20"/>
  <c r="AS406" i="20"/>
  <c r="AT406" i="20"/>
  <c r="AU406" i="20"/>
  <c r="AH407" i="20"/>
  <c r="AI407" i="20"/>
  <c r="AJ407" i="20"/>
  <c r="AK407" i="20"/>
  <c r="AL407" i="20"/>
  <c r="AM407" i="20"/>
  <c r="AN407" i="20"/>
  <c r="AO407" i="20"/>
  <c r="AP407" i="20"/>
  <c r="AQ407" i="20"/>
  <c r="AR407" i="20"/>
  <c r="AS407" i="20"/>
  <c r="AT407" i="20"/>
  <c r="AU407" i="20"/>
  <c r="AH408" i="20"/>
  <c r="AI408" i="20"/>
  <c r="AJ408" i="20"/>
  <c r="AK408" i="20"/>
  <c r="AL408" i="20"/>
  <c r="AM408" i="20"/>
  <c r="AN408" i="20"/>
  <c r="AO408" i="20"/>
  <c r="AP408" i="20"/>
  <c r="AQ408" i="20"/>
  <c r="AR408" i="20"/>
  <c r="AS408" i="20"/>
  <c r="AT408" i="20"/>
  <c r="AU408" i="20"/>
  <c r="AH409" i="20"/>
  <c r="AI409" i="20"/>
  <c r="AJ409" i="20"/>
  <c r="AK409" i="20"/>
  <c r="AL409" i="20"/>
  <c r="AM409" i="20"/>
  <c r="AN409" i="20"/>
  <c r="AO409" i="20"/>
  <c r="AP409" i="20"/>
  <c r="AQ409" i="20"/>
  <c r="AR409" i="20"/>
  <c r="AS409" i="20"/>
  <c r="AT409" i="20"/>
  <c r="AU409" i="20"/>
  <c r="AH410" i="20"/>
  <c r="AI410" i="20"/>
  <c r="AJ410" i="20"/>
  <c r="AK410" i="20"/>
  <c r="AL410" i="20"/>
  <c r="AM410" i="20"/>
  <c r="AN410" i="20"/>
  <c r="AO410" i="20"/>
  <c r="AP410" i="20"/>
  <c r="AQ410" i="20"/>
  <c r="AR410" i="20"/>
  <c r="AS410" i="20"/>
  <c r="AT410" i="20"/>
  <c r="AU410" i="20"/>
  <c r="AH411" i="20"/>
  <c r="AI411" i="20"/>
  <c r="AJ411" i="20"/>
  <c r="AK411" i="20"/>
  <c r="AL411" i="20"/>
  <c r="AM411" i="20"/>
  <c r="AN411" i="20"/>
  <c r="AO411" i="20"/>
  <c r="AP411" i="20"/>
  <c r="AQ411" i="20"/>
  <c r="AR411" i="20"/>
  <c r="AS411" i="20"/>
  <c r="AT411" i="20"/>
  <c r="AU411" i="20"/>
  <c r="AH412" i="20"/>
  <c r="AI412" i="20"/>
  <c r="AJ412" i="20"/>
  <c r="AK412" i="20"/>
  <c r="AL412" i="20"/>
  <c r="AM412" i="20"/>
  <c r="AN412" i="20"/>
  <c r="AO412" i="20"/>
  <c r="AP412" i="20"/>
  <c r="AQ412" i="20"/>
  <c r="AR412" i="20"/>
  <c r="AS412" i="20"/>
  <c r="AT412" i="20"/>
  <c r="AU412" i="20"/>
  <c r="AH413" i="20"/>
  <c r="AI413" i="20"/>
  <c r="AJ413" i="20"/>
  <c r="AK413" i="20"/>
  <c r="AL413" i="20"/>
  <c r="AM413" i="20"/>
  <c r="AN413" i="20"/>
  <c r="AO413" i="20"/>
  <c r="AP413" i="20"/>
  <c r="AQ413" i="20"/>
  <c r="AR413" i="20"/>
  <c r="AS413" i="20"/>
  <c r="AT413" i="20"/>
  <c r="AU413" i="20"/>
  <c r="AH414" i="20"/>
  <c r="AI414" i="20"/>
  <c r="AJ414" i="20"/>
  <c r="AK414" i="20"/>
  <c r="AL414" i="20"/>
  <c r="AM414" i="20"/>
  <c r="AN414" i="20"/>
  <c r="AO414" i="20"/>
  <c r="AP414" i="20"/>
  <c r="AQ414" i="20"/>
  <c r="AR414" i="20"/>
  <c r="AS414" i="20"/>
  <c r="AT414" i="20"/>
  <c r="AU414" i="20"/>
  <c r="AH415" i="20"/>
  <c r="AI415" i="20"/>
  <c r="AJ415" i="20"/>
  <c r="AK415" i="20"/>
  <c r="AL415" i="20"/>
  <c r="AM415" i="20"/>
  <c r="AN415" i="20"/>
  <c r="AO415" i="20"/>
  <c r="AP415" i="20"/>
  <c r="AQ415" i="20"/>
  <c r="AR415" i="20"/>
  <c r="AS415" i="20"/>
  <c r="AT415" i="20"/>
  <c r="AU415" i="20"/>
  <c r="AH416" i="20"/>
  <c r="AI416" i="20"/>
  <c r="AJ416" i="20"/>
  <c r="AK416" i="20"/>
  <c r="AL416" i="20"/>
  <c r="AM416" i="20"/>
  <c r="AN416" i="20"/>
  <c r="AO416" i="20"/>
  <c r="AP416" i="20"/>
  <c r="AQ416" i="20"/>
  <c r="AR416" i="20"/>
  <c r="AS416" i="20"/>
  <c r="AT416" i="20"/>
  <c r="AU416" i="20"/>
  <c r="AH417" i="20"/>
  <c r="AI417" i="20"/>
  <c r="AJ417" i="20"/>
  <c r="AK417" i="20"/>
  <c r="AL417" i="20"/>
  <c r="AM417" i="20"/>
  <c r="AN417" i="20"/>
  <c r="AO417" i="20"/>
  <c r="AP417" i="20"/>
  <c r="AQ417" i="20"/>
  <c r="AR417" i="20"/>
  <c r="AS417" i="20"/>
  <c r="AT417" i="20"/>
  <c r="AU417" i="20"/>
  <c r="AH418" i="20"/>
  <c r="AI418" i="20"/>
  <c r="AJ418" i="20"/>
  <c r="AK418" i="20"/>
  <c r="AL418" i="20"/>
  <c r="AM418" i="20"/>
  <c r="AN418" i="20"/>
  <c r="AO418" i="20"/>
  <c r="AP418" i="20"/>
  <c r="AQ418" i="20"/>
  <c r="AR418" i="20"/>
  <c r="AS418" i="20"/>
  <c r="AT418" i="20"/>
  <c r="AU418" i="20"/>
  <c r="AH419" i="20"/>
  <c r="AI419" i="20"/>
  <c r="AJ419" i="20"/>
  <c r="AK419" i="20"/>
  <c r="AL419" i="20"/>
  <c r="AM419" i="20"/>
  <c r="AN419" i="20"/>
  <c r="AO419" i="20"/>
  <c r="AP419" i="20"/>
  <c r="AQ419" i="20"/>
  <c r="AR419" i="20"/>
  <c r="AS419" i="20"/>
  <c r="AT419" i="20"/>
  <c r="AU419" i="20"/>
  <c r="AH420" i="20"/>
  <c r="AI420" i="20"/>
  <c r="AJ420" i="20"/>
  <c r="AK420" i="20"/>
  <c r="AL420" i="20"/>
  <c r="AM420" i="20"/>
  <c r="AN420" i="20"/>
  <c r="AO420" i="20"/>
  <c r="AP420" i="20"/>
  <c r="AQ420" i="20"/>
  <c r="AR420" i="20"/>
  <c r="AS420" i="20"/>
  <c r="AT420" i="20"/>
  <c r="AU420" i="20"/>
  <c r="AH421" i="20"/>
  <c r="AI421" i="20"/>
  <c r="AJ421" i="20"/>
  <c r="AK421" i="20"/>
  <c r="AL421" i="20"/>
  <c r="AM421" i="20"/>
  <c r="AN421" i="20"/>
  <c r="AO421" i="20"/>
  <c r="AP421" i="20"/>
  <c r="AQ421" i="20"/>
  <c r="AR421" i="20"/>
  <c r="AS421" i="20"/>
  <c r="AT421" i="20"/>
  <c r="AU421" i="20"/>
  <c r="AH422" i="20"/>
  <c r="AI422" i="20"/>
  <c r="AJ422" i="20"/>
  <c r="AK422" i="20"/>
  <c r="AL422" i="20"/>
  <c r="AM422" i="20"/>
  <c r="AN422" i="20"/>
  <c r="AO422" i="20"/>
  <c r="AP422" i="20"/>
  <c r="AQ422" i="20"/>
  <c r="AR422" i="20"/>
  <c r="AS422" i="20"/>
  <c r="AT422" i="20"/>
  <c r="AU422" i="20"/>
  <c r="AH423" i="20"/>
  <c r="AI423" i="20"/>
  <c r="AJ423" i="20"/>
  <c r="AK423" i="20"/>
  <c r="AL423" i="20"/>
  <c r="AM423" i="20"/>
  <c r="AN423" i="20"/>
  <c r="AO423" i="20"/>
  <c r="AP423" i="20"/>
  <c r="AQ423" i="20"/>
  <c r="AR423" i="20"/>
  <c r="AS423" i="20"/>
  <c r="AT423" i="20"/>
  <c r="AU423" i="20"/>
  <c r="AH424" i="20"/>
  <c r="AI424" i="20"/>
  <c r="AJ424" i="20"/>
  <c r="AK424" i="20"/>
  <c r="AL424" i="20"/>
  <c r="AM424" i="20"/>
  <c r="AN424" i="20"/>
  <c r="AO424" i="20"/>
  <c r="AP424" i="20"/>
  <c r="AQ424" i="20"/>
  <c r="AR424" i="20"/>
  <c r="AS424" i="20"/>
  <c r="AT424" i="20"/>
  <c r="AU424" i="20"/>
  <c r="AH425" i="20"/>
  <c r="AI425" i="20"/>
  <c r="AJ425" i="20"/>
  <c r="AK425" i="20"/>
  <c r="AL425" i="20"/>
  <c r="AM425" i="20"/>
  <c r="AN425" i="20"/>
  <c r="AO425" i="20"/>
  <c r="AP425" i="20"/>
  <c r="AQ425" i="20"/>
  <c r="AR425" i="20"/>
  <c r="AS425" i="20"/>
  <c r="AT425" i="20"/>
  <c r="AU425" i="20"/>
  <c r="AH426" i="20"/>
  <c r="AI426" i="20"/>
  <c r="AJ426" i="20"/>
  <c r="AK426" i="20"/>
  <c r="AL426" i="20"/>
  <c r="AM426" i="20"/>
  <c r="AN426" i="20"/>
  <c r="AO426" i="20"/>
  <c r="AP426" i="20"/>
  <c r="AQ426" i="20"/>
  <c r="AR426" i="20"/>
  <c r="AS426" i="20"/>
  <c r="AT426" i="20"/>
  <c r="AU426" i="20"/>
  <c r="AH427" i="20"/>
  <c r="AI427" i="20"/>
  <c r="AJ427" i="20"/>
  <c r="AK427" i="20"/>
  <c r="AL427" i="20"/>
  <c r="AM427" i="20"/>
  <c r="AN427" i="20"/>
  <c r="AO427" i="20"/>
  <c r="AP427" i="20"/>
  <c r="AQ427" i="20"/>
  <c r="AR427" i="20"/>
  <c r="AS427" i="20"/>
  <c r="AT427" i="20"/>
  <c r="AU427" i="20"/>
  <c r="AH428" i="20"/>
  <c r="AI428" i="20"/>
  <c r="AJ428" i="20"/>
  <c r="AK428" i="20"/>
  <c r="AL428" i="20"/>
  <c r="AM428" i="20"/>
  <c r="AN428" i="20"/>
  <c r="AO428" i="20"/>
  <c r="AP428" i="20"/>
  <c r="AQ428" i="20"/>
  <c r="AR428" i="20"/>
  <c r="AS428" i="20"/>
  <c r="AT428" i="20"/>
  <c r="AU428" i="20"/>
  <c r="AH429" i="20"/>
  <c r="AI429" i="20"/>
  <c r="AJ429" i="20"/>
  <c r="AK429" i="20"/>
  <c r="AL429" i="20"/>
  <c r="AM429" i="20"/>
  <c r="AN429" i="20"/>
  <c r="AO429" i="20"/>
  <c r="AP429" i="20"/>
  <c r="AQ429" i="20"/>
  <c r="AR429" i="20"/>
  <c r="AS429" i="20"/>
  <c r="AT429" i="20"/>
  <c r="AU429" i="20"/>
  <c r="AH430" i="20"/>
  <c r="AI430" i="20"/>
  <c r="AJ430" i="20"/>
  <c r="AK430" i="20"/>
  <c r="AL430" i="20"/>
  <c r="AM430" i="20"/>
  <c r="AN430" i="20"/>
  <c r="AO430" i="20"/>
  <c r="AP430" i="20"/>
  <c r="AQ430" i="20"/>
  <c r="AR430" i="20"/>
  <c r="AS430" i="20"/>
  <c r="AT430" i="20"/>
  <c r="AU430" i="20"/>
  <c r="AH431" i="20"/>
  <c r="AI431" i="20"/>
  <c r="AJ431" i="20"/>
  <c r="AK431" i="20"/>
  <c r="AL431" i="20"/>
  <c r="AM431" i="20"/>
  <c r="AN431" i="20"/>
  <c r="AO431" i="20"/>
  <c r="AP431" i="20"/>
  <c r="AQ431" i="20"/>
  <c r="AR431" i="20"/>
  <c r="AS431" i="20"/>
  <c r="AT431" i="20"/>
  <c r="AU431" i="20"/>
  <c r="AH432" i="20"/>
  <c r="AI432" i="20"/>
  <c r="AJ432" i="20"/>
  <c r="AK432" i="20"/>
  <c r="AL432" i="20"/>
  <c r="AM432" i="20"/>
  <c r="AN432" i="20"/>
  <c r="AO432" i="20"/>
  <c r="AP432" i="20"/>
  <c r="AQ432" i="20"/>
  <c r="AR432" i="20"/>
  <c r="AS432" i="20"/>
  <c r="AT432" i="20"/>
  <c r="AU432" i="20"/>
  <c r="AH433" i="20"/>
  <c r="AI433" i="20"/>
  <c r="AJ433" i="20"/>
  <c r="AK433" i="20"/>
  <c r="AL433" i="20"/>
  <c r="AM433" i="20"/>
  <c r="AN433" i="20"/>
  <c r="AO433" i="20"/>
  <c r="AP433" i="20"/>
  <c r="AQ433" i="20"/>
  <c r="AR433" i="20"/>
  <c r="AS433" i="20"/>
  <c r="AT433" i="20"/>
  <c r="AU433" i="20"/>
  <c r="AH434" i="20"/>
  <c r="AI434" i="20"/>
  <c r="AJ434" i="20"/>
  <c r="AK434" i="20"/>
  <c r="AL434" i="20"/>
  <c r="AM434" i="20"/>
  <c r="AN434" i="20"/>
  <c r="AO434" i="20"/>
  <c r="AP434" i="20"/>
  <c r="AQ434" i="20"/>
  <c r="AR434" i="20"/>
  <c r="AS434" i="20"/>
  <c r="AT434" i="20"/>
  <c r="AU434" i="20"/>
  <c r="AH435" i="20"/>
  <c r="AI435" i="20"/>
  <c r="AJ435" i="20"/>
  <c r="AK435" i="20"/>
  <c r="AL435" i="20"/>
  <c r="AM435" i="20"/>
  <c r="AN435" i="20"/>
  <c r="AO435" i="20"/>
  <c r="AP435" i="20"/>
  <c r="AQ435" i="20"/>
  <c r="AR435" i="20"/>
  <c r="AS435" i="20"/>
  <c r="AT435" i="20"/>
  <c r="AU435" i="20"/>
  <c r="AH436" i="20"/>
  <c r="AI436" i="20"/>
  <c r="AJ436" i="20"/>
  <c r="AK436" i="20"/>
  <c r="AL436" i="20"/>
  <c r="AM436" i="20"/>
  <c r="AN436" i="20"/>
  <c r="AO436" i="20"/>
  <c r="AP436" i="20"/>
  <c r="AQ436" i="20"/>
  <c r="AR436" i="20"/>
  <c r="AS436" i="20"/>
  <c r="AT436" i="20"/>
  <c r="AU436" i="20"/>
  <c r="AH437" i="20"/>
  <c r="AI437" i="20"/>
  <c r="AJ437" i="20"/>
  <c r="AK437" i="20"/>
  <c r="AL437" i="20"/>
  <c r="AM437" i="20"/>
  <c r="AN437" i="20"/>
  <c r="AO437" i="20"/>
  <c r="AP437" i="20"/>
  <c r="AQ437" i="20"/>
  <c r="AR437" i="20"/>
  <c r="AS437" i="20"/>
  <c r="AT437" i="20"/>
  <c r="AU437" i="20"/>
  <c r="AH438" i="20"/>
  <c r="AI438" i="20"/>
  <c r="AJ438" i="20"/>
  <c r="AK438" i="20"/>
  <c r="AL438" i="20"/>
  <c r="AM438" i="20"/>
  <c r="AN438" i="20"/>
  <c r="AO438" i="20"/>
  <c r="AP438" i="20"/>
  <c r="AQ438" i="20"/>
  <c r="AR438" i="20"/>
  <c r="AS438" i="20"/>
  <c r="AT438" i="20"/>
  <c r="AU438" i="20"/>
  <c r="AH439" i="20"/>
  <c r="AI439" i="20"/>
  <c r="AJ439" i="20"/>
  <c r="AK439" i="20"/>
  <c r="AL439" i="20"/>
  <c r="AM439" i="20"/>
  <c r="AN439" i="20"/>
  <c r="AO439" i="20"/>
  <c r="AP439" i="20"/>
  <c r="AQ439" i="20"/>
  <c r="AR439" i="20"/>
  <c r="AS439" i="20"/>
  <c r="AT439" i="20"/>
  <c r="AU439" i="20"/>
  <c r="AH440" i="20"/>
  <c r="AI440" i="20"/>
  <c r="AJ440" i="20"/>
  <c r="AK440" i="20"/>
  <c r="AL440" i="20"/>
  <c r="AM440" i="20"/>
  <c r="AN440" i="20"/>
  <c r="AO440" i="20"/>
  <c r="AP440" i="20"/>
  <c r="AQ440" i="20"/>
  <c r="AR440" i="20"/>
  <c r="AS440" i="20"/>
  <c r="AT440" i="20"/>
  <c r="AU440" i="20"/>
  <c r="AH441" i="20"/>
  <c r="AI441" i="20"/>
  <c r="AJ441" i="20"/>
  <c r="AK441" i="20"/>
  <c r="AL441" i="20"/>
  <c r="AM441" i="20"/>
  <c r="AN441" i="20"/>
  <c r="AO441" i="20"/>
  <c r="AP441" i="20"/>
  <c r="AQ441" i="20"/>
  <c r="AR441" i="20"/>
  <c r="AS441" i="20"/>
  <c r="AT441" i="20"/>
  <c r="AU441" i="20"/>
  <c r="AH442" i="20"/>
  <c r="AI442" i="20"/>
  <c r="AJ442" i="20"/>
  <c r="AK442" i="20"/>
  <c r="AL442" i="20"/>
  <c r="AM442" i="20"/>
  <c r="AN442" i="20"/>
  <c r="AO442" i="20"/>
  <c r="AP442" i="20"/>
  <c r="AQ442" i="20"/>
  <c r="AR442" i="20"/>
  <c r="AS442" i="20"/>
  <c r="AT442" i="20"/>
  <c r="AU442" i="20"/>
  <c r="AH443" i="20"/>
  <c r="AI443" i="20"/>
  <c r="AJ443" i="20"/>
  <c r="AK443" i="20"/>
  <c r="AL443" i="20"/>
  <c r="AM443" i="20"/>
  <c r="AN443" i="20"/>
  <c r="AO443" i="20"/>
  <c r="AP443" i="20"/>
  <c r="AQ443" i="20"/>
  <c r="AR443" i="20"/>
  <c r="AS443" i="20"/>
  <c r="AT443" i="20"/>
  <c r="AU443" i="20"/>
  <c r="AH444" i="20"/>
  <c r="AI444" i="20"/>
  <c r="AJ444" i="20"/>
  <c r="AK444" i="20"/>
  <c r="AL444" i="20"/>
  <c r="AM444" i="20"/>
  <c r="AN444" i="20"/>
  <c r="AO444" i="20"/>
  <c r="AP444" i="20"/>
  <c r="AQ444" i="20"/>
  <c r="AR444" i="20"/>
  <c r="AS444" i="20"/>
  <c r="AT444" i="20"/>
  <c r="AU444" i="20"/>
  <c r="AH445" i="20"/>
  <c r="AI445" i="20"/>
  <c r="AJ445" i="20"/>
  <c r="AK445" i="20"/>
  <c r="AL445" i="20"/>
  <c r="AM445" i="20"/>
  <c r="AN445" i="20"/>
  <c r="AO445" i="20"/>
  <c r="AP445" i="20"/>
  <c r="AQ445" i="20"/>
  <c r="AR445" i="20"/>
  <c r="AS445" i="20"/>
  <c r="AT445" i="20"/>
  <c r="AU445" i="20"/>
  <c r="AH446" i="20"/>
  <c r="AI446" i="20"/>
  <c r="AJ446" i="20"/>
  <c r="AK446" i="20"/>
  <c r="AL446" i="20"/>
  <c r="AM446" i="20"/>
  <c r="AN446" i="20"/>
  <c r="AO446" i="20"/>
  <c r="AP446" i="20"/>
  <c r="AQ446" i="20"/>
  <c r="AR446" i="20"/>
  <c r="AS446" i="20"/>
  <c r="AT446" i="20"/>
  <c r="AU446" i="20"/>
  <c r="AH447" i="20"/>
  <c r="AI447" i="20"/>
  <c r="AJ447" i="20"/>
  <c r="AK447" i="20"/>
  <c r="AL447" i="20"/>
  <c r="AM447" i="20"/>
  <c r="AN447" i="20"/>
  <c r="AO447" i="20"/>
  <c r="AP447" i="20"/>
  <c r="AQ447" i="20"/>
  <c r="AR447" i="20"/>
  <c r="AS447" i="20"/>
  <c r="AT447" i="20"/>
  <c r="AU447" i="20"/>
  <c r="AH448" i="20"/>
  <c r="AI448" i="20"/>
  <c r="AJ448" i="20"/>
  <c r="AK448" i="20"/>
  <c r="AL448" i="20"/>
  <c r="AM448" i="20"/>
  <c r="AN448" i="20"/>
  <c r="AO448" i="20"/>
  <c r="AP448" i="20"/>
  <c r="AQ448" i="20"/>
  <c r="AR448" i="20"/>
  <c r="AS448" i="20"/>
  <c r="AT448" i="20"/>
  <c r="AU448" i="20"/>
  <c r="AH449" i="20"/>
  <c r="AI449" i="20"/>
  <c r="AJ449" i="20"/>
  <c r="AK449" i="20"/>
  <c r="AL449" i="20"/>
  <c r="AM449" i="20"/>
  <c r="AN449" i="20"/>
  <c r="AO449" i="20"/>
  <c r="AP449" i="20"/>
  <c r="AQ449" i="20"/>
  <c r="AR449" i="20"/>
  <c r="AS449" i="20"/>
  <c r="AT449" i="20"/>
  <c r="AU449" i="20"/>
  <c r="AH450" i="20"/>
  <c r="AI450" i="20"/>
  <c r="AJ450" i="20"/>
  <c r="AK450" i="20"/>
  <c r="AL450" i="20"/>
  <c r="AM450" i="20"/>
  <c r="AN450" i="20"/>
  <c r="AO450" i="20"/>
  <c r="AP450" i="20"/>
  <c r="AQ450" i="20"/>
  <c r="AR450" i="20"/>
  <c r="AS450" i="20"/>
  <c r="AT450" i="20"/>
  <c r="AU450" i="20"/>
  <c r="AH451" i="20"/>
  <c r="AI451" i="20"/>
  <c r="AJ451" i="20"/>
  <c r="AK451" i="20"/>
  <c r="AL451" i="20"/>
  <c r="AM451" i="20"/>
  <c r="AN451" i="20"/>
  <c r="AO451" i="20"/>
  <c r="AP451" i="20"/>
  <c r="AQ451" i="20"/>
  <c r="AR451" i="20"/>
  <c r="AS451" i="20"/>
  <c r="AT451" i="20"/>
  <c r="AU451" i="20"/>
  <c r="AH452" i="20"/>
  <c r="AI452" i="20"/>
  <c r="AJ452" i="20"/>
  <c r="AK452" i="20"/>
  <c r="AL452" i="20"/>
  <c r="AM452" i="20"/>
  <c r="AN452" i="20"/>
  <c r="AO452" i="20"/>
  <c r="AP452" i="20"/>
  <c r="AQ452" i="20"/>
  <c r="AR452" i="20"/>
  <c r="AS452" i="20"/>
  <c r="AT452" i="20"/>
  <c r="AU452" i="20"/>
  <c r="AH453" i="20"/>
  <c r="AI453" i="20"/>
  <c r="AJ453" i="20"/>
  <c r="AK453" i="20"/>
  <c r="AL453" i="20"/>
  <c r="AM453" i="20"/>
  <c r="AN453" i="20"/>
  <c r="AO453" i="20"/>
  <c r="AP453" i="20"/>
  <c r="AQ453" i="20"/>
  <c r="AR453" i="20"/>
  <c r="AS453" i="20"/>
  <c r="AT453" i="20"/>
  <c r="AU453" i="20"/>
  <c r="AH454" i="20"/>
  <c r="AI454" i="20"/>
  <c r="AJ454" i="20"/>
  <c r="AK454" i="20"/>
  <c r="AL454" i="20"/>
  <c r="AM454" i="20"/>
  <c r="AN454" i="20"/>
  <c r="AO454" i="20"/>
  <c r="AP454" i="20"/>
  <c r="AQ454" i="20"/>
  <c r="AR454" i="20"/>
  <c r="AS454" i="20"/>
  <c r="AT454" i="20"/>
  <c r="AU454" i="20"/>
  <c r="AH455" i="20"/>
  <c r="AI455" i="20"/>
  <c r="AJ455" i="20"/>
  <c r="AK455" i="20"/>
  <c r="AL455" i="20"/>
  <c r="AM455" i="20"/>
  <c r="AN455" i="20"/>
  <c r="AO455" i="20"/>
  <c r="AP455" i="20"/>
  <c r="AQ455" i="20"/>
  <c r="AR455" i="20"/>
  <c r="AS455" i="20"/>
  <c r="AT455" i="20"/>
  <c r="AU455" i="20"/>
  <c r="AH456" i="20"/>
  <c r="AI456" i="20"/>
  <c r="AJ456" i="20"/>
  <c r="AK456" i="20"/>
  <c r="AL456" i="20"/>
  <c r="AM456" i="20"/>
  <c r="AN456" i="20"/>
  <c r="AO456" i="20"/>
  <c r="AP456" i="20"/>
  <c r="AQ456" i="20"/>
  <c r="AR456" i="20"/>
  <c r="AS456" i="20"/>
  <c r="AT456" i="20"/>
  <c r="AU456" i="20"/>
  <c r="AH457" i="20"/>
  <c r="AI457" i="20"/>
  <c r="AJ457" i="20"/>
  <c r="AK457" i="20"/>
  <c r="AL457" i="20"/>
  <c r="AM457" i="20"/>
  <c r="AN457" i="20"/>
  <c r="AO457" i="20"/>
  <c r="AP457" i="20"/>
  <c r="AQ457" i="20"/>
  <c r="AR457" i="20"/>
  <c r="AS457" i="20"/>
  <c r="AT457" i="20"/>
  <c r="AU457" i="20"/>
  <c r="AH458" i="20"/>
  <c r="AI458" i="20"/>
  <c r="AJ458" i="20"/>
  <c r="AK458" i="20"/>
  <c r="AL458" i="20"/>
  <c r="AM458" i="20"/>
  <c r="AN458" i="20"/>
  <c r="AO458" i="20"/>
  <c r="AP458" i="20"/>
  <c r="AQ458" i="20"/>
  <c r="AR458" i="20"/>
  <c r="AS458" i="20"/>
  <c r="AT458" i="20"/>
  <c r="AU458" i="20"/>
  <c r="AH459" i="20"/>
  <c r="AI459" i="20"/>
  <c r="AJ459" i="20"/>
  <c r="AK459" i="20"/>
  <c r="AL459" i="20"/>
  <c r="AM459" i="20"/>
  <c r="AN459" i="20"/>
  <c r="AO459" i="20"/>
  <c r="AP459" i="20"/>
  <c r="AQ459" i="20"/>
  <c r="AR459" i="20"/>
  <c r="AS459" i="20"/>
  <c r="AT459" i="20"/>
  <c r="AU459" i="20"/>
  <c r="AH460" i="20"/>
  <c r="AI460" i="20"/>
  <c r="AJ460" i="20"/>
  <c r="AK460" i="20"/>
  <c r="AL460" i="20"/>
  <c r="AM460" i="20"/>
  <c r="AN460" i="20"/>
  <c r="AO460" i="20"/>
  <c r="AP460" i="20"/>
  <c r="AQ460" i="20"/>
  <c r="AR460" i="20"/>
  <c r="AS460" i="20"/>
  <c r="AT460" i="20"/>
  <c r="AU460" i="20"/>
  <c r="AH461" i="20"/>
  <c r="AI461" i="20"/>
  <c r="AJ461" i="20"/>
  <c r="AK461" i="20"/>
  <c r="AL461" i="20"/>
  <c r="AM461" i="20"/>
  <c r="AN461" i="20"/>
  <c r="AO461" i="20"/>
  <c r="AP461" i="20"/>
  <c r="AQ461" i="20"/>
  <c r="AR461" i="20"/>
  <c r="AS461" i="20"/>
  <c r="AT461" i="20"/>
  <c r="AU461" i="20"/>
  <c r="AH462" i="20"/>
  <c r="AI462" i="20"/>
  <c r="AJ462" i="20"/>
  <c r="AK462" i="20"/>
  <c r="AL462" i="20"/>
  <c r="AM462" i="20"/>
  <c r="AN462" i="20"/>
  <c r="AO462" i="20"/>
  <c r="AP462" i="20"/>
  <c r="AQ462" i="20"/>
  <c r="AR462" i="20"/>
  <c r="AS462" i="20"/>
  <c r="AT462" i="20"/>
  <c r="AU462" i="20"/>
  <c r="AH463" i="20"/>
  <c r="AI463" i="20"/>
  <c r="AJ463" i="20"/>
  <c r="AK463" i="20"/>
  <c r="AL463" i="20"/>
  <c r="AM463" i="20"/>
  <c r="AN463" i="20"/>
  <c r="AO463" i="20"/>
  <c r="AP463" i="20"/>
  <c r="AQ463" i="20"/>
  <c r="AR463" i="20"/>
  <c r="AS463" i="20"/>
  <c r="AT463" i="20"/>
  <c r="AU463" i="20"/>
  <c r="AH464" i="20"/>
  <c r="AI464" i="20"/>
  <c r="AJ464" i="20"/>
  <c r="AK464" i="20"/>
  <c r="AL464" i="20"/>
  <c r="AM464" i="20"/>
  <c r="AN464" i="20"/>
  <c r="AO464" i="20"/>
  <c r="AP464" i="20"/>
  <c r="AQ464" i="20"/>
  <c r="AR464" i="20"/>
  <c r="AS464" i="20"/>
  <c r="AT464" i="20"/>
  <c r="AU464" i="20"/>
  <c r="AH465" i="20"/>
  <c r="AI465" i="20"/>
  <c r="AJ465" i="20"/>
  <c r="AK465" i="20"/>
  <c r="AL465" i="20"/>
  <c r="AM465" i="20"/>
  <c r="AN465" i="20"/>
  <c r="AO465" i="20"/>
  <c r="AP465" i="20"/>
  <c r="AQ465" i="20"/>
  <c r="AR465" i="20"/>
  <c r="AS465" i="20"/>
  <c r="AT465" i="20"/>
  <c r="AU465" i="20"/>
  <c r="AH466" i="20"/>
  <c r="AI466" i="20"/>
  <c r="AJ466" i="20"/>
  <c r="AK466" i="20"/>
  <c r="AL466" i="20"/>
  <c r="AM466" i="20"/>
  <c r="AN466" i="20"/>
  <c r="AO466" i="20"/>
  <c r="AP466" i="20"/>
  <c r="AQ466" i="20"/>
  <c r="AR466" i="20"/>
  <c r="AS466" i="20"/>
  <c r="AT466" i="20"/>
  <c r="AU466" i="20"/>
  <c r="AH467" i="20"/>
  <c r="AI467" i="20"/>
  <c r="AJ467" i="20"/>
  <c r="AK467" i="20"/>
  <c r="AL467" i="20"/>
  <c r="AM467" i="20"/>
  <c r="AN467" i="20"/>
  <c r="AO467" i="20"/>
  <c r="AP467" i="20"/>
  <c r="AQ467" i="20"/>
  <c r="AR467" i="20"/>
  <c r="AS467" i="20"/>
  <c r="AT467" i="20"/>
  <c r="AU467" i="20"/>
  <c r="AH468" i="20"/>
  <c r="AI468" i="20"/>
  <c r="AJ468" i="20"/>
  <c r="AK468" i="20"/>
  <c r="AL468" i="20"/>
  <c r="AM468" i="20"/>
  <c r="AN468" i="20"/>
  <c r="AO468" i="20"/>
  <c r="AP468" i="20"/>
  <c r="AQ468" i="20"/>
  <c r="AR468" i="20"/>
  <c r="AS468" i="20"/>
  <c r="AT468" i="20"/>
  <c r="AU468" i="20"/>
  <c r="AH469" i="20"/>
  <c r="AI469" i="20"/>
  <c r="AJ469" i="20"/>
  <c r="AK469" i="20"/>
  <c r="AL469" i="20"/>
  <c r="AM469" i="20"/>
  <c r="AN469" i="20"/>
  <c r="AO469" i="20"/>
  <c r="AP469" i="20"/>
  <c r="AQ469" i="20"/>
  <c r="AR469" i="20"/>
  <c r="AS469" i="20"/>
  <c r="AT469" i="20"/>
  <c r="AU469" i="20"/>
  <c r="AH470" i="20"/>
  <c r="AI470" i="20"/>
  <c r="AJ470" i="20"/>
  <c r="AK470" i="20"/>
  <c r="AL470" i="20"/>
  <c r="AM470" i="20"/>
  <c r="AN470" i="20"/>
  <c r="AO470" i="20"/>
  <c r="AP470" i="20"/>
  <c r="AQ470" i="20"/>
  <c r="AR470" i="20"/>
  <c r="AS470" i="20"/>
  <c r="AT470" i="20"/>
  <c r="AU470" i="20"/>
  <c r="AH471" i="20"/>
  <c r="AI471" i="20"/>
  <c r="AJ471" i="20"/>
  <c r="AK471" i="20"/>
  <c r="AL471" i="20"/>
  <c r="AM471" i="20"/>
  <c r="AN471" i="20"/>
  <c r="AO471" i="20"/>
  <c r="AP471" i="20"/>
  <c r="AQ471" i="20"/>
  <c r="AR471" i="20"/>
  <c r="AS471" i="20"/>
  <c r="AT471" i="20"/>
  <c r="AU471" i="20"/>
  <c r="AH472" i="20"/>
  <c r="AI472" i="20"/>
  <c r="AJ472" i="20"/>
  <c r="AK472" i="20"/>
  <c r="AL472" i="20"/>
  <c r="AM472" i="20"/>
  <c r="AN472" i="20"/>
  <c r="AO472" i="20"/>
  <c r="AP472" i="20"/>
  <c r="AQ472" i="20"/>
  <c r="AR472" i="20"/>
  <c r="AS472" i="20"/>
  <c r="AT472" i="20"/>
  <c r="AU472" i="20"/>
  <c r="AH473" i="20"/>
  <c r="AI473" i="20"/>
  <c r="AJ473" i="20"/>
  <c r="AK473" i="20"/>
  <c r="AL473" i="20"/>
  <c r="AM473" i="20"/>
  <c r="AN473" i="20"/>
  <c r="AO473" i="20"/>
  <c r="AP473" i="20"/>
  <c r="AQ473" i="20"/>
  <c r="AR473" i="20"/>
  <c r="AS473" i="20"/>
  <c r="AT473" i="20"/>
  <c r="AU473" i="20"/>
  <c r="AH474" i="20"/>
  <c r="AI474" i="20"/>
  <c r="AJ474" i="20"/>
  <c r="AK474" i="20"/>
  <c r="AL474" i="20"/>
  <c r="AM474" i="20"/>
  <c r="AN474" i="20"/>
  <c r="AO474" i="20"/>
  <c r="AP474" i="20"/>
  <c r="AQ474" i="20"/>
  <c r="AR474" i="20"/>
  <c r="AS474" i="20"/>
  <c r="AT474" i="20"/>
  <c r="AU474" i="20"/>
  <c r="AH475" i="20"/>
  <c r="AI475" i="20"/>
  <c r="AJ475" i="20"/>
  <c r="AK475" i="20"/>
  <c r="AL475" i="20"/>
  <c r="AM475" i="20"/>
  <c r="AN475" i="20"/>
  <c r="AO475" i="20"/>
  <c r="AP475" i="20"/>
  <c r="AQ475" i="20"/>
  <c r="AR475" i="20"/>
  <c r="AS475" i="20"/>
  <c r="AT475" i="20"/>
  <c r="AU475" i="20"/>
  <c r="AH476" i="20"/>
  <c r="AI476" i="20"/>
  <c r="AJ476" i="20"/>
  <c r="AK476" i="20"/>
  <c r="AL476" i="20"/>
  <c r="AM476" i="20"/>
  <c r="AN476" i="20"/>
  <c r="AO476" i="20"/>
  <c r="AP476" i="20"/>
  <c r="AQ476" i="20"/>
  <c r="AR476" i="20"/>
  <c r="AS476" i="20"/>
  <c r="AT476" i="20"/>
  <c r="AU476" i="20"/>
  <c r="AH477" i="20"/>
  <c r="AI477" i="20"/>
  <c r="AJ477" i="20"/>
  <c r="AK477" i="20"/>
  <c r="AL477" i="20"/>
  <c r="AM477" i="20"/>
  <c r="AN477" i="20"/>
  <c r="AO477" i="20"/>
  <c r="AP477" i="20"/>
  <c r="AQ477" i="20"/>
  <c r="AR477" i="20"/>
  <c r="AS477" i="20"/>
  <c r="AT477" i="20"/>
  <c r="AU477" i="20"/>
  <c r="AH478" i="20"/>
  <c r="AI478" i="20"/>
  <c r="AJ478" i="20"/>
  <c r="AK478" i="20"/>
  <c r="AL478" i="20"/>
  <c r="AM478" i="20"/>
  <c r="AN478" i="20"/>
  <c r="AO478" i="20"/>
  <c r="AP478" i="20"/>
  <c r="AQ478" i="20"/>
  <c r="AR478" i="20"/>
  <c r="AS478" i="20"/>
  <c r="AT478" i="20"/>
  <c r="AU478" i="20"/>
  <c r="AH479" i="20"/>
  <c r="AI479" i="20"/>
  <c r="AJ479" i="20"/>
  <c r="AK479" i="20"/>
  <c r="AL479" i="20"/>
  <c r="AM479" i="20"/>
  <c r="AN479" i="20"/>
  <c r="AO479" i="20"/>
  <c r="AP479" i="20"/>
  <c r="AQ479" i="20"/>
  <c r="AR479" i="20"/>
  <c r="AS479" i="20"/>
  <c r="AT479" i="20"/>
  <c r="AU479" i="20"/>
  <c r="AH480" i="20"/>
  <c r="AI480" i="20"/>
  <c r="AJ480" i="20"/>
  <c r="AK480" i="20"/>
  <c r="AL480" i="20"/>
  <c r="AM480" i="20"/>
  <c r="AN480" i="20"/>
  <c r="AO480" i="20"/>
  <c r="AP480" i="20"/>
  <c r="AQ480" i="20"/>
  <c r="AR480" i="20"/>
  <c r="AS480" i="20"/>
  <c r="AT480" i="20"/>
  <c r="AU480" i="20"/>
  <c r="AH481" i="20"/>
  <c r="AI481" i="20"/>
  <c r="AJ481" i="20"/>
  <c r="AK481" i="20"/>
  <c r="AL481" i="20"/>
  <c r="AM481" i="20"/>
  <c r="AN481" i="20"/>
  <c r="AO481" i="20"/>
  <c r="AP481" i="20"/>
  <c r="AQ481" i="20"/>
  <c r="AR481" i="20"/>
  <c r="AS481" i="20"/>
  <c r="AT481" i="20"/>
  <c r="AU481" i="20"/>
  <c r="AH482" i="20"/>
  <c r="AI482" i="20"/>
  <c r="AJ482" i="20"/>
  <c r="AK482" i="20"/>
  <c r="AL482" i="20"/>
  <c r="AM482" i="20"/>
  <c r="AN482" i="20"/>
  <c r="AO482" i="20"/>
  <c r="AP482" i="20"/>
  <c r="AQ482" i="20"/>
  <c r="AR482" i="20"/>
  <c r="AS482" i="20"/>
  <c r="AT482" i="20"/>
  <c r="AU482" i="20"/>
  <c r="AH483" i="20"/>
  <c r="AI483" i="20"/>
  <c r="AJ483" i="20"/>
  <c r="AK483" i="20"/>
  <c r="AL483" i="20"/>
  <c r="AM483" i="20"/>
  <c r="AN483" i="20"/>
  <c r="AO483" i="20"/>
  <c r="AP483" i="20"/>
  <c r="AQ483" i="20"/>
  <c r="AR483" i="20"/>
  <c r="AS483" i="20"/>
  <c r="AT483" i="20"/>
  <c r="AU483" i="20"/>
  <c r="AH484" i="20"/>
  <c r="AI484" i="20"/>
  <c r="AJ484" i="20"/>
  <c r="AK484" i="20"/>
  <c r="AL484" i="20"/>
  <c r="AM484" i="20"/>
  <c r="AN484" i="20"/>
  <c r="AO484" i="20"/>
  <c r="AP484" i="20"/>
  <c r="AQ484" i="20"/>
  <c r="AR484" i="20"/>
  <c r="AS484" i="20"/>
  <c r="AT484" i="20"/>
  <c r="AU484" i="20"/>
  <c r="AH485" i="20"/>
  <c r="AI485" i="20"/>
  <c r="AJ485" i="20"/>
  <c r="AK485" i="20"/>
  <c r="AL485" i="20"/>
  <c r="AM485" i="20"/>
  <c r="AN485" i="20"/>
  <c r="AO485" i="20"/>
  <c r="AP485" i="20"/>
  <c r="AQ485" i="20"/>
  <c r="AR485" i="20"/>
  <c r="AS485" i="20"/>
  <c r="AT485" i="20"/>
  <c r="AU485" i="20"/>
  <c r="AH486" i="20"/>
  <c r="AI486" i="20"/>
  <c r="AJ486" i="20"/>
  <c r="AK486" i="20"/>
  <c r="AL486" i="20"/>
  <c r="AM486" i="20"/>
  <c r="AN486" i="20"/>
  <c r="AO486" i="20"/>
  <c r="AP486" i="20"/>
  <c r="AQ486" i="20"/>
  <c r="AR486" i="20"/>
  <c r="AS486" i="20"/>
  <c r="AT486" i="20"/>
  <c r="AU486" i="20"/>
  <c r="AH487" i="20"/>
  <c r="AI487" i="20"/>
  <c r="AJ487" i="20"/>
  <c r="AK487" i="20"/>
  <c r="AL487" i="20"/>
  <c r="AM487" i="20"/>
  <c r="AN487" i="20"/>
  <c r="AO487" i="20"/>
  <c r="AP487" i="20"/>
  <c r="AQ487" i="20"/>
  <c r="AR487" i="20"/>
  <c r="AS487" i="20"/>
  <c r="AT487" i="20"/>
  <c r="AU487" i="20"/>
  <c r="AH488" i="20"/>
  <c r="AI488" i="20"/>
  <c r="AJ488" i="20"/>
  <c r="AK488" i="20"/>
  <c r="AL488" i="20"/>
  <c r="AM488" i="20"/>
  <c r="AN488" i="20"/>
  <c r="AO488" i="20"/>
  <c r="AP488" i="20"/>
  <c r="AQ488" i="20"/>
  <c r="AR488" i="20"/>
  <c r="AS488" i="20"/>
  <c r="AT488" i="20"/>
  <c r="AU488" i="20"/>
  <c r="AH489" i="20"/>
  <c r="AI489" i="20"/>
  <c r="AJ489" i="20"/>
  <c r="AK489" i="20"/>
  <c r="AL489" i="20"/>
  <c r="AM489" i="20"/>
  <c r="AN489" i="20"/>
  <c r="AO489" i="20"/>
  <c r="AP489" i="20"/>
  <c r="AQ489" i="20"/>
  <c r="AR489" i="20"/>
  <c r="AS489" i="20"/>
  <c r="AT489" i="20"/>
  <c r="AU489" i="20"/>
  <c r="AH490" i="20"/>
  <c r="AI490" i="20"/>
  <c r="AJ490" i="20"/>
  <c r="AK490" i="20"/>
  <c r="AL490" i="20"/>
  <c r="AM490" i="20"/>
  <c r="AN490" i="20"/>
  <c r="AO490" i="20"/>
  <c r="AP490" i="20"/>
  <c r="AQ490" i="20"/>
  <c r="AR490" i="20"/>
  <c r="AS490" i="20"/>
  <c r="AT490" i="20"/>
  <c r="AU490" i="20"/>
  <c r="AH491" i="20"/>
  <c r="AI491" i="20"/>
  <c r="AJ491" i="20"/>
  <c r="AK491" i="20"/>
  <c r="AL491" i="20"/>
  <c r="AM491" i="20"/>
  <c r="AN491" i="20"/>
  <c r="AO491" i="20"/>
  <c r="AP491" i="20"/>
  <c r="AQ491" i="20"/>
  <c r="AR491" i="20"/>
  <c r="AS491" i="20"/>
  <c r="AT491" i="20"/>
  <c r="AU491" i="20"/>
  <c r="AH492" i="20"/>
  <c r="AI492" i="20"/>
  <c r="AJ492" i="20"/>
  <c r="AK492" i="20"/>
  <c r="AL492" i="20"/>
  <c r="AM492" i="20"/>
  <c r="AN492" i="20"/>
  <c r="AO492" i="20"/>
  <c r="AP492" i="20"/>
  <c r="AQ492" i="20"/>
  <c r="AR492" i="20"/>
  <c r="AS492" i="20"/>
  <c r="AT492" i="20"/>
  <c r="AU492" i="20"/>
  <c r="AH493" i="20"/>
  <c r="AI493" i="20"/>
  <c r="AJ493" i="20"/>
  <c r="AK493" i="20"/>
  <c r="AL493" i="20"/>
  <c r="AM493" i="20"/>
  <c r="AN493" i="20"/>
  <c r="AO493" i="20"/>
  <c r="AP493" i="20"/>
  <c r="AQ493" i="20"/>
  <c r="AR493" i="20"/>
  <c r="AS493" i="20"/>
  <c r="AT493" i="20"/>
  <c r="AU493" i="20"/>
  <c r="AH494" i="20"/>
  <c r="AI494" i="20"/>
  <c r="AJ494" i="20"/>
  <c r="AK494" i="20"/>
  <c r="AL494" i="20"/>
  <c r="AM494" i="20"/>
  <c r="AN494" i="20"/>
  <c r="AO494" i="20"/>
  <c r="AP494" i="20"/>
  <c r="AQ494" i="20"/>
  <c r="AR494" i="20"/>
  <c r="AS494" i="20"/>
  <c r="AT494" i="20"/>
  <c r="AU494" i="20"/>
  <c r="AH495" i="20"/>
  <c r="AI495" i="20"/>
  <c r="AJ495" i="20"/>
  <c r="AK495" i="20"/>
  <c r="AL495" i="20"/>
  <c r="AM495" i="20"/>
  <c r="AN495" i="20"/>
  <c r="AO495" i="20"/>
  <c r="AP495" i="20"/>
  <c r="AQ495" i="20"/>
  <c r="AR495" i="20"/>
  <c r="AS495" i="20"/>
  <c r="AT495" i="20"/>
  <c r="AU495" i="20"/>
  <c r="AH496" i="20"/>
  <c r="AI496" i="20"/>
  <c r="AJ496" i="20"/>
  <c r="AK496" i="20"/>
  <c r="AL496" i="20"/>
  <c r="AM496" i="20"/>
  <c r="AN496" i="20"/>
  <c r="AO496" i="20"/>
  <c r="AP496" i="20"/>
  <c r="AQ496" i="20"/>
  <c r="AR496" i="20"/>
  <c r="AS496" i="20"/>
  <c r="AT496" i="20"/>
  <c r="AU496" i="20"/>
  <c r="AH497" i="20"/>
  <c r="AI497" i="20"/>
  <c r="AJ497" i="20"/>
  <c r="AK497" i="20"/>
  <c r="AL497" i="20"/>
  <c r="AM497" i="20"/>
  <c r="AN497" i="20"/>
  <c r="AO497" i="20"/>
  <c r="AP497" i="20"/>
  <c r="AQ497" i="20"/>
  <c r="AR497" i="20"/>
  <c r="AS497" i="20"/>
  <c r="AT497" i="20"/>
  <c r="AU497" i="20"/>
  <c r="AH498" i="20"/>
  <c r="AI498" i="20"/>
  <c r="AJ498" i="20"/>
  <c r="AK498" i="20"/>
  <c r="AL498" i="20"/>
  <c r="AM498" i="20"/>
  <c r="AN498" i="20"/>
  <c r="AO498" i="20"/>
  <c r="AP498" i="20"/>
  <c r="AQ498" i="20"/>
  <c r="AR498" i="20"/>
  <c r="AS498" i="20"/>
  <c r="AT498" i="20"/>
  <c r="AU498" i="20"/>
  <c r="AH499" i="20"/>
  <c r="AI499" i="20"/>
  <c r="AJ499" i="20"/>
  <c r="AK499" i="20"/>
  <c r="AL499" i="20"/>
  <c r="AM499" i="20"/>
  <c r="AN499" i="20"/>
  <c r="AO499" i="20"/>
  <c r="AP499" i="20"/>
  <c r="AQ499" i="20"/>
  <c r="AR499" i="20"/>
  <c r="AS499" i="20"/>
  <c r="AT499" i="20"/>
  <c r="AU499" i="20"/>
  <c r="AH500" i="20"/>
  <c r="AI500" i="20"/>
  <c r="AJ500" i="20"/>
  <c r="AK500" i="20"/>
  <c r="AL500" i="20"/>
  <c r="AM500" i="20"/>
  <c r="AN500" i="20"/>
  <c r="AO500" i="20"/>
  <c r="AP500" i="20"/>
  <c r="AQ500" i="20"/>
  <c r="AR500" i="20"/>
  <c r="AS500" i="20"/>
  <c r="AT500" i="20"/>
  <c r="AU500" i="20"/>
  <c r="AH501" i="20"/>
  <c r="AI501" i="20"/>
  <c r="AJ501" i="20"/>
  <c r="AK501" i="20"/>
  <c r="AL501" i="20"/>
  <c r="AM501" i="20"/>
  <c r="AN501" i="20"/>
  <c r="AO501" i="20"/>
  <c r="AP501" i="20"/>
  <c r="AQ501" i="20"/>
  <c r="AR501" i="20"/>
  <c r="AS501" i="20"/>
  <c r="AT501" i="20"/>
  <c r="AU501" i="20"/>
  <c r="AH502" i="20"/>
  <c r="AI502" i="20"/>
  <c r="AJ502" i="20"/>
  <c r="AK502" i="20"/>
  <c r="AL502" i="20"/>
  <c r="AM502" i="20"/>
  <c r="AN502" i="20"/>
  <c r="AO502" i="20"/>
  <c r="AP502" i="20"/>
  <c r="AQ502" i="20"/>
  <c r="AR502" i="20"/>
  <c r="AS502" i="20"/>
  <c r="AT502" i="20"/>
  <c r="AU502" i="20"/>
  <c r="AH503" i="20"/>
  <c r="AI503" i="20"/>
  <c r="AJ503" i="20"/>
  <c r="AK503" i="20"/>
  <c r="AL503" i="20"/>
  <c r="AM503" i="20"/>
  <c r="AN503" i="20"/>
  <c r="AO503" i="20"/>
  <c r="AP503" i="20"/>
  <c r="AQ503" i="20"/>
  <c r="AR503" i="20"/>
  <c r="AS503" i="20"/>
  <c r="AT503" i="20"/>
  <c r="AU503" i="20"/>
  <c r="AH504" i="20"/>
  <c r="AI504" i="20"/>
  <c r="AJ504" i="20"/>
  <c r="AK504" i="20"/>
  <c r="AL504" i="20"/>
  <c r="AM504" i="20"/>
  <c r="AN504" i="20"/>
  <c r="AO504" i="20"/>
  <c r="AP504" i="20"/>
  <c r="AQ504" i="20"/>
  <c r="AR504" i="20"/>
  <c r="AS504" i="20"/>
  <c r="AT504" i="20"/>
  <c r="AU504" i="20"/>
  <c r="AH505" i="20"/>
  <c r="AI505" i="20"/>
  <c r="AJ505" i="20"/>
  <c r="AK505" i="20"/>
  <c r="AL505" i="20"/>
  <c r="AM505" i="20"/>
  <c r="AN505" i="20"/>
  <c r="AO505" i="20"/>
  <c r="AP505" i="20"/>
  <c r="AQ505" i="20"/>
  <c r="AR505" i="20"/>
  <c r="AS505" i="20"/>
  <c r="AT505" i="20"/>
  <c r="AU505" i="20"/>
  <c r="AH506" i="20"/>
  <c r="AI506" i="20"/>
  <c r="AJ506" i="20"/>
  <c r="AK506" i="20"/>
  <c r="AL506" i="20"/>
  <c r="AM506" i="20"/>
  <c r="AN506" i="20"/>
  <c r="AO506" i="20"/>
  <c r="AP506" i="20"/>
  <c r="AQ506" i="20"/>
  <c r="AR506" i="20"/>
  <c r="AS506" i="20"/>
  <c r="AT506" i="20"/>
  <c r="AU506" i="20"/>
  <c r="AH507" i="20"/>
  <c r="AI507" i="20"/>
  <c r="AJ507" i="20"/>
  <c r="AK507" i="20"/>
  <c r="AL507" i="20"/>
  <c r="AM507" i="20"/>
  <c r="AN507" i="20"/>
  <c r="AO507" i="20"/>
  <c r="AP507" i="20"/>
  <c r="AQ507" i="20"/>
  <c r="AR507" i="20"/>
  <c r="AS507" i="20"/>
  <c r="AT507" i="20"/>
  <c r="AU507" i="20"/>
  <c r="AH508" i="20"/>
  <c r="AI508" i="20"/>
  <c r="AJ508" i="20"/>
  <c r="AK508" i="20"/>
  <c r="AL508" i="20"/>
  <c r="AM508" i="20"/>
  <c r="AN508" i="20"/>
  <c r="AO508" i="20"/>
  <c r="AP508" i="20"/>
  <c r="AQ508" i="20"/>
  <c r="AR508" i="20"/>
  <c r="AS508" i="20"/>
  <c r="AT508" i="20"/>
  <c r="AU508" i="20"/>
  <c r="AH509" i="20"/>
  <c r="AI509" i="20"/>
  <c r="AJ509" i="20"/>
  <c r="AK509" i="20"/>
  <c r="AL509" i="20"/>
  <c r="AM509" i="20"/>
  <c r="AN509" i="20"/>
  <c r="AO509" i="20"/>
  <c r="AP509" i="20"/>
  <c r="AQ509" i="20"/>
  <c r="AR509" i="20"/>
  <c r="AS509" i="20"/>
  <c r="AT509" i="20"/>
  <c r="AU509" i="20"/>
  <c r="AH510" i="20"/>
  <c r="AI510" i="20"/>
  <c r="AJ510" i="20"/>
  <c r="AK510" i="20"/>
  <c r="AL510" i="20"/>
  <c r="AM510" i="20"/>
  <c r="AN510" i="20"/>
  <c r="AO510" i="20"/>
  <c r="AP510" i="20"/>
  <c r="AQ510" i="20"/>
  <c r="AR510" i="20"/>
  <c r="AS510" i="20"/>
  <c r="AT510" i="20"/>
  <c r="AU510" i="20"/>
  <c r="AH511" i="20"/>
  <c r="AI511" i="20"/>
  <c r="AJ511" i="20"/>
  <c r="AK511" i="20"/>
  <c r="AL511" i="20"/>
  <c r="AM511" i="20"/>
  <c r="AN511" i="20"/>
  <c r="AO511" i="20"/>
  <c r="AP511" i="20"/>
  <c r="AQ511" i="20"/>
  <c r="AR511" i="20"/>
  <c r="AS511" i="20"/>
  <c r="AT511" i="20"/>
  <c r="AU511" i="20"/>
  <c r="AH512" i="20"/>
  <c r="AI512" i="20"/>
  <c r="AJ512" i="20"/>
  <c r="AK512" i="20"/>
  <c r="AL512" i="20"/>
  <c r="AM512" i="20"/>
  <c r="AN512" i="20"/>
  <c r="AO512" i="20"/>
  <c r="AP512" i="20"/>
  <c r="AQ512" i="20"/>
  <c r="AR512" i="20"/>
  <c r="AS512" i="20"/>
  <c r="AT512" i="20"/>
  <c r="AU512" i="20"/>
  <c r="AH513" i="20"/>
  <c r="AI513" i="20"/>
  <c r="AJ513" i="20"/>
  <c r="AK513" i="20"/>
  <c r="AL513" i="20"/>
  <c r="AM513" i="20"/>
  <c r="AN513" i="20"/>
  <c r="AO513" i="20"/>
  <c r="AP513" i="20"/>
  <c r="AQ513" i="20"/>
  <c r="AR513" i="20"/>
  <c r="AS513" i="20"/>
  <c r="AT513" i="20"/>
  <c r="AU513" i="20"/>
  <c r="AH514" i="20"/>
  <c r="AI514" i="20"/>
  <c r="AJ514" i="20"/>
  <c r="AK514" i="20"/>
  <c r="AL514" i="20"/>
  <c r="AM514" i="20"/>
  <c r="AN514" i="20"/>
  <c r="AO514" i="20"/>
  <c r="AP514" i="20"/>
  <c r="AQ514" i="20"/>
  <c r="AR514" i="20"/>
  <c r="AS514" i="20"/>
  <c r="AT514" i="20"/>
  <c r="AU514" i="20"/>
  <c r="AH515" i="20"/>
  <c r="AI515" i="20"/>
  <c r="AJ515" i="20"/>
  <c r="AK515" i="20"/>
  <c r="AL515" i="20"/>
  <c r="AM515" i="20"/>
  <c r="AN515" i="20"/>
  <c r="AO515" i="20"/>
  <c r="AP515" i="20"/>
  <c r="AQ515" i="20"/>
  <c r="AR515" i="20"/>
  <c r="AS515" i="20"/>
  <c r="AT515" i="20"/>
  <c r="AU515" i="20"/>
  <c r="AH516" i="20"/>
  <c r="AI516" i="20"/>
  <c r="AJ516" i="20"/>
  <c r="AK516" i="20"/>
  <c r="AL516" i="20"/>
  <c r="AM516" i="20"/>
  <c r="AN516" i="20"/>
  <c r="AO516" i="20"/>
  <c r="AP516" i="20"/>
  <c r="AQ516" i="20"/>
  <c r="AR516" i="20"/>
  <c r="AS516" i="20"/>
  <c r="AT516" i="20"/>
  <c r="AU516" i="20"/>
  <c r="AH517" i="20"/>
  <c r="AI517" i="20"/>
  <c r="AJ517" i="20"/>
  <c r="AK517" i="20"/>
  <c r="AL517" i="20"/>
  <c r="AM517" i="20"/>
  <c r="AN517" i="20"/>
  <c r="AO517" i="20"/>
  <c r="AP517" i="20"/>
  <c r="AQ517" i="20"/>
  <c r="AR517" i="20"/>
  <c r="AS517" i="20"/>
  <c r="AT517" i="20"/>
  <c r="AU517" i="20"/>
  <c r="AH518" i="20"/>
  <c r="AI518" i="20"/>
  <c r="AJ518" i="20"/>
  <c r="AK518" i="20"/>
  <c r="AL518" i="20"/>
  <c r="AM518" i="20"/>
  <c r="AN518" i="20"/>
  <c r="AO518" i="20"/>
  <c r="AP518" i="20"/>
  <c r="AQ518" i="20"/>
  <c r="AR518" i="20"/>
  <c r="AS518" i="20"/>
  <c r="AT518" i="20"/>
  <c r="AU518" i="20"/>
  <c r="AH519" i="20"/>
  <c r="AI519" i="20"/>
  <c r="AJ519" i="20"/>
  <c r="AK519" i="20"/>
  <c r="AL519" i="20"/>
  <c r="AM519" i="20"/>
  <c r="AN519" i="20"/>
  <c r="AO519" i="20"/>
  <c r="AP519" i="20"/>
  <c r="AQ519" i="20"/>
  <c r="AR519" i="20"/>
  <c r="AS519" i="20"/>
  <c r="AT519" i="20"/>
  <c r="AU519" i="20"/>
  <c r="AH520" i="20"/>
  <c r="AI520" i="20"/>
  <c r="AJ520" i="20"/>
  <c r="AK520" i="20"/>
  <c r="AL520" i="20"/>
  <c r="AM520" i="20"/>
  <c r="AN520" i="20"/>
  <c r="AO520" i="20"/>
  <c r="AP520" i="20"/>
  <c r="AQ520" i="20"/>
  <c r="AR520" i="20"/>
  <c r="AS520" i="20"/>
  <c r="AT520" i="20"/>
  <c r="AU520" i="20"/>
  <c r="AH521" i="20"/>
  <c r="AI521" i="20"/>
  <c r="AJ521" i="20"/>
  <c r="AK521" i="20"/>
  <c r="AL521" i="20"/>
  <c r="AM521" i="20"/>
  <c r="AN521" i="20"/>
  <c r="AO521" i="20"/>
  <c r="AP521" i="20"/>
  <c r="AQ521" i="20"/>
  <c r="AR521" i="20"/>
  <c r="AS521" i="20"/>
  <c r="AT521" i="20"/>
  <c r="AU521" i="20"/>
  <c r="AH522" i="20"/>
  <c r="AI522" i="20"/>
  <c r="AJ522" i="20"/>
  <c r="AK522" i="20"/>
  <c r="AL522" i="20"/>
  <c r="AM522" i="20"/>
  <c r="AN522" i="20"/>
  <c r="AO522" i="20"/>
  <c r="AP522" i="20"/>
  <c r="AQ522" i="20"/>
  <c r="AR522" i="20"/>
  <c r="AS522" i="20"/>
  <c r="AT522" i="20"/>
  <c r="AU522" i="20"/>
  <c r="AH523" i="20"/>
  <c r="AI523" i="20"/>
  <c r="AJ523" i="20"/>
  <c r="AK523" i="20"/>
  <c r="AL523" i="20"/>
  <c r="AM523" i="20"/>
  <c r="AN523" i="20"/>
  <c r="AO523" i="20"/>
  <c r="AP523" i="20"/>
  <c r="AQ523" i="20"/>
  <c r="AR523" i="20"/>
  <c r="AS523" i="20"/>
  <c r="AT523" i="20"/>
  <c r="AU523" i="20"/>
  <c r="AH524" i="20"/>
  <c r="AI524" i="20"/>
  <c r="AJ524" i="20"/>
  <c r="AK524" i="20"/>
  <c r="AL524" i="20"/>
  <c r="AM524" i="20"/>
  <c r="AN524" i="20"/>
  <c r="AO524" i="20"/>
  <c r="AP524" i="20"/>
  <c r="AQ524" i="20"/>
  <c r="AR524" i="20"/>
  <c r="AS524" i="20"/>
  <c r="AT524" i="20"/>
  <c r="AU524" i="20"/>
  <c r="AH525" i="20"/>
  <c r="AI525" i="20"/>
  <c r="AJ525" i="20"/>
  <c r="AK525" i="20"/>
  <c r="AL525" i="20"/>
  <c r="AM525" i="20"/>
  <c r="AN525" i="20"/>
  <c r="AO525" i="20"/>
  <c r="AP525" i="20"/>
  <c r="AQ525" i="20"/>
  <c r="AR525" i="20"/>
  <c r="AS525" i="20"/>
  <c r="AT525" i="20"/>
  <c r="AU525" i="20"/>
  <c r="AH526" i="20"/>
  <c r="AI526" i="20"/>
  <c r="AJ526" i="20"/>
  <c r="AK526" i="20"/>
  <c r="AL526" i="20"/>
  <c r="AM526" i="20"/>
  <c r="AN526" i="20"/>
  <c r="AO526" i="20"/>
  <c r="AP526" i="20"/>
  <c r="AQ526" i="20"/>
  <c r="AR526" i="20"/>
  <c r="AS526" i="20"/>
  <c r="AT526" i="20"/>
  <c r="AU526" i="20"/>
  <c r="AH527" i="20"/>
  <c r="AI527" i="20"/>
  <c r="AJ527" i="20"/>
  <c r="AK527" i="20"/>
  <c r="AL527" i="20"/>
  <c r="AM527" i="20"/>
  <c r="AN527" i="20"/>
  <c r="AO527" i="20"/>
  <c r="AP527" i="20"/>
  <c r="AQ527" i="20"/>
  <c r="AR527" i="20"/>
  <c r="AS527" i="20"/>
  <c r="AT527" i="20"/>
  <c r="AU527" i="20"/>
  <c r="AH528" i="20"/>
  <c r="AI528" i="20"/>
  <c r="AJ528" i="20"/>
  <c r="AK528" i="20"/>
  <c r="AL528" i="20"/>
  <c r="AM528" i="20"/>
  <c r="AN528" i="20"/>
  <c r="AO528" i="20"/>
  <c r="AP528" i="20"/>
  <c r="AQ528" i="20"/>
  <c r="AR528" i="20"/>
  <c r="AS528" i="20"/>
  <c r="AT528" i="20"/>
  <c r="AU528" i="20"/>
  <c r="AH529" i="20"/>
  <c r="AI529" i="20"/>
  <c r="AJ529" i="20"/>
  <c r="AK529" i="20"/>
  <c r="AL529" i="20"/>
  <c r="AM529" i="20"/>
  <c r="AN529" i="20"/>
  <c r="AO529" i="20"/>
  <c r="AP529" i="20"/>
  <c r="AQ529" i="20"/>
  <c r="AR529" i="20"/>
  <c r="AS529" i="20"/>
  <c r="AT529" i="20"/>
  <c r="AU529" i="20"/>
  <c r="AH530" i="20"/>
  <c r="AI530" i="20"/>
  <c r="AJ530" i="20"/>
  <c r="AK530" i="20"/>
  <c r="AL530" i="20"/>
  <c r="AM530" i="20"/>
  <c r="AN530" i="20"/>
  <c r="AO530" i="20"/>
  <c r="AP530" i="20"/>
  <c r="AQ530" i="20"/>
  <c r="AR530" i="20"/>
  <c r="AS530" i="20"/>
  <c r="AT530" i="20"/>
  <c r="AU530" i="20"/>
  <c r="AH531" i="20"/>
  <c r="AI531" i="20"/>
  <c r="AJ531" i="20"/>
  <c r="AK531" i="20"/>
  <c r="AL531" i="20"/>
  <c r="AM531" i="20"/>
  <c r="AN531" i="20"/>
  <c r="AO531" i="20"/>
  <c r="AP531" i="20"/>
  <c r="AQ531" i="20"/>
  <c r="AR531" i="20"/>
  <c r="AS531" i="20"/>
  <c r="AT531" i="20"/>
  <c r="AU531" i="20"/>
  <c r="AH532" i="20"/>
  <c r="AI532" i="20"/>
  <c r="AJ532" i="20"/>
  <c r="AK532" i="20"/>
  <c r="AL532" i="20"/>
  <c r="AM532" i="20"/>
  <c r="AN532" i="20"/>
  <c r="AO532" i="20"/>
  <c r="AP532" i="20"/>
  <c r="AQ532" i="20"/>
  <c r="AR532" i="20"/>
  <c r="AS532" i="20"/>
  <c r="AT532" i="20"/>
  <c r="AU532" i="20"/>
  <c r="AH533" i="20"/>
  <c r="AI533" i="20"/>
  <c r="AJ533" i="20"/>
  <c r="AK533" i="20"/>
  <c r="AL533" i="20"/>
  <c r="AM533" i="20"/>
  <c r="AN533" i="20"/>
  <c r="AO533" i="20"/>
  <c r="AP533" i="20"/>
  <c r="AQ533" i="20"/>
  <c r="AR533" i="20"/>
  <c r="AS533" i="20"/>
  <c r="AT533" i="20"/>
  <c r="AU533" i="20"/>
  <c r="AH534" i="20"/>
  <c r="AI534" i="20"/>
  <c r="AJ534" i="20"/>
  <c r="AK534" i="20"/>
  <c r="AL534" i="20"/>
  <c r="AM534" i="20"/>
  <c r="AN534" i="20"/>
  <c r="AO534" i="20"/>
  <c r="AP534" i="20"/>
  <c r="AQ534" i="20"/>
  <c r="AR534" i="20"/>
  <c r="AS534" i="20"/>
  <c r="AT534" i="20"/>
  <c r="AU534" i="20"/>
  <c r="AH535" i="20"/>
  <c r="AI535" i="20"/>
  <c r="AJ535" i="20"/>
  <c r="AK535" i="20"/>
  <c r="AL535" i="20"/>
  <c r="AM535" i="20"/>
  <c r="AN535" i="20"/>
  <c r="AO535" i="20"/>
  <c r="AP535" i="20"/>
  <c r="AQ535" i="20"/>
  <c r="AR535" i="20"/>
  <c r="AS535" i="20"/>
  <c r="AT535" i="20"/>
  <c r="AU535" i="20"/>
  <c r="AH536" i="20"/>
  <c r="AI536" i="20"/>
  <c r="AJ536" i="20"/>
  <c r="AK536" i="20"/>
  <c r="AL536" i="20"/>
  <c r="AM536" i="20"/>
  <c r="AN536" i="20"/>
  <c r="AO536" i="20"/>
  <c r="AP536" i="20"/>
  <c r="AQ536" i="20"/>
  <c r="AR536" i="20"/>
  <c r="AS536" i="20"/>
  <c r="AT536" i="20"/>
  <c r="AU536" i="20"/>
  <c r="AH537" i="20"/>
  <c r="AI537" i="20"/>
  <c r="AJ537" i="20"/>
  <c r="AK537" i="20"/>
  <c r="AL537" i="20"/>
  <c r="AM537" i="20"/>
  <c r="AN537" i="20"/>
  <c r="AO537" i="20"/>
  <c r="AP537" i="20"/>
  <c r="AQ537" i="20"/>
  <c r="AR537" i="20"/>
  <c r="AS537" i="20"/>
  <c r="AT537" i="20"/>
  <c r="AU537" i="20"/>
  <c r="AH538" i="20"/>
  <c r="AI538" i="20"/>
  <c r="AJ538" i="20"/>
  <c r="AK538" i="20"/>
  <c r="AL538" i="20"/>
  <c r="AM538" i="20"/>
  <c r="AN538" i="20"/>
  <c r="AO538" i="20"/>
  <c r="AP538" i="20"/>
  <c r="AQ538" i="20"/>
  <c r="AR538" i="20"/>
  <c r="AS538" i="20"/>
  <c r="AT538" i="20"/>
  <c r="AU538" i="20"/>
  <c r="AH539" i="20"/>
  <c r="AI539" i="20"/>
  <c r="AJ539" i="20"/>
  <c r="AK539" i="20"/>
  <c r="AL539" i="20"/>
  <c r="AM539" i="20"/>
  <c r="AN539" i="20"/>
  <c r="AO539" i="20"/>
  <c r="AP539" i="20"/>
  <c r="AQ539" i="20"/>
  <c r="AR539" i="20"/>
  <c r="AS539" i="20"/>
  <c r="AT539" i="20"/>
  <c r="AU539" i="20"/>
  <c r="AH540" i="20"/>
  <c r="AI540" i="20"/>
  <c r="AJ540" i="20"/>
  <c r="AK540" i="20"/>
  <c r="AL540" i="20"/>
  <c r="AM540" i="20"/>
  <c r="AN540" i="20"/>
  <c r="AO540" i="20"/>
  <c r="AP540" i="20"/>
  <c r="AQ540" i="20"/>
  <c r="AR540" i="20"/>
  <c r="AS540" i="20"/>
  <c r="AT540" i="20"/>
  <c r="AU540" i="20"/>
  <c r="AH541" i="20"/>
  <c r="AI541" i="20"/>
  <c r="AJ541" i="20"/>
  <c r="AK541" i="20"/>
  <c r="AL541" i="20"/>
  <c r="AM541" i="20"/>
  <c r="AN541" i="20"/>
  <c r="AO541" i="20"/>
  <c r="AP541" i="20"/>
  <c r="AQ541" i="20"/>
  <c r="AR541" i="20"/>
  <c r="AS541" i="20"/>
  <c r="AT541" i="20"/>
  <c r="AU541" i="20"/>
  <c r="AH542" i="20"/>
  <c r="AI542" i="20"/>
  <c r="AJ542" i="20"/>
  <c r="AK542" i="20"/>
  <c r="AL542" i="20"/>
  <c r="AM542" i="20"/>
  <c r="AN542" i="20"/>
  <c r="AO542" i="20"/>
  <c r="AP542" i="20"/>
  <c r="AQ542" i="20"/>
  <c r="AR542" i="20"/>
  <c r="AS542" i="20"/>
  <c r="AT542" i="20"/>
  <c r="AU542" i="20"/>
  <c r="AH543" i="20"/>
  <c r="AI543" i="20"/>
  <c r="AJ543" i="20"/>
  <c r="AK543" i="20"/>
  <c r="AL543" i="20"/>
  <c r="AM543" i="20"/>
  <c r="AN543" i="20"/>
  <c r="AO543" i="20"/>
  <c r="AP543" i="20"/>
  <c r="AQ543" i="20"/>
  <c r="AR543" i="20"/>
  <c r="AS543" i="20"/>
  <c r="AT543" i="20"/>
  <c r="AU543" i="20"/>
  <c r="AH544" i="20"/>
  <c r="AI544" i="20"/>
  <c r="AJ544" i="20"/>
  <c r="AK544" i="20"/>
  <c r="AL544" i="20"/>
  <c r="AM544" i="20"/>
  <c r="AN544" i="20"/>
  <c r="AO544" i="20"/>
  <c r="AP544" i="20"/>
  <c r="AQ544" i="20"/>
  <c r="AR544" i="20"/>
  <c r="AS544" i="20"/>
  <c r="AT544" i="20"/>
  <c r="AU544" i="20"/>
  <c r="AH545" i="20"/>
  <c r="AI545" i="20"/>
  <c r="AJ545" i="20"/>
  <c r="AK545" i="20"/>
  <c r="AL545" i="20"/>
  <c r="AM545" i="20"/>
  <c r="AN545" i="20"/>
  <c r="AO545" i="20"/>
  <c r="AP545" i="20"/>
  <c r="AQ545" i="20"/>
  <c r="AR545" i="20"/>
  <c r="AS545" i="20"/>
  <c r="AT545" i="20"/>
  <c r="AU545" i="20"/>
  <c r="AH546" i="20"/>
  <c r="AI546" i="20"/>
  <c r="AJ546" i="20"/>
  <c r="AK546" i="20"/>
  <c r="AL546" i="20"/>
  <c r="AM546" i="20"/>
  <c r="AN546" i="20"/>
  <c r="AO546" i="20"/>
  <c r="AP546" i="20"/>
  <c r="AQ546" i="20"/>
  <c r="AR546" i="20"/>
  <c r="AS546" i="20"/>
  <c r="AT546" i="20"/>
  <c r="AU546" i="20"/>
  <c r="AH547" i="20"/>
  <c r="AI547" i="20"/>
  <c r="AJ547" i="20"/>
  <c r="AK547" i="20"/>
  <c r="AL547" i="20"/>
  <c r="AM547" i="20"/>
  <c r="AN547" i="20"/>
  <c r="AO547" i="20"/>
  <c r="AP547" i="20"/>
  <c r="AQ547" i="20"/>
  <c r="AR547" i="20"/>
  <c r="AS547" i="20"/>
  <c r="AT547" i="20"/>
  <c r="AU547" i="20"/>
  <c r="AH548" i="20"/>
  <c r="AI548" i="20"/>
  <c r="AJ548" i="20"/>
  <c r="AK548" i="20"/>
  <c r="AL548" i="20"/>
  <c r="AM548" i="20"/>
  <c r="AN548" i="20"/>
  <c r="AO548" i="20"/>
  <c r="AP548" i="20"/>
  <c r="AQ548" i="20"/>
  <c r="AR548" i="20"/>
  <c r="AS548" i="20"/>
  <c r="AT548" i="20"/>
  <c r="AU548" i="20"/>
  <c r="AH549" i="20"/>
  <c r="AI549" i="20"/>
  <c r="AJ549" i="20"/>
  <c r="AK549" i="20"/>
  <c r="AL549" i="20"/>
  <c r="AM549" i="20"/>
  <c r="AN549" i="20"/>
  <c r="AO549" i="20"/>
  <c r="AP549" i="20"/>
  <c r="AQ549" i="20"/>
  <c r="AR549" i="20"/>
  <c r="AS549" i="20"/>
  <c r="AT549" i="20"/>
  <c r="AU549" i="20"/>
  <c r="AH550" i="20"/>
  <c r="AI550" i="20"/>
  <c r="AJ550" i="20"/>
  <c r="AK550" i="20"/>
  <c r="AL550" i="20"/>
  <c r="AM550" i="20"/>
  <c r="AN550" i="20"/>
  <c r="AO550" i="20"/>
  <c r="AP550" i="20"/>
  <c r="AQ550" i="20"/>
  <c r="AR550" i="20"/>
  <c r="AS550" i="20"/>
  <c r="AT550" i="20"/>
  <c r="AU550" i="20"/>
  <c r="AH551" i="20"/>
  <c r="AI551" i="20"/>
  <c r="AJ551" i="20"/>
  <c r="AK551" i="20"/>
  <c r="AL551" i="20"/>
  <c r="AM551" i="20"/>
  <c r="AN551" i="20"/>
  <c r="AO551" i="20"/>
  <c r="AP551" i="20"/>
  <c r="AQ551" i="20"/>
  <c r="AR551" i="20"/>
  <c r="AS551" i="20"/>
  <c r="AT551" i="20"/>
  <c r="AU551" i="20"/>
  <c r="AH552" i="20"/>
  <c r="AI552" i="20"/>
  <c r="AJ552" i="20"/>
  <c r="AK552" i="20"/>
  <c r="AL552" i="20"/>
  <c r="AM552" i="20"/>
  <c r="AN552" i="20"/>
  <c r="AO552" i="20"/>
  <c r="AP552" i="20"/>
  <c r="AQ552" i="20"/>
  <c r="AR552" i="20"/>
  <c r="AS552" i="20"/>
  <c r="AT552" i="20"/>
  <c r="AU552" i="20"/>
  <c r="AH553" i="20"/>
  <c r="AI553" i="20"/>
  <c r="AJ553" i="20"/>
  <c r="AK553" i="20"/>
  <c r="AL553" i="20"/>
  <c r="AM553" i="20"/>
  <c r="AN553" i="20"/>
  <c r="AO553" i="20"/>
  <c r="AP553" i="20"/>
  <c r="AQ553" i="20"/>
  <c r="AR553" i="20"/>
  <c r="AS553" i="20"/>
  <c r="AT553" i="20"/>
  <c r="AU553" i="20"/>
  <c r="AH554" i="20"/>
  <c r="AI554" i="20"/>
  <c r="AJ554" i="20"/>
  <c r="AK554" i="20"/>
  <c r="AL554" i="20"/>
  <c r="AM554" i="20"/>
  <c r="AN554" i="20"/>
  <c r="AO554" i="20"/>
  <c r="AP554" i="20"/>
  <c r="AQ554" i="20"/>
  <c r="AR554" i="20"/>
  <c r="AS554" i="20"/>
  <c r="AT554" i="20"/>
  <c r="AU554" i="20"/>
  <c r="AH555" i="20"/>
  <c r="AI555" i="20"/>
  <c r="AJ555" i="20"/>
  <c r="AK555" i="20"/>
  <c r="AL555" i="20"/>
  <c r="AM555" i="20"/>
  <c r="AN555" i="20"/>
  <c r="AO555" i="20"/>
  <c r="AP555" i="20"/>
  <c r="AQ555" i="20"/>
  <c r="AR555" i="20"/>
  <c r="AS555" i="20"/>
  <c r="AT555" i="20"/>
  <c r="AU555" i="20"/>
  <c r="AH556" i="20"/>
  <c r="AI556" i="20"/>
  <c r="AJ556" i="20"/>
  <c r="AK556" i="20"/>
  <c r="AL556" i="20"/>
  <c r="AM556" i="20"/>
  <c r="AN556" i="20"/>
  <c r="AO556" i="20"/>
  <c r="AP556" i="20"/>
  <c r="AQ556" i="20"/>
  <c r="AR556" i="20"/>
  <c r="AS556" i="20"/>
  <c r="AT556" i="20"/>
  <c r="AU556" i="20"/>
  <c r="AH557" i="20"/>
  <c r="AI557" i="20"/>
  <c r="AJ557" i="20"/>
  <c r="AK557" i="20"/>
  <c r="AL557" i="20"/>
  <c r="AM557" i="20"/>
  <c r="AN557" i="20"/>
  <c r="AO557" i="20"/>
  <c r="AP557" i="20"/>
  <c r="AQ557" i="20"/>
  <c r="AR557" i="20"/>
  <c r="AS557" i="20"/>
  <c r="AT557" i="20"/>
  <c r="AU557" i="20"/>
  <c r="AH558" i="20"/>
  <c r="AI558" i="20"/>
  <c r="AJ558" i="20"/>
  <c r="AK558" i="20"/>
  <c r="AL558" i="20"/>
  <c r="AM558" i="20"/>
  <c r="AN558" i="20"/>
  <c r="AO558" i="20"/>
  <c r="AP558" i="20"/>
  <c r="AQ558" i="20"/>
  <c r="AR558" i="20"/>
  <c r="AS558" i="20"/>
  <c r="AT558" i="20"/>
  <c r="AU558" i="20"/>
  <c r="AH559" i="20"/>
  <c r="AI559" i="20"/>
  <c r="AJ559" i="20"/>
  <c r="AK559" i="20"/>
  <c r="AL559" i="20"/>
  <c r="AM559" i="20"/>
  <c r="AN559" i="20"/>
  <c r="AO559" i="20"/>
  <c r="AP559" i="20"/>
  <c r="AQ559" i="20"/>
  <c r="AR559" i="20"/>
  <c r="AS559" i="20"/>
  <c r="AT559" i="20"/>
  <c r="AU559" i="20"/>
  <c r="AH560" i="20"/>
  <c r="AI560" i="20"/>
  <c r="AJ560" i="20"/>
  <c r="AK560" i="20"/>
  <c r="AL560" i="20"/>
  <c r="AM560" i="20"/>
  <c r="AN560" i="20"/>
  <c r="AO560" i="20"/>
  <c r="AP560" i="20"/>
  <c r="AQ560" i="20"/>
  <c r="AR560" i="20"/>
  <c r="AS560" i="20"/>
  <c r="AT560" i="20"/>
  <c r="AU560" i="20"/>
  <c r="AH561" i="20"/>
  <c r="AI561" i="20"/>
  <c r="AJ561" i="20"/>
  <c r="AK561" i="20"/>
  <c r="AL561" i="20"/>
  <c r="AM561" i="20"/>
  <c r="AN561" i="20"/>
  <c r="AO561" i="20"/>
  <c r="AP561" i="20"/>
  <c r="AQ561" i="20"/>
  <c r="AR561" i="20"/>
  <c r="AS561" i="20"/>
  <c r="AT561" i="20"/>
  <c r="AU561" i="20"/>
  <c r="AH562" i="20"/>
  <c r="AI562" i="20"/>
  <c r="AJ562" i="20"/>
  <c r="AK562" i="20"/>
  <c r="AL562" i="20"/>
  <c r="AM562" i="20"/>
  <c r="AN562" i="20"/>
  <c r="AO562" i="20"/>
  <c r="AP562" i="20"/>
  <c r="AQ562" i="20"/>
  <c r="AR562" i="20"/>
  <c r="AS562" i="20"/>
  <c r="AT562" i="20"/>
  <c r="AU562" i="20"/>
  <c r="AH563" i="20"/>
  <c r="AI563" i="20"/>
  <c r="AJ563" i="20"/>
  <c r="AK563" i="20"/>
  <c r="AL563" i="20"/>
  <c r="AM563" i="20"/>
  <c r="AN563" i="20"/>
  <c r="AO563" i="20"/>
  <c r="AP563" i="20"/>
  <c r="AQ563" i="20"/>
  <c r="AR563" i="20"/>
  <c r="AS563" i="20"/>
  <c r="AT563" i="20"/>
  <c r="AU563" i="20"/>
  <c r="AH564" i="20"/>
  <c r="AI564" i="20"/>
  <c r="AJ564" i="20"/>
  <c r="AK564" i="20"/>
  <c r="AL564" i="20"/>
  <c r="AM564" i="20"/>
  <c r="AN564" i="20"/>
  <c r="AO564" i="20"/>
  <c r="AP564" i="20"/>
  <c r="AQ564" i="20"/>
  <c r="AR564" i="20"/>
  <c r="AS564" i="20"/>
  <c r="AT564" i="20"/>
  <c r="AU564" i="20"/>
  <c r="AH565" i="20"/>
  <c r="AI565" i="20"/>
  <c r="AJ565" i="20"/>
  <c r="AK565" i="20"/>
  <c r="AL565" i="20"/>
  <c r="AM565" i="20"/>
  <c r="AN565" i="20"/>
  <c r="AO565" i="20"/>
  <c r="AP565" i="20"/>
  <c r="AQ565" i="20"/>
  <c r="AR565" i="20"/>
  <c r="AS565" i="20"/>
  <c r="AT565" i="20"/>
  <c r="AU565" i="20"/>
  <c r="AH566" i="20"/>
  <c r="AI566" i="20"/>
  <c r="AJ566" i="20"/>
  <c r="AK566" i="20"/>
  <c r="AL566" i="20"/>
  <c r="AM566" i="20"/>
  <c r="AN566" i="20"/>
  <c r="AO566" i="20"/>
  <c r="AP566" i="20"/>
  <c r="AQ566" i="20"/>
  <c r="AR566" i="20"/>
  <c r="AS566" i="20"/>
  <c r="AT566" i="20"/>
  <c r="AU566" i="20"/>
  <c r="AH567" i="20"/>
  <c r="AI567" i="20"/>
  <c r="AJ567" i="20"/>
  <c r="AK567" i="20"/>
  <c r="AL567" i="20"/>
  <c r="AM567" i="20"/>
  <c r="AN567" i="20"/>
  <c r="AO567" i="20"/>
  <c r="AP567" i="20"/>
  <c r="AQ567" i="20"/>
  <c r="AR567" i="20"/>
  <c r="AS567" i="20"/>
  <c r="AT567" i="20"/>
  <c r="AU567" i="20"/>
  <c r="AH568" i="20"/>
  <c r="AI568" i="20"/>
  <c r="AJ568" i="20"/>
  <c r="AK568" i="20"/>
  <c r="AL568" i="20"/>
  <c r="AM568" i="20"/>
  <c r="AN568" i="20"/>
  <c r="AO568" i="20"/>
  <c r="AP568" i="20"/>
  <c r="AQ568" i="20"/>
  <c r="AR568" i="20"/>
  <c r="AS568" i="20"/>
  <c r="AT568" i="20"/>
  <c r="AU568" i="20"/>
  <c r="AH569" i="20"/>
  <c r="AI569" i="20"/>
  <c r="AJ569" i="20"/>
  <c r="AK569" i="20"/>
  <c r="AL569" i="20"/>
  <c r="AM569" i="20"/>
  <c r="AN569" i="20"/>
  <c r="AO569" i="20"/>
  <c r="AP569" i="20"/>
  <c r="AQ569" i="20"/>
  <c r="AR569" i="20"/>
  <c r="AS569" i="20"/>
  <c r="AT569" i="20"/>
  <c r="AU569" i="20"/>
  <c r="AH570" i="20"/>
  <c r="AI570" i="20"/>
  <c r="AJ570" i="20"/>
  <c r="AK570" i="20"/>
  <c r="AL570" i="20"/>
  <c r="AM570" i="20"/>
  <c r="AN570" i="20"/>
  <c r="AO570" i="20"/>
  <c r="AP570" i="20"/>
  <c r="AQ570" i="20"/>
  <c r="AR570" i="20"/>
  <c r="AS570" i="20"/>
  <c r="AT570" i="20"/>
  <c r="AU570" i="20"/>
  <c r="AH571" i="20"/>
  <c r="AI571" i="20"/>
  <c r="AJ571" i="20"/>
  <c r="AK571" i="20"/>
  <c r="AL571" i="20"/>
  <c r="AM571" i="20"/>
  <c r="AN571" i="20"/>
  <c r="AO571" i="20"/>
  <c r="AP571" i="20"/>
  <c r="AQ571" i="20"/>
  <c r="AR571" i="20"/>
  <c r="AS571" i="20"/>
  <c r="AT571" i="20"/>
  <c r="AU571" i="20"/>
  <c r="AH572" i="20"/>
  <c r="AI572" i="20"/>
  <c r="AJ572" i="20"/>
  <c r="AK572" i="20"/>
  <c r="AL572" i="20"/>
  <c r="AM572" i="20"/>
  <c r="AN572" i="20"/>
  <c r="AO572" i="20"/>
  <c r="AP572" i="20"/>
  <c r="AQ572" i="20"/>
  <c r="AR572" i="20"/>
  <c r="AS572" i="20"/>
  <c r="AT572" i="20"/>
  <c r="AU572" i="20"/>
  <c r="AH573" i="20"/>
  <c r="AI573" i="20"/>
  <c r="AJ573" i="20"/>
  <c r="AK573" i="20"/>
  <c r="AL573" i="20"/>
  <c r="AM573" i="20"/>
  <c r="AN573" i="20"/>
  <c r="AO573" i="20"/>
  <c r="AP573" i="20"/>
  <c r="AQ573" i="20"/>
  <c r="AR573" i="20"/>
  <c r="AS573" i="20"/>
  <c r="AT573" i="20"/>
  <c r="AU573" i="20"/>
  <c r="AH574" i="20"/>
  <c r="AI574" i="20"/>
  <c r="AJ574" i="20"/>
  <c r="AK574" i="20"/>
  <c r="AL574" i="20"/>
  <c r="AM574" i="20"/>
  <c r="AN574" i="20"/>
  <c r="AO574" i="20"/>
  <c r="AP574" i="20"/>
  <c r="AQ574" i="20"/>
  <c r="AR574" i="20"/>
  <c r="AS574" i="20"/>
  <c r="AT574" i="20"/>
  <c r="AU574" i="20"/>
  <c r="AH575" i="20"/>
  <c r="AI575" i="20"/>
  <c r="AJ575" i="20"/>
  <c r="AK575" i="20"/>
  <c r="AL575" i="20"/>
  <c r="AM575" i="20"/>
  <c r="AN575" i="20"/>
  <c r="AO575" i="20"/>
  <c r="AP575" i="20"/>
  <c r="AQ575" i="20"/>
  <c r="AR575" i="20"/>
  <c r="AS575" i="20"/>
  <c r="AT575" i="20"/>
  <c r="AU575" i="20"/>
  <c r="AH576" i="20"/>
  <c r="AI576" i="20"/>
  <c r="AJ576" i="20"/>
  <c r="AK576" i="20"/>
  <c r="AL576" i="20"/>
  <c r="AM576" i="20"/>
  <c r="AN576" i="20"/>
  <c r="AO576" i="20"/>
  <c r="AP576" i="20"/>
  <c r="AQ576" i="20"/>
  <c r="AR576" i="20"/>
  <c r="AS576" i="20"/>
  <c r="AT576" i="20"/>
  <c r="AU576" i="20"/>
  <c r="AH577" i="20"/>
  <c r="AI577" i="20"/>
  <c r="AJ577" i="20"/>
  <c r="AK577" i="20"/>
  <c r="AL577" i="20"/>
  <c r="AM577" i="20"/>
  <c r="AN577" i="20"/>
  <c r="AO577" i="20"/>
  <c r="AP577" i="20"/>
  <c r="AQ577" i="20"/>
  <c r="AR577" i="20"/>
  <c r="AS577" i="20"/>
  <c r="AT577" i="20"/>
  <c r="AU577" i="20"/>
  <c r="AH578" i="20"/>
  <c r="AI578" i="20"/>
  <c r="AJ578" i="20"/>
  <c r="AK578" i="20"/>
  <c r="AL578" i="20"/>
  <c r="AM578" i="20"/>
  <c r="AN578" i="20"/>
  <c r="AO578" i="20"/>
  <c r="AP578" i="20"/>
  <c r="AQ578" i="20"/>
  <c r="AR578" i="20"/>
  <c r="AS578" i="20"/>
  <c r="AT578" i="20"/>
  <c r="AU578" i="20"/>
  <c r="AH579" i="20"/>
  <c r="AI579" i="20"/>
  <c r="AJ579" i="20"/>
  <c r="AK579" i="20"/>
  <c r="AL579" i="20"/>
  <c r="AM579" i="20"/>
  <c r="AN579" i="20"/>
  <c r="AO579" i="20"/>
  <c r="AP579" i="20"/>
  <c r="AQ579" i="20"/>
  <c r="AR579" i="20"/>
  <c r="AS579" i="20"/>
  <c r="AT579" i="20"/>
  <c r="AU579" i="20"/>
  <c r="AH580" i="20"/>
  <c r="AI580" i="20"/>
  <c r="AJ580" i="20"/>
  <c r="AK580" i="20"/>
  <c r="AL580" i="20"/>
  <c r="AM580" i="20"/>
  <c r="AN580" i="20"/>
  <c r="AO580" i="20"/>
  <c r="AP580" i="20"/>
  <c r="AQ580" i="20"/>
  <c r="AR580" i="20"/>
  <c r="AS580" i="20"/>
  <c r="AT580" i="20"/>
  <c r="AU580" i="20"/>
  <c r="AH581" i="20"/>
  <c r="AI581" i="20"/>
  <c r="AJ581" i="20"/>
  <c r="AK581" i="20"/>
  <c r="AL581" i="20"/>
  <c r="AM581" i="20"/>
  <c r="AN581" i="20"/>
  <c r="AO581" i="20"/>
  <c r="AP581" i="20"/>
  <c r="AQ581" i="20"/>
  <c r="AR581" i="20"/>
  <c r="AS581" i="20"/>
  <c r="AT581" i="20"/>
  <c r="AU581" i="20"/>
  <c r="AH582" i="20"/>
  <c r="AI582" i="20"/>
  <c r="AJ582" i="20"/>
  <c r="AK582" i="20"/>
  <c r="AL582" i="20"/>
  <c r="AM582" i="20"/>
  <c r="AN582" i="20"/>
  <c r="AO582" i="20"/>
  <c r="AP582" i="20"/>
  <c r="AQ582" i="20"/>
  <c r="AR582" i="20"/>
  <c r="AS582" i="20"/>
  <c r="AT582" i="20"/>
  <c r="AU582" i="20"/>
  <c r="AH583" i="20"/>
  <c r="AI583" i="20"/>
  <c r="AJ583" i="20"/>
  <c r="AK583" i="20"/>
  <c r="AL583" i="20"/>
  <c r="AM583" i="20"/>
  <c r="AN583" i="20"/>
  <c r="AO583" i="20"/>
  <c r="AP583" i="20"/>
  <c r="AQ583" i="20"/>
  <c r="AR583" i="20"/>
  <c r="AS583" i="20"/>
  <c r="AT583" i="20"/>
  <c r="AU583" i="20"/>
  <c r="AH584" i="20"/>
  <c r="AI584" i="20"/>
  <c r="AJ584" i="20"/>
  <c r="AK584" i="20"/>
  <c r="AL584" i="20"/>
  <c r="AM584" i="20"/>
  <c r="AN584" i="20"/>
  <c r="AO584" i="20"/>
  <c r="AP584" i="20"/>
  <c r="AQ584" i="20"/>
  <c r="AR584" i="20"/>
  <c r="AS584" i="20"/>
  <c r="AT584" i="20"/>
  <c r="AU584" i="20"/>
  <c r="AH585" i="20"/>
  <c r="AI585" i="20"/>
  <c r="AJ585" i="20"/>
  <c r="AK585" i="20"/>
  <c r="AL585" i="20"/>
  <c r="AM585" i="20"/>
  <c r="AN585" i="20"/>
  <c r="AO585" i="20"/>
  <c r="AP585" i="20"/>
  <c r="AQ585" i="20"/>
  <c r="AR585" i="20"/>
  <c r="AS585" i="20"/>
  <c r="AT585" i="20"/>
  <c r="AU585" i="20"/>
  <c r="AH586" i="20"/>
  <c r="AI586" i="20"/>
  <c r="AJ586" i="20"/>
  <c r="AK586" i="20"/>
  <c r="AL586" i="20"/>
  <c r="AM586" i="20"/>
  <c r="AN586" i="20"/>
  <c r="AO586" i="20"/>
  <c r="AP586" i="20"/>
  <c r="AQ586" i="20"/>
  <c r="AR586" i="20"/>
  <c r="AS586" i="20"/>
  <c r="AT586" i="20"/>
  <c r="AU586" i="20"/>
  <c r="AH587" i="20"/>
  <c r="AI587" i="20"/>
  <c r="AJ587" i="20"/>
  <c r="AK587" i="20"/>
  <c r="AL587" i="20"/>
  <c r="AM587" i="20"/>
  <c r="AN587" i="20"/>
  <c r="AO587" i="20"/>
  <c r="AP587" i="20"/>
  <c r="AQ587" i="20"/>
  <c r="AR587" i="20"/>
  <c r="AS587" i="20"/>
  <c r="AT587" i="20"/>
  <c r="AU587" i="20"/>
  <c r="AH588" i="20"/>
  <c r="AI588" i="20"/>
  <c r="AJ588" i="20"/>
  <c r="AK588" i="20"/>
  <c r="AL588" i="20"/>
  <c r="AM588" i="20"/>
  <c r="AN588" i="20"/>
  <c r="AO588" i="20"/>
  <c r="AP588" i="20"/>
  <c r="AQ588" i="20"/>
  <c r="AR588" i="20"/>
  <c r="AS588" i="20"/>
  <c r="AT588" i="20"/>
  <c r="AU588" i="20"/>
  <c r="AH589" i="20"/>
  <c r="AI589" i="20"/>
  <c r="AJ589" i="20"/>
  <c r="AK589" i="20"/>
  <c r="AL589" i="20"/>
  <c r="AM589" i="20"/>
  <c r="AN589" i="20"/>
  <c r="AO589" i="20"/>
  <c r="AP589" i="20"/>
  <c r="AQ589" i="20"/>
  <c r="AR589" i="20"/>
  <c r="AS589" i="20"/>
  <c r="AT589" i="20"/>
  <c r="AU589" i="20"/>
  <c r="AH590" i="20"/>
  <c r="AI590" i="20"/>
  <c r="AJ590" i="20"/>
  <c r="AK590" i="20"/>
  <c r="AL590" i="20"/>
  <c r="AM590" i="20"/>
  <c r="AN590" i="20"/>
  <c r="AO590" i="20"/>
  <c r="AP590" i="20"/>
  <c r="AQ590" i="20"/>
  <c r="AR590" i="20"/>
  <c r="AS590" i="20"/>
  <c r="AT590" i="20"/>
  <c r="AU590" i="20"/>
  <c r="AH591" i="20"/>
  <c r="AI591" i="20"/>
  <c r="AJ591" i="20"/>
  <c r="AK591" i="20"/>
  <c r="AL591" i="20"/>
  <c r="AM591" i="20"/>
  <c r="AN591" i="20"/>
  <c r="AO591" i="20"/>
  <c r="AP591" i="20"/>
  <c r="AQ591" i="20"/>
  <c r="AR591" i="20"/>
  <c r="AS591" i="20"/>
  <c r="AT591" i="20"/>
  <c r="AU591" i="20"/>
  <c r="AH592" i="20"/>
  <c r="AI592" i="20"/>
  <c r="AJ592" i="20"/>
  <c r="AK592" i="20"/>
  <c r="AL592" i="20"/>
  <c r="AM592" i="20"/>
  <c r="AN592" i="20"/>
  <c r="AO592" i="20"/>
  <c r="AP592" i="20"/>
  <c r="AQ592" i="20"/>
  <c r="AR592" i="20"/>
  <c r="AS592" i="20"/>
  <c r="AT592" i="20"/>
  <c r="AU592" i="20"/>
  <c r="AH593" i="20"/>
  <c r="AI593" i="20"/>
  <c r="AJ593" i="20"/>
  <c r="AK593" i="20"/>
  <c r="AL593" i="20"/>
  <c r="AM593" i="20"/>
  <c r="AN593" i="20"/>
  <c r="AO593" i="20"/>
  <c r="AP593" i="20"/>
  <c r="AQ593" i="20"/>
  <c r="AR593" i="20"/>
  <c r="AS593" i="20"/>
  <c r="AT593" i="20"/>
  <c r="AU593" i="20"/>
  <c r="AH594" i="20"/>
  <c r="AI594" i="20"/>
  <c r="AJ594" i="20"/>
  <c r="AK594" i="20"/>
  <c r="AL594" i="20"/>
  <c r="AM594" i="20"/>
  <c r="AN594" i="20"/>
  <c r="AO594" i="20"/>
  <c r="AP594" i="20"/>
  <c r="AQ594" i="20"/>
  <c r="AR594" i="20"/>
  <c r="AS594" i="20"/>
  <c r="AT594" i="20"/>
  <c r="AU594" i="20"/>
  <c r="AH595" i="20"/>
  <c r="AI595" i="20"/>
  <c r="AJ595" i="20"/>
  <c r="AK595" i="20"/>
  <c r="AL595" i="20"/>
  <c r="AM595" i="20"/>
  <c r="AN595" i="20"/>
  <c r="AO595" i="20"/>
  <c r="AP595" i="20"/>
  <c r="AQ595" i="20"/>
  <c r="AR595" i="20"/>
  <c r="AS595" i="20"/>
  <c r="AT595" i="20"/>
  <c r="AU595" i="20"/>
  <c r="AH596" i="20"/>
  <c r="AI596" i="20"/>
  <c r="AJ596" i="20"/>
  <c r="AK596" i="20"/>
  <c r="AL596" i="20"/>
  <c r="AM596" i="20"/>
  <c r="AN596" i="20"/>
  <c r="AO596" i="20"/>
  <c r="AP596" i="20"/>
  <c r="AQ596" i="20"/>
  <c r="AR596" i="20"/>
  <c r="AS596" i="20"/>
  <c r="AT596" i="20"/>
  <c r="AU596" i="20"/>
  <c r="AH597" i="20"/>
  <c r="AI597" i="20"/>
  <c r="AJ597" i="20"/>
  <c r="AK597" i="20"/>
  <c r="AL597" i="20"/>
  <c r="AM597" i="20"/>
  <c r="AN597" i="20"/>
  <c r="AO597" i="20"/>
  <c r="AP597" i="20"/>
  <c r="AQ597" i="20"/>
  <c r="AR597" i="20"/>
  <c r="AS597" i="20"/>
  <c r="AT597" i="20"/>
  <c r="AU597" i="20"/>
  <c r="AH598" i="20"/>
  <c r="AI598" i="20"/>
  <c r="AJ598" i="20"/>
  <c r="AK598" i="20"/>
  <c r="AL598" i="20"/>
  <c r="AM598" i="20"/>
  <c r="AN598" i="20"/>
  <c r="AO598" i="20"/>
  <c r="AP598" i="20"/>
  <c r="AQ598" i="20"/>
  <c r="AR598" i="20"/>
  <c r="AS598" i="20"/>
  <c r="AT598" i="20"/>
  <c r="AU598" i="20"/>
  <c r="AH599" i="20"/>
  <c r="AI599" i="20"/>
  <c r="AJ599" i="20"/>
  <c r="AK599" i="20"/>
  <c r="AL599" i="20"/>
  <c r="AM599" i="20"/>
  <c r="AN599" i="20"/>
  <c r="AO599" i="20"/>
  <c r="AP599" i="20"/>
  <c r="AQ599" i="20"/>
  <c r="AR599" i="20"/>
  <c r="AS599" i="20"/>
  <c r="AT599" i="20"/>
  <c r="AU599" i="20"/>
  <c r="AH600" i="20"/>
  <c r="AI600" i="20"/>
  <c r="AJ600" i="20"/>
  <c r="AK600" i="20"/>
  <c r="AL600" i="20"/>
  <c r="AM600" i="20"/>
  <c r="AN600" i="20"/>
  <c r="AO600" i="20"/>
  <c r="AP600" i="20"/>
  <c r="AQ600" i="20"/>
  <c r="AR600" i="20"/>
  <c r="AS600" i="20"/>
  <c r="AT600" i="20"/>
  <c r="AU600" i="20"/>
  <c r="AH601" i="20"/>
  <c r="AI601" i="20"/>
  <c r="AJ601" i="20"/>
  <c r="AK601" i="20"/>
  <c r="AL601" i="20"/>
  <c r="AM601" i="20"/>
  <c r="AN601" i="20"/>
  <c r="AO601" i="20"/>
  <c r="AP601" i="20"/>
  <c r="AQ601" i="20"/>
  <c r="AR601" i="20"/>
  <c r="AS601" i="20"/>
  <c r="AT601" i="20"/>
  <c r="AU601" i="20"/>
  <c r="AH602" i="20"/>
  <c r="AI602" i="20"/>
  <c r="AJ602" i="20"/>
  <c r="AK602" i="20"/>
  <c r="AL602" i="20"/>
  <c r="AM602" i="20"/>
  <c r="AN602" i="20"/>
  <c r="AO602" i="20"/>
  <c r="AP602" i="20"/>
  <c r="AQ602" i="20"/>
  <c r="AR602" i="20"/>
  <c r="AS602" i="20"/>
  <c r="AT602" i="20"/>
  <c r="AU602" i="20"/>
  <c r="AH603" i="20"/>
  <c r="AI603" i="20"/>
  <c r="AJ603" i="20"/>
  <c r="AK603" i="20"/>
  <c r="AL603" i="20"/>
  <c r="AM603" i="20"/>
  <c r="AN603" i="20"/>
  <c r="AO603" i="20"/>
  <c r="AP603" i="20"/>
  <c r="AQ603" i="20"/>
  <c r="AR603" i="20"/>
  <c r="AS603" i="20"/>
  <c r="AT603" i="20"/>
  <c r="AU603" i="20"/>
  <c r="AH604" i="20"/>
  <c r="AI604" i="20"/>
  <c r="AJ604" i="20"/>
  <c r="AK604" i="20"/>
  <c r="AL604" i="20"/>
  <c r="AM604" i="20"/>
  <c r="AN604" i="20"/>
  <c r="AO604" i="20"/>
  <c r="AP604" i="20"/>
  <c r="AQ604" i="20"/>
  <c r="AR604" i="20"/>
  <c r="AS604" i="20"/>
  <c r="AT604" i="20"/>
  <c r="AU604" i="20"/>
  <c r="AH605" i="20"/>
  <c r="AI605" i="20"/>
  <c r="AJ605" i="20"/>
  <c r="AK605" i="20"/>
  <c r="AL605" i="20"/>
  <c r="AM605" i="20"/>
  <c r="AN605" i="20"/>
  <c r="AO605" i="20"/>
  <c r="AP605" i="20"/>
  <c r="AQ605" i="20"/>
  <c r="AR605" i="20"/>
  <c r="AS605" i="20"/>
  <c r="AT605" i="20"/>
  <c r="AU605" i="20"/>
  <c r="AH606" i="20"/>
  <c r="AI606" i="20"/>
  <c r="AJ606" i="20"/>
  <c r="AK606" i="20"/>
  <c r="AL606" i="20"/>
  <c r="AM606" i="20"/>
  <c r="AN606" i="20"/>
  <c r="AO606" i="20"/>
  <c r="AP606" i="20"/>
  <c r="AQ606" i="20"/>
  <c r="AR606" i="20"/>
  <c r="AS606" i="20"/>
  <c r="AT606" i="20"/>
  <c r="AU606" i="20"/>
  <c r="AH607" i="20"/>
  <c r="AI607" i="20"/>
  <c r="AJ607" i="20"/>
  <c r="AK607" i="20"/>
  <c r="AL607" i="20"/>
  <c r="AM607" i="20"/>
  <c r="AN607" i="20"/>
  <c r="AO607" i="20"/>
  <c r="AP607" i="20"/>
  <c r="AQ607" i="20"/>
  <c r="AR607" i="20"/>
  <c r="AS607" i="20"/>
  <c r="AT607" i="20"/>
  <c r="AU607" i="20"/>
  <c r="AH608" i="20"/>
  <c r="AI608" i="20"/>
  <c r="AJ608" i="20"/>
  <c r="AK608" i="20"/>
  <c r="AL608" i="20"/>
  <c r="AM608" i="20"/>
  <c r="AN608" i="20"/>
  <c r="AO608" i="20"/>
  <c r="AP608" i="20"/>
  <c r="AQ608" i="20"/>
  <c r="AR608" i="20"/>
  <c r="AS608" i="20"/>
  <c r="AT608" i="20"/>
  <c r="AU608" i="20"/>
  <c r="AH609" i="20"/>
  <c r="AI609" i="20"/>
  <c r="AJ609" i="20"/>
  <c r="AK609" i="20"/>
  <c r="AL609" i="20"/>
  <c r="AM609" i="20"/>
  <c r="AN609" i="20"/>
  <c r="AO609" i="20"/>
  <c r="AP609" i="20"/>
  <c r="AQ609" i="20"/>
  <c r="AR609" i="20"/>
  <c r="AS609" i="20"/>
  <c r="AT609" i="20"/>
  <c r="AU609" i="20"/>
  <c r="AH610" i="20"/>
  <c r="AI610" i="20"/>
  <c r="AJ610" i="20"/>
  <c r="AK610" i="20"/>
  <c r="AL610" i="20"/>
  <c r="AM610" i="20"/>
  <c r="AN610" i="20"/>
  <c r="AO610" i="20"/>
  <c r="AP610" i="20"/>
  <c r="AQ610" i="20"/>
  <c r="AR610" i="20"/>
  <c r="AS610" i="20"/>
  <c r="AT610" i="20"/>
  <c r="AU610" i="20"/>
  <c r="AH611" i="20"/>
  <c r="AI611" i="20"/>
  <c r="AJ611" i="20"/>
  <c r="AK611" i="20"/>
  <c r="AL611" i="20"/>
  <c r="AM611" i="20"/>
  <c r="AN611" i="20"/>
  <c r="AO611" i="20"/>
  <c r="AP611" i="20"/>
  <c r="AQ611" i="20"/>
  <c r="AR611" i="20"/>
  <c r="AS611" i="20"/>
  <c r="AT611" i="20"/>
  <c r="AU611" i="20"/>
  <c r="AH612" i="20"/>
  <c r="AI612" i="20"/>
  <c r="AJ612" i="20"/>
  <c r="AK612" i="20"/>
  <c r="AL612" i="20"/>
  <c r="AM612" i="20"/>
  <c r="AN612" i="20"/>
  <c r="AO612" i="20"/>
  <c r="AP612" i="20"/>
  <c r="AQ612" i="20"/>
  <c r="AR612" i="20"/>
  <c r="AS612" i="20"/>
  <c r="AT612" i="20"/>
  <c r="AU612" i="20"/>
  <c r="AH613" i="20"/>
  <c r="AI613" i="20"/>
  <c r="AJ613" i="20"/>
  <c r="AK613" i="20"/>
  <c r="AL613" i="20"/>
  <c r="AM613" i="20"/>
  <c r="AN613" i="20"/>
  <c r="AO613" i="20"/>
  <c r="AP613" i="20"/>
  <c r="AQ613" i="20"/>
  <c r="AR613" i="20"/>
  <c r="AS613" i="20"/>
  <c r="AT613" i="20"/>
  <c r="AU613" i="20"/>
  <c r="AH614" i="20"/>
  <c r="AI614" i="20"/>
  <c r="AJ614" i="20"/>
  <c r="AK614" i="20"/>
  <c r="AL614" i="20"/>
  <c r="AM614" i="20"/>
  <c r="AN614" i="20"/>
  <c r="AO614" i="20"/>
  <c r="AP614" i="20"/>
  <c r="AQ614" i="20"/>
  <c r="AR614" i="20"/>
  <c r="AS614" i="20"/>
  <c r="AT614" i="20"/>
  <c r="AU614" i="20"/>
  <c r="AH615" i="20"/>
  <c r="AI615" i="20"/>
  <c r="AJ615" i="20"/>
  <c r="AK615" i="20"/>
  <c r="AL615" i="20"/>
  <c r="AM615" i="20"/>
  <c r="AN615" i="20"/>
  <c r="AO615" i="20"/>
  <c r="AP615" i="20"/>
  <c r="AQ615" i="20"/>
  <c r="AR615" i="20"/>
  <c r="AS615" i="20"/>
  <c r="AT615" i="20"/>
  <c r="AU615" i="20"/>
  <c r="AH616" i="20"/>
  <c r="AI616" i="20"/>
  <c r="AJ616" i="20"/>
  <c r="AK616" i="20"/>
  <c r="AL616" i="20"/>
  <c r="AM616" i="20"/>
  <c r="AN616" i="20"/>
  <c r="AO616" i="20"/>
  <c r="AP616" i="20"/>
  <c r="AQ616" i="20"/>
  <c r="AR616" i="20"/>
  <c r="AS616" i="20"/>
  <c r="AT616" i="20"/>
  <c r="AU616" i="20"/>
  <c r="AH617" i="20"/>
  <c r="AI617" i="20"/>
  <c r="AJ617" i="20"/>
  <c r="AK617" i="20"/>
  <c r="AL617" i="20"/>
  <c r="AM617" i="20"/>
  <c r="AN617" i="20"/>
  <c r="AO617" i="20"/>
  <c r="AP617" i="20"/>
  <c r="AQ617" i="20"/>
  <c r="AR617" i="20"/>
  <c r="AS617" i="20"/>
  <c r="AT617" i="20"/>
  <c r="AU617" i="20"/>
  <c r="AH618" i="20"/>
  <c r="AI618" i="20"/>
  <c r="AJ618" i="20"/>
  <c r="AK618" i="20"/>
  <c r="AL618" i="20"/>
  <c r="AM618" i="20"/>
  <c r="AN618" i="20"/>
  <c r="AO618" i="20"/>
  <c r="AP618" i="20"/>
  <c r="AQ618" i="20"/>
  <c r="AR618" i="20"/>
  <c r="AS618" i="20"/>
  <c r="AT618" i="20"/>
  <c r="AU618" i="20"/>
  <c r="AH619" i="20"/>
  <c r="AI619" i="20"/>
  <c r="AJ619" i="20"/>
  <c r="AK619" i="20"/>
  <c r="AL619" i="20"/>
  <c r="AM619" i="20"/>
  <c r="AN619" i="20"/>
  <c r="AO619" i="20"/>
  <c r="AP619" i="20"/>
  <c r="AQ619" i="20"/>
  <c r="AR619" i="20"/>
  <c r="AS619" i="20"/>
  <c r="AT619" i="20"/>
  <c r="AU619" i="20"/>
  <c r="AH620" i="20"/>
  <c r="AI620" i="20"/>
  <c r="AJ620" i="20"/>
  <c r="AK620" i="20"/>
  <c r="AL620" i="20"/>
  <c r="AM620" i="20"/>
  <c r="AN620" i="20"/>
  <c r="AO620" i="20"/>
  <c r="AP620" i="20"/>
  <c r="AQ620" i="20"/>
  <c r="AR620" i="20"/>
  <c r="AS620" i="20"/>
  <c r="AT620" i="20"/>
  <c r="AU620" i="20"/>
  <c r="AH621" i="20"/>
  <c r="AI621" i="20"/>
  <c r="AJ621" i="20"/>
  <c r="AK621" i="20"/>
  <c r="AL621" i="20"/>
  <c r="AM621" i="20"/>
  <c r="AN621" i="20"/>
  <c r="AO621" i="20"/>
  <c r="AP621" i="20"/>
  <c r="AQ621" i="20"/>
  <c r="AR621" i="20"/>
  <c r="AS621" i="20"/>
  <c r="AT621" i="20"/>
  <c r="AU621" i="20"/>
  <c r="AH622" i="20"/>
  <c r="AI622" i="20"/>
  <c r="AJ622" i="20"/>
  <c r="AK622" i="20"/>
  <c r="AL622" i="20"/>
  <c r="AM622" i="20"/>
  <c r="AN622" i="20"/>
  <c r="AO622" i="20"/>
  <c r="AP622" i="20"/>
  <c r="AQ622" i="20"/>
  <c r="AR622" i="20"/>
  <c r="AS622" i="20"/>
  <c r="AT622" i="20"/>
  <c r="AU622" i="20"/>
  <c r="AH623" i="20"/>
  <c r="AI623" i="20"/>
  <c r="AJ623" i="20"/>
  <c r="AK623" i="20"/>
  <c r="AL623" i="20"/>
  <c r="AM623" i="20"/>
  <c r="AN623" i="20"/>
  <c r="AO623" i="20"/>
  <c r="AP623" i="20"/>
  <c r="AQ623" i="20"/>
  <c r="AR623" i="20"/>
  <c r="AS623" i="20"/>
  <c r="AT623" i="20"/>
  <c r="AU623" i="20"/>
  <c r="AH624" i="20"/>
  <c r="AI624" i="20"/>
  <c r="AJ624" i="20"/>
  <c r="AK624" i="20"/>
  <c r="AL624" i="20"/>
  <c r="AM624" i="20"/>
  <c r="AN624" i="20"/>
  <c r="AO624" i="20"/>
  <c r="AP624" i="20"/>
  <c r="AQ624" i="20"/>
  <c r="AR624" i="20"/>
  <c r="AS624" i="20"/>
  <c r="AT624" i="20"/>
  <c r="AU624" i="20"/>
  <c r="AH625" i="20"/>
  <c r="AI625" i="20"/>
  <c r="AJ625" i="20"/>
  <c r="AK625" i="20"/>
  <c r="AL625" i="20"/>
  <c r="AM625" i="20"/>
  <c r="AN625" i="20"/>
  <c r="AO625" i="20"/>
  <c r="AP625" i="20"/>
  <c r="AQ625" i="20"/>
  <c r="AR625" i="20"/>
  <c r="AS625" i="20"/>
  <c r="AT625" i="20"/>
  <c r="AU625" i="20"/>
  <c r="AH626" i="20"/>
  <c r="AI626" i="20"/>
  <c r="AJ626" i="20"/>
  <c r="AK626" i="20"/>
  <c r="AL626" i="20"/>
  <c r="AM626" i="20"/>
  <c r="AN626" i="20"/>
  <c r="AO626" i="20"/>
  <c r="AP626" i="20"/>
  <c r="AQ626" i="20"/>
  <c r="AR626" i="20"/>
  <c r="AS626" i="20"/>
  <c r="AT626" i="20"/>
  <c r="AU626" i="20"/>
  <c r="AH627" i="20"/>
  <c r="AI627" i="20"/>
  <c r="AJ627" i="20"/>
  <c r="AK627" i="20"/>
  <c r="AL627" i="20"/>
  <c r="AM627" i="20"/>
  <c r="AN627" i="20"/>
  <c r="AO627" i="20"/>
  <c r="AP627" i="20"/>
  <c r="AQ627" i="20"/>
  <c r="AR627" i="20"/>
  <c r="AS627" i="20"/>
  <c r="AT627" i="20"/>
  <c r="AU627" i="20"/>
  <c r="AH628" i="20"/>
  <c r="AI628" i="20"/>
  <c r="AJ628" i="20"/>
  <c r="AK628" i="20"/>
  <c r="AL628" i="20"/>
  <c r="AM628" i="20"/>
  <c r="AN628" i="20"/>
  <c r="AO628" i="20"/>
  <c r="AP628" i="20"/>
  <c r="AQ628" i="20"/>
  <c r="AR628" i="20"/>
  <c r="AS628" i="20"/>
  <c r="AT628" i="20"/>
  <c r="AU628" i="20"/>
  <c r="AH629" i="20"/>
  <c r="AI629" i="20"/>
  <c r="AJ629" i="20"/>
  <c r="AK629" i="20"/>
  <c r="AL629" i="20"/>
  <c r="AM629" i="20"/>
  <c r="AN629" i="20"/>
  <c r="AO629" i="20"/>
  <c r="AP629" i="20"/>
  <c r="AQ629" i="20"/>
  <c r="AR629" i="20"/>
  <c r="AS629" i="20"/>
  <c r="AT629" i="20"/>
  <c r="AU629" i="20"/>
  <c r="AH630" i="20"/>
  <c r="AI630" i="20"/>
  <c r="AJ630" i="20"/>
  <c r="AK630" i="20"/>
  <c r="AL630" i="20"/>
  <c r="AM630" i="20"/>
  <c r="AN630" i="20"/>
  <c r="AO630" i="20"/>
  <c r="AP630" i="20"/>
  <c r="AQ630" i="20"/>
  <c r="AR630" i="20"/>
  <c r="AS630" i="20"/>
  <c r="AT630" i="20"/>
  <c r="AU630" i="20"/>
  <c r="AH631" i="20"/>
  <c r="AI631" i="20"/>
  <c r="AJ631" i="20"/>
  <c r="AK631" i="20"/>
  <c r="AL631" i="20"/>
  <c r="AM631" i="20"/>
  <c r="AN631" i="20"/>
  <c r="AO631" i="20"/>
  <c r="AP631" i="20"/>
  <c r="AQ631" i="20"/>
  <c r="AR631" i="20"/>
  <c r="AS631" i="20"/>
  <c r="AT631" i="20"/>
  <c r="AU631" i="20"/>
  <c r="AH632" i="20"/>
  <c r="AI632" i="20"/>
  <c r="AJ632" i="20"/>
  <c r="AK632" i="20"/>
  <c r="AL632" i="20"/>
  <c r="AM632" i="20"/>
  <c r="AN632" i="20"/>
  <c r="AO632" i="20"/>
  <c r="AP632" i="20"/>
  <c r="AQ632" i="20"/>
  <c r="AR632" i="20"/>
  <c r="AS632" i="20"/>
  <c r="AT632" i="20"/>
  <c r="AU632" i="20"/>
  <c r="AH633" i="20"/>
  <c r="AI633" i="20"/>
  <c r="AJ633" i="20"/>
  <c r="AK633" i="20"/>
  <c r="AL633" i="20"/>
  <c r="AM633" i="20"/>
  <c r="AN633" i="20"/>
  <c r="AO633" i="20"/>
  <c r="AP633" i="20"/>
  <c r="AQ633" i="20"/>
  <c r="AR633" i="20"/>
  <c r="AS633" i="20"/>
  <c r="AT633" i="20"/>
  <c r="AU633" i="20"/>
  <c r="AH634" i="20"/>
  <c r="AI634" i="20"/>
  <c r="AJ634" i="20"/>
  <c r="AK634" i="20"/>
  <c r="AL634" i="20"/>
  <c r="AM634" i="20"/>
  <c r="AN634" i="20"/>
  <c r="AO634" i="20"/>
  <c r="AP634" i="20"/>
  <c r="AQ634" i="20"/>
  <c r="AR634" i="20"/>
  <c r="AS634" i="20"/>
  <c r="AT634" i="20"/>
  <c r="AU634" i="20"/>
  <c r="AH635" i="20"/>
  <c r="AI635" i="20"/>
  <c r="AJ635" i="20"/>
  <c r="AK635" i="20"/>
  <c r="AL635" i="20"/>
  <c r="AM635" i="20"/>
  <c r="AN635" i="20"/>
  <c r="AO635" i="20"/>
  <c r="AP635" i="20"/>
  <c r="AQ635" i="20"/>
  <c r="AR635" i="20"/>
  <c r="AS635" i="20"/>
  <c r="AT635" i="20"/>
  <c r="AU635" i="20"/>
  <c r="AH636" i="20"/>
  <c r="AI636" i="20"/>
  <c r="AJ636" i="20"/>
  <c r="AK636" i="20"/>
  <c r="AL636" i="20"/>
  <c r="AM636" i="20"/>
  <c r="AN636" i="20"/>
  <c r="AO636" i="20"/>
  <c r="AP636" i="20"/>
  <c r="AQ636" i="20"/>
  <c r="AR636" i="20"/>
  <c r="AS636" i="20"/>
  <c r="AT636" i="20"/>
  <c r="AU636" i="20"/>
  <c r="AH637" i="20"/>
  <c r="AI637" i="20"/>
  <c r="AJ637" i="20"/>
  <c r="AK637" i="20"/>
  <c r="AL637" i="20"/>
  <c r="AM637" i="20"/>
  <c r="AN637" i="20"/>
  <c r="AO637" i="20"/>
  <c r="AP637" i="20"/>
  <c r="AQ637" i="20"/>
  <c r="AR637" i="20"/>
  <c r="AS637" i="20"/>
  <c r="AT637" i="20"/>
  <c r="AU637" i="20"/>
  <c r="AH638" i="20"/>
  <c r="AI638" i="20"/>
  <c r="AJ638" i="20"/>
  <c r="AK638" i="20"/>
  <c r="AL638" i="20"/>
  <c r="AM638" i="20"/>
  <c r="AN638" i="20"/>
  <c r="AO638" i="20"/>
  <c r="AP638" i="20"/>
  <c r="AQ638" i="20"/>
  <c r="AR638" i="20"/>
  <c r="AS638" i="20"/>
  <c r="AT638" i="20"/>
  <c r="AU638" i="20"/>
  <c r="AH639" i="20"/>
  <c r="AI639" i="20"/>
  <c r="AJ639" i="20"/>
  <c r="AK639" i="20"/>
  <c r="AL639" i="20"/>
  <c r="AM639" i="20"/>
  <c r="AN639" i="20"/>
  <c r="AO639" i="20"/>
  <c r="AP639" i="20"/>
  <c r="AQ639" i="20"/>
  <c r="AR639" i="20"/>
  <c r="AS639" i="20"/>
  <c r="AT639" i="20"/>
  <c r="AU639" i="20"/>
  <c r="AH640" i="20"/>
  <c r="AI640" i="20"/>
  <c r="AJ640" i="20"/>
  <c r="AK640" i="20"/>
  <c r="AL640" i="20"/>
  <c r="AM640" i="20"/>
  <c r="AN640" i="20"/>
  <c r="AO640" i="20"/>
  <c r="AP640" i="20"/>
  <c r="AQ640" i="20"/>
  <c r="AR640" i="20"/>
  <c r="AS640" i="20"/>
  <c r="AT640" i="20"/>
  <c r="AU640" i="20"/>
  <c r="AH641" i="20"/>
  <c r="AI641" i="20"/>
  <c r="AJ641" i="20"/>
  <c r="AK641" i="20"/>
  <c r="AL641" i="20"/>
  <c r="AM641" i="20"/>
  <c r="AN641" i="20"/>
  <c r="AO641" i="20"/>
  <c r="AP641" i="20"/>
  <c r="AQ641" i="20"/>
  <c r="AR641" i="20"/>
  <c r="AS641" i="20"/>
  <c r="AT641" i="20"/>
  <c r="AU641" i="20"/>
  <c r="AH642" i="20"/>
  <c r="AI642" i="20"/>
  <c r="AJ642" i="20"/>
  <c r="AK642" i="20"/>
  <c r="AL642" i="20"/>
  <c r="AM642" i="20"/>
  <c r="AN642" i="20"/>
  <c r="AO642" i="20"/>
  <c r="AP642" i="20"/>
  <c r="AQ642" i="20"/>
  <c r="AR642" i="20"/>
  <c r="AS642" i="20"/>
  <c r="AT642" i="20"/>
  <c r="AU642" i="20"/>
  <c r="AH643" i="20"/>
  <c r="AI643" i="20"/>
  <c r="AJ643" i="20"/>
  <c r="AK643" i="20"/>
  <c r="AL643" i="20"/>
  <c r="AM643" i="20"/>
  <c r="AN643" i="20"/>
  <c r="AO643" i="20"/>
  <c r="AP643" i="20"/>
  <c r="AQ643" i="20"/>
  <c r="AR643" i="20"/>
  <c r="AS643" i="20"/>
  <c r="AT643" i="20"/>
  <c r="AU643" i="20"/>
  <c r="AH644" i="20"/>
  <c r="AI644" i="20"/>
  <c r="AJ644" i="20"/>
  <c r="AK644" i="20"/>
  <c r="AL644" i="20"/>
  <c r="AM644" i="20"/>
  <c r="AN644" i="20"/>
  <c r="AO644" i="20"/>
  <c r="AP644" i="20"/>
  <c r="AQ644" i="20"/>
  <c r="AR644" i="20"/>
  <c r="AS644" i="20"/>
  <c r="AT644" i="20"/>
  <c r="AU644" i="20"/>
  <c r="AH645" i="20"/>
  <c r="AI645" i="20"/>
  <c r="AJ645" i="20"/>
  <c r="AK645" i="20"/>
  <c r="AL645" i="20"/>
  <c r="AM645" i="20"/>
  <c r="AN645" i="20"/>
  <c r="AO645" i="20"/>
  <c r="AP645" i="20"/>
  <c r="AQ645" i="20"/>
  <c r="AR645" i="20"/>
  <c r="AS645" i="20"/>
  <c r="AT645" i="20"/>
  <c r="AU645" i="20"/>
  <c r="AH646" i="20"/>
  <c r="AI646" i="20"/>
  <c r="AJ646" i="20"/>
  <c r="AK646" i="20"/>
  <c r="AL646" i="20"/>
  <c r="AM646" i="20"/>
  <c r="AN646" i="20"/>
  <c r="AO646" i="20"/>
  <c r="AP646" i="20"/>
  <c r="AQ646" i="20"/>
  <c r="AR646" i="20"/>
  <c r="AS646" i="20"/>
  <c r="AT646" i="20"/>
  <c r="AU646" i="20"/>
  <c r="AH647" i="20"/>
  <c r="AI647" i="20"/>
  <c r="AJ647" i="20"/>
  <c r="AK647" i="20"/>
  <c r="AL647" i="20"/>
  <c r="AM647" i="20"/>
  <c r="AN647" i="20"/>
  <c r="AO647" i="20"/>
  <c r="AP647" i="20"/>
  <c r="AQ647" i="20"/>
  <c r="AR647" i="20"/>
  <c r="AS647" i="20"/>
  <c r="AT647" i="20"/>
  <c r="AU647" i="20"/>
  <c r="AH648" i="20"/>
  <c r="AI648" i="20"/>
  <c r="AJ648" i="20"/>
  <c r="AK648" i="20"/>
  <c r="AL648" i="20"/>
  <c r="AM648" i="20"/>
  <c r="AN648" i="20"/>
  <c r="AO648" i="20"/>
  <c r="AP648" i="20"/>
  <c r="AQ648" i="20"/>
  <c r="AR648" i="20"/>
  <c r="AS648" i="20"/>
  <c r="AT648" i="20"/>
  <c r="AU648" i="20"/>
  <c r="AH649" i="20"/>
  <c r="AI649" i="20"/>
  <c r="AJ649" i="20"/>
  <c r="AK649" i="20"/>
  <c r="AL649" i="20"/>
  <c r="AM649" i="20"/>
  <c r="AN649" i="20"/>
  <c r="AO649" i="20"/>
  <c r="AP649" i="20"/>
  <c r="AQ649" i="20"/>
  <c r="AR649" i="20"/>
  <c r="AS649" i="20"/>
  <c r="AT649" i="20"/>
  <c r="AU649" i="20"/>
  <c r="AH650" i="20"/>
  <c r="AI650" i="20"/>
  <c r="AJ650" i="20"/>
  <c r="AK650" i="20"/>
  <c r="AL650" i="20"/>
  <c r="AM650" i="20"/>
  <c r="AN650" i="20"/>
  <c r="AO650" i="20"/>
  <c r="AP650" i="20"/>
  <c r="AQ650" i="20"/>
  <c r="AR650" i="20"/>
  <c r="AS650" i="20"/>
  <c r="AT650" i="20"/>
  <c r="AU650" i="20"/>
  <c r="AH651" i="20"/>
  <c r="AI651" i="20"/>
  <c r="AJ651" i="20"/>
  <c r="AK651" i="20"/>
  <c r="AL651" i="20"/>
  <c r="AM651" i="20"/>
  <c r="AN651" i="20"/>
  <c r="AO651" i="20"/>
  <c r="AP651" i="20"/>
  <c r="AQ651" i="20"/>
  <c r="AR651" i="20"/>
  <c r="AS651" i="20"/>
  <c r="AT651" i="20"/>
  <c r="AU651" i="20"/>
  <c r="AH652" i="20"/>
  <c r="AI652" i="20"/>
  <c r="AJ652" i="20"/>
  <c r="AK652" i="20"/>
  <c r="AL652" i="20"/>
  <c r="AM652" i="20"/>
  <c r="AN652" i="20"/>
  <c r="AO652" i="20"/>
  <c r="AP652" i="20"/>
  <c r="AQ652" i="20"/>
  <c r="AR652" i="20"/>
  <c r="AS652" i="20"/>
  <c r="AT652" i="20"/>
  <c r="AU652" i="20"/>
  <c r="AH653" i="20"/>
  <c r="AI653" i="20"/>
  <c r="AJ653" i="20"/>
  <c r="AK653" i="20"/>
  <c r="AL653" i="20"/>
  <c r="AM653" i="20"/>
  <c r="AN653" i="20"/>
  <c r="AO653" i="20"/>
  <c r="AP653" i="20"/>
  <c r="AQ653" i="20"/>
  <c r="AR653" i="20"/>
  <c r="AS653" i="20"/>
  <c r="AT653" i="20"/>
  <c r="AU653" i="20"/>
  <c r="AH654" i="20"/>
  <c r="AI654" i="20"/>
  <c r="AJ654" i="20"/>
  <c r="AK654" i="20"/>
  <c r="AL654" i="20"/>
  <c r="AM654" i="20"/>
  <c r="AN654" i="20"/>
  <c r="AO654" i="20"/>
  <c r="AP654" i="20"/>
  <c r="AQ654" i="20"/>
  <c r="AR654" i="20"/>
  <c r="AS654" i="20"/>
  <c r="AT654" i="20"/>
  <c r="AU654" i="20"/>
  <c r="AH655" i="20"/>
  <c r="AI655" i="20"/>
  <c r="AJ655" i="20"/>
  <c r="AK655" i="20"/>
  <c r="AL655" i="20"/>
  <c r="AM655" i="20"/>
  <c r="AN655" i="20"/>
  <c r="AO655" i="20"/>
  <c r="AP655" i="20"/>
  <c r="AQ655" i="20"/>
  <c r="AR655" i="20"/>
  <c r="AS655" i="20"/>
  <c r="AT655" i="20"/>
  <c r="AU655" i="20"/>
  <c r="AH656" i="20"/>
  <c r="AI656" i="20"/>
  <c r="AJ656" i="20" s="1"/>
  <c r="AK656" i="20"/>
  <c r="AL656" i="20"/>
  <c r="AM656" i="20"/>
  <c r="AN656" i="20"/>
  <c r="AO656" i="20"/>
  <c r="AP656" i="20"/>
  <c r="AQ656" i="20"/>
  <c r="AR656" i="20"/>
  <c r="AS656" i="20"/>
  <c r="AT656" i="20"/>
  <c r="AU656" i="20"/>
  <c r="AH657" i="20"/>
  <c r="AI657" i="20"/>
  <c r="AJ657" i="20"/>
  <c r="AK657" i="20"/>
  <c r="AL657" i="20"/>
  <c r="AM657" i="20"/>
  <c r="AN657" i="20"/>
  <c r="AO657" i="20"/>
  <c r="AP657" i="20"/>
  <c r="AQ657" i="20"/>
  <c r="AR657" i="20"/>
  <c r="AS657" i="20"/>
  <c r="AT657" i="20"/>
  <c r="AU657" i="20"/>
  <c r="AH658" i="20"/>
  <c r="AI658" i="20"/>
  <c r="AJ658" i="20"/>
  <c r="AK658" i="20"/>
  <c r="AL658" i="20"/>
  <c r="AM658" i="20"/>
  <c r="AN658" i="20"/>
  <c r="AO658" i="20"/>
  <c r="AP658" i="20"/>
  <c r="AQ658" i="20"/>
  <c r="AR658" i="20"/>
  <c r="AS658" i="20"/>
  <c r="AT658" i="20"/>
  <c r="AU658" i="20"/>
  <c r="AH659" i="20"/>
  <c r="AI659" i="20"/>
  <c r="AJ659" i="20"/>
  <c r="AK659" i="20"/>
  <c r="AL659" i="20"/>
  <c r="AM659" i="20"/>
  <c r="AN659" i="20"/>
  <c r="AO659" i="20"/>
  <c r="AP659" i="20"/>
  <c r="AQ659" i="20"/>
  <c r="AR659" i="20"/>
  <c r="AS659" i="20"/>
  <c r="AT659" i="20"/>
  <c r="AU659" i="20"/>
  <c r="AH660" i="20"/>
  <c r="AI660" i="20"/>
  <c r="AJ660" i="20"/>
  <c r="AK660" i="20"/>
  <c r="AL660" i="20"/>
  <c r="AM660" i="20"/>
  <c r="AN660" i="20"/>
  <c r="AO660" i="20"/>
  <c r="AP660" i="20"/>
  <c r="AQ660" i="20"/>
  <c r="AR660" i="20"/>
  <c r="AS660" i="20"/>
  <c r="AT660" i="20"/>
  <c r="AU660" i="20"/>
  <c r="AH661" i="20"/>
  <c r="AI661" i="20"/>
  <c r="AJ661" i="20"/>
  <c r="AK661" i="20"/>
  <c r="AL661" i="20"/>
  <c r="AM661" i="20"/>
  <c r="AN661" i="20"/>
  <c r="AO661" i="20"/>
  <c r="AP661" i="20"/>
  <c r="AQ661" i="20"/>
  <c r="AR661" i="20"/>
  <c r="AS661" i="20"/>
  <c r="AT661" i="20"/>
  <c r="AU661" i="20"/>
  <c r="AH662" i="20"/>
  <c r="AI662" i="20"/>
  <c r="AJ662" i="20"/>
  <c r="AK662" i="20"/>
  <c r="AL662" i="20"/>
  <c r="AM662" i="20"/>
  <c r="AN662" i="20"/>
  <c r="AO662" i="20"/>
  <c r="AP662" i="20"/>
  <c r="AQ662" i="20"/>
  <c r="AR662" i="20"/>
  <c r="AS662" i="20"/>
  <c r="AT662" i="20"/>
  <c r="AU662" i="20"/>
  <c r="AH663" i="20"/>
  <c r="AI663" i="20"/>
  <c r="AJ663" i="20"/>
  <c r="AK663" i="20"/>
  <c r="AL663" i="20"/>
  <c r="AM663" i="20"/>
  <c r="AN663" i="20"/>
  <c r="AO663" i="20"/>
  <c r="AP663" i="20"/>
  <c r="AQ663" i="20"/>
  <c r="AR663" i="20"/>
  <c r="AS663" i="20"/>
  <c r="AT663" i="20"/>
  <c r="AU663" i="20"/>
  <c r="AH664" i="20"/>
  <c r="AI664" i="20"/>
  <c r="AJ664" i="20"/>
  <c r="AK664" i="20"/>
  <c r="AL664" i="20"/>
  <c r="AM664" i="20"/>
  <c r="AN664" i="20"/>
  <c r="AO664" i="20"/>
  <c r="AP664" i="20"/>
  <c r="AQ664" i="20"/>
  <c r="AR664" i="20"/>
  <c r="AS664" i="20"/>
  <c r="AT664" i="20"/>
  <c r="AU664" i="20"/>
  <c r="AH665" i="20"/>
  <c r="AI665" i="20"/>
  <c r="AJ665" i="20"/>
  <c r="AK665" i="20"/>
  <c r="AL665" i="20"/>
  <c r="AM665" i="20"/>
  <c r="AN665" i="20"/>
  <c r="AO665" i="20"/>
  <c r="AP665" i="20"/>
  <c r="AQ665" i="20"/>
  <c r="AR665" i="20"/>
  <c r="AS665" i="20"/>
  <c r="AT665" i="20"/>
  <c r="AU665" i="20"/>
  <c r="AH666" i="20"/>
  <c r="AI666" i="20"/>
  <c r="AJ666" i="20"/>
  <c r="AK666" i="20"/>
  <c r="AL666" i="20"/>
  <c r="AM666" i="20"/>
  <c r="AN666" i="20"/>
  <c r="AO666" i="20"/>
  <c r="AP666" i="20"/>
  <c r="AQ666" i="20"/>
  <c r="AR666" i="20"/>
  <c r="AS666" i="20"/>
  <c r="AT666" i="20"/>
  <c r="AU666" i="20"/>
  <c r="AH667" i="20"/>
  <c r="AI667" i="20"/>
  <c r="AJ667" i="20"/>
  <c r="AK667" i="20"/>
  <c r="AL667" i="20"/>
  <c r="AM667" i="20"/>
  <c r="AN667" i="20"/>
  <c r="AO667" i="20"/>
  <c r="AP667" i="20"/>
  <c r="AQ667" i="20"/>
  <c r="AR667" i="20"/>
  <c r="AS667" i="20"/>
  <c r="AT667" i="20"/>
  <c r="AU667" i="20"/>
  <c r="AH668" i="20"/>
  <c r="AI668" i="20"/>
  <c r="AJ668" i="20"/>
  <c r="AK668" i="20"/>
  <c r="AL668" i="20"/>
  <c r="AM668" i="20"/>
  <c r="AN668" i="20"/>
  <c r="AO668" i="20"/>
  <c r="AP668" i="20"/>
  <c r="AQ668" i="20"/>
  <c r="AR668" i="20"/>
  <c r="AS668" i="20"/>
  <c r="AT668" i="20"/>
  <c r="AU668" i="20"/>
  <c r="AH669" i="20"/>
  <c r="AI669" i="20"/>
  <c r="AJ669" i="20"/>
  <c r="AK669" i="20"/>
  <c r="AL669" i="20"/>
  <c r="AM669" i="20"/>
  <c r="AN669" i="20"/>
  <c r="AO669" i="20"/>
  <c r="AP669" i="20"/>
  <c r="AQ669" i="20"/>
  <c r="AR669" i="20"/>
  <c r="AS669" i="20"/>
  <c r="AT669" i="20"/>
  <c r="AU669" i="20"/>
  <c r="AH670" i="20"/>
  <c r="AI670" i="20"/>
  <c r="AJ670" i="20"/>
  <c r="AK670" i="20"/>
  <c r="AL670" i="20"/>
  <c r="AM670" i="20"/>
  <c r="AN670" i="20"/>
  <c r="AO670" i="20"/>
  <c r="AP670" i="20"/>
  <c r="AQ670" i="20"/>
  <c r="AR670" i="20"/>
  <c r="AS670" i="20"/>
  <c r="AT670" i="20"/>
  <c r="AU670" i="20"/>
  <c r="AH671" i="20"/>
  <c r="AI671" i="20"/>
  <c r="AJ671" i="20"/>
  <c r="AK671" i="20"/>
  <c r="AL671" i="20"/>
  <c r="AM671" i="20"/>
  <c r="AN671" i="20"/>
  <c r="AO671" i="20"/>
  <c r="AP671" i="20"/>
  <c r="AQ671" i="20"/>
  <c r="AR671" i="20"/>
  <c r="AS671" i="20"/>
  <c r="AT671" i="20"/>
  <c r="AU671" i="20"/>
  <c r="AH672" i="20"/>
  <c r="AI672" i="20"/>
  <c r="AJ672" i="20"/>
  <c r="AK672" i="20"/>
  <c r="AL672" i="20"/>
  <c r="AM672" i="20"/>
  <c r="AN672" i="20"/>
  <c r="AO672" i="20"/>
  <c r="AP672" i="20"/>
  <c r="AQ672" i="20"/>
  <c r="AR672" i="20"/>
  <c r="AS672" i="20"/>
  <c r="AT672" i="20"/>
  <c r="AU672" i="20"/>
  <c r="AH673" i="20"/>
  <c r="AI673" i="20"/>
  <c r="AJ673" i="20"/>
  <c r="AK673" i="20"/>
  <c r="AL673" i="20"/>
  <c r="AM673" i="20"/>
  <c r="AN673" i="20"/>
  <c r="AO673" i="20"/>
  <c r="AP673" i="20"/>
  <c r="AQ673" i="20"/>
  <c r="AR673" i="20"/>
  <c r="AS673" i="20"/>
  <c r="AT673" i="20"/>
  <c r="AU673" i="20"/>
  <c r="AH674" i="20"/>
  <c r="AI674" i="20"/>
  <c r="AJ674" i="20"/>
  <c r="AK674" i="20"/>
  <c r="AL674" i="20"/>
  <c r="AM674" i="20"/>
  <c r="AN674" i="20"/>
  <c r="AO674" i="20"/>
  <c r="AP674" i="20"/>
  <c r="AQ674" i="20"/>
  <c r="AR674" i="20"/>
  <c r="AS674" i="20"/>
  <c r="AT674" i="20"/>
  <c r="AU674" i="20"/>
  <c r="AH675" i="20"/>
  <c r="AI675" i="20"/>
  <c r="AJ675" i="20"/>
  <c r="AK675" i="20"/>
  <c r="AL675" i="20"/>
  <c r="AM675" i="20"/>
  <c r="AN675" i="20"/>
  <c r="AO675" i="20"/>
  <c r="AP675" i="20"/>
  <c r="AQ675" i="20"/>
  <c r="AR675" i="20"/>
  <c r="AS675" i="20"/>
  <c r="AT675" i="20"/>
  <c r="AU675" i="20"/>
  <c r="AH676" i="20"/>
  <c r="AI676" i="20"/>
  <c r="AJ676" i="20"/>
  <c r="AK676" i="20"/>
  <c r="AL676" i="20"/>
  <c r="AM676" i="20"/>
  <c r="AN676" i="20"/>
  <c r="AO676" i="20"/>
  <c r="AP676" i="20"/>
  <c r="AQ676" i="20"/>
  <c r="AR676" i="20"/>
  <c r="AS676" i="20"/>
  <c r="AT676" i="20"/>
  <c r="AU676" i="20"/>
  <c r="AH677" i="20"/>
  <c r="AI677" i="20"/>
  <c r="AJ677" i="20"/>
  <c r="AK677" i="20"/>
  <c r="AL677" i="20"/>
  <c r="AM677" i="20"/>
  <c r="AN677" i="20"/>
  <c r="AO677" i="20"/>
  <c r="AP677" i="20"/>
  <c r="AQ677" i="20"/>
  <c r="AR677" i="20"/>
  <c r="AS677" i="20"/>
  <c r="AT677" i="20"/>
  <c r="AU677" i="20"/>
  <c r="AH678" i="20"/>
  <c r="AI678" i="20"/>
  <c r="AJ678" i="20"/>
  <c r="AK678" i="20"/>
  <c r="AL678" i="20"/>
  <c r="AM678" i="20"/>
  <c r="AN678" i="20"/>
  <c r="AO678" i="20"/>
  <c r="AP678" i="20"/>
  <c r="AQ678" i="20"/>
  <c r="AR678" i="20"/>
  <c r="AS678" i="20"/>
  <c r="AT678" i="20"/>
  <c r="AU678" i="20"/>
  <c r="AH679" i="20"/>
  <c r="AI679" i="20"/>
  <c r="AJ679" i="20"/>
  <c r="AK679" i="20"/>
  <c r="AL679" i="20"/>
  <c r="AM679" i="20"/>
  <c r="AN679" i="20"/>
  <c r="AO679" i="20"/>
  <c r="AP679" i="20"/>
  <c r="AQ679" i="20"/>
  <c r="AR679" i="20"/>
  <c r="AS679" i="20"/>
  <c r="AT679" i="20"/>
  <c r="AU679" i="20"/>
  <c r="AH680" i="20"/>
  <c r="AI680" i="20"/>
  <c r="AJ680" i="20"/>
  <c r="AK680" i="20"/>
  <c r="AL680" i="20"/>
  <c r="AM680" i="20"/>
  <c r="AN680" i="20"/>
  <c r="AO680" i="20"/>
  <c r="AP680" i="20"/>
  <c r="AQ680" i="20"/>
  <c r="AR680" i="20"/>
  <c r="AS680" i="20"/>
  <c r="AT680" i="20"/>
  <c r="AU680" i="20"/>
  <c r="AH681" i="20"/>
  <c r="AI681" i="20"/>
  <c r="AJ681" i="20"/>
  <c r="AK681" i="20"/>
  <c r="AL681" i="20"/>
  <c r="AM681" i="20"/>
  <c r="AN681" i="20"/>
  <c r="AO681" i="20"/>
  <c r="AP681" i="20"/>
  <c r="AQ681" i="20"/>
  <c r="AR681" i="20"/>
  <c r="AS681" i="20"/>
  <c r="AT681" i="20"/>
  <c r="AU681" i="20"/>
  <c r="AH682" i="20"/>
  <c r="AI682" i="20"/>
  <c r="AJ682" i="20"/>
  <c r="AK682" i="20"/>
  <c r="AL682" i="20"/>
  <c r="AM682" i="20"/>
  <c r="AN682" i="20"/>
  <c r="AO682" i="20"/>
  <c r="AP682" i="20"/>
  <c r="AQ682" i="20"/>
  <c r="AR682" i="20"/>
  <c r="AS682" i="20"/>
  <c r="AT682" i="20"/>
  <c r="AU682" i="20"/>
  <c r="AH683" i="20"/>
  <c r="AI683" i="20"/>
  <c r="AJ683" i="20"/>
  <c r="AK683" i="20"/>
  <c r="AL683" i="20"/>
  <c r="AM683" i="20"/>
  <c r="AN683" i="20"/>
  <c r="AO683" i="20"/>
  <c r="AP683" i="20"/>
  <c r="AQ683" i="20"/>
  <c r="AR683" i="20"/>
  <c r="AS683" i="20"/>
  <c r="AT683" i="20"/>
  <c r="AU683" i="20"/>
  <c r="AH684" i="20"/>
  <c r="AI684" i="20"/>
  <c r="AJ684" i="20"/>
  <c r="AK684" i="20"/>
  <c r="AL684" i="20"/>
  <c r="AM684" i="20"/>
  <c r="AN684" i="20"/>
  <c r="AO684" i="20"/>
  <c r="AP684" i="20"/>
  <c r="AQ684" i="20"/>
  <c r="AR684" i="20"/>
  <c r="AS684" i="20"/>
  <c r="AT684" i="20"/>
  <c r="AU684" i="20"/>
  <c r="AH685" i="20"/>
  <c r="AI685" i="20"/>
  <c r="AJ685" i="20"/>
  <c r="AK685" i="20"/>
  <c r="AL685" i="20"/>
  <c r="AM685" i="20"/>
  <c r="AN685" i="20"/>
  <c r="AO685" i="20"/>
  <c r="AP685" i="20"/>
  <c r="AQ685" i="20"/>
  <c r="AR685" i="20"/>
  <c r="AS685" i="20"/>
  <c r="AT685" i="20"/>
  <c r="AU685" i="20"/>
  <c r="AH686" i="20"/>
  <c r="AI686" i="20"/>
  <c r="AJ686" i="20"/>
  <c r="AK686" i="20"/>
  <c r="AL686" i="20"/>
  <c r="AM686" i="20"/>
  <c r="AN686" i="20"/>
  <c r="AO686" i="20"/>
  <c r="AP686" i="20"/>
  <c r="AQ686" i="20"/>
  <c r="AR686" i="20"/>
  <c r="AS686" i="20"/>
  <c r="AT686" i="20"/>
  <c r="AU686" i="20"/>
  <c r="AH687" i="20"/>
  <c r="AI687" i="20"/>
  <c r="AJ687" i="20"/>
  <c r="AK687" i="20"/>
  <c r="AL687" i="20"/>
  <c r="AM687" i="20"/>
  <c r="AN687" i="20"/>
  <c r="AO687" i="20"/>
  <c r="AP687" i="20"/>
  <c r="AQ687" i="20"/>
  <c r="AR687" i="20"/>
  <c r="AS687" i="20"/>
  <c r="AT687" i="20"/>
  <c r="AU687" i="20"/>
  <c r="AH688" i="20"/>
  <c r="AI688" i="20"/>
  <c r="AJ688" i="20"/>
  <c r="AK688" i="20"/>
  <c r="AL688" i="20"/>
  <c r="AM688" i="20"/>
  <c r="AN688" i="20"/>
  <c r="AO688" i="20"/>
  <c r="AP688" i="20"/>
  <c r="AQ688" i="20"/>
  <c r="AR688" i="20"/>
  <c r="AS688" i="20"/>
  <c r="AT688" i="20"/>
  <c r="AU688" i="20"/>
  <c r="AH689" i="20"/>
  <c r="AI689" i="20"/>
  <c r="AJ689" i="20"/>
  <c r="AK689" i="20"/>
  <c r="AL689" i="20"/>
  <c r="AM689" i="20"/>
  <c r="AN689" i="20"/>
  <c r="AO689" i="20"/>
  <c r="AP689" i="20"/>
  <c r="AQ689" i="20"/>
  <c r="AR689" i="20"/>
  <c r="AS689" i="20"/>
  <c r="AT689" i="20"/>
  <c r="AU689" i="20"/>
  <c r="AH690" i="20"/>
  <c r="AI690" i="20"/>
  <c r="AJ690" i="20"/>
  <c r="AK690" i="20"/>
  <c r="AL690" i="20"/>
  <c r="AM690" i="20"/>
  <c r="AN690" i="20"/>
  <c r="AO690" i="20"/>
  <c r="AP690" i="20"/>
  <c r="AQ690" i="20"/>
  <c r="AR690" i="20"/>
  <c r="AS690" i="20"/>
  <c r="AT690" i="20"/>
  <c r="AU690" i="20"/>
  <c r="AH691" i="20"/>
  <c r="AI691" i="20"/>
  <c r="AJ691" i="20"/>
  <c r="AK691" i="20"/>
  <c r="AL691" i="20"/>
  <c r="AM691" i="20"/>
  <c r="AN691" i="20"/>
  <c r="AO691" i="20"/>
  <c r="AP691" i="20"/>
  <c r="AQ691" i="20"/>
  <c r="AR691" i="20"/>
  <c r="AS691" i="20"/>
  <c r="AT691" i="20"/>
  <c r="AU691" i="20"/>
  <c r="AH692" i="20"/>
  <c r="AI692" i="20"/>
  <c r="AJ692" i="20"/>
  <c r="AK692" i="20"/>
  <c r="AL692" i="20"/>
  <c r="AM692" i="20"/>
  <c r="AN692" i="20"/>
  <c r="AO692" i="20"/>
  <c r="AP692" i="20"/>
  <c r="AQ692" i="20"/>
  <c r="AR692" i="20"/>
  <c r="AS692" i="20"/>
  <c r="AT692" i="20"/>
  <c r="AU692" i="20"/>
  <c r="AH693" i="20"/>
  <c r="AI693" i="20"/>
  <c r="AJ693" i="20"/>
  <c r="AK693" i="20"/>
  <c r="AL693" i="20"/>
  <c r="AM693" i="20"/>
  <c r="AN693" i="20"/>
  <c r="AO693" i="20"/>
  <c r="AP693" i="20"/>
  <c r="AQ693" i="20"/>
  <c r="AR693" i="20"/>
  <c r="AS693" i="20"/>
  <c r="AT693" i="20"/>
  <c r="AU693" i="20"/>
  <c r="AH694" i="20"/>
  <c r="AI694" i="20"/>
  <c r="AJ694" i="20"/>
  <c r="AK694" i="20"/>
  <c r="AL694" i="20"/>
  <c r="AM694" i="20"/>
  <c r="AN694" i="20"/>
  <c r="AO694" i="20"/>
  <c r="AP694" i="20"/>
  <c r="AQ694" i="20"/>
  <c r="AR694" i="20"/>
  <c r="AS694" i="20"/>
  <c r="AT694" i="20"/>
  <c r="AU694" i="20"/>
  <c r="AH695" i="20"/>
  <c r="AI695" i="20"/>
  <c r="AJ695" i="20"/>
  <c r="AK695" i="20"/>
  <c r="AL695" i="20"/>
  <c r="AM695" i="20"/>
  <c r="AN695" i="20"/>
  <c r="AO695" i="20"/>
  <c r="AP695" i="20"/>
  <c r="AQ695" i="20"/>
  <c r="AR695" i="20"/>
  <c r="AS695" i="20"/>
  <c r="AT695" i="20"/>
  <c r="AU695" i="20"/>
  <c r="AH696" i="20"/>
  <c r="AI696" i="20"/>
  <c r="AJ696" i="20"/>
  <c r="AK696" i="20"/>
  <c r="AL696" i="20"/>
  <c r="AM696" i="20"/>
  <c r="AN696" i="20"/>
  <c r="AO696" i="20"/>
  <c r="AP696" i="20"/>
  <c r="AQ696" i="20"/>
  <c r="AR696" i="20"/>
  <c r="AS696" i="20"/>
  <c r="AT696" i="20"/>
  <c r="AU696" i="20"/>
  <c r="AH697" i="20"/>
  <c r="AI697" i="20"/>
  <c r="AJ697" i="20"/>
  <c r="AK697" i="20"/>
  <c r="AL697" i="20"/>
  <c r="AM697" i="20"/>
  <c r="AN697" i="20"/>
  <c r="AO697" i="20"/>
  <c r="AP697" i="20"/>
  <c r="AQ697" i="20"/>
  <c r="AR697" i="20"/>
  <c r="AS697" i="20"/>
  <c r="AT697" i="20"/>
  <c r="AU697" i="20"/>
  <c r="AH698" i="20"/>
  <c r="AI698" i="20"/>
  <c r="AJ698" i="20"/>
  <c r="AK698" i="20"/>
  <c r="AL698" i="20"/>
  <c r="AM698" i="20"/>
  <c r="AN698" i="20"/>
  <c r="AO698" i="20"/>
  <c r="AP698" i="20"/>
  <c r="AQ698" i="20"/>
  <c r="AR698" i="20"/>
  <c r="AS698" i="20"/>
  <c r="AT698" i="20"/>
  <c r="AU698" i="20"/>
  <c r="AH699" i="20"/>
  <c r="AI699" i="20"/>
  <c r="AJ699" i="20"/>
  <c r="AK699" i="20"/>
  <c r="AL699" i="20"/>
  <c r="AM699" i="20"/>
  <c r="AN699" i="20"/>
  <c r="AO699" i="20"/>
  <c r="AP699" i="20"/>
  <c r="AQ699" i="20"/>
  <c r="AR699" i="20"/>
  <c r="AS699" i="20"/>
  <c r="AT699" i="20"/>
  <c r="AU699" i="20"/>
  <c r="AH700" i="20"/>
  <c r="AI700" i="20"/>
  <c r="AJ700" i="20"/>
  <c r="AK700" i="20"/>
  <c r="AL700" i="20"/>
  <c r="AM700" i="20"/>
  <c r="AN700" i="20"/>
  <c r="AO700" i="20"/>
  <c r="AP700" i="20"/>
  <c r="AQ700" i="20"/>
  <c r="AR700" i="20"/>
  <c r="AS700" i="20"/>
  <c r="AT700" i="20"/>
  <c r="AU700" i="20"/>
  <c r="AH701" i="20"/>
  <c r="AI701" i="20"/>
  <c r="AJ701" i="20"/>
  <c r="AK701" i="20"/>
  <c r="AL701" i="20"/>
  <c r="AM701" i="20"/>
  <c r="AN701" i="20"/>
  <c r="AO701" i="20"/>
  <c r="AP701" i="20"/>
  <c r="AQ701" i="20"/>
  <c r="AR701" i="20"/>
  <c r="AS701" i="20"/>
  <c r="AT701" i="20"/>
  <c r="AU701" i="20"/>
  <c r="AH702" i="20"/>
  <c r="AI702" i="20"/>
  <c r="AJ702" i="20"/>
  <c r="AK702" i="20"/>
  <c r="AL702" i="20"/>
  <c r="AM702" i="20"/>
  <c r="AN702" i="20"/>
  <c r="AO702" i="20"/>
  <c r="AP702" i="20"/>
  <c r="AQ702" i="20"/>
  <c r="AR702" i="20"/>
  <c r="AS702" i="20"/>
  <c r="AT702" i="20"/>
  <c r="AU702" i="20"/>
  <c r="AH703" i="20"/>
  <c r="AI703" i="20"/>
  <c r="AJ703" i="20"/>
  <c r="AK703" i="20"/>
  <c r="AL703" i="20"/>
  <c r="AM703" i="20"/>
  <c r="AN703" i="20"/>
  <c r="AO703" i="20"/>
  <c r="AP703" i="20"/>
  <c r="AQ703" i="20"/>
  <c r="AR703" i="20"/>
  <c r="AS703" i="20"/>
  <c r="AT703" i="20"/>
  <c r="AU703" i="20"/>
  <c r="AH704" i="20"/>
  <c r="AI704" i="20"/>
  <c r="AJ704" i="20" s="1"/>
  <c r="AK704" i="20"/>
  <c r="AL704" i="20"/>
  <c r="AM704" i="20"/>
  <c r="AN704" i="20"/>
  <c r="AO704" i="20"/>
  <c r="AP704" i="20"/>
  <c r="AQ704" i="20"/>
  <c r="AR704" i="20"/>
  <c r="AS704" i="20"/>
  <c r="AT704" i="20"/>
  <c r="AU704" i="20"/>
  <c r="AH705" i="20"/>
  <c r="AI705" i="20"/>
  <c r="AJ705" i="20" s="1"/>
  <c r="AM705" i="20" s="1"/>
  <c r="AK705" i="20"/>
  <c r="AL705" i="20"/>
  <c r="AN705" i="20"/>
  <c r="AO705" i="20"/>
  <c r="AP705" i="20"/>
  <c r="AQ705" i="20"/>
  <c r="AR705" i="20"/>
  <c r="AS705" i="20"/>
  <c r="AT705" i="20"/>
  <c r="AU705" i="20"/>
  <c r="AH706" i="20"/>
  <c r="AI706" i="20"/>
  <c r="AJ706" i="20" s="1"/>
  <c r="AK706" i="20"/>
  <c r="AL706" i="20"/>
  <c r="AM706" i="20"/>
  <c r="AN706" i="20"/>
  <c r="AO706" i="20"/>
  <c r="AP706" i="20"/>
  <c r="AQ706" i="20"/>
  <c r="AR706" i="20"/>
  <c r="AS706" i="20"/>
  <c r="AT706" i="20"/>
  <c r="AU706" i="20"/>
  <c r="AH707" i="20"/>
  <c r="AI707" i="20"/>
  <c r="AJ707" i="20" s="1"/>
  <c r="AK707" i="20"/>
  <c r="AL707" i="20"/>
  <c r="AM707" i="20"/>
  <c r="AN707" i="20"/>
  <c r="AO707" i="20"/>
  <c r="AP707" i="20"/>
  <c r="AQ707" i="20"/>
  <c r="AR707" i="20"/>
  <c r="AS707" i="20"/>
  <c r="AT707" i="20"/>
  <c r="AU707" i="20"/>
  <c r="AH708" i="20"/>
  <c r="AI708" i="20"/>
  <c r="AJ708" i="20" s="1"/>
  <c r="AK708" i="20"/>
  <c r="AL708" i="20"/>
  <c r="AM708" i="20"/>
  <c r="AN708" i="20"/>
  <c r="AO708" i="20"/>
  <c r="AP708" i="20"/>
  <c r="AQ708" i="20"/>
  <c r="AR708" i="20"/>
  <c r="AS708" i="20"/>
  <c r="AT708" i="20"/>
  <c r="AU708" i="20"/>
  <c r="AH709" i="20"/>
  <c r="AI709" i="20"/>
  <c r="AJ709" i="20" s="1"/>
  <c r="AK709" i="20"/>
  <c r="AL709" i="20"/>
  <c r="AM709" i="20"/>
  <c r="AN709" i="20"/>
  <c r="AO709" i="20"/>
  <c r="AP709" i="20"/>
  <c r="AQ709" i="20"/>
  <c r="AR709" i="20"/>
  <c r="AS709" i="20"/>
  <c r="AT709" i="20"/>
  <c r="AU709" i="20"/>
  <c r="AH710" i="20"/>
  <c r="AI710" i="20"/>
  <c r="AJ710" i="20" s="1"/>
  <c r="AK710" i="20"/>
  <c r="AL710" i="20"/>
  <c r="AM710" i="20"/>
  <c r="AN710" i="20"/>
  <c r="AO710" i="20"/>
  <c r="AP710" i="20"/>
  <c r="AQ710" i="20"/>
  <c r="AR710" i="20"/>
  <c r="AS710" i="20"/>
  <c r="AT710" i="20"/>
  <c r="AU710" i="20"/>
  <c r="AH711" i="20"/>
  <c r="AI711" i="20"/>
  <c r="AJ711" i="20" s="1"/>
  <c r="AK711" i="20"/>
  <c r="AL711" i="20"/>
  <c r="AM711" i="20"/>
  <c r="AN711" i="20"/>
  <c r="AO711" i="20"/>
  <c r="AP711" i="20"/>
  <c r="AQ711" i="20"/>
  <c r="AR711" i="20"/>
  <c r="AS711" i="20"/>
  <c r="AT711" i="20"/>
  <c r="AU711" i="20"/>
  <c r="AH712" i="20"/>
  <c r="AI712" i="20"/>
  <c r="AJ712" i="20" s="1"/>
  <c r="AK712" i="20"/>
  <c r="AL712" i="20"/>
  <c r="AM712" i="20"/>
  <c r="AN712" i="20"/>
  <c r="AO712" i="20"/>
  <c r="AP712" i="20"/>
  <c r="AQ712" i="20"/>
  <c r="AR712" i="20"/>
  <c r="AS712" i="20"/>
  <c r="AT712" i="20"/>
  <c r="AU712" i="20"/>
  <c r="AH713" i="20"/>
  <c r="AI713" i="20"/>
  <c r="AJ713" i="20" s="1"/>
  <c r="AK713" i="20"/>
  <c r="AL713" i="20"/>
  <c r="AM713" i="20"/>
  <c r="AN713" i="20"/>
  <c r="AO713" i="20"/>
  <c r="AP713" i="20"/>
  <c r="AQ713" i="20"/>
  <c r="AR713" i="20"/>
  <c r="AS713" i="20"/>
  <c r="AT713" i="20"/>
  <c r="AU713" i="20"/>
  <c r="AH714" i="20"/>
  <c r="AI714" i="20"/>
  <c r="AJ714" i="20" s="1"/>
  <c r="AK714" i="20"/>
  <c r="AL714" i="20"/>
  <c r="AM714" i="20"/>
  <c r="AN714" i="20"/>
  <c r="AO714" i="20"/>
  <c r="AP714" i="20"/>
  <c r="AQ714" i="20"/>
  <c r="AR714" i="20"/>
  <c r="AS714" i="20"/>
  <c r="AT714" i="20"/>
  <c r="AU714" i="20"/>
  <c r="AH715" i="20"/>
  <c r="AI715" i="20"/>
  <c r="AJ715" i="20" s="1"/>
  <c r="AM715" i="20" s="1"/>
  <c r="AN715" i="20" s="1"/>
  <c r="AK715" i="20"/>
  <c r="AL715" i="20"/>
  <c r="AO715" i="20"/>
  <c r="AP715" i="20"/>
  <c r="AQ715" i="20"/>
  <c r="AR715" i="20"/>
  <c r="AS715" i="20"/>
  <c r="AT715" i="20"/>
  <c r="AU715" i="20"/>
  <c r="AH716" i="20"/>
  <c r="AI716" i="20"/>
  <c r="AJ716" i="20" s="1"/>
  <c r="AM716" i="20" s="1"/>
  <c r="AN716" i="20" s="1"/>
  <c r="AK716" i="20"/>
  <c r="AL716" i="20"/>
  <c r="AO716" i="20"/>
  <c r="AP716" i="20"/>
  <c r="AQ716" i="20"/>
  <c r="AR716" i="20"/>
  <c r="AS716" i="20"/>
  <c r="AT716" i="20"/>
  <c r="AU716" i="20"/>
  <c r="AH717" i="20"/>
  <c r="AI717" i="20"/>
  <c r="AJ717" i="20" s="1"/>
  <c r="AK717" i="20"/>
  <c r="AL717" i="20"/>
  <c r="AM717" i="20"/>
  <c r="AN717" i="20"/>
  <c r="AO717" i="20"/>
  <c r="AP717" i="20"/>
  <c r="AQ717" i="20"/>
  <c r="AR717" i="20"/>
  <c r="AS717" i="20"/>
  <c r="AT717" i="20"/>
  <c r="AU717" i="20"/>
  <c r="AH718" i="20"/>
  <c r="AI718" i="20"/>
  <c r="AJ718" i="20" s="1"/>
  <c r="AM718" i="20" s="1"/>
  <c r="AN718" i="20" s="1"/>
  <c r="AK718" i="20"/>
  <c r="AL718" i="20"/>
  <c r="AO718" i="20"/>
  <c r="AP718" i="20"/>
  <c r="AQ718" i="20"/>
  <c r="AR718" i="20"/>
  <c r="AS718" i="20"/>
  <c r="AT718" i="20" s="1"/>
  <c r="AU718" i="20"/>
  <c r="AH719" i="20"/>
  <c r="AI719" i="20"/>
  <c r="AJ719" i="20" s="1"/>
  <c r="AM719" i="20" s="1"/>
  <c r="AN719" i="20" s="1"/>
  <c r="AK719" i="20"/>
  <c r="AL719" i="20"/>
  <c r="AO719" i="20"/>
  <c r="AP719" i="20"/>
  <c r="AQ719" i="20"/>
  <c r="AR719" i="20"/>
  <c r="AS719" i="20"/>
  <c r="AT719" i="20"/>
  <c r="AU719" i="20"/>
  <c r="AH720" i="20"/>
  <c r="AI720" i="20"/>
  <c r="AJ720" i="20" s="1"/>
  <c r="AK720" i="20"/>
  <c r="AL720" i="20"/>
  <c r="AM720" i="20"/>
  <c r="AN720" i="20"/>
  <c r="AO720" i="20"/>
  <c r="AP720" i="20"/>
  <c r="AQ720" i="20"/>
  <c r="AR720" i="20"/>
  <c r="AS720" i="20"/>
  <c r="AT720" i="20"/>
  <c r="AU720" i="20"/>
  <c r="AH721" i="20"/>
  <c r="AI721" i="20"/>
  <c r="AJ721" i="20" s="1"/>
  <c r="AK721" i="20"/>
  <c r="AL721" i="20"/>
  <c r="AM721" i="20"/>
  <c r="AN721" i="20"/>
  <c r="AO721" i="20"/>
  <c r="AP721" i="20"/>
  <c r="AQ721" i="20"/>
  <c r="AR721" i="20"/>
  <c r="AS721" i="20"/>
  <c r="AT721" i="20"/>
  <c r="AU721" i="20"/>
  <c r="AH722" i="20"/>
  <c r="AI722" i="20"/>
  <c r="AJ722" i="20" s="1"/>
  <c r="AM722" i="20" s="1"/>
  <c r="AN722" i="20" s="1"/>
  <c r="AK722" i="20"/>
  <c r="AL722" i="20"/>
  <c r="AO722" i="20"/>
  <c r="AP722" i="20"/>
  <c r="AQ722" i="20"/>
  <c r="AR722" i="20"/>
  <c r="AS722" i="20"/>
  <c r="AT722" i="20"/>
  <c r="AU722" i="20"/>
  <c r="AH723" i="20"/>
  <c r="AI723" i="20"/>
  <c r="AJ723" i="20" s="1"/>
  <c r="AK723" i="20"/>
  <c r="AL723" i="20"/>
  <c r="AM723" i="20"/>
  <c r="AN723" i="20"/>
  <c r="AO723" i="20"/>
  <c r="AP723" i="20"/>
  <c r="AQ723" i="20"/>
  <c r="AR723" i="20"/>
  <c r="AS723" i="20"/>
  <c r="AT723" i="20"/>
  <c r="AU723" i="20"/>
  <c r="AH724" i="20"/>
  <c r="AI724" i="20"/>
  <c r="AJ724" i="20" s="1"/>
  <c r="AK724" i="20"/>
  <c r="AL724" i="20"/>
  <c r="AM724" i="20"/>
  <c r="AN724" i="20"/>
  <c r="AO724" i="20"/>
  <c r="AP724" i="20"/>
  <c r="AQ724" i="20"/>
  <c r="AR724" i="20"/>
  <c r="AS724" i="20"/>
  <c r="AT724" i="20"/>
  <c r="AU724" i="20"/>
  <c r="AH725" i="20"/>
  <c r="AI725" i="20"/>
  <c r="AJ725" i="20" s="1"/>
  <c r="AK725" i="20"/>
  <c r="AL725" i="20"/>
  <c r="AM725" i="20"/>
  <c r="AN725" i="20"/>
  <c r="AO725" i="20"/>
  <c r="AP725" i="20"/>
  <c r="AQ725" i="20"/>
  <c r="AR725" i="20"/>
  <c r="AS725" i="20"/>
  <c r="AT725" i="20"/>
  <c r="AU725" i="20"/>
  <c r="AH726" i="20"/>
  <c r="AI726" i="20"/>
  <c r="AJ726" i="20" s="1"/>
  <c r="AM726" i="20" s="1"/>
  <c r="AN726" i="20" s="1"/>
  <c r="AK726" i="20"/>
  <c r="AL726" i="20"/>
  <c r="AO726" i="20"/>
  <c r="AP726" i="20"/>
  <c r="AQ726" i="20"/>
  <c r="AR726" i="20"/>
  <c r="AS726" i="20"/>
  <c r="AT726" i="20"/>
  <c r="AU726" i="20"/>
  <c r="AH727" i="20"/>
  <c r="AI727" i="20"/>
  <c r="AJ727" i="20" s="1"/>
  <c r="AK727" i="20"/>
  <c r="AL727" i="20"/>
  <c r="AM727" i="20"/>
  <c r="AN727" i="20"/>
  <c r="AO727" i="20"/>
  <c r="AP727" i="20"/>
  <c r="AQ727" i="20"/>
  <c r="AR727" i="20"/>
  <c r="AS727" i="20"/>
  <c r="AT727" i="20"/>
  <c r="AU727" i="20"/>
  <c r="AH728" i="20"/>
  <c r="AI728" i="20"/>
  <c r="AJ728" i="20" s="1"/>
  <c r="AK728" i="20"/>
  <c r="AL728" i="20"/>
  <c r="AM728" i="20"/>
  <c r="AN728" i="20"/>
  <c r="AO728" i="20"/>
  <c r="AP728" i="20"/>
  <c r="AQ728" i="20"/>
  <c r="AR728" i="20"/>
  <c r="AS728" i="20"/>
  <c r="AT728" i="20"/>
  <c r="AU728" i="20"/>
  <c r="AH729" i="20"/>
  <c r="AI729" i="20"/>
  <c r="AJ729" i="20" s="1"/>
  <c r="AK729" i="20"/>
  <c r="AL729" i="20"/>
  <c r="AM729" i="20"/>
  <c r="AN729" i="20"/>
  <c r="AO729" i="20"/>
  <c r="AP729" i="20"/>
  <c r="AQ729" i="20"/>
  <c r="AR729" i="20"/>
  <c r="AS729" i="20"/>
  <c r="AT729" i="20"/>
  <c r="AU729" i="20"/>
  <c r="AH730" i="20"/>
  <c r="AI730" i="20"/>
  <c r="AJ730" i="20" s="1"/>
  <c r="AK730" i="20"/>
  <c r="AL730" i="20"/>
  <c r="AM730" i="20"/>
  <c r="AN730" i="20"/>
  <c r="AO730" i="20"/>
  <c r="AP730" i="20"/>
  <c r="AQ730" i="20"/>
  <c r="AR730" i="20"/>
  <c r="AS730" i="20"/>
  <c r="AT730" i="20"/>
  <c r="AU730" i="20"/>
  <c r="AH731" i="20"/>
  <c r="AI731" i="20"/>
  <c r="AJ731" i="20" s="1"/>
  <c r="AK731" i="20"/>
  <c r="AL731" i="20"/>
  <c r="AM731" i="20"/>
  <c r="AN731" i="20"/>
  <c r="AO731" i="20"/>
  <c r="AP731" i="20"/>
  <c r="AQ731" i="20"/>
  <c r="AR731" i="20"/>
  <c r="AS731" i="20"/>
  <c r="AT731" i="20"/>
  <c r="AU731" i="20"/>
  <c r="AH732" i="20"/>
  <c r="AI732" i="20"/>
  <c r="AJ732" i="20" s="1"/>
  <c r="AK732" i="20"/>
  <c r="AL732" i="20"/>
  <c r="AM732" i="20"/>
  <c r="AN732" i="20"/>
  <c r="AO732" i="20"/>
  <c r="AP732" i="20"/>
  <c r="AQ732" i="20"/>
  <c r="AR732" i="20"/>
  <c r="AS732" i="20"/>
  <c r="AT732" i="20"/>
  <c r="AU732" i="20"/>
  <c r="AH733" i="20"/>
  <c r="AI733" i="20"/>
  <c r="AJ733" i="20" s="1"/>
  <c r="AK733" i="20"/>
  <c r="AL733" i="20"/>
  <c r="AM733" i="20"/>
  <c r="AN733" i="20"/>
  <c r="AO733" i="20"/>
  <c r="AP733" i="20"/>
  <c r="AQ733" i="20"/>
  <c r="AR733" i="20"/>
  <c r="AS733" i="20"/>
  <c r="AT733" i="20"/>
  <c r="AU733" i="20"/>
  <c r="AH734" i="20"/>
  <c r="AI734" i="20"/>
  <c r="AJ734" i="20" s="1"/>
  <c r="AK734" i="20"/>
  <c r="AL734" i="20"/>
  <c r="AM734" i="20"/>
  <c r="AN734" i="20"/>
  <c r="AO734" i="20"/>
  <c r="AP734" i="20" s="1"/>
  <c r="AQ734" i="20"/>
  <c r="AR734" i="20"/>
  <c r="AS734" i="20"/>
  <c r="AT734" i="20"/>
  <c r="AU734" i="20"/>
  <c r="AH735" i="20"/>
  <c r="AI735" i="20"/>
  <c r="AJ735" i="20" s="1"/>
  <c r="AK735" i="20"/>
  <c r="AL735" i="20"/>
  <c r="AM735" i="20"/>
  <c r="AN735" i="20"/>
  <c r="AO735" i="20"/>
  <c r="AP735" i="20"/>
  <c r="AQ735" i="20"/>
  <c r="AR735" i="20"/>
  <c r="AS735" i="20"/>
  <c r="AT735" i="20"/>
  <c r="AU735" i="20"/>
  <c r="AH736" i="20"/>
  <c r="AI736" i="20"/>
  <c r="AJ736" i="20" s="1"/>
  <c r="AK736" i="20"/>
  <c r="AL736" i="20"/>
  <c r="AM736" i="20"/>
  <c r="AN736" i="20"/>
  <c r="AO736" i="20"/>
  <c r="AP736" i="20"/>
  <c r="AQ736" i="20"/>
  <c r="AR736" i="20"/>
  <c r="AS736" i="20"/>
  <c r="AT736" i="20"/>
  <c r="AU736" i="20"/>
  <c r="AH737" i="20"/>
  <c r="AI737" i="20"/>
  <c r="AJ737" i="20" s="1"/>
  <c r="AK737" i="20"/>
  <c r="AL737" i="20"/>
  <c r="AM737" i="20"/>
  <c r="AN737" i="20"/>
  <c r="AO737" i="20"/>
  <c r="AP737" i="20"/>
  <c r="AQ737" i="20"/>
  <c r="AR737" i="20"/>
  <c r="AS737" i="20"/>
  <c r="AT737" i="20"/>
  <c r="AU737" i="20"/>
  <c r="AH738" i="20"/>
  <c r="AI738" i="20"/>
  <c r="AJ738" i="20" s="1"/>
  <c r="AK738" i="20"/>
  <c r="AL738" i="20"/>
  <c r="AM738" i="20"/>
  <c r="AN738" i="20"/>
  <c r="AO738" i="20"/>
  <c r="AP738" i="20"/>
  <c r="AQ738" i="20"/>
  <c r="AR738" i="20"/>
  <c r="AS738" i="20"/>
  <c r="AT738" i="20"/>
  <c r="AU738" i="20"/>
  <c r="AH739" i="20"/>
  <c r="AI739" i="20"/>
  <c r="AJ739" i="20" s="1"/>
  <c r="AK739" i="20"/>
  <c r="AL739" i="20"/>
  <c r="AM739" i="20"/>
  <c r="AN739" i="20"/>
  <c r="AO739" i="20"/>
  <c r="AP739" i="20"/>
  <c r="AQ739" i="20"/>
  <c r="AR739" i="20"/>
  <c r="AS739" i="20"/>
  <c r="AT739" i="20"/>
  <c r="AU739" i="20"/>
  <c r="AH740" i="20"/>
  <c r="AI740" i="20"/>
  <c r="AJ740" i="20" s="1"/>
  <c r="AK740" i="20"/>
  <c r="AL740" i="20"/>
  <c r="AM740" i="20"/>
  <c r="AN740" i="20"/>
  <c r="AO740" i="20"/>
  <c r="AP740" i="20"/>
  <c r="AQ740" i="20"/>
  <c r="AR740" i="20"/>
  <c r="AS740" i="20"/>
  <c r="AT740" i="20"/>
  <c r="AU740" i="20"/>
  <c r="AH741" i="20"/>
  <c r="AI741" i="20"/>
  <c r="AJ741" i="20" s="1"/>
  <c r="AK741" i="20"/>
  <c r="AL741" i="20"/>
  <c r="AM741" i="20"/>
  <c r="AN741" i="20"/>
  <c r="AO741" i="20"/>
  <c r="AP741" i="20"/>
  <c r="AQ741" i="20"/>
  <c r="AR741" i="20"/>
  <c r="AS741" i="20"/>
  <c r="AT741" i="20"/>
  <c r="AU741" i="20"/>
  <c r="AH742" i="20"/>
  <c r="AI742" i="20"/>
  <c r="AJ742" i="20" s="1"/>
  <c r="AM742" i="20" s="1"/>
  <c r="AN742" i="20" s="1"/>
  <c r="AK742" i="20"/>
  <c r="AL742" i="20"/>
  <c r="AO742" i="20"/>
  <c r="AP742" i="20"/>
  <c r="AQ742" i="20"/>
  <c r="AR742" i="20" s="1"/>
  <c r="AS742" i="20"/>
  <c r="AT742" i="20" s="1"/>
  <c r="AU742" i="20"/>
  <c r="AH743" i="20"/>
  <c r="AI743" i="20"/>
  <c r="AJ743" i="20" s="1"/>
  <c r="AM743" i="20" s="1"/>
  <c r="AN743" i="20" s="1"/>
  <c r="AK743" i="20"/>
  <c r="AL743" i="20"/>
  <c r="AO743" i="20"/>
  <c r="AP743" i="20"/>
  <c r="AQ743" i="20"/>
  <c r="AR743" i="20"/>
  <c r="AS743" i="20"/>
  <c r="AT743" i="20"/>
  <c r="AU743" i="20"/>
  <c r="AH744" i="20"/>
  <c r="AI744" i="20"/>
  <c r="AJ744" i="20" s="1"/>
  <c r="AM744" i="20" s="1"/>
  <c r="AN744" i="20" s="1"/>
  <c r="AK744" i="20"/>
  <c r="AL744" i="20"/>
  <c r="AO744" i="20"/>
  <c r="AP744" i="20"/>
  <c r="AQ744" i="20"/>
  <c r="AR744" i="20"/>
  <c r="AS744" i="20"/>
  <c r="AT744" i="20" s="1"/>
  <c r="AU744" i="20"/>
  <c r="AH745" i="20"/>
  <c r="AI745" i="20"/>
  <c r="AJ745" i="20" s="1"/>
  <c r="AK745" i="20"/>
  <c r="AL745" i="20"/>
  <c r="AM745" i="20"/>
  <c r="AN745" i="20"/>
  <c r="AO745" i="20"/>
  <c r="AP745" i="20"/>
  <c r="AQ745" i="20"/>
  <c r="AR745" i="20"/>
  <c r="AS745" i="20"/>
  <c r="AT745" i="20"/>
  <c r="AU745" i="20"/>
  <c r="AH746" i="20"/>
  <c r="AI746" i="20"/>
  <c r="AJ746" i="20" s="1"/>
  <c r="AK746" i="20"/>
  <c r="AL746" i="20"/>
  <c r="AM746" i="20"/>
  <c r="AN746" i="20"/>
  <c r="AO746" i="20"/>
  <c r="AP746" i="20"/>
  <c r="AQ746" i="20"/>
  <c r="AR746" i="20"/>
  <c r="AS746" i="20"/>
  <c r="AT746" i="20"/>
  <c r="AU746" i="20"/>
  <c r="AH747" i="20"/>
  <c r="AI747" i="20"/>
  <c r="AJ747" i="20" s="1"/>
  <c r="AK747" i="20"/>
  <c r="AL747" i="20"/>
  <c r="AM747" i="20"/>
  <c r="AN747" i="20" s="1"/>
  <c r="AO747" i="20"/>
  <c r="AP747" i="20"/>
  <c r="AQ747" i="20"/>
  <c r="AR747" i="20"/>
  <c r="AS747" i="20"/>
  <c r="AT747" i="20" s="1"/>
  <c r="AU747" i="20"/>
  <c r="AH748" i="20"/>
  <c r="AI748" i="20"/>
  <c r="AJ748" i="20" s="1"/>
  <c r="AM748" i="20" s="1"/>
  <c r="AN748" i="20" s="1"/>
  <c r="AK748" i="20"/>
  <c r="AL748" i="20"/>
  <c r="AO748" i="20"/>
  <c r="AP748" i="20"/>
  <c r="AQ748" i="20"/>
  <c r="AR748" i="20"/>
  <c r="AS748" i="20"/>
  <c r="AT748" i="20" s="1"/>
  <c r="AU748" i="20"/>
  <c r="AH749" i="20"/>
  <c r="AI749" i="20"/>
  <c r="AJ749" i="20" s="1"/>
  <c r="AK749" i="20"/>
  <c r="AL749" i="20"/>
  <c r="AM749" i="20"/>
  <c r="AN749" i="20"/>
  <c r="AO749" i="20"/>
  <c r="AP749" i="20"/>
  <c r="AQ749" i="20"/>
  <c r="AR749" i="20"/>
  <c r="AS749" i="20"/>
  <c r="AT749" i="20"/>
  <c r="AU749" i="20"/>
  <c r="AH750" i="20"/>
  <c r="AI750" i="20"/>
  <c r="AJ750" i="20" s="1"/>
  <c r="AK750" i="20"/>
  <c r="AL750" i="20"/>
  <c r="AM750" i="20"/>
  <c r="AN750" i="20"/>
  <c r="AO750" i="20"/>
  <c r="AP750" i="20"/>
  <c r="AQ750" i="20"/>
  <c r="AR750" i="20"/>
  <c r="AS750" i="20"/>
  <c r="AT750" i="20"/>
  <c r="AU750" i="20"/>
  <c r="AH751" i="20"/>
  <c r="AI751" i="20"/>
  <c r="AJ751" i="20" s="1"/>
  <c r="AK751" i="20"/>
  <c r="AL751" i="20"/>
  <c r="AM751" i="20"/>
  <c r="AN751" i="20"/>
  <c r="AO751" i="20"/>
  <c r="AP751" i="20"/>
  <c r="AQ751" i="20"/>
  <c r="AR751" i="20"/>
  <c r="AS751" i="20"/>
  <c r="AT751" i="20"/>
  <c r="AU751" i="20"/>
  <c r="AH752" i="20"/>
  <c r="AI752" i="20"/>
  <c r="AJ752" i="20" s="1"/>
  <c r="AK752" i="20"/>
  <c r="AL752" i="20"/>
  <c r="AM752" i="20"/>
  <c r="AN752" i="20"/>
  <c r="AO752" i="20"/>
  <c r="AP752" i="20"/>
  <c r="AQ752" i="20"/>
  <c r="AR752" i="20"/>
  <c r="AS752" i="20"/>
  <c r="AT752" i="20"/>
  <c r="AU752" i="20"/>
  <c r="AH753" i="20"/>
  <c r="AI753" i="20"/>
  <c r="AJ753" i="20" s="1"/>
  <c r="AK753" i="20"/>
  <c r="AL753" i="20"/>
  <c r="AM753" i="20"/>
  <c r="AN753" i="20"/>
  <c r="AO753" i="20"/>
  <c r="AP753" i="20"/>
  <c r="AQ753" i="20"/>
  <c r="AR753" i="20"/>
  <c r="AS753" i="20"/>
  <c r="AT753" i="20"/>
  <c r="AU753" i="20"/>
  <c r="AH754" i="20"/>
  <c r="AI754" i="20"/>
  <c r="AJ754" i="20" s="1"/>
  <c r="AK754" i="20"/>
  <c r="AL754" i="20"/>
  <c r="AM754" i="20"/>
  <c r="AN754" i="20"/>
  <c r="AO754" i="20"/>
  <c r="AP754" i="20"/>
  <c r="AQ754" i="20"/>
  <c r="AR754" i="20"/>
  <c r="AS754" i="20"/>
  <c r="AT754" i="20"/>
  <c r="AU754" i="20"/>
  <c r="AH755" i="20"/>
  <c r="AI755" i="20"/>
  <c r="AJ755" i="20" s="1"/>
  <c r="AK755" i="20"/>
  <c r="AL755" i="20"/>
  <c r="AM755" i="20"/>
  <c r="AN755" i="20"/>
  <c r="AO755" i="20"/>
  <c r="AP755" i="20"/>
  <c r="AQ755" i="20"/>
  <c r="AR755" i="20"/>
  <c r="AS755" i="20"/>
  <c r="AT755" i="20"/>
  <c r="AU755" i="20"/>
  <c r="AH756" i="20"/>
  <c r="AI756" i="20"/>
  <c r="AJ756" i="20" s="1"/>
  <c r="AK756" i="20"/>
  <c r="AL756" i="20"/>
  <c r="AM756" i="20"/>
  <c r="AN756" i="20"/>
  <c r="AO756" i="20"/>
  <c r="AP756" i="20"/>
  <c r="AQ756" i="20"/>
  <c r="AR756" i="20"/>
  <c r="AS756" i="20"/>
  <c r="AT756" i="20"/>
  <c r="AU756" i="20"/>
  <c r="AH757" i="20"/>
  <c r="AI757" i="20"/>
  <c r="AJ757" i="20" s="1"/>
  <c r="AK757" i="20"/>
  <c r="AL757" i="20"/>
  <c r="AM757" i="20"/>
  <c r="AN757" i="20"/>
  <c r="AO757" i="20"/>
  <c r="AP757" i="20"/>
  <c r="AQ757" i="20"/>
  <c r="AR757" i="20"/>
  <c r="AS757" i="20"/>
  <c r="AT757" i="20"/>
  <c r="AU757" i="20"/>
  <c r="AH758" i="20"/>
  <c r="AI758" i="20"/>
  <c r="AJ758" i="20" s="1"/>
  <c r="AK758" i="20"/>
  <c r="AL758" i="20"/>
  <c r="AM758" i="20"/>
  <c r="AN758" i="20"/>
  <c r="AO758" i="20"/>
  <c r="AP758" i="20"/>
  <c r="AQ758" i="20"/>
  <c r="AR758" i="20"/>
  <c r="AS758" i="20"/>
  <c r="AT758" i="20"/>
  <c r="AU758" i="20"/>
  <c r="AH759" i="20"/>
  <c r="AI759" i="20"/>
  <c r="AJ759" i="20" s="1"/>
  <c r="AK759" i="20"/>
  <c r="AL759" i="20"/>
  <c r="AM759" i="20"/>
  <c r="AN759" i="20"/>
  <c r="AO759" i="20"/>
  <c r="AP759" i="20"/>
  <c r="AQ759" i="20"/>
  <c r="AR759" i="20"/>
  <c r="AS759" i="20"/>
  <c r="AT759" i="20"/>
  <c r="AU759" i="20"/>
  <c r="AH760" i="20"/>
  <c r="AI760" i="20"/>
  <c r="AJ760" i="20" s="1"/>
  <c r="AK760" i="20"/>
  <c r="AL760" i="20"/>
  <c r="AM760" i="20"/>
  <c r="AN760" i="20" s="1"/>
  <c r="AO760" i="20"/>
  <c r="AP760" i="20"/>
  <c r="AQ760" i="20"/>
  <c r="AR760" i="20"/>
  <c r="AS760" i="20"/>
  <c r="AT760" i="20" s="1"/>
  <c r="AU760" i="20"/>
  <c r="AH761" i="20"/>
  <c r="AI761" i="20"/>
  <c r="AJ761" i="20" s="1"/>
  <c r="AK761" i="20"/>
  <c r="AL761" i="20"/>
  <c r="AM761" i="20"/>
  <c r="AN761" i="20"/>
  <c r="AO761" i="20"/>
  <c r="AP761" i="20"/>
  <c r="AQ761" i="20"/>
  <c r="AR761" i="20"/>
  <c r="AS761" i="20"/>
  <c r="AT761" i="20"/>
  <c r="AU761" i="20"/>
  <c r="AH762" i="20"/>
  <c r="AI762" i="20"/>
  <c r="AJ762" i="20" s="1"/>
  <c r="AK762" i="20"/>
  <c r="AL762" i="20"/>
  <c r="AM762" i="20"/>
  <c r="AN762" i="20" s="1"/>
  <c r="AO762" i="20"/>
  <c r="AP762" i="20"/>
  <c r="AQ762" i="20"/>
  <c r="AR762" i="20"/>
  <c r="AS762" i="20"/>
  <c r="AT762" i="20" s="1"/>
  <c r="AU762" i="20"/>
  <c r="AH763" i="20"/>
  <c r="AI763" i="20"/>
  <c r="AJ763" i="20" s="1"/>
  <c r="AK763" i="20"/>
  <c r="AL763" i="20"/>
  <c r="AM763" i="20"/>
  <c r="AN763" i="20"/>
  <c r="AO763" i="20"/>
  <c r="AP763" i="20"/>
  <c r="AQ763" i="20"/>
  <c r="AR763" i="20"/>
  <c r="AS763" i="20"/>
  <c r="AT763" i="20"/>
  <c r="AU763" i="20"/>
  <c r="AH764" i="20"/>
  <c r="AI764" i="20"/>
  <c r="AJ764" i="20" s="1"/>
  <c r="AM764" i="20" s="1"/>
  <c r="AN764" i="20" s="1"/>
  <c r="AK764" i="20"/>
  <c r="AL764" i="20"/>
  <c r="AO764" i="20"/>
  <c r="AP764" i="20"/>
  <c r="AQ764" i="20"/>
  <c r="AR764" i="20"/>
  <c r="AS764" i="20"/>
  <c r="AT764" i="20" s="1"/>
  <c r="AU764" i="20"/>
  <c r="AH765" i="20"/>
  <c r="AI765" i="20"/>
  <c r="AJ765" i="20" s="1"/>
  <c r="AM765" i="20" s="1"/>
  <c r="AN765" i="20" s="1"/>
  <c r="AK765" i="20"/>
  <c r="AL765" i="20"/>
  <c r="AO765" i="20"/>
  <c r="AP765" i="20"/>
  <c r="AQ765" i="20"/>
  <c r="AR765" i="20"/>
  <c r="AS765" i="20"/>
  <c r="AT765" i="20" s="1"/>
  <c r="AU765" i="20"/>
  <c r="AH766" i="20"/>
  <c r="AI766" i="20"/>
  <c r="AJ766" i="20" s="1"/>
  <c r="AM766" i="20" s="1"/>
  <c r="AN766" i="20" s="1"/>
  <c r="AK766" i="20"/>
  <c r="AL766" i="20"/>
  <c r="AO766" i="20"/>
  <c r="AP766" i="20"/>
  <c r="AQ766" i="20"/>
  <c r="AR766" i="20"/>
  <c r="AS766" i="20"/>
  <c r="AT766" i="20" s="1"/>
  <c r="AU766" i="20"/>
  <c r="AH767" i="20"/>
  <c r="AI767" i="20"/>
  <c r="AJ767" i="20" s="1"/>
  <c r="AK767" i="20"/>
  <c r="AL767" i="20"/>
  <c r="AM767" i="20"/>
  <c r="AN767" i="20"/>
  <c r="AO767" i="20"/>
  <c r="AP767" i="20"/>
  <c r="AQ767" i="20"/>
  <c r="AR767" i="20"/>
  <c r="AS767" i="20"/>
  <c r="AT767" i="20"/>
  <c r="AU767" i="20"/>
  <c r="AH768" i="20"/>
  <c r="AI768" i="20"/>
  <c r="AJ768" i="20" s="1"/>
  <c r="AK768" i="20"/>
  <c r="AL768" i="20"/>
  <c r="AM768" i="20"/>
  <c r="AN768" i="20"/>
  <c r="AO768" i="20"/>
  <c r="AP768" i="20"/>
  <c r="AQ768" i="20"/>
  <c r="AR768" i="20"/>
  <c r="AS768" i="20"/>
  <c r="AT768" i="20"/>
  <c r="AU768" i="20"/>
  <c r="AH769" i="20"/>
  <c r="AI769" i="20"/>
  <c r="AJ769" i="20" s="1"/>
  <c r="AK769" i="20"/>
  <c r="AL769" i="20"/>
  <c r="AM769" i="20"/>
  <c r="AN769" i="20"/>
  <c r="AO769" i="20"/>
  <c r="AP769" i="20"/>
  <c r="AQ769" i="20"/>
  <c r="AR769" i="20"/>
  <c r="AS769" i="20"/>
  <c r="AT769" i="20"/>
  <c r="AU769" i="20"/>
  <c r="AH770" i="20"/>
  <c r="AI770" i="20"/>
  <c r="AJ770" i="20" s="1"/>
  <c r="AK770" i="20"/>
  <c r="AL770" i="20"/>
  <c r="AM770" i="20"/>
  <c r="AN770" i="20"/>
  <c r="AO770" i="20"/>
  <c r="AP770" i="20"/>
  <c r="AQ770" i="20"/>
  <c r="AR770" i="20"/>
  <c r="AS770" i="20"/>
  <c r="AT770" i="20"/>
  <c r="AU770" i="20"/>
  <c r="AH771" i="20"/>
  <c r="AI771" i="20"/>
  <c r="AJ771" i="20" s="1"/>
  <c r="AK771" i="20"/>
  <c r="AL771" i="20"/>
  <c r="AM771" i="20"/>
  <c r="AN771" i="20"/>
  <c r="AO771" i="20"/>
  <c r="AP771" i="20"/>
  <c r="AQ771" i="20"/>
  <c r="AR771" i="20"/>
  <c r="AS771" i="20"/>
  <c r="AT771" i="20"/>
  <c r="AU771" i="20"/>
  <c r="AH772" i="20"/>
  <c r="AI772" i="20"/>
  <c r="AJ772" i="20" s="1"/>
  <c r="AK772" i="20"/>
  <c r="AL772" i="20"/>
  <c r="AM772" i="20"/>
  <c r="AN772" i="20"/>
  <c r="AO772" i="20"/>
  <c r="AP772" i="20"/>
  <c r="AQ772" i="20"/>
  <c r="AR772" i="20"/>
  <c r="AS772" i="20"/>
  <c r="AT772" i="20"/>
  <c r="AU772" i="20"/>
  <c r="AH773" i="20"/>
  <c r="AI773" i="20"/>
  <c r="AJ773" i="20" s="1"/>
  <c r="AK773" i="20"/>
  <c r="AL773" i="20"/>
  <c r="AM773" i="20"/>
  <c r="AN773" i="20"/>
  <c r="AO773" i="20"/>
  <c r="AP773" i="20"/>
  <c r="AQ773" i="20"/>
  <c r="AR773" i="20"/>
  <c r="AS773" i="20"/>
  <c r="AT773" i="20"/>
  <c r="AU773" i="20"/>
  <c r="AH774" i="20"/>
  <c r="AI774" i="20"/>
  <c r="AJ774" i="20"/>
  <c r="AK774" i="20"/>
  <c r="AL774" i="20"/>
  <c r="AM774" i="20"/>
  <c r="AN774" i="20"/>
  <c r="AO774" i="20"/>
  <c r="AP774" i="20"/>
  <c r="AQ774" i="20"/>
  <c r="AR774" i="20"/>
  <c r="AS774" i="20"/>
  <c r="AT774" i="20"/>
  <c r="AU774" i="20"/>
  <c r="AH775" i="20"/>
  <c r="AI775" i="20"/>
  <c r="AJ775" i="20"/>
  <c r="AK775" i="20"/>
  <c r="AL775" i="20"/>
  <c r="AM775" i="20"/>
  <c r="AN775" i="20"/>
  <c r="AO775" i="20"/>
  <c r="AP775" i="20"/>
  <c r="AQ775" i="20"/>
  <c r="AR775" i="20"/>
  <c r="AS775" i="20"/>
  <c r="AT775" i="20"/>
  <c r="AU775" i="20"/>
  <c r="AH776" i="20"/>
  <c r="AI776" i="20"/>
  <c r="AJ776" i="20"/>
  <c r="AK776" i="20"/>
  <c r="AL776" i="20"/>
  <c r="AM776" i="20"/>
  <c r="AN776" i="20"/>
  <c r="AO776" i="20"/>
  <c r="AP776" i="20"/>
  <c r="AQ776" i="20"/>
  <c r="AR776" i="20"/>
  <c r="AS776" i="20"/>
  <c r="AT776" i="20"/>
  <c r="AU776" i="20"/>
  <c r="AH777" i="20"/>
  <c r="AI777" i="20"/>
  <c r="AJ777" i="20"/>
  <c r="AK777" i="20"/>
  <c r="AL777" i="20"/>
  <c r="AM777" i="20"/>
  <c r="AN777" i="20"/>
  <c r="AO777" i="20"/>
  <c r="AP777" i="20"/>
  <c r="AQ777" i="20"/>
  <c r="AR777" i="20"/>
  <c r="AS777" i="20"/>
  <c r="AT777" i="20"/>
  <c r="AU777" i="20"/>
  <c r="AH778" i="20"/>
  <c r="AI778" i="20"/>
  <c r="AJ778" i="20"/>
  <c r="AK778" i="20"/>
  <c r="AL778" i="20"/>
  <c r="AM778" i="20"/>
  <c r="AN778" i="20"/>
  <c r="AO778" i="20"/>
  <c r="AP778" i="20"/>
  <c r="AQ778" i="20"/>
  <c r="AR778" i="20"/>
  <c r="AS778" i="20"/>
  <c r="AT778" i="20"/>
  <c r="AU778" i="20"/>
  <c r="AH779" i="20"/>
  <c r="AI779" i="20"/>
  <c r="AJ779" i="20"/>
  <c r="AK779" i="20"/>
  <c r="AL779" i="20"/>
  <c r="AM779" i="20"/>
  <c r="AN779" i="20"/>
  <c r="AO779" i="20"/>
  <c r="AP779" i="20"/>
  <c r="AQ779" i="20"/>
  <c r="AR779" i="20"/>
  <c r="AS779" i="20"/>
  <c r="AT779" i="20"/>
  <c r="AU779" i="20"/>
  <c r="AH780" i="20"/>
  <c r="AI780" i="20"/>
  <c r="AJ780" i="20"/>
  <c r="AK780" i="20"/>
  <c r="AL780" i="20"/>
  <c r="AM780" i="20"/>
  <c r="AN780" i="20"/>
  <c r="AO780" i="20"/>
  <c r="AP780" i="20"/>
  <c r="AQ780" i="20"/>
  <c r="AR780" i="20"/>
  <c r="AS780" i="20"/>
  <c r="AT780" i="20"/>
  <c r="AU780" i="20"/>
  <c r="AH781" i="20"/>
  <c r="AI781" i="20"/>
  <c r="AJ781" i="20"/>
  <c r="AK781" i="20"/>
  <c r="AL781" i="20"/>
  <c r="AM781" i="20"/>
  <c r="AN781" i="20"/>
  <c r="AO781" i="20"/>
  <c r="AP781" i="20"/>
  <c r="AQ781" i="20"/>
  <c r="AR781" i="20"/>
  <c r="AS781" i="20"/>
  <c r="AT781" i="20"/>
  <c r="AU781" i="20"/>
  <c r="AH782" i="20"/>
  <c r="AI782" i="20"/>
  <c r="AJ782" i="20"/>
  <c r="AK782" i="20"/>
  <c r="AL782" i="20"/>
  <c r="AM782" i="20"/>
  <c r="AN782" i="20"/>
  <c r="AO782" i="20"/>
  <c r="AP782" i="20"/>
  <c r="AQ782" i="20"/>
  <c r="AR782" i="20"/>
  <c r="AS782" i="20"/>
  <c r="AT782" i="20"/>
  <c r="AU782" i="20"/>
  <c r="AH783" i="20"/>
  <c r="AI783" i="20"/>
  <c r="AJ783" i="20"/>
  <c r="AK783" i="20"/>
  <c r="AL783" i="20"/>
  <c r="AM783" i="20"/>
  <c r="AN783" i="20"/>
  <c r="AO783" i="20"/>
  <c r="AP783" i="20"/>
  <c r="AQ783" i="20"/>
  <c r="AR783" i="20"/>
  <c r="AS783" i="20"/>
  <c r="AT783" i="20"/>
  <c r="AU783" i="20"/>
  <c r="AH784" i="20"/>
  <c r="AI784" i="20"/>
  <c r="AJ784" i="20"/>
  <c r="AK784" i="20"/>
  <c r="AL784" i="20"/>
  <c r="AM784" i="20"/>
  <c r="AN784" i="20"/>
  <c r="AO784" i="20"/>
  <c r="AP784" i="20"/>
  <c r="AQ784" i="20"/>
  <c r="AR784" i="20"/>
  <c r="AS784" i="20"/>
  <c r="AT784" i="20"/>
  <c r="AU784" i="20"/>
  <c r="AH785" i="20"/>
  <c r="AI785" i="20"/>
  <c r="AJ785" i="20"/>
  <c r="AK785" i="20"/>
  <c r="AL785" i="20"/>
  <c r="AM785" i="20"/>
  <c r="AN785" i="20"/>
  <c r="AO785" i="20"/>
  <c r="AP785" i="20"/>
  <c r="AQ785" i="20"/>
  <c r="AR785" i="20"/>
  <c r="AS785" i="20"/>
  <c r="AT785" i="20"/>
  <c r="AU785" i="20"/>
  <c r="AH786" i="20"/>
  <c r="AI786" i="20"/>
  <c r="AJ786" i="20"/>
  <c r="AK786" i="20"/>
  <c r="AL786" i="20"/>
  <c r="AM786" i="20"/>
  <c r="AN786" i="20"/>
  <c r="AO786" i="20"/>
  <c r="AP786" i="20"/>
  <c r="AQ786" i="20"/>
  <c r="AR786" i="20"/>
  <c r="AS786" i="20"/>
  <c r="AT786" i="20"/>
  <c r="AU786" i="20"/>
  <c r="AH787" i="20"/>
  <c r="AI787" i="20"/>
  <c r="AJ787" i="20"/>
  <c r="AK787" i="20"/>
  <c r="AL787" i="20"/>
  <c r="AM787" i="20"/>
  <c r="AN787" i="20"/>
  <c r="AO787" i="20"/>
  <c r="AP787" i="20"/>
  <c r="AQ787" i="20"/>
  <c r="AR787" i="20"/>
  <c r="AS787" i="20"/>
  <c r="AT787" i="20"/>
  <c r="AU787" i="20"/>
  <c r="AH788" i="20"/>
  <c r="AI788" i="20"/>
  <c r="AJ788" i="20"/>
  <c r="AK788" i="20"/>
  <c r="AL788" i="20"/>
  <c r="AM788" i="20"/>
  <c r="AN788" i="20"/>
  <c r="AO788" i="20"/>
  <c r="AP788" i="20"/>
  <c r="AQ788" i="20"/>
  <c r="AR788" i="20"/>
  <c r="AS788" i="20"/>
  <c r="AT788" i="20"/>
  <c r="AU788" i="20"/>
  <c r="AH789" i="20"/>
  <c r="AI789" i="20"/>
  <c r="AJ789" i="20"/>
  <c r="AK789" i="20"/>
  <c r="AL789" i="20"/>
  <c r="AM789" i="20"/>
  <c r="AN789" i="20"/>
  <c r="AO789" i="20"/>
  <c r="AP789" i="20"/>
  <c r="AQ789" i="20"/>
  <c r="AR789" i="20"/>
  <c r="AS789" i="20"/>
  <c r="AT789" i="20"/>
  <c r="AU789" i="20"/>
  <c r="AH790" i="20"/>
  <c r="AI790" i="20"/>
  <c r="AJ790" i="20"/>
  <c r="AK790" i="20"/>
  <c r="AL790" i="20"/>
  <c r="AM790" i="20"/>
  <c r="AN790" i="20"/>
  <c r="AO790" i="20"/>
  <c r="AP790" i="20"/>
  <c r="AQ790" i="20"/>
  <c r="AR790" i="20"/>
  <c r="AS790" i="20"/>
  <c r="AT790" i="20"/>
  <c r="AU790" i="20"/>
  <c r="AH791" i="20"/>
  <c r="AI791" i="20"/>
  <c r="AJ791" i="20"/>
  <c r="AK791" i="20"/>
  <c r="AL791" i="20"/>
  <c r="AM791" i="20"/>
  <c r="AN791" i="20"/>
  <c r="AO791" i="20"/>
  <c r="AP791" i="20"/>
  <c r="AQ791" i="20"/>
  <c r="AR791" i="20"/>
  <c r="AS791" i="20"/>
  <c r="AT791" i="20"/>
  <c r="AU791" i="20"/>
  <c r="AH792" i="20"/>
  <c r="AI792" i="20"/>
  <c r="AJ792" i="20"/>
  <c r="AK792" i="20"/>
  <c r="AL792" i="20"/>
  <c r="AM792" i="20"/>
  <c r="AN792" i="20"/>
  <c r="AO792" i="20"/>
  <c r="AP792" i="20"/>
  <c r="AQ792" i="20"/>
  <c r="AR792" i="20"/>
  <c r="AS792" i="20"/>
  <c r="AT792" i="20"/>
  <c r="AU792" i="20"/>
  <c r="AH793" i="20"/>
  <c r="AI793" i="20"/>
  <c r="AJ793" i="20"/>
  <c r="AK793" i="20"/>
  <c r="AL793" i="20"/>
  <c r="AM793" i="20"/>
  <c r="AN793" i="20"/>
  <c r="AO793" i="20"/>
  <c r="AP793" i="20"/>
  <c r="AQ793" i="20"/>
  <c r="AR793" i="20"/>
  <c r="AS793" i="20"/>
  <c r="AT793" i="20"/>
  <c r="AU793" i="20"/>
  <c r="AH794" i="20"/>
  <c r="AI794" i="20"/>
  <c r="AJ794" i="20"/>
  <c r="AK794" i="20"/>
  <c r="AL794" i="20"/>
  <c r="AM794" i="20"/>
  <c r="AN794" i="20"/>
  <c r="AO794" i="20"/>
  <c r="AP794" i="20"/>
  <c r="AQ794" i="20"/>
  <c r="AR794" i="20"/>
  <c r="AS794" i="20"/>
  <c r="AT794" i="20"/>
  <c r="AU794" i="20"/>
  <c r="AH795" i="20"/>
  <c r="AI795" i="20"/>
  <c r="AJ795" i="20"/>
  <c r="AK795" i="20"/>
  <c r="AL795" i="20"/>
  <c r="AM795" i="20"/>
  <c r="AN795" i="20"/>
  <c r="AO795" i="20"/>
  <c r="AP795" i="20"/>
  <c r="AQ795" i="20"/>
  <c r="AR795" i="20"/>
  <c r="AS795" i="20"/>
  <c r="AT795" i="20"/>
  <c r="AU795" i="20"/>
  <c r="AH796" i="20"/>
  <c r="AI796" i="20"/>
  <c r="AJ796" i="20"/>
  <c r="AK796" i="20"/>
  <c r="AL796" i="20"/>
  <c r="AM796" i="20"/>
  <c r="AN796" i="20"/>
  <c r="AO796" i="20"/>
  <c r="AP796" i="20"/>
  <c r="AQ796" i="20"/>
  <c r="AR796" i="20"/>
  <c r="AS796" i="20"/>
  <c r="AT796" i="20"/>
  <c r="AU796" i="20"/>
  <c r="AH797" i="20"/>
  <c r="AI797" i="20"/>
  <c r="AJ797" i="20"/>
  <c r="AK797" i="20"/>
  <c r="AL797" i="20"/>
  <c r="AM797" i="20"/>
  <c r="AN797" i="20"/>
  <c r="AO797" i="20"/>
  <c r="AP797" i="20"/>
  <c r="AQ797" i="20"/>
  <c r="AR797" i="20"/>
  <c r="AS797" i="20"/>
  <c r="AT797" i="20"/>
  <c r="AU797" i="20"/>
  <c r="AH798" i="20"/>
  <c r="AI798" i="20"/>
  <c r="AJ798" i="20"/>
  <c r="AK798" i="20"/>
  <c r="AL798" i="20"/>
  <c r="AM798" i="20"/>
  <c r="AN798" i="20"/>
  <c r="AO798" i="20"/>
  <c r="AP798" i="20"/>
  <c r="AQ798" i="20"/>
  <c r="AR798" i="20"/>
  <c r="AS798" i="20"/>
  <c r="AT798" i="20"/>
  <c r="AU798" i="20"/>
  <c r="AH799" i="20"/>
  <c r="AI799" i="20"/>
  <c r="AJ799" i="20"/>
  <c r="AK799" i="20"/>
  <c r="AL799" i="20"/>
  <c r="AM799" i="20"/>
  <c r="AN799" i="20"/>
  <c r="AO799" i="20"/>
  <c r="AP799" i="20"/>
  <c r="AQ799" i="20"/>
  <c r="AR799" i="20"/>
  <c r="AS799" i="20"/>
  <c r="AT799" i="20"/>
  <c r="AU799" i="20"/>
  <c r="AH800" i="20"/>
  <c r="AI800" i="20"/>
  <c r="AJ800" i="20"/>
  <c r="AK800" i="20"/>
  <c r="AL800" i="20"/>
  <c r="AM800" i="20"/>
  <c r="AN800" i="20"/>
  <c r="AO800" i="20"/>
  <c r="AP800" i="20"/>
  <c r="AQ800" i="20"/>
  <c r="AR800" i="20"/>
  <c r="AS800" i="20"/>
  <c r="AT800" i="20"/>
  <c r="AU800" i="20"/>
  <c r="AH801" i="20"/>
  <c r="AI801" i="20"/>
  <c r="AJ801" i="20"/>
  <c r="AK801" i="20"/>
  <c r="AL801" i="20"/>
  <c r="AM801" i="20"/>
  <c r="AN801" i="20"/>
  <c r="AO801" i="20"/>
  <c r="AP801" i="20"/>
  <c r="AQ801" i="20"/>
  <c r="AR801" i="20"/>
  <c r="AS801" i="20"/>
  <c r="AT801" i="20"/>
  <c r="AU801" i="20"/>
  <c r="AH802" i="20"/>
  <c r="AI802" i="20"/>
  <c r="AJ802" i="20"/>
  <c r="AK802" i="20"/>
  <c r="AL802" i="20"/>
  <c r="AM802" i="20"/>
  <c r="AN802" i="20"/>
  <c r="AO802" i="20"/>
  <c r="AP802" i="20"/>
  <c r="AQ802" i="20"/>
  <c r="AR802" i="20"/>
  <c r="AS802" i="20"/>
  <c r="AT802" i="20"/>
  <c r="AU802" i="20"/>
  <c r="AH803" i="20"/>
  <c r="AI803" i="20"/>
  <c r="AJ803" i="20"/>
  <c r="AK803" i="20"/>
  <c r="AL803" i="20"/>
  <c r="AM803" i="20"/>
  <c r="AN803" i="20"/>
  <c r="AO803" i="20"/>
  <c r="AP803" i="20"/>
  <c r="AQ803" i="20"/>
  <c r="AR803" i="20"/>
  <c r="AS803" i="20"/>
  <c r="AT803" i="20"/>
  <c r="AU803" i="20"/>
  <c r="AH804" i="20"/>
  <c r="AI804" i="20"/>
  <c r="AJ804" i="20"/>
  <c r="AK804" i="20"/>
  <c r="AL804" i="20"/>
  <c r="AM804" i="20"/>
  <c r="AN804" i="20"/>
  <c r="AO804" i="20"/>
  <c r="AP804" i="20"/>
  <c r="AQ804" i="20"/>
  <c r="AR804" i="20"/>
  <c r="AS804" i="20"/>
  <c r="AT804" i="20"/>
  <c r="AU804" i="20"/>
  <c r="AH805" i="20"/>
  <c r="AI805" i="20"/>
  <c r="AJ805" i="20"/>
  <c r="AK805" i="20"/>
  <c r="AL805" i="20"/>
  <c r="AM805" i="20"/>
  <c r="AN805" i="20"/>
  <c r="AO805" i="20"/>
  <c r="AP805" i="20"/>
  <c r="AQ805" i="20"/>
  <c r="AR805" i="20"/>
  <c r="AS805" i="20"/>
  <c r="AT805" i="20"/>
  <c r="AU805" i="20"/>
  <c r="AH806" i="20"/>
  <c r="AI806" i="20"/>
  <c r="AJ806" i="20"/>
  <c r="AK806" i="20"/>
  <c r="AL806" i="20"/>
  <c r="AM806" i="20"/>
  <c r="AN806" i="20"/>
  <c r="AO806" i="20"/>
  <c r="AP806" i="20"/>
  <c r="AQ806" i="20"/>
  <c r="AR806" i="20"/>
  <c r="AS806" i="20"/>
  <c r="AT806" i="20"/>
  <c r="AU806" i="20"/>
  <c r="AH807" i="20"/>
  <c r="AI807" i="20"/>
  <c r="AJ807" i="20"/>
  <c r="AK807" i="20"/>
  <c r="AL807" i="20"/>
  <c r="AM807" i="20"/>
  <c r="AN807" i="20"/>
  <c r="AO807" i="20"/>
  <c r="AP807" i="20"/>
  <c r="AQ807" i="20"/>
  <c r="AR807" i="20"/>
  <c r="AS807" i="20"/>
  <c r="AT807" i="20"/>
  <c r="AU807" i="20"/>
  <c r="AH808" i="20"/>
  <c r="AI808" i="20"/>
  <c r="AJ808" i="20"/>
  <c r="AK808" i="20"/>
  <c r="AL808" i="20"/>
  <c r="AM808" i="20"/>
  <c r="AN808" i="20"/>
  <c r="AO808" i="20"/>
  <c r="AP808" i="20"/>
  <c r="AQ808" i="20"/>
  <c r="AR808" i="20"/>
  <c r="AS808" i="20"/>
  <c r="AT808" i="20"/>
  <c r="AU808" i="20"/>
  <c r="AH809" i="20"/>
  <c r="AI809" i="20"/>
  <c r="AJ809" i="20"/>
  <c r="AK809" i="20"/>
  <c r="AL809" i="20"/>
  <c r="AM809" i="20"/>
  <c r="AN809" i="20"/>
  <c r="AO809" i="20"/>
  <c r="AP809" i="20"/>
  <c r="AQ809" i="20"/>
  <c r="AR809" i="20"/>
  <c r="AS809" i="20"/>
  <c r="AT809" i="20"/>
  <c r="AU809" i="20"/>
  <c r="AH810" i="20"/>
  <c r="AI810" i="20"/>
  <c r="AJ810" i="20"/>
  <c r="AK810" i="20"/>
  <c r="AL810" i="20"/>
  <c r="AM810" i="20"/>
  <c r="AN810" i="20"/>
  <c r="AO810" i="20"/>
  <c r="AP810" i="20"/>
  <c r="AQ810" i="20"/>
  <c r="AR810" i="20"/>
  <c r="AS810" i="20"/>
  <c r="AT810" i="20"/>
  <c r="AU810" i="20"/>
  <c r="AH811" i="20"/>
  <c r="AI811" i="20"/>
  <c r="AJ811" i="20"/>
  <c r="AK811" i="20"/>
  <c r="AL811" i="20"/>
  <c r="AM811" i="20"/>
  <c r="AN811" i="20"/>
  <c r="AO811" i="20"/>
  <c r="AP811" i="20"/>
  <c r="AQ811" i="20"/>
  <c r="AR811" i="20"/>
  <c r="AS811" i="20"/>
  <c r="AT811" i="20"/>
  <c r="AU811" i="20"/>
  <c r="AH812" i="20"/>
  <c r="AI812" i="20"/>
  <c r="AJ812" i="20"/>
  <c r="AK812" i="20"/>
  <c r="AL812" i="20"/>
  <c r="AM812" i="20"/>
  <c r="AN812" i="20"/>
  <c r="AO812" i="20"/>
  <c r="AP812" i="20"/>
  <c r="AQ812" i="20"/>
  <c r="AR812" i="20"/>
  <c r="AS812" i="20"/>
  <c r="AT812" i="20"/>
  <c r="AU812" i="20"/>
  <c r="AH813" i="20"/>
  <c r="AI813" i="20"/>
  <c r="AJ813" i="20"/>
  <c r="AK813" i="20"/>
  <c r="AL813" i="20"/>
  <c r="AM813" i="20"/>
  <c r="AN813" i="20"/>
  <c r="AO813" i="20"/>
  <c r="AP813" i="20"/>
  <c r="AQ813" i="20"/>
  <c r="AR813" i="20"/>
  <c r="AS813" i="20"/>
  <c r="AT813" i="20"/>
  <c r="AU813" i="20"/>
  <c r="AH814" i="20"/>
  <c r="AI814" i="20"/>
  <c r="AJ814" i="20"/>
  <c r="AK814" i="20"/>
  <c r="AL814" i="20"/>
  <c r="AM814" i="20"/>
  <c r="AN814" i="20"/>
  <c r="AO814" i="20"/>
  <c r="AP814" i="20"/>
  <c r="AQ814" i="20"/>
  <c r="AR814" i="20"/>
  <c r="AS814" i="20"/>
  <c r="AT814" i="20"/>
  <c r="AU814" i="20"/>
  <c r="AH815" i="20"/>
  <c r="AI815" i="20"/>
  <c r="AJ815" i="20"/>
  <c r="AK815" i="20"/>
  <c r="AL815" i="20"/>
  <c r="AM815" i="20"/>
  <c r="AN815" i="20"/>
  <c r="AO815" i="20"/>
  <c r="AP815" i="20"/>
  <c r="AQ815" i="20"/>
  <c r="AR815" i="20"/>
  <c r="AS815" i="20"/>
  <c r="AT815" i="20"/>
  <c r="AU815" i="20"/>
  <c r="AH816" i="20"/>
  <c r="AI816" i="20"/>
  <c r="AJ816" i="20"/>
  <c r="AK816" i="20"/>
  <c r="AL816" i="20"/>
  <c r="AM816" i="20"/>
  <c r="AN816" i="20"/>
  <c r="AO816" i="20"/>
  <c r="AP816" i="20"/>
  <c r="AQ816" i="20"/>
  <c r="AR816" i="20"/>
  <c r="AS816" i="20"/>
  <c r="AT816" i="20"/>
  <c r="AU816" i="20"/>
  <c r="AH817" i="20"/>
  <c r="AI817" i="20"/>
  <c r="AJ817" i="20"/>
  <c r="AK817" i="20"/>
  <c r="AL817" i="20"/>
  <c r="AM817" i="20"/>
  <c r="AN817" i="20"/>
  <c r="AO817" i="20"/>
  <c r="AP817" i="20"/>
  <c r="AQ817" i="20"/>
  <c r="AR817" i="20"/>
  <c r="AS817" i="20"/>
  <c r="AT817" i="20"/>
  <c r="AU817" i="20"/>
  <c r="AH818" i="20"/>
  <c r="AI818" i="20"/>
  <c r="AJ818" i="20"/>
  <c r="AK818" i="20"/>
  <c r="AL818" i="20"/>
  <c r="AM818" i="20"/>
  <c r="AN818" i="20"/>
  <c r="AO818" i="20"/>
  <c r="AP818" i="20"/>
  <c r="AQ818" i="20"/>
  <c r="AR818" i="20"/>
  <c r="AS818" i="20"/>
  <c r="AT818" i="20"/>
  <c r="AU818" i="20"/>
  <c r="AH819" i="20"/>
  <c r="AI819" i="20"/>
  <c r="AJ819" i="20"/>
  <c r="AK819" i="20"/>
  <c r="AL819" i="20"/>
  <c r="AM819" i="20"/>
  <c r="AN819" i="20"/>
  <c r="AO819" i="20"/>
  <c r="AP819" i="20"/>
  <c r="AQ819" i="20"/>
  <c r="AR819" i="20"/>
  <c r="AS819" i="20"/>
  <c r="AT819" i="20"/>
  <c r="AU819" i="20"/>
  <c r="AH820" i="20"/>
  <c r="AI820" i="20"/>
  <c r="AJ820" i="20"/>
  <c r="AK820" i="20"/>
  <c r="AL820" i="20"/>
  <c r="AM820" i="20"/>
  <c r="AN820" i="20"/>
  <c r="AO820" i="20"/>
  <c r="AP820" i="20"/>
  <c r="AQ820" i="20"/>
  <c r="AR820" i="20"/>
  <c r="AS820" i="20"/>
  <c r="AT820" i="20"/>
  <c r="AU820" i="20"/>
  <c r="AH821" i="20"/>
  <c r="AI821" i="20"/>
  <c r="AJ821" i="20"/>
  <c r="AK821" i="20"/>
  <c r="AL821" i="20"/>
  <c r="AM821" i="20"/>
  <c r="AN821" i="20"/>
  <c r="AO821" i="20"/>
  <c r="AP821" i="20"/>
  <c r="AQ821" i="20"/>
  <c r="AR821" i="20"/>
  <c r="AS821" i="20"/>
  <c r="AT821" i="20"/>
  <c r="AU821" i="20"/>
  <c r="AH822" i="20"/>
  <c r="AI822" i="20"/>
  <c r="AJ822" i="20"/>
  <c r="AK822" i="20"/>
  <c r="AL822" i="20"/>
  <c r="AM822" i="20"/>
  <c r="AN822" i="20"/>
  <c r="AO822" i="20"/>
  <c r="AP822" i="20"/>
  <c r="AQ822" i="20"/>
  <c r="AR822" i="20"/>
  <c r="AS822" i="20"/>
  <c r="AT822" i="20"/>
  <c r="AU822" i="20"/>
  <c r="AH823" i="20"/>
  <c r="AI823" i="20"/>
  <c r="AJ823" i="20"/>
  <c r="AK823" i="20"/>
  <c r="AL823" i="20"/>
  <c r="AM823" i="20"/>
  <c r="AN823" i="20"/>
  <c r="AO823" i="20"/>
  <c r="AP823" i="20"/>
  <c r="AQ823" i="20"/>
  <c r="AR823" i="20"/>
  <c r="AS823" i="20"/>
  <c r="AT823" i="20"/>
  <c r="AU823" i="20"/>
  <c r="AH824" i="20"/>
  <c r="AI824" i="20"/>
  <c r="AJ824" i="20"/>
  <c r="AK824" i="20"/>
  <c r="AL824" i="20"/>
  <c r="AM824" i="20"/>
  <c r="AN824" i="20"/>
  <c r="AO824" i="20"/>
  <c r="AP824" i="20"/>
  <c r="AQ824" i="20"/>
  <c r="AR824" i="20"/>
  <c r="AS824" i="20"/>
  <c r="AT824" i="20"/>
  <c r="AU824" i="20"/>
  <c r="AH825" i="20"/>
  <c r="AI825" i="20"/>
  <c r="AJ825" i="20"/>
  <c r="AK825" i="20"/>
  <c r="AL825" i="20"/>
  <c r="AM825" i="20"/>
  <c r="AN825" i="20"/>
  <c r="AO825" i="20"/>
  <c r="AP825" i="20"/>
  <c r="AQ825" i="20"/>
  <c r="AR825" i="20"/>
  <c r="AS825" i="20"/>
  <c r="AT825" i="20"/>
  <c r="AU825" i="20"/>
  <c r="AH826" i="20"/>
  <c r="AI826" i="20"/>
  <c r="AJ826" i="20"/>
  <c r="AK826" i="20"/>
  <c r="AL826" i="20"/>
  <c r="AM826" i="20"/>
  <c r="AN826" i="20"/>
  <c r="AO826" i="20"/>
  <c r="AP826" i="20"/>
  <c r="AQ826" i="20"/>
  <c r="AR826" i="20"/>
  <c r="AS826" i="20"/>
  <c r="AT826" i="20"/>
  <c r="AU826" i="20"/>
  <c r="AH827" i="20"/>
  <c r="AI827" i="20"/>
  <c r="AJ827" i="20"/>
  <c r="AK827" i="20"/>
  <c r="AL827" i="20"/>
  <c r="AM827" i="20"/>
  <c r="AN827" i="20"/>
  <c r="AO827" i="20"/>
  <c r="AP827" i="20"/>
  <c r="AQ827" i="20"/>
  <c r="AR827" i="20"/>
  <c r="AS827" i="20"/>
  <c r="AT827" i="20"/>
  <c r="AU827" i="20"/>
  <c r="AH828" i="20"/>
  <c r="AI828" i="20"/>
  <c r="AJ828" i="20"/>
  <c r="AK828" i="20"/>
  <c r="AL828" i="20"/>
  <c r="AM828" i="20"/>
  <c r="AN828" i="20"/>
  <c r="AO828" i="20"/>
  <c r="AP828" i="20"/>
  <c r="AQ828" i="20"/>
  <c r="AR828" i="20"/>
  <c r="AS828" i="20"/>
  <c r="AT828" i="20"/>
  <c r="AU828" i="20"/>
  <c r="AH829" i="20"/>
  <c r="AI829" i="20"/>
  <c r="AJ829" i="20"/>
  <c r="AK829" i="20"/>
  <c r="AL829" i="20"/>
  <c r="AM829" i="20"/>
  <c r="AN829" i="20"/>
  <c r="AO829" i="20"/>
  <c r="AP829" i="20"/>
  <c r="AQ829" i="20"/>
  <c r="AR829" i="20"/>
  <c r="AS829" i="20"/>
  <c r="AT829" i="20"/>
  <c r="AU829" i="20"/>
  <c r="AH830" i="20"/>
  <c r="AI830" i="20"/>
  <c r="AJ830" i="20"/>
  <c r="AK830" i="20"/>
  <c r="AL830" i="20"/>
  <c r="AM830" i="20"/>
  <c r="AN830" i="20"/>
  <c r="AO830" i="20"/>
  <c r="AP830" i="20"/>
  <c r="AQ830" i="20"/>
  <c r="AR830" i="20"/>
  <c r="AS830" i="20"/>
  <c r="AT830" i="20"/>
  <c r="AU830" i="20"/>
  <c r="AH831" i="20"/>
  <c r="AI831" i="20"/>
  <c r="AJ831" i="20"/>
  <c r="AK831" i="20"/>
  <c r="AL831" i="20"/>
  <c r="AM831" i="20"/>
  <c r="AN831" i="20"/>
  <c r="AO831" i="20"/>
  <c r="AP831" i="20"/>
  <c r="AQ831" i="20"/>
  <c r="AR831" i="20"/>
  <c r="AS831" i="20"/>
  <c r="AT831" i="20"/>
  <c r="AU831" i="20"/>
  <c r="AH832" i="20"/>
  <c r="AI832" i="20"/>
  <c r="AJ832" i="20"/>
  <c r="AK832" i="20"/>
  <c r="AL832" i="20"/>
  <c r="AM832" i="20"/>
  <c r="AN832" i="20"/>
  <c r="AO832" i="20"/>
  <c r="AP832" i="20"/>
  <c r="AQ832" i="20"/>
  <c r="AR832" i="20"/>
  <c r="AS832" i="20"/>
  <c r="AT832" i="20"/>
  <c r="AU832" i="20"/>
  <c r="AH833" i="20"/>
  <c r="AI833" i="20"/>
  <c r="AJ833" i="20"/>
  <c r="AK833" i="20"/>
  <c r="AL833" i="20"/>
  <c r="AM833" i="20"/>
  <c r="AN833" i="20"/>
  <c r="AO833" i="20"/>
  <c r="AP833" i="20"/>
  <c r="AQ833" i="20"/>
  <c r="AR833" i="20"/>
  <c r="AS833" i="20"/>
  <c r="AT833" i="20"/>
  <c r="AU833" i="20"/>
  <c r="AH834" i="20"/>
  <c r="AI834" i="20"/>
  <c r="AJ834" i="20"/>
  <c r="AK834" i="20"/>
  <c r="AL834" i="20"/>
  <c r="AM834" i="20"/>
  <c r="AN834" i="20"/>
  <c r="AO834" i="20"/>
  <c r="AP834" i="20"/>
  <c r="AQ834" i="20"/>
  <c r="AR834" i="20"/>
  <c r="AS834" i="20"/>
  <c r="AT834" i="20"/>
  <c r="AU834" i="20"/>
  <c r="AH835" i="20"/>
  <c r="AI835" i="20"/>
  <c r="AJ835" i="20"/>
  <c r="AK835" i="20"/>
  <c r="AL835" i="20"/>
  <c r="AM835" i="20"/>
  <c r="AN835" i="20"/>
  <c r="AO835" i="20"/>
  <c r="AP835" i="20"/>
  <c r="AQ835" i="20"/>
  <c r="AR835" i="20"/>
  <c r="AS835" i="20"/>
  <c r="AT835" i="20"/>
  <c r="AU835" i="20"/>
  <c r="AH836" i="20"/>
  <c r="AI836" i="20"/>
  <c r="AJ836" i="20"/>
  <c r="AK836" i="20"/>
  <c r="AL836" i="20"/>
  <c r="AM836" i="20"/>
  <c r="AN836" i="20"/>
  <c r="AO836" i="20"/>
  <c r="AP836" i="20"/>
  <c r="AQ836" i="20"/>
  <c r="AR836" i="20"/>
  <c r="AS836" i="20"/>
  <c r="AT836" i="20"/>
  <c r="AU836" i="20"/>
  <c r="AH837" i="20"/>
  <c r="AI837" i="20"/>
  <c r="AJ837" i="20"/>
  <c r="AK837" i="20"/>
  <c r="AL837" i="20"/>
  <c r="AM837" i="20"/>
  <c r="AN837" i="20"/>
  <c r="AO837" i="20"/>
  <c r="AP837" i="20"/>
  <c r="AQ837" i="20"/>
  <c r="AR837" i="20"/>
  <c r="AS837" i="20"/>
  <c r="AT837" i="20"/>
  <c r="AU837" i="20"/>
  <c r="AH838" i="20"/>
  <c r="AI838" i="20"/>
  <c r="AJ838" i="20"/>
  <c r="AK838" i="20"/>
  <c r="AL838" i="20"/>
  <c r="AM838" i="20"/>
  <c r="AN838" i="20"/>
  <c r="AO838" i="20"/>
  <c r="AP838" i="20"/>
  <c r="AQ838" i="20"/>
  <c r="AR838" i="20"/>
  <c r="AS838" i="20"/>
  <c r="AT838" i="20"/>
  <c r="AU838" i="20"/>
  <c r="AH839" i="20"/>
  <c r="AI839" i="20"/>
  <c r="AJ839" i="20"/>
  <c r="AK839" i="20"/>
  <c r="AL839" i="20"/>
  <c r="AM839" i="20"/>
  <c r="AN839" i="20"/>
  <c r="AO839" i="20"/>
  <c r="AP839" i="20"/>
  <c r="AQ839" i="20"/>
  <c r="AR839" i="20"/>
  <c r="AS839" i="20"/>
  <c r="AT839" i="20"/>
  <c r="AU839" i="20"/>
  <c r="AH840" i="20"/>
  <c r="AI840" i="20"/>
  <c r="AJ840" i="20"/>
  <c r="AK840" i="20"/>
  <c r="AL840" i="20"/>
  <c r="AM840" i="20"/>
  <c r="AN840" i="20"/>
  <c r="AO840" i="20"/>
  <c r="AP840" i="20"/>
  <c r="AQ840" i="20"/>
  <c r="AR840" i="20"/>
  <c r="AS840" i="20"/>
  <c r="AT840" i="20"/>
  <c r="AU840" i="20"/>
  <c r="AH841" i="20"/>
  <c r="AI841" i="20"/>
  <c r="AJ841" i="20"/>
  <c r="AK841" i="20"/>
  <c r="AL841" i="20"/>
  <c r="AM841" i="20"/>
  <c r="AN841" i="20"/>
  <c r="AO841" i="20"/>
  <c r="AP841" i="20"/>
  <c r="AQ841" i="20"/>
  <c r="AR841" i="20"/>
  <c r="AS841" i="20"/>
  <c r="AT841" i="20"/>
  <c r="AU841" i="20"/>
  <c r="AH842" i="20"/>
  <c r="AI842" i="20"/>
  <c r="AJ842" i="20"/>
  <c r="AK842" i="20"/>
  <c r="AL842" i="20"/>
  <c r="AM842" i="20"/>
  <c r="AN842" i="20"/>
  <c r="AO842" i="20"/>
  <c r="AP842" i="20"/>
  <c r="AQ842" i="20"/>
  <c r="AR842" i="20"/>
  <c r="AS842" i="20"/>
  <c r="AT842" i="20"/>
  <c r="AU842" i="20"/>
  <c r="AH843" i="20"/>
  <c r="AI843" i="20"/>
  <c r="AJ843" i="20"/>
  <c r="AK843" i="20"/>
  <c r="AL843" i="20"/>
  <c r="AM843" i="20"/>
  <c r="AN843" i="20"/>
  <c r="AO843" i="20"/>
  <c r="AP843" i="20"/>
  <c r="AQ843" i="20"/>
  <c r="AR843" i="20"/>
  <c r="AS843" i="20"/>
  <c r="AT843" i="20"/>
  <c r="AU843" i="20"/>
  <c r="AH844" i="20"/>
  <c r="AI844" i="20"/>
  <c r="AJ844" i="20"/>
  <c r="AK844" i="20"/>
  <c r="AL844" i="20"/>
  <c r="AM844" i="20"/>
  <c r="AN844" i="20"/>
  <c r="AO844" i="20"/>
  <c r="AP844" i="20"/>
  <c r="AQ844" i="20"/>
  <c r="AR844" i="20"/>
  <c r="AS844" i="20"/>
  <c r="AT844" i="20"/>
  <c r="AU844" i="20"/>
  <c r="AH845" i="20"/>
  <c r="AI845" i="20"/>
  <c r="AJ845" i="20"/>
  <c r="AK845" i="20"/>
  <c r="AL845" i="20"/>
  <c r="AM845" i="20"/>
  <c r="AN845" i="20"/>
  <c r="AO845" i="20"/>
  <c r="AP845" i="20"/>
  <c r="AQ845" i="20"/>
  <c r="AR845" i="20"/>
  <c r="AS845" i="20"/>
  <c r="AT845" i="20"/>
  <c r="AU845" i="20"/>
  <c r="AH846" i="20"/>
  <c r="AI846" i="20"/>
  <c r="AJ846" i="20"/>
  <c r="AK846" i="20"/>
  <c r="AL846" i="20"/>
  <c r="AM846" i="20"/>
  <c r="AN846" i="20"/>
  <c r="AO846" i="20"/>
  <c r="AP846" i="20"/>
  <c r="AQ846" i="20"/>
  <c r="AR846" i="20"/>
  <c r="AS846" i="20"/>
  <c r="AT846" i="20"/>
  <c r="AU846" i="20"/>
  <c r="AH847" i="20"/>
  <c r="AI847" i="20"/>
  <c r="AJ847" i="20"/>
  <c r="AK847" i="20"/>
  <c r="AL847" i="20"/>
  <c r="AM847" i="20"/>
  <c r="AN847" i="20"/>
  <c r="AO847" i="20"/>
  <c r="AP847" i="20"/>
  <c r="AQ847" i="20"/>
  <c r="AR847" i="20"/>
  <c r="AS847" i="20"/>
  <c r="AT847" i="20"/>
  <c r="AU847" i="20"/>
  <c r="AH848" i="20"/>
  <c r="AI848" i="20"/>
  <c r="AJ848" i="20"/>
  <c r="AK848" i="20"/>
  <c r="AL848" i="20"/>
  <c r="AM848" i="20"/>
  <c r="AN848" i="20"/>
  <c r="AO848" i="20"/>
  <c r="AP848" i="20"/>
  <c r="AQ848" i="20"/>
  <c r="AR848" i="20"/>
  <c r="AS848" i="20"/>
  <c r="AT848" i="20"/>
  <c r="AU848" i="20"/>
  <c r="AH849" i="20"/>
  <c r="AI849" i="20"/>
  <c r="AJ849" i="20"/>
  <c r="AK849" i="20"/>
  <c r="AL849" i="20"/>
  <c r="AM849" i="20"/>
  <c r="AN849" i="20"/>
  <c r="AO849" i="20"/>
  <c r="AP849" i="20"/>
  <c r="AQ849" i="20"/>
  <c r="AR849" i="20"/>
  <c r="AS849" i="20"/>
  <c r="AT849" i="20"/>
  <c r="AU849" i="20"/>
  <c r="AH850" i="20"/>
  <c r="AI850" i="20"/>
  <c r="AJ850" i="20"/>
  <c r="AK850" i="20"/>
  <c r="AL850" i="20"/>
  <c r="AM850" i="20"/>
  <c r="AN850" i="20"/>
  <c r="AO850" i="20"/>
  <c r="AP850" i="20"/>
  <c r="AQ850" i="20"/>
  <c r="AR850" i="20"/>
  <c r="AS850" i="20"/>
  <c r="AT850" i="20"/>
  <c r="AU850" i="20"/>
  <c r="AH851" i="20"/>
  <c r="AI851" i="20"/>
  <c r="AJ851" i="20"/>
  <c r="AK851" i="20"/>
  <c r="AL851" i="20"/>
  <c r="AM851" i="20"/>
  <c r="AN851" i="20"/>
  <c r="AO851" i="20"/>
  <c r="AP851" i="20"/>
  <c r="AQ851" i="20"/>
  <c r="AR851" i="20"/>
  <c r="AS851" i="20"/>
  <c r="AT851" i="20"/>
  <c r="AU851" i="20"/>
  <c r="AH852" i="20"/>
  <c r="AI852" i="20"/>
  <c r="AJ852" i="20"/>
  <c r="AK852" i="20"/>
  <c r="AL852" i="20"/>
  <c r="AM852" i="20"/>
  <c r="AN852" i="20"/>
  <c r="AO852" i="20"/>
  <c r="AP852" i="20"/>
  <c r="AQ852" i="20"/>
  <c r="AR852" i="20"/>
  <c r="AS852" i="20"/>
  <c r="AT852" i="20"/>
  <c r="AU852" i="20"/>
  <c r="AH853" i="20"/>
  <c r="AI853" i="20"/>
  <c r="AJ853" i="20"/>
  <c r="AK853" i="20"/>
  <c r="AL853" i="20"/>
  <c r="AM853" i="20"/>
  <c r="AN853" i="20"/>
  <c r="AO853" i="20"/>
  <c r="AP853" i="20"/>
  <c r="AQ853" i="20"/>
  <c r="AR853" i="20"/>
  <c r="AS853" i="20"/>
  <c r="AT853" i="20"/>
  <c r="AU853" i="20"/>
  <c r="AH854" i="20"/>
  <c r="AI854" i="20"/>
  <c r="AJ854" i="20"/>
  <c r="AK854" i="20"/>
  <c r="AL854" i="20"/>
  <c r="AM854" i="20"/>
  <c r="AN854" i="20"/>
  <c r="AO854" i="20"/>
  <c r="AP854" i="20"/>
  <c r="AQ854" i="20"/>
  <c r="AR854" i="20"/>
  <c r="AS854" i="20"/>
  <c r="AT854" i="20"/>
  <c r="AU854" i="20"/>
  <c r="AH855" i="20"/>
  <c r="AI855" i="20"/>
  <c r="AJ855" i="20"/>
  <c r="AK855" i="20"/>
  <c r="AL855" i="20"/>
  <c r="AM855" i="20"/>
  <c r="AN855" i="20"/>
  <c r="AO855" i="20"/>
  <c r="AP855" i="20"/>
  <c r="AQ855" i="20"/>
  <c r="AR855" i="20"/>
  <c r="AS855" i="20"/>
  <c r="AT855" i="20"/>
  <c r="AU855" i="20"/>
  <c r="AH856" i="20"/>
  <c r="AI856" i="20"/>
  <c r="AJ856" i="20"/>
  <c r="AK856" i="20"/>
  <c r="AL856" i="20"/>
  <c r="AM856" i="20"/>
  <c r="AN856" i="20"/>
  <c r="AO856" i="20"/>
  <c r="AP856" i="20"/>
  <c r="AQ856" i="20"/>
  <c r="AR856" i="20"/>
  <c r="AS856" i="20"/>
  <c r="AT856" i="20"/>
  <c r="AU856" i="20"/>
  <c r="AH857" i="20"/>
  <c r="AI857" i="20"/>
  <c r="AJ857" i="20"/>
  <c r="AK857" i="20"/>
  <c r="AL857" i="20"/>
  <c r="AM857" i="20"/>
  <c r="AN857" i="20"/>
  <c r="AO857" i="20"/>
  <c r="AP857" i="20"/>
  <c r="AQ857" i="20"/>
  <c r="AR857" i="20"/>
  <c r="AS857" i="20"/>
  <c r="AT857" i="20"/>
  <c r="AU857" i="20"/>
  <c r="AH858" i="20"/>
  <c r="AI858" i="20"/>
  <c r="AJ858" i="20"/>
  <c r="AK858" i="20"/>
  <c r="AL858" i="20"/>
  <c r="AM858" i="20"/>
  <c r="AN858" i="20"/>
  <c r="AO858" i="20"/>
  <c r="AP858" i="20"/>
  <c r="AQ858" i="20"/>
  <c r="AR858" i="20"/>
  <c r="AS858" i="20"/>
  <c r="AT858" i="20"/>
  <c r="AU858" i="20"/>
  <c r="AH859" i="20"/>
  <c r="AI859" i="20"/>
  <c r="AJ859" i="20"/>
  <c r="AK859" i="20"/>
  <c r="AL859" i="20"/>
  <c r="AM859" i="20"/>
  <c r="AN859" i="20"/>
  <c r="AO859" i="20"/>
  <c r="AP859" i="20"/>
  <c r="AQ859" i="20"/>
  <c r="AR859" i="20"/>
  <c r="AS859" i="20"/>
  <c r="AT859" i="20"/>
  <c r="AU859" i="20"/>
  <c r="AH860" i="20"/>
  <c r="AI860" i="20"/>
  <c r="AJ860" i="20"/>
  <c r="AK860" i="20"/>
  <c r="AL860" i="20"/>
  <c r="AM860" i="20"/>
  <c r="AN860" i="20"/>
  <c r="AO860" i="20"/>
  <c r="AP860" i="20"/>
  <c r="AQ860" i="20"/>
  <c r="AR860" i="20"/>
  <c r="AS860" i="20"/>
  <c r="AT860" i="20"/>
  <c r="AU860" i="20"/>
  <c r="AH861" i="20"/>
  <c r="AI861" i="20"/>
  <c r="AJ861" i="20"/>
  <c r="AK861" i="20"/>
  <c r="AL861" i="20"/>
  <c r="AM861" i="20"/>
  <c r="AN861" i="20"/>
  <c r="AO861" i="20"/>
  <c r="AP861" i="20"/>
  <c r="AQ861" i="20"/>
  <c r="AR861" i="20"/>
  <c r="AS861" i="20"/>
  <c r="AT861" i="20"/>
  <c r="AU861" i="20"/>
  <c r="AH862" i="20"/>
  <c r="AI862" i="20"/>
  <c r="AJ862" i="20"/>
  <c r="AK862" i="20"/>
  <c r="AL862" i="20"/>
  <c r="AM862" i="20"/>
  <c r="AN862" i="20"/>
  <c r="AO862" i="20"/>
  <c r="AP862" i="20"/>
  <c r="AQ862" i="20"/>
  <c r="AR862" i="20"/>
  <c r="AS862" i="20"/>
  <c r="AT862" i="20"/>
  <c r="AU862" i="20"/>
  <c r="AH863" i="20"/>
  <c r="AI863" i="20"/>
  <c r="AJ863" i="20"/>
  <c r="AK863" i="20"/>
  <c r="AL863" i="20"/>
  <c r="AM863" i="20"/>
  <c r="AN863" i="20"/>
  <c r="AO863" i="20"/>
  <c r="AP863" i="20"/>
  <c r="AQ863" i="20"/>
  <c r="AR863" i="20"/>
  <c r="AS863" i="20"/>
  <c r="AT863" i="20"/>
  <c r="AU863" i="20"/>
  <c r="AH864" i="20"/>
  <c r="AI864" i="20"/>
  <c r="AJ864" i="20"/>
  <c r="AK864" i="20"/>
  <c r="AL864" i="20"/>
  <c r="AM864" i="20"/>
  <c r="AN864" i="20"/>
  <c r="AO864" i="20"/>
  <c r="AP864" i="20"/>
  <c r="AQ864" i="20"/>
  <c r="AR864" i="20"/>
  <c r="AS864" i="20"/>
  <c r="AT864" i="20"/>
  <c r="AU864" i="20"/>
  <c r="AH865" i="20"/>
  <c r="AI865" i="20"/>
  <c r="AJ865" i="20"/>
  <c r="AK865" i="20"/>
  <c r="AL865" i="20"/>
  <c r="AM865" i="20"/>
  <c r="AN865" i="20"/>
  <c r="AO865" i="20"/>
  <c r="AP865" i="20"/>
  <c r="AQ865" i="20"/>
  <c r="AR865" i="20"/>
  <c r="AS865" i="20"/>
  <c r="AT865" i="20"/>
  <c r="AU865" i="20"/>
  <c r="AH866" i="20"/>
  <c r="AI866" i="20"/>
  <c r="AJ866" i="20"/>
  <c r="AK866" i="20"/>
  <c r="AL866" i="20"/>
  <c r="AM866" i="20"/>
  <c r="AN866" i="20"/>
  <c r="AO866" i="20"/>
  <c r="AP866" i="20"/>
  <c r="AQ866" i="20"/>
  <c r="AR866" i="20"/>
  <c r="AS866" i="20"/>
  <c r="AT866" i="20"/>
  <c r="AU866" i="20"/>
  <c r="AH867" i="20"/>
  <c r="AI867" i="20"/>
  <c r="AJ867" i="20"/>
  <c r="AK867" i="20"/>
  <c r="AL867" i="20"/>
  <c r="AM867" i="20"/>
  <c r="AN867" i="20"/>
  <c r="AO867" i="20"/>
  <c r="AP867" i="20"/>
  <c r="AQ867" i="20"/>
  <c r="AR867" i="20"/>
  <c r="AS867" i="20"/>
  <c r="AT867" i="20"/>
  <c r="AU867" i="20"/>
  <c r="AH868" i="20"/>
  <c r="AI868" i="20"/>
  <c r="AJ868" i="20"/>
  <c r="AK868" i="20"/>
  <c r="AL868" i="20"/>
  <c r="AM868" i="20"/>
  <c r="AN868" i="20"/>
  <c r="AO868" i="20"/>
  <c r="AP868" i="20"/>
  <c r="AQ868" i="20"/>
  <c r="AR868" i="20"/>
  <c r="AS868" i="20"/>
  <c r="AT868" i="20"/>
  <c r="AU868" i="20"/>
  <c r="AH869" i="20"/>
  <c r="AI869" i="20"/>
  <c r="AJ869" i="20"/>
  <c r="AK869" i="20"/>
  <c r="AL869" i="20"/>
  <c r="AM869" i="20"/>
  <c r="AN869" i="20"/>
  <c r="AO869" i="20"/>
  <c r="AP869" i="20"/>
  <c r="AQ869" i="20"/>
  <c r="AR869" i="20"/>
  <c r="AS869" i="20"/>
  <c r="AT869" i="20"/>
  <c r="AU869" i="20"/>
  <c r="AH870" i="20"/>
  <c r="AI870" i="20"/>
  <c r="AJ870" i="20"/>
  <c r="AK870" i="20"/>
  <c r="AL870" i="20"/>
  <c r="AM870" i="20"/>
  <c r="AN870" i="20"/>
  <c r="AO870" i="20"/>
  <c r="AP870" i="20"/>
  <c r="AQ870" i="20"/>
  <c r="AR870" i="20"/>
  <c r="AS870" i="20"/>
  <c r="AT870" i="20"/>
  <c r="AU870" i="20"/>
  <c r="AH871" i="20"/>
  <c r="AI871" i="20"/>
  <c r="AJ871" i="20"/>
  <c r="AK871" i="20"/>
  <c r="AL871" i="20"/>
  <c r="AM871" i="20"/>
  <c r="AN871" i="20"/>
  <c r="AO871" i="20"/>
  <c r="AP871" i="20"/>
  <c r="AQ871" i="20"/>
  <c r="AR871" i="20"/>
  <c r="AS871" i="20"/>
  <c r="AT871" i="20"/>
  <c r="AU871" i="20"/>
  <c r="AH872" i="20"/>
  <c r="AI872" i="20"/>
  <c r="AJ872" i="20"/>
  <c r="AK872" i="20"/>
  <c r="AL872" i="20"/>
  <c r="AM872" i="20"/>
  <c r="AN872" i="20"/>
  <c r="AO872" i="20"/>
  <c r="AP872" i="20"/>
  <c r="AQ872" i="20"/>
  <c r="AR872" i="20"/>
  <c r="AS872" i="20"/>
  <c r="AT872" i="20"/>
  <c r="AU872" i="20"/>
  <c r="AH873" i="20"/>
  <c r="AI873" i="20"/>
  <c r="AJ873" i="20"/>
  <c r="AK873" i="20"/>
  <c r="AL873" i="20"/>
  <c r="AM873" i="20"/>
  <c r="AN873" i="20"/>
  <c r="AO873" i="20"/>
  <c r="AP873" i="20"/>
  <c r="AQ873" i="20"/>
  <c r="AR873" i="20"/>
  <c r="AS873" i="20"/>
  <c r="AT873" i="20"/>
  <c r="AU873" i="20"/>
  <c r="AH874" i="20"/>
  <c r="AI874" i="20"/>
  <c r="AJ874" i="20"/>
  <c r="AK874" i="20"/>
  <c r="AL874" i="20"/>
  <c r="AM874" i="20"/>
  <c r="AN874" i="20"/>
  <c r="AO874" i="20"/>
  <c r="AP874" i="20"/>
  <c r="AQ874" i="20"/>
  <c r="AR874" i="20"/>
  <c r="AS874" i="20"/>
  <c r="AT874" i="20"/>
  <c r="AU874" i="20"/>
  <c r="AH875" i="20"/>
  <c r="AI875" i="20"/>
  <c r="AJ875" i="20"/>
  <c r="AK875" i="20"/>
  <c r="AL875" i="20"/>
  <c r="AM875" i="20"/>
  <c r="AN875" i="20"/>
  <c r="AO875" i="20"/>
  <c r="AP875" i="20"/>
  <c r="AQ875" i="20"/>
  <c r="AR875" i="20"/>
  <c r="AS875" i="20"/>
  <c r="AT875" i="20"/>
  <c r="AU875" i="20"/>
  <c r="AH876" i="20"/>
  <c r="AI876" i="20"/>
  <c r="AJ876" i="20"/>
  <c r="AK876" i="20"/>
  <c r="AL876" i="20"/>
  <c r="AM876" i="20"/>
  <c r="AN876" i="20"/>
  <c r="AO876" i="20"/>
  <c r="AP876" i="20"/>
  <c r="AQ876" i="20"/>
  <c r="AR876" i="20"/>
  <c r="AS876" i="20"/>
  <c r="AT876" i="20"/>
  <c r="AU876" i="20"/>
  <c r="AH877" i="20"/>
  <c r="AI877" i="20"/>
  <c r="AJ877" i="20"/>
  <c r="AK877" i="20"/>
  <c r="AL877" i="20"/>
  <c r="AM877" i="20"/>
  <c r="AN877" i="20"/>
  <c r="AO877" i="20"/>
  <c r="AP877" i="20"/>
  <c r="AQ877" i="20"/>
  <c r="AR877" i="20"/>
  <c r="AS877" i="20"/>
  <c r="AT877" i="20"/>
  <c r="AU877" i="20"/>
  <c r="AH878" i="20"/>
  <c r="AI878" i="20"/>
  <c r="AJ878" i="20"/>
  <c r="AK878" i="20"/>
  <c r="AL878" i="20"/>
  <c r="AM878" i="20"/>
  <c r="AN878" i="20"/>
  <c r="AO878" i="20"/>
  <c r="AP878" i="20"/>
  <c r="AQ878" i="20"/>
  <c r="AR878" i="20"/>
  <c r="AS878" i="20"/>
  <c r="AT878" i="20"/>
  <c r="AU878" i="20"/>
  <c r="AH879" i="20"/>
  <c r="AI879" i="20"/>
  <c r="AJ879" i="20"/>
  <c r="AK879" i="20"/>
  <c r="AL879" i="20"/>
  <c r="AM879" i="20"/>
  <c r="AN879" i="20"/>
  <c r="AO879" i="20"/>
  <c r="AP879" i="20"/>
  <c r="AQ879" i="20"/>
  <c r="AR879" i="20"/>
  <c r="AS879" i="20"/>
  <c r="AT879" i="20"/>
  <c r="AU879" i="20"/>
  <c r="AH880" i="20"/>
  <c r="AI880" i="20"/>
  <c r="AJ880" i="20"/>
  <c r="AK880" i="20"/>
  <c r="AL880" i="20"/>
  <c r="AM880" i="20"/>
  <c r="AN880" i="20"/>
  <c r="AO880" i="20"/>
  <c r="AP880" i="20"/>
  <c r="AQ880" i="20"/>
  <c r="AR880" i="20"/>
  <c r="AS880" i="20"/>
  <c r="AT880" i="20"/>
  <c r="AU880" i="20"/>
  <c r="AH881" i="20"/>
  <c r="AI881" i="20"/>
  <c r="AJ881" i="20"/>
  <c r="AK881" i="20"/>
  <c r="AL881" i="20"/>
  <c r="AM881" i="20"/>
  <c r="AN881" i="20"/>
  <c r="AO881" i="20"/>
  <c r="AP881" i="20"/>
  <c r="AQ881" i="20"/>
  <c r="AR881" i="20"/>
  <c r="AS881" i="20"/>
  <c r="AT881" i="20"/>
  <c r="AU881" i="20"/>
  <c r="AH882" i="20"/>
  <c r="AI882" i="20"/>
  <c r="AJ882" i="20"/>
  <c r="AK882" i="20"/>
  <c r="AL882" i="20"/>
  <c r="AM882" i="20"/>
  <c r="AN882" i="20"/>
  <c r="AO882" i="20"/>
  <c r="AP882" i="20"/>
  <c r="AQ882" i="20"/>
  <c r="AR882" i="20"/>
  <c r="AS882" i="20"/>
  <c r="AT882" i="20"/>
  <c r="AU882" i="20"/>
  <c r="AH883" i="20"/>
  <c r="AI883" i="20"/>
  <c r="AJ883" i="20"/>
  <c r="AK883" i="20"/>
  <c r="AL883" i="20"/>
  <c r="AM883" i="20"/>
  <c r="AN883" i="20"/>
  <c r="AO883" i="20"/>
  <c r="AP883" i="20"/>
  <c r="AQ883" i="20"/>
  <c r="AR883" i="20"/>
  <c r="AS883" i="20"/>
  <c r="AT883" i="20"/>
  <c r="AU883" i="20"/>
  <c r="AH884" i="20"/>
  <c r="AI884" i="20"/>
  <c r="AJ884" i="20"/>
  <c r="AK884" i="20"/>
  <c r="AL884" i="20"/>
  <c r="AM884" i="20"/>
  <c r="AN884" i="20"/>
  <c r="AO884" i="20"/>
  <c r="AP884" i="20"/>
  <c r="AQ884" i="20"/>
  <c r="AR884" i="20"/>
  <c r="AS884" i="20"/>
  <c r="AT884" i="20"/>
  <c r="AU884" i="20"/>
  <c r="AH885" i="20"/>
  <c r="AI885" i="20"/>
  <c r="AJ885" i="20"/>
  <c r="AK885" i="20"/>
  <c r="AL885" i="20"/>
  <c r="AM885" i="20"/>
  <c r="AN885" i="20"/>
  <c r="AO885" i="20"/>
  <c r="AP885" i="20"/>
  <c r="AQ885" i="20"/>
  <c r="AR885" i="20"/>
  <c r="AS885" i="20"/>
  <c r="AT885" i="20"/>
  <c r="AU885" i="20"/>
  <c r="AH886" i="20"/>
  <c r="AI886" i="20"/>
  <c r="AJ886" i="20"/>
  <c r="AK886" i="20"/>
  <c r="AL886" i="20"/>
  <c r="AM886" i="20"/>
  <c r="AN886" i="20"/>
  <c r="AO886" i="20"/>
  <c r="AP886" i="20"/>
  <c r="AQ886" i="20"/>
  <c r="AR886" i="20"/>
  <c r="AS886" i="20"/>
  <c r="AT886" i="20"/>
  <c r="AU886" i="20"/>
  <c r="AH887" i="20"/>
  <c r="AI887" i="20"/>
  <c r="AJ887" i="20"/>
  <c r="AK887" i="20"/>
  <c r="AL887" i="20"/>
  <c r="AM887" i="20"/>
  <c r="AN887" i="20"/>
  <c r="AO887" i="20"/>
  <c r="AP887" i="20"/>
  <c r="AQ887" i="20"/>
  <c r="AR887" i="20"/>
  <c r="AS887" i="20"/>
  <c r="AT887" i="20"/>
  <c r="AU887" i="20"/>
  <c r="AH888" i="20"/>
  <c r="AI888" i="20"/>
  <c r="AJ888" i="20"/>
  <c r="AK888" i="20"/>
  <c r="AL888" i="20"/>
  <c r="AM888" i="20"/>
  <c r="AN888" i="20"/>
  <c r="AO888" i="20"/>
  <c r="AP888" i="20"/>
  <c r="AQ888" i="20"/>
  <c r="AR888" i="20"/>
  <c r="AS888" i="20"/>
  <c r="AT888" i="20"/>
  <c r="AU888" i="20"/>
  <c r="AH889" i="20"/>
  <c r="AI889" i="20"/>
  <c r="AJ889" i="20"/>
  <c r="AK889" i="20"/>
  <c r="AL889" i="20"/>
  <c r="AM889" i="20"/>
  <c r="AN889" i="20"/>
  <c r="AO889" i="20"/>
  <c r="AP889" i="20"/>
  <c r="AQ889" i="20"/>
  <c r="AR889" i="20"/>
  <c r="AS889" i="20"/>
  <c r="AT889" i="20"/>
  <c r="AU889" i="20"/>
  <c r="AH890" i="20"/>
  <c r="AI890" i="20"/>
  <c r="AJ890" i="20"/>
  <c r="AK890" i="20"/>
  <c r="AL890" i="20"/>
  <c r="AM890" i="20"/>
  <c r="AN890" i="20"/>
  <c r="AO890" i="20"/>
  <c r="AP890" i="20"/>
  <c r="AQ890" i="20"/>
  <c r="AR890" i="20"/>
  <c r="AS890" i="20"/>
  <c r="AT890" i="20"/>
  <c r="AU890" i="20"/>
  <c r="AH891" i="20"/>
  <c r="AI891" i="20"/>
  <c r="AJ891" i="20"/>
  <c r="AK891" i="20"/>
  <c r="AL891" i="20"/>
  <c r="AM891" i="20"/>
  <c r="AN891" i="20"/>
  <c r="AO891" i="20"/>
  <c r="AP891" i="20"/>
  <c r="AQ891" i="20"/>
  <c r="AR891" i="20"/>
  <c r="AS891" i="20"/>
  <c r="AT891" i="20"/>
  <c r="AU891" i="20"/>
  <c r="AH892" i="20"/>
  <c r="AI892" i="20"/>
  <c r="AJ892" i="20"/>
  <c r="AK892" i="20"/>
  <c r="AL892" i="20"/>
  <c r="AM892" i="20"/>
  <c r="AN892" i="20"/>
  <c r="AO892" i="20"/>
  <c r="AP892" i="20"/>
  <c r="AQ892" i="20"/>
  <c r="AR892" i="20"/>
  <c r="AS892" i="20"/>
  <c r="AT892" i="20"/>
  <c r="AU892" i="20"/>
  <c r="AH893" i="20"/>
  <c r="AI893" i="20"/>
  <c r="AJ893" i="20"/>
  <c r="AK893" i="20"/>
  <c r="AL893" i="20"/>
  <c r="AM893" i="20"/>
  <c r="AN893" i="20"/>
  <c r="AO893" i="20"/>
  <c r="AP893" i="20"/>
  <c r="AQ893" i="20"/>
  <c r="AR893" i="20"/>
  <c r="AS893" i="20"/>
  <c r="AT893" i="20"/>
  <c r="AU893" i="20"/>
  <c r="AH894" i="20"/>
  <c r="AI894" i="20"/>
  <c r="AJ894" i="20"/>
  <c r="AK894" i="20"/>
  <c r="AL894" i="20"/>
  <c r="AM894" i="20"/>
  <c r="AN894" i="20"/>
  <c r="AO894" i="20"/>
  <c r="AP894" i="20"/>
  <c r="AQ894" i="20"/>
  <c r="AR894" i="20"/>
  <c r="AS894" i="20"/>
  <c r="AT894" i="20"/>
  <c r="AU894" i="20"/>
  <c r="AH895" i="20"/>
  <c r="AI895" i="20"/>
  <c r="AJ895" i="20"/>
  <c r="AK895" i="20"/>
  <c r="AL895" i="20"/>
  <c r="AM895" i="20"/>
  <c r="AN895" i="20"/>
  <c r="AO895" i="20"/>
  <c r="AP895" i="20"/>
  <c r="AQ895" i="20"/>
  <c r="AR895" i="20"/>
  <c r="AS895" i="20"/>
  <c r="AT895" i="20"/>
  <c r="AU895" i="20"/>
  <c r="AH896" i="20"/>
  <c r="AI896" i="20"/>
  <c r="AJ896" i="20"/>
  <c r="AK896" i="20"/>
  <c r="AL896" i="20"/>
  <c r="AM896" i="20"/>
  <c r="AN896" i="20"/>
  <c r="AO896" i="20"/>
  <c r="AP896" i="20"/>
  <c r="AQ896" i="20"/>
  <c r="AR896" i="20"/>
  <c r="AS896" i="20"/>
  <c r="AT896" i="20"/>
  <c r="AU896" i="20"/>
  <c r="AH897" i="20"/>
  <c r="AI897" i="20"/>
  <c r="AJ897" i="20"/>
  <c r="AK897" i="20"/>
  <c r="AL897" i="20"/>
  <c r="AM897" i="20"/>
  <c r="AN897" i="20"/>
  <c r="AO897" i="20"/>
  <c r="AP897" i="20"/>
  <c r="AQ897" i="20"/>
  <c r="AR897" i="20"/>
  <c r="AS897" i="20"/>
  <c r="AT897" i="20"/>
  <c r="AU897" i="20"/>
  <c r="AH898" i="20"/>
  <c r="AI898" i="20"/>
  <c r="AJ898" i="20"/>
  <c r="AK898" i="20"/>
  <c r="AL898" i="20"/>
  <c r="AM898" i="20"/>
  <c r="AN898" i="20"/>
  <c r="AO898" i="20"/>
  <c r="AP898" i="20"/>
  <c r="AQ898" i="20"/>
  <c r="AR898" i="20"/>
  <c r="AS898" i="20"/>
  <c r="AT898" i="20"/>
  <c r="AU898" i="20"/>
  <c r="AH899" i="20"/>
  <c r="AI899" i="20"/>
  <c r="AJ899" i="20"/>
  <c r="AK899" i="20"/>
  <c r="AL899" i="20"/>
  <c r="AM899" i="20"/>
  <c r="AN899" i="20"/>
  <c r="AO899" i="20"/>
  <c r="AP899" i="20"/>
  <c r="AQ899" i="20"/>
  <c r="AR899" i="20"/>
  <c r="AS899" i="20"/>
  <c r="AT899" i="20"/>
  <c r="AU899" i="20"/>
  <c r="AH900" i="20"/>
  <c r="AI900" i="20"/>
  <c r="AJ900" i="20"/>
  <c r="AK900" i="20"/>
  <c r="AL900" i="20"/>
  <c r="AM900" i="20"/>
  <c r="AN900" i="20"/>
  <c r="AO900" i="20"/>
  <c r="AP900" i="20"/>
  <c r="AQ900" i="20"/>
  <c r="AR900" i="20"/>
  <c r="AS900" i="20"/>
  <c r="AT900" i="20"/>
  <c r="AU900" i="20"/>
  <c r="AH901" i="20"/>
  <c r="AI901" i="20"/>
  <c r="AJ901" i="20"/>
  <c r="AK901" i="20"/>
  <c r="AL901" i="20"/>
  <c r="AM901" i="20"/>
  <c r="AN901" i="20"/>
  <c r="AO901" i="20"/>
  <c r="AP901" i="20"/>
  <c r="AQ901" i="20"/>
  <c r="AR901" i="20"/>
  <c r="AS901" i="20"/>
  <c r="AT901" i="20"/>
  <c r="AU901" i="20"/>
  <c r="AH902" i="20"/>
  <c r="AI902" i="20"/>
  <c r="AJ902" i="20"/>
  <c r="AK902" i="20"/>
  <c r="AL902" i="20"/>
  <c r="AM902" i="20"/>
  <c r="AN902" i="20"/>
  <c r="AO902" i="20"/>
  <c r="AP902" i="20"/>
  <c r="AQ902" i="20"/>
  <c r="AR902" i="20"/>
  <c r="AS902" i="20"/>
  <c r="AT902" i="20"/>
  <c r="AU902" i="20"/>
  <c r="AH903" i="20"/>
  <c r="AI903" i="20"/>
  <c r="AJ903" i="20"/>
  <c r="AK903" i="20"/>
  <c r="AL903" i="20"/>
  <c r="AM903" i="20"/>
  <c r="AN903" i="20"/>
  <c r="AO903" i="20"/>
  <c r="AP903" i="20"/>
  <c r="AQ903" i="20"/>
  <c r="AR903" i="20"/>
  <c r="AS903" i="20"/>
  <c r="AT903" i="20"/>
  <c r="AU903" i="20"/>
  <c r="AH904" i="20"/>
  <c r="AI904" i="20"/>
  <c r="AJ904" i="20"/>
  <c r="AK904" i="20"/>
  <c r="AL904" i="20"/>
  <c r="AM904" i="20"/>
  <c r="AN904" i="20"/>
  <c r="AO904" i="20"/>
  <c r="AP904" i="20"/>
  <c r="AQ904" i="20"/>
  <c r="AR904" i="20"/>
  <c r="AS904" i="20"/>
  <c r="AT904" i="20"/>
  <c r="AU904" i="20"/>
  <c r="AH905" i="20"/>
  <c r="AI905" i="20"/>
  <c r="AJ905" i="20"/>
  <c r="AK905" i="20"/>
  <c r="AL905" i="20"/>
  <c r="AM905" i="20"/>
  <c r="AN905" i="20"/>
  <c r="AO905" i="20"/>
  <c r="AP905" i="20"/>
  <c r="AQ905" i="20"/>
  <c r="AR905" i="20"/>
  <c r="AS905" i="20"/>
  <c r="AT905" i="20"/>
  <c r="AU905" i="20"/>
  <c r="AH906" i="20"/>
  <c r="AI906" i="20"/>
  <c r="AJ906" i="20"/>
  <c r="AK906" i="20"/>
  <c r="AL906" i="20"/>
  <c r="AM906" i="20"/>
  <c r="AN906" i="20"/>
  <c r="AO906" i="20"/>
  <c r="AP906" i="20"/>
  <c r="AQ906" i="20"/>
  <c r="AR906" i="20"/>
  <c r="AS906" i="20"/>
  <c r="AT906" i="20"/>
  <c r="AU906" i="20"/>
  <c r="AH907" i="20"/>
  <c r="AI907" i="20"/>
  <c r="AJ907" i="20"/>
  <c r="AK907" i="20"/>
  <c r="AL907" i="20"/>
  <c r="AM907" i="20"/>
  <c r="AN907" i="20"/>
  <c r="AO907" i="20"/>
  <c r="AP907" i="20"/>
  <c r="AQ907" i="20"/>
  <c r="AR907" i="20"/>
  <c r="AS907" i="20"/>
  <c r="AT907" i="20"/>
  <c r="AU907" i="20"/>
  <c r="AH908" i="20"/>
  <c r="AI908" i="20"/>
  <c r="AJ908" i="20"/>
  <c r="AK908" i="20"/>
  <c r="AL908" i="20"/>
  <c r="AM908" i="20"/>
  <c r="AN908" i="20"/>
  <c r="AO908" i="20"/>
  <c r="AP908" i="20"/>
  <c r="AQ908" i="20"/>
  <c r="AR908" i="20"/>
  <c r="AS908" i="20"/>
  <c r="AT908" i="20"/>
  <c r="AU908" i="20"/>
  <c r="AH909" i="20"/>
  <c r="AI909" i="20"/>
  <c r="AJ909" i="20"/>
  <c r="AK909" i="20"/>
  <c r="AL909" i="20"/>
  <c r="AM909" i="20"/>
  <c r="AN909" i="20"/>
  <c r="AO909" i="20"/>
  <c r="AP909" i="20"/>
  <c r="AQ909" i="20"/>
  <c r="AR909" i="20"/>
  <c r="AS909" i="20"/>
  <c r="AT909" i="20"/>
  <c r="AU909" i="20"/>
  <c r="AH910" i="20"/>
  <c r="AI910" i="20"/>
  <c r="AJ910" i="20"/>
  <c r="AK910" i="20"/>
  <c r="AL910" i="20"/>
  <c r="AM910" i="20"/>
  <c r="AN910" i="20"/>
  <c r="AO910" i="20"/>
  <c r="AP910" i="20"/>
  <c r="AQ910" i="20"/>
  <c r="AR910" i="20"/>
  <c r="AS910" i="20"/>
  <c r="AT910" i="20"/>
  <c r="AU910" i="20"/>
  <c r="AH911" i="20"/>
  <c r="AI911" i="20"/>
  <c r="AJ911" i="20"/>
  <c r="AK911" i="20"/>
  <c r="AL911" i="20"/>
  <c r="AM911" i="20"/>
  <c r="AN911" i="20"/>
  <c r="AO911" i="20"/>
  <c r="AP911" i="20"/>
  <c r="AQ911" i="20"/>
  <c r="AR911" i="20"/>
  <c r="AS911" i="20"/>
  <c r="AT911" i="20"/>
  <c r="AU911" i="20"/>
  <c r="AH912" i="20"/>
  <c r="AI912" i="20"/>
  <c r="AJ912" i="20"/>
  <c r="AK912" i="20"/>
  <c r="AL912" i="20"/>
  <c r="AM912" i="20"/>
  <c r="AN912" i="20"/>
  <c r="AO912" i="20"/>
  <c r="AP912" i="20"/>
  <c r="AQ912" i="20"/>
  <c r="AR912" i="20"/>
  <c r="AS912" i="20"/>
  <c r="AT912" i="20"/>
  <c r="AU912" i="20"/>
  <c r="AH913" i="20"/>
  <c r="AI913" i="20"/>
  <c r="AJ913" i="20"/>
  <c r="AK913" i="20"/>
  <c r="AL913" i="20"/>
  <c r="AM913" i="20"/>
  <c r="AN913" i="20"/>
  <c r="AO913" i="20"/>
  <c r="AP913" i="20"/>
  <c r="AQ913" i="20"/>
  <c r="AR913" i="20"/>
  <c r="AS913" i="20"/>
  <c r="AT913" i="20"/>
  <c r="AU913" i="20"/>
  <c r="AH914" i="20"/>
  <c r="AI914" i="20"/>
  <c r="AJ914" i="20"/>
  <c r="AK914" i="20"/>
  <c r="AL914" i="20"/>
  <c r="AM914" i="20"/>
  <c r="AN914" i="20"/>
  <c r="AO914" i="20"/>
  <c r="AP914" i="20"/>
  <c r="AQ914" i="20"/>
  <c r="AR914" i="20"/>
  <c r="AS914" i="20"/>
  <c r="AT914" i="20"/>
  <c r="AU914" i="20"/>
  <c r="AH915" i="20"/>
  <c r="AI915" i="20"/>
  <c r="AJ915" i="20"/>
  <c r="AK915" i="20"/>
  <c r="AL915" i="20"/>
  <c r="AM915" i="20"/>
  <c r="AN915" i="20"/>
  <c r="AO915" i="20"/>
  <c r="AP915" i="20"/>
  <c r="AQ915" i="20"/>
  <c r="AR915" i="20"/>
  <c r="AS915" i="20"/>
  <c r="AT915" i="20"/>
  <c r="AU915" i="20"/>
  <c r="AH916" i="20"/>
  <c r="AI916" i="20"/>
  <c r="AJ916" i="20"/>
  <c r="AK916" i="20"/>
  <c r="AL916" i="20"/>
  <c r="AM916" i="20"/>
  <c r="AN916" i="20"/>
  <c r="AO916" i="20"/>
  <c r="AP916" i="20"/>
  <c r="AQ916" i="20"/>
  <c r="AR916" i="20"/>
  <c r="AS916" i="20"/>
  <c r="AT916" i="20"/>
  <c r="AU916" i="20"/>
  <c r="AH917" i="20"/>
  <c r="AI917" i="20"/>
  <c r="AJ917" i="20"/>
  <c r="AK917" i="20"/>
  <c r="AL917" i="20"/>
  <c r="AM917" i="20"/>
  <c r="AN917" i="20"/>
  <c r="AO917" i="20"/>
  <c r="AP917" i="20"/>
  <c r="AQ917" i="20"/>
  <c r="AR917" i="20"/>
  <c r="AS917" i="20"/>
  <c r="AT917" i="20"/>
  <c r="AU917" i="20"/>
  <c r="AH918" i="20"/>
  <c r="AI918" i="20"/>
  <c r="AJ918" i="20"/>
  <c r="AK918" i="20"/>
  <c r="AL918" i="20"/>
  <c r="AM918" i="20"/>
  <c r="AN918" i="20"/>
  <c r="AO918" i="20"/>
  <c r="AP918" i="20"/>
  <c r="AQ918" i="20"/>
  <c r="AR918" i="20"/>
  <c r="AS918" i="20"/>
  <c r="AT918" i="20"/>
  <c r="AU918" i="20"/>
  <c r="AH919" i="20"/>
  <c r="AI919" i="20"/>
  <c r="AJ919" i="20"/>
  <c r="AK919" i="20"/>
  <c r="AL919" i="20"/>
  <c r="AM919" i="20"/>
  <c r="AN919" i="20"/>
  <c r="AO919" i="20"/>
  <c r="AP919" i="20"/>
  <c r="AQ919" i="20"/>
  <c r="AR919" i="20"/>
  <c r="AS919" i="20"/>
  <c r="AT919" i="20"/>
  <c r="AU919" i="20"/>
  <c r="AH920" i="20"/>
  <c r="AI920" i="20"/>
  <c r="AJ920" i="20"/>
  <c r="AK920" i="20"/>
  <c r="AL920" i="20"/>
  <c r="AM920" i="20"/>
  <c r="AN920" i="20"/>
  <c r="AO920" i="20"/>
  <c r="AP920" i="20"/>
  <c r="AQ920" i="20"/>
  <c r="AR920" i="20"/>
  <c r="AS920" i="20"/>
  <c r="AT920" i="20"/>
  <c r="AU920" i="20"/>
  <c r="AH921" i="20"/>
  <c r="AI921" i="20"/>
  <c r="AJ921" i="20"/>
  <c r="AK921" i="20"/>
  <c r="AL921" i="20"/>
  <c r="AM921" i="20"/>
  <c r="AN921" i="20"/>
  <c r="AO921" i="20"/>
  <c r="AP921" i="20"/>
  <c r="AQ921" i="20"/>
  <c r="AR921" i="20"/>
  <c r="AS921" i="20"/>
  <c r="AT921" i="20"/>
  <c r="AU921" i="20"/>
  <c r="AH922" i="20"/>
  <c r="AI922" i="20"/>
  <c r="AJ922" i="20"/>
  <c r="AK922" i="20"/>
  <c r="AL922" i="20"/>
  <c r="AM922" i="20"/>
  <c r="AN922" i="20"/>
  <c r="AO922" i="20"/>
  <c r="AP922" i="20"/>
  <c r="AQ922" i="20"/>
  <c r="AR922" i="20"/>
  <c r="AS922" i="20"/>
  <c r="AT922" i="20"/>
  <c r="AU922" i="20"/>
  <c r="AH923" i="20"/>
  <c r="AI923" i="20"/>
  <c r="AJ923" i="20"/>
  <c r="AK923" i="20"/>
  <c r="AL923" i="20"/>
  <c r="AM923" i="20"/>
  <c r="AN923" i="20"/>
  <c r="AO923" i="20"/>
  <c r="AP923" i="20"/>
  <c r="AQ923" i="20"/>
  <c r="AR923" i="20"/>
  <c r="AS923" i="20"/>
  <c r="AT923" i="20"/>
  <c r="AU923" i="20"/>
  <c r="AH924" i="20"/>
  <c r="AI924" i="20"/>
  <c r="AJ924" i="20"/>
  <c r="AK924" i="20"/>
  <c r="AL924" i="20"/>
  <c r="AM924" i="20"/>
  <c r="AN924" i="20"/>
  <c r="AO924" i="20"/>
  <c r="AP924" i="20"/>
  <c r="AQ924" i="20"/>
  <c r="AR924" i="20"/>
  <c r="AS924" i="20"/>
  <c r="AT924" i="20"/>
  <c r="AU924" i="20"/>
  <c r="AH925" i="20"/>
  <c r="AI925" i="20"/>
  <c r="AJ925" i="20"/>
  <c r="AK925" i="20"/>
  <c r="AL925" i="20"/>
  <c r="AM925" i="20"/>
  <c r="AN925" i="20"/>
  <c r="AO925" i="20"/>
  <c r="AP925" i="20"/>
  <c r="AQ925" i="20"/>
  <c r="AR925" i="20"/>
  <c r="AS925" i="20"/>
  <c r="AT925" i="20"/>
  <c r="AU925" i="20"/>
  <c r="AH926" i="20"/>
  <c r="AI926" i="20"/>
  <c r="AJ926" i="20"/>
  <c r="AK926" i="20"/>
  <c r="AL926" i="20"/>
  <c r="AM926" i="20"/>
  <c r="AN926" i="20"/>
  <c r="AO926" i="20"/>
  <c r="AP926" i="20"/>
  <c r="AQ926" i="20"/>
  <c r="AR926" i="20"/>
  <c r="AS926" i="20"/>
  <c r="AT926" i="20"/>
  <c r="AU926" i="20"/>
  <c r="AH927" i="20"/>
  <c r="AI927" i="20"/>
  <c r="AJ927" i="20"/>
  <c r="AK927" i="20"/>
  <c r="AL927" i="20"/>
  <c r="AM927" i="20"/>
  <c r="AN927" i="20"/>
  <c r="AO927" i="20"/>
  <c r="AP927" i="20"/>
  <c r="AQ927" i="20"/>
  <c r="AR927" i="20"/>
  <c r="AS927" i="20"/>
  <c r="AT927" i="20"/>
  <c r="AU927" i="20"/>
  <c r="AH928" i="20"/>
  <c r="AI928" i="20"/>
  <c r="AJ928" i="20"/>
  <c r="AK928" i="20"/>
  <c r="AL928" i="20"/>
  <c r="AM928" i="20"/>
  <c r="AN928" i="20"/>
  <c r="AO928" i="20"/>
  <c r="AP928" i="20"/>
  <c r="AQ928" i="20"/>
  <c r="AR928" i="20"/>
  <c r="AS928" i="20"/>
  <c r="AT928" i="20"/>
  <c r="AU928" i="20"/>
  <c r="AH929" i="20"/>
  <c r="AI929" i="20"/>
  <c r="AJ929" i="20"/>
  <c r="AK929" i="20"/>
  <c r="AL929" i="20"/>
  <c r="AM929" i="20"/>
  <c r="AN929" i="20"/>
  <c r="AO929" i="20"/>
  <c r="AP929" i="20"/>
  <c r="AQ929" i="20"/>
  <c r="AR929" i="20"/>
  <c r="AS929" i="20"/>
  <c r="AT929" i="20"/>
  <c r="AU929" i="20"/>
  <c r="AH930" i="20"/>
  <c r="AI930" i="20"/>
  <c r="AJ930" i="20"/>
  <c r="AK930" i="20"/>
  <c r="AL930" i="20"/>
  <c r="AM930" i="20"/>
  <c r="AN930" i="20"/>
  <c r="AO930" i="20"/>
  <c r="AP930" i="20"/>
  <c r="AQ930" i="20"/>
  <c r="AR930" i="20"/>
  <c r="AS930" i="20"/>
  <c r="AT930" i="20"/>
  <c r="AU930" i="20"/>
  <c r="AH931" i="20"/>
  <c r="AI931" i="20"/>
  <c r="AJ931" i="20"/>
  <c r="AK931" i="20"/>
  <c r="AL931" i="20"/>
  <c r="AM931" i="20"/>
  <c r="AN931" i="20"/>
  <c r="AO931" i="20"/>
  <c r="AP931" i="20"/>
  <c r="AQ931" i="20"/>
  <c r="AR931" i="20"/>
  <c r="AS931" i="20"/>
  <c r="AT931" i="20"/>
  <c r="AU931" i="20"/>
  <c r="AH932" i="20"/>
  <c r="AI932" i="20"/>
  <c r="AJ932" i="20"/>
  <c r="AK932" i="20"/>
  <c r="AL932" i="20"/>
  <c r="AM932" i="20"/>
  <c r="AN932" i="20"/>
  <c r="AO932" i="20"/>
  <c r="AP932" i="20"/>
  <c r="AQ932" i="20"/>
  <c r="AR932" i="20"/>
  <c r="AS932" i="20"/>
  <c r="AT932" i="20"/>
  <c r="AU932" i="20"/>
  <c r="AH933" i="20"/>
  <c r="AI933" i="20"/>
  <c r="AJ933" i="20"/>
  <c r="AK933" i="20"/>
  <c r="AL933" i="20"/>
  <c r="AM933" i="20"/>
  <c r="AN933" i="20"/>
  <c r="AO933" i="20"/>
  <c r="AP933" i="20"/>
  <c r="AQ933" i="20"/>
  <c r="AR933" i="20"/>
  <c r="AS933" i="20"/>
  <c r="AT933" i="20"/>
  <c r="AU933" i="20"/>
  <c r="AH934" i="20"/>
  <c r="AI934" i="20"/>
  <c r="AJ934" i="20"/>
  <c r="AK934" i="20"/>
  <c r="AL934" i="20"/>
  <c r="AM934" i="20"/>
  <c r="AN934" i="20"/>
  <c r="AO934" i="20"/>
  <c r="AP934" i="20"/>
  <c r="AQ934" i="20"/>
  <c r="AR934" i="20"/>
  <c r="AS934" i="20"/>
  <c r="AT934" i="20"/>
  <c r="AU934" i="20"/>
  <c r="AH935" i="20"/>
  <c r="AI935" i="20"/>
  <c r="AJ935" i="20"/>
  <c r="AK935" i="20"/>
  <c r="AL935" i="20"/>
  <c r="AM935" i="20"/>
  <c r="AN935" i="20"/>
  <c r="AO935" i="20"/>
  <c r="AP935" i="20"/>
  <c r="AQ935" i="20"/>
  <c r="AR935" i="20"/>
  <c r="AS935" i="20"/>
  <c r="AT935" i="20"/>
  <c r="AU935" i="20"/>
  <c r="AH936" i="20"/>
  <c r="AI936" i="20"/>
  <c r="AJ936" i="20"/>
  <c r="AK936" i="20"/>
  <c r="AL936" i="20"/>
  <c r="AM936" i="20"/>
  <c r="AN936" i="20"/>
  <c r="AO936" i="20"/>
  <c r="AP936" i="20"/>
  <c r="AQ936" i="20"/>
  <c r="AR936" i="20"/>
  <c r="AS936" i="20"/>
  <c r="AT936" i="20"/>
  <c r="AU936" i="20"/>
  <c r="AH937" i="20"/>
  <c r="AI937" i="20"/>
  <c r="AJ937" i="20"/>
  <c r="AK937" i="20"/>
  <c r="AL937" i="20"/>
  <c r="AM937" i="20"/>
  <c r="AN937" i="20"/>
  <c r="AO937" i="20"/>
  <c r="AP937" i="20"/>
  <c r="AQ937" i="20"/>
  <c r="AR937" i="20"/>
  <c r="AS937" i="20"/>
  <c r="AT937" i="20"/>
  <c r="AU937" i="20"/>
  <c r="AH938" i="20"/>
  <c r="AI938" i="20"/>
  <c r="AJ938" i="20"/>
  <c r="AK938" i="20"/>
  <c r="AL938" i="20"/>
  <c r="AM938" i="20"/>
  <c r="AN938" i="20"/>
  <c r="AO938" i="20"/>
  <c r="AP938" i="20"/>
  <c r="AQ938" i="20"/>
  <c r="AR938" i="20"/>
  <c r="AS938" i="20"/>
  <c r="AT938" i="20"/>
  <c r="AU938" i="20"/>
  <c r="AH939" i="20"/>
  <c r="AI939" i="20"/>
  <c r="AJ939" i="20"/>
  <c r="AK939" i="20"/>
  <c r="AL939" i="20"/>
  <c r="AM939" i="20"/>
  <c r="AN939" i="20"/>
  <c r="AO939" i="20"/>
  <c r="AP939" i="20"/>
  <c r="AQ939" i="20"/>
  <c r="AR939" i="20"/>
  <c r="AS939" i="20"/>
  <c r="AT939" i="20"/>
  <c r="AU939" i="20"/>
  <c r="AH940" i="20"/>
  <c r="AI940" i="20"/>
  <c r="AJ940" i="20"/>
  <c r="AK940" i="20"/>
  <c r="AL940" i="20"/>
  <c r="AM940" i="20"/>
  <c r="AN940" i="20"/>
  <c r="AO940" i="20"/>
  <c r="AP940" i="20"/>
  <c r="AQ940" i="20"/>
  <c r="AR940" i="20"/>
  <c r="AS940" i="20"/>
  <c r="AT940" i="20"/>
  <c r="AU940" i="20"/>
  <c r="AH941" i="20"/>
  <c r="AI941" i="20"/>
  <c r="AJ941" i="20"/>
  <c r="AK941" i="20"/>
  <c r="AL941" i="20"/>
  <c r="AM941" i="20"/>
  <c r="AN941" i="20"/>
  <c r="AO941" i="20"/>
  <c r="AP941" i="20"/>
  <c r="AQ941" i="20"/>
  <c r="AR941" i="20"/>
  <c r="AS941" i="20"/>
  <c r="AT941" i="20"/>
  <c r="AU941" i="20"/>
  <c r="AH942" i="20"/>
  <c r="AI942" i="20"/>
  <c r="AJ942" i="20"/>
  <c r="AK942" i="20"/>
  <c r="AL942" i="20"/>
  <c r="AM942" i="20"/>
  <c r="AN942" i="20"/>
  <c r="AO942" i="20"/>
  <c r="AP942" i="20"/>
  <c r="AQ942" i="20"/>
  <c r="AR942" i="20"/>
  <c r="AS942" i="20"/>
  <c r="AT942" i="20"/>
  <c r="AU942" i="20"/>
  <c r="AH943" i="20"/>
  <c r="AI943" i="20"/>
  <c r="AJ943" i="20"/>
  <c r="AK943" i="20"/>
  <c r="AL943" i="20"/>
  <c r="AM943" i="20"/>
  <c r="AN943" i="20"/>
  <c r="AO943" i="20"/>
  <c r="AP943" i="20"/>
  <c r="AQ943" i="20"/>
  <c r="AR943" i="20"/>
  <c r="AS943" i="20"/>
  <c r="AT943" i="20"/>
  <c r="AU943" i="20"/>
  <c r="AH944" i="20"/>
  <c r="AI944" i="20"/>
  <c r="AJ944" i="20"/>
  <c r="AK944" i="20"/>
  <c r="AL944" i="20"/>
  <c r="AM944" i="20"/>
  <c r="AN944" i="20"/>
  <c r="AO944" i="20"/>
  <c r="AP944" i="20"/>
  <c r="AQ944" i="20"/>
  <c r="AR944" i="20"/>
  <c r="AS944" i="20"/>
  <c r="AT944" i="20"/>
  <c r="AU944" i="20"/>
  <c r="AH945" i="20"/>
  <c r="AI945" i="20"/>
  <c r="AJ945" i="20"/>
  <c r="AK945" i="20"/>
  <c r="AL945" i="20"/>
  <c r="AM945" i="20"/>
  <c r="AN945" i="20"/>
  <c r="AO945" i="20"/>
  <c r="AP945" i="20"/>
  <c r="AQ945" i="20"/>
  <c r="AR945" i="20"/>
  <c r="AS945" i="20"/>
  <c r="AT945" i="20"/>
  <c r="AU945" i="20"/>
  <c r="AH946" i="20"/>
  <c r="AI946" i="20"/>
  <c r="AJ946" i="20"/>
  <c r="AK946" i="20"/>
  <c r="AL946" i="20"/>
  <c r="AM946" i="20"/>
  <c r="AN946" i="20"/>
  <c r="AO946" i="20"/>
  <c r="AP946" i="20"/>
  <c r="AQ946" i="20"/>
  <c r="AR946" i="20"/>
  <c r="AS946" i="20"/>
  <c r="AT946" i="20"/>
  <c r="AU946" i="20"/>
  <c r="AH947" i="20"/>
  <c r="AI947" i="20"/>
  <c r="AJ947" i="20"/>
  <c r="AK947" i="20"/>
  <c r="AL947" i="20"/>
  <c r="AM947" i="20"/>
  <c r="AN947" i="20"/>
  <c r="AO947" i="20"/>
  <c r="AP947" i="20"/>
  <c r="AQ947" i="20"/>
  <c r="AR947" i="20"/>
  <c r="AS947" i="20"/>
  <c r="AT947" i="20"/>
  <c r="AU947" i="20"/>
  <c r="AH948" i="20"/>
  <c r="AI948" i="20"/>
  <c r="AJ948" i="20"/>
  <c r="AK948" i="20"/>
  <c r="AL948" i="20"/>
  <c r="AM948" i="20"/>
  <c r="AN948" i="20"/>
  <c r="AO948" i="20"/>
  <c r="AP948" i="20"/>
  <c r="AQ948" i="20"/>
  <c r="AR948" i="20"/>
  <c r="AS948" i="20"/>
  <c r="AT948" i="20"/>
  <c r="AU948" i="20"/>
  <c r="AH949" i="20"/>
  <c r="AI949" i="20"/>
  <c r="AJ949" i="20"/>
  <c r="AK949" i="20"/>
  <c r="AL949" i="20"/>
  <c r="AM949" i="20"/>
  <c r="AN949" i="20"/>
  <c r="AO949" i="20"/>
  <c r="AP949" i="20"/>
  <c r="AQ949" i="20"/>
  <c r="AR949" i="20"/>
  <c r="AS949" i="20"/>
  <c r="AT949" i="20"/>
  <c r="AU949" i="20"/>
  <c r="AH950" i="20"/>
  <c r="AI950" i="20"/>
  <c r="AJ950" i="20"/>
  <c r="AK950" i="20"/>
  <c r="AL950" i="20"/>
  <c r="AM950" i="20"/>
  <c r="AN950" i="20"/>
  <c r="AO950" i="20"/>
  <c r="AP950" i="20"/>
  <c r="AQ950" i="20"/>
  <c r="AR950" i="20"/>
  <c r="AS950" i="20"/>
  <c r="AT950" i="20"/>
  <c r="AU950" i="20"/>
  <c r="AH951" i="20"/>
  <c r="AI951" i="20"/>
  <c r="AJ951" i="20"/>
  <c r="AK951" i="20"/>
  <c r="AL951" i="20"/>
  <c r="AM951" i="20"/>
  <c r="AN951" i="20"/>
  <c r="AO951" i="20"/>
  <c r="AP951" i="20"/>
  <c r="AQ951" i="20"/>
  <c r="AR951" i="20"/>
  <c r="AS951" i="20"/>
  <c r="AT951" i="20"/>
  <c r="AU951" i="20"/>
  <c r="AH952" i="20"/>
  <c r="AI952" i="20"/>
  <c r="AJ952" i="20"/>
  <c r="AK952" i="20"/>
  <c r="AL952" i="20"/>
  <c r="AM952" i="20"/>
  <c r="AN952" i="20"/>
  <c r="AO952" i="20"/>
  <c r="AP952" i="20"/>
  <c r="AQ952" i="20"/>
  <c r="AR952" i="20"/>
  <c r="AS952" i="20"/>
  <c r="AT952" i="20"/>
  <c r="AU952" i="20"/>
  <c r="AH953" i="20"/>
  <c r="AI953" i="20"/>
  <c r="AJ953" i="20"/>
  <c r="AK953" i="20"/>
  <c r="AL953" i="20"/>
  <c r="AM953" i="20"/>
  <c r="AN953" i="20"/>
  <c r="AO953" i="20"/>
  <c r="AP953" i="20"/>
  <c r="AQ953" i="20"/>
  <c r="AR953" i="20"/>
  <c r="AS953" i="20"/>
  <c r="AT953" i="20"/>
  <c r="AU953" i="20"/>
  <c r="AH954" i="20"/>
  <c r="AI954" i="20"/>
  <c r="AJ954" i="20"/>
  <c r="AK954" i="20"/>
  <c r="AL954" i="20"/>
  <c r="AM954" i="20"/>
  <c r="AN954" i="20"/>
  <c r="AO954" i="20"/>
  <c r="AP954" i="20"/>
  <c r="AQ954" i="20"/>
  <c r="AR954" i="20"/>
  <c r="AS954" i="20"/>
  <c r="AT954" i="20"/>
  <c r="AU954" i="20"/>
  <c r="AH955" i="20"/>
  <c r="AI955" i="20"/>
  <c r="AJ955" i="20"/>
  <c r="AK955" i="20"/>
  <c r="AL955" i="20"/>
  <c r="AM955" i="20"/>
  <c r="AN955" i="20"/>
  <c r="AO955" i="20"/>
  <c r="AP955" i="20"/>
  <c r="AQ955" i="20"/>
  <c r="AR955" i="20"/>
  <c r="AS955" i="20"/>
  <c r="AT955" i="20"/>
  <c r="AU955" i="20"/>
  <c r="AH956" i="20"/>
  <c r="AI956" i="20"/>
  <c r="AJ956" i="20"/>
  <c r="AK956" i="20"/>
  <c r="AL956" i="20"/>
  <c r="AM956" i="20"/>
  <c r="AN956" i="20"/>
  <c r="AO956" i="20"/>
  <c r="AP956" i="20"/>
  <c r="AQ956" i="20"/>
  <c r="AR956" i="20"/>
  <c r="AS956" i="20"/>
  <c r="AT956" i="20"/>
  <c r="AU956" i="20"/>
  <c r="AH957" i="20"/>
  <c r="AI957" i="20"/>
  <c r="AJ957" i="20"/>
  <c r="AK957" i="20"/>
  <c r="AL957" i="20"/>
  <c r="AM957" i="20"/>
  <c r="AN957" i="20"/>
  <c r="AO957" i="20"/>
  <c r="AP957" i="20"/>
  <c r="AQ957" i="20"/>
  <c r="AR957" i="20"/>
  <c r="AS957" i="20"/>
  <c r="AT957" i="20"/>
  <c r="AU957" i="20"/>
  <c r="AH958" i="20"/>
  <c r="AI958" i="20"/>
  <c r="AJ958" i="20"/>
  <c r="AK958" i="20"/>
  <c r="AL958" i="20"/>
  <c r="AM958" i="20"/>
  <c r="AN958" i="20"/>
  <c r="AO958" i="20"/>
  <c r="AP958" i="20"/>
  <c r="AQ958" i="20"/>
  <c r="AR958" i="20"/>
  <c r="AS958" i="20"/>
  <c r="AT958" i="20"/>
  <c r="AU958" i="20"/>
  <c r="AH959" i="20"/>
  <c r="AI959" i="20"/>
  <c r="AJ959" i="20"/>
  <c r="AK959" i="20"/>
  <c r="AL959" i="20"/>
  <c r="AM959" i="20"/>
  <c r="AN959" i="20"/>
  <c r="AO959" i="20"/>
  <c r="AP959" i="20"/>
  <c r="AQ959" i="20"/>
  <c r="AR959" i="20"/>
  <c r="AS959" i="20"/>
  <c r="AT959" i="20"/>
  <c r="AU959" i="20"/>
  <c r="AH960" i="20"/>
  <c r="AI960" i="20"/>
  <c r="AJ960" i="20"/>
  <c r="AK960" i="20"/>
  <c r="AL960" i="20"/>
  <c r="AM960" i="20"/>
  <c r="AN960" i="20"/>
  <c r="AO960" i="20"/>
  <c r="AP960" i="20"/>
  <c r="AQ960" i="20"/>
  <c r="AR960" i="20"/>
  <c r="AS960" i="20"/>
  <c r="AT960" i="20"/>
  <c r="AU960" i="20"/>
  <c r="AH961" i="20"/>
  <c r="AI961" i="20"/>
  <c r="AJ961" i="20"/>
  <c r="AK961" i="20"/>
  <c r="AL961" i="20"/>
  <c r="AM961" i="20"/>
  <c r="AN961" i="20"/>
  <c r="AO961" i="20"/>
  <c r="AP961" i="20"/>
  <c r="AQ961" i="20"/>
  <c r="AR961" i="20"/>
  <c r="AS961" i="20"/>
  <c r="AT961" i="20"/>
  <c r="AU961" i="20"/>
  <c r="AH962" i="20"/>
  <c r="AI962" i="20"/>
  <c r="AJ962" i="20"/>
  <c r="AK962" i="20"/>
  <c r="AL962" i="20"/>
  <c r="AM962" i="20"/>
  <c r="AN962" i="20"/>
  <c r="AO962" i="20"/>
  <c r="AP962" i="20"/>
  <c r="AQ962" i="20"/>
  <c r="AR962" i="20"/>
  <c r="AS962" i="20"/>
  <c r="AT962" i="20"/>
  <c r="AU962" i="20"/>
  <c r="AH963" i="20"/>
  <c r="AI963" i="20"/>
  <c r="AJ963" i="20"/>
  <c r="AK963" i="20"/>
  <c r="AL963" i="20"/>
  <c r="AM963" i="20"/>
  <c r="AN963" i="20"/>
  <c r="AO963" i="20"/>
  <c r="AP963" i="20"/>
  <c r="AQ963" i="20"/>
  <c r="AR963" i="20"/>
  <c r="AS963" i="20"/>
  <c r="AT963" i="20"/>
  <c r="AU963" i="20"/>
  <c r="AH964" i="20"/>
  <c r="AI964" i="20"/>
  <c r="AJ964" i="20"/>
  <c r="AK964" i="20"/>
  <c r="AL964" i="20"/>
  <c r="AM964" i="20"/>
  <c r="AN964" i="20"/>
  <c r="AO964" i="20"/>
  <c r="AP964" i="20"/>
  <c r="AQ964" i="20"/>
  <c r="AR964" i="20"/>
  <c r="AS964" i="20"/>
  <c r="AT964" i="20"/>
  <c r="AU964" i="20"/>
  <c r="AH965" i="20"/>
  <c r="AI965" i="20"/>
  <c r="AJ965" i="20"/>
  <c r="AK965" i="20"/>
  <c r="AL965" i="20"/>
  <c r="AM965" i="20"/>
  <c r="AN965" i="20"/>
  <c r="AO965" i="20"/>
  <c r="AP965" i="20"/>
  <c r="AQ965" i="20"/>
  <c r="AR965" i="20"/>
  <c r="AS965" i="20"/>
  <c r="AT965" i="20"/>
  <c r="AU965" i="20"/>
  <c r="AH966" i="20"/>
  <c r="AI966" i="20"/>
  <c r="AJ966" i="20"/>
  <c r="AK966" i="20"/>
  <c r="AL966" i="20"/>
  <c r="AM966" i="20"/>
  <c r="AN966" i="20"/>
  <c r="AO966" i="20"/>
  <c r="AP966" i="20"/>
  <c r="AQ966" i="20"/>
  <c r="AR966" i="20"/>
  <c r="AS966" i="20"/>
  <c r="AT966" i="20"/>
  <c r="AU966" i="20"/>
  <c r="AH967" i="20"/>
  <c r="AI967" i="20"/>
  <c r="AJ967" i="20"/>
  <c r="AK967" i="20"/>
  <c r="AL967" i="20"/>
  <c r="AM967" i="20"/>
  <c r="AN967" i="20"/>
  <c r="AO967" i="20"/>
  <c r="AP967" i="20"/>
  <c r="AQ967" i="20"/>
  <c r="AR967" i="20"/>
  <c r="AS967" i="20"/>
  <c r="AT967" i="20"/>
  <c r="AU967" i="20"/>
  <c r="AH968" i="20"/>
  <c r="AI968" i="20"/>
  <c r="AJ968" i="20"/>
  <c r="AK968" i="20"/>
  <c r="AL968" i="20"/>
  <c r="AM968" i="20"/>
  <c r="AN968" i="20"/>
  <c r="AO968" i="20"/>
  <c r="AP968" i="20"/>
  <c r="AQ968" i="20"/>
  <c r="AR968" i="20"/>
  <c r="AS968" i="20"/>
  <c r="AT968" i="20"/>
  <c r="AU968" i="20"/>
  <c r="AH969" i="20"/>
  <c r="AI969" i="20"/>
  <c r="AJ969" i="20"/>
  <c r="AK969" i="20"/>
  <c r="AL969" i="20"/>
  <c r="AM969" i="20"/>
  <c r="AN969" i="20"/>
  <c r="AO969" i="20"/>
  <c r="AP969" i="20"/>
  <c r="AQ969" i="20"/>
  <c r="AR969" i="20"/>
  <c r="AS969" i="20"/>
  <c r="AT969" i="20"/>
  <c r="AU969" i="20"/>
  <c r="AH970" i="20"/>
  <c r="AI970" i="20"/>
  <c r="AJ970" i="20"/>
  <c r="AK970" i="20"/>
  <c r="AL970" i="20"/>
  <c r="AM970" i="20"/>
  <c r="AN970" i="20"/>
  <c r="AO970" i="20"/>
  <c r="AP970" i="20"/>
  <c r="AQ970" i="20"/>
  <c r="AR970" i="20"/>
  <c r="AS970" i="20"/>
  <c r="AT970" i="20"/>
  <c r="AU970" i="20"/>
  <c r="AH971" i="20"/>
  <c r="AI971" i="20"/>
  <c r="AJ971" i="20"/>
  <c r="AK971" i="20"/>
  <c r="AL971" i="20"/>
  <c r="AM971" i="20"/>
  <c r="AN971" i="20"/>
  <c r="AO971" i="20"/>
  <c r="AP971" i="20"/>
  <c r="AQ971" i="20"/>
  <c r="AR971" i="20"/>
  <c r="AS971" i="20"/>
  <c r="AT971" i="20"/>
  <c r="AU971" i="20"/>
  <c r="AH972" i="20"/>
  <c r="AI972" i="20"/>
  <c r="AJ972" i="20"/>
  <c r="AK972" i="20"/>
  <c r="AL972" i="20"/>
  <c r="AM972" i="20"/>
  <c r="AN972" i="20"/>
  <c r="AO972" i="20"/>
  <c r="AP972" i="20"/>
  <c r="AQ972" i="20"/>
  <c r="AR972" i="20"/>
  <c r="AS972" i="20"/>
  <c r="AT972" i="20"/>
  <c r="AU972" i="20"/>
  <c r="AH973" i="20"/>
  <c r="AI973" i="20"/>
  <c r="AJ973" i="20"/>
  <c r="AK973" i="20"/>
  <c r="AL973" i="20"/>
  <c r="AM973" i="20"/>
  <c r="AN973" i="20"/>
  <c r="AO973" i="20"/>
  <c r="AP973" i="20"/>
  <c r="AQ973" i="20"/>
  <c r="AR973" i="20"/>
  <c r="AS973" i="20"/>
  <c r="AT973" i="20"/>
  <c r="AU973" i="20"/>
  <c r="AH974" i="20"/>
  <c r="AI974" i="20"/>
  <c r="AJ974" i="20"/>
  <c r="AK974" i="20"/>
  <c r="AL974" i="20"/>
  <c r="AM974" i="20"/>
  <c r="AN974" i="20"/>
  <c r="AO974" i="20"/>
  <c r="AP974" i="20"/>
  <c r="AQ974" i="20"/>
  <c r="AR974" i="20"/>
  <c r="AS974" i="20"/>
  <c r="AT974" i="20"/>
  <c r="AU974" i="20"/>
  <c r="AH975" i="20"/>
  <c r="AI975" i="20"/>
  <c r="AJ975" i="20"/>
  <c r="AK975" i="20"/>
  <c r="AL975" i="20"/>
  <c r="AM975" i="20"/>
  <c r="AN975" i="20"/>
  <c r="AO975" i="20"/>
  <c r="AP975" i="20"/>
  <c r="AQ975" i="20"/>
  <c r="AR975" i="20"/>
  <c r="AS975" i="20"/>
  <c r="AT975" i="20"/>
  <c r="AU975" i="20"/>
  <c r="AH976" i="20"/>
  <c r="AI976" i="20"/>
  <c r="AJ976" i="20"/>
  <c r="AK976" i="20"/>
  <c r="AL976" i="20"/>
  <c r="AM976" i="20"/>
  <c r="AN976" i="20"/>
  <c r="AO976" i="20"/>
  <c r="AP976" i="20"/>
  <c r="AQ976" i="20"/>
  <c r="AR976" i="20"/>
  <c r="AS976" i="20"/>
  <c r="AT976" i="20"/>
  <c r="AU976" i="20"/>
  <c r="AH977" i="20"/>
  <c r="AI977" i="20"/>
  <c r="AJ977" i="20"/>
  <c r="AK977" i="20"/>
  <c r="AL977" i="20"/>
  <c r="AM977" i="20"/>
  <c r="AN977" i="20"/>
  <c r="AO977" i="20"/>
  <c r="AP977" i="20"/>
  <c r="AQ977" i="20"/>
  <c r="AR977" i="20"/>
  <c r="AS977" i="20"/>
  <c r="AT977" i="20"/>
  <c r="AU977" i="20"/>
  <c r="AH978" i="20"/>
  <c r="AI978" i="20"/>
  <c r="AJ978" i="20"/>
  <c r="AK978" i="20"/>
  <c r="AL978" i="20"/>
  <c r="AM978" i="20"/>
  <c r="AN978" i="20"/>
  <c r="AO978" i="20"/>
  <c r="AP978" i="20"/>
  <c r="AQ978" i="20"/>
  <c r="AR978" i="20"/>
  <c r="AS978" i="20"/>
  <c r="AT978" i="20"/>
  <c r="AU978" i="20"/>
  <c r="AH979" i="20"/>
  <c r="AI979" i="20"/>
  <c r="AJ979" i="20"/>
  <c r="AK979" i="20"/>
  <c r="AL979" i="20"/>
  <c r="AM979" i="20"/>
  <c r="AN979" i="20"/>
  <c r="AO979" i="20"/>
  <c r="AP979" i="20"/>
  <c r="AQ979" i="20"/>
  <c r="AR979" i="20"/>
  <c r="AS979" i="20"/>
  <c r="AT979" i="20"/>
  <c r="AU979" i="20"/>
  <c r="AH980" i="20"/>
  <c r="AI980" i="20"/>
  <c r="AJ980" i="20"/>
  <c r="AK980" i="20"/>
  <c r="AL980" i="20"/>
  <c r="AM980" i="20"/>
  <c r="AN980" i="20"/>
  <c r="AO980" i="20"/>
  <c r="AP980" i="20"/>
  <c r="AQ980" i="20"/>
  <c r="AR980" i="20"/>
  <c r="AS980" i="20"/>
  <c r="AT980" i="20"/>
  <c r="AU980" i="20"/>
  <c r="AH981" i="20"/>
  <c r="AI981" i="20"/>
  <c r="AJ981" i="20"/>
  <c r="AK981" i="20"/>
  <c r="AL981" i="20"/>
  <c r="AM981" i="20"/>
  <c r="AN981" i="20"/>
  <c r="AO981" i="20"/>
  <c r="AP981" i="20"/>
  <c r="AQ981" i="20"/>
  <c r="AR981" i="20"/>
  <c r="AS981" i="20"/>
  <c r="AT981" i="20"/>
  <c r="AU981" i="20"/>
  <c r="AH982" i="20"/>
  <c r="AI982" i="20"/>
  <c r="AJ982" i="20"/>
  <c r="AK982" i="20"/>
  <c r="AL982" i="20"/>
  <c r="AM982" i="20"/>
  <c r="AN982" i="20"/>
  <c r="AO982" i="20"/>
  <c r="AP982" i="20"/>
  <c r="AQ982" i="20"/>
  <c r="AR982" i="20"/>
  <c r="AS982" i="20"/>
  <c r="AT982" i="20"/>
  <c r="AU982" i="20"/>
  <c r="AH983" i="20"/>
  <c r="AI983" i="20"/>
  <c r="AJ983" i="20"/>
  <c r="AK983" i="20"/>
  <c r="AL983" i="20"/>
  <c r="AM983" i="20"/>
  <c r="AN983" i="20"/>
  <c r="AO983" i="20"/>
  <c r="AP983" i="20"/>
  <c r="AQ983" i="20"/>
  <c r="AR983" i="20"/>
  <c r="AS983" i="20"/>
  <c r="AT983" i="20"/>
  <c r="AU983" i="20"/>
  <c r="AH984" i="20"/>
  <c r="AI984" i="20"/>
  <c r="AJ984" i="20"/>
  <c r="AK984" i="20"/>
  <c r="AL984" i="20"/>
  <c r="AM984" i="20"/>
  <c r="AN984" i="20"/>
  <c r="AO984" i="20"/>
  <c r="AP984" i="20"/>
  <c r="AQ984" i="20"/>
  <c r="AR984" i="20"/>
  <c r="AS984" i="20"/>
  <c r="AT984" i="20"/>
  <c r="AU984" i="20"/>
  <c r="AH985" i="20"/>
  <c r="AI985" i="20"/>
  <c r="AJ985" i="20"/>
  <c r="AK985" i="20"/>
  <c r="AL985" i="20"/>
  <c r="AM985" i="20"/>
  <c r="AN985" i="20"/>
  <c r="AO985" i="20"/>
  <c r="AP985" i="20"/>
  <c r="AQ985" i="20"/>
  <c r="AR985" i="20"/>
  <c r="AS985" i="20"/>
  <c r="AT985" i="20"/>
  <c r="AU985" i="20"/>
  <c r="AH986" i="20"/>
  <c r="AI986" i="20"/>
  <c r="AJ986" i="20"/>
  <c r="AK986" i="20"/>
  <c r="AL986" i="20"/>
  <c r="AM986" i="20"/>
  <c r="AN986" i="20"/>
  <c r="AO986" i="20"/>
  <c r="AP986" i="20"/>
  <c r="AQ986" i="20"/>
  <c r="AR986" i="20"/>
  <c r="AS986" i="20"/>
  <c r="AT986" i="20"/>
  <c r="AU986" i="20"/>
  <c r="AH987" i="20"/>
  <c r="AI987" i="20"/>
  <c r="AJ987" i="20"/>
  <c r="AK987" i="20"/>
  <c r="AL987" i="20"/>
  <c r="AM987" i="20"/>
  <c r="AN987" i="20"/>
  <c r="AO987" i="20"/>
  <c r="AP987" i="20"/>
  <c r="AQ987" i="20"/>
  <c r="AR987" i="20"/>
  <c r="AS987" i="20"/>
  <c r="AT987" i="20"/>
  <c r="AU987" i="20"/>
  <c r="AH988" i="20"/>
  <c r="AI988" i="20"/>
  <c r="AJ988" i="20"/>
  <c r="AK988" i="20"/>
  <c r="AL988" i="20"/>
  <c r="AM988" i="20"/>
  <c r="AN988" i="20"/>
  <c r="AO988" i="20"/>
  <c r="AP988" i="20"/>
  <c r="AQ988" i="20"/>
  <c r="AR988" i="20"/>
  <c r="AS988" i="20"/>
  <c r="AT988" i="20"/>
  <c r="AU988" i="20"/>
  <c r="AH989" i="20"/>
  <c r="AI989" i="20"/>
  <c r="AJ989" i="20"/>
  <c r="AK989" i="20"/>
  <c r="AL989" i="20"/>
  <c r="AM989" i="20"/>
  <c r="AN989" i="20"/>
  <c r="AO989" i="20"/>
  <c r="AP989" i="20"/>
  <c r="AQ989" i="20"/>
  <c r="AR989" i="20"/>
  <c r="AS989" i="20"/>
  <c r="AT989" i="20"/>
  <c r="AU989" i="20"/>
  <c r="AH990" i="20"/>
  <c r="AI990" i="20"/>
  <c r="AJ990" i="20"/>
  <c r="AK990" i="20"/>
  <c r="AL990" i="20"/>
  <c r="AM990" i="20"/>
  <c r="AN990" i="20"/>
  <c r="AO990" i="20"/>
  <c r="AP990" i="20"/>
  <c r="AQ990" i="20"/>
  <c r="AR990" i="20"/>
  <c r="AS990" i="20"/>
  <c r="AT990" i="20"/>
  <c r="AU990" i="20"/>
  <c r="AH991" i="20"/>
  <c r="AI991" i="20"/>
  <c r="AJ991" i="20"/>
  <c r="AK991" i="20"/>
  <c r="AL991" i="20"/>
  <c r="AM991" i="20"/>
  <c r="AN991" i="20"/>
  <c r="AO991" i="20"/>
  <c r="AP991" i="20"/>
  <c r="AQ991" i="20"/>
  <c r="AR991" i="20"/>
  <c r="AS991" i="20"/>
  <c r="AT991" i="20"/>
  <c r="AU991" i="20"/>
  <c r="AH992" i="20"/>
  <c r="AI992" i="20"/>
  <c r="AJ992" i="20"/>
  <c r="AK992" i="20"/>
  <c r="AL992" i="20"/>
  <c r="AM992" i="20"/>
  <c r="AN992" i="20"/>
  <c r="AO992" i="20"/>
  <c r="AP992" i="20"/>
  <c r="AQ992" i="20"/>
  <c r="AR992" i="20"/>
  <c r="AS992" i="20"/>
  <c r="AT992" i="20"/>
  <c r="AU992" i="20"/>
  <c r="AH993" i="20"/>
  <c r="AI993" i="20"/>
  <c r="AJ993" i="20"/>
  <c r="AK993" i="20"/>
  <c r="AL993" i="20"/>
  <c r="AM993" i="20"/>
  <c r="AN993" i="20"/>
  <c r="AO993" i="20"/>
  <c r="AP993" i="20"/>
  <c r="AQ993" i="20"/>
  <c r="AR993" i="20"/>
  <c r="AS993" i="20"/>
  <c r="AT993" i="20"/>
  <c r="AU993" i="20"/>
  <c r="AH994" i="20"/>
  <c r="AI994" i="20"/>
  <c r="AJ994" i="20"/>
  <c r="AK994" i="20"/>
  <c r="AL994" i="20"/>
  <c r="AM994" i="20"/>
  <c r="AN994" i="20"/>
  <c r="AO994" i="20"/>
  <c r="AP994" i="20"/>
  <c r="AQ994" i="20"/>
  <c r="AR994" i="20"/>
  <c r="AS994" i="20"/>
  <c r="AT994" i="20"/>
  <c r="AU994" i="20"/>
  <c r="AH995" i="20"/>
  <c r="AI995" i="20"/>
  <c r="AJ995" i="20"/>
  <c r="AK995" i="20"/>
  <c r="AL995" i="20"/>
  <c r="AM995" i="20"/>
  <c r="AN995" i="20"/>
  <c r="AO995" i="20"/>
  <c r="AP995" i="20"/>
  <c r="AQ995" i="20"/>
  <c r="AR995" i="20"/>
  <c r="AS995" i="20"/>
  <c r="AT995" i="20"/>
  <c r="AU995" i="20"/>
  <c r="AH996" i="20"/>
  <c r="AI996" i="20"/>
  <c r="AJ996" i="20"/>
  <c r="AK996" i="20"/>
  <c r="AL996" i="20"/>
  <c r="AM996" i="20"/>
  <c r="AN996" i="20"/>
  <c r="AO996" i="20"/>
  <c r="AP996" i="20"/>
  <c r="AQ996" i="20"/>
  <c r="AR996" i="20"/>
  <c r="AS996" i="20"/>
  <c r="AT996" i="20"/>
  <c r="AU996" i="20"/>
  <c r="AH997" i="20"/>
  <c r="AI997" i="20"/>
  <c r="AJ997" i="20"/>
  <c r="AK997" i="20"/>
  <c r="AL997" i="20"/>
  <c r="AM997" i="20"/>
  <c r="AN997" i="20"/>
  <c r="AO997" i="20"/>
  <c r="AP997" i="20"/>
  <c r="AQ997" i="20"/>
  <c r="AR997" i="20"/>
  <c r="AS997" i="20"/>
  <c r="AT997" i="20"/>
  <c r="AU997" i="20"/>
  <c r="AH998" i="20"/>
  <c r="AI998" i="20"/>
  <c r="AJ998" i="20"/>
  <c r="AK998" i="20"/>
  <c r="AL998" i="20"/>
  <c r="AM998" i="20"/>
  <c r="AN998" i="20"/>
  <c r="AO998" i="20"/>
  <c r="AP998" i="20"/>
  <c r="AQ998" i="20"/>
  <c r="AR998" i="20"/>
  <c r="AS998" i="20"/>
  <c r="AT998" i="20"/>
  <c r="AU998" i="20"/>
  <c r="AH999" i="20"/>
  <c r="AI999" i="20"/>
  <c r="AJ999" i="20"/>
  <c r="AK999" i="20"/>
  <c r="AL999" i="20"/>
  <c r="AM999" i="20"/>
  <c r="AN999" i="20"/>
  <c r="AO999" i="20"/>
  <c r="AP999" i="20"/>
  <c r="AQ999" i="20"/>
  <c r="AR999" i="20"/>
  <c r="AS999" i="20"/>
  <c r="AT999" i="20"/>
  <c r="AU999" i="20"/>
  <c r="AH1000" i="20"/>
  <c r="AI1000" i="20"/>
  <c r="AJ1000" i="20"/>
  <c r="AK1000" i="20"/>
  <c r="AL1000" i="20"/>
  <c r="AM1000" i="20"/>
  <c r="AN1000" i="20"/>
  <c r="AO1000" i="20"/>
  <c r="AP1000" i="20"/>
  <c r="AQ1000" i="20"/>
  <c r="AR1000" i="20"/>
  <c r="AS1000" i="20"/>
  <c r="AT1000" i="20"/>
  <c r="AU1000" i="20"/>
  <c r="AH1001" i="20"/>
  <c r="AI1001" i="20"/>
  <c r="AJ1001" i="20"/>
  <c r="AK1001" i="20"/>
  <c r="AL1001" i="20"/>
  <c r="AM1001" i="20"/>
  <c r="AN1001" i="20"/>
  <c r="AO1001" i="20"/>
  <c r="AP1001" i="20"/>
  <c r="AQ1001" i="20"/>
  <c r="AR1001" i="20"/>
  <c r="AS1001" i="20"/>
  <c r="AT1001" i="20"/>
  <c r="AU1001" i="20"/>
  <c r="AH1002" i="20"/>
  <c r="AI1002" i="20"/>
  <c r="AJ1002" i="20"/>
  <c r="AK1002" i="20"/>
  <c r="AL1002" i="20"/>
  <c r="AM1002" i="20"/>
  <c r="AN1002" i="20"/>
  <c r="AO1002" i="20"/>
  <c r="AP1002" i="20"/>
  <c r="AQ1002" i="20"/>
  <c r="AR1002" i="20"/>
  <c r="AS1002" i="20"/>
  <c r="AT1002" i="20"/>
  <c r="AU1002" i="20"/>
  <c r="AH1003" i="20"/>
  <c r="AI1003" i="20"/>
  <c r="AJ1003" i="20"/>
  <c r="AK1003" i="20"/>
  <c r="AL1003" i="20"/>
  <c r="AM1003" i="20"/>
  <c r="AN1003" i="20"/>
  <c r="AO1003" i="20"/>
  <c r="AP1003" i="20"/>
  <c r="AQ1003" i="20"/>
  <c r="AR1003" i="20"/>
  <c r="AS1003" i="20"/>
  <c r="AT1003" i="20"/>
  <c r="AU1003" i="20"/>
  <c r="AH1004" i="20"/>
  <c r="AI1004" i="20"/>
  <c r="AJ1004" i="20"/>
  <c r="AK1004" i="20"/>
  <c r="AL1004" i="20"/>
  <c r="AM1004" i="20"/>
  <c r="AN1004" i="20"/>
  <c r="AO1004" i="20"/>
  <c r="AP1004" i="20"/>
  <c r="AQ1004" i="20"/>
  <c r="AR1004" i="20"/>
  <c r="AS1004" i="20"/>
  <c r="AT1004" i="20"/>
  <c r="AU1004" i="20"/>
  <c r="AH1005" i="20"/>
  <c r="AI1005" i="20"/>
  <c r="AJ1005" i="20"/>
  <c r="AK1005" i="20"/>
  <c r="AL1005" i="20"/>
  <c r="AM1005" i="20"/>
  <c r="AN1005" i="20"/>
  <c r="AO1005" i="20"/>
  <c r="AP1005" i="20"/>
  <c r="AQ1005" i="20"/>
  <c r="AR1005" i="20"/>
  <c r="AS1005" i="20"/>
  <c r="AT1005" i="20"/>
  <c r="AU1005" i="20"/>
  <c r="AH1006" i="20"/>
  <c r="AI1006" i="20"/>
  <c r="AJ1006" i="20"/>
  <c r="AK1006" i="20"/>
  <c r="AL1006" i="20"/>
  <c r="AM1006" i="20"/>
  <c r="AN1006" i="20"/>
  <c r="AO1006" i="20"/>
  <c r="AP1006" i="20"/>
  <c r="AQ1006" i="20"/>
  <c r="AR1006" i="20"/>
  <c r="AS1006" i="20"/>
  <c r="AT1006" i="20"/>
  <c r="AU1006" i="20"/>
  <c r="AH1007" i="20"/>
  <c r="AI1007" i="20"/>
  <c r="AJ1007" i="20"/>
  <c r="AK1007" i="20"/>
  <c r="AL1007" i="20"/>
  <c r="AM1007" i="20"/>
  <c r="AN1007" i="20"/>
  <c r="AO1007" i="20"/>
  <c r="AP1007" i="20"/>
  <c r="AQ1007" i="20"/>
  <c r="AR1007" i="20"/>
  <c r="AS1007" i="20"/>
  <c r="AT1007" i="20"/>
  <c r="AU1007" i="20"/>
  <c r="AH1008" i="20"/>
  <c r="AI1008" i="20"/>
  <c r="AJ1008" i="20"/>
  <c r="AK1008" i="20"/>
  <c r="AL1008" i="20"/>
  <c r="AM1008" i="20"/>
  <c r="AN1008" i="20"/>
  <c r="AO1008" i="20"/>
  <c r="AP1008" i="20"/>
  <c r="AQ1008" i="20"/>
  <c r="AR1008" i="20"/>
  <c r="AS1008" i="20"/>
  <c r="AT1008" i="20"/>
  <c r="AU1008" i="20"/>
  <c r="AH1009" i="20"/>
  <c r="AI1009" i="20"/>
  <c r="AJ1009" i="20"/>
  <c r="AK1009" i="20"/>
  <c r="AL1009" i="20"/>
  <c r="AM1009" i="20"/>
  <c r="AN1009" i="20"/>
  <c r="AO1009" i="20"/>
  <c r="AP1009" i="20"/>
  <c r="AQ1009" i="20"/>
  <c r="AR1009" i="20"/>
  <c r="AS1009" i="20"/>
  <c r="AT1009" i="20"/>
  <c r="AU1009" i="20"/>
  <c r="AH1010" i="20"/>
  <c r="AI1010" i="20"/>
  <c r="AJ1010" i="20"/>
  <c r="AK1010" i="20"/>
  <c r="AL1010" i="20"/>
  <c r="AM1010" i="20"/>
  <c r="AN1010" i="20"/>
  <c r="AO1010" i="20"/>
  <c r="AP1010" i="20"/>
  <c r="AQ1010" i="20"/>
  <c r="AR1010" i="20"/>
  <c r="AS1010" i="20"/>
  <c r="AT1010" i="20"/>
  <c r="AU1010" i="20"/>
  <c r="AH1011" i="20"/>
  <c r="AI1011" i="20"/>
  <c r="AJ1011" i="20"/>
  <c r="AK1011" i="20"/>
  <c r="AL1011" i="20"/>
  <c r="AM1011" i="20"/>
  <c r="AN1011" i="20"/>
  <c r="AO1011" i="20"/>
  <c r="AP1011" i="20"/>
  <c r="AQ1011" i="20"/>
  <c r="AR1011" i="20"/>
  <c r="AS1011" i="20"/>
  <c r="AT1011" i="20"/>
  <c r="AU1011" i="20"/>
  <c r="AH1012" i="20"/>
  <c r="AI1012" i="20"/>
  <c r="AJ1012" i="20"/>
  <c r="AK1012" i="20"/>
  <c r="AL1012" i="20"/>
  <c r="AM1012" i="20"/>
  <c r="AN1012" i="20"/>
  <c r="AO1012" i="20"/>
  <c r="AP1012" i="20"/>
  <c r="AQ1012" i="20"/>
  <c r="AR1012" i="20"/>
  <c r="AS1012" i="20"/>
  <c r="AT1012" i="20"/>
  <c r="AU1012" i="20"/>
  <c r="AH1013" i="20"/>
  <c r="AI1013" i="20"/>
  <c r="AJ1013" i="20"/>
  <c r="AK1013" i="20"/>
  <c r="AL1013" i="20"/>
  <c r="AM1013" i="20"/>
  <c r="AN1013" i="20"/>
  <c r="AO1013" i="20"/>
  <c r="AP1013" i="20"/>
  <c r="AQ1013" i="20"/>
  <c r="AR1013" i="20"/>
  <c r="AS1013" i="20"/>
  <c r="AT1013" i="20"/>
  <c r="AU1013" i="20"/>
  <c r="AH1014" i="20"/>
  <c r="AI1014" i="20"/>
  <c r="AJ1014" i="20"/>
  <c r="AK1014" i="20"/>
  <c r="AL1014" i="20"/>
  <c r="AM1014" i="20"/>
  <c r="AN1014" i="20"/>
  <c r="AO1014" i="20"/>
  <c r="AP1014" i="20"/>
  <c r="AQ1014" i="20"/>
  <c r="AR1014" i="20"/>
  <c r="AS1014" i="20"/>
  <c r="AT1014" i="20"/>
  <c r="AU1014" i="20"/>
  <c r="AH1015" i="20"/>
  <c r="AI1015" i="20"/>
  <c r="AJ1015" i="20"/>
  <c r="AK1015" i="20"/>
  <c r="AL1015" i="20"/>
  <c r="AM1015" i="20"/>
  <c r="AN1015" i="20"/>
  <c r="AO1015" i="20"/>
  <c r="AP1015" i="20"/>
  <c r="AQ1015" i="20"/>
  <c r="AR1015" i="20"/>
  <c r="AS1015" i="20"/>
  <c r="AT1015" i="20"/>
  <c r="AU1015" i="20"/>
  <c r="AH1016" i="20"/>
  <c r="AI1016" i="20"/>
  <c r="AJ1016" i="20"/>
  <c r="AK1016" i="20"/>
  <c r="AL1016" i="20"/>
  <c r="AM1016" i="20"/>
  <c r="AN1016" i="20"/>
  <c r="AO1016" i="20"/>
  <c r="AP1016" i="20"/>
  <c r="AQ1016" i="20"/>
  <c r="AR1016" i="20"/>
  <c r="AS1016" i="20"/>
  <c r="AT1016" i="20"/>
  <c r="AU1016" i="20"/>
  <c r="AH1017" i="20"/>
  <c r="AI1017" i="20"/>
  <c r="AJ1017" i="20"/>
  <c r="AK1017" i="20"/>
  <c r="AL1017" i="20"/>
  <c r="AM1017" i="20"/>
  <c r="AN1017" i="20"/>
  <c r="AO1017" i="20"/>
  <c r="AP1017" i="20"/>
  <c r="AQ1017" i="20"/>
  <c r="AR1017" i="20"/>
  <c r="AS1017" i="20"/>
  <c r="AT1017" i="20"/>
  <c r="AU1017" i="20"/>
  <c r="AH1018" i="20"/>
  <c r="AI1018" i="20"/>
  <c r="AJ1018" i="20"/>
  <c r="AK1018" i="20"/>
  <c r="AL1018" i="20"/>
  <c r="AM1018" i="20"/>
  <c r="AN1018" i="20"/>
  <c r="AO1018" i="20"/>
  <c r="AP1018" i="20"/>
  <c r="AQ1018" i="20"/>
  <c r="AR1018" i="20"/>
  <c r="AS1018" i="20"/>
  <c r="AT1018" i="20"/>
  <c r="AU1018" i="20"/>
  <c r="AH1019" i="20"/>
  <c r="AI1019" i="20"/>
  <c r="AJ1019" i="20"/>
  <c r="AK1019" i="20"/>
  <c r="AL1019" i="20"/>
  <c r="AM1019" i="20"/>
  <c r="AN1019" i="20"/>
  <c r="AO1019" i="20"/>
  <c r="AP1019" i="20"/>
  <c r="AQ1019" i="20"/>
  <c r="AR1019" i="20"/>
  <c r="AS1019" i="20"/>
  <c r="AT1019" i="20"/>
  <c r="AU1019" i="20"/>
  <c r="AH1020" i="20"/>
  <c r="AI1020" i="20"/>
  <c r="AJ1020" i="20"/>
  <c r="AK1020" i="20"/>
  <c r="AL1020" i="20"/>
  <c r="AM1020" i="20"/>
  <c r="AN1020" i="20"/>
  <c r="AO1020" i="20"/>
  <c r="AP1020" i="20"/>
  <c r="AQ1020" i="20"/>
  <c r="AR1020" i="20"/>
  <c r="AS1020" i="20"/>
  <c r="AT1020" i="20"/>
  <c r="AU1020" i="20"/>
  <c r="AH1021" i="20"/>
  <c r="AI1021" i="20"/>
  <c r="AJ1021" i="20"/>
  <c r="AK1021" i="20"/>
  <c r="AL1021" i="20"/>
  <c r="AM1021" i="20"/>
  <c r="AN1021" i="20"/>
  <c r="AO1021" i="20"/>
  <c r="AP1021" i="20"/>
  <c r="AQ1021" i="20"/>
  <c r="AR1021" i="20"/>
  <c r="AS1021" i="20"/>
  <c r="AT1021" i="20"/>
  <c r="AU1021" i="20"/>
  <c r="AH1022" i="20"/>
  <c r="AI1022" i="20"/>
  <c r="AJ1022" i="20"/>
  <c r="AK1022" i="20"/>
  <c r="AL1022" i="20"/>
  <c r="AM1022" i="20"/>
  <c r="AN1022" i="20"/>
  <c r="AO1022" i="20"/>
  <c r="AP1022" i="20"/>
  <c r="AQ1022" i="20"/>
  <c r="AR1022" i="20"/>
  <c r="AS1022" i="20"/>
  <c r="AT1022" i="20"/>
  <c r="AU1022" i="20"/>
  <c r="AH1023" i="20"/>
  <c r="AI1023" i="20"/>
  <c r="AJ1023" i="20"/>
  <c r="AK1023" i="20"/>
  <c r="AL1023" i="20"/>
  <c r="AM1023" i="20"/>
  <c r="AN1023" i="20"/>
  <c r="AO1023" i="20"/>
  <c r="AP1023" i="20"/>
  <c r="AQ1023" i="20"/>
  <c r="AR1023" i="20"/>
  <c r="AS1023" i="20"/>
  <c r="AT1023" i="20"/>
  <c r="AU1023" i="20"/>
  <c r="AH1024" i="20"/>
  <c r="AI1024" i="20"/>
  <c r="AJ1024" i="20"/>
  <c r="AK1024" i="20"/>
  <c r="AL1024" i="20"/>
  <c r="AM1024" i="20"/>
  <c r="AN1024" i="20"/>
  <c r="AO1024" i="20"/>
  <c r="AP1024" i="20"/>
  <c r="AQ1024" i="20"/>
  <c r="AR1024" i="20"/>
  <c r="AS1024" i="20"/>
  <c r="AT1024" i="20"/>
  <c r="AU1024" i="20"/>
  <c r="AH1025" i="20"/>
  <c r="AI1025" i="20"/>
  <c r="AJ1025" i="20"/>
  <c r="AK1025" i="20"/>
  <c r="AL1025" i="20"/>
  <c r="AM1025" i="20"/>
  <c r="AN1025" i="20"/>
  <c r="AO1025" i="20"/>
  <c r="AP1025" i="20"/>
  <c r="AQ1025" i="20"/>
  <c r="AR1025" i="20"/>
  <c r="AS1025" i="20"/>
  <c r="AT1025" i="20"/>
  <c r="AU1025" i="20"/>
  <c r="AH1026" i="20"/>
  <c r="AI1026" i="20"/>
  <c r="AJ1026" i="20"/>
  <c r="AK1026" i="20"/>
  <c r="AL1026" i="20"/>
  <c r="AM1026" i="20"/>
  <c r="AN1026" i="20"/>
  <c r="AO1026" i="20"/>
  <c r="AP1026" i="20"/>
  <c r="AQ1026" i="20"/>
  <c r="AR1026" i="20"/>
  <c r="AS1026" i="20"/>
  <c r="AT1026" i="20"/>
  <c r="AU1026" i="20"/>
  <c r="AH1027" i="20"/>
  <c r="AI1027" i="20"/>
  <c r="AJ1027" i="20"/>
  <c r="AK1027" i="20"/>
  <c r="AL1027" i="20"/>
  <c r="AM1027" i="20"/>
  <c r="AN1027" i="20"/>
  <c r="AO1027" i="20"/>
  <c r="AP1027" i="20"/>
  <c r="AQ1027" i="20"/>
  <c r="AR1027" i="20"/>
  <c r="AS1027" i="20"/>
  <c r="AT1027" i="20"/>
  <c r="AU1027" i="20"/>
  <c r="AH1028" i="20"/>
  <c r="AI1028" i="20"/>
  <c r="AJ1028" i="20"/>
  <c r="AK1028" i="20"/>
  <c r="AL1028" i="20"/>
  <c r="AM1028" i="20"/>
  <c r="AN1028" i="20"/>
  <c r="AO1028" i="20"/>
  <c r="AP1028" i="20"/>
  <c r="AQ1028" i="20"/>
  <c r="AR1028" i="20"/>
  <c r="AS1028" i="20"/>
  <c r="AT1028" i="20"/>
  <c r="AU1028" i="20"/>
  <c r="AH1029" i="20"/>
  <c r="AI1029" i="20"/>
  <c r="AJ1029" i="20"/>
  <c r="AK1029" i="20"/>
  <c r="AL1029" i="20"/>
  <c r="AM1029" i="20"/>
  <c r="AN1029" i="20"/>
  <c r="AO1029" i="20"/>
  <c r="AP1029" i="20"/>
  <c r="AQ1029" i="20"/>
  <c r="AR1029" i="20"/>
  <c r="AS1029" i="20"/>
  <c r="AT1029" i="20"/>
  <c r="AU1029" i="20"/>
  <c r="AH1030" i="20"/>
  <c r="AI1030" i="20"/>
  <c r="AJ1030" i="20"/>
  <c r="AK1030" i="20"/>
  <c r="AL1030" i="20"/>
  <c r="AM1030" i="20"/>
  <c r="AN1030" i="20"/>
  <c r="AO1030" i="20"/>
  <c r="AP1030" i="20"/>
  <c r="AQ1030" i="20"/>
  <c r="AR1030" i="20"/>
  <c r="AS1030" i="20"/>
  <c r="AT1030" i="20"/>
  <c r="AU1030" i="20"/>
  <c r="AH1031" i="20"/>
  <c r="AI1031" i="20"/>
  <c r="AJ1031" i="20"/>
  <c r="AK1031" i="20"/>
  <c r="AL1031" i="20"/>
  <c r="AM1031" i="20"/>
  <c r="AN1031" i="20"/>
  <c r="AO1031" i="20"/>
  <c r="AP1031" i="20"/>
  <c r="AQ1031" i="20"/>
  <c r="AR1031" i="20"/>
  <c r="AS1031" i="20"/>
  <c r="AT1031" i="20"/>
  <c r="AU1031" i="20"/>
  <c r="AH1032" i="20"/>
  <c r="AI1032" i="20"/>
  <c r="AJ1032" i="20"/>
  <c r="AK1032" i="20"/>
  <c r="AL1032" i="20"/>
  <c r="AM1032" i="20"/>
  <c r="AN1032" i="20"/>
  <c r="AO1032" i="20"/>
  <c r="AP1032" i="20"/>
  <c r="AQ1032" i="20"/>
  <c r="AR1032" i="20"/>
  <c r="AS1032" i="20"/>
  <c r="AT1032" i="20"/>
  <c r="AU1032" i="20"/>
  <c r="AH1033" i="20"/>
  <c r="AI1033" i="20"/>
  <c r="AJ1033" i="20"/>
  <c r="AK1033" i="20"/>
  <c r="AL1033" i="20"/>
  <c r="AM1033" i="20"/>
  <c r="AN1033" i="20"/>
  <c r="AO1033" i="20"/>
  <c r="AP1033" i="20"/>
  <c r="AQ1033" i="20"/>
  <c r="AR1033" i="20"/>
  <c r="AS1033" i="20"/>
  <c r="AT1033" i="20"/>
  <c r="AU1033" i="20"/>
  <c r="AH1034" i="20"/>
  <c r="AI1034" i="20"/>
  <c r="AJ1034" i="20"/>
  <c r="AK1034" i="20"/>
  <c r="AL1034" i="20"/>
  <c r="AM1034" i="20"/>
  <c r="AN1034" i="20"/>
  <c r="AO1034" i="20"/>
  <c r="AP1034" i="20"/>
  <c r="AQ1034" i="20"/>
  <c r="AR1034" i="20"/>
  <c r="AS1034" i="20"/>
  <c r="AT1034" i="20"/>
  <c r="AU1034" i="20"/>
  <c r="AH1035" i="20"/>
  <c r="AI1035" i="20"/>
  <c r="AJ1035" i="20"/>
  <c r="AK1035" i="20"/>
  <c r="AL1035" i="20"/>
  <c r="AM1035" i="20"/>
  <c r="AN1035" i="20"/>
  <c r="AO1035" i="20"/>
  <c r="AP1035" i="20"/>
  <c r="AQ1035" i="20"/>
  <c r="AR1035" i="20"/>
  <c r="AS1035" i="20"/>
  <c r="AT1035" i="20"/>
  <c r="AU1035" i="20"/>
  <c r="AH1036" i="20"/>
  <c r="AI1036" i="20"/>
  <c r="AJ1036" i="20"/>
  <c r="AK1036" i="20"/>
  <c r="AL1036" i="20"/>
  <c r="AM1036" i="20"/>
  <c r="AN1036" i="20"/>
  <c r="AO1036" i="20"/>
  <c r="AP1036" i="20"/>
  <c r="AQ1036" i="20"/>
  <c r="AR1036" i="20"/>
  <c r="AS1036" i="20"/>
  <c r="AT1036" i="20"/>
  <c r="AU1036" i="20"/>
  <c r="AH1037" i="20"/>
  <c r="AI1037" i="20"/>
  <c r="AJ1037" i="20"/>
  <c r="AK1037" i="20"/>
  <c r="AL1037" i="20"/>
  <c r="AM1037" i="20"/>
  <c r="AN1037" i="20"/>
  <c r="AO1037" i="20"/>
  <c r="AP1037" i="20"/>
  <c r="AQ1037" i="20"/>
  <c r="AR1037" i="20"/>
  <c r="AS1037" i="20"/>
  <c r="AT1037" i="20"/>
  <c r="AU1037" i="20"/>
  <c r="AH1038" i="20"/>
  <c r="AI1038" i="20"/>
  <c r="AJ1038" i="20"/>
  <c r="AK1038" i="20"/>
  <c r="AL1038" i="20"/>
  <c r="AM1038" i="20"/>
  <c r="AN1038" i="20"/>
  <c r="AO1038" i="20"/>
  <c r="AP1038" i="20"/>
  <c r="AQ1038" i="20"/>
  <c r="AR1038" i="20"/>
  <c r="AS1038" i="20"/>
  <c r="AT1038" i="20"/>
  <c r="AU1038" i="20"/>
  <c r="AH1039" i="20"/>
  <c r="AI1039" i="20"/>
  <c r="AJ1039" i="20"/>
  <c r="AK1039" i="20"/>
  <c r="AL1039" i="20"/>
  <c r="AM1039" i="20"/>
  <c r="AN1039" i="20"/>
  <c r="AO1039" i="20"/>
  <c r="AP1039" i="20"/>
  <c r="AQ1039" i="20"/>
  <c r="AR1039" i="20"/>
  <c r="AS1039" i="20"/>
  <c r="AT1039" i="20"/>
  <c r="AU1039" i="20"/>
  <c r="AH1040" i="20"/>
  <c r="AI1040" i="20"/>
  <c r="AJ1040" i="20"/>
  <c r="AK1040" i="20"/>
  <c r="AL1040" i="20"/>
  <c r="AM1040" i="20"/>
  <c r="AN1040" i="20"/>
  <c r="AO1040" i="20"/>
  <c r="AP1040" i="20"/>
  <c r="AQ1040" i="20"/>
  <c r="AR1040" i="20"/>
  <c r="AS1040" i="20"/>
  <c r="AT1040" i="20"/>
  <c r="AU1040" i="20"/>
  <c r="AH1041" i="20"/>
  <c r="AI1041" i="20"/>
  <c r="AJ1041" i="20"/>
  <c r="AK1041" i="20"/>
  <c r="AL1041" i="20"/>
  <c r="AM1041" i="20"/>
  <c r="AN1041" i="20"/>
  <c r="AO1041" i="20"/>
  <c r="AP1041" i="20"/>
  <c r="AQ1041" i="20"/>
  <c r="AR1041" i="20"/>
  <c r="AS1041" i="20"/>
  <c r="AT1041" i="20"/>
  <c r="AU1041" i="20"/>
  <c r="AH1042" i="20"/>
  <c r="AI1042" i="20"/>
  <c r="AJ1042" i="20"/>
  <c r="AK1042" i="20"/>
  <c r="AL1042" i="20"/>
  <c r="AM1042" i="20"/>
  <c r="AN1042" i="20"/>
  <c r="AO1042" i="20"/>
  <c r="AP1042" i="20"/>
  <c r="AQ1042" i="20"/>
  <c r="AR1042" i="20"/>
  <c r="AS1042" i="20"/>
  <c r="AT1042" i="20"/>
  <c r="AU1042" i="20"/>
  <c r="AH1043" i="20"/>
  <c r="AI1043" i="20"/>
  <c r="AJ1043" i="20"/>
  <c r="AK1043" i="20"/>
  <c r="AL1043" i="20"/>
  <c r="AM1043" i="20"/>
  <c r="AN1043" i="20"/>
  <c r="AO1043" i="20"/>
  <c r="AP1043" i="20"/>
  <c r="AQ1043" i="20"/>
  <c r="AR1043" i="20"/>
  <c r="AS1043" i="20"/>
  <c r="AT1043" i="20"/>
  <c r="AU1043" i="20"/>
  <c r="AH1044" i="20"/>
  <c r="AI1044" i="20"/>
  <c r="AJ1044" i="20"/>
  <c r="AK1044" i="20"/>
  <c r="AL1044" i="20"/>
  <c r="AM1044" i="20"/>
  <c r="AN1044" i="20"/>
  <c r="AO1044" i="20"/>
  <c r="AP1044" i="20"/>
  <c r="AQ1044" i="20"/>
  <c r="AR1044" i="20"/>
  <c r="AS1044" i="20"/>
  <c r="AT1044" i="20"/>
  <c r="AU1044" i="20"/>
  <c r="AH1045" i="20"/>
  <c r="AI1045" i="20"/>
  <c r="AJ1045" i="20"/>
  <c r="AK1045" i="20"/>
  <c r="AL1045" i="20"/>
  <c r="AM1045" i="20"/>
  <c r="AN1045" i="20"/>
  <c r="AO1045" i="20"/>
  <c r="AP1045" i="20"/>
  <c r="AQ1045" i="20"/>
  <c r="AR1045" i="20"/>
  <c r="AS1045" i="20"/>
  <c r="AT1045" i="20"/>
  <c r="AU1045" i="20"/>
  <c r="AH1046" i="20"/>
  <c r="AI1046" i="20"/>
  <c r="AJ1046" i="20"/>
  <c r="AK1046" i="20"/>
  <c r="AL1046" i="20"/>
  <c r="AM1046" i="20"/>
  <c r="AN1046" i="20"/>
  <c r="AO1046" i="20"/>
  <c r="AP1046" i="20"/>
  <c r="AQ1046" i="20"/>
  <c r="AR1046" i="20"/>
  <c r="AS1046" i="20"/>
  <c r="AT1046" i="20"/>
  <c r="AU1046" i="20"/>
  <c r="AH1047" i="20"/>
  <c r="AI1047" i="20"/>
  <c r="AJ1047" i="20"/>
  <c r="AK1047" i="20"/>
  <c r="AL1047" i="20"/>
  <c r="AM1047" i="20"/>
  <c r="AN1047" i="20"/>
  <c r="AO1047" i="20"/>
  <c r="AP1047" i="20"/>
  <c r="AQ1047" i="20"/>
  <c r="AR1047" i="20"/>
  <c r="AS1047" i="20"/>
  <c r="AT1047" i="20"/>
  <c r="AU1047" i="20"/>
  <c r="AH1048" i="20"/>
  <c r="AI1048" i="20"/>
  <c r="AJ1048" i="20"/>
  <c r="AK1048" i="20"/>
  <c r="AL1048" i="20"/>
  <c r="AM1048" i="20"/>
  <c r="AN1048" i="20"/>
  <c r="AO1048" i="20"/>
  <c r="AP1048" i="20"/>
  <c r="AQ1048" i="20"/>
  <c r="AR1048" i="20"/>
  <c r="AS1048" i="20"/>
  <c r="AT1048" i="20"/>
  <c r="AU1048" i="20"/>
  <c r="AH1049" i="20"/>
  <c r="AI1049" i="20"/>
  <c r="AJ1049" i="20"/>
  <c r="AK1049" i="20"/>
  <c r="AL1049" i="20"/>
  <c r="AM1049" i="20"/>
  <c r="AN1049" i="20"/>
  <c r="AO1049" i="20"/>
  <c r="AP1049" i="20"/>
  <c r="AQ1049" i="20"/>
  <c r="AR1049" i="20"/>
  <c r="AS1049" i="20"/>
  <c r="AT1049" i="20"/>
  <c r="AU1049" i="20"/>
  <c r="AH1050" i="20"/>
  <c r="AI1050" i="20"/>
  <c r="AJ1050" i="20"/>
  <c r="AK1050" i="20"/>
  <c r="AL1050" i="20"/>
  <c r="AM1050" i="20"/>
  <c r="AN1050" i="20"/>
  <c r="AO1050" i="20"/>
  <c r="AP1050" i="20"/>
  <c r="AQ1050" i="20"/>
  <c r="AR1050" i="20"/>
  <c r="AS1050" i="20"/>
  <c r="AT1050" i="20"/>
  <c r="AU1050" i="20"/>
  <c r="AH1051" i="20"/>
  <c r="AI1051" i="20"/>
  <c r="AJ1051" i="20"/>
  <c r="AK1051" i="20"/>
  <c r="AL1051" i="20"/>
  <c r="AM1051" i="20"/>
  <c r="AN1051" i="20"/>
  <c r="AO1051" i="20"/>
  <c r="AP1051" i="20"/>
  <c r="AQ1051" i="20"/>
  <c r="AR1051" i="20"/>
  <c r="AS1051" i="20"/>
  <c r="AT1051" i="20"/>
  <c r="AU1051" i="20"/>
  <c r="AH1052" i="20"/>
  <c r="AI1052" i="20"/>
  <c r="AJ1052" i="20"/>
  <c r="AK1052" i="20"/>
  <c r="AL1052" i="20"/>
  <c r="AM1052" i="20"/>
  <c r="AN1052" i="20"/>
  <c r="AO1052" i="20"/>
  <c r="AP1052" i="20"/>
  <c r="AQ1052" i="20"/>
  <c r="AR1052" i="20"/>
  <c r="AS1052" i="20"/>
  <c r="AT1052" i="20"/>
  <c r="AU1052" i="20"/>
  <c r="AH1053" i="20"/>
  <c r="AI1053" i="20"/>
  <c r="AJ1053" i="20"/>
  <c r="AK1053" i="20"/>
  <c r="AL1053" i="20"/>
  <c r="AM1053" i="20"/>
  <c r="AN1053" i="20"/>
  <c r="AO1053" i="20"/>
  <c r="AP1053" i="20"/>
  <c r="AQ1053" i="20"/>
  <c r="AR1053" i="20"/>
  <c r="AS1053" i="20"/>
  <c r="AT1053" i="20"/>
  <c r="AU1053" i="20"/>
  <c r="AH1054" i="20"/>
  <c r="AI1054" i="20"/>
  <c r="AJ1054" i="20"/>
  <c r="AK1054" i="20"/>
  <c r="AL1054" i="20"/>
  <c r="AM1054" i="20"/>
  <c r="AN1054" i="20"/>
  <c r="AO1054" i="20"/>
  <c r="AP1054" i="20"/>
  <c r="AQ1054" i="20"/>
  <c r="AR1054" i="20"/>
  <c r="AS1054" i="20"/>
  <c r="AT1054" i="20"/>
  <c r="AU1054" i="20"/>
  <c r="AH1055" i="20"/>
  <c r="AI1055" i="20"/>
  <c r="AJ1055" i="20"/>
  <c r="AK1055" i="20"/>
  <c r="AL1055" i="20"/>
  <c r="AM1055" i="20"/>
  <c r="AN1055" i="20"/>
  <c r="AO1055" i="20"/>
  <c r="AP1055" i="20"/>
  <c r="AQ1055" i="20"/>
  <c r="AR1055" i="20"/>
  <c r="AS1055" i="20"/>
  <c r="AT1055" i="20"/>
  <c r="AU1055" i="20"/>
  <c r="AH1056" i="20"/>
  <c r="AI1056" i="20"/>
  <c r="AJ1056" i="20"/>
  <c r="AK1056" i="20"/>
  <c r="AL1056" i="20"/>
  <c r="AM1056" i="20"/>
  <c r="AN1056" i="20"/>
  <c r="AO1056" i="20"/>
  <c r="AP1056" i="20"/>
  <c r="AQ1056" i="20"/>
  <c r="AR1056" i="20"/>
  <c r="AS1056" i="20"/>
  <c r="AT1056" i="20"/>
  <c r="AU1056" i="20"/>
  <c r="AH1057" i="20"/>
  <c r="AI1057" i="20"/>
  <c r="AJ1057" i="20"/>
  <c r="AK1057" i="20"/>
  <c r="AL1057" i="20"/>
  <c r="AM1057" i="20"/>
  <c r="AN1057" i="20"/>
  <c r="AO1057" i="20"/>
  <c r="AP1057" i="20"/>
  <c r="AQ1057" i="20"/>
  <c r="AR1057" i="20"/>
  <c r="AS1057" i="20"/>
  <c r="AT1057" i="20"/>
  <c r="AU1057" i="20"/>
  <c r="AH1058" i="20"/>
  <c r="AI1058" i="20"/>
  <c r="AJ1058" i="20"/>
  <c r="AK1058" i="20"/>
  <c r="AL1058" i="20"/>
  <c r="AM1058" i="20"/>
  <c r="AN1058" i="20"/>
  <c r="AO1058" i="20"/>
  <c r="AP1058" i="20"/>
  <c r="AQ1058" i="20"/>
  <c r="AR1058" i="20"/>
  <c r="AS1058" i="20"/>
  <c r="AT1058" i="20"/>
  <c r="AU1058" i="20"/>
  <c r="AH1059" i="20"/>
  <c r="AI1059" i="20"/>
  <c r="AJ1059" i="20"/>
  <c r="AK1059" i="20"/>
  <c r="AL1059" i="20"/>
  <c r="AM1059" i="20"/>
  <c r="AN1059" i="20"/>
  <c r="AO1059" i="20"/>
  <c r="AP1059" i="20"/>
  <c r="AQ1059" i="20"/>
  <c r="AR1059" i="20"/>
  <c r="AS1059" i="20"/>
  <c r="AT1059" i="20"/>
  <c r="AU1059" i="20"/>
  <c r="AH1060" i="20"/>
  <c r="AI1060" i="20"/>
  <c r="AJ1060" i="20"/>
  <c r="AK1060" i="20"/>
  <c r="AL1060" i="20"/>
  <c r="AM1060" i="20"/>
  <c r="AN1060" i="20"/>
  <c r="AO1060" i="20"/>
  <c r="AP1060" i="20"/>
  <c r="AQ1060" i="20"/>
  <c r="AR1060" i="20"/>
  <c r="AS1060" i="20"/>
  <c r="AT1060" i="20"/>
  <c r="AU1060" i="20"/>
  <c r="AH1061" i="20"/>
  <c r="AI1061" i="20"/>
  <c r="AJ1061" i="20"/>
  <c r="AK1061" i="20"/>
  <c r="AL1061" i="20"/>
  <c r="AM1061" i="20"/>
  <c r="AN1061" i="20"/>
  <c r="AO1061" i="20"/>
  <c r="AP1061" i="20"/>
  <c r="AQ1061" i="20"/>
  <c r="AR1061" i="20"/>
  <c r="AS1061" i="20"/>
  <c r="AT1061" i="20"/>
  <c r="AU1061" i="20"/>
  <c r="AH1062" i="20"/>
  <c r="AI1062" i="20"/>
  <c r="AJ1062" i="20"/>
  <c r="AK1062" i="20"/>
  <c r="AL1062" i="20"/>
  <c r="AM1062" i="20"/>
  <c r="AN1062" i="20"/>
  <c r="AO1062" i="20"/>
  <c r="AP1062" i="20"/>
  <c r="AQ1062" i="20"/>
  <c r="AR1062" i="20"/>
  <c r="AS1062" i="20"/>
  <c r="AT1062" i="20"/>
  <c r="AU1062" i="20"/>
  <c r="AH1063" i="20"/>
  <c r="AI1063" i="20"/>
  <c r="AJ1063" i="20"/>
  <c r="AK1063" i="20"/>
  <c r="AL1063" i="20"/>
  <c r="AM1063" i="20"/>
  <c r="AN1063" i="20"/>
  <c r="AO1063" i="20"/>
  <c r="AP1063" i="20"/>
  <c r="AQ1063" i="20"/>
  <c r="AR1063" i="20"/>
  <c r="AS1063" i="20"/>
  <c r="AT1063" i="20"/>
  <c r="AU1063" i="20"/>
  <c r="AH1064" i="20"/>
  <c r="AI1064" i="20"/>
  <c r="AJ1064" i="20"/>
  <c r="AK1064" i="20"/>
  <c r="AL1064" i="20"/>
  <c r="AM1064" i="20"/>
  <c r="AN1064" i="20"/>
  <c r="AO1064" i="20"/>
  <c r="AP1064" i="20"/>
  <c r="AQ1064" i="20"/>
  <c r="AR1064" i="20"/>
  <c r="AS1064" i="20"/>
  <c r="AT1064" i="20"/>
  <c r="AU1064" i="20"/>
  <c r="AH1065" i="20"/>
  <c r="AI1065" i="20"/>
  <c r="AJ1065" i="20"/>
  <c r="AK1065" i="20"/>
  <c r="AL1065" i="20"/>
  <c r="AM1065" i="20"/>
  <c r="AN1065" i="20"/>
  <c r="AO1065" i="20"/>
  <c r="AP1065" i="20"/>
  <c r="AQ1065" i="20"/>
  <c r="AR1065" i="20"/>
  <c r="AS1065" i="20"/>
  <c r="AT1065" i="20"/>
  <c r="AU1065" i="20"/>
  <c r="AH1066" i="20"/>
  <c r="AI1066" i="20"/>
  <c r="AJ1066" i="20"/>
  <c r="AK1066" i="20"/>
  <c r="AL1066" i="20"/>
  <c r="AM1066" i="20"/>
  <c r="AN1066" i="20"/>
  <c r="AO1066" i="20"/>
  <c r="AP1066" i="20"/>
  <c r="AQ1066" i="20"/>
  <c r="AR1066" i="20"/>
  <c r="AS1066" i="20"/>
  <c r="AT1066" i="20"/>
  <c r="AU1066" i="20"/>
  <c r="AH1067" i="20"/>
  <c r="AI1067" i="20"/>
  <c r="AJ1067" i="20"/>
  <c r="AK1067" i="20"/>
  <c r="AL1067" i="20"/>
  <c r="AM1067" i="20"/>
  <c r="AN1067" i="20"/>
  <c r="AO1067" i="20"/>
  <c r="AP1067" i="20"/>
  <c r="AQ1067" i="20"/>
  <c r="AR1067" i="20"/>
  <c r="AS1067" i="20"/>
  <c r="AT1067" i="20"/>
  <c r="AU1067" i="20"/>
  <c r="AH1068" i="20"/>
  <c r="AI1068" i="20"/>
  <c r="AJ1068" i="20"/>
  <c r="AK1068" i="20"/>
  <c r="AL1068" i="20"/>
  <c r="AM1068" i="20"/>
  <c r="AN1068" i="20"/>
  <c r="AO1068" i="20"/>
  <c r="AP1068" i="20"/>
  <c r="AQ1068" i="20"/>
  <c r="AR1068" i="20"/>
  <c r="AS1068" i="20"/>
  <c r="AT1068" i="20"/>
  <c r="AU1068" i="20"/>
  <c r="AH1069" i="20"/>
  <c r="AI1069" i="20"/>
  <c r="AJ1069" i="20" s="1"/>
  <c r="AK1069" i="20"/>
  <c r="AL1069" i="20"/>
  <c r="AM1069" i="20"/>
  <c r="AN1069" i="20"/>
  <c r="AO1069" i="20"/>
  <c r="AP1069" i="20"/>
  <c r="AQ1069" i="20"/>
  <c r="AR1069" i="20"/>
  <c r="AS1069" i="20"/>
  <c r="AT1069" i="20"/>
  <c r="AU1069" i="20"/>
  <c r="AH1070" i="20"/>
  <c r="AI1070" i="20"/>
  <c r="AJ1070" i="20" s="1"/>
  <c r="AK1070" i="20"/>
  <c r="AL1070" i="20"/>
  <c r="AM1070" i="20"/>
  <c r="AN1070" i="20"/>
  <c r="AO1070" i="20"/>
  <c r="AP1070" i="20"/>
  <c r="AQ1070" i="20"/>
  <c r="AR1070" i="20"/>
  <c r="AS1070" i="20"/>
  <c r="AT1070" i="20"/>
  <c r="AU1070" i="20"/>
  <c r="AH1071" i="20"/>
  <c r="AI1071" i="20"/>
  <c r="AJ1071" i="20" s="1"/>
  <c r="AK1071" i="20"/>
  <c r="AL1071" i="20"/>
  <c r="AM1071" i="20"/>
  <c r="AN1071" i="20"/>
  <c r="AO1071" i="20"/>
  <c r="AP1071" i="20"/>
  <c r="AQ1071" i="20"/>
  <c r="AR1071" i="20"/>
  <c r="AS1071" i="20"/>
  <c r="AT1071" i="20"/>
  <c r="AU1071" i="20"/>
  <c r="AH1072" i="20"/>
  <c r="AI1072" i="20"/>
  <c r="AJ1072" i="20" s="1"/>
  <c r="AK1072" i="20"/>
  <c r="AL1072" i="20"/>
  <c r="AM1072" i="20"/>
  <c r="AN1072" i="20"/>
  <c r="AO1072" i="20"/>
  <c r="AP1072" i="20"/>
  <c r="AQ1072" i="20"/>
  <c r="AR1072" i="20"/>
  <c r="AS1072" i="20"/>
  <c r="AT1072" i="20"/>
  <c r="AU1072" i="20"/>
  <c r="AH1073" i="20"/>
  <c r="AI1073" i="20"/>
  <c r="AJ1073" i="20" s="1"/>
  <c r="AK1073" i="20"/>
  <c r="AL1073" i="20"/>
  <c r="AM1073" i="20"/>
  <c r="AN1073" i="20"/>
  <c r="AO1073" i="20"/>
  <c r="AP1073" i="20"/>
  <c r="AQ1073" i="20"/>
  <c r="AR1073" i="20"/>
  <c r="AS1073" i="20"/>
  <c r="AT1073" i="20"/>
  <c r="AU1073" i="20"/>
  <c r="AH1074" i="20"/>
  <c r="AI1074" i="20"/>
  <c r="AJ1074" i="20" s="1"/>
  <c r="AK1074" i="20"/>
  <c r="AL1074" i="20"/>
  <c r="AM1074" i="20"/>
  <c r="AN1074" i="20"/>
  <c r="AO1074" i="20"/>
  <c r="AP1074" i="20"/>
  <c r="AQ1074" i="20"/>
  <c r="AR1074" i="20"/>
  <c r="AS1074" i="20"/>
  <c r="AT1074" i="20"/>
  <c r="AU1074" i="20"/>
  <c r="AH1075" i="20"/>
  <c r="AI1075" i="20"/>
  <c r="AJ1075" i="20" s="1"/>
  <c r="AK1075" i="20"/>
  <c r="AL1075" i="20"/>
  <c r="AM1075" i="20"/>
  <c r="AN1075" i="20"/>
  <c r="AO1075" i="20"/>
  <c r="AP1075" i="20"/>
  <c r="AQ1075" i="20"/>
  <c r="AR1075" i="20"/>
  <c r="AS1075" i="20"/>
  <c r="AT1075" i="20"/>
  <c r="AU1075" i="20"/>
  <c r="AH1076" i="20"/>
  <c r="AI1076" i="20"/>
  <c r="AJ1076" i="20" s="1"/>
  <c r="AK1076" i="20"/>
  <c r="AL1076" i="20"/>
  <c r="AM1076" i="20"/>
  <c r="AN1076" i="20"/>
  <c r="AO1076" i="20"/>
  <c r="AP1076" i="20"/>
  <c r="AQ1076" i="20"/>
  <c r="AR1076" i="20"/>
  <c r="AS1076" i="20"/>
  <c r="AT1076" i="20"/>
  <c r="AU1076" i="20"/>
  <c r="AH1077" i="20"/>
  <c r="AI1077" i="20"/>
  <c r="AJ1077" i="20" s="1"/>
  <c r="AK1077" i="20"/>
  <c r="AL1077" i="20"/>
  <c r="AM1077" i="20"/>
  <c r="AN1077" i="20"/>
  <c r="AO1077" i="20"/>
  <c r="AP1077" i="20"/>
  <c r="AQ1077" i="20"/>
  <c r="AR1077" i="20"/>
  <c r="AS1077" i="20"/>
  <c r="AT1077" i="20"/>
  <c r="AU1077" i="20"/>
  <c r="AH1078" i="20"/>
  <c r="AI1078" i="20"/>
  <c r="AJ1078" i="20" s="1"/>
  <c r="AK1078" i="20"/>
  <c r="AL1078" i="20"/>
  <c r="AM1078" i="20"/>
  <c r="AN1078" i="20"/>
  <c r="AO1078" i="20"/>
  <c r="AP1078" i="20"/>
  <c r="AQ1078" i="20"/>
  <c r="AR1078" i="20"/>
  <c r="AS1078" i="20"/>
  <c r="AT1078" i="20"/>
  <c r="AU1078" i="20"/>
  <c r="AH1079" i="20"/>
  <c r="AI1079" i="20"/>
  <c r="AJ1079" i="20" s="1"/>
  <c r="AK1079" i="20"/>
  <c r="AL1079" i="20"/>
  <c r="AM1079" i="20"/>
  <c r="AN1079" i="20"/>
  <c r="AO1079" i="20"/>
  <c r="AP1079" i="20"/>
  <c r="AQ1079" i="20"/>
  <c r="AR1079" i="20"/>
  <c r="AS1079" i="20"/>
  <c r="AT1079" i="20"/>
  <c r="AU1079" i="20"/>
  <c r="AH1080" i="20"/>
  <c r="AI1080" i="20"/>
  <c r="AJ1080" i="20" s="1"/>
  <c r="AK1080" i="20"/>
  <c r="AL1080" i="20"/>
  <c r="AM1080" i="20"/>
  <c r="AN1080" i="20"/>
  <c r="AO1080" i="20"/>
  <c r="AP1080" i="20"/>
  <c r="AQ1080" i="20"/>
  <c r="AR1080" i="20"/>
  <c r="AS1080" i="20"/>
  <c r="AT1080" i="20"/>
  <c r="AU1080" i="20"/>
  <c r="AH1081" i="20"/>
  <c r="AI1081" i="20"/>
  <c r="AJ1081" i="20" s="1"/>
  <c r="AK1081" i="20"/>
  <c r="AL1081" i="20"/>
  <c r="AM1081" i="20"/>
  <c r="AN1081" i="20"/>
  <c r="AO1081" i="20"/>
  <c r="AP1081" i="20"/>
  <c r="AQ1081" i="20"/>
  <c r="AR1081" i="20"/>
  <c r="AS1081" i="20"/>
  <c r="AT1081" i="20"/>
  <c r="AU1081" i="20"/>
  <c r="AH1082" i="20"/>
  <c r="AI1082" i="20"/>
  <c r="AJ1082" i="20" s="1"/>
  <c r="AK1082" i="20"/>
  <c r="AL1082" i="20"/>
  <c r="AM1082" i="20"/>
  <c r="AN1082" i="20"/>
  <c r="AO1082" i="20"/>
  <c r="AP1082" i="20"/>
  <c r="AQ1082" i="20"/>
  <c r="AR1082" i="20"/>
  <c r="AS1082" i="20"/>
  <c r="AT1082" i="20"/>
  <c r="AU1082" i="20"/>
  <c r="AH1083" i="20"/>
  <c r="AI1083" i="20"/>
  <c r="AJ1083" i="20" s="1"/>
  <c r="AM1083" i="20" s="1"/>
  <c r="AN1083" i="20" s="1"/>
  <c r="AK1083" i="20"/>
  <c r="AL1083" i="20"/>
  <c r="AO1083" i="20"/>
  <c r="AP1083" i="20"/>
  <c r="AQ1083" i="20"/>
  <c r="AR1083" i="20"/>
  <c r="AS1083" i="20"/>
  <c r="AT1083" i="20"/>
  <c r="AU1083" i="20"/>
  <c r="AH1084" i="20"/>
  <c r="AI1084" i="20"/>
  <c r="AJ1084" i="20" s="1"/>
  <c r="AK1084" i="20"/>
  <c r="AL1084" i="20"/>
  <c r="AM1084" i="20"/>
  <c r="AN1084" i="20"/>
  <c r="AO1084" i="20"/>
  <c r="AP1084" i="20"/>
  <c r="AQ1084" i="20"/>
  <c r="AR1084" i="20"/>
  <c r="AS1084" i="20"/>
  <c r="AT1084" i="20"/>
  <c r="AU1084" i="20"/>
  <c r="AH1085" i="20"/>
  <c r="AI1085" i="20"/>
  <c r="AJ1085" i="20" s="1"/>
  <c r="AK1085" i="20"/>
  <c r="AL1085" i="20"/>
  <c r="AM1085" i="20"/>
  <c r="AN1085" i="20"/>
  <c r="AO1085" i="20"/>
  <c r="AP1085" i="20"/>
  <c r="AQ1085" i="20"/>
  <c r="AR1085" i="20"/>
  <c r="AS1085" i="20"/>
  <c r="AT1085" i="20"/>
  <c r="AU1085" i="20"/>
  <c r="AH1086" i="20"/>
  <c r="AI1086" i="20"/>
  <c r="AJ1086" i="20" s="1"/>
  <c r="AK1086" i="20"/>
  <c r="AL1086" i="20"/>
  <c r="AM1086" i="20"/>
  <c r="AN1086" i="20"/>
  <c r="AO1086" i="20"/>
  <c r="AP1086" i="20"/>
  <c r="AQ1086" i="20"/>
  <c r="AR1086" i="20"/>
  <c r="AS1086" i="20"/>
  <c r="AT1086" i="20"/>
  <c r="AU1086" i="20"/>
  <c r="AH1087" i="20"/>
  <c r="AI1087" i="20"/>
  <c r="AJ1087" i="20" s="1"/>
  <c r="AK1087" i="20"/>
  <c r="AL1087" i="20"/>
  <c r="AM1087" i="20"/>
  <c r="AN1087" i="20"/>
  <c r="AO1087" i="20"/>
  <c r="AP1087" i="20"/>
  <c r="AQ1087" i="20"/>
  <c r="AR1087" i="20"/>
  <c r="AS1087" i="20"/>
  <c r="AT1087" i="20"/>
  <c r="AU1087" i="20"/>
  <c r="AH1088" i="20"/>
  <c r="AI1088" i="20"/>
  <c r="AJ1088" i="20" s="1"/>
  <c r="AK1088" i="20"/>
  <c r="AL1088" i="20"/>
  <c r="AM1088" i="20"/>
  <c r="AN1088" i="20"/>
  <c r="AO1088" i="20"/>
  <c r="AP1088" i="20"/>
  <c r="AQ1088" i="20"/>
  <c r="AR1088" i="20"/>
  <c r="AS1088" i="20"/>
  <c r="AT1088" i="20"/>
  <c r="AU1088" i="20"/>
  <c r="AH1089" i="20"/>
  <c r="AI1089" i="20"/>
  <c r="AJ1089" i="20" s="1"/>
  <c r="AK1089" i="20"/>
  <c r="AL1089" i="20"/>
  <c r="AM1089" i="20"/>
  <c r="AN1089" i="20"/>
  <c r="AO1089" i="20"/>
  <c r="AP1089" i="20"/>
  <c r="AQ1089" i="20"/>
  <c r="AR1089" i="20"/>
  <c r="AS1089" i="20"/>
  <c r="AT1089" i="20"/>
  <c r="AU1089" i="20"/>
  <c r="AH1090" i="20"/>
  <c r="AI1090" i="20"/>
  <c r="AJ1090" i="20" s="1"/>
  <c r="AK1090" i="20"/>
  <c r="AL1090" i="20"/>
  <c r="AM1090" i="20"/>
  <c r="AN1090" i="20"/>
  <c r="AO1090" i="20"/>
  <c r="AP1090" i="20"/>
  <c r="AQ1090" i="20"/>
  <c r="AR1090" i="20"/>
  <c r="AS1090" i="20"/>
  <c r="AT1090" i="20"/>
  <c r="AU1090" i="20"/>
  <c r="AH1091" i="20"/>
  <c r="AI1091" i="20"/>
  <c r="AJ1091" i="20" s="1"/>
  <c r="AK1091" i="20"/>
  <c r="AL1091" i="20"/>
  <c r="AM1091" i="20"/>
  <c r="AN1091" i="20"/>
  <c r="AO1091" i="20"/>
  <c r="AP1091" i="20"/>
  <c r="AQ1091" i="20"/>
  <c r="AR1091" i="20"/>
  <c r="AS1091" i="20"/>
  <c r="AT1091" i="20"/>
  <c r="AU1091" i="20"/>
  <c r="AH1092" i="20"/>
  <c r="AI1092" i="20"/>
  <c r="AJ1092" i="20" s="1"/>
  <c r="AK1092" i="20"/>
  <c r="AL1092" i="20"/>
  <c r="AM1092" i="20"/>
  <c r="AN1092" i="20"/>
  <c r="AO1092" i="20"/>
  <c r="AP1092" i="20"/>
  <c r="AQ1092" i="20"/>
  <c r="AR1092" i="20"/>
  <c r="AS1092" i="20"/>
  <c r="AT1092" i="20"/>
  <c r="AU1092" i="20"/>
  <c r="AH1093" i="20"/>
  <c r="AI1093" i="20"/>
  <c r="AJ1093" i="20" s="1"/>
  <c r="AK1093" i="20"/>
  <c r="AL1093" i="20"/>
  <c r="AM1093" i="20"/>
  <c r="AN1093" i="20"/>
  <c r="AO1093" i="20"/>
  <c r="AP1093" i="20"/>
  <c r="AQ1093" i="20"/>
  <c r="AR1093" i="20"/>
  <c r="AS1093" i="20"/>
  <c r="AT1093" i="20"/>
  <c r="AU1093" i="20"/>
  <c r="AH1094" i="20"/>
  <c r="AI1094" i="20"/>
  <c r="AJ1094" i="20" s="1"/>
  <c r="AK1094" i="20"/>
  <c r="AL1094" i="20"/>
  <c r="AM1094" i="20"/>
  <c r="AN1094" i="20"/>
  <c r="AO1094" i="20"/>
  <c r="AP1094" i="20"/>
  <c r="AQ1094" i="20"/>
  <c r="AR1094" i="20"/>
  <c r="AS1094" i="20"/>
  <c r="AT1094" i="20"/>
  <c r="AU1094" i="20"/>
  <c r="AH1095" i="20"/>
  <c r="AI1095" i="20"/>
  <c r="AJ1095" i="20" s="1"/>
  <c r="AK1095" i="20"/>
  <c r="AL1095" i="20"/>
  <c r="AM1095" i="20"/>
  <c r="AN1095" i="20"/>
  <c r="AO1095" i="20"/>
  <c r="AP1095" i="20"/>
  <c r="AQ1095" i="20"/>
  <c r="AR1095" i="20"/>
  <c r="AS1095" i="20"/>
  <c r="AT1095" i="20"/>
  <c r="AU1095" i="20"/>
  <c r="AH1096" i="20"/>
  <c r="AI1096" i="20"/>
  <c r="AJ1096" i="20" s="1"/>
  <c r="AK1096" i="20"/>
  <c r="AL1096" i="20"/>
  <c r="AM1096" i="20"/>
  <c r="AN1096" i="20"/>
  <c r="AO1096" i="20"/>
  <c r="AP1096" i="20"/>
  <c r="AQ1096" i="20"/>
  <c r="AR1096" i="20"/>
  <c r="AS1096" i="20"/>
  <c r="AT1096" i="20"/>
  <c r="AU1096" i="20"/>
  <c r="AH1097" i="20"/>
  <c r="AI1097" i="20"/>
  <c r="AJ1097" i="20" s="1"/>
  <c r="AK1097" i="20"/>
  <c r="AL1097" i="20"/>
  <c r="AM1097" i="20"/>
  <c r="AN1097" i="20"/>
  <c r="AO1097" i="20"/>
  <c r="AP1097" i="20"/>
  <c r="AQ1097" i="20"/>
  <c r="AR1097" i="20"/>
  <c r="AS1097" i="20"/>
  <c r="AT1097" i="20"/>
  <c r="AU1097" i="20"/>
  <c r="AH1098" i="20"/>
  <c r="AI1098" i="20"/>
  <c r="AJ1098" i="20" s="1"/>
  <c r="AK1098" i="20"/>
  <c r="AL1098" i="20"/>
  <c r="AM1098" i="20"/>
  <c r="AN1098" i="20"/>
  <c r="AO1098" i="20"/>
  <c r="AP1098" i="20"/>
  <c r="AQ1098" i="20"/>
  <c r="AR1098" i="20"/>
  <c r="AS1098" i="20"/>
  <c r="AT1098" i="20"/>
  <c r="AU1098" i="20"/>
  <c r="AH1099" i="20"/>
  <c r="AI1099" i="20"/>
  <c r="AJ1099" i="20" s="1"/>
  <c r="AK1099" i="20"/>
  <c r="AL1099" i="20"/>
  <c r="AM1099" i="20"/>
  <c r="AN1099" i="20"/>
  <c r="AO1099" i="20"/>
  <c r="AP1099" i="20"/>
  <c r="AQ1099" i="20"/>
  <c r="AR1099" i="20"/>
  <c r="AS1099" i="20"/>
  <c r="AT1099" i="20"/>
  <c r="AU1099" i="20"/>
  <c r="AH1100" i="20"/>
  <c r="AI1100" i="20"/>
  <c r="AJ1100" i="20" s="1"/>
  <c r="AK1100" i="20"/>
  <c r="AL1100" i="20"/>
  <c r="AM1100" i="20"/>
  <c r="AN1100" i="20"/>
  <c r="AO1100" i="20"/>
  <c r="AP1100" i="20"/>
  <c r="AQ1100" i="20"/>
  <c r="AR1100" i="20"/>
  <c r="AS1100" i="20"/>
  <c r="AT1100" i="20"/>
  <c r="AU1100" i="20"/>
  <c r="AH1101" i="20"/>
  <c r="AI1101" i="20"/>
  <c r="AJ1101" i="20" s="1"/>
  <c r="AK1101" i="20"/>
  <c r="AL1101" i="20"/>
  <c r="AM1101" i="20"/>
  <c r="AN1101" i="20"/>
  <c r="AO1101" i="20"/>
  <c r="AP1101" i="20"/>
  <c r="AQ1101" i="20"/>
  <c r="AR1101" i="20"/>
  <c r="AS1101" i="20"/>
  <c r="AT1101" i="20"/>
  <c r="AU1101" i="20"/>
  <c r="AH1102" i="20"/>
  <c r="AI1102" i="20"/>
  <c r="AJ1102" i="20" s="1"/>
  <c r="AK1102" i="20"/>
  <c r="AL1102" i="20"/>
  <c r="AM1102" i="20"/>
  <c r="AN1102" i="20"/>
  <c r="AO1102" i="20"/>
  <c r="AP1102" i="20"/>
  <c r="AQ1102" i="20"/>
  <c r="AR1102" i="20"/>
  <c r="AS1102" i="20"/>
  <c r="AT1102" i="20"/>
  <c r="AU1102" i="20"/>
  <c r="AH1103" i="20"/>
  <c r="AI1103" i="20"/>
  <c r="AJ1103" i="20" s="1"/>
  <c r="AK1103" i="20"/>
  <c r="AL1103" i="20"/>
  <c r="AM1103" i="20"/>
  <c r="AN1103" i="20"/>
  <c r="AO1103" i="20"/>
  <c r="AP1103" i="20"/>
  <c r="AQ1103" i="20"/>
  <c r="AR1103" i="20"/>
  <c r="AS1103" i="20"/>
  <c r="AT1103" i="20"/>
  <c r="AU1103" i="20"/>
  <c r="AH1104" i="20"/>
  <c r="AI1104" i="20"/>
  <c r="AJ1104" i="20" s="1"/>
  <c r="AK1104" i="20"/>
  <c r="AL1104" i="20"/>
  <c r="AM1104" i="20"/>
  <c r="AN1104" i="20"/>
  <c r="AO1104" i="20"/>
  <c r="AP1104" i="20"/>
  <c r="AQ1104" i="20"/>
  <c r="AR1104" i="20"/>
  <c r="AS1104" i="20"/>
  <c r="AT1104" i="20"/>
  <c r="AU1104" i="20"/>
  <c r="AH1105" i="20"/>
  <c r="AI1105" i="20"/>
  <c r="AJ1105" i="20" s="1"/>
  <c r="AK1105" i="20"/>
  <c r="AL1105" i="20"/>
  <c r="AM1105" i="20"/>
  <c r="AN1105" i="20"/>
  <c r="AO1105" i="20"/>
  <c r="AP1105" i="20"/>
  <c r="AQ1105" i="20"/>
  <c r="AR1105" i="20"/>
  <c r="AS1105" i="20"/>
  <c r="AT1105" i="20"/>
  <c r="AU1105" i="20"/>
  <c r="AH1106" i="20"/>
  <c r="AI1106" i="20"/>
  <c r="AJ1106" i="20" s="1"/>
  <c r="AK1106" i="20"/>
  <c r="AL1106" i="20"/>
  <c r="AM1106" i="20"/>
  <c r="AN1106" i="20"/>
  <c r="AO1106" i="20"/>
  <c r="AP1106" i="20"/>
  <c r="AQ1106" i="20"/>
  <c r="AR1106" i="20"/>
  <c r="AS1106" i="20"/>
  <c r="AT1106" i="20"/>
  <c r="AU1106" i="20"/>
  <c r="AH1107" i="20"/>
  <c r="AI1107" i="20"/>
  <c r="AJ1107" i="20" s="1"/>
  <c r="AK1107" i="20"/>
  <c r="AL1107" i="20"/>
  <c r="AM1107" i="20"/>
  <c r="AN1107" i="20"/>
  <c r="AO1107" i="20"/>
  <c r="AP1107" i="20"/>
  <c r="AQ1107" i="20"/>
  <c r="AR1107" i="20"/>
  <c r="AS1107" i="20"/>
  <c r="AT1107" i="20"/>
  <c r="AU1107" i="20"/>
  <c r="AH1108" i="20"/>
  <c r="AI1108" i="20"/>
  <c r="AJ1108" i="20" s="1"/>
  <c r="AK1108" i="20"/>
  <c r="AL1108" i="20"/>
  <c r="AM1108" i="20"/>
  <c r="AN1108" i="20"/>
  <c r="AO1108" i="20"/>
  <c r="AP1108" i="20"/>
  <c r="AQ1108" i="20"/>
  <c r="AR1108" i="20"/>
  <c r="AS1108" i="20"/>
  <c r="AT1108" i="20"/>
  <c r="AU1108" i="20"/>
  <c r="AH1109" i="20"/>
  <c r="AI1109" i="20"/>
  <c r="AJ1109" i="20" s="1"/>
  <c r="AK1109" i="20"/>
  <c r="AL1109" i="20"/>
  <c r="AM1109" i="20"/>
  <c r="AN1109" i="20"/>
  <c r="AO1109" i="20"/>
  <c r="AP1109" i="20"/>
  <c r="AQ1109" i="20"/>
  <c r="AR1109" i="20"/>
  <c r="AS1109" i="20"/>
  <c r="AT1109" i="20"/>
  <c r="AU1109" i="20"/>
  <c r="AH1110" i="20"/>
  <c r="AI1110" i="20"/>
  <c r="AJ1110" i="20" s="1"/>
  <c r="AK1110" i="20"/>
  <c r="AL1110" i="20"/>
  <c r="AM1110" i="20"/>
  <c r="AN1110" i="20"/>
  <c r="AO1110" i="20"/>
  <c r="AP1110" i="20"/>
  <c r="AQ1110" i="20"/>
  <c r="AR1110" i="20"/>
  <c r="AS1110" i="20"/>
  <c r="AT1110" i="20"/>
  <c r="AU1110" i="20"/>
  <c r="AH1111" i="20"/>
  <c r="AI1111" i="20"/>
  <c r="AJ1111" i="20" s="1"/>
  <c r="AK1111" i="20"/>
  <c r="AL1111" i="20"/>
  <c r="AM1111" i="20"/>
  <c r="AN1111" i="20" s="1"/>
  <c r="AO1111" i="20"/>
  <c r="AP1111" i="20"/>
  <c r="AQ1111" i="20"/>
  <c r="AR1111" i="20"/>
  <c r="AS1111" i="20"/>
  <c r="AT1111" i="20"/>
  <c r="AU1111" i="20"/>
  <c r="AH1112" i="20"/>
  <c r="AI1112" i="20"/>
  <c r="AJ1112" i="20" s="1"/>
  <c r="AK1112" i="20"/>
  <c r="AL1112" i="20"/>
  <c r="AM1112" i="20"/>
  <c r="AN1112" i="20" s="1"/>
  <c r="AO1112" i="20"/>
  <c r="AP1112" i="20"/>
  <c r="AQ1112" i="20"/>
  <c r="AR1112" i="20"/>
  <c r="AS1112" i="20"/>
  <c r="AT1112" i="20" s="1"/>
  <c r="AU1112" i="20"/>
  <c r="AH1113" i="20"/>
  <c r="AI1113" i="20"/>
  <c r="AJ1113" i="20" s="1"/>
  <c r="AM1113" i="20" s="1"/>
  <c r="AN1113" i="20" s="1"/>
  <c r="AK1113" i="20"/>
  <c r="AL1113" i="20"/>
  <c r="AO1113" i="20"/>
  <c r="AP1113" i="20"/>
  <c r="AQ1113" i="20"/>
  <c r="AR1113" i="20"/>
  <c r="AS1113" i="20"/>
  <c r="AT1113" i="20" s="1"/>
  <c r="AU1113" i="20"/>
  <c r="AH1114" i="20"/>
  <c r="AI1114" i="20"/>
  <c r="AJ1114" i="20" s="1"/>
  <c r="AK1114" i="20"/>
  <c r="AL1114" i="20"/>
  <c r="AM1114" i="20"/>
  <c r="AN1114" i="20"/>
  <c r="AO1114" i="20"/>
  <c r="AP1114" i="20"/>
  <c r="AQ1114" i="20"/>
  <c r="AR1114" i="20"/>
  <c r="AS1114" i="20"/>
  <c r="AT1114" i="20"/>
  <c r="AU1114" i="20"/>
  <c r="AH1115" i="20"/>
  <c r="AI1115" i="20"/>
  <c r="AJ1115" i="20" s="1"/>
  <c r="AK1115" i="20"/>
  <c r="AL1115" i="20"/>
  <c r="AM1115" i="20"/>
  <c r="AN1115" i="20"/>
  <c r="AO1115" i="20"/>
  <c r="AP1115" i="20"/>
  <c r="AQ1115" i="20"/>
  <c r="AR1115" i="20"/>
  <c r="AS1115" i="20"/>
  <c r="AT1115" i="20"/>
  <c r="AU1115" i="20"/>
  <c r="AH1116" i="20"/>
  <c r="AI1116" i="20"/>
  <c r="AJ1116" i="20" s="1"/>
  <c r="AK1116" i="20"/>
  <c r="AL1116" i="20"/>
  <c r="AM1116" i="20"/>
  <c r="AN1116" i="20"/>
  <c r="AO1116" i="20"/>
  <c r="AP1116" i="20"/>
  <c r="AQ1116" i="20"/>
  <c r="AR1116" i="20"/>
  <c r="AS1116" i="20"/>
  <c r="AT1116" i="20"/>
  <c r="AU1116" i="20"/>
  <c r="AH1117" i="20"/>
  <c r="AI1117" i="20"/>
  <c r="AJ1117" i="20" s="1"/>
  <c r="AK1117" i="20"/>
  <c r="AL1117" i="20"/>
  <c r="AM1117" i="20"/>
  <c r="AN1117" i="20"/>
  <c r="AO1117" i="20"/>
  <c r="AP1117" i="20"/>
  <c r="AQ1117" i="20"/>
  <c r="AR1117" i="20"/>
  <c r="AS1117" i="20"/>
  <c r="AT1117" i="20"/>
  <c r="AU1117" i="20"/>
  <c r="AH1118" i="20"/>
  <c r="AI1118" i="20"/>
  <c r="AJ1118" i="20" s="1"/>
  <c r="AK1118" i="20"/>
  <c r="AL1118" i="20"/>
  <c r="AM1118" i="20"/>
  <c r="AN1118" i="20"/>
  <c r="AO1118" i="20"/>
  <c r="AP1118" i="20"/>
  <c r="AQ1118" i="20"/>
  <c r="AR1118" i="20"/>
  <c r="AS1118" i="20"/>
  <c r="AT1118" i="20"/>
  <c r="AU1118" i="20"/>
  <c r="AH1119" i="20"/>
  <c r="AI1119" i="20"/>
  <c r="AJ1119" i="20" s="1"/>
  <c r="AK1119" i="20"/>
  <c r="AL1119" i="20"/>
  <c r="AM1119" i="20"/>
  <c r="AN1119" i="20"/>
  <c r="AO1119" i="20"/>
  <c r="AP1119" i="20"/>
  <c r="AQ1119" i="20"/>
  <c r="AR1119" i="20"/>
  <c r="AS1119" i="20"/>
  <c r="AT1119" i="20"/>
  <c r="AU1119" i="20"/>
  <c r="AH1120" i="20"/>
  <c r="AI1120" i="20"/>
  <c r="AJ1120" i="20" s="1"/>
  <c r="AK1120" i="20"/>
  <c r="AL1120" i="20"/>
  <c r="AM1120" i="20"/>
  <c r="AN1120" i="20"/>
  <c r="AO1120" i="20"/>
  <c r="AP1120" i="20"/>
  <c r="AQ1120" i="20"/>
  <c r="AR1120" i="20"/>
  <c r="AS1120" i="20"/>
  <c r="AT1120" i="20"/>
  <c r="AU1120" i="20"/>
  <c r="AH1121" i="20"/>
  <c r="AI1121" i="20"/>
  <c r="AJ1121" i="20" s="1"/>
  <c r="AK1121" i="20"/>
  <c r="AL1121" i="20"/>
  <c r="AM1121" i="20"/>
  <c r="AN1121" i="20"/>
  <c r="AO1121" i="20"/>
  <c r="AP1121" i="20"/>
  <c r="AQ1121" i="20"/>
  <c r="AR1121" i="20"/>
  <c r="AS1121" i="20"/>
  <c r="AT1121" i="20"/>
  <c r="AU1121" i="20"/>
  <c r="AH1122" i="20"/>
  <c r="AI1122" i="20"/>
  <c r="AJ1122" i="20" s="1"/>
  <c r="AK1122" i="20"/>
  <c r="AL1122" i="20"/>
  <c r="AM1122" i="20"/>
  <c r="AN1122" i="20"/>
  <c r="AO1122" i="20"/>
  <c r="AP1122" i="20"/>
  <c r="AQ1122" i="20"/>
  <c r="AR1122" i="20"/>
  <c r="AS1122" i="20"/>
  <c r="AT1122" i="20"/>
  <c r="AU1122" i="20"/>
  <c r="AH1123" i="20"/>
  <c r="AI1123" i="20"/>
  <c r="AJ1123" i="20" s="1"/>
  <c r="AK1123" i="20"/>
  <c r="AL1123" i="20"/>
  <c r="AM1123" i="20"/>
  <c r="AN1123" i="20"/>
  <c r="AO1123" i="20"/>
  <c r="AP1123" i="20"/>
  <c r="AQ1123" i="20"/>
  <c r="AR1123" i="20"/>
  <c r="AS1123" i="20"/>
  <c r="AT1123" i="20"/>
  <c r="AU1123" i="20"/>
  <c r="AH1124" i="20"/>
  <c r="AI1124" i="20"/>
  <c r="AJ1124" i="20" s="1"/>
  <c r="AK1124" i="20"/>
  <c r="AL1124" i="20"/>
  <c r="AM1124" i="20"/>
  <c r="AN1124" i="20"/>
  <c r="AO1124" i="20"/>
  <c r="AP1124" i="20"/>
  <c r="AQ1124" i="20"/>
  <c r="AR1124" i="20"/>
  <c r="AS1124" i="20"/>
  <c r="AT1124" i="20"/>
  <c r="AU1124" i="20"/>
  <c r="AH1125" i="20"/>
  <c r="AI1125" i="20"/>
  <c r="AJ1125" i="20" s="1"/>
  <c r="AK1125" i="20"/>
  <c r="AL1125" i="20"/>
  <c r="AM1125" i="20"/>
  <c r="AN1125" i="20"/>
  <c r="AO1125" i="20"/>
  <c r="AP1125" i="20"/>
  <c r="AQ1125" i="20"/>
  <c r="AR1125" i="20"/>
  <c r="AS1125" i="20"/>
  <c r="AT1125" i="20"/>
  <c r="AU1125" i="20"/>
  <c r="AH1126" i="20"/>
  <c r="AI1126" i="20"/>
  <c r="AJ1126" i="20" s="1"/>
  <c r="AK1126" i="20"/>
  <c r="AL1126" i="20"/>
  <c r="AM1126" i="20"/>
  <c r="AN1126" i="20"/>
  <c r="AO1126" i="20"/>
  <c r="AP1126" i="20"/>
  <c r="AQ1126" i="20"/>
  <c r="AR1126" i="20"/>
  <c r="AS1126" i="20"/>
  <c r="AT1126" i="20"/>
  <c r="AU1126" i="20"/>
  <c r="AH1127" i="20"/>
  <c r="AI1127" i="20"/>
  <c r="AJ1127" i="20" s="1"/>
  <c r="AK1127" i="20"/>
  <c r="AL1127" i="20"/>
  <c r="AM1127" i="20"/>
  <c r="AN1127" i="20"/>
  <c r="AO1127" i="20"/>
  <c r="AP1127" i="20"/>
  <c r="AQ1127" i="20"/>
  <c r="AR1127" i="20"/>
  <c r="AS1127" i="20"/>
  <c r="AT1127" i="20"/>
  <c r="AU1127" i="20"/>
  <c r="AH1128" i="20"/>
  <c r="AI1128" i="20"/>
  <c r="AJ1128" i="20" s="1"/>
  <c r="AK1128" i="20"/>
  <c r="AL1128" i="20"/>
  <c r="AM1128" i="20"/>
  <c r="AN1128" i="20"/>
  <c r="AO1128" i="20"/>
  <c r="AP1128" i="20"/>
  <c r="AQ1128" i="20"/>
  <c r="AR1128" i="20"/>
  <c r="AS1128" i="20"/>
  <c r="AT1128" i="20"/>
  <c r="AU1128" i="20"/>
  <c r="AH1129" i="20"/>
  <c r="AI1129" i="20"/>
  <c r="AJ1129" i="20" s="1"/>
  <c r="AK1129" i="20"/>
  <c r="AL1129" i="20"/>
  <c r="AM1129" i="20"/>
  <c r="AN1129" i="20"/>
  <c r="AO1129" i="20"/>
  <c r="AP1129" i="20"/>
  <c r="AQ1129" i="20"/>
  <c r="AR1129" i="20"/>
  <c r="AS1129" i="20"/>
  <c r="AT1129" i="20"/>
  <c r="AU1129" i="20"/>
  <c r="AH1130" i="20"/>
  <c r="AI1130" i="20"/>
  <c r="AJ1130" i="20" s="1"/>
  <c r="AK1130" i="20"/>
  <c r="AL1130" i="20"/>
  <c r="AM1130" i="20"/>
  <c r="AN1130" i="20"/>
  <c r="AO1130" i="20"/>
  <c r="AP1130" i="20"/>
  <c r="AQ1130" i="20"/>
  <c r="AR1130" i="20"/>
  <c r="AS1130" i="20"/>
  <c r="AT1130" i="20"/>
  <c r="AU1130" i="20"/>
  <c r="AH1131" i="20"/>
  <c r="AI1131" i="20"/>
  <c r="AJ1131" i="20" s="1"/>
  <c r="AK1131" i="20"/>
  <c r="AL1131" i="20"/>
  <c r="AM1131" i="20"/>
  <c r="AN1131" i="20"/>
  <c r="AO1131" i="20"/>
  <c r="AP1131" i="20"/>
  <c r="AQ1131" i="20"/>
  <c r="AR1131" i="20"/>
  <c r="AS1131" i="20"/>
  <c r="AT1131" i="20"/>
  <c r="AU1131" i="20"/>
  <c r="AH1132" i="20"/>
  <c r="AI1132" i="20"/>
  <c r="AJ1132" i="20" s="1"/>
  <c r="AK1132" i="20"/>
  <c r="AL1132" i="20"/>
  <c r="AM1132" i="20"/>
  <c r="AN1132" i="20"/>
  <c r="AO1132" i="20"/>
  <c r="AP1132" i="20"/>
  <c r="AQ1132" i="20"/>
  <c r="AR1132" i="20"/>
  <c r="AS1132" i="20"/>
  <c r="AT1132" i="20"/>
  <c r="AU1132" i="20"/>
  <c r="AH1133" i="20"/>
  <c r="AI1133" i="20"/>
  <c r="AJ1133" i="20" s="1"/>
  <c r="AK1133" i="20"/>
  <c r="AL1133" i="20"/>
  <c r="AM1133" i="20"/>
  <c r="AN1133" i="20"/>
  <c r="AO1133" i="20"/>
  <c r="AP1133" i="20"/>
  <c r="AQ1133" i="20"/>
  <c r="AR1133" i="20"/>
  <c r="AS1133" i="20"/>
  <c r="AT1133" i="20"/>
  <c r="AU1133" i="20"/>
  <c r="AH1134" i="20"/>
  <c r="AI1134" i="20"/>
  <c r="AJ1134" i="20" s="1"/>
  <c r="AK1134" i="20"/>
  <c r="AL1134" i="20"/>
  <c r="AM1134" i="20"/>
  <c r="AN1134" i="20"/>
  <c r="AO1134" i="20"/>
  <c r="AP1134" i="20"/>
  <c r="AQ1134" i="20"/>
  <c r="AR1134" i="20"/>
  <c r="AS1134" i="20"/>
  <c r="AT1134" i="20"/>
  <c r="AU1134" i="20"/>
  <c r="AH1135" i="20"/>
  <c r="AI1135" i="20"/>
  <c r="AJ1135" i="20" s="1"/>
  <c r="AK1135" i="20"/>
  <c r="AL1135" i="20"/>
  <c r="AM1135" i="20"/>
  <c r="AN1135" i="20"/>
  <c r="AO1135" i="20"/>
  <c r="AP1135" i="20"/>
  <c r="AQ1135" i="20"/>
  <c r="AR1135" i="20"/>
  <c r="AS1135" i="20"/>
  <c r="AT1135" i="20"/>
  <c r="AU1135" i="20"/>
  <c r="AH1136" i="20"/>
  <c r="AI1136" i="20"/>
  <c r="AJ1136" i="20" s="1"/>
  <c r="AK1136" i="20"/>
  <c r="AL1136" i="20"/>
  <c r="AM1136" i="20"/>
  <c r="AN1136" i="20"/>
  <c r="AO1136" i="20"/>
  <c r="AP1136" i="20"/>
  <c r="AQ1136" i="20"/>
  <c r="AR1136" i="20"/>
  <c r="AS1136" i="20"/>
  <c r="AT1136" i="20"/>
  <c r="AU1136" i="20"/>
  <c r="AH1137" i="20"/>
  <c r="AI1137" i="20"/>
  <c r="AJ1137" i="20" s="1"/>
  <c r="AK1137" i="20"/>
  <c r="AL1137" i="20"/>
  <c r="AM1137" i="20"/>
  <c r="AN1137" i="20"/>
  <c r="AO1137" i="20"/>
  <c r="AP1137" i="20"/>
  <c r="AQ1137" i="20"/>
  <c r="AR1137" i="20"/>
  <c r="AS1137" i="20"/>
  <c r="AT1137" i="20"/>
  <c r="AU1137" i="20"/>
  <c r="AH1138" i="20"/>
  <c r="AI1138" i="20"/>
  <c r="AJ1138" i="20" s="1"/>
  <c r="AK1138" i="20"/>
  <c r="AL1138" i="20"/>
  <c r="AM1138" i="20"/>
  <c r="AN1138" i="20"/>
  <c r="AO1138" i="20"/>
  <c r="AP1138" i="20"/>
  <c r="AQ1138" i="20"/>
  <c r="AR1138" i="20"/>
  <c r="AS1138" i="20"/>
  <c r="AT1138" i="20"/>
  <c r="AU1138" i="20"/>
  <c r="AH1139" i="20"/>
  <c r="AI1139" i="20"/>
  <c r="AJ1139" i="20" s="1"/>
  <c r="AK1139" i="20"/>
  <c r="AL1139" i="20"/>
  <c r="AM1139" i="20"/>
  <c r="AN1139" i="20"/>
  <c r="AO1139" i="20"/>
  <c r="AP1139" i="20"/>
  <c r="AQ1139" i="20"/>
  <c r="AR1139" i="20"/>
  <c r="AS1139" i="20"/>
  <c r="AT1139" i="20"/>
  <c r="AU1139" i="20"/>
  <c r="AH1140" i="20"/>
  <c r="AI1140" i="20"/>
  <c r="AJ1140" i="20" s="1"/>
  <c r="AK1140" i="20"/>
  <c r="AL1140" i="20"/>
  <c r="AM1140" i="20"/>
  <c r="AN1140" i="20"/>
  <c r="AO1140" i="20"/>
  <c r="AP1140" i="20"/>
  <c r="AQ1140" i="20"/>
  <c r="AR1140" i="20"/>
  <c r="AS1140" i="20"/>
  <c r="AT1140" i="20"/>
  <c r="AU1140" i="20"/>
  <c r="AH1141" i="20"/>
  <c r="AI1141" i="20"/>
  <c r="AJ1141" i="20" s="1"/>
  <c r="AK1141" i="20"/>
  <c r="AL1141" i="20"/>
  <c r="AM1141" i="20"/>
  <c r="AN1141" i="20"/>
  <c r="AO1141" i="20"/>
  <c r="AP1141" i="20"/>
  <c r="AQ1141" i="20"/>
  <c r="AR1141" i="20"/>
  <c r="AS1141" i="20"/>
  <c r="AT1141" i="20"/>
  <c r="AU1141" i="20"/>
  <c r="AH1142" i="20"/>
  <c r="AI1142" i="20"/>
  <c r="AJ1142" i="20" s="1"/>
  <c r="AK1142" i="20"/>
  <c r="AL1142" i="20"/>
  <c r="AM1142" i="20"/>
  <c r="AN1142" i="20"/>
  <c r="AO1142" i="20"/>
  <c r="AP1142" i="20"/>
  <c r="AQ1142" i="20"/>
  <c r="AR1142" i="20"/>
  <c r="AS1142" i="20"/>
  <c r="AT1142" i="20"/>
  <c r="AU1142" i="20"/>
  <c r="AH1143" i="20"/>
  <c r="AI1143" i="20"/>
  <c r="AJ1143" i="20" s="1"/>
  <c r="AK1143" i="20"/>
  <c r="AL1143" i="20"/>
  <c r="AM1143" i="20"/>
  <c r="AN1143" i="20"/>
  <c r="AO1143" i="20"/>
  <c r="AP1143" i="20"/>
  <c r="AQ1143" i="20"/>
  <c r="AR1143" i="20"/>
  <c r="AS1143" i="20"/>
  <c r="AT1143" i="20"/>
  <c r="AU1143" i="20"/>
  <c r="AH1144" i="20"/>
  <c r="AI1144" i="20"/>
  <c r="AJ1144" i="20" s="1"/>
  <c r="AK1144" i="20"/>
  <c r="AL1144" i="20"/>
  <c r="AM1144" i="20"/>
  <c r="AN1144" i="20"/>
  <c r="AO1144" i="20"/>
  <c r="AP1144" i="20"/>
  <c r="AQ1144" i="20"/>
  <c r="AR1144" i="20"/>
  <c r="AS1144" i="20"/>
  <c r="AT1144" i="20"/>
  <c r="AU1144" i="20"/>
  <c r="AH1145" i="20"/>
  <c r="AI1145" i="20"/>
  <c r="AJ1145" i="20" s="1"/>
  <c r="AK1145" i="20"/>
  <c r="AL1145" i="20"/>
  <c r="AM1145" i="20"/>
  <c r="AN1145" i="20"/>
  <c r="AO1145" i="20"/>
  <c r="AP1145" i="20"/>
  <c r="AQ1145" i="20"/>
  <c r="AR1145" i="20"/>
  <c r="AS1145" i="20"/>
  <c r="AT1145" i="20"/>
  <c r="AU1145" i="20"/>
  <c r="AH1146" i="20"/>
  <c r="AI1146" i="20"/>
  <c r="AJ1146" i="20" s="1"/>
  <c r="AK1146" i="20"/>
  <c r="AL1146" i="20"/>
  <c r="AM1146" i="20"/>
  <c r="AN1146" i="20"/>
  <c r="AO1146" i="20"/>
  <c r="AP1146" i="20"/>
  <c r="AQ1146" i="20"/>
  <c r="AR1146" i="20"/>
  <c r="AS1146" i="20"/>
  <c r="AT1146" i="20"/>
  <c r="AU1146" i="20"/>
  <c r="AH1147" i="20"/>
  <c r="AI1147" i="20"/>
  <c r="AJ1147" i="20" s="1"/>
  <c r="AK1147" i="20"/>
  <c r="AL1147" i="20"/>
  <c r="AM1147" i="20"/>
  <c r="AN1147" i="20"/>
  <c r="AO1147" i="20"/>
  <c r="AP1147" i="20"/>
  <c r="AQ1147" i="20"/>
  <c r="AR1147" i="20"/>
  <c r="AS1147" i="20"/>
  <c r="AT1147" i="20"/>
  <c r="AU1147" i="20"/>
  <c r="AH1148" i="20"/>
  <c r="AI1148" i="20"/>
  <c r="AJ1148" i="20" s="1"/>
  <c r="AK1148" i="20"/>
  <c r="AL1148" i="20"/>
  <c r="AM1148" i="20"/>
  <c r="AN1148" i="20"/>
  <c r="AO1148" i="20"/>
  <c r="AP1148" i="20"/>
  <c r="AQ1148" i="20"/>
  <c r="AR1148" i="20"/>
  <c r="AS1148" i="20"/>
  <c r="AT1148" i="20"/>
  <c r="AU1148" i="20"/>
  <c r="AH1149" i="20"/>
  <c r="AI1149" i="20"/>
  <c r="AJ1149" i="20" s="1"/>
  <c r="AK1149" i="20"/>
  <c r="AL1149" i="20"/>
  <c r="AM1149" i="20"/>
  <c r="AN1149" i="20"/>
  <c r="AO1149" i="20"/>
  <c r="AP1149" i="20"/>
  <c r="AQ1149" i="20"/>
  <c r="AR1149" i="20"/>
  <c r="AS1149" i="20"/>
  <c r="AT1149" i="20"/>
  <c r="AU1149" i="20"/>
  <c r="AH1150" i="20"/>
  <c r="AI1150" i="20"/>
  <c r="AJ1150" i="20" s="1"/>
  <c r="AK1150" i="20"/>
  <c r="AL1150" i="20"/>
  <c r="AM1150" i="20"/>
  <c r="AN1150" i="20"/>
  <c r="AO1150" i="20"/>
  <c r="AP1150" i="20"/>
  <c r="AQ1150" i="20"/>
  <c r="AR1150" i="20"/>
  <c r="AS1150" i="20"/>
  <c r="AT1150" i="20"/>
  <c r="AU1150" i="20"/>
  <c r="AH1151" i="20"/>
  <c r="AI1151" i="20"/>
  <c r="AJ1151" i="20" s="1"/>
  <c r="AK1151" i="20"/>
  <c r="AL1151" i="20"/>
  <c r="AM1151" i="20"/>
  <c r="AN1151" i="20"/>
  <c r="AO1151" i="20"/>
  <c r="AP1151" i="20"/>
  <c r="AQ1151" i="20"/>
  <c r="AR1151" i="20"/>
  <c r="AS1151" i="20"/>
  <c r="AT1151" i="20"/>
  <c r="AU1151" i="20"/>
  <c r="AH1152" i="20"/>
  <c r="AI1152" i="20"/>
  <c r="AJ1152" i="20" s="1"/>
  <c r="AK1152" i="20"/>
  <c r="AL1152" i="20"/>
  <c r="AM1152" i="20"/>
  <c r="AN1152" i="20"/>
  <c r="AO1152" i="20"/>
  <c r="AP1152" i="20"/>
  <c r="AQ1152" i="20"/>
  <c r="AR1152" i="20"/>
  <c r="AS1152" i="20"/>
  <c r="AT1152" i="20"/>
  <c r="AU1152" i="20"/>
  <c r="AH1153" i="20"/>
  <c r="AI1153" i="20"/>
  <c r="AJ1153" i="20" s="1"/>
  <c r="AK1153" i="20"/>
  <c r="AL1153" i="20"/>
  <c r="AM1153" i="20"/>
  <c r="AN1153" i="20"/>
  <c r="AO1153" i="20"/>
  <c r="AP1153" i="20"/>
  <c r="AQ1153" i="20"/>
  <c r="AR1153" i="20"/>
  <c r="AS1153" i="20"/>
  <c r="AT1153" i="20"/>
  <c r="AU1153" i="20"/>
  <c r="AH1154" i="20"/>
  <c r="AI1154" i="20"/>
  <c r="AJ1154" i="20" s="1"/>
  <c r="AK1154" i="20"/>
  <c r="AL1154" i="20"/>
  <c r="AM1154" i="20"/>
  <c r="AN1154" i="20"/>
  <c r="AO1154" i="20"/>
  <c r="AP1154" i="20"/>
  <c r="AQ1154" i="20"/>
  <c r="AR1154" i="20"/>
  <c r="AS1154" i="20"/>
  <c r="AT1154" i="20"/>
  <c r="AU1154" i="20"/>
  <c r="AH1155" i="20"/>
  <c r="AI1155" i="20"/>
  <c r="AJ1155" i="20" s="1"/>
  <c r="AM1155" i="20" s="1"/>
  <c r="AN1155" i="20" s="1"/>
  <c r="AK1155" i="20"/>
  <c r="AL1155" i="20"/>
  <c r="AO1155" i="20"/>
  <c r="AP1155" i="20"/>
  <c r="AQ1155" i="20"/>
  <c r="AR1155" i="20"/>
  <c r="AS1155" i="20"/>
  <c r="AT1155" i="20"/>
  <c r="AU1155" i="20"/>
  <c r="AH1156" i="20"/>
  <c r="AI1156" i="20"/>
  <c r="AJ1156" i="20" s="1"/>
  <c r="AK1156" i="20"/>
  <c r="AL1156" i="20"/>
  <c r="AM1156" i="20"/>
  <c r="AN1156" i="20"/>
  <c r="AO1156" i="20"/>
  <c r="AP1156" i="20"/>
  <c r="AQ1156" i="20"/>
  <c r="AR1156" i="20"/>
  <c r="AS1156" i="20"/>
  <c r="AT1156" i="20"/>
  <c r="AU1156" i="20"/>
  <c r="AH1157" i="20"/>
  <c r="AI1157" i="20"/>
  <c r="AJ1157" i="20" s="1"/>
  <c r="AK1157" i="20"/>
  <c r="AL1157" i="20"/>
  <c r="AM1157" i="20"/>
  <c r="AN1157" i="20"/>
  <c r="AO1157" i="20"/>
  <c r="AP1157" i="20"/>
  <c r="AQ1157" i="20"/>
  <c r="AR1157" i="20"/>
  <c r="AS1157" i="20"/>
  <c r="AT1157" i="20"/>
  <c r="AU1157" i="20"/>
  <c r="AH1158" i="20"/>
  <c r="AI1158" i="20"/>
  <c r="AJ1158" i="20" s="1"/>
  <c r="AK1158" i="20"/>
  <c r="AL1158" i="20"/>
  <c r="AM1158" i="20"/>
  <c r="AN1158" i="20"/>
  <c r="AO1158" i="20"/>
  <c r="AP1158" i="20"/>
  <c r="AQ1158" i="20"/>
  <c r="AR1158" i="20"/>
  <c r="AS1158" i="20"/>
  <c r="AT1158" i="20"/>
  <c r="AU1158" i="20"/>
  <c r="AH1159" i="20"/>
  <c r="AI1159" i="20"/>
  <c r="AJ1159" i="20"/>
  <c r="AK1159" i="20"/>
  <c r="AL1159" i="20"/>
  <c r="AM1159" i="20"/>
  <c r="AN1159" i="20"/>
  <c r="AO1159" i="20"/>
  <c r="AP1159" i="20"/>
  <c r="AQ1159" i="20"/>
  <c r="AR1159" i="20"/>
  <c r="AS1159" i="20"/>
  <c r="AT1159" i="20"/>
  <c r="AU1159" i="20"/>
  <c r="AH1160" i="20"/>
  <c r="AI1160" i="20"/>
  <c r="AJ1160" i="20"/>
  <c r="AK1160" i="20"/>
  <c r="AL1160" i="20"/>
  <c r="AM1160" i="20"/>
  <c r="AN1160" i="20"/>
  <c r="AO1160" i="20"/>
  <c r="AP1160" i="20"/>
  <c r="AQ1160" i="20"/>
  <c r="AR1160" i="20"/>
  <c r="AS1160" i="20"/>
  <c r="AT1160" i="20"/>
  <c r="AU1160" i="20"/>
  <c r="AH1161" i="20"/>
  <c r="AI1161" i="20"/>
  <c r="AJ1161" i="20"/>
  <c r="AK1161" i="20"/>
  <c r="AL1161" i="20"/>
  <c r="AM1161" i="20"/>
  <c r="AN1161" i="20"/>
  <c r="AO1161" i="20"/>
  <c r="AP1161" i="20"/>
  <c r="AQ1161" i="20"/>
  <c r="AR1161" i="20"/>
  <c r="AS1161" i="20"/>
  <c r="AT1161" i="20"/>
  <c r="AU1161" i="20"/>
  <c r="AH1162" i="20"/>
  <c r="AI1162" i="20"/>
  <c r="AJ1162" i="20"/>
  <c r="AK1162" i="20"/>
  <c r="AL1162" i="20"/>
  <c r="AM1162" i="20"/>
  <c r="AN1162" i="20"/>
  <c r="AO1162" i="20"/>
  <c r="AP1162" i="20"/>
  <c r="AQ1162" i="20"/>
  <c r="AR1162" i="20"/>
  <c r="AS1162" i="20"/>
  <c r="AT1162" i="20"/>
  <c r="AU1162" i="20"/>
  <c r="AH1163" i="20"/>
  <c r="AI1163" i="20"/>
  <c r="AJ1163" i="20"/>
  <c r="AK1163" i="20"/>
  <c r="AL1163" i="20"/>
  <c r="AM1163" i="20"/>
  <c r="AN1163" i="20"/>
  <c r="AO1163" i="20"/>
  <c r="AP1163" i="20"/>
  <c r="AQ1163" i="20"/>
  <c r="AR1163" i="20"/>
  <c r="AS1163" i="20"/>
  <c r="AT1163" i="20"/>
  <c r="AU1163" i="20"/>
  <c r="AH1164" i="20"/>
  <c r="AI1164" i="20"/>
  <c r="AJ1164" i="20"/>
  <c r="AK1164" i="20"/>
  <c r="AL1164" i="20"/>
  <c r="AM1164" i="20"/>
  <c r="AN1164" i="20"/>
  <c r="AO1164" i="20"/>
  <c r="AP1164" i="20"/>
  <c r="AQ1164" i="20"/>
  <c r="AR1164" i="20"/>
  <c r="AS1164" i="20"/>
  <c r="AT1164" i="20"/>
  <c r="AU1164" i="20"/>
  <c r="AH1165" i="20"/>
  <c r="AI1165" i="20"/>
  <c r="AJ1165" i="20"/>
  <c r="AK1165" i="20"/>
  <c r="AL1165" i="20"/>
  <c r="AM1165" i="20"/>
  <c r="AN1165" i="20"/>
  <c r="AO1165" i="20"/>
  <c r="AP1165" i="20"/>
  <c r="AQ1165" i="20"/>
  <c r="AR1165" i="20"/>
  <c r="AS1165" i="20"/>
  <c r="AT1165" i="20"/>
  <c r="AU1165" i="20"/>
  <c r="AH1166" i="20"/>
  <c r="AI1166" i="20"/>
  <c r="AJ1166" i="20"/>
  <c r="AK1166" i="20"/>
  <c r="AL1166" i="20"/>
  <c r="AM1166" i="20"/>
  <c r="AN1166" i="20"/>
  <c r="AO1166" i="20"/>
  <c r="AP1166" i="20"/>
  <c r="AQ1166" i="20"/>
  <c r="AR1166" i="20"/>
  <c r="AS1166" i="20"/>
  <c r="AT1166" i="20"/>
  <c r="AU1166" i="20"/>
  <c r="AH1167" i="20"/>
  <c r="AI1167" i="20"/>
  <c r="AJ1167" i="20"/>
  <c r="AK1167" i="20"/>
  <c r="AL1167" i="20"/>
  <c r="AM1167" i="20"/>
  <c r="AN1167" i="20"/>
  <c r="AO1167" i="20"/>
  <c r="AP1167" i="20"/>
  <c r="AQ1167" i="20"/>
  <c r="AR1167" i="20"/>
  <c r="AS1167" i="20"/>
  <c r="AT1167" i="20"/>
  <c r="AU1167" i="20"/>
  <c r="AH1168" i="20"/>
  <c r="AI1168" i="20"/>
  <c r="AJ1168" i="20"/>
  <c r="AK1168" i="20"/>
  <c r="AL1168" i="20"/>
  <c r="AM1168" i="20"/>
  <c r="AN1168" i="20"/>
  <c r="AO1168" i="20"/>
  <c r="AP1168" i="20"/>
  <c r="AQ1168" i="20"/>
  <c r="AR1168" i="20"/>
  <c r="AS1168" i="20"/>
  <c r="AT1168" i="20"/>
  <c r="AU1168" i="20"/>
  <c r="AH1169" i="20"/>
  <c r="AI1169" i="20"/>
  <c r="AJ1169" i="20"/>
  <c r="AK1169" i="20"/>
  <c r="AL1169" i="20"/>
  <c r="AM1169" i="20"/>
  <c r="AN1169" i="20"/>
  <c r="AO1169" i="20"/>
  <c r="AP1169" i="20"/>
  <c r="AQ1169" i="20"/>
  <c r="AR1169" i="20"/>
  <c r="AS1169" i="20"/>
  <c r="AT1169" i="20"/>
  <c r="AU1169" i="20"/>
  <c r="AH1170" i="20"/>
  <c r="AI1170" i="20"/>
  <c r="AJ1170" i="20"/>
  <c r="AK1170" i="20"/>
  <c r="AL1170" i="20"/>
  <c r="AM1170" i="20"/>
  <c r="AN1170" i="20"/>
  <c r="AO1170" i="20"/>
  <c r="AP1170" i="20"/>
  <c r="AQ1170" i="20"/>
  <c r="AR1170" i="20"/>
  <c r="AS1170" i="20"/>
  <c r="AT1170" i="20"/>
  <c r="AU1170" i="20"/>
  <c r="AH1171" i="20"/>
  <c r="AI1171" i="20"/>
  <c r="AJ1171" i="20"/>
  <c r="AK1171" i="20"/>
  <c r="AL1171" i="20"/>
  <c r="AM1171" i="20"/>
  <c r="AN1171" i="20"/>
  <c r="AO1171" i="20"/>
  <c r="AP1171" i="20"/>
  <c r="AQ1171" i="20"/>
  <c r="AR1171" i="20"/>
  <c r="AS1171" i="20"/>
  <c r="AT1171" i="20"/>
  <c r="AU1171" i="20"/>
  <c r="AH1172" i="20"/>
  <c r="AI1172" i="20"/>
  <c r="AJ1172" i="20"/>
  <c r="AK1172" i="20"/>
  <c r="AL1172" i="20"/>
  <c r="AM1172" i="20"/>
  <c r="AN1172" i="20"/>
  <c r="AO1172" i="20"/>
  <c r="AP1172" i="20"/>
  <c r="AQ1172" i="20"/>
  <c r="AR1172" i="20"/>
  <c r="AS1172" i="20"/>
  <c r="AT1172" i="20"/>
  <c r="AU1172" i="20"/>
  <c r="AH1173" i="20"/>
  <c r="AI1173" i="20"/>
  <c r="AJ1173" i="20"/>
  <c r="AK1173" i="20"/>
  <c r="AL1173" i="20"/>
  <c r="AM1173" i="20"/>
  <c r="AN1173" i="20"/>
  <c r="AO1173" i="20"/>
  <c r="AP1173" i="20"/>
  <c r="AQ1173" i="20"/>
  <c r="AR1173" i="20"/>
  <c r="AS1173" i="20"/>
  <c r="AT1173" i="20"/>
  <c r="AU1173" i="20"/>
  <c r="AH1174" i="20"/>
  <c r="AI1174" i="20"/>
  <c r="AJ1174" i="20"/>
  <c r="AK1174" i="20"/>
  <c r="AL1174" i="20"/>
  <c r="AM1174" i="20"/>
  <c r="AN1174" i="20"/>
  <c r="AO1174" i="20"/>
  <c r="AP1174" i="20"/>
  <c r="AQ1174" i="20"/>
  <c r="AR1174" i="20"/>
  <c r="AS1174" i="20"/>
  <c r="AT1174" i="20"/>
  <c r="AU1174" i="20"/>
  <c r="AH1175" i="20"/>
  <c r="AI1175" i="20"/>
  <c r="AJ1175" i="20"/>
  <c r="AK1175" i="20"/>
  <c r="AL1175" i="20"/>
  <c r="AM1175" i="20"/>
  <c r="AN1175" i="20"/>
  <c r="AO1175" i="20"/>
  <c r="AP1175" i="20"/>
  <c r="AQ1175" i="20"/>
  <c r="AR1175" i="20"/>
  <c r="AS1175" i="20"/>
  <c r="AT1175" i="20"/>
  <c r="AU1175" i="20"/>
  <c r="AH1176" i="20"/>
  <c r="AI1176" i="20"/>
  <c r="AJ1176" i="20"/>
  <c r="AK1176" i="20"/>
  <c r="AL1176" i="20"/>
  <c r="AM1176" i="20"/>
  <c r="AN1176" i="20"/>
  <c r="AO1176" i="20"/>
  <c r="AP1176" i="20"/>
  <c r="AQ1176" i="20"/>
  <c r="AR1176" i="20"/>
  <c r="AS1176" i="20"/>
  <c r="AT1176" i="20"/>
  <c r="AU1176" i="20"/>
  <c r="AH1177" i="20"/>
  <c r="AI1177" i="20"/>
  <c r="AJ1177" i="20"/>
  <c r="AK1177" i="20"/>
  <c r="AL1177" i="20"/>
  <c r="AM1177" i="20"/>
  <c r="AN1177" i="20"/>
  <c r="AO1177" i="20"/>
  <c r="AP1177" i="20"/>
  <c r="AQ1177" i="20"/>
  <c r="AR1177" i="20"/>
  <c r="AS1177" i="20"/>
  <c r="AT1177" i="20"/>
  <c r="AU1177" i="20"/>
  <c r="AH1178" i="20"/>
  <c r="AI1178" i="20"/>
  <c r="AJ1178" i="20"/>
  <c r="AK1178" i="20"/>
  <c r="AL1178" i="20"/>
  <c r="AM1178" i="20"/>
  <c r="AN1178" i="20"/>
  <c r="AO1178" i="20"/>
  <c r="AP1178" i="20"/>
  <c r="AQ1178" i="20"/>
  <c r="AR1178" i="20"/>
  <c r="AS1178" i="20"/>
  <c r="AT1178" i="20"/>
  <c r="AU1178" i="20"/>
  <c r="AH1179" i="20"/>
  <c r="AI1179" i="20"/>
  <c r="AJ1179" i="20"/>
  <c r="AK1179" i="20"/>
  <c r="AL1179" i="20"/>
  <c r="AM1179" i="20"/>
  <c r="AN1179" i="20"/>
  <c r="AO1179" i="20"/>
  <c r="AP1179" i="20"/>
  <c r="AQ1179" i="20"/>
  <c r="AR1179" i="20"/>
  <c r="AS1179" i="20"/>
  <c r="AT1179" i="20"/>
  <c r="AU1179" i="20"/>
  <c r="AH1180" i="20"/>
  <c r="AI1180" i="20"/>
  <c r="AJ1180" i="20"/>
  <c r="AK1180" i="20"/>
  <c r="AL1180" i="20"/>
  <c r="AM1180" i="20"/>
  <c r="AN1180" i="20"/>
  <c r="AO1180" i="20"/>
  <c r="AP1180" i="20"/>
  <c r="AQ1180" i="20"/>
  <c r="AR1180" i="20"/>
  <c r="AS1180" i="20"/>
  <c r="AT1180" i="20"/>
  <c r="AU1180" i="20"/>
  <c r="AH1181" i="20"/>
  <c r="AI1181" i="20"/>
  <c r="AJ1181" i="20"/>
  <c r="AK1181" i="20"/>
  <c r="AL1181" i="20"/>
  <c r="AM1181" i="20"/>
  <c r="AN1181" i="20"/>
  <c r="AO1181" i="20"/>
  <c r="AP1181" i="20"/>
  <c r="AQ1181" i="20"/>
  <c r="AR1181" i="20"/>
  <c r="AS1181" i="20"/>
  <c r="AT1181" i="20"/>
  <c r="AU1181" i="20"/>
  <c r="AH1182" i="20"/>
  <c r="AI1182" i="20"/>
  <c r="AJ1182" i="20"/>
  <c r="AK1182" i="20"/>
  <c r="AL1182" i="20"/>
  <c r="AM1182" i="20"/>
  <c r="AN1182" i="20"/>
  <c r="AO1182" i="20"/>
  <c r="AP1182" i="20"/>
  <c r="AQ1182" i="20"/>
  <c r="AR1182" i="20"/>
  <c r="AS1182" i="20"/>
  <c r="AT1182" i="20"/>
  <c r="AU1182" i="20"/>
  <c r="AH1183" i="20"/>
  <c r="AI1183" i="20"/>
  <c r="AJ1183" i="20"/>
  <c r="AK1183" i="20"/>
  <c r="AL1183" i="20"/>
  <c r="AM1183" i="20"/>
  <c r="AN1183" i="20"/>
  <c r="AO1183" i="20"/>
  <c r="AP1183" i="20"/>
  <c r="AQ1183" i="20"/>
  <c r="AR1183" i="20"/>
  <c r="AS1183" i="20"/>
  <c r="AT1183" i="20"/>
  <c r="AU1183" i="20"/>
  <c r="AH1184" i="20"/>
  <c r="AI1184" i="20"/>
  <c r="AJ1184" i="20"/>
  <c r="AK1184" i="20"/>
  <c r="AL1184" i="20"/>
  <c r="AM1184" i="20"/>
  <c r="AN1184" i="20"/>
  <c r="AO1184" i="20"/>
  <c r="AP1184" i="20"/>
  <c r="AQ1184" i="20"/>
  <c r="AR1184" i="20"/>
  <c r="AS1184" i="20"/>
  <c r="AT1184" i="20"/>
  <c r="AU1184" i="20"/>
  <c r="AH1185" i="20"/>
  <c r="AI1185" i="20"/>
  <c r="AJ1185" i="20"/>
  <c r="AK1185" i="20"/>
  <c r="AL1185" i="20"/>
  <c r="AM1185" i="20"/>
  <c r="AN1185" i="20"/>
  <c r="AO1185" i="20"/>
  <c r="AP1185" i="20"/>
  <c r="AQ1185" i="20"/>
  <c r="AR1185" i="20"/>
  <c r="AS1185" i="20"/>
  <c r="AT1185" i="20"/>
  <c r="AU1185" i="20"/>
  <c r="AH1186" i="20"/>
  <c r="AI1186" i="20"/>
  <c r="AJ1186" i="20"/>
  <c r="AK1186" i="20"/>
  <c r="AL1186" i="20"/>
  <c r="AM1186" i="20"/>
  <c r="AN1186" i="20"/>
  <c r="AO1186" i="20"/>
  <c r="AP1186" i="20"/>
  <c r="AQ1186" i="20"/>
  <c r="AR1186" i="20"/>
  <c r="AS1186" i="20"/>
  <c r="AT1186" i="20"/>
  <c r="AU1186" i="20"/>
  <c r="AH1187" i="20"/>
  <c r="AI1187" i="20"/>
  <c r="AJ1187" i="20"/>
  <c r="AK1187" i="20"/>
  <c r="AL1187" i="20"/>
  <c r="AM1187" i="20"/>
  <c r="AN1187" i="20"/>
  <c r="AO1187" i="20"/>
  <c r="AP1187" i="20"/>
  <c r="AQ1187" i="20"/>
  <c r="AR1187" i="20"/>
  <c r="AS1187" i="20"/>
  <c r="AT1187" i="20"/>
  <c r="AU1187" i="20"/>
  <c r="AH1188" i="20"/>
  <c r="AI1188" i="20"/>
  <c r="AJ1188" i="20"/>
  <c r="AK1188" i="20"/>
  <c r="AL1188" i="20"/>
  <c r="AM1188" i="20"/>
  <c r="AN1188" i="20"/>
  <c r="AO1188" i="20"/>
  <c r="AP1188" i="20"/>
  <c r="AQ1188" i="20"/>
  <c r="AR1188" i="20"/>
  <c r="AS1188" i="20"/>
  <c r="AT1188" i="20"/>
  <c r="AU1188" i="20"/>
  <c r="AH1189" i="20"/>
  <c r="AI1189" i="20"/>
  <c r="AJ1189" i="20"/>
  <c r="AK1189" i="20"/>
  <c r="AL1189" i="20"/>
  <c r="AM1189" i="20"/>
  <c r="AN1189" i="20"/>
  <c r="AO1189" i="20"/>
  <c r="AP1189" i="20"/>
  <c r="AQ1189" i="20"/>
  <c r="AR1189" i="20"/>
  <c r="AS1189" i="20"/>
  <c r="AT1189" i="20"/>
  <c r="AU1189" i="20"/>
  <c r="AH1190" i="20"/>
  <c r="AI1190" i="20"/>
  <c r="AJ1190" i="20"/>
  <c r="AK1190" i="20"/>
  <c r="AL1190" i="20"/>
  <c r="AM1190" i="20"/>
  <c r="AN1190" i="20"/>
  <c r="AO1190" i="20"/>
  <c r="AP1190" i="20"/>
  <c r="AQ1190" i="20"/>
  <c r="AR1190" i="20"/>
  <c r="AS1190" i="20"/>
  <c r="AT1190" i="20"/>
  <c r="AU1190" i="20"/>
  <c r="AH1191" i="20"/>
  <c r="AI1191" i="20"/>
  <c r="AJ1191" i="20"/>
  <c r="AK1191" i="20"/>
  <c r="AL1191" i="20"/>
  <c r="AM1191" i="20"/>
  <c r="AN1191" i="20"/>
  <c r="AO1191" i="20"/>
  <c r="AP1191" i="20"/>
  <c r="AQ1191" i="20"/>
  <c r="AR1191" i="20"/>
  <c r="AS1191" i="20"/>
  <c r="AT1191" i="20"/>
  <c r="AU1191" i="20"/>
  <c r="AH1192" i="20"/>
  <c r="AI1192" i="20"/>
  <c r="AJ1192" i="20"/>
  <c r="AK1192" i="20"/>
  <c r="AL1192" i="20"/>
  <c r="AM1192" i="20"/>
  <c r="AN1192" i="20"/>
  <c r="AO1192" i="20"/>
  <c r="AP1192" i="20"/>
  <c r="AQ1192" i="20"/>
  <c r="AR1192" i="20"/>
  <c r="AS1192" i="20"/>
  <c r="AT1192" i="20"/>
  <c r="AU1192" i="20"/>
  <c r="AH1193" i="20"/>
  <c r="AI1193" i="20"/>
  <c r="AJ1193" i="20"/>
  <c r="AK1193" i="20"/>
  <c r="AL1193" i="20"/>
  <c r="AM1193" i="20"/>
  <c r="AN1193" i="20"/>
  <c r="AO1193" i="20"/>
  <c r="AP1193" i="20"/>
  <c r="AQ1193" i="20"/>
  <c r="AR1193" i="20"/>
  <c r="AS1193" i="20"/>
  <c r="AT1193" i="20"/>
  <c r="AU1193" i="20"/>
  <c r="AH1194" i="20"/>
  <c r="AI1194" i="20"/>
  <c r="AJ1194" i="20"/>
  <c r="AK1194" i="20"/>
  <c r="AL1194" i="20"/>
  <c r="AM1194" i="20"/>
  <c r="AN1194" i="20"/>
  <c r="AO1194" i="20"/>
  <c r="AP1194" i="20"/>
  <c r="AQ1194" i="20"/>
  <c r="AR1194" i="20"/>
  <c r="AS1194" i="20"/>
  <c r="AT1194" i="20"/>
  <c r="AU1194" i="20"/>
  <c r="AH1195" i="20"/>
  <c r="AI1195" i="20"/>
  <c r="AJ1195" i="20"/>
  <c r="AK1195" i="20"/>
  <c r="AL1195" i="20"/>
  <c r="AM1195" i="20"/>
  <c r="AN1195" i="20"/>
  <c r="AO1195" i="20"/>
  <c r="AP1195" i="20"/>
  <c r="AQ1195" i="20"/>
  <c r="AR1195" i="20"/>
  <c r="AS1195" i="20"/>
  <c r="AT1195" i="20"/>
  <c r="AU1195" i="20"/>
  <c r="AH1196" i="20"/>
  <c r="AI1196" i="20"/>
  <c r="AJ1196" i="20"/>
  <c r="AK1196" i="20"/>
  <c r="AL1196" i="20"/>
  <c r="AM1196" i="20"/>
  <c r="AN1196" i="20"/>
  <c r="AO1196" i="20"/>
  <c r="AP1196" i="20"/>
  <c r="AQ1196" i="20"/>
  <c r="AR1196" i="20"/>
  <c r="AS1196" i="20"/>
  <c r="AT1196" i="20"/>
  <c r="AU1196" i="20"/>
  <c r="AH1197" i="20"/>
  <c r="AI1197" i="20"/>
  <c r="AJ1197" i="20"/>
  <c r="AK1197" i="20"/>
  <c r="AL1197" i="20"/>
  <c r="AM1197" i="20"/>
  <c r="AN1197" i="20"/>
  <c r="AO1197" i="20"/>
  <c r="AP1197" i="20"/>
  <c r="AQ1197" i="20"/>
  <c r="AR1197" i="20"/>
  <c r="AS1197" i="20"/>
  <c r="AT1197" i="20"/>
  <c r="AU1197" i="20"/>
  <c r="AH1198" i="20"/>
  <c r="AI1198" i="20"/>
  <c r="AJ1198" i="20"/>
  <c r="AK1198" i="20"/>
  <c r="AL1198" i="20"/>
  <c r="AM1198" i="20"/>
  <c r="AN1198" i="20"/>
  <c r="AO1198" i="20"/>
  <c r="AP1198" i="20"/>
  <c r="AQ1198" i="20"/>
  <c r="AR1198" i="20"/>
  <c r="AS1198" i="20"/>
  <c r="AT1198" i="20"/>
  <c r="AU1198" i="20"/>
  <c r="AH1199" i="20"/>
  <c r="AI1199" i="20"/>
  <c r="AJ1199" i="20"/>
  <c r="AK1199" i="20"/>
  <c r="AL1199" i="20"/>
  <c r="AM1199" i="20"/>
  <c r="AN1199" i="20"/>
  <c r="AO1199" i="20"/>
  <c r="AP1199" i="20"/>
  <c r="AQ1199" i="20"/>
  <c r="AR1199" i="20"/>
  <c r="AS1199" i="20"/>
  <c r="AT1199" i="20"/>
  <c r="AU1199" i="20"/>
  <c r="AH1200" i="20"/>
  <c r="AI1200" i="20"/>
  <c r="AJ1200" i="20"/>
  <c r="AK1200" i="20"/>
  <c r="AL1200" i="20"/>
  <c r="AM1200" i="20"/>
  <c r="AN1200" i="20"/>
  <c r="AO1200" i="20"/>
  <c r="AP1200" i="20"/>
  <c r="AQ1200" i="20"/>
  <c r="AR1200" i="20"/>
  <c r="AS1200" i="20"/>
  <c r="AT1200" i="20"/>
  <c r="AU1200" i="20"/>
  <c r="AH1201" i="20"/>
  <c r="AI1201" i="20"/>
  <c r="AJ1201" i="20"/>
  <c r="AK1201" i="20"/>
  <c r="AL1201" i="20"/>
  <c r="AM1201" i="20"/>
  <c r="AN1201" i="20"/>
  <c r="AO1201" i="20"/>
  <c r="AP1201" i="20"/>
  <c r="AQ1201" i="20"/>
  <c r="AR1201" i="20"/>
  <c r="AS1201" i="20"/>
  <c r="AT1201" i="20"/>
  <c r="AU1201" i="20"/>
  <c r="AH1202" i="20"/>
  <c r="AI1202" i="20"/>
  <c r="AJ1202" i="20"/>
  <c r="AK1202" i="20"/>
  <c r="AL1202" i="20"/>
  <c r="AM1202" i="20"/>
  <c r="AN1202" i="20"/>
  <c r="AO1202" i="20"/>
  <c r="AP1202" i="20"/>
  <c r="AQ1202" i="20"/>
  <c r="AR1202" i="20"/>
  <c r="AS1202" i="20"/>
  <c r="AT1202" i="20"/>
  <c r="AU1202" i="20"/>
  <c r="AH1203" i="20"/>
  <c r="AI1203" i="20"/>
  <c r="AJ1203" i="20"/>
  <c r="AK1203" i="20"/>
  <c r="AL1203" i="20"/>
  <c r="AM1203" i="20"/>
  <c r="AN1203" i="20"/>
  <c r="AO1203" i="20"/>
  <c r="AP1203" i="20"/>
  <c r="AQ1203" i="20"/>
  <c r="AR1203" i="20"/>
  <c r="AS1203" i="20"/>
  <c r="AT1203" i="20"/>
  <c r="AU1203" i="20"/>
  <c r="AH1204" i="20"/>
  <c r="AI1204" i="20"/>
  <c r="AJ1204" i="20"/>
  <c r="AK1204" i="20"/>
  <c r="AL1204" i="20"/>
  <c r="AM1204" i="20"/>
  <c r="AN1204" i="20"/>
  <c r="AO1204" i="20"/>
  <c r="AP1204" i="20"/>
  <c r="AQ1204" i="20"/>
  <c r="AR1204" i="20"/>
  <c r="AS1204" i="20"/>
  <c r="AT1204" i="20"/>
  <c r="AU1204" i="20"/>
  <c r="AH1205" i="20"/>
  <c r="AI1205" i="20"/>
  <c r="AJ1205" i="20"/>
  <c r="AK1205" i="20"/>
  <c r="AL1205" i="20"/>
  <c r="AM1205" i="20"/>
  <c r="AN1205" i="20"/>
  <c r="AO1205" i="20"/>
  <c r="AP1205" i="20"/>
  <c r="AQ1205" i="20"/>
  <c r="AR1205" i="20"/>
  <c r="AS1205" i="20"/>
  <c r="AT1205" i="20"/>
  <c r="AU1205" i="20"/>
  <c r="AH1206" i="20"/>
  <c r="AI1206" i="20"/>
  <c r="AJ1206" i="20"/>
  <c r="AK1206" i="20"/>
  <c r="AL1206" i="20"/>
  <c r="AM1206" i="20"/>
  <c r="AN1206" i="20"/>
  <c r="AO1206" i="20"/>
  <c r="AP1206" i="20"/>
  <c r="AQ1206" i="20"/>
  <c r="AR1206" i="20"/>
  <c r="AS1206" i="20"/>
  <c r="AT1206" i="20"/>
  <c r="AU1206" i="20"/>
  <c r="AH1207" i="20"/>
  <c r="AI1207" i="20"/>
  <c r="AJ1207" i="20"/>
  <c r="AK1207" i="20"/>
  <c r="AL1207" i="20"/>
  <c r="AM1207" i="20"/>
  <c r="AN1207" i="20"/>
  <c r="AO1207" i="20"/>
  <c r="AP1207" i="20"/>
  <c r="AQ1207" i="20"/>
  <c r="AR1207" i="20"/>
  <c r="AS1207" i="20"/>
  <c r="AT1207" i="20"/>
  <c r="AU1207" i="20"/>
  <c r="AH1208" i="20"/>
  <c r="AI1208" i="20"/>
  <c r="AJ1208" i="20"/>
  <c r="AK1208" i="20"/>
  <c r="AL1208" i="20"/>
  <c r="AM1208" i="20"/>
  <c r="AN1208" i="20"/>
  <c r="AO1208" i="20"/>
  <c r="AP1208" i="20"/>
  <c r="AQ1208" i="20"/>
  <c r="AR1208" i="20"/>
  <c r="AS1208" i="20"/>
  <c r="AT1208" i="20"/>
  <c r="AU1208" i="20"/>
  <c r="AH1209" i="20"/>
  <c r="AI1209" i="20"/>
  <c r="AJ1209" i="20"/>
  <c r="AK1209" i="20"/>
  <c r="AL1209" i="20"/>
  <c r="AM1209" i="20"/>
  <c r="AN1209" i="20"/>
  <c r="AO1209" i="20"/>
  <c r="AP1209" i="20"/>
  <c r="AQ1209" i="20"/>
  <c r="AR1209" i="20"/>
  <c r="AS1209" i="20"/>
  <c r="AT1209" i="20"/>
  <c r="AU1209" i="20"/>
  <c r="AH1210" i="20"/>
  <c r="AI1210" i="20"/>
  <c r="AJ1210" i="20"/>
  <c r="AK1210" i="20"/>
  <c r="AL1210" i="20"/>
  <c r="AM1210" i="20"/>
  <c r="AN1210" i="20"/>
  <c r="AO1210" i="20"/>
  <c r="AP1210" i="20"/>
  <c r="AQ1210" i="20"/>
  <c r="AR1210" i="20"/>
  <c r="AS1210" i="20"/>
  <c r="AT1210" i="20"/>
  <c r="AU1210" i="20"/>
  <c r="AH1211" i="20"/>
  <c r="AI1211" i="20"/>
  <c r="AJ1211" i="20"/>
  <c r="AK1211" i="20"/>
  <c r="AL1211" i="20"/>
  <c r="AM1211" i="20"/>
  <c r="AN1211" i="20"/>
  <c r="AO1211" i="20"/>
  <c r="AP1211" i="20"/>
  <c r="AQ1211" i="20"/>
  <c r="AR1211" i="20"/>
  <c r="AS1211" i="20"/>
  <c r="AT1211" i="20"/>
  <c r="AU1211" i="20"/>
  <c r="AH1212" i="20"/>
  <c r="AI1212" i="20"/>
  <c r="AJ1212" i="20"/>
  <c r="AK1212" i="20"/>
  <c r="AL1212" i="20"/>
  <c r="AM1212" i="20"/>
  <c r="AN1212" i="20"/>
  <c r="AO1212" i="20"/>
  <c r="AP1212" i="20"/>
  <c r="AQ1212" i="20"/>
  <c r="AR1212" i="20"/>
  <c r="AS1212" i="20"/>
  <c r="AT1212" i="20"/>
  <c r="AU1212" i="20"/>
  <c r="AH1213" i="20"/>
  <c r="AI1213" i="20"/>
  <c r="AJ1213" i="20"/>
  <c r="AK1213" i="20"/>
  <c r="AL1213" i="20"/>
  <c r="AM1213" i="20"/>
  <c r="AN1213" i="20"/>
  <c r="AO1213" i="20"/>
  <c r="AP1213" i="20"/>
  <c r="AQ1213" i="20"/>
  <c r="AR1213" i="20"/>
  <c r="AS1213" i="20"/>
  <c r="AT1213" i="20"/>
  <c r="AU1213" i="20"/>
  <c r="AH1214" i="20"/>
  <c r="AI1214" i="20"/>
  <c r="AJ1214" i="20"/>
  <c r="AK1214" i="20"/>
  <c r="AL1214" i="20"/>
  <c r="AM1214" i="20"/>
  <c r="AN1214" i="20"/>
  <c r="AO1214" i="20"/>
  <c r="AP1214" i="20"/>
  <c r="AQ1214" i="20"/>
  <c r="AR1214" i="20"/>
  <c r="AS1214" i="20"/>
  <c r="AT1214" i="20"/>
  <c r="AU1214" i="20"/>
  <c r="AH1215" i="20"/>
  <c r="AI1215" i="20"/>
  <c r="AJ1215" i="20"/>
  <c r="AK1215" i="20"/>
  <c r="AL1215" i="20"/>
  <c r="AM1215" i="20"/>
  <c r="AN1215" i="20"/>
  <c r="AO1215" i="20"/>
  <c r="AP1215" i="20"/>
  <c r="AQ1215" i="20"/>
  <c r="AR1215" i="20"/>
  <c r="AS1215" i="20"/>
  <c r="AT1215" i="20"/>
  <c r="AU1215" i="20"/>
  <c r="AH1216" i="20"/>
  <c r="AI1216" i="20"/>
  <c r="AJ1216" i="20"/>
  <c r="AK1216" i="20"/>
  <c r="AL1216" i="20"/>
  <c r="AM1216" i="20"/>
  <c r="AN1216" i="20"/>
  <c r="AO1216" i="20"/>
  <c r="AP1216" i="20"/>
  <c r="AQ1216" i="20"/>
  <c r="AR1216" i="20"/>
  <c r="AS1216" i="20"/>
  <c r="AT1216" i="20"/>
  <c r="AU1216" i="20"/>
  <c r="AH1217" i="20"/>
  <c r="AI1217" i="20"/>
  <c r="AJ1217" i="20"/>
  <c r="AK1217" i="20"/>
  <c r="AL1217" i="20"/>
  <c r="AM1217" i="20"/>
  <c r="AN1217" i="20"/>
  <c r="AO1217" i="20"/>
  <c r="AP1217" i="20"/>
  <c r="AQ1217" i="20"/>
  <c r="AR1217" i="20"/>
  <c r="AS1217" i="20"/>
  <c r="AT1217" i="20"/>
  <c r="AU1217" i="20"/>
  <c r="AH1218" i="20"/>
  <c r="AI1218" i="20"/>
  <c r="AJ1218" i="20"/>
  <c r="AK1218" i="20"/>
  <c r="AL1218" i="20"/>
  <c r="AM1218" i="20"/>
  <c r="AN1218" i="20"/>
  <c r="AO1218" i="20"/>
  <c r="AP1218" i="20"/>
  <c r="AQ1218" i="20"/>
  <c r="AR1218" i="20"/>
  <c r="AS1218" i="20"/>
  <c r="AT1218" i="20"/>
  <c r="AU1218" i="20"/>
  <c r="AH1219" i="20"/>
  <c r="AI1219" i="20"/>
  <c r="AJ1219" i="20"/>
  <c r="AK1219" i="20"/>
  <c r="AL1219" i="20"/>
  <c r="AM1219" i="20"/>
  <c r="AN1219" i="20"/>
  <c r="AO1219" i="20"/>
  <c r="AP1219" i="20"/>
  <c r="AQ1219" i="20"/>
  <c r="AR1219" i="20"/>
  <c r="AS1219" i="20"/>
  <c r="AT1219" i="20"/>
  <c r="AU1219" i="20"/>
  <c r="AH1220" i="20"/>
  <c r="AI1220" i="20"/>
  <c r="AJ1220" i="20"/>
  <c r="AK1220" i="20"/>
  <c r="AL1220" i="20"/>
  <c r="AM1220" i="20"/>
  <c r="AN1220" i="20"/>
  <c r="AO1220" i="20"/>
  <c r="AP1220" i="20"/>
  <c r="AQ1220" i="20"/>
  <c r="AR1220" i="20"/>
  <c r="AS1220" i="20"/>
  <c r="AT1220" i="20"/>
  <c r="AU1220" i="20"/>
  <c r="AH1221" i="20"/>
  <c r="AI1221" i="20"/>
  <c r="AJ1221" i="20"/>
  <c r="AK1221" i="20"/>
  <c r="AL1221" i="20"/>
  <c r="AM1221" i="20"/>
  <c r="AN1221" i="20"/>
  <c r="AO1221" i="20"/>
  <c r="AP1221" i="20"/>
  <c r="AQ1221" i="20"/>
  <c r="AR1221" i="20"/>
  <c r="AS1221" i="20"/>
  <c r="AT1221" i="20"/>
  <c r="AU1221" i="20"/>
  <c r="AH1222" i="20"/>
  <c r="AI1222" i="20"/>
  <c r="AJ1222" i="20"/>
  <c r="AK1222" i="20"/>
  <c r="AL1222" i="20"/>
  <c r="AM1222" i="20"/>
  <c r="AN1222" i="20"/>
  <c r="AO1222" i="20"/>
  <c r="AP1222" i="20"/>
  <c r="AQ1222" i="20"/>
  <c r="AR1222" i="20"/>
  <c r="AS1222" i="20"/>
  <c r="AT1222" i="20"/>
  <c r="AU1222" i="20"/>
  <c r="AH1223" i="20"/>
  <c r="AI1223" i="20"/>
  <c r="AJ1223" i="20"/>
  <c r="AK1223" i="20"/>
  <c r="AL1223" i="20"/>
  <c r="AM1223" i="20"/>
  <c r="AN1223" i="20"/>
  <c r="AO1223" i="20"/>
  <c r="AP1223" i="20"/>
  <c r="AQ1223" i="20"/>
  <c r="AR1223" i="20"/>
  <c r="AS1223" i="20"/>
  <c r="AT1223" i="20"/>
  <c r="AU1223" i="20"/>
  <c r="AH1224" i="20"/>
  <c r="AI1224" i="20"/>
  <c r="AJ1224" i="20"/>
  <c r="AK1224" i="20"/>
  <c r="AL1224" i="20"/>
  <c r="AM1224" i="20"/>
  <c r="AN1224" i="20"/>
  <c r="AO1224" i="20"/>
  <c r="AP1224" i="20"/>
  <c r="AQ1224" i="20"/>
  <c r="AR1224" i="20"/>
  <c r="AS1224" i="20"/>
  <c r="AT1224" i="20"/>
  <c r="AU1224" i="20"/>
  <c r="AH1225" i="20"/>
  <c r="AI1225" i="20"/>
  <c r="AJ1225" i="20"/>
  <c r="AK1225" i="20"/>
  <c r="AL1225" i="20"/>
  <c r="AM1225" i="20"/>
  <c r="AN1225" i="20"/>
  <c r="AO1225" i="20"/>
  <c r="AP1225" i="20"/>
  <c r="AQ1225" i="20"/>
  <c r="AR1225" i="20"/>
  <c r="AS1225" i="20"/>
  <c r="AT1225" i="20"/>
  <c r="AU1225" i="20"/>
  <c r="AH1226" i="20"/>
  <c r="AI1226" i="20"/>
  <c r="AJ1226" i="20"/>
  <c r="AK1226" i="20"/>
  <c r="AL1226" i="20"/>
  <c r="AM1226" i="20"/>
  <c r="AN1226" i="20"/>
  <c r="AO1226" i="20"/>
  <c r="AP1226" i="20"/>
  <c r="AQ1226" i="20"/>
  <c r="AR1226" i="20"/>
  <c r="AS1226" i="20"/>
  <c r="AT1226" i="20"/>
  <c r="AU1226" i="20"/>
  <c r="AH1227" i="20"/>
  <c r="AI1227" i="20"/>
  <c r="AJ1227" i="20"/>
  <c r="AK1227" i="20"/>
  <c r="AL1227" i="20"/>
  <c r="AM1227" i="20"/>
  <c r="AN1227" i="20"/>
  <c r="AO1227" i="20"/>
  <c r="AP1227" i="20"/>
  <c r="AQ1227" i="20"/>
  <c r="AR1227" i="20"/>
  <c r="AS1227" i="20"/>
  <c r="AT1227" i="20"/>
  <c r="AU1227" i="20"/>
  <c r="AH1228" i="20"/>
  <c r="AI1228" i="20"/>
  <c r="AJ1228" i="20"/>
  <c r="AK1228" i="20"/>
  <c r="AL1228" i="20"/>
  <c r="AM1228" i="20"/>
  <c r="AN1228" i="20"/>
  <c r="AO1228" i="20"/>
  <c r="AP1228" i="20"/>
  <c r="AQ1228" i="20"/>
  <c r="AR1228" i="20"/>
  <c r="AS1228" i="20"/>
  <c r="AT1228" i="20"/>
  <c r="AU1228" i="20"/>
  <c r="AH1229" i="20"/>
  <c r="AI1229" i="20"/>
  <c r="AJ1229" i="20"/>
  <c r="AK1229" i="20"/>
  <c r="AL1229" i="20"/>
  <c r="AM1229" i="20"/>
  <c r="AN1229" i="20"/>
  <c r="AO1229" i="20"/>
  <c r="AP1229" i="20"/>
  <c r="AQ1229" i="20"/>
  <c r="AR1229" i="20"/>
  <c r="AS1229" i="20"/>
  <c r="AT1229" i="20"/>
  <c r="AU1229" i="20"/>
  <c r="AH1230" i="20"/>
  <c r="AI1230" i="20"/>
  <c r="AJ1230" i="20"/>
  <c r="AK1230" i="20"/>
  <c r="AL1230" i="20"/>
  <c r="AM1230" i="20"/>
  <c r="AN1230" i="20"/>
  <c r="AO1230" i="20"/>
  <c r="AP1230" i="20"/>
  <c r="AQ1230" i="20"/>
  <c r="AR1230" i="20"/>
  <c r="AS1230" i="20"/>
  <c r="AT1230" i="20"/>
  <c r="AU1230" i="20"/>
  <c r="AH1231" i="20"/>
  <c r="AI1231" i="20"/>
  <c r="AJ1231" i="20"/>
  <c r="AK1231" i="20"/>
  <c r="AL1231" i="20"/>
  <c r="AM1231" i="20"/>
  <c r="AN1231" i="20"/>
  <c r="AO1231" i="20"/>
  <c r="AP1231" i="20"/>
  <c r="AQ1231" i="20"/>
  <c r="AR1231" i="20"/>
  <c r="AS1231" i="20"/>
  <c r="AT1231" i="20"/>
  <c r="AU1231" i="20"/>
  <c r="AH1232" i="20"/>
  <c r="AI1232" i="20"/>
  <c r="AJ1232" i="20"/>
  <c r="AK1232" i="20"/>
  <c r="AL1232" i="20"/>
  <c r="AM1232" i="20"/>
  <c r="AN1232" i="20"/>
  <c r="AO1232" i="20"/>
  <c r="AP1232" i="20"/>
  <c r="AQ1232" i="20"/>
  <c r="AR1232" i="20"/>
  <c r="AS1232" i="20"/>
  <c r="AT1232" i="20"/>
  <c r="AU1232" i="20"/>
  <c r="AH1233" i="20"/>
  <c r="AI1233" i="20"/>
  <c r="AJ1233" i="20"/>
  <c r="AK1233" i="20"/>
  <c r="AL1233" i="20"/>
  <c r="AM1233" i="20"/>
  <c r="AN1233" i="20"/>
  <c r="AO1233" i="20"/>
  <c r="AP1233" i="20"/>
  <c r="AQ1233" i="20"/>
  <c r="AR1233" i="20"/>
  <c r="AS1233" i="20"/>
  <c r="AT1233" i="20"/>
  <c r="AU1233" i="20"/>
  <c r="AH1234" i="20"/>
  <c r="AI1234" i="20"/>
  <c r="AJ1234" i="20"/>
  <c r="AK1234" i="20"/>
  <c r="AL1234" i="20"/>
  <c r="AM1234" i="20"/>
  <c r="AN1234" i="20"/>
  <c r="AO1234" i="20"/>
  <c r="AP1234" i="20"/>
  <c r="AQ1234" i="20"/>
  <c r="AR1234" i="20"/>
  <c r="AS1234" i="20"/>
  <c r="AT1234" i="20"/>
  <c r="AU1234" i="20"/>
  <c r="AH1235" i="20"/>
  <c r="AI1235" i="20"/>
  <c r="AJ1235" i="20"/>
  <c r="AK1235" i="20"/>
  <c r="AL1235" i="20"/>
  <c r="AM1235" i="20"/>
  <c r="AN1235" i="20"/>
  <c r="AO1235" i="20"/>
  <c r="AP1235" i="20"/>
  <c r="AQ1235" i="20"/>
  <c r="AR1235" i="20"/>
  <c r="AS1235" i="20"/>
  <c r="AT1235" i="20"/>
  <c r="AU1235" i="20"/>
  <c r="AH1236" i="20"/>
  <c r="AI1236" i="20"/>
  <c r="AJ1236" i="20"/>
  <c r="AK1236" i="20"/>
  <c r="AL1236" i="20"/>
  <c r="AM1236" i="20"/>
  <c r="AN1236" i="20"/>
  <c r="AO1236" i="20"/>
  <c r="AP1236" i="20"/>
  <c r="AQ1236" i="20"/>
  <c r="AR1236" i="20"/>
  <c r="AS1236" i="20"/>
  <c r="AT1236" i="20"/>
  <c r="AU1236" i="20"/>
  <c r="AH1237" i="20"/>
  <c r="AI1237" i="20"/>
  <c r="AJ1237" i="20"/>
  <c r="AK1237" i="20"/>
  <c r="AL1237" i="20"/>
  <c r="AM1237" i="20"/>
  <c r="AN1237" i="20"/>
  <c r="AO1237" i="20"/>
  <c r="AP1237" i="20"/>
  <c r="AQ1237" i="20"/>
  <c r="AR1237" i="20"/>
  <c r="AS1237" i="20"/>
  <c r="AT1237" i="20"/>
  <c r="AU1237" i="20"/>
  <c r="AH1238" i="20"/>
  <c r="AI1238" i="20"/>
  <c r="AJ1238" i="20"/>
  <c r="AK1238" i="20"/>
  <c r="AL1238" i="20"/>
  <c r="AM1238" i="20"/>
  <c r="AN1238" i="20"/>
  <c r="AO1238" i="20"/>
  <c r="AP1238" i="20"/>
  <c r="AQ1238" i="20"/>
  <c r="AR1238" i="20"/>
  <c r="AS1238" i="20"/>
  <c r="AT1238" i="20"/>
  <c r="AU1238" i="20"/>
  <c r="AH1239" i="20"/>
  <c r="AI1239" i="20"/>
  <c r="AJ1239" i="20"/>
  <c r="AK1239" i="20"/>
  <c r="AL1239" i="20"/>
  <c r="AM1239" i="20"/>
  <c r="AN1239" i="20"/>
  <c r="AO1239" i="20"/>
  <c r="AP1239" i="20"/>
  <c r="AQ1239" i="20"/>
  <c r="AR1239" i="20"/>
  <c r="AS1239" i="20"/>
  <c r="AT1239" i="20"/>
  <c r="AU1239" i="20"/>
  <c r="AH1240" i="20"/>
  <c r="AI1240" i="20"/>
  <c r="AJ1240" i="20"/>
  <c r="AK1240" i="20"/>
  <c r="AL1240" i="20"/>
  <c r="AM1240" i="20"/>
  <c r="AN1240" i="20"/>
  <c r="AO1240" i="20"/>
  <c r="AP1240" i="20"/>
  <c r="AQ1240" i="20"/>
  <c r="AR1240" i="20"/>
  <c r="AS1240" i="20"/>
  <c r="AT1240" i="20"/>
  <c r="AU1240" i="20"/>
  <c r="AH1241" i="20"/>
  <c r="AI1241" i="20"/>
  <c r="AJ1241" i="20"/>
  <c r="AK1241" i="20"/>
  <c r="AL1241" i="20"/>
  <c r="AM1241" i="20"/>
  <c r="AN1241" i="20"/>
  <c r="AO1241" i="20"/>
  <c r="AP1241" i="20"/>
  <c r="AQ1241" i="20"/>
  <c r="AR1241" i="20"/>
  <c r="AS1241" i="20"/>
  <c r="AT1241" i="20"/>
  <c r="AU1241" i="20"/>
  <c r="AH1242" i="20"/>
  <c r="AI1242" i="20"/>
  <c r="AJ1242" i="20"/>
  <c r="AK1242" i="20"/>
  <c r="AL1242" i="20"/>
  <c r="AM1242" i="20"/>
  <c r="AN1242" i="20"/>
  <c r="AO1242" i="20"/>
  <c r="AP1242" i="20"/>
  <c r="AQ1242" i="20"/>
  <c r="AR1242" i="20"/>
  <c r="AS1242" i="20"/>
  <c r="AT1242" i="20"/>
  <c r="AU1242" i="20"/>
  <c r="AH1243" i="20"/>
  <c r="AI1243" i="20"/>
  <c r="AJ1243" i="20"/>
  <c r="AK1243" i="20"/>
  <c r="AL1243" i="20"/>
  <c r="AM1243" i="20"/>
  <c r="AN1243" i="20"/>
  <c r="AO1243" i="20"/>
  <c r="AP1243" i="20"/>
  <c r="AQ1243" i="20"/>
  <c r="AR1243" i="20"/>
  <c r="AS1243" i="20"/>
  <c r="AT1243" i="20"/>
  <c r="AU1243" i="20"/>
  <c r="AH1244" i="20"/>
  <c r="AI1244" i="20"/>
  <c r="AJ1244" i="20"/>
  <c r="AK1244" i="20"/>
  <c r="AL1244" i="20"/>
  <c r="AM1244" i="20"/>
  <c r="AN1244" i="20"/>
  <c r="AO1244" i="20"/>
  <c r="AP1244" i="20"/>
  <c r="AQ1244" i="20"/>
  <c r="AR1244" i="20"/>
  <c r="AS1244" i="20"/>
  <c r="AT1244" i="20"/>
  <c r="AU1244" i="20"/>
  <c r="AH1245" i="20"/>
  <c r="AI1245" i="20"/>
  <c r="AJ1245" i="20"/>
  <c r="AK1245" i="20"/>
  <c r="AL1245" i="20"/>
  <c r="AM1245" i="20"/>
  <c r="AN1245" i="20"/>
  <c r="AO1245" i="20"/>
  <c r="AP1245" i="20"/>
  <c r="AQ1245" i="20"/>
  <c r="AR1245" i="20"/>
  <c r="AS1245" i="20"/>
  <c r="AT1245" i="20"/>
  <c r="AU1245" i="20"/>
  <c r="AH1246" i="20"/>
  <c r="AI1246" i="20"/>
  <c r="AJ1246" i="20"/>
  <c r="AK1246" i="20"/>
  <c r="AL1246" i="20"/>
  <c r="AM1246" i="20"/>
  <c r="AN1246" i="20"/>
  <c r="AO1246" i="20"/>
  <c r="AP1246" i="20"/>
  <c r="AQ1246" i="20"/>
  <c r="AR1246" i="20"/>
  <c r="AS1246" i="20"/>
  <c r="AT1246" i="20"/>
  <c r="AU1246" i="20"/>
  <c r="AH1247" i="20"/>
  <c r="AI1247" i="20"/>
  <c r="AJ1247" i="20"/>
  <c r="AK1247" i="20"/>
  <c r="AL1247" i="20"/>
  <c r="AM1247" i="20"/>
  <c r="AN1247" i="20"/>
  <c r="AO1247" i="20"/>
  <c r="AP1247" i="20"/>
  <c r="AQ1247" i="20"/>
  <c r="AR1247" i="20"/>
  <c r="AS1247" i="20"/>
  <c r="AT1247" i="20"/>
  <c r="AU1247" i="20"/>
  <c r="AH1248" i="20"/>
  <c r="AI1248" i="20"/>
  <c r="AJ1248" i="20"/>
  <c r="AK1248" i="20"/>
  <c r="AL1248" i="20"/>
  <c r="AM1248" i="20"/>
  <c r="AN1248" i="20"/>
  <c r="AO1248" i="20"/>
  <c r="AP1248" i="20"/>
  <c r="AQ1248" i="20"/>
  <c r="AR1248" i="20"/>
  <c r="AS1248" i="20"/>
  <c r="AT1248" i="20"/>
  <c r="AU1248" i="20"/>
  <c r="AH1249" i="20"/>
  <c r="AI1249" i="20"/>
  <c r="AJ1249" i="20"/>
  <c r="AK1249" i="20"/>
  <c r="AL1249" i="20"/>
  <c r="AM1249" i="20"/>
  <c r="AN1249" i="20"/>
  <c r="AO1249" i="20"/>
  <c r="AP1249" i="20"/>
  <c r="AQ1249" i="20"/>
  <c r="AR1249" i="20"/>
  <c r="AS1249" i="20"/>
  <c r="AT1249" i="20"/>
  <c r="AU1249" i="20"/>
  <c r="AH1250" i="20"/>
  <c r="AI1250" i="20"/>
  <c r="AJ1250" i="20"/>
  <c r="AK1250" i="20"/>
  <c r="AL1250" i="20"/>
  <c r="AM1250" i="20"/>
  <c r="AN1250" i="20"/>
  <c r="AO1250" i="20"/>
  <c r="AP1250" i="20"/>
  <c r="AQ1250" i="20"/>
  <c r="AR1250" i="20"/>
  <c r="AS1250" i="20"/>
  <c r="AT1250" i="20"/>
  <c r="AU1250" i="20"/>
  <c r="AH1251" i="20"/>
  <c r="AI1251" i="20"/>
  <c r="AJ1251" i="20"/>
  <c r="AK1251" i="20"/>
  <c r="AL1251" i="20"/>
  <c r="AM1251" i="20"/>
  <c r="AN1251" i="20"/>
  <c r="AO1251" i="20"/>
  <c r="AP1251" i="20"/>
  <c r="AQ1251" i="20"/>
  <c r="AR1251" i="20"/>
  <c r="AS1251" i="20"/>
  <c r="AT1251" i="20"/>
  <c r="AU1251" i="20"/>
  <c r="AH1252" i="20"/>
  <c r="AI1252" i="20"/>
  <c r="AJ1252" i="20"/>
  <c r="AK1252" i="20"/>
  <c r="AL1252" i="20"/>
  <c r="AM1252" i="20"/>
  <c r="AN1252" i="20"/>
  <c r="AO1252" i="20"/>
  <c r="AP1252" i="20"/>
  <c r="AQ1252" i="20"/>
  <c r="AR1252" i="20"/>
  <c r="AS1252" i="20"/>
  <c r="AT1252" i="20"/>
  <c r="AU1252" i="20"/>
  <c r="AH1253" i="20"/>
  <c r="AI1253" i="20"/>
  <c r="AJ1253" i="20"/>
  <c r="AK1253" i="20"/>
  <c r="AL1253" i="20"/>
  <c r="AM1253" i="20"/>
  <c r="AN1253" i="20"/>
  <c r="AO1253" i="20"/>
  <c r="AP1253" i="20"/>
  <c r="AQ1253" i="20"/>
  <c r="AR1253" i="20"/>
  <c r="AS1253" i="20"/>
  <c r="AT1253" i="20"/>
  <c r="AU1253" i="20"/>
  <c r="AH1254" i="20"/>
  <c r="AI1254" i="20"/>
  <c r="AJ1254" i="20"/>
  <c r="AK1254" i="20"/>
  <c r="AL1254" i="20"/>
  <c r="AM1254" i="20"/>
  <c r="AN1254" i="20"/>
  <c r="AO1254" i="20"/>
  <c r="AP1254" i="20"/>
  <c r="AQ1254" i="20"/>
  <c r="AR1254" i="20"/>
  <c r="AS1254" i="20"/>
  <c r="AT1254" i="20"/>
  <c r="AU1254" i="20"/>
  <c r="AH1255" i="20"/>
  <c r="AI1255" i="20"/>
  <c r="AJ1255" i="20"/>
  <c r="AK1255" i="20"/>
  <c r="AL1255" i="20"/>
  <c r="AM1255" i="20"/>
  <c r="AN1255" i="20"/>
  <c r="AO1255" i="20"/>
  <c r="AP1255" i="20"/>
  <c r="AQ1255" i="20"/>
  <c r="AR1255" i="20"/>
  <c r="AS1255" i="20"/>
  <c r="AT1255" i="20"/>
  <c r="AU1255" i="20"/>
  <c r="AH1256" i="20"/>
  <c r="AI1256" i="20"/>
  <c r="AJ1256" i="20"/>
  <c r="AK1256" i="20"/>
  <c r="AL1256" i="20"/>
  <c r="AM1256" i="20"/>
  <c r="AN1256" i="20"/>
  <c r="AO1256" i="20"/>
  <c r="AP1256" i="20"/>
  <c r="AQ1256" i="20"/>
  <c r="AR1256" i="20"/>
  <c r="AS1256" i="20"/>
  <c r="AT1256" i="20"/>
  <c r="AU1256" i="20"/>
  <c r="AH1257" i="20"/>
  <c r="AI1257" i="20"/>
  <c r="AJ1257" i="20"/>
  <c r="AK1257" i="20"/>
  <c r="AL1257" i="20"/>
  <c r="AM1257" i="20"/>
  <c r="AN1257" i="20"/>
  <c r="AO1257" i="20"/>
  <c r="AP1257" i="20"/>
  <c r="AQ1257" i="20"/>
  <c r="AR1257" i="20"/>
  <c r="AS1257" i="20"/>
  <c r="AT1257" i="20"/>
  <c r="AU1257" i="20"/>
  <c r="AH1258" i="20"/>
  <c r="AI1258" i="20"/>
  <c r="AJ1258" i="20"/>
  <c r="AK1258" i="20"/>
  <c r="AL1258" i="20"/>
  <c r="AM1258" i="20"/>
  <c r="AN1258" i="20"/>
  <c r="AO1258" i="20"/>
  <c r="AP1258" i="20"/>
  <c r="AQ1258" i="20"/>
  <c r="AR1258" i="20"/>
  <c r="AS1258" i="20"/>
  <c r="AT1258" i="20"/>
  <c r="AU1258" i="20"/>
  <c r="AH1259" i="20"/>
  <c r="AI1259" i="20"/>
  <c r="AJ1259" i="20"/>
  <c r="AK1259" i="20"/>
  <c r="AL1259" i="20"/>
  <c r="AM1259" i="20"/>
  <c r="AN1259" i="20"/>
  <c r="AO1259" i="20"/>
  <c r="AP1259" i="20"/>
  <c r="AQ1259" i="20"/>
  <c r="AR1259" i="20"/>
  <c r="AS1259" i="20"/>
  <c r="AT1259" i="20"/>
  <c r="AU1259" i="20"/>
  <c r="AH1260" i="20"/>
  <c r="AI1260" i="20"/>
  <c r="AJ1260" i="20"/>
  <c r="AK1260" i="20"/>
  <c r="AL1260" i="20"/>
  <c r="AM1260" i="20"/>
  <c r="AN1260" i="20"/>
  <c r="AO1260" i="20"/>
  <c r="AP1260" i="20"/>
  <c r="AQ1260" i="20"/>
  <c r="AR1260" i="20"/>
  <c r="AS1260" i="20"/>
  <c r="AT1260" i="20"/>
  <c r="AU1260" i="20"/>
  <c r="AH1261" i="20"/>
  <c r="AI1261" i="20"/>
  <c r="AJ1261" i="20"/>
  <c r="AK1261" i="20"/>
  <c r="AL1261" i="20"/>
  <c r="AM1261" i="20"/>
  <c r="AN1261" i="20"/>
  <c r="AO1261" i="20"/>
  <c r="AP1261" i="20"/>
  <c r="AQ1261" i="20"/>
  <c r="AR1261" i="20"/>
  <c r="AS1261" i="20"/>
  <c r="AT1261" i="20"/>
  <c r="AU1261" i="20"/>
  <c r="AH1262" i="20"/>
  <c r="AI1262" i="20"/>
  <c r="AJ1262" i="20"/>
  <c r="AK1262" i="20"/>
  <c r="AL1262" i="20"/>
  <c r="AM1262" i="20"/>
  <c r="AN1262" i="20"/>
  <c r="AO1262" i="20"/>
  <c r="AP1262" i="20"/>
  <c r="AQ1262" i="20"/>
  <c r="AR1262" i="20"/>
  <c r="AS1262" i="20"/>
  <c r="AT1262" i="20"/>
  <c r="AU1262" i="20"/>
  <c r="AH1263" i="20"/>
  <c r="AI1263" i="20"/>
  <c r="AJ1263" i="20"/>
  <c r="AK1263" i="20"/>
  <c r="AL1263" i="20"/>
  <c r="AM1263" i="20"/>
  <c r="AN1263" i="20"/>
  <c r="AO1263" i="20"/>
  <c r="AP1263" i="20"/>
  <c r="AQ1263" i="20"/>
  <c r="AR1263" i="20"/>
  <c r="AS1263" i="20"/>
  <c r="AT1263" i="20"/>
  <c r="AU1263" i="20"/>
  <c r="AH1264" i="20"/>
  <c r="AI1264" i="20"/>
  <c r="AJ1264" i="20"/>
  <c r="AK1264" i="20"/>
  <c r="AL1264" i="20"/>
  <c r="AM1264" i="20"/>
  <c r="AN1264" i="20"/>
  <c r="AO1264" i="20"/>
  <c r="AP1264" i="20"/>
  <c r="AQ1264" i="20"/>
  <c r="AR1264" i="20"/>
  <c r="AS1264" i="20"/>
  <c r="AT1264" i="20"/>
  <c r="AU1264" i="20"/>
  <c r="AH1265" i="20"/>
  <c r="AI1265" i="20"/>
  <c r="AJ1265" i="20"/>
  <c r="AK1265" i="20"/>
  <c r="AL1265" i="20"/>
  <c r="AM1265" i="20"/>
  <c r="AN1265" i="20"/>
  <c r="AO1265" i="20"/>
  <c r="AP1265" i="20"/>
  <c r="AQ1265" i="20"/>
  <c r="AR1265" i="20"/>
  <c r="AS1265" i="20"/>
  <c r="AT1265" i="20"/>
  <c r="AU1265" i="20"/>
  <c r="AH1266" i="20"/>
  <c r="AI1266" i="20"/>
  <c r="AJ1266" i="20"/>
  <c r="AK1266" i="20"/>
  <c r="AL1266" i="20"/>
  <c r="AM1266" i="20"/>
  <c r="AN1266" i="20"/>
  <c r="AO1266" i="20"/>
  <c r="AP1266" i="20"/>
  <c r="AQ1266" i="20"/>
  <c r="AR1266" i="20"/>
  <c r="AS1266" i="20"/>
  <c r="AT1266" i="20"/>
  <c r="AU1266" i="20"/>
  <c r="AH1267" i="20"/>
  <c r="AI1267" i="20"/>
  <c r="AJ1267" i="20"/>
  <c r="AK1267" i="20"/>
  <c r="AL1267" i="20"/>
  <c r="AM1267" i="20"/>
  <c r="AN1267" i="20"/>
  <c r="AO1267" i="20"/>
  <c r="AP1267" i="20"/>
  <c r="AQ1267" i="20"/>
  <c r="AR1267" i="20"/>
  <c r="AS1267" i="20"/>
  <c r="AT1267" i="20"/>
  <c r="AU1267" i="20"/>
  <c r="AH1268" i="20"/>
  <c r="AI1268" i="20"/>
  <c r="AJ1268" i="20"/>
  <c r="AK1268" i="20"/>
  <c r="AL1268" i="20"/>
  <c r="AM1268" i="20"/>
  <c r="AN1268" i="20"/>
  <c r="AO1268" i="20"/>
  <c r="AP1268" i="20"/>
  <c r="AQ1268" i="20"/>
  <c r="AR1268" i="20"/>
  <c r="AS1268" i="20"/>
  <c r="AT1268" i="20"/>
  <c r="AU1268" i="20"/>
  <c r="AH1269" i="20"/>
  <c r="AI1269" i="20"/>
  <c r="AJ1269" i="20"/>
  <c r="AK1269" i="20"/>
  <c r="AL1269" i="20"/>
  <c r="AM1269" i="20"/>
  <c r="AN1269" i="20"/>
  <c r="AO1269" i="20"/>
  <c r="AP1269" i="20"/>
  <c r="AQ1269" i="20"/>
  <c r="AR1269" i="20"/>
  <c r="AS1269" i="20"/>
  <c r="AT1269" i="20"/>
  <c r="AU1269" i="20"/>
  <c r="AH1270" i="20"/>
  <c r="AI1270" i="20"/>
  <c r="AJ1270" i="20"/>
  <c r="AK1270" i="20"/>
  <c r="AL1270" i="20"/>
  <c r="AM1270" i="20"/>
  <c r="AN1270" i="20"/>
  <c r="AO1270" i="20"/>
  <c r="AP1270" i="20"/>
  <c r="AQ1270" i="20"/>
  <c r="AR1270" i="20"/>
  <c r="AS1270" i="20"/>
  <c r="AT1270" i="20"/>
  <c r="AU1270" i="20"/>
  <c r="AH1271" i="20"/>
  <c r="AI1271" i="20"/>
  <c r="AJ1271" i="20"/>
  <c r="AK1271" i="20"/>
  <c r="AL1271" i="20"/>
  <c r="AM1271" i="20"/>
  <c r="AN1271" i="20"/>
  <c r="AO1271" i="20"/>
  <c r="AP1271" i="20"/>
  <c r="AQ1271" i="20"/>
  <c r="AR1271" i="20"/>
  <c r="AS1271" i="20"/>
  <c r="AT1271" i="20"/>
  <c r="AU1271" i="20"/>
  <c r="AH1272" i="20"/>
  <c r="AI1272" i="20"/>
  <c r="AJ1272" i="20"/>
  <c r="AK1272" i="20"/>
  <c r="AL1272" i="20"/>
  <c r="AM1272" i="20"/>
  <c r="AN1272" i="20"/>
  <c r="AO1272" i="20"/>
  <c r="AP1272" i="20"/>
  <c r="AQ1272" i="20"/>
  <c r="AR1272" i="20"/>
  <c r="AS1272" i="20"/>
  <c r="AT1272" i="20"/>
  <c r="AU1272" i="20"/>
  <c r="AH1273" i="20"/>
  <c r="AI1273" i="20"/>
  <c r="AJ1273" i="20"/>
  <c r="AK1273" i="20"/>
  <c r="AL1273" i="20"/>
  <c r="AM1273" i="20"/>
  <c r="AN1273" i="20"/>
  <c r="AO1273" i="20"/>
  <c r="AP1273" i="20"/>
  <c r="AQ1273" i="20"/>
  <c r="AR1273" i="20"/>
  <c r="AS1273" i="20"/>
  <c r="AT1273" i="20"/>
  <c r="AU1273" i="20"/>
  <c r="AH1274" i="20"/>
  <c r="AI1274" i="20"/>
  <c r="AJ1274" i="20"/>
  <c r="AK1274" i="20"/>
  <c r="AL1274" i="20"/>
  <c r="AM1274" i="20"/>
  <c r="AN1274" i="20"/>
  <c r="AO1274" i="20"/>
  <c r="AP1274" i="20"/>
  <c r="AQ1274" i="20"/>
  <c r="AR1274" i="20"/>
  <c r="AS1274" i="20"/>
  <c r="AT1274" i="20"/>
  <c r="AU1274" i="20"/>
  <c r="AH1275" i="20"/>
  <c r="AI1275" i="20"/>
  <c r="AJ1275" i="20"/>
  <c r="AK1275" i="20"/>
  <c r="AL1275" i="20"/>
  <c r="AM1275" i="20"/>
  <c r="AN1275" i="20"/>
  <c r="AO1275" i="20"/>
  <c r="AP1275" i="20"/>
  <c r="AQ1275" i="20"/>
  <c r="AR1275" i="20"/>
  <c r="AS1275" i="20"/>
  <c r="AT1275" i="20"/>
  <c r="AU1275" i="20"/>
  <c r="AH1276" i="20"/>
  <c r="AI1276" i="20"/>
  <c r="AJ1276" i="20"/>
  <c r="AK1276" i="20"/>
  <c r="AL1276" i="20"/>
  <c r="AM1276" i="20"/>
  <c r="AN1276" i="20"/>
  <c r="AO1276" i="20"/>
  <c r="AP1276" i="20"/>
  <c r="AQ1276" i="20"/>
  <c r="AR1276" i="20"/>
  <c r="AS1276" i="20"/>
  <c r="AT1276" i="20"/>
  <c r="AU1276" i="20"/>
  <c r="AH1277" i="20"/>
  <c r="AI1277" i="20"/>
  <c r="AJ1277" i="20"/>
  <c r="AK1277" i="20"/>
  <c r="AL1277" i="20"/>
  <c r="AM1277" i="20"/>
  <c r="AN1277" i="20"/>
  <c r="AO1277" i="20"/>
  <c r="AP1277" i="20"/>
  <c r="AQ1277" i="20"/>
  <c r="AR1277" i="20"/>
  <c r="AS1277" i="20"/>
  <c r="AT1277" i="20"/>
  <c r="AU1277" i="20"/>
  <c r="AH1278" i="20"/>
  <c r="AI1278" i="20"/>
  <c r="AJ1278" i="20"/>
  <c r="AK1278" i="20"/>
  <c r="AL1278" i="20"/>
  <c r="AM1278" i="20"/>
  <c r="AN1278" i="20"/>
  <c r="AO1278" i="20"/>
  <c r="AP1278" i="20"/>
  <c r="AQ1278" i="20"/>
  <c r="AR1278" i="20"/>
  <c r="AS1278" i="20"/>
  <c r="AT1278" i="20"/>
  <c r="AU1278" i="20"/>
  <c r="AH1279" i="20"/>
  <c r="AI1279" i="20"/>
  <c r="AJ1279" i="20"/>
  <c r="AK1279" i="20"/>
  <c r="AL1279" i="20"/>
  <c r="AM1279" i="20"/>
  <c r="AN1279" i="20"/>
  <c r="AO1279" i="20"/>
  <c r="AP1279" i="20"/>
  <c r="AQ1279" i="20"/>
  <c r="AR1279" i="20"/>
  <c r="AS1279" i="20"/>
  <c r="AT1279" i="20"/>
  <c r="AU1279" i="20"/>
  <c r="AH1280" i="20"/>
  <c r="AI1280" i="20"/>
  <c r="AJ1280" i="20"/>
  <c r="AK1280" i="20"/>
  <c r="AL1280" i="20"/>
  <c r="AM1280" i="20"/>
  <c r="AN1280" i="20"/>
  <c r="AO1280" i="20"/>
  <c r="AP1280" i="20"/>
  <c r="AQ1280" i="20"/>
  <c r="AR1280" i="20"/>
  <c r="AS1280" i="20"/>
  <c r="AT1280" i="20"/>
  <c r="AU1280" i="20"/>
  <c r="AH1281" i="20"/>
  <c r="AI1281" i="20"/>
  <c r="AJ1281" i="20"/>
  <c r="AK1281" i="20"/>
  <c r="AL1281" i="20"/>
  <c r="AM1281" i="20"/>
  <c r="AN1281" i="20"/>
  <c r="AO1281" i="20"/>
  <c r="AP1281" i="20"/>
  <c r="AQ1281" i="20"/>
  <c r="AR1281" i="20"/>
  <c r="AS1281" i="20"/>
  <c r="AT1281" i="20"/>
  <c r="AU1281" i="20"/>
  <c r="AH1282" i="20"/>
  <c r="AI1282" i="20"/>
  <c r="AJ1282" i="20"/>
  <c r="AK1282" i="20"/>
  <c r="AL1282" i="20"/>
  <c r="AM1282" i="20"/>
  <c r="AN1282" i="20"/>
  <c r="AO1282" i="20"/>
  <c r="AP1282" i="20"/>
  <c r="AQ1282" i="20"/>
  <c r="AR1282" i="20"/>
  <c r="AS1282" i="20"/>
  <c r="AT1282" i="20"/>
  <c r="AU1282" i="20"/>
  <c r="AH1283" i="20"/>
  <c r="AI1283" i="20"/>
  <c r="AJ1283" i="20"/>
  <c r="AK1283" i="20"/>
  <c r="AL1283" i="20"/>
  <c r="AM1283" i="20"/>
  <c r="AN1283" i="20"/>
  <c r="AO1283" i="20"/>
  <c r="AP1283" i="20"/>
  <c r="AQ1283" i="20"/>
  <c r="AR1283" i="20"/>
  <c r="AS1283" i="20"/>
  <c r="AT1283" i="20"/>
  <c r="AU1283" i="20"/>
  <c r="AH1284" i="20"/>
  <c r="AI1284" i="20"/>
  <c r="AJ1284" i="20"/>
  <c r="AK1284" i="20"/>
  <c r="AL1284" i="20"/>
  <c r="AM1284" i="20"/>
  <c r="AN1284" i="20"/>
  <c r="AO1284" i="20"/>
  <c r="AP1284" i="20"/>
  <c r="AQ1284" i="20"/>
  <c r="AR1284" i="20"/>
  <c r="AS1284" i="20"/>
  <c r="AT1284" i="20"/>
  <c r="AU1284" i="20"/>
  <c r="AH1285" i="20"/>
  <c r="AI1285" i="20"/>
  <c r="AJ1285" i="20"/>
  <c r="AK1285" i="20"/>
  <c r="AL1285" i="20"/>
  <c r="AM1285" i="20"/>
  <c r="AN1285" i="20"/>
  <c r="AO1285" i="20"/>
  <c r="AP1285" i="20"/>
  <c r="AQ1285" i="20"/>
  <c r="AR1285" i="20"/>
  <c r="AS1285" i="20"/>
  <c r="AT1285" i="20"/>
  <c r="AU1285" i="20"/>
  <c r="AH1286" i="20"/>
  <c r="AI1286" i="20"/>
  <c r="AJ1286" i="20"/>
  <c r="AK1286" i="20"/>
  <c r="AL1286" i="20"/>
  <c r="AM1286" i="20"/>
  <c r="AN1286" i="20"/>
  <c r="AO1286" i="20"/>
  <c r="AP1286" i="20"/>
  <c r="AQ1286" i="20"/>
  <c r="AR1286" i="20"/>
  <c r="AS1286" i="20"/>
  <c r="AT1286" i="20"/>
  <c r="AU1286" i="20"/>
  <c r="AH1287" i="20"/>
  <c r="AI1287" i="20"/>
  <c r="AJ1287" i="20"/>
  <c r="AK1287" i="20"/>
  <c r="AL1287" i="20"/>
  <c r="AM1287" i="20"/>
  <c r="AN1287" i="20"/>
  <c r="AO1287" i="20"/>
  <c r="AP1287" i="20"/>
  <c r="AQ1287" i="20"/>
  <c r="AR1287" i="20"/>
  <c r="AS1287" i="20"/>
  <c r="AT1287" i="20"/>
  <c r="AU1287" i="20"/>
  <c r="AH1288" i="20"/>
  <c r="AI1288" i="20"/>
  <c r="AJ1288" i="20"/>
  <c r="AK1288" i="20"/>
  <c r="AL1288" i="20"/>
  <c r="AM1288" i="20"/>
  <c r="AN1288" i="20"/>
  <c r="AO1288" i="20"/>
  <c r="AP1288" i="20"/>
  <c r="AQ1288" i="20"/>
  <c r="AR1288" i="20"/>
  <c r="AS1288" i="20"/>
  <c r="AT1288" i="20"/>
  <c r="AU1288" i="20"/>
  <c r="AH1289" i="20"/>
  <c r="AI1289" i="20"/>
  <c r="AJ1289" i="20"/>
  <c r="AK1289" i="20"/>
  <c r="AL1289" i="20"/>
  <c r="AM1289" i="20"/>
  <c r="AN1289" i="20"/>
  <c r="AO1289" i="20"/>
  <c r="AP1289" i="20"/>
  <c r="AQ1289" i="20"/>
  <c r="AR1289" i="20"/>
  <c r="AS1289" i="20"/>
  <c r="AT1289" i="20"/>
  <c r="AU1289" i="20"/>
  <c r="AH1290" i="20"/>
  <c r="AI1290" i="20"/>
  <c r="AJ1290" i="20"/>
  <c r="AK1290" i="20"/>
  <c r="AL1290" i="20"/>
  <c r="AM1290" i="20"/>
  <c r="AN1290" i="20"/>
  <c r="AO1290" i="20"/>
  <c r="AP1290" i="20"/>
  <c r="AQ1290" i="20"/>
  <c r="AR1290" i="20"/>
  <c r="AS1290" i="20"/>
  <c r="AT1290" i="20"/>
  <c r="AU1290" i="20"/>
  <c r="AH1291" i="20"/>
  <c r="AI1291" i="20"/>
  <c r="AJ1291" i="20"/>
  <c r="AK1291" i="20"/>
  <c r="AL1291" i="20"/>
  <c r="AM1291" i="20"/>
  <c r="AN1291" i="20"/>
  <c r="AO1291" i="20"/>
  <c r="AP1291" i="20"/>
  <c r="AQ1291" i="20"/>
  <c r="AR1291" i="20"/>
  <c r="AS1291" i="20"/>
  <c r="AT1291" i="20"/>
  <c r="AU1291" i="20"/>
  <c r="AH1292" i="20"/>
  <c r="AI1292" i="20"/>
  <c r="AJ1292" i="20"/>
  <c r="AK1292" i="20"/>
  <c r="AL1292" i="20"/>
  <c r="AM1292" i="20"/>
  <c r="AN1292" i="20"/>
  <c r="AO1292" i="20"/>
  <c r="AP1292" i="20"/>
  <c r="AQ1292" i="20"/>
  <c r="AR1292" i="20"/>
  <c r="AS1292" i="20"/>
  <c r="AT1292" i="20"/>
  <c r="AU1292" i="20"/>
  <c r="AH1293" i="20"/>
  <c r="AI1293" i="20"/>
  <c r="AJ1293" i="20"/>
  <c r="AK1293" i="20"/>
  <c r="AL1293" i="20"/>
  <c r="AM1293" i="20"/>
  <c r="AN1293" i="20"/>
  <c r="AO1293" i="20"/>
  <c r="AP1293" i="20"/>
  <c r="AQ1293" i="20"/>
  <c r="AR1293" i="20"/>
  <c r="AS1293" i="20"/>
  <c r="AT1293" i="20"/>
  <c r="AU1293" i="20"/>
  <c r="AH1294" i="20"/>
  <c r="AI1294" i="20"/>
  <c r="AJ1294" i="20"/>
  <c r="AK1294" i="20"/>
  <c r="AL1294" i="20"/>
  <c r="AM1294" i="20"/>
  <c r="AN1294" i="20"/>
  <c r="AO1294" i="20"/>
  <c r="AP1294" i="20"/>
  <c r="AQ1294" i="20"/>
  <c r="AR1294" i="20"/>
  <c r="AS1294" i="20"/>
  <c r="AT1294" i="20"/>
  <c r="AU1294" i="20"/>
  <c r="AH1295" i="20"/>
  <c r="AI1295" i="20"/>
  <c r="AJ1295" i="20"/>
  <c r="AK1295" i="20"/>
  <c r="AL1295" i="20"/>
  <c r="AM1295" i="20"/>
  <c r="AN1295" i="20"/>
  <c r="AO1295" i="20"/>
  <c r="AP1295" i="20"/>
  <c r="AQ1295" i="20"/>
  <c r="AR1295" i="20"/>
  <c r="AS1295" i="20"/>
  <c r="AT1295" i="20"/>
  <c r="AU1295" i="20"/>
  <c r="AH1296" i="20"/>
  <c r="AI1296" i="20"/>
  <c r="AJ1296" i="20"/>
  <c r="AK1296" i="20"/>
  <c r="AL1296" i="20"/>
  <c r="AM1296" i="20"/>
  <c r="AN1296" i="20"/>
  <c r="AO1296" i="20"/>
  <c r="AP1296" i="20"/>
  <c r="AQ1296" i="20"/>
  <c r="AR1296" i="20"/>
  <c r="AS1296" i="20"/>
  <c r="AT1296" i="20"/>
  <c r="AU1296" i="20"/>
  <c r="AH1297" i="20"/>
  <c r="AI1297" i="20"/>
  <c r="AJ1297" i="20"/>
  <c r="AK1297" i="20"/>
  <c r="AL1297" i="20"/>
  <c r="AM1297" i="20"/>
  <c r="AN1297" i="20"/>
  <c r="AO1297" i="20"/>
  <c r="AP1297" i="20"/>
  <c r="AQ1297" i="20"/>
  <c r="AR1297" i="20"/>
  <c r="AS1297" i="20"/>
  <c r="AT1297" i="20"/>
  <c r="AU1297" i="20"/>
  <c r="AH1298" i="20"/>
  <c r="AI1298" i="20"/>
  <c r="AJ1298" i="20"/>
  <c r="AK1298" i="20"/>
  <c r="AL1298" i="20"/>
  <c r="AM1298" i="20"/>
  <c r="AN1298" i="20"/>
  <c r="AO1298" i="20"/>
  <c r="AP1298" i="20"/>
  <c r="AQ1298" i="20"/>
  <c r="AR1298" i="20"/>
  <c r="AS1298" i="20"/>
  <c r="AT1298" i="20"/>
  <c r="AU1298" i="20"/>
  <c r="AH1299" i="20"/>
  <c r="AI1299" i="20"/>
  <c r="AJ1299" i="20"/>
  <c r="AK1299" i="20"/>
  <c r="AL1299" i="20"/>
  <c r="AM1299" i="20"/>
  <c r="AN1299" i="20"/>
  <c r="AO1299" i="20"/>
  <c r="AP1299" i="20"/>
  <c r="AQ1299" i="20"/>
  <c r="AR1299" i="20"/>
  <c r="AS1299" i="20"/>
  <c r="AT1299" i="20"/>
  <c r="AU1299" i="20"/>
  <c r="AH1300" i="20"/>
  <c r="AI1300" i="20"/>
  <c r="AJ1300" i="20"/>
  <c r="AK1300" i="20"/>
  <c r="AL1300" i="20"/>
  <c r="AM1300" i="20"/>
  <c r="AN1300" i="20"/>
  <c r="AO1300" i="20"/>
  <c r="AP1300" i="20"/>
  <c r="AQ1300" i="20"/>
  <c r="AR1300" i="20"/>
  <c r="AS1300" i="20"/>
  <c r="AT1300" i="20" s="1"/>
  <c r="AU1300" i="20"/>
  <c r="AH1301" i="20"/>
  <c r="AI1301" i="20"/>
  <c r="AJ1301" i="20"/>
  <c r="AK1301" i="20"/>
  <c r="AL1301" i="20"/>
  <c r="AM1301" i="20"/>
  <c r="AN1301" i="20" s="1"/>
  <c r="AO1301" i="20"/>
  <c r="AP1301" i="20"/>
  <c r="AQ1301" i="20"/>
  <c r="AR1301" i="20"/>
  <c r="AS1301" i="20"/>
  <c r="AT1301" i="20"/>
  <c r="AU1301" i="20"/>
  <c r="AH1302" i="20"/>
  <c r="AI1302" i="20"/>
  <c r="AJ1302" i="20" s="1"/>
  <c r="AM1302" i="20" s="1"/>
  <c r="AN1302" i="20" s="1"/>
  <c r="AK1302" i="20"/>
  <c r="AL1302" i="20"/>
  <c r="AO1302" i="20"/>
  <c r="AP1302" i="20"/>
  <c r="AQ1302" i="20"/>
  <c r="AR1302" i="20"/>
  <c r="AS1302" i="20"/>
  <c r="AT1302" i="20"/>
  <c r="AU1302" i="20"/>
  <c r="AH1303" i="20"/>
  <c r="AI1303" i="20"/>
  <c r="AJ1303" i="20"/>
  <c r="AK1303" i="20"/>
  <c r="AL1303" i="20"/>
  <c r="AM1303" i="20"/>
  <c r="AN1303" i="20"/>
  <c r="AO1303" i="20"/>
  <c r="AP1303" i="20"/>
  <c r="AQ1303" i="20"/>
  <c r="AR1303" i="20"/>
  <c r="AS1303" i="20"/>
  <c r="AT1303" i="20"/>
  <c r="AU1303" i="20"/>
  <c r="AH1304" i="20"/>
  <c r="AI1304" i="20"/>
  <c r="AJ1304" i="20"/>
  <c r="AK1304" i="20"/>
  <c r="AL1304" i="20"/>
  <c r="AM1304" i="20"/>
  <c r="AN1304" i="20"/>
  <c r="AO1304" i="20"/>
  <c r="AP1304" i="20"/>
  <c r="AQ1304" i="20"/>
  <c r="AR1304" i="20"/>
  <c r="AS1304" i="20"/>
  <c r="AT1304" i="20"/>
  <c r="AU1304" i="20"/>
  <c r="AH1305" i="20"/>
  <c r="AI1305" i="20"/>
  <c r="AJ1305" i="20"/>
  <c r="AK1305" i="20"/>
  <c r="AL1305" i="20"/>
  <c r="AM1305" i="20"/>
  <c r="AN1305" i="20"/>
  <c r="AO1305" i="20"/>
  <c r="AP1305" i="20"/>
  <c r="AQ1305" i="20"/>
  <c r="AR1305" i="20"/>
  <c r="AS1305" i="20"/>
  <c r="AT1305" i="20"/>
  <c r="AU1305" i="20"/>
  <c r="AH1306" i="20"/>
  <c r="AI1306" i="20"/>
  <c r="AJ1306" i="20"/>
  <c r="AK1306" i="20"/>
  <c r="AL1306" i="20"/>
  <c r="AM1306" i="20"/>
  <c r="AN1306" i="20"/>
  <c r="AO1306" i="20"/>
  <c r="AP1306" i="20"/>
  <c r="AQ1306" i="20"/>
  <c r="AR1306" i="20"/>
  <c r="AS1306" i="20"/>
  <c r="AT1306" i="20"/>
  <c r="AU1306" i="20"/>
  <c r="AH1307" i="20"/>
  <c r="AI1307" i="20"/>
  <c r="AJ1307" i="20"/>
  <c r="AK1307" i="20"/>
  <c r="AL1307" i="20"/>
  <c r="AM1307" i="20"/>
  <c r="AN1307" i="20"/>
  <c r="AO1307" i="20"/>
  <c r="AP1307" i="20"/>
  <c r="AQ1307" i="20"/>
  <c r="AR1307" i="20"/>
  <c r="AS1307" i="20"/>
  <c r="AT1307" i="20"/>
  <c r="AU1307" i="20"/>
  <c r="AH1308" i="20"/>
  <c r="AI1308" i="20"/>
  <c r="AJ1308" i="20"/>
  <c r="AK1308" i="20"/>
  <c r="AL1308" i="20"/>
  <c r="AM1308" i="20"/>
  <c r="AN1308" i="20"/>
  <c r="AO1308" i="20"/>
  <c r="AP1308" i="20"/>
  <c r="AQ1308" i="20"/>
  <c r="AR1308" i="20"/>
  <c r="AS1308" i="20"/>
  <c r="AT1308" i="20"/>
  <c r="AU1308" i="20"/>
  <c r="AH1309" i="20"/>
  <c r="AI1309" i="20"/>
  <c r="AJ1309" i="20"/>
  <c r="AK1309" i="20"/>
  <c r="AL1309" i="20"/>
  <c r="AM1309" i="20"/>
  <c r="AN1309" i="20"/>
  <c r="AO1309" i="20"/>
  <c r="AP1309" i="20"/>
  <c r="AQ1309" i="20"/>
  <c r="AR1309" i="20"/>
  <c r="AS1309" i="20"/>
  <c r="AT1309" i="20"/>
  <c r="AU1309" i="20"/>
  <c r="AH1310" i="20"/>
  <c r="AI1310" i="20"/>
  <c r="AJ1310" i="20"/>
  <c r="AK1310" i="20"/>
  <c r="AL1310" i="20"/>
  <c r="AM1310" i="20"/>
  <c r="AN1310" i="20"/>
  <c r="AO1310" i="20"/>
  <c r="AP1310" i="20"/>
  <c r="AQ1310" i="20"/>
  <c r="AR1310" i="20"/>
  <c r="AS1310" i="20"/>
  <c r="AT1310" i="20"/>
  <c r="AU1310" i="20"/>
  <c r="AH1311" i="20"/>
  <c r="AI1311" i="20"/>
  <c r="AJ1311" i="20"/>
  <c r="AK1311" i="20"/>
  <c r="AL1311" i="20"/>
  <c r="AM1311" i="20"/>
  <c r="AN1311" i="20"/>
  <c r="AO1311" i="20"/>
  <c r="AP1311" i="20"/>
  <c r="AQ1311" i="20"/>
  <c r="AR1311" i="20"/>
  <c r="AS1311" i="20"/>
  <c r="AT1311" i="20"/>
  <c r="AU1311" i="20"/>
  <c r="AH1312" i="20"/>
  <c r="AI1312" i="20"/>
  <c r="AJ1312" i="20"/>
  <c r="AK1312" i="20"/>
  <c r="AL1312" i="20"/>
  <c r="AM1312" i="20"/>
  <c r="AN1312" i="20"/>
  <c r="AO1312" i="20"/>
  <c r="AP1312" i="20"/>
  <c r="AQ1312" i="20"/>
  <c r="AR1312" i="20"/>
  <c r="AS1312" i="20"/>
  <c r="AT1312" i="20"/>
  <c r="AU1312" i="20"/>
  <c r="AH1313" i="20"/>
  <c r="AI1313" i="20"/>
  <c r="AJ1313" i="20"/>
  <c r="AK1313" i="20"/>
  <c r="AL1313" i="20"/>
  <c r="AM1313" i="20"/>
  <c r="AN1313" i="20"/>
  <c r="AO1313" i="20"/>
  <c r="AP1313" i="20"/>
  <c r="AQ1313" i="20"/>
  <c r="AR1313" i="20"/>
  <c r="AS1313" i="20"/>
  <c r="AT1313" i="20"/>
  <c r="AU1313" i="20"/>
  <c r="AH1314" i="20"/>
  <c r="AI1314" i="20"/>
  <c r="AJ1314" i="20"/>
  <c r="AK1314" i="20"/>
  <c r="AL1314" i="20"/>
  <c r="AM1314" i="20"/>
  <c r="AN1314" i="20"/>
  <c r="AO1314" i="20"/>
  <c r="AP1314" i="20"/>
  <c r="AQ1314" i="20"/>
  <c r="AR1314" i="20"/>
  <c r="AS1314" i="20"/>
  <c r="AT1314" i="20"/>
  <c r="AU1314" i="20"/>
  <c r="AH1315" i="20"/>
  <c r="AI1315" i="20"/>
  <c r="AJ1315" i="20"/>
  <c r="AK1315" i="20"/>
  <c r="AL1315" i="20"/>
  <c r="AM1315" i="20"/>
  <c r="AN1315" i="20"/>
  <c r="AO1315" i="20"/>
  <c r="AP1315" i="20"/>
  <c r="AQ1315" i="20"/>
  <c r="AR1315" i="20"/>
  <c r="AS1315" i="20"/>
  <c r="AT1315" i="20"/>
  <c r="AU1315" i="20"/>
  <c r="AH1316" i="20"/>
  <c r="AI1316" i="20"/>
  <c r="AJ1316" i="20"/>
  <c r="AK1316" i="20"/>
  <c r="AL1316" i="20"/>
  <c r="AM1316" i="20"/>
  <c r="AN1316" i="20"/>
  <c r="AO1316" i="20"/>
  <c r="AP1316" i="20"/>
  <c r="AQ1316" i="20"/>
  <c r="AR1316" i="20"/>
  <c r="AS1316" i="20"/>
  <c r="AT1316" i="20"/>
  <c r="AU1316" i="20"/>
  <c r="AH1317" i="20"/>
  <c r="AI1317" i="20"/>
  <c r="AJ1317" i="20"/>
  <c r="AK1317" i="20"/>
  <c r="AL1317" i="20"/>
  <c r="AM1317" i="20"/>
  <c r="AN1317" i="20"/>
  <c r="AO1317" i="20"/>
  <c r="AP1317" i="20"/>
  <c r="AQ1317" i="20"/>
  <c r="AR1317" i="20"/>
  <c r="AS1317" i="20"/>
  <c r="AT1317" i="20"/>
  <c r="AU1317" i="20"/>
  <c r="AH1318" i="20"/>
  <c r="AI1318" i="20"/>
  <c r="AJ1318" i="20"/>
  <c r="AK1318" i="20"/>
  <c r="AL1318" i="20"/>
  <c r="AM1318" i="20"/>
  <c r="AN1318" i="20"/>
  <c r="AO1318" i="20"/>
  <c r="AP1318" i="20"/>
  <c r="AQ1318" i="20"/>
  <c r="AR1318" i="20"/>
  <c r="AS1318" i="20"/>
  <c r="AT1318" i="20"/>
  <c r="AU1318" i="20"/>
  <c r="AH1319" i="20"/>
  <c r="AI1319" i="20"/>
  <c r="AJ1319" i="20"/>
  <c r="AK1319" i="20"/>
  <c r="AL1319" i="20"/>
  <c r="AM1319" i="20"/>
  <c r="AN1319" i="20"/>
  <c r="AO1319" i="20"/>
  <c r="AP1319" i="20"/>
  <c r="AQ1319" i="20"/>
  <c r="AR1319" i="20"/>
  <c r="AS1319" i="20"/>
  <c r="AT1319" i="20"/>
  <c r="AU1319" i="20"/>
  <c r="AH1320" i="20"/>
  <c r="AI1320" i="20"/>
  <c r="AJ1320" i="20"/>
  <c r="AK1320" i="20"/>
  <c r="AL1320" i="20"/>
  <c r="AM1320" i="20"/>
  <c r="AN1320" i="20"/>
  <c r="AO1320" i="20"/>
  <c r="AP1320" i="20"/>
  <c r="AQ1320" i="20"/>
  <c r="AR1320" i="20"/>
  <c r="AS1320" i="20"/>
  <c r="AT1320" i="20"/>
  <c r="AU1320" i="20"/>
  <c r="AH1321" i="20"/>
  <c r="AI1321" i="20"/>
  <c r="AJ1321" i="20"/>
  <c r="AK1321" i="20"/>
  <c r="AL1321" i="20"/>
  <c r="AM1321" i="20"/>
  <c r="AN1321" i="20"/>
  <c r="AO1321" i="20"/>
  <c r="AP1321" i="20"/>
  <c r="AQ1321" i="20"/>
  <c r="AR1321" i="20"/>
  <c r="AS1321" i="20"/>
  <c r="AT1321" i="20"/>
  <c r="AU1321" i="20"/>
  <c r="AH1322" i="20"/>
  <c r="AI1322" i="20"/>
  <c r="AJ1322" i="20"/>
  <c r="AK1322" i="20"/>
  <c r="AL1322" i="20"/>
  <c r="AM1322" i="20"/>
  <c r="AN1322" i="20"/>
  <c r="AO1322" i="20"/>
  <c r="AP1322" i="20"/>
  <c r="AQ1322" i="20"/>
  <c r="AR1322" i="20"/>
  <c r="AS1322" i="20"/>
  <c r="AT1322" i="20"/>
  <c r="AU1322" i="20"/>
  <c r="AH1323" i="20"/>
  <c r="AI1323" i="20"/>
  <c r="AJ1323" i="20"/>
  <c r="AK1323" i="20"/>
  <c r="AL1323" i="20"/>
  <c r="AM1323" i="20"/>
  <c r="AN1323" i="20"/>
  <c r="AO1323" i="20"/>
  <c r="AP1323" i="20"/>
  <c r="AQ1323" i="20"/>
  <c r="AR1323" i="20"/>
  <c r="AS1323" i="20"/>
  <c r="AT1323" i="20"/>
  <c r="AU1323" i="20"/>
  <c r="AH1324" i="20"/>
  <c r="AI1324" i="20"/>
  <c r="AJ1324" i="20"/>
  <c r="AK1324" i="20"/>
  <c r="AL1324" i="20"/>
  <c r="AM1324" i="20"/>
  <c r="AN1324" i="20"/>
  <c r="AO1324" i="20"/>
  <c r="AP1324" i="20"/>
  <c r="AQ1324" i="20"/>
  <c r="AR1324" i="20"/>
  <c r="AS1324" i="20"/>
  <c r="AT1324" i="20"/>
  <c r="AU1324" i="20"/>
  <c r="AH1325" i="20"/>
  <c r="AI1325" i="20"/>
  <c r="AJ1325" i="20"/>
  <c r="AK1325" i="20"/>
  <c r="AL1325" i="20"/>
  <c r="AM1325" i="20"/>
  <c r="AN1325" i="20"/>
  <c r="AO1325" i="20"/>
  <c r="AP1325" i="20"/>
  <c r="AQ1325" i="20"/>
  <c r="AR1325" i="20"/>
  <c r="AS1325" i="20"/>
  <c r="AT1325" i="20"/>
  <c r="AU1325" i="20"/>
  <c r="AH1326" i="20"/>
  <c r="AI1326" i="20"/>
  <c r="AJ1326" i="20"/>
  <c r="AK1326" i="20"/>
  <c r="AL1326" i="20"/>
  <c r="AM1326" i="20"/>
  <c r="AN1326" i="20"/>
  <c r="AO1326" i="20"/>
  <c r="AP1326" i="20"/>
  <c r="AQ1326" i="20"/>
  <c r="AR1326" i="20"/>
  <c r="AS1326" i="20"/>
  <c r="AT1326" i="20"/>
  <c r="AU1326" i="20"/>
  <c r="AH1327" i="20"/>
  <c r="AI1327" i="20"/>
  <c r="AJ1327" i="20"/>
  <c r="AK1327" i="20"/>
  <c r="AL1327" i="20"/>
  <c r="AM1327" i="20"/>
  <c r="AN1327" i="20"/>
  <c r="AO1327" i="20"/>
  <c r="AP1327" i="20"/>
  <c r="AQ1327" i="20"/>
  <c r="AR1327" i="20"/>
  <c r="AS1327" i="20"/>
  <c r="AT1327" i="20"/>
  <c r="AU1327" i="20"/>
  <c r="AH1328" i="20"/>
  <c r="AI1328" i="20"/>
  <c r="AJ1328" i="20"/>
  <c r="AK1328" i="20"/>
  <c r="AL1328" i="20"/>
  <c r="AM1328" i="20"/>
  <c r="AN1328" i="20"/>
  <c r="AO1328" i="20"/>
  <c r="AP1328" i="20"/>
  <c r="AQ1328" i="20"/>
  <c r="AR1328" i="20"/>
  <c r="AS1328" i="20"/>
  <c r="AT1328" i="20"/>
  <c r="AU1328" i="20"/>
  <c r="AH1329" i="20"/>
  <c r="AI1329" i="20"/>
  <c r="AJ1329" i="20"/>
  <c r="AK1329" i="20"/>
  <c r="AL1329" i="20"/>
  <c r="AM1329" i="20"/>
  <c r="AN1329" i="20"/>
  <c r="AO1329" i="20"/>
  <c r="AP1329" i="20"/>
  <c r="AQ1329" i="20"/>
  <c r="AR1329" i="20"/>
  <c r="AS1329" i="20"/>
  <c r="AT1329" i="20"/>
  <c r="AU1329" i="20"/>
  <c r="AH1330" i="20"/>
  <c r="AI1330" i="20"/>
  <c r="AJ1330" i="20"/>
  <c r="AK1330" i="20"/>
  <c r="AL1330" i="20"/>
  <c r="AM1330" i="20"/>
  <c r="AN1330" i="20"/>
  <c r="AO1330" i="20"/>
  <c r="AP1330" i="20"/>
  <c r="AQ1330" i="20"/>
  <c r="AR1330" i="20"/>
  <c r="AS1330" i="20"/>
  <c r="AT1330" i="20"/>
  <c r="AU1330" i="20"/>
  <c r="AH1331" i="20"/>
  <c r="AI1331" i="20"/>
  <c r="AJ1331" i="20" s="1"/>
  <c r="AK1331" i="20"/>
  <c r="AL1331" i="20"/>
  <c r="AM1331" i="20"/>
  <c r="AN1331" i="20"/>
  <c r="AO1331" i="20"/>
  <c r="AP1331" i="20"/>
  <c r="AQ1331" i="20"/>
  <c r="AR1331" i="20"/>
  <c r="AS1331" i="20"/>
  <c r="AT1331" i="20"/>
  <c r="AU1331" i="20"/>
  <c r="AH1332" i="20"/>
  <c r="AI1332" i="20"/>
  <c r="AJ1332" i="20"/>
  <c r="AK1332" i="20"/>
  <c r="AL1332" i="20"/>
  <c r="AM1332" i="20"/>
  <c r="AN1332" i="20"/>
  <c r="AO1332" i="20"/>
  <c r="AP1332" i="20"/>
  <c r="AQ1332" i="20"/>
  <c r="AR1332" i="20"/>
  <c r="AS1332" i="20"/>
  <c r="AT1332" i="20"/>
  <c r="AU1332" i="20"/>
  <c r="AH1333" i="20"/>
  <c r="AI1333" i="20"/>
  <c r="AJ1333" i="20"/>
  <c r="AK1333" i="20"/>
  <c r="AL1333" i="20"/>
  <c r="AM1333" i="20"/>
  <c r="AN1333" i="20"/>
  <c r="AO1333" i="20"/>
  <c r="AP1333" i="20"/>
  <c r="AQ1333" i="20"/>
  <c r="AR1333" i="20"/>
  <c r="AS1333" i="20"/>
  <c r="AT1333" i="20"/>
  <c r="AU1333" i="20"/>
  <c r="AH1334" i="20"/>
  <c r="AI1334" i="20"/>
  <c r="AJ1334" i="20"/>
  <c r="AK1334" i="20"/>
  <c r="AL1334" i="20"/>
  <c r="AM1334" i="20"/>
  <c r="AN1334" i="20"/>
  <c r="AO1334" i="20"/>
  <c r="AP1334" i="20"/>
  <c r="AQ1334" i="20"/>
  <c r="AR1334" i="20"/>
  <c r="AS1334" i="20"/>
  <c r="AT1334" i="20"/>
  <c r="AU1334" i="20"/>
  <c r="AH1335" i="20"/>
  <c r="AI1335" i="20"/>
  <c r="AJ1335" i="20"/>
  <c r="AK1335" i="20"/>
  <c r="AL1335" i="20"/>
  <c r="AM1335" i="20"/>
  <c r="AN1335" i="20"/>
  <c r="AO1335" i="20"/>
  <c r="AP1335" i="20"/>
  <c r="AQ1335" i="20"/>
  <c r="AR1335" i="20"/>
  <c r="AS1335" i="20"/>
  <c r="AT1335" i="20"/>
  <c r="AU1335" i="20"/>
  <c r="AH1336" i="20"/>
  <c r="AI1336" i="20"/>
  <c r="AJ1336" i="20"/>
  <c r="AK1336" i="20"/>
  <c r="AL1336" i="20"/>
  <c r="AM1336" i="20"/>
  <c r="AN1336" i="20"/>
  <c r="AO1336" i="20"/>
  <c r="AP1336" i="20"/>
  <c r="AQ1336" i="20"/>
  <c r="AR1336" i="20"/>
  <c r="AS1336" i="20"/>
  <c r="AT1336" i="20"/>
  <c r="AU1336" i="20"/>
  <c r="AH1337" i="20"/>
  <c r="AI1337" i="20"/>
  <c r="AJ1337" i="20"/>
  <c r="AK1337" i="20"/>
  <c r="AL1337" i="20"/>
  <c r="AM1337" i="20"/>
  <c r="AN1337" i="20"/>
  <c r="AO1337" i="20"/>
  <c r="AP1337" i="20"/>
  <c r="AQ1337" i="20"/>
  <c r="AR1337" i="20"/>
  <c r="AS1337" i="20"/>
  <c r="AT1337" i="20"/>
  <c r="AU1337" i="20"/>
  <c r="AH1338" i="20"/>
  <c r="AI1338" i="20"/>
  <c r="AJ1338" i="20"/>
  <c r="AK1338" i="20"/>
  <c r="AL1338" i="20"/>
  <c r="AM1338" i="20"/>
  <c r="AN1338" i="20"/>
  <c r="AO1338" i="20"/>
  <c r="AP1338" i="20"/>
  <c r="AQ1338" i="20"/>
  <c r="AR1338" i="20"/>
  <c r="AS1338" i="20"/>
  <c r="AT1338" i="20"/>
  <c r="AU1338" i="20"/>
  <c r="AH1339" i="20"/>
  <c r="AI1339" i="20"/>
  <c r="AJ1339" i="20"/>
  <c r="AK1339" i="20"/>
  <c r="AL1339" i="20"/>
  <c r="AM1339" i="20"/>
  <c r="AN1339" i="20"/>
  <c r="AO1339" i="20"/>
  <c r="AP1339" i="20"/>
  <c r="AQ1339" i="20"/>
  <c r="AR1339" i="20"/>
  <c r="AS1339" i="20"/>
  <c r="AT1339" i="20"/>
  <c r="AU1339" i="20"/>
  <c r="AH1340" i="20"/>
  <c r="AI1340" i="20"/>
  <c r="AJ1340" i="20"/>
  <c r="AK1340" i="20"/>
  <c r="AL1340" i="20"/>
  <c r="AM1340" i="20"/>
  <c r="AN1340" i="20"/>
  <c r="AO1340" i="20"/>
  <c r="AP1340" i="20"/>
  <c r="AQ1340" i="20"/>
  <c r="AR1340" i="20"/>
  <c r="AS1340" i="20"/>
  <c r="AT1340" i="20"/>
  <c r="AU1340" i="20"/>
  <c r="AH1341" i="20"/>
  <c r="AI1341" i="20"/>
  <c r="AJ1341" i="20"/>
  <c r="AK1341" i="20"/>
  <c r="AL1341" i="20"/>
  <c r="AM1341" i="20"/>
  <c r="AN1341" i="20"/>
  <c r="AO1341" i="20"/>
  <c r="AP1341" i="20"/>
  <c r="AQ1341" i="20"/>
  <c r="AR1341" i="20"/>
  <c r="AS1341" i="20"/>
  <c r="AT1341" i="20"/>
  <c r="AU1341" i="20"/>
  <c r="AH1342" i="20"/>
  <c r="AI1342" i="20"/>
  <c r="AJ1342" i="20"/>
  <c r="AK1342" i="20"/>
  <c r="AL1342" i="20"/>
  <c r="AM1342" i="20"/>
  <c r="AN1342" i="20"/>
  <c r="AO1342" i="20"/>
  <c r="AP1342" i="20"/>
  <c r="AQ1342" i="20"/>
  <c r="AR1342" i="20"/>
  <c r="AS1342" i="20"/>
  <c r="AT1342" i="20"/>
  <c r="AU1342" i="20"/>
  <c r="AH1343" i="20"/>
  <c r="AI1343" i="20"/>
  <c r="AJ1343" i="20"/>
  <c r="AK1343" i="20"/>
  <c r="AL1343" i="20"/>
  <c r="AM1343" i="20"/>
  <c r="AN1343" i="20"/>
  <c r="AO1343" i="20"/>
  <c r="AP1343" i="20"/>
  <c r="AQ1343" i="20"/>
  <c r="AR1343" i="20"/>
  <c r="AS1343" i="20"/>
  <c r="AT1343" i="20"/>
  <c r="AU1343" i="20"/>
  <c r="AH1344" i="20"/>
  <c r="AI1344" i="20"/>
  <c r="AJ1344" i="20"/>
  <c r="AK1344" i="20"/>
  <c r="AL1344" i="20"/>
  <c r="AM1344" i="20"/>
  <c r="AN1344" i="20"/>
  <c r="AO1344" i="20"/>
  <c r="AP1344" i="20"/>
  <c r="AQ1344" i="20"/>
  <c r="AR1344" i="20"/>
  <c r="AS1344" i="20"/>
  <c r="AT1344" i="20"/>
  <c r="AU1344" i="20"/>
  <c r="AH1345" i="20"/>
  <c r="AI1345" i="20"/>
  <c r="AJ1345" i="20"/>
  <c r="AK1345" i="20"/>
  <c r="AL1345" i="20"/>
  <c r="AM1345" i="20"/>
  <c r="AN1345" i="20"/>
  <c r="AO1345" i="20"/>
  <c r="AP1345" i="20"/>
  <c r="AQ1345" i="20"/>
  <c r="AR1345" i="20"/>
  <c r="AS1345" i="20"/>
  <c r="AT1345" i="20"/>
  <c r="AU1345" i="20"/>
  <c r="AH1346" i="20"/>
  <c r="AI1346" i="20"/>
  <c r="AJ1346" i="20"/>
  <c r="AK1346" i="20"/>
  <c r="AL1346" i="20"/>
  <c r="AM1346" i="20"/>
  <c r="AN1346" i="20"/>
  <c r="AO1346" i="20"/>
  <c r="AP1346" i="20"/>
  <c r="AQ1346" i="20"/>
  <c r="AR1346" i="20"/>
  <c r="AS1346" i="20"/>
  <c r="AT1346" i="20"/>
  <c r="AU1346" i="20"/>
  <c r="AH1347" i="20"/>
  <c r="AI1347" i="20"/>
  <c r="AJ1347" i="20"/>
  <c r="AK1347" i="20"/>
  <c r="AL1347" i="20"/>
  <c r="AM1347" i="20"/>
  <c r="AN1347" i="20"/>
  <c r="AO1347" i="20"/>
  <c r="AP1347" i="20"/>
  <c r="AQ1347" i="20"/>
  <c r="AR1347" i="20"/>
  <c r="AS1347" i="20"/>
  <c r="AT1347" i="20"/>
  <c r="AU1347" i="20"/>
  <c r="AH1348" i="20"/>
  <c r="AI1348" i="20"/>
  <c r="AJ1348" i="20"/>
  <c r="AK1348" i="20"/>
  <c r="AL1348" i="20"/>
  <c r="AM1348" i="20"/>
  <c r="AN1348" i="20"/>
  <c r="AO1348" i="20"/>
  <c r="AP1348" i="20"/>
  <c r="AQ1348" i="20"/>
  <c r="AR1348" i="20"/>
  <c r="AS1348" i="20"/>
  <c r="AT1348" i="20"/>
  <c r="AU1348" i="20"/>
  <c r="AH1349" i="20"/>
  <c r="AI1349" i="20"/>
  <c r="AJ1349" i="20"/>
  <c r="AK1349" i="20"/>
  <c r="AL1349" i="20"/>
  <c r="AM1349" i="20"/>
  <c r="AN1349" i="20"/>
  <c r="AO1349" i="20"/>
  <c r="AP1349" i="20"/>
  <c r="AQ1349" i="20"/>
  <c r="AR1349" i="20"/>
  <c r="AS1349" i="20"/>
  <c r="AT1349" i="20"/>
  <c r="AU1349" i="20"/>
  <c r="AH1350" i="20"/>
  <c r="AI1350" i="20"/>
  <c r="AJ1350" i="20"/>
  <c r="AK1350" i="20"/>
  <c r="AL1350" i="20"/>
  <c r="AM1350" i="20"/>
  <c r="AN1350" i="20"/>
  <c r="AO1350" i="20"/>
  <c r="AP1350" i="20"/>
  <c r="AQ1350" i="20"/>
  <c r="AR1350" i="20"/>
  <c r="AS1350" i="20"/>
  <c r="AT1350" i="20"/>
  <c r="AU1350" i="20"/>
  <c r="AH1351" i="20"/>
  <c r="AI1351" i="20"/>
  <c r="AJ1351" i="20"/>
  <c r="AK1351" i="20"/>
  <c r="AL1351" i="20"/>
  <c r="AM1351" i="20"/>
  <c r="AN1351" i="20"/>
  <c r="AO1351" i="20"/>
  <c r="AP1351" i="20"/>
  <c r="AQ1351" i="20"/>
  <c r="AR1351" i="20"/>
  <c r="AS1351" i="20"/>
  <c r="AT1351" i="20"/>
  <c r="AU1351" i="20"/>
  <c r="AH1352" i="20"/>
  <c r="AI1352" i="20"/>
  <c r="AJ1352" i="20"/>
  <c r="AK1352" i="20"/>
  <c r="AL1352" i="20"/>
  <c r="AM1352" i="20"/>
  <c r="AN1352" i="20"/>
  <c r="AO1352" i="20"/>
  <c r="AP1352" i="20"/>
  <c r="AQ1352" i="20"/>
  <c r="AR1352" i="20"/>
  <c r="AS1352" i="20"/>
  <c r="AT1352" i="20"/>
  <c r="AU1352" i="20"/>
  <c r="AH1353" i="20"/>
  <c r="AI1353" i="20"/>
  <c r="AJ1353" i="20"/>
  <c r="AK1353" i="20"/>
  <c r="AL1353" i="20"/>
  <c r="AM1353" i="20"/>
  <c r="AN1353" i="20"/>
  <c r="AO1353" i="20"/>
  <c r="AP1353" i="20"/>
  <c r="AQ1353" i="20"/>
  <c r="AR1353" i="20"/>
  <c r="AS1353" i="20"/>
  <c r="AT1353" i="20"/>
  <c r="AU1353" i="20"/>
  <c r="AH1354" i="20"/>
  <c r="AI1354" i="20"/>
  <c r="AJ1354" i="20"/>
  <c r="AK1354" i="20"/>
  <c r="AL1354" i="20"/>
  <c r="AM1354" i="20"/>
  <c r="AN1354" i="20"/>
  <c r="AO1354" i="20"/>
  <c r="AP1354" i="20"/>
  <c r="AQ1354" i="20"/>
  <c r="AR1354" i="20"/>
  <c r="AS1354" i="20"/>
  <c r="AT1354" i="20"/>
  <c r="AU1354" i="20"/>
  <c r="AH1355" i="20"/>
  <c r="AI1355" i="20"/>
  <c r="AJ1355" i="20"/>
  <c r="AK1355" i="20"/>
  <c r="AL1355" i="20"/>
  <c r="AM1355" i="20"/>
  <c r="AN1355" i="20"/>
  <c r="AO1355" i="20"/>
  <c r="AP1355" i="20"/>
  <c r="AQ1355" i="20"/>
  <c r="AR1355" i="20"/>
  <c r="AS1355" i="20"/>
  <c r="AT1355" i="20"/>
  <c r="AU1355" i="20"/>
  <c r="AH1356" i="20"/>
  <c r="AI1356" i="20"/>
  <c r="AJ1356" i="20"/>
  <c r="AK1356" i="20"/>
  <c r="AL1356" i="20"/>
  <c r="AM1356" i="20"/>
  <c r="AN1356" i="20"/>
  <c r="AO1356" i="20"/>
  <c r="AP1356" i="20"/>
  <c r="AQ1356" i="20"/>
  <c r="AR1356" i="20"/>
  <c r="AS1356" i="20"/>
  <c r="AT1356" i="20"/>
  <c r="AU1356" i="20"/>
  <c r="AH1357" i="20"/>
  <c r="AI1357" i="20"/>
  <c r="AJ1357" i="20"/>
  <c r="AK1357" i="20"/>
  <c r="AL1357" i="20"/>
  <c r="AM1357" i="20"/>
  <c r="AN1357" i="20"/>
  <c r="AO1357" i="20"/>
  <c r="AP1357" i="20"/>
  <c r="AQ1357" i="20"/>
  <c r="AR1357" i="20"/>
  <c r="AS1357" i="20"/>
  <c r="AT1357" i="20"/>
  <c r="AU1357" i="20"/>
  <c r="AH1358" i="20"/>
  <c r="AI1358" i="20"/>
  <c r="AJ1358" i="20"/>
  <c r="AK1358" i="20"/>
  <c r="AL1358" i="20"/>
  <c r="AM1358" i="20"/>
  <c r="AN1358" i="20"/>
  <c r="AO1358" i="20"/>
  <c r="AP1358" i="20"/>
  <c r="AQ1358" i="20"/>
  <c r="AR1358" i="20"/>
  <c r="AS1358" i="20"/>
  <c r="AT1358" i="20"/>
  <c r="AU1358" i="20"/>
  <c r="AH1359" i="20"/>
  <c r="AI1359" i="20"/>
  <c r="AJ1359" i="20"/>
  <c r="AK1359" i="20"/>
  <c r="AL1359" i="20"/>
  <c r="AM1359" i="20"/>
  <c r="AN1359" i="20"/>
  <c r="AO1359" i="20"/>
  <c r="AP1359" i="20"/>
  <c r="AQ1359" i="20"/>
  <c r="AR1359" i="20"/>
  <c r="AS1359" i="20"/>
  <c r="AT1359" i="20"/>
  <c r="AU1359" i="20"/>
  <c r="AH1360" i="20"/>
  <c r="AI1360" i="20"/>
  <c r="AJ1360" i="20"/>
  <c r="AK1360" i="20"/>
  <c r="AL1360" i="20"/>
  <c r="AM1360" i="20"/>
  <c r="AN1360" i="20"/>
  <c r="AO1360" i="20"/>
  <c r="AP1360" i="20"/>
  <c r="AQ1360" i="20"/>
  <c r="AR1360" i="20"/>
  <c r="AS1360" i="20"/>
  <c r="AT1360" i="20"/>
  <c r="AU1360" i="20"/>
  <c r="AH1361" i="20"/>
  <c r="AI1361" i="20"/>
  <c r="AJ1361" i="20"/>
  <c r="AK1361" i="20"/>
  <c r="AL1361" i="20"/>
  <c r="AM1361" i="20"/>
  <c r="AN1361" i="20"/>
  <c r="AO1361" i="20"/>
  <c r="AP1361" i="20"/>
  <c r="AQ1361" i="20"/>
  <c r="AR1361" i="20"/>
  <c r="AS1361" i="20"/>
  <c r="AT1361" i="20"/>
  <c r="AU1361" i="20"/>
  <c r="AH1362" i="20"/>
  <c r="AI1362" i="20"/>
  <c r="AJ1362" i="20"/>
  <c r="AK1362" i="20"/>
  <c r="AL1362" i="20"/>
  <c r="AM1362" i="20"/>
  <c r="AN1362" i="20"/>
  <c r="AO1362" i="20"/>
  <c r="AP1362" i="20"/>
  <c r="AQ1362" i="20"/>
  <c r="AR1362" i="20"/>
  <c r="AS1362" i="20"/>
  <c r="AT1362" i="20"/>
  <c r="AU1362" i="20"/>
  <c r="AH1363" i="20"/>
  <c r="AI1363" i="20"/>
  <c r="AJ1363" i="20" s="1"/>
  <c r="AK1363" i="20"/>
  <c r="AL1363" i="20"/>
  <c r="AM1363" i="20"/>
  <c r="AN1363" i="20"/>
  <c r="AO1363" i="20"/>
  <c r="AP1363" i="20"/>
  <c r="AQ1363" i="20"/>
  <c r="AR1363" i="20"/>
  <c r="AS1363" i="20"/>
  <c r="AT1363" i="20"/>
  <c r="AU1363" i="20"/>
  <c r="AH1364" i="20"/>
  <c r="AI1364" i="20"/>
  <c r="AJ1364" i="20" s="1"/>
  <c r="AK1364" i="20"/>
  <c r="AL1364" i="20"/>
  <c r="AM1364" i="20"/>
  <c r="AN1364" i="20"/>
  <c r="AO1364" i="20"/>
  <c r="AP1364" i="20"/>
  <c r="AQ1364" i="20"/>
  <c r="AR1364" i="20"/>
  <c r="AS1364" i="20"/>
  <c r="AT1364" i="20"/>
  <c r="AU1364" i="20"/>
  <c r="AH1365" i="20"/>
  <c r="AI1365" i="20"/>
  <c r="AJ1365" i="20" s="1"/>
  <c r="AK1365" i="20"/>
  <c r="AL1365" i="20"/>
  <c r="AM1365" i="20"/>
  <c r="AN1365" i="20"/>
  <c r="AO1365" i="20"/>
  <c r="AP1365" i="20"/>
  <c r="AQ1365" i="20"/>
  <c r="AR1365" i="20"/>
  <c r="AS1365" i="20"/>
  <c r="AT1365" i="20"/>
  <c r="AU1365" i="20"/>
  <c r="AH1366" i="20"/>
  <c r="AI1366" i="20"/>
  <c r="AJ1366" i="20" s="1"/>
  <c r="AK1366" i="20"/>
  <c r="AL1366" i="20"/>
  <c r="AM1366" i="20"/>
  <c r="AN1366" i="20"/>
  <c r="AO1366" i="20"/>
  <c r="AP1366" i="20"/>
  <c r="AQ1366" i="20"/>
  <c r="AR1366" i="20"/>
  <c r="AS1366" i="20"/>
  <c r="AT1366" i="20"/>
  <c r="AU1366" i="20"/>
  <c r="AH1367" i="20"/>
  <c r="AI1367" i="20"/>
  <c r="AJ1367" i="20" s="1"/>
  <c r="AK1367" i="20"/>
  <c r="AL1367" i="20"/>
  <c r="AM1367" i="20"/>
  <c r="AN1367" i="20"/>
  <c r="AO1367" i="20"/>
  <c r="AP1367" i="20"/>
  <c r="AQ1367" i="20"/>
  <c r="AR1367" i="20"/>
  <c r="AS1367" i="20"/>
  <c r="AT1367" i="20"/>
  <c r="AU1367" i="20"/>
  <c r="AH1368" i="20"/>
  <c r="AI1368" i="20"/>
  <c r="AJ1368" i="20" s="1"/>
  <c r="AK1368" i="20"/>
  <c r="AL1368" i="20"/>
  <c r="AM1368" i="20"/>
  <c r="AN1368" i="20"/>
  <c r="AO1368" i="20"/>
  <c r="AP1368" i="20"/>
  <c r="AQ1368" i="20"/>
  <c r="AR1368" i="20"/>
  <c r="AS1368" i="20"/>
  <c r="AT1368" i="20"/>
  <c r="AU1368" i="20"/>
  <c r="AH1369" i="20"/>
  <c r="AI1369" i="20"/>
  <c r="AJ1369" i="20" s="1"/>
  <c r="AK1369" i="20"/>
  <c r="AL1369" i="20"/>
  <c r="AM1369" i="20"/>
  <c r="AN1369" i="20"/>
  <c r="AO1369" i="20"/>
  <c r="AP1369" i="20"/>
  <c r="AQ1369" i="20"/>
  <c r="AR1369" i="20"/>
  <c r="AS1369" i="20"/>
  <c r="AT1369" i="20"/>
  <c r="AU1369" i="20"/>
  <c r="AH1370" i="20"/>
  <c r="AI1370" i="20"/>
  <c r="AJ1370" i="20" s="1"/>
  <c r="AK1370" i="20"/>
  <c r="AL1370" i="20"/>
  <c r="AM1370" i="20"/>
  <c r="AN1370" i="20"/>
  <c r="AO1370" i="20"/>
  <c r="AP1370" i="20"/>
  <c r="AQ1370" i="20"/>
  <c r="AR1370" i="20"/>
  <c r="AS1370" i="20"/>
  <c r="AT1370" i="20"/>
  <c r="AU1370" i="20"/>
  <c r="AH1371" i="20"/>
  <c r="AI1371" i="20"/>
  <c r="AJ1371" i="20" s="1"/>
  <c r="AK1371" i="20"/>
  <c r="AL1371" i="20"/>
  <c r="AM1371" i="20"/>
  <c r="AN1371" i="20"/>
  <c r="AO1371" i="20"/>
  <c r="AP1371" i="20"/>
  <c r="AQ1371" i="20"/>
  <c r="AR1371" i="20"/>
  <c r="AS1371" i="20"/>
  <c r="AT1371" i="20"/>
  <c r="AU1371" i="20"/>
  <c r="AH1372" i="20"/>
  <c r="AI1372" i="20"/>
  <c r="AJ1372" i="20" s="1"/>
  <c r="AK1372" i="20"/>
  <c r="AL1372" i="20"/>
  <c r="AM1372" i="20"/>
  <c r="AN1372" i="20"/>
  <c r="AO1372" i="20"/>
  <c r="AP1372" i="20"/>
  <c r="AQ1372" i="20"/>
  <c r="AR1372" i="20"/>
  <c r="AS1372" i="20"/>
  <c r="AT1372" i="20"/>
  <c r="AU1372" i="20"/>
  <c r="AH1373" i="20"/>
  <c r="AI1373" i="20"/>
  <c r="AJ1373" i="20" s="1"/>
  <c r="AK1373" i="20"/>
  <c r="AL1373" i="20"/>
  <c r="AM1373" i="20"/>
  <c r="AN1373" i="20"/>
  <c r="AO1373" i="20"/>
  <c r="AP1373" i="20"/>
  <c r="AQ1373" i="20"/>
  <c r="AR1373" i="20"/>
  <c r="AS1373" i="20"/>
  <c r="AT1373" i="20"/>
  <c r="AU1373" i="20"/>
  <c r="AH1374" i="20"/>
  <c r="AI1374" i="20"/>
  <c r="AJ1374" i="20" s="1"/>
  <c r="AK1374" i="20"/>
  <c r="AL1374" i="20"/>
  <c r="AM1374" i="20"/>
  <c r="AN1374" i="20"/>
  <c r="AO1374" i="20"/>
  <c r="AP1374" i="20"/>
  <c r="AQ1374" i="20"/>
  <c r="AR1374" i="20"/>
  <c r="AS1374" i="20"/>
  <c r="AT1374" i="20"/>
  <c r="AU1374" i="20"/>
  <c r="AH1375" i="20"/>
  <c r="AI1375" i="20"/>
  <c r="AJ1375" i="20" s="1"/>
  <c r="AK1375" i="20"/>
  <c r="AL1375" i="20"/>
  <c r="AM1375" i="20"/>
  <c r="AN1375" i="20"/>
  <c r="AO1375" i="20"/>
  <c r="AP1375" i="20"/>
  <c r="AQ1375" i="20"/>
  <c r="AR1375" i="20"/>
  <c r="AS1375" i="20"/>
  <c r="AT1375" i="20"/>
  <c r="AU1375" i="20"/>
  <c r="AH1376" i="20"/>
  <c r="AI1376" i="20"/>
  <c r="AJ1376" i="20" s="1"/>
  <c r="AK1376" i="20"/>
  <c r="AL1376" i="20"/>
  <c r="AM1376" i="20"/>
  <c r="AN1376" i="20"/>
  <c r="AO1376" i="20"/>
  <c r="AP1376" i="20"/>
  <c r="AQ1376" i="20"/>
  <c r="AR1376" i="20"/>
  <c r="AS1376" i="20"/>
  <c r="AT1376" i="20"/>
  <c r="AU1376" i="20"/>
  <c r="AH1377" i="20"/>
  <c r="AI1377" i="20"/>
  <c r="AJ1377" i="20" s="1"/>
  <c r="AK1377" i="20"/>
  <c r="AL1377" i="20"/>
  <c r="AM1377" i="20"/>
  <c r="AN1377" i="20"/>
  <c r="AO1377" i="20"/>
  <c r="AP1377" i="20"/>
  <c r="AQ1377" i="20"/>
  <c r="AR1377" i="20"/>
  <c r="AS1377" i="20"/>
  <c r="AT1377" i="20"/>
  <c r="AU1377" i="20"/>
  <c r="AH1378" i="20"/>
  <c r="AI1378" i="20"/>
  <c r="AJ1378" i="20" s="1"/>
  <c r="AK1378" i="20"/>
  <c r="AL1378" i="20"/>
  <c r="AM1378" i="20"/>
  <c r="AN1378" i="20"/>
  <c r="AO1378" i="20"/>
  <c r="AP1378" i="20"/>
  <c r="AQ1378" i="20"/>
  <c r="AR1378" i="20"/>
  <c r="AS1378" i="20"/>
  <c r="AT1378" i="20" s="1"/>
  <c r="AU1378" i="20"/>
  <c r="AH1379" i="20"/>
  <c r="AI1379" i="20"/>
  <c r="AJ1379" i="20" s="1"/>
  <c r="AK1379" i="20"/>
  <c r="AL1379" i="20"/>
  <c r="AM1379" i="20"/>
  <c r="AN1379" i="20"/>
  <c r="AO1379" i="20"/>
  <c r="AP1379" i="20"/>
  <c r="AQ1379" i="20"/>
  <c r="AR1379" i="20"/>
  <c r="AS1379" i="20"/>
  <c r="AT1379" i="20"/>
  <c r="AU1379" i="20"/>
  <c r="AH1380" i="20"/>
  <c r="AI1380" i="20"/>
  <c r="AJ1380" i="20" s="1"/>
  <c r="AK1380" i="20"/>
  <c r="AL1380" i="20"/>
  <c r="AM1380" i="20"/>
  <c r="AN1380" i="20"/>
  <c r="AO1380" i="20"/>
  <c r="AP1380" i="20"/>
  <c r="AQ1380" i="20"/>
  <c r="AR1380" i="20"/>
  <c r="AS1380" i="20"/>
  <c r="AT1380" i="20"/>
  <c r="AU1380" i="20"/>
  <c r="AH1381" i="20"/>
  <c r="AI1381" i="20"/>
  <c r="AJ1381" i="20" s="1"/>
  <c r="AK1381" i="20"/>
  <c r="AL1381" i="20"/>
  <c r="AM1381" i="20"/>
  <c r="AN1381" i="20"/>
  <c r="AO1381" i="20"/>
  <c r="AP1381" i="20"/>
  <c r="AQ1381" i="20"/>
  <c r="AR1381" i="20"/>
  <c r="AS1381" i="20"/>
  <c r="AT1381" i="20"/>
  <c r="AU1381" i="20"/>
  <c r="AH1382" i="20"/>
  <c r="AI1382" i="20"/>
  <c r="AJ1382" i="20" s="1"/>
  <c r="AK1382" i="20"/>
  <c r="AL1382" i="20"/>
  <c r="AM1382" i="20"/>
  <c r="AN1382" i="20"/>
  <c r="AO1382" i="20"/>
  <c r="AP1382" i="20"/>
  <c r="AQ1382" i="20"/>
  <c r="AR1382" i="20"/>
  <c r="AS1382" i="20"/>
  <c r="AT1382" i="20"/>
  <c r="AU1382" i="20"/>
  <c r="AH1383" i="20"/>
  <c r="AI1383" i="20"/>
  <c r="AJ1383" i="20" s="1"/>
  <c r="AK1383" i="20"/>
  <c r="AL1383" i="20"/>
  <c r="AM1383" i="20"/>
  <c r="AN1383" i="20"/>
  <c r="AO1383" i="20"/>
  <c r="AP1383" i="20"/>
  <c r="AQ1383" i="20"/>
  <c r="AR1383" i="20"/>
  <c r="AS1383" i="20"/>
  <c r="AT1383" i="20"/>
  <c r="AU1383" i="20"/>
  <c r="AH1384" i="20"/>
  <c r="AI1384" i="20"/>
  <c r="AJ1384" i="20" s="1"/>
  <c r="AK1384" i="20"/>
  <c r="AL1384" i="20"/>
  <c r="AM1384" i="20"/>
  <c r="AN1384" i="20"/>
  <c r="AO1384" i="20"/>
  <c r="AP1384" i="20"/>
  <c r="AQ1384" i="20"/>
  <c r="AR1384" i="20"/>
  <c r="AS1384" i="20"/>
  <c r="AT1384" i="20"/>
  <c r="AU1384" i="20"/>
  <c r="AH1385" i="20"/>
  <c r="AI1385" i="20"/>
  <c r="AJ1385" i="20" s="1"/>
  <c r="AK1385" i="20"/>
  <c r="AL1385" i="20"/>
  <c r="AM1385" i="20"/>
  <c r="AN1385" i="20"/>
  <c r="AO1385" i="20"/>
  <c r="AP1385" i="20"/>
  <c r="AQ1385" i="20"/>
  <c r="AR1385" i="20"/>
  <c r="AS1385" i="20"/>
  <c r="AT1385" i="20"/>
  <c r="AU1385" i="20"/>
  <c r="AH1386" i="20"/>
  <c r="AI1386" i="20"/>
  <c r="AJ1386" i="20" s="1"/>
  <c r="AK1386" i="20"/>
  <c r="AL1386" i="20"/>
  <c r="AM1386" i="20"/>
  <c r="AN1386" i="20"/>
  <c r="AO1386" i="20"/>
  <c r="AP1386" i="20"/>
  <c r="AQ1386" i="20"/>
  <c r="AR1386" i="20"/>
  <c r="AS1386" i="20"/>
  <c r="AT1386" i="20"/>
  <c r="AU1386" i="20"/>
  <c r="AH1387" i="20"/>
  <c r="AI1387" i="20"/>
  <c r="AJ1387" i="20" s="1"/>
  <c r="AK1387" i="20"/>
  <c r="AL1387" i="20"/>
  <c r="AM1387" i="20"/>
  <c r="AN1387" i="20"/>
  <c r="AO1387" i="20"/>
  <c r="AP1387" i="20"/>
  <c r="AQ1387" i="20"/>
  <c r="AR1387" i="20"/>
  <c r="AS1387" i="20"/>
  <c r="AT1387" i="20"/>
  <c r="AU1387" i="20"/>
  <c r="AH1388" i="20"/>
  <c r="AI1388" i="20"/>
  <c r="AJ1388" i="20" s="1"/>
  <c r="AK1388" i="20"/>
  <c r="AL1388" i="20"/>
  <c r="AM1388" i="20"/>
  <c r="AN1388" i="20"/>
  <c r="AO1388" i="20"/>
  <c r="AP1388" i="20"/>
  <c r="AQ1388" i="20"/>
  <c r="AR1388" i="20"/>
  <c r="AS1388" i="20"/>
  <c r="AT1388" i="20"/>
  <c r="AU1388" i="20"/>
  <c r="AH1389" i="20"/>
  <c r="AI1389" i="20"/>
  <c r="AJ1389" i="20" s="1"/>
  <c r="AK1389" i="20"/>
  <c r="AL1389" i="20"/>
  <c r="AM1389" i="20"/>
  <c r="AN1389" i="20"/>
  <c r="AO1389" i="20"/>
  <c r="AP1389" i="20"/>
  <c r="AQ1389" i="20"/>
  <c r="AR1389" i="20"/>
  <c r="AS1389" i="20"/>
  <c r="AT1389" i="20"/>
  <c r="AU1389" i="20"/>
  <c r="AH1390" i="20"/>
  <c r="AI1390" i="20"/>
  <c r="AJ1390" i="20" s="1"/>
  <c r="AK1390" i="20"/>
  <c r="AL1390" i="20"/>
  <c r="AM1390" i="20"/>
  <c r="AN1390" i="20"/>
  <c r="AO1390" i="20"/>
  <c r="AP1390" i="20"/>
  <c r="AQ1390" i="20"/>
  <c r="AR1390" i="20"/>
  <c r="AS1390" i="20"/>
  <c r="AT1390" i="20"/>
  <c r="AU1390" i="20"/>
  <c r="AH1391" i="20"/>
  <c r="AI1391" i="20"/>
  <c r="AJ1391" i="20" s="1"/>
  <c r="AK1391" i="20"/>
  <c r="AL1391" i="20"/>
  <c r="AM1391" i="20"/>
  <c r="AN1391" i="20"/>
  <c r="AO1391" i="20"/>
  <c r="AP1391" i="20"/>
  <c r="AQ1391" i="20"/>
  <c r="AR1391" i="20"/>
  <c r="AS1391" i="20"/>
  <c r="AT1391" i="20"/>
  <c r="AU1391" i="20"/>
  <c r="AH1392" i="20"/>
  <c r="AI1392" i="20"/>
  <c r="AJ1392" i="20" s="1"/>
  <c r="AK1392" i="20"/>
  <c r="AL1392" i="20"/>
  <c r="AM1392" i="20"/>
  <c r="AN1392" i="20"/>
  <c r="AO1392" i="20"/>
  <c r="AP1392" i="20"/>
  <c r="AQ1392" i="20"/>
  <c r="AR1392" i="20"/>
  <c r="AS1392" i="20"/>
  <c r="AT1392" i="20"/>
  <c r="AU1392" i="20"/>
  <c r="AH1393" i="20"/>
  <c r="AI1393" i="20"/>
  <c r="AJ1393" i="20" s="1"/>
  <c r="AK1393" i="20"/>
  <c r="AL1393" i="20"/>
  <c r="AM1393" i="20"/>
  <c r="AN1393" i="20"/>
  <c r="AO1393" i="20"/>
  <c r="AP1393" i="20"/>
  <c r="AQ1393" i="20"/>
  <c r="AR1393" i="20"/>
  <c r="AS1393" i="20"/>
  <c r="AT1393" i="20"/>
  <c r="AU1393" i="20"/>
  <c r="AH1394" i="20"/>
  <c r="AI1394" i="20"/>
  <c r="AJ1394" i="20" s="1"/>
  <c r="AK1394" i="20"/>
  <c r="AL1394" i="20"/>
  <c r="AM1394" i="20"/>
  <c r="AN1394" i="20"/>
  <c r="AO1394" i="20"/>
  <c r="AP1394" i="20"/>
  <c r="AQ1394" i="20"/>
  <c r="AR1394" i="20"/>
  <c r="AS1394" i="20"/>
  <c r="AT1394" i="20"/>
  <c r="AU1394" i="20"/>
  <c r="AH1395" i="20"/>
  <c r="AI1395" i="20"/>
  <c r="AJ1395" i="20" s="1"/>
  <c r="AK1395" i="20"/>
  <c r="AL1395" i="20"/>
  <c r="AM1395" i="20"/>
  <c r="AN1395" i="20"/>
  <c r="AO1395" i="20"/>
  <c r="AP1395" i="20"/>
  <c r="AQ1395" i="20"/>
  <c r="AR1395" i="20"/>
  <c r="AS1395" i="20"/>
  <c r="AT1395" i="20"/>
  <c r="AU1395" i="20"/>
  <c r="AH1396" i="20"/>
  <c r="AI1396" i="20"/>
  <c r="AJ1396" i="20" s="1"/>
  <c r="AK1396" i="20"/>
  <c r="AL1396" i="20"/>
  <c r="AM1396" i="20"/>
  <c r="AN1396" i="20"/>
  <c r="AO1396" i="20"/>
  <c r="AP1396" i="20"/>
  <c r="AQ1396" i="20"/>
  <c r="AR1396" i="20"/>
  <c r="AS1396" i="20"/>
  <c r="AT1396" i="20"/>
  <c r="AU1396" i="20"/>
  <c r="AH1397" i="20"/>
  <c r="AI1397" i="20"/>
  <c r="AJ1397" i="20" s="1"/>
  <c r="AK1397" i="20"/>
  <c r="AL1397" i="20"/>
  <c r="AM1397" i="20"/>
  <c r="AN1397" i="20"/>
  <c r="AO1397" i="20"/>
  <c r="AP1397" i="20"/>
  <c r="AQ1397" i="20"/>
  <c r="AR1397" i="20"/>
  <c r="AS1397" i="20"/>
  <c r="AT1397" i="20"/>
  <c r="AU1397" i="20"/>
  <c r="AH1398" i="20"/>
  <c r="AI1398" i="20"/>
  <c r="AJ1398" i="20" s="1"/>
  <c r="AK1398" i="20"/>
  <c r="AL1398" i="20"/>
  <c r="AM1398" i="20"/>
  <c r="AN1398" i="20"/>
  <c r="AO1398" i="20"/>
  <c r="AP1398" i="20"/>
  <c r="AQ1398" i="20"/>
  <c r="AR1398" i="20"/>
  <c r="AS1398" i="20"/>
  <c r="AT1398" i="20"/>
  <c r="AU1398" i="20"/>
  <c r="AH1399" i="20"/>
  <c r="AI1399" i="20"/>
  <c r="AJ1399" i="20" s="1"/>
  <c r="AK1399" i="20"/>
  <c r="AL1399" i="20"/>
  <c r="AM1399" i="20"/>
  <c r="AN1399" i="20"/>
  <c r="AO1399" i="20"/>
  <c r="AP1399" i="20"/>
  <c r="AQ1399" i="20"/>
  <c r="AR1399" i="20"/>
  <c r="AS1399" i="20"/>
  <c r="AT1399" i="20"/>
  <c r="AU1399" i="20"/>
  <c r="AH1400" i="20"/>
  <c r="AI1400" i="20"/>
  <c r="AJ1400" i="20" s="1"/>
  <c r="AK1400" i="20"/>
  <c r="AL1400" i="20"/>
  <c r="AM1400" i="20"/>
  <c r="AN1400" i="20"/>
  <c r="AO1400" i="20"/>
  <c r="AP1400" i="20"/>
  <c r="AQ1400" i="20"/>
  <c r="AR1400" i="20"/>
  <c r="AS1400" i="20"/>
  <c r="AT1400" i="20"/>
  <c r="AU1400" i="20"/>
  <c r="AH1401" i="20"/>
  <c r="AI1401" i="20"/>
  <c r="AJ1401" i="20" s="1"/>
  <c r="AK1401" i="20"/>
  <c r="AL1401" i="20"/>
  <c r="AM1401" i="20"/>
  <c r="AN1401" i="20"/>
  <c r="AO1401" i="20"/>
  <c r="AP1401" i="20"/>
  <c r="AQ1401" i="20"/>
  <c r="AR1401" i="20"/>
  <c r="AS1401" i="20"/>
  <c r="AT1401" i="20"/>
  <c r="AU1401" i="20"/>
  <c r="AH1402" i="20"/>
  <c r="AI1402" i="20"/>
  <c r="AJ1402" i="20" s="1"/>
  <c r="AK1402" i="20"/>
  <c r="AL1402" i="20"/>
  <c r="AM1402" i="20"/>
  <c r="AN1402" i="20"/>
  <c r="AO1402" i="20"/>
  <c r="AP1402" i="20"/>
  <c r="AQ1402" i="20"/>
  <c r="AR1402" i="20"/>
  <c r="AS1402" i="20"/>
  <c r="AT1402" i="20"/>
  <c r="AU1402" i="20"/>
  <c r="AH1403" i="20"/>
  <c r="AI1403" i="20"/>
  <c r="AJ1403" i="20" s="1"/>
  <c r="AK1403" i="20"/>
  <c r="AL1403" i="20"/>
  <c r="AM1403" i="20"/>
  <c r="AN1403" i="20"/>
  <c r="AO1403" i="20"/>
  <c r="AP1403" i="20"/>
  <c r="AQ1403" i="20"/>
  <c r="AR1403" i="20"/>
  <c r="AS1403" i="20"/>
  <c r="AT1403" i="20"/>
  <c r="AU1403" i="20"/>
  <c r="AH1404" i="20"/>
  <c r="AI1404" i="20"/>
  <c r="AJ1404" i="20" s="1"/>
  <c r="AK1404" i="20"/>
  <c r="AL1404" i="20"/>
  <c r="AM1404" i="20"/>
  <c r="AN1404" i="20"/>
  <c r="AO1404" i="20"/>
  <c r="AP1404" i="20"/>
  <c r="AQ1404" i="20"/>
  <c r="AR1404" i="20"/>
  <c r="AS1404" i="20"/>
  <c r="AT1404" i="20"/>
  <c r="AU1404" i="20"/>
  <c r="AH1405" i="20"/>
  <c r="AI1405" i="20"/>
  <c r="AJ1405" i="20" s="1"/>
  <c r="AK1405" i="20"/>
  <c r="AL1405" i="20"/>
  <c r="AM1405" i="20"/>
  <c r="AN1405" i="20"/>
  <c r="AO1405" i="20"/>
  <c r="AP1405" i="20"/>
  <c r="AQ1405" i="20"/>
  <c r="AR1405" i="20"/>
  <c r="AS1405" i="20"/>
  <c r="AT1405" i="20"/>
  <c r="AU1405" i="20"/>
  <c r="AH1406" i="20"/>
  <c r="AI1406" i="20"/>
  <c r="AJ1406" i="20" s="1"/>
  <c r="AK1406" i="20"/>
  <c r="AL1406" i="20"/>
  <c r="AM1406" i="20"/>
  <c r="AN1406" i="20"/>
  <c r="AO1406" i="20"/>
  <c r="AP1406" i="20"/>
  <c r="AQ1406" i="20"/>
  <c r="AR1406" i="20"/>
  <c r="AS1406" i="20"/>
  <c r="AT1406" i="20"/>
  <c r="AU1406" i="20"/>
  <c r="AH1407" i="20"/>
  <c r="AI1407" i="20"/>
  <c r="AJ1407" i="20" s="1"/>
  <c r="AK1407" i="20"/>
  <c r="AL1407" i="20"/>
  <c r="AM1407" i="20"/>
  <c r="AN1407" i="20"/>
  <c r="AO1407" i="20"/>
  <c r="AP1407" i="20"/>
  <c r="AQ1407" i="20"/>
  <c r="AR1407" i="20"/>
  <c r="AS1407" i="20"/>
  <c r="AT1407" i="20"/>
  <c r="AU1407" i="20"/>
  <c r="AH1408" i="20"/>
  <c r="AI1408" i="20"/>
  <c r="AJ1408" i="20" s="1"/>
  <c r="AK1408" i="20"/>
  <c r="AL1408" i="20"/>
  <c r="AM1408" i="20"/>
  <c r="AN1408" i="20"/>
  <c r="AO1408" i="20"/>
  <c r="AP1408" i="20"/>
  <c r="AQ1408" i="20"/>
  <c r="AR1408" i="20"/>
  <c r="AS1408" i="20"/>
  <c r="AT1408" i="20"/>
  <c r="AU1408" i="20"/>
  <c r="AH1409" i="20"/>
  <c r="AI1409" i="20"/>
  <c r="AJ1409" i="20" s="1"/>
  <c r="AK1409" i="20"/>
  <c r="AL1409" i="20"/>
  <c r="AM1409" i="20"/>
  <c r="AN1409" i="20"/>
  <c r="AO1409" i="20"/>
  <c r="AP1409" i="20"/>
  <c r="AQ1409" i="20"/>
  <c r="AR1409" i="20"/>
  <c r="AS1409" i="20"/>
  <c r="AT1409" i="20"/>
  <c r="AU1409" i="20"/>
  <c r="AH1410" i="20"/>
  <c r="AI1410" i="20"/>
  <c r="AJ1410" i="20" s="1"/>
  <c r="AK1410" i="20"/>
  <c r="AL1410" i="20"/>
  <c r="AM1410" i="20"/>
  <c r="AN1410" i="20"/>
  <c r="AO1410" i="20"/>
  <c r="AP1410" i="20"/>
  <c r="AQ1410" i="20"/>
  <c r="AR1410" i="20"/>
  <c r="AS1410" i="20"/>
  <c r="AT1410" i="20"/>
  <c r="AU1410" i="20"/>
  <c r="AH1411" i="20"/>
  <c r="AI1411" i="20"/>
  <c r="AJ1411" i="20" s="1"/>
  <c r="AK1411" i="20"/>
  <c r="AL1411" i="20"/>
  <c r="AM1411" i="20"/>
  <c r="AN1411" i="20"/>
  <c r="AO1411" i="20"/>
  <c r="AP1411" i="20"/>
  <c r="AQ1411" i="20"/>
  <c r="AR1411" i="20"/>
  <c r="AS1411" i="20"/>
  <c r="AT1411" i="20"/>
  <c r="AU1411" i="20"/>
  <c r="AH1412" i="20"/>
  <c r="AI1412" i="20"/>
  <c r="AJ1412" i="20" s="1"/>
  <c r="AK1412" i="20"/>
  <c r="AL1412" i="20"/>
  <c r="AM1412" i="20"/>
  <c r="AN1412" i="20"/>
  <c r="AO1412" i="20"/>
  <c r="AP1412" i="20"/>
  <c r="AQ1412" i="20"/>
  <c r="AR1412" i="20"/>
  <c r="AS1412" i="20"/>
  <c r="AT1412" i="20"/>
  <c r="AU1412" i="20"/>
  <c r="AH1413" i="20"/>
  <c r="AI1413" i="20"/>
  <c r="AJ1413" i="20" s="1"/>
  <c r="AK1413" i="20"/>
  <c r="AL1413" i="20"/>
  <c r="AM1413" i="20"/>
  <c r="AN1413" i="20"/>
  <c r="AO1413" i="20"/>
  <c r="AP1413" i="20"/>
  <c r="AQ1413" i="20"/>
  <c r="AR1413" i="20"/>
  <c r="AS1413" i="20"/>
  <c r="AT1413" i="20"/>
  <c r="AU1413" i="20"/>
  <c r="AH1414" i="20"/>
  <c r="AI1414" i="20"/>
  <c r="AJ1414" i="20" s="1"/>
  <c r="AK1414" i="20"/>
  <c r="AL1414" i="20"/>
  <c r="AM1414" i="20"/>
  <c r="AN1414" i="20"/>
  <c r="AO1414" i="20"/>
  <c r="AP1414" i="20"/>
  <c r="AQ1414" i="20"/>
  <c r="AR1414" i="20"/>
  <c r="AS1414" i="20"/>
  <c r="AT1414" i="20"/>
  <c r="AU1414" i="20"/>
  <c r="AH1415" i="20"/>
  <c r="AI1415" i="20"/>
  <c r="AJ1415" i="20" s="1"/>
  <c r="AK1415" i="20"/>
  <c r="AL1415" i="20"/>
  <c r="AM1415" i="20"/>
  <c r="AN1415" i="20"/>
  <c r="AO1415" i="20"/>
  <c r="AP1415" i="20"/>
  <c r="AQ1415" i="20"/>
  <c r="AR1415" i="20"/>
  <c r="AS1415" i="20"/>
  <c r="AT1415" i="20"/>
  <c r="AU1415" i="20"/>
  <c r="AH1416" i="20"/>
  <c r="AI1416" i="20"/>
  <c r="AJ1416" i="20" s="1"/>
  <c r="AK1416" i="20"/>
  <c r="AL1416" i="20"/>
  <c r="AM1416" i="20"/>
  <c r="AN1416" i="20"/>
  <c r="AO1416" i="20"/>
  <c r="AP1416" i="20"/>
  <c r="AQ1416" i="20"/>
  <c r="AR1416" i="20"/>
  <c r="AS1416" i="20"/>
  <c r="AT1416" i="20"/>
  <c r="AU1416" i="20"/>
  <c r="AH1417" i="20"/>
  <c r="AI1417" i="20"/>
  <c r="AJ1417" i="20" s="1"/>
  <c r="AK1417" i="20"/>
  <c r="AL1417" i="20"/>
  <c r="AM1417" i="20"/>
  <c r="AN1417" i="20"/>
  <c r="AO1417" i="20"/>
  <c r="AP1417" i="20"/>
  <c r="AQ1417" i="20"/>
  <c r="AR1417" i="20"/>
  <c r="AS1417" i="20"/>
  <c r="AT1417" i="20"/>
  <c r="AU1417" i="20"/>
  <c r="AH1418" i="20"/>
  <c r="AI1418" i="20"/>
  <c r="AJ1418" i="20" s="1"/>
  <c r="AK1418" i="20"/>
  <c r="AL1418" i="20"/>
  <c r="AM1418" i="20"/>
  <c r="AN1418" i="20"/>
  <c r="AO1418" i="20"/>
  <c r="AP1418" i="20"/>
  <c r="AQ1418" i="20"/>
  <c r="AR1418" i="20"/>
  <c r="AS1418" i="20"/>
  <c r="AT1418" i="20"/>
  <c r="AU1418" i="20"/>
  <c r="AH1419" i="20"/>
  <c r="AI1419" i="20"/>
  <c r="AJ1419" i="20" s="1"/>
  <c r="AK1419" i="20"/>
  <c r="AL1419" i="20"/>
  <c r="AM1419" i="20"/>
  <c r="AN1419" i="20"/>
  <c r="AO1419" i="20"/>
  <c r="AP1419" i="20"/>
  <c r="AQ1419" i="20"/>
  <c r="AR1419" i="20"/>
  <c r="AS1419" i="20"/>
  <c r="AT1419" i="20"/>
  <c r="AU1419" i="20"/>
  <c r="AH1420" i="20"/>
  <c r="AI1420" i="20"/>
  <c r="AJ1420" i="20" s="1"/>
  <c r="AK1420" i="20"/>
  <c r="AL1420" i="20"/>
  <c r="AM1420" i="20"/>
  <c r="AN1420" i="20"/>
  <c r="AO1420" i="20"/>
  <c r="AP1420" i="20"/>
  <c r="AQ1420" i="20"/>
  <c r="AR1420" i="20"/>
  <c r="AS1420" i="20"/>
  <c r="AT1420" i="20"/>
  <c r="AU1420" i="20"/>
  <c r="AH1421" i="20"/>
  <c r="AI1421" i="20"/>
  <c r="AJ1421" i="20" s="1"/>
  <c r="AK1421" i="20"/>
  <c r="AL1421" i="20"/>
  <c r="AM1421" i="20"/>
  <c r="AN1421" i="20"/>
  <c r="AO1421" i="20"/>
  <c r="AP1421" i="20"/>
  <c r="AQ1421" i="20"/>
  <c r="AR1421" i="20"/>
  <c r="AS1421" i="20"/>
  <c r="AT1421" i="20"/>
  <c r="AU1421" i="20"/>
  <c r="AH1422" i="20"/>
  <c r="AI1422" i="20"/>
  <c r="AJ1422" i="20" s="1"/>
  <c r="AK1422" i="20"/>
  <c r="AL1422" i="20"/>
  <c r="AM1422" i="20"/>
  <c r="AN1422" i="20"/>
  <c r="AO1422" i="20"/>
  <c r="AP1422" i="20"/>
  <c r="AQ1422" i="20"/>
  <c r="AR1422" i="20"/>
  <c r="AS1422" i="20"/>
  <c r="AT1422" i="20"/>
  <c r="AU1422" i="20"/>
  <c r="AH1423" i="20"/>
  <c r="AI1423" i="20"/>
  <c r="AJ1423" i="20" s="1"/>
  <c r="AK1423" i="20"/>
  <c r="AL1423" i="20"/>
  <c r="AM1423" i="20"/>
  <c r="AN1423" i="20"/>
  <c r="AO1423" i="20"/>
  <c r="AP1423" i="20"/>
  <c r="AQ1423" i="20"/>
  <c r="AR1423" i="20"/>
  <c r="AS1423" i="20"/>
  <c r="AT1423" i="20"/>
  <c r="AU1423" i="20"/>
  <c r="AH1424" i="20"/>
  <c r="AI1424" i="20"/>
  <c r="AJ1424" i="20" s="1"/>
  <c r="AK1424" i="20"/>
  <c r="AL1424" i="20"/>
  <c r="AM1424" i="20"/>
  <c r="AN1424" i="20"/>
  <c r="AO1424" i="20"/>
  <c r="AP1424" i="20"/>
  <c r="AQ1424" i="20"/>
  <c r="AR1424" i="20"/>
  <c r="AS1424" i="20"/>
  <c r="AT1424" i="20"/>
  <c r="AU1424" i="20"/>
  <c r="AH1425" i="20"/>
  <c r="AI1425" i="20"/>
  <c r="AJ1425" i="20" s="1"/>
  <c r="AK1425" i="20"/>
  <c r="AL1425" i="20"/>
  <c r="AM1425" i="20"/>
  <c r="AN1425" i="20"/>
  <c r="AO1425" i="20"/>
  <c r="AP1425" i="20"/>
  <c r="AQ1425" i="20"/>
  <c r="AR1425" i="20"/>
  <c r="AS1425" i="20"/>
  <c r="AT1425" i="20"/>
  <c r="AU1425" i="20"/>
  <c r="AH1426" i="20"/>
  <c r="AI1426" i="20"/>
  <c r="AJ1426" i="20" s="1"/>
  <c r="AK1426" i="20"/>
  <c r="AL1426" i="20"/>
  <c r="AM1426" i="20"/>
  <c r="AN1426" i="20"/>
  <c r="AO1426" i="20"/>
  <c r="AP1426" i="20"/>
  <c r="AQ1426" i="20"/>
  <c r="AR1426" i="20"/>
  <c r="AS1426" i="20"/>
  <c r="AT1426" i="20"/>
  <c r="AU1426" i="20"/>
  <c r="AH1427" i="20"/>
  <c r="AI1427" i="20"/>
  <c r="AJ1427" i="20" s="1"/>
  <c r="AK1427" i="20"/>
  <c r="AL1427" i="20"/>
  <c r="AM1427" i="20"/>
  <c r="AN1427" i="20"/>
  <c r="AO1427" i="20"/>
  <c r="AP1427" i="20"/>
  <c r="AQ1427" i="20"/>
  <c r="AR1427" i="20"/>
  <c r="AS1427" i="20"/>
  <c r="AT1427" i="20"/>
  <c r="AU1427" i="20"/>
  <c r="AH1428" i="20"/>
  <c r="AI1428" i="20"/>
  <c r="AJ1428" i="20" s="1"/>
  <c r="AM1428" i="20" s="1"/>
  <c r="AN1428" i="20" s="1"/>
  <c r="AK1428" i="20"/>
  <c r="AL1428" i="20"/>
  <c r="AO1428" i="20"/>
  <c r="AP1428" i="20"/>
  <c r="AQ1428" i="20"/>
  <c r="AR1428" i="20"/>
  <c r="AS1428" i="20"/>
  <c r="AT1428" i="20"/>
  <c r="AU1428" i="20"/>
  <c r="AH1429" i="20"/>
  <c r="AI1429" i="20"/>
  <c r="AJ1429" i="20" s="1"/>
  <c r="AK1429" i="20"/>
  <c r="AL1429" i="20"/>
  <c r="AM1429" i="20"/>
  <c r="AN1429" i="20"/>
  <c r="AO1429" i="20"/>
  <c r="AP1429" i="20"/>
  <c r="AQ1429" i="20"/>
  <c r="AR1429" i="20"/>
  <c r="AS1429" i="20"/>
  <c r="AT1429" i="20"/>
  <c r="AU1429" i="20"/>
  <c r="AH1430" i="20"/>
  <c r="AI1430" i="20"/>
  <c r="AJ1430" i="20" s="1"/>
  <c r="AK1430" i="20"/>
  <c r="AL1430" i="20"/>
  <c r="AM1430" i="20"/>
  <c r="AN1430" i="20"/>
  <c r="AO1430" i="20"/>
  <c r="AP1430" i="20"/>
  <c r="AQ1430" i="20"/>
  <c r="AR1430" i="20"/>
  <c r="AS1430" i="20"/>
  <c r="AT1430" i="20"/>
  <c r="AU1430" i="20"/>
  <c r="AH1431" i="20"/>
  <c r="AI1431" i="20"/>
  <c r="AJ1431" i="20" s="1"/>
  <c r="AK1431" i="20"/>
  <c r="AL1431" i="20"/>
  <c r="AM1431" i="20"/>
  <c r="AN1431" i="20"/>
  <c r="AO1431" i="20"/>
  <c r="AP1431" i="20"/>
  <c r="AQ1431" i="20"/>
  <c r="AR1431" i="20"/>
  <c r="AS1431" i="20"/>
  <c r="AT1431" i="20"/>
  <c r="AU1431" i="20"/>
  <c r="AH1432" i="20"/>
  <c r="AI1432" i="20"/>
  <c r="AJ1432" i="20" s="1"/>
  <c r="AK1432" i="20"/>
  <c r="AL1432" i="20"/>
  <c r="AM1432" i="20"/>
  <c r="AN1432" i="20"/>
  <c r="AO1432" i="20"/>
  <c r="AP1432" i="20"/>
  <c r="AQ1432" i="20"/>
  <c r="AR1432" i="20"/>
  <c r="AS1432" i="20"/>
  <c r="AT1432" i="20"/>
  <c r="AU1432" i="20"/>
  <c r="AH1433" i="20"/>
  <c r="AI1433" i="20"/>
  <c r="AJ1433" i="20" s="1"/>
  <c r="AK1433" i="20"/>
  <c r="AL1433" i="20"/>
  <c r="AM1433" i="20"/>
  <c r="AN1433" i="20"/>
  <c r="AO1433" i="20"/>
  <c r="AP1433" i="20"/>
  <c r="AQ1433" i="20"/>
  <c r="AR1433" i="20"/>
  <c r="AS1433" i="20"/>
  <c r="AT1433" i="20"/>
  <c r="AU1433" i="20"/>
  <c r="AH1434" i="20"/>
  <c r="AI1434" i="20"/>
  <c r="AJ1434" i="20" s="1"/>
  <c r="AK1434" i="20"/>
  <c r="AL1434" i="20"/>
  <c r="AM1434" i="20"/>
  <c r="AN1434" i="20"/>
  <c r="AO1434" i="20"/>
  <c r="AP1434" i="20"/>
  <c r="AQ1434" i="20"/>
  <c r="AR1434" i="20"/>
  <c r="AS1434" i="20"/>
  <c r="AT1434" i="20"/>
  <c r="AU1434" i="20"/>
  <c r="AH1435" i="20"/>
  <c r="AI1435" i="20"/>
  <c r="AJ1435" i="20" s="1"/>
  <c r="AK1435" i="20"/>
  <c r="AL1435" i="20"/>
  <c r="AM1435" i="20"/>
  <c r="AN1435" i="20" s="1"/>
  <c r="AO1435" i="20"/>
  <c r="AP1435" i="20"/>
  <c r="AQ1435" i="20"/>
  <c r="AR1435" i="20"/>
  <c r="AS1435" i="20"/>
  <c r="AT1435" i="20" s="1"/>
  <c r="AU1435" i="20"/>
  <c r="AH1436" i="20"/>
  <c r="AI1436" i="20"/>
  <c r="AJ1436" i="20" s="1"/>
  <c r="AK1436" i="20"/>
  <c r="AL1436" i="20"/>
  <c r="AM1436" i="20"/>
  <c r="AN1436" i="20"/>
  <c r="AO1436" i="20"/>
  <c r="AP1436" i="20"/>
  <c r="AQ1436" i="20"/>
  <c r="AR1436" i="20"/>
  <c r="AS1436" i="20"/>
  <c r="AT1436" i="20"/>
  <c r="AU1436" i="20"/>
  <c r="AH1437" i="20"/>
  <c r="AI1437" i="20"/>
  <c r="AJ1437" i="20" s="1"/>
  <c r="AK1437" i="20"/>
  <c r="AL1437" i="20"/>
  <c r="AM1437" i="20"/>
  <c r="AN1437" i="20"/>
  <c r="AO1437" i="20"/>
  <c r="AP1437" i="20"/>
  <c r="AQ1437" i="20"/>
  <c r="AR1437" i="20"/>
  <c r="AS1437" i="20"/>
  <c r="AT1437" i="20"/>
  <c r="AU1437" i="20"/>
  <c r="AH1438" i="20"/>
  <c r="AI1438" i="20"/>
  <c r="AJ1438" i="20" s="1"/>
  <c r="AK1438" i="20"/>
  <c r="AL1438" i="20"/>
  <c r="AM1438" i="20"/>
  <c r="AN1438" i="20"/>
  <c r="AO1438" i="20"/>
  <c r="AP1438" i="20"/>
  <c r="AQ1438" i="20"/>
  <c r="AR1438" i="20"/>
  <c r="AS1438" i="20"/>
  <c r="AT1438" i="20"/>
  <c r="AU1438" i="20"/>
  <c r="AH1439" i="20"/>
  <c r="AI1439" i="20"/>
  <c r="AJ1439" i="20" s="1"/>
  <c r="AK1439" i="20"/>
  <c r="AL1439" i="20"/>
  <c r="AM1439" i="20"/>
  <c r="AN1439" i="20"/>
  <c r="AO1439" i="20"/>
  <c r="AP1439" i="20"/>
  <c r="AQ1439" i="20"/>
  <c r="AR1439" i="20"/>
  <c r="AS1439" i="20"/>
  <c r="AT1439" i="20"/>
  <c r="AU1439" i="20"/>
  <c r="AH1440" i="20"/>
  <c r="AI1440" i="20"/>
  <c r="AJ1440" i="20" s="1"/>
  <c r="AK1440" i="20"/>
  <c r="AL1440" i="20"/>
  <c r="AM1440" i="20"/>
  <c r="AN1440" i="20"/>
  <c r="AO1440" i="20"/>
  <c r="AP1440" i="20"/>
  <c r="AQ1440" i="20"/>
  <c r="AR1440" i="20"/>
  <c r="AS1440" i="20"/>
  <c r="AT1440" i="20"/>
  <c r="AU1440" i="20"/>
  <c r="AH1441" i="20"/>
  <c r="AI1441" i="20"/>
  <c r="AJ1441" i="20" s="1"/>
  <c r="AK1441" i="20"/>
  <c r="AL1441" i="20"/>
  <c r="AM1441" i="20"/>
  <c r="AN1441" i="20"/>
  <c r="AO1441" i="20"/>
  <c r="AP1441" i="20"/>
  <c r="AQ1441" i="20"/>
  <c r="AR1441" i="20"/>
  <c r="AS1441" i="20"/>
  <c r="AT1441" i="20"/>
  <c r="AU1441" i="20"/>
  <c r="AH1442" i="20"/>
  <c r="AI1442" i="20"/>
  <c r="AJ1442" i="20" s="1"/>
  <c r="AK1442" i="20"/>
  <c r="AL1442" i="20"/>
  <c r="AM1442" i="20"/>
  <c r="AN1442" i="20"/>
  <c r="AO1442" i="20"/>
  <c r="AP1442" i="20"/>
  <c r="AQ1442" i="20"/>
  <c r="AR1442" i="20"/>
  <c r="AS1442" i="20"/>
  <c r="AT1442" i="20"/>
  <c r="AU1442" i="20"/>
  <c r="AH1443" i="20"/>
  <c r="AI1443" i="20"/>
  <c r="AJ1443" i="20" s="1"/>
  <c r="AK1443" i="20"/>
  <c r="AL1443" i="20"/>
  <c r="AM1443" i="20"/>
  <c r="AN1443" i="20"/>
  <c r="AO1443" i="20"/>
  <c r="AP1443" i="20"/>
  <c r="AQ1443" i="20"/>
  <c r="AR1443" i="20"/>
  <c r="AS1443" i="20"/>
  <c r="AT1443" i="20"/>
  <c r="AU1443" i="20"/>
  <c r="AH1444" i="20"/>
  <c r="AI1444" i="20"/>
  <c r="AJ1444" i="20" s="1"/>
  <c r="AK1444" i="20"/>
  <c r="AL1444" i="20"/>
  <c r="AM1444" i="20"/>
  <c r="AN1444" i="20"/>
  <c r="AO1444" i="20"/>
  <c r="AP1444" i="20"/>
  <c r="AQ1444" i="20"/>
  <c r="AR1444" i="20"/>
  <c r="AS1444" i="20"/>
  <c r="AT1444" i="20"/>
  <c r="AU1444" i="20"/>
  <c r="AH1445" i="20"/>
  <c r="AI1445" i="20"/>
  <c r="AJ1445" i="20" s="1"/>
  <c r="AK1445" i="20"/>
  <c r="AL1445" i="20"/>
  <c r="AM1445" i="20"/>
  <c r="AN1445" i="20"/>
  <c r="AO1445" i="20"/>
  <c r="AP1445" i="20"/>
  <c r="AQ1445" i="20"/>
  <c r="AR1445" i="20"/>
  <c r="AS1445" i="20"/>
  <c r="AT1445" i="20"/>
  <c r="AU1445" i="20"/>
  <c r="AH1446" i="20"/>
  <c r="AI1446" i="20"/>
  <c r="AJ1446" i="20" s="1"/>
  <c r="AK1446" i="20"/>
  <c r="AL1446" i="20"/>
  <c r="AM1446" i="20"/>
  <c r="AN1446" i="20"/>
  <c r="AO1446" i="20"/>
  <c r="AP1446" i="20"/>
  <c r="AQ1446" i="20"/>
  <c r="AR1446" i="20"/>
  <c r="AS1446" i="20"/>
  <c r="AT1446" i="20"/>
  <c r="AU1446" i="20"/>
  <c r="AH1447" i="20"/>
  <c r="AI1447" i="20"/>
  <c r="AJ1447" i="20" s="1"/>
  <c r="AK1447" i="20"/>
  <c r="AL1447" i="20"/>
  <c r="AM1447" i="20"/>
  <c r="AN1447" i="20"/>
  <c r="AO1447" i="20"/>
  <c r="AP1447" i="20"/>
  <c r="AQ1447" i="20"/>
  <c r="AR1447" i="20"/>
  <c r="AS1447" i="20"/>
  <c r="AT1447" i="20"/>
  <c r="AU1447" i="20"/>
  <c r="AH1448" i="20"/>
  <c r="AI1448" i="20"/>
  <c r="AJ1448" i="20" s="1"/>
  <c r="AK1448" i="20"/>
  <c r="AL1448" i="20"/>
  <c r="AM1448" i="20"/>
  <c r="AN1448" i="20"/>
  <c r="AO1448" i="20"/>
  <c r="AP1448" i="20"/>
  <c r="AQ1448" i="20"/>
  <c r="AR1448" i="20"/>
  <c r="AS1448" i="20"/>
  <c r="AT1448" i="20"/>
  <c r="AU1448" i="20"/>
  <c r="AH1449" i="20"/>
  <c r="AI1449" i="20"/>
  <c r="AJ1449" i="20" s="1"/>
  <c r="AK1449" i="20"/>
  <c r="AL1449" i="20"/>
  <c r="AM1449" i="20"/>
  <c r="AN1449" i="20"/>
  <c r="AO1449" i="20"/>
  <c r="AP1449" i="20"/>
  <c r="AQ1449" i="20"/>
  <c r="AR1449" i="20"/>
  <c r="AS1449" i="20"/>
  <c r="AT1449" i="20"/>
  <c r="AU1449" i="20"/>
  <c r="AH1450" i="20"/>
  <c r="AI1450" i="20"/>
  <c r="AJ1450" i="20" s="1"/>
  <c r="AK1450" i="20"/>
  <c r="AL1450" i="20"/>
  <c r="AM1450" i="20"/>
  <c r="AN1450" i="20"/>
  <c r="AO1450" i="20"/>
  <c r="AP1450" i="20"/>
  <c r="AQ1450" i="20"/>
  <c r="AR1450" i="20"/>
  <c r="AS1450" i="20"/>
  <c r="AT1450" i="20"/>
  <c r="AU1450" i="20"/>
  <c r="AH1451" i="20"/>
  <c r="AI1451" i="20"/>
  <c r="AJ1451" i="20" s="1"/>
  <c r="AK1451" i="20"/>
  <c r="AL1451" i="20"/>
  <c r="AM1451" i="20"/>
  <c r="AN1451" i="20"/>
  <c r="AO1451" i="20"/>
  <c r="AP1451" i="20"/>
  <c r="AQ1451" i="20"/>
  <c r="AR1451" i="20"/>
  <c r="AS1451" i="20"/>
  <c r="AT1451" i="20"/>
  <c r="AU1451" i="20"/>
  <c r="AH1452" i="20"/>
  <c r="AI1452" i="20"/>
  <c r="AJ1452" i="20" s="1"/>
  <c r="AK1452" i="20"/>
  <c r="AL1452" i="20"/>
  <c r="AM1452" i="20"/>
  <c r="AN1452" i="20"/>
  <c r="AO1452" i="20"/>
  <c r="AP1452" i="20"/>
  <c r="AQ1452" i="20"/>
  <c r="AR1452" i="20"/>
  <c r="AS1452" i="20"/>
  <c r="AT1452" i="20"/>
  <c r="AU1452" i="20"/>
  <c r="AH1453" i="20"/>
  <c r="AI1453" i="20"/>
  <c r="AJ1453" i="20" s="1"/>
  <c r="AK1453" i="20"/>
  <c r="AL1453" i="20"/>
  <c r="AM1453" i="20"/>
  <c r="AN1453" i="20"/>
  <c r="AO1453" i="20"/>
  <c r="AP1453" i="20"/>
  <c r="AQ1453" i="20"/>
  <c r="AR1453" i="20"/>
  <c r="AS1453" i="20"/>
  <c r="AT1453" i="20"/>
  <c r="AU1453" i="20"/>
  <c r="AH1454" i="20"/>
  <c r="AI1454" i="20"/>
  <c r="AJ1454" i="20" s="1"/>
  <c r="AK1454" i="20"/>
  <c r="AL1454" i="20"/>
  <c r="AM1454" i="20"/>
  <c r="AN1454" i="20"/>
  <c r="AO1454" i="20"/>
  <c r="AP1454" i="20"/>
  <c r="AQ1454" i="20"/>
  <c r="AR1454" i="20"/>
  <c r="AS1454" i="20"/>
  <c r="AT1454" i="20"/>
  <c r="AU1454" i="20"/>
  <c r="AH1455" i="20"/>
  <c r="AI1455" i="20"/>
  <c r="AJ1455" i="20" s="1"/>
  <c r="AK1455" i="20"/>
  <c r="AL1455" i="20"/>
  <c r="AM1455" i="20"/>
  <c r="AN1455" i="20"/>
  <c r="AO1455" i="20"/>
  <c r="AP1455" i="20"/>
  <c r="AQ1455" i="20"/>
  <c r="AR1455" i="20"/>
  <c r="AS1455" i="20"/>
  <c r="AT1455" i="20"/>
  <c r="AU1455" i="20"/>
  <c r="AH1456" i="20"/>
  <c r="AI1456" i="20"/>
  <c r="AJ1456" i="20" s="1"/>
  <c r="AK1456" i="20"/>
  <c r="AL1456" i="20"/>
  <c r="AM1456" i="20"/>
  <c r="AN1456" i="20"/>
  <c r="AO1456" i="20"/>
  <c r="AP1456" i="20"/>
  <c r="AQ1456" i="20"/>
  <c r="AR1456" i="20"/>
  <c r="AS1456" i="20"/>
  <c r="AT1456" i="20"/>
  <c r="AU1456" i="20"/>
  <c r="AH1457" i="20"/>
  <c r="AI1457" i="20"/>
  <c r="AJ1457" i="20" s="1"/>
  <c r="AK1457" i="20"/>
  <c r="AL1457" i="20"/>
  <c r="AM1457" i="20"/>
  <c r="AN1457" i="20"/>
  <c r="AO1457" i="20"/>
  <c r="AP1457" i="20"/>
  <c r="AQ1457" i="20"/>
  <c r="AR1457" i="20"/>
  <c r="AS1457" i="20"/>
  <c r="AT1457" i="20"/>
  <c r="AU1457" i="20"/>
  <c r="AH1458" i="20"/>
  <c r="AI1458" i="20"/>
  <c r="AJ1458" i="20" s="1"/>
  <c r="AK1458" i="20"/>
  <c r="AL1458" i="20"/>
  <c r="AM1458" i="20"/>
  <c r="AN1458" i="20"/>
  <c r="AO1458" i="20"/>
  <c r="AP1458" i="20"/>
  <c r="AQ1458" i="20"/>
  <c r="AR1458" i="20"/>
  <c r="AS1458" i="20"/>
  <c r="AT1458" i="20"/>
  <c r="AU1458" i="20"/>
  <c r="AH1459" i="20"/>
  <c r="AI1459" i="20"/>
  <c r="AJ1459" i="20" s="1"/>
  <c r="AK1459" i="20"/>
  <c r="AL1459" i="20"/>
  <c r="AM1459" i="20"/>
  <c r="AN1459" i="20"/>
  <c r="AO1459" i="20"/>
  <c r="AP1459" i="20"/>
  <c r="AQ1459" i="20"/>
  <c r="AR1459" i="20"/>
  <c r="AS1459" i="20"/>
  <c r="AT1459" i="20"/>
  <c r="AU1459" i="20"/>
  <c r="AH1460" i="20"/>
  <c r="AI1460" i="20"/>
  <c r="AJ1460" i="20" s="1"/>
  <c r="AK1460" i="20"/>
  <c r="AL1460" i="20"/>
  <c r="AM1460" i="20"/>
  <c r="AN1460" i="20"/>
  <c r="AO1460" i="20"/>
  <c r="AP1460" i="20"/>
  <c r="AQ1460" i="20"/>
  <c r="AR1460" i="20"/>
  <c r="AS1460" i="20"/>
  <c r="AT1460" i="20"/>
  <c r="AU1460" i="20"/>
  <c r="AH1461" i="20"/>
  <c r="AI1461" i="20"/>
  <c r="AJ1461" i="20" s="1"/>
  <c r="AK1461" i="20"/>
  <c r="AL1461" i="20"/>
  <c r="AM1461" i="20"/>
  <c r="AN1461" i="20"/>
  <c r="AO1461" i="20"/>
  <c r="AP1461" i="20"/>
  <c r="AQ1461" i="20"/>
  <c r="AR1461" i="20"/>
  <c r="AS1461" i="20"/>
  <c r="AT1461" i="20"/>
  <c r="AU1461" i="20"/>
  <c r="AH1462" i="20"/>
  <c r="AI1462" i="20"/>
  <c r="AJ1462" i="20" s="1"/>
  <c r="AK1462" i="20"/>
  <c r="AL1462" i="20"/>
  <c r="AM1462" i="20"/>
  <c r="AN1462" i="20"/>
  <c r="AO1462" i="20"/>
  <c r="AP1462" i="20"/>
  <c r="AQ1462" i="20"/>
  <c r="AR1462" i="20"/>
  <c r="AS1462" i="20"/>
  <c r="AT1462" i="20"/>
  <c r="AU1462" i="20"/>
  <c r="AH1463" i="20"/>
  <c r="AI1463" i="20"/>
  <c r="AJ1463" i="20" s="1"/>
  <c r="AK1463" i="20"/>
  <c r="AL1463" i="20"/>
  <c r="AM1463" i="20"/>
  <c r="AN1463" i="20"/>
  <c r="AO1463" i="20"/>
  <c r="AP1463" i="20"/>
  <c r="AQ1463" i="20"/>
  <c r="AR1463" i="20"/>
  <c r="AS1463" i="20"/>
  <c r="AT1463" i="20"/>
  <c r="AU1463" i="20"/>
  <c r="AH1464" i="20"/>
  <c r="AI1464" i="20"/>
  <c r="AJ1464" i="20" s="1"/>
  <c r="AK1464" i="20"/>
  <c r="AL1464" i="20"/>
  <c r="AM1464" i="20"/>
  <c r="AN1464" i="20"/>
  <c r="AO1464" i="20"/>
  <c r="AP1464" i="20"/>
  <c r="AQ1464" i="20"/>
  <c r="AR1464" i="20"/>
  <c r="AS1464" i="20"/>
  <c r="AT1464" i="20"/>
  <c r="AU1464" i="20"/>
  <c r="AH1465" i="20"/>
  <c r="AI1465" i="20"/>
  <c r="AJ1465" i="20" s="1"/>
  <c r="AK1465" i="20"/>
  <c r="AL1465" i="20"/>
  <c r="AM1465" i="20"/>
  <c r="AN1465" i="20"/>
  <c r="AO1465" i="20"/>
  <c r="AP1465" i="20"/>
  <c r="AQ1465" i="20"/>
  <c r="AR1465" i="20"/>
  <c r="AS1465" i="20"/>
  <c r="AT1465" i="20"/>
  <c r="AU1465" i="20"/>
  <c r="AH1466" i="20"/>
  <c r="AI1466" i="20"/>
  <c r="AJ1466" i="20" s="1"/>
  <c r="AK1466" i="20"/>
  <c r="AL1466" i="20"/>
  <c r="AM1466" i="20"/>
  <c r="AN1466" i="20"/>
  <c r="AO1466" i="20"/>
  <c r="AP1466" i="20"/>
  <c r="AQ1466" i="20"/>
  <c r="AR1466" i="20"/>
  <c r="AS1466" i="20"/>
  <c r="AT1466" i="20"/>
  <c r="AU1466" i="20"/>
  <c r="AH1467" i="20"/>
  <c r="AI1467" i="20"/>
  <c r="AJ1467" i="20" s="1"/>
  <c r="AK1467" i="20"/>
  <c r="AL1467" i="20"/>
  <c r="AM1467" i="20"/>
  <c r="AN1467" i="20"/>
  <c r="AO1467" i="20"/>
  <c r="AP1467" i="20"/>
  <c r="AQ1467" i="20"/>
  <c r="AR1467" i="20"/>
  <c r="AS1467" i="20"/>
  <c r="AT1467" i="20"/>
  <c r="AU1467" i="20"/>
  <c r="AH1468" i="20"/>
  <c r="AI1468" i="20"/>
  <c r="AJ1468" i="20" s="1"/>
  <c r="AK1468" i="20"/>
  <c r="AL1468" i="20"/>
  <c r="AM1468" i="20"/>
  <c r="AN1468" i="20"/>
  <c r="AO1468" i="20"/>
  <c r="AP1468" i="20"/>
  <c r="AQ1468" i="20"/>
  <c r="AR1468" i="20"/>
  <c r="AS1468" i="20"/>
  <c r="AT1468" i="20"/>
  <c r="AU1468" i="20"/>
  <c r="AH1469" i="20"/>
  <c r="AI1469" i="20"/>
  <c r="AJ1469" i="20" s="1"/>
  <c r="AK1469" i="20"/>
  <c r="AL1469" i="20"/>
  <c r="AM1469" i="20"/>
  <c r="AN1469" i="20"/>
  <c r="AO1469" i="20"/>
  <c r="AP1469" i="20"/>
  <c r="AQ1469" i="20"/>
  <c r="AR1469" i="20"/>
  <c r="AS1469" i="20"/>
  <c r="AT1469" i="20"/>
  <c r="AU1469" i="20"/>
  <c r="AH1470" i="20"/>
  <c r="AI1470" i="20"/>
  <c r="AJ1470" i="20" s="1"/>
  <c r="AK1470" i="20"/>
  <c r="AL1470" i="20"/>
  <c r="AM1470" i="20"/>
  <c r="AN1470" i="20"/>
  <c r="AO1470" i="20"/>
  <c r="AP1470" i="20"/>
  <c r="AQ1470" i="20"/>
  <c r="AR1470" i="20"/>
  <c r="AS1470" i="20"/>
  <c r="AT1470" i="20"/>
  <c r="AU1470" i="20"/>
  <c r="AH1471" i="20"/>
  <c r="AI1471" i="20"/>
  <c r="AJ1471" i="20" s="1"/>
  <c r="AK1471" i="20"/>
  <c r="AL1471" i="20"/>
  <c r="AM1471" i="20"/>
  <c r="AN1471" i="20"/>
  <c r="AO1471" i="20"/>
  <c r="AP1471" i="20"/>
  <c r="AQ1471" i="20"/>
  <c r="AR1471" i="20"/>
  <c r="AS1471" i="20"/>
  <c r="AT1471" i="20"/>
  <c r="AU1471" i="20"/>
  <c r="AH1472" i="20"/>
  <c r="AI1472" i="20"/>
  <c r="AJ1472" i="20" s="1"/>
  <c r="AK1472" i="20"/>
  <c r="AL1472" i="20"/>
  <c r="AM1472" i="20"/>
  <c r="AN1472" i="20"/>
  <c r="AO1472" i="20"/>
  <c r="AP1472" i="20"/>
  <c r="AQ1472" i="20"/>
  <c r="AR1472" i="20"/>
  <c r="AS1472" i="20"/>
  <c r="AT1472" i="20"/>
  <c r="AU1472" i="20"/>
  <c r="AH1473" i="20"/>
  <c r="AI1473" i="20"/>
  <c r="AJ1473" i="20" s="1"/>
  <c r="AK1473" i="20"/>
  <c r="AL1473" i="20"/>
  <c r="AM1473" i="20"/>
  <c r="AN1473" i="20"/>
  <c r="AO1473" i="20"/>
  <c r="AP1473" i="20"/>
  <c r="AQ1473" i="20"/>
  <c r="AR1473" i="20"/>
  <c r="AS1473" i="20"/>
  <c r="AT1473" i="20"/>
  <c r="AU1473" i="20"/>
  <c r="AH1474" i="20"/>
  <c r="AI1474" i="20"/>
  <c r="AJ1474" i="20" s="1"/>
  <c r="AK1474" i="20"/>
  <c r="AL1474" i="20"/>
  <c r="AM1474" i="20"/>
  <c r="AN1474" i="20"/>
  <c r="AO1474" i="20"/>
  <c r="AP1474" i="20"/>
  <c r="AQ1474" i="20"/>
  <c r="AR1474" i="20"/>
  <c r="AS1474" i="20"/>
  <c r="AT1474" i="20"/>
  <c r="AU1474" i="20"/>
  <c r="AH1475" i="20"/>
  <c r="AI1475" i="20"/>
  <c r="AJ1475" i="20" s="1"/>
  <c r="AK1475" i="20"/>
  <c r="AL1475" i="20"/>
  <c r="AM1475" i="20"/>
  <c r="AN1475" i="20"/>
  <c r="AO1475" i="20"/>
  <c r="AP1475" i="20"/>
  <c r="AQ1475" i="20"/>
  <c r="AR1475" i="20"/>
  <c r="AS1475" i="20"/>
  <c r="AT1475" i="20"/>
  <c r="AU1475" i="20"/>
  <c r="AH1476" i="20"/>
  <c r="AI1476" i="20"/>
  <c r="AJ1476" i="20" s="1"/>
  <c r="AK1476" i="20"/>
  <c r="AL1476" i="20"/>
  <c r="AM1476" i="20"/>
  <c r="AN1476" i="20"/>
  <c r="AO1476" i="20"/>
  <c r="AP1476" i="20"/>
  <c r="AQ1476" i="20"/>
  <c r="AR1476" i="20"/>
  <c r="AS1476" i="20"/>
  <c r="AT1476" i="20"/>
  <c r="AU1476" i="20"/>
  <c r="AH1477" i="20"/>
  <c r="AI1477" i="20"/>
  <c r="AJ1477" i="20" s="1"/>
  <c r="AK1477" i="20"/>
  <c r="AL1477" i="20"/>
  <c r="AM1477" i="20"/>
  <c r="AN1477" i="20"/>
  <c r="AO1477" i="20"/>
  <c r="AP1477" i="20"/>
  <c r="AQ1477" i="20"/>
  <c r="AR1477" i="20"/>
  <c r="AS1477" i="20"/>
  <c r="AT1477" i="20"/>
  <c r="AU1477" i="20"/>
  <c r="AH1478" i="20"/>
  <c r="AI1478" i="20"/>
  <c r="AJ1478" i="20" s="1"/>
  <c r="AK1478" i="20"/>
  <c r="AL1478" i="20"/>
  <c r="AM1478" i="20"/>
  <c r="AN1478" i="20"/>
  <c r="AO1478" i="20"/>
  <c r="AP1478" i="20"/>
  <c r="AQ1478" i="20"/>
  <c r="AR1478" i="20"/>
  <c r="AS1478" i="20"/>
  <c r="AT1478" i="20"/>
  <c r="AU1478" i="20"/>
  <c r="AH1479" i="20"/>
  <c r="AI1479" i="20"/>
  <c r="AJ1479" i="20" s="1"/>
  <c r="AK1479" i="20"/>
  <c r="AL1479" i="20"/>
  <c r="AM1479" i="20"/>
  <c r="AN1479" i="20"/>
  <c r="AO1479" i="20"/>
  <c r="AP1479" i="20"/>
  <c r="AQ1479" i="20"/>
  <c r="AR1479" i="20"/>
  <c r="AS1479" i="20"/>
  <c r="AT1479" i="20"/>
  <c r="AU1479" i="20"/>
  <c r="AH1480" i="20"/>
  <c r="AI1480" i="20"/>
  <c r="AJ1480" i="20" s="1"/>
  <c r="AK1480" i="20"/>
  <c r="AL1480" i="20"/>
  <c r="AM1480" i="20"/>
  <c r="AN1480" i="20"/>
  <c r="AO1480" i="20"/>
  <c r="AP1480" i="20"/>
  <c r="AQ1480" i="20"/>
  <c r="AR1480" i="20"/>
  <c r="AS1480" i="20"/>
  <c r="AT1480" i="20"/>
  <c r="AU1480" i="20"/>
  <c r="AH1481" i="20"/>
  <c r="AI1481" i="20"/>
  <c r="AJ1481" i="20" s="1"/>
  <c r="AK1481" i="20"/>
  <c r="AL1481" i="20"/>
  <c r="AM1481" i="20"/>
  <c r="AN1481" i="20"/>
  <c r="AO1481" i="20"/>
  <c r="AP1481" i="20"/>
  <c r="AQ1481" i="20"/>
  <c r="AR1481" i="20"/>
  <c r="AS1481" i="20"/>
  <c r="AT1481" i="20"/>
  <c r="AU1481" i="20"/>
  <c r="AH1482" i="20"/>
  <c r="AI1482" i="20"/>
  <c r="AJ1482" i="20" s="1"/>
  <c r="AK1482" i="20"/>
  <c r="AL1482" i="20"/>
  <c r="AM1482" i="20"/>
  <c r="AN1482" i="20"/>
  <c r="AO1482" i="20"/>
  <c r="AP1482" i="20"/>
  <c r="AQ1482" i="20"/>
  <c r="AR1482" i="20"/>
  <c r="AS1482" i="20"/>
  <c r="AT1482" i="20"/>
  <c r="AU1482" i="20"/>
  <c r="AH1483" i="20"/>
  <c r="AI1483" i="20"/>
  <c r="AJ1483" i="20" s="1"/>
  <c r="AK1483" i="20"/>
  <c r="AL1483" i="20"/>
  <c r="AM1483" i="20"/>
  <c r="AN1483" i="20"/>
  <c r="AO1483" i="20"/>
  <c r="AP1483" i="20"/>
  <c r="AQ1483" i="20"/>
  <c r="AR1483" i="20"/>
  <c r="AS1483" i="20"/>
  <c r="AT1483" i="20"/>
  <c r="AU1483" i="20"/>
  <c r="AH1484" i="20"/>
  <c r="AI1484" i="20"/>
  <c r="AJ1484" i="20" s="1"/>
  <c r="AK1484" i="20"/>
  <c r="AL1484" i="20"/>
  <c r="AM1484" i="20"/>
  <c r="AN1484" i="20"/>
  <c r="AO1484" i="20"/>
  <c r="AP1484" i="20"/>
  <c r="AQ1484" i="20"/>
  <c r="AR1484" i="20"/>
  <c r="AS1484" i="20"/>
  <c r="AT1484" i="20"/>
  <c r="AU1484" i="20"/>
  <c r="AH1485" i="20"/>
  <c r="AI1485" i="20"/>
  <c r="AJ1485" i="20" s="1"/>
  <c r="AK1485" i="20"/>
  <c r="AL1485" i="20"/>
  <c r="AM1485" i="20"/>
  <c r="AN1485" i="20"/>
  <c r="AO1485" i="20"/>
  <c r="AP1485" i="20"/>
  <c r="AQ1485" i="20"/>
  <c r="AR1485" i="20"/>
  <c r="AS1485" i="20"/>
  <c r="AT1485" i="20"/>
  <c r="AU1485" i="20"/>
  <c r="AH1486" i="20"/>
  <c r="AI1486" i="20"/>
  <c r="AJ1486" i="20" s="1"/>
  <c r="AK1486" i="20"/>
  <c r="AL1486" i="20"/>
  <c r="AM1486" i="20"/>
  <c r="AN1486" i="20"/>
  <c r="AO1486" i="20"/>
  <c r="AP1486" i="20"/>
  <c r="AQ1486" i="20"/>
  <c r="AR1486" i="20"/>
  <c r="AS1486" i="20"/>
  <c r="AT1486" i="20"/>
  <c r="AU1486" i="20"/>
  <c r="AH1487" i="20"/>
  <c r="AI1487" i="20"/>
  <c r="AJ1487" i="20" s="1"/>
  <c r="AK1487" i="20"/>
  <c r="AL1487" i="20"/>
  <c r="AM1487" i="20"/>
  <c r="AN1487" i="20"/>
  <c r="AO1487" i="20"/>
  <c r="AP1487" i="20"/>
  <c r="AQ1487" i="20"/>
  <c r="AR1487" i="20"/>
  <c r="AS1487" i="20"/>
  <c r="AT1487" i="20"/>
  <c r="AU1487" i="20"/>
  <c r="AH1488" i="20"/>
  <c r="AI1488" i="20"/>
  <c r="AJ1488" i="20" s="1"/>
  <c r="AK1488" i="20"/>
  <c r="AL1488" i="20"/>
  <c r="AM1488" i="20"/>
  <c r="AN1488" i="20"/>
  <c r="AO1488" i="20"/>
  <c r="AP1488" i="20"/>
  <c r="AQ1488" i="20"/>
  <c r="AR1488" i="20"/>
  <c r="AS1488" i="20"/>
  <c r="AT1488" i="20"/>
  <c r="AU1488" i="20"/>
  <c r="AH1489" i="20"/>
  <c r="AI1489" i="20"/>
  <c r="AJ1489" i="20" s="1"/>
  <c r="AK1489" i="20"/>
  <c r="AL1489" i="20"/>
  <c r="AM1489" i="20"/>
  <c r="AN1489" i="20"/>
  <c r="AO1489" i="20"/>
  <c r="AP1489" i="20"/>
  <c r="AQ1489" i="20"/>
  <c r="AR1489" i="20"/>
  <c r="AS1489" i="20"/>
  <c r="AT1489" i="20"/>
  <c r="AU1489" i="20"/>
  <c r="AH1490" i="20"/>
  <c r="AI1490" i="20"/>
  <c r="AJ1490" i="20" s="1"/>
  <c r="AK1490" i="20"/>
  <c r="AL1490" i="20"/>
  <c r="AM1490" i="20"/>
  <c r="AN1490" i="20"/>
  <c r="AO1490" i="20"/>
  <c r="AP1490" i="20"/>
  <c r="AQ1490" i="20"/>
  <c r="AR1490" i="20"/>
  <c r="AS1490" i="20"/>
  <c r="AT1490" i="20"/>
  <c r="AU1490" i="20"/>
  <c r="AH1491" i="20"/>
  <c r="AI1491" i="20"/>
  <c r="AJ1491" i="20" s="1"/>
  <c r="AK1491" i="20"/>
  <c r="AL1491" i="20"/>
  <c r="AM1491" i="20"/>
  <c r="AN1491" i="20"/>
  <c r="AO1491" i="20"/>
  <c r="AP1491" i="20"/>
  <c r="AQ1491" i="20"/>
  <c r="AR1491" i="20"/>
  <c r="AS1491" i="20"/>
  <c r="AT1491" i="20"/>
  <c r="AU1491" i="20"/>
  <c r="AH1492" i="20"/>
  <c r="AI1492" i="20"/>
  <c r="AJ1492" i="20" s="1"/>
  <c r="AK1492" i="20"/>
  <c r="AL1492" i="20"/>
  <c r="AM1492" i="20"/>
  <c r="AN1492" i="20"/>
  <c r="AO1492" i="20"/>
  <c r="AP1492" i="20"/>
  <c r="AQ1492" i="20"/>
  <c r="AR1492" i="20"/>
  <c r="AS1492" i="20"/>
  <c r="AT1492" i="20"/>
  <c r="AU1492" i="20"/>
  <c r="AH1493" i="20"/>
  <c r="AI1493" i="20"/>
  <c r="AJ1493" i="20" s="1"/>
  <c r="AK1493" i="20"/>
  <c r="AL1493" i="20"/>
  <c r="AM1493" i="20"/>
  <c r="AN1493" i="20"/>
  <c r="AO1493" i="20"/>
  <c r="AP1493" i="20"/>
  <c r="AQ1493" i="20"/>
  <c r="AR1493" i="20"/>
  <c r="AS1493" i="20"/>
  <c r="AT1493" i="20"/>
  <c r="AU1493" i="20"/>
  <c r="AH1494" i="20"/>
  <c r="AI1494" i="20"/>
  <c r="AJ1494" i="20" s="1"/>
  <c r="AK1494" i="20"/>
  <c r="AL1494" i="20"/>
  <c r="AM1494" i="20"/>
  <c r="AN1494" i="20"/>
  <c r="AO1494" i="20"/>
  <c r="AP1494" i="20"/>
  <c r="AQ1494" i="20"/>
  <c r="AR1494" i="20"/>
  <c r="AS1494" i="20"/>
  <c r="AT1494" i="20"/>
  <c r="AU1494" i="20"/>
  <c r="AH1495" i="20"/>
  <c r="AI1495" i="20"/>
  <c r="AJ1495" i="20" s="1"/>
  <c r="AK1495" i="20"/>
  <c r="AL1495" i="20"/>
  <c r="AM1495" i="20"/>
  <c r="AN1495" i="20"/>
  <c r="AO1495" i="20"/>
  <c r="AP1495" i="20"/>
  <c r="AQ1495" i="20"/>
  <c r="AR1495" i="20"/>
  <c r="AS1495" i="20"/>
  <c r="AT1495" i="20"/>
  <c r="AU1495" i="20"/>
  <c r="AH1496" i="20"/>
  <c r="AI1496" i="20"/>
  <c r="AJ1496" i="20" s="1"/>
  <c r="AK1496" i="20"/>
  <c r="AL1496" i="20"/>
  <c r="AM1496" i="20"/>
  <c r="AN1496" i="20"/>
  <c r="AO1496" i="20"/>
  <c r="AP1496" i="20"/>
  <c r="AQ1496" i="20"/>
  <c r="AR1496" i="20"/>
  <c r="AS1496" i="20"/>
  <c r="AT1496" i="20"/>
  <c r="AU1496" i="20"/>
  <c r="AH1497" i="20"/>
  <c r="AI1497" i="20"/>
  <c r="AJ1497" i="20" s="1"/>
  <c r="AK1497" i="20"/>
  <c r="AL1497" i="20"/>
  <c r="AM1497" i="20"/>
  <c r="AN1497" i="20"/>
  <c r="AO1497" i="20"/>
  <c r="AP1497" i="20"/>
  <c r="AQ1497" i="20"/>
  <c r="AR1497" i="20"/>
  <c r="AS1497" i="20"/>
  <c r="AT1497" i="20"/>
  <c r="AU1497" i="20"/>
  <c r="AH1498" i="20"/>
  <c r="AI1498" i="20"/>
  <c r="AJ1498" i="20" s="1"/>
  <c r="AK1498" i="20"/>
  <c r="AL1498" i="20"/>
  <c r="AM1498" i="20"/>
  <c r="AN1498" i="20"/>
  <c r="AO1498" i="20"/>
  <c r="AP1498" i="20"/>
  <c r="AQ1498" i="20"/>
  <c r="AR1498" i="20"/>
  <c r="AS1498" i="20"/>
  <c r="AT1498" i="20"/>
  <c r="AU1498" i="20"/>
  <c r="AH1499" i="20"/>
  <c r="AI1499" i="20"/>
  <c r="AJ1499" i="20" s="1"/>
  <c r="AK1499" i="20"/>
  <c r="AL1499" i="20"/>
  <c r="AM1499" i="20"/>
  <c r="AN1499" i="20"/>
  <c r="AO1499" i="20"/>
  <c r="AP1499" i="20"/>
  <c r="AQ1499" i="20"/>
  <c r="AR1499" i="20"/>
  <c r="AS1499" i="20"/>
  <c r="AT1499" i="20"/>
  <c r="AU1499" i="20"/>
  <c r="AH1500" i="20"/>
  <c r="AI1500" i="20"/>
  <c r="AJ1500" i="20" s="1"/>
  <c r="AK1500" i="20"/>
  <c r="AL1500" i="20"/>
  <c r="AM1500" i="20"/>
  <c r="AN1500" i="20"/>
  <c r="AO1500" i="20"/>
  <c r="AP1500" i="20"/>
  <c r="AQ1500" i="20"/>
  <c r="AR1500" i="20"/>
  <c r="AS1500" i="20"/>
  <c r="AT1500" i="20"/>
  <c r="AU1500" i="20"/>
  <c r="AH1501" i="20"/>
  <c r="AI1501" i="20"/>
  <c r="AJ1501" i="20" s="1"/>
  <c r="AK1501" i="20"/>
  <c r="AL1501" i="20"/>
  <c r="AM1501" i="20"/>
  <c r="AN1501" i="20"/>
  <c r="AO1501" i="20"/>
  <c r="AP1501" i="20"/>
  <c r="AQ1501" i="20"/>
  <c r="AR1501" i="20"/>
  <c r="AS1501" i="20"/>
  <c r="AT1501" i="20"/>
  <c r="AU1501" i="20"/>
  <c r="AH1502" i="20"/>
  <c r="AI1502" i="20"/>
  <c r="AJ1502" i="20" s="1"/>
  <c r="AK1502" i="20"/>
  <c r="AL1502" i="20"/>
  <c r="AM1502" i="20"/>
  <c r="AN1502" i="20"/>
  <c r="AO1502" i="20"/>
  <c r="AP1502" i="20"/>
  <c r="AQ1502" i="20"/>
  <c r="AR1502" i="20"/>
  <c r="AS1502" i="20"/>
  <c r="AT1502" i="20"/>
  <c r="AU1502" i="20"/>
  <c r="AH1503" i="20"/>
  <c r="AI1503" i="20"/>
  <c r="AJ1503" i="20" s="1"/>
  <c r="AK1503" i="20"/>
  <c r="AL1503" i="20"/>
  <c r="AM1503" i="20"/>
  <c r="AN1503" i="20"/>
  <c r="AO1503" i="20"/>
  <c r="AP1503" i="20"/>
  <c r="AQ1503" i="20"/>
  <c r="AR1503" i="20"/>
  <c r="AS1503" i="20"/>
  <c r="AT1503" i="20"/>
  <c r="AU1503" i="20"/>
  <c r="AH1504" i="20"/>
  <c r="AI1504" i="20"/>
  <c r="AJ1504" i="20" s="1"/>
  <c r="AK1504" i="20"/>
  <c r="AL1504" i="20"/>
  <c r="AM1504" i="20"/>
  <c r="AN1504" i="20"/>
  <c r="AO1504" i="20"/>
  <c r="AP1504" i="20"/>
  <c r="AQ1504" i="20"/>
  <c r="AR1504" i="20"/>
  <c r="AS1504" i="20"/>
  <c r="AT1504" i="20"/>
  <c r="AU1504" i="20"/>
  <c r="AH1505" i="20"/>
  <c r="AI1505" i="20"/>
  <c r="AJ1505" i="20" s="1"/>
  <c r="AK1505" i="20"/>
  <c r="AL1505" i="20"/>
  <c r="AM1505" i="20"/>
  <c r="AN1505" i="20"/>
  <c r="AO1505" i="20"/>
  <c r="AP1505" i="20"/>
  <c r="AQ1505" i="20"/>
  <c r="AR1505" i="20"/>
  <c r="AS1505" i="20"/>
  <c r="AT1505" i="20"/>
  <c r="AU1505" i="20"/>
  <c r="AH1506" i="20"/>
  <c r="AI1506" i="20"/>
  <c r="AJ1506" i="20" s="1"/>
  <c r="AK1506" i="20"/>
  <c r="AL1506" i="20"/>
  <c r="AM1506" i="20"/>
  <c r="AN1506" i="20"/>
  <c r="AO1506" i="20"/>
  <c r="AP1506" i="20"/>
  <c r="AQ1506" i="20"/>
  <c r="AR1506" i="20"/>
  <c r="AS1506" i="20"/>
  <c r="AT1506" i="20"/>
  <c r="AU1506" i="20"/>
  <c r="AH1507" i="20"/>
  <c r="AI1507" i="20"/>
  <c r="AJ1507" i="20" s="1"/>
  <c r="AK1507" i="20"/>
  <c r="AL1507" i="20"/>
  <c r="AM1507" i="20"/>
  <c r="AN1507" i="20"/>
  <c r="AO1507" i="20"/>
  <c r="AP1507" i="20"/>
  <c r="AQ1507" i="20"/>
  <c r="AR1507" i="20"/>
  <c r="AS1507" i="20"/>
  <c r="AT1507" i="20"/>
  <c r="AU1507" i="20"/>
  <c r="AH1508" i="20"/>
  <c r="AI1508" i="20"/>
  <c r="AJ1508" i="20" s="1"/>
  <c r="AK1508" i="20"/>
  <c r="AL1508" i="20"/>
  <c r="AM1508" i="20"/>
  <c r="AN1508" i="20"/>
  <c r="AO1508" i="20"/>
  <c r="AP1508" i="20"/>
  <c r="AQ1508" i="20"/>
  <c r="AR1508" i="20"/>
  <c r="AS1508" i="20"/>
  <c r="AT1508" i="20"/>
  <c r="AU1508" i="20"/>
  <c r="AH1509" i="20"/>
  <c r="AI1509" i="20"/>
  <c r="AJ1509" i="20" s="1"/>
  <c r="AK1509" i="20"/>
  <c r="AL1509" i="20"/>
  <c r="AM1509" i="20"/>
  <c r="AN1509" i="20"/>
  <c r="AO1509" i="20"/>
  <c r="AP1509" i="20"/>
  <c r="AQ1509" i="20"/>
  <c r="AR1509" i="20"/>
  <c r="AS1509" i="20"/>
  <c r="AT1509" i="20"/>
  <c r="AU1509" i="20"/>
  <c r="AH1510" i="20"/>
  <c r="AI1510" i="20"/>
  <c r="AJ1510" i="20" s="1"/>
  <c r="AK1510" i="20"/>
  <c r="AL1510" i="20"/>
  <c r="AM1510" i="20"/>
  <c r="AN1510" i="20"/>
  <c r="AO1510" i="20"/>
  <c r="AP1510" i="20"/>
  <c r="AQ1510" i="20"/>
  <c r="AR1510" i="20"/>
  <c r="AS1510" i="20"/>
  <c r="AT1510" i="20"/>
  <c r="AU1510" i="20"/>
  <c r="AH1511" i="20"/>
  <c r="AI1511" i="20"/>
  <c r="AJ1511" i="20" s="1"/>
  <c r="AK1511" i="20"/>
  <c r="AL1511" i="20"/>
  <c r="AM1511" i="20"/>
  <c r="AN1511" i="20"/>
  <c r="AO1511" i="20"/>
  <c r="AP1511" i="20"/>
  <c r="AQ1511" i="20"/>
  <c r="AR1511" i="20"/>
  <c r="AS1511" i="20"/>
  <c r="AT1511" i="20"/>
  <c r="AU1511" i="20"/>
  <c r="AH1512" i="20"/>
  <c r="AI1512" i="20"/>
  <c r="AJ1512" i="20" s="1"/>
  <c r="AK1512" i="20"/>
  <c r="AL1512" i="20"/>
  <c r="AM1512" i="20"/>
  <c r="AN1512" i="20"/>
  <c r="AO1512" i="20"/>
  <c r="AP1512" i="20"/>
  <c r="AQ1512" i="20"/>
  <c r="AR1512" i="20"/>
  <c r="AS1512" i="20"/>
  <c r="AT1512" i="20"/>
  <c r="AU1512" i="20"/>
  <c r="AH1513" i="20"/>
  <c r="AI1513" i="20"/>
  <c r="AJ1513" i="20" s="1"/>
  <c r="AK1513" i="20"/>
  <c r="AL1513" i="20"/>
  <c r="AM1513" i="20"/>
  <c r="AN1513" i="20"/>
  <c r="AO1513" i="20"/>
  <c r="AP1513" i="20"/>
  <c r="AQ1513" i="20"/>
  <c r="AR1513" i="20"/>
  <c r="AS1513" i="20"/>
  <c r="AT1513" i="20"/>
  <c r="AU1513" i="20"/>
  <c r="AH1514" i="20"/>
  <c r="AI1514" i="20"/>
  <c r="AJ1514" i="20" s="1"/>
  <c r="AK1514" i="20"/>
  <c r="AL1514" i="20"/>
  <c r="AM1514" i="20"/>
  <c r="AN1514" i="20"/>
  <c r="AO1514" i="20"/>
  <c r="AP1514" i="20"/>
  <c r="AQ1514" i="20"/>
  <c r="AR1514" i="20"/>
  <c r="AS1514" i="20"/>
  <c r="AT1514" i="20"/>
  <c r="AU1514" i="20"/>
  <c r="AH1515" i="20"/>
  <c r="AI1515" i="20"/>
  <c r="AJ1515" i="20" s="1"/>
  <c r="AK1515" i="20"/>
  <c r="AL1515" i="20"/>
  <c r="AM1515" i="20"/>
  <c r="AN1515" i="20"/>
  <c r="AO1515" i="20"/>
  <c r="AP1515" i="20"/>
  <c r="AQ1515" i="20"/>
  <c r="AR1515" i="20"/>
  <c r="AS1515" i="20"/>
  <c r="AT1515" i="20"/>
  <c r="AU1515" i="20"/>
  <c r="AH1516" i="20"/>
  <c r="AI1516" i="20"/>
  <c r="AJ1516" i="20" s="1"/>
  <c r="AK1516" i="20"/>
  <c r="AL1516" i="20"/>
  <c r="AM1516" i="20"/>
  <c r="AN1516" i="20"/>
  <c r="AO1516" i="20"/>
  <c r="AP1516" i="20"/>
  <c r="AQ1516" i="20"/>
  <c r="AR1516" i="20"/>
  <c r="AS1516" i="20"/>
  <c r="AT1516" i="20"/>
  <c r="AU1516" i="20"/>
  <c r="AH1517" i="20"/>
  <c r="AI1517" i="20"/>
  <c r="AJ1517" i="20" s="1"/>
  <c r="AK1517" i="20"/>
  <c r="AL1517" i="20"/>
  <c r="AM1517" i="20"/>
  <c r="AN1517" i="20"/>
  <c r="AO1517" i="20"/>
  <c r="AP1517" i="20"/>
  <c r="AQ1517" i="20"/>
  <c r="AR1517" i="20"/>
  <c r="AS1517" i="20"/>
  <c r="AT1517" i="20"/>
  <c r="AU1517" i="20"/>
  <c r="AH1518" i="20"/>
  <c r="AI1518" i="20"/>
  <c r="AJ1518" i="20" s="1"/>
  <c r="AK1518" i="20"/>
  <c r="AL1518" i="20"/>
  <c r="AM1518" i="20"/>
  <c r="AN1518" i="20"/>
  <c r="AO1518" i="20"/>
  <c r="AP1518" i="20"/>
  <c r="AQ1518" i="20"/>
  <c r="AR1518" i="20"/>
  <c r="AS1518" i="20"/>
  <c r="AT1518" i="20"/>
  <c r="AU1518" i="20"/>
  <c r="AH1519" i="20"/>
  <c r="AI1519" i="20"/>
  <c r="AJ1519" i="20" s="1"/>
  <c r="AK1519" i="20"/>
  <c r="AL1519" i="20"/>
  <c r="AM1519" i="20"/>
  <c r="AN1519" i="20"/>
  <c r="AO1519" i="20"/>
  <c r="AP1519" i="20"/>
  <c r="AQ1519" i="20"/>
  <c r="AR1519" i="20"/>
  <c r="AS1519" i="20"/>
  <c r="AT1519" i="20"/>
  <c r="AU1519" i="20"/>
  <c r="AH1520" i="20"/>
  <c r="AI1520" i="20"/>
  <c r="AJ1520" i="20" s="1"/>
  <c r="AK1520" i="20"/>
  <c r="AL1520" i="20"/>
  <c r="AM1520" i="20"/>
  <c r="AN1520" i="20"/>
  <c r="AO1520" i="20"/>
  <c r="AP1520" i="20"/>
  <c r="AQ1520" i="20"/>
  <c r="AR1520" i="20"/>
  <c r="AS1520" i="20"/>
  <c r="AT1520" i="20"/>
  <c r="AU1520" i="20"/>
  <c r="AH1521" i="20"/>
  <c r="AI1521" i="20"/>
  <c r="AJ1521" i="20" s="1"/>
  <c r="AK1521" i="20"/>
  <c r="AL1521" i="20"/>
  <c r="AM1521" i="20"/>
  <c r="AN1521" i="20"/>
  <c r="AO1521" i="20"/>
  <c r="AP1521" i="20"/>
  <c r="AQ1521" i="20"/>
  <c r="AR1521" i="20"/>
  <c r="AS1521" i="20"/>
  <c r="AT1521" i="20"/>
  <c r="AU1521" i="20"/>
  <c r="AH1522" i="20"/>
  <c r="AI1522" i="20"/>
  <c r="AJ1522" i="20" s="1"/>
  <c r="AK1522" i="20"/>
  <c r="AL1522" i="20"/>
  <c r="AM1522" i="20"/>
  <c r="AN1522" i="20"/>
  <c r="AO1522" i="20"/>
  <c r="AP1522" i="20"/>
  <c r="AQ1522" i="20"/>
  <c r="AR1522" i="20"/>
  <c r="AS1522" i="20"/>
  <c r="AT1522" i="20"/>
  <c r="AU1522" i="20"/>
  <c r="AH1523" i="20"/>
  <c r="AI1523" i="20"/>
  <c r="AJ1523" i="20" s="1"/>
  <c r="AK1523" i="20"/>
  <c r="AL1523" i="20"/>
  <c r="AM1523" i="20"/>
  <c r="AN1523" i="20"/>
  <c r="AO1523" i="20"/>
  <c r="AP1523" i="20"/>
  <c r="AQ1523" i="20"/>
  <c r="AR1523" i="20"/>
  <c r="AS1523" i="20"/>
  <c r="AT1523" i="20"/>
  <c r="AU1523" i="20"/>
  <c r="AH1524" i="20"/>
  <c r="AI1524" i="20"/>
  <c r="AJ1524" i="20" s="1"/>
  <c r="AK1524" i="20"/>
  <c r="AL1524" i="20"/>
  <c r="AM1524" i="20"/>
  <c r="AN1524" i="20"/>
  <c r="AO1524" i="20"/>
  <c r="AP1524" i="20"/>
  <c r="AQ1524" i="20"/>
  <c r="AR1524" i="20"/>
  <c r="AS1524" i="20"/>
  <c r="AT1524" i="20"/>
  <c r="AU1524" i="20"/>
  <c r="AH1525" i="20"/>
  <c r="AI1525" i="20"/>
  <c r="AJ1525" i="20" s="1"/>
  <c r="AK1525" i="20"/>
  <c r="AL1525" i="20"/>
  <c r="AM1525" i="20"/>
  <c r="AN1525" i="20"/>
  <c r="AO1525" i="20"/>
  <c r="AP1525" i="20"/>
  <c r="AQ1525" i="20"/>
  <c r="AR1525" i="20"/>
  <c r="AS1525" i="20"/>
  <c r="AT1525" i="20"/>
  <c r="AU1525" i="20"/>
  <c r="AH1526" i="20"/>
  <c r="AI1526" i="20"/>
  <c r="AJ1526" i="20" s="1"/>
  <c r="AK1526" i="20"/>
  <c r="AL1526" i="20"/>
  <c r="AM1526" i="20"/>
  <c r="AN1526" i="20"/>
  <c r="AO1526" i="20"/>
  <c r="AP1526" i="20"/>
  <c r="AQ1526" i="20"/>
  <c r="AR1526" i="20"/>
  <c r="AS1526" i="20"/>
  <c r="AT1526" i="20"/>
  <c r="AU1526" i="20"/>
  <c r="AH1527" i="20"/>
  <c r="AI1527" i="20"/>
  <c r="AJ1527" i="20" s="1"/>
  <c r="AK1527" i="20"/>
  <c r="AL1527" i="20"/>
  <c r="AM1527" i="20"/>
  <c r="AN1527" i="20"/>
  <c r="AO1527" i="20"/>
  <c r="AP1527" i="20"/>
  <c r="AQ1527" i="20"/>
  <c r="AR1527" i="20"/>
  <c r="AS1527" i="20"/>
  <c r="AT1527" i="20"/>
  <c r="AU1527" i="20"/>
  <c r="AH1528" i="20"/>
  <c r="AI1528" i="20"/>
  <c r="AJ1528" i="20" s="1"/>
  <c r="AK1528" i="20"/>
  <c r="AL1528" i="20"/>
  <c r="AM1528" i="20"/>
  <c r="AN1528" i="20"/>
  <c r="AO1528" i="20"/>
  <c r="AP1528" i="20"/>
  <c r="AQ1528" i="20"/>
  <c r="AR1528" i="20"/>
  <c r="AS1528" i="20"/>
  <c r="AT1528" i="20"/>
  <c r="AU1528" i="20"/>
  <c r="AH1529" i="20"/>
  <c r="AI1529" i="20"/>
  <c r="AJ1529" i="20" s="1"/>
  <c r="AK1529" i="20"/>
  <c r="AL1529" i="20"/>
  <c r="AM1529" i="20"/>
  <c r="AN1529" i="20"/>
  <c r="AO1529" i="20"/>
  <c r="AP1529" i="20"/>
  <c r="AQ1529" i="20"/>
  <c r="AR1529" i="20"/>
  <c r="AS1529" i="20"/>
  <c r="AT1529" i="20"/>
  <c r="AU1529" i="20"/>
  <c r="AH1530" i="20"/>
  <c r="AI1530" i="20"/>
  <c r="AJ1530" i="20" s="1"/>
  <c r="AK1530" i="20"/>
  <c r="AL1530" i="20"/>
  <c r="AM1530" i="20"/>
  <c r="AN1530" i="20"/>
  <c r="AO1530" i="20"/>
  <c r="AP1530" i="20"/>
  <c r="AQ1530" i="20"/>
  <c r="AR1530" i="20"/>
  <c r="AS1530" i="20"/>
  <c r="AT1530" i="20"/>
  <c r="AU1530" i="20"/>
  <c r="AH1531" i="20"/>
  <c r="AI1531" i="20"/>
  <c r="AJ1531" i="20" s="1"/>
  <c r="AK1531" i="20"/>
  <c r="AL1531" i="20"/>
  <c r="AM1531" i="20"/>
  <c r="AN1531" i="20"/>
  <c r="AO1531" i="20"/>
  <c r="AP1531" i="20"/>
  <c r="AQ1531" i="20"/>
  <c r="AR1531" i="20"/>
  <c r="AS1531" i="20"/>
  <c r="AT1531" i="20"/>
  <c r="AU1531" i="20"/>
  <c r="AH1532" i="20"/>
  <c r="AI1532" i="20"/>
  <c r="AJ1532" i="20" s="1"/>
  <c r="AK1532" i="20"/>
  <c r="AL1532" i="20"/>
  <c r="AM1532" i="20"/>
  <c r="AN1532" i="20"/>
  <c r="AO1532" i="20"/>
  <c r="AP1532" i="20"/>
  <c r="AQ1532" i="20"/>
  <c r="AR1532" i="20"/>
  <c r="AS1532" i="20"/>
  <c r="AT1532" i="20"/>
  <c r="AU1532" i="20"/>
  <c r="AH1533" i="20"/>
  <c r="AI1533" i="20"/>
  <c r="AJ1533" i="20" s="1"/>
  <c r="AK1533" i="20"/>
  <c r="AL1533" i="20"/>
  <c r="AM1533" i="20"/>
  <c r="AN1533" i="20"/>
  <c r="AO1533" i="20"/>
  <c r="AP1533" i="20"/>
  <c r="AQ1533" i="20"/>
  <c r="AR1533" i="20"/>
  <c r="AS1533" i="20"/>
  <c r="AT1533" i="20"/>
  <c r="AU1533" i="20"/>
  <c r="AH1534" i="20"/>
  <c r="AI1534" i="20"/>
  <c r="AJ1534" i="20" s="1"/>
  <c r="AK1534" i="20"/>
  <c r="AL1534" i="20"/>
  <c r="AM1534" i="20"/>
  <c r="AN1534" i="20"/>
  <c r="AO1534" i="20"/>
  <c r="AP1534" i="20"/>
  <c r="AQ1534" i="20"/>
  <c r="AR1534" i="20"/>
  <c r="AS1534" i="20"/>
  <c r="AT1534" i="20"/>
  <c r="AU1534" i="20"/>
  <c r="AH1535" i="20"/>
  <c r="AI1535" i="20"/>
  <c r="AJ1535" i="20" s="1"/>
  <c r="AK1535" i="20"/>
  <c r="AL1535" i="20"/>
  <c r="AM1535" i="20"/>
  <c r="AN1535" i="20"/>
  <c r="AO1535" i="20"/>
  <c r="AP1535" i="20"/>
  <c r="AQ1535" i="20"/>
  <c r="AR1535" i="20"/>
  <c r="AS1535" i="20"/>
  <c r="AT1535" i="20"/>
  <c r="AU1535" i="20"/>
  <c r="AH1536" i="20"/>
  <c r="AI1536" i="20"/>
  <c r="AJ1536" i="20" s="1"/>
  <c r="AK1536" i="20"/>
  <c r="AL1536" i="20"/>
  <c r="AM1536" i="20"/>
  <c r="AN1536" i="20"/>
  <c r="AO1536" i="20"/>
  <c r="AP1536" i="20"/>
  <c r="AQ1536" i="20"/>
  <c r="AR1536" i="20"/>
  <c r="AS1536" i="20"/>
  <c r="AT1536" i="20"/>
  <c r="AU1536" i="20"/>
  <c r="AH1537" i="20"/>
  <c r="AI1537" i="20"/>
  <c r="AJ1537" i="20" s="1"/>
  <c r="AK1537" i="20"/>
  <c r="AL1537" i="20"/>
  <c r="AM1537" i="20"/>
  <c r="AN1537" i="20"/>
  <c r="AO1537" i="20"/>
  <c r="AP1537" i="20"/>
  <c r="AQ1537" i="20"/>
  <c r="AR1537" i="20"/>
  <c r="AS1537" i="20"/>
  <c r="AT1537" i="20"/>
  <c r="AU1537" i="20"/>
  <c r="AH1538" i="20"/>
  <c r="AI1538" i="20"/>
  <c r="AJ1538" i="20" s="1"/>
  <c r="AK1538" i="20"/>
  <c r="AL1538" i="20"/>
  <c r="AM1538" i="20"/>
  <c r="AN1538" i="20"/>
  <c r="AO1538" i="20"/>
  <c r="AP1538" i="20"/>
  <c r="AQ1538" i="20"/>
  <c r="AR1538" i="20"/>
  <c r="AS1538" i="20"/>
  <c r="AT1538" i="20"/>
  <c r="AU1538" i="20"/>
  <c r="AH1539" i="20"/>
  <c r="AI1539" i="20"/>
  <c r="AJ1539" i="20" s="1"/>
  <c r="AK1539" i="20"/>
  <c r="AL1539" i="20"/>
  <c r="AM1539" i="20"/>
  <c r="AN1539" i="20"/>
  <c r="AO1539" i="20"/>
  <c r="AP1539" i="20"/>
  <c r="AQ1539" i="20"/>
  <c r="AR1539" i="20"/>
  <c r="AS1539" i="20"/>
  <c r="AT1539" i="20"/>
  <c r="AU1539" i="20"/>
  <c r="AH1540" i="20"/>
  <c r="AI1540" i="20"/>
  <c r="AJ1540" i="20" s="1"/>
  <c r="AK1540" i="20"/>
  <c r="AL1540" i="20"/>
  <c r="AM1540" i="20"/>
  <c r="AN1540" i="20"/>
  <c r="AO1540" i="20"/>
  <c r="AP1540" i="20"/>
  <c r="AQ1540" i="20"/>
  <c r="AR1540" i="20"/>
  <c r="AS1540" i="20"/>
  <c r="AT1540" i="20"/>
  <c r="AU1540" i="20"/>
  <c r="AH1541" i="20"/>
  <c r="AI1541" i="20"/>
  <c r="AJ1541" i="20" s="1"/>
  <c r="AK1541" i="20"/>
  <c r="AL1541" i="20"/>
  <c r="AM1541" i="20"/>
  <c r="AN1541" i="20"/>
  <c r="AO1541" i="20"/>
  <c r="AP1541" i="20"/>
  <c r="AQ1541" i="20"/>
  <c r="AR1541" i="20"/>
  <c r="AS1541" i="20"/>
  <c r="AT1541" i="20"/>
  <c r="AU1541" i="20"/>
  <c r="AH1542" i="20"/>
  <c r="AI1542" i="20"/>
  <c r="AJ1542" i="20"/>
  <c r="AK1542" i="20"/>
  <c r="AL1542" i="20"/>
  <c r="AM1542" i="20"/>
  <c r="AN1542" i="20"/>
  <c r="AO1542" i="20"/>
  <c r="AP1542" i="20"/>
  <c r="AQ1542" i="20"/>
  <c r="AR1542" i="20"/>
  <c r="AS1542" i="20"/>
  <c r="AT1542" i="20"/>
  <c r="AU1542" i="20"/>
  <c r="AH1543" i="20"/>
  <c r="AI1543" i="20"/>
  <c r="AJ1543" i="20"/>
  <c r="AK1543" i="20"/>
  <c r="AL1543" i="20"/>
  <c r="AM1543" i="20"/>
  <c r="AN1543" i="20"/>
  <c r="AO1543" i="20"/>
  <c r="AP1543" i="20"/>
  <c r="AQ1543" i="20"/>
  <c r="AR1543" i="20"/>
  <c r="AS1543" i="20"/>
  <c r="AT1543" i="20"/>
  <c r="AU1543" i="20"/>
  <c r="AH1544" i="20"/>
  <c r="AI1544" i="20"/>
  <c r="AJ1544" i="20"/>
  <c r="AK1544" i="20"/>
  <c r="AL1544" i="20"/>
  <c r="AM1544" i="20"/>
  <c r="AN1544" i="20"/>
  <c r="AO1544" i="20"/>
  <c r="AP1544" i="20"/>
  <c r="AQ1544" i="20"/>
  <c r="AR1544" i="20"/>
  <c r="AS1544" i="20"/>
  <c r="AT1544" i="20"/>
  <c r="AU1544" i="20"/>
  <c r="AH1545" i="20"/>
  <c r="AI1545" i="20"/>
  <c r="AJ1545" i="20"/>
  <c r="AK1545" i="20"/>
  <c r="AL1545" i="20"/>
  <c r="AM1545" i="20"/>
  <c r="AN1545" i="20"/>
  <c r="AO1545" i="20"/>
  <c r="AP1545" i="20"/>
  <c r="AQ1545" i="20"/>
  <c r="AR1545" i="20"/>
  <c r="AS1545" i="20"/>
  <c r="AT1545" i="20"/>
  <c r="AU1545" i="20"/>
  <c r="AH1546" i="20"/>
  <c r="AI1546" i="20"/>
  <c r="AJ1546" i="20"/>
  <c r="AK1546" i="20"/>
  <c r="AL1546" i="20"/>
  <c r="AM1546" i="20"/>
  <c r="AN1546" i="20"/>
  <c r="AO1546" i="20"/>
  <c r="AP1546" i="20"/>
  <c r="AQ1546" i="20"/>
  <c r="AR1546" i="20"/>
  <c r="AS1546" i="20"/>
  <c r="AT1546" i="20"/>
  <c r="AU1546" i="20"/>
  <c r="AH1547" i="20"/>
  <c r="AI1547" i="20"/>
  <c r="AJ1547" i="20"/>
  <c r="AK1547" i="20"/>
  <c r="AL1547" i="20"/>
  <c r="AM1547" i="20"/>
  <c r="AN1547" i="20"/>
  <c r="AO1547" i="20"/>
  <c r="AP1547" i="20"/>
  <c r="AQ1547" i="20"/>
  <c r="AR1547" i="20"/>
  <c r="AS1547" i="20"/>
  <c r="AT1547" i="20"/>
  <c r="AU1547" i="20"/>
  <c r="AH1548" i="20"/>
  <c r="AI1548" i="20"/>
  <c r="AJ1548" i="20"/>
  <c r="AK1548" i="20"/>
  <c r="AL1548" i="20"/>
  <c r="AM1548" i="20"/>
  <c r="AN1548" i="20"/>
  <c r="AO1548" i="20"/>
  <c r="AP1548" i="20"/>
  <c r="AQ1548" i="20"/>
  <c r="AR1548" i="20"/>
  <c r="AS1548" i="20"/>
  <c r="AT1548" i="20"/>
  <c r="AU1548" i="20"/>
  <c r="AH1549" i="20"/>
  <c r="AI1549" i="20"/>
  <c r="AJ1549" i="20"/>
  <c r="AK1549" i="20"/>
  <c r="AL1549" i="20"/>
  <c r="AM1549" i="20"/>
  <c r="AN1549" i="20"/>
  <c r="AO1549" i="20"/>
  <c r="AP1549" i="20"/>
  <c r="AQ1549" i="20"/>
  <c r="AR1549" i="20"/>
  <c r="AS1549" i="20"/>
  <c r="AT1549" i="20"/>
  <c r="AU1549" i="20"/>
  <c r="AH1550" i="20"/>
  <c r="AI1550" i="20"/>
  <c r="AJ1550" i="20"/>
  <c r="AK1550" i="20"/>
  <c r="AL1550" i="20"/>
  <c r="AM1550" i="20"/>
  <c r="AN1550" i="20"/>
  <c r="AO1550" i="20"/>
  <c r="AP1550" i="20"/>
  <c r="AQ1550" i="20"/>
  <c r="AR1550" i="20"/>
  <c r="AS1550" i="20"/>
  <c r="AT1550" i="20"/>
  <c r="AU1550" i="20"/>
  <c r="AH1551" i="20"/>
  <c r="AI1551" i="20"/>
  <c r="AJ1551" i="20"/>
  <c r="AK1551" i="20"/>
  <c r="AL1551" i="20"/>
  <c r="AM1551" i="20"/>
  <c r="AN1551" i="20"/>
  <c r="AO1551" i="20"/>
  <c r="AP1551" i="20"/>
  <c r="AQ1551" i="20"/>
  <c r="AR1551" i="20"/>
  <c r="AS1551" i="20"/>
  <c r="AT1551" i="20"/>
  <c r="AU1551" i="20"/>
  <c r="AH1552" i="20"/>
  <c r="AI1552" i="20"/>
  <c r="AJ1552" i="20"/>
  <c r="AK1552" i="20"/>
  <c r="AL1552" i="20"/>
  <c r="AM1552" i="20"/>
  <c r="AN1552" i="20"/>
  <c r="AO1552" i="20"/>
  <c r="AP1552" i="20"/>
  <c r="AQ1552" i="20"/>
  <c r="AR1552" i="20"/>
  <c r="AS1552" i="20"/>
  <c r="AT1552" i="20"/>
  <c r="AU1552" i="20"/>
  <c r="AH1553" i="20"/>
  <c r="AI1553" i="20"/>
  <c r="AJ1553" i="20"/>
  <c r="AK1553" i="20"/>
  <c r="AL1553" i="20"/>
  <c r="AM1553" i="20"/>
  <c r="AN1553" i="20"/>
  <c r="AO1553" i="20"/>
  <c r="AP1553" i="20"/>
  <c r="AQ1553" i="20"/>
  <c r="AR1553" i="20"/>
  <c r="AS1553" i="20"/>
  <c r="AT1553" i="20"/>
  <c r="AU1553" i="20"/>
  <c r="AH1554" i="20"/>
  <c r="AI1554" i="20"/>
  <c r="AJ1554" i="20"/>
  <c r="AK1554" i="20"/>
  <c r="AL1554" i="20"/>
  <c r="AM1554" i="20"/>
  <c r="AN1554" i="20"/>
  <c r="AO1554" i="20"/>
  <c r="AP1554" i="20"/>
  <c r="AQ1554" i="20"/>
  <c r="AR1554" i="20"/>
  <c r="AS1554" i="20"/>
  <c r="AT1554" i="20"/>
  <c r="AU1554" i="20"/>
  <c r="AH1555" i="20"/>
  <c r="AI1555" i="20"/>
  <c r="AJ1555" i="20"/>
  <c r="AK1555" i="20"/>
  <c r="AL1555" i="20"/>
  <c r="AM1555" i="20"/>
  <c r="AN1555" i="20"/>
  <c r="AO1555" i="20"/>
  <c r="AP1555" i="20"/>
  <c r="AQ1555" i="20"/>
  <c r="AR1555" i="20"/>
  <c r="AS1555" i="20"/>
  <c r="AT1555" i="20"/>
  <c r="AU1555" i="20"/>
  <c r="AH1556" i="20"/>
  <c r="AI1556" i="20"/>
  <c r="AJ1556" i="20"/>
  <c r="AK1556" i="20"/>
  <c r="AL1556" i="20"/>
  <c r="AM1556" i="20"/>
  <c r="AN1556" i="20"/>
  <c r="AO1556" i="20"/>
  <c r="AP1556" i="20"/>
  <c r="AQ1556" i="20"/>
  <c r="AR1556" i="20"/>
  <c r="AS1556" i="20"/>
  <c r="AT1556" i="20"/>
  <c r="AU1556" i="20"/>
  <c r="AH1557" i="20"/>
  <c r="AI1557" i="20"/>
  <c r="AJ1557" i="20"/>
  <c r="AK1557" i="20"/>
  <c r="AL1557" i="20"/>
  <c r="AM1557" i="20"/>
  <c r="AN1557" i="20"/>
  <c r="AO1557" i="20"/>
  <c r="AP1557" i="20"/>
  <c r="AQ1557" i="20"/>
  <c r="AR1557" i="20"/>
  <c r="AS1557" i="20"/>
  <c r="AT1557" i="20"/>
  <c r="AU1557" i="20"/>
  <c r="AH1558" i="20"/>
  <c r="AI1558" i="20"/>
  <c r="AJ1558" i="20"/>
  <c r="AK1558" i="20"/>
  <c r="AL1558" i="20"/>
  <c r="AM1558" i="20"/>
  <c r="AN1558" i="20"/>
  <c r="AO1558" i="20"/>
  <c r="AP1558" i="20"/>
  <c r="AQ1558" i="20"/>
  <c r="AR1558" i="20"/>
  <c r="AS1558" i="20"/>
  <c r="AT1558" i="20"/>
  <c r="AU1558" i="20"/>
  <c r="AH1559" i="20"/>
  <c r="AI1559" i="20"/>
  <c r="AJ1559" i="20"/>
  <c r="AK1559" i="20"/>
  <c r="AL1559" i="20"/>
  <c r="AM1559" i="20"/>
  <c r="AN1559" i="20"/>
  <c r="AO1559" i="20"/>
  <c r="AP1559" i="20"/>
  <c r="AQ1559" i="20"/>
  <c r="AR1559" i="20"/>
  <c r="AS1559" i="20"/>
  <c r="AT1559" i="20"/>
  <c r="AU1559" i="20"/>
  <c r="AH1560" i="20"/>
  <c r="AI1560" i="20"/>
  <c r="AJ1560" i="20"/>
  <c r="AK1560" i="20"/>
  <c r="AL1560" i="20"/>
  <c r="AM1560" i="20"/>
  <c r="AN1560" i="20"/>
  <c r="AO1560" i="20"/>
  <c r="AP1560" i="20"/>
  <c r="AQ1560" i="20"/>
  <c r="AR1560" i="20"/>
  <c r="AS1560" i="20"/>
  <c r="AT1560" i="20"/>
  <c r="AU1560" i="20"/>
  <c r="AH1561" i="20"/>
  <c r="AI1561" i="20"/>
  <c r="AJ1561" i="20"/>
  <c r="AK1561" i="20"/>
  <c r="AL1561" i="20"/>
  <c r="AM1561" i="20"/>
  <c r="AN1561" i="20"/>
  <c r="AO1561" i="20"/>
  <c r="AP1561" i="20"/>
  <c r="AQ1561" i="20"/>
  <c r="AR1561" i="20"/>
  <c r="AS1561" i="20"/>
  <c r="AT1561" i="20"/>
  <c r="AU1561" i="20"/>
  <c r="AH1562" i="20"/>
  <c r="AI1562" i="20"/>
  <c r="AJ1562" i="20"/>
  <c r="AK1562" i="20"/>
  <c r="AL1562" i="20"/>
  <c r="AM1562" i="20"/>
  <c r="AN1562" i="20"/>
  <c r="AO1562" i="20"/>
  <c r="AP1562" i="20"/>
  <c r="AQ1562" i="20"/>
  <c r="AR1562" i="20"/>
  <c r="AS1562" i="20"/>
  <c r="AT1562" i="20"/>
  <c r="AU1562" i="20"/>
  <c r="AH1563" i="20"/>
  <c r="AI1563" i="20"/>
  <c r="AJ1563" i="20"/>
  <c r="AK1563" i="20"/>
  <c r="AL1563" i="20"/>
  <c r="AM1563" i="20"/>
  <c r="AN1563" i="20"/>
  <c r="AO1563" i="20"/>
  <c r="AP1563" i="20"/>
  <c r="AQ1563" i="20"/>
  <c r="AR1563" i="20"/>
  <c r="AS1563" i="20"/>
  <c r="AT1563" i="20"/>
  <c r="AU1563" i="20"/>
  <c r="AH1564" i="20"/>
  <c r="AI1564" i="20"/>
  <c r="AJ1564" i="20"/>
  <c r="AK1564" i="20"/>
  <c r="AL1564" i="20"/>
  <c r="AM1564" i="20"/>
  <c r="AN1564" i="20"/>
  <c r="AO1564" i="20"/>
  <c r="AP1564" i="20"/>
  <c r="AQ1564" i="20"/>
  <c r="AR1564" i="20"/>
  <c r="AS1564" i="20"/>
  <c r="AT1564" i="20"/>
  <c r="AU1564" i="20"/>
  <c r="AH1565" i="20"/>
  <c r="AI1565" i="20"/>
  <c r="AJ1565" i="20"/>
  <c r="AK1565" i="20"/>
  <c r="AL1565" i="20"/>
  <c r="AM1565" i="20"/>
  <c r="AN1565" i="20"/>
  <c r="AO1565" i="20"/>
  <c r="AP1565" i="20"/>
  <c r="AQ1565" i="20"/>
  <c r="AR1565" i="20"/>
  <c r="AS1565" i="20"/>
  <c r="AT1565" i="20"/>
  <c r="AU1565" i="20"/>
  <c r="AH1566" i="20"/>
  <c r="AI1566" i="20"/>
  <c r="AJ1566" i="20"/>
  <c r="AK1566" i="20"/>
  <c r="AL1566" i="20"/>
  <c r="AM1566" i="20"/>
  <c r="AN1566" i="20"/>
  <c r="AO1566" i="20"/>
  <c r="AP1566" i="20"/>
  <c r="AQ1566" i="20"/>
  <c r="AR1566" i="20"/>
  <c r="AS1566" i="20"/>
  <c r="AT1566" i="20"/>
  <c r="AU1566" i="20"/>
  <c r="AH1567" i="20"/>
  <c r="AI1567" i="20"/>
  <c r="AJ1567" i="20"/>
  <c r="AK1567" i="20"/>
  <c r="AL1567" i="20"/>
  <c r="AM1567" i="20"/>
  <c r="AN1567" i="20"/>
  <c r="AO1567" i="20"/>
  <c r="AP1567" i="20"/>
  <c r="AQ1567" i="20"/>
  <c r="AR1567" i="20"/>
  <c r="AS1567" i="20"/>
  <c r="AT1567" i="20"/>
  <c r="AU1567" i="20"/>
  <c r="AH1568" i="20"/>
  <c r="AI1568" i="20"/>
  <c r="AJ1568" i="20"/>
  <c r="AK1568" i="20"/>
  <c r="AL1568" i="20"/>
  <c r="AM1568" i="20"/>
  <c r="AN1568" i="20"/>
  <c r="AO1568" i="20"/>
  <c r="AP1568" i="20"/>
  <c r="AQ1568" i="20"/>
  <c r="AR1568" i="20"/>
  <c r="AS1568" i="20"/>
  <c r="AT1568" i="20"/>
  <c r="AU1568" i="20"/>
  <c r="AH1569" i="20"/>
  <c r="AI1569" i="20"/>
  <c r="AJ1569" i="20"/>
  <c r="AK1569" i="20"/>
  <c r="AL1569" i="20"/>
  <c r="AM1569" i="20"/>
  <c r="AN1569" i="20"/>
  <c r="AO1569" i="20"/>
  <c r="AP1569" i="20"/>
  <c r="AQ1569" i="20"/>
  <c r="AR1569" i="20"/>
  <c r="AS1569" i="20"/>
  <c r="AT1569" i="20"/>
  <c r="AU1569" i="20"/>
  <c r="AH1570" i="20"/>
  <c r="AI1570" i="20"/>
  <c r="AJ1570" i="20"/>
  <c r="AK1570" i="20"/>
  <c r="AL1570" i="20"/>
  <c r="AM1570" i="20"/>
  <c r="AN1570" i="20"/>
  <c r="AO1570" i="20"/>
  <c r="AP1570" i="20"/>
  <c r="AQ1570" i="20"/>
  <c r="AR1570" i="20"/>
  <c r="AS1570" i="20"/>
  <c r="AT1570" i="20"/>
  <c r="AU1570" i="20"/>
  <c r="AH1571" i="20"/>
  <c r="AI1571" i="20"/>
  <c r="AJ1571" i="20"/>
  <c r="AK1571" i="20"/>
  <c r="AL1571" i="20"/>
  <c r="AM1571" i="20"/>
  <c r="AN1571" i="20"/>
  <c r="AO1571" i="20"/>
  <c r="AP1571" i="20"/>
  <c r="AQ1571" i="20"/>
  <c r="AR1571" i="20"/>
  <c r="AS1571" i="20"/>
  <c r="AT1571" i="20"/>
  <c r="AU1571" i="20"/>
  <c r="AH1572" i="20"/>
  <c r="AI1572" i="20"/>
  <c r="AJ1572" i="20"/>
  <c r="AK1572" i="20"/>
  <c r="AL1572" i="20"/>
  <c r="AM1572" i="20"/>
  <c r="AN1572" i="20"/>
  <c r="AO1572" i="20"/>
  <c r="AP1572" i="20"/>
  <c r="AQ1572" i="20"/>
  <c r="AR1572" i="20"/>
  <c r="AS1572" i="20"/>
  <c r="AT1572" i="20"/>
  <c r="AU1572" i="20"/>
  <c r="AH1573" i="20"/>
  <c r="AI1573" i="20"/>
  <c r="AJ1573" i="20"/>
  <c r="AK1573" i="20"/>
  <c r="AL1573" i="20"/>
  <c r="AM1573" i="20"/>
  <c r="AN1573" i="20"/>
  <c r="AO1573" i="20"/>
  <c r="AP1573" i="20"/>
  <c r="AQ1573" i="20"/>
  <c r="AR1573" i="20"/>
  <c r="AS1573" i="20"/>
  <c r="AT1573" i="20"/>
  <c r="AU1573" i="20"/>
  <c r="AH1574" i="20"/>
  <c r="AI1574" i="20"/>
  <c r="AJ1574" i="20"/>
  <c r="AK1574" i="20"/>
  <c r="AL1574" i="20"/>
  <c r="AM1574" i="20"/>
  <c r="AN1574" i="20"/>
  <c r="AO1574" i="20"/>
  <c r="AP1574" i="20"/>
  <c r="AQ1574" i="20"/>
  <c r="AR1574" i="20"/>
  <c r="AS1574" i="20"/>
  <c r="AT1574" i="20"/>
  <c r="AU1574" i="20"/>
  <c r="AH1575" i="20"/>
  <c r="AI1575" i="20"/>
  <c r="AJ1575" i="20"/>
  <c r="AK1575" i="20"/>
  <c r="AL1575" i="20"/>
  <c r="AM1575" i="20"/>
  <c r="AN1575" i="20"/>
  <c r="AO1575" i="20"/>
  <c r="AP1575" i="20"/>
  <c r="AQ1575" i="20"/>
  <c r="AR1575" i="20"/>
  <c r="AS1575" i="20"/>
  <c r="AT1575" i="20"/>
  <c r="AU1575" i="20"/>
  <c r="AH1576" i="20"/>
  <c r="AI1576" i="20"/>
  <c r="AJ1576" i="20"/>
  <c r="AK1576" i="20"/>
  <c r="AL1576" i="20"/>
  <c r="AM1576" i="20"/>
  <c r="AN1576" i="20"/>
  <c r="AO1576" i="20"/>
  <c r="AP1576" i="20"/>
  <c r="AQ1576" i="20"/>
  <c r="AR1576" i="20"/>
  <c r="AS1576" i="20"/>
  <c r="AT1576" i="20"/>
  <c r="AU1576" i="20"/>
  <c r="AH1577" i="20"/>
  <c r="AI1577" i="20"/>
  <c r="AJ1577" i="20"/>
  <c r="AK1577" i="20"/>
  <c r="AL1577" i="20"/>
  <c r="AM1577" i="20"/>
  <c r="AN1577" i="20"/>
  <c r="AO1577" i="20"/>
  <c r="AP1577" i="20"/>
  <c r="AQ1577" i="20"/>
  <c r="AR1577" i="20"/>
  <c r="AS1577" i="20"/>
  <c r="AT1577" i="20"/>
  <c r="AU1577" i="20"/>
  <c r="AH1578" i="20"/>
  <c r="AI1578" i="20"/>
  <c r="AJ1578" i="20"/>
  <c r="AK1578" i="20"/>
  <c r="AL1578" i="20"/>
  <c r="AM1578" i="20"/>
  <c r="AN1578" i="20"/>
  <c r="AO1578" i="20"/>
  <c r="AP1578" i="20"/>
  <c r="AQ1578" i="20"/>
  <c r="AR1578" i="20"/>
  <c r="AS1578" i="20"/>
  <c r="AT1578" i="20"/>
  <c r="AU1578" i="20"/>
  <c r="AH1579" i="20"/>
  <c r="AI1579" i="20"/>
  <c r="AJ1579" i="20"/>
  <c r="AK1579" i="20"/>
  <c r="AL1579" i="20"/>
  <c r="AM1579" i="20"/>
  <c r="AN1579" i="20"/>
  <c r="AO1579" i="20"/>
  <c r="AP1579" i="20"/>
  <c r="AQ1579" i="20"/>
  <c r="AR1579" i="20"/>
  <c r="AS1579" i="20"/>
  <c r="AT1579" i="20"/>
  <c r="AU1579" i="20"/>
  <c r="AH1580" i="20"/>
  <c r="AI1580" i="20"/>
  <c r="AJ1580" i="20"/>
  <c r="AK1580" i="20"/>
  <c r="AL1580" i="20"/>
  <c r="AM1580" i="20"/>
  <c r="AN1580" i="20"/>
  <c r="AO1580" i="20"/>
  <c r="AP1580" i="20"/>
  <c r="AQ1580" i="20"/>
  <c r="AR1580" i="20"/>
  <c r="AS1580" i="20"/>
  <c r="AT1580" i="20"/>
  <c r="AU1580" i="20"/>
  <c r="AH1581" i="20"/>
  <c r="AI1581" i="20"/>
  <c r="AJ1581" i="20"/>
  <c r="AK1581" i="20"/>
  <c r="AL1581" i="20"/>
  <c r="AM1581" i="20"/>
  <c r="AN1581" i="20"/>
  <c r="AO1581" i="20"/>
  <c r="AP1581" i="20"/>
  <c r="AQ1581" i="20"/>
  <c r="AR1581" i="20"/>
  <c r="AS1581" i="20"/>
  <c r="AT1581" i="20"/>
  <c r="AU1581" i="20"/>
  <c r="AH1582" i="20"/>
  <c r="AI1582" i="20"/>
  <c r="AJ1582" i="20"/>
  <c r="AK1582" i="20"/>
  <c r="AL1582" i="20"/>
  <c r="AM1582" i="20"/>
  <c r="AN1582" i="20"/>
  <c r="AO1582" i="20"/>
  <c r="AP1582" i="20"/>
  <c r="AQ1582" i="20"/>
  <c r="AR1582" i="20"/>
  <c r="AS1582" i="20"/>
  <c r="AT1582" i="20"/>
  <c r="AU1582" i="20"/>
  <c r="AH1583" i="20"/>
  <c r="AI1583" i="20"/>
  <c r="AJ1583" i="20"/>
  <c r="AK1583" i="20"/>
  <c r="AL1583" i="20"/>
  <c r="AM1583" i="20"/>
  <c r="AN1583" i="20"/>
  <c r="AO1583" i="20"/>
  <c r="AP1583" i="20"/>
  <c r="AQ1583" i="20"/>
  <c r="AR1583" i="20"/>
  <c r="AS1583" i="20"/>
  <c r="AT1583" i="20"/>
  <c r="AU1583" i="20"/>
  <c r="AH1584" i="20"/>
  <c r="AI1584" i="20"/>
  <c r="AJ1584" i="20"/>
  <c r="AK1584" i="20"/>
  <c r="AL1584" i="20"/>
  <c r="AM1584" i="20"/>
  <c r="AN1584" i="20"/>
  <c r="AO1584" i="20"/>
  <c r="AP1584" i="20"/>
  <c r="AQ1584" i="20"/>
  <c r="AR1584" i="20"/>
  <c r="AS1584" i="20"/>
  <c r="AT1584" i="20"/>
  <c r="AU1584" i="20"/>
  <c r="AH1585" i="20"/>
  <c r="AI1585" i="20"/>
  <c r="AJ1585" i="20"/>
  <c r="AK1585" i="20"/>
  <c r="AL1585" i="20"/>
  <c r="AM1585" i="20"/>
  <c r="AN1585" i="20"/>
  <c r="AO1585" i="20"/>
  <c r="AP1585" i="20"/>
  <c r="AQ1585" i="20"/>
  <c r="AR1585" i="20"/>
  <c r="AS1585" i="20"/>
  <c r="AT1585" i="20"/>
  <c r="AU1585" i="20"/>
  <c r="AH1586" i="20"/>
  <c r="AI1586" i="20"/>
  <c r="AJ1586" i="20"/>
  <c r="AK1586" i="20"/>
  <c r="AL1586" i="20"/>
  <c r="AM1586" i="20"/>
  <c r="AN1586" i="20"/>
  <c r="AO1586" i="20"/>
  <c r="AP1586" i="20"/>
  <c r="AQ1586" i="20"/>
  <c r="AR1586" i="20"/>
  <c r="AS1586" i="20"/>
  <c r="AT1586" i="20"/>
  <c r="AU1586" i="20"/>
  <c r="AH1587" i="20"/>
  <c r="AI1587" i="20"/>
  <c r="AJ1587" i="20"/>
  <c r="AK1587" i="20"/>
  <c r="AL1587" i="20"/>
  <c r="AM1587" i="20"/>
  <c r="AN1587" i="20"/>
  <c r="AO1587" i="20"/>
  <c r="AP1587" i="20"/>
  <c r="AQ1587" i="20"/>
  <c r="AR1587" i="20"/>
  <c r="AS1587" i="20"/>
  <c r="AT1587" i="20"/>
  <c r="AU1587" i="20"/>
  <c r="AH1588" i="20"/>
  <c r="AI1588" i="20"/>
  <c r="AJ1588" i="20"/>
  <c r="AK1588" i="20"/>
  <c r="AL1588" i="20"/>
  <c r="AM1588" i="20"/>
  <c r="AN1588" i="20"/>
  <c r="AO1588" i="20"/>
  <c r="AP1588" i="20"/>
  <c r="AQ1588" i="20"/>
  <c r="AR1588" i="20"/>
  <c r="AS1588" i="20"/>
  <c r="AT1588" i="20"/>
  <c r="AU1588" i="20"/>
  <c r="AH1589" i="20"/>
  <c r="AI1589" i="20"/>
  <c r="AJ1589" i="20"/>
  <c r="AK1589" i="20"/>
  <c r="AL1589" i="20"/>
  <c r="AM1589" i="20"/>
  <c r="AN1589" i="20"/>
  <c r="AO1589" i="20"/>
  <c r="AP1589" i="20"/>
  <c r="AQ1589" i="20"/>
  <c r="AR1589" i="20"/>
  <c r="AS1589" i="20"/>
  <c r="AT1589" i="20"/>
  <c r="AU1589" i="20"/>
  <c r="AH1590" i="20"/>
  <c r="AI1590" i="20"/>
  <c r="AJ1590" i="20"/>
  <c r="AK1590" i="20"/>
  <c r="AL1590" i="20"/>
  <c r="AM1590" i="20"/>
  <c r="AN1590" i="20"/>
  <c r="AO1590" i="20"/>
  <c r="AP1590" i="20"/>
  <c r="AQ1590" i="20"/>
  <c r="AR1590" i="20"/>
  <c r="AS1590" i="20"/>
  <c r="AT1590" i="20"/>
  <c r="AU1590" i="20"/>
  <c r="AH1591" i="20"/>
  <c r="AI1591" i="20"/>
  <c r="AJ1591" i="20"/>
  <c r="AK1591" i="20"/>
  <c r="AL1591" i="20"/>
  <c r="AM1591" i="20"/>
  <c r="AN1591" i="20"/>
  <c r="AO1591" i="20"/>
  <c r="AP1591" i="20"/>
  <c r="AQ1591" i="20"/>
  <c r="AR1591" i="20"/>
  <c r="AS1591" i="20"/>
  <c r="AT1591" i="20"/>
  <c r="AU1591" i="20"/>
  <c r="AH1592" i="20"/>
  <c r="AI1592" i="20"/>
  <c r="AJ1592" i="20"/>
  <c r="AK1592" i="20"/>
  <c r="AL1592" i="20"/>
  <c r="AM1592" i="20"/>
  <c r="AN1592" i="20"/>
  <c r="AO1592" i="20"/>
  <c r="AP1592" i="20"/>
  <c r="AQ1592" i="20"/>
  <c r="AR1592" i="20"/>
  <c r="AS1592" i="20"/>
  <c r="AT1592" i="20"/>
  <c r="AU1592" i="20"/>
  <c r="AH1593" i="20"/>
  <c r="AI1593" i="20"/>
  <c r="AJ1593" i="20"/>
  <c r="AK1593" i="20"/>
  <c r="AL1593" i="20"/>
  <c r="AM1593" i="20"/>
  <c r="AN1593" i="20"/>
  <c r="AO1593" i="20"/>
  <c r="AP1593" i="20"/>
  <c r="AQ1593" i="20"/>
  <c r="AR1593" i="20"/>
  <c r="AS1593" i="20"/>
  <c r="AT1593" i="20"/>
  <c r="AU1593" i="20"/>
  <c r="AH1594" i="20"/>
  <c r="AI1594" i="20"/>
  <c r="AJ1594" i="20"/>
  <c r="AK1594" i="20"/>
  <c r="AL1594" i="20"/>
  <c r="AM1594" i="20"/>
  <c r="AN1594" i="20"/>
  <c r="AO1594" i="20"/>
  <c r="AP1594" i="20"/>
  <c r="AQ1594" i="20"/>
  <c r="AR1594" i="20"/>
  <c r="AS1594" i="20"/>
  <c r="AT1594" i="20"/>
  <c r="AU1594" i="20"/>
  <c r="AH1595" i="20"/>
  <c r="AI1595" i="20"/>
  <c r="AJ1595" i="20"/>
  <c r="AK1595" i="20"/>
  <c r="AL1595" i="20"/>
  <c r="AM1595" i="20"/>
  <c r="AN1595" i="20"/>
  <c r="AO1595" i="20"/>
  <c r="AP1595" i="20"/>
  <c r="AQ1595" i="20"/>
  <c r="AR1595" i="20"/>
  <c r="AS1595" i="20"/>
  <c r="AT1595" i="20"/>
  <c r="AU1595" i="20"/>
  <c r="AH1596" i="20"/>
  <c r="AI1596" i="20"/>
  <c r="AJ1596" i="20"/>
  <c r="AK1596" i="20"/>
  <c r="AL1596" i="20"/>
  <c r="AM1596" i="20"/>
  <c r="AN1596" i="20"/>
  <c r="AO1596" i="20"/>
  <c r="AP1596" i="20"/>
  <c r="AQ1596" i="20"/>
  <c r="AR1596" i="20"/>
  <c r="AS1596" i="20"/>
  <c r="AT1596" i="20"/>
  <c r="AU1596" i="20"/>
  <c r="AH1597" i="20"/>
  <c r="AI1597" i="20"/>
  <c r="AJ1597" i="20"/>
  <c r="AK1597" i="20"/>
  <c r="AL1597" i="20"/>
  <c r="AM1597" i="20"/>
  <c r="AN1597" i="20"/>
  <c r="AO1597" i="20"/>
  <c r="AP1597" i="20"/>
  <c r="AQ1597" i="20"/>
  <c r="AR1597" i="20"/>
  <c r="AS1597" i="20"/>
  <c r="AT1597" i="20"/>
  <c r="AU1597" i="20"/>
  <c r="AH1598" i="20"/>
  <c r="AI1598" i="20"/>
  <c r="AJ1598" i="20"/>
  <c r="AK1598" i="20"/>
  <c r="AL1598" i="20"/>
  <c r="AM1598" i="20"/>
  <c r="AN1598" i="20"/>
  <c r="AO1598" i="20"/>
  <c r="AP1598" i="20"/>
  <c r="AQ1598" i="20"/>
  <c r="AR1598" i="20"/>
  <c r="AS1598" i="20"/>
  <c r="AT1598" i="20"/>
  <c r="AU1598" i="20"/>
  <c r="AH1599" i="20"/>
  <c r="AI1599" i="20"/>
  <c r="AJ1599" i="20"/>
  <c r="AK1599" i="20"/>
  <c r="AL1599" i="20"/>
  <c r="AM1599" i="20"/>
  <c r="AN1599" i="20"/>
  <c r="AO1599" i="20"/>
  <c r="AP1599" i="20"/>
  <c r="AQ1599" i="20"/>
  <c r="AR1599" i="20"/>
  <c r="AS1599" i="20"/>
  <c r="AT1599" i="20"/>
  <c r="AU1599" i="20"/>
  <c r="AH1600" i="20"/>
  <c r="AI1600" i="20"/>
  <c r="AJ1600" i="20"/>
  <c r="AK1600" i="20"/>
  <c r="AL1600" i="20"/>
  <c r="AM1600" i="20"/>
  <c r="AN1600" i="20"/>
  <c r="AO1600" i="20"/>
  <c r="AP1600" i="20"/>
  <c r="AQ1600" i="20"/>
  <c r="AR1600" i="20"/>
  <c r="AS1600" i="20"/>
  <c r="AT1600" i="20"/>
  <c r="AU1600" i="20"/>
  <c r="AH1601" i="20"/>
  <c r="AI1601" i="20"/>
  <c r="AJ1601" i="20"/>
  <c r="AK1601" i="20"/>
  <c r="AL1601" i="20"/>
  <c r="AM1601" i="20"/>
  <c r="AN1601" i="20"/>
  <c r="AO1601" i="20"/>
  <c r="AP1601" i="20"/>
  <c r="AQ1601" i="20"/>
  <c r="AR1601" i="20"/>
  <c r="AS1601" i="20"/>
  <c r="AT1601" i="20"/>
  <c r="AU1601" i="20"/>
  <c r="AH1602" i="20"/>
  <c r="AI1602" i="20"/>
  <c r="AJ1602" i="20"/>
  <c r="AK1602" i="20"/>
  <c r="AL1602" i="20"/>
  <c r="AM1602" i="20"/>
  <c r="AN1602" i="20"/>
  <c r="AO1602" i="20"/>
  <c r="AP1602" i="20"/>
  <c r="AQ1602" i="20"/>
  <c r="AR1602" i="20"/>
  <c r="AS1602" i="20"/>
  <c r="AT1602" i="20"/>
  <c r="AU1602" i="20"/>
  <c r="AH1603" i="20"/>
  <c r="AI1603" i="20"/>
  <c r="AJ1603" i="20"/>
  <c r="AK1603" i="20"/>
  <c r="AL1603" i="20"/>
  <c r="AM1603" i="20"/>
  <c r="AN1603" i="20"/>
  <c r="AO1603" i="20"/>
  <c r="AP1603" i="20"/>
  <c r="AQ1603" i="20"/>
  <c r="AR1603" i="20"/>
  <c r="AS1603" i="20"/>
  <c r="AT1603" i="20"/>
  <c r="AU1603" i="20"/>
  <c r="AH1604" i="20"/>
  <c r="AI1604" i="20"/>
  <c r="AJ1604" i="20"/>
  <c r="AK1604" i="20"/>
  <c r="AL1604" i="20"/>
  <c r="AM1604" i="20"/>
  <c r="AN1604" i="20"/>
  <c r="AO1604" i="20"/>
  <c r="AP1604" i="20"/>
  <c r="AQ1604" i="20"/>
  <c r="AR1604" i="20"/>
  <c r="AS1604" i="20"/>
  <c r="AT1604" i="20"/>
  <c r="AU1604" i="20"/>
  <c r="AH1605" i="20"/>
  <c r="AI1605" i="20"/>
  <c r="AJ1605" i="20"/>
  <c r="AK1605" i="20"/>
  <c r="AL1605" i="20"/>
  <c r="AM1605" i="20"/>
  <c r="AN1605" i="20"/>
  <c r="AO1605" i="20"/>
  <c r="AP1605" i="20"/>
  <c r="AQ1605" i="20"/>
  <c r="AR1605" i="20"/>
  <c r="AS1605" i="20"/>
  <c r="AT1605" i="20"/>
  <c r="AU1605" i="20"/>
  <c r="AH1606" i="20"/>
  <c r="AI1606" i="20"/>
  <c r="AJ1606" i="20"/>
  <c r="AK1606" i="20"/>
  <c r="AL1606" i="20"/>
  <c r="AM1606" i="20"/>
  <c r="AN1606" i="20"/>
  <c r="AO1606" i="20"/>
  <c r="AP1606" i="20"/>
  <c r="AQ1606" i="20"/>
  <c r="AR1606" i="20"/>
  <c r="AS1606" i="20"/>
  <c r="AT1606" i="20"/>
  <c r="AU1606" i="20"/>
  <c r="AH1607" i="20"/>
  <c r="AI1607" i="20"/>
  <c r="AJ1607" i="20"/>
  <c r="AK1607" i="20"/>
  <c r="AL1607" i="20"/>
  <c r="AM1607" i="20"/>
  <c r="AN1607" i="20"/>
  <c r="AO1607" i="20"/>
  <c r="AP1607" i="20"/>
  <c r="AQ1607" i="20"/>
  <c r="AR1607" i="20"/>
  <c r="AS1607" i="20"/>
  <c r="AT1607" i="20"/>
  <c r="AU1607" i="20"/>
  <c r="AH1608" i="20"/>
  <c r="AI1608" i="20"/>
  <c r="AJ1608" i="20"/>
  <c r="AK1608" i="20"/>
  <c r="AL1608" i="20"/>
  <c r="AM1608" i="20"/>
  <c r="AN1608" i="20"/>
  <c r="AO1608" i="20"/>
  <c r="AP1608" i="20"/>
  <c r="AQ1608" i="20"/>
  <c r="AR1608" i="20"/>
  <c r="AS1608" i="20"/>
  <c r="AT1608" i="20"/>
  <c r="AU1608" i="20"/>
  <c r="AH1609" i="20"/>
  <c r="AI1609" i="20"/>
  <c r="AJ1609" i="20"/>
  <c r="AK1609" i="20"/>
  <c r="AL1609" i="20"/>
  <c r="AM1609" i="20"/>
  <c r="AN1609" i="20"/>
  <c r="AO1609" i="20"/>
  <c r="AP1609" i="20"/>
  <c r="AQ1609" i="20"/>
  <c r="AR1609" i="20"/>
  <c r="AS1609" i="20"/>
  <c r="AT1609" i="20"/>
  <c r="AU1609" i="20"/>
  <c r="AH1610" i="20"/>
  <c r="AI1610" i="20"/>
  <c r="AJ1610" i="20"/>
  <c r="AK1610" i="20"/>
  <c r="AL1610" i="20"/>
  <c r="AM1610" i="20"/>
  <c r="AN1610" i="20"/>
  <c r="AO1610" i="20"/>
  <c r="AP1610" i="20"/>
  <c r="AQ1610" i="20"/>
  <c r="AR1610" i="20"/>
  <c r="AS1610" i="20"/>
  <c r="AT1610" i="20"/>
  <c r="AU1610" i="20"/>
  <c r="AH1611" i="20"/>
  <c r="AI1611" i="20"/>
  <c r="AJ1611" i="20"/>
  <c r="AK1611" i="20"/>
  <c r="AL1611" i="20"/>
  <c r="AM1611" i="20"/>
  <c r="AN1611" i="20"/>
  <c r="AO1611" i="20"/>
  <c r="AP1611" i="20"/>
  <c r="AQ1611" i="20"/>
  <c r="AR1611" i="20"/>
  <c r="AS1611" i="20"/>
  <c r="AT1611" i="20"/>
  <c r="AU1611" i="20"/>
  <c r="AH1612" i="20"/>
  <c r="AI1612" i="20"/>
  <c r="AJ1612" i="20"/>
  <c r="AK1612" i="20"/>
  <c r="AL1612" i="20"/>
  <c r="AM1612" i="20"/>
  <c r="AN1612" i="20"/>
  <c r="AO1612" i="20"/>
  <c r="AP1612" i="20"/>
  <c r="AQ1612" i="20"/>
  <c r="AR1612" i="20"/>
  <c r="AS1612" i="20"/>
  <c r="AT1612" i="20"/>
  <c r="AU1612" i="20"/>
  <c r="AH1613" i="20"/>
  <c r="AI1613" i="20"/>
  <c r="AJ1613" i="20"/>
  <c r="AK1613" i="20"/>
  <c r="AL1613" i="20"/>
  <c r="AM1613" i="20"/>
  <c r="AN1613" i="20"/>
  <c r="AO1613" i="20"/>
  <c r="AP1613" i="20"/>
  <c r="AQ1613" i="20"/>
  <c r="AR1613" i="20"/>
  <c r="AS1613" i="20"/>
  <c r="AT1613" i="20"/>
  <c r="AU1613" i="20"/>
  <c r="AH1614" i="20"/>
  <c r="AI1614" i="20"/>
  <c r="AJ1614" i="20"/>
  <c r="AK1614" i="20"/>
  <c r="AL1614" i="20"/>
  <c r="AM1614" i="20"/>
  <c r="AN1614" i="20"/>
  <c r="AO1614" i="20"/>
  <c r="AP1614" i="20"/>
  <c r="AQ1614" i="20"/>
  <c r="AR1614" i="20"/>
  <c r="AS1614" i="20"/>
  <c r="AT1614" i="20"/>
  <c r="AU1614" i="20"/>
  <c r="AH1615" i="20"/>
  <c r="AI1615" i="20"/>
  <c r="AJ1615" i="20"/>
  <c r="AK1615" i="20"/>
  <c r="AL1615" i="20"/>
  <c r="AM1615" i="20"/>
  <c r="AN1615" i="20"/>
  <c r="AO1615" i="20"/>
  <c r="AP1615" i="20"/>
  <c r="AQ1615" i="20"/>
  <c r="AR1615" i="20"/>
  <c r="AS1615" i="20"/>
  <c r="AT1615" i="20"/>
  <c r="AU1615" i="20"/>
  <c r="AH1616" i="20"/>
  <c r="AI1616" i="20"/>
  <c r="AJ1616" i="20"/>
  <c r="AK1616" i="20"/>
  <c r="AL1616" i="20"/>
  <c r="AM1616" i="20"/>
  <c r="AN1616" i="20"/>
  <c r="AO1616" i="20"/>
  <c r="AP1616" i="20"/>
  <c r="AQ1616" i="20"/>
  <c r="AR1616" i="20"/>
  <c r="AS1616" i="20"/>
  <c r="AT1616" i="20"/>
  <c r="AU1616" i="20"/>
  <c r="AH1617" i="20"/>
  <c r="AI1617" i="20"/>
  <c r="AJ1617" i="20"/>
  <c r="AK1617" i="20"/>
  <c r="AL1617" i="20"/>
  <c r="AM1617" i="20"/>
  <c r="AN1617" i="20"/>
  <c r="AO1617" i="20"/>
  <c r="AP1617" i="20"/>
  <c r="AQ1617" i="20"/>
  <c r="AR1617" i="20"/>
  <c r="AS1617" i="20"/>
  <c r="AT1617" i="20"/>
  <c r="AU1617" i="20"/>
  <c r="AH1618" i="20"/>
  <c r="AI1618" i="20"/>
  <c r="AJ1618" i="20"/>
  <c r="AK1618" i="20"/>
  <c r="AL1618" i="20"/>
  <c r="AM1618" i="20"/>
  <c r="AN1618" i="20"/>
  <c r="AO1618" i="20"/>
  <c r="AP1618" i="20"/>
  <c r="AQ1618" i="20"/>
  <c r="AR1618" i="20"/>
  <c r="AS1618" i="20"/>
  <c r="AT1618" i="20"/>
  <c r="AU1618" i="20"/>
  <c r="AH1619" i="20"/>
  <c r="AI1619" i="20"/>
  <c r="AJ1619" i="20"/>
  <c r="AK1619" i="20"/>
  <c r="AL1619" i="20"/>
  <c r="AM1619" i="20"/>
  <c r="AN1619" i="20"/>
  <c r="AO1619" i="20"/>
  <c r="AP1619" i="20"/>
  <c r="AQ1619" i="20"/>
  <c r="AR1619" i="20"/>
  <c r="AS1619" i="20"/>
  <c r="AT1619" i="20"/>
  <c r="AU1619" i="20"/>
  <c r="AH1620" i="20"/>
  <c r="AI1620" i="20"/>
  <c r="AJ1620" i="20"/>
  <c r="AK1620" i="20"/>
  <c r="AL1620" i="20"/>
  <c r="AM1620" i="20"/>
  <c r="AN1620" i="20"/>
  <c r="AO1620" i="20"/>
  <c r="AP1620" i="20"/>
  <c r="AQ1620" i="20"/>
  <c r="AR1620" i="20"/>
  <c r="AS1620" i="20"/>
  <c r="AT1620" i="20"/>
  <c r="AU1620" i="20"/>
  <c r="AH1621" i="20"/>
  <c r="AI1621" i="20"/>
  <c r="AJ1621" i="20"/>
  <c r="AK1621" i="20"/>
  <c r="AL1621" i="20"/>
  <c r="AM1621" i="20"/>
  <c r="AN1621" i="20"/>
  <c r="AO1621" i="20"/>
  <c r="AP1621" i="20"/>
  <c r="AQ1621" i="20"/>
  <c r="AR1621" i="20"/>
  <c r="AS1621" i="20"/>
  <c r="AT1621" i="20"/>
  <c r="AU1621" i="20"/>
  <c r="AH1622" i="20"/>
  <c r="AI1622" i="20"/>
  <c r="AJ1622" i="20"/>
  <c r="AK1622" i="20"/>
  <c r="AL1622" i="20"/>
  <c r="AM1622" i="20"/>
  <c r="AN1622" i="20"/>
  <c r="AO1622" i="20"/>
  <c r="AP1622" i="20"/>
  <c r="AQ1622" i="20"/>
  <c r="AR1622" i="20"/>
  <c r="AS1622" i="20"/>
  <c r="AT1622" i="20"/>
  <c r="AU1622" i="20"/>
  <c r="AH1623" i="20"/>
  <c r="AI1623" i="20"/>
  <c r="AJ1623" i="20"/>
  <c r="AK1623" i="20"/>
  <c r="AL1623" i="20"/>
  <c r="AM1623" i="20"/>
  <c r="AN1623" i="20"/>
  <c r="AO1623" i="20"/>
  <c r="AP1623" i="20"/>
  <c r="AQ1623" i="20"/>
  <c r="AR1623" i="20"/>
  <c r="AS1623" i="20"/>
  <c r="AT1623" i="20"/>
  <c r="AU1623" i="20"/>
  <c r="AH1624" i="20"/>
  <c r="AI1624" i="20"/>
  <c r="AJ1624" i="20"/>
  <c r="AK1624" i="20"/>
  <c r="AL1624" i="20"/>
  <c r="AM1624" i="20"/>
  <c r="AN1624" i="20"/>
  <c r="AO1624" i="20"/>
  <c r="AP1624" i="20"/>
  <c r="AQ1624" i="20"/>
  <c r="AR1624" i="20"/>
  <c r="AS1624" i="20"/>
  <c r="AT1624" i="20"/>
  <c r="AU1624" i="20"/>
  <c r="AH1625" i="20"/>
  <c r="AI1625" i="20"/>
  <c r="AJ1625" i="20"/>
  <c r="AK1625" i="20"/>
  <c r="AL1625" i="20"/>
  <c r="AM1625" i="20"/>
  <c r="AN1625" i="20"/>
  <c r="AO1625" i="20"/>
  <c r="AP1625" i="20"/>
  <c r="AQ1625" i="20"/>
  <c r="AR1625" i="20"/>
  <c r="AS1625" i="20"/>
  <c r="AT1625" i="20"/>
  <c r="AU1625" i="20"/>
  <c r="AH1626" i="20"/>
  <c r="AI1626" i="20"/>
  <c r="AJ1626" i="20"/>
  <c r="AK1626" i="20"/>
  <c r="AL1626" i="20"/>
  <c r="AM1626" i="20"/>
  <c r="AN1626" i="20"/>
  <c r="AO1626" i="20"/>
  <c r="AP1626" i="20"/>
  <c r="AQ1626" i="20"/>
  <c r="AR1626" i="20"/>
  <c r="AS1626" i="20"/>
  <c r="AT1626" i="20"/>
  <c r="AU1626" i="20"/>
  <c r="AH1627" i="20"/>
  <c r="AI1627" i="20"/>
  <c r="AJ1627" i="20"/>
  <c r="AK1627" i="20"/>
  <c r="AL1627" i="20"/>
  <c r="AM1627" i="20"/>
  <c r="AN1627" i="20"/>
  <c r="AO1627" i="20"/>
  <c r="AP1627" i="20"/>
  <c r="AQ1627" i="20"/>
  <c r="AR1627" i="20"/>
  <c r="AS1627" i="20"/>
  <c r="AT1627" i="20"/>
  <c r="AU1627" i="20"/>
  <c r="AH1628" i="20"/>
  <c r="AI1628" i="20"/>
  <c r="AJ1628" i="20"/>
  <c r="AK1628" i="20"/>
  <c r="AL1628" i="20"/>
  <c r="AM1628" i="20"/>
  <c r="AN1628" i="20"/>
  <c r="AO1628" i="20"/>
  <c r="AP1628" i="20"/>
  <c r="AQ1628" i="20"/>
  <c r="AR1628" i="20"/>
  <c r="AS1628" i="20"/>
  <c r="AT1628" i="20"/>
  <c r="AU1628" i="20"/>
  <c r="AH1629" i="20"/>
  <c r="AI1629" i="20"/>
  <c r="AJ1629" i="20"/>
  <c r="AK1629" i="20"/>
  <c r="AL1629" i="20"/>
  <c r="AM1629" i="20"/>
  <c r="AN1629" i="20"/>
  <c r="AO1629" i="20"/>
  <c r="AP1629" i="20"/>
  <c r="AQ1629" i="20"/>
  <c r="AR1629" i="20"/>
  <c r="AS1629" i="20"/>
  <c r="AT1629" i="20"/>
  <c r="AU1629" i="20"/>
  <c r="AH1630" i="20"/>
  <c r="AI1630" i="20"/>
  <c r="AJ1630" i="20"/>
  <c r="AK1630" i="20"/>
  <c r="AL1630" i="20"/>
  <c r="AM1630" i="20"/>
  <c r="AN1630" i="20"/>
  <c r="AO1630" i="20"/>
  <c r="AP1630" i="20"/>
  <c r="AQ1630" i="20"/>
  <c r="AR1630" i="20"/>
  <c r="AS1630" i="20"/>
  <c r="AT1630" i="20"/>
  <c r="AU1630" i="20"/>
  <c r="AH1631" i="20"/>
  <c r="AI1631" i="20"/>
  <c r="AJ1631" i="20"/>
  <c r="AK1631" i="20"/>
  <c r="AL1631" i="20"/>
  <c r="AM1631" i="20"/>
  <c r="AN1631" i="20"/>
  <c r="AO1631" i="20"/>
  <c r="AP1631" i="20"/>
  <c r="AQ1631" i="20"/>
  <c r="AR1631" i="20"/>
  <c r="AS1631" i="20"/>
  <c r="AT1631" i="20"/>
  <c r="AU1631" i="20"/>
  <c r="AH1632" i="20"/>
  <c r="AI1632" i="20"/>
  <c r="AJ1632" i="20"/>
  <c r="AK1632" i="20"/>
  <c r="AL1632" i="20"/>
  <c r="AM1632" i="20"/>
  <c r="AN1632" i="20"/>
  <c r="AO1632" i="20"/>
  <c r="AP1632" i="20"/>
  <c r="AQ1632" i="20"/>
  <c r="AR1632" i="20"/>
  <c r="AS1632" i="20"/>
  <c r="AT1632" i="20"/>
  <c r="AU1632" i="20"/>
  <c r="AH1633" i="20"/>
  <c r="AI1633" i="20"/>
  <c r="AJ1633" i="20"/>
  <c r="AK1633" i="20"/>
  <c r="AL1633" i="20"/>
  <c r="AM1633" i="20"/>
  <c r="AN1633" i="20"/>
  <c r="AO1633" i="20"/>
  <c r="AP1633" i="20"/>
  <c r="AQ1633" i="20"/>
  <c r="AR1633" i="20"/>
  <c r="AS1633" i="20"/>
  <c r="AT1633" i="20"/>
  <c r="AU1633" i="20"/>
  <c r="AH1634" i="20"/>
  <c r="AI1634" i="20"/>
  <c r="AJ1634" i="20"/>
  <c r="AK1634" i="20"/>
  <c r="AL1634" i="20"/>
  <c r="AM1634" i="20"/>
  <c r="AN1634" i="20"/>
  <c r="AO1634" i="20"/>
  <c r="AP1634" i="20"/>
  <c r="AQ1634" i="20"/>
  <c r="AR1634" i="20"/>
  <c r="AS1634" i="20"/>
  <c r="AT1634" i="20"/>
  <c r="AU1634" i="20"/>
  <c r="AH1635" i="20"/>
  <c r="AI1635" i="20"/>
  <c r="AJ1635" i="20"/>
  <c r="AK1635" i="20"/>
  <c r="AL1635" i="20"/>
  <c r="AM1635" i="20"/>
  <c r="AN1635" i="20"/>
  <c r="AO1635" i="20"/>
  <c r="AP1635" i="20"/>
  <c r="AQ1635" i="20"/>
  <c r="AR1635" i="20"/>
  <c r="AS1635" i="20"/>
  <c r="AT1635" i="20"/>
  <c r="AU1635" i="20"/>
  <c r="AH1636" i="20"/>
  <c r="AI1636" i="20"/>
  <c r="AJ1636" i="20"/>
  <c r="AK1636" i="20"/>
  <c r="AL1636" i="20"/>
  <c r="AM1636" i="20"/>
  <c r="AN1636" i="20"/>
  <c r="AO1636" i="20"/>
  <c r="AP1636" i="20"/>
  <c r="AQ1636" i="20"/>
  <c r="AR1636" i="20"/>
  <c r="AS1636" i="20"/>
  <c r="AT1636" i="20"/>
  <c r="AU1636" i="20"/>
  <c r="AH1637" i="20"/>
  <c r="AI1637" i="20"/>
  <c r="AJ1637" i="20"/>
  <c r="AK1637" i="20"/>
  <c r="AL1637" i="20"/>
  <c r="AM1637" i="20"/>
  <c r="AN1637" i="20"/>
  <c r="AO1637" i="20"/>
  <c r="AP1637" i="20"/>
  <c r="AQ1637" i="20"/>
  <c r="AR1637" i="20"/>
  <c r="AS1637" i="20"/>
  <c r="AT1637" i="20"/>
  <c r="AU1637" i="20"/>
  <c r="AH1638" i="20"/>
  <c r="AI1638" i="20"/>
  <c r="AJ1638" i="20"/>
  <c r="AK1638" i="20"/>
  <c r="AL1638" i="20"/>
  <c r="AM1638" i="20"/>
  <c r="AN1638" i="20"/>
  <c r="AO1638" i="20"/>
  <c r="AP1638" i="20"/>
  <c r="AQ1638" i="20"/>
  <c r="AR1638" i="20"/>
  <c r="AS1638" i="20"/>
  <c r="AT1638" i="20"/>
  <c r="AU1638" i="20"/>
  <c r="AH1639" i="20"/>
  <c r="AI1639" i="20"/>
  <c r="AJ1639" i="20"/>
  <c r="AK1639" i="20"/>
  <c r="AL1639" i="20"/>
  <c r="AM1639" i="20"/>
  <c r="AN1639" i="20"/>
  <c r="AO1639" i="20"/>
  <c r="AP1639" i="20"/>
  <c r="AQ1639" i="20"/>
  <c r="AR1639" i="20"/>
  <c r="AS1639" i="20"/>
  <c r="AT1639" i="20"/>
  <c r="AU1639" i="20"/>
  <c r="AH1640" i="20"/>
  <c r="AI1640" i="20"/>
  <c r="AJ1640" i="20"/>
  <c r="AK1640" i="20"/>
  <c r="AL1640" i="20"/>
  <c r="AM1640" i="20"/>
  <c r="AN1640" i="20"/>
  <c r="AO1640" i="20"/>
  <c r="AP1640" i="20"/>
  <c r="AQ1640" i="20"/>
  <c r="AR1640" i="20"/>
  <c r="AS1640" i="20"/>
  <c r="AT1640" i="20"/>
  <c r="AU1640" i="20"/>
  <c r="AH1641" i="20"/>
  <c r="AI1641" i="20"/>
  <c r="AJ1641" i="20"/>
  <c r="AK1641" i="20"/>
  <c r="AL1641" i="20"/>
  <c r="AM1641" i="20"/>
  <c r="AN1641" i="20"/>
  <c r="AO1641" i="20"/>
  <c r="AP1641" i="20"/>
  <c r="AQ1641" i="20"/>
  <c r="AR1641" i="20"/>
  <c r="AS1641" i="20"/>
  <c r="AT1641" i="20"/>
  <c r="AU1641" i="20"/>
  <c r="AH1642" i="20"/>
  <c r="AI1642" i="20"/>
  <c r="AJ1642" i="20"/>
  <c r="AK1642" i="20"/>
  <c r="AL1642" i="20"/>
  <c r="AM1642" i="20"/>
  <c r="AN1642" i="20"/>
  <c r="AO1642" i="20"/>
  <c r="AP1642" i="20"/>
  <c r="AQ1642" i="20"/>
  <c r="AR1642" i="20"/>
  <c r="AS1642" i="20"/>
  <c r="AT1642" i="20"/>
  <c r="AU1642" i="20"/>
  <c r="AH1643" i="20"/>
  <c r="AI1643" i="20"/>
  <c r="AJ1643" i="20"/>
  <c r="AK1643" i="20"/>
  <c r="AL1643" i="20"/>
  <c r="AM1643" i="20"/>
  <c r="AN1643" i="20"/>
  <c r="AO1643" i="20"/>
  <c r="AP1643" i="20"/>
  <c r="AQ1643" i="20"/>
  <c r="AR1643" i="20"/>
  <c r="AS1643" i="20"/>
  <c r="AT1643" i="20"/>
  <c r="AU1643" i="20"/>
  <c r="AH1644" i="20"/>
  <c r="AI1644" i="20"/>
  <c r="AJ1644" i="20"/>
  <c r="AK1644" i="20"/>
  <c r="AL1644" i="20"/>
  <c r="AM1644" i="20"/>
  <c r="AN1644" i="20"/>
  <c r="AO1644" i="20"/>
  <c r="AP1644" i="20"/>
  <c r="AQ1644" i="20"/>
  <c r="AR1644" i="20"/>
  <c r="AS1644" i="20"/>
  <c r="AT1644" i="20"/>
  <c r="AU1644" i="20"/>
  <c r="AH1645" i="20"/>
  <c r="AI1645" i="20"/>
  <c r="AJ1645" i="20"/>
  <c r="AK1645" i="20"/>
  <c r="AL1645" i="20"/>
  <c r="AM1645" i="20"/>
  <c r="AN1645" i="20"/>
  <c r="AO1645" i="20"/>
  <c r="AP1645" i="20"/>
  <c r="AQ1645" i="20"/>
  <c r="AR1645" i="20"/>
  <c r="AS1645" i="20"/>
  <c r="AT1645" i="20"/>
  <c r="AU1645" i="20"/>
  <c r="AH1646" i="20"/>
  <c r="AI1646" i="20"/>
  <c r="AJ1646" i="20"/>
  <c r="AK1646" i="20"/>
  <c r="AL1646" i="20"/>
  <c r="AM1646" i="20"/>
  <c r="AN1646" i="20"/>
  <c r="AO1646" i="20"/>
  <c r="AP1646" i="20"/>
  <c r="AQ1646" i="20"/>
  <c r="AR1646" i="20"/>
  <c r="AS1646" i="20"/>
  <c r="AT1646" i="20"/>
  <c r="AU1646" i="20"/>
  <c r="AH1647" i="20"/>
  <c r="AI1647" i="20"/>
  <c r="AJ1647" i="20"/>
  <c r="AK1647" i="20"/>
  <c r="AL1647" i="20"/>
  <c r="AM1647" i="20"/>
  <c r="AN1647" i="20"/>
  <c r="AO1647" i="20"/>
  <c r="AP1647" i="20"/>
  <c r="AQ1647" i="20"/>
  <c r="AR1647" i="20"/>
  <c r="AS1647" i="20"/>
  <c r="AT1647" i="20"/>
  <c r="AU1647" i="20"/>
  <c r="AH1648" i="20"/>
  <c r="AI1648" i="20"/>
  <c r="AJ1648" i="20"/>
  <c r="AK1648" i="20"/>
  <c r="AL1648" i="20"/>
  <c r="AM1648" i="20"/>
  <c r="AN1648" i="20"/>
  <c r="AO1648" i="20"/>
  <c r="AP1648" i="20"/>
  <c r="AQ1648" i="20"/>
  <c r="AR1648" i="20"/>
  <c r="AS1648" i="20"/>
  <c r="AT1648" i="20"/>
  <c r="AU1648" i="20"/>
  <c r="AH1649" i="20"/>
  <c r="AI1649" i="20"/>
  <c r="AJ1649" i="20"/>
  <c r="AK1649" i="20"/>
  <c r="AL1649" i="20"/>
  <c r="AM1649" i="20"/>
  <c r="AN1649" i="20"/>
  <c r="AO1649" i="20"/>
  <c r="AP1649" i="20"/>
  <c r="AQ1649" i="20"/>
  <c r="AR1649" i="20"/>
  <c r="AS1649" i="20"/>
  <c r="AT1649" i="20"/>
  <c r="AU1649" i="20"/>
  <c r="AH1650" i="20"/>
  <c r="AI1650" i="20"/>
  <c r="AJ1650" i="20"/>
  <c r="AK1650" i="20"/>
  <c r="AL1650" i="20"/>
  <c r="AM1650" i="20"/>
  <c r="AN1650" i="20"/>
  <c r="AO1650" i="20"/>
  <c r="AP1650" i="20"/>
  <c r="AQ1650" i="20"/>
  <c r="AR1650" i="20"/>
  <c r="AS1650" i="20"/>
  <c r="AT1650" i="20"/>
  <c r="AU1650" i="20"/>
  <c r="AH1651" i="20"/>
  <c r="AI1651" i="20"/>
  <c r="AJ1651" i="20"/>
  <c r="AK1651" i="20"/>
  <c r="AL1651" i="20"/>
  <c r="AM1651" i="20"/>
  <c r="AN1651" i="20"/>
  <c r="AO1651" i="20"/>
  <c r="AP1651" i="20"/>
  <c r="AQ1651" i="20"/>
  <c r="AR1651" i="20"/>
  <c r="AS1651" i="20"/>
  <c r="AT1651" i="20"/>
  <c r="AU1651" i="20"/>
  <c r="AH1652" i="20"/>
  <c r="AI1652" i="20"/>
  <c r="AJ1652" i="20"/>
  <c r="AK1652" i="20"/>
  <c r="AL1652" i="20"/>
  <c r="AM1652" i="20"/>
  <c r="AN1652" i="20"/>
  <c r="AO1652" i="20"/>
  <c r="AP1652" i="20"/>
  <c r="AQ1652" i="20"/>
  <c r="AR1652" i="20"/>
  <c r="AS1652" i="20"/>
  <c r="AT1652" i="20"/>
  <c r="AU1652" i="20"/>
  <c r="AH1653" i="20"/>
  <c r="AI1653" i="20"/>
  <c r="AJ1653" i="20"/>
  <c r="AK1653" i="20"/>
  <c r="AL1653" i="20"/>
  <c r="AM1653" i="20"/>
  <c r="AN1653" i="20"/>
  <c r="AO1653" i="20"/>
  <c r="AP1653" i="20"/>
  <c r="AQ1653" i="20"/>
  <c r="AR1653" i="20"/>
  <c r="AS1653" i="20"/>
  <c r="AT1653" i="20"/>
  <c r="AU1653" i="20"/>
  <c r="AH1654" i="20"/>
  <c r="AI1654" i="20"/>
  <c r="AJ1654" i="20"/>
  <c r="AK1654" i="20"/>
  <c r="AL1654" i="20"/>
  <c r="AM1654" i="20"/>
  <c r="AN1654" i="20"/>
  <c r="AO1654" i="20"/>
  <c r="AP1654" i="20"/>
  <c r="AQ1654" i="20"/>
  <c r="AR1654" i="20"/>
  <c r="AS1654" i="20"/>
  <c r="AT1654" i="20"/>
  <c r="AU1654" i="20"/>
  <c r="AH1655" i="20"/>
  <c r="AI1655" i="20"/>
  <c r="AJ1655" i="20"/>
  <c r="AK1655" i="20"/>
  <c r="AL1655" i="20"/>
  <c r="AM1655" i="20"/>
  <c r="AN1655" i="20"/>
  <c r="AO1655" i="20"/>
  <c r="AP1655" i="20"/>
  <c r="AQ1655" i="20"/>
  <c r="AR1655" i="20"/>
  <c r="AS1655" i="20"/>
  <c r="AT1655" i="20"/>
  <c r="AU1655" i="20"/>
  <c r="AH1656" i="20"/>
  <c r="AI1656" i="20"/>
  <c r="AJ1656" i="20"/>
  <c r="AK1656" i="20"/>
  <c r="AL1656" i="20"/>
  <c r="AM1656" i="20"/>
  <c r="AN1656" i="20"/>
  <c r="AO1656" i="20"/>
  <c r="AP1656" i="20"/>
  <c r="AQ1656" i="20"/>
  <c r="AR1656" i="20"/>
  <c r="AS1656" i="20"/>
  <c r="AT1656" i="20"/>
  <c r="AU1656" i="20"/>
  <c r="AH1657" i="20"/>
  <c r="AI1657" i="20"/>
  <c r="AJ1657" i="20"/>
  <c r="AK1657" i="20"/>
  <c r="AL1657" i="20"/>
  <c r="AM1657" i="20"/>
  <c r="AN1657" i="20"/>
  <c r="AO1657" i="20"/>
  <c r="AP1657" i="20"/>
  <c r="AQ1657" i="20"/>
  <c r="AR1657" i="20"/>
  <c r="AS1657" i="20"/>
  <c r="AT1657" i="20"/>
  <c r="AU1657" i="20"/>
  <c r="AH1658" i="20"/>
  <c r="AI1658" i="20"/>
  <c r="AJ1658" i="20"/>
  <c r="AK1658" i="20"/>
  <c r="AL1658" i="20"/>
  <c r="AM1658" i="20"/>
  <c r="AN1658" i="20"/>
  <c r="AO1658" i="20"/>
  <c r="AP1658" i="20"/>
  <c r="AQ1658" i="20"/>
  <c r="AR1658" i="20"/>
  <c r="AS1658" i="20"/>
  <c r="AT1658" i="20"/>
  <c r="AU1658" i="20"/>
  <c r="AH1659" i="20"/>
  <c r="AI1659" i="20"/>
  <c r="AJ1659" i="20"/>
  <c r="AK1659" i="20"/>
  <c r="AL1659" i="20"/>
  <c r="AM1659" i="20"/>
  <c r="AN1659" i="20"/>
  <c r="AO1659" i="20"/>
  <c r="AP1659" i="20"/>
  <c r="AQ1659" i="20"/>
  <c r="AR1659" i="20"/>
  <c r="AS1659" i="20"/>
  <c r="AT1659" i="20"/>
  <c r="AU1659" i="20"/>
  <c r="AH1660" i="20"/>
  <c r="AI1660" i="20"/>
  <c r="AJ1660" i="20"/>
  <c r="AK1660" i="20"/>
  <c r="AL1660" i="20"/>
  <c r="AM1660" i="20"/>
  <c r="AN1660" i="20"/>
  <c r="AO1660" i="20"/>
  <c r="AP1660" i="20"/>
  <c r="AQ1660" i="20"/>
  <c r="AR1660" i="20"/>
  <c r="AS1660" i="20"/>
  <c r="AT1660" i="20"/>
  <c r="AU1660" i="20"/>
  <c r="AH1661" i="20"/>
  <c r="AI1661" i="20"/>
  <c r="AJ1661" i="20"/>
  <c r="AK1661" i="20"/>
  <c r="AL1661" i="20"/>
  <c r="AM1661" i="20"/>
  <c r="AN1661" i="20"/>
  <c r="AO1661" i="20"/>
  <c r="AP1661" i="20"/>
  <c r="AQ1661" i="20"/>
  <c r="AR1661" i="20"/>
  <c r="AS1661" i="20"/>
  <c r="AT1661" i="20"/>
  <c r="AU1661" i="20"/>
  <c r="AH1662" i="20"/>
  <c r="AI1662" i="20"/>
  <c r="AJ1662" i="20"/>
  <c r="AK1662" i="20"/>
  <c r="AL1662" i="20"/>
  <c r="AM1662" i="20"/>
  <c r="AN1662" i="20"/>
  <c r="AO1662" i="20"/>
  <c r="AP1662" i="20"/>
  <c r="AQ1662" i="20"/>
  <c r="AR1662" i="20"/>
  <c r="AS1662" i="20"/>
  <c r="AT1662" i="20"/>
  <c r="AU1662" i="20"/>
  <c r="AH1663" i="20"/>
  <c r="AI1663" i="20"/>
  <c r="AJ1663" i="20"/>
  <c r="AK1663" i="20"/>
  <c r="AL1663" i="20"/>
  <c r="AM1663" i="20"/>
  <c r="AN1663" i="20"/>
  <c r="AO1663" i="20"/>
  <c r="AP1663" i="20"/>
  <c r="AQ1663" i="20"/>
  <c r="AR1663" i="20"/>
  <c r="AS1663" i="20"/>
  <c r="AT1663" i="20"/>
  <c r="AU1663" i="20"/>
  <c r="AH1664" i="20"/>
  <c r="AI1664" i="20"/>
  <c r="AJ1664" i="20"/>
  <c r="AK1664" i="20"/>
  <c r="AL1664" i="20"/>
  <c r="AM1664" i="20"/>
  <c r="AN1664" i="20"/>
  <c r="AO1664" i="20"/>
  <c r="AP1664" i="20"/>
  <c r="AQ1664" i="20"/>
  <c r="AR1664" i="20"/>
  <c r="AS1664" i="20"/>
  <c r="AT1664" i="20"/>
  <c r="AU1664" i="20"/>
  <c r="AH1665" i="20"/>
  <c r="AI1665" i="20"/>
  <c r="AJ1665" i="20"/>
  <c r="AK1665" i="20"/>
  <c r="AL1665" i="20"/>
  <c r="AM1665" i="20"/>
  <c r="AN1665" i="20"/>
  <c r="AO1665" i="20"/>
  <c r="AP1665" i="20"/>
  <c r="AQ1665" i="20"/>
  <c r="AR1665" i="20"/>
  <c r="AS1665" i="20"/>
  <c r="AT1665" i="20"/>
  <c r="AU1665" i="20"/>
  <c r="AH1666" i="20"/>
  <c r="AI1666" i="20"/>
  <c r="AJ1666" i="20"/>
  <c r="AK1666" i="20"/>
  <c r="AL1666" i="20"/>
  <c r="AM1666" i="20"/>
  <c r="AN1666" i="20"/>
  <c r="AO1666" i="20"/>
  <c r="AP1666" i="20"/>
  <c r="AQ1666" i="20"/>
  <c r="AR1666" i="20"/>
  <c r="AS1666" i="20"/>
  <c r="AT1666" i="20"/>
  <c r="AU1666" i="20"/>
  <c r="AH1667" i="20"/>
  <c r="AI1667" i="20"/>
  <c r="AJ1667" i="20"/>
  <c r="AK1667" i="20"/>
  <c r="AL1667" i="20"/>
  <c r="AM1667" i="20"/>
  <c r="AN1667" i="20"/>
  <c r="AO1667" i="20"/>
  <c r="AP1667" i="20"/>
  <c r="AQ1667" i="20"/>
  <c r="AR1667" i="20"/>
  <c r="AS1667" i="20"/>
  <c r="AT1667" i="20"/>
  <c r="AU1667" i="20"/>
  <c r="AH1668" i="20"/>
  <c r="AI1668" i="20"/>
  <c r="AJ1668" i="20"/>
  <c r="AK1668" i="20"/>
  <c r="AL1668" i="20"/>
  <c r="AM1668" i="20"/>
  <c r="AN1668" i="20"/>
  <c r="AO1668" i="20"/>
  <c r="AP1668" i="20"/>
  <c r="AQ1668" i="20"/>
  <c r="AR1668" i="20"/>
  <c r="AS1668" i="20"/>
  <c r="AT1668" i="20"/>
  <c r="AU1668" i="20"/>
  <c r="AH1669" i="20"/>
  <c r="AI1669" i="20"/>
  <c r="AJ1669" i="20"/>
  <c r="AK1669" i="20"/>
  <c r="AL1669" i="20"/>
  <c r="AM1669" i="20"/>
  <c r="AN1669" i="20"/>
  <c r="AO1669" i="20"/>
  <c r="AP1669" i="20"/>
  <c r="AQ1669" i="20"/>
  <c r="AR1669" i="20"/>
  <c r="AS1669" i="20"/>
  <c r="AT1669" i="20"/>
  <c r="AU1669" i="20"/>
  <c r="AH1670" i="20"/>
  <c r="AI1670" i="20"/>
  <c r="AJ1670" i="20"/>
  <c r="AK1670" i="20"/>
  <c r="AL1670" i="20"/>
  <c r="AM1670" i="20"/>
  <c r="AN1670" i="20"/>
  <c r="AO1670" i="20"/>
  <c r="AP1670" i="20"/>
  <c r="AQ1670" i="20"/>
  <c r="AR1670" i="20"/>
  <c r="AS1670" i="20"/>
  <c r="AT1670" i="20"/>
  <c r="AU1670" i="20"/>
  <c r="AH1671" i="20"/>
  <c r="AI1671" i="20"/>
  <c r="AJ1671" i="20"/>
  <c r="AK1671" i="20"/>
  <c r="AL1671" i="20"/>
  <c r="AM1671" i="20"/>
  <c r="AN1671" i="20"/>
  <c r="AO1671" i="20"/>
  <c r="AP1671" i="20"/>
  <c r="AQ1671" i="20"/>
  <c r="AR1671" i="20"/>
  <c r="AS1671" i="20"/>
  <c r="AT1671" i="20"/>
  <c r="AU1671" i="20"/>
  <c r="AH1672" i="20"/>
  <c r="AI1672" i="20"/>
  <c r="AJ1672" i="20"/>
  <c r="AK1672" i="20"/>
  <c r="AL1672" i="20"/>
  <c r="AM1672" i="20"/>
  <c r="AN1672" i="20"/>
  <c r="AO1672" i="20"/>
  <c r="AP1672" i="20"/>
  <c r="AQ1672" i="20"/>
  <c r="AR1672" i="20"/>
  <c r="AS1672" i="20"/>
  <c r="AT1672" i="20"/>
  <c r="AU1672" i="20"/>
  <c r="AH1673" i="20"/>
  <c r="AI1673" i="20"/>
  <c r="AJ1673" i="20"/>
  <c r="AK1673" i="20"/>
  <c r="AL1673" i="20"/>
  <c r="AM1673" i="20"/>
  <c r="AN1673" i="20"/>
  <c r="AO1673" i="20"/>
  <c r="AP1673" i="20"/>
  <c r="AQ1673" i="20"/>
  <c r="AR1673" i="20"/>
  <c r="AS1673" i="20"/>
  <c r="AT1673" i="20"/>
  <c r="AU1673" i="20"/>
  <c r="AH1674" i="20"/>
  <c r="AI1674" i="20"/>
  <c r="AJ1674" i="20"/>
  <c r="AK1674" i="20"/>
  <c r="AL1674" i="20"/>
  <c r="AM1674" i="20"/>
  <c r="AN1674" i="20"/>
  <c r="AO1674" i="20"/>
  <c r="AP1674" i="20"/>
  <c r="AQ1674" i="20"/>
  <c r="AR1674" i="20"/>
  <c r="AS1674" i="20"/>
  <c r="AT1674" i="20"/>
  <c r="AU1674" i="20"/>
  <c r="AH1675" i="20"/>
  <c r="AI1675" i="20"/>
  <c r="AJ1675" i="20"/>
  <c r="AK1675" i="20"/>
  <c r="AL1675" i="20"/>
  <c r="AM1675" i="20"/>
  <c r="AN1675" i="20"/>
  <c r="AO1675" i="20"/>
  <c r="AP1675" i="20"/>
  <c r="AQ1675" i="20"/>
  <c r="AR1675" i="20"/>
  <c r="AS1675" i="20"/>
  <c r="AT1675" i="20"/>
  <c r="AU1675" i="20"/>
  <c r="AH1676" i="20"/>
  <c r="AI1676" i="20"/>
  <c r="AJ1676" i="20"/>
  <c r="AK1676" i="20"/>
  <c r="AL1676" i="20"/>
  <c r="AM1676" i="20"/>
  <c r="AN1676" i="20"/>
  <c r="AO1676" i="20"/>
  <c r="AP1676" i="20"/>
  <c r="AQ1676" i="20"/>
  <c r="AR1676" i="20"/>
  <c r="AS1676" i="20"/>
  <c r="AT1676" i="20"/>
  <c r="AU1676" i="20"/>
  <c r="AH1677" i="20"/>
  <c r="AI1677" i="20"/>
  <c r="AJ1677" i="20"/>
  <c r="AK1677" i="20"/>
  <c r="AL1677" i="20"/>
  <c r="AM1677" i="20"/>
  <c r="AN1677" i="20"/>
  <c r="AO1677" i="20"/>
  <c r="AP1677" i="20"/>
  <c r="AQ1677" i="20"/>
  <c r="AR1677" i="20"/>
  <c r="AS1677" i="20"/>
  <c r="AT1677" i="20"/>
  <c r="AU1677" i="20"/>
  <c r="AH1678" i="20"/>
  <c r="AI1678" i="20"/>
  <c r="AJ1678" i="20"/>
  <c r="AK1678" i="20"/>
  <c r="AL1678" i="20"/>
  <c r="AM1678" i="20"/>
  <c r="AN1678" i="20"/>
  <c r="AO1678" i="20"/>
  <c r="AP1678" i="20"/>
  <c r="AQ1678" i="20"/>
  <c r="AR1678" i="20"/>
  <c r="AS1678" i="20"/>
  <c r="AT1678" i="20"/>
  <c r="AU1678" i="20"/>
  <c r="AH1679" i="20"/>
  <c r="AI1679" i="20"/>
  <c r="AJ1679" i="20"/>
  <c r="AK1679" i="20"/>
  <c r="AL1679" i="20"/>
  <c r="AM1679" i="20"/>
  <c r="AN1679" i="20"/>
  <c r="AO1679" i="20"/>
  <c r="AP1679" i="20"/>
  <c r="AQ1679" i="20"/>
  <c r="AR1679" i="20"/>
  <c r="AS1679" i="20"/>
  <c r="AT1679" i="20"/>
  <c r="AU1679" i="20"/>
  <c r="AH1680" i="20"/>
  <c r="AI1680" i="20"/>
  <c r="AJ1680" i="20"/>
  <c r="AK1680" i="20"/>
  <c r="AL1680" i="20"/>
  <c r="AM1680" i="20"/>
  <c r="AN1680" i="20"/>
  <c r="AO1680" i="20"/>
  <c r="AP1680" i="20"/>
  <c r="AQ1680" i="20"/>
  <c r="AR1680" i="20"/>
  <c r="AS1680" i="20"/>
  <c r="AT1680" i="20"/>
  <c r="AU1680" i="20"/>
  <c r="AH1681" i="20"/>
  <c r="AI1681" i="20"/>
  <c r="AJ1681" i="20"/>
  <c r="AK1681" i="20"/>
  <c r="AL1681" i="20"/>
  <c r="AM1681" i="20"/>
  <c r="AN1681" i="20"/>
  <c r="AO1681" i="20"/>
  <c r="AP1681" i="20"/>
  <c r="AQ1681" i="20"/>
  <c r="AR1681" i="20"/>
  <c r="AS1681" i="20"/>
  <c r="AT1681" i="20"/>
  <c r="AU1681" i="20"/>
  <c r="AH1682" i="20"/>
  <c r="AI1682" i="20"/>
  <c r="AJ1682" i="20"/>
  <c r="AK1682" i="20"/>
  <c r="AL1682" i="20"/>
  <c r="AM1682" i="20"/>
  <c r="AN1682" i="20"/>
  <c r="AO1682" i="20"/>
  <c r="AP1682" i="20"/>
  <c r="AQ1682" i="20"/>
  <c r="AR1682" i="20"/>
  <c r="AS1682" i="20"/>
  <c r="AT1682" i="20"/>
  <c r="AU1682" i="20"/>
  <c r="AH1683" i="20"/>
  <c r="AI1683" i="20"/>
  <c r="AJ1683" i="20"/>
  <c r="AK1683" i="20"/>
  <c r="AL1683" i="20"/>
  <c r="AM1683" i="20"/>
  <c r="AN1683" i="20"/>
  <c r="AO1683" i="20"/>
  <c r="AP1683" i="20"/>
  <c r="AQ1683" i="20"/>
  <c r="AR1683" i="20"/>
  <c r="AS1683" i="20"/>
  <c r="AT1683" i="20"/>
  <c r="AU1683" i="20"/>
  <c r="AH1684" i="20"/>
  <c r="AI1684" i="20"/>
  <c r="AJ1684" i="20"/>
  <c r="AK1684" i="20"/>
  <c r="AL1684" i="20"/>
  <c r="AM1684" i="20"/>
  <c r="AN1684" i="20"/>
  <c r="AO1684" i="20"/>
  <c r="AP1684" i="20"/>
  <c r="AQ1684" i="20"/>
  <c r="AR1684" i="20"/>
  <c r="AS1684" i="20"/>
  <c r="AT1684" i="20"/>
  <c r="AU1684" i="20"/>
  <c r="AH1685" i="20"/>
  <c r="AI1685" i="20"/>
  <c r="AJ1685" i="20"/>
  <c r="AK1685" i="20"/>
  <c r="AL1685" i="20"/>
  <c r="AM1685" i="20"/>
  <c r="AN1685" i="20"/>
  <c r="AO1685" i="20"/>
  <c r="AP1685" i="20"/>
  <c r="AQ1685" i="20"/>
  <c r="AR1685" i="20"/>
  <c r="AS1685" i="20"/>
  <c r="AT1685" i="20"/>
  <c r="AU1685" i="20"/>
  <c r="AH1686" i="20"/>
  <c r="AI1686" i="20"/>
  <c r="AJ1686" i="20"/>
  <c r="AK1686" i="20"/>
  <c r="AL1686" i="20"/>
  <c r="AM1686" i="20"/>
  <c r="AN1686" i="20"/>
  <c r="AO1686" i="20"/>
  <c r="AP1686" i="20"/>
  <c r="AQ1686" i="20"/>
  <c r="AR1686" i="20"/>
  <c r="AS1686" i="20"/>
  <c r="AT1686" i="20"/>
  <c r="AU1686" i="20"/>
  <c r="AH1687" i="20"/>
  <c r="AI1687" i="20"/>
  <c r="AJ1687" i="20"/>
  <c r="AK1687" i="20"/>
  <c r="AL1687" i="20"/>
  <c r="AM1687" i="20"/>
  <c r="AN1687" i="20"/>
  <c r="AO1687" i="20"/>
  <c r="AP1687" i="20"/>
  <c r="AQ1687" i="20"/>
  <c r="AR1687" i="20"/>
  <c r="AS1687" i="20"/>
  <c r="AT1687" i="20"/>
  <c r="AU1687" i="20"/>
  <c r="AH1688" i="20"/>
  <c r="AI1688" i="20"/>
  <c r="AJ1688" i="20"/>
  <c r="AK1688" i="20"/>
  <c r="AL1688" i="20"/>
  <c r="AM1688" i="20"/>
  <c r="AN1688" i="20"/>
  <c r="AO1688" i="20"/>
  <c r="AP1688" i="20"/>
  <c r="AQ1688" i="20"/>
  <c r="AR1688" i="20"/>
  <c r="AS1688" i="20"/>
  <c r="AT1688" i="20"/>
  <c r="AU1688" i="20"/>
  <c r="AH1689" i="20"/>
  <c r="AI1689" i="20"/>
  <c r="AJ1689" i="20"/>
  <c r="AK1689" i="20"/>
  <c r="AL1689" i="20"/>
  <c r="AM1689" i="20"/>
  <c r="AN1689" i="20"/>
  <c r="AO1689" i="20"/>
  <c r="AP1689" i="20"/>
  <c r="AQ1689" i="20"/>
  <c r="AR1689" i="20"/>
  <c r="AS1689" i="20"/>
  <c r="AT1689" i="20"/>
  <c r="AU1689" i="20"/>
  <c r="AH1690" i="20"/>
  <c r="AI1690" i="20"/>
  <c r="AJ1690" i="20"/>
  <c r="AK1690" i="20"/>
  <c r="AL1690" i="20"/>
  <c r="AM1690" i="20"/>
  <c r="AN1690" i="20"/>
  <c r="AO1690" i="20"/>
  <c r="AP1690" i="20"/>
  <c r="AQ1690" i="20"/>
  <c r="AR1690" i="20"/>
  <c r="AS1690" i="20"/>
  <c r="AT1690" i="20"/>
  <c r="AU1690" i="20"/>
  <c r="AH1691" i="20"/>
  <c r="AI1691" i="20"/>
  <c r="AJ1691" i="20"/>
  <c r="AK1691" i="20"/>
  <c r="AL1691" i="20"/>
  <c r="AM1691" i="20"/>
  <c r="AN1691" i="20"/>
  <c r="AO1691" i="20"/>
  <c r="AP1691" i="20"/>
  <c r="AQ1691" i="20"/>
  <c r="AR1691" i="20"/>
  <c r="AS1691" i="20"/>
  <c r="AT1691" i="20"/>
  <c r="AU1691" i="20"/>
  <c r="AH1692" i="20"/>
  <c r="AI1692" i="20"/>
  <c r="AJ1692" i="20"/>
  <c r="AK1692" i="20"/>
  <c r="AL1692" i="20"/>
  <c r="AM1692" i="20"/>
  <c r="AN1692" i="20"/>
  <c r="AO1692" i="20"/>
  <c r="AP1692" i="20"/>
  <c r="AQ1692" i="20"/>
  <c r="AR1692" i="20"/>
  <c r="AS1692" i="20"/>
  <c r="AT1692" i="20"/>
  <c r="AU1692" i="20"/>
  <c r="AH1693" i="20"/>
  <c r="AI1693" i="20"/>
  <c r="AJ1693" i="20"/>
  <c r="AK1693" i="20"/>
  <c r="AL1693" i="20"/>
  <c r="AM1693" i="20"/>
  <c r="AN1693" i="20"/>
  <c r="AO1693" i="20"/>
  <c r="AP1693" i="20"/>
  <c r="AQ1693" i="20"/>
  <c r="AR1693" i="20"/>
  <c r="AS1693" i="20"/>
  <c r="AT1693" i="20"/>
  <c r="AU1693" i="20"/>
  <c r="AH1694" i="20"/>
  <c r="AI1694" i="20"/>
  <c r="AJ1694" i="20"/>
  <c r="AK1694" i="20"/>
  <c r="AL1694" i="20"/>
  <c r="AM1694" i="20"/>
  <c r="AN1694" i="20"/>
  <c r="AO1694" i="20"/>
  <c r="AP1694" i="20"/>
  <c r="AQ1694" i="20"/>
  <c r="AR1694" i="20"/>
  <c r="AS1694" i="20"/>
  <c r="AT1694" i="20"/>
  <c r="AU1694" i="20"/>
  <c r="AH1695" i="20"/>
  <c r="AI1695" i="20"/>
  <c r="AJ1695" i="20"/>
  <c r="AK1695" i="20"/>
  <c r="AL1695" i="20"/>
  <c r="AM1695" i="20"/>
  <c r="AN1695" i="20"/>
  <c r="AO1695" i="20"/>
  <c r="AP1695" i="20"/>
  <c r="AQ1695" i="20"/>
  <c r="AR1695" i="20"/>
  <c r="AS1695" i="20"/>
  <c r="AT1695" i="20"/>
  <c r="AU1695" i="20"/>
  <c r="AH1696" i="20"/>
  <c r="AI1696" i="20"/>
  <c r="AJ1696" i="20"/>
  <c r="AK1696" i="20"/>
  <c r="AL1696" i="20"/>
  <c r="AM1696" i="20"/>
  <c r="AN1696" i="20"/>
  <c r="AO1696" i="20"/>
  <c r="AP1696" i="20"/>
  <c r="AQ1696" i="20"/>
  <c r="AR1696" i="20"/>
  <c r="AS1696" i="20"/>
  <c r="AT1696" i="20"/>
  <c r="AU1696" i="20"/>
  <c r="AH1697" i="20"/>
  <c r="AI1697" i="20"/>
  <c r="AJ1697" i="20"/>
  <c r="AK1697" i="20"/>
  <c r="AL1697" i="20"/>
  <c r="AM1697" i="20"/>
  <c r="AN1697" i="20"/>
  <c r="AO1697" i="20"/>
  <c r="AP1697" i="20"/>
  <c r="AQ1697" i="20"/>
  <c r="AR1697" i="20"/>
  <c r="AS1697" i="20"/>
  <c r="AT1697" i="20"/>
  <c r="AU1697" i="20"/>
  <c r="AH1698" i="20"/>
  <c r="AI1698" i="20"/>
  <c r="AJ1698" i="20"/>
  <c r="AK1698" i="20"/>
  <c r="AL1698" i="20"/>
  <c r="AM1698" i="20"/>
  <c r="AN1698" i="20"/>
  <c r="AO1698" i="20"/>
  <c r="AP1698" i="20"/>
  <c r="AQ1698" i="20"/>
  <c r="AR1698" i="20"/>
  <c r="AS1698" i="20"/>
  <c r="AT1698" i="20"/>
  <c r="AU1698" i="20"/>
  <c r="AH1699" i="20"/>
  <c r="AI1699" i="20"/>
  <c r="AJ1699" i="20"/>
  <c r="AK1699" i="20"/>
  <c r="AL1699" i="20"/>
  <c r="AM1699" i="20"/>
  <c r="AN1699" i="20"/>
  <c r="AO1699" i="20"/>
  <c r="AP1699" i="20"/>
  <c r="AQ1699" i="20"/>
  <c r="AR1699" i="20"/>
  <c r="AS1699" i="20"/>
  <c r="AT1699" i="20"/>
  <c r="AU1699" i="20"/>
  <c r="AH1700" i="20"/>
  <c r="AI1700" i="20"/>
  <c r="AJ1700" i="20"/>
  <c r="AK1700" i="20"/>
  <c r="AL1700" i="20"/>
  <c r="AM1700" i="20"/>
  <c r="AN1700" i="20"/>
  <c r="AO1700" i="20"/>
  <c r="AP1700" i="20"/>
  <c r="AQ1700" i="20"/>
  <c r="AR1700" i="20"/>
  <c r="AS1700" i="20"/>
  <c r="AT1700" i="20"/>
  <c r="AU1700" i="20"/>
  <c r="AH1701" i="20"/>
  <c r="AI1701" i="20"/>
  <c r="AJ1701" i="20"/>
  <c r="AK1701" i="20"/>
  <c r="AL1701" i="20"/>
  <c r="AM1701" i="20"/>
  <c r="AN1701" i="20"/>
  <c r="AO1701" i="20"/>
  <c r="AP1701" i="20"/>
  <c r="AQ1701" i="20"/>
  <c r="AR1701" i="20"/>
  <c r="AS1701" i="20"/>
  <c r="AT1701" i="20"/>
  <c r="AU1701" i="20"/>
  <c r="AH1702" i="20"/>
  <c r="AI1702" i="20"/>
  <c r="AJ1702" i="20"/>
  <c r="AK1702" i="20"/>
  <c r="AL1702" i="20"/>
  <c r="AM1702" i="20"/>
  <c r="AN1702" i="20"/>
  <c r="AO1702" i="20"/>
  <c r="AP1702" i="20"/>
  <c r="AQ1702" i="20"/>
  <c r="AR1702" i="20"/>
  <c r="AS1702" i="20"/>
  <c r="AT1702" i="20"/>
  <c r="AU1702" i="20"/>
  <c r="AH1703" i="20"/>
  <c r="AI1703" i="20"/>
  <c r="AJ1703" i="20"/>
  <c r="AK1703" i="20"/>
  <c r="AL1703" i="20"/>
  <c r="AM1703" i="20"/>
  <c r="AN1703" i="20"/>
  <c r="AO1703" i="20"/>
  <c r="AP1703" i="20"/>
  <c r="AQ1703" i="20"/>
  <c r="AR1703" i="20"/>
  <c r="AS1703" i="20"/>
  <c r="AT1703" i="20"/>
  <c r="AU1703" i="20"/>
  <c r="AH1704" i="20"/>
  <c r="AI1704" i="20"/>
  <c r="AJ1704" i="20"/>
  <c r="AK1704" i="20"/>
  <c r="AL1704" i="20"/>
  <c r="AM1704" i="20"/>
  <c r="AN1704" i="20"/>
  <c r="AO1704" i="20"/>
  <c r="AP1704" i="20"/>
  <c r="AQ1704" i="20"/>
  <c r="AR1704" i="20"/>
  <c r="AS1704" i="20"/>
  <c r="AT1704" i="20"/>
  <c r="AU1704" i="20"/>
  <c r="AH1705" i="20"/>
  <c r="AI1705" i="20"/>
  <c r="AJ1705" i="20"/>
  <c r="AK1705" i="20"/>
  <c r="AL1705" i="20"/>
  <c r="AM1705" i="20"/>
  <c r="AN1705" i="20"/>
  <c r="AO1705" i="20"/>
  <c r="AP1705" i="20"/>
  <c r="AQ1705" i="20"/>
  <c r="AR1705" i="20"/>
  <c r="AS1705" i="20"/>
  <c r="AT1705" i="20"/>
  <c r="AU1705" i="20"/>
  <c r="AH1706" i="20"/>
  <c r="AI1706" i="20"/>
  <c r="AJ1706" i="20"/>
  <c r="AK1706" i="20"/>
  <c r="AL1706" i="20"/>
  <c r="AM1706" i="20"/>
  <c r="AN1706" i="20"/>
  <c r="AO1706" i="20"/>
  <c r="AP1706" i="20"/>
  <c r="AQ1706" i="20"/>
  <c r="AR1706" i="20"/>
  <c r="AS1706" i="20"/>
  <c r="AT1706" i="20"/>
  <c r="AU1706" i="20"/>
  <c r="AH1707" i="20"/>
  <c r="AI1707" i="20"/>
  <c r="AJ1707" i="20"/>
  <c r="AK1707" i="20"/>
  <c r="AL1707" i="20"/>
  <c r="AM1707" i="20"/>
  <c r="AN1707" i="20"/>
  <c r="AO1707" i="20"/>
  <c r="AP1707" i="20"/>
  <c r="AQ1707" i="20"/>
  <c r="AR1707" i="20"/>
  <c r="AS1707" i="20"/>
  <c r="AT1707" i="20"/>
  <c r="AU1707" i="20"/>
  <c r="AH1708" i="20"/>
  <c r="AI1708" i="20"/>
  <c r="AJ1708" i="20"/>
  <c r="AK1708" i="20"/>
  <c r="AL1708" i="20"/>
  <c r="AM1708" i="20"/>
  <c r="AN1708" i="20"/>
  <c r="AO1708" i="20"/>
  <c r="AP1708" i="20"/>
  <c r="AQ1708" i="20"/>
  <c r="AR1708" i="20"/>
  <c r="AS1708" i="20"/>
  <c r="AT1708" i="20"/>
  <c r="AU1708" i="20"/>
  <c r="AH1709" i="20"/>
  <c r="AI1709" i="20"/>
  <c r="AJ1709" i="20"/>
  <c r="AK1709" i="20"/>
  <c r="AL1709" i="20"/>
  <c r="AM1709" i="20"/>
  <c r="AN1709" i="20"/>
  <c r="AO1709" i="20"/>
  <c r="AP1709" i="20"/>
  <c r="AQ1709" i="20"/>
  <c r="AR1709" i="20"/>
  <c r="AS1709" i="20"/>
  <c r="AT1709" i="20"/>
  <c r="AU1709" i="20"/>
  <c r="AH1710" i="20"/>
  <c r="AI1710" i="20"/>
  <c r="AJ1710" i="20"/>
  <c r="AK1710" i="20"/>
  <c r="AL1710" i="20"/>
  <c r="AM1710" i="20"/>
  <c r="AN1710" i="20"/>
  <c r="AO1710" i="20"/>
  <c r="AP1710" i="20"/>
  <c r="AQ1710" i="20"/>
  <c r="AR1710" i="20"/>
  <c r="AS1710" i="20"/>
  <c r="AT1710" i="20"/>
  <c r="AU1710" i="20"/>
  <c r="AH1711" i="20"/>
  <c r="AI1711" i="20"/>
  <c r="AJ1711" i="20"/>
  <c r="AK1711" i="20"/>
  <c r="AL1711" i="20"/>
  <c r="AM1711" i="20"/>
  <c r="AN1711" i="20"/>
  <c r="AO1711" i="20"/>
  <c r="AP1711" i="20"/>
  <c r="AQ1711" i="20"/>
  <c r="AR1711" i="20"/>
  <c r="AS1711" i="20"/>
  <c r="AT1711" i="20"/>
  <c r="AU1711" i="20"/>
  <c r="AH1712" i="20"/>
  <c r="AI1712" i="20"/>
  <c r="AJ1712" i="20"/>
  <c r="AK1712" i="20"/>
  <c r="AL1712" i="20"/>
  <c r="AM1712" i="20"/>
  <c r="AN1712" i="20"/>
  <c r="AO1712" i="20"/>
  <c r="AP1712" i="20"/>
  <c r="AQ1712" i="20"/>
  <c r="AR1712" i="20"/>
  <c r="AS1712" i="20"/>
  <c r="AT1712" i="20"/>
  <c r="AU1712" i="20"/>
  <c r="AH1713" i="20"/>
  <c r="AI1713" i="20"/>
  <c r="AJ1713" i="20"/>
  <c r="AK1713" i="20"/>
  <c r="AL1713" i="20"/>
  <c r="AM1713" i="20"/>
  <c r="AN1713" i="20"/>
  <c r="AO1713" i="20"/>
  <c r="AP1713" i="20"/>
  <c r="AQ1713" i="20"/>
  <c r="AR1713" i="20"/>
  <c r="AS1713" i="20"/>
  <c r="AT1713" i="20"/>
  <c r="AU1713" i="20"/>
  <c r="AH1714" i="20"/>
  <c r="AI1714" i="20"/>
  <c r="AJ1714" i="20"/>
  <c r="AK1714" i="20"/>
  <c r="AL1714" i="20"/>
  <c r="AM1714" i="20"/>
  <c r="AN1714" i="20"/>
  <c r="AO1714" i="20"/>
  <c r="AP1714" i="20"/>
  <c r="AQ1714" i="20"/>
  <c r="AR1714" i="20"/>
  <c r="AS1714" i="20"/>
  <c r="AT1714" i="20"/>
  <c r="AU1714" i="20"/>
  <c r="AH1715" i="20"/>
  <c r="AI1715" i="20"/>
  <c r="AJ1715" i="20"/>
  <c r="AK1715" i="20"/>
  <c r="AL1715" i="20"/>
  <c r="AM1715" i="20"/>
  <c r="AN1715" i="20"/>
  <c r="AO1715" i="20"/>
  <c r="AP1715" i="20"/>
  <c r="AQ1715" i="20"/>
  <c r="AR1715" i="20"/>
  <c r="AS1715" i="20"/>
  <c r="AT1715" i="20"/>
  <c r="AU1715" i="20"/>
  <c r="AH1716" i="20"/>
  <c r="AI1716" i="20"/>
  <c r="AJ1716" i="20"/>
  <c r="AK1716" i="20"/>
  <c r="AL1716" i="20"/>
  <c r="AM1716" i="20"/>
  <c r="AN1716" i="20"/>
  <c r="AO1716" i="20"/>
  <c r="AP1716" i="20"/>
  <c r="AQ1716" i="20"/>
  <c r="AR1716" i="20"/>
  <c r="AS1716" i="20"/>
  <c r="AT1716" i="20"/>
  <c r="AU1716" i="20"/>
  <c r="AH1717" i="20"/>
  <c r="AI1717" i="20"/>
  <c r="AJ1717" i="20"/>
  <c r="AK1717" i="20"/>
  <c r="AL1717" i="20"/>
  <c r="AM1717" i="20"/>
  <c r="AN1717" i="20"/>
  <c r="AO1717" i="20"/>
  <c r="AP1717" i="20"/>
  <c r="AQ1717" i="20"/>
  <c r="AR1717" i="20"/>
  <c r="AS1717" i="20"/>
  <c r="AT1717" i="20"/>
  <c r="AU1717" i="20"/>
  <c r="AH1718" i="20"/>
  <c r="AI1718" i="20"/>
  <c r="AJ1718" i="20"/>
  <c r="AK1718" i="20"/>
  <c r="AL1718" i="20"/>
  <c r="AM1718" i="20"/>
  <c r="AN1718" i="20"/>
  <c r="AO1718" i="20"/>
  <c r="AP1718" i="20"/>
  <c r="AQ1718" i="20"/>
  <c r="AR1718" i="20"/>
  <c r="AS1718" i="20"/>
  <c r="AT1718" i="20"/>
  <c r="AU1718" i="20"/>
  <c r="AH1719" i="20"/>
  <c r="AI1719" i="20"/>
  <c r="AJ1719" i="20"/>
  <c r="AK1719" i="20"/>
  <c r="AL1719" i="20"/>
  <c r="AM1719" i="20"/>
  <c r="AN1719" i="20"/>
  <c r="AO1719" i="20"/>
  <c r="AP1719" i="20"/>
  <c r="AQ1719" i="20"/>
  <c r="AR1719" i="20"/>
  <c r="AS1719" i="20"/>
  <c r="AT1719" i="20"/>
  <c r="AU1719" i="20"/>
  <c r="AH1720" i="20"/>
  <c r="AI1720" i="20"/>
  <c r="AJ1720" i="20"/>
  <c r="AK1720" i="20"/>
  <c r="AL1720" i="20"/>
  <c r="AM1720" i="20"/>
  <c r="AN1720" i="20"/>
  <c r="AO1720" i="20"/>
  <c r="AP1720" i="20"/>
  <c r="AQ1720" i="20"/>
  <c r="AR1720" i="20"/>
  <c r="AS1720" i="20"/>
  <c r="AT1720" i="20"/>
  <c r="AU1720" i="20"/>
  <c r="AH1721" i="20"/>
  <c r="AI1721" i="20"/>
  <c r="AJ1721" i="20"/>
  <c r="AK1721" i="20"/>
  <c r="AL1721" i="20"/>
  <c r="AM1721" i="20"/>
  <c r="AN1721" i="20"/>
  <c r="AO1721" i="20"/>
  <c r="AP1721" i="20"/>
  <c r="AQ1721" i="20"/>
  <c r="AR1721" i="20"/>
  <c r="AS1721" i="20"/>
  <c r="AT1721" i="20"/>
  <c r="AU1721" i="20"/>
  <c r="AH1722" i="20"/>
  <c r="AI1722" i="20"/>
  <c r="AJ1722" i="20"/>
  <c r="AK1722" i="20"/>
  <c r="AL1722" i="20"/>
  <c r="AM1722" i="20"/>
  <c r="AN1722" i="20"/>
  <c r="AO1722" i="20"/>
  <c r="AP1722" i="20"/>
  <c r="AQ1722" i="20"/>
  <c r="AR1722" i="20"/>
  <c r="AS1722" i="20"/>
  <c r="AT1722" i="20"/>
  <c r="AU1722" i="20"/>
  <c r="AH1723" i="20"/>
  <c r="AI1723" i="20"/>
  <c r="AJ1723" i="20"/>
  <c r="AK1723" i="20"/>
  <c r="AL1723" i="20"/>
  <c r="AM1723" i="20"/>
  <c r="AN1723" i="20"/>
  <c r="AO1723" i="20"/>
  <c r="AP1723" i="20"/>
  <c r="AQ1723" i="20"/>
  <c r="AR1723" i="20"/>
  <c r="AS1723" i="20"/>
  <c r="AT1723" i="20"/>
  <c r="AU1723" i="20"/>
  <c r="AH1724" i="20"/>
  <c r="AI1724" i="20"/>
  <c r="AJ1724" i="20"/>
  <c r="AK1724" i="20"/>
  <c r="AL1724" i="20"/>
  <c r="AM1724" i="20"/>
  <c r="AN1724" i="20"/>
  <c r="AO1724" i="20"/>
  <c r="AP1724" i="20"/>
  <c r="AQ1724" i="20"/>
  <c r="AR1724" i="20"/>
  <c r="AS1724" i="20"/>
  <c r="AT1724" i="20"/>
  <c r="AU1724" i="20"/>
  <c r="AH1725" i="20"/>
  <c r="AI1725" i="20"/>
  <c r="AJ1725" i="20"/>
  <c r="AK1725" i="20"/>
  <c r="AL1725" i="20"/>
  <c r="AM1725" i="20"/>
  <c r="AN1725" i="20"/>
  <c r="AO1725" i="20"/>
  <c r="AP1725" i="20"/>
  <c r="AQ1725" i="20"/>
  <c r="AR1725" i="20"/>
  <c r="AS1725" i="20"/>
  <c r="AT1725" i="20"/>
  <c r="AU1725" i="20"/>
  <c r="AH1726" i="20"/>
  <c r="AI1726" i="20"/>
  <c r="AJ1726" i="20"/>
  <c r="AK1726" i="20"/>
  <c r="AL1726" i="20"/>
  <c r="AM1726" i="20"/>
  <c r="AN1726" i="20"/>
  <c r="AO1726" i="20"/>
  <c r="AP1726" i="20"/>
  <c r="AQ1726" i="20"/>
  <c r="AR1726" i="20"/>
  <c r="AS1726" i="20"/>
  <c r="AT1726" i="20"/>
  <c r="AU1726" i="20"/>
  <c r="AH1727" i="20"/>
  <c r="AI1727" i="20"/>
  <c r="AJ1727" i="20"/>
  <c r="AK1727" i="20"/>
  <c r="AL1727" i="20"/>
  <c r="AM1727" i="20"/>
  <c r="AN1727" i="20"/>
  <c r="AO1727" i="20"/>
  <c r="AP1727" i="20"/>
  <c r="AQ1727" i="20"/>
  <c r="AR1727" i="20"/>
  <c r="AS1727" i="20"/>
  <c r="AT1727" i="20"/>
  <c r="AU1727" i="20"/>
  <c r="AH1728" i="20"/>
  <c r="AI1728" i="20"/>
  <c r="AJ1728" i="20"/>
  <c r="AK1728" i="20"/>
  <c r="AL1728" i="20"/>
  <c r="AM1728" i="20"/>
  <c r="AN1728" i="20"/>
  <c r="AO1728" i="20"/>
  <c r="AP1728" i="20"/>
  <c r="AQ1728" i="20"/>
  <c r="AR1728" i="20"/>
  <c r="AS1728" i="20"/>
  <c r="AT1728" i="20"/>
  <c r="AU1728" i="20"/>
  <c r="AH1729" i="20"/>
  <c r="AI1729" i="20"/>
  <c r="AJ1729" i="20"/>
  <c r="AK1729" i="20"/>
  <c r="AL1729" i="20"/>
  <c r="AM1729" i="20"/>
  <c r="AN1729" i="20"/>
  <c r="AO1729" i="20"/>
  <c r="AP1729" i="20"/>
  <c r="AQ1729" i="20"/>
  <c r="AR1729" i="20"/>
  <c r="AS1729" i="20"/>
  <c r="AT1729" i="20"/>
  <c r="AU1729" i="20"/>
  <c r="AH1730" i="20"/>
  <c r="AI1730" i="20"/>
  <c r="AJ1730" i="20"/>
  <c r="AK1730" i="20"/>
  <c r="AL1730" i="20"/>
  <c r="AM1730" i="20"/>
  <c r="AN1730" i="20"/>
  <c r="AO1730" i="20"/>
  <c r="AP1730" i="20"/>
  <c r="AQ1730" i="20"/>
  <c r="AR1730" i="20"/>
  <c r="AS1730" i="20"/>
  <c r="AT1730" i="20"/>
  <c r="AU1730" i="20"/>
  <c r="AH1731" i="20"/>
  <c r="AI1731" i="20"/>
  <c r="AJ1731" i="20"/>
  <c r="AK1731" i="20"/>
  <c r="AL1731" i="20"/>
  <c r="AM1731" i="20"/>
  <c r="AN1731" i="20"/>
  <c r="AO1731" i="20"/>
  <c r="AP1731" i="20"/>
  <c r="AQ1731" i="20"/>
  <c r="AR1731" i="20"/>
  <c r="AS1731" i="20"/>
  <c r="AT1731" i="20"/>
  <c r="AU1731" i="20"/>
  <c r="AH1732" i="20"/>
  <c r="AI1732" i="20"/>
  <c r="AJ1732" i="20"/>
  <c r="AK1732" i="20"/>
  <c r="AL1732" i="20"/>
  <c r="AM1732" i="20"/>
  <c r="AN1732" i="20"/>
  <c r="AO1732" i="20"/>
  <c r="AP1732" i="20"/>
  <c r="AQ1732" i="20"/>
  <c r="AR1732" i="20"/>
  <c r="AS1732" i="20"/>
  <c r="AT1732" i="20"/>
  <c r="AU1732" i="20"/>
  <c r="AH1733" i="20"/>
  <c r="AI1733" i="20"/>
  <c r="AJ1733" i="20"/>
  <c r="AK1733" i="20"/>
  <c r="AL1733" i="20"/>
  <c r="AM1733" i="20"/>
  <c r="AN1733" i="20"/>
  <c r="AO1733" i="20"/>
  <c r="AP1733" i="20"/>
  <c r="AQ1733" i="20"/>
  <c r="AR1733" i="20"/>
  <c r="AS1733" i="20"/>
  <c r="AT1733" i="20"/>
  <c r="AU1733" i="20"/>
  <c r="AH1734" i="20"/>
  <c r="AI1734" i="20"/>
  <c r="AJ1734" i="20"/>
  <c r="AK1734" i="20"/>
  <c r="AL1734" i="20"/>
  <c r="AM1734" i="20"/>
  <c r="AN1734" i="20"/>
  <c r="AO1734" i="20"/>
  <c r="AP1734" i="20"/>
  <c r="AQ1734" i="20"/>
  <c r="AR1734" i="20"/>
  <c r="AS1734" i="20"/>
  <c r="AT1734" i="20"/>
  <c r="AU1734" i="20"/>
  <c r="AH1735" i="20"/>
  <c r="AI1735" i="20"/>
  <c r="AJ1735" i="20"/>
  <c r="AK1735" i="20"/>
  <c r="AL1735" i="20"/>
  <c r="AM1735" i="20"/>
  <c r="AN1735" i="20"/>
  <c r="AO1735" i="20"/>
  <c r="AP1735" i="20"/>
  <c r="AQ1735" i="20"/>
  <c r="AR1735" i="20"/>
  <c r="AS1735" i="20"/>
  <c r="AT1735" i="20"/>
  <c r="AU1735" i="20"/>
  <c r="AH1736" i="20"/>
  <c r="AI1736" i="20"/>
  <c r="AJ1736" i="20"/>
  <c r="AK1736" i="20"/>
  <c r="AL1736" i="20"/>
  <c r="AM1736" i="20"/>
  <c r="AN1736" i="20"/>
  <c r="AO1736" i="20"/>
  <c r="AP1736" i="20"/>
  <c r="AQ1736" i="20"/>
  <c r="AR1736" i="20"/>
  <c r="AS1736" i="20"/>
  <c r="AT1736" i="20"/>
  <c r="AU1736" i="20"/>
  <c r="AH1737" i="20"/>
  <c r="AI1737" i="20"/>
  <c r="AJ1737" i="20"/>
  <c r="AK1737" i="20"/>
  <c r="AL1737" i="20"/>
  <c r="AM1737" i="20"/>
  <c r="AN1737" i="20"/>
  <c r="AO1737" i="20"/>
  <c r="AP1737" i="20"/>
  <c r="AQ1737" i="20"/>
  <c r="AR1737" i="20"/>
  <c r="AS1737" i="20"/>
  <c r="AT1737" i="20"/>
  <c r="AU1737" i="20"/>
  <c r="AH1738" i="20"/>
  <c r="AI1738" i="20"/>
  <c r="AJ1738" i="20"/>
  <c r="AK1738" i="20"/>
  <c r="AL1738" i="20"/>
  <c r="AM1738" i="20"/>
  <c r="AN1738" i="20"/>
  <c r="AO1738" i="20"/>
  <c r="AP1738" i="20"/>
  <c r="AQ1738" i="20"/>
  <c r="AR1738" i="20"/>
  <c r="AS1738" i="20"/>
  <c r="AT1738" i="20"/>
  <c r="AU1738" i="20"/>
  <c r="AH1739" i="20"/>
  <c r="AI1739" i="20"/>
  <c r="AJ1739" i="20"/>
  <c r="AK1739" i="20"/>
  <c r="AL1739" i="20"/>
  <c r="AM1739" i="20"/>
  <c r="AN1739" i="20"/>
  <c r="AO1739" i="20"/>
  <c r="AP1739" i="20"/>
  <c r="AQ1739" i="20"/>
  <c r="AR1739" i="20"/>
  <c r="AS1739" i="20"/>
  <c r="AT1739" i="20"/>
  <c r="AU1739" i="20"/>
  <c r="AH1740" i="20"/>
  <c r="AI1740" i="20"/>
  <c r="AJ1740" i="20"/>
  <c r="AK1740" i="20"/>
  <c r="AL1740" i="20"/>
  <c r="AM1740" i="20"/>
  <c r="AN1740" i="20"/>
  <c r="AO1740" i="20"/>
  <c r="AP1740" i="20"/>
  <c r="AQ1740" i="20"/>
  <c r="AR1740" i="20"/>
  <c r="AS1740" i="20"/>
  <c r="AT1740" i="20"/>
  <c r="AU1740" i="20"/>
  <c r="AH1741" i="20"/>
  <c r="AI1741" i="20"/>
  <c r="AJ1741" i="20"/>
  <c r="AK1741" i="20"/>
  <c r="AL1741" i="20"/>
  <c r="AM1741" i="20"/>
  <c r="AN1741" i="20"/>
  <c r="AO1741" i="20"/>
  <c r="AP1741" i="20"/>
  <c r="AQ1741" i="20"/>
  <c r="AR1741" i="20"/>
  <c r="AS1741" i="20"/>
  <c r="AT1741" i="20"/>
  <c r="AU1741" i="20"/>
  <c r="AH1742" i="20"/>
  <c r="AI1742" i="20"/>
  <c r="AJ1742" i="20"/>
  <c r="AK1742" i="20"/>
  <c r="AL1742" i="20"/>
  <c r="AM1742" i="20"/>
  <c r="AN1742" i="20"/>
  <c r="AO1742" i="20"/>
  <c r="AP1742" i="20"/>
  <c r="AQ1742" i="20"/>
  <c r="AR1742" i="20"/>
  <c r="AS1742" i="20"/>
  <c r="AT1742" i="20"/>
  <c r="AU1742" i="20"/>
  <c r="AH1743" i="20"/>
  <c r="AI1743" i="20"/>
  <c r="AJ1743" i="20"/>
  <c r="AK1743" i="20"/>
  <c r="AL1743" i="20"/>
  <c r="AM1743" i="20"/>
  <c r="AN1743" i="20"/>
  <c r="AO1743" i="20"/>
  <c r="AP1743" i="20"/>
  <c r="AQ1743" i="20"/>
  <c r="AR1743" i="20"/>
  <c r="AS1743" i="20"/>
  <c r="AT1743" i="20"/>
  <c r="AU1743" i="20"/>
  <c r="AH1744" i="20"/>
  <c r="AI1744" i="20"/>
  <c r="AJ1744" i="20"/>
  <c r="AK1744" i="20"/>
  <c r="AL1744" i="20"/>
  <c r="AM1744" i="20"/>
  <c r="AN1744" i="20"/>
  <c r="AO1744" i="20"/>
  <c r="AP1744" i="20"/>
  <c r="AQ1744" i="20"/>
  <c r="AR1744" i="20"/>
  <c r="AS1744" i="20"/>
  <c r="AT1744" i="20"/>
  <c r="AU1744" i="20"/>
  <c r="AH1745" i="20"/>
  <c r="AI1745" i="20"/>
  <c r="AJ1745" i="20"/>
  <c r="AK1745" i="20"/>
  <c r="AL1745" i="20"/>
  <c r="AM1745" i="20"/>
  <c r="AN1745" i="20"/>
  <c r="AO1745" i="20"/>
  <c r="AP1745" i="20"/>
  <c r="AQ1745" i="20"/>
  <c r="AR1745" i="20"/>
  <c r="AS1745" i="20"/>
  <c r="AT1745" i="20"/>
  <c r="AU1745" i="20"/>
  <c r="AH1746" i="20"/>
  <c r="AI1746" i="20"/>
  <c r="AJ1746" i="20"/>
  <c r="AK1746" i="20"/>
  <c r="AL1746" i="20"/>
  <c r="AM1746" i="20"/>
  <c r="AN1746" i="20"/>
  <c r="AO1746" i="20"/>
  <c r="AP1746" i="20"/>
  <c r="AQ1746" i="20"/>
  <c r="AR1746" i="20"/>
  <c r="AS1746" i="20"/>
  <c r="AT1746" i="20"/>
  <c r="AU1746" i="20"/>
  <c r="AH1747" i="20"/>
  <c r="AI1747" i="20"/>
  <c r="AJ1747" i="20"/>
  <c r="AK1747" i="20"/>
  <c r="AL1747" i="20"/>
  <c r="AM1747" i="20"/>
  <c r="AN1747" i="20"/>
  <c r="AO1747" i="20"/>
  <c r="AP1747" i="20"/>
  <c r="AQ1747" i="20"/>
  <c r="AR1747" i="20"/>
  <c r="AS1747" i="20"/>
  <c r="AT1747" i="20"/>
  <c r="AU1747" i="20"/>
  <c r="AH1748" i="20"/>
  <c r="AI1748" i="20"/>
  <c r="AJ1748" i="20"/>
  <c r="AK1748" i="20"/>
  <c r="AL1748" i="20"/>
  <c r="AM1748" i="20"/>
  <c r="AN1748" i="20"/>
  <c r="AO1748" i="20"/>
  <c r="AP1748" i="20"/>
  <c r="AQ1748" i="20"/>
  <c r="AR1748" i="20"/>
  <c r="AS1748" i="20"/>
  <c r="AT1748" i="20"/>
  <c r="AU1748" i="20"/>
  <c r="AH1749" i="20"/>
  <c r="AI1749" i="20"/>
  <c r="AJ1749" i="20"/>
  <c r="AK1749" i="20"/>
  <c r="AL1749" i="20"/>
  <c r="AM1749" i="20"/>
  <c r="AN1749" i="20"/>
  <c r="AO1749" i="20"/>
  <c r="AP1749" i="20"/>
  <c r="AQ1749" i="20"/>
  <c r="AR1749" i="20"/>
  <c r="AS1749" i="20"/>
  <c r="AT1749" i="20"/>
  <c r="AU1749" i="20"/>
  <c r="AH1750" i="20"/>
  <c r="AI1750" i="20"/>
  <c r="AJ1750" i="20"/>
  <c r="AK1750" i="20"/>
  <c r="AL1750" i="20"/>
  <c r="AM1750" i="20"/>
  <c r="AN1750" i="20"/>
  <c r="AO1750" i="20"/>
  <c r="AP1750" i="20"/>
  <c r="AQ1750" i="20"/>
  <c r="AR1750" i="20"/>
  <c r="AS1750" i="20"/>
  <c r="AT1750" i="20"/>
  <c r="AU1750" i="20"/>
  <c r="AH1751" i="20"/>
  <c r="AI1751" i="20"/>
  <c r="AJ1751" i="20"/>
  <c r="AK1751" i="20"/>
  <c r="AL1751" i="20"/>
  <c r="AM1751" i="20"/>
  <c r="AN1751" i="20"/>
  <c r="AO1751" i="20"/>
  <c r="AP1751" i="20"/>
  <c r="AQ1751" i="20"/>
  <c r="AR1751" i="20"/>
  <c r="AS1751" i="20"/>
  <c r="AT1751" i="20"/>
  <c r="AU1751" i="20"/>
  <c r="AH1752" i="20"/>
  <c r="AI1752" i="20"/>
  <c r="AJ1752" i="20"/>
  <c r="AK1752" i="20"/>
  <c r="AL1752" i="20"/>
  <c r="AM1752" i="20"/>
  <c r="AN1752" i="20"/>
  <c r="AO1752" i="20"/>
  <c r="AP1752" i="20"/>
  <c r="AQ1752" i="20"/>
  <c r="AR1752" i="20"/>
  <c r="AS1752" i="20"/>
  <c r="AT1752" i="20"/>
  <c r="AU1752" i="20"/>
  <c r="AH1753" i="20"/>
  <c r="AI1753" i="20"/>
  <c r="AJ1753" i="20"/>
  <c r="AK1753" i="20"/>
  <c r="AL1753" i="20"/>
  <c r="AM1753" i="20"/>
  <c r="AN1753" i="20"/>
  <c r="AO1753" i="20"/>
  <c r="AP1753" i="20"/>
  <c r="AQ1753" i="20"/>
  <c r="AR1753" i="20"/>
  <c r="AS1753" i="20"/>
  <c r="AT1753" i="20"/>
  <c r="AU1753" i="20"/>
  <c r="AH1754" i="20"/>
  <c r="AI1754" i="20"/>
  <c r="AJ1754" i="20"/>
  <c r="AK1754" i="20"/>
  <c r="AL1754" i="20"/>
  <c r="AM1754" i="20"/>
  <c r="AN1754" i="20"/>
  <c r="AO1754" i="20"/>
  <c r="AP1754" i="20"/>
  <c r="AQ1754" i="20"/>
  <c r="AR1754" i="20"/>
  <c r="AS1754" i="20"/>
  <c r="AT1754" i="20"/>
  <c r="AU1754" i="20"/>
  <c r="AH1755" i="20"/>
  <c r="AI1755" i="20"/>
  <c r="AJ1755" i="20"/>
  <c r="AK1755" i="20"/>
  <c r="AL1755" i="20"/>
  <c r="AM1755" i="20"/>
  <c r="AN1755" i="20"/>
  <c r="AO1755" i="20"/>
  <c r="AP1755" i="20"/>
  <c r="AQ1755" i="20"/>
  <c r="AR1755" i="20"/>
  <c r="AS1755" i="20"/>
  <c r="AT1755" i="20"/>
  <c r="AU1755" i="20"/>
  <c r="AH1756" i="20"/>
  <c r="AI1756" i="20"/>
  <c r="AJ1756" i="20"/>
  <c r="AK1756" i="20"/>
  <c r="AL1756" i="20"/>
  <c r="AM1756" i="20"/>
  <c r="AN1756" i="20"/>
  <c r="AO1756" i="20"/>
  <c r="AP1756" i="20"/>
  <c r="AQ1756" i="20"/>
  <c r="AR1756" i="20"/>
  <c r="AS1756" i="20"/>
  <c r="AT1756" i="20"/>
  <c r="AU1756" i="20"/>
  <c r="AH1757" i="20"/>
  <c r="AI1757" i="20"/>
  <c r="AJ1757" i="20"/>
  <c r="AK1757" i="20"/>
  <c r="AL1757" i="20"/>
  <c r="AM1757" i="20"/>
  <c r="AN1757" i="20"/>
  <c r="AO1757" i="20"/>
  <c r="AP1757" i="20"/>
  <c r="AQ1757" i="20"/>
  <c r="AR1757" i="20"/>
  <c r="AS1757" i="20"/>
  <c r="AT1757" i="20"/>
  <c r="AU1757" i="20"/>
  <c r="AH1758" i="20"/>
  <c r="AI1758" i="20"/>
  <c r="AJ1758" i="20"/>
  <c r="AK1758" i="20"/>
  <c r="AL1758" i="20"/>
  <c r="AM1758" i="20"/>
  <c r="AN1758" i="20"/>
  <c r="AO1758" i="20"/>
  <c r="AP1758" i="20"/>
  <c r="AQ1758" i="20"/>
  <c r="AR1758" i="20"/>
  <c r="AS1758" i="20"/>
  <c r="AT1758" i="20"/>
  <c r="AU1758" i="20"/>
  <c r="AH1759" i="20"/>
  <c r="AI1759" i="20"/>
  <c r="AJ1759" i="20"/>
  <c r="AK1759" i="20"/>
  <c r="AL1759" i="20"/>
  <c r="AM1759" i="20"/>
  <c r="AN1759" i="20"/>
  <c r="AO1759" i="20"/>
  <c r="AP1759" i="20"/>
  <c r="AQ1759" i="20"/>
  <c r="AR1759" i="20"/>
  <c r="AS1759" i="20"/>
  <c r="AT1759" i="20"/>
  <c r="AU1759" i="20"/>
  <c r="AH1760" i="20"/>
  <c r="AI1760" i="20"/>
  <c r="AJ1760" i="20"/>
  <c r="AK1760" i="20"/>
  <c r="AL1760" i="20"/>
  <c r="AM1760" i="20"/>
  <c r="AN1760" i="20"/>
  <c r="AO1760" i="20"/>
  <c r="AP1760" i="20"/>
  <c r="AQ1760" i="20"/>
  <c r="AR1760" i="20"/>
  <c r="AS1760" i="20"/>
  <c r="AT1760" i="20"/>
  <c r="AU1760" i="20"/>
  <c r="AH1761" i="20"/>
  <c r="AI1761" i="20"/>
  <c r="AJ1761" i="20"/>
  <c r="AK1761" i="20"/>
  <c r="AL1761" i="20"/>
  <c r="AM1761" i="20"/>
  <c r="AN1761" i="20"/>
  <c r="AO1761" i="20"/>
  <c r="AP1761" i="20"/>
  <c r="AQ1761" i="20"/>
  <c r="AR1761" i="20"/>
  <c r="AS1761" i="20"/>
  <c r="AT1761" i="20"/>
  <c r="AU1761" i="20"/>
  <c r="AH1762" i="20"/>
  <c r="AI1762" i="20"/>
  <c r="AJ1762" i="20"/>
  <c r="AK1762" i="20"/>
  <c r="AL1762" i="20"/>
  <c r="AM1762" i="20"/>
  <c r="AN1762" i="20"/>
  <c r="AO1762" i="20"/>
  <c r="AP1762" i="20"/>
  <c r="AQ1762" i="20"/>
  <c r="AR1762" i="20"/>
  <c r="AS1762" i="20"/>
  <c r="AT1762" i="20"/>
  <c r="AU1762" i="20"/>
  <c r="AH1763" i="20"/>
  <c r="AI1763" i="20"/>
  <c r="AJ1763" i="20"/>
  <c r="AK1763" i="20"/>
  <c r="AL1763" i="20"/>
  <c r="AM1763" i="20"/>
  <c r="AN1763" i="20"/>
  <c r="AO1763" i="20"/>
  <c r="AP1763" i="20"/>
  <c r="AQ1763" i="20"/>
  <c r="AR1763" i="20"/>
  <c r="AS1763" i="20"/>
  <c r="AT1763" i="20"/>
  <c r="AU1763" i="20"/>
  <c r="AH1764" i="20"/>
  <c r="AI1764" i="20"/>
  <c r="AJ1764" i="20"/>
  <c r="AK1764" i="20"/>
  <c r="AL1764" i="20"/>
  <c r="AM1764" i="20"/>
  <c r="AN1764" i="20"/>
  <c r="AO1764" i="20"/>
  <c r="AP1764" i="20"/>
  <c r="AQ1764" i="20"/>
  <c r="AR1764" i="20"/>
  <c r="AS1764" i="20"/>
  <c r="AT1764" i="20"/>
  <c r="AU1764" i="20"/>
  <c r="AH1765" i="20"/>
  <c r="AI1765" i="20"/>
  <c r="AJ1765" i="20"/>
  <c r="AK1765" i="20"/>
  <c r="AL1765" i="20"/>
  <c r="AM1765" i="20"/>
  <c r="AN1765" i="20"/>
  <c r="AO1765" i="20"/>
  <c r="AP1765" i="20"/>
  <c r="AQ1765" i="20"/>
  <c r="AR1765" i="20"/>
  <c r="AS1765" i="20"/>
  <c r="AT1765" i="20"/>
  <c r="AU1765" i="20"/>
  <c r="AH1766" i="20"/>
  <c r="AI1766" i="20"/>
  <c r="AJ1766" i="20"/>
  <c r="AK1766" i="20"/>
  <c r="AL1766" i="20"/>
  <c r="AM1766" i="20"/>
  <c r="AN1766" i="20"/>
  <c r="AO1766" i="20"/>
  <c r="AP1766" i="20"/>
  <c r="AQ1766" i="20"/>
  <c r="AR1766" i="20"/>
  <c r="AS1766" i="20"/>
  <c r="AT1766" i="20"/>
  <c r="AU1766" i="20"/>
  <c r="AH1767" i="20"/>
  <c r="AI1767" i="20"/>
  <c r="AJ1767" i="20"/>
  <c r="AK1767" i="20"/>
  <c r="AL1767" i="20"/>
  <c r="AM1767" i="20"/>
  <c r="AN1767" i="20"/>
  <c r="AO1767" i="20"/>
  <c r="AP1767" i="20"/>
  <c r="AQ1767" i="20"/>
  <c r="AR1767" i="20"/>
  <c r="AS1767" i="20"/>
  <c r="AT1767" i="20"/>
  <c r="AU1767" i="20"/>
  <c r="AH1768" i="20"/>
  <c r="AI1768" i="20"/>
  <c r="AJ1768" i="20"/>
  <c r="AK1768" i="20"/>
  <c r="AL1768" i="20"/>
  <c r="AM1768" i="20"/>
  <c r="AN1768" i="20"/>
  <c r="AO1768" i="20"/>
  <c r="AP1768" i="20"/>
  <c r="AQ1768" i="20"/>
  <c r="AR1768" i="20"/>
  <c r="AS1768" i="20"/>
  <c r="AT1768" i="20"/>
  <c r="AU1768" i="20"/>
  <c r="AH1769" i="20"/>
  <c r="AI1769" i="20"/>
  <c r="AJ1769" i="20"/>
  <c r="AK1769" i="20"/>
  <c r="AL1769" i="20"/>
  <c r="AM1769" i="20"/>
  <c r="AN1769" i="20"/>
  <c r="AO1769" i="20"/>
  <c r="AP1769" i="20"/>
  <c r="AQ1769" i="20"/>
  <c r="AR1769" i="20"/>
  <c r="AS1769" i="20"/>
  <c r="AT1769" i="20"/>
  <c r="AU1769" i="20"/>
  <c r="AH1770" i="20"/>
  <c r="AI1770" i="20"/>
  <c r="AJ1770" i="20"/>
  <c r="AK1770" i="20"/>
  <c r="AL1770" i="20"/>
  <c r="AM1770" i="20"/>
  <c r="AN1770" i="20"/>
  <c r="AO1770" i="20"/>
  <c r="AP1770" i="20"/>
  <c r="AQ1770" i="20"/>
  <c r="AR1770" i="20"/>
  <c r="AS1770" i="20"/>
  <c r="AT1770" i="20"/>
  <c r="AU1770" i="20"/>
  <c r="AH1771" i="20"/>
  <c r="AI1771" i="20"/>
  <c r="AJ1771" i="20"/>
  <c r="AK1771" i="20"/>
  <c r="AL1771" i="20"/>
  <c r="AM1771" i="20"/>
  <c r="AN1771" i="20"/>
  <c r="AO1771" i="20"/>
  <c r="AP1771" i="20"/>
  <c r="AQ1771" i="20"/>
  <c r="AR1771" i="20"/>
  <c r="AS1771" i="20"/>
  <c r="AT1771" i="20"/>
  <c r="AU1771" i="20"/>
  <c r="AH1772" i="20"/>
  <c r="AI1772" i="20"/>
  <c r="AJ1772" i="20"/>
  <c r="AK1772" i="20"/>
  <c r="AL1772" i="20"/>
  <c r="AM1772" i="20"/>
  <c r="AN1772" i="20"/>
  <c r="AO1772" i="20"/>
  <c r="AP1772" i="20"/>
  <c r="AQ1772" i="20"/>
  <c r="AR1772" i="20"/>
  <c r="AS1772" i="20"/>
  <c r="AT1772" i="20"/>
  <c r="AU1772" i="20"/>
  <c r="AH1773" i="20"/>
  <c r="AI1773" i="20"/>
  <c r="AJ1773" i="20" s="1"/>
  <c r="AK1773" i="20"/>
  <c r="AL1773" i="20"/>
  <c r="AM1773" i="20"/>
  <c r="AN1773" i="20"/>
  <c r="AO1773" i="20"/>
  <c r="AP1773" i="20"/>
  <c r="AQ1773" i="20"/>
  <c r="AR1773" i="20"/>
  <c r="AS1773" i="20"/>
  <c r="AT1773" i="20"/>
  <c r="AU1773" i="20"/>
  <c r="AH1774" i="20"/>
  <c r="AI1774" i="20"/>
  <c r="AJ1774" i="20" s="1"/>
  <c r="AK1774" i="20"/>
  <c r="AL1774" i="20"/>
  <c r="AM1774" i="20"/>
  <c r="AN1774" i="20"/>
  <c r="AO1774" i="20"/>
  <c r="AP1774" i="20"/>
  <c r="AQ1774" i="20"/>
  <c r="AR1774" i="20"/>
  <c r="AS1774" i="20"/>
  <c r="AT1774" i="20"/>
  <c r="AU1774" i="20"/>
  <c r="AH1775" i="20"/>
  <c r="AI1775" i="20"/>
  <c r="AJ1775" i="20" s="1"/>
  <c r="AK1775" i="20"/>
  <c r="AL1775" i="20"/>
  <c r="AM1775" i="20"/>
  <c r="AN1775" i="20"/>
  <c r="AO1775" i="20"/>
  <c r="AP1775" i="20"/>
  <c r="AQ1775" i="20"/>
  <c r="AR1775" i="20"/>
  <c r="AS1775" i="20"/>
  <c r="AT1775" i="20"/>
  <c r="AU1775" i="20"/>
  <c r="AH1776" i="20"/>
  <c r="AI1776" i="20"/>
  <c r="AJ1776" i="20" s="1"/>
  <c r="AK1776" i="20"/>
  <c r="AL1776" i="20"/>
  <c r="AM1776" i="20"/>
  <c r="AN1776" i="20"/>
  <c r="AO1776" i="20"/>
  <c r="AP1776" i="20"/>
  <c r="AQ1776" i="20"/>
  <c r="AR1776" i="20"/>
  <c r="AS1776" i="20"/>
  <c r="AT1776" i="20"/>
  <c r="AU1776" i="20"/>
  <c r="AH1777" i="20"/>
  <c r="AI1777" i="20"/>
  <c r="AJ1777" i="20" s="1"/>
  <c r="AK1777" i="20"/>
  <c r="AL1777" i="20"/>
  <c r="AM1777" i="20"/>
  <c r="AN1777" i="20"/>
  <c r="AO1777" i="20"/>
  <c r="AP1777" i="20"/>
  <c r="AQ1777" i="20"/>
  <c r="AR1777" i="20"/>
  <c r="AS1777" i="20"/>
  <c r="AT1777" i="20"/>
  <c r="AU1777" i="20"/>
  <c r="AH1778" i="20"/>
  <c r="AI1778" i="20"/>
  <c r="AJ1778" i="20" s="1"/>
  <c r="AK1778" i="20"/>
  <c r="AL1778" i="20"/>
  <c r="AM1778" i="20"/>
  <c r="AN1778" i="20"/>
  <c r="AO1778" i="20"/>
  <c r="AP1778" i="20"/>
  <c r="AQ1778" i="20"/>
  <c r="AR1778" i="20"/>
  <c r="AS1778" i="20"/>
  <c r="AT1778" i="20"/>
  <c r="AU1778" i="20"/>
  <c r="AH1779" i="20"/>
  <c r="AI1779" i="20"/>
  <c r="AJ1779" i="20" s="1"/>
  <c r="AK1779" i="20"/>
  <c r="AL1779" i="20"/>
  <c r="AM1779" i="20"/>
  <c r="AN1779" i="20"/>
  <c r="AO1779" i="20"/>
  <c r="AP1779" i="20"/>
  <c r="AQ1779" i="20"/>
  <c r="AR1779" i="20"/>
  <c r="AS1779" i="20"/>
  <c r="AT1779" i="20"/>
  <c r="AU1779" i="20"/>
  <c r="AH1780" i="20"/>
  <c r="AI1780" i="20"/>
  <c r="AJ1780" i="20" s="1"/>
  <c r="AK1780" i="20"/>
  <c r="AL1780" i="20"/>
  <c r="AM1780" i="20"/>
  <c r="AN1780" i="20"/>
  <c r="AO1780" i="20"/>
  <c r="AP1780" i="20"/>
  <c r="AQ1780" i="20"/>
  <c r="AR1780" i="20"/>
  <c r="AS1780" i="20"/>
  <c r="AT1780" i="20"/>
  <c r="AU1780" i="20"/>
  <c r="AH1781" i="20"/>
  <c r="AI1781" i="20"/>
  <c r="AJ1781" i="20" s="1"/>
  <c r="AK1781" i="20"/>
  <c r="AL1781" i="20"/>
  <c r="AM1781" i="20"/>
  <c r="AN1781" i="20"/>
  <c r="AO1781" i="20"/>
  <c r="AP1781" i="20"/>
  <c r="AQ1781" i="20"/>
  <c r="AR1781" i="20"/>
  <c r="AS1781" i="20"/>
  <c r="AT1781" i="20"/>
  <c r="AU1781" i="20"/>
  <c r="AH1782" i="20"/>
  <c r="AI1782" i="20"/>
  <c r="AJ1782" i="20" s="1"/>
  <c r="AK1782" i="20"/>
  <c r="AL1782" i="20"/>
  <c r="AM1782" i="20"/>
  <c r="AN1782" i="20"/>
  <c r="AO1782" i="20"/>
  <c r="AP1782" i="20"/>
  <c r="AQ1782" i="20"/>
  <c r="AR1782" i="20"/>
  <c r="AS1782" i="20"/>
  <c r="AT1782" i="20"/>
  <c r="AU1782" i="20"/>
  <c r="AH1783" i="20"/>
  <c r="AI1783" i="20"/>
  <c r="AJ1783" i="20" s="1"/>
  <c r="AK1783" i="20"/>
  <c r="AL1783" i="20"/>
  <c r="AM1783" i="20"/>
  <c r="AN1783" i="20"/>
  <c r="AO1783" i="20"/>
  <c r="AP1783" i="20"/>
  <c r="AQ1783" i="20"/>
  <c r="AR1783" i="20"/>
  <c r="AS1783" i="20"/>
  <c r="AT1783" i="20"/>
  <c r="AU1783" i="20"/>
  <c r="AH1784" i="20"/>
  <c r="AI1784" i="20"/>
  <c r="AJ1784" i="20" s="1"/>
  <c r="AK1784" i="20"/>
  <c r="AL1784" i="20"/>
  <c r="AM1784" i="20"/>
  <c r="AN1784" i="20"/>
  <c r="AO1784" i="20"/>
  <c r="AP1784" i="20"/>
  <c r="AQ1784" i="20"/>
  <c r="AR1784" i="20"/>
  <c r="AS1784" i="20"/>
  <c r="AT1784" i="20"/>
  <c r="AU1784" i="20"/>
  <c r="AH1785" i="20"/>
  <c r="AI1785" i="20"/>
  <c r="AJ1785" i="20" s="1"/>
  <c r="AK1785" i="20"/>
  <c r="AL1785" i="20"/>
  <c r="AM1785" i="20"/>
  <c r="AN1785" i="20"/>
  <c r="AO1785" i="20"/>
  <c r="AP1785" i="20"/>
  <c r="AQ1785" i="20"/>
  <c r="AR1785" i="20"/>
  <c r="AS1785" i="20"/>
  <c r="AT1785" i="20"/>
  <c r="AU1785" i="20"/>
  <c r="AH1786" i="20"/>
  <c r="AI1786" i="20"/>
  <c r="AJ1786" i="20" s="1"/>
  <c r="AK1786" i="20"/>
  <c r="AL1786" i="20"/>
  <c r="AM1786" i="20"/>
  <c r="AN1786" i="20"/>
  <c r="AO1786" i="20"/>
  <c r="AP1786" i="20"/>
  <c r="AQ1786" i="20"/>
  <c r="AR1786" i="20"/>
  <c r="AS1786" i="20"/>
  <c r="AT1786" i="20"/>
  <c r="AU1786" i="20"/>
  <c r="AH1787" i="20"/>
  <c r="AI1787" i="20"/>
  <c r="AJ1787" i="20" s="1"/>
  <c r="AK1787" i="20"/>
  <c r="AL1787" i="20"/>
  <c r="AM1787" i="20"/>
  <c r="AN1787" i="20"/>
  <c r="AO1787" i="20"/>
  <c r="AP1787" i="20"/>
  <c r="AQ1787" i="20"/>
  <c r="AR1787" i="20"/>
  <c r="AS1787" i="20"/>
  <c r="AT1787" i="20"/>
  <c r="AU1787" i="20"/>
  <c r="AH1788" i="20"/>
  <c r="AI1788" i="20"/>
  <c r="AJ1788" i="20" s="1"/>
  <c r="AK1788" i="20"/>
  <c r="AL1788" i="20"/>
  <c r="AM1788" i="20"/>
  <c r="AN1788" i="20"/>
  <c r="AO1788" i="20"/>
  <c r="AP1788" i="20"/>
  <c r="AQ1788" i="20"/>
  <c r="AR1788" i="20"/>
  <c r="AS1788" i="20"/>
  <c r="AT1788" i="20"/>
  <c r="AU1788" i="20"/>
  <c r="AH1789" i="20"/>
  <c r="AI1789" i="20"/>
  <c r="AJ1789" i="20" s="1"/>
  <c r="AK1789" i="20"/>
  <c r="AL1789" i="20"/>
  <c r="AM1789" i="20"/>
  <c r="AN1789" i="20"/>
  <c r="AO1789" i="20"/>
  <c r="AP1789" i="20"/>
  <c r="AQ1789" i="20"/>
  <c r="AR1789" i="20"/>
  <c r="AS1789" i="20"/>
  <c r="AT1789" i="20"/>
  <c r="AU1789" i="20"/>
  <c r="AH1790" i="20"/>
  <c r="AI1790" i="20"/>
  <c r="AJ1790" i="20" s="1"/>
  <c r="AM1790" i="20" s="1"/>
  <c r="AN1790" i="20" s="1"/>
  <c r="AK1790" i="20"/>
  <c r="AL1790" i="20"/>
  <c r="AO1790" i="20"/>
  <c r="AP1790" i="20"/>
  <c r="AQ1790" i="20"/>
  <c r="AR1790" i="20"/>
  <c r="AS1790" i="20"/>
  <c r="AT1790" i="20"/>
  <c r="AU1790" i="20"/>
  <c r="AH1791" i="20"/>
  <c r="AI1791" i="20"/>
  <c r="AJ1791" i="20" s="1"/>
  <c r="AK1791" i="20"/>
  <c r="AL1791" i="20"/>
  <c r="AM1791" i="20"/>
  <c r="AN1791" i="20"/>
  <c r="AO1791" i="20"/>
  <c r="AP1791" i="20"/>
  <c r="AQ1791" i="20"/>
  <c r="AR1791" i="20"/>
  <c r="AS1791" i="20"/>
  <c r="AT1791" i="20"/>
  <c r="AU1791" i="20"/>
  <c r="AH1792" i="20"/>
  <c r="AI1792" i="20"/>
  <c r="AJ1792" i="20" s="1"/>
  <c r="AK1792" i="20"/>
  <c r="AL1792" i="20"/>
  <c r="AM1792" i="20"/>
  <c r="AN1792" i="20"/>
  <c r="AO1792" i="20"/>
  <c r="AP1792" i="20"/>
  <c r="AQ1792" i="20"/>
  <c r="AR1792" i="20"/>
  <c r="AS1792" i="20"/>
  <c r="AT1792" i="20"/>
  <c r="AU1792" i="20"/>
  <c r="AH1793" i="20"/>
  <c r="AI1793" i="20"/>
  <c r="AJ1793" i="20" s="1"/>
  <c r="AK1793" i="20"/>
  <c r="AL1793" i="20"/>
  <c r="AM1793" i="20"/>
  <c r="AN1793" i="20"/>
  <c r="AO1793" i="20"/>
  <c r="AP1793" i="20"/>
  <c r="AQ1793" i="20"/>
  <c r="AR1793" i="20"/>
  <c r="AS1793" i="20"/>
  <c r="AT1793" i="20"/>
  <c r="AU1793" i="20"/>
  <c r="AH1794" i="20"/>
  <c r="AI1794" i="20"/>
  <c r="AJ1794" i="20" s="1"/>
  <c r="AK1794" i="20"/>
  <c r="AL1794" i="20"/>
  <c r="AM1794" i="20"/>
  <c r="AN1794" i="20"/>
  <c r="AO1794" i="20"/>
  <c r="AP1794" i="20"/>
  <c r="AQ1794" i="20"/>
  <c r="AR1794" i="20"/>
  <c r="AS1794" i="20"/>
  <c r="AT1794" i="20"/>
  <c r="AU1794" i="20"/>
  <c r="AH1795" i="20"/>
  <c r="AI1795" i="20"/>
  <c r="AJ1795" i="20" s="1"/>
  <c r="AK1795" i="20"/>
  <c r="AL1795" i="20"/>
  <c r="AM1795" i="20"/>
  <c r="AN1795" i="20"/>
  <c r="AO1795" i="20"/>
  <c r="AP1795" i="20"/>
  <c r="AQ1795" i="20"/>
  <c r="AR1795" i="20"/>
  <c r="AS1795" i="20"/>
  <c r="AT1795" i="20"/>
  <c r="AU1795" i="20"/>
  <c r="AH1796" i="20"/>
  <c r="AI1796" i="20"/>
  <c r="AJ1796" i="20" s="1"/>
  <c r="AK1796" i="20"/>
  <c r="AL1796" i="20"/>
  <c r="AM1796" i="20"/>
  <c r="AN1796" i="20"/>
  <c r="AO1796" i="20"/>
  <c r="AP1796" i="20"/>
  <c r="AQ1796" i="20"/>
  <c r="AR1796" i="20"/>
  <c r="AS1796" i="20"/>
  <c r="AT1796" i="20"/>
  <c r="AU1796" i="20"/>
  <c r="AH1797" i="20"/>
  <c r="AI1797" i="20"/>
  <c r="AJ1797" i="20" s="1"/>
  <c r="AK1797" i="20"/>
  <c r="AL1797" i="20"/>
  <c r="AM1797" i="20"/>
  <c r="AN1797" i="20"/>
  <c r="AO1797" i="20"/>
  <c r="AP1797" i="20"/>
  <c r="AQ1797" i="20"/>
  <c r="AR1797" i="20"/>
  <c r="AS1797" i="20"/>
  <c r="AT1797" i="20"/>
  <c r="AU1797" i="20"/>
  <c r="AH1798" i="20"/>
  <c r="AI1798" i="20"/>
  <c r="AJ1798" i="20" s="1"/>
  <c r="AK1798" i="20"/>
  <c r="AL1798" i="20"/>
  <c r="AM1798" i="20"/>
  <c r="AN1798" i="20"/>
  <c r="AO1798" i="20"/>
  <c r="AP1798" i="20"/>
  <c r="AQ1798" i="20"/>
  <c r="AR1798" i="20"/>
  <c r="AS1798" i="20"/>
  <c r="AT1798" i="20"/>
  <c r="AU1798" i="20"/>
  <c r="AH1799" i="20"/>
  <c r="AI1799" i="20"/>
  <c r="AJ1799" i="20" s="1"/>
  <c r="AK1799" i="20"/>
  <c r="AL1799" i="20"/>
  <c r="AM1799" i="20"/>
  <c r="AN1799" i="20"/>
  <c r="AO1799" i="20"/>
  <c r="AP1799" i="20"/>
  <c r="AQ1799" i="20"/>
  <c r="AR1799" i="20"/>
  <c r="AS1799" i="20"/>
  <c r="AT1799" i="20"/>
  <c r="AU1799" i="20"/>
  <c r="AH1800" i="20"/>
  <c r="AI1800" i="20"/>
  <c r="AJ1800" i="20" s="1"/>
  <c r="AK1800" i="20"/>
  <c r="AL1800" i="20"/>
  <c r="AM1800" i="20"/>
  <c r="AN1800" i="20"/>
  <c r="AO1800" i="20"/>
  <c r="AP1800" i="20"/>
  <c r="AQ1800" i="20"/>
  <c r="AR1800" i="20"/>
  <c r="AS1800" i="20"/>
  <c r="AT1800" i="20"/>
  <c r="AU1800" i="20"/>
  <c r="AH1801" i="20"/>
  <c r="AI1801" i="20"/>
  <c r="AJ1801" i="20" s="1"/>
  <c r="AK1801" i="20"/>
  <c r="AL1801" i="20"/>
  <c r="AM1801" i="20"/>
  <c r="AN1801" i="20"/>
  <c r="AO1801" i="20"/>
  <c r="AP1801" i="20"/>
  <c r="AQ1801" i="20"/>
  <c r="AR1801" i="20"/>
  <c r="AS1801" i="20"/>
  <c r="AT1801" i="20"/>
  <c r="AU1801" i="20"/>
  <c r="AH1802" i="20"/>
  <c r="AI1802" i="20"/>
  <c r="AJ1802" i="20" s="1"/>
  <c r="AK1802" i="20"/>
  <c r="AL1802" i="20"/>
  <c r="AM1802" i="20"/>
  <c r="AN1802" i="20"/>
  <c r="AO1802" i="20"/>
  <c r="AP1802" i="20"/>
  <c r="AQ1802" i="20"/>
  <c r="AR1802" i="20"/>
  <c r="AS1802" i="20"/>
  <c r="AT1802" i="20"/>
  <c r="AU1802" i="20"/>
  <c r="AH1803" i="20"/>
  <c r="AI1803" i="20"/>
  <c r="AJ1803" i="20" s="1"/>
  <c r="AK1803" i="20"/>
  <c r="AL1803" i="20"/>
  <c r="AM1803" i="20"/>
  <c r="AN1803" i="20"/>
  <c r="AO1803" i="20"/>
  <c r="AP1803" i="20"/>
  <c r="AQ1803" i="20"/>
  <c r="AR1803" i="20"/>
  <c r="AS1803" i="20"/>
  <c r="AT1803" i="20"/>
  <c r="AU1803" i="20"/>
  <c r="AH1804" i="20"/>
  <c r="AI1804" i="20"/>
  <c r="AJ1804" i="20" s="1"/>
  <c r="AK1804" i="20"/>
  <c r="AL1804" i="20"/>
  <c r="AM1804" i="20"/>
  <c r="AN1804" i="20"/>
  <c r="AO1804" i="20"/>
  <c r="AP1804" i="20"/>
  <c r="AQ1804" i="20"/>
  <c r="AR1804" i="20"/>
  <c r="AS1804" i="20"/>
  <c r="AT1804" i="20"/>
  <c r="AU1804" i="20"/>
  <c r="AH1805" i="20"/>
  <c r="AI1805" i="20"/>
  <c r="AJ1805" i="20" s="1"/>
  <c r="AK1805" i="20"/>
  <c r="AL1805" i="20"/>
  <c r="AM1805" i="20"/>
  <c r="AN1805" i="20"/>
  <c r="AO1805" i="20"/>
  <c r="AP1805" i="20"/>
  <c r="AQ1805" i="20"/>
  <c r="AR1805" i="20"/>
  <c r="AS1805" i="20"/>
  <c r="AT1805" i="20"/>
  <c r="AU1805" i="20"/>
  <c r="AH1806" i="20"/>
  <c r="AI1806" i="20"/>
  <c r="AJ1806" i="20" s="1"/>
  <c r="AK1806" i="20"/>
  <c r="AL1806" i="20"/>
  <c r="AM1806" i="20"/>
  <c r="AN1806" i="20"/>
  <c r="AO1806" i="20"/>
  <c r="AP1806" i="20"/>
  <c r="AQ1806" i="20"/>
  <c r="AR1806" i="20"/>
  <c r="AS1806" i="20"/>
  <c r="AT1806" i="20"/>
  <c r="AU1806" i="20"/>
  <c r="AH1807" i="20"/>
  <c r="AI1807" i="20"/>
  <c r="AJ1807" i="20" s="1"/>
  <c r="AK1807" i="20"/>
  <c r="AL1807" i="20"/>
  <c r="AM1807" i="20"/>
  <c r="AN1807" i="20"/>
  <c r="AO1807" i="20"/>
  <c r="AP1807" i="20"/>
  <c r="AQ1807" i="20"/>
  <c r="AR1807" i="20"/>
  <c r="AS1807" i="20"/>
  <c r="AT1807" i="20"/>
  <c r="AU1807" i="20"/>
  <c r="AH1808" i="20"/>
  <c r="AI1808" i="20"/>
  <c r="AJ1808" i="20" s="1"/>
  <c r="AK1808" i="20"/>
  <c r="AL1808" i="20"/>
  <c r="AM1808" i="20"/>
  <c r="AN1808" i="20"/>
  <c r="AO1808" i="20"/>
  <c r="AP1808" i="20"/>
  <c r="AQ1808" i="20"/>
  <c r="AR1808" i="20"/>
  <c r="AS1808" i="20"/>
  <c r="AT1808" i="20"/>
  <c r="AU1808" i="20"/>
  <c r="AH1809" i="20"/>
  <c r="AI1809" i="20"/>
  <c r="AJ1809" i="20" s="1"/>
  <c r="AK1809" i="20"/>
  <c r="AL1809" i="20"/>
  <c r="AM1809" i="20"/>
  <c r="AN1809" i="20"/>
  <c r="AO1809" i="20"/>
  <c r="AP1809" i="20"/>
  <c r="AQ1809" i="20"/>
  <c r="AR1809" i="20"/>
  <c r="AS1809" i="20"/>
  <c r="AT1809" i="20"/>
  <c r="AU1809" i="20"/>
  <c r="AH1810" i="20"/>
  <c r="AI1810" i="20"/>
  <c r="AJ1810" i="20" s="1"/>
  <c r="AK1810" i="20"/>
  <c r="AL1810" i="20"/>
  <c r="AM1810" i="20"/>
  <c r="AN1810" i="20"/>
  <c r="AO1810" i="20"/>
  <c r="AP1810" i="20"/>
  <c r="AQ1810" i="20"/>
  <c r="AR1810" i="20"/>
  <c r="AS1810" i="20"/>
  <c r="AT1810" i="20"/>
  <c r="AU1810" i="20"/>
  <c r="AH1811" i="20"/>
  <c r="AI1811" i="20"/>
  <c r="AJ1811" i="20" s="1"/>
  <c r="AK1811" i="20"/>
  <c r="AL1811" i="20"/>
  <c r="AM1811" i="20"/>
  <c r="AN1811" i="20"/>
  <c r="AO1811" i="20"/>
  <c r="AP1811" i="20"/>
  <c r="AQ1811" i="20"/>
  <c r="AR1811" i="20"/>
  <c r="AS1811" i="20"/>
  <c r="AT1811" i="20"/>
  <c r="AU1811" i="20"/>
  <c r="AH1812" i="20"/>
  <c r="AI1812" i="20"/>
  <c r="AJ1812" i="20" s="1"/>
  <c r="AK1812" i="20"/>
  <c r="AL1812" i="20"/>
  <c r="AM1812" i="20"/>
  <c r="AN1812" i="20"/>
  <c r="AO1812" i="20"/>
  <c r="AP1812" i="20"/>
  <c r="AQ1812" i="20"/>
  <c r="AR1812" i="20"/>
  <c r="AS1812" i="20"/>
  <c r="AT1812" i="20"/>
  <c r="AU1812" i="20"/>
  <c r="AH1813" i="20"/>
  <c r="AI1813" i="20"/>
  <c r="AJ1813" i="20" s="1"/>
  <c r="AK1813" i="20"/>
  <c r="AL1813" i="20"/>
  <c r="AM1813" i="20"/>
  <c r="AN1813" i="20"/>
  <c r="AO1813" i="20"/>
  <c r="AP1813" i="20"/>
  <c r="AQ1813" i="20"/>
  <c r="AR1813" i="20"/>
  <c r="AS1813" i="20"/>
  <c r="AT1813" i="20"/>
  <c r="AU1813" i="20"/>
  <c r="AH1814" i="20"/>
  <c r="AI1814" i="20"/>
  <c r="AJ1814" i="20" s="1"/>
  <c r="AK1814" i="20"/>
  <c r="AL1814" i="20"/>
  <c r="AM1814" i="20"/>
  <c r="AN1814" i="20"/>
  <c r="AO1814" i="20"/>
  <c r="AP1814" i="20"/>
  <c r="AQ1814" i="20"/>
  <c r="AR1814" i="20"/>
  <c r="AS1814" i="20"/>
  <c r="AT1814" i="20"/>
  <c r="AU1814" i="20"/>
  <c r="AH1815" i="20"/>
  <c r="AI1815" i="20"/>
  <c r="AJ1815" i="20" s="1"/>
  <c r="AK1815" i="20"/>
  <c r="AL1815" i="20"/>
  <c r="AM1815" i="20"/>
  <c r="AN1815" i="20"/>
  <c r="AO1815" i="20"/>
  <c r="AP1815" i="20"/>
  <c r="AQ1815" i="20"/>
  <c r="AR1815" i="20"/>
  <c r="AS1815" i="20"/>
  <c r="AT1815" i="20"/>
  <c r="AU1815" i="20"/>
  <c r="AH1816" i="20"/>
  <c r="AI1816" i="20"/>
  <c r="AJ1816" i="20" s="1"/>
  <c r="AK1816" i="20"/>
  <c r="AL1816" i="20"/>
  <c r="AM1816" i="20"/>
  <c r="AN1816" i="20"/>
  <c r="AO1816" i="20"/>
  <c r="AP1816" i="20"/>
  <c r="AQ1816" i="20"/>
  <c r="AR1816" i="20"/>
  <c r="AS1816" i="20"/>
  <c r="AT1816" i="20"/>
  <c r="AU1816" i="20"/>
  <c r="AH1817" i="20"/>
  <c r="AI1817" i="20"/>
  <c r="AJ1817" i="20" s="1"/>
  <c r="AK1817" i="20"/>
  <c r="AL1817" i="20"/>
  <c r="AM1817" i="20"/>
  <c r="AN1817" i="20"/>
  <c r="AO1817" i="20"/>
  <c r="AP1817" i="20"/>
  <c r="AQ1817" i="20"/>
  <c r="AR1817" i="20"/>
  <c r="AS1817" i="20"/>
  <c r="AT1817" i="20"/>
  <c r="AU1817" i="20"/>
  <c r="AH1818" i="20"/>
  <c r="AI1818" i="20"/>
  <c r="AJ1818" i="20" s="1"/>
  <c r="AK1818" i="20"/>
  <c r="AL1818" i="20"/>
  <c r="AM1818" i="20"/>
  <c r="AN1818" i="20"/>
  <c r="AO1818" i="20"/>
  <c r="AP1818" i="20"/>
  <c r="AQ1818" i="20"/>
  <c r="AR1818" i="20"/>
  <c r="AS1818" i="20"/>
  <c r="AT1818" i="20"/>
  <c r="AU1818" i="20"/>
  <c r="AH1819" i="20"/>
  <c r="AI1819" i="20"/>
  <c r="AJ1819" i="20" s="1"/>
  <c r="AK1819" i="20"/>
  <c r="AL1819" i="20"/>
  <c r="AM1819" i="20"/>
  <c r="AN1819" i="20"/>
  <c r="AO1819" i="20"/>
  <c r="AP1819" i="20"/>
  <c r="AQ1819" i="20"/>
  <c r="AR1819" i="20"/>
  <c r="AS1819" i="20"/>
  <c r="AT1819" i="20"/>
  <c r="AU1819" i="20"/>
  <c r="AH1820" i="20"/>
  <c r="AI1820" i="20"/>
  <c r="AJ1820" i="20" s="1"/>
  <c r="AK1820" i="20"/>
  <c r="AL1820" i="20"/>
  <c r="AM1820" i="20"/>
  <c r="AN1820" i="20"/>
  <c r="AO1820" i="20"/>
  <c r="AP1820" i="20"/>
  <c r="AQ1820" i="20"/>
  <c r="AR1820" i="20"/>
  <c r="AS1820" i="20"/>
  <c r="AT1820" i="20"/>
  <c r="AU1820" i="20"/>
  <c r="AH1821" i="20"/>
  <c r="AI1821" i="20"/>
  <c r="AJ1821" i="20" s="1"/>
  <c r="AK1821" i="20"/>
  <c r="AL1821" i="20"/>
  <c r="AM1821" i="20"/>
  <c r="AN1821" i="20"/>
  <c r="AO1821" i="20"/>
  <c r="AP1821" i="20"/>
  <c r="AQ1821" i="20"/>
  <c r="AR1821" i="20"/>
  <c r="AS1821" i="20"/>
  <c r="AT1821" i="20"/>
  <c r="AU1821" i="20"/>
  <c r="AH1822" i="20"/>
  <c r="AI1822" i="20"/>
  <c r="AJ1822" i="20" s="1"/>
  <c r="AK1822" i="20"/>
  <c r="AL1822" i="20"/>
  <c r="AM1822" i="20"/>
  <c r="AN1822" i="20"/>
  <c r="AO1822" i="20"/>
  <c r="AP1822" i="20"/>
  <c r="AQ1822" i="20"/>
  <c r="AR1822" i="20"/>
  <c r="AS1822" i="20"/>
  <c r="AT1822" i="20"/>
  <c r="AU1822" i="20"/>
  <c r="AH1823" i="20"/>
  <c r="AI1823" i="20"/>
  <c r="AJ1823" i="20" s="1"/>
  <c r="AK1823" i="20"/>
  <c r="AL1823" i="20"/>
  <c r="AM1823" i="20"/>
  <c r="AN1823" i="20"/>
  <c r="AO1823" i="20"/>
  <c r="AP1823" i="20"/>
  <c r="AQ1823" i="20"/>
  <c r="AR1823" i="20"/>
  <c r="AS1823" i="20"/>
  <c r="AT1823" i="20"/>
  <c r="AU1823" i="20"/>
  <c r="AH1824" i="20"/>
  <c r="AI1824" i="20"/>
  <c r="AJ1824" i="20" s="1"/>
  <c r="AK1824" i="20"/>
  <c r="AL1824" i="20"/>
  <c r="AM1824" i="20"/>
  <c r="AN1824" i="20"/>
  <c r="AO1824" i="20"/>
  <c r="AP1824" i="20"/>
  <c r="AQ1824" i="20"/>
  <c r="AR1824" i="20"/>
  <c r="AS1824" i="20"/>
  <c r="AT1824" i="20"/>
  <c r="AU1824" i="20"/>
  <c r="AH1825" i="20"/>
  <c r="AI1825" i="20"/>
  <c r="AJ1825" i="20" s="1"/>
  <c r="AK1825" i="20"/>
  <c r="AL1825" i="20"/>
  <c r="AM1825" i="20"/>
  <c r="AN1825" i="20"/>
  <c r="AO1825" i="20"/>
  <c r="AP1825" i="20"/>
  <c r="AQ1825" i="20"/>
  <c r="AR1825" i="20"/>
  <c r="AS1825" i="20"/>
  <c r="AT1825" i="20"/>
  <c r="AU1825" i="20"/>
  <c r="AH1826" i="20"/>
  <c r="AI1826" i="20"/>
  <c r="AJ1826" i="20" s="1"/>
  <c r="AK1826" i="20"/>
  <c r="AL1826" i="20"/>
  <c r="AM1826" i="20"/>
  <c r="AN1826" i="20"/>
  <c r="AO1826" i="20"/>
  <c r="AP1826" i="20"/>
  <c r="AQ1826" i="20"/>
  <c r="AR1826" i="20"/>
  <c r="AS1826" i="20"/>
  <c r="AT1826" i="20"/>
  <c r="AU1826" i="20"/>
  <c r="AH1827" i="20"/>
  <c r="AI1827" i="20"/>
  <c r="AJ1827" i="20" s="1"/>
  <c r="AK1827" i="20"/>
  <c r="AL1827" i="20"/>
  <c r="AM1827" i="20"/>
  <c r="AN1827" i="20"/>
  <c r="AO1827" i="20"/>
  <c r="AP1827" i="20"/>
  <c r="AQ1827" i="20"/>
  <c r="AR1827" i="20"/>
  <c r="AS1827" i="20"/>
  <c r="AT1827" i="20"/>
  <c r="AU1827" i="20"/>
  <c r="AH1828" i="20"/>
  <c r="AI1828" i="20"/>
  <c r="AJ1828" i="20" s="1"/>
  <c r="AK1828" i="20"/>
  <c r="AL1828" i="20"/>
  <c r="AM1828" i="20"/>
  <c r="AN1828" i="20"/>
  <c r="AO1828" i="20"/>
  <c r="AP1828" i="20"/>
  <c r="AQ1828" i="20"/>
  <c r="AR1828" i="20"/>
  <c r="AS1828" i="20"/>
  <c r="AT1828" i="20"/>
  <c r="AU1828" i="20"/>
  <c r="AH1829" i="20"/>
  <c r="AI1829" i="20"/>
  <c r="AJ1829" i="20" s="1"/>
  <c r="AK1829" i="20"/>
  <c r="AL1829" i="20"/>
  <c r="AM1829" i="20"/>
  <c r="AN1829" i="20"/>
  <c r="AO1829" i="20"/>
  <c r="AP1829" i="20"/>
  <c r="AQ1829" i="20"/>
  <c r="AR1829" i="20"/>
  <c r="AS1829" i="20"/>
  <c r="AT1829" i="20"/>
  <c r="AU1829" i="20"/>
  <c r="AH1830" i="20"/>
  <c r="AI1830" i="20"/>
  <c r="AJ1830" i="20" s="1"/>
  <c r="AK1830" i="20"/>
  <c r="AL1830" i="20"/>
  <c r="AM1830" i="20"/>
  <c r="AN1830" i="20"/>
  <c r="AO1830" i="20"/>
  <c r="AP1830" i="20"/>
  <c r="AQ1830" i="20"/>
  <c r="AR1830" i="20"/>
  <c r="AS1830" i="20"/>
  <c r="AT1830" i="20"/>
  <c r="AU1830" i="20"/>
  <c r="AH1831" i="20"/>
  <c r="AI1831" i="20"/>
  <c r="AJ1831" i="20" s="1"/>
  <c r="AK1831" i="20"/>
  <c r="AL1831" i="20"/>
  <c r="AM1831" i="20"/>
  <c r="AN1831" i="20"/>
  <c r="AO1831" i="20"/>
  <c r="AP1831" i="20"/>
  <c r="AQ1831" i="20"/>
  <c r="AR1831" i="20"/>
  <c r="AS1831" i="20"/>
  <c r="AT1831" i="20"/>
  <c r="AU1831" i="20"/>
  <c r="AH1832" i="20"/>
  <c r="AI1832" i="20"/>
  <c r="AJ1832" i="20" s="1"/>
  <c r="AK1832" i="20"/>
  <c r="AL1832" i="20"/>
  <c r="AM1832" i="20"/>
  <c r="AN1832" i="20"/>
  <c r="AO1832" i="20"/>
  <c r="AP1832" i="20"/>
  <c r="AQ1832" i="20"/>
  <c r="AR1832" i="20"/>
  <c r="AS1832" i="20"/>
  <c r="AT1832" i="20"/>
  <c r="AU1832" i="20"/>
  <c r="AH1833" i="20"/>
  <c r="AI1833" i="20"/>
  <c r="AJ1833" i="20" s="1"/>
  <c r="AK1833" i="20"/>
  <c r="AL1833" i="20"/>
  <c r="AM1833" i="20"/>
  <c r="AN1833" i="20"/>
  <c r="AO1833" i="20"/>
  <c r="AP1833" i="20"/>
  <c r="AQ1833" i="20"/>
  <c r="AR1833" i="20"/>
  <c r="AS1833" i="20"/>
  <c r="AT1833" i="20"/>
  <c r="AU1833" i="20"/>
  <c r="AH1834" i="20"/>
  <c r="AI1834" i="20"/>
  <c r="AJ1834" i="20" s="1"/>
  <c r="AK1834" i="20"/>
  <c r="AL1834" i="20"/>
  <c r="AM1834" i="20"/>
  <c r="AN1834" i="20"/>
  <c r="AO1834" i="20"/>
  <c r="AP1834" i="20"/>
  <c r="AQ1834" i="20"/>
  <c r="AR1834" i="20"/>
  <c r="AS1834" i="20"/>
  <c r="AT1834" i="20"/>
  <c r="AU1834" i="20"/>
  <c r="AH1835" i="20"/>
  <c r="AI1835" i="20"/>
  <c r="AJ1835" i="20" s="1"/>
  <c r="AK1835" i="20"/>
  <c r="AL1835" i="20"/>
  <c r="AM1835" i="20"/>
  <c r="AN1835" i="20"/>
  <c r="AO1835" i="20"/>
  <c r="AP1835" i="20"/>
  <c r="AQ1835" i="20"/>
  <c r="AR1835" i="20"/>
  <c r="AS1835" i="20"/>
  <c r="AT1835" i="20"/>
  <c r="AU1835" i="20"/>
  <c r="AH1836" i="20"/>
  <c r="AI1836" i="20"/>
  <c r="AJ1836" i="20" s="1"/>
  <c r="AK1836" i="20"/>
  <c r="AL1836" i="20"/>
  <c r="AM1836" i="20"/>
  <c r="AN1836" i="20"/>
  <c r="AO1836" i="20"/>
  <c r="AP1836" i="20"/>
  <c r="AQ1836" i="20"/>
  <c r="AR1836" i="20"/>
  <c r="AS1836" i="20"/>
  <c r="AT1836" i="20"/>
  <c r="AU1836" i="20"/>
  <c r="AH1837" i="20"/>
  <c r="AI1837" i="20"/>
  <c r="AJ1837" i="20" s="1"/>
  <c r="AK1837" i="20"/>
  <c r="AL1837" i="20"/>
  <c r="AM1837" i="20"/>
  <c r="AN1837" i="20"/>
  <c r="AO1837" i="20"/>
  <c r="AP1837" i="20"/>
  <c r="AQ1837" i="20"/>
  <c r="AR1837" i="20"/>
  <c r="AS1837" i="20"/>
  <c r="AT1837" i="20"/>
  <c r="AU1837" i="20"/>
  <c r="AH1838" i="20"/>
  <c r="AI1838" i="20"/>
  <c r="AJ1838" i="20" s="1"/>
  <c r="AK1838" i="20"/>
  <c r="AL1838" i="20"/>
  <c r="AM1838" i="20"/>
  <c r="AN1838" i="20"/>
  <c r="AO1838" i="20"/>
  <c r="AP1838" i="20"/>
  <c r="AQ1838" i="20"/>
  <c r="AR1838" i="20"/>
  <c r="AS1838" i="20"/>
  <c r="AT1838" i="20"/>
  <c r="AU1838" i="20"/>
  <c r="AH1839" i="20"/>
  <c r="AI1839" i="20"/>
  <c r="AJ1839" i="20" s="1"/>
  <c r="AK1839" i="20"/>
  <c r="AL1839" i="20"/>
  <c r="AM1839" i="20"/>
  <c r="AN1839" i="20"/>
  <c r="AO1839" i="20"/>
  <c r="AP1839" i="20"/>
  <c r="AQ1839" i="20"/>
  <c r="AR1839" i="20"/>
  <c r="AS1839" i="20"/>
  <c r="AT1839" i="20"/>
  <c r="AU1839" i="20"/>
  <c r="AH1840" i="20"/>
  <c r="AI1840" i="20"/>
  <c r="AJ1840" i="20" s="1"/>
  <c r="AK1840" i="20"/>
  <c r="AL1840" i="20"/>
  <c r="AM1840" i="20"/>
  <c r="AN1840" i="20"/>
  <c r="AO1840" i="20"/>
  <c r="AP1840" i="20"/>
  <c r="AQ1840" i="20"/>
  <c r="AR1840" i="20"/>
  <c r="AS1840" i="20"/>
  <c r="AT1840" i="20"/>
  <c r="AU1840" i="20"/>
  <c r="AH1841" i="20"/>
  <c r="AI1841" i="20"/>
  <c r="AJ1841" i="20" s="1"/>
  <c r="AK1841" i="20"/>
  <c r="AL1841" i="20"/>
  <c r="AM1841" i="20"/>
  <c r="AN1841" i="20"/>
  <c r="AO1841" i="20"/>
  <c r="AP1841" i="20"/>
  <c r="AQ1841" i="20"/>
  <c r="AR1841" i="20"/>
  <c r="AS1841" i="20"/>
  <c r="AT1841" i="20"/>
  <c r="AU1841" i="20"/>
  <c r="AH1842" i="20"/>
  <c r="AI1842" i="20"/>
  <c r="AJ1842" i="20" s="1"/>
  <c r="AK1842" i="20"/>
  <c r="AL1842" i="20"/>
  <c r="AM1842" i="20"/>
  <c r="AN1842" i="20"/>
  <c r="AO1842" i="20"/>
  <c r="AP1842" i="20"/>
  <c r="AQ1842" i="20"/>
  <c r="AR1842" i="20"/>
  <c r="AS1842" i="20"/>
  <c r="AT1842" i="20"/>
  <c r="AU1842" i="20"/>
  <c r="AH1843" i="20"/>
  <c r="AI1843" i="20"/>
  <c r="AJ1843" i="20" s="1"/>
  <c r="AK1843" i="20"/>
  <c r="AL1843" i="20"/>
  <c r="AM1843" i="20"/>
  <c r="AN1843" i="20"/>
  <c r="AO1843" i="20"/>
  <c r="AP1843" i="20"/>
  <c r="AQ1843" i="20"/>
  <c r="AR1843" i="20"/>
  <c r="AS1843" i="20"/>
  <c r="AT1843" i="20"/>
  <c r="AU1843" i="20"/>
  <c r="AH1844" i="20"/>
  <c r="AI1844" i="20"/>
  <c r="AJ1844" i="20" s="1"/>
  <c r="AK1844" i="20"/>
  <c r="AL1844" i="20"/>
  <c r="AM1844" i="20"/>
  <c r="AN1844" i="20"/>
  <c r="AO1844" i="20"/>
  <c r="AP1844" i="20"/>
  <c r="AQ1844" i="20"/>
  <c r="AR1844" i="20"/>
  <c r="AS1844" i="20"/>
  <c r="AT1844" i="20"/>
  <c r="AU1844" i="20"/>
  <c r="AH1845" i="20"/>
  <c r="AI1845" i="20"/>
  <c r="AJ1845" i="20" s="1"/>
  <c r="AK1845" i="20"/>
  <c r="AL1845" i="20"/>
  <c r="AM1845" i="20"/>
  <c r="AN1845" i="20"/>
  <c r="AO1845" i="20"/>
  <c r="AP1845" i="20"/>
  <c r="AQ1845" i="20"/>
  <c r="AR1845" i="20"/>
  <c r="AS1845" i="20"/>
  <c r="AT1845" i="20"/>
  <c r="AU1845" i="20"/>
  <c r="AH1846" i="20"/>
  <c r="AI1846" i="20"/>
  <c r="AJ1846" i="20" s="1"/>
  <c r="AK1846" i="20"/>
  <c r="AL1846" i="20"/>
  <c r="AM1846" i="20"/>
  <c r="AN1846" i="20"/>
  <c r="AO1846" i="20"/>
  <c r="AP1846" i="20"/>
  <c r="AQ1846" i="20"/>
  <c r="AR1846" i="20"/>
  <c r="AS1846" i="20"/>
  <c r="AT1846" i="20"/>
  <c r="AU1846" i="20"/>
  <c r="AH1847" i="20"/>
  <c r="AI1847" i="20"/>
  <c r="AJ1847" i="20" s="1"/>
  <c r="AK1847" i="20"/>
  <c r="AL1847" i="20"/>
  <c r="AM1847" i="20"/>
  <c r="AN1847" i="20"/>
  <c r="AO1847" i="20"/>
  <c r="AP1847" i="20"/>
  <c r="AQ1847" i="20"/>
  <c r="AR1847" i="20"/>
  <c r="AS1847" i="20"/>
  <c r="AT1847" i="20"/>
  <c r="AU1847" i="20"/>
  <c r="AH1848" i="20"/>
  <c r="AI1848" i="20"/>
  <c r="AJ1848" i="20" s="1"/>
  <c r="AK1848" i="20"/>
  <c r="AL1848" i="20"/>
  <c r="AM1848" i="20"/>
  <c r="AN1848" i="20"/>
  <c r="AO1848" i="20"/>
  <c r="AP1848" i="20"/>
  <c r="AQ1848" i="20"/>
  <c r="AR1848" i="20"/>
  <c r="AS1848" i="20"/>
  <c r="AT1848" i="20"/>
  <c r="AU1848" i="20"/>
  <c r="AH1849" i="20"/>
  <c r="AI1849" i="20"/>
  <c r="AJ1849" i="20" s="1"/>
  <c r="AK1849" i="20"/>
  <c r="AL1849" i="20"/>
  <c r="AM1849" i="20"/>
  <c r="AN1849" i="20"/>
  <c r="AO1849" i="20"/>
  <c r="AP1849" i="20"/>
  <c r="AQ1849" i="20"/>
  <c r="AR1849" i="20"/>
  <c r="AS1849" i="20"/>
  <c r="AT1849" i="20"/>
  <c r="AU1849" i="20"/>
  <c r="AH1850" i="20"/>
  <c r="AI1850" i="20"/>
  <c r="AJ1850" i="20" s="1"/>
  <c r="AK1850" i="20"/>
  <c r="AL1850" i="20"/>
  <c r="AM1850" i="20"/>
  <c r="AN1850" i="20"/>
  <c r="AO1850" i="20"/>
  <c r="AP1850" i="20"/>
  <c r="AQ1850" i="20"/>
  <c r="AR1850" i="20"/>
  <c r="AS1850" i="20"/>
  <c r="AT1850" i="20"/>
  <c r="AU1850" i="20"/>
  <c r="AH1851" i="20"/>
  <c r="AI1851" i="20"/>
  <c r="AJ1851" i="20" s="1"/>
  <c r="AK1851" i="20"/>
  <c r="AL1851" i="20"/>
  <c r="AM1851" i="20"/>
  <c r="AN1851" i="20"/>
  <c r="AO1851" i="20"/>
  <c r="AP1851" i="20"/>
  <c r="AQ1851" i="20"/>
  <c r="AR1851" i="20"/>
  <c r="AS1851" i="20"/>
  <c r="AT1851" i="20"/>
  <c r="AU1851" i="20"/>
  <c r="AH1852" i="20"/>
  <c r="AI1852" i="20"/>
  <c r="AJ1852" i="20" s="1"/>
  <c r="AK1852" i="20"/>
  <c r="AL1852" i="20"/>
  <c r="AM1852" i="20"/>
  <c r="AN1852" i="20"/>
  <c r="AO1852" i="20"/>
  <c r="AP1852" i="20"/>
  <c r="AQ1852" i="20"/>
  <c r="AR1852" i="20"/>
  <c r="AS1852" i="20"/>
  <c r="AT1852" i="20"/>
  <c r="AU1852" i="20"/>
  <c r="AH1853" i="20"/>
  <c r="AI1853" i="20"/>
  <c r="AJ1853" i="20" s="1"/>
  <c r="AK1853" i="20"/>
  <c r="AL1853" i="20"/>
  <c r="AM1853" i="20"/>
  <c r="AN1853" i="20"/>
  <c r="AO1853" i="20"/>
  <c r="AP1853" i="20"/>
  <c r="AQ1853" i="20"/>
  <c r="AR1853" i="20"/>
  <c r="AS1853" i="20"/>
  <c r="AT1853" i="20"/>
  <c r="AU1853" i="20"/>
  <c r="AH1854" i="20"/>
  <c r="AI1854" i="20"/>
  <c r="AJ1854" i="20" s="1"/>
  <c r="AK1854" i="20"/>
  <c r="AL1854" i="20"/>
  <c r="AM1854" i="20"/>
  <c r="AN1854" i="20"/>
  <c r="AO1854" i="20"/>
  <c r="AP1854" i="20"/>
  <c r="AQ1854" i="20"/>
  <c r="AR1854" i="20"/>
  <c r="AS1854" i="20"/>
  <c r="AT1854" i="20"/>
  <c r="AU1854" i="20"/>
  <c r="AH1855" i="20"/>
  <c r="AI1855" i="20"/>
  <c r="AJ1855" i="20" s="1"/>
  <c r="AM1855" i="20" s="1"/>
  <c r="AN1855" i="20" s="1"/>
  <c r="AK1855" i="20"/>
  <c r="AL1855" i="20"/>
  <c r="AO1855" i="20"/>
  <c r="AP1855" i="20" s="1"/>
  <c r="AQ1855" i="20"/>
  <c r="AR1855" i="20"/>
  <c r="AS1855" i="20"/>
  <c r="AT1855" i="20" s="1"/>
  <c r="AU1855" i="20"/>
  <c r="AH1856" i="20"/>
  <c r="AI1856" i="20"/>
  <c r="AJ1856" i="20" s="1"/>
  <c r="AK1856" i="20"/>
  <c r="AL1856" i="20"/>
  <c r="AM1856" i="20"/>
  <c r="AN1856" i="20"/>
  <c r="AO1856" i="20"/>
  <c r="AP1856" i="20"/>
  <c r="AQ1856" i="20"/>
  <c r="AR1856" i="20"/>
  <c r="AS1856" i="20"/>
  <c r="AT1856" i="20"/>
  <c r="AU1856" i="20"/>
  <c r="AH1857" i="20"/>
  <c r="AI1857" i="20"/>
  <c r="AJ1857" i="20" s="1"/>
  <c r="AK1857" i="20"/>
  <c r="AL1857" i="20"/>
  <c r="AM1857" i="20"/>
  <c r="AN1857" i="20"/>
  <c r="AO1857" i="20"/>
  <c r="AP1857" i="20"/>
  <c r="AQ1857" i="20"/>
  <c r="AR1857" i="20"/>
  <c r="AS1857" i="20"/>
  <c r="AT1857" i="20"/>
  <c r="AU1857" i="20"/>
  <c r="AH1858" i="20"/>
  <c r="AI1858" i="20"/>
  <c r="AJ1858" i="20" s="1"/>
  <c r="AK1858" i="20"/>
  <c r="AL1858" i="20"/>
  <c r="AM1858" i="20"/>
  <c r="AN1858" i="20"/>
  <c r="AO1858" i="20"/>
  <c r="AP1858" i="20"/>
  <c r="AQ1858" i="20"/>
  <c r="AR1858" i="20"/>
  <c r="AS1858" i="20"/>
  <c r="AT1858" i="20"/>
  <c r="AU1858" i="20"/>
  <c r="AH1859" i="20"/>
  <c r="AI1859" i="20"/>
  <c r="AJ1859" i="20" s="1"/>
  <c r="AK1859" i="20"/>
  <c r="AL1859" i="20"/>
  <c r="AM1859" i="20"/>
  <c r="AN1859" i="20"/>
  <c r="AO1859" i="20"/>
  <c r="AP1859" i="20"/>
  <c r="AQ1859" i="20"/>
  <c r="AR1859" i="20"/>
  <c r="AS1859" i="20"/>
  <c r="AT1859" i="20"/>
  <c r="AU1859" i="20"/>
  <c r="AH1860" i="20"/>
  <c r="AI1860" i="20"/>
  <c r="AJ1860" i="20" s="1"/>
  <c r="AK1860" i="20"/>
  <c r="AL1860" i="20"/>
  <c r="AM1860" i="20"/>
  <c r="AN1860" i="20"/>
  <c r="AO1860" i="20"/>
  <c r="AP1860" i="20"/>
  <c r="AQ1860" i="20"/>
  <c r="AR1860" i="20"/>
  <c r="AS1860" i="20"/>
  <c r="AT1860" i="20"/>
  <c r="AU1860" i="20"/>
  <c r="AH1861" i="20"/>
  <c r="AI1861" i="20"/>
  <c r="AJ1861" i="20" s="1"/>
  <c r="AK1861" i="20"/>
  <c r="AL1861" i="20"/>
  <c r="AM1861" i="20"/>
  <c r="AN1861" i="20"/>
  <c r="AO1861" i="20"/>
  <c r="AP1861" i="20"/>
  <c r="AQ1861" i="20"/>
  <c r="AR1861" i="20"/>
  <c r="AS1861" i="20"/>
  <c r="AT1861" i="20"/>
  <c r="AU1861" i="20"/>
  <c r="AH1862" i="20"/>
  <c r="AI1862" i="20"/>
  <c r="AJ1862" i="20" s="1"/>
  <c r="AK1862" i="20"/>
  <c r="AL1862" i="20"/>
  <c r="AM1862" i="20"/>
  <c r="AN1862" i="20"/>
  <c r="AO1862" i="20"/>
  <c r="AP1862" i="20"/>
  <c r="AQ1862" i="20"/>
  <c r="AR1862" i="20"/>
  <c r="AS1862" i="20"/>
  <c r="AT1862" i="20"/>
  <c r="AU1862" i="20"/>
  <c r="AH1863" i="20"/>
  <c r="AI1863" i="20"/>
  <c r="AJ1863" i="20" s="1"/>
  <c r="AK1863" i="20"/>
  <c r="AL1863" i="20"/>
  <c r="AM1863" i="20"/>
  <c r="AN1863" i="20"/>
  <c r="AO1863" i="20"/>
  <c r="AP1863" i="20"/>
  <c r="AQ1863" i="20"/>
  <c r="AR1863" i="20"/>
  <c r="AS1863" i="20"/>
  <c r="AT1863" i="20"/>
  <c r="AU1863" i="20"/>
  <c r="AH1864" i="20"/>
  <c r="AI1864" i="20"/>
  <c r="AJ1864" i="20" s="1"/>
  <c r="AK1864" i="20"/>
  <c r="AL1864" i="20"/>
  <c r="AM1864" i="20"/>
  <c r="AN1864" i="20"/>
  <c r="AO1864" i="20"/>
  <c r="AP1864" i="20"/>
  <c r="AQ1864" i="20"/>
  <c r="AR1864" i="20"/>
  <c r="AS1864" i="20"/>
  <c r="AT1864" i="20"/>
  <c r="AU1864" i="20"/>
  <c r="AH1865" i="20"/>
  <c r="AI1865" i="20"/>
  <c r="AJ1865" i="20" s="1"/>
  <c r="AK1865" i="20"/>
  <c r="AL1865" i="20"/>
  <c r="AM1865" i="20"/>
  <c r="AN1865" i="20"/>
  <c r="AO1865" i="20"/>
  <c r="AP1865" i="20"/>
  <c r="AQ1865" i="20"/>
  <c r="AR1865" i="20"/>
  <c r="AS1865" i="20"/>
  <c r="AT1865" i="20"/>
  <c r="AU1865" i="20"/>
  <c r="AH1866" i="20"/>
  <c r="AI1866" i="20"/>
  <c r="AJ1866" i="20" s="1"/>
  <c r="AK1866" i="20"/>
  <c r="AL1866" i="20"/>
  <c r="AM1866" i="20"/>
  <c r="AN1866" i="20"/>
  <c r="AO1866" i="20"/>
  <c r="AP1866" i="20"/>
  <c r="AQ1866" i="20"/>
  <c r="AR1866" i="20"/>
  <c r="AS1866" i="20"/>
  <c r="AT1866" i="20"/>
  <c r="AU1866" i="20"/>
  <c r="AH1867" i="20"/>
  <c r="AI1867" i="20"/>
  <c r="AJ1867" i="20" s="1"/>
  <c r="AK1867" i="20"/>
  <c r="AL1867" i="20"/>
  <c r="AM1867" i="20"/>
  <c r="AN1867" i="20"/>
  <c r="AO1867" i="20"/>
  <c r="AP1867" i="20"/>
  <c r="AQ1867" i="20"/>
  <c r="AR1867" i="20"/>
  <c r="AS1867" i="20"/>
  <c r="AT1867" i="20"/>
  <c r="AU1867" i="20"/>
  <c r="AH1868" i="20"/>
  <c r="AI1868" i="20"/>
  <c r="AJ1868" i="20" s="1"/>
  <c r="AK1868" i="20"/>
  <c r="AL1868" i="20"/>
  <c r="AM1868" i="20"/>
  <c r="AN1868" i="20"/>
  <c r="AO1868" i="20"/>
  <c r="AP1868" i="20"/>
  <c r="AQ1868" i="20"/>
  <c r="AR1868" i="20"/>
  <c r="AS1868" i="20"/>
  <c r="AT1868" i="20"/>
  <c r="AU1868" i="20"/>
  <c r="AH1869" i="20"/>
  <c r="AI1869" i="20"/>
  <c r="AJ1869" i="20" s="1"/>
  <c r="AK1869" i="20"/>
  <c r="AL1869" i="20"/>
  <c r="AM1869" i="20"/>
  <c r="AN1869" i="20"/>
  <c r="AO1869" i="20"/>
  <c r="AP1869" i="20"/>
  <c r="AQ1869" i="20"/>
  <c r="AR1869" i="20"/>
  <c r="AS1869" i="20"/>
  <c r="AT1869" i="20"/>
  <c r="AU1869" i="20"/>
  <c r="AH1870" i="20"/>
  <c r="AI1870" i="20"/>
  <c r="AJ1870" i="20" s="1"/>
  <c r="AK1870" i="20"/>
  <c r="AL1870" i="20"/>
  <c r="AM1870" i="20"/>
  <c r="AN1870" i="20"/>
  <c r="AO1870" i="20"/>
  <c r="AP1870" i="20"/>
  <c r="AQ1870" i="20"/>
  <c r="AR1870" i="20"/>
  <c r="AS1870" i="20"/>
  <c r="AT1870" i="20"/>
  <c r="AU1870" i="20"/>
  <c r="AH1871" i="20"/>
  <c r="AI1871" i="20"/>
  <c r="AJ1871" i="20" s="1"/>
  <c r="AK1871" i="20"/>
  <c r="AL1871" i="20"/>
  <c r="AM1871" i="20"/>
  <c r="AN1871" i="20"/>
  <c r="AO1871" i="20"/>
  <c r="AP1871" i="20"/>
  <c r="AQ1871" i="20"/>
  <c r="AR1871" i="20"/>
  <c r="AS1871" i="20"/>
  <c r="AT1871" i="20"/>
  <c r="AU1871" i="20"/>
  <c r="AH1872" i="20"/>
  <c r="AI1872" i="20"/>
  <c r="AJ1872" i="20" s="1"/>
  <c r="AM1872" i="20" s="1"/>
  <c r="AN1872" i="20" s="1"/>
  <c r="AK1872" i="20"/>
  <c r="AL1872" i="20"/>
  <c r="AO1872" i="20"/>
  <c r="AP1872" i="20"/>
  <c r="AQ1872" i="20"/>
  <c r="AR1872" i="20" s="1"/>
  <c r="AS1872" i="20"/>
  <c r="AT1872" i="20" s="1"/>
  <c r="AU1872" i="20"/>
  <c r="AH1873" i="20"/>
  <c r="AI1873" i="20"/>
  <c r="AJ1873" i="20" s="1"/>
  <c r="AK1873" i="20"/>
  <c r="AL1873" i="20"/>
  <c r="AM1873" i="20"/>
  <c r="AN1873" i="20"/>
  <c r="AO1873" i="20"/>
  <c r="AP1873" i="20"/>
  <c r="AQ1873" i="20"/>
  <c r="AR1873" i="20"/>
  <c r="AS1873" i="20"/>
  <c r="AT1873" i="20"/>
  <c r="AU1873" i="20"/>
  <c r="AH1874" i="20"/>
  <c r="AI1874" i="20"/>
  <c r="AJ1874" i="20" s="1"/>
  <c r="AK1874" i="20"/>
  <c r="AL1874" i="20"/>
  <c r="AM1874" i="20"/>
  <c r="AN1874" i="20"/>
  <c r="AO1874" i="20"/>
  <c r="AP1874" i="20"/>
  <c r="AQ1874" i="20"/>
  <c r="AR1874" i="20"/>
  <c r="AS1874" i="20"/>
  <c r="AT1874" i="20"/>
  <c r="AU1874" i="20"/>
  <c r="AH1875" i="20"/>
  <c r="AI1875" i="20"/>
  <c r="AJ1875" i="20" s="1"/>
  <c r="AK1875" i="20"/>
  <c r="AL1875" i="20"/>
  <c r="AM1875" i="20"/>
  <c r="AN1875" i="20"/>
  <c r="AO1875" i="20"/>
  <c r="AP1875" i="20"/>
  <c r="AQ1875" i="20"/>
  <c r="AR1875" i="20"/>
  <c r="AS1875" i="20"/>
  <c r="AT1875" i="20"/>
  <c r="AU1875" i="20"/>
  <c r="AH1876" i="20"/>
  <c r="AI1876" i="20"/>
  <c r="AJ1876" i="20" s="1"/>
  <c r="AK1876" i="20"/>
  <c r="AL1876" i="20"/>
  <c r="AM1876" i="20"/>
  <c r="AN1876" i="20"/>
  <c r="AO1876" i="20"/>
  <c r="AP1876" i="20"/>
  <c r="AQ1876" i="20"/>
  <c r="AR1876" i="20"/>
  <c r="AS1876" i="20"/>
  <c r="AT1876" i="20"/>
  <c r="AU1876" i="20"/>
  <c r="AH1877" i="20"/>
  <c r="AI1877" i="20"/>
  <c r="AJ1877" i="20" s="1"/>
  <c r="AK1877" i="20"/>
  <c r="AL1877" i="20"/>
  <c r="AM1877" i="20"/>
  <c r="AN1877" i="20"/>
  <c r="AO1877" i="20"/>
  <c r="AP1877" i="20"/>
  <c r="AQ1877" i="20"/>
  <c r="AR1877" i="20"/>
  <c r="AS1877" i="20"/>
  <c r="AT1877" i="20"/>
  <c r="AU1877" i="20"/>
  <c r="AH1878" i="20"/>
  <c r="AI1878" i="20"/>
  <c r="AJ1878" i="20" s="1"/>
  <c r="AK1878" i="20"/>
  <c r="AL1878" i="20"/>
  <c r="AM1878" i="20"/>
  <c r="AN1878" i="20"/>
  <c r="AO1878" i="20"/>
  <c r="AP1878" i="20"/>
  <c r="AQ1878" i="20"/>
  <c r="AR1878" i="20"/>
  <c r="AS1878" i="20"/>
  <c r="AT1878" i="20"/>
  <c r="AU1878" i="20"/>
  <c r="AH1879" i="20"/>
  <c r="AI1879" i="20"/>
  <c r="AJ1879" i="20" s="1"/>
  <c r="AK1879" i="20"/>
  <c r="AL1879" i="20"/>
  <c r="AM1879" i="20"/>
  <c r="AN1879" i="20"/>
  <c r="AO1879" i="20"/>
  <c r="AP1879" i="20"/>
  <c r="AQ1879" i="20"/>
  <c r="AR1879" i="20"/>
  <c r="AS1879" i="20"/>
  <c r="AT1879" i="20"/>
  <c r="AU1879" i="20"/>
  <c r="AH1880" i="20"/>
  <c r="AI1880" i="20"/>
  <c r="AJ1880" i="20" s="1"/>
  <c r="AK1880" i="20"/>
  <c r="AL1880" i="20"/>
  <c r="AM1880" i="20"/>
  <c r="AN1880" i="20"/>
  <c r="AO1880" i="20"/>
  <c r="AP1880" i="20"/>
  <c r="AQ1880" i="20"/>
  <c r="AR1880" i="20"/>
  <c r="AS1880" i="20"/>
  <c r="AT1880" i="20"/>
  <c r="AU1880" i="20"/>
  <c r="AH1881" i="20"/>
  <c r="AI1881" i="20"/>
  <c r="AJ1881" i="20" s="1"/>
  <c r="AK1881" i="20"/>
  <c r="AL1881" i="20"/>
  <c r="AM1881" i="20"/>
  <c r="AN1881" i="20"/>
  <c r="AO1881" i="20"/>
  <c r="AP1881" i="20"/>
  <c r="AQ1881" i="20"/>
  <c r="AR1881" i="20"/>
  <c r="AS1881" i="20"/>
  <c r="AT1881" i="20"/>
  <c r="AU1881" i="20"/>
  <c r="AH1882" i="20"/>
  <c r="AI1882" i="20"/>
  <c r="AJ1882" i="20" s="1"/>
  <c r="AK1882" i="20"/>
  <c r="AL1882" i="20"/>
  <c r="AM1882" i="20"/>
  <c r="AN1882" i="20"/>
  <c r="AO1882" i="20"/>
  <c r="AP1882" i="20"/>
  <c r="AQ1882" i="20"/>
  <c r="AR1882" i="20"/>
  <c r="AS1882" i="20"/>
  <c r="AT1882" i="20"/>
  <c r="AU1882" i="20"/>
  <c r="AH1883" i="20"/>
  <c r="AI1883" i="20"/>
  <c r="AJ1883" i="20" s="1"/>
  <c r="AK1883" i="20"/>
  <c r="AL1883" i="20"/>
  <c r="AM1883" i="20"/>
  <c r="AN1883" i="20"/>
  <c r="AO1883" i="20"/>
  <c r="AP1883" i="20"/>
  <c r="AQ1883" i="20"/>
  <c r="AR1883" i="20"/>
  <c r="AS1883" i="20"/>
  <c r="AT1883" i="20"/>
  <c r="AU1883" i="20"/>
  <c r="AH1884" i="20"/>
  <c r="AI1884" i="20"/>
  <c r="AJ1884" i="20" s="1"/>
  <c r="AK1884" i="20"/>
  <c r="AL1884" i="20"/>
  <c r="AM1884" i="20"/>
  <c r="AN1884" i="20"/>
  <c r="AO1884" i="20"/>
  <c r="AP1884" i="20"/>
  <c r="AQ1884" i="20"/>
  <c r="AR1884" i="20"/>
  <c r="AS1884" i="20"/>
  <c r="AT1884" i="20"/>
  <c r="AU1884" i="20"/>
  <c r="AH1885" i="20"/>
  <c r="AI1885" i="20"/>
  <c r="AJ1885" i="20" s="1"/>
  <c r="AK1885" i="20"/>
  <c r="AL1885" i="20"/>
  <c r="AM1885" i="20"/>
  <c r="AN1885" i="20"/>
  <c r="AO1885" i="20"/>
  <c r="AP1885" i="20"/>
  <c r="AQ1885" i="20"/>
  <c r="AR1885" i="20"/>
  <c r="AS1885" i="20"/>
  <c r="AT1885" i="20"/>
  <c r="AU1885" i="20"/>
  <c r="AH1886" i="20"/>
  <c r="AI1886" i="20"/>
  <c r="AJ1886" i="20" s="1"/>
  <c r="AK1886" i="20"/>
  <c r="AL1886" i="20"/>
  <c r="AM1886" i="20"/>
  <c r="AN1886" i="20"/>
  <c r="AO1886" i="20"/>
  <c r="AP1886" i="20"/>
  <c r="AQ1886" i="20"/>
  <c r="AR1886" i="20"/>
  <c r="AS1886" i="20"/>
  <c r="AT1886" i="20"/>
  <c r="AU1886" i="20"/>
  <c r="AH1887" i="20"/>
  <c r="AI1887" i="20"/>
  <c r="AJ1887" i="20" s="1"/>
  <c r="AK1887" i="20"/>
  <c r="AL1887" i="20"/>
  <c r="AM1887" i="20"/>
  <c r="AN1887" i="20"/>
  <c r="AO1887" i="20"/>
  <c r="AP1887" i="20"/>
  <c r="AQ1887" i="20"/>
  <c r="AR1887" i="20"/>
  <c r="AS1887" i="20"/>
  <c r="AT1887" i="20"/>
  <c r="AU1887" i="20"/>
  <c r="AH1888" i="20"/>
  <c r="AI1888" i="20"/>
  <c r="AJ1888" i="20" s="1"/>
  <c r="AK1888" i="20"/>
  <c r="AL1888" i="20"/>
  <c r="AM1888" i="20"/>
  <c r="AN1888" i="20"/>
  <c r="AO1888" i="20"/>
  <c r="AP1888" i="20"/>
  <c r="AQ1888" i="20"/>
  <c r="AR1888" i="20"/>
  <c r="AS1888" i="20"/>
  <c r="AT1888" i="20"/>
  <c r="AU1888" i="20"/>
  <c r="AH1889" i="20"/>
  <c r="AI1889" i="20"/>
  <c r="AJ1889" i="20" s="1"/>
  <c r="AK1889" i="20"/>
  <c r="AL1889" i="20"/>
  <c r="AM1889" i="20"/>
  <c r="AN1889" i="20"/>
  <c r="AO1889" i="20"/>
  <c r="AP1889" i="20"/>
  <c r="AQ1889" i="20"/>
  <c r="AR1889" i="20"/>
  <c r="AS1889" i="20"/>
  <c r="AT1889" i="20"/>
  <c r="AU1889" i="20"/>
  <c r="AH1890" i="20"/>
  <c r="AI1890" i="20"/>
  <c r="AJ1890" i="20" s="1"/>
  <c r="AK1890" i="20"/>
  <c r="AL1890" i="20"/>
  <c r="AM1890" i="20"/>
  <c r="AN1890" i="20"/>
  <c r="AO1890" i="20"/>
  <c r="AP1890" i="20"/>
  <c r="AQ1890" i="20"/>
  <c r="AR1890" i="20"/>
  <c r="AS1890" i="20"/>
  <c r="AT1890" i="20"/>
  <c r="AU1890" i="20"/>
  <c r="AH1891" i="20"/>
  <c r="AI1891" i="20"/>
  <c r="AJ1891" i="20" s="1"/>
  <c r="AK1891" i="20"/>
  <c r="AL1891" i="20"/>
  <c r="AM1891" i="20"/>
  <c r="AN1891" i="20"/>
  <c r="AO1891" i="20"/>
  <c r="AP1891" i="20"/>
  <c r="AQ1891" i="20"/>
  <c r="AR1891" i="20"/>
  <c r="AS1891" i="20"/>
  <c r="AT1891" i="20"/>
  <c r="AU1891" i="20"/>
  <c r="AH1892" i="20"/>
  <c r="AI1892" i="20"/>
  <c r="AJ1892" i="20" s="1"/>
  <c r="AK1892" i="20"/>
  <c r="AL1892" i="20"/>
  <c r="AM1892" i="20"/>
  <c r="AN1892" i="20"/>
  <c r="AO1892" i="20"/>
  <c r="AP1892" i="20"/>
  <c r="AQ1892" i="20"/>
  <c r="AR1892" i="20"/>
  <c r="AS1892" i="20"/>
  <c r="AT1892" i="20"/>
  <c r="AU1892" i="20"/>
  <c r="AH1893" i="20"/>
  <c r="AI1893" i="20"/>
  <c r="AJ1893" i="20" s="1"/>
  <c r="AK1893" i="20"/>
  <c r="AL1893" i="20"/>
  <c r="AM1893" i="20"/>
  <c r="AN1893" i="20"/>
  <c r="AO1893" i="20"/>
  <c r="AP1893" i="20"/>
  <c r="AQ1893" i="20"/>
  <c r="AR1893" i="20"/>
  <c r="AS1893" i="20"/>
  <c r="AT1893" i="20"/>
  <c r="AU1893" i="20"/>
  <c r="AH1894" i="20"/>
  <c r="AI1894" i="20"/>
  <c r="AJ1894" i="20" s="1"/>
  <c r="AK1894" i="20"/>
  <c r="AL1894" i="20"/>
  <c r="AM1894" i="20"/>
  <c r="AN1894" i="20"/>
  <c r="AO1894" i="20"/>
  <c r="AP1894" i="20"/>
  <c r="AQ1894" i="20"/>
  <c r="AR1894" i="20"/>
  <c r="AS1894" i="20"/>
  <c r="AT1894" i="20"/>
  <c r="AU1894" i="20"/>
  <c r="AH1895" i="20"/>
  <c r="AI1895" i="20"/>
  <c r="AJ1895" i="20" s="1"/>
  <c r="AK1895" i="20"/>
  <c r="AL1895" i="20"/>
  <c r="AM1895" i="20"/>
  <c r="AN1895" i="20"/>
  <c r="AO1895" i="20"/>
  <c r="AP1895" i="20"/>
  <c r="AQ1895" i="20"/>
  <c r="AR1895" i="20"/>
  <c r="AS1895" i="20"/>
  <c r="AT1895" i="20"/>
  <c r="AU1895" i="20"/>
  <c r="AH1896" i="20"/>
  <c r="AI1896" i="20"/>
  <c r="AJ1896" i="20" s="1"/>
  <c r="AK1896" i="20"/>
  <c r="AL1896" i="20"/>
  <c r="AM1896" i="20"/>
  <c r="AN1896" i="20"/>
  <c r="AO1896" i="20"/>
  <c r="AP1896" i="20"/>
  <c r="AQ1896" i="20"/>
  <c r="AR1896" i="20"/>
  <c r="AS1896" i="20"/>
  <c r="AT1896" i="20"/>
  <c r="AU1896" i="20"/>
  <c r="AH1897" i="20"/>
  <c r="AI1897" i="20"/>
  <c r="AJ1897" i="20" s="1"/>
  <c r="AK1897" i="20"/>
  <c r="AL1897" i="20"/>
  <c r="AM1897" i="20"/>
  <c r="AN1897" i="20"/>
  <c r="AO1897" i="20"/>
  <c r="AP1897" i="20"/>
  <c r="AQ1897" i="20"/>
  <c r="AR1897" i="20"/>
  <c r="AS1897" i="20"/>
  <c r="AT1897" i="20"/>
  <c r="AU1897" i="20"/>
  <c r="AH1898" i="20"/>
  <c r="AI1898" i="20"/>
  <c r="AJ1898" i="20" s="1"/>
  <c r="AK1898" i="20"/>
  <c r="AL1898" i="20"/>
  <c r="AM1898" i="20"/>
  <c r="AN1898" i="20"/>
  <c r="AO1898" i="20"/>
  <c r="AP1898" i="20"/>
  <c r="AQ1898" i="20"/>
  <c r="AR1898" i="20"/>
  <c r="AS1898" i="20"/>
  <c r="AT1898" i="20"/>
  <c r="AU1898" i="20"/>
  <c r="AH1899" i="20"/>
  <c r="AI1899" i="20"/>
  <c r="AJ1899" i="20" s="1"/>
  <c r="AK1899" i="20"/>
  <c r="AL1899" i="20"/>
  <c r="AM1899" i="20"/>
  <c r="AN1899" i="20"/>
  <c r="AO1899" i="20"/>
  <c r="AP1899" i="20"/>
  <c r="AQ1899" i="20"/>
  <c r="AR1899" i="20"/>
  <c r="AS1899" i="20"/>
  <c r="AT1899" i="20"/>
  <c r="AU1899" i="20"/>
  <c r="AH1900" i="20"/>
  <c r="AI1900" i="20"/>
  <c r="AJ1900" i="20" s="1"/>
  <c r="AK1900" i="20"/>
  <c r="AL1900" i="20"/>
  <c r="AM1900" i="20"/>
  <c r="AN1900" i="20"/>
  <c r="AO1900" i="20"/>
  <c r="AP1900" i="20"/>
  <c r="AQ1900" i="20"/>
  <c r="AR1900" i="20"/>
  <c r="AS1900" i="20"/>
  <c r="AT1900" i="20"/>
  <c r="AU1900" i="20"/>
  <c r="AH1901" i="20"/>
  <c r="AI1901" i="20"/>
  <c r="AJ1901" i="20" s="1"/>
  <c r="AK1901" i="20"/>
  <c r="AL1901" i="20"/>
  <c r="AM1901" i="20"/>
  <c r="AN1901" i="20"/>
  <c r="AO1901" i="20"/>
  <c r="AP1901" i="20"/>
  <c r="AQ1901" i="20"/>
  <c r="AR1901" i="20"/>
  <c r="AS1901" i="20"/>
  <c r="AT1901" i="20"/>
  <c r="AU1901" i="20"/>
  <c r="AH1902" i="20"/>
  <c r="AI1902" i="20"/>
  <c r="AJ1902" i="20" s="1"/>
  <c r="AK1902" i="20"/>
  <c r="AL1902" i="20"/>
  <c r="AM1902" i="20"/>
  <c r="AN1902" i="20"/>
  <c r="AO1902" i="20"/>
  <c r="AP1902" i="20"/>
  <c r="AQ1902" i="20"/>
  <c r="AR1902" i="20"/>
  <c r="AS1902" i="20"/>
  <c r="AT1902" i="20"/>
  <c r="AU1902" i="20"/>
  <c r="AH1903" i="20"/>
  <c r="AI1903" i="20"/>
  <c r="AJ1903" i="20" s="1"/>
  <c r="AK1903" i="20"/>
  <c r="AL1903" i="20"/>
  <c r="AM1903" i="20"/>
  <c r="AN1903" i="20"/>
  <c r="AO1903" i="20"/>
  <c r="AP1903" i="20"/>
  <c r="AQ1903" i="20"/>
  <c r="AR1903" i="20"/>
  <c r="AS1903" i="20"/>
  <c r="AT1903" i="20"/>
  <c r="AU1903" i="20"/>
  <c r="AH1904" i="20"/>
  <c r="AI1904" i="20"/>
  <c r="AJ1904" i="20" s="1"/>
  <c r="AK1904" i="20"/>
  <c r="AL1904" i="20"/>
  <c r="AM1904" i="20"/>
  <c r="AN1904" i="20"/>
  <c r="AO1904" i="20"/>
  <c r="AP1904" i="20"/>
  <c r="AQ1904" i="20"/>
  <c r="AR1904" i="20"/>
  <c r="AS1904" i="20"/>
  <c r="AT1904" i="20"/>
  <c r="AU1904" i="20"/>
  <c r="AH1905" i="20"/>
  <c r="AI1905" i="20"/>
  <c r="AJ1905" i="20" s="1"/>
  <c r="AK1905" i="20"/>
  <c r="AL1905" i="20"/>
  <c r="AM1905" i="20"/>
  <c r="AN1905" i="20"/>
  <c r="AO1905" i="20"/>
  <c r="AP1905" i="20"/>
  <c r="AQ1905" i="20"/>
  <c r="AR1905" i="20"/>
  <c r="AS1905" i="20"/>
  <c r="AT1905" i="20"/>
  <c r="AU1905" i="20"/>
  <c r="AH1906" i="20"/>
  <c r="AI1906" i="20"/>
  <c r="AJ1906" i="20" s="1"/>
  <c r="AK1906" i="20"/>
  <c r="AL1906" i="20"/>
  <c r="AM1906" i="20"/>
  <c r="AN1906" i="20"/>
  <c r="AO1906" i="20"/>
  <c r="AP1906" i="20"/>
  <c r="AQ1906" i="20"/>
  <c r="AR1906" i="20"/>
  <c r="AS1906" i="20"/>
  <c r="AT1906" i="20"/>
  <c r="AU1906" i="20"/>
  <c r="AH1907" i="20"/>
  <c r="AI1907" i="20"/>
  <c r="AJ1907" i="20" s="1"/>
  <c r="AK1907" i="20"/>
  <c r="AL1907" i="20"/>
  <c r="AM1907" i="20"/>
  <c r="AN1907" i="20"/>
  <c r="AO1907" i="20"/>
  <c r="AP1907" i="20"/>
  <c r="AQ1907" i="20"/>
  <c r="AR1907" i="20"/>
  <c r="AS1907" i="20"/>
  <c r="AT1907" i="20"/>
  <c r="AU1907" i="20"/>
  <c r="AH1908" i="20"/>
  <c r="AI1908" i="20"/>
  <c r="AJ1908" i="20" s="1"/>
  <c r="AK1908" i="20"/>
  <c r="AL1908" i="20"/>
  <c r="AM1908" i="20"/>
  <c r="AN1908" i="20"/>
  <c r="AO1908" i="20"/>
  <c r="AP1908" i="20"/>
  <c r="AQ1908" i="20"/>
  <c r="AR1908" i="20"/>
  <c r="AS1908" i="20"/>
  <c r="AT1908" i="20"/>
  <c r="AU1908" i="20"/>
  <c r="AH1909" i="20"/>
  <c r="AI1909" i="20"/>
  <c r="AJ1909" i="20" s="1"/>
  <c r="AK1909" i="20"/>
  <c r="AL1909" i="20"/>
  <c r="AM1909" i="20"/>
  <c r="AN1909" i="20"/>
  <c r="AO1909" i="20"/>
  <c r="AP1909" i="20"/>
  <c r="AQ1909" i="20"/>
  <c r="AR1909" i="20"/>
  <c r="AS1909" i="20"/>
  <c r="AT1909" i="20"/>
  <c r="AU1909" i="20"/>
  <c r="AH1910" i="20"/>
  <c r="AI1910" i="20"/>
  <c r="AJ1910" i="20" s="1"/>
  <c r="AK1910" i="20"/>
  <c r="AL1910" i="20"/>
  <c r="AM1910" i="20"/>
  <c r="AN1910" i="20"/>
  <c r="AO1910" i="20"/>
  <c r="AP1910" i="20"/>
  <c r="AQ1910" i="20"/>
  <c r="AR1910" i="20"/>
  <c r="AS1910" i="20"/>
  <c r="AT1910" i="20"/>
  <c r="AU1910" i="20"/>
  <c r="AH1911" i="20"/>
  <c r="AI1911" i="20"/>
  <c r="AJ1911" i="20" s="1"/>
  <c r="AK1911" i="20"/>
  <c r="AL1911" i="20"/>
  <c r="AM1911" i="20"/>
  <c r="AN1911" i="20"/>
  <c r="AO1911" i="20"/>
  <c r="AP1911" i="20"/>
  <c r="AQ1911" i="20"/>
  <c r="AR1911" i="20"/>
  <c r="AS1911" i="20"/>
  <c r="AT1911" i="20"/>
  <c r="AU1911" i="20"/>
  <c r="AH1912" i="20"/>
  <c r="AI1912" i="20"/>
  <c r="AJ1912" i="20" s="1"/>
  <c r="AK1912" i="20"/>
  <c r="AL1912" i="20"/>
  <c r="AM1912" i="20"/>
  <c r="AN1912" i="20"/>
  <c r="AO1912" i="20"/>
  <c r="AP1912" i="20"/>
  <c r="AQ1912" i="20"/>
  <c r="AR1912" i="20"/>
  <c r="AS1912" i="20"/>
  <c r="AT1912" i="20"/>
  <c r="AU1912" i="20"/>
  <c r="AH1913" i="20"/>
  <c r="AI1913" i="20"/>
  <c r="AJ1913" i="20" s="1"/>
  <c r="AK1913" i="20"/>
  <c r="AL1913" i="20"/>
  <c r="AM1913" i="20"/>
  <c r="AN1913" i="20"/>
  <c r="AO1913" i="20"/>
  <c r="AP1913" i="20"/>
  <c r="AQ1913" i="20"/>
  <c r="AR1913" i="20"/>
  <c r="AS1913" i="20"/>
  <c r="AT1913" i="20"/>
  <c r="AU1913" i="20"/>
  <c r="AH1914" i="20"/>
  <c r="AI1914" i="20"/>
  <c r="AJ1914" i="20" s="1"/>
  <c r="AK1914" i="20"/>
  <c r="AL1914" i="20"/>
  <c r="AM1914" i="20"/>
  <c r="AN1914" i="20"/>
  <c r="AO1914" i="20"/>
  <c r="AP1914" i="20"/>
  <c r="AQ1914" i="20"/>
  <c r="AR1914" i="20"/>
  <c r="AS1914" i="20"/>
  <c r="AT1914" i="20"/>
  <c r="AU1914" i="20"/>
  <c r="AH1915" i="20"/>
  <c r="AI1915" i="20"/>
  <c r="AJ1915" i="20" s="1"/>
  <c r="AK1915" i="20"/>
  <c r="AL1915" i="20"/>
  <c r="AM1915" i="20"/>
  <c r="AN1915" i="20"/>
  <c r="AO1915" i="20"/>
  <c r="AP1915" i="20"/>
  <c r="AQ1915" i="20"/>
  <c r="AR1915" i="20"/>
  <c r="AS1915" i="20"/>
  <c r="AT1915" i="20"/>
  <c r="AU1915" i="20"/>
  <c r="AH1916" i="20"/>
  <c r="AI1916" i="20"/>
  <c r="AJ1916" i="20" s="1"/>
  <c r="AK1916" i="20"/>
  <c r="AL1916" i="20"/>
  <c r="AM1916" i="20"/>
  <c r="AN1916" i="20"/>
  <c r="AO1916" i="20"/>
  <c r="AP1916" i="20"/>
  <c r="AQ1916" i="20"/>
  <c r="AR1916" i="20"/>
  <c r="AS1916" i="20"/>
  <c r="AT1916" i="20"/>
  <c r="AU1916" i="20"/>
  <c r="AH1917" i="20"/>
  <c r="AI1917" i="20"/>
  <c r="AJ1917" i="20" s="1"/>
  <c r="AK1917" i="20"/>
  <c r="AL1917" i="20"/>
  <c r="AM1917" i="20"/>
  <c r="AN1917" i="20"/>
  <c r="AO1917" i="20"/>
  <c r="AP1917" i="20"/>
  <c r="AQ1917" i="20"/>
  <c r="AR1917" i="20"/>
  <c r="AS1917" i="20"/>
  <c r="AT1917" i="20"/>
  <c r="AU1917" i="20"/>
  <c r="AH1918" i="20"/>
  <c r="AI1918" i="20"/>
  <c r="AJ1918" i="20" s="1"/>
  <c r="AK1918" i="20"/>
  <c r="AL1918" i="20"/>
  <c r="AM1918" i="20"/>
  <c r="AN1918" i="20"/>
  <c r="AO1918" i="20"/>
  <c r="AP1918" i="20"/>
  <c r="AQ1918" i="20"/>
  <c r="AR1918" i="20"/>
  <c r="AS1918" i="20"/>
  <c r="AT1918" i="20"/>
  <c r="AU1918" i="20"/>
  <c r="AH1919" i="20"/>
  <c r="AI1919" i="20"/>
  <c r="AJ1919" i="20" s="1"/>
  <c r="AK1919" i="20"/>
  <c r="AL1919" i="20"/>
  <c r="AM1919" i="20"/>
  <c r="AN1919" i="20"/>
  <c r="AO1919" i="20"/>
  <c r="AP1919" i="20"/>
  <c r="AQ1919" i="20"/>
  <c r="AR1919" i="20"/>
  <c r="AS1919" i="20"/>
  <c r="AT1919" i="20"/>
  <c r="AU1919" i="20"/>
  <c r="AH1920" i="20"/>
  <c r="AI1920" i="20"/>
  <c r="AJ1920" i="20" s="1"/>
  <c r="AK1920" i="20"/>
  <c r="AL1920" i="20"/>
  <c r="AM1920" i="20"/>
  <c r="AN1920" i="20"/>
  <c r="AO1920" i="20"/>
  <c r="AP1920" i="20"/>
  <c r="AQ1920" i="20"/>
  <c r="AR1920" i="20"/>
  <c r="AS1920" i="20"/>
  <c r="AT1920" i="20"/>
  <c r="AU1920" i="20"/>
  <c r="AH1921" i="20"/>
  <c r="AI1921" i="20"/>
  <c r="AJ1921" i="20" s="1"/>
  <c r="AK1921" i="20"/>
  <c r="AL1921" i="20"/>
  <c r="AM1921" i="20"/>
  <c r="AN1921" i="20"/>
  <c r="AO1921" i="20"/>
  <c r="AP1921" i="20"/>
  <c r="AQ1921" i="20"/>
  <c r="AR1921" i="20"/>
  <c r="AS1921" i="20"/>
  <c r="AT1921" i="20"/>
  <c r="AU1921" i="20"/>
  <c r="AH1922" i="20"/>
  <c r="AI1922" i="20"/>
  <c r="AJ1922" i="20" s="1"/>
  <c r="AK1922" i="20"/>
  <c r="AL1922" i="20"/>
  <c r="AM1922" i="20"/>
  <c r="AN1922" i="20"/>
  <c r="AO1922" i="20"/>
  <c r="AP1922" i="20"/>
  <c r="AQ1922" i="20"/>
  <c r="AR1922" i="20"/>
  <c r="AS1922" i="20"/>
  <c r="AT1922" i="20"/>
  <c r="AU1922" i="20"/>
  <c r="AH1923" i="20"/>
  <c r="AI1923" i="20"/>
  <c r="AJ1923" i="20" s="1"/>
  <c r="AK1923" i="20"/>
  <c r="AL1923" i="20"/>
  <c r="AM1923" i="20"/>
  <c r="AN1923" i="20"/>
  <c r="AO1923" i="20"/>
  <c r="AP1923" i="20"/>
  <c r="AQ1923" i="20"/>
  <c r="AR1923" i="20"/>
  <c r="AS1923" i="20"/>
  <c r="AT1923" i="20"/>
  <c r="AU1923" i="20"/>
  <c r="AH1924" i="20"/>
  <c r="AI1924" i="20"/>
  <c r="AJ1924" i="20" s="1"/>
  <c r="AK1924" i="20"/>
  <c r="AL1924" i="20"/>
  <c r="AM1924" i="20"/>
  <c r="AN1924" i="20"/>
  <c r="AO1924" i="20"/>
  <c r="AP1924" i="20"/>
  <c r="AQ1924" i="20"/>
  <c r="AR1924" i="20"/>
  <c r="AS1924" i="20"/>
  <c r="AT1924" i="20"/>
  <c r="AU1924" i="20"/>
  <c r="AH1925" i="20"/>
  <c r="AI1925" i="20"/>
  <c r="AJ1925" i="20" s="1"/>
  <c r="AK1925" i="20"/>
  <c r="AL1925" i="20"/>
  <c r="AM1925" i="20"/>
  <c r="AN1925" i="20"/>
  <c r="AO1925" i="20"/>
  <c r="AP1925" i="20"/>
  <c r="AQ1925" i="20"/>
  <c r="AR1925" i="20"/>
  <c r="AS1925" i="20"/>
  <c r="AT1925" i="20"/>
  <c r="AU1925" i="20"/>
  <c r="AH1926" i="20"/>
  <c r="AI1926" i="20"/>
  <c r="AJ1926" i="20" s="1"/>
  <c r="AM1926" i="20" s="1"/>
  <c r="AN1926" i="20" s="1"/>
  <c r="AK1926" i="20"/>
  <c r="AL1926" i="20"/>
  <c r="AO1926" i="20"/>
  <c r="AP1926" i="20"/>
  <c r="AQ1926" i="20"/>
  <c r="AR1926" i="20"/>
  <c r="AS1926" i="20"/>
  <c r="AT1926" i="20" s="1"/>
  <c r="AU1926" i="20"/>
  <c r="AH1927" i="20"/>
  <c r="AI1927" i="20"/>
  <c r="AJ1927" i="20" s="1"/>
  <c r="AK1927" i="20"/>
  <c r="AL1927" i="20"/>
  <c r="AM1927" i="20"/>
  <c r="AN1927" i="20"/>
  <c r="AO1927" i="20"/>
  <c r="AP1927" i="20"/>
  <c r="AQ1927" i="20"/>
  <c r="AR1927" i="20"/>
  <c r="AS1927" i="20"/>
  <c r="AT1927" i="20"/>
  <c r="AU1927" i="20"/>
  <c r="AH1928" i="20"/>
  <c r="AI1928" i="20"/>
  <c r="AJ1928" i="20" s="1"/>
  <c r="AK1928" i="20"/>
  <c r="AL1928" i="20"/>
  <c r="AM1928" i="20"/>
  <c r="AN1928" i="20"/>
  <c r="AO1928" i="20"/>
  <c r="AP1928" i="20"/>
  <c r="AQ1928" i="20"/>
  <c r="AR1928" i="20"/>
  <c r="AS1928" i="20"/>
  <c r="AT1928" i="20"/>
  <c r="AU1928" i="20"/>
  <c r="AH1929" i="20"/>
  <c r="AI1929" i="20"/>
  <c r="AJ1929" i="20" s="1"/>
  <c r="AK1929" i="20"/>
  <c r="AL1929" i="20"/>
  <c r="AM1929" i="20"/>
  <c r="AN1929" i="20"/>
  <c r="AO1929" i="20"/>
  <c r="AP1929" i="20"/>
  <c r="AQ1929" i="20"/>
  <c r="AR1929" i="20"/>
  <c r="AS1929" i="20"/>
  <c r="AT1929" i="20"/>
  <c r="AU1929" i="20"/>
  <c r="AH1930" i="20"/>
  <c r="AI1930" i="20"/>
  <c r="AJ1930" i="20" s="1"/>
  <c r="AK1930" i="20"/>
  <c r="AL1930" i="20"/>
  <c r="AM1930" i="20"/>
  <c r="AN1930" i="20"/>
  <c r="AO1930" i="20"/>
  <c r="AP1930" i="20"/>
  <c r="AQ1930" i="20"/>
  <c r="AR1930" i="20"/>
  <c r="AS1930" i="20"/>
  <c r="AT1930" i="20"/>
  <c r="AU1930" i="20"/>
  <c r="AH1931" i="20"/>
  <c r="AI1931" i="20"/>
  <c r="AJ1931" i="20" s="1"/>
  <c r="AK1931" i="20"/>
  <c r="AL1931" i="20"/>
  <c r="AM1931" i="20"/>
  <c r="AN1931" i="20"/>
  <c r="AO1931" i="20"/>
  <c r="AP1931" i="20"/>
  <c r="AQ1931" i="20"/>
  <c r="AR1931" i="20"/>
  <c r="AS1931" i="20"/>
  <c r="AT1931" i="20"/>
  <c r="AU1931" i="20"/>
  <c r="AH1932" i="20"/>
  <c r="AI1932" i="20"/>
  <c r="AJ1932" i="20" s="1"/>
  <c r="AK1932" i="20"/>
  <c r="AL1932" i="20"/>
  <c r="AM1932" i="20"/>
  <c r="AN1932" i="20"/>
  <c r="AO1932" i="20"/>
  <c r="AP1932" i="20"/>
  <c r="AQ1932" i="20"/>
  <c r="AR1932" i="20"/>
  <c r="AS1932" i="20"/>
  <c r="AT1932" i="20"/>
  <c r="AU1932" i="20"/>
  <c r="AH1933" i="20"/>
  <c r="AI1933" i="20"/>
  <c r="AJ1933" i="20" s="1"/>
  <c r="AK1933" i="20"/>
  <c r="AL1933" i="20"/>
  <c r="AM1933" i="20"/>
  <c r="AN1933" i="20"/>
  <c r="AO1933" i="20"/>
  <c r="AP1933" i="20"/>
  <c r="AQ1933" i="20"/>
  <c r="AR1933" i="20"/>
  <c r="AS1933" i="20"/>
  <c r="AT1933" i="20"/>
  <c r="AU1933" i="20"/>
  <c r="AH1934" i="20"/>
  <c r="AI1934" i="20"/>
  <c r="AJ1934" i="20" s="1"/>
  <c r="AK1934" i="20"/>
  <c r="AL1934" i="20"/>
  <c r="AM1934" i="20"/>
  <c r="AN1934" i="20"/>
  <c r="AO1934" i="20"/>
  <c r="AP1934" i="20"/>
  <c r="AQ1934" i="20"/>
  <c r="AR1934" i="20"/>
  <c r="AS1934" i="20"/>
  <c r="AT1934" i="20"/>
  <c r="AU1934" i="20"/>
  <c r="AH1935" i="20"/>
  <c r="AI1935" i="20"/>
  <c r="AJ1935" i="20" s="1"/>
  <c r="AK1935" i="20"/>
  <c r="AL1935" i="20"/>
  <c r="AM1935" i="20"/>
  <c r="AN1935" i="20"/>
  <c r="AO1935" i="20"/>
  <c r="AP1935" i="20"/>
  <c r="AQ1935" i="20"/>
  <c r="AR1935" i="20"/>
  <c r="AS1935" i="20"/>
  <c r="AT1935" i="20"/>
  <c r="AU1935" i="20"/>
  <c r="AH1936" i="20"/>
  <c r="AI1936" i="20"/>
  <c r="AJ1936" i="20" s="1"/>
  <c r="AK1936" i="20"/>
  <c r="AL1936" i="20"/>
  <c r="AM1936" i="20"/>
  <c r="AN1936" i="20"/>
  <c r="AO1936" i="20"/>
  <c r="AP1936" i="20"/>
  <c r="AQ1936" i="20"/>
  <c r="AR1936" i="20"/>
  <c r="AS1936" i="20"/>
  <c r="AT1936" i="20"/>
  <c r="AU1936" i="20"/>
  <c r="AH1937" i="20"/>
  <c r="AI1937" i="20"/>
  <c r="AJ1937" i="20" s="1"/>
  <c r="AK1937" i="20"/>
  <c r="AL1937" i="20"/>
  <c r="AM1937" i="20"/>
  <c r="AN1937" i="20"/>
  <c r="AO1937" i="20"/>
  <c r="AP1937" i="20"/>
  <c r="AQ1937" i="20"/>
  <c r="AR1937" i="20"/>
  <c r="AS1937" i="20"/>
  <c r="AT1937" i="20"/>
  <c r="AU1937" i="20"/>
  <c r="AH1938" i="20"/>
  <c r="AI1938" i="20"/>
  <c r="AJ1938" i="20" s="1"/>
  <c r="AK1938" i="20"/>
  <c r="AL1938" i="20"/>
  <c r="AM1938" i="20"/>
  <c r="AN1938" i="20"/>
  <c r="AO1938" i="20"/>
  <c r="AP1938" i="20"/>
  <c r="AQ1938" i="20"/>
  <c r="AR1938" i="20"/>
  <c r="AS1938" i="20"/>
  <c r="AT1938" i="20"/>
  <c r="AU1938" i="20"/>
  <c r="AH1939" i="20"/>
  <c r="AI1939" i="20"/>
  <c r="AJ1939" i="20" s="1"/>
  <c r="AK1939" i="20"/>
  <c r="AL1939" i="20"/>
  <c r="AM1939" i="20"/>
  <c r="AN1939" i="20"/>
  <c r="AO1939" i="20"/>
  <c r="AP1939" i="20"/>
  <c r="AQ1939" i="20"/>
  <c r="AR1939" i="20"/>
  <c r="AS1939" i="20"/>
  <c r="AT1939" i="20"/>
  <c r="AU1939" i="20"/>
  <c r="AH1940" i="20"/>
  <c r="AI1940" i="20"/>
  <c r="AJ1940" i="20" s="1"/>
  <c r="AK1940" i="20"/>
  <c r="AL1940" i="20"/>
  <c r="AM1940" i="20"/>
  <c r="AN1940" i="20"/>
  <c r="AO1940" i="20"/>
  <c r="AP1940" i="20"/>
  <c r="AQ1940" i="20"/>
  <c r="AR1940" i="20"/>
  <c r="AS1940" i="20"/>
  <c r="AT1940" i="20"/>
  <c r="AU1940" i="20"/>
  <c r="AH1941" i="20"/>
  <c r="AI1941" i="20"/>
  <c r="AJ1941" i="20" s="1"/>
  <c r="AK1941" i="20"/>
  <c r="AL1941" i="20"/>
  <c r="AM1941" i="20"/>
  <c r="AN1941" i="20"/>
  <c r="AO1941" i="20"/>
  <c r="AP1941" i="20"/>
  <c r="AQ1941" i="20"/>
  <c r="AR1941" i="20"/>
  <c r="AS1941" i="20"/>
  <c r="AT1941" i="20"/>
  <c r="AU1941" i="20"/>
  <c r="AH1942" i="20"/>
  <c r="AI1942" i="20"/>
  <c r="AJ1942" i="20" s="1"/>
  <c r="AK1942" i="20"/>
  <c r="AL1942" i="20"/>
  <c r="AM1942" i="20"/>
  <c r="AN1942" i="20"/>
  <c r="AO1942" i="20"/>
  <c r="AP1942" i="20"/>
  <c r="AQ1942" i="20"/>
  <c r="AR1942" i="20"/>
  <c r="AS1942" i="20"/>
  <c r="AT1942" i="20"/>
  <c r="AU1942" i="20"/>
  <c r="AH1943" i="20"/>
  <c r="AI1943" i="20"/>
  <c r="AJ1943" i="20" s="1"/>
  <c r="AK1943" i="20"/>
  <c r="AL1943" i="20"/>
  <c r="AM1943" i="20"/>
  <c r="AN1943" i="20"/>
  <c r="AO1943" i="20"/>
  <c r="AP1943" i="20"/>
  <c r="AQ1943" i="20"/>
  <c r="AR1943" i="20"/>
  <c r="AS1943" i="20"/>
  <c r="AT1943" i="20"/>
  <c r="AU1943" i="20"/>
  <c r="AH1944" i="20"/>
  <c r="AI1944" i="20"/>
  <c r="AJ1944" i="20" s="1"/>
  <c r="AK1944" i="20"/>
  <c r="AL1944" i="20"/>
  <c r="AM1944" i="20"/>
  <c r="AN1944" i="20"/>
  <c r="AO1944" i="20"/>
  <c r="AP1944" i="20"/>
  <c r="AQ1944" i="20"/>
  <c r="AR1944" i="20"/>
  <c r="AS1944" i="20"/>
  <c r="AT1944" i="20"/>
  <c r="AU1944" i="20"/>
  <c r="AH1945" i="20"/>
  <c r="AI1945" i="20"/>
  <c r="AJ1945" i="20" s="1"/>
  <c r="AK1945" i="20"/>
  <c r="AL1945" i="20"/>
  <c r="AM1945" i="20"/>
  <c r="AN1945" i="20"/>
  <c r="AO1945" i="20"/>
  <c r="AP1945" i="20"/>
  <c r="AQ1945" i="20"/>
  <c r="AR1945" i="20"/>
  <c r="AS1945" i="20"/>
  <c r="AT1945" i="20"/>
  <c r="AU1945" i="20"/>
  <c r="AH1946" i="20"/>
  <c r="AI1946" i="20"/>
  <c r="AJ1946" i="20" s="1"/>
  <c r="AK1946" i="20"/>
  <c r="AL1946" i="20"/>
  <c r="AM1946" i="20"/>
  <c r="AN1946" i="20" s="1"/>
  <c r="AO1946" i="20"/>
  <c r="AP1946" i="20"/>
  <c r="AQ1946" i="20"/>
  <c r="AR1946" i="20"/>
  <c r="AS1946" i="20"/>
  <c r="AT1946" i="20" s="1"/>
  <c r="AU1946" i="20"/>
  <c r="AH1947" i="20"/>
  <c r="AI1947" i="20"/>
  <c r="AJ1947" i="20" s="1"/>
  <c r="AK1947" i="20"/>
  <c r="AL1947" i="20"/>
  <c r="AM1947" i="20"/>
  <c r="AN1947" i="20"/>
  <c r="AO1947" i="20"/>
  <c r="AP1947" i="20"/>
  <c r="AQ1947" i="20"/>
  <c r="AR1947" i="20"/>
  <c r="AS1947" i="20"/>
  <c r="AT1947" i="20"/>
  <c r="AU1947" i="20"/>
  <c r="AH1948" i="20"/>
  <c r="AI1948" i="20"/>
  <c r="AJ1948" i="20" s="1"/>
  <c r="AK1948" i="20"/>
  <c r="AL1948" i="20"/>
  <c r="AM1948" i="20"/>
  <c r="AN1948" i="20"/>
  <c r="AO1948" i="20"/>
  <c r="AP1948" i="20"/>
  <c r="AQ1948" i="20"/>
  <c r="AR1948" i="20"/>
  <c r="AS1948" i="20"/>
  <c r="AT1948" i="20"/>
  <c r="AU1948" i="20"/>
  <c r="AH1949" i="20"/>
  <c r="AI1949" i="20"/>
  <c r="AJ1949" i="20" s="1"/>
  <c r="AK1949" i="20"/>
  <c r="AL1949" i="20"/>
  <c r="AM1949" i="20"/>
  <c r="AN1949" i="20"/>
  <c r="AO1949" i="20"/>
  <c r="AP1949" i="20"/>
  <c r="AQ1949" i="20"/>
  <c r="AR1949" i="20"/>
  <c r="AS1949" i="20"/>
  <c r="AT1949" i="20"/>
  <c r="AU1949" i="20"/>
  <c r="AH1950" i="20"/>
  <c r="AI1950" i="20"/>
  <c r="AJ1950" i="20" s="1"/>
  <c r="AK1950" i="20"/>
  <c r="AL1950" i="20"/>
  <c r="AM1950" i="20"/>
  <c r="AN1950" i="20"/>
  <c r="AO1950" i="20"/>
  <c r="AP1950" i="20"/>
  <c r="AQ1950" i="20"/>
  <c r="AR1950" i="20"/>
  <c r="AS1950" i="20"/>
  <c r="AT1950" i="20"/>
  <c r="AU1950" i="20"/>
  <c r="AH1951" i="20"/>
  <c r="AI1951" i="20"/>
  <c r="AJ1951" i="20" s="1"/>
  <c r="AK1951" i="20"/>
  <c r="AL1951" i="20"/>
  <c r="AM1951" i="20"/>
  <c r="AN1951" i="20"/>
  <c r="AO1951" i="20"/>
  <c r="AP1951" i="20"/>
  <c r="AQ1951" i="20"/>
  <c r="AR1951" i="20"/>
  <c r="AS1951" i="20"/>
  <c r="AT1951" i="20"/>
  <c r="AU1951" i="20"/>
  <c r="AH1952" i="20"/>
  <c r="AI1952" i="20"/>
  <c r="AJ1952" i="20" s="1"/>
  <c r="AK1952" i="20"/>
  <c r="AL1952" i="20"/>
  <c r="AM1952" i="20"/>
  <c r="AN1952" i="20"/>
  <c r="AO1952" i="20"/>
  <c r="AP1952" i="20"/>
  <c r="AQ1952" i="20"/>
  <c r="AR1952" i="20"/>
  <c r="AS1952" i="20"/>
  <c r="AT1952" i="20"/>
  <c r="AU1952" i="20"/>
  <c r="AH1953" i="20"/>
  <c r="AI1953" i="20"/>
  <c r="AJ1953" i="20" s="1"/>
  <c r="AK1953" i="20"/>
  <c r="AL1953" i="20"/>
  <c r="AM1953" i="20"/>
  <c r="AN1953" i="20"/>
  <c r="AO1953" i="20"/>
  <c r="AP1953" i="20"/>
  <c r="AQ1953" i="20"/>
  <c r="AR1953" i="20"/>
  <c r="AS1953" i="20"/>
  <c r="AT1953" i="20"/>
  <c r="AU1953" i="20"/>
  <c r="AH1954" i="20"/>
  <c r="AI1954" i="20"/>
  <c r="AJ1954" i="20" s="1"/>
  <c r="AK1954" i="20"/>
  <c r="AL1954" i="20"/>
  <c r="AM1954" i="20"/>
  <c r="AN1954" i="20"/>
  <c r="AO1954" i="20"/>
  <c r="AP1954" i="20"/>
  <c r="AQ1954" i="20"/>
  <c r="AR1954" i="20"/>
  <c r="AS1954" i="20"/>
  <c r="AT1954" i="20"/>
  <c r="AU1954" i="20"/>
  <c r="AH1955" i="20"/>
  <c r="AI1955" i="20"/>
  <c r="AJ1955" i="20" s="1"/>
  <c r="AK1955" i="20"/>
  <c r="AL1955" i="20"/>
  <c r="AM1955" i="20"/>
  <c r="AN1955" i="20"/>
  <c r="AO1955" i="20"/>
  <c r="AP1955" i="20"/>
  <c r="AQ1955" i="20"/>
  <c r="AR1955" i="20"/>
  <c r="AS1955" i="20"/>
  <c r="AT1955" i="20"/>
  <c r="AU1955" i="20"/>
  <c r="AH1956" i="20"/>
  <c r="AI1956" i="20"/>
  <c r="AJ1956" i="20" s="1"/>
  <c r="AK1956" i="20"/>
  <c r="AL1956" i="20"/>
  <c r="AM1956" i="20"/>
  <c r="AN1956" i="20"/>
  <c r="AO1956" i="20"/>
  <c r="AP1956" i="20"/>
  <c r="AQ1956" i="20"/>
  <c r="AR1956" i="20"/>
  <c r="AS1956" i="20"/>
  <c r="AT1956" i="20"/>
  <c r="AU1956" i="20"/>
  <c r="AH1957" i="20"/>
  <c r="AI1957" i="20"/>
  <c r="AJ1957" i="20" s="1"/>
  <c r="AK1957" i="20"/>
  <c r="AL1957" i="20"/>
  <c r="AM1957" i="20"/>
  <c r="AN1957" i="20"/>
  <c r="AO1957" i="20"/>
  <c r="AP1957" i="20"/>
  <c r="AQ1957" i="20"/>
  <c r="AR1957" i="20"/>
  <c r="AS1957" i="20"/>
  <c r="AT1957" i="20"/>
  <c r="AU1957" i="20"/>
  <c r="AH1958" i="20"/>
  <c r="AI1958" i="20"/>
  <c r="AJ1958" i="20" s="1"/>
  <c r="AK1958" i="20"/>
  <c r="AL1958" i="20"/>
  <c r="AM1958" i="20"/>
  <c r="AN1958" i="20"/>
  <c r="AO1958" i="20"/>
  <c r="AP1958" i="20"/>
  <c r="AQ1958" i="20"/>
  <c r="AR1958" i="20"/>
  <c r="AS1958" i="20"/>
  <c r="AT1958" i="20"/>
  <c r="AU1958" i="20"/>
  <c r="AH1959" i="20"/>
  <c r="AI1959" i="20"/>
  <c r="AJ1959" i="20" s="1"/>
  <c r="AK1959" i="20"/>
  <c r="AL1959" i="20"/>
  <c r="AM1959" i="20"/>
  <c r="AN1959" i="20"/>
  <c r="AO1959" i="20"/>
  <c r="AP1959" i="20"/>
  <c r="AQ1959" i="20"/>
  <c r="AR1959" i="20"/>
  <c r="AS1959" i="20"/>
  <c r="AT1959" i="20"/>
  <c r="AU1959" i="20"/>
  <c r="AH1960" i="20"/>
  <c r="AI1960" i="20"/>
  <c r="AJ1960" i="20" s="1"/>
  <c r="AK1960" i="20"/>
  <c r="AL1960" i="20"/>
  <c r="AM1960" i="20"/>
  <c r="AN1960" i="20"/>
  <c r="AO1960" i="20"/>
  <c r="AP1960" i="20"/>
  <c r="AQ1960" i="20"/>
  <c r="AR1960" i="20"/>
  <c r="AS1960" i="20"/>
  <c r="AT1960" i="20"/>
  <c r="AU1960" i="20"/>
  <c r="AH1961" i="20"/>
  <c r="AI1961" i="20"/>
  <c r="AJ1961" i="20" s="1"/>
  <c r="AK1961" i="20"/>
  <c r="AL1961" i="20"/>
  <c r="AM1961" i="20"/>
  <c r="AN1961" i="20"/>
  <c r="AO1961" i="20"/>
  <c r="AP1961" i="20"/>
  <c r="AQ1961" i="20"/>
  <c r="AR1961" i="20"/>
  <c r="AS1961" i="20"/>
  <c r="AT1961" i="20"/>
  <c r="AU1961" i="20"/>
  <c r="AH1962" i="20"/>
  <c r="AI1962" i="20"/>
  <c r="AJ1962" i="20" s="1"/>
  <c r="AK1962" i="20"/>
  <c r="AL1962" i="20"/>
  <c r="AM1962" i="20"/>
  <c r="AN1962" i="20"/>
  <c r="AO1962" i="20"/>
  <c r="AP1962" i="20"/>
  <c r="AQ1962" i="20"/>
  <c r="AR1962" i="20"/>
  <c r="AS1962" i="20"/>
  <c r="AT1962" i="20"/>
  <c r="AU1962" i="20"/>
  <c r="AH1963" i="20"/>
  <c r="AI1963" i="20"/>
  <c r="AJ1963" i="20" s="1"/>
  <c r="AK1963" i="20"/>
  <c r="AL1963" i="20"/>
  <c r="AM1963" i="20"/>
  <c r="AN1963" i="20"/>
  <c r="AO1963" i="20"/>
  <c r="AP1963" i="20"/>
  <c r="AQ1963" i="20"/>
  <c r="AR1963" i="20"/>
  <c r="AS1963" i="20"/>
  <c r="AT1963" i="20"/>
  <c r="AU1963" i="20"/>
  <c r="AH1964" i="20"/>
  <c r="AI1964" i="20"/>
  <c r="AJ1964" i="20" s="1"/>
  <c r="AK1964" i="20"/>
  <c r="AL1964" i="20"/>
  <c r="AM1964" i="20"/>
  <c r="AN1964" i="20"/>
  <c r="AO1964" i="20"/>
  <c r="AP1964" i="20"/>
  <c r="AQ1964" i="20"/>
  <c r="AR1964" i="20"/>
  <c r="AS1964" i="20"/>
  <c r="AT1964" i="20"/>
  <c r="AU1964" i="20"/>
  <c r="AH1965" i="20"/>
  <c r="AI1965" i="20"/>
  <c r="AJ1965" i="20" s="1"/>
  <c r="AK1965" i="20"/>
  <c r="AL1965" i="20"/>
  <c r="AM1965" i="20"/>
  <c r="AN1965" i="20"/>
  <c r="AO1965" i="20"/>
  <c r="AP1965" i="20"/>
  <c r="AQ1965" i="20"/>
  <c r="AR1965" i="20"/>
  <c r="AS1965" i="20"/>
  <c r="AT1965" i="20"/>
  <c r="AU1965" i="20"/>
  <c r="AH1966" i="20"/>
  <c r="AI1966" i="20"/>
  <c r="AJ1966" i="20" s="1"/>
  <c r="AK1966" i="20"/>
  <c r="AL1966" i="20"/>
  <c r="AM1966" i="20"/>
  <c r="AN1966" i="20"/>
  <c r="AO1966" i="20"/>
  <c r="AP1966" i="20"/>
  <c r="AQ1966" i="20"/>
  <c r="AR1966" i="20"/>
  <c r="AS1966" i="20"/>
  <c r="AT1966" i="20"/>
  <c r="AU1966" i="20"/>
  <c r="AH1967" i="20"/>
  <c r="AI1967" i="20"/>
  <c r="AJ1967" i="20" s="1"/>
  <c r="AK1967" i="20"/>
  <c r="AL1967" i="20"/>
  <c r="AM1967" i="20"/>
  <c r="AN1967" i="20"/>
  <c r="AO1967" i="20"/>
  <c r="AP1967" i="20"/>
  <c r="AQ1967" i="20"/>
  <c r="AR1967" i="20"/>
  <c r="AS1967" i="20"/>
  <c r="AT1967" i="20"/>
  <c r="AU1967" i="20"/>
  <c r="AH1968" i="20"/>
  <c r="AI1968" i="20"/>
  <c r="AJ1968" i="20" s="1"/>
  <c r="AK1968" i="20"/>
  <c r="AL1968" i="20"/>
  <c r="AM1968" i="20"/>
  <c r="AN1968" i="20"/>
  <c r="AO1968" i="20"/>
  <c r="AP1968" i="20"/>
  <c r="AQ1968" i="20"/>
  <c r="AR1968" i="20"/>
  <c r="AS1968" i="20"/>
  <c r="AT1968" i="20"/>
  <c r="AU1968" i="20"/>
  <c r="AH1969" i="20"/>
  <c r="AI1969" i="20"/>
  <c r="AJ1969" i="20" s="1"/>
  <c r="AK1969" i="20"/>
  <c r="AL1969" i="20"/>
  <c r="AM1969" i="20"/>
  <c r="AN1969" i="20"/>
  <c r="AO1969" i="20"/>
  <c r="AP1969" i="20"/>
  <c r="AQ1969" i="20"/>
  <c r="AR1969" i="20"/>
  <c r="AS1969" i="20"/>
  <c r="AT1969" i="20"/>
  <c r="AU1969" i="20"/>
  <c r="AH1970" i="20"/>
  <c r="AI1970" i="20"/>
  <c r="AJ1970" i="20" s="1"/>
  <c r="AK1970" i="20"/>
  <c r="AL1970" i="20"/>
  <c r="AM1970" i="20"/>
  <c r="AN1970" i="20"/>
  <c r="AO1970" i="20"/>
  <c r="AP1970" i="20"/>
  <c r="AQ1970" i="20"/>
  <c r="AR1970" i="20"/>
  <c r="AS1970" i="20"/>
  <c r="AT1970" i="20"/>
  <c r="AU1970" i="20"/>
  <c r="AH1971" i="20"/>
  <c r="AI1971" i="20"/>
  <c r="AJ1971" i="20" s="1"/>
  <c r="AK1971" i="20"/>
  <c r="AL1971" i="20"/>
  <c r="AM1971" i="20"/>
  <c r="AN1971" i="20"/>
  <c r="AO1971" i="20"/>
  <c r="AP1971" i="20"/>
  <c r="AQ1971" i="20"/>
  <c r="AR1971" i="20"/>
  <c r="AS1971" i="20"/>
  <c r="AT1971" i="20"/>
  <c r="AU1971" i="20"/>
  <c r="AH1972" i="20"/>
  <c r="AI1972" i="20"/>
  <c r="AJ1972" i="20" s="1"/>
  <c r="AK1972" i="20"/>
  <c r="AL1972" i="20"/>
  <c r="AM1972" i="20"/>
  <c r="AN1972" i="20"/>
  <c r="AO1972" i="20"/>
  <c r="AP1972" i="20"/>
  <c r="AQ1972" i="20"/>
  <c r="AR1972" i="20"/>
  <c r="AS1972" i="20"/>
  <c r="AT1972" i="20"/>
  <c r="AU1972" i="20"/>
  <c r="AH1973" i="20"/>
  <c r="AI1973" i="20"/>
  <c r="AJ1973" i="20" s="1"/>
  <c r="AK1973" i="20"/>
  <c r="AL1973" i="20"/>
  <c r="AM1973" i="20"/>
  <c r="AN1973" i="20"/>
  <c r="AO1973" i="20"/>
  <c r="AP1973" i="20"/>
  <c r="AQ1973" i="20"/>
  <c r="AR1973" i="20"/>
  <c r="AS1973" i="20"/>
  <c r="AT1973" i="20"/>
  <c r="AU1973" i="20"/>
  <c r="AH1974" i="20"/>
  <c r="AI1974" i="20"/>
  <c r="AJ1974" i="20" s="1"/>
  <c r="AK1974" i="20"/>
  <c r="AL1974" i="20"/>
  <c r="AM1974" i="20"/>
  <c r="AN1974" i="20"/>
  <c r="AO1974" i="20"/>
  <c r="AP1974" i="20"/>
  <c r="AQ1974" i="20"/>
  <c r="AR1974" i="20"/>
  <c r="AS1974" i="20"/>
  <c r="AT1974" i="20"/>
  <c r="AU1974" i="20"/>
  <c r="AH1975" i="20"/>
  <c r="AI1975" i="20"/>
  <c r="AJ1975" i="20" s="1"/>
  <c r="AK1975" i="20"/>
  <c r="AL1975" i="20"/>
  <c r="AM1975" i="20"/>
  <c r="AN1975" i="20"/>
  <c r="AO1975" i="20"/>
  <c r="AP1975" i="20"/>
  <c r="AQ1975" i="20"/>
  <c r="AR1975" i="20"/>
  <c r="AS1975" i="20"/>
  <c r="AT1975" i="20"/>
  <c r="AU1975" i="20"/>
  <c r="AH1976" i="20"/>
  <c r="AI1976" i="20"/>
  <c r="AJ1976" i="20" s="1"/>
  <c r="AK1976" i="20"/>
  <c r="AL1976" i="20"/>
  <c r="AM1976" i="20"/>
  <c r="AN1976" i="20"/>
  <c r="AO1976" i="20"/>
  <c r="AP1976" i="20"/>
  <c r="AQ1976" i="20"/>
  <c r="AR1976" i="20"/>
  <c r="AS1976" i="20"/>
  <c r="AT1976" i="20"/>
  <c r="AU1976" i="20"/>
  <c r="AH1977" i="20"/>
  <c r="AI1977" i="20"/>
  <c r="AJ1977" i="20" s="1"/>
  <c r="AK1977" i="20"/>
  <c r="AL1977" i="20"/>
  <c r="AM1977" i="20"/>
  <c r="AN1977" i="20"/>
  <c r="AO1977" i="20"/>
  <c r="AP1977" i="20"/>
  <c r="AQ1977" i="20"/>
  <c r="AR1977" i="20"/>
  <c r="AS1977" i="20"/>
  <c r="AT1977" i="20"/>
  <c r="AU1977" i="20"/>
  <c r="AH1978" i="20"/>
  <c r="AI1978" i="20"/>
  <c r="AJ1978" i="20" s="1"/>
  <c r="AK1978" i="20"/>
  <c r="AL1978" i="20"/>
  <c r="AM1978" i="20"/>
  <c r="AN1978" i="20"/>
  <c r="AO1978" i="20"/>
  <c r="AP1978" i="20"/>
  <c r="AQ1978" i="20"/>
  <c r="AR1978" i="20"/>
  <c r="AS1978" i="20"/>
  <c r="AT1978" i="20"/>
  <c r="AU1978" i="20"/>
  <c r="AH1979" i="20"/>
  <c r="AI1979" i="20"/>
  <c r="AJ1979" i="20" s="1"/>
  <c r="AK1979" i="20"/>
  <c r="AL1979" i="20"/>
  <c r="AM1979" i="20"/>
  <c r="AN1979" i="20"/>
  <c r="AO1979" i="20"/>
  <c r="AP1979" i="20"/>
  <c r="AQ1979" i="20"/>
  <c r="AR1979" i="20"/>
  <c r="AS1979" i="20"/>
  <c r="AT1979" i="20"/>
  <c r="AU1979" i="20"/>
  <c r="AH1980" i="20"/>
  <c r="AI1980" i="20"/>
  <c r="AJ1980" i="20" s="1"/>
  <c r="AK1980" i="20"/>
  <c r="AL1980" i="20"/>
  <c r="AM1980" i="20"/>
  <c r="AN1980" i="20"/>
  <c r="AO1980" i="20"/>
  <c r="AP1980" i="20"/>
  <c r="AQ1980" i="20"/>
  <c r="AR1980" i="20"/>
  <c r="AS1980" i="20"/>
  <c r="AT1980" i="20"/>
  <c r="AU1980" i="20"/>
  <c r="AH1981" i="20"/>
  <c r="AI1981" i="20"/>
  <c r="AJ1981" i="20" s="1"/>
  <c r="AK1981" i="20"/>
  <c r="AL1981" i="20"/>
  <c r="AM1981" i="20"/>
  <c r="AN1981" i="20"/>
  <c r="AO1981" i="20"/>
  <c r="AP1981" i="20"/>
  <c r="AQ1981" i="20"/>
  <c r="AR1981" i="20"/>
  <c r="AS1981" i="20"/>
  <c r="AT1981" i="20"/>
  <c r="AU1981" i="20"/>
  <c r="AH1982" i="20"/>
  <c r="AI1982" i="20"/>
  <c r="AJ1982" i="20" s="1"/>
  <c r="AK1982" i="20"/>
  <c r="AL1982" i="20"/>
  <c r="AM1982" i="20"/>
  <c r="AN1982" i="20"/>
  <c r="AO1982" i="20"/>
  <c r="AP1982" i="20"/>
  <c r="AQ1982" i="20"/>
  <c r="AR1982" i="20"/>
  <c r="AS1982" i="20"/>
  <c r="AT1982" i="20"/>
  <c r="AU1982" i="20"/>
  <c r="AH1983" i="20"/>
  <c r="AI1983" i="20"/>
  <c r="AJ1983" i="20" s="1"/>
  <c r="AK1983" i="20"/>
  <c r="AL1983" i="20"/>
  <c r="AM1983" i="20"/>
  <c r="AN1983" i="20"/>
  <c r="AO1983" i="20"/>
  <c r="AP1983" i="20"/>
  <c r="AQ1983" i="20"/>
  <c r="AR1983" i="20"/>
  <c r="AS1983" i="20"/>
  <c r="AT1983" i="20"/>
  <c r="AU1983" i="20"/>
  <c r="AH1984" i="20"/>
  <c r="AI1984" i="20"/>
  <c r="AJ1984" i="20" s="1"/>
  <c r="AK1984" i="20"/>
  <c r="AL1984" i="20"/>
  <c r="AM1984" i="20"/>
  <c r="AN1984" i="20"/>
  <c r="AO1984" i="20"/>
  <c r="AP1984" i="20"/>
  <c r="AQ1984" i="20"/>
  <c r="AR1984" i="20"/>
  <c r="AS1984" i="20"/>
  <c r="AT1984" i="20"/>
  <c r="AU1984" i="20"/>
  <c r="AH1985" i="20"/>
  <c r="AI1985" i="20"/>
  <c r="AJ1985" i="20" s="1"/>
  <c r="AK1985" i="20"/>
  <c r="AL1985" i="20"/>
  <c r="AM1985" i="20"/>
  <c r="AN1985" i="20"/>
  <c r="AO1985" i="20"/>
  <c r="AP1985" i="20"/>
  <c r="AQ1985" i="20"/>
  <c r="AR1985" i="20"/>
  <c r="AS1985" i="20"/>
  <c r="AT1985" i="20"/>
  <c r="AU1985" i="20"/>
  <c r="AH1986" i="20"/>
  <c r="AI1986" i="20"/>
  <c r="AJ1986" i="20" s="1"/>
  <c r="AK1986" i="20"/>
  <c r="AL1986" i="20"/>
  <c r="AM1986" i="20"/>
  <c r="AN1986" i="20"/>
  <c r="AO1986" i="20"/>
  <c r="AP1986" i="20"/>
  <c r="AQ1986" i="20"/>
  <c r="AR1986" i="20"/>
  <c r="AS1986" i="20"/>
  <c r="AT1986" i="20"/>
  <c r="AU1986" i="20"/>
  <c r="AH1987" i="20"/>
  <c r="AI1987" i="20"/>
  <c r="AJ1987" i="20" s="1"/>
  <c r="AK1987" i="20"/>
  <c r="AL1987" i="20"/>
  <c r="AM1987" i="20"/>
  <c r="AN1987" i="20"/>
  <c r="AO1987" i="20"/>
  <c r="AP1987" i="20"/>
  <c r="AQ1987" i="20"/>
  <c r="AR1987" i="20"/>
  <c r="AS1987" i="20"/>
  <c r="AT1987" i="20"/>
  <c r="AU1987" i="20"/>
  <c r="AH1988" i="20"/>
  <c r="AI1988" i="20"/>
  <c r="AJ1988" i="20" s="1"/>
  <c r="AK1988" i="20"/>
  <c r="AL1988" i="20"/>
  <c r="AM1988" i="20"/>
  <c r="AN1988" i="20"/>
  <c r="AO1988" i="20"/>
  <c r="AP1988" i="20"/>
  <c r="AQ1988" i="20"/>
  <c r="AR1988" i="20"/>
  <c r="AS1988" i="20"/>
  <c r="AT1988" i="20"/>
  <c r="AU1988" i="20"/>
  <c r="AH1989" i="20"/>
  <c r="AI1989" i="20"/>
  <c r="AJ1989" i="20" s="1"/>
  <c r="AK1989" i="20"/>
  <c r="AL1989" i="20"/>
  <c r="AM1989" i="20"/>
  <c r="AN1989" i="20"/>
  <c r="AO1989" i="20"/>
  <c r="AP1989" i="20"/>
  <c r="AQ1989" i="20"/>
  <c r="AR1989" i="20"/>
  <c r="AS1989" i="20"/>
  <c r="AT1989" i="20"/>
  <c r="AU1989" i="20"/>
  <c r="AH1990" i="20"/>
  <c r="AI1990" i="20"/>
  <c r="AJ1990" i="20" s="1"/>
  <c r="AK1990" i="20"/>
  <c r="AL1990" i="20"/>
  <c r="AM1990" i="20"/>
  <c r="AN1990" i="20"/>
  <c r="AO1990" i="20"/>
  <c r="AP1990" i="20"/>
  <c r="AQ1990" i="20"/>
  <c r="AR1990" i="20"/>
  <c r="AS1990" i="20"/>
  <c r="AT1990" i="20"/>
  <c r="AU1990" i="20"/>
  <c r="AH1991" i="20"/>
  <c r="AI1991" i="20"/>
  <c r="AJ1991" i="20" s="1"/>
  <c r="AK1991" i="20"/>
  <c r="AL1991" i="20"/>
  <c r="AM1991" i="20"/>
  <c r="AN1991" i="20"/>
  <c r="AO1991" i="20"/>
  <c r="AP1991" i="20"/>
  <c r="AQ1991" i="20"/>
  <c r="AR1991" i="20"/>
  <c r="AS1991" i="20"/>
  <c r="AT1991" i="20"/>
  <c r="AU1991" i="20"/>
  <c r="AH1992" i="20"/>
  <c r="AI1992" i="20"/>
  <c r="AJ1992" i="20" s="1"/>
  <c r="AK1992" i="20"/>
  <c r="AL1992" i="20"/>
  <c r="AM1992" i="20"/>
  <c r="AN1992" i="20"/>
  <c r="AO1992" i="20"/>
  <c r="AP1992" i="20"/>
  <c r="AQ1992" i="20"/>
  <c r="AR1992" i="20"/>
  <c r="AS1992" i="20"/>
  <c r="AT1992" i="20"/>
  <c r="AU1992" i="20"/>
  <c r="AH1993" i="20"/>
  <c r="AI1993" i="20"/>
  <c r="AJ1993" i="20" s="1"/>
  <c r="AK1993" i="20"/>
  <c r="AL1993" i="20"/>
  <c r="AM1993" i="20"/>
  <c r="AN1993" i="20"/>
  <c r="AO1993" i="20"/>
  <c r="AP1993" i="20"/>
  <c r="AQ1993" i="20"/>
  <c r="AR1993" i="20"/>
  <c r="AS1993" i="20"/>
  <c r="AT1993" i="20"/>
  <c r="AU1993" i="20"/>
  <c r="AH1994" i="20"/>
  <c r="AI1994" i="20"/>
  <c r="AJ1994" i="20" s="1"/>
  <c r="AK1994" i="20"/>
  <c r="AL1994" i="20"/>
  <c r="AM1994" i="20"/>
  <c r="AN1994" i="20"/>
  <c r="AO1994" i="20"/>
  <c r="AP1994" i="20"/>
  <c r="AQ1994" i="20"/>
  <c r="AR1994" i="20"/>
  <c r="AS1994" i="20"/>
  <c r="AT1994" i="20"/>
  <c r="AU1994" i="20"/>
  <c r="AH1995" i="20"/>
  <c r="AI1995" i="20"/>
  <c r="AJ1995" i="20" s="1"/>
  <c r="AK1995" i="20"/>
  <c r="AL1995" i="20"/>
  <c r="AM1995" i="20"/>
  <c r="AN1995" i="20"/>
  <c r="AO1995" i="20"/>
  <c r="AP1995" i="20"/>
  <c r="AQ1995" i="20"/>
  <c r="AR1995" i="20"/>
  <c r="AS1995" i="20"/>
  <c r="AT1995" i="20"/>
  <c r="AU1995" i="20"/>
  <c r="AH1996" i="20"/>
  <c r="AI1996" i="20"/>
  <c r="AJ1996" i="20" s="1"/>
  <c r="AK1996" i="20"/>
  <c r="AL1996" i="20"/>
  <c r="AM1996" i="20"/>
  <c r="AN1996" i="20"/>
  <c r="AO1996" i="20"/>
  <c r="AP1996" i="20"/>
  <c r="AQ1996" i="20"/>
  <c r="AR1996" i="20"/>
  <c r="AS1996" i="20"/>
  <c r="AT1996" i="20"/>
  <c r="AU1996" i="20"/>
  <c r="AH1997" i="20"/>
  <c r="AI1997" i="20"/>
  <c r="AJ1997" i="20" s="1"/>
  <c r="AK1997" i="20"/>
  <c r="AL1997" i="20"/>
  <c r="AM1997" i="20"/>
  <c r="AN1997" i="20"/>
  <c r="AO1997" i="20"/>
  <c r="AP1997" i="20"/>
  <c r="AQ1997" i="20"/>
  <c r="AR1997" i="20"/>
  <c r="AS1997" i="20"/>
  <c r="AT1997" i="20"/>
  <c r="AU1997" i="20"/>
  <c r="AH1998" i="20"/>
  <c r="AI1998" i="20"/>
  <c r="AJ1998" i="20" s="1"/>
  <c r="AK1998" i="20"/>
  <c r="AL1998" i="20"/>
  <c r="AM1998" i="20"/>
  <c r="AN1998" i="20"/>
  <c r="AO1998" i="20"/>
  <c r="AP1998" i="20"/>
  <c r="AQ1998" i="20"/>
  <c r="AR1998" i="20"/>
  <c r="AS1998" i="20"/>
  <c r="AT1998" i="20"/>
  <c r="AU1998" i="20"/>
  <c r="AH1999" i="20"/>
  <c r="AI1999" i="20"/>
  <c r="AJ1999" i="20" s="1"/>
  <c r="AK1999" i="20"/>
  <c r="AL1999" i="20"/>
  <c r="AM1999" i="20"/>
  <c r="AN1999" i="20"/>
  <c r="AO1999" i="20"/>
  <c r="AP1999" i="20"/>
  <c r="AQ1999" i="20"/>
  <c r="AR1999" i="20"/>
  <c r="AS1999" i="20"/>
  <c r="AT1999" i="20"/>
  <c r="AU1999" i="20"/>
  <c r="AH2000" i="20"/>
  <c r="AI2000" i="20"/>
  <c r="AJ2000" i="20" s="1"/>
  <c r="AK2000" i="20"/>
  <c r="AL2000" i="20"/>
  <c r="AM2000" i="20"/>
  <c r="AN2000" i="20"/>
  <c r="AO2000" i="20"/>
  <c r="AP2000" i="20"/>
  <c r="AQ2000" i="20"/>
  <c r="AR2000" i="20"/>
  <c r="AS2000" i="20"/>
  <c r="AT2000" i="20"/>
  <c r="AU2000" i="20"/>
  <c r="AH2001" i="20"/>
  <c r="AI2001" i="20"/>
  <c r="AJ2001" i="20" s="1"/>
  <c r="AK2001" i="20"/>
  <c r="AL2001" i="20"/>
  <c r="AM2001" i="20"/>
  <c r="AN2001" i="20"/>
  <c r="AO2001" i="20"/>
  <c r="AP2001" i="20"/>
  <c r="AQ2001" i="20"/>
  <c r="AR2001" i="20"/>
  <c r="AS2001" i="20"/>
  <c r="AT2001" i="20"/>
  <c r="AU2001" i="20"/>
  <c r="AH2002" i="20"/>
  <c r="AI2002" i="20"/>
  <c r="AJ2002" i="20" s="1"/>
  <c r="AK2002" i="20"/>
  <c r="AL2002" i="20"/>
  <c r="AM2002" i="20"/>
  <c r="AN2002" i="20"/>
  <c r="AO2002" i="20"/>
  <c r="AP2002" i="20"/>
  <c r="AQ2002" i="20"/>
  <c r="AR2002" i="20"/>
  <c r="AS2002" i="20"/>
  <c r="AT2002" i="20"/>
  <c r="AU2002" i="20"/>
  <c r="AH2003" i="20"/>
  <c r="AI2003" i="20"/>
  <c r="AJ2003" i="20" s="1"/>
  <c r="AK2003" i="20"/>
  <c r="AL2003" i="20"/>
  <c r="AM2003" i="20"/>
  <c r="AN2003" i="20"/>
  <c r="AO2003" i="20"/>
  <c r="AP2003" i="20"/>
  <c r="AQ2003" i="20"/>
  <c r="AR2003" i="20"/>
  <c r="AS2003" i="20"/>
  <c r="AT2003" i="20"/>
  <c r="AU2003" i="20"/>
  <c r="AH2004" i="20"/>
  <c r="AI2004" i="20"/>
  <c r="AJ2004" i="20" s="1"/>
  <c r="AK2004" i="20"/>
  <c r="AL2004" i="20"/>
  <c r="AM2004" i="20"/>
  <c r="AN2004" i="20"/>
  <c r="AO2004" i="20"/>
  <c r="AP2004" i="20"/>
  <c r="AQ2004" i="20"/>
  <c r="AR2004" i="20"/>
  <c r="AS2004" i="20"/>
  <c r="AT2004" i="20"/>
  <c r="AU2004" i="20"/>
  <c r="AH2005" i="20"/>
  <c r="AI2005" i="20"/>
  <c r="AJ2005" i="20" s="1"/>
  <c r="AK2005" i="20"/>
  <c r="AL2005" i="20"/>
  <c r="AM2005" i="20"/>
  <c r="AN2005" i="20"/>
  <c r="AO2005" i="20"/>
  <c r="AP2005" i="20"/>
  <c r="AQ2005" i="20"/>
  <c r="AR2005" i="20"/>
  <c r="AS2005" i="20"/>
  <c r="AT2005" i="20"/>
  <c r="AU2005" i="20"/>
  <c r="AH2006" i="20"/>
  <c r="AI2006" i="20"/>
  <c r="AJ2006" i="20" s="1"/>
  <c r="AK2006" i="20"/>
  <c r="AL2006" i="20"/>
  <c r="AM2006" i="20"/>
  <c r="AN2006" i="20"/>
  <c r="AO2006" i="20"/>
  <c r="AP2006" i="20"/>
  <c r="AQ2006" i="20"/>
  <c r="AR2006" i="20"/>
  <c r="AS2006" i="20"/>
  <c r="AT2006" i="20"/>
  <c r="AU2006" i="20"/>
  <c r="AH2007" i="20"/>
  <c r="AI2007" i="20"/>
  <c r="AJ2007" i="20" s="1"/>
  <c r="AK2007" i="20"/>
  <c r="AL2007" i="20"/>
  <c r="AM2007" i="20"/>
  <c r="AN2007" i="20"/>
  <c r="AO2007" i="20"/>
  <c r="AP2007" i="20"/>
  <c r="AQ2007" i="20"/>
  <c r="AR2007" i="20"/>
  <c r="AS2007" i="20"/>
  <c r="AT2007" i="20"/>
  <c r="AU2007" i="20"/>
  <c r="AH2008" i="20"/>
  <c r="AI2008" i="20"/>
  <c r="AJ2008" i="20" s="1"/>
  <c r="AK2008" i="20"/>
  <c r="AL2008" i="20"/>
  <c r="AM2008" i="20"/>
  <c r="AN2008" i="20"/>
  <c r="AO2008" i="20"/>
  <c r="AP2008" i="20"/>
  <c r="AQ2008" i="20"/>
  <c r="AR2008" i="20"/>
  <c r="AS2008" i="20"/>
  <c r="AT2008" i="20"/>
  <c r="AU2008" i="20"/>
  <c r="AH2009" i="20"/>
  <c r="AI2009" i="20"/>
  <c r="AJ2009" i="20" s="1"/>
  <c r="AK2009" i="20"/>
  <c r="AL2009" i="20"/>
  <c r="AM2009" i="20"/>
  <c r="AN2009" i="20"/>
  <c r="AO2009" i="20"/>
  <c r="AP2009" i="20"/>
  <c r="AQ2009" i="20"/>
  <c r="AR2009" i="20"/>
  <c r="AS2009" i="20"/>
  <c r="AT2009" i="20"/>
  <c r="AU2009" i="20"/>
  <c r="AH2010" i="20"/>
  <c r="AI2010" i="20"/>
  <c r="AJ2010" i="20" s="1"/>
  <c r="AK2010" i="20"/>
  <c r="AL2010" i="20"/>
  <c r="AM2010" i="20"/>
  <c r="AN2010" i="20"/>
  <c r="AO2010" i="20"/>
  <c r="AP2010" i="20"/>
  <c r="AQ2010" i="20"/>
  <c r="AR2010" i="20"/>
  <c r="AS2010" i="20"/>
  <c r="AT2010" i="20"/>
  <c r="AU2010" i="20"/>
  <c r="AH2011" i="20"/>
  <c r="AI2011" i="20"/>
  <c r="AJ2011" i="20" s="1"/>
  <c r="AK2011" i="20"/>
  <c r="AL2011" i="20"/>
  <c r="AM2011" i="20"/>
  <c r="AN2011" i="20"/>
  <c r="AO2011" i="20"/>
  <c r="AP2011" i="20"/>
  <c r="AQ2011" i="20"/>
  <c r="AR2011" i="20"/>
  <c r="AS2011" i="20"/>
  <c r="AT2011" i="20"/>
  <c r="AU2011" i="20"/>
  <c r="AH2012" i="20"/>
  <c r="AI2012" i="20"/>
  <c r="AJ2012" i="20" s="1"/>
  <c r="AK2012" i="20"/>
  <c r="AL2012" i="20"/>
  <c r="AM2012" i="20"/>
  <c r="AN2012" i="20"/>
  <c r="AO2012" i="20"/>
  <c r="AP2012" i="20"/>
  <c r="AQ2012" i="20"/>
  <c r="AR2012" i="20"/>
  <c r="AS2012" i="20"/>
  <c r="AT2012" i="20"/>
  <c r="AU2012" i="20"/>
  <c r="AH2013" i="20"/>
  <c r="AI2013" i="20"/>
  <c r="AJ2013" i="20" s="1"/>
  <c r="AK2013" i="20"/>
  <c r="AL2013" i="20"/>
  <c r="AM2013" i="20"/>
  <c r="AN2013" i="20"/>
  <c r="AO2013" i="20"/>
  <c r="AP2013" i="20"/>
  <c r="AQ2013" i="20"/>
  <c r="AR2013" i="20"/>
  <c r="AS2013" i="20"/>
  <c r="AT2013" i="20"/>
  <c r="AU2013" i="20"/>
  <c r="AH2014" i="20"/>
  <c r="AI2014" i="20"/>
  <c r="AJ2014" i="20" s="1"/>
  <c r="AK2014" i="20"/>
  <c r="AL2014" i="20"/>
  <c r="AM2014" i="20"/>
  <c r="AN2014" i="20"/>
  <c r="AO2014" i="20"/>
  <c r="AP2014" i="20"/>
  <c r="AQ2014" i="20"/>
  <c r="AR2014" i="20"/>
  <c r="AS2014" i="20"/>
  <c r="AT2014" i="20"/>
  <c r="AU2014" i="20"/>
  <c r="AH2015" i="20"/>
  <c r="AI2015" i="20"/>
  <c r="AJ2015" i="20" s="1"/>
  <c r="AK2015" i="20"/>
  <c r="AL2015" i="20"/>
  <c r="AM2015" i="20"/>
  <c r="AN2015" i="20"/>
  <c r="AO2015" i="20"/>
  <c r="AP2015" i="20"/>
  <c r="AQ2015" i="20"/>
  <c r="AR2015" i="20"/>
  <c r="AS2015" i="20"/>
  <c r="AT2015" i="20"/>
  <c r="AU2015" i="20"/>
  <c r="AH2016" i="20"/>
  <c r="AI2016" i="20"/>
  <c r="AJ2016" i="20" s="1"/>
  <c r="AK2016" i="20"/>
  <c r="AL2016" i="20"/>
  <c r="AM2016" i="20"/>
  <c r="AN2016" i="20"/>
  <c r="AO2016" i="20"/>
  <c r="AP2016" i="20"/>
  <c r="AQ2016" i="20"/>
  <c r="AR2016" i="20"/>
  <c r="AS2016" i="20"/>
  <c r="AT2016" i="20"/>
  <c r="AU2016" i="20"/>
  <c r="AH2017" i="20"/>
  <c r="AI2017" i="20"/>
  <c r="AJ2017" i="20" s="1"/>
  <c r="AK2017" i="20"/>
  <c r="AL2017" i="20"/>
  <c r="AM2017" i="20"/>
  <c r="AN2017" i="20"/>
  <c r="AO2017" i="20"/>
  <c r="AP2017" i="20"/>
  <c r="AQ2017" i="20"/>
  <c r="AR2017" i="20"/>
  <c r="AS2017" i="20"/>
  <c r="AT2017" i="20"/>
  <c r="AU2017" i="20"/>
  <c r="AH2018" i="20"/>
  <c r="AI2018" i="20"/>
  <c r="AJ2018" i="20" s="1"/>
  <c r="AK2018" i="20"/>
  <c r="AL2018" i="20"/>
  <c r="AM2018" i="20"/>
  <c r="AN2018" i="20"/>
  <c r="AO2018" i="20"/>
  <c r="AP2018" i="20"/>
  <c r="AQ2018" i="20"/>
  <c r="AR2018" i="20"/>
  <c r="AS2018" i="20"/>
  <c r="AT2018" i="20"/>
  <c r="AU2018" i="20"/>
  <c r="AH2019" i="20"/>
  <c r="AI2019" i="20"/>
  <c r="AJ2019" i="20" s="1"/>
  <c r="AK2019" i="20"/>
  <c r="AL2019" i="20"/>
  <c r="AM2019" i="20"/>
  <c r="AN2019" i="20"/>
  <c r="AO2019" i="20"/>
  <c r="AP2019" i="20"/>
  <c r="AQ2019" i="20"/>
  <c r="AR2019" i="20"/>
  <c r="AS2019" i="20"/>
  <c r="AT2019" i="20"/>
  <c r="AU2019" i="20"/>
  <c r="AH2020" i="20"/>
  <c r="AI2020" i="20"/>
  <c r="AJ2020" i="20" s="1"/>
  <c r="AK2020" i="20"/>
  <c r="AL2020" i="20"/>
  <c r="AM2020" i="20"/>
  <c r="AN2020" i="20"/>
  <c r="AO2020" i="20"/>
  <c r="AP2020" i="20"/>
  <c r="AQ2020" i="20"/>
  <c r="AR2020" i="20"/>
  <c r="AS2020" i="20"/>
  <c r="AT2020" i="20"/>
  <c r="AU2020" i="20"/>
  <c r="AH2021" i="20"/>
  <c r="AI2021" i="20"/>
  <c r="AJ2021" i="20" s="1"/>
  <c r="AK2021" i="20"/>
  <c r="AL2021" i="20"/>
  <c r="AM2021" i="20"/>
  <c r="AN2021" i="20"/>
  <c r="AO2021" i="20"/>
  <c r="AP2021" i="20"/>
  <c r="AQ2021" i="20"/>
  <c r="AR2021" i="20"/>
  <c r="AS2021" i="20"/>
  <c r="AT2021" i="20"/>
  <c r="AU2021" i="20"/>
  <c r="AH2022" i="20"/>
  <c r="AI2022" i="20"/>
  <c r="AJ2022" i="20" s="1"/>
  <c r="AK2022" i="20"/>
  <c r="AL2022" i="20"/>
  <c r="AM2022" i="20"/>
  <c r="AN2022" i="20"/>
  <c r="AO2022" i="20"/>
  <c r="AP2022" i="20"/>
  <c r="AQ2022" i="20"/>
  <c r="AR2022" i="20"/>
  <c r="AS2022" i="20"/>
  <c r="AT2022" i="20"/>
  <c r="AU2022" i="20"/>
  <c r="AH2023" i="20"/>
  <c r="AI2023" i="20"/>
  <c r="AJ2023" i="20" s="1"/>
  <c r="AK2023" i="20"/>
  <c r="AL2023" i="20"/>
  <c r="AM2023" i="20"/>
  <c r="AN2023" i="20"/>
  <c r="AO2023" i="20"/>
  <c r="AP2023" i="20"/>
  <c r="AQ2023" i="20"/>
  <c r="AR2023" i="20"/>
  <c r="AS2023" i="20"/>
  <c r="AT2023" i="20"/>
  <c r="AU2023" i="20"/>
  <c r="AH2024" i="20"/>
  <c r="AI2024" i="20"/>
  <c r="AJ2024" i="20" s="1"/>
  <c r="AK2024" i="20"/>
  <c r="AL2024" i="20"/>
  <c r="AM2024" i="20"/>
  <c r="AN2024" i="20"/>
  <c r="AO2024" i="20"/>
  <c r="AP2024" i="20"/>
  <c r="AQ2024" i="20"/>
  <c r="AR2024" i="20"/>
  <c r="AS2024" i="20"/>
  <c r="AT2024" i="20" s="1"/>
  <c r="AU2024" i="20"/>
  <c r="AH2025" i="20"/>
  <c r="AI2025" i="20"/>
  <c r="AJ2025" i="20" s="1"/>
  <c r="AK2025" i="20"/>
  <c r="AL2025" i="20"/>
  <c r="AM2025" i="20"/>
  <c r="AN2025" i="20"/>
  <c r="AO2025" i="20"/>
  <c r="AP2025" i="20"/>
  <c r="AQ2025" i="20"/>
  <c r="AR2025" i="20"/>
  <c r="AS2025" i="20"/>
  <c r="AT2025" i="20"/>
  <c r="AU2025" i="20"/>
  <c r="AH2026" i="20"/>
  <c r="AI2026" i="20"/>
  <c r="AJ2026" i="20" s="1"/>
  <c r="AK2026" i="20"/>
  <c r="AL2026" i="20"/>
  <c r="AM2026" i="20"/>
  <c r="AN2026" i="20"/>
  <c r="AO2026" i="20"/>
  <c r="AP2026" i="20"/>
  <c r="AQ2026" i="20"/>
  <c r="AR2026" i="20"/>
  <c r="AS2026" i="20"/>
  <c r="AT2026" i="20"/>
  <c r="AU2026" i="20"/>
  <c r="AH2027" i="20"/>
  <c r="AI2027" i="20"/>
  <c r="AJ2027" i="20" s="1"/>
  <c r="AK2027" i="20"/>
  <c r="AL2027" i="20"/>
  <c r="AM2027" i="20"/>
  <c r="AN2027" i="20"/>
  <c r="AO2027" i="20"/>
  <c r="AP2027" i="20"/>
  <c r="AQ2027" i="20"/>
  <c r="AR2027" i="20"/>
  <c r="AS2027" i="20"/>
  <c r="AT2027" i="20"/>
  <c r="AU2027" i="20"/>
  <c r="AH2028" i="20"/>
  <c r="AI2028" i="20"/>
  <c r="AJ2028" i="20" s="1"/>
  <c r="AK2028" i="20"/>
  <c r="AL2028" i="20"/>
  <c r="AM2028" i="20"/>
  <c r="AN2028" i="20"/>
  <c r="AO2028" i="20"/>
  <c r="AP2028" i="20"/>
  <c r="AQ2028" i="20"/>
  <c r="AR2028" i="20"/>
  <c r="AS2028" i="20"/>
  <c r="AT2028" i="20"/>
  <c r="AU2028" i="20"/>
  <c r="AH2029" i="20"/>
  <c r="AI2029" i="20"/>
  <c r="AJ2029" i="20" s="1"/>
  <c r="AK2029" i="20"/>
  <c r="AL2029" i="20"/>
  <c r="AM2029" i="20"/>
  <c r="AN2029" i="20"/>
  <c r="AO2029" i="20"/>
  <c r="AP2029" i="20"/>
  <c r="AQ2029" i="20"/>
  <c r="AR2029" i="20"/>
  <c r="AS2029" i="20"/>
  <c r="AT2029" i="20"/>
  <c r="AU2029" i="20"/>
  <c r="AH2030" i="20"/>
  <c r="AI2030" i="20"/>
  <c r="AJ2030" i="20" s="1"/>
  <c r="AK2030" i="20"/>
  <c r="AL2030" i="20"/>
  <c r="AM2030" i="20"/>
  <c r="AN2030" i="20"/>
  <c r="AO2030" i="20"/>
  <c r="AP2030" i="20"/>
  <c r="AQ2030" i="20"/>
  <c r="AR2030" i="20"/>
  <c r="AS2030" i="20"/>
  <c r="AT2030" i="20"/>
  <c r="AU2030" i="20"/>
  <c r="AH2031" i="20"/>
  <c r="AI2031" i="20"/>
  <c r="AJ2031" i="20" s="1"/>
  <c r="AK2031" i="20"/>
  <c r="AL2031" i="20"/>
  <c r="AM2031" i="20"/>
  <c r="AN2031" i="20"/>
  <c r="AO2031" i="20"/>
  <c r="AP2031" i="20"/>
  <c r="AQ2031" i="20"/>
  <c r="AR2031" i="20"/>
  <c r="AS2031" i="20"/>
  <c r="AT2031" i="20"/>
  <c r="AU2031" i="20"/>
  <c r="AH2032" i="20"/>
  <c r="AI2032" i="20"/>
  <c r="AJ2032" i="20" s="1"/>
  <c r="AK2032" i="20"/>
  <c r="AL2032" i="20"/>
  <c r="AM2032" i="20"/>
  <c r="AN2032" i="20"/>
  <c r="AO2032" i="20"/>
  <c r="AP2032" i="20"/>
  <c r="AQ2032" i="20"/>
  <c r="AR2032" i="20"/>
  <c r="AS2032" i="20"/>
  <c r="AT2032" i="20"/>
  <c r="AU2032" i="20"/>
  <c r="AH2033" i="20"/>
  <c r="AI2033" i="20"/>
  <c r="AJ2033" i="20" s="1"/>
  <c r="AK2033" i="20"/>
  <c r="AL2033" i="20"/>
  <c r="AM2033" i="20"/>
  <c r="AN2033" i="20"/>
  <c r="AO2033" i="20"/>
  <c r="AP2033" i="20"/>
  <c r="AQ2033" i="20"/>
  <c r="AR2033" i="20"/>
  <c r="AS2033" i="20"/>
  <c r="AT2033" i="20"/>
  <c r="AU2033" i="20"/>
  <c r="AH2034" i="20"/>
  <c r="AI2034" i="20"/>
  <c r="AJ2034" i="20" s="1"/>
  <c r="AK2034" i="20"/>
  <c r="AL2034" i="20"/>
  <c r="AM2034" i="20"/>
  <c r="AN2034" i="20"/>
  <c r="AO2034" i="20"/>
  <c r="AP2034" i="20"/>
  <c r="AQ2034" i="20"/>
  <c r="AR2034" i="20"/>
  <c r="AS2034" i="20"/>
  <c r="AT2034" i="20"/>
  <c r="AU2034" i="20"/>
  <c r="AH2035" i="20"/>
  <c r="AI2035" i="20"/>
  <c r="AJ2035" i="20" s="1"/>
  <c r="AK2035" i="20"/>
  <c r="AL2035" i="20"/>
  <c r="AM2035" i="20"/>
  <c r="AN2035" i="20"/>
  <c r="AO2035" i="20"/>
  <c r="AP2035" i="20"/>
  <c r="AQ2035" i="20"/>
  <c r="AR2035" i="20"/>
  <c r="AS2035" i="20"/>
  <c r="AT2035" i="20"/>
  <c r="AU2035" i="20"/>
  <c r="AH2036" i="20"/>
  <c r="AI2036" i="20"/>
  <c r="AJ2036" i="20" s="1"/>
  <c r="AK2036" i="20"/>
  <c r="AL2036" i="20"/>
  <c r="AM2036" i="20"/>
  <c r="AN2036" i="20"/>
  <c r="AO2036" i="20"/>
  <c r="AP2036" i="20"/>
  <c r="AQ2036" i="20"/>
  <c r="AR2036" i="20"/>
  <c r="AS2036" i="20"/>
  <c r="AT2036" i="20"/>
  <c r="AU2036" i="20"/>
  <c r="AH2037" i="20"/>
  <c r="AI2037" i="20"/>
  <c r="AJ2037" i="20" s="1"/>
  <c r="AK2037" i="20"/>
  <c r="AL2037" i="20"/>
  <c r="AM2037" i="20"/>
  <c r="AN2037" i="20"/>
  <c r="AO2037" i="20"/>
  <c r="AP2037" i="20"/>
  <c r="AQ2037" i="20"/>
  <c r="AR2037" i="20"/>
  <c r="AS2037" i="20"/>
  <c r="AT2037" i="20" s="1"/>
  <c r="AU2037" i="20"/>
  <c r="AH2038" i="20"/>
  <c r="AI2038" i="20"/>
  <c r="AJ2038" i="20" s="1"/>
  <c r="AK2038" i="20"/>
  <c r="AL2038" i="20"/>
  <c r="AM2038" i="20"/>
  <c r="AN2038" i="20"/>
  <c r="AO2038" i="20"/>
  <c r="AP2038" i="20"/>
  <c r="AQ2038" i="20"/>
  <c r="AR2038" i="20"/>
  <c r="AS2038" i="20"/>
  <c r="AT2038" i="20"/>
  <c r="AU2038" i="20"/>
  <c r="AH2039" i="20"/>
  <c r="AI2039" i="20"/>
  <c r="AJ2039" i="20" s="1"/>
  <c r="AK2039" i="20"/>
  <c r="AL2039" i="20"/>
  <c r="AM2039" i="20"/>
  <c r="AN2039" i="20"/>
  <c r="AO2039" i="20"/>
  <c r="AP2039" i="20"/>
  <c r="AQ2039" i="20"/>
  <c r="AR2039" i="20"/>
  <c r="AS2039" i="20"/>
  <c r="AT2039" i="20"/>
  <c r="AU2039" i="20"/>
  <c r="AH2040" i="20"/>
  <c r="AI2040" i="20"/>
  <c r="AJ2040" i="20" s="1"/>
  <c r="AK2040" i="20"/>
  <c r="AL2040" i="20"/>
  <c r="AM2040" i="20"/>
  <c r="AN2040" i="20"/>
  <c r="AO2040" i="20"/>
  <c r="AP2040" i="20"/>
  <c r="AQ2040" i="20"/>
  <c r="AR2040" i="20"/>
  <c r="AS2040" i="20"/>
  <c r="AT2040" i="20"/>
  <c r="AU2040" i="20"/>
  <c r="AH2041" i="20"/>
  <c r="AI2041" i="20"/>
  <c r="AJ2041" i="20" s="1"/>
  <c r="AK2041" i="20"/>
  <c r="AL2041" i="20"/>
  <c r="AM2041" i="20"/>
  <c r="AN2041" i="20"/>
  <c r="AO2041" i="20"/>
  <c r="AP2041" i="20"/>
  <c r="AQ2041" i="20"/>
  <c r="AR2041" i="20"/>
  <c r="AS2041" i="20"/>
  <c r="AT2041" i="20"/>
  <c r="AU2041" i="20"/>
  <c r="AH2042" i="20"/>
  <c r="AI2042" i="20"/>
  <c r="AJ2042" i="20" s="1"/>
  <c r="AK2042" i="20"/>
  <c r="AL2042" i="20"/>
  <c r="AM2042" i="20"/>
  <c r="AN2042" i="20"/>
  <c r="AO2042" i="20"/>
  <c r="AP2042" i="20"/>
  <c r="AQ2042" i="20"/>
  <c r="AR2042" i="20"/>
  <c r="AS2042" i="20"/>
  <c r="AT2042" i="20"/>
  <c r="AU2042" i="20"/>
  <c r="AH2043" i="20"/>
  <c r="AI2043" i="20"/>
  <c r="AJ2043" i="20" s="1"/>
  <c r="AK2043" i="20"/>
  <c r="AL2043" i="20"/>
  <c r="AM2043" i="20"/>
  <c r="AN2043" i="20" s="1"/>
  <c r="AO2043" i="20"/>
  <c r="AP2043" i="20" s="1"/>
  <c r="AQ2043" i="20"/>
  <c r="AR2043" i="20"/>
  <c r="AS2043" i="20"/>
  <c r="AT2043" i="20" s="1"/>
  <c r="AU2043" i="20"/>
  <c r="AH2044" i="20"/>
  <c r="AI2044" i="20"/>
  <c r="AJ2044" i="20" s="1"/>
  <c r="AK2044" i="20"/>
  <c r="AL2044" i="20"/>
  <c r="AM2044" i="20"/>
  <c r="AN2044" i="20"/>
  <c r="AO2044" i="20"/>
  <c r="AP2044" i="20"/>
  <c r="AQ2044" i="20"/>
  <c r="AR2044" i="20"/>
  <c r="AS2044" i="20"/>
  <c r="AT2044" i="20"/>
  <c r="AU2044" i="20"/>
  <c r="AH2045" i="20"/>
  <c r="AI2045" i="20"/>
  <c r="AJ2045" i="20" s="1"/>
  <c r="AK2045" i="20"/>
  <c r="AL2045" i="20"/>
  <c r="AM2045" i="20"/>
  <c r="AN2045" i="20"/>
  <c r="AO2045" i="20"/>
  <c r="AP2045" i="20"/>
  <c r="AQ2045" i="20"/>
  <c r="AR2045" i="20"/>
  <c r="AS2045" i="20"/>
  <c r="AT2045" i="20"/>
  <c r="AU2045" i="20"/>
  <c r="AH2046" i="20"/>
  <c r="AI2046" i="20"/>
  <c r="AJ2046" i="20" s="1"/>
  <c r="AK2046" i="20"/>
  <c r="AL2046" i="20"/>
  <c r="AM2046" i="20"/>
  <c r="AN2046" i="20" s="1"/>
  <c r="AO2046" i="20"/>
  <c r="AP2046" i="20" s="1"/>
  <c r="AQ2046" i="20"/>
  <c r="AR2046" i="20"/>
  <c r="AS2046" i="20"/>
  <c r="AT2046" i="20" s="1"/>
  <c r="AU2046" i="20"/>
  <c r="AH2047" i="20"/>
  <c r="AI2047" i="20"/>
  <c r="AJ2047" i="20" s="1"/>
  <c r="AK2047" i="20"/>
  <c r="AL2047" i="20"/>
  <c r="AM2047" i="20"/>
  <c r="AN2047" i="20" s="1"/>
  <c r="AO2047" i="20"/>
  <c r="AP2047" i="20"/>
  <c r="AQ2047" i="20"/>
  <c r="AR2047" i="20"/>
  <c r="AS2047" i="20"/>
  <c r="AT2047" i="20" s="1"/>
  <c r="AU2047" i="20"/>
  <c r="AH2048" i="20"/>
  <c r="AI2048" i="20"/>
  <c r="AJ2048" i="20" s="1"/>
  <c r="AK2048" i="20"/>
  <c r="AL2048" i="20"/>
  <c r="AM2048" i="20"/>
  <c r="AN2048" i="20"/>
  <c r="AO2048" i="20"/>
  <c r="AP2048" i="20"/>
  <c r="AQ2048" i="20"/>
  <c r="AR2048" i="20"/>
  <c r="AS2048" i="20"/>
  <c r="AT2048" i="20"/>
  <c r="AU2048" i="20"/>
  <c r="AH2049" i="20"/>
  <c r="AI2049" i="20"/>
  <c r="AJ2049" i="20" s="1"/>
  <c r="AK2049" i="20"/>
  <c r="AL2049" i="20"/>
  <c r="AM2049" i="20"/>
  <c r="AN2049" i="20"/>
  <c r="AO2049" i="20"/>
  <c r="AP2049" i="20"/>
  <c r="AQ2049" i="20"/>
  <c r="AR2049" i="20"/>
  <c r="AS2049" i="20"/>
  <c r="AT2049" i="20"/>
  <c r="AU2049" i="20"/>
  <c r="AH2050" i="20"/>
  <c r="AI2050" i="20"/>
  <c r="AJ2050" i="20" s="1"/>
  <c r="AK2050" i="20"/>
  <c r="AL2050" i="20"/>
  <c r="AM2050" i="20"/>
  <c r="AN2050" i="20"/>
  <c r="AO2050" i="20"/>
  <c r="AP2050" i="20"/>
  <c r="AQ2050" i="20"/>
  <c r="AR2050" i="20"/>
  <c r="AS2050" i="20"/>
  <c r="AT2050" i="20"/>
  <c r="AU2050" i="20"/>
  <c r="AH2051" i="20"/>
  <c r="AI2051" i="20"/>
  <c r="AJ2051" i="20" s="1"/>
  <c r="AK2051" i="20"/>
  <c r="AL2051" i="20"/>
  <c r="AM2051" i="20"/>
  <c r="AN2051" i="20"/>
  <c r="AO2051" i="20"/>
  <c r="AP2051" i="20"/>
  <c r="AQ2051" i="20"/>
  <c r="AR2051" i="20"/>
  <c r="AS2051" i="20"/>
  <c r="AT2051" i="20"/>
  <c r="AU2051" i="20"/>
  <c r="AH2052" i="20"/>
  <c r="AI2052" i="20"/>
  <c r="AJ2052" i="20" s="1"/>
  <c r="AK2052" i="20"/>
  <c r="AL2052" i="20"/>
  <c r="AM2052" i="20"/>
  <c r="AN2052" i="20"/>
  <c r="AO2052" i="20"/>
  <c r="AP2052" i="20"/>
  <c r="AQ2052" i="20"/>
  <c r="AR2052" i="20"/>
  <c r="AS2052" i="20"/>
  <c r="AT2052" i="20"/>
  <c r="AU2052" i="20"/>
  <c r="AH2053" i="20"/>
  <c r="AI2053" i="20"/>
  <c r="AJ2053" i="20" s="1"/>
  <c r="AK2053" i="20"/>
  <c r="AL2053" i="20"/>
  <c r="AM2053" i="20"/>
  <c r="AN2053" i="20"/>
  <c r="AO2053" i="20"/>
  <c r="AP2053" i="20"/>
  <c r="AQ2053" i="20"/>
  <c r="AR2053" i="20"/>
  <c r="AS2053" i="20"/>
  <c r="AT2053" i="20"/>
  <c r="AU2053" i="20"/>
  <c r="AH2054" i="20"/>
  <c r="AI2054" i="20"/>
  <c r="AJ2054" i="20" s="1"/>
  <c r="AK2054" i="20"/>
  <c r="AL2054" i="20"/>
  <c r="AM2054" i="20"/>
  <c r="AN2054" i="20"/>
  <c r="AO2054" i="20"/>
  <c r="AP2054" i="20"/>
  <c r="AQ2054" i="20"/>
  <c r="AR2054" i="20"/>
  <c r="AS2054" i="20"/>
  <c r="AT2054" i="20"/>
  <c r="AU2054" i="20"/>
  <c r="AH2055" i="20"/>
  <c r="AI2055" i="20"/>
  <c r="AJ2055" i="20" s="1"/>
  <c r="AK2055" i="20"/>
  <c r="AL2055" i="20"/>
  <c r="AM2055" i="20"/>
  <c r="AN2055" i="20" s="1"/>
  <c r="AO2055" i="20"/>
  <c r="AP2055" i="20" s="1"/>
  <c r="AQ2055" i="20"/>
  <c r="AR2055" i="20"/>
  <c r="AS2055" i="20"/>
  <c r="AT2055" i="20" s="1"/>
  <c r="AU2055" i="20"/>
  <c r="AH2056" i="20"/>
  <c r="AI2056" i="20"/>
  <c r="AJ2056" i="20" s="1"/>
  <c r="AK2056" i="20"/>
  <c r="AL2056" i="20"/>
  <c r="AM2056" i="20"/>
  <c r="AN2056" i="20"/>
  <c r="AO2056" i="20"/>
  <c r="AP2056" i="20"/>
  <c r="AQ2056" i="20"/>
  <c r="AR2056" i="20"/>
  <c r="AS2056" i="20"/>
  <c r="AT2056" i="20"/>
  <c r="AU2056" i="20"/>
  <c r="AH2057" i="20"/>
  <c r="AI2057" i="20"/>
  <c r="AJ2057" i="20" s="1"/>
  <c r="AK2057" i="20"/>
  <c r="AL2057" i="20"/>
  <c r="AM2057" i="20"/>
  <c r="AN2057" i="20"/>
  <c r="AO2057" i="20"/>
  <c r="AP2057" i="20"/>
  <c r="AQ2057" i="20"/>
  <c r="AR2057" i="20"/>
  <c r="AS2057" i="20"/>
  <c r="AT2057" i="20"/>
  <c r="AU2057" i="20"/>
  <c r="AH2058" i="20"/>
  <c r="AI2058" i="20"/>
  <c r="AJ2058" i="20" s="1"/>
  <c r="AK2058" i="20"/>
  <c r="AL2058" i="20"/>
  <c r="AM2058" i="20"/>
  <c r="AN2058" i="20"/>
  <c r="AO2058" i="20"/>
  <c r="AP2058" i="20"/>
  <c r="AQ2058" i="20"/>
  <c r="AR2058" i="20"/>
  <c r="AS2058" i="20"/>
  <c r="AT2058" i="20"/>
  <c r="AU2058" i="20"/>
  <c r="AH2059" i="20"/>
  <c r="AI2059" i="20"/>
  <c r="AJ2059" i="20" s="1"/>
  <c r="AK2059" i="20"/>
  <c r="AL2059" i="20"/>
  <c r="AM2059" i="20"/>
  <c r="AN2059" i="20"/>
  <c r="AO2059" i="20"/>
  <c r="AP2059" i="20"/>
  <c r="AQ2059" i="20"/>
  <c r="AR2059" i="20"/>
  <c r="AS2059" i="20"/>
  <c r="AT2059" i="20"/>
  <c r="AU2059" i="20"/>
  <c r="AH2060" i="20"/>
  <c r="AI2060" i="20"/>
  <c r="AJ2060" i="20" s="1"/>
  <c r="AK2060" i="20"/>
  <c r="AL2060" i="20"/>
  <c r="AM2060" i="20"/>
  <c r="AN2060" i="20"/>
  <c r="AO2060" i="20"/>
  <c r="AP2060" i="20"/>
  <c r="AQ2060" i="20"/>
  <c r="AR2060" i="20"/>
  <c r="AS2060" i="20"/>
  <c r="AT2060" i="20"/>
  <c r="AU2060" i="20"/>
  <c r="AH2061" i="20"/>
  <c r="AI2061" i="20"/>
  <c r="AJ2061" i="20" s="1"/>
  <c r="AK2061" i="20"/>
  <c r="AL2061" i="20"/>
  <c r="AM2061" i="20"/>
  <c r="AN2061" i="20"/>
  <c r="AO2061" i="20"/>
  <c r="AP2061" i="20"/>
  <c r="AQ2061" i="20"/>
  <c r="AR2061" i="20"/>
  <c r="AS2061" i="20"/>
  <c r="AT2061" i="20"/>
  <c r="AU2061" i="20"/>
  <c r="AH2062" i="20"/>
  <c r="AI2062" i="20"/>
  <c r="AJ2062" i="20" s="1"/>
  <c r="AK2062" i="20"/>
  <c r="AL2062" i="20"/>
  <c r="AM2062" i="20"/>
  <c r="AN2062" i="20"/>
  <c r="AO2062" i="20"/>
  <c r="AP2062" i="20"/>
  <c r="AQ2062" i="20"/>
  <c r="AR2062" i="20"/>
  <c r="AS2062" i="20"/>
  <c r="AT2062" i="20"/>
  <c r="AU2062" i="20"/>
  <c r="AH2063" i="20"/>
  <c r="AI2063" i="20"/>
  <c r="AJ2063" i="20" s="1"/>
  <c r="AK2063" i="20"/>
  <c r="AL2063" i="20"/>
  <c r="AM2063" i="20"/>
  <c r="AN2063" i="20"/>
  <c r="AO2063" i="20"/>
  <c r="AP2063" i="20"/>
  <c r="AQ2063" i="20"/>
  <c r="AR2063" i="20"/>
  <c r="AS2063" i="20"/>
  <c r="AT2063" i="20"/>
  <c r="AU2063" i="20"/>
  <c r="AH2064" i="20"/>
  <c r="AI2064" i="20"/>
  <c r="AJ2064" i="20" s="1"/>
  <c r="AK2064" i="20"/>
  <c r="AL2064" i="20"/>
  <c r="AM2064" i="20"/>
  <c r="AN2064" i="20"/>
  <c r="AO2064" i="20"/>
  <c r="AP2064" i="20"/>
  <c r="AQ2064" i="20"/>
  <c r="AR2064" i="20"/>
  <c r="AS2064" i="20"/>
  <c r="AT2064" i="20"/>
  <c r="AU2064" i="20"/>
  <c r="AH2065" i="20"/>
  <c r="AI2065" i="20"/>
  <c r="AJ2065" i="20" s="1"/>
  <c r="AK2065" i="20"/>
  <c r="AL2065" i="20"/>
  <c r="AM2065" i="20"/>
  <c r="AN2065" i="20"/>
  <c r="AO2065" i="20"/>
  <c r="AP2065" i="20"/>
  <c r="AQ2065" i="20"/>
  <c r="AR2065" i="20"/>
  <c r="AS2065" i="20"/>
  <c r="AT2065" i="20"/>
  <c r="AU2065" i="20"/>
  <c r="AH2066" i="20"/>
  <c r="AI2066" i="20"/>
  <c r="AJ2066" i="20" s="1"/>
  <c r="AK2066" i="20"/>
  <c r="AL2066" i="20"/>
  <c r="AM2066" i="20"/>
  <c r="AN2066" i="20"/>
  <c r="AO2066" i="20"/>
  <c r="AP2066" i="20"/>
  <c r="AQ2066" i="20"/>
  <c r="AR2066" i="20"/>
  <c r="AS2066" i="20"/>
  <c r="AT2066" i="20"/>
  <c r="AU2066" i="20"/>
  <c r="AH2067" i="20"/>
  <c r="AI2067" i="20"/>
  <c r="AJ2067" i="20" s="1"/>
  <c r="AK2067" i="20"/>
  <c r="AL2067" i="20"/>
  <c r="AM2067" i="20"/>
  <c r="AN2067" i="20"/>
  <c r="AO2067" i="20"/>
  <c r="AP2067" i="20"/>
  <c r="AQ2067" i="20"/>
  <c r="AR2067" i="20"/>
  <c r="AS2067" i="20"/>
  <c r="AT2067" i="20"/>
  <c r="AU2067" i="20"/>
  <c r="AH2068" i="20"/>
  <c r="AI2068" i="20"/>
  <c r="AJ2068" i="20" s="1"/>
  <c r="AK2068" i="20"/>
  <c r="AL2068" i="20"/>
  <c r="AM2068" i="20"/>
  <c r="AN2068" i="20"/>
  <c r="AO2068" i="20"/>
  <c r="AP2068" i="20"/>
  <c r="AQ2068" i="20"/>
  <c r="AR2068" i="20"/>
  <c r="AS2068" i="20"/>
  <c r="AT2068" i="20"/>
  <c r="AU2068" i="20"/>
  <c r="AH2069" i="20"/>
  <c r="AI2069" i="20"/>
  <c r="AJ2069" i="20" s="1"/>
  <c r="AK2069" i="20"/>
  <c r="AL2069" i="20"/>
  <c r="AM2069" i="20"/>
  <c r="AN2069" i="20"/>
  <c r="AO2069" i="20"/>
  <c r="AP2069" i="20"/>
  <c r="AQ2069" i="20"/>
  <c r="AR2069" i="20"/>
  <c r="AS2069" i="20"/>
  <c r="AT2069" i="20"/>
  <c r="AU2069" i="20"/>
  <c r="AH2070" i="20"/>
  <c r="AI2070" i="20"/>
  <c r="AJ2070" i="20" s="1"/>
  <c r="AK2070" i="20"/>
  <c r="AL2070" i="20"/>
  <c r="AM2070" i="20"/>
  <c r="AN2070" i="20"/>
  <c r="AO2070" i="20"/>
  <c r="AP2070" i="20"/>
  <c r="AQ2070" i="20"/>
  <c r="AR2070" i="20"/>
  <c r="AS2070" i="20"/>
  <c r="AT2070" i="20"/>
  <c r="AU2070" i="20"/>
  <c r="AH2071" i="20"/>
  <c r="AI2071" i="20"/>
  <c r="AJ2071" i="20" s="1"/>
  <c r="AK2071" i="20"/>
  <c r="AL2071" i="20"/>
  <c r="AM2071" i="20"/>
  <c r="AN2071" i="20"/>
  <c r="AO2071" i="20"/>
  <c r="AP2071" i="20"/>
  <c r="AQ2071" i="20"/>
  <c r="AR2071" i="20"/>
  <c r="AS2071" i="20"/>
  <c r="AT2071" i="20"/>
  <c r="AU2071" i="20"/>
  <c r="AH2072" i="20"/>
  <c r="AI2072" i="20"/>
  <c r="AJ2072" i="20" s="1"/>
  <c r="AK2072" i="20"/>
  <c r="AL2072" i="20"/>
  <c r="AM2072" i="20"/>
  <c r="AN2072" i="20"/>
  <c r="AO2072" i="20"/>
  <c r="AP2072" i="20"/>
  <c r="AQ2072" i="20"/>
  <c r="AR2072" i="20"/>
  <c r="AS2072" i="20"/>
  <c r="AT2072" i="20"/>
  <c r="AU2072" i="20"/>
  <c r="AH2073" i="20"/>
  <c r="AI2073" i="20"/>
  <c r="AJ2073" i="20" s="1"/>
  <c r="AK2073" i="20"/>
  <c r="AL2073" i="20"/>
  <c r="AM2073" i="20"/>
  <c r="AN2073" i="20"/>
  <c r="AO2073" i="20"/>
  <c r="AP2073" i="20"/>
  <c r="AQ2073" i="20"/>
  <c r="AR2073" i="20"/>
  <c r="AS2073" i="20"/>
  <c r="AT2073" i="20"/>
  <c r="AU2073" i="20"/>
  <c r="AH2074" i="20"/>
  <c r="AI2074" i="20"/>
  <c r="AJ2074" i="20" s="1"/>
  <c r="AK2074" i="20"/>
  <c r="AL2074" i="20"/>
  <c r="AM2074" i="20"/>
  <c r="AN2074" i="20"/>
  <c r="AO2074" i="20"/>
  <c r="AP2074" i="20"/>
  <c r="AQ2074" i="20"/>
  <c r="AR2074" i="20"/>
  <c r="AS2074" i="20"/>
  <c r="AT2074" i="20"/>
  <c r="AU2074" i="20"/>
  <c r="AH2075" i="20"/>
  <c r="AI2075" i="20"/>
  <c r="AJ2075" i="20" s="1"/>
  <c r="AK2075" i="20"/>
  <c r="AL2075" i="20"/>
  <c r="AM2075" i="20"/>
  <c r="AN2075" i="20"/>
  <c r="AO2075" i="20"/>
  <c r="AP2075" i="20"/>
  <c r="AQ2075" i="20"/>
  <c r="AR2075" i="20"/>
  <c r="AS2075" i="20"/>
  <c r="AT2075" i="20"/>
  <c r="AU2075" i="20"/>
  <c r="AH2076" i="20"/>
  <c r="AI2076" i="20"/>
  <c r="AJ2076" i="20" s="1"/>
  <c r="AK2076" i="20"/>
  <c r="AL2076" i="20"/>
  <c r="AM2076" i="20"/>
  <c r="AN2076" i="20"/>
  <c r="AO2076" i="20"/>
  <c r="AP2076" i="20"/>
  <c r="AQ2076" i="20"/>
  <c r="AR2076" i="20"/>
  <c r="AS2076" i="20"/>
  <c r="AT2076" i="20"/>
  <c r="AU2076" i="20"/>
  <c r="AH2077" i="20"/>
  <c r="AI2077" i="20"/>
  <c r="AJ2077" i="20" s="1"/>
  <c r="AK2077" i="20"/>
  <c r="AL2077" i="20"/>
  <c r="AM2077" i="20"/>
  <c r="AN2077" i="20"/>
  <c r="AO2077" i="20"/>
  <c r="AP2077" i="20"/>
  <c r="AQ2077" i="20"/>
  <c r="AR2077" i="20"/>
  <c r="AS2077" i="20"/>
  <c r="AT2077" i="20"/>
  <c r="AU2077" i="20"/>
  <c r="AH2078" i="20"/>
  <c r="AI2078" i="20"/>
  <c r="AJ2078" i="20" s="1"/>
  <c r="AK2078" i="20"/>
  <c r="AL2078" i="20"/>
  <c r="AM2078" i="20"/>
  <c r="AN2078" i="20"/>
  <c r="AO2078" i="20"/>
  <c r="AP2078" i="20"/>
  <c r="AQ2078" i="20"/>
  <c r="AR2078" i="20"/>
  <c r="AS2078" i="20"/>
  <c r="AT2078" i="20"/>
  <c r="AU2078" i="20"/>
  <c r="AH2079" i="20"/>
  <c r="AI2079" i="20"/>
  <c r="AJ2079" i="20" s="1"/>
  <c r="AK2079" i="20"/>
  <c r="AL2079" i="20"/>
  <c r="AM2079" i="20"/>
  <c r="AN2079" i="20"/>
  <c r="AO2079" i="20"/>
  <c r="AP2079" i="20"/>
  <c r="AQ2079" i="20"/>
  <c r="AR2079" i="20"/>
  <c r="AS2079" i="20"/>
  <c r="AT2079" i="20"/>
  <c r="AU2079" i="20"/>
  <c r="AH2080" i="20"/>
  <c r="AI2080" i="20"/>
  <c r="AJ2080" i="20" s="1"/>
  <c r="AK2080" i="20"/>
  <c r="AL2080" i="20"/>
  <c r="AM2080" i="20"/>
  <c r="AN2080" i="20"/>
  <c r="AO2080" i="20"/>
  <c r="AP2080" i="20"/>
  <c r="AQ2080" i="20"/>
  <c r="AR2080" i="20"/>
  <c r="AS2080" i="20"/>
  <c r="AT2080" i="20"/>
  <c r="AU2080" i="20"/>
  <c r="AH2081" i="20"/>
  <c r="AI2081" i="20"/>
  <c r="AJ2081" i="20" s="1"/>
  <c r="AK2081" i="20"/>
  <c r="AL2081" i="20"/>
  <c r="AM2081" i="20"/>
  <c r="AN2081" i="20"/>
  <c r="AO2081" i="20"/>
  <c r="AP2081" i="20"/>
  <c r="AQ2081" i="20"/>
  <c r="AR2081" i="20"/>
  <c r="AS2081" i="20"/>
  <c r="AT2081" i="20"/>
  <c r="AU2081" i="20"/>
  <c r="AH2082" i="20"/>
  <c r="AI2082" i="20"/>
  <c r="AJ2082" i="20" s="1"/>
  <c r="AK2082" i="20"/>
  <c r="AL2082" i="20"/>
  <c r="AM2082" i="20"/>
  <c r="AN2082" i="20"/>
  <c r="AO2082" i="20"/>
  <c r="AP2082" i="20"/>
  <c r="AQ2082" i="20"/>
  <c r="AR2082" i="20"/>
  <c r="AS2082" i="20"/>
  <c r="AT2082" i="20"/>
  <c r="AU2082" i="20"/>
  <c r="AH2083" i="20"/>
  <c r="AI2083" i="20"/>
  <c r="AJ2083" i="20" s="1"/>
  <c r="AK2083" i="20"/>
  <c r="AL2083" i="20"/>
  <c r="AM2083" i="20"/>
  <c r="AN2083" i="20"/>
  <c r="AO2083" i="20"/>
  <c r="AP2083" i="20"/>
  <c r="AQ2083" i="20"/>
  <c r="AR2083" i="20"/>
  <c r="AS2083" i="20"/>
  <c r="AT2083" i="20"/>
  <c r="AU2083" i="20"/>
  <c r="AH2084" i="20"/>
  <c r="AI2084" i="20"/>
  <c r="AJ2084" i="20" s="1"/>
  <c r="AK2084" i="20"/>
  <c r="AL2084" i="20"/>
  <c r="AM2084" i="20"/>
  <c r="AN2084" i="20"/>
  <c r="AO2084" i="20"/>
  <c r="AP2084" i="20"/>
  <c r="AQ2084" i="20"/>
  <c r="AR2084" i="20"/>
  <c r="AS2084" i="20"/>
  <c r="AT2084" i="20"/>
  <c r="AU2084" i="20"/>
  <c r="AH2085" i="20"/>
  <c r="AI2085" i="20"/>
  <c r="AJ2085" i="20" s="1"/>
  <c r="AK2085" i="20"/>
  <c r="AL2085" i="20"/>
  <c r="AM2085" i="20"/>
  <c r="AN2085" i="20"/>
  <c r="AO2085" i="20"/>
  <c r="AP2085" i="20"/>
  <c r="AQ2085" i="20"/>
  <c r="AR2085" i="20"/>
  <c r="AS2085" i="20"/>
  <c r="AT2085" i="20"/>
  <c r="AU2085" i="20"/>
  <c r="AH2086" i="20"/>
  <c r="AI2086" i="20"/>
  <c r="AJ2086" i="20" s="1"/>
  <c r="AK2086" i="20"/>
  <c r="AL2086" i="20"/>
  <c r="AM2086" i="20"/>
  <c r="AN2086" i="20"/>
  <c r="AO2086" i="20"/>
  <c r="AP2086" i="20"/>
  <c r="AQ2086" i="20"/>
  <c r="AR2086" i="20"/>
  <c r="AS2086" i="20"/>
  <c r="AT2086" i="20"/>
  <c r="AU2086" i="20"/>
  <c r="AH2087" i="20"/>
  <c r="AI2087" i="20"/>
  <c r="AJ2087" i="20" s="1"/>
  <c r="AK2087" i="20"/>
  <c r="AL2087" i="20"/>
  <c r="AM2087" i="20"/>
  <c r="AN2087" i="20"/>
  <c r="AO2087" i="20"/>
  <c r="AP2087" i="20"/>
  <c r="AQ2087" i="20"/>
  <c r="AR2087" i="20"/>
  <c r="AS2087" i="20"/>
  <c r="AT2087" i="20"/>
  <c r="AU2087" i="20"/>
  <c r="AH2088" i="20"/>
  <c r="AI2088" i="20"/>
  <c r="AJ2088" i="20" s="1"/>
  <c r="AK2088" i="20"/>
  <c r="AL2088" i="20"/>
  <c r="AM2088" i="20"/>
  <c r="AN2088" i="20"/>
  <c r="AO2088" i="20"/>
  <c r="AP2088" i="20"/>
  <c r="AQ2088" i="20"/>
  <c r="AR2088" i="20"/>
  <c r="AS2088" i="20"/>
  <c r="AT2088" i="20"/>
  <c r="AU2088" i="20"/>
  <c r="AH2089" i="20"/>
  <c r="AI2089" i="20"/>
  <c r="AJ2089" i="20" s="1"/>
  <c r="AK2089" i="20"/>
  <c r="AL2089" i="20"/>
  <c r="AM2089" i="20"/>
  <c r="AN2089" i="20" s="1"/>
  <c r="AO2089" i="20"/>
  <c r="AP2089" i="20"/>
  <c r="AQ2089" i="20"/>
  <c r="AR2089" i="20"/>
  <c r="AS2089" i="20"/>
  <c r="AT2089" i="20" s="1"/>
  <c r="AU2089" i="20"/>
  <c r="AH2090" i="20"/>
  <c r="AI2090" i="20"/>
  <c r="AJ2090" i="20" s="1"/>
  <c r="AK2090" i="20"/>
  <c r="AL2090" i="20"/>
  <c r="AM2090" i="20"/>
  <c r="AN2090" i="20"/>
  <c r="AO2090" i="20"/>
  <c r="AP2090" i="20"/>
  <c r="AQ2090" i="20"/>
  <c r="AR2090" i="20"/>
  <c r="AS2090" i="20"/>
  <c r="AT2090" i="20"/>
  <c r="AU2090" i="20"/>
  <c r="AH2091" i="20"/>
  <c r="AI2091" i="20"/>
  <c r="AJ2091" i="20" s="1"/>
  <c r="AK2091" i="20"/>
  <c r="AL2091" i="20"/>
  <c r="AM2091" i="20"/>
  <c r="AN2091" i="20"/>
  <c r="AO2091" i="20"/>
  <c r="AP2091" i="20"/>
  <c r="AQ2091" i="20"/>
  <c r="AR2091" i="20"/>
  <c r="AS2091" i="20"/>
  <c r="AT2091" i="20"/>
  <c r="AU2091" i="20"/>
  <c r="AH2092" i="20"/>
  <c r="AI2092" i="20"/>
  <c r="AJ2092" i="20" s="1"/>
  <c r="AK2092" i="20"/>
  <c r="AL2092" i="20"/>
  <c r="AM2092" i="20"/>
  <c r="AN2092" i="20"/>
  <c r="AO2092" i="20"/>
  <c r="AP2092" i="20"/>
  <c r="AQ2092" i="20"/>
  <c r="AR2092" i="20"/>
  <c r="AS2092" i="20"/>
  <c r="AT2092" i="20"/>
  <c r="AU2092" i="20"/>
  <c r="AH2093" i="20"/>
  <c r="AI2093" i="20"/>
  <c r="AJ2093" i="20" s="1"/>
  <c r="AK2093" i="20"/>
  <c r="AL2093" i="20"/>
  <c r="AM2093" i="20"/>
  <c r="AN2093" i="20"/>
  <c r="AO2093" i="20"/>
  <c r="AP2093" i="20"/>
  <c r="AQ2093" i="20"/>
  <c r="AR2093" i="20"/>
  <c r="AS2093" i="20"/>
  <c r="AT2093" i="20"/>
  <c r="AU2093" i="20"/>
  <c r="AH2094" i="20"/>
  <c r="AI2094" i="20"/>
  <c r="AJ2094" i="20" s="1"/>
  <c r="AK2094" i="20"/>
  <c r="AL2094" i="20"/>
  <c r="AM2094" i="20"/>
  <c r="AN2094" i="20"/>
  <c r="AO2094" i="20"/>
  <c r="AP2094" i="20"/>
  <c r="AQ2094" i="20"/>
  <c r="AR2094" i="20"/>
  <c r="AS2094" i="20"/>
  <c r="AT2094" i="20"/>
  <c r="AU2094" i="20"/>
  <c r="AH2095" i="20"/>
  <c r="AI2095" i="20"/>
  <c r="AJ2095" i="20" s="1"/>
  <c r="AK2095" i="20"/>
  <c r="AL2095" i="20"/>
  <c r="AM2095" i="20"/>
  <c r="AN2095" i="20"/>
  <c r="AO2095" i="20"/>
  <c r="AP2095" i="20"/>
  <c r="AQ2095" i="20"/>
  <c r="AR2095" i="20"/>
  <c r="AS2095" i="20"/>
  <c r="AT2095" i="20"/>
  <c r="AU2095" i="20"/>
  <c r="AH2096" i="20"/>
  <c r="AI2096" i="20"/>
  <c r="AJ2096" i="20" s="1"/>
  <c r="AK2096" i="20"/>
  <c r="AL2096" i="20"/>
  <c r="AM2096" i="20"/>
  <c r="AN2096" i="20"/>
  <c r="AO2096" i="20"/>
  <c r="AP2096" i="20"/>
  <c r="AQ2096" i="20"/>
  <c r="AR2096" i="20"/>
  <c r="AS2096" i="20"/>
  <c r="AT2096" i="20"/>
  <c r="AU2096" i="20"/>
  <c r="AH2097" i="20"/>
  <c r="AI2097" i="20"/>
  <c r="AJ2097" i="20" s="1"/>
  <c r="AK2097" i="20"/>
  <c r="AL2097" i="20"/>
  <c r="AM2097" i="20"/>
  <c r="AN2097" i="20"/>
  <c r="AO2097" i="20"/>
  <c r="AP2097" i="20"/>
  <c r="AQ2097" i="20"/>
  <c r="AR2097" i="20"/>
  <c r="AS2097" i="20"/>
  <c r="AT2097" i="20"/>
  <c r="AU2097" i="20"/>
  <c r="AH2098" i="20"/>
  <c r="AI2098" i="20"/>
  <c r="AJ2098" i="20" s="1"/>
  <c r="AK2098" i="20"/>
  <c r="AL2098" i="20"/>
  <c r="AM2098" i="20"/>
  <c r="AN2098" i="20"/>
  <c r="AO2098" i="20"/>
  <c r="AP2098" i="20"/>
  <c r="AQ2098" i="20"/>
  <c r="AR2098" i="20"/>
  <c r="AS2098" i="20"/>
  <c r="AT2098" i="20"/>
  <c r="AU2098" i="20"/>
  <c r="AH2099" i="20"/>
  <c r="AI2099" i="20"/>
  <c r="AJ2099" i="20" s="1"/>
  <c r="AK2099" i="20"/>
  <c r="AL2099" i="20"/>
  <c r="AM2099" i="20"/>
  <c r="AN2099" i="20"/>
  <c r="AO2099" i="20"/>
  <c r="AP2099" i="20"/>
  <c r="AQ2099" i="20"/>
  <c r="AR2099" i="20"/>
  <c r="AS2099" i="20"/>
  <c r="AT2099" i="20"/>
  <c r="AU2099" i="20"/>
  <c r="AH2100" i="20"/>
  <c r="AI2100" i="20"/>
  <c r="AJ2100" i="20" s="1"/>
  <c r="AK2100" i="20"/>
  <c r="AL2100" i="20"/>
  <c r="AM2100" i="20"/>
  <c r="AN2100" i="20"/>
  <c r="AO2100" i="20"/>
  <c r="AP2100" i="20"/>
  <c r="AQ2100" i="20"/>
  <c r="AR2100" i="20"/>
  <c r="AS2100" i="20"/>
  <c r="AT2100" i="20"/>
  <c r="AU2100" i="20"/>
  <c r="AH2101" i="20"/>
  <c r="AI2101" i="20"/>
  <c r="AJ2101" i="20" s="1"/>
  <c r="AK2101" i="20"/>
  <c r="AL2101" i="20"/>
  <c r="AM2101" i="20"/>
  <c r="AN2101" i="20"/>
  <c r="AO2101" i="20"/>
  <c r="AP2101" i="20"/>
  <c r="AQ2101" i="20"/>
  <c r="AR2101" i="20"/>
  <c r="AS2101" i="20"/>
  <c r="AT2101" i="20"/>
  <c r="AU2101" i="20"/>
  <c r="AH2102" i="20"/>
  <c r="AI2102" i="20"/>
  <c r="AJ2102" i="20" s="1"/>
  <c r="AK2102" i="20"/>
  <c r="AL2102" i="20"/>
  <c r="AM2102" i="20"/>
  <c r="AN2102" i="20"/>
  <c r="AO2102" i="20"/>
  <c r="AP2102" i="20"/>
  <c r="AQ2102" i="20"/>
  <c r="AR2102" i="20"/>
  <c r="AS2102" i="20"/>
  <c r="AT2102" i="20"/>
  <c r="AU2102" i="20"/>
  <c r="AH2103" i="20"/>
  <c r="AI2103" i="20"/>
  <c r="AJ2103" i="20" s="1"/>
  <c r="AK2103" i="20"/>
  <c r="AL2103" i="20"/>
  <c r="AM2103" i="20"/>
  <c r="AN2103" i="20"/>
  <c r="AO2103" i="20"/>
  <c r="AP2103" i="20"/>
  <c r="AQ2103" i="20"/>
  <c r="AR2103" i="20"/>
  <c r="AS2103" i="20"/>
  <c r="AT2103" i="20"/>
  <c r="AU2103" i="20"/>
  <c r="AH2104" i="20"/>
  <c r="AI2104" i="20"/>
  <c r="AJ2104" i="20" s="1"/>
  <c r="AK2104" i="20"/>
  <c r="AL2104" i="20"/>
  <c r="AM2104" i="20"/>
  <c r="AN2104" i="20"/>
  <c r="AO2104" i="20"/>
  <c r="AP2104" i="20"/>
  <c r="AQ2104" i="20"/>
  <c r="AR2104" i="20"/>
  <c r="AS2104" i="20"/>
  <c r="AT2104" i="20"/>
  <c r="AU2104" i="20"/>
  <c r="AH2105" i="20"/>
  <c r="AI2105" i="20"/>
  <c r="AJ2105" i="20" s="1"/>
  <c r="AK2105" i="20"/>
  <c r="AL2105" i="20"/>
  <c r="AM2105" i="20"/>
  <c r="AN2105" i="20"/>
  <c r="AO2105" i="20"/>
  <c r="AP2105" i="20"/>
  <c r="AQ2105" i="20"/>
  <c r="AR2105" i="20"/>
  <c r="AS2105" i="20"/>
  <c r="AT2105" i="20"/>
  <c r="AU2105" i="20"/>
  <c r="AH2106" i="20"/>
  <c r="AI2106" i="20"/>
  <c r="AJ2106" i="20" s="1"/>
  <c r="AK2106" i="20"/>
  <c r="AL2106" i="20"/>
  <c r="AM2106" i="20"/>
  <c r="AN2106" i="20"/>
  <c r="AO2106" i="20"/>
  <c r="AP2106" i="20"/>
  <c r="AQ2106" i="20"/>
  <c r="AR2106" i="20"/>
  <c r="AS2106" i="20"/>
  <c r="AT2106" i="20"/>
  <c r="AU2106" i="20"/>
  <c r="AH2107" i="20"/>
  <c r="AI2107" i="20"/>
  <c r="AJ2107" i="20" s="1"/>
  <c r="AK2107" i="20"/>
  <c r="AL2107" i="20"/>
  <c r="AM2107" i="20"/>
  <c r="AN2107" i="20"/>
  <c r="AO2107" i="20"/>
  <c r="AP2107" i="20"/>
  <c r="AQ2107" i="20"/>
  <c r="AR2107" i="20"/>
  <c r="AS2107" i="20"/>
  <c r="AT2107" i="20"/>
  <c r="AU2107" i="20"/>
  <c r="AH2108" i="20"/>
  <c r="AI2108" i="20"/>
  <c r="AJ2108" i="20" s="1"/>
  <c r="AK2108" i="20"/>
  <c r="AL2108" i="20"/>
  <c r="AM2108" i="20"/>
  <c r="AN2108" i="20"/>
  <c r="AO2108" i="20"/>
  <c r="AP2108" i="20"/>
  <c r="AQ2108" i="20"/>
  <c r="AR2108" i="20"/>
  <c r="AS2108" i="20"/>
  <c r="AT2108" i="20"/>
  <c r="AU2108" i="20"/>
  <c r="AH2109" i="20"/>
  <c r="AI2109" i="20"/>
  <c r="AJ2109" i="20" s="1"/>
  <c r="AK2109" i="20"/>
  <c r="AL2109" i="20"/>
  <c r="AM2109" i="20"/>
  <c r="AN2109" i="20"/>
  <c r="AO2109" i="20"/>
  <c r="AP2109" i="20"/>
  <c r="AQ2109" i="20"/>
  <c r="AR2109" i="20"/>
  <c r="AS2109" i="20"/>
  <c r="AT2109" i="20"/>
  <c r="AU2109" i="20"/>
  <c r="AH2110" i="20"/>
  <c r="AI2110" i="20"/>
  <c r="AJ2110" i="20" s="1"/>
  <c r="AK2110" i="20"/>
  <c r="AL2110" i="20"/>
  <c r="AM2110" i="20"/>
  <c r="AN2110" i="20"/>
  <c r="AO2110" i="20"/>
  <c r="AP2110" i="20"/>
  <c r="AQ2110" i="20"/>
  <c r="AR2110" i="20"/>
  <c r="AS2110" i="20"/>
  <c r="AT2110" i="20"/>
  <c r="AU2110" i="20"/>
  <c r="AH2111" i="20"/>
  <c r="AI2111" i="20"/>
  <c r="AJ2111" i="20" s="1"/>
  <c r="AK2111" i="20"/>
  <c r="AL2111" i="20"/>
  <c r="AM2111" i="20"/>
  <c r="AN2111" i="20"/>
  <c r="AO2111" i="20"/>
  <c r="AP2111" i="20"/>
  <c r="AQ2111" i="20"/>
  <c r="AR2111" i="20"/>
  <c r="AS2111" i="20"/>
  <c r="AT2111" i="20"/>
  <c r="AU2111" i="20"/>
  <c r="AH2112" i="20"/>
  <c r="AI2112" i="20"/>
  <c r="AJ2112" i="20" s="1"/>
  <c r="AK2112" i="20"/>
  <c r="AL2112" i="20"/>
  <c r="AM2112" i="20"/>
  <c r="AN2112" i="20"/>
  <c r="AO2112" i="20"/>
  <c r="AP2112" i="20"/>
  <c r="AQ2112" i="20"/>
  <c r="AR2112" i="20"/>
  <c r="AS2112" i="20"/>
  <c r="AT2112" i="20"/>
  <c r="AU2112" i="20"/>
  <c r="AH2113" i="20"/>
  <c r="AI2113" i="20"/>
  <c r="AJ2113" i="20" s="1"/>
  <c r="AK2113" i="20"/>
  <c r="AL2113" i="20"/>
  <c r="AM2113" i="20"/>
  <c r="AN2113" i="20"/>
  <c r="AO2113" i="20"/>
  <c r="AP2113" i="20"/>
  <c r="AQ2113" i="20"/>
  <c r="AR2113" i="20"/>
  <c r="AS2113" i="20"/>
  <c r="AT2113" i="20"/>
  <c r="AU2113" i="20"/>
  <c r="AH2114" i="20"/>
  <c r="AI2114" i="20"/>
  <c r="AJ2114" i="20" s="1"/>
  <c r="AK2114" i="20"/>
  <c r="AL2114" i="20"/>
  <c r="AM2114" i="20"/>
  <c r="AN2114" i="20"/>
  <c r="AO2114" i="20"/>
  <c r="AP2114" i="20"/>
  <c r="AQ2114" i="20"/>
  <c r="AR2114" i="20"/>
  <c r="AS2114" i="20"/>
  <c r="AT2114" i="20"/>
  <c r="AU2114" i="20"/>
  <c r="AH2115" i="20"/>
  <c r="AI2115" i="20"/>
  <c r="AJ2115" i="20" s="1"/>
  <c r="AK2115" i="20"/>
  <c r="AL2115" i="20"/>
  <c r="AM2115" i="20"/>
  <c r="AN2115" i="20"/>
  <c r="AO2115" i="20"/>
  <c r="AP2115" i="20"/>
  <c r="AQ2115" i="20"/>
  <c r="AR2115" i="20"/>
  <c r="AS2115" i="20"/>
  <c r="AT2115" i="20"/>
  <c r="AU2115" i="20"/>
  <c r="AH2116" i="20"/>
  <c r="AI2116" i="20"/>
  <c r="AJ2116" i="20" s="1"/>
  <c r="AK2116" i="20"/>
  <c r="AL2116" i="20"/>
  <c r="AM2116" i="20"/>
  <c r="AN2116" i="20"/>
  <c r="AO2116" i="20"/>
  <c r="AP2116" i="20"/>
  <c r="AQ2116" i="20"/>
  <c r="AR2116" i="20"/>
  <c r="AS2116" i="20"/>
  <c r="AT2116" i="20"/>
  <c r="AU2116" i="20"/>
  <c r="AH2117" i="20"/>
  <c r="AI2117" i="20"/>
  <c r="AJ2117" i="20" s="1"/>
  <c r="AK2117" i="20"/>
  <c r="AL2117" i="20"/>
  <c r="AM2117" i="20"/>
  <c r="AN2117" i="20"/>
  <c r="AO2117" i="20"/>
  <c r="AP2117" i="20"/>
  <c r="AQ2117" i="20"/>
  <c r="AR2117" i="20"/>
  <c r="AS2117" i="20"/>
  <c r="AT2117" i="20"/>
  <c r="AU2117" i="20"/>
  <c r="AH2118" i="20"/>
  <c r="AI2118" i="20"/>
  <c r="AJ2118" i="20" s="1"/>
  <c r="AK2118" i="20"/>
  <c r="AL2118" i="20"/>
  <c r="AM2118" i="20"/>
  <c r="AN2118" i="20"/>
  <c r="AO2118" i="20"/>
  <c r="AP2118" i="20"/>
  <c r="AQ2118" i="20"/>
  <c r="AR2118" i="20"/>
  <c r="AS2118" i="20"/>
  <c r="AT2118" i="20"/>
  <c r="AU2118" i="20"/>
  <c r="AH2119" i="20"/>
  <c r="AI2119" i="20"/>
  <c r="AJ2119" i="20" s="1"/>
  <c r="AK2119" i="20"/>
  <c r="AL2119" i="20"/>
  <c r="AM2119" i="20"/>
  <c r="AN2119" i="20"/>
  <c r="AO2119" i="20"/>
  <c r="AP2119" i="20"/>
  <c r="AQ2119" i="20"/>
  <c r="AR2119" i="20"/>
  <c r="AS2119" i="20"/>
  <c r="AT2119" i="20"/>
  <c r="AU2119" i="20"/>
  <c r="AH2120" i="20"/>
  <c r="AI2120" i="20"/>
  <c r="AJ2120" i="20" s="1"/>
  <c r="AK2120" i="20"/>
  <c r="AL2120" i="20"/>
  <c r="AM2120" i="20"/>
  <c r="AN2120" i="20"/>
  <c r="AO2120" i="20"/>
  <c r="AP2120" i="20"/>
  <c r="AQ2120" i="20"/>
  <c r="AR2120" i="20"/>
  <c r="AS2120" i="20"/>
  <c r="AT2120" i="20"/>
  <c r="AU2120" i="20"/>
  <c r="AH2121" i="20"/>
  <c r="AI2121" i="20"/>
  <c r="AJ2121" i="20" s="1"/>
  <c r="AK2121" i="20"/>
  <c r="AL2121" i="20"/>
  <c r="AM2121" i="20"/>
  <c r="AN2121" i="20"/>
  <c r="AO2121" i="20"/>
  <c r="AP2121" i="20"/>
  <c r="AQ2121" i="20"/>
  <c r="AR2121" i="20"/>
  <c r="AS2121" i="20"/>
  <c r="AT2121" i="20"/>
  <c r="AU2121" i="20"/>
  <c r="AH2122" i="20"/>
  <c r="AI2122" i="20"/>
  <c r="AJ2122" i="20" s="1"/>
  <c r="AK2122" i="20"/>
  <c r="AL2122" i="20"/>
  <c r="AM2122" i="20"/>
  <c r="AN2122" i="20"/>
  <c r="AO2122" i="20"/>
  <c r="AP2122" i="20"/>
  <c r="AQ2122" i="20"/>
  <c r="AR2122" i="20"/>
  <c r="AS2122" i="20"/>
  <c r="AT2122" i="20"/>
  <c r="AU2122" i="20"/>
  <c r="AH2123" i="20"/>
  <c r="AI2123" i="20"/>
  <c r="AJ2123" i="20" s="1"/>
  <c r="AK2123" i="20"/>
  <c r="AL2123" i="20"/>
  <c r="AM2123" i="20"/>
  <c r="AN2123" i="20"/>
  <c r="AO2123" i="20"/>
  <c r="AP2123" i="20"/>
  <c r="AQ2123" i="20"/>
  <c r="AR2123" i="20"/>
  <c r="AS2123" i="20"/>
  <c r="AT2123" i="20"/>
  <c r="AU2123" i="20"/>
  <c r="AH2124" i="20"/>
  <c r="AI2124" i="20"/>
  <c r="AJ2124" i="20" s="1"/>
  <c r="AK2124" i="20"/>
  <c r="AL2124" i="20"/>
  <c r="AM2124" i="20"/>
  <c r="AN2124" i="20"/>
  <c r="AO2124" i="20"/>
  <c r="AP2124" i="20"/>
  <c r="AQ2124" i="20"/>
  <c r="AR2124" i="20"/>
  <c r="AS2124" i="20"/>
  <c r="AT2124" i="20"/>
  <c r="AU2124" i="20"/>
  <c r="AH2125" i="20"/>
  <c r="AI2125" i="20"/>
  <c r="AJ2125" i="20" s="1"/>
  <c r="AK2125" i="20"/>
  <c r="AL2125" i="20"/>
  <c r="AM2125" i="20"/>
  <c r="AN2125" i="20"/>
  <c r="AO2125" i="20"/>
  <c r="AP2125" i="20"/>
  <c r="AQ2125" i="20"/>
  <c r="AR2125" i="20"/>
  <c r="AS2125" i="20"/>
  <c r="AT2125" i="20"/>
  <c r="AU2125" i="20"/>
  <c r="AH2126" i="20"/>
  <c r="AI2126" i="20"/>
  <c r="AJ2126" i="20" s="1"/>
  <c r="AK2126" i="20"/>
  <c r="AL2126" i="20"/>
  <c r="AM2126" i="20"/>
  <c r="AN2126" i="20"/>
  <c r="AO2126" i="20"/>
  <c r="AP2126" i="20"/>
  <c r="AQ2126" i="20"/>
  <c r="AR2126" i="20"/>
  <c r="AS2126" i="20"/>
  <c r="AT2126" i="20"/>
  <c r="AU2126" i="20"/>
  <c r="AH2127" i="20"/>
  <c r="AI2127" i="20"/>
  <c r="AJ2127" i="20" s="1"/>
  <c r="AK2127" i="20"/>
  <c r="AL2127" i="20"/>
  <c r="AM2127" i="20"/>
  <c r="AN2127" i="20"/>
  <c r="AO2127" i="20"/>
  <c r="AP2127" i="20"/>
  <c r="AQ2127" i="20"/>
  <c r="AR2127" i="20"/>
  <c r="AS2127" i="20"/>
  <c r="AT2127" i="20"/>
  <c r="AU2127" i="20"/>
  <c r="AH2128" i="20"/>
  <c r="AI2128" i="20"/>
  <c r="AJ2128" i="20" s="1"/>
  <c r="AK2128" i="20"/>
  <c r="AL2128" i="20"/>
  <c r="AM2128" i="20"/>
  <c r="AN2128" i="20"/>
  <c r="AO2128" i="20"/>
  <c r="AP2128" i="20"/>
  <c r="AQ2128" i="20"/>
  <c r="AR2128" i="20"/>
  <c r="AS2128" i="20"/>
  <c r="AT2128" i="20"/>
  <c r="AU2128" i="20"/>
  <c r="AH2129" i="20"/>
  <c r="AI2129" i="20"/>
  <c r="AJ2129" i="20" s="1"/>
  <c r="AK2129" i="20"/>
  <c r="AL2129" i="20"/>
  <c r="AM2129" i="20"/>
  <c r="AN2129" i="20"/>
  <c r="AO2129" i="20"/>
  <c r="AP2129" i="20"/>
  <c r="AQ2129" i="20"/>
  <c r="AR2129" i="20"/>
  <c r="AS2129" i="20"/>
  <c r="AT2129" i="20"/>
  <c r="AU2129" i="20"/>
  <c r="AH2130" i="20"/>
  <c r="AI2130" i="20"/>
  <c r="AJ2130" i="20" s="1"/>
  <c r="AK2130" i="20"/>
  <c r="AL2130" i="20"/>
  <c r="AM2130" i="20"/>
  <c r="AN2130" i="20"/>
  <c r="AO2130" i="20"/>
  <c r="AP2130" i="20"/>
  <c r="AQ2130" i="20"/>
  <c r="AR2130" i="20"/>
  <c r="AS2130" i="20"/>
  <c r="AT2130" i="20"/>
  <c r="AU2130" i="20"/>
  <c r="AH2131" i="20"/>
  <c r="AI2131" i="20"/>
  <c r="AJ2131" i="20" s="1"/>
  <c r="AK2131" i="20"/>
  <c r="AL2131" i="20"/>
  <c r="AM2131" i="20"/>
  <c r="AN2131" i="20"/>
  <c r="AO2131" i="20"/>
  <c r="AP2131" i="20"/>
  <c r="AQ2131" i="20"/>
  <c r="AR2131" i="20"/>
  <c r="AS2131" i="20"/>
  <c r="AT2131" i="20"/>
  <c r="AU2131" i="20"/>
  <c r="AH2132" i="20"/>
  <c r="AI2132" i="20"/>
  <c r="AJ2132" i="20" s="1"/>
  <c r="AK2132" i="20"/>
  <c r="AL2132" i="20"/>
  <c r="AM2132" i="20"/>
  <c r="AN2132" i="20"/>
  <c r="AO2132" i="20"/>
  <c r="AP2132" i="20"/>
  <c r="AQ2132" i="20"/>
  <c r="AR2132" i="20"/>
  <c r="AS2132" i="20"/>
  <c r="AT2132" i="20"/>
  <c r="AU2132" i="20"/>
  <c r="AH2133" i="20"/>
  <c r="AI2133" i="20"/>
  <c r="AJ2133" i="20" s="1"/>
  <c r="AK2133" i="20"/>
  <c r="AL2133" i="20"/>
  <c r="AM2133" i="20"/>
  <c r="AN2133" i="20"/>
  <c r="AO2133" i="20"/>
  <c r="AP2133" i="20"/>
  <c r="AQ2133" i="20"/>
  <c r="AR2133" i="20"/>
  <c r="AS2133" i="20"/>
  <c r="AT2133" i="20"/>
  <c r="AU2133" i="20"/>
  <c r="AH2134" i="20"/>
  <c r="AI2134" i="20"/>
  <c r="AJ2134" i="20" s="1"/>
  <c r="AK2134" i="20"/>
  <c r="AL2134" i="20"/>
  <c r="AM2134" i="20"/>
  <c r="AN2134" i="20"/>
  <c r="AO2134" i="20"/>
  <c r="AP2134" i="20"/>
  <c r="AQ2134" i="20"/>
  <c r="AR2134" i="20"/>
  <c r="AS2134" i="20"/>
  <c r="AT2134" i="20"/>
  <c r="AU2134" i="20"/>
  <c r="AH2135" i="20"/>
  <c r="AI2135" i="20"/>
  <c r="AJ2135" i="20" s="1"/>
  <c r="AK2135" i="20"/>
  <c r="AL2135" i="20"/>
  <c r="AM2135" i="20"/>
  <c r="AN2135" i="20"/>
  <c r="AO2135" i="20"/>
  <c r="AP2135" i="20"/>
  <c r="AQ2135" i="20"/>
  <c r="AR2135" i="20"/>
  <c r="AS2135" i="20"/>
  <c r="AT2135" i="20"/>
  <c r="AU2135" i="20"/>
  <c r="AH2136" i="20"/>
  <c r="AI2136" i="20"/>
  <c r="AJ2136" i="20" s="1"/>
  <c r="AK2136" i="20"/>
  <c r="AL2136" i="20"/>
  <c r="AM2136" i="20"/>
  <c r="AN2136" i="20"/>
  <c r="AO2136" i="20"/>
  <c r="AP2136" i="20"/>
  <c r="AQ2136" i="20"/>
  <c r="AR2136" i="20"/>
  <c r="AS2136" i="20"/>
  <c r="AT2136" i="20"/>
  <c r="AU2136" i="20"/>
  <c r="AH2137" i="20"/>
  <c r="AI2137" i="20"/>
  <c r="AJ2137" i="20" s="1"/>
  <c r="AK2137" i="20"/>
  <c r="AL2137" i="20"/>
  <c r="AM2137" i="20"/>
  <c r="AN2137" i="20"/>
  <c r="AO2137" i="20"/>
  <c r="AP2137" i="20"/>
  <c r="AQ2137" i="20"/>
  <c r="AR2137" i="20"/>
  <c r="AS2137" i="20"/>
  <c r="AT2137" i="20"/>
  <c r="AU2137" i="20"/>
  <c r="AH2138" i="20"/>
  <c r="AI2138" i="20"/>
  <c r="AJ2138" i="20" s="1"/>
  <c r="AK2138" i="20"/>
  <c r="AL2138" i="20"/>
  <c r="AM2138" i="20"/>
  <c r="AN2138" i="20"/>
  <c r="AO2138" i="20"/>
  <c r="AP2138" i="20"/>
  <c r="AQ2138" i="20"/>
  <c r="AR2138" i="20"/>
  <c r="AS2138" i="20"/>
  <c r="AT2138" i="20"/>
  <c r="AU2138" i="20"/>
  <c r="AH2139" i="20"/>
  <c r="AI2139" i="20"/>
  <c r="AJ2139" i="20" s="1"/>
  <c r="AK2139" i="20"/>
  <c r="AL2139" i="20"/>
  <c r="AM2139" i="20"/>
  <c r="AN2139" i="20"/>
  <c r="AO2139" i="20"/>
  <c r="AP2139" i="20"/>
  <c r="AQ2139" i="20"/>
  <c r="AR2139" i="20"/>
  <c r="AS2139" i="20"/>
  <c r="AT2139" i="20"/>
  <c r="AU2139" i="20"/>
  <c r="AH2140" i="20"/>
  <c r="AI2140" i="20"/>
  <c r="AJ2140" i="20" s="1"/>
  <c r="AK2140" i="20"/>
  <c r="AL2140" i="20"/>
  <c r="AM2140" i="20"/>
  <c r="AN2140" i="20"/>
  <c r="AO2140" i="20"/>
  <c r="AP2140" i="20"/>
  <c r="AQ2140" i="20"/>
  <c r="AR2140" i="20"/>
  <c r="AS2140" i="20"/>
  <c r="AT2140" i="20"/>
  <c r="AU2140" i="20"/>
  <c r="AH2141" i="20"/>
  <c r="AI2141" i="20"/>
  <c r="AJ2141" i="20" s="1"/>
  <c r="AK2141" i="20"/>
  <c r="AL2141" i="20"/>
  <c r="AM2141" i="20"/>
  <c r="AN2141" i="20"/>
  <c r="AO2141" i="20"/>
  <c r="AP2141" i="20"/>
  <c r="AQ2141" i="20"/>
  <c r="AR2141" i="20"/>
  <c r="AS2141" i="20"/>
  <c r="AT2141" i="20"/>
  <c r="AU2141" i="20"/>
  <c r="AH2142" i="20"/>
  <c r="AI2142" i="20"/>
  <c r="AJ2142" i="20" s="1"/>
  <c r="AK2142" i="20"/>
  <c r="AL2142" i="20"/>
  <c r="AM2142" i="20"/>
  <c r="AN2142" i="20"/>
  <c r="AO2142" i="20"/>
  <c r="AP2142" i="20"/>
  <c r="AQ2142" i="20"/>
  <c r="AR2142" i="20"/>
  <c r="AS2142" i="20"/>
  <c r="AT2142" i="20"/>
  <c r="AU2142" i="20"/>
  <c r="AH2143" i="20"/>
  <c r="AI2143" i="20"/>
  <c r="AJ2143" i="20" s="1"/>
  <c r="AK2143" i="20"/>
  <c r="AL2143" i="20"/>
  <c r="AM2143" i="20"/>
  <c r="AN2143" i="20"/>
  <c r="AO2143" i="20"/>
  <c r="AP2143" i="20"/>
  <c r="AQ2143" i="20"/>
  <c r="AR2143" i="20"/>
  <c r="AS2143" i="20"/>
  <c r="AT2143" i="20"/>
  <c r="AU2143" i="20"/>
  <c r="AH2144" i="20"/>
  <c r="AI2144" i="20"/>
  <c r="AJ2144" i="20" s="1"/>
  <c r="AK2144" i="20"/>
  <c r="AL2144" i="20"/>
  <c r="AM2144" i="20"/>
  <c r="AN2144" i="20"/>
  <c r="AO2144" i="20"/>
  <c r="AP2144" i="20"/>
  <c r="AQ2144" i="20"/>
  <c r="AR2144" i="20"/>
  <c r="AS2144" i="20"/>
  <c r="AT2144" i="20"/>
  <c r="AU2144" i="20"/>
  <c r="AH2145" i="20"/>
  <c r="AI2145" i="20"/>
  <c r="AJ2145" i="20" s="1"/>
  <c r="AK2145" i="20"/>
  <c r="AL2145" i="20"/>
  <c r="AM2145" i="20"/>
  <c r="AN2145" i="20"/>
  <c r="AO2145" i="20"/>
  <c r="AP2145" i="20"/>
  <c r="AQ2145" i="20"/>
  <c r="AR2145" i="20"/>
  <c r="AS2145" i="20"/>
  <c r="AT2145" i="20"/>
  <c r="AU2145" i="20"/>
  <c r="AH2146" i="20"/>
  <c r="AI2146" i="20"/>
  <c r="AJ2146" i="20" s="1"/>
  <c r="AK2146" i="20"/>
  <c r="AL2146" i="20"/>
  <c r="AM2146" i="20"/>
  <c r="AN2146" i="20"/>
  <c r="AO2146" i="20"/>
  <c r="AP2146" i="20"/>
  <c r="AQ2146" i="20"/>
  <c r="AR2146" i="20"/>
  <c r="AS2146" i="20"/>
  <c r="AT2146" i="20"/>
  <c r="AU2146" i="20"/>
  <c r="AH2147" i="20"/>
  <c r="AI2147" i="20"/>
  <c r="AJ2147" i="20" s="1"/>
  <c r="AK2147" i="20"/>
  <c r="AL2147" i="20"/>
  <c r="AM2147" i="20"/>
  <c r="AN2147" i="20"/>
  <c r="AO2147" i="20"/>
  <c r="AP2147" i="20"/>
  <c r="AQ2147" i="20"/>
  <c r="AR2147" i="20"/>
  <c r="AS2147" i="20"/>
  <c r="AT2147" i="20"/>
  <c r="AU2147" i="20"/>
  <c r="AH2148" i="20"/>
  <c r="AI2148" i="20"/>
  <c r="AJ2148" i="20" s="1"/>
  <c r="AK2148" i="20"/>
  <c r="AL2148" i="20"/>
  <c r="AM2148" i="20"/>
  <c r="AN2148" i="20"/>
  <c r="AO2148" i="20"/>
  <c r="AP2148" i="20"/>
  <c r="AQ2148" i="20"/>
  <c r="AR2148" i="20"/>
  <c r="AS2148" i="20"/>
  <c r="AT2148" i="20"/>
  <c r="AU2148" i="20"/>
  <c r="AH2149" i="20"/>
  <c r="AI2149" i="20"/>
  <c r="AJ2149" i="20" s="1"/>
  <c r="AK2149" i="20"/>
  <c r="AL2149" i="20"/>
  <c r="AM2149" i="20"/>
  <c r="AN2149" i="20"/>
  <c r="AO2149" i="20"/>
  <c r="AP2149" i="20"/>
  <c r="AQ2149" i="20"/>
  <c r="AR2149" i="20"/>
  <c r="AS2149" i="20"/>
  <c r="AT2149" i="20"/>
  <c r="AU2149" i="20"/>
  <c r="AH2150" i="20"/>
  <c r="AI2150" i="20"/>
  <c r="AJ2150" i="20" s="1"/>
  <c r="AK2150" i="20"/>
  <c r="AL2150" i="20"/>
  <c r="AM2150" i="20"/>
  <c r="AN2150" i="20"/>
  <c r="AO2150" i="20"/>
  <c r="AP2150" i="20"/>
  <c r="AQ2150" i="20"/>
  <c r="AR2150" i="20"/>
  <c r="AS2150" i="20"/>
  <c r="AT2150" i="20"/>
  <c r="AU2150" i="20"/>
  <c r="AH2151" i="20"/>
  <c r="AI2151" i="20"/>
  <c r="AJ2151" i="20" s="1"/>
  <c r="AK2151" i="20"/>
  <c r="AL2151" i="20"/>
  <c r="AM2151" i="20"/>
  <c r="AN2151" i="20"/>
  <c r="AO2151" i="20"/>
  <c r="AP2151" i="20"/>
  <c r="AQ2151" i="20"/>
  <c r="AR2151" i="20"/>
  <c r="AS2151" i="20"/>
  <c r="AT2151" i="20"/>
  <c r="AU2151" i="20"/>
  <c r="AH2152" i="20"/>
  <c r="AI2152" i="20"/>
  <c r="AJ2152" i="20" s="1"/>
  <c r="AK2152" i="20"/>
  <c r="AL2152" i="20"/>
  <c r="AM2152" i="20"/>
  <c r="AN2152" i="20"/>
  <c r="AO2152" i="20"/>
  <c r="AP2152" i="20"/>
  <c r="AQ2152" i="20"/>
  <c r="AR2152" i="20"/>
  <c r="AS2152" i="20"/>
  <c r="AT2152" i="20"/>
  <c r="AU2152" i="20"/>
  <c r="AH2153" i="20"/>
  <c r="AI2153" i="20"/>
  <c r="AJ2153" i="20" s="1"/>
  <c r="AK2153" i="20"/>
  <c r="AL2153" i="20"/>
  <c r="AM2153" i="20"/>
  <c r="AN2153" i="20"/>
  <c r="AO2153" i="20"/>
  <c r="AP2153" i="20"/>
  <c r="AQ2153" i="20"/>
  <c r="AR2153" i="20"/>
  <c r="AS2153" i="20"/>
  <c r="AT2153" i="20"/>
  <c r="AU2153" i="20"/>
  <c r="AH2154" i="20"/>
  <c r="AI2154" i="20"/>
  <c r="AJ2154" i="20" s="1"/>
  <c r="AK2154" i="20"/>
  <c r="AL2154" i="20"/>
  <c r="AM2154" i="20"/>
  <c r="AN2154" i="20"/>
  <c r="AO2154" i="20"/>
  <c r="AP2154" i="20"/>
  <c r="AQ2154" i="20"/>
  <c r="AR2154" i="20"/>
  <c r="AS2154" i="20"/>
  <c r="AT2154" i="20"/>
  <c r="AU2154" i="20"/>
  <c r="AH2155" i="20"/>
  <c r="AI2155" i="20"/>
  <c r="AJ2155" i="20" s="1"/>
  <c r="AK2155" i="20"/>
  <c r="AL2155" i="20"/>
  <c r="AM2155" i="20"/>
  <c r="AN2155" i="20"/>
  <c r="AO2155" i="20"/>
  <c r="AP2155" i="20"/>
  <c r="AQ2155" i="20"/>
  <c r="AR2155" i="20"/>
  <c r="AS2155" i="20"/>
  <c r="AT2155" i="20"/>
  <c r="AU2155" i="20"/>
  <c r="AH2156" i="20"/>
  <c r="AI2156" i="20"/>
  <c r="AJ2156" i="20" s="1"/>
  <c r="AK2156" i="20"/>
  <c r="AL2156" i="20"/>
  <c r="AM2156" i="20"/>
  <c r="AN2156" i="20"/>
  <c r="AO2156" i="20"/>
  <c r="AP2156" i="20"/>
  <c r="AQ2156" i="20"/>
  <c r="AR2156" i="20"/>
  <c r="AS2156" i="20"/>
  <c r="AT2156" i="20"/>
  <c r="AU2156" i="20"/>
  <c r="AH2157" i="20"/>
  <c r="AI2157" i="20"/>
  <c r="AJ2157" i="20" s="1"/>
  <c r="AK2157" i="20"/>
  <c r="AL2157" i="20"/>
  <c r="AM2157" i="20"/>
  <c r="AN2157" i="20"/>
  <c r="AO2157" i="20"/>
  <c r="AP2157" i="20"/>
  <c r="AQ2157" i="20"/>
  <c r="AR2157" i="20"/>
  <c r="AS2157" i="20"/>
  <c r="AT2157" i="20"/>
  <c r="AU2157" i="20"/>
  <c r="AH2158" i="20"/>
  <c r="AI2158" i="20"/>
  <c r="AJ2158" i="20" s="1"/>
  <c r="AK2158" i="20"/>
  <c r="AL2158" i="20"/>
  <c r="AM2158" i="20"/>
  <c r="AN2158" i="20"/>
  <c r="AO2158" i="20"/>
  <c r="AP2158" i="20"/>
  <c r="AQ2158" i="20"/>
  <c r="AR2158" i="20"/>
  <c r="AS2158" i="20"/>
  <c r="AT2158" i="20"/>
  <c r="AU2158" i="20"/>
  <c r="AH2159" i="20"/>
  <c r="AI2159" i="20"/>
  <c r="AJ2159" i="20" s="1"/>
  <c r="AK2159" i="20"/>
  <c r="AL2159" i="20"/>
  <c r="AM2159" i="20"/>
  <c r="AN2159" i="20"/>
  <c r="AO2159" i="20"/>
  <c r="AP2159" i="20"/>
  <c r="AQ2159" i="20"/>
  <c r="AR2159" i="20"/>
  <c r="AS2159" i="20"/>
  <c r="AT2159" i="20"/>
  <c r="AU2159" i="20"/>
  <c r="AH2160" i="20"/>
  <c r="AI2160" i="20"/>
  <c r="AJ2160" i="20" s="1"/>
  <c r="AK2160" i="20"/>
  <c r="AL2160" i="20"/>
  <c r="AM2160" i="20"/>
  <c r="AN2160" i="20"/>
  <c r="AO2160" i="20"/>
  <c r="AP2160" i="20"/>
  <c r="AQ2160" i="20"/>
  <c r="AR2160" i="20"/>
  <c r="AS2160" i="20"/>
  <c r="AT2160" i="20"/>
  <c r="AU2160" i="20"/>
  <c r="AH2161" i="20"/>
  <c r="AI2161" i="20"/>
  <c r="AJ2161" i="20" s="1"/>
  <c r="AK2161" i="20"/>
  <c r="AL2161" i="20"/>
  <c r="AM2161" i="20"/>
  <c r="AN2161" i="20"/>
  <c r="AO2161" i="20"/>
  <c r="AP2161" i="20"/>
  <c r="AQ2161" i="20"/>
  <c r="AR2161" i="20"/>
  <c r="AS2161" i="20"/>
  <c r="AT2161" i="20"/>
  <c r="AU2161" i="20"/>
  <c r="AH2162" i="20"/>
  <c r="AI2162" i="20"/>
  <c r="AJ2162" i="20" s="1"/>
  <c r="AK2162" i="20"/>
  <c r="AL2162" i="20"/>
  <c r="AM2162" i="20"/>
  <c r="AN2162" i="20"/>
  <c r="AO2162" i="20"/>
  <c r="AP2162" i="20"/>
  <c r="AQ2162" i="20"/>
  <c r="AR2162" i="20"/>
  <c r="AS2162" i="20"/>
  <c r="AT2162" i="20"/>
  <c r="AU2162" i="20"/>
  <c r="AH2163" i="20"/>
  <c r="AI2163" i="20"/>
  <c r="AJ2163" i="20" s="1"/>
  <c r="AK2163" i="20"/>
  <c r="AL2163" i="20"/>
  <c r="AM2163" i="20"/>
  <c r="AN2163" i="20"/>
  <c r="AO2163" i="20"/>
  <c r="AP2163" i="20"/>
  <c r="AQ2163" i="20"/>
  <c r="AR2163" i="20"/>
  <c r="AS2163" i="20"/>
  <c r="AT2163" i="20"/>
  <c r="AU2163" i="20"/>
  <c r="AH2164" i="20"/>
  <c r="AI2164" i="20"/>
  <c r="AJ2164" i="20" s="1"/>
  <c r="AK2164" i="20"/>
  <c r="AL2164" i="20"/>
  <c r="AM2164" i="20"/>
  <c r="AN2164" i="20"/>
  <c r="AO2164" i="20"/>
  <c r="AP2164" i="20"/>
  <c r="AQ2164" i="20"/>
  <c r="AR2164" i="20"/>
  <c r="AS2164" i="20"/>
  <c r="AT2164" i="20"/>
  <c r="AU2164" i="20"/>
  <c r="AH2165" i="20"/>
  <c r="AI2165" i="20"/>
  <c r="AJ2165" i="20" s="1"/>
  <c r="AK2165" i="20"/>
  <c r="AL2165" i="20"/>
  <c r="AM2165" i="20"/>
  <c r="AN2165" i="20"/>
  <c r="AO2165" i="20"/>
  <c r="AP2165" i="20"/>
  <c r="AQ2165" i="20"/>
  <c r="AR2165" i="20"/>
  <c r="AS2165" i="20"/>
  <c r="AT2165" i="20"/>
  <c r="AU2165" i="20"/>
  <c r="AH2166" i="20"/>
  <c r="AI2166" i="20"/>
  <c r="AJ2166" i="20" s="1"/>
  <c r="AK2166" i="20"/>
  <c r="AL2166" i="20"/>
  <c r="AM2166" i="20"/>
  <c r="AN2166" i="20"/>
  <c r="AO2166" i="20"/>
  <c r="AP2166" i="20"/>
  <c r="AQ2166" i="20"/>
  <c r="AR2166" i="20"/>
  <c r="AS2166" i="20"/>
  <c r="AT2166" i="20"/>
  <c r="AU2166" i="20"/>
  <c r="AH2167" i="20"/>
  <c r="AI2167" i="20"/>
  <c r="AJ2167" i="20" s="1"/>
  <c r="AK2167" i="20"/>
  <c r="AL2167" i="20"/>
  <c r="AM2167" i="20"/>
  <c r="AN2167" i="20"/>
  <c r="AO2167" i="20"/>
  <c r="AP2167" i="20"/>
  <c r="AQ2167" i="20"/>
  <c r="AR2167" i="20"/>
  <c r="AS2167" i="20"/>
  <c r="AT2167" i="20"/>
  <c r="AU2167" i="20"/>
  <c r="AH2168" i="20"/>
  <c r="AI2168" i="20"/>
  <c r="AJ2168" i="20" s="1"/>
  <c r="AK2168" i="20"/>
  <c r="AL2168" i="20"/>
  <c r="AM2168" i="20"/>
  <c r="AN2168" i="20"/>
  <c r="AO2168" i="20"/>
  <c r="AP2168" i="20"/>
  <c r="AQ2168" i="20"/>
  <c r="AR2168" i="20"/>
  <c r="AS2168" i="20"/>
  <c r="AT2168" i="20"/>
  <c r="AU2168" i="20"/>
  <c r="AH2169" i="20"/>
  <c r="AI2169" i="20"/>
  <c r="AJ2169" i="20" s="1"/>
  <c r="AK2169" i="20"/>
  <c r="AL2169" i="20"/>
  <c r="AM2169" i="20"/>
  <c r="AN2169" i="20"/>
  <c r="AO2169" i="20"/>
  <c r="AP2169" i="20"/>
  <c r="AQ2169" i="20"/>
  <c r="AR2169" i="20"/>
  <c r="AS2169" i="20"/>
  <c r="AT2169" i="20"/>
  <c r="AU2169" i="20"/>
  <c r="AH2170" i="20"/>
  <c r="AI2170" i="20"/>
  <c r="AJ2170" i="20" s="1"/>
  <c r="AK2170" i="20"/>
  <c r="AL2170" i="20"/>
  <c r="AM2170" i="20"/>
  <c r="AN2170" i="20"/>
  <c r="AO2170" i="20"/>
  <c r="AP2170" i="20"/>
  <c r="AQ2170" i="20"/>
  <c r="AR2170" i="20"/>
  <c r="AS2170" i="20"/>
  <c r="AT2170" i="20"/>
  <c r="AU2170" i="20"/>
  <c r="AH2171" i="20"/>
  <c r="AI2171" i="20"/>
  <c r="AJ2171" i="20" s="1"/>
  <c r="AK2171" i="20"/>
  <c r="AL2171" i="20"/>
  <c r="AM2171" i="20"/>
  <c r="AN2171" i="20"/>
  <c r="AO2171" i="20"/>
  <c r="AP2171" i="20"/>
  <c r="AQ2171" i="20"/>
  <c r="AR2171" i="20"/>
  <c r="AS2171" i="20"/>
  <c r="AT2171" i="20"/>
  <c r="AU2171" i="20"/>
  <c r="AH2172" i="20"/>
  <c r="AI2172" i="20"/>
  <c r="AJ2172" i="20" s="1"/>
  <c r="AK2172" i="20"/>
  <c r="AL2172" i="20"/>
  <c r="AM2172" i="20"/>
  <c r="AN2172" i="20"/>
  <c r="AO2172" i="20"/>
  <c r="AP2172" i="20"/>
  <c r="AQ2172" i="20"/>
  <c r="AR2172" i="20"/>
  <c r="AS2172" i="20"/>
  <c r="AT2172" i="20"/>
  <c r="AU2172" i="20"/>
  <c r="AH2173" i="20"/>
  <c r="AI2173" i="20"/>
  <c r="AJ2173" i="20" s="1"/>
  <c r="AK2173" i="20"/>
  <c r="AL2173" i="20"/>
  <c r="AM2173" i="20"/>
  <c r="AN2173" i="20"/>
  <c r="AO2173" i="20"/>
  <c r="AP2173" i="20"/>
  <c r="AQ2173" i="20"/>
  <c r="AR2173" i="20"/>
  <c r="AS2173" i="20"/>
  <c r="AT2173" i="20"/>
  <c r="AU2173" i="20"/>
  <c r="AH2174" i="20"/>
  <c r="AI2174" i="20"/>
  <c r="AJ2174" i="20" s="1"/>
  <c r="AK2174" i="20"/>
  <c r="AL2174" i="20"/>
  <c r="AM2174" i="20"/>
  <c r="AN2174" i="20"/>
  <c r="AO2174" i="20"/>
  <c r="AP2174" i="20"/>
  <c r="AQ2174" i="20"/>
  <c r="AR2174" i="20"/>
  <c r="AS2174" i="20"/>
  <c r="AT2174" i="20"/>
  <c r="AU2174" i="20"/>
  <c r="AH2175" i="20"/>
  <c r="AI2175" i="20"/>
  <c r="AJ2175" i="20" s="1"/>
  <c r="AK2175" i="20"/>
  <c r="AL2175" i="20"/>
  <c r="AM2175" i="20"/>
  <c r="AN2175" i="20"/>
  <c r="AO2175" i="20"/>
  <c r="AP2175" i="20"/>
  <c r="AQ2175" i="20"/>
  <c r="AR2175" i="20"/>
  <c r="AS2175" i="20"/>
  <c r="AT2175" i="20"/>
  <c r="AU2175" i="20"/>
  <c r="AH2176" i="20"/>
  <c r="AI2176" i="20"/>
  <c r="AJ2176" i="20" s="1"/>
  <c r="AK2176" i="20"/>
  <c r="AL2176" i="20"/>
  <c r="AM2176" i="20"/>
  <c r="AN2176" i="20"/>
  <c r="AO2176" i="20"/>
  <c r="AP2176" i="20"/>
  <c r="AQ2176" i="20"/>
  <c r="AR2176" i="20"/>
  <c r="AS2176" i="20"/>
  <c r="AT2176" i="20"/>
  <c r="AU2176" i="20"/>
  <c r="AH2177" i="20"/>
  <c r="AI2177" i="20"/>
  <c r="AJ2177" i="20" s="1"/>
  <c r="AK2177" i="20"/>
  <c r="AL2177" i="20"/>
  <c r="AM2177" i="20"/>
  <c r="AN2177" i="20"/>
  <c r="AO2177" i="20"/>
  <c r="AP2177" i="20"/>
  <c r="AQ2177" i="20"/>
  <c r="AR2177" i="20"/>
  <c r="AS2177" i="20"/>
  <c r="AT2177" i="20"/>
  <c r="AU2177" i="20"/>
  <c r="AH2178" i="20"/>
  <c r="AI2178" i="20"/>
  <c r="AJ2178" i="20" s="1"/>
  <c r="AK2178" i="20"/>
  <c r="AL2178" i="20"/>
  <c r="AM2178" i="20"/>
  <c r="AN2178" i="20"/>
  <c r="AO2178" i="20"/>
  <c r="AP2178" i="20"/>
  <c r="AQ2178" i="20"/>
  <c r="AR2178" i="20"/>
  <c r="AS2178" i="20"/>
  <c r="AT2178" i="20"/>
  <c r="AU2178" i="20"/>
  <c r="AH2179" i="20"/>
  <c r="AI2179" i="20"/>
  <c r="AJ2179" i="20" s="1"/>
  <c r="AK2179" i="20"/>
  <c r="AL2179" i="20"/>
  <c r="AM2179" i="20"/>
  <c r="AN2179" i="20"/>
  <c r="AO2179" i="20"/>
  <c r="AP2179" i="20"/>
  <c r="AQ2179" i="20"/>
  <c r="AR2179" i="20"/>
  <c r="AS2179" i="20"/>
  <c r="AT2179" i="20"/>
  <c r="AU2179" i="20"/>
  <c r="AH2180" i="20"/>
  <c r="AI2180" i="20"/>
  <c r="AJ2180" i="20" s="1"/>
  <c r="AK2180" i="20"/>
  <c r="AL2180" i="20"/>
  <c r="AM2180" i="20"/>
  <c r="AN2180" i="20"/>
  <c r="AO2180" i="20"/>
  <c r="AP2180" i="20"/>
  <c r="AQ2180" i="20"/>
  <c r="AR2180" i="20"/>
  <c r="AS2180" i="20"/>
  <c r="AT2180" i="20"/>
  <c r="AU2180" i="20"/>
  <c r="AH2181" i="20"/>
  <c r="AI2181" i="20"/>
  <c r="AJ2181" i="20" s="1"/>
  <c r="AK2181" i="20"/>
  <c r="AL2181" i="20"/>
  <c r="AM2181" i="20"/>
  <c r="AN2181" i="20"/>
  <c r="AO2181" i="20"/>
  <c r="AP2181" i="20"/>
  <c r="AQ2181" i="20"/>
  <c r="AR2181" i="20"/>
  <c r="AS2181" i="20"/>
  <c r="AT2181" i="20"/>
  <c r="AU2181" i="20"/>
  <c r="AH2182" i="20"/>
  <c r="AI2182" i="20"/>
  <c r="AJ2182" i="20" s="1"/>
  <c r="AK2182" i="20"/>
  <c r="AL2182" i="20"/>
  <c r="AM2182" i="20"/>
  <c r="AN2182" i="20"/>
  <c r="AO2182" i="20"/>
  <c r="AP2182" i="20"/>
  <c r="AQ2182" i="20"/>
  <c r="AR2182" i="20"/>
  <c r="AS2182" i="20"/>
  <c r="AT2182" i="20"/>
  <c r="AU2182" i="20"/>
  <c r="AH2183" i="20"/>
  <c r="AI2183" i="20"/>
  <c r="AJ2183" i="20" s="1"/>
  <c r="AK2183" i="20"/>
  <c r="AL2183" i="20"/>
  <c r="AM2183" i="20"/>
  <c r="AN2183" i="20"/>
  <c r="AO2183" i="20"/>
  <c r="AP2183" i="20"/>
  <c r="AQ2183" i="20"/>
  <c r="AR2183" i="20"/>
  <c r="AS2183" i="20"/>
  <c r="AT2183" i="20"/>
  <c r="AU2183" i="20"/>
  <c r="AH2184" i="20"/>
  <c r="AI2184" i="20"/>
  <c r="AJ2184" i="20" s="1"/>
  <c r="AK2184" i="20"/>
  <c r="AL2184" i="20"/>
  <c r="AM2184" i="20"/>
  <c r="AN2184" i="20"/>
  <c r="AO2184" i="20"/>
  <c r="AP2184" i="20"/>
  <c r="AQ2184" i="20"/>
  <c r="AR2184" i="20"/>
  <c r="AS2184" i="20"/>
  <c r="AT2184" i="20"/>
  <c r="AU2184" i="20"/>
  <c r="AH2185" i="20"/>
  <c r="AI2185" i="20"/>
  <c r="AJ2185" i="20" s="1"/>
  <c r="AK2185" i="20"/>
  <c r="AL2185" i="20"/>
  <c r="AM2185" i="20"/>
  <c r="AN2185" i="20"/>
  <c r="AO2185" i="20"/>
  <c r="AP2185" i="20"/>
  <c r="AQ2185" i="20"/>
  <c r="AR2185" i="20"/>
  <c r="AS2185" i="20"/>
  <c r="AT2185" i="20"/>
  <c r="AU2185" i="20"/>
  <c r="AH2186" i="20"/>
  <c r="AI2186" i="20"/>
  <c r="AJ2186" i="20" s="1"/>
  <c r="AK2186" i="20"/>
  <c r="AL2186" i="20"/>
  <c r="AM2186" i="20"/>
  <c r="AN2186" i="20"/>
  <c r="AO2186" i="20"/>
  <c r="AP2186" i="20"/>
  <c r="AQ2186" i="20"/>
  <c r="AR2186" i="20"/>
  <c r="AS2186" i="20"/>
  <c r="AT2186" i="20"/>
  <c r="AU2186" i="20"/>
  <c r="AH2187" i="20"/>
  <c r="AI2187" i="20"/>
  <c r="AJ2187" i="20" s="1"/>
  <c r="AK2187" i="20"/>
  <c r="AL2187" i="20"/>
  <c r="AM2187" i="20"/>
  <c r="AN2187" i="20"/>
  <c r="AO2187" i="20"/>
  <c r="AP2187" i="20"/>
  <c r="AQ2187" i="20"/>
  <c r="AR2187" i="20"/>
  <c r="AS2187" i="20"/>
  <c r="AT2187" i="20"/>
  <c r="AU2187" i="20"/>
  <c r="AH2188" i="20"/>
  <c r="AI2188" i="20"/>
  <c r="AJ2188" i="20" s="1"/>
  <c r="AK2188" i="20"/>
  <c r="AL2188" i="20"/>
  <c r="AM2188" i="20"/>
  <c r="AN2188" i="20"/>
  <c r="AO2188" i="20"/>
  <c r="AP2188" i="20"/>
  <c r="AQ2188" i="20"/>
  <c r="AR2188" i="20"/>
  <c r="AS2188" i="20"/>
  <c r="AT2188" i="20"/>
  <c r="AU2188" i="20"/>
  <c r="AH2189" i="20"/>
  <c r="AI2189" i="20"/>
  <c r="AJ2189" i="20" s="1"/>
  <c r="AK2189" i="20"/>
  <c r="AL2189" i="20"/>
  <c r="AM2189" i="20"/>
  <c r="AN2189" i="20"/>
  <c r="AO2189" i="20"/>
  <c r="AP2189" i="20"/>
  <c r="AQ2189" i="20"/>
  <c r="AR2189" i="20"/>
  <c r="AS2189" i="20"/>
  <c r="AT2189" i="20"/>
  <c r="AU2189" i="20"/>
  <c r="AH2190" i="20"/>
  <c r="AI2190" i="20"/>
  <c r="AJ2190" i="20" s="1"/>
  <c r="AK2190" i="20"/>
  <c r="AL2190" i="20"/>
  <c r="AM2190" i="20"/>
  <c r="AN2190" i="20"/>
  <c r="AO2190" i="20"/>
  <c r="AP2190" i="20"/>
  <c r="AQ2190" i="20"/>
  <c r="AR2190" i="20"/>
  <c r="AS2190" i="20"/>
  <c r="AT2190" i="20"/>
  <c r="AU2190" i="20"/>
  <c r="AH2191" i="20"/>
  <c r="AI2191" i="20"/>
  <c r="AJ2191" i="20" s="1"/>
  <c r="AK2191" i="20"/>
  <c r="AL2191" i="20"/>
  <c r="AM2191" i="20"/>
  <c r="AN2191" i="20"/>
  <c r="AO2191" i="20"/>
  <c r="AP2191" i="20"/>
  <c r="AQ2191" i="20"/>
  <c r="AR2191" i="20"/>
  <c r="AS2191" i="20"/>
  <c r="AT2191" i="20"/>
  <c r="AU2191" i="20"/>
  <c r="AH2192" i="20"/>
  <c r="AI2192" i="20"/>
  <c r="AJ2192" i="20" s="1"/>
  <c r="AK2192" i="20"/>
  <c r="AL2192" i="20"/>
  <c r="AM2192" i="20"/>
  <c r="AN2192" i="20"/>
  <c r="AO2192" i="20"/>
  <c r="AP2192" i="20"/>
  <c r="AQ2192" i="20"/>
  <c r="AR2192" i="20"/>
  <c r="AS2192" i="20"/>
  <c r="AT2192" i="20"/>
  <c r="AU2192" i="20"/>
  <c r="AH2193" i="20"/>
  <c r="AI2193" i="20"/>
  <c r="AJ2193" i="20" s="1"/>
  <c r="AK2193" i="20"/>
  <c r="AL2193" i="20"/>
  <c r="AM2193" i="20"/>
  <c r="AN2193" i="20"/>
  <c r="AO2193" i="20"/>
  <c r="AP2193" i="20"/>
  <c r="AQ2193" i="20"/>
  <c r="AR2193" i="20"/>
  <c r="AS2193" i="20"/>
  <c r="AT2193" i="20"/>
  <c r="AU2193" i="20"/>
  <c r="AH2194" i="20"/>
  <c r="AI2194" i="20"/>
  <c r="AJ2194" i="20" s="1"/>
  <c r="AK2194" i="20"/>
  <c r="AL2194" i="20"/>
  <c r="AM2194" i="20"/>
  <c r="AN2194" i="20"/>
  <c r="AO2194" i="20"/>
  <c r="AP2194" i="20"/>
  <c r="AQ2194" i="20"/>
  <c r="AR2194" i="20"/>
  <c r="AS2194" i="20"/>
  <c r="AT2194" i="20"/>
  <c r="AU2194" i="20"/>
  <c r="AH2195" i="20"/>
  <c r="AI2195" i="20"/>
  <c r="AJ2195" i="20" s="1"/>
  <c r="AK2195" i="20"/>
  <c r="AL2195" i="20"/>
  <c r="AM2195" i="20"/>
  <c r="AN2195" i="20"/>
  <c r="AO2195" i="20"/>
  <c r="AP2195" i="20"/>
  <c r="AQ2195" i="20"/>
  <c r="AR2195" i="20"/>
  <c r="AS2195" i="20"/>
  <c r="AT2195" i="20"/>
  <c r="AU2195" i="20"/>
  <c r="AH2196" i="20"/>
  <c r="AI2196" i="20"/>
  <c r="AJ2196" i="20" s="1"/>
  <c r="AK2196" i="20"/>
  <c r="AL2196" i="20"/>
  <c r="AM2196" i="20"/>
  <c r="AN2196" i="20"/>
  <c r="AO2196" i="20"/>
  <c r="AP2196" i="20"/>
  <c r="AQ2196" i="20"/>
  <c r="AR2196" i="20"/>
  <c r="AS2196" i="20"/>
  <c r="AT2196" i="20"/>
  <c r="AU2196" i="20"/>
  <c r="AH2197" i="20"/>
  <c r="AI2197" i="20"/>
  <c r="AJ2197" i="20" s="1"/>
  <c r="AK2197" i="20"/>
  <c r="AL2197" i="20"/>
  <c r="AM2197" i="20"/>
  <c r="AN2197" i="20"/>
  <c r="AO2197" i="20"/>
  <c r="AP2197" i="20"/>
  <c r="AQ2197" i="20"/>
  <c r="AR2197" i="20"/>
  <c r="AS2197" i="20"/>
  <c r="AT2197" i="20"/>
  <c r="AU2197" i="20"/>
  <c r="AH2198" i="20"/>
  <c r="AI2198" i="20"/>
  <c r="AJ2198" i="20" s="1"/>
  <c r="AK2198" i="20"/>
  <c r="AL2198" i="20"/>
  <c r="AM2198" i="20"/>
  <c r="AN2198" i="20"/>
  <c r="AO2198" i="20"/>
  <c r="AP2198" i="20"/>
  <c r="AQ2198" i="20"/>
  <c r="AR2198" i="20"/>
  <c r="AS2198" i="20"/>
  <c r="AT2198" i="20"/>
  <c r="AU2198" i="20"/>
  <c r="AH2199" i="20"/>
  <c r="AI2199" i="20"/>
  <c r="AJ2199" i="20" s="1"/>
  <c r="AK2199" i="20"/>
  <c r="AL2199" i="20"/>
  <c r="AM2199" i="20"/>
  <c r="AN2199" i="20"/>
  <c r="AO2199" i="20"/>
  <c r="AP2199" i="20"/>
  <c r="AQ2199" i="20"/>
  <c r="AR2199" i="20"/>
  <c r="AS2199" i="20"/>
  <c r="AT2199" i="20"/>
  <c r="AU2199" i="20"/>
  <c r="AH2200" i="20"/>
  <c r="AI2200" i="20"/>
  <c r="AJ2200" i="20" s="1"/>
  <c r="AK2200" i="20"/>
  <c r="AL2200" i="20"/>
  <c r="AM2200" i="20"/>
  <c r="AN2200" i="20"/>
  <c r="AO2200" i="20"/>
  <c r="AP2200" i="20"/>
  <c r="AQ2200" i="20"/>
  <c r="AR2200" i="20"/>
  <c r="AS2200" i="20"/>
  <c r="AT2200" i="20"/>
  <c r="AU2200" i="20"/>
  <c r="AH2201" i="20"/>
  <c r="AI2201" i="20"/>
  <c r="AJ2201" i="20" s="1"/>
  <c r="AK2201" i="20"/>
  <c r="AL2201" i="20"/>
  <c r="AM2201" i="20"/>
  <c r="AN2201" i="20"/>
  <c r="AO2201" i="20"/>
  <c r="AP2201" i="20"/>
  <c r="AQ2201" i="20"/>
  <c r="AR2201" i="20"/>
  <c r="AS2201" i="20"/>
  <c r="AT2201" i="20"/>
  <c r="AU2201" i="20"/>
  <c r="AH2202" i="20"/>
  <c r="AI2202" i="20"/>
  <c r="AJ2202" i="20" s="1"/>
  <c r="AK2202" i="20"/>
  <c r="AL2202" i="20"/>
  <c r="AM2202" i="20"/>
  <c r="AN2202" i="20"/>
  <c r="AO2202" i="20"/>
  <c r="AP2202" i="20"/>
  <c r="AQ2202" i="20"/>
  <c r="AR2202" i="20"/>
  <c r="AS2202" i="20"/>
  <c r="AT2202" i="20"/>
  <c r="AU2202" i="20"/>
  <c r="AH2203" i="20"/>
  <c r="AI2203" i="20"/>
  <c r="AJ2203" i="20" s="1"/>
  <c r="AK2203" i="20"/>
  <c r="AL2203" i="20"/>
  <c r="AM2203" i="20"/>
  <c r="AN2203" i="20"/>
  <c r="AO2203" i="20"/>
  <c r="AP2203" i="20"/>
  <c r="AQ2203" i="20"/>
  <c r="AR2203" i="20"/>
  <c r="AS2203" i="20"/>
  <c r="AT2203" i="20"/>
  <c r="AU2203" i="20"/>
  <c r="AH2204" i="20"/>
  <c r="AI2204" i="20"/>
  <c r="AJ2204" i="20" s="1"/>
  <c r="AK2204" i="20"/>
  <c r="AL2204" i="20"/>
  <c r="AM2204" i="20"/>
  <c r="AN2204" i="20"/>
  <c r="AO2204" i="20"/>
  <c r="AP2204" i="20"/>
  <c r="AQ2204" i="20"/>
  <c r="AR2204" i="20"/>
  <c r="AS2204" i="20"/>
  <c r="AT2204" i="20"/>
  <c r="AU2204" i="20"/>
  <c r="AH2205" i="20"/>
  <c r="AI2205" i="20"/>
  <c r="AJ2205" i="20" s="1"/>
  <c r="AK2205" i="20"/>
  <c r="AL2205" i="20"/>
  <c r="AM2205" i="20"/>
  <c r="AN2205" i="20"/>
  <c r="AO2205" i="20"/>
  <c r="AP2205" i="20"/>
  <c r="AQ2205" i="20"/>
  <c r="AR2205" i="20"/>
  <c r="AS2205" i="20"/>
  <c r="AT2205" i="20"/>
  <c r="AU2205" i="20"/>
  <c r="AH2206" i="20"/>
  <c r="AI2206" i="20"/>
  <c r="AJ2206" i="20" s="1"/>
  <c r="AK2206" i="20"/>
  <c r="AL2206" i="20"/>
  <c r="AM2206" i="20"/>
  <c r="AN2206" i="20"/>
  <c r="AO2206" i="20"/>
  <c r="AP2206" i="20"/>
  <c r="AQ2206" i="20"/>
  <c r="AR2206" i="20"/>
  <c r="AS2206" i="20"/>
  <c r="AT2206" i="20"/>
  <c r="AU2206" i="20"/>
  <c r="AH2207" i="20"/>
  <c r="AI2207" i="20"/>
  <c r="AJ2207" i="20" s="1"/>
  <c r="AK2207" i="20"/>
  <c r="AL2207" i="20"/>
  <c r="AM2207" i="20"/>
  <c r="AN2207" i="20"/>
  <c r="AO2207" i="20"/>
  <c r="AP2207" i="20"/>
  <c r="AQ2207" i="20"/>
  <c r="AR2207" i="20"/>
  <c r="AS2207" i="20"/>
  <c r="AT2207" i="20"/>
  <c r="AU2207" i="20"/>
  <c r="AH2208" i="20"/>
  <c r="AI2208" i="20"/>
  <c r="AJ2208" i="20" s="1"/>
  <c r="AK2208" i="20"/>
  <c r="AL2208" i="20"/>
  <c r="AM2208" i="20"/>
  <c r="AN2208" i="20"/>
  <c r="AO2208" i="20"/>
  <c r="AP2208" i="20"/>
  <c r="AQ2208" i="20"/>
  <c r="AR2208" i="20"/>
  <c r="AS2208" i="20"/>
  <c r="AT2208" i="20"/>
  <c r="AU2208" i="20"/>
  <c r="AH2209" i="20"/>
  <c r="AI2209" i="20"/>
  <c r="AJ2209" i="20" s="1"/>
  <c r="AK2209" i="20"/>
  <c r="AL2209" i="20"/>
  <c r="AM2209" i="20"/>
  <c r="AN2209" i="20"/>
  <c r="AO2209" i="20"/>
  <c r="AP2209" i="20"/>
  <c r="AQ2209" i="20"/>
  <c r="AR2209" i="20"/>
  <c r="AS2209" i="20"/>
  <c r="AT2209" i="20"/>
  <c r="AU2209" i="20"/>
  <c r="AH2210" i="20"/>
  <c r="AI2210" i="20"/>
  <c r="AJ2210" i="20" s="1"/>
  <c r="AK2210" i="20"/>
  <c r="AL2210" i="20"/>
  <c r="AM2210" i="20"/>
  <c r="AN2210" i="20"/>
  <c r="AO2210" i="20"/>
  <c r="AP2210" i="20"/>
  <c r="AQ2210" i="20"/>
  <c r="AR2210" i="20"/>
  <c r="AS2210" i="20"/>
  <c r="AT2210" i="20"/>
  <c r="AU2210" i="20"/>
  <c r="AH2211" i="20"/>
  <c r="AI2211" i="20"/>
  <c r="AJ2211" i="20" s="1"/>
  <c r="AK2211" i="20"/>
  <c r="AL2211" i="20"/>
  <c r="AM2211" i="20"/>
  <c r="AN2211" i="20"/>
  <c r="AO2211" i="20"/>
  <c r="AP2211" i="20"/>
  <c r="AQ2211" i="20"/>
  <c r="AR2211" i="20"/>
  <c r="AS2211" i="20"/>
  <c r="AT2211" i="20"/>
  <c r="AU2211" i="20"/>
  <c r="AH2212" i="20"/>
  <c r="AI2212" i="20"/>
  <c r="AJ2212" i="20" s="1"/>
  <c r="AK2212" i="20"/>
  <c r="AL2212" i="20"/>
  <c r="AM2212" i="20"/>
  <c r="AN2212" i="20"/>
  <c r="AO2212" i="20"/>
  <c r="AP2212" i="20"/>
  <c r="AQ2212" i="20"/>
  <c r="AR2212" i="20"/>
  <c r="AS2212" i="20"/>
  <c r="AT2212" i="20"/>
  <c r="AU2212" i="20"/>
  <c r="AH2213" i="20"/>
  <c r="AI2213" i="20"/>
  <c r="AJ2213" i="20" s="1"/>
  <c r="AK2213" i="20"/>
  <c r="AL2213" i="20"/>
  <c r="AM2213" i="20"/>
  <c r="AN2213" i="20" s="1"/>
  <c r="AO2213" i="20"/>
  <c r="AP2213" i="20"/>
  <c r="AQ2213" i="20"/>
  <c r="AR2213" i="20"/>
  <c r="AS2213" i="20"/>
  <c r="AT2213" i="20" s="1"/>
  <c r="AU2213" i="20"/>
  <c r="AH2214" i="20"/>
  <c r="AI2214" i="20"/>
  <c r="AJ2214" i="20" s="1"/>
  <c r="AK2214" i="20"/>
  <c r="AL2214" i="20"/>
  <c r="AM2214" i="20"/>
  <c r="AN2214" i="20" s="1"/>
  <c r="AO2214" i="20"/>
  <c r="AP2214" i="20"/>
  <c r="AQ2214" i="20"/>
  <c r="AR2214" i="20"/>
  <c r="AS2214" i="20"/>
  <c r="AT2214" i="20" s="1"/>
  <c r="AU2214" i="20"/>
  <c r="AH2215" i="20"/>
  <c r="AI2215" i="20"/>
  <c r="AJ2215" i="20" s="1"/>
  <c r="AK2215" i="20"/>
  <c r="AL2215" i="20"/>
  <c r="AM2215" i="20"/>
  <c r="AN2215" i="20" s="1"/>
  <c r="AO2215" i="20"/>
  <c r="AP2215" i="20" s="1"/>
  <c r="AQ2215" i="20"/>
  <c r="AR2215" i="20"/>
  <c r="AS2215" i="20"/>
  <c r="AT2215" i="20" s="1"/>
  <c r="AU2215" i="20"/>
  <c r="AH2216" i="20"/>
  <c r="AI2216" i="20"/>
  <c r="AJ2216" i="20" s="1"/>
  <c r="AK2216" i="20"/>
  <c r="AL2216" i="20"/>
  <c r="AM2216" i="20"/>
  <c r="AN2216" i="20"/>
  <c r="AO2216" i="20"/>
  <c r="AP2216" i="20"/>
  <c r="AQ2216" i="20"/>
  <c r="AR2216" i="20"/>
  <c r="AS2216" i="20"/>
  <c r="AT2216" i="20"/>
  <c r="AU2216" i="20"/>
  <c r="AH2217" i="20"/>
  <c r="AI2217" i="20"/>
  <c r="AJ2217" i="20" s="1"/>
  <c r="AM2217" i="20" s="1"/>
  <c r="AN2217" i="20" s="1"/>
  <c r="AK2217" i="20"/>
  <c r="AL2217" i="20"/>
  <c r="AO2217" i="20"/>
  <c r="AP2217" i="20"/>
  <c r="AQ2217" i="20"/>
  <c r="AR2217" i="20"/>
  <c r="AS2217" i="20"/>
  <c r="AT2217" i="20" s="1"/>
  <c r="AU2217" i="20"/>
  <c r="AH2218" i="20"/>
  <c r="AI2218" i="20"/>
  <c r="AJ2218" i="20" s="1"/>
  <c r="AK2218" i="20"/>
  <c r="AL2218" i="20"/>
  <c r="AM2218" i="20"/>
  <c r="AN2218" i="20" s="1"/>
  <c r="AO2218" i="20"/>
  <c r="AP2218" i="20"/>
  <c r="AQ2218" i="20"/>
  <c r="AR2218" i="20"/>
  <c r="AS2218" i="20"/>
  <c r="AT2218" i="20" s="1"/>
  <c r="AU2218" i="20"/>
  <c r="AH2219" i="20"/>
  <c r="AI2219" i="20"/>
  <c r="AJ2219" i="20" s="1"/>
  <c r="AK2219" i="20"/>
  <c r="AL2219" i="20"/>
  <c r="AM2219" i="20"/>
  <c r="AN2219" i="20" s="1"/>
  <c r="AO2219" i="20"/>
  <c r="AP2219" i="20"/>
  <c r="AQ2219" i="20"/>
  <c r="AR2219" i="20"/>
  <c r="AS2219" i="20"/>
  <c r="AT2219" i="20" s="1"/>
  <c r="AU2219" i="20"/>
  <c r="AH2220" i="20"/>
  <c r="AI2220" i="20"/>
  <c r="AJ2220" i="20" s="1"/>
  <c r="AK2220" i="20"/>
  <c r="AL2220" i="20"/>
  <c r="AM2220" i="20"/>
  <c r="AN2220" i="20"/>
  <c r="AO2220" i="20"/>
  <c r="AP2220" i="20"/>
  <c r="AQ2220" i="20"/>
  <c r="AR2220" i="20"/>
  <c r="AS2220" i="20"/>
  <c r="AT2220" i="20" s="1"/>
  <c r="AU2220" i="20"/>
  <c r="AH2221" i="20"/>
  <c r="AI2221" i="20"/>
  <c r="AJ2221" i="20" s="1"/>
  <c r="AK2221" i="20"/>
  <c r="AL2221" i="20"/>
  <c r="AM2221" i="20"/>
  <c r="AN2221" i="20" s="1"/>
  <c r="AO2221" i="20"/>
  <c r="AP2221" i="20"/>
  <c r="AQ2221" i="20"/>
  <c r="AR2221" i="20"/>
  <c r="AS2221" i="20"/>
  <c r="AT2221" i="20" s="1"/>
  <c r="AU2221" i="20"/>
  <c r="AH2222" i="20"/>
  <c r="AI2222" i="20"/>
  <c r="AJ2222" i="20" s="1"/>
  <c r="AM2222" i="20" s="1"/>
  <c r="AN2222" i="20" s="1"/>
  <c r="AK2222" i="20"/>
  <c r="AL2222" i="20"/>
  <c r="AO2222" i="20"/>
  <c r="AP2222" i="20"/>
  <c r="AQ2222" i="20"/>
  <c r="AR2222" i="20"/>
  <c r="AS2222" i="20"/>
  <c r="AT2222" i="20" s="1"/>
  <c r="AU2222" i="20"/>
  <c r="AH2223" i="20"/>
  <c r="AI2223" i="20"/>
  <c r="AJ2223" i="20" s="1"/>
  <c r="AK2223" i="20"/>
  <c r="AL2223" i="20"/>
  <c r="AM2223" i="20"/>
  <c r="AN2223" i="20"/>
  <c r="AO2223" i="20"/>
  <c r="AP2223" i="20"/>
  <c r="AQ2223" i="20"/>
  <c r="AR2223" i="20"/>
  <c r="AS2223" i="20"/>
  <c r="AT2223" i="20"/>
  <c r="AU2223" i="20"/>
  <c r="AH2224" i="20"/>
  <c r="AI2224" i="20"/>
  <c r="AJ2224" i="20" s="1"/>
  <c r="AK2224" i="20"/>
  <c r="AL2224" i="20"/>
  <c r="AM2224" i="20"/>
  <c r="AN2224" i="20"/>
  <c r="AO2224" i="20"/>
  <c r="AP2224" i="20"/>
  <c r="AQ2224" i="20"/>
  <c r="AR2224" i="20"/>
  <c r="AS2224" i="20"/>
  <c r="AT2224" i="20"/>
  <c r="AU2224" i="20"/>
  <c r="AH2225" i="20"/>
  <c r="AI2225" i="20"/>
  <c r="AJ2225" i="20" s="1"/>
  <c r="AK2225" i="20"/>
  <c r="AL2225" i="20"/>
  <c r="AM2225" i="20"/>
  <c r="AN2225" i="20"/>
  <c r="AO2225" i="20"/>
  <c r="AP2225" i="20"/>
  <c r="AQ2225" i="20"/>
  <c r="AR2225" i="20"/>
  <c r="AS2225" i="20"/>
  <c r="AT2225" i="20"/>
  <c r="AU2225" i="20"/>
  <c r="AH2226" i="20"/>
  <c r="AI2226" i="20"/>
  <c r="AJ2226" i="20" s="1"/>
  <c r="AK2226" i="20"/>
  <c r="AL2226" i="20"/>
  <c r="AM2226" i="20"/>
  <c r="AN2226" i="20"/>
  <c r="AO2226" i="20"/>
  <c r="AP2226" i="20"/>
  <c r="AQ2226" i="20"/>
  <c r="AR2226" i="20"/>
  <c r="AS2226" i="20"/>
  <c r="AT2226" i="20"/>
  <c r="AU2226" i="20"/>
  <c r="AH2227" i="20"/>
  <c r="AI2227" i="20"/>
  <c r="AJ2227" i="20" s="1"/>
  <c r="AK2227" i="20"/>
  <c r="AL2227" i="20"/>
  <c r="AM2227" i="20"/>
  <c r="AN2227" i="20"/>
  <c r="AO2227" i="20"/>
  <c r="AP2227" i="20"/>
  <c r="AQ2227" i="20"/>
  <c r="AR2227" i="20"/>
  <c r="AS2227" i="20"/>
  <c r="AT2227" i="20"/>
  <c r="AU2227" i="20"/>
  <c r="AH2228" i="20"/>
  <c r="AI2228" i="20"/>
  <c r="AJ2228" i="20" s="1"/>
  <c r="AK2228" i="20"/>
  <c r="AL2228" i="20"/>
  <c r="AM2228" i="20"/>
  <c r="AN2228" i="20" s="1"/>
  <c r="AO2228" i="20"/>
  <c r="AP2228" i="20"/>
  <c r="AQ2228" i="20"/>
  <c r="AR2228" i="20"/>
  <c r="AS2228" i="20"/>
  <c r="AT2228" i="20" s="1"/>
  <c r="AU2228" i="20"/>
  <c r="AH2229" i="20"/>
  <c r="AI2229" i="20"/>
  <c r="AJ2229" i="20" s="1"/>
  <c r="AK2229" i="20"/>
  <c r="AL2229" i="20"/>
  <c r="AM2229" i="20"/>
  <c r="AN2229" i="20" s="1"/>
  <c r="AO2229" i="20"/>
  <c r="AP2229" i="20"/>
  <c r="AQ2229" i="20"/>
  <c r="AR2229" i="20"/>
  <c r="AS2229" i="20"/>
  <c r="AT2229" i="20" s="1"/>
  <c r="AU2229" i="20"/>
  <c r="AH2230" i="20"/>
  <c r="AI2230" i="20"/>
  <c r="AJ2230" i="20" s="1"/>
  <c r="AM2230" i="20" s="1"/>
  <c r="AN2230" i="20" s="1"/>
  <c r="AK2230" i="20"/>
  <c r="AL2230" i="20"/>
  <c r="AO2230" i="20"/>
  <c r="AP2230" i="20" s="1"/>
  <c r="AQ2230" i="20"/>
  <c r="AR2230" i="20"/>
  <c r="AS2230" i="20"/>
  <c r="AT2230" i="20" s="1"/>
  <c r="AU2230" i="20"/>
  <c r="AH2231" i="20"/>
  <c r="AI2231" i="20"/>
  <c r="AJ2231" i="20" s="1"/>
  <c r="AM2231" i="20" s="1"/>
  <c r="AN2231" i="20" s="1"/>
  <c r="AK2231" i="20"/>
  <c r="AL2231" i="20"/>
  <c r="AO2231" i="20"/>
  <c r="AP2231" i="20" s="1"/>
  <c r="AQ2231" i="20"/>
  <c r="AR2231" i="20"/>
  <c r="AS2231" i="20"/>
  <c r="AT2231" i="20" s="1"/>
  <c r="AU2231" i="20"/>
  <c r="AH2232" i="20"/>
  <c r="AI2232" i="20"/>
  <c r="AJ2232" i="20" s="1"/>
  <c r="AM2232" i="20" s="1"/>
  <c r="AN2232" i="20" s="1"/>
  <c r="AK2232" i="20"/>
  <c r="AL2232" i="20"/>
  <c r="AO2232" i="20"/>
  <c r="AP2232" i="20" s="1"/>
  <c r="AQ2232" i="20"/>
  <c r="AR2232" i="20"/>
  <c r="AS2232" i="20"/>
  <c r="AT2232" i="20" s="1"/>
  <c r="AU2232" i="20"/>
  <c r="AH2233" i="20"/>
  <c r="AI2233" i="20"/>
  <c r="AJ2233" i="20" s="1"/>
  <c r="AK2233" i="20"/>
  <c r="AL2233" i="20"/>
  <c r="AM2233" i="20"/>
  <c r="AN2233" i="20" s="1"/>
  <c r="AO2233" i="20"/>
  <c r="AP2233" i="20" s="1"/>
  <c r="AQ2233" i="20"/>
  <c r="AR2233" i="20"/>
  <c r="AS2233" i="20"/>
  <c r="AT2233" i="20" s="1"/>
  <c r="AU2233" i="20"/>
  <c r="AH2234" i="20"/>
  <c r="AI2234" i="20"/>
  <c r="AJ2234" i="20" s="1"/>
  <c r="AK2234" i="20"/>
  <c r="AL2234" i="20"/>
  <c r="AM2234" i="20"/>
  <c r="AN2234" i="20"/>
  <c r="AO2234" i="20"/>
  <c r="AP2234" i="20"/>
  <c r="AQ2234" i="20"/>
  <c r="AR2234" i="20"/>
  <c r="AS2234" i="20"/>
  <c r="AT2234" i="20"/>
  <c r="AU2234" i="20"/>
  <c r="AH2235" i="20"/>
  <c r="AI2235" i="20"/>
  <c r="AJ2235" i="20" s="1"/>
  <c r="AK2235" i="20"/>
  <c r="AL2235" i="20"/>
  <c r="AM2235" i="20"/>
  <c r="AN2235" i="20"/>
  <c r="AO2235" i="20"/>
  <c r="AP2235" i="20"/>
  <c r="AQ2235" i="20"/>
  <c r="AR2235" i="20"/>
  <c r="AS2235" i="20"/>
  <c r="AT2235" i="20"/>
  <c r="AU2235" i="20"/>
  <c r="AH2236" i="20"/>
  <c r="AI2236" i="20"/>
  <c r="AJ2236" i="20" s="1"/>
  <c r="AK2236" i="20"/>
  <c r="AL2236" i="20"/>
  <c r="AM2236" i="20"/>
  <c r="AN2236" i="20"/>
  <c r="AO2236" i="20"/>
  <c r="AP2236" i="20"/>
  <c r="AQ2236" i="20"/>
  <c r="AR2236" i="20"/>
  <c r="AS2236" i="20"/>
  <c r="AT2236" i="20"/>
  <c r="AU2236" i="20"/>
  <c r="AH2237" i="20"/>
  <c r="AI2237" i="20"/>
  <c r="AJ2237" i="20" s="1"/>
  <c r="AM2237" i="20" s="1"/>
  <c r="AN2237" i="20" s="1"/>
  <c r="AK2237" i="20"/>
  <c r="AL2237" i="20"/>
  <c r="AO2237" i="20"/>
  <c r="AP2237" i="20"/>
  <c r="AQ2237" i="20"/>
  <c r="AR2237" i="20"/>
  <c r="AS2237" i="20"/>
  <c r="AT2237" i="20" s="1"/>
  <c r="AU2237" i="20"/>
  <c r="AH2238" i="20"/>
  <c r="AI2238" i="20"/>
  <c r="AJ2238" i="20" s="1"/>
  <c r="AM2238" i="20" s="1"/>
  <c r="AN2238" i="20" s="1"/>
  <c r="AK2238" i="20"/>
  <c r="AL2238" i="20"/>
  <c r="AO2238" i="20"/>
  <c r="AP2238" i="20"/>
  <c r="AQ2238" i="20"/>
  <c r="AR2238" i="20"/>
  <c r="AS2238" i="20"/>
  <c r="AT2238" i="20" s="1"/>
  <c r="AU2238" i="20"/>
  <c r="AH2239" i="20"/>
  <c r="AI2239" i="20"/>
  <c r="AJ2239" i="20" s="1"/>
  <c r="AM2239" i="20" s="1"/>
  <c r="AK2239" i="20"/>
  <c r="AL2239" i="20"/>
  <c r="AN2239" i="20"/>
  <c r="AO2239" i="20"/>
  <c r="AP2239" i="20"/>
  <c r="AQ2239" i="20"/>
  <c r="AR2239" i="20"/>
  <c r="AS2239" i="20"/>
  <c r="AT2239" i="20" s="1"/>
  <c r="AU2239" i="20"/>
  <c r="AH2240" i="20"/>
  <c r="AI2240" i="20"/>
  <c r="AJ2240" i="20" s="1"/>
  <c r="AM2240" i="20" s="1"/>
  <c r="AN2240" i="20" s="1"/>
  <c r="AK2240" i="20"/>
  <c r="AL2240" i="20"/>
  <c r="AO2240" i="20"/>
  <c r="AP2240" i="20"/>
  <c r="AQ2240" i="20"/>
  <c r="AR2240" i="20"/>
  <c r="AS2240" i="20"/>
  <c r="AT2240" i="20" s="1"/>
  <c r="AU2240" i="20"/>
  <c r="AH2241" i="20"/>
  <c r="AI2241" i="20"/>
  <c r="AJ2241" i="20" s="1"/>
  <c r="AM2241" i="20" s="1"/>
  <c r="AN2241" i="20" s="1"/>
  <c r="AK2241" i="20"/>
  <c r="AL2241" i="20"/>
  <c r="AO2241" i="20"/>
  <c r="AP2241" i="20"/>
  <c r="AQ2241" i="20"/>
  <c r="AR2241" i="20"/>
  <c r="AS2241" i="20"/>
  <c r="AT2241" i="20" s="1"/>
  <c r="AU2241" i="20"/>
  <c r="AH2242" i="20"/>
  <c r="AI2242" i="20"/>
  <c r="AJ2242" i="20" s="1"/>
  <c r="AK2242" i="20"/>
  <c r="AL2242" i="20"/>
  <c r="AM2242" i="20"/>
  <c r="AN2242" i="20"/>
  <c r="AO2242" i="20"/>
  <c r="AP2242" i="20"/>
  <c r="AQ2242" i="20"/>
  <c r="AR2242" i="20"/>
  <c r="AS2242" i="20"/>
  <c r="AT2242" i="20"/>
  <c r="AU2242" i="20"/>
  <c r="AH2243" i="20"/>
  <c r="AI2243" i="20"/>
  <c r="AJ2243" i="20" s="1"/>
  <c r="AK2243" i="20"/>
  <c r="AL2243" i="20"/>
  <c r="AM2243" i="20"/>
  <c r="AN2243" i="20"/>
  <c r="AO2243" i="20"/>
  <c r="AP2243" i="20"/>
  <c r="AQ2243" i="20"/>
  <c r="AR2243" i="20"/>
  <c r="AS2243" i="20"/>
  <c r="AT2243" i="20"/>
  <c r="AU2243" i="20"/>
  <c r="AH2244" i="20"/>
  <c r="AI2244" i="20"/>
  <c r="AJ2244" i="20" s="1"/>
  <c r="AK2244" i="20"/>
  <c r="AL2244" i="20"/>
  <c r="AM2244" i="20"/>
  <c r="AN2244" i="20"/>
  <c r="AO2244" i="20"/>
  <c r="AP2244" i="20"/>
  <c r="AQ2244" i="20"/>
  <c r="AR2244" i="20"/>
  <c r="AS2244" i="20"/>
  <c r="AT2244" i="20"/>
  <c r="AU2244" i="20"/>
  <c r="AH2245" i="20"/>
  <c r="AI2245" i="20"/>
  <c r="AJ2245" i="20" s="1"/>
  <c r="AK2245" i="20"/>
  <c r="AL2245" i="20"/>
  <c r="AM2245" i="20"/>
  <c r="AN2245" i="20"/>
  <c r="AO2245" i="20"/>
  <c r="AP2245" i="20"/>
  <c r="AQ2245" i="20"/>
  <c r="AR2245" i="20"/>
  <c r="AS2245" i="20"/>
  <c r="AT2245" i="20"/>
  <c r="AU2245" i="20"/>
  <c r="AH2246" i="20"/>
  <c r="AI2246" i="20"/>
  <c r="AJ2246" i="20" s="1"/>
  <c r="AK2246" i="20"/>
  <c r="AL2246" i="20"/>
  <c r="AM2246" i="20"/>
  <c r="AN2246" i="20"/>
  <c r="AO2246" i="20"/>
  <c r="AP2246" i="20"/>
  <c r="AQ2246" i="20"/>
  <c r="AR2246" i="20"/>
  <c r="AS2246" i="20"/>
  <c r="AT2246" i="20"/>
  <c r="AU2246" i="20"/>
  <c r="AH2247" i="20"/>
  <c r="AI2247" i="20"/>
  <c r="AJ2247" i="20" s="1"/>
  <c r="AK2247" i="20"/>
  <c r="AL2247" i="20"/>
  <c r="AM2247" i="20"/>
  <c r="AN2247" i="20"/>
  <c r="AO2247" i="20"/>
  <c r="AP2247" i="20"/>
  <c r="AQ2247" i="20"/>
  <c r="AR2247" i="20"/>
  <c r="AS2247" i="20"/>
  <c r="AT2247" i="20"/>
  <c r="AU2247" i="20"/>
  <c r="AH2248" i="20"/>
  <c r="AI2248" i="20"/>
  <c r="AJ2248" i="20" s="1"/>
  <c r="AK2248" i="20"/>
  <c r="AL2248" i="20"/>
  <c r="AM2248" i="20"/>
  <c r="AN2248" i="20"/>
  <c r="AO2248" i="20"/>
  <c r="AP2248" i="20"/>
  <c r="AQ2248" i="20"/>
  <c r="AR2248" i="20"/>
  <c r="AS2248" i="20"/>
  <c r="AT2248" i="20"/>
  <c r="AU2248" i="20"/>
  <c r="AH2249" i="20"/>
  <c r="AI2249" i="20"/>
  <c r="AJ2249" i="20" s="1"/>
  <c r="AK2249" i="20"/>
  <c r="AL2249" i="20"/>
  <c r="AM2249" i="20"/>
  <c r="AN2249" i="20"/>
  <c r="AO2249" i="20"/>
  <c r="AP2249" i="20"/>
  <c r="AQ2249" i="20"/>
  <c r="AR2249" i="20"/>
  <c r="AS2249" i="20"/>
  <c r="AT2249" i="20"/>
  <c r="AU2249" i="20"/>
  <c r="AH2250" i="20"/>
  <c r="AI2250" i="20"/>
  <c r="AJ2250" i="20" s="1"/>
  <c r="AK2250" i="20"/>
  <c r="AL2250" i="20"/>
  <c r="AM2250" i="20"/>
  <c r="AN2250" i="20"/>
  <c r="AO2250" i="20"/>
  <c r="AP2250" i="20"/>
  <c r="AQ2250" i="20"/>
  <c r="AR2250" i="20"/>
  <c r="AS2250" i="20"/>
  <c r="AT2250" i="20"/>
  <c r="AU2250" i="20"/>
  <c r="AH2251" i="20"/>
  <c r="AI2251" i="20"/>
  <c r="AJ2251" i="20" s="1"/>
  <c r="AK2251" i="20"/>
  <c r="AL2251" i="20"/>
  <c r="AM2251" i="20"/>
  <c r="AN2251" i="20"/>
  <c r="AO2251" i="20"/>
  <c r="AP2251" i="20"/>
  <c r="AQ2251" i="20"/>
  <c r="AR2251" i="20"/>
  <c r="AS2251" i="20"/>
  <c r="AT2251" i="20"/>
  <c r="AU2251" i="20"/>
  <c r="AH2252" i="20"/>
  <c r="AI2252" i="20"/>
  <c r="AJ2252" i="20" s="1"/>
  <c r="AK2252" i="20"/>
  <c r="AL2252" i="20"/>
  <c r="AM2252" i="20"/>
  <c r="AN2252" i="20"/>
  <c r="AO2252" i="20"/>
  <c r="AP2252" i="20"/>
  <c r="AQ2252" i="20"/>
  <c r="AR2252" i="20"/>
  <c r="AS2252" i="20"/>
  <c r="AT2252" i="20"/>
  <c r="AU2252" i="20"/>
  <c r="AH2253" i="20"/>
  <c r="AI2253" i="20"/>
  <c r="AJ2253" i="20" s="1"/>
  <c r="AK2253" i="20"/>
  <c r="AL2253" i="20"/>
  <c r="AM2253" i="20"/>
  <c r="AN2253" i="20"/>
  <c r="AO2253" i="20"/>
  <c r="AP2253" i="20"/>
  <c r="AQ2253" i="20"/>
  <c r="AR2253" i="20"/>
  <c r="AS2253" i="20"/>
  <c r="AT2253" i="20"/>
  <c r="AU2253" i="20"/>
  <c r="AH2254" i="20"/>
  <c r="AI2254" i="20"/>
  <c r="AJ2254" i="20" s="1"/>
  <c r="AK2254" i="20"/>
  <c r="AL2254" i="20"/>
  <c r="AM2254" i="20"/>
  <c r="AN2254" i="20"/>
  <c r="AO2254" i="20"/>
  <c r="AP2254" i="20"/>
  <c r="AQ2254" i="20"/>
  <c r="AR2254" i="20"/>
  <c r="AS2254" i="20"/>
  <c r="AT2254" i="20"/>
  <c r="AU2254" i="20"/>
  <c r="AH2255" i="20"/>
  <c r="AI2255" i="20"/>
  <c r="AJ2255" i="20" s="1"/>
  <c r="AK2255" i="20"/>
  <c r="AL2255" i="20"/>
  <c r="AM2255" i="20"/>
  <c r="AN2255" i="20"/>
  <c r="AO2255" i="20"/>
  <c r="AP2255" i="20"/>
  <c r="AQ2255" i="20"/>
  <c r="AR2255" i="20"/>
  <c r="AS2255" i="20"/>
  <c r="AT2255" i="20"/>
  <c r="AU2255" i="20"/>
  <c r="AH2256" i="20"/>
  <c r="AI2256" i="20"/>
  <c r="AJ2256" i="20" s="1"/>
  <c r="AK2256" i="20"/>
  <c r="AL2256" i="20"/>
  <c r="AM2256" i="20"/>
  <c r="AN2256" i="20"/>
  <c r="AO2256" i="20"/>
  <c r="AP2256" i="20"/>
  <c r="AQ2256" i="20"/>
  <c r="AR2256" i="20"/>
  <c r="AS2256" i="20"/>
  <c r="AT2256" i="20"/>
  <c r="AU2256" i="20"/>
  <c r="AH2257" i="20"/>
  <c r="AI2257" i="20"/>
  <c r="AJ2257" i="20" s="1"/>
  <c r="AM2257" i="20" s="1"/>
  <c r="AN2257" i="20" s="1"/>
  <c r="AK2257" i="20"/>
  <c r="AL2257" i="20"/>
  <c r="AO2257" i="20"/>
  <c r="AP2257" i="20"/>
  <c r="AQ2257" i="20"/>
  <c r="AR2257" i="20"/>
  <c r="AS2257" i="20"/>
  <c r="AT2257" i="20" s="1"/>
  <c r="AU2257" i="20"/>
  <c r="AH2258" i="20"/>
  <c r="AI2258" i="20"/>
  <c r="AJ2258" i="20" s="1"/>
  <c r="AM2258" i="20" s="1"/>
  <c r="AN2258" i="20" s="1"/>
  <c r="AK2258" i="20"/>
  <c r="AL2258" i="20"/>
  <c r="AO2258" i="20"/>
  <c r="AP2258" i="20"/>
  <c r="AQ2258" i="20"/>
  <c r="AR2258" i="20"/>
  <c r="AS2258" i="20"/>
  <c r="AT2258" i="20" s="1"/>
  <c r="AU2258" i="20"/>
  <c r="AH2259" i="20"/>
  <c r="AI2259" i="20"/>
  <c r="AJ2259" i="20" s="1"/>
  <c r="AM2259" i="20" s="1"/>
  <c r="AN2259" i="20" s="1"/>
  <c r="AK2259" i="20"/>
  <c r="AL2259" i="20"/>
  <c r="AO2259" i="20"/>
  <c r="AP2259" i="20"/>
  <c r="AQ2259" i="20"/>
  <c r="AR2259" i="20"/>
  <c r="AS2259" i="20"/>
  <c r="AT2259" i="20" s="1"/>
  <c r="AU2259" i="20"/>
  <c r="AH2260" i="20"/>
  <c r="AI2260" i="20"/>
  <c r="AJ2260" i="20" s="1"/>
  <c r="AM2260" i="20" s="1"/>
  <c r="AN2260" i="20" s="1"/>
  <c r="AK2260" i="20"/>
  <c r="AL2260" i="20"/>
  <c r="AO2260" i="20"/>
  <c r="AP2260" i="20"/>
  <c r="AQ2260" i="20"/>
  <c r="AR2260" i="20"/>
  <c r="AS2260" i="20"/>
  <c r="AT2260" i="20" s="1"/>
  <c r="AU2260" i="20"/>
  <c r="AH2261" i="20"/>
  <c r="AI2261" i="20"/>
  <c r="AJ2261" i="20" s="1"/>
  <c r="AK2261" i="20"/>
  <c r="AL2261" i="20"/>
  <c r="AM2261" i="20"/>
  <c r="AN2261" i="20"/>
  <c r="AO2261" i="20"/>
  <c r="AP2261" i="20"/>
  <c r="AQ2261" i="20"/>
  <c r="AR2261" i="20"/>
  <c r="AS2261" i="20"/>
  <c r="AT2261" i="20"/>
  <c r="AU2261" i="20"/>
  <c r="AH2262" i="20"/>
  <c r="AI2262" i="20"/>
  <c r="AJ2262" i="20" s="1"/>
  <c r="AM2262" i="20" s="1"/>
  <c r="AN2262" i="20" s="1"/>
  <c r="AK2262" i="20"/>
  <c r="AL2262" i="20"/>
  <c r="AO2262" i="20"/>
  <c r="AP2262" i="20"/>
  <c r="AQ2262" i="20"/>
  <c r="AR2262" i="20"/>
  <c r="AS2262" i="20"/>
  <c r="AT2262" i="20" s="1"/>
  <c r="AU2262" i="20"/>
  <c r="AH2263" i="20"/>
  <c r="AI2263" i="20"/>
  <c r="AJ2263" i="20" s="1"/>
  <c r="AM2263" i="20" s="1"/>
  <c r="AN2263" i="20" s="1"/>
  <c r="AK2263" i="20"/>
  <c r="AL2263" i="20"/>
  <c r="AO2263" i="20"/>
  <c r="AP2263" i="20"/>
  <c r="AQ2263" i="20"/>
  <c r="AR2263" i="20"/>
  <c r="AS2263" i="20"/>
  <c r="AT2263" i="20" s="1"/>
  <c r="AU2263" i="20"/>
  <c r="AH2264" i="20"/>
  <c r="AI2264" i="20"/>
  <c r="AJ2264" i="20" s="1"/>
  <c r="AM2264" i="20" s="1"/>
  <c r="AN2264" i="20" s="1"/>
  <c r="AK2264" i="20"/>
  <c r="AL2264" i="20"/>
  <c r="AO2264" i="20"/>
  <c r="AP2264" i="20"/>
  <c r="AQ2264" i="20"/>
  <c r="AR2264" i="20"/>
  <c r="AS2264" i="20"/>
  <c r="AT2264" i="20" s="1"/>
  <c r="AU2264" i="20"/>
  <c r="AH2265" i="20"/>
  <c r="AI2265" i="20"/>
  <c r="AJ2265" i="20" s="1"/>
  <c r="AM2265" i="20" s="1"/>
  <c r="AN2265" i="20" s="1"/>
  <c r="AK2265" i="20"/>
  <c r="AL2265" i="20"/>
  <c r="AO2265" i="20"/>
  <c r="AP2265" i="20"/>
  <c r="AQ2265" i="20"/>
  <c r="AR2265" i="20"/>
  <c r="AS2265" i="20"/>
  <c r="AT2265" i="20" s="1"/>
  <c r="AU2265" i="20"/>
  <c r="AH2266" i="20"/>
  <c r="AI2266" i="20"/>
  <c r="AJ2266" i="20" s="1"/>
  <c r="AM2266" i="20" s="1"/>
  <c r="AN2266" i="20" s="1"/>
  <c r="AK2266" i="20"/>
  <c r="AL2266" i="20"/>
  <c r="AO2266" i="20"/>
  <c r="AP2266" i="20"/>
  <c r="AQ2266" i="20"/>
  <c r="AR2266" i="20"/>
  <c r="AS2266" i="20"/>
  <c r="AT2266" i="20" s="1"/>
  <c r="AU2266" i="20"/>
  <c r="AH2267" i="20"/>
  <c r="AI2267" i="20"/>
  <c r="AJ2267" i="20" s="1"/>
  <c r="AM2267" i="20" s="1"/>
  <c r="AN2267" i="20" s="1"/>
  <c r="AK2267" i="20"/>
  <c r="AL2267" i="20"/>
  <c r="AO2267" i="20"/>
  <c r="AP2267" i="20"/>
  <c r="AQ2267" i="20"/>
  <c r="AR2267" i="20"/>
  <c r="AS2267" i="20"/>
  <c r="AT2267" i="20" s="1"/>
  <c r="AU2267" i="20"/>
  <c r="AH2268" i="20"/>
  <c r="AI2268" i="20"/>
  <c r="AJ2268" i="20" s="1"/>
  <c r="AM2268" i="20" s="1"/>
  <c r="AN2268" i="20" s="1"/>
  <c r="AK2268" i="20"/>
  <c r="AL2268" i="20"/>
  <c r="AO2268" i="20"/>
  <c r="AP2268" i="20"/>
  <c r="AQ2268" i="20"/>
  <c r="AR2268" i="20"/>
  <c r="AS2268" i="20"/>
  <c r="AT2268" i="20" s="1"/>
  <c r="AU2268" i="20"/>
  <c r="AH2269" i="20"/>
  <c r="AI2269" i="20"/>
  <c r="AJ2269" i="20" s="1"/>
  <c r="AM2269" i="20" s="1"/>
  <c r="AN2269" i="20" s="1"/>
  <c r="AK2269" i="20"/>
  <c r="AL2269" i="20"/>
  <c r="AO2269" i="20"/>
  <c r="AP2269" i="20"/>
  <c r="AQ2269" i="20"/>
  <c r="AR2269" i="20"/>
  <c r="AS2269" i="20"/>
  <c r="AT2269" i="20"/>
  <c r="AU2269" i="20"/>
  <c r="AH2270" i="20"/>
  <c r="AI2270" i="20"/>
  <c r="AJ2270" i="20" s="1"/>
  <c r="AM2270" i="20" s="1"/>
  <c r="AN2270" i="20" s="1"/>
  <c r="AK2270" i="20"/>
  <c r="AL2270" i="20"/>
  <c r="AO2270" i="20"/>
  <c r="AP2270" i="20"/>
  <c r="AQ2270" i="20"/>
  <c r="AR2270" i="20"/>
  <c r="AS2270" i="20"/>
  <c r="AT2270" i="20" s="1"/>
  <c r="AU2270" i="20"/>
  <c r="AH2271" i="20"/>
  <c r="AI2271" i="20"/>
  <c r="AJ2271" i="20" s="1"/>
  <c r="AK2271" i="20"/>
  <c r="AL2271" i="20"/>
  <c r="AM2271" i="20"/>
  <c r="AN2271" i="20"/>
  <c r="AO2271" i="20"/>
  <c r="AP2271" i="20"/>
  <c r="AQ2271" i="20"/>
  <c r="AR2271" i="20"/>
  <c r="AS2271" i="20"/>
  <c r="AT2271" i="20" s="1"/>
  <c r="AU2271" i="20"/>
  <c r="AH2272" i="20"/>
  <c r="AI2272" i="20"/>
  <c r="AJ2272" i="20" s="1"/>
  <c r="AM2272" i="20" s="1"/>
  <c r="AN2272" i="20" s="1"/>
  <c r="AK2272" i="20"/>
  <c r="AL2272" i="20"/>
  <c r="AO2272" i="20"/>
  <c r="AP2272" i="20"/>
  <c r="AQ2272" i="20"/>
  <c r="AR2272" i="20"/>
  <c r="AS2272" i="20"/>
  <c r="AT2272" i="20" s="1"/>
  <c r="AU2272" i="20"/>
  <c r="AH2273" i="20"/>
  <c r="AI2273" i="20"/>
  <c r="AJ2273" i="20" s="1"/>
  <c r="AK2273" i="20"/>
  <c r="AL2273" i="20"/>
  <c r="AM2273" i="20"/>
  <c r="AN2273" i="20"/>
  <c r="AO2273" i="20"/>
  <c r="AP2273" i="20"/>
  <c r="AQ2273" i="20"/>
  <c r="AR2273" i="20"/>
  <c r="AS2273" i="20"/>
  <c r="AT2273" i="20" s="1"/>
  <c r="AU2273" i="20"/>
  <c r="AH2274" i="20"/>
  <c r="AI2274" i="20"/>
  <c r="AJ2274" i="20" s="1"/>
  <c r="AK2274" i="20"/>
  <c r="AL2274" i="20"/>
  <c r="AM2274" i="20"/>
  <c r="AN2274" i="20"/>
  <c r="AO2274" i="20"/>
  <c r="AP2274" i="20"/>
  <c r="AQ2274" i="20"/>
  <c r="AR2274" i="20"/>
  <c r="AS2274" i="20"/>
  <c r="AT2274" i="20"/>
  <c r="AU2274" i="20"/>
  <c r="AH2275" i="20"/>
  <c r="AI2275" i="20"/>
  <c r="AJ2275" i="20" s="1"/>
  <c r="AK2275" i="20"/>
  <c r="AL2275" i="20"/>
  <c r="AM2275" i="20"/>
  <c r="AN2275" i="20"/>
  <c r="AO2275" i="20"/>
  <c r="AP2275" i="20"/>
  <c r="AQ2275" i="20"/>
  <c r="AR2275" i="20"/>
  <c r="AS2275" i="20"/>
  <c r="AT2275" i="20"/>
  <c r="AU2275" i="20"/>
  <c r="AH2276" i="20"/>
  <c r="AI2276" i="20"/>
  <c r="AJ2276" i="20" s="1"/>
  <c r="AK2276" i="20"/>
  <c r="AL2276" i="20"/>
  <c r="AM2276" i="20"/>
  <c r="AN2276" i="20"/>
  <c r="AO2276" i="20"/>
  <c r="AP2276" i="20"/>
  <c r="AQ2276" i="20"/>
  <c r="AR2276" i="20"/>
  <c r="AS2276" i="20"/>
  <c r="AT2276" i="20"/>
  <c r="AU2276" i="20"/>
  <c r="AH2277" i="20"/>
  <c r="AI2277" i="20"/>
  <c r="AJ2277" i="20" s="1"/>
  <c r="AK2277" i="20"/>
  <c r="AL2277" i="20"/>
  <c r="AM2277" i="20"/>
  <c r="AN2277" i="20"/>
  <c r="AO2277" i="20"/>
  <c r="AP2277" i="20"/>
  <c r="AQ2277" i="20"/>
  <c r="AR2277" i="20"/>
  <c r="AS2277" i="20"/>
  <c r="AT2277" i="20"/>
  <c r="AU2277" i="20"/>
  <c r="AH2278" i="20"/>
  <c r="AI2278" i="20"/>
  <c r="AJ2278" i="20" s="1"/>
  <c r="AK2278" i="20"/>
  <c r="AL2278" i="20"/>
  <c r="AM2278" i="20"/>
  <c r="AN2278" i="20"/>
  <c r="AO2278" i="20"/>
  <c r="AP2278" i="20"/>
  <c r="AQ2278" i="20"/>
  <c r="AR2278" i="20"/>
  <c r="AS2278" i="20"/>
  <c r="AT2278" i="20"/>
  <c r="AU2278" i="20"/>
  <c r="AH2279" i="20"/>
  <c r="AI2279" i="20"/>
  <c r="AJ2279" i="20" s="1"/>
  <c r="AK2279" i="20"/>
  <c r="AL2279" i="20"/>
  <c r="AM2279" i="20"/>
  <c r="AN2279" i="20"/>
  <c r="AO2279" i="20"/>
  <c r="AP2279" i="20"/>
  <c r="AQ2279" i="20"/>
  <c r="AR2279" i="20"/>
  <c r="AS2279" i="20"/>
  <c r="AT2279" i="20"/>
  <c r="AU2279" i="20"/>
  <c r="AH2280" i="20"/>
  <c r="AI2280" i="20"/>
  <c r="AJ2280" i="20" s="1"/>
  <c r="AK2280" i="20"/>
  <c r="AL2280" i="20"/>
  <c r="AM2280" i="20"/>
  <c r="AN2280" i="20"/>
  <c r="AO2280" i="20"/>
  <c r="AP2280" i="20"/>
  <c r="AQ2280" i="20"/>
  <c r="AR2280" i="20"/>
  <c r="AS2280" i="20"/>
  <c r="AT2280" i="20" s="1"/>
  <c r="AU2280" i="20"/>
  <c r="AH2281" i="20"/>
  <c r="AI2281" i="20"/>
  <c r="AJ2281" i="20" s="1"/>
  <c r="AK2281" i="20"/>
  <c r="AL2281" i="20"/>
  <c r="AM2281" i="20"/>
  <c r="AN2281" i="20"/>
  <c r="AO2281" i="20"/>
  <c r="AP2281" i="20"/>
  <c r="AQ2281" i="20"/>
  <c r="AR2281" i="20"/>
  <c r="AS2281" i="20"/>
  <c r="AT2281" i="20"/>
  <c r="AU2281" i="20"/>
  <c r="AH2282" i="20"/>
  <c r="AI2282" i="20"/>
  <c r="AJ2282" i="20" s="1"/>
  <c r="AK2282" i="20"/>
  <c r="AL2282" i="20"/>
  <c r="AM2282" i="20"/>
  <c r="AN2282" i="20"/>
  <c r="AO2282" i="20"/>
  <c r="AP2282" i="20"/>
  <c r="AQ2282" i="20"/>
  <c r="AR2282" i="20"/>
  <c r="AS2282" i="20"/>
  <c r="AT2282" i="20"/>
  <c r="AU2282" i="20"/>
  <c r="AH2283" i="20"/>
  <c r="AI2283" i="20"/>
  <c r="AJ2283" i="20" s="1"/>
  <c r="AK2283" i="20"/>
  <c r="AL2283" i="20"/>
  <c r="AM2283" i="20"/>
  <c r="AN2283" i="20"/>
  <c r="AO2283" i="20"/>
  <c r="AP2283" i="20"/>
  <c r="AQ2283" i="20"/>
  <c r="AR2283" i="20"/>
  <c r="AS2283" i="20"/>
  <c r="AT2283" i="20"/>
  <c r="AU2283" i="20"/>
  <c r="AH2284" i="20"/>
  <c r="AI2284" i="20"/>
  <c r="AJ2284" i="20" s="1"/>
  <c r="AK2284" i="20"/>
  <c r="AL2284" i="20"/>
  <c r="AM2284" i="20"/>
  <c r="AN2284" i="20"/>
  <c r="AO2284" i="20"/>
  <c r="AP2284" i="20"/>
  <c r="AQ2284" i="20"/>
  <c r="AR2284" i="20"/>
  <c r="AS2284" i="20"/>
  <c r="AT2284" i="20"/>
  <c r="AU2284" i="20"/>
  <c r="AH2285" i="20"/>
  <c r="AI2285" i="20"/>
  <c r="AJ2285" i="20" s="1"/>
  <c r="AK2285" i="20"/>
  <c r="AL2285" i="20"/>
  <c r="AM2285" i="20"/>
  <c r="AN2285" i="20"/>
  <c r="AO2285" i="20"/>
  <c r="AP2285" i="20"/>
  <c r="AQ2285" i="20"/>
  <c r="AR2285" i="20"/>
  <c r="AS2285" i="20"/>
  <c r="AT2285" i="20"/>
  <c r="AU2285" i="20"/>
  <c r="AH2286" i="20"/>
  <c r="AI2286" i="20"/>
  <c r="AJ2286" i="20" s="1"/>
  <c r="AK2286" i="20"/>
  <c r="AL2286" i="20"/>
  <c r="AM2286" i="20"/>
  <c r="AN2286" i="20"/>
  <c r="AO2286" i="20"/>
  <c r="AP2286" i="20"/>
  <c r="AQ2286" i="20"/>
  <c r="AR2286" i="20"/>
  <c r="AS2286" i="20"/>
  <c r="AT2286" i="20"/>
  <c r="AU2286" i="20"/>
  <c r="AH2287" i="20"/>
  <c r="AI2287" i="20"/>
  <c r="AJ2287" i="20" s="1"/>
  <c r="AK2287" i="20"/>
  <c r="AL2287" i="20"/>
  <c r="AM2287" i="20"/>
  <c r="AN2287" i="20"/>
  <c r="AO2287" i="20"/>
  <c r="AP2287" i="20"/>
  <c r="AQ2287" i="20"/>
  <c r="AR2287" i="20"/>
  <c r="AS2287" i="20"/>
  <c r="AT2287" i="20"/>
  <c r="AU2287" i="20"/>
  <c r="AH2288" i="20"/>
  <c r="AI2288" i="20"/>
  <c r="AJ2288" i="20" s="1"/>
  <c r="AK2288" i="20"/>
  <c r="AL2288" i="20"/>
  <c r="AM2288" i="20"/>
  <c r="AN2288" i="20"/>
  <c r="AO2288" i="20"/>
  <c r="AP2288" i="20"/>
  <c r="AQ2288" i="20"/>
  <c r="AR2288" i="20"/>
  <c r="AS2288" i="20"/>
  <c r="AT2288" i="20"/>
  <c r="AU2288" i="20"/>
  <c r="AH2289" i="20"/>
  <c r="AI2289" i="20"/>
  <c r="AJ2289" i="20" s="1"/>
  <c r="AK2289" i="20"/>
  <c r="AL2289" i="20"/>
  <c r="AM2289" i="20"/>
  <c r="AN2289" i="20"/>
  <c r="AO2289" i="20"/>
  <c r="AP2289" i="20"/>
  <c r="AQ2289" i="20"/>
  <c r="AR2289" i="20"/>
  <c r="AS2289" i="20"/>
  <c r="AT2289" i="20" s="1"/>
  <c r="AU2289" i="20"/>
  <c r="AH2290" i="20"/>
  <c r="AI2290" i="20"/>
  <c r="AJ2290" i="20" s="1"/>
  <c r="AM2290" i="20" s="1"/>
  <c r="AN2290" i="20" s="1"/>
  <c r="AK2290" i="20"/>
  <c r="AL2290" i="20"/>
  <c r="AO2290" i="20"/>
  <c r="AP2290" i="20" s="1"/>
  <c r="AQ2290" i="20"/>
  <c r="AR2290" i="20"/>
  <c r="AS2290" i="20"/>
  <c r="AT2290" i="20" s="1"/>
  <c r="AU2290" i="20"/>
  <c r="AH2291" i="20"/>
  <c r="AI2291" i="20"/>
  <c r="AJ2291" i="20" s="1"/>
  <c r="AM2291" i="20" s="1"/>
  <c r="AN2291" i="20" s="1"/>
  <c r="AK2291" i="20"/>
  <c r="AL2291" i="20"/>
  <c r="AO2291" i="20"/>
  <c r="AP2291" i="20"/>
  <c r="AQ2291" i="20"/>
  <c r="AR2291" i="20"/>
  <c r="AS2291" i="20"/>
  <c r="AT2291" i="20" s="1"/>
  <c r="AU2291" i="20"/>
  <c r="AH2292" i="20"/>
  <c r="AI2292" i="20"/>
  <c r="AJ2292" i="20" s="1"/>
  <c r="AK2292" i="20"/>
  <c r="AL2292" i="20"/>
  <c r="AM2292" i="20"/>
  <c r="AN2292" i="20"/>
  <c r="AO2292" i="20"/>
  <c r="AP2292" i="20"/>
  <c r="AQ2292" i="20"/>
  <c r="AR2292" i="20"/>
  <c r="AS2292" i="20"/>
  <c r="AT2292" i="20"/>
  <c r="AU2292" i="20"/>
  <c r="AH2293" i="20"/>
  <c r="AI2293" i="20"/>
  <c r="AJ2293" i="20" s="1"/>
  <c r="AK2293" i="20"/>
  <c r="AL2293" i="20"/>
  <c r="AM2293" i="20"/>
  <c r="AN2293" i="20"/>
  <c r="AO2293" i="20"/>
  <c r="AP2293" i="20"/>
  <c r="AQ2293" i="20"/>
  <c r="AR2293" i="20"/>
  <c r="AS2293" i="20"/>
  <c r="AT2293" i="20"/>
  <c r="AU2293" i="20"/>
  <c r="AH2294" i="20"/>
  <c r="AI2294" i="20"/>
  <c r="AJ2294" i="20" s="1"/>
  <c r="AK2294" i="20"/>
  <c r="AL2294" i="20"/>
  <c r="AM2294" i="20"/>
  <c r="AN2294" i="20"/>
  <c r="AO2294" i="20"/>
  <c r="AP2294" i="20"/>
  <c r="AQ2294" i="20"/>
  <c r="AR2294" i="20"/>
  <c r="AS2294" i="20"/>
  <c r="AT2294" i="20"/>
  <c r="AU2294" i="20"/>
  <c r="AH2295" i="20"/>
  <c r="AI2295" i="20"/>
  <c r="AJ2295" i="20" s="1"/>
  <c r="AK2295" i="20"/>
  <c r="AL2295" i="20"/>
  <c r="AM2295" i="20"/>
  <c r="AN2295" i="20"/>
  <c r="AO2295" i="20"/>
  <c r="AP2295" i="20"/>
  <c r="AQ2295" i="20"/>
  <c r="AR2295" i="20"/>
  <c r="AS2295" i="20"/>
  <c r="AT2295" i="20"/>
  <c r="AU2295" i="20"/>
  <c r="AH2296" i="20"/>
  <c r="AI2296" i="20"/>
  <c r="AJ2296" i="20" s="1"/>
  <c r="AK2296" i="20"/>
  <c r="AL2296" i="20"/>
  <c r="AM2296" i="20"/>
  <c r="AN2296" i="20"/>
  <c r="AO2296" i="20"/>
  <c r="AP2296" i="20"/>
  <c r="AQ2296" i="20"/>
  <c r="AR2296" i="20"/>
  <c r="AS2296" i="20"/>
  <c r="AT2296" i="20"/>
  <c r="AU2296" i="20"/>
  <c r="AH2297" i="20"/>
  <c r="AI2297" i="20"/>
  <c r="AJ2297" i="20" s="1"/>
  <c r="AK2297" i="20"/>
  <c r="AL2297" i="20"/>
  <c r="AM2297" i="20"/>
  <c r="AN2297" i="20"/>
  <c r="AO2297" i="20"/>
  <c r="AP2297" i="20"/>
  <c r="AQ2297" i="20"/>
  <c r="AR2297" i="20"/>
  <c r="AS2297" i="20"/>
  <c r="AT2297" i="20"/>
  <c r="AU2297" i="20"/>
  <c r="AH2298" i="20"/>
  <c r="AI2298" i="20"/>
  <c r="AJ2298" i="20" s="1"/>
  <c r="AK2298" i="20"/>
  <c r="AL2298" i="20"/>
  <c r="AM2298" i="20"/>
  <c r="AN2298" i="20"/>
  <c r="AO2298" i="20"/>
  <c r="AP2298" i="20"/>
  <c r="AQ2298" i="20"/>
  <c r="AR2298" i="20"/>
  <c r="AS2298" i="20"/>
  <c r="AT2298" i="20"/>
  <c r="AU2298" i="20"/>
  <c r="AH2299" i="20"/>
  <c r="AI2299" i="20"/>
  <c r="AJ2299" i="20" s="1"/>
  <c r="AK2299" i="20"/>
  <c r="AL2299" i="20"/>
  <c r="AM2299" i="20"/>
  <c r="AN2299" i="20"/>
  <c r="AO2299" i="20"/>
  <c r="AP2299" i="20"/>
  <c r="AQ2299" i="20"/>
  <c r="AR2299" i="20"/>
  <c r="AS2299" i="20"/>
  <c r="AT2299" i="20"/>
  <c r="AU2299" i="20"/>
  <c r="AH2300" i="20"/>
  <c r="AI2300" i="20"/>
  <c r="AJ2300" i="20" s="1"/>
  <c r="AK2300" i="20"/>
  <c r="AL2300" i="20"/>
  <c r="AM2300" i="20"/>
  <c r="AN2300" i="20"/>
  <c r="AO2300" i="20"/>
  <c r="AP2300" i="20"/>
  <c r="AQ2300" i="20"/>
  <c r="AR2300" i="20"/>
  <c r="AS2300" i="20"/>
  <c r="AT2300" i="20"/>
  <c r="AU2300" i="20"/>
  <c r="AH2301" i="20"/>
  <c r="AI2301" i="20"/>
  <c r="AJ2301" i="20" s="1"/>
  <c r="AK2301" i="20"/>
  <c r="AL2301" i="20"/>
  <c r="AM2301" i="20"/>
  <c r="AN2301" i="20"/>
  <c r="AO2301" i="20"/>
  <c r="AP2301" i="20"/>
  <c r="AQ2301" i="20"/>
  <c r="AR2301" i="20"/>
  <c r="AS2301" i="20"/>
  <c r="AT2301" i="20"/>
  <c r="AU2301" i="20"/>
  <c r="AH2302" i="20"/>
  <c r="AI2302" i="20"/>
  <c r="AJ2302" i="20" s="1"/>
  <c r="AK2302" i="20"/>
  <c r="AL2302" i="20"/>
  <c r="AM2302" i="20"/>
  <c r="AN2302" i="20"/>
  <c r="AO2302" i="20"/>
  <c r="AP2302" i="20"/>
  <c r="AQ2302" i="20"/>
  <c r="AR2302" i="20"/>
  <c r="AS2302" i="20"/>
  <c r="AT2302" i="20"/>
  <c r="AU2302" i="20"/>
  <c r="AH2303" i="20"/>
  <c r="AI2303" i="20"/>
  <c r="AJ2303" i="20" s="1"/>
  <c r="AK2303" i="20"/>
  <c r="AL2303" i="20"/>
  <c r="AM2303" i="20"/>
  <c r="AN2303" i="20"/>
  <c r="AO2303" i="20"/>
  <c r="AP2303" i="20"/>
  <c r="AQ2303" i="20"/>
  <c r="AR2303" i="20"/>
  <c r="AS2303" i="20"/>
  <c r="AT2303" i="20"/>
  <c r="AU2303" i="20"/>
  <c r="AH2304" i="20"/>
  <c r="AI2304" i="20"/>
  <c r="AJ2304" i="20" s="1"/>
  <c r="AM2304" i="20" s="1"/>
  <c r="AN2304" i="20" s="1"/>
  <c r="AK2304" i="20"/>
  <c r="AL2304" i="20"/>
  <c r="AO2304" i="20"/>
  <c r="AP2304" i="20"/>
  <c r="AQ2304" i="20"/>
  <c r="AR2304" i="20"/>
  <c r="AS2304" i="20"/>
  <c r="AT2304" i="20" s="1"/>
  <c r="AU2304" i="20"/>
  <c r="AH2305" i="20"/>
  <c r="AI2305" i="20"/>
  <c r="AJ2305" i="20" s="1"/>
  <c r="AK2305" i="20"/>
  <c r="AL2305" i="20"/>
  <c r="AM2305" i="20"/>
  <c r="AN2305" i="20"/>
  <c r="AO2305" i="20"/>
  <c r="AP2305" i="20"/>
  <c r="AQ2305" i="20"/>
  <c r="AR2305" i="20"/>
  <c r="AS2305" i="20"/>
  <c r="AT2305" i="20"/>
  <c r="AU2305" i="20"/>
  <c r="AH2306" i="20"/>
  <c r="AI2306" i="20"/>
  <c r="AJ2306" i="20" s="1"/>
  <c r="AK2306" i="20"/>
  <c r="AL2306" i="20"/>
  <c r="AM2306" i="20"/>
  <c r="AN2306" i="20"/>
  <c r="AO2306" i="20"/>
  <c r="AP2306" i="20"/>
  <c r="AQ2306" i="20"/>
  <c r="AR2306" i="20"/>
  <c r="AS2306" i="20"/>
  <c r="AT2306" i="20"/>
  <c r="AU2306" i="20"/>
  <c r="AH2307" i="20"/>
  <c r="AI2307" i="20"/>
  <c r="AJ2307" i="20" s="1"/>
  <c r="AK2307" i="20"/>
  <c r="AL2307" i="20"/>
  <c r="AM2307" i="20"/>
  <c r="AN2307" i="20"/>
  <c r="AO2307" i="20"/>
  <c r="AP2307" i="20"/>
  <c r="AQ2307" i="20"/>
  <c r="AR2307" i="20"/>
  <c r="AS2307" i="20"/>
  <c r="AT2307" i="20"/>
  <c r="AU2307" i="20"/>
  <c r="AH2308" i="20"/>
  <c r="AI2308" i="20"/>
  <c r="AJ2308" i="20" s="1"/>
  <c r="AK2308" i="20"/>
  <c r="AL2308" i="20"/>
  <c r="AM2308" i="20"/>
  <c r="AN2308" i="20"/>
  <c r="AO2308" i="20"/>
  <c r="AP2308" i="20"/>
  <c r="AQ2308" i="20"/>
  <c r="AR2308" i="20"/>
  <c r="AS2308" i="20"/>
  <c r="AT2308" i="20"/>
  <c r="AU2308" i="20"/>
  <c r="AH2309" i="20"/>
  <c r="AI2309" i="20"/>
  <c r="AJ2309" i="20" s="1"/>
  <c r="AK2309" i="20"/>
  <c r="AL2309" i="20"/>
  <c r="AM2309" i="20"/>
  <c r="AN2309" i="20"/>
  <c r="AO2309" i="20"/>
  <c r="AP2309" i="20"/>
  <c r="AQ2309" i="20"/>
  <c r="AR2309" i="20"/>
  <c r="AS2309" i="20"/>
  <c r="AT2309" i="20"/>
  <c r="AU2309" i="20"/>
  <c r="AH2310" i="20"/>
  <c r="AI2310" i="20"/>
  <c r="AJ2310" i="20" s="1"/>
  <c r="AK2310" i="20"/>
  <c r="AL2310" i="20"/>
  <c r="AM2310" i="20"/>
  <c r="AN2310" i="20"/>
  <c r="AO2310" i="20"/>
  <c r="AP2310" i="20"/>
  <c r="AQ2310" i="20"/>
  <c r="AR2310" i="20"/>
  <c r="AS2310" i="20"/>
  <c r="AT2310" i="20"/>
  <c r="AU2310" i="20"/>
  <c r="AH2311" i="20"/>
  <c r="AI2311" i="20"/>
  <c r="AJ2311" i="20" s="1"/>
  <c r="AK2311" i="20"/>
  <c r="AL2311" i="20"/>
  <c r="AM2311" i="20"/>
  <c r="AN2311" i="20"/>
  <c r="AO2311" i="20"/>
  <c r="AP2311" i="20"/>
  <c r="AQ2311" i="20"/>
  <c r="AR2311" i="20"/>
  <c r="AS2311" i="20"/>
  <c r="AT2311" i="20"/>
  <c r="AU2311" i="20"/>
  <c r="AH2312" i="20"/>
  <c r="AI2312" i="20"/>
  <c r="AJ2312" i="20" s="1"/>
  <c r="AK2312" i="20"/>
  <c r="AL2312" i="20"/>
  <c r="AM2312" i="20"/>
  <c r="AN2312" i="20"/>
  <c r="AO2312" i="20"/>
  <c r="AP2312" i="20"/>
  <c r="AQ2312" i="20"/>
  <c r="AR2312" i="20"/>
  <c r="AS2312" i="20"/>
  <c r="AT2312" i="20"/>
  <c r="AU2312" i="20"/>
  <c r="AH2313" i="20"/>
  <c r="AI2313" i="20"/>
  <c r="AJ2313" i="20" s="1"/>
  <c r="AK2313" i="20"/>
  <c r="AL2313" i="20"/>
  <c r="AM2313" i="20"/>
  <c r="AN2313" i="20"/>
  <c r="AO2313" i="20"/>
  <c r="AP2313" i="20"/>
  <c r="AQ2313" i="20"/>
  <c r="AR2313" i="20"/>
  <c r="AS2313" i="20"/>
  <c r="AT2313" i="20"/>
  <c r="AU2313" i="20"/>
  <c r="AH2314" i="20"/>
  <c r="AI2314" i="20"/>
  <c r="AJ2314" i="20" s="1"/>
  <c r="AK2314" i="20"/>
  <c r="AL2314" i="20"/>
  <c r="AM2314" i="20"/>
  <c r="AN2314" i="20"/>
  <c r="AO2314" i="20"/>
  <c r="AP2314" i="20"/>
  <c r="AQ2314" i="20"/>
  <c r="AR2314" i="20"/>
  <c r="AS2314" i="20"/>
  <c r="AT2314" i="20"/>
  <c r="AU2314" i="20"/>
  <c r="AH2315" i="20"/>
  <c r="AI2315" i="20"/>
  <c r="AJ2315" i="20"/>
  <c r="AK2315" i="20"/>
  <c r="AL2315" i="20"/>
  <c r="AM2315" i="20"/>
  <c r="AN2315" i="20"/>
  <c r="AO2315" i="20"/>
  <c r="AP2315" i="20"/>
  <c r="AQ2315" i="20"/>
  <c r="AR2315" i="20"/>
  <c r="AS2315" i="20"/>
  <c r="AT2315" i="20"/>
  <c r="AU2315" i="20"/>
  <c r="AH2316" i="20"/>
  <c r="AI2316" i="20"/>
  <c r="AJ2316" i="20"/>
  <c r="AK2316" i="20"/>
  <c r="AL2316" i="20"/>
  <c r="AM2316" i="20"/>
  <c r="AN2316" i="20"/>
  <c r="AO2316" i="20"/>
  <c r="AP2316" i="20"/>
  <c r="AQ2316" i="20"/>
  <c r="AR2316" i="20"/>
  <c r="AS2316" i="20"/>
  <c r="AT2316" i="20"/>
  <c r="AU2316" i="20"/>
  <c r="AH2317" i="20"/>
  <c r="AI2317" i="20"/>
  <c r="AJ2317" i="20"/>
  <c r="AK2317" i="20"/>
  <c r="AL2317" i="20"/>
  <c r="AM2317" i="20"/>
  <c r="AN2317" i="20"/>
  <c r="AO2317" i="20"/>
  <c r="AP2317" i="20"/>
  <c r="AQ2317" i="20"/>
  <c r="AR2317" i="20"/>
  <c r="AS2317" i="20"/>
  <c r="AT2317" i="20"/>
  <c r="AU2317" i="20"/>
  <c r="AH2318" i="20"/>
  <c r="AI2318" i="20"/>
  <c r="AJ2318" i="20"/>
  <c r="AK2318" i="20"/>
  <c r="AL2318" i="20"/>
  <c r="AM2318" i="20"/>
  <c r="AN2318" i="20"/>
  <c r="AO2318" i="20"/>
  <c r="AP2318" i="20"/>
  <c r="AQ2318" i="20"/>
  <c r="AR2318" i="20"/>
  <c r="AS2318" i="20"/>
  <c r="AT2318" i="20"/>
  <c r="AU2318" i="20"/>
  <c r="AH2319" i="20"/>
  <c r="AI2319" i="20"/>
  <c r="AJ2319" i="20"/>
  <c r="AK2319" i="20"/>
  <c r="AL2319" i="20"/>
  <c r="AM2319" i="20"/>
  <c r="AN2319" i="20"/>
  <c r="AO2319" i="20"/>
  <c r="AP2319" i="20"/>
  <c r="AQ2319" i="20"/>
  <c r="AR2319" i="20"/>
  <c r="AS2319" i="20"/>
  <c r="AT2319" i="20"/>
  <c r="AU2319" i="20"/>
  <c r="AH2320" i="20"/>
  <c r="AI2320" i="20"/>
  <c r="AJ2320" i="20"/>
  <c r="AK2320" i="20"/>
  <c r="AL2320" i="20"/>
  <c r="AM2320" i="20"/>
  <c r="AN2320" i="20"/>
  <c r="AO2320" i="20"/>
  <c r="AP2320" i="20"/>
  <c r="AQ2320" i="20"/>
  <c r="AR2320" i="20"/>
  <c r="AS2320" i="20"/>
  <c r="AT2320" i="20"/>
  <c r="AU2320" i="20"/>
  <c r="AH2321" i="20"/>
  <c r="AI2321" i="20"/>
  <c r="AJ2321" i="20"/>
  <c r="AK2321" i="20"/>
  <c r="AL2321" i="20"/>
  <c r="AM2321" i="20"/>
  <c r="AN2321" i="20"/>
  <c r="AO2321" i="20"/>
  <c r="AP2321" i="20"/>
  <c r="AQ2321" i="20"/>
  <c r="AR2321" i="20"/>
  <c r="AS2321" i="20"/>
  <c r="AT2321" i="20"/>
  <c r="AU2321" i="20"/>
  <c r="AH2322" i="20"/>
  <c r="AI2322" i="20"/>
  <c r="AJ2322" i="20"/>
  <c r="AK2322" i="20"/>
  <c r="AL2322" i="20"/>
  <c r="AM2322" i="20"/>
  <c r="AN2322" i="20"/>
  <c r="AO2322" i="20"/>
  <c r="AP2322" i="20"/>
  <c r="AQ2322" i="20"/>
  <c r="AR2322" i="20"/>
  <c r="AS2322" i="20"/>
  <c r="AT2322" i="20"/>
  <c r="AU2322" i="20"/>
  <c r="AH2323" i="20"/>
  <c r="AI2323" i="20"/>
  <c r="AJ2323" i="20"/>
  <c r="AK2323" i="20"/>
  <c r="AL2323" i="20"/>
  <c r="AM2323" i="20"/>
  <c r="AN2323" i="20"/>
  <c r="AO2323" i="20"/>
  <c r="AP2323" i="20"/>
  <c r="AQ2323" i="20"/>
  <c r="AR2323" i="20"/>
  <c r="AS2323" i="20"/>
  <c r="AT2323" i="20"/>
  <c r="AU2323" i="20"/>
  <c r="AH2324" i="20"/>
  <c r="AI2324" i="20"/>
  <c r="AJ2324" i="20"/>
  <c r="AK2324" i="20"/>
  <c r="AL2324" i="20"/>
  <c r="AM2324" i="20"/>
  <c r="AN2324" i="20"/>
  <c r="AO2324" i="20"/>
  <c r="AP2324" i="20"/>
  <c r="AQ2324" i="20"/>
  <c r="AR2324" i="20"/>
  <c r="AS2324" i="20"/>
  <c r="AT2324" i="20"/>
  <c r="AU2324" i="20"/>
  <c r="AH2325" i="20"/>
  <c r="AI2325" i="20"/>
  <c r="AJ2325" i="20"/>
  <c r="AK2325" i="20"/>
  <c r="AL2325" i="20"/>
  <c r="AM2325" i="20"/>
  <c r="AN2325" i="20"/>
  <c r="AO2325" i="20"/>
  <c r="AP2325" i="20"/>
  <c r="AQ2325" i="20"/>
  <c r="AR2325" i="20"/>
  <c r="AS2325" i="20"/>
  <c r="AT2325" i="20"/>
  <c r="AU2325" i="20"/>
  <c r="AH2326" i="20"/>
  <c r="AI2326" i="20"/>
  <c r="AJ2326" i="20"/>
  <c r="AK2326" i="20"/>
  <c r="AL2326" i="20"/>
  <c r="AM2326" i="20"/>
  <c r="AN2326" i="20"/>
  <c r="AO2326" i="20"/>
  <c r="AP2326" i="20"/>
  <c r="AQ2326" i="20"/>
  <c r="AR2326" i="20"/>
  <c r="AS2326" i="20"/>
  <c r="AT2326" i="20"/>
  <c r="AU2326" i="20"/>
  <c r="AH2327" i="20"/>
  <c r="AI2327" i="20"/>
  <c r="AJ2327" i="20"/>
  <c r="AK2327" i="20"/>
  <c r="AL2327" i="20"/>
  <c r="AM2327" i="20"/>
  <c r="AN2327" i="20"/>
  <c r="AO2327" i="20"/>
  <c r="AP2327" i="20"/>
  <c r="AQ2327" i="20"/>
  <c r="AR2327" i="20"/>
  <c r="AS2327" i="20"/>
  <c r="AT2327" i="20"/>
  <c r="AU2327" i="20"/>
  <c r="AH2328" i="20"/>
  <c r="AI2328" i="20"/>
  <c r="AJ2328" i="20"/>
  <c r="AK2328" i="20"/>
  <c r="AL2328" i="20"/>
  <c r="AM2328" i="20"/>
  <c r="AN2328" i="20"/>
  <c r="AO2328" i="20"/>
  <c r="AP2328" i="20"/>
  <c r="AQ2328" i="20"/>
  <c r="AR2328" i="20"/>
  <c r="AS2328" i="20"/>
  <c r="AT2328" i="20"/>
  <c r="AU2328" i="20"/>
  <c r="AH2329" i="20"/>
  <c r="AI2329" i="20"/>
  <c r="AJ2329" i="20"/>
  <c r="AK2329" i="20"/>
  <c r="AL2329" i="20"/>
  <c r="AM2329" i="20"/>
  <c r="AN2329" i="20"/>
  <c r="AO2329" i="20"/>
  <c r="AP2329" i="20"/>
  <c r="AQ2329" i="20"/>
  <c r="AR2329" i="20"/>
  <c r="AS2329" i="20"/>
  <c r="AT2329" i="20"/>
  <c r="AU2329" i="20"/>
  <c r="AH2330" i="20"/>
  <c r="AI2330" i="20"/>
  <c r="AJ2330" i="20"/>
  <c r="AK2330" i="20"/>
  <c r="AL2330" i="20"/>
  <c r="AM2330" i="20"/>
  <c r="AN2330" i="20"/>
  <c r="AO2330" i="20"/>
  <c r="AP2330" i="20"/>
  <c r="AQ2330" i="20"/>
  <c r="AR2330" i="20"/>
  <c r="AS2330" i="20"/>
  <c r="AT2330" i="20"/>
  <c r="AU2330" i="20"/>
  <c r="AH2331" i="20"/>
  <c r="AI2331" i="20"/>
  <c r="AJ2331" i="20"/>
  <c r="AK2331" i="20"/>
  <c r="AL2331" i="20"/>
  <c r="AM2331" i="20"/>
  <c r="AN2331" i="20"/>
  <c r="AO2331" i="20"/>
  <c r="AP2331" i="20"/>
  <c r="AQ2331" i="20"/>
  <c r="AR2331" i="20"/>
  <c r="AS2331" i="20"/>
  <c r="AT2331" i="20"/>
  <c r="AU2331" i="20"/>
  <c r="AH2332" i="20"/>
  <c r="AI2332" i="20"/>
  <c r="AJ2332" i="20"/>
  <c r="AK2332" i="20"/>
  <c r="AL2332" i="20"/>
  <c r="AM2332" i="20"/>
  <c r="AN2332" i="20"/>
  <c r="AO2332" i="20"/>
  <c r="AP2332" i="20"/>
  <c r="AQ2332" i="20"/>
  <c r="AR2332" i="20"/>
  <c r="AS2332" i="20"/>
  <c r="AT2332" i="20"/>
  <c r="AU2332" i="20"/>
  <c r="AH2333" i="20"/>
  <c r="AI2333" i="20"/>
  <c r="AJ2333" i="20"/>
  <c r="AK2333" i="20"/>
  <c r="AL2333" i="20"/>
  <c r="AM2333" i="20"/>
  <c r="AN2333" i="20"/>
  <c r="AO2333" i="20"/>
  <c r="AP2333" i="20"/>
  <c r="AQ2333" i="20"/>
  <c r="AR2333" i="20"/>
  <c r="AS2333" i="20"/>
  <c r="AT2333" i="20"/>
  <c r="AU2333" i="20"/>
  <c r="AH2334" i="20"/>
  <c r="AI2334" i="20"/>
  <c r="AJ2334" i="20"/>
  <c r="AK2334" i="20"/>
  <c r="AL2334" i="20"/>
  <c r="AM2334" i="20"/>
  <c r="AN2334" i="20"/>
  <c r="AO2334" i="20"/>
  <c r="AP2334" i="20"/>
  <c r="AQ2334" i="20"/>
  <c r="AR2334" i="20"/>
  <c r="AS2334" i="20"/>
  <c r="AT2334" i="20"/>
  <c r="AU2334" i="20"/>
  <c r="AH2335" i="20"/>
  <c r="AI2335" i="20"/>
  <c r="AJ2335" i="20"/>
  <c r="AK2335" i="20"/>
  <c r="AL2335" i="20"/>
  <c r="AM2335" i="20"/>
  <c r="AN2335" i="20"/>
  <c r="AO2335" i="20"/>
  <c r="AP2335" i="20"/>
  <c r="AQ2335" i="20"/>
  <c r="AR2335" i="20"/>
  <c r="AS2335" i="20"/>
  <c r="AT2335" i="20"/>
  <c r="AU2335" i="20"/>
  <c r="AH2336" i="20"/>
  <c r="AI2336" i="20"/>
  <c r="AJ2336" i="20"/>
  <c r="AK2336" i="20"/>
  <c r="AL2336" i="20"/>
  <c r="AM2336" i="20"/>
  <c r="AN2336" i="20"/>
  <c r="AO2336" i="20"/>
  <c r="AP2336" i="20"/>
  <c r="AQ2336" i="20"/>
  <c r="AR2336" i="20"/>
  <c r="AS2336" i="20"/>
  <c r="AT2336" i="20"/>
  <c r="AU2336" i="20"/>
  <c r="AH2337" i="20"/>
  <c r="AI2337" i="20"/>
  <c r="AJ2337" i="20"/>
  <c r="AK2337" i="20"/>
  <c r="AL2337" i="20"/>
  <c r="AM2337" i="20"/>
  <c r="AN2337" i="20"/>
  <c r="AO2337" i="20"/>
  <c r="AP2337" i="20"/>
  <c r="AQ2337" i="20"/>
  <c r="AR2337" i="20"/>
  <c r="AS2337" i="20"/>
  <c r="AT2337" i="20"/>
  <c r="AU2337" i="20"/>
  <c r="AH2338" i="20"/>
  <c r="AI2338" i="20"/>
  <c r="AJ2338" i="20"/>
  <c r="AK2338" i="20"/>
  <c r="AL2338" i="20"/>
  <c r="AM2338" i="20"/>
  <c r="AN2338" i="20"/>
  <c r="AO2338" i="20"/>
  <c r="AP2338" i="20"/>
  <c r="AQ2338" i="20"/>
  <c r="AR2338" i="20"/>
  <c r="AS2338" i="20"/>
  <c r="AT2338" i="20"/>
  <c r="AU2338" i="20"/>
  <c r="AH2339" i="20"/>
  <c r="AI2339" i="20"/>
  <c r="AJ2339" i="20"/>
  <c r="AK2339" i="20"/>
  <c r="AL2339" i="20"/>
  <c r="AM2339" i="20"/>
  <c r="AN2339" i="20"/>
  <c r="AO2339" i="20"/>
  <c r="AP2339" i="20"/>
  <c r="AQ2339" i="20"/>
  <c r="AR2339" i="20"/>
  <c r="AS2339" i="20"/>
  <c r="AT2339" i="20"/>
  <c r="AU2339" i="20"/>
  <c r="AH2340" i="20"/>
  <c r="AI2340" i="20"/>
  <c r="AJ2340" i="20"/>
  <c r="AK2340" i="20"/>
  <c r="AL2340" i="20"/>
  <c r="AM2340" i="20"/>
  <c r="AN2340" i="20"/>
  <c r="AO2340" i="20"/>
  <c r="AP2340" i="20"/>
  <c r="AQ2340" i="20"/>
  <c r="AR2340" i="20"/>
  <c r="AS2340" i="20"/>
  <c r="AT2340" i="20"/>
  <c r="AU2340" i="20"/>
  <c r="AH2341" i="20"/>
  <c r="AI2341" i="20"/>
  <c r="AJ2341" i="20"/>
  <c r="AK2341" i="20"/>
  <c r="AL2341" i="20"/>
  <c r="AM2341" i="20"/>
  <c r="AN2341" i="20"/>
  <c r="AO2341" i="20"/>
  <c r="AP2341" i="20"/>
  <c r="AQ2341" i="20"/>
  <c r="AR2341" i="20"/>
  <c r="AS2341" i="20"/>
  <c r="AT2341" i="20"/>
  <c r="AU2341" i="20"/>
  <c r="AH2342" i="20"/>
  <c r="AI2342" i="20"/>
  <c r="AJ2342" i="20"/>
  <c r="AK2342" i="20"/>
  <c r="AL2342" i="20"/>
  <c r="AM2342" i="20"/>
  <c r="AN2342" i="20"/>
  <c r="AO2342" i="20"/>
  <c r="AP2342" i="20"/>
  <c r="AQ2342" i="20"/>
  <c r="AR2342" i="20"/>
  <c r="AS2342" i="20"/>
  <c r="AT2342" i="20"/>
  <c r="AU2342" i="20"/>
  <c r="AH2343" i="20"/>
  <c r="AI2343" i="20"/>
  <c r="AJ2343" i="20"/>
  <c r="AK2343" i="20"/>
  <c r="AL2343" i="20"/>
  <c r="AM2343" i="20"/>
  <c r="AN2343" i="20"/>
  <c r="AO2343" i="20"/>
  <c r="AP2343" i="20"/>
  <c r="AQ2343" i="20"/>
  <c r="AR2343" i="20"/>
  <c r="AS2343" i="20"/>
  <c r="AT2343" i="20"/>
  <c r="AU2343" i="20"/>
  <c r="AH2344" i="20"/>
  <c r="AI2344" i="20"/>
  <c r="AJ2344" i="20"/>
  <c r="AK2344" i="20"/>
  <c r="AL2344" i="20"/>
  <c r="AM2344" i="20"/>
  <c r="AN2344" i="20"/>
  <c r="AO2344" i="20"/>
  <c r="AP2344" i="20"/>
  <c r="AQ2344" i="20"/>
  <c r="AR2344" i="20"/>
  <c r="AS2344" i="20"/>
  <c r="AT2344" i="20"/>
  <c r="AU2344" i="20"/>
  <c r="AH2345" i="20"/>
  <c r="AI2345" i="20"/>
  <c r="AJ2345" i="20"/>
  <c r="AK2345" i="20"/>
  <c r="AL2345" i="20"/>
  <c r="AM2345" i="20"/>
  <c r="AN2345" i="20"/>
  <c r="AO2345" i="20"/>
  <c r="AP2345" i="20"/>
  <c r="AQ2345" i="20"/>
  <c r="AR2345" i="20"/>
  <c r="AS2345" i="20"/>
  <c r="AT2345" i="20"/>
  <c r="AU2345" i="20"/>
  <c r="AH2346" i="20"/>
  <c r="AI2346" i="20"/>
  <c r="AJ2346" i="20"/>
  <c r="AK2346" i="20"/>
  <c r="AL2346" i="20"/>
  <c r="AM2346" i="20"/>
  <c r="AN2346" i="20"/>
  <c r="AO2346" i="20"/>
  <c r="AP2346" i="20"/>
  <c r="AQ2346" i="20"/>
  <c r="AR2346" i="20"/>
  <c r="AS2346" i="20"/>
  <c r="AT2346" i="20"/>
  <c r="AU2346" i="20"/>
  <c r="AH2347" i="20"/>
  <c r="AI2347" i="20"/>
  <c r="AJ2347" i="20"/>
  <c r="AK2347" i="20"/>
  <c r="AL2347" i="20"/>
  <c r="AM2347" i="20"/>
  <c r="AN2347" i="20"/>
  <c r="AO2347" i="20"/>
  <c r="AP2347" i="20"/>
  <c r="AQ2347" i="20"/>
  <c r="AR2347" i="20"/>
  <c r="AS2347" i="20"/>
  <c r="AT2347" i="20"/>
  <c r="AU2347" i="20"/>
  <c r="AH2348" i="20"/>
  <c r="AI2348" i="20"/>
  <c r="AJ2348" i="20"/>
  <c r="AK2348" i="20"/>
  <c r="AL2348" i="20"/>
  <c r="AM2348" i="20"/>
  <c r="AN2348" i="20"/>
  <c r="AO2348" i="20"/>
  <c r="AP2348" i="20"/>
  <c r="AQ2348" i="20"/>
  <c r="AR2348" i="20"/>
  <c r="AS2348" i="20"/>
  <c r="AT2348" i="20"/>
  <c r="AU2348" i="20"/>
  <c r="AH2349" i="20"/>
  <c r="AI2349" i="20"/>
  <c r="AJ2349" i="20"/>
  <c r="AK2349" i="20"/>
  <c r="AL2349" i="20"/>
  <c r="AM2349" i="20"/>
  <c r="AN2349" i="20"/>
  <c r="AO2349" i="20"/>
  <c r="AP2349" i="20"/>
  <c r="AQ2349" i="20"/>
  <c r="AR2349" i="20"/>
  <c r="AS2349" i="20"/>
  <c r="AT2349" i="20"/>
  <c r="AU2349" i="20"/>
  <c r="AH2350" i="20"/>
  <c r="AI2350" i="20"/>
  <c r="AJ2350" i="20"/>
  <c r="AK2350" i="20"/>
  <c r="AL2350" i="20"/>
  <c r="AM2350" i="20"/>
  <c r="AN2350" i="20"/>
  <c r="AO2350" i="20"/>
  <c r="AP2350" i="20"/>
  <c r="AQ2350" i="20"/>
  <c r="AR2350" i="20"/>
  <c r="AS2350" i="20"/>
  <c r="AT2350" i="20"/>
  <c r="AU2350" i="20"/>
  <c r="AH2351" i="20"/>
  <c r="AI2351" i="20"/>
  <c r="AJ2351" i="20"/>
  <c r="AK2351" i="20"/>
  <c r="AL2351" i="20"/>
  <c r="AM2351" i="20"/>
  <c r="AN2351" i="20"/>
  <c r="AO2351" i="20"/>
  <c r="AP2351" i="20"/>
  <c r="AQ2351" i="20"/>
  <c r="AR2351" i="20"/>
  <c r="AS2351" i="20"/>
  <c r="AT2351" i="20"/>
  <c r="AU2351" i="20"/>
  <c r="AH2352" i="20"/>
  <c r="AI2352" i="20"/>
  <c r="AJ2352" i="20"/>
  <c r="AK2352" i="20"/>
  <c r="AL2352" i="20"/>
  <c r="AM2352" i="20"/>
  <c r="AN2352" i="20"/>
  <c r="AO2352" i="20"/>
  <c r="AP2352" i="20"/>
  <c r="AQ2352" i="20"/>
  <c r="AR2352" i="20"/>
  <c r="AS2352" i="20"/>
  <c r="AT2352" i="20"/>
  <c r="AU2352" i="20"/>
  <c r="AH2353" i="20"/>
  <c r="AI2353" i="20"/>
  <c r="AJ2353" i="20"/>
  <c r="AK2353" i="20"/>
  <c r="AL2353" i="20"/>
  <c r="AM2353" i="20"/>
  <c r="AN2353" i="20"/>
  <c r="AO2353" i="20"/>
  <c r="AP2353" i="20"/>
  <c r="AQ2353" i="20"/>
  <c r="AR2353" i="20"/>
  <c r="AS2353" i="20"/>
  <c r="AT2353" i="20"/>
  <c r="AU2353" i="20"/>
  <c r="AH2354" i="20"/>
  <c r="AI2354" i="20"/>
  <c r="AJ2354" i="20"/>
  <c r="AK2354" i="20"/>
  <c r="AL2354" i="20"/>
  <c r="AM2354" i="20"/>
  <c r="AN2354" i="20"/>
  <c r="AO2354" i="20"/>
  <c r="AP2354" i="20"/>
  <c r="AQ2354" i="20"/>
  <c r="AR2354" i="20"/>
  <c r="AS2354" i="20"/>
  <c r="AT2354" i="20"/>
  <c r="AU2354" i="20"/>
  <c r="AH2355" i="20"/>
  <c r="AI2355" i="20"/>
  <c r="AJ2355" i="20"/>
  <c r="AK2355" i="20"/>
  <c r="AL2355" i="20"/>
  <c r="AM2355" i="20"/>
  <c r="AN2355" i="20"/>
  <c r="AO2355" i="20"/>
  <c r="AP2355" i="20"/>
  <c r="AQ2355" i="20"/>
  <c r="AR2355" i="20"/>
  <c r="AS2355" i="20"/>
  <c r="AT2355" i="20"/>
  <c r="AU2355" i="20"/>
  <c r="AH2356" i="20"/>
  <c r="AI2356" i="20"/>
  <c r="AJ2356" i="20"/>
  <c r="AK2356" i="20"/>
  <c r="AL2356" i="20"/>
  <c r="AM2356" i="20"/>
  <c r="AN2356" i="20"/>
  <c r="AO2356" i="20"/>
  <c r="AP2356" i="20"/>
  <c r="AQ2356" i="20"/>
  <c r="AR2356" i="20"/>
  <c r="AS2356" i="20"/>
  <c r="AT2356" i="20"/>
  <c r="AU2356" i="20"/>
  <c r="AH2357" i="20"/>
  <c r="AI2357" i="20"/>
  <c r="AJ2357" i="20"/>
  <c r="AK2357" i="20"/>
  <c r="AL2357" i="20"/>
  <c r="AM2357" i="20"/>
  <c r="AN2357" i="20"/>
  <c r="AO2357" i="20"/>
  <c r="AP2357" i="20"/>
  <c r="AQ2357" i="20"/>
  <c r="AR2357" i="20"/>
  <c r="AS2357" i="20"/>
  <c r="AT2357" i="20"/>
  <c r="AU2357" i="20"/>
  <c r="AH2358" i="20"/>
  <c r="AI2358" i="20"/>
  <c r="AJ2358" i="20"/>
  <c r="AK2358" i="20"/>
  <c r="AL2358" i="20"/>
  <c r="AM2358" i="20"/>
  <c r="AN2358" i="20"/>
  <c r="AO2358" i="20"/>
  <c r="AP2358" i="20"/>
  <c r="AQ2358" i="20"/>
  <c r="AR2358" i="20"/>
  <c r="AS2358" i="20"/>
  <c r="AT2358" i="20"/>
  <c r="AU2358" i="20"/>
  <c r="AH2359" i="20"/>
  <c r="AI2359" i="20"/>
  <c r="AJ2359" i="20"/>
  <c r="AK2359" i="20"/>
  <c r="AL2359" i="20"/>
  <c r="AM2359" i="20"/>
  <c r="AN2359" i="20"/>
  <c r="AO2359" i="20"/>
  <c r="AP2359" i="20"/>
  <c r="AQ2359" i="20"/>
  <c r="AR2359" i="20"/>
  <c r="AS2359" i="20"/>
  <c r="AT2359" i="20"/>
  <c r="AU2359" i="20"/>
  <c r="AH2360" i="20"/>
  <c r="AI2360" i="20"/>
  <c r="AJ2360" i="20"/>
  <c r="AK2360" i="20"/>
  <c r="AL2360" i="20"/>
  <c r="AM2360" i="20"/>
  <c r="AN2360" i="20"/>
  <c r="AO2360" i="20"/>
  <c r="AP2360" i="20"/>
  <c r="AQ2360" i="20"/>
  <c r="AR2360" i="20"/>
  <c r="AS2360" i="20"/>
  <c r="AT2360" i="20"/>
  <c r="AU2360" i="20"/>
  <c r="AH2361" i="20"/>
  <c r="AI2361" i="20"/>
  <c r="AJ2361" i="20"/>
  <c r="AK2361" i="20"/>
  <c r="AL2361" i="20"/>
  <c r="AM2361" i="20"/>
  <c r="AN2361" i="20"/>
  <c r="AO2361" i="20"/>
  <c r="AP2361" i="20"/>
  <c r="AQ2361" i="20"/>
  <c r="AR2361" i="20"/>
  <c r="AS2361" i="20"/>
  <c r="AT2361" i="20"/>
  <c r="AU2361" i="20"/>
  <c r="AH2362" i="20"/>
  <c r="AI2362" i="20"/>
  <c r="AJ2362" i="20"/>
  <c r="AK2362" i="20"/>
  <c r="AL2362" i="20"/>
  <c r="AM2362" i="20"/>
  <c r="AN2362" i="20"/>
  <c r="AO2362" i="20"/>
  <c r="AP2362" i="20"/>
  <c r="AQ2362" i="20"/>
  <c r="AR2362" i="20"/>
  <c r="AS2362" i="20"/>
  <c r="AT2362" i="20"/>
  <c r="AU2362" i="20"/>
  <c r="AH2363" i="20"/>
  <c r="AI2363" i="20"/>
  <c r="AJ2363" i="20"/>
  <c r="AK2363" i="20"/>
  <c r="AL2363" i="20"/>
  <c r="AM2363" i="20"/>
  <c r="AN2363" i="20"/>
  <c r="AO2363" i="20"/>
  <c r="AP2363" i="20"/>
  <c r="AQ2363" i="20"/>
  <c r="AR2363" i="20"/>
  <c r="AS2363" i="20"/>
  <c r="AT2363" i="20"/>
  <c r="AU2363" i="20"/>
  <c r="AH2364" i="20"/>
  <c r="AI2364" i="20"/>
  <c r="AJ2364" i="20"/>
  <c r="AK2364" i="20"/>
  <c r="AL2364" i="20"/>
  <c r="AM2364" i="20"/>
  <c r="AN2364" i="20"/>
  <c r="AO2364" i="20"/>
  <c r="AP2364" i="20"/>
  <c r="AQ2364" i="20"/>
  <c r="AR2364" i="20"/>
  <c r="AS2364" i="20"/>
  <c r="AT2364" i="20"/>
  <c r="AU2364" i="20"/>
  <c r="AH2365" i="20"/>
  <c r="AI2365" i="20"/>
  <c r="AJ2365" i="20"/>
  <c r="AK2365" i="20"/>
  <c r="AL2365" i="20"/>
  <c r="AM2365" i="20"/>
  <c r="AN2365" i="20"/>
  <c r="AO2365" i="20"/>
  <c r="AP2365" i="20"/>
  <c r="AQ2365" i="20"/>
  <c r="AR2365" i="20"/>
  <c r="AS2365" i="20"/>
  <c r="AT2365" i="20"/>
  <c r="AU2365" i="20"/>
  <c r="AH2366" i="20"/>
  <c r="AI2366" i="20"/>
  <c r="AJ2366" i="20"/>
  <c r="AK2366" i="20"/>
  <c r="AL2366" i="20"/>
  <c r="AM2366" i="20"/>
  <c r="AN2366" i="20"/>
  <c r="AO2366" i="20"/>
  <c r="AP2366" i="20"/>
  <c r="AQ2366" i="20"/>
  <c r="AR2366" i="20"/>
  <c r="AS2366" i="20"/>
  <c r="AT2366" i="20"/>
  <c r="AU2366" i="20"/>
  <c r="AH2367" i="20"/>
  <c r="AI2367" i="20"/>
  <c r="AJ2367" i="20"/>
  <c r="AK2367" i="20"/>
  <c r="AL2367" i="20"/>
  <c r="AM2367" i="20"/>
  <c r="AN2367" i="20"/>
  <c r="AO2367" i="20"/>
  <c r="AP2367" i="20"/>
  <c r="AQ2367" i="20"/>
  <c r="AR2367" i="20"/>
  <c r="AS2367" i="20"/>
  <c r="AT2367" i="20"/>
  <c r="AU2367" i="20"/>
  <c r="AH2368" i="20"/>
  <c r="AI2368" i="20"/>
  <c r="AJ2368" i="20"/>
  <c r="AK2368" i="20"/>
  <c r="AL2368" i="20"/>
  <c r="AM2368" i="20"/>
  <c r="AN2368" i="20"/>
  <c r="AO2368" i="20"/>
  <c r="AP2368" i="20"/>
  <c r="AQ2368" i="20"/>
  <c r="AR2368" i="20"/>
  <c r="AS2368" i="20"/>
  <c r="AT2368" i="20"/>
  <c r="AU2368" i="20"/>
  <c r="AH2369" i="20"/>
  <c r="AI2369" i="20"/>
  <c r="AJ2369" i="20"/>
  <c r="AK2369" i="20"/>
  <c r="AL2369" i="20"/>
  <c r="AM2369" i="20"/>
  <c r="AN2369" i="20"/>
  <c r="AO2369" i="20"/>
  <c r="AP2369" i="20"/>
  <c r="AQ2369" i="20"/>
  <c r="AR2369" i="20"/>
  <c r="AS2369" i="20"/>
  <c r="AT2369" i="20"/>
  <c r="AU2369" i="20"/>
  <c r="AH2370" i="20"/>
  <c r="AI2370" i="20"/>
  <c r="AJ2370" i="20"/>
  <c r="AK2370" i="20"/>
  <c r="AL2370" i="20"/>
  <c r="AM2370" i="20"/>
  <c r="AN2370" i="20"/>
  <c r="AO2370" i="20"/>
  <c r="AP2370" i="20"/>
  <c r="AQ2370" i="20"/>
  <c r="AR2370" i="20"/>
  <c r="AS2370" i="20"/>
  <c r="AT2370" i="20"/>
  <c r="AU2370" i="20"/>
  <c r="AH2371" i="20"/>
  <c r="AI2371" i="20"/>
  <c r="AJ2371" i="20"/>
  <c r="AK2371" i="20"/>
  <c r="AL2371" i="20"/>
  <c r="AM2371" i="20"/>
  <c r="AN2371" i="20"/>
  <c r="AO2371" i="20"/>
  <c r="AP2371" i="20"/>
  <c r="AQ2371" i="20"/>
  <c r="AR2371" i="20"/>
  <c r="AS2371" i="20"/>
  <c r="AT2371" i="20"/>
  <c r="AU2371" i="20"/>
  <c r="AH2372" i="20"/>
  <c r="AI2372" i="20"/>
  <c r="AJ2372" i="20"/>
  <c r="AK2372" i="20"/>
  <c r="AL2372" i="20"/>
  <c r="AM2372" i="20"/>
  <c r="AN2372" i="20"/>
  <c r="AO2372" i="20"/>
  <c r="AP2372" i="20"/>
  <c r="AQ2372" i="20"/>
  <c r="AR2372" i="20"/>
  <c r="AS2372" i="20"/>
  <c r="AT2372" i="20"/>
  <c r="AU2372" i="20"/>
  <c r="AH2373" i="20"/>
  <c r="AI2373" i="20"/>
  <c r="AJ2373" i="20"/>
  <c r="AK2373" i="20"/>
  <c r="AL2373" i="20"/>
  <c r="AM2373" i="20"/>
  <c r="AN2373" i="20"/>
  <c r="AO2373" i="20"/>
  <c r="AP2373" i="20"/>
  <c r="AQ2373" i="20"/>
  <c r="AR2373" i="20"/>
  <c r="AS2373" i="20"/>
  <c r="AT2373" i="20"/>
  <c r="AU2373" i="20"/>
  <c r="AH2374" i="20"/>
  <c r="AI2374" i="20"/>
  <c r="AJ2374" i="20"/>
  <c r="AK2374" i="20"/>
  <c r="AL2374" i="20"/>
  <c r="AM2374" i="20"/>
  <c r="AN2374" i="20"/>
  <c r="AO2374" i="20"/>
  <c r="AP2374" i="20"/>
  <c r="AQ2374" i="20"/>
  <c r="AR2374" i="20"/>
  <c r="AS2374" i="20"/>
  <c r="AT2374" i="20"/>
  <c r="AU2374" i="20"/>
  <c r="AH2375" i="20"/>
  <c r="AI2375" i="20"/>
  <c r="AJ2375" i="20"/>
  <c r="AK2375" i="20"/>
  <c r="AL2375" i="20"/>
  <c r="AM2375" i="20"/>
  <c r="AN2375" i="20"/>
  <c r="AO2375" i="20"/>
  <c r="AP2375" i="20"/>
  <c r="AQ2375" i="20"/>
  <c r="AR2375" i="20"/>
  <c r="AS2375" i="20"/>
  <c r="AT2375" i="20"/>
  <c r="AU2375" i="20"/>
  <c r="AH2376" i="20"/>
  <c r="AI2376" i="20"/>
  <c r="AJ2376" i="20"/>
  <c r="AK2376" i="20"/>
  <c r="AL2376" i="20"/>
  <c r="AM2376" i="20"/>
  <c r="AN2376" i="20"/>
  <c r="AO2376" i="20"/>
  <c r="AP2376" i="20"/>
  <c r="AQ2376" i="20"/>
  <c r="AR2376" i="20"/>
  <c r="AS2376" i="20"/>
  <c r="AT2376" i="20"/>
  <c r="AU2376" i="20"/>
  <c r="AH2377" i="20"/>
  <c r="AI2377" i="20"/>
  <c r="AJ2377" i="20"/>
  <c r="AK2377" i="20"/>
  <c r="AL2377" i="20"/>
  <c r="AM2377" i="20"/>
  <c r="AN2377" i="20"/>
  <c r="AO2377" i="20"/>
  <c r="AP2377" i="20"/>
  <c r="AQ2377" i="20"/>
  <c r="AR2377" i="20"/>
  <c r="AS2377" i="20"/>
  <c r="AT2377" i="20"/>
  <c r="AU2377" i="20"/>
  <c r="AH2378" i="20"/>
  <c r="AI2378" i="20"/>
  <c r="AJ2378" i="20"/>
  <c r="AK2378" i="20"/>
  <c r="AL2378" i="20"/>
  <c r="AM2378" i="20"/>
  <c r="AN2378" i="20"/>
  <c r="AO2378" i="20"/>
  <c r="AP2378" i="20"/>
  <c r="AQ2378" i="20"/>
  <c r="AR2378" i="20"/>
  <c r="AS2378" i="20"/>
  <c r="AT2378" i="20"/>
  <c r="AU2378" i="20"/>
  <c r="AH2379" i="20"/>
  <c r="AI2379" i="20"/>
  <c r="AJ2379" i="20"/>
  <c r="AK2379" i="20"/>
  <c r="AL2379" i="20"/>
  <c r="AM2379" i="20"/>
  <c r="AN2379" i="20"/>
  <c r="AO2379" i="20"/>
  <c r="AP2379" i="20"/>
  <c r="AQ2379" i="20"/>
  <c r="AR2379" i="20"/>
  <c r="AS2379" i="20"/>
  <c r="AT2379" i="20"/>
  <c r="AU2379" i="20"/>
  <c r="AH2380" i="20"/>
  <c r="AI2380" i="20"/>
  <c r="AJ2380" i="20"/>
  <c r="AK2380" i="20"/>
  <c r="AL2380" i="20"/>
  <c r="AM2380" i="20"/>
  <c r="AN2380" i="20"/>
  <c r="AO2380" i="20"/>
  <c r="AP2380" i="20"/>
  <c r="AQ2380" i="20"/>
  <c r="AR2380" i="20"/>
  <c r="AS2380" i="20"/>
  <c r="AT2380" i="20"/>
  <c r="AU2380" i="20"/>
  <c r="AH2381" i="20"/>
  <c r="AI2381" i="20"/>
  <c r="AJ2381" i="20"/>
  <c r="AK2381" i="20"/>
  <c r="AL2381" i="20"/>
  <c r="AM2381" i="20"/>
  <c r="AN2381" i="20"/>
  <c r="AO2381" i="20"/>
  <c r="AP2381" i="20"/>
  <c r="AQ2381" i="20"/>
  <c r="AR2381" i="20"/>
  <c r="AS2381" i="20"/>
  <c r="AT2381" i="20"/>
  <c r="AU2381" i="20"/>
  <c r="AH2382" i="20"/>
  <c r="AI2382" i="20"/>
  <c r="AJ2382" i="20"/>
  <c r="AK2382" i="20"/>
  <c r="AL2382" i="20"/>
  <c r="AM2382" i="20"/>
  <c r="AN2382" i="20"/>
  <c r="AO2382" i="20"/>
  <c r="AP2382" i="20"/>
  <c r="AQ2382" i="20"/>
  <c r="AR2382" i="20"/>
  <c r="AS2382" i="20"/>
  <c r="AT2382" i="20"/>
  <c r="AU2382" i="20"/>
  <c r="AH2383" i="20"/>
  <c r="AI2383" i="20"/>
  <c r="AJ2383" i="20"/>
  <c r="AK2383" i="20"/>
  <c r="AL2383" i="20"/>
  <c r="AM2383" i="20"/>
  <c r="AN2383" i="20"/>
  <c r="AO2383" i="20"/>
  <c r="AP2383" i="20"/>
  <c r="AQ2383" i="20"/>
  <c r="AR2383" i="20"/>
  <c r="AS2383" i="20"/>
  <c r="AT2383" i="20"/>
  <c r="AU2383" i="20"/>
  <c r="AH2384" i="20"/>
  <c r="AI2384" i="20"/>
  <c r="AJ2384" i="20"/>
  <c r="AK2384" i="20"/>
  <c r="AL2384" i="20"/>
  <c r="AM2384" i="20"/>
  <c r="AN2384" i="20"/>
  <c r="AO2384" i="20"/>
  <c r="AP2384" i="20"/>
  <c r="AQ2384" i="20"/>
  <c r="AR2384" i="20"/>
  <c r="AS2384" i="20"/>
  <c r="AT2384" i="20"/>
  <c r="AU2384" i="20"/>
  <c r="AH2385" i="20"/>
  <c r="AI2385" i="20"/>
  <c r="AJ2385" i="20"/>
  <c r="AK2385" i="20"/>
  <c r="AL2385" i="20"/>
  <c r="AM2385" i="20"/>
  <c r="AN2385" i="20"/>
  <c r="AO2385" i="20"/>
  <c r="AP2385" i="20"/>
  <c r="AQ2385" i="20"/>
  <c r="AR2385" i="20"/>
  <c r="AS2385" i="20"/>
  <c r="AT2385" i="20"/>
  <c r="AU2385" i="20"/>
  <c r="AH2386" i="20"/>
  <c r="AI2386" i="20"/>
  <c r="AJ2386" i="20"/>
  <c r="AK2386" i="20"/>
  <c r="AL2386" i="20"/>
  <c r="AM2386" i="20"/>
  <c r="AN2386" i="20"/>
  <c r="AO2386" i="20"/>
  <c r="AP2386" i="20"/>
  <c r="AQ2386" i="20"/>
  <c r="AR2386" i="20"/>
  <c r="AS2386" i="20"/>
  <c r="AT2386" i="20"/>
  <c r="AU2386" i="20"/>
  <c r="AH2387" i="20"/>
  <c r="AI2387" i="20"/>
  <c r="AJ2387" i="20"/>
  <c r="AK2387" i="20"/>
  <c r="AL2387" i="20"/>
  <c r="AM2387" i="20"/>
  <c r="AN2387" i="20"/>
  <c r="AO2387" i="20"/>
  <c r="AP2387" i="20"/>
  <c r="AQ2387" i="20"/>
  <c r="AR2387" i="20"/>
  <c r="AS2387" i="20"/>
  <c r="AT2387" i="20"/>
  <c r="AU2387" i="20"/>
  <c r="AH2388" i="20"/>
  <c r="AI2388" i="20"/>
  <c r="AJ2388" i="20"/>
  <c r="AK2388" i="20"/>
  <c r="AL2388" i="20"/>
  <c r="AM2388" i="20"/>
  <c r="AN2388" i="20"/>
  <c r="AO2388" i="20"/>
  <c r="AP2388" i="20"/>
  <c r="AQ2388" i="20"/>
  <c r="AR2388" i="20"/>
  <c r="AS2388" i="20"/>
  <c r="AT2388" i="20"/>
  <c r="AU2388" i="20"/>
  <c r="AH2389" i="20"/>
  <c r="AI2389" i="20"/>
  <c r="AJ2389" i="20"/>
  <c r="AK2389" i="20"/>
  <c r="AL2389" i="20"/>
  <c r="AM2389" i="20"/>
  <c r="AN2389" i="20"/>
  <c r="AO2389" i="20"/>
  <c r="AP2389" i="20"/>
  <c r="AQ2389" i="20"/>
  <c r="AR2389" i="20"/>
  <c r="AS2389" i="20"/>
  <c r="AT2389" i="20"/>
  <c r="AU2389" i="20"/>
  <c r="AH2390" i="20"/>
  <c r="AI2390" i="20"/>
  <c r="AJ2390" i="20"/>
  <c r="AK2390" i="20"/>
  <c r="AL2390" i="20"/>
  <c r="AM2390" i="20"/>
  <c r="AN2390" i="20"/>
  <c r="AO2390" i="20"/>
  <c r="AP2390" i="20"/>
  <c r="AQ2390" i="20"/>
  <c r="AR2390" i="20"/>
  <c r="AS2390" i="20"/>
  <c r="AT2390" i="20"/>
  <c r="AU2390" i="20"/>
  <c r="AH2391" i="20"/>
  <c r="AI2391" i="20"/>
  <c r="AJ2391" i="20"/>
  <c r="AK2391" i="20"/>
  <c r="AL2391" i="20"/>
  <c r="AM2391" i="20"/>
  <c r="AN2391" i="20"/>
  <c r="AO2391" i="20"/>
  <c r="AP2391" i="20"/>
  <c r="AQ2391" i="20"/>
  <c r="AR2391" i="20"/>
  <c r="AS2391" i="20"/>
  <c r="AT2391" i="20"/>
  <c r="AU2391" i="20"/>
  <c r="AH2392" i="20"/>
  <c r="AI2392" i="20"/>
  <c r="AJ2392" i="20"/>
  <c r="AK2392" i="20"/>
  <c r="AL2392" i="20"/>
  <c r="AM2392" i="20"/>
  <c r="AN2392" i="20"/>
  <c r="AO2392" i="20"/>
  <c r="AP2392" i="20"/>
  <c r="AQ2392" i="20"/>
  <c r="AR2392" i="20"/>
  <c r="AS2392" i="20"/>
  <c r="AT2392" i="20"/>
  <c r="AU2392" i="20"/>
  <c r="AH2393" i="20"/>
  <c r="AI2393" i="20"/>
  <c r="AJ2393" i="20"/>
  <c r="AK2393" i="20"/>
  <c r="AL2393" i="20"/>
  <c r="AM2393" i="20"/>
  <c r="AN2393" i="20"/>
  <c r="AO2393" i="20"/>
  <c r="AP2393" i="20"/>
  <c r="AQ2393" i="20"/>
  <c r="AR2393" i="20"/>
  <c r="AS2393" i="20"/>
  <c r="AT2393" i="20"/>
  <c r="AU2393" i="20"/>
  <c r="AH2394" i="20"/>
  <c r="AI2394" i="20"/>
  <c r="AJ2394" i="20"/>
  <c r="AK2394" i="20"/>
  <c r="AL2394" i="20"/>
  <c r="AM2394" i="20"/>
  <c r="AN2394" i="20"/>
  <c r="AO2394" i="20"/>
  <c r="AP2394" i="20"/>
  <c r="AQ2394" i="20"/>
  <c r="AR2394" i="20"/>
  <c r="AS2394" i="20"/>
  <c r="AT2394" i="20"/>
  <c r="AU2394" i="20"/>
  <c r="AH2395" i="20"/>
  <c r="AI2395" i="20"/>
  <c r="AJ2395" i="20"/>
  <c r="AK2395" i="20"/>
  <c r="AL2395" i="20"/>
  <c r="AM2395" i="20"/>
  <c r="AN2395" i="20"/>
  <c r="AO2395" i="20"/>
  <c r="AP2395" i="20"/>
  <c r="AQ2395" i="20"/>
  <c r="AR2395" i="20"/>
  <c r="AS2395" i="20"/>
  <c r="AT2395" i="20"/>
  <c r="AU2395" i="20"/>
  <c r="AH2396" i="20"/>
  <c r="AI2396" i="20"/>
  <c r="AJ2396" i="20"/>
  <c r="AK2396" i="20"/>
  <c r="AL2396" i="20"/>
  <c r="AM2396" i="20"/>
  <c r="AN2396" i="20"/>
  <c r="AO2396" i="20"/>
  <c r="AP2396" i="20"/>
  <c r="AQ2396" i="20"/>
  <c r="AR2396" i="20"/>
  <c r="AS2396" i="20"/>
  <c r="AT2396" i="20"/>
  <c r="AU2396" i="20"/>
  <c r="AH2397" i="20"/>
  <c r="AI2397" i="20"/>
  <c r="AJ2397" i="20"/>
  <c r="AK2397" i="20"/>
  <c r="AL2397" i="20"/>
  <c r="AM2397" i="20"/>
  <c r="AN2397" i="20"/>
  <c r="AO2397" i="20"/>
  <c r="AP2397" i="20"/>
  <c r="AQ2397" i="20"/>
  <c r="AR2397" i="20"/>
  <c r="AS2397" i="20"/>
  <c r="AT2397" i="20"/>
  <c r="AU2397" i="20"/>
  <c r="AH2398" i="20"/>
  <c r="AI2398" i="20"/>
  <c r="AJ2398" i="20"/>
  <c r="AK2398" i="20"/>
  <c r="AL2398" i="20"/>
  <c r="AM2398" i="20"/>
  <c r="AN2398" i="20"/>
  <c r="AO2398" i="20"/>
  <c r="AP2398" i="20"/>
  <c r="AQ2398" i="20"/>
  <c r="AR2398" i="20"/>
  <c r="AS2398" i="20"/>
  <c r="AT2398" i="20"/>
  <c r="AU2398" i="20"/>
  <c r="AH2399" i="20"/>
  <c r="AI2399" i="20"/>
  <c r="AJ2399" i="20"/>
  <c r="AK2399" i="20"/>
  <c r="AL2399" i="20"/>
  <c r="AM2399" i="20"/>
  <c r="AN2399" i="20"/>
  <c r="AO2399" i="20"/>
  <c r="AP2399" i="20"/>
  <c r="AQ2399" i="20"/>
  <c r="AR2399" i="20"/>
  <c r="AS2399" i="20"/>
  <c r="AT2399" i="20"/>
  <c r="AU2399" i="20"/>
  <c r="AH2400" i="20"/>
  <c r="AI2400" i="20"/>
  <c r="AJ2400" i="20"/>
  <c r="AK2400" i="20"/>
  <c r="AL2400" i="20"/>
  <c r="AM2400" i="20"/>
  <c r="AN2400" i="20"/>
  <c r="AO2400" i="20"/>
  <c r="AP2400" i="20"/>
  <c r="AQ2400" i="20"/>
  <c r="AR2400" i="20"/>
  <c r="AS2400" i="20"/>
  <c r="AT2400" i="20"/>
  <c r="AU2400" i="20"/>
  <c r="AH2401" i="20"/>
  <c r="AI2401" i="20"/>
  <c r="AJ2401" i="20"/>
  <c r="AK2401" i="20"/>
  <c r="AL2401" i="20"/>
  <c r="AM2401" i="20"/>
  <c r="AN2401" i="20"/>
  <c r="AO2401" i="20"/>
  <c r="AP2401" i="20"/>
  <c r="AQ2401" i="20"/>
  <c r="AR2401" i="20"/>
  <c r="AS2401" i="20"/>
  <c r="AT2401" i="20"/>
  <c r="AU2401" i="20"/>
  <c r="AH2402" i="20"/>
  <c r="AI2402" i="20"/>
  <c r="AJ2402" i="20"/>
  <c r="AK2402" i="20"/>
  <c r="AL2402" i="20"/>
  <c r="AM2402" i="20"/>
  <c r="AN2402" i="20"/>
  <c r="AO2402" i="20"/>
  <c r="AP2402" i="20"/>
  <c r="AQ2402" i="20"/>
  <c r="AR2402" i="20"/>
  <c r="AS2402" i="20"/>
  <c r="AT2402" i="20"/>
  <c r="AU2402" i="20"/>
  <c r="AH2403" i="20"/>
  <c r="AI2403" i="20"/>
  <c r="AJ2403" i="20"/>
  <c r="AK2403" i="20"/>
  <c r="AL2403" i="20"/>
  <c r="AM2403" i="20"/>
  <c r="AN2403" i="20"/>
  <c r="AO2403" i="20"/>
  <c r="AP2403" i="20"/>
  <c r="AQ2403" i="20"/>
  <c r="AR2403" i="20"/>
  <c r="AS2403" i="20"/>
  <c r="AT2403" i="20"/>
  <c r="AU2403" i="20"/>
  <c r="AH2404" i="20"/>
  <c r="AI2404" i="20"/>
  <c r="AJ2404" i="20"/>
  <c r="AK2404" i="20"/>
  <c r="AL2404" i="20"/>
  <c r="AM2404" i="20"/>
  <c r="AN2404" i="20"/>
  <c r="AO2404" i="20"/>
  <c r="AP2404" i="20"/>
  <c r="AQ2404" i="20"/>
  <c r="AR2404" i="20"/>
  <c r="AS2404" i="20"/>
  <c r="AT2404" i="20"/>
  <c r="AU2404" i="20"/>
  <c r="AH2405" i="20"/>
  <c r="AI2405" i="20"/>
  <c r="AJ2405" i="20"/>
  <c r="AK2405" i="20"/>
  <c r="AL2405" i="20"/>
  <c r="AM2405" i="20"/>
  <c r="AN2405" i="20"/>
  <c r="AO2405" i="20"/>
  <c r="AP2405" i="20"/>
  <c r="AQ2405" i="20"/>
  <c r="AR2405" i="20"/>
  <c r="AS2405" i="20"/>
  <c r="AT2405" i="20"/>
  <c r="AU2405" i="20"/>
  <c r="AH2406" i="20"/>
  <c r="AI2406" i="20"/>
  <c r="AJ2406" i="20"/>
  <c r="AK2406" i="20"/>
  <c r="AL2406" i="20"/>
  <c r="AM2406" i="20"/>
  <c r="AN2406" i="20"/>
  <c r="AO2406" i="20"/>
  <c r="AP2406" i="20"/>
  <c r="AQ2406" i="20"/>
  <c r="AR2406" i="20"/>
  <c r="AS2406" i="20"/>
  <c r="AT2406" i="20"/>
  <c r="AU2406" i="20"/>
  <c r="AH2407" i="20"/>
  <c r="AI2407" i="20"/>
  <c r="AJ2407" i="20"/>
  <c r="AK2407" i="20"/>
  <c r="AL2407" i="20"/>
  <c r="AM2407" i="20"/>
  <c r="AN2407" i="20"/>
  <c r="AO2407" i="20"/>
  <c r="AP2407" i="20"/>
  <c r="AQ2407" i="20"/>
  <c r="AR2407" i="20"/>
  <c r="AS2407" i="20"/>
  <c r="AT2407" i="20"/>
  <c r="AU2407" i="20"/>
  <c r="AH2408" i="20"/>
  <c r="AI2408" i="20"/>
  <c r="AJ2408" i="20"/>
  <c r="AK2408" i="20"/>
  <c r="AL2408" i="20"/>
  <c r="AM2408" i="20"/>
  <c r="AN2408" i="20"/>
  <c r="AO2408" i="20"/>
  <c r="AP2408" i="20"/>
  <c r="AQ2408" i="20"/>
  <c r="AR2408" i="20"/>
  <c r="AS2408" i="20"/>
  <c r="AT2408" i="20"/>
  <c r="AU2408" i="20"/>
  <c r="AH2409" i="20"/>
  <c r="AI2409" i="20"/>
  <c r="AJ2409" i="20"/>
  <c r="AK2409" i="20"/>
  <c r="AL2409" i="20"/>
  <c r="AM2409" i="20"/>
  <c r="AN2409" i="20"/>
  <c r="AO2409" i="20"/>
  <c r="AP2409" i="20"/>
  <c r="AQ2409" i="20"/>
  <c r="AR2409" i="20"/>
  <c r="AS2409" i="20"/>
  <c r="AT2409" i="20"/>
  <c r="AU2409" i="20"/>
  <c r="AH2410" i="20"/>
  <c r="AI2410" i="20"/>
  <c r="AJ2410" i="20"/>
  <c r="AK2410" i="20"/>
  <c r="AL2410" i="20"/>
  <c r="AM2410" i="20"/>
  <c r="AN2410" i="20"/>
  <c r="AO2410" i="20"/>
  <c r="AP2410" i="20"/>
  <c r="AQ2410" i="20"/>
  <c r="AR2410" i="20"/>
  <c r="AS2410" i="20"/>
  <c r="AT2410" i="20"/>
  <c r="AU2410" i="20"/>
  <c r="AH2411" i="20"/>
  <c r="AI2411" i="20"/>
  <c r="AJ2411" i="20"/>
  <c r="AK2411" i="20"/>
  <c r="AL2411" i="20"/>
  <c r="AM2411" i="20"/>
  <c r="AN2411" i="20"/>
  <c r="AO2411" i="20"/>
  <c r="AP2411" i="20"/>
  <c r="AQ2411" i="20"/>
  <c r="AR2411" i="20"/>
  <c r="AS2411" i="20"/>
  <c r="AT2411" i="20"/>
  <c r="AU2411" i="20"/>
  <c r="AH2412" i="20"/>
  <c r="AI2412" i="20"/>
  <c r="AJ2412" i="20"/>
  <c r="AK2412" i="20"/>
  <c r="AL2412" i="20"/>
  <c r="AM2412" i="20"/>
  <c r="AN2412" i="20"/>
  <c r="AO2412" i="20"/>
  <c r="AP2412" i="20"/>
  <c r="AQ2412" i="20"/>
  <c r="AR2412" i="20"/>
  <c r="AS2412" i="20"/>
  <c r="AT2412" i="20"/>
  <c r="AU2412" i="20"/>
  <c r="AH2413" i="20"/>
  <c r="AI2413" i="20"/>
  <c r="AJ2413" i="20"/>
  <c r="AK2413" i="20"/>
  <c r="AL2413" i="20"/>
  <c r="AM2413" i="20"/>
  <c r="AN2413" i="20"/>
  <c r="AO2413" i="20"/>
  <c r="AP2413" i="20"/>
  <c r="AQ2413" i="20"/>
  <c r="AR2413" i="20"/>
  <c r="AS2413" i="20"/>
  <c r="AT2413" i="20"/>
  <c r="AU2413" i="20"/>
  <c r="AH2414" i="20"/>
  <c r="AI2414" i="20"/>
  <c r="AJ2414" i="20"/>
  <c r="AK2414" i="20"/>
  <c r="AL2414" i="20"/>
  <c r="AM2414" i="20"/>
  <c r="AN2414" i="20"/>
  <c r="AO2414" i="20"/>
  <c r="AP2414" i="20"/>
  <c r="AQ2414" i="20"/>
  <c r="AR2414" i="20"/>
  <c r="AS2414" i="20"/>
  <c r="AT2414" i="20"/>
  <c r="AU2414" i="20"/>
  <c r="AH2415" i="20"/>
  <c r="AI2415" i="20"/>
  <c r="AJ2415" i="20"/>
  <c r="AK2415" i="20"/>
  <c r="AL2415" i="20"/>
  <c r="AM2415" i="20"/>
  <c r="AN2415" i="20"/>
  <c r="AO2415" i="20"/>
  <c r="AP2415" i="20"/>
  <c r="AQ2415" i="20"/>
  <c r="AR2415" i="20"/>
  <c r="AS2415" i="20"/>
  <c r="AT2415" i="20"/>
  <c r="AU2415" i="20"/>
  <c r="AH2416" i="20"/>
  <c r="AI2416" i="20"/>
  <c r="AJ2416" i="20"/>
  <c r="AK2416" i="20"/>
  <c r="AL2416" i="20"/>
  <c r="AM2416" i="20"/>
  <c r="AN2416" i="20"/>
  <c r="AO2416" i="20"/>
  <c r="AP2416" i="20"/>
  <c r="AQ2416" i="20"/>
  <c r="AR2416" i="20"/>
  <c r="AS2416" i="20"/>
  <c r="AT2416" i="20"/>
  <c r="AU2416" i="20"/>
  <c r="AH2417" i="20"/>
  <c r="AI2417" i="20"/>
  <c r="AJ2417" i="20"/>
  <c r="AK2417" i="20"/>
  <c r="AL2417" i="20"/>
  <c r="AM2417" i="20"/>
  <c r="AN2417" i="20"/>
  <c r="AO2417" i="20"/>
  <c r="AP2417" i="20"/>
  <c r="AQ2417" i="20"/>
  <c r="AR2417" i="20"/>
  <c r="AS2417" i="20"/>
  <c r="AT2417" i="20"/>
  <c r="AU2417" i="20"/>
  <c r="AH2418" i="20"/>
  <c r="AI2418" i="20"/>
  <c r="AJ2418" i="20"/>
  <c r="AK2418" i="20"/>
  <c r="AL2418" i="20"/>
  <c r="AM2418" i="20"/>
  <c r="AN2418" i="20"/>
  <c r="AO2418" i="20"/>
  <c r="AP2418" i="20"/>
  <c r="AQ2418" i="20"/>
  <c r="AR2418" i="20"/>
  <c r="AS2418" i="20"/>
  <c r="AT2418" i="20"/>
  <c r="AU2418" i="20"/>
  <c r="AH2419" i="20"/>
  <c r="AI2419" i="20"/>
  <c r="AJ2419" i="20"/>
  <c r="AK2419" i="20"/>
  <c r="AL2419" i="20"/>
  <c r="AM2419" i="20"/>
  <c r="AN2419" i="20"/>
  <c r="AO2419" i="20"/>
  <c r="AP2419" i="20"/>
  <c r="AQ2419" i="20"/>
  <c r="AR2419" i="20"/>
  <c r="AS2419" i="20"/>
  <c r="AT2419" i="20"/>
  <c r="AU2419" i="20"/>
  <c r="AH2420" i="20"/>
  <c r="AI2420" i="20"/>
  <c r="AJ2420" i="20"/>
  <c r="AK2420" i="20"/>
  <c r="AL2420" i="20"/>
  <c r="AM2420" i="20"/>
  <c r="AN2420" i="20"/>
  <c r="AO2420" i="20"/>
  <c r="AP2420" i="20"/>
  <c r="AQ2420" i="20"/>
  <c r="AR2420" i="20"/>
  <c r="AS2420" i="20"/>
  <c r="AT2420" i="20"/>
  <c r="AU2420" i="20"/>
  <c r="AH2421" i="20"/>
  <c r="AI2421" i="20"/>
  <c r="AJ2421" i="20"/>
  <c r="AK2421" i="20"/>
  <c r="AL2421" i="20"/>
  <c r="AM2421" i="20"/>
  <c r="AN2421" i="20"/>
  <c r="AO2421" i="20"/>
  <c r="AP2421" i="20"/>
  <c r="AQ2421" i="20"/>
  <c r="AR2421" i="20"/>
  <c r="AS2421" i="20"/>
  <c r="AT2421" i="20"/>
  <c r="AU2421" i="20"/>
  <c r="AH2422" i="20"/>
  <c r="AI2422" i="20"/>
  <c r="AJ2422" i="20"/>
  <c r="AK2422" i="20"/>
  <c r="AL2422" i="20"/>
  <c r="AM2422" i="20"/>
  <c r="AN2422" i="20"/>
  <c r="AO2422" i="20"/>
  <c r="AP2422" i="20"/>
  <c r="AQ2422" i="20"/>
  <c r="AR2422" i="20"/>
  <c r="AS2422" i="20"/>
  <c r="AT2422" i="20"/>
  <c r="AU2422" i="20"/>
  <c r="AH2423" i="20"/>
  <c r="AI2423" i="20"/>
  <c r="AJ2423" i="20"/>
  <c r="AK2423" i="20"/>
  <c r="AL2423" i="20"/>
  <c r="AM2423" i="20"/>
  <c r="AN2423" i="20"/>
  <c r="AO2423" i="20"/>
  <c r="AP2423" i="20"/>
  <c r="AQ2423" i="20"/>
  <c r="AR2423" i="20"/>
  <c r="AS2423" i="20"/>
  <c r="AT2423" i="20"/>
  <c r="AU2423" i="20"/>
  <c r="AH2424" i="20"/>
  <c r="AI2424" i="20"/>
  <c r="AJ2424" i="20"/>
  <c r="AK2424" i="20"/>
  <c r="AL2424" i="20"/>
  <c r="AM2424" i="20"/>
  <c r="AN2424" i="20"/>
  <c r="AO2424" i="20"/>
  <c r="AP2424" i="20"/>
  <c r="AQ2424" i="20"/>
  <c r="AR2424" i="20"/>
  <c r="AS2424" i="20"/>
  <c r="AT2424" i="20"/>
  <c r="AU2424" i="20"/>
  <c r="AH2425" i="20"/>
  <c r="AI2425" i="20"/>
  <c r="AJ2425" i="20"/>
  <c r="AK2425" i="20"/>
  <c r="AL2425" i="20"/>
  <c r="AM2425" i="20"/>
  <c r="AN2425" i="20"/>
  <c r="AO2425" i="20"/>
  <c r="AP2425" i="20"/>
  <c r="AQ2425" i="20"/>
  <c r="AR2425" i="20"/>
  <c r="AS2425" i="20"/>
  <c r="AT2425" i="20"/>
  <c r="AU2425" i="20"/>
  <c r="AH2426" i="20"/>
  <c r="AI2426" i="20"/>
  <c r="AJ2426" i="20"/>
  <c r="AK2426" i="20"/>
  <c r="AL2426" i="20"/>
  <c r="AM2426" i="20"/>
  <c r="AN2426" i="20"/>
  <c r="AO2426" i="20"/>
  <c r="AP2426" i="20"/>
  <c r="AQ2426" i="20"/>
  <c r="AR2426" i="20"/>
  <c r="AS2426" i="20"/>
  <c r="AT2426" i="20"/>
  <c r="AU2426" i="20"/>
  <c r="AH2427" i="20"/>
  <c r="AI2427" i="20"/>
  <c r="AJ2427" i="20"/>
  <c r="AK2427" i="20"/>
  <c r="AL2427" i="20"/>
  <c r="AM2427" i="20"/>
  <c r="AN2427" i="20"/>
  <c r="AO2427" i="20"/>
  <c r="AP2427" i="20"/>
  <c r="AQ2427" i="20"/>
  <c r="AR2427" i="20"/>
  <c r="AS2427" i="20"/>
  <c r="AT2427" i="20"/>
  <c r="AU2427" i="20"/>
  <c r="AH2428" i="20"/>
  <c r="AI2428" i="20"/>
  <c r="AJ2428" i="20"/>
  <c r="AK2428" i="20"/>
  <c r="AL2428" i="20"/>
  <c r="AM2428" i="20"/>
  <c r="AN2428" i="20"/>
  <c r="AO2428" i="20"/>
  <c r="AP2428" i="20"/>
  <c r="AQ2428" i="20"/>
  <c r="AR2428" i="20"/>
  <c r="AS2428" i="20"/>
  <c r="AT2428" i="20"/>
  <c r="AU2428" i="20"/>
  <c r="AH2429" i="20"/>
  <c r="AI2429" i="20"/>
  <c r="AJ2429" i="20"/>
  <c r="AK2429" i="20"/>
  <c r="AL2429" i="20"/>
  <c r="AM2429" i="20"/>
  <c r="AN2429" i="20"/>
  <c r="AO2429" i="20"/>
  <c r="AP2429" i="20"/>
  <c r="AQ2429" i="20"/>
  <c r="AR2429" i="20"/>
  <c r="AS2429" i="20"/>
  <c r="AT2429" i="20"/>
  <c r="AU2429" i="20"/>
  <c r="AH2430" i="20"/>
  <c r="AI2430" i="20"/>
  <c r="AJ2430" i="20"/>
  <c r="AK2430" i="20"/>
  <c r="AL2430" i="20"/>
  <c r="AM2430" i="20"/>
  <c r="AN2430" i="20"/>
  <c r="AO2430" i="20"/>
  <c r="AP2430" i="20"/>
  <c r="AQ2430" i="20"/>
  <c r="AR2430" i="20"/>
  <c r="AS2430" i="20"/>
  <c r="AT2430" i="20"/>
  <c r="AU2430" i="20"/>
  <c r="AH2431" i="20"/>
  <c r="AI2431" i="20"/>
  <c r="AJ2431" i="20"/>
  <c r="AK2431" i="20"/>
  <c r="AL2431" i="20"/>
  <c r="AM2431" i="20"/>
  <c r="AN2431" i="20"/>
  <c r="AO2431" i="20"/>
  <c r="AP2431" i="20"/>
  <c r="AQ2431" i="20"/>
  <c r="AR2431" i="20"/>
  <c r="AS2431" i="20"/>
  <c r="AT2431" i="20"/>
  <c r="AU2431" i="20"/>
  <c r="AH2432" i="20"/>
  <c r="AI2432" i="20"/>
  <c r="AJ2432" i="20"/>
  <c r="AK2432" i="20"/>
  <c r="AL2432" i="20"/>
  <c r="AM2432" i="20"/>
  <c r="AN2432" i="20"/>
  <c r="AO2432" i="20"/>
  <c r="AP2432" i="20"/>
  <c r="AQ2432" i="20"/>
  <c r="AR2432" i="20"/>
  <c r="AS2432" i="20"/>
  <c r="AT2432" i="20"/>
  <c r="AU2432" i="20"/>
  <c r="AH2433" i="20"/>
  <c r="AI2433" i="20"/>
  <c r="AJ2433" i="20"/>
  <c r="AK2433" i="20"/>
  <c r="AL2433" i="20"/>
  <c r="AM2433" i="20"/>
  <c r="AN2433" i="20"/>
  <c r="AO2433" i="20"/>
  <c r="AP2433" i="20"/>
  <c r="AQ2433" i="20"/>
  <c r="AR2433" i="20"/>
  <c r="AS2433" i="20"/>
  <c r="AT2433" i="20"/>
  <c r="AU2433" i="20"/>
  <c r="AH2434" i="20"/>
  <c r="AI2434" i="20"/>
  <c r="AJ2434" i="20"/>
  <c r="AK2434" i="20"/>
  <c r="AL2434" i="20"/>
  <c r="AM2434" i="20"/>
  <c r="AN2434" i="20"/>
  <c r="AO2434" i="20"/>
  <c r="AP2434" i="20"/>
  <c r="AQ2434" i="20"/>
  <c r="AR2434" i="20"/>
  <c r="AS2434" i="20"/>
  <c r="AT2434" i="20"/>
  <c r="AU2434" i="20"/>
  <c r="AH2435" i="20"/>
  <c r="AI2435" i="20"/>
  <c r="AJ2435" i="20"/>
  <c r="AK2435" i="20"/>
  <c r="AL2435" i="20"/>
  <c r="AM2435" i="20"/>
  <c r="AN2435" i="20"/>
  <c r="AO2435" i="20"/>
  <c r="AP2435" i="20"/>
  <c r="AQ2435" i="20"/>
  <c r="AR2435" i="20"/>
  <c r="AS2435" i="20"/>
  <c r="AT2435" i="20"/>
  <c r="AU2435" i="20"/>
  <c r="AH2436" i="20"/>
  <c r="AI2436" i="20"/>
  <c r="AJ2436" i="20"/>
  <c r="AK2436" i="20"/>
  <c r="AL2436" i="20"/>
  <c r="AM2436" i="20"/>
  <c r="AN2436" i="20"/>
  <c r="AO2436" i="20"/>
  <c r="AP2436" i="20"/>
  <c r="AQ2436" i="20"/>
  <c r="AR2436" i="20"/>
  <c r="AS2436" i="20"/>
  <c r="AT2436" i="20"/>
  <c r="AU2436" i="20"/>
  <c r="AH2437" i="20"/>
  <c r="AI2437" i="20"/>
  <c r="AJ2437" i="20"/>
  <c r="AK2437" i="20"/>
  <c r="AL2437" i="20"/>
  <c r="AM2437" i="20"/>
  <c r="AN2437" i="20"/>
  <c r="AO2437" i="20"/>
  <c r="AP2437" i="20"/>
  <c r="AQ2437" i="20"/>
  <c r="AR2437" i="20"/>
  <c r="AS2437" i="20"/>
  <c r="AT2437" i="20"/>
  <c r="AU2437" i="20"/>
  <c r="AH2438" i="20"/>
  <c r="AI2438" i="20"/>
  <c r="AJ2438" i="20"/>
  <c r="AK2438" i="20"/>
  <c r="AL2438" i="20"/>
  <c r="AM2438" i="20"/>
  <c r="AN2438" i="20"/>
  <c r="AO2438" i="20"/>
  <c r="AP2438" i="20"/>
  <c r="AQ2438" i="20"/>
  <c r="AR2438" i="20"/>
  <c r="AS2438" i="20"/>
  <c r="AT2438" i="20"/>
  <c r="AU2438" i="20"/>
  <c r="AH2439" i="20"/>
  <c r="AI2439" i="20"/>
  <c r="AJ2439" i="20"/>
  <c r="AK2439" i="20"/>
  <c r="AL2439" i="20"/>
  <c r="AM2439" i="20"/>
  <c r="AN2439" i="20"/>
  <c r="AO2439" i="20"/>
  <c r="AP2439" i="20"/>
  <c r="AQ2439" i="20"/>
  <c r="AR2439" i="20"/>
  <c r="AS2439" i="20"/>
  <c r="AT2439" i="20"/>
  <c r="AU2439" i="20"/>
  <c r="AH2440" i="20"/>
  <c r="AI2440" i="20"/>
  <c r="AJ2440" i="20"/>
  <c r="AK2440" i="20"/>
  <c r="AL2440" i="20"/>
  <c r="AM2440" i="20"/>
  <c r="AN2440" i="20"/>
  <c r="AO2440" i="20"/>
  <c r="AP2440" i="20"/>
  <c r="AQ2440" i="20"/>
  <c r="AR2440" i="20"/>
  <c r="AS2440" i="20"/>
  <c r="AT2440" i="20"/>
  <c r="AU2440" i="20"/>
  <c r="AH2441" i="20"/>
  <c r="AI2441" i="20"/>
  <c r="AJ2441" i="20"/>
  <c r="AK2441" i="20"/>
  <c r="AL2441" i="20"/>
  <c r="AM2441" i="20"/>
  <c r="AN2441" i="20"/>
  <c r="AO2441" i="20"/>
  <c r="AP2441" i="20"/>
  <c r="AQ2441" i="20"/>
  <c r="AR2441" i="20"/>
  <c r="AS2441" i="20"/>
  <c r="AT2441" i="20"/>
  <c r="AU2441" i="20"/>
  <c r="AH2442" i="20"/>
  <c r="AI2442" i="20"/>
  <c r="AJ2442" i="20"/>
  <c r="AK2442" i="20"/>
  <c r="AL2442" i="20"/>
  <c r="AM2442" i="20"/>
  <c r="AN2442" i="20"/>
  <c r="AO2442" i="20"/>
  <c r="AP2442" i="20"/>
  <c r="AQ2442" i="20"/>
  <c r="AR2442" i="20"/>
  <c r="AS2442" i="20"/>
  <c r="AT2442" i="20"/>
  <c r="AU2442" i="20"/>
  <c r="AH2443" i="20"/>
  <c r="AI2443" i="20"/>
  <c r="AJ2443" i="20"/>
  <c r="AK2443" i="20"/>
  <c r="AL2443" i="20"/>
  <c r="AM2443" i="20"/>
  <c r="AN2443" i="20"/>
  <c r="AO2443" i="20"/>
  <c r="AP2443" i="20"/>
  <c r="AQ2443" i="20"/>
  <c r="AR2443" i="20"/>
  <c r="AS2443" i="20"/>
  <c r="AT2443" i="20"/>
  <c r="AU2443" i="20"/>
  <c r="AH2444" i="20"/>
  <c r="AI2444" i="20"/>
  <c r="AJ2444" i="20"/>
  <c r="AK2444" i="20"/>
  <c r="AL2444" i="20"/>
  <c r="AM2444" i="20"/>
  <c r="AN2444" i="20"/>
  <c r="AO2444" i="20"/>
  <c r="AP2444" i="20"/>
  <c r="AQ2444" i="20"/>
  <c r="AR2444" i="20"/>
  <c r="AS2444" i="20"/>
  <c r="AT2444" i="20"/>
  <c r="AU2444" i="20"/>
  <c r="AH2445" i="20"/>
  <c r="AI2445" i="20"/>
  <c r="AJ2445" i="20"/>
  <c r="AK2445" i="20"/>
  <c r="AL2445" i="20"/>
  <c r="AM2445" i="20"/>
  <c r="AN2445" i="20"/>
  <c r="AO2445" i="20"/>
  <c r="AP2445" i="20"/>
  <c r="AQ2445" i="20"/>
  <c r="AR2445" i="20"/>
  <c r="AS2445" i="20"/>
  <c r="AT2445" i="20"/>
  <c r="AU2445" i="20"/>
  <c r="AH2446" i="20"/>
  <c r="AI2446" i="20"/>
  <c r="AJ2446" i="20"/>
  <c r="AK2446" i="20"/>
  <c r="AL2446" i="20"/>
  <c r="AM2446" i="20"/>
  <c r="AN2446" i="20"/>
  <c r="AO2446" i="20"/>
  <c r="AP2446" i="20"/>
  <c r="AQ2446" i="20"/>
  <c r="AR2446" i="20"/>
  <c r="AS2446" i="20"/>
  <c r="AT2446" i="20"/>
  <c r="AU2446" i="20"/>
  <c r="AH2447" i="20"/>
  <c r="AI2447" i="20"/>
  <c r="AJ2447" i="20"/>
  <c r="AK2447" i="20"/>
  <c r="AL2447" i="20"/>
  <c r="AM2447" i="20"/>
  <c r="AN2447" i="20"/>
  <c r="AO2447" i="20"/>
  <c r="AP2447" i="20"/>
  <c r="AQ2447" i="20"/>
  <c r="AR2447" i="20"/>
  <c r="AS2447" i="20"/>
  <c r="AT2447" i="20"/>
  <c r="AU2447" i="20"/>
  <c r="AH2448" i="20"/>
  <c r="AI2448" i="20"/>
  <c r="AJ2448" i="20"/>
  <c r="AK2448" i="20"/>
  <c r="AL2448" i="20"/>
  <c r="AM2448" i="20"/>
  <c r="AN2448" i="20"/>
  <c r="AO2448" i="20"/>
  <c r="AP2448" i="20"/>
  <c r="AQ2448" i="20"/>
  <c r="AR2448" i="20"/>
  <c r="AS2448" i="20"/>
  <c r="AT2448" i="20"/>
  <c r="AU2448" i="20"/>
  <c r="AH2449" i="20"/>
  <c r="AI2449" i="20"/>
  <c r="AJ2449" i="20"/>
  <c r="AK2449" i="20"/>
  <c r="AL2449" i="20"/>
  <c r="AM2449" i="20"/>
  <c r="AN2449" i="20"/>
  <c r="AO2449" i="20"/>
  <c r="AP2449" i="20"/>
  <c r="AQ2449" i="20"/>
  <c r="AR2449" i="20"/>
  <c r="AS2449" i="20"/>
  <c r="AT2449" i="20"/>
  <c r="AU2449" i="20"/>
  <c r="AH2450" i="20"/>
  <c r="AI2450" i="20"/>
  <c r="AJ2450" i="20" s="1"/>
  <c r="AK2450" i="20"/>
  <c r="AL2450" i="20"/>
  <c r="AM2450" i="20"/>
  <c r="AN2450" i="20"/>
  <c r="AO2450" i="20"/>
  <c r="AP2450" i="20"/>
  <c r="AQ2450" i="20"/>
  <c r="AR2450" i="20"/>
  <c r="AS2450" i="20"/>
  <c r="AT2450" i="20"/>
  <c r="AU2450" i="20"/>
  <c r="AH2451" i="20"/>
  <c r="AI2451" i="20"/>
  <c r="AJ2451" i="20" s="1"/>
  <c r="AK2451" i="20"/>
  <c r="AL2451" i="20"/>
  <c r="AM2451" i="20"/>
  <c r="AN2451" i="20"/>
  <c r="AO2451" i="20"/>
  <c r="AP2451" i="20"/>
  <c r="AQ2451" i="20"/>
  <c r="AR2451" i="20"/>
  <c r="AS2451" i="20"/>
  <c r="AT2451" i="20"/>
  <c r="AU2451" i="20"/>
  <c r="AH2452" i="20"/>
  <c r="AI2452" i="20"/>
  <c r="AJ2452" i="20" s="1"/>
  <c r="AK2452" i="20"/>
  <c r="AL2452" i="20"/>
  <c r="AM2452" i="20"/>
  <c r="AN2452" i="20"/>
  <c r="AO2452" i="20"/>
  <c r="AP2452" i="20"/>
  <c r="AQ2452" i="20"/>
  <c r="AR2452" i="20"/>
  <c r="AS2452" i="20"/>
  <c r="AT2452" i="20"/>
  <c r="AU2452" i="20"/>
  <c r="AH2453" i="20"/>
  <c r="AI2453" i="20"/>
  <c r="AJ2453" i="20" s="1"/>
  <c r="AK2453" i="20"/>
  <c r="AL2453" i="20"/>
  <c r="AM2453" i="20"/>
  <c r="AN2453" i="20"/>
  <c r="AO2453" i="20"/>
  <c r="AP2453" i="20"/>
  <c r="AQ2453" i="20"/>
  <c r="AR2453" i="20"/>
  <c r="AS2453" i="20"/>
  <c r="AT2453" i="20"/>
  <c r="AU2453" i="20"/>
  <c r="AH2454" i="20"/>
  <c r="AI2454" i="20"/>
  <c r="AJ2454" i="20" s="1"/>
  <c r="AK2454" i="20"/>
  <c r="AL2454" i="20"/>
  <c r="AM2454" i="20"/>
  <c r="AN2454" i="20"/>
  <c r="AO2454" i="20"/>
  <c r="AP2454" i="20"/>
  <c r="AQ2454" i="20"/>
  <c r="AR2454" i="20"/>
  <c r="AS2454" i="20"/>
  <c r="AT2454" i="20"/>
  <c r="AU2454" i="20"/>
  <c r="AH2455" i="20"/>
  <c r="AI2455" i="20"/>
  <c r="AJ2455" i="20" s="1"/>
  <c r="AK2455" i="20"/>
  <c r="AL2455" i="20"/>
  <c r="AM2455" i="20"/>
  <c r="AN2455" i="20"/>
  <c r="AO2455" i="20"/>
  <c r="AP2455" i="20"/>
  <c r="AQ2455" i="20"/>
  <c r="AR2455" i="20"/>
  <c r="AS2455" i="20"/>
  <c r="AT2455" i="20"/>
  <c r="AU2455" i="20"/>
  <c r="AH2456" i="20"/>
  <c r="AI2456" i="20"/>
  <c r="AJ2456" i="20" s="1"/>
  <c r="AK2456" i="20"/>
  <c r="AL2456" i="20"/>
  <c r="AM2456" i="20"/>
  <c r="AN2456" i="20"/>
  <c r="AO2456" i="20"/>
  <c r="AP2456" i="20"/>
  <c r="AQ2456" i="20"/>
  <c r="AR2456" i="20"/>
  <c r="AS2456" i="20"/>
  <c r="AT2456" i="20"/>
  <c r="AU2456" i="20"/>
  <c r="AH2457" i="20"/>
  <c r="AI2457" i="20"/>
  <c r="AJ2457" i="20" s="1"/>
  <c r="AK2457" i="20"/>
  <c r="AL2457" i="20"/>
  <c r="AM2457" i="20"/>
  <c r="AN2457" i="20"/>
  <c r="AO2457" i="20"/>
  <c r="AP2457" i="20"/>
  <c r="AQ2457" i="20"/>
  <c r="AR2457" i="20"/>
  <c r="AS2457" i="20"/>
  <c r="AT2457" i="20"/>
  <c r="AU2457" i="20"/>
  <c r="AH2458" i="20"/>
  <c r="AI2458" i="20"/>
  <c r="AJ2458" i="20" s="1"/>
  <c r="AK2458" i="20"/>
  <c r="AL2458" i="20"/>
  <c r="AM2458" i="20"/>
  <c r="AN2458" i="20"/>
  <c r="AO2458" i="20"/>
  <c r="AP2458" i="20"/>
  <c r="AQ2458" i="20"/>
  <c r="AR2458" i="20"/>
  <c r="AS2458" i="20"/>
  <c r="AT2458" i="20"/>
  <c r="AU2458" i="20"/>
  <c r="AH2459" i="20"/>
  <c r="AI2459" i="20"/>
  <c r="AJ2459" i="20" s="1"/>
  <c r="AK2459" i="20"/>
  <c r="AL2459" i="20"/>
  <c r="AM2459" i="20"/>
  <c r="AN2459" i="20"/>
  <c r="AO2459" i="20"/>
  <c r="AP2459" i="20"/>
  <c r="AQ2459" i="20"/>
  <c r="AR2459" i="20"/>
  <c r="AS2459" i="20"/>
  <c r="AT2459" i="20"/>
  <c r="AU2459" i="20"/>
  <c r="AH2460" i="20"/>
  <c r="AI2460" i="20"/>
  <c r="AJ2460" i="20" s="1"/>
  <c r="AK2460" i="20"/>
  <c r="AL2460" i="20"/>
  <c r="AM2460" i="20"/>
  <c r="AN2460" i="20"/>
  <c r="AO2460" i="20"/>
  <c r="AP2460" i="20"/>
  <c r="AQ2460" i="20"/>
  <c r="AR2460" i="20"/>
  <c r="AS2460" i="20"/>
  <c r="AT2460" i="20"/>
  <c r="AU2460" i="20"/>
  <c r="AH2461" i="20"/>
  <c r="AI2461" i="20"/>
  <c r="AJ2461" i="20" s="1"/>
  <c r="AK2461" i="20"/>
  <c r="AL2461" i="20"/>
  <c r="AM2461" i="20"/>
  <c r="AN2461" i="20"/>
  <c r="AO2461" i="20"/>
  <c r="AP2461" i="20"/>
  <c r="AQ2461" i="20"/>
  <c r="AR2461" i="20"/>
  <c r="AS2461" i="20"/>
  <c r="AT2461" i="20"/>
  <c r="AU2461" i="20"/>
  <c r="AH2462" i="20"/>
  <c r="AI2462" i="20"/>
  <c r="AJ2462" i="20" s="1"/>
  <c r="AK2462" i="20"/>
  <c r="AL2462" i="20"/>
  <c r="AM2462" i="20"/>
  <c r="AN2462" i="20"/>
  <c r="AO2462" i="20"/>
  <c r="AP2462" i="20"/>
  <c r="AQ2462" i="20"/>
  <c r="AR2462" i="20"/>
  <c r="AS2462" i="20"/>
  <c r="AT2462" i="20"/>
  <c r="AU2462" i="20"/>
  <c r="AH2463" i="20"/>
  <c r="AI2463" i="20"/>
  <c r="AJ2463" i="20" s="1"/>
  <c r="AK2463" i="20"/>
  <c r="AL2463" i="20"/>
  <c r="AM2463" i="20"/>
  <c r="AN2463" i="20"/>
  <c r="AO2463" i="20"/>
  <c r="AP2463" i="20"/>
  <c r="AQ2463" i="20"/>
  <c r="AR2463" i="20"/>
  <c r="AS2463" i="20"/>
  <c r="AT2463" i="20"/>
  <c r="AU2463" i="20"/>
  <c r="AH2464" i="20"/>
  <c r="AI2464" i="20"/>
  <c r="AJ2464" i="20" s="1"/>
  <c r="AK2464" i="20"/>
  <c r="AL2464" i="20"/>
  <c r="AM2464" i="20"/>
  <c r="AN2464" i="20"/>
  <c r="AO2464" i="20"/>
  <c r="AP2464" i="20"/>
  <c r="AQ2464" i="20"/>
  <c r="AR2464" i="20"/>
  <c r="AS2464" i="20"/>
  <c r="AT2464" i="20"/>
  <c r="AU2464" i="20"/>
  <c r="AH2465" i="20"/>
  <c r="AI2465" i="20"/>
  <c r="AJ2465" i="20" s="1"/>
  <c r="AK2465" i="20"/>
  <c r="AL2465" i="20"/>
  <c r="AM2465" i="20"/>
  <c r="AN2465" i="20"/>
  <c r="AO2465" i="20"/>
  <c r="AP2465" i="20"/>
  <c r="AQ2465" i="20"/>
  <c r="AR2465" i="20"/>
  <c r="AS2465" i="20"/>
  <c r="AT2465" i="20"/>
  <c r="AU2465" i="20"/>
  <c r="AH2466" i="20"/>
  <c r="AI2466" i="20"/>
  <c r="AJ2466" i="20" s="1"/>
  <c r="AK2466" i="20"/>
  <c r="AL2466" i="20"/>
  <c r="AM2466" i="20"/>
  <c r="AN2466" i="20"/>
  <c r="AO2466" i="20"/>
  <c r="AP2466" i="20"/>
  <c r="AQ2466" i="20"/>
  <c r="AR2466" i="20"/>
  <c r="AS2466" i="20"/>
  <c r="AT2466" i="20"/>
  <c r="AU2466" i="20"/>
  <c r="AH2467" i="20"/>
  <c r="AI2467" i="20"/>
  <c r="AJ2467" i="20" s="1"/>
  <c r="AK2467" i="20"/>
  <c r="AL2467" i="20"/>
  <c r="AM2467" i="20"/>
  <c r="AN2467" i="20"/>
  <c r="AO2467" i="20"/>
  <c r="AP2467" i="20"/>
  <c r="AQ2467" i="20"/>
  <c r="AR2467" i="20"/>
  <c r="AS2467" i="20"/>
  <c r="AT2467" i="20"/>
  <c r="AU2467" i="20"/>
  <c r="AH2468" i="20"/>
  <c r="AI2468" i="20"/>
  <c r="AJ2468" i="20" s="1"/>
  <c r="AK2468" i="20"/>
  <c r="AL2468" i="20"/>
  <c r="AM2468" i="20"/>
  <c r="AN2468" i="20"/>
  <c r="AO2468" i="20"/>
  <c r="AP2468" i="20"/>
  <c r="AQ2468" i="20"/>
  <c r="AR2468" i="20"/>
  <c r="AS2468" i="20"/>
  <c r="AT2468" i="20"/>
  <c r="AU2468" i="20"/>
  <c r="AH2469" i="20"/>
  <c r="AI2469" i="20"/>
  <c r="AJ2469" i="20" s="1"/>
  <c r="AK2469" i="20"/>
  <c r="AL2469" i="20"/>
  <c r="AM2469" i="20"/>
  <c r="AN2469" i="20"/>
  <c r="AO2469" i="20"/>
  <c r="AP2469" i="20"/>
  <c r="AQ2469" i="20"/>
  <c r="AR2469" i="20"/>
  <c r="AS2469" i="20"/>
  <c r="AT2469" i="20"/>
  <c r="AU2469" i="20"/>
  <c r="AH2470" i="20"/>
  <c r="AI2470" i="20"/>
  <c r="AJ2470" i="20" s="1"/>
  <c r="AK2470" i="20"/>
  <c r="AL2470" i="20"/>
  <c r="AM2470" i="20"/>
  <c r="AN2470" i="20"/>
  <c r="AO2470" i="20"/>
  <c r="AP2470" i="20"/>
  <c r="AQ2470" i="20"/>
  <c r="AR2470" i="20"/>
  <c r="AS2470" i="20"/>
  <c r="AT2470" i="20"/>
  <c r="AU2470" i="20"/>
  <c r="AH2471" i="20"/>
  <c r="AI2471" i="20"/>
  <c r="AJ2471" i="20" s="1"/>
  <c r="AK2471" i="20"/>
  <c r="AL2471" i="20"/>
  <c r="AM2471" i="20"/>
  <c r="AN2471" i="20"/>
  <c r="AO2471" i="20"/>
  <c r="AP2471" i="20"/>
  <c r="AQ2471" i="20"/>
  <c r="AR2471" i="20"/>
  <c r="AS2471" i="20"/>
  <c r="AT2471" i="20"/>
  <c r="AU2471" i="20"/>
  <c r="AH2472" i="20"/>
  <c r="AI2472" i="20"/>
  <c r="AJ2472" i="20" s="1"/>
  <c r="AK2472" i="20"/>
  <c r="AL2472" i="20"/>
  <c r="AM2472" i="20"/>
  <c r="AN2472" i="20"/>
  <c r="AO2472" i="20"/>
  <c r="AP2472" i="20"/>
  <c r="AQ2472" i="20"/>
  <c r="AR2472" i="20"/>
  <c r="AS2472" i="20"/>
  <c r="AT2472" i="20"/>
  <c r="AU2472" i="20"/>
  <c r="AH2473" i="20"/>
  <c r="AI2473" i="20"/>
  <c r="AJ2473" i="20" s="1"/>
  <c r="AK2473" i="20"/>
  <c r="AL2473" i="20"/>
  <c r="AM2473" i="20"/>
  <c r="AN2473" i="20"/>
  <c r="AO2473" i="20"/>
  <c r="AP2473" i="20"/>
  <c r="AQ2473" i="20"/>
  <c r="AR2473" i="20"/>
  <c r="AS2473" i="20"/>
  <c r="AT2473" i="20"/>
  <c r="AU2473" i="20"/>
  <c r="AH2474" i="20"/>
  <c r="AI2474" i="20"/>
  <c r="AJ2474" i="20" s="1"/>
  <c r="AK2474" i="20"/>
  <c r="AL2474" i="20"/>
  <c r="AM2474" i="20"/>
  <c r="AN2474" i="20"/>
  <c r="AO2474" i="20"/>
  <c r="AP2474" i="20"/>
  <c r="AQ2474" i="20"/>
  <c r="AR2474" i="20"/>
  <c r="AS2474" i="20"/>
  <c r="AT2474" i="20"/>
  <c r="AU2474" i="20"/>
  <c r="AH2475" i="20"/>
  <c r="AI2475" i="20"/>
  <c r="AJ2475" i="20" s="1"/>
  <c r="AK2475" i="20"/>
  <c r="AL2475" i="20"/>
  <c r="AM2475" i="20"/>
  <c r="AN2475" i="20"/>
  <c r="AO2475" i="20"/>
  <c r="AP2475" i="20"/>
  <c r="AQ2475" i="20"/>
  <c r="AR2475" i="20"/>
  <c r="AS2475" i="20"/>
  <c r="AT2475" i="20"/>
  <c r="AU2475" i="20"/>
  <c r="AH2476" i="20"/>
  <c r="AI2476" i="20"/>
  <c r="AJ2476" i="20" s="1"/>
  <c r="AK2476" i="20"/>
  <c r="AL2476" i="20"/>
  <c r="AM2476" i="20"/>
  <c r="AN2476" i="20"/>
  <c r="AO2476" i="20"/>
  <c r="AP2476" i="20"/>
  <c r="AQ2476" i="20"/>
  <c r="AR2476" i="20"/>
  <c r="AS2476" i="20"/>
  <c r="AT2476" i="20"/>
  <c r="AU2476" i="20"/>
  <c r="AH2477" i="20"/>
  <c r="AI2477" i="20"/>
  <c r="AJ2477" i="20" s="1"/>
  <c r="AK2477" i="20"/>
  <c r="AL2477" i="20"/>
  <c r="AM2477" i="20"/>
  <c r="AN2477" i="20"/>
  <c r="AO2477" i="20"/>
  <c r="AP2477" i="20"/>
  <c r="AQ2477" i="20"/>
  <c r="AR2477" i="20"/>
  <c r="AS2477" i="20"/>
  <c r="AT2477" i="20"/>
  <c r="AU2477" i="20"/>
  <c r="AH2478" i="20"/>
  <c r="AI2478" i="20"/>
  <c r="AJ2478" i="20" s="1"/>
  <c r="AK2478" i="20"/>
  <c r="AL2478" i="20"/>
  <c r="AM2478" i="20"/>
  <c r="AN2478" i="20"/>
  <c r="AO2478" i="20"/>
  <c r="AP2478" i="20"/>
  <c r="AQ2478" i="20"/>
  <c r="AR2478" i="20"/>
  <c r="AS2478" i="20"/>
  <c r="AT2478" i="20"/>
  <c r="AU2478" i="20"/>
  <c r="AH2479" i="20"/>
  <c r="AI2479" i="20"/>
  <c r="AJ2479" i="20" s="1"/>
  <c r="AK2479" i="20"/>
  <c r="AL2479" i="20"/>
  <c r="AM2479" i="20"/>
  <c r="AN2479" i="20"/>
  <c r="AO2479" i="20"/>
  <c r="AP2479" i="20"/>
  <c r="AQ2479" i="20"/>
  <c r="AR2479" i="20"/>
  <c r="AS2479" i="20"/>
  <c r="AT2479" i="20"/>
  <c r="AU2479" i="20"/>
  <c r="AH2480" i="20"/>
  <c r="AI2480" i="20"/>
  <c r="AJ2480" i="20" s="1"/>
  <c r="AK2480" i="20"/>
  <c r="AL2480" i="20"/>
  <c r="AM2480" i="20"/>
  <c r="AN2480" i="20"/>
  <c r="AO2480" i="20"/>
  <c r="AP2480" i="20"/>
  <c r="AQ2480" i="20"/>
  <c r="AR2480" i="20"/>
  <c r="AS2480" i="20"/>
  <c r="AT2480" i="20"/>
  <c r="AU2480" i="20"/>
  <c r="AH2481" i="20"/>
  <c r="AI2481" i="20"/>
  <c r="AJ2481" i="20" s="1"/>
  <c r="AK2481" i="20"/>
  <c r="AL2481" i="20"/>
  <c r="AM2481" i="20"/>
  <c r="AN2481" i="20"/>
  <c r="AO2481" i="20"/>
  <c r="AP2481" i="20"/>
  <c r="AQ2481" i="20"/>
  <c r="AR2481" i="20"/>
  <c r="AS2481" i="20"/>
  <c r="AT2481" i="20"/>
  <c r="AU2481" i="20"/>
  <c r="AH2482" i="20"/>
  <c r="AI2482" i="20"/>
  <c r="AJ2482" i="20" s="1"/>
  <c r="AK2482" i="20"/>
  <c r="AL2482" i="20"/>
  <c r="AM2482" i="20"/>
  <c r="AN2482" i="20"/>
  <c r="AO2482" i="20"/>
  <c r="AP2482" i="20"/>
  <c r="AQ2482" i="20"/>
  <c r="AR2482" i="20"/>
  <c r="AS2482" i="20"/>
  <c r="AT2482" i="20"/>
  <c r="AU2482" i="20"/>
  <c r="AH2483" i="20"/>
  <c r="AI2483" i="20"/>
  <c r="AJ2483" i="20" s="1"/>
  <c r="AK2483" i="20"/>
  <c r="AL2483" i="20"/>
  <c r="AM2483" i="20"/>
  <c r="AN2483" i="20"/>
  <c r="AO2483" i="20"/>
  <c r="AP2483" i="20"/>
  <c r="AQ2483" i="20"/>
  <c r="AR2483" i="20"/>
  <c r="AS2483" i="20"/>
  <c r="AT2483" i="20"/>
  <c r="AU2483" i="20"/>
  <c r="AH2484" i="20"/>
  <c r="AI2484" i="20"/>
  <c r="AJ2484" i="20" s="1"/>
  <c r="AK2484" i="20"/>
  <c r="AL2484" i="20"/>
  <c r="AM2484" i="20"/>
  <c r="AN2484" i="20"/>
  <c r="AO2484" i="20"/>
  <c r="AP2484" i="20"/>
  <c r="AQ2484" i="20"/>
  <c r="AR2484" i="20"/>
  <c r="AS2484" i="20"/>
  <c r="AT2484" i="20"/>
  <c r="AU2484" i="20"/>
  <c r="AH2485" i="20"/>
  <c r="AI2485" i="20"/>
  <c r="AJ2485" i="20" s="1"/>
  <c r="AK2485" i="20"/>
  <c r="AL2485" i="20"/>
  <c r="AM2485" i="20"/>
  <c r="AN2485" i="20"/>
  <c r="AO2485" i="20"/>
  <c r="AP2485" i="20"/>
  <c r="AQ2485" i="20"/>
  <c r="AR2485" i="20"/>
  <c r="AS2485" i="20"/>
  <c r="AT2485" i="20"/>
  <c r="AU2485" i="20"/>
  <c r="AH2486" i="20"/>
  <c r="AI2486" i="20"/>
  <c r="AJ2486" i="20" s="1"/>
  <c r="AK2486" i="20"/>
  <c r="AL2486" i="20"/>
  <c r="AM2486" i="20"/>
  <c r="AN2486" i="20"/>
  <c r="AO2486" i="20"/>
  <c r="AP2486" i="20"/>
  <c r="AQ2486" i="20"/>
  <c r="AR2486" i="20"/>
  <c r="AS2486" i="20"/>
  <c r="AT2486" i="20"/>
  <c r="AU2486" i="20"/>
  <c r="AH2487" i="20"/>
  <c r="AI2487" i="20"/>
  <c r="AJ2487" i="20" s="1"/>
  <c r="AK2487" i="20"/>
  <c r="AL2487" i="20"/>
  <c r="AM2487" i="20"/>
  <c r="AN2487" i="20"/>
  <c r="AO2487" i="20"/>
  <c r="AP2487" i="20"/>
  <c r="AQ2487" i="20"/>
  <c r="AR2487" i="20"/>
  <c r="AS2487" i="20"/>
  <c r="AT2487" i="20"/>
  <c r="AU2487" i="20"/>
  <c r="AH2488" i="20"/>
  <c r="AI2488" i="20"/>
  <c r="AJ2488" i="20" s="1"/>
  <c r="AK2488" i="20"/>
  <c r="AL2488" i="20"/>
  <c r="AM2488" i="20"/>
  <c r="AN2488" i="20"/>
  <c r="AO2488" i="20"/>
  <c r="AP2488" i="20"/>
  <c r="AQ2488" i="20"/>
  <c r="AR2488" i="20"/>
  <c r="AS2488" i="20"/>
  <c r="AT2488" i="20"/>
  <c r="AU2488" i="20"/>
  <c r="AH2489" i="20"/>
  <c r="AI2489" i="20"/>
  <c r="AJ2489" i="20" s="1"/>
  <c r="AK2489" i="20"/>
  <c r="AL2489" i="20"/>
  <c r="AM2489" i="20"/>
  <c r="AN2489" i="20"/>
  <c r="AO2489" i="20"/>
  <c r="AP2489" i="20"/>
  <c r="AQ2489" i="20"/>
  <c r="AR2489" i="20"/>
  <c r="AS2489" i="20"/>
  <c r="AT2489" i="20"/>
  <c r="AU2489" i="20"/>
  <c r="AH2490" i="20"/>
  <c r="AI2490" i="20"/>
  <c r="AJ2490" i="20" s="1"/>
  <c r="AK2490" i="20"/>
  <c r="AL2490" i="20"/>
  <c r="AM2490" i="20"/>
  <c r="AN2490" i="20"/>
  <c r="AO2490" i="20"/>
  <c r="AP2490" i="20"/>
  <c r="AQ2490" i="20"/>
  <c r="AR2490" i="20"/>
  <c r="AS2490" i="20"/>
  <c r="AT2490" i="20"/>
  <c r="AU2490" i="20"/>
  <c r="AH2491" i="20"/>
  <c r="AI2491" i="20"/>
  <c r="AJ2491" i="20" s="1"/>
  <c r="AK2491" i="20"/>
  <c r="AL2491" i="20"/>
  <c r="AM2491" i="20"/>
  <c r="AN2491" i="20"/>
  <c r="AO2491" i="20"/>
  <c r="AP2491" i="20"/>
  <c r="AQ2491" i="20"/>
  <c r="AR2491" i="20"/>
  <c r="AS2491" i="20"/>
  <c r="AT2491" i="20"/>
  <c r="AU2491" i="20"/>
  <c r="AH2492" i="20"/>
  <c r="AI2492" i="20"/>
  <c r="AJ2492" i="20" s="1"/>
  <c r="AK2492" i="20"/>
  <c r="AL2492" i="20"/>
  <c r="AM2492" i="20"/>
  <c r="AN2492" i="20"/>
  <c r="AO2492" i="20"/>
  <c r="AP2492" i="20"/>
  <c r="AQ2492" i="20"/>
  <c r="AR2492" i="20"/>
  <c r="AS2492" i="20"/>
  <c r="AT2492" i="20"/>
  <c r="AU2492" i="20"/>
  <c r="AH2493" i="20"/>
  <c r="AI2493" i="20"/>
  <c r="AJ2493" i="20" s="1"/>
  <c r="AK2493" i="20"/>
  <c r="AL2493" i="20"/>
  <c r="AM2493" i="20"/>
  <c r="AN2493" i="20"/>
  <c r="AO2493" i="20"/>
  <c r="AP2493" i="20"/>
  <c r="AQ2493" i="20"/>
  <c r="AR2493" i="20"/>
  <c r="AS2493" i="20"/>
  <c r="AT2493" i="20"/>
  <c r="AU2493" i="20"/>
  <c r="AH2494" i="20"/>
  <c r="AI2494" i="20"/>
  <c r="AJ2494" i="20" s="1"/>
  <c r="AK2494" i="20"/>
  <c r="AL2494" i="20"/>
  <c r="AM2494" i="20"/>
  <c r="AN2494" i="20"/>
  <c r="AO2494" i="20"/>
  <c r="AP2494" i="20"/>
  <c r="AQ2494" i="20"/>
  <c r="AR2494" i="20"/>
  <c r="AS2494" i="20"/>
  <c r="AT2494" i="20"/>
  <c r="AU2494" i="20"/>
  <c r="AH2495" i="20"/>
  <c r="AI2495" i="20"/>
  <c r="AJ2495" i="20" s="1"/>
  <c r="AK2495" i="20"/>
  <c r="AL2495" i="20"/>
  <c r="AM2495" i="20"/>
  <c r="AN2495" i="20"/>
  <c r="AO2495" i="20"/>
  <c r="AP2495" i="20"/>
  <c r="AQ2495" i="20"/>
  <c r="AR2495" i="20"/>
  <c r="AS2495" i="20"/>
  <c r="AT2495" i="20"/>
  <c r="AU2495" i="20"/>
  <c r="AH2496" i="20"/>
  <c r="AI2496" i="20"/>
  <c r="AJ2496" i="20" s="1"/>
  <c r="AK2496" i="20"/>
  <c r="AL2496" i="20"/>
  <c r="AM2496" i="20"/>
  <c r="AN2496" i="20"/>
  <c r="AO2496" i="20"/>
  <c r="AP2496" i="20"/>
  <c r="AQ2496" i="20"/>
  <c r="AR2496" i="20"/>
  <c r="AS2496" i="20"/>
  <c r="AT2496" i="20"/>
  <c r="AU2496" i="20"/>
  <c r="AH2497" i="20"/>
  <c r="AI2497" i="20"/>
  <c r="AJ2497" i="20" s="1"/>
  <c r="AK2497" i="20"/>
  <c r="AL2497" i="20"/>
  <c r="AM2497" i="20"/>
  <c r="AN2497" i="20"/>
  <c r="AO2497" i="20"/>
  <c r="AP2497" i="20"/>
  <c r="AQ2497" i="20"/>
  <c r="AR2497" i="20"/>
  <c r="AS2497" i="20"/>
  <c r="AT2497" i="20"/>
  <c r="AU2497" i="20"/>
  <c r="AH2498" i="20"/>
  <c r="AI2498" i="20"/>
  <c r="AJ2498" i="20" s="1"/>
  <c r="AK2498" i="20"/>
  <c r="AL2498" i="20"/>
  <c r="AM2498" i="20"/>
  <c r="AN2498" i="20"/>
  <c r="AO2498" i="20"/>
  <c r="AP2498" i="20"/>
  <c r="AQ2498" i="20"/>
  <c r="AR2498" i="20"/>
  <c r="AS2498" i="20"/>
  <c r="AT2498" i="20"/>
  <c r="AU2498" i="20"/>
  <c r="AH2499" i="20"/>
  <c r="AI2499" i="20"/>
  <c r="AJ2499" i="20" s="1"/>
  <c r="AK2499" i="20"/>
  <c r="AL2499" i="20"/>
  <c r="AM2499" i="20"/>
  <c r="AN2499" i="20"/>
  <c r="AO2499" i="20"/>
  <c r="AP2499" i="20"/>
  <c r="AQ2499" i="20"/>
  <c r="AR2499" i="20"/>
  <c r="AS2499" i="20"/>
  <c r="AT2499" i="20"/>
  <c r="AU2499" i="20"/>
  <c r="AH2500" i="20"/>
  <c r="AI2500" i="20"/>
  <c r="AJ2500" i="20" s="1"/>
  <c r="AK2500" i="20"/>
  <c r="AL2500" i="20"/>
  <c r="AM2500" i="20"/>
  <c r="AN2500" i="20"/>
  <c r="AO2500" i="20"/>
  <c r="AP2500" i="20"/>
  <c r="AQ2500" i="20"/>
  <c r="AR2500" i="20"/>
  <c r="AS2500" i="20"/>
  <c r="AT2500" i="20"/>
  <c r="AU2500" i="20"/>
  <c r="AH2501" i="20"/>
  <c r="AI2501" i="20"/>
  <c r="AJ2501" i="20" s="1"/>
  <c r="AK2501" i="20"/>
  <c r="AL2501" i="20"/>
  <c r="AM2501" i="20"/>
  <c r="AN2501" i="20"/>
  <c r="AO2501" i="20"/>
  <c r="AP2501" i="20"/>
  <c r="AQ2501" i="20"/>
  <c r="AR2501" i="20"/>
  <c r="AS2501" i="20"/>
  <c r="AT2501" i="20"/>
  <c r="AU2501" i="20"/>
  <c r="AH2502" i="20"/>
  <c r="AI2502" i="20"/>
  <c r="AJ2502" i="20" s="1"/>
  <c r="AK2502" i="20"/>
  <c r="AL2502" i="20"/>
  <c r="AM2502" i="20"/>
  <c r="AN2502" i="20"/>
  <c r="AO2502" i="20"/>
  <c r="AP2502" i="20"/>
  <c r="AQ2502" i="20"/>
  <c r="AR2502" i="20"/>
  <c r="AS2502" i="20"/>
  <c r="AT2502" i="20"/>
  <c r="AU2502" i="20"/>
  <c r="AH2503" i="20"/>
  <c r="AI2503" i="20"/>
  <c r="AJ2503" i="20" s="1"/>
  <c r="AK2503" i="20"/>
  <c r="AL2503" i="20"/>
  <c r="AM2503" i="20"/>
  <c r="AN2503" i="20"/>
  <c r="AO2503" i="20"/>
  <c r="AP2503" i="20"/>
  <c r="AQ2503" i="20"/>
  <c r="AR2503" i="20"/>
  <c r="AS2503" i="20"/>
  <c r="AT2503" i="20"/>
  <c r="AU2503" i="20"/>
  <c r="AH2504" i="20"/>
  <c r="AI2504" i="20"/>
  <c r="AJ2504" i="20" s="1"/>
  <c r="AK2504" i="20"/>
  <c r="AL2504" i="20"/>
  <c r="AM2504" i="20"/>
  <c r="AN2504" i="20"/>
  <c r="AO2504" i="20"/>
  <c r="AP2504" i="20"/>
  <c r="AQ2504" i="20"/>
  <c r="AR2504" i="20"/>
  <c r="AS2504" i="20"/>
  <c r="AT2504" i="20"/>
  <c r="AU2504" i="20"/>
  <c r="AH2505" i="20"/>
  <c r="AI2505" i="20"/>
  <c r="AJ2505" i="20" s="1"/>
  <c r="AK2505" i="20"/>
  <c r="AL2505" i="20"/>
  <c r="AM2505" i="20"/>
  <c r="AN2505" i="20"/>
  <c r="AO2505" i="20"/>
  <c r="AP2505" i="20"/>
  <c r="AQ2505" i="20"/>
  <c r="AR2505" i="20"/>
  <c r="AS2505" i="20"/>
  <c r="AT2505" i="20"/>
  <c r="AU2505" i="20"/>
  <c r="AH2506" i="20"/>
  <c r="AI2506" i="20"/>
  <c r="AJ2506" i="20" s="1"/>
  <c r="AK2506" i="20"/>
  <c r="AL2506" i="20"/>
  <c r="AM2506" i="20"/>
  <c r="AN2506" i="20"/>
  <c r="AO2506" i="20"/>
  <c r="AP2506" i="20"/>
  <c r="AQ2506" i="20"/>
  <c r="AR2506" i="20"/>
  <c r="AS2506" i="20"/>
  <c r="AT2506" i="20"/>
  <c r="AU2506" i="20"/>
  <c r="AH2507" i="20"/>
  <c r="AI2507" i="20"/>
  <c r="AJ2507" i="20" s="1"/>
  <c r="AK2507" i="20"/>
  <c r="AL2507" i="20"/>
  <c r="AM2507" i="20"/>
  <c r="AN2507" i="20"/>
  <c r="AO2507" i="20"/>
  <c r="AP2507" i="20"/>
  <c r="AQ2507" i="20"/>
  <c r="AR2507" i="20"/>
  <c r="AS2507" i="20"/>
  <c r="AT2507" i="20"/>
  <c r="AU2507" i="20"/>
  <c r="AH2508" i="20"/>
  <c r="AI2508" i="20"/>
  <c r="AJ2508" i="20" s="1"/>
  <c r="AK2508" i="20"/>
  <c r="AL2508" i="20"/>
  <c r="AM2508" i="20"/>
  <c r="AN2508" i="20"/>
  <c r="AO2508" i="20"/>
  <c r="AP2508" i="20"/>
  <c r="AQ2508" i="20"/>
  <c r="AR2508" i="20"/>
  <c r="AS2508" i="20"/>
  <c r="AT2508" i="20"/>
  <c r="AU2508" i="20"/>
  <c r="AH2509" i="20"/>
  <c r="AI2509" i="20"/>
  <c r="AJ2509" i="20" s="1"/>
  <c r="AK2509" i="20"/>
  <c r="AL2509" i="20"/>
  <c r="AM2509" i="20"/>
  <c r="AN2509" i="20"/>
  <c r="AO2509" i="20"/>
  <c r="AP2509" i="20"/>
  <c r="AQ2509" i="20"/>
  <c r="AR2509" i="20"/>
  <c r="AS2509" i="20"/>
  <c r="AT2509" i="20"/>
  <c r="AU2509" i="20"/>
  <c r="AH2510" i="20"/>
  <c r="AI2510" i="20"/>
  <c r="AJ2510" i="20" s="1"/>
  <c r="AK2510" i="20"/>
  <c r="AL2510" i="20"/>
  <c r="AM2510" i="20"/>
  <c r="AN2510" i="20"/>
  <c r="AO2510" i="20"/>
  <c r="AP2510" i="20"/>
  <c r="AQ2510" i="20"/>
  <c r="AR2510" i="20"/>
  <c r="AS2510" i="20"/>
  <c r="AT2510" i="20"/>
  <c r="AU2510" i="20"/>
  <c r="AH2511" i="20"/>
  <c r="AI2511" i="20"/>
  <c r="AJ2511" i="20" s="1"/>
  <c r="AK2511" i="20"/>
  <c r="AL2511" i="20"/>
  <c r="AM2511" i="20"/>
  <c r="AN2511" i="20"/>
  <c r="AO2511" i="20"/>
  <c r="AP2511" i="20"/>
  <c r="AQ2511" i="20"/>
  <c r="AR2511" i="20"/>
  <c r="AS2511" i="20"/>
  <c r="AT2511" i="20"/>
  <c r="AU2511" i="20"/>
  <c r="AH2512" i="20"/>
  <c r="AI2512" i="20"/>
  <c r="AJ2512" i="20" s="1"/>
  <c r="AK2512" i="20"/>
  <c r="AL2512" i="20"/>
  <c r="AM2512" i="20"/>
  <c r="AN2512" i="20"/>
  <c r="AO2512" i="20"/>
  <c r="AP2512" i="20"/>
  <c r="AQ2512" i="20"/>
  <c r="AR2512" i="20"/>
  <c r="AS2512" i="20"/>
  <c r="AT2512" i="20"/>
  <c r="AU2512" i="20"/>
  <c r="AH2513" i="20"/>
  <c r="AI2513" i="20"/>
  <c r="AJ2513" i="20" s="1"/>
  <c r="AK2513" i="20"/>
  <c r="AL2513" i="20"/>
  <c r="AM2513" i="20"/>
  <c r="AN2513" i="20"/>
  <c r="AO2513" i="20"/>
  <c r="AP2513" i="20"/>
  <c r="AQ2513" i="20"/>
  <c r="AR2513" i="20"/>
  <c r="AS2513" i="20"/>
  <c r="AT2513" i="20"/>
  <c r="AU2513" i="20"/>
  <c r="AH2514" i="20"/>
  <c r="AI2514" i="20"/>
  <c r="AJ2514" i="20" s="1"/>
  <c r="AK2514" i="20"/>
  <c r="AL2514" i="20"/>
  <c r="AM2514" i="20"/>
  <c r="AN2514" i="20"/>
  <c r="AO2514" i="20"/>
  <c r="AP2514" i="20"/>
  <c r="AQ2514" i="20"/>
  <c r="AR2514" i="20"/>
  <c r="AS2514" i="20"/>
  <c r="AT2514" i="20"/>
  <c r="AU2514" i="20"/>
  <c r="AH2515" i="20"/>
  <c r="AI2515" i="20"/>
  <c r="AJ2515" i="20" s="1"/>
  <c r="AK2515" i="20"/>
  <c r="AL2515" i="20"/>
  <c r="AM2515" i="20"/>
  <c r="AN2515" i="20"/>
  <c r="AO2515" i="20"/>
  <c r="AP2515" i="20"/>
  <c r="AQ2515" i="20"/>
  <c r="AR2515" i="20"/>
  <c r="AS2515" i="20"/>
  <c r="AT2515" i="20"/>
  <c r="AU2515" i="20"/>
  <c r="AH2516" i="20"/>
  <c r="AI2516" i="20"/>
  <c r="AJ2516" i="20" s="1"/>
  <c r="AK2516" i="20"/>
  <c r="AL2516" i="20"/>
  <c r="AM2516" i="20"/>
  <c r="AN2516" i="20"/>
  <c r="AO2516" i="20"/>
  <c r="AP2516" i="20"/>
  <c r="AQ2516" i="20"/>
  <c r="AR2516" i="20"/>
  <c r="AS2516" i="20"/>
  <c r="AT2516" i="20"/>
  <c r="AU2516" i="20"/>
  <c r="AH2517" i="20"/>
  <c r="AI2517" i="20"/>
  <c r="AJ2517" i="20" s="1"/>
  <c r="AK2517" i="20"/>
  <c r="AL2517" i="20"/>
  <c r="AM2517" i="20"/>
  <c r="AN2517" i="20"/>
  <c r="AO2517" i="20"/>
  <c r="AP2517" i="20"/>
  <c r="AQ2517" i="20"/>
  <c r="AR2517" i="20"/>
  <c r="AS2517" i="20"/>
  <c r="AT2517" i="20"/>
  <c r="AU2517" i="20"/>
  <c r="AH2518" i="20"/>
  <c r="AI2518" i="20"/>
  <c r="AJ2518" i="20" s="1"/>
  <c r="AK2518" i="20"/>
  <c r="AL2518" i="20"/>
  <c r="AM2518" i="20"/>
  <c r="AN2518" i="20"/>
  <c r="AO2518" i="20"/>
  <c r="AP2518" i="20"/>
  <c r="AQ2518" i="20"/>
  <c r="AR2518" i="20"/>
  <c r="AS2518" i="20"/>
  <c r="AT2518" i="20"/>
  <c r="AU2518" i="20"/>
  <c r="AH2519" i="20"/>
  <c r="AI2519" i="20"/>
  <c r="AJ2519" i="20" s="1"/>
  <c r="AK2519" i="20"/>
  <c r="AL2519" i="20"/>
  <c r="AM2519" i="20"/>
  <c r="AN2519" i="20"/>
  <c r="AO2519" i="20"/>
  <c r="AP2519" i="20"/>
  <c r="AQ2519" i="20"/>
  <c r="AR2519" i="20"/>
  <c r="AS2519" i="20"/>
  <c r="AT2519" i="20"/>
  <c r="AU2519" i="20"/>
  <c r="AH2520" i="20"/>
  <c r="AI2520" i="20"/>
  <c r="AJ2520" i="20" s="1"/>
  <c r="AK2520" i="20"/>
  <c r="AL2520" i="20"/>
  <c r="AM2520" i="20"/>
  <c r="AN2520" i="20"/>
  <c r="AO2520" i="20"/>
  <c r="AP2520" i="20"/>
  <c r="AQ2520" i="20"/>
  <c r="AR2520" i="20"/>
  <c r="AS2520" i="20"/>
  <c r="AT2520" i="20"/>
  <c r="AU2520" i="20"/>
  <c r="AH2521" i="20"/>
  <c r="AI2521" i="20"/>
  <c r="AJ2521" i="20" s="1"/>
  <c r="AK2521" i="20"/>
  <c r="AL2521" i="20"/>
  <c r="AM2521" i="20"/>
  <c r="AN2521" i="20"/>
  <c r="AO2521" i="20"/>
  <c r="AP2521" i="20"/>
  <c r="AQ2521" i="20"/>
  <c r="AR2521" i="20"/>
  <c r="AS2521" i="20"/>
  <c r="AT2521" i="20"/>
  <c r="AU2521" i="20"/>
  <c r="AH2522" i="20"/>
  <c r="AI2522" i="20"/>
  <c r="AJ2522" i="20" s="1"/>
  <c r="AK2522" i="20"/>
  <c r="AL2522" i="20"/>
  <c r="AM2522" i="20"/>
  <c r="AN2522" i="20"/>
  <c r="AO2522" i="20"/>
  <c r="AP2522" i="20"/>
  <c r="AQ2522" i="20"/>
  <c r="AR2522" i="20"/>
  <c r="AS2522" i="20"/>
  <c r="AT2522" i="20"/>
  <c r="AU2522" i="20"/>
  <c r="AH2523" i="20"/>
  <c r="AI2523" i="20"/>
  <c r="AJ2523" i="20" s="1"/>
  <c r="AK2523" i="20"/>
  <c r="AL2523" i="20"/>
  <c r="AM2523" i="20"/>
  <c r="AN2523" i="20"/>
  <c r="AO2523" i="20"/>
  <c r="AP2523" i="20"/>
  <c r="AQ2523" i="20"/>
  <c r="AR2523" i="20"/>
  <c r="AS2523" i="20"/>
  <c r="AT2523" i="20"/>
  <c r="AU2523" i="20"/>
  <c r="AH2524" i="20"/>
  <c r="AI2524" i="20"/>
  <c r="AJ2524" i="20" s="1"/>
  <c r="AK2524" i="20"/>
  <c r="AL2524" i="20"/>
  <c r="AM2524" i="20"/>
  <c r="AN2524" i="20"/>
  <c r="AO2524" i="20"/>
  <c r="AP2524" i="20"/>
  <c r="AQ2524" i="20"/>
  <c r="AR2524" i="20"/>
  <c r="AS2524" i="20"/>
  <c r="AT2524" i="20"/>
  <c r="AU2524" i="20"/>
  <c r="AH2525" i="20"/>
  <c r="AI2525" i="20"/>
  <c r="AJ2525" i="20" s="1"/>
  <c r="AK2525" i="20"/>
  <c r="AL2525" i="20"/>
  <c r="AM2525" i="20"/>
  <c r="AN2525" i="20"/>
  <c r="AO2525" i="20"/>
  <c r="AP2525" i="20"/>
  <c r="AQ2525" i="20"/>
  <c r="AR2525" i="20"/>
  <c r="AS2525" i="20"/>
  <c r="AT2525" i="20"/>
  <c r="AU2525" i="20"/>
  <c r="AH2526" i="20"/>
  <c r="AI2526" i="20"/>
  <c r="AJ2526" i="20" s="1"/>
  <c r="AK2526" i="20"/>
  <c r="AL2526" i="20"/>
  <c r="AM2526" i="20"/>
  <c r="AN2526" i="20"/>
  <c r="AO2526" i="20"/>
  <c r="AP2526" i="20"/>
  <c r="AQ2526" i="20"/>
  <c r="AR2526" i="20"/>
  <c r="AS2526" i="20"/>
  <c r="AT2526" i="20"/>
  <c r="AU2526" i="20"/>
  <c r="AH2527" i="20"/>
  <c r="AI2527" i="20"/>
  <c r="AJ2527" i="20" s="1"/>
  <c r="AK2527" i="20"/>
  <c r="AL2527" i="20"/>
  <c r="AM2527" i="20"/>
  <c r="AN2527" i="20"/>
  <c r="AO2527" i="20"/>
  <c r="AP2527" i="20"/>
  <c r="AQ2527" i="20"/>
  <c r="AR2527" i="20"/>
  <c r="AS2527" i="20"/>
  <c r="AT2527" i="20"/>
  <c r="AU2527" i="20"/>
  <c r="AH2528" i="20"/>
  <c r="AI2528" i="20"/>
  <c r="AJ2528" i="20" s="1"/>
  <c r="AK2528" i="20"/>
  <c r="AL2528" i="20"/>
  <c r="AM2528" i="20"/>
  <c r="AN2528" i="20"/>
  <c r="AO2528" i="20"/>
  <c r="AP2528" i="20"/>
  <c r="AQ2528" i="20"/>
  <c r="AR2528" i="20"/>
  <c r="AS2528" i="20"/>
  <c r="AT2528" i="20"/>
  <c r="AU2528" i="20"/>
  <c r="AH2529" i="20"/>
  <c r="AI2529" i="20"/>
  <c r="AJ2529" i="20" s="1"/>
  <c r="AK2529" i="20"/>
  <c r="AL2529" i="20"/>
  <c r="AM2529" i="20"/>
  <c r="AN2529" i="20"/>
  <c r="AO2529" i="20"/>
  <c r="AP2529" i="20"/>
  <c r="AQ2529" i="20"/>
  <c r="AR2529" i="20"/>
  <c r="AS2529" i="20"/>
  <c r="AT2529" i="20"/>
  <c r="AU2529" i="20"/>
  <c r="AH2530" i="20"/>
  <c r="AI2530" i="20"/>
  <c r="AJ2530" i="20" s="1"/>
  <c r="AK2530" i="20"/>
  <c r="AL2530" i="20"/>
  <c r="AM2530" i="20"/>
  <c r="AN2530" i="20"/>
  <c r="AO2530" i="20"/>
  <c r="AP2530" i="20"/>
  <c r="AQ2530" i="20"/>
  <c r="AR2530" i="20"/>
  <c r="AS2530" i="20"/>
  <c r="AT2530" i="20"/>
  <c r="AU2530" i="20"/>
  <c r="AH2531" i="20"/>
  <c r="AI2531" i="20"/>
  <c r="AJ2531" i="20" s="1"/>
  <c r="AK2531" i="20"/>
  <c r="AL2531" i="20"/>
  <c r="AM2531" i="20"/>
  <c r="AN2531" i="20"/>
  <c r="AO2531" i="20"/>
  <c r="AP2531" i="20"/>
  <c r="AQ2531" i="20"/>
  <c r="AR2531" i="20"/>
  <c r="AS2531" i="20"/>
  <c r="AT2531" i="20"/>
  <c r="AU2531" i="20"/>
  <c r="AH2532" i="20"/>
  <c r="AI2532" i="20"/>
  <c r="AJ2532" i="20" s="1"/>
  <c r="AK2532" i="20"/>
  <c r="AL2532" i="20"/>
  <c r="AM2532" i="20"/>
  <c r="AN2532" i="20"/>
  <c r="AO2532" i="20"/>
  <c r="AP2532" i="20"/>
  <c r="AQ2532" i="20"/>
  <c r="AR2532" i="20"/>
  <c r="AS2532" i="20"/>
  <c r="AT2532" i="20"/>
  <c r="AU2532" i="20"/>
  <c r="AH2533" i="20"/>
  <c r="AI2533" i="20"/>
  <c r="AJ2533" i="20" s="1"/>
  <c r="AK2533" i="20"/>
  <c r="AL2533" i="20"/>
  <c r="AM2533" i="20"/>
  <c r="AN2533" i="20"/>
  <c r="AO2533" i="20"/>
  <c r="AP2533" i="20"/>
  <c r="AQ2533" i="20"/>
  <c r="AR2533" i="20"/>
  <c r="AS2533" i="20"/>
  <c r="AT2533" i="20"/>
  <c r="AU2533" i="20"/>
  <c r="AH2534" i="20"/>
  <c r="AI2534" i="20"/>
  <c r="AJ2534" i="20" s="1"/>
  <c r="AK2534" i="20"/>
  <c r="AL2534" i="20"/>
  <c r="AM2534" i="20"/>
  <c r="AN2534" i="20"/>
  <c r="AO2534" i="20"/>
  <c r="AP2534" i="20"/>
  <c r="AQ2534" i="20"/>
  <c r="AR2534" i="20"/>
  <c r="AS2534" i="20"/>
  <c r="AT2534" i="20"/>
  <c r="AU2534" i="20"/>
  <c r="AH2535" i="20"/>
  <c r="AI2535" i="20"/>
  <c r="AJ2535" i="20" s="1"/>
  <c r="AK2535" i="20"/>
  <c r="AL2535" i="20"/>
  <c r="AM2535" i="20"/>
  <c r="AN2535" i="20"/>
  <c r="AO2535" i="20"/>
  <c r="AP2535" i="20"/>
  <c r="AQ2535" i="20"/>
  <c r="AR2535" i="20"/>
  <c r="AS2535" i="20"/>
  <c r="AT2535" i="20"/>
  <c r="AU2535" i="20"/>
  <c r="AH2536" i="20"/>
  <c r="AI2536" i="20"/>
  <c r="AJ2536" i="20" s="1"/>
  <c r="AK2536" i="20"/>
  <c r="AL2536" i="20"/>
  <c r="AM2536" i="20"/>
  <c r="AN2536" i="20"/>
  <c r="AO2536" i="20"/>
  <c r="AP2536" i="20"/>
  <c r="AQ2536" i="20"/>
  <c r="AR2536" i="20"/>
  <c r="AS2536" i="20"/>
  <c r="AT2536" i="20"/>
  <c r="AU2536" i="20"/>
  <c r="AH2537" i="20"/>
  <c r="AI2537" i="20"/>
  <c r="AJ2537" i="20" s="1"/>
  <c r="AK2537" i="20"/>
  <c r="AL2537" i="20"/>
  <c r="AM2537" i="20"/>
  <c r="AN2537" i="20"/>
  <c r="AO2537" i="20"/>
  <c r="AP2537" i="20"/>
  <c r="AQ2537" i="20"/>
  <c r="AR2537" i="20"/>
  <c r="AS2537" i="20"/>
  <c r="AT2537" i="20"/>
  <c r="AU2537" i="20"/>
  <c r="AH2538" i="20"/>
  <c r="AI2538" i="20"/>
  <c r="AJ2538" i="20" s="1"/>
  <c r="AK2538" i="20"/>
  <c r="AL2538" i="20"/>
  <c r="AM2538" i="20"/>
  <c r="AN2538" i="20"/>
  <c r="AO2538" i="20"/>
  <c r="AP2538" i="20"/>
  <c r="AQ2538" i="20"/>
  <c r="AR2538" i="20"/>
  <c r="AS2538" i="20"/>
  <c r="AT2538" i="20"/>
  <c r="AU2538" i="20"/>
  <c r="AH2539" i="20"/>
  <c r="AI2539" i="20"/>
  <c r="AJ2539" i="20" s="1"/>
  <c r="AK2539" i="20"/>
  <c r="AL2539" i="20"/>
  <c r="AM2539" i="20"/>
  <c r="AN2539" i="20"/>
  <c r="AO2539" i="20"/>
  <c r="AP2539" i="20"/>
  <c r="AQ2539" i="20"/>
  <c r="AR2539" i="20"/>
  <c r="AS2539" i="20"/>
  <c r="AT2539" i="20"/>
  <c r="AU2539" i="20"/>
  <c r="AH2540" i="20"/>
  <c r="AI2540" i="20"/>
  <c r="AJ2540" i="20" s="1"/>
  <c r="AK2540" i="20"/>
  <c r="AL2540" i="20"/>
  <c r="AM2540" i="20"/>
  <c r="AN2540" i="20"/>
  <c r="AO2540" i="20"/>
  <c r="AP2540" i="20"/>
  <c r="AQ2540" i="20"/>
  <c r="AR2540" i="20"/>
  <c r="AS2540" i="20"/>
  <c r="AT2540" i="20"/>
  <c r="AU2540" i="20"/>
  <c r="AH2541" i="20"/>
  <c r="AI2541" i="20"/>
  <c r="AJ2541" i="20" s="1"/>
  <c r="AK2541" i="20"/>
  <c r="AL2541" i="20"/>
  <c r="AM2541" i="20"/>
  <c r="AN2541" i="20"/>
  <c r="AO2541" i="20"/>
  <c r="AP2541" i="20"/>
  <c r="AQ2541" i="20"/>
  <c r="AR2541" i="20"/>
  <c r="AS2541" i="20"/>
  <c r="AT2541" i="20"/>
  <c r="AU2541" i="20"/>
  <c r="AH2542" i="20"/>
  <c r="AI2542" i="20"/>
  <c r="AJ2542" i="20" s="1"/>
  <c r="AK2542" i="20"/>
  <c r="AL2542" i="20"/>
  <c r="AM2542" i="20"/>
  <c r="AN2542" i="20"/>
  <c r="AO2542" i="20"/>
  <c r="AP2542" i="20"/>
  <c r="AQ2542" i="20"/>
  <c r="AR2542" i="20"/>
  <c r="AS2542" i="20"/>
  <c r="AT2542" i="20"/>
  <c r="AU2542" i="20"/>
  <c r="AH2543" i="20"/>
  <c r="AI2543" i="20"/>
  <c r="AJ2543" i="20" s="1"/>
  <c r="AK2543" i="20"/>
  <c r="AL2543" i="20"/>
  <c r="AM2543" i="20"/>
  <c r="AN2543" i="20"/>
  <c r="AO2543" i="20"/>
  <c r="AP2543" i="20"/>
  <c r="AQ2543" i="20"/>
  <c r="AR2543" i="20"/>
  <c r="AS2543" i="20"/>
  <c r="AT2543" i="20"/>
  <c r="AU2543" i="20"/>
  <c r="AH2544" i="20"/>
  <c r="AI2544" i="20"/>
  <c r="AJ2544" i="20" s="1"/>
  <c r="AK2544" i="20"/>
  <c r="AL2544" i="20"/>
  <c r="AM2544" i="20"/>
  <c r="AN2544" i="20"/>
  <c r="AO2544" i="20"/>
  <c r="AP2544" i="20"/>
  <c r="AQ2544" i="20"/>
  <c r="AR2544" i="20"/>
  <c r="AS2544" i="20"/>
  <c r="AT2544" i="20"/>
  <c r="AU2544" i="20"/>
  <c r="AH2545" i="20"/>
  <c r="AI2545" i="20"/>
  <c r="AJ2545" i="20" s="1"/>
  <c r="AK2545" i="20"/>
  <c r="AL2545" i="20"/>
  <c r="AM2545" i="20"/>
  <c r="AN2545" i="20"/>
  <c r="AO2545" i="20"/>
  <c r="AP2545" i="20"/>
  <c r="AQ2545" i="20"/>
  <c r="AR2545" i="20"/>
  <c r="AS2545" i="20"/>
  <c r="AT2545" i="20"/>
  <c r="AU2545" i="20"/>
  <c r="AH2546" i="20"/>
  <c r="AI2546" i="20"/>
  <c r="AJ2546" i="20" s="1"/>
  <c r="AK2546" i="20"/>
  <c r="AL2546" i="20"/>
  <c r="AM2546" i="20"/>
  <c r="AN2546" i="20"/>
  <c r="AO2546" i="20"/>
  <c r="AP2546" i="20"/>
  <c r="AQ2546" i="20"/>
  <c r="AR2546" i="20"/>
  <c r="AS2546" i="20"/>
  <c r="AT2546" i="20"/>
  <c r="AU2546" i="20"/>
  <c r="AH2547" i="20"/>
  <c r="AI2547" i="20"/>
  <c r="AJ2547" i="20" s="1"/>
  <c r="AK2547" i="20"/>
  <c r="AL2547" i="20"/>
  <c r="AM2547" i="20"/>
  <c r="AN2547" i="20"/>
  <c r="AO2547" i="20"/>
  <c r="AP2547" i="20"/>
  <c r="AQ2547" i="20"/>
  <c r="AR2547" i="20"/>
  <c r="AS2547" i="20"/>
  <c r="AT2547" i="20"/>
  <c r="AU2547" i="20"/>
  <c r="AH2548" i="20"/>
  <c r="AI2548" i="20"/>
  <c r="AJ2548" i="20" s="1"/>
  <c r="AK2548" i="20"/>
  <c r="AL2548" i="20"/>
  <c r="AM2548" i="20"/>
  <c r="AN2548" i="20"/>
  <c r="AO2548" i="20"/>
  <c r="AP2548" i="20"/>
  <c r="AQ2548" i="20"/>
  <c r="AR2548" i="20"/>
  <c r="AS2548" i="20"/>
  <c r="AT2548" i="20"/>
  <c r="AU2548" i="20"/>
  <c r="AH2549" i="20"/>
  <c r="AI2549" i="20"/>
  <c r="AJ2549" i="20" s="1"/>
  <c r="AM2549" i="20" s="1"/>
  <c r="AN2549" i="20" s="1"/>
  <c r="AK2549" i="20"/>
  <c r="AL2549" i="20"/>
  <c r="AO2549" i="20"/>
  <c r="AP2549" i="20"/>
  <c r="AQ2549" i="20"/>
  <c r="AR2549" i="20"/>
  <c r="AS2549" i="20"/>
  <c r="AT2549" i="20" s="1"/>
  <c r="AU2549" i="20"/>
  <c r="AH2550" i="20"/>
  <c r="AI2550" i="20"/>
  <c r="AJ2550" i="20" s="1"/>
  <c r="AK2550" i="20"/>
  <c r="AL2550" i="20"/>
  <c r="AM2550" i="20"/>
  <c r="AN2550" i="20"/>
  <c r="AO2550" i="20"/>
  <c r="AP2550" i="20"/>
  <c r="AQ2550" i="20"/>
  <c r="AR2550" i="20"/>
  <c r="AS2550" i="20"/>
  <c r="AT2550" i="20"/>
  <c r="AU2550" i="20"/>
  <c r="AH2551" i="20"/>
  <c r="AI2551" i="20"/>
  <c r="AJ2551" i="20" s="1"/>
  <c r="AK2551" i="20"/>
  <c r="AL2551" i="20"/>
  <c r="AM2551" i="20"/>
  <c r="AN2551" i="20"/>
  <c r="AO2551" i="20"/>
  <c r="AP2551" i="20"/>
  <c r="AQ2551" i="20"/>
  <c r="AR2551" i="20"/>
  <c r="AS2551" i="20"/>
  <c r="AT2551" i="20"/>
  <c r="AU2551" i="20"/>
  <c r="AH2552" i="20"/>
  <c r="AI2552" i="20"/>
  <c r="AJ2552" i="20" s="1"/>
  <c r="AK2552" i="20"/>
  <c r="AL2552" i="20"/>
  <c r="AM2552" i="20"/>
  <c r="AN2552" i="20"/>
  <c r="AO2552" i="20"/>
  <c r="AP2552" i="20"/>
  <c r="AQ2552" i="20"/>
  <c r="AR2552" i="20"/>
  <c r="AS2552" i="20"/>
  <c r="AT2552" i="20"/>
  <c r="AU2552" i="20"/>
  <c r="AH2553" i="20"/>
  <c r="AI2553" i="20"/>
  <c r="AJ2553" i="20" s="1"/>
  <c r="AK2553" i="20"/>
  <c r="AL2553" i="20"/>
  <c r="AM2553" i="20"/>
  <c r="AN2553" i="20"/>
  <c r="AO2553" i="20"/>
  <c r="AP2553" i="20"/>
  <c r="AQ2553" i="20"/>
  <c r="AR2553" i="20"/>
  <c r="AS2553" i="20"/>
  <c r="AT2553" i="20"/>
  <c r="AU2553" i="20"/>
  <c r="AH2554" i="20"/>
  <c r="AI2554" i="20"/>
  <c r="AJ2554" i="20" s="1"/>
  <c r="AM2554" i="20" s="1"/>
  <c r="AN2554" i="20" s="1"/>
  <c r="AK2554" i="20"/>
  <c r="AL2554" i="20"/>
  <c r="AO2554" i="20"/>
  <c r="AP2554" i="20"/>
  <c r="AQ2554" i="20"/>
  <c r="AR2554" i="20"/>
  <c r="AS2554" i="20"/>
  <c r="AT2554" i="20" s="1"/>
  <c r="AU2554" i="20"/>
  <c r="AH2555" i="20"/>
  <c r="AI2555" i="20"/>
  <c r="AJ2555" i="20" s="1"/>
  <c r="AK2555" i="20"/>
  <c r="AL2555" i="20"/>
  <c r="AM2555" i="20"/>
  <c r="AN2555" i="20"/>
  <c r="AO2555" i="20"/>
  <c r="AP2555" i="20"/>
  <c r="AQ2555" i="20"/>
  <c r="AR2555" i="20"/>
  <c r="AS2555" i="20"/>
  <c r="AT2555" i="20"/>
  <c r="AU2555" i="20"/>
  <c r="AH2556" i="20"/>
  <c r="AI2556" i="20"/>
  <c r="AJ2556" i="20" s="1"/>
  <c r="AK2556" i="20"/>
  <c r="AL2556" i="20"/>
  <c r="AM2556" i="20"/>
  <c r="AN2556" i="20"/>
  <c r="AO2556" i="20"/>
  <c r="AP2556" i="20"/>
  <c r="AQ2556" i="20"/>
  <c r="AR2556" i="20"/>
  <c r="AS2556" i="20"/>
  <c r="AT2556" i="20"/>
  <c r="AU2556" i="20"/>
  <c r="AH2557" i="20"/>
  <c r="AI2557" i="20"/>
  <c r="AJ2557" i="20" s="1"/>
  <c r="AK2557" i="20"/>
  <c r="AL2557" i="20"/>
  <c r="AM2557" i="20"/>
  <c r="AN2557" i="20"/>
  <c r="AO2557" i="20"/>
  <c r="AP2557" i="20"/>
  <c r="AQ2557" i="20"/>
  <c r="AR2557" i="20"/>
  <c r="AS2557" i="20"/>
  <c r="AT2557" i="20"/>
  <c r="AU2557" i="20"/>
  <c r="AH2558" i="20"/>
  <c r="AI2558" i="20"/>
  <c r="AJ2558" i="20" s="1"/>
  <c r="AK2558" i="20"/>
  <c r="AL2558" i="20"/>
  <c r="AM2558" i="20"/>
  <c r="AN2558" i="20"/>
  <c r="AO2558" i="20"/>
  <c r="AP2558" i="20"/>
  <c r="AQ2558" i="20"/>
  <c r="AR2558" i="20"/>
  <c r="AS2558" i="20"/>
  <c r="AT2558" i="20"/>
  <c r="AU2558" i="20"/>
  <c r="AH2559" i="20"/>
  <c r="AI2559" i="20"/>
  <c r="AJ2559" i="20" s="1"/>
  <c r="AK2559" i="20"/>
  <c r="AL2559" i="20"/>
  <c r="AM2559" i="20"/>
  <c r="AN2559" i="20"/>
  <c r="AO2559" i="20"/>
  <c r="AP2559" i="20"/>
  <c r="AQ2559" i="20"/>
  <c r="AR2559" i="20"/>
  <c r="AS2559" i="20"/>
  <c r="AT2559" i="20"/>
  <c r="AU2559" i="20"/>
  <c r="AH2560" i="20"/>
  <c r="AI2560" i="20"/>
  <c r="AJ2560" i="20" s="1"/>
  <c r="AK2560" i="20"/>
  <c r="AL2560" i="20"/>
  <c r="AM2560" i="20"/>
  <c r="AN2560" i="20"/>
  <c r="AO2560" i="20"/>
  <c r="AP2560" i="20"/>
  <c r="AQ2560" i="20"/>
  <c r="AR2560" i="20"/>
  <c r="AS2560" i="20"/>
  <c r="AT2560" i="20"/>
  <c r="AU2560" i="20"/>
  <c r="AH2561" i="20"/>
  <c r="AI2561" i="20"/>
  <c r="AJ2561" i="20" s="1"/>
  <c r="AK2561" i="20"/>
  <c r="AL2561" i="20"/>
  <c r="AM2561" i="20"/>
  <c r="AN2561" i="20"/>
  <c r="AO2561" i="20"/>
  <c r="AP2561" i="20"/>
  <c r="AQ2561" i="20"/>
  <c r="AR2561" i="20"/>
  <c r="AS2561" i="20"/>
  <c r="AT2561" i="20"/>
  <c r="AU2561" i="20"/>
  <c r="AH2562" i="20"/>
  <c r="AI2562" i="20"/>
  <c r="AJ2562" i="20" s="1"/>
  <c r="AK2562" i="20"/>
  <c r="AL2562" i="20"/>
  <c r="AM2562" i="20"/>
  <c r="AN2562" i="20"/>
  <c r="AO2562" i="20"/>
  <c r="AP2562" i="20"/>
  <c r="AQ2562" i="20"/>
  <c r="AR2562" i="20"/>
  <c r="AS2562" i="20"/>
  <c r="AT2562" i="20"/>
  <c r="AU2562" i="20"/>
  <c r="AH2563" i="20"/>
  <c r="AI2563" i="20"/>
  <c r="AJ2563" i="20" s="1"/>
  <c r="AM2563" i="20" s="1"/>
  <c r="AN2563" i="20" s="1"/>
  <c r="AK2563" i="20"/>
  <c r="AL2563" i="20"/>
  <c r="AO2563" i="20"/>
  <c r="AP2563" i="20"/>
  <c r="AQ2563" i="20"/>
  <c r="AR2563" i="20"/>
  <c r="AS2563" i="20"/>
  <c r="AT2563" i="20" s="1"/>
  <c r="AU2563" i="20"/>
  <c r="AH2564" i="20"/>
  <c r="AI2564" i="20"/>
  <c r="AJ2564" i="20" s="1"/>
  <c r="AK2564" i="20"/>
  <c r="AL2564" i="20"/>
  <c r="AM2564" i="20"/>
  <c r="AN2564" i="20"/>
  <c r="AO2564" i="20"/>
  <c r="AP2564" i="20"/>
  <c r="AQ2564" i="20"/>
  <c r="AR2564" i="20"/>
  <c r="AS2564" i="20"/>
  <c r="AT2564" i="20"/>
  <c r="AU2564" i="20"/>
  <c r="AH2565" i="20"/>
  <c r="AI2565" i="20"/>
  <c r="AJ2565" i="20" s="1"/>
  <c r="AK2565" i="20"/>
  <c r="AL2565" i="20"/>
  <c r="AM2565" i="20"/>
  <c r="AN2565" i="20"/>
  <c r="AO2565" i="20"/>
  <c r="AP2565" i="20"/>
  <c r="AQ2565" i="20"/>
  <c r="AR2565" i="20"/>
  <c r="AS2565" i="20"/>
  <c r="AT2565" i="20"/>
  <c r="AU2565" i="20"/>
  <c r="AH2566" i="20"/>
  <c r="AI2566" i="20"/>
  <c r="AJ2566" i="20" s="1"/>
  <c r="AK2566" i="20"/>
  <c r="AL2566" i="20"/>
  <c r="AM2566" i="20"/>
  <c r="AN2566" i="20"/>
  <c r="AO2566" i="20"/>
  <c r="AP2566" i="20"/>
  <c r="AQ2566" i="20"/>
  <c r="AR2566" i="20"/>
  <c r="AS2566" i="20"/>
  <c r="AT2566" i="20"/>
  <c r="AU2566" i="20"/>
  <c r="AH2567" i="20"/>
  <c r="AI2567" i="20"/>
  <c r="AJ2567" i="20" s="1"/>
  <c r="AK2567" i="20"/>
  <c r="AL2567" i="20"/>
  <c r="AM2567" i="20"/>
  <c r="AN2567" i="20"/>
  <c r="AO2567" i="20"/>
  <c r="AP2567" i="20"/>
  <c r="AQ2567" i="20"/>
  <c r="AR2567" i="20"/>
  <c r="AS2567" i="20"/>
  <c r="AT2567" i="20"/>
  <c r="AU2567" i="20"/>
  <c r="AH2568" i="20"/>
  <c r="AI2568" i="20"/>
  <c r="AJ2568" i="20" s="1"/>
  <c r="AK2568" i="20"/>
  <c r="AL2568" i="20"/>
  <c r="AM2568" i="20"/>
  <c r="AN2568" i="20"/>
  <c r="AO2568" i="20"/>
  <c r="AP2568" i="20"/>
  <c r="AQ2568" i="20"/>
  <c r="AR2568" i="20"/>
  <c r="AS2568" i="20"/>
  <c r="AT2568" i="20"/>
  <c r="AU2568" i="20"/>
  <c r="AH2569" i="20"/>
  <c r="AI2569" i="20"/>
  <c r="AJ2569" i="20" s="1"/>
  <c r="AK2569" i="20"/>
  <c r="AL2569" i="20"/>
  <c r="AM2569" i="20"/>
  <c r="AN2569" i="20"/>
  <c r="AO2569" i="20"/>
  <c r="AP2569" i="20"/>
  <c r="AQ2569" i="20"/>
  <c r="AR2569" i="20"/>
  <c r="AS2569" i="20"/>
  <c r="AT2569" i="20"/>
  <c r="AU2569" i="20"/>
  <c r="AH2570" i="20"/>
  <c r="AI2570" i="20"/>
  <c r="AJ2570" i="20" s="1"/>
  <c r="AK2570" i="20"/>
  <c r="AL2570" i="20"/>
  <c r="AM2570" i="20"/>
  <c r="AN2570" i="20"/>
  <c r="AO2570" i="20"/>
  <c r="AP2570" i="20"/>
  <c r="AQ2570" i="20"/>
  <c r="AR2570" i="20"/>
  <c r="AS2570" i="20"/>
  <c r="AT2570" i="20"/>
  <c r="AU2570" i="20"/>
  <c r="AH2571" i="20"/>
  <c r="AI2571" i="20"/>
  <c r="AJ2571" i="20" s="1"/>
  <c r="AK2571" i="20"/>
  <c r="AL2571" i="20"/>
  <c r="AM2571" i="20"/>
  <c r="AN2571" i="20"/>
  <c r="AO2571" i="20"/>
  <c r="AP2571" i="20"/>
  <c r="AQ2571" i="20"/>
  <c r="AR2571" i="20"/>
  <c r="AS2571" i="20"/>
  <c r="AT2571" i="20"/>
  <c r="AU2571" i="20"/>
  <c r="AH2572" i="20"/>
  <c r="AI2572" i="20"/>
  <c r="AJ2572" i="20" s="1"/>
  <c r="AM2572" i="20" s="1"/>
  <c r="AN2572" i="20" s="1"/>
  <c r="AK2572" i="20"/>
  <c r="AL2572" i="20"/>
  <c r="AO2572" i="20"/>
  <c r="AP2572" i="20"/>
  <c r="AQ2572" i="20"/>
  <c r="AR2572" i="20"/>
  <c r="AS2572" i="20"/>
  <c r="AT2572" i="20"/>
  <c r="AU2572" i="20"/>
  <c r="AH2573" i="20"/>
  <c r="AI2573" i="20"/>
  <c r="AJ2573" i="20" s="1"/>
  <c r="AM2573" i="20" s="1"/>
  <c r="AN2573" i="20" s="1"/>
  <c r="AK2573" i="20"/>
  <c r="AL2573" i="20"/>
  <c r="AO2573" i="20"/>
  <c r="AP2573" i="20" s="1"/>
  <c r="AQ2573" i="20"/>
  <c r="AR2573" i="20"/>
  <c r="AS2573" i="20"/>
  <c r="AT2573" i="20" s="1"/>
  <c r="AU2573" i="20"/>
  <c r="AH2574" i="20"/>
  <c r="AI2574" i="20"/>
  <c r="AJ2574" i="20" s="1"/>
  <c r="AM2574" i="20" s="1"/>
  <c r="AN2574" i="20" s="1"/>
  <c r="AK2574" i="20"/>
  <c r="AL2574" i="20"/>
  <c r="AO2574" i="20"/>
  <c r="AP2574" i="20"/>
  <c r="AQ2574" i="20"/>
  <c r="AR2574" i="20"/>
  <c r="AS2574" i="20"/>
  <c r="AT2574" i="20" s="1"/>
  <c r="AU2574" i="20"/>
  <c r="AH2575" i="20"/>
  <c r="AI2575" i="20"/>
  <c r="AJ2575" i="20" s="1"/>
  <c r="AM2575" i="20" s="1"/>
  <c r="AN2575" i="20" s="1"/>
  <c r="AK2575" i="20"/>
  <c r="AL2575" i="20"/>
  <c r="AO2575" i="20"/>
  <c r="AP2575" i="20"/>
  <c r="AQ2575" i="20"/>
  <c r="AR2575" i="20"/>
  <c r="AS2575" i="20"/>
  <c r="AT2575" i="20" s="1"/>
  <c r="AU2575" i="20"/>
  <c r="AH2576" i="20"/>
  <c r="AI2576" i="20"/>
  <c r="AJ2576" i="20" s="1"/>
  <c r="AK2576" i="20"/>
  <c r="AL2576" i="20"/>
  <c r="AM2576" i="20"/>
  <c r="AN2576" i="20" s="1"/>
  <c r="AO2576" i="20"/>
  <c r="AP2576" i="20"/>
  <c r="AQ2576" i="20"/>
  <c r="AR2576" i="20"/>
  <c r="AS2576" i="20"/>
  <c r="AT2576" i="20" s="1"/>
  <c r="AU2576" i="20"/>
  <c r="AH2577" i="20"/>
  <c r="AI2577" i="20"/>
  <c r="AJ2577" i="20" s="1"/>
  <c r="AM2577" i="20" s="1"/>
  <c r="AN2577" i="20" s="1"/>
  <c r="AK2577" i="20"/>
  <c r="AL2577" i="20"/>
  <c r="AO2577" i="20"/>
  <c r="AP2577" i="20" s="1"/>
  <c r="AQ2577" i="20"/>
  <c r="AR2577" i="20"/>
  <c r="AS2577" i="20"/>
  <c r="AT2577" i="20"/>
  <c r="AU2577" i="20"/>
  <c r="AH2578" i="20"/>
  <c r="AI2578" i="20"/>
  <c r="AJ2578" i="20" s="1"/>
  <c r="AM2578" i="20" s="1"/>
  <c r="AN2578" i="20" s="1"/>
  <c r="AK2578" i="20"/>
  <c r="AL2578" i="20"/>
  <c r="AO2578" i="20"/>
  <c r="AP2578" i="20"/>
  <c r="AQ2578" i="20"/>
  <c r="AR2578" i="20"/>
  <c r="AS2578" i="20"/>
  <c r="AT2578" i="20"/>
  <c r="AU2578" i="20"/>
  <c r="AH2579" i="20"/>
  <c r="AI2579" i="20"/>
  <c r="AJ2579" i="20" s="1"/>
  <c r="AM2579" i="20" s="1"/>
  <c r="AN2579" i="20" s="1"/>
  <c r="AK2579" i="20"/>
  <c r="AL2579" i="20"/>
  <c r="AO2579" i="20"/>
  <c r="AP2579" i="20"/>
  <c r="AQ2579" i="20"/>
  <c r="AR2579" i="20"/>
  <c r="AS2579" i="20"/>
  <c r="AT2579" i="20" s="1"/>
  <c r="AU2579" i="20"/>
  <c r="AH2580" i="20"/>
  <c r="AI2580" i="20"/>
  <c r="AJ2580" i="20" s="1"/>
  <c r="AK2580" i="20"/>
  <c r="AL2580" i="20"/>
  <c r="AM2580" i="20"/>
  <c r="AN2580" i="20"/>
  <c r="AO2580" i="20"/>
  <c r="AP2580" i="20"/>
  <c r="AQ2580" i="20"/>
  <c r="AR2580" i="20"/>
  <c r="AS2580" i="20"/>
  <c r="AT2580" i="20"/>
  <c r="AU2580" i="20"/>
  <c r="AH2581" i="20"/>
  <c r="AI2581" i="20"/>
  <c r="AJ2581" i="20" s="1"/>
  <c r="AK2581" i="20"/>
  <c r="AL2581" i="20"/>
  <c r="AM2581" i="20"/>
  <c r="AN2581" i="20"/>
  <c r="AO2581" i="20"/>
  <c r="AP2581" i="20"/>
  <c r="AQ2581" i="20"/>
  <c r="AR2581" i="20"/>
  <c r="AS2581" i="20"/>
  <c r="AT2581" i="20"/>
  <c r="AU2581" i="20"/>
  <c r="AH2582" i="20"/>
  <c r="AI2582" i="20"/>
  <c r="AJ2582" i="20" s="1"/>
  <c r="AK2582" i="20"/>
  <c r="AL2582" i="20"/>
  <c r="AM2582" i="20"/>
  <c r="AN2582" i="20"/>
  <c r="AO2582" i="20"/>
  <c r="AP2582" i="20"/>
  <c r="AQ2582" i="20"/>
  <c r="AR2582" i="20"/>
  <c r="AS2582" i="20"/>
  <c r="AT2582" i="20"/>
  <c r="AU2582" i="20"/>
  <c r="AH2583" i="20"/>
  <c r="AI2583" i="20"/>
  <c r="AJ2583" i="20" s="1"/>
  <c r="AK2583" i="20"/>
  <c r="AL2583" i="20"/>
  <c r="AM2583" i="20"/>
  <c r="AN2583" i="20"/>
  <c r="AO2583" i="20"/>
  <c r="AP2583" i="20"/>
  <c r="AQ2583" i="20"/>
  <c r="AR2583" i="20"/>
  <c r="AS2583" i="20"/>
  <c r="AT2583" i="20"/>
  <c r="AU2583" i="20"/>
  <c r="AH2584" i="20"/>
  <c r="AI2584" i="20"/>
  <c r="AJ2584" i="20" s="1"/>
  <c r="AK2584" i="20"/>
  <c r="AL2584" i="20"/>
  <c r="AM2584" i="20"/>
  <c r="AN2584" i="20"/>
  <c r="AO2584" i="20"/>
  <c r="AP2584" i="20"/>
  <c r="AQ2584" i="20"/>
  <c r="AR2584" i="20"/>
  <c r="AS2584" i="20"/>
  <c r="AT2584" i="20"/>
  <c r="AU2584" i="20"/>
  <c r="AH2585" i="20"/>
  <c r="AI2585" i="20"/>
  <c r="AJ2585" i="20" s="1"/>
  <c r="AK2585" i="20"/>
  <c r="AL2585" i="20"/>
  <c r="AM2585" i="20"/>
  <c r="AN2585" i="20" s="1"/>
  <c r="AO2585" i="20"/>
  <c r="AP2585" i="20"/>
  <c r="AQ2585" i="20"/>
  <c r="AR2585" i="20"/>
  <c r="AS2585" i="20"/>
  <c r="AT2585" i="20" s="1"/>
  <c r="AU2585" i="20"/>
  <c r="AH2586" i="20"/>
  <c r="AI2586" i="20"/>
  <c r="AJ2586" i="20" s="1"/>
  <c r="AK2586" i="20"/>
  <c r="AL2586" i="20"/>
  <c r="AM2586" i="20"/>
  <c r="AN2586" i="20"/>
  <c r="AO2586" i="20"/>
  <c r="AP2586" i="20"/>
  <c r="AQ2586" i="20"/>
  <c r="AR2586" i="20"/>
  <c r="AS2586" i="20"/>
  <c r="AT2586" i="20"/>
  <c r="AU2586" i="20"/>
  <c r="AH2587" i="20"/>
  <c r="AI2587" i="20"/>
  <c r="AJ2587" i="20" s="1"/>
  <c r="AK2587" i="20"/>
  <c r="AL2587" i="20"/>
  <c r="AM2587" i="20"/>
  <c r="AN2587" i="20"/>
  <c r="AO2587" i="20"/>
  <c r="AP2587" i="20"/>
  <c r="AQ2587" i="20"/>
  <c r="AR2587" i="20"/>
  <c r="AS2587" i="20"/>
  <c r="AT2587" i="20"/>
  <c r="AU2587" i="20"/>
  <c r="AH2588" i="20"/>
  <c r="AI2588" i="20"/>
  <c r="AJ2588" i="20" s="1"/>
  <c r="AK2588" i="20"/>
  <c r="AL2588" i="20"/>
  <c r="AM2588" i="20"/>
  <c r="AN2588" i="20"/>
  <c r="AO2588" i="20"/>
  <c r="AP2588" i="20"/>
  <c r="AQ2588" i="20"/>
  <c r="AR2588" i="20"/>
  <c r="AS2588" i="20"/>
  <c r="AT2588" i="20"/>
  <c r="AU2588" i="20"/>
  <c r="AH2589" i="20"/>
  <c r="AI2589" i="20"/>
  <c r="AJ2589" i="20" s="1"/>
  <c r="AK2589" i="20"/>
  <c r="AL2589" i="20"/>
  <c r="AM2589" i="20"/>
  <c r="AN2589" i="20"/>
  <c r="AO2589" i="20"/>
  <c r="AP2589" i="20"/>
  <c r="AQ2589" i="20"/>
  <c r="AR2589" i="20"/>
  <c r="AS2589" i="20"/>
  <c r="AT2589" i="20"/>
  <c r="AU2589" i="20"/>
  <c r="AH2590" i="20"/>
  <c r="AI2590" i="20"/>
  <c r="AJ2590" i="20" s="1"/>
  <c r="AK2590" i="20"/>
  <c r="AL2590" i="20"/>
  <c r="AM2590" i="20"/>
  <c r="AN2590" i="20"/>
  <c r="AO2590" i="20"/>
  <c r="AP2590" i="20"/>
  <c r="AQ2590" i="20"/>
  <c r="AR2590" i="20"/>
  <c r="AS2590" i="20"/>
  <c r="AT2590" i="20"/>
  <c r="AU2590" i="20"/>
  <c r="AH2591" i="20"/>
  <c r="AI2591" i="20"/>
  <c r="AJ2591" i="20" s="1"/>
  <c r="AK2591" i="20"/>
  <c r="AL2591" i="20"/>
  <c r="AM2591" i="20"/>
  <c r="AN2591" i="20" s="1"/>
  <c r="AO2591" i="20"/>
  <c r="AP2591" i="20"/>
  <c r="AQ2591" i="20"/>
  <c r="AR2591" i="20"/>
  <c r="AS2591" i="20"/>
  <c r="AT2591" i="20" s="1"/>
  <c r="AU2591" i="20"/>
  <c r="AH2592" i="20"/>
  <c r="AI2592" i="20"/>
  <c r="AJ2592" i="20" s="1"/>
  <c r="AM2592" i="20" s="1"/>
  <c r="AN2592" i="20" s="1"/>
  <c r="AK2592" i="20"/>
  <c r="AL2592" i="20"/>
  <c r="AO2592" i="20"/>
  <c r="AP2592" i="20"/>
  <c r="AQ2592" i="20"/>
  <c r="AR2592" i="20"/>
  <c r="AS2592" i="20"/>
  <c r="AT2592" i="20" s="1"/>
  <c r="AU2592" i="20"/>
  <c r="AH2593" i="20"/>
  <c r="AI2593" i="20"/>
  <c r="AJ2593" i="20" s="1"/>
  <c r="AM2593" i="20" s="1"/>
  <c r="AN2593" i="20" s="1"/>
  <c r="AK2593" i="20"/>
  <c r="AL2593" i="20"/>
  <c r="AO2593" i="20"/>
  <c r="AP2593" i="20"/>
  <c r="AQ2593" i="20"/>
  <c r="AR2593" i="20"/>
  <c r="AS2593" i="20"/>
  <c r="AT2593" i="20" s="1"/>
  <c r="AU2593" i="20"/>
  <c r="AH2594" i="20"/>
  <c r="AI2594" i="20"/>
  <c r="AJ2594" i="20" s="1"/>
  <c r="AM2594" i="20" s="1"/>
  <c r="AN2594" i="20" s="1"/>
  <c r="AK2594" i="20"/>
  <c r="AL2594" i="20"/>
  <c r="AO2594" i="20"/>
  <c r="AP2594" i="20"/>
  <c r="AQ2594" i="20"/>
  <c r="AR2594" i="20"/>
  <c r="AS2594" i="20"/>
  <c r="AT2594" i="20" s="1"/>
  <c r="AU2594" i="20"/>
  <c r="AH2595" i="20"/>
  <c r="AI2595" i="20"/>
  <c r="AJ2595" i="20" s="1"/>
  <c r="AM2595" i="20" s="1"/>
  <c r="AN2595" i="20" s="1"/>
  <c r="AK2595" i="20"/>
  <c r="AL2595" i="20"/>
  <c r="AO2595" i="20"/>
  <c r="AP2595" i="20"/>
  <c r="AQ2595" i="20"/>
  <c r="AR2595" i="20"/>
  <c r="AS2595" i="20"/>
  <c r="AT2595" i="20" s="1"/>
  <c r="AU2595" i="20"/>
  <c r="AH2596" i="20"/>
  <c r="AI2596" i="20"/>
  <c r="AJ2596" i="20" s="1"/>
  <c r="AM2596" i="20" s="1"/>
  <c r="AN2596" i="20" s="1"/>
  <c r="AK2596" i="20"/>
  <c r="AL2596" i="20"/>
  <c r="AO2596" i="20"/>
  <c r="AP2596" i="20"/>
  <c r="AQ2596" i="20"/>
  <c r="AR2596" i="20"/>
  <c r="AS2596" i="20"/>
  <c r="AT2596" i="20"/>
  <c r="AU2596" i="20"/>
  <c r="AH2597" i="20"/>
  <c r="AI2597" i="20"/>
  <c r="AJ2597" i="20" s="1"/>
  <c r="AK2597" i="20"/>
  <c r="AL2597" i="20"/>
  <c r="AM2597" i="20"/>
  <c r="AN2597" i="20"/>
  <c r="AO2597" i="20"/>
  <c r="AP2597" i="20"/>
  <c r="AQ2597" i="20"/>
  <c r="AR2597" i="20"/>
  <c r="AS2597" i="20"/>
  <c r="AT2597" i="20"/>
  <c r="AU2597" i="20"/>
  <c r="AH2598" i="20"/>
  <c r="AI2598" i="20"/>
  <c r="AJ2598" i="20" s="1"/>
  <c r="AK2598" i="20"/>
  <c r="AL2598" i="20"/>
  <c r="AM2598" i="20"/>
  <c r="AN2598" i="20"/>
  <c r="AO2598" i="20"/>
  <c r="AP2598" i="20"/>
  <c r="AQ2598" i="20"/>
  <c r="AR2598" i="20"/>
  <c r="AS2598" i="20"/>
  <c r="AT2598" i="20"/>
  <c r="AU2598" i="20"/>
  <c r="AH2599" i="20"/>
  <c r="AI2599" i="20"/>
  <c r="AJ2599" i="20" s="1"/>
  <c r="AK2599" i="20"/>
  <c r="AL2599" i="20"/>
  <c r="AM2599" i="20"/>
  <c r="AN2599" i="20"/>
  <c r="AO2599" i="20"/>
  <c r="AP2599" i="20"/>
  <c r="AQ2599" i="20"/>
  <c r="AR2599" i="20"/>
  <c r="AS2599" i="20"/>
  <c r="AT2599" i="20"/>
  <c r="AU2599" i="20"/>
  <c r="AH2600" i="20"/>
  <c r="AI2600" i="20"/>
  <c r="AJ2600" i="20" s="1"/>
  <c r="AK2600" i="20"/>
  <c r="AL2600" i="20"/>
  <c r="AM2600" i="20"/>
  <c r="AN2600" i="20"/>
  <c r="AO2600" i="20"/>
  <c r="AP2600" i="20"/>
  <c r="AQ2600" i="20"/>
  <c r="AR2600" i="20"/>
  <c r="AS2600" i="20"/>
  <c r="AT2600" i="20"/>
  <c r="AU2600" i="20"/>
  <c r="AH2601" i="20"/>
  <c r="AI2601" i="20"/>
  <c r="AJ2601" i="20" s="1"/>
  <c r="AK2601" i="20"/>
  <c r="AL2601" i="20"/>
  <c r="AM2601" i="20"/>
  <c r="AN2601" i="20"/>
  <c r="AO2601" i="20"/>
  <c r="AP2601" i="20"/>
  <c r="AQ2601" i="20"/>
  <c r="AR2601" i="20"/>
  <c r="AS2601" i="20"/>
  <c r="AT2601" i="20"/>
  <c r="AU2601" i="20"/>
  <c r="AH2602" i="20"/>
  <c r="AI2602" i="20"/>
  <c r="AJ2602" i="20" s="1"/>
  <c r="AK2602" i="20"/>
  <c r="AL2602" i="20"/>
  <c r="AM2602" i="20"/>
  <c r="AN2602" i="20"/>
  <c r="AO2602" i="20"/>
  <c r="AP2602" i="20"/>
  <c r="AQ2602" i="20"/>
  <c r="AR2602" i="20"/>
  <c r="AS2602" i="20"/>
  <c r="AT2602" i="20"/>
  <c r="AU2602" i="20"/>
  <c r="AH2603" i="20"/>
  <c r="AI2603" i="20"/>
  <c r="AJ2603" i="20" s="1"/>
  <c r="AK2603" i="20"/>
  <c r="AL2603" i="20"/>
  <c r="AM2603" i="20"/>
  <c r="AN2603" i="20"/>
  <c r="AO2603" i="20"/>
  <c r="AP2603" i="20"/>
  <c r="AQ2603" i="20"/>
  <c r="AR2603" i="20"/>
  <c r="AS2603" i="20"/>
  <c r="AT2603" i="20"/>
  <c r="AU2603" i="20"/>
  <c r="AH2604" i="20"/>
  <c r="AI2604" i="20"/>
  <c r="AJ2604" i="20" s="1"/>
  <c r="AK2604" i="20"/>
  <c r="AL2604" i="20"/>
  <c r="AM2604" i="20"/>
  <c r="AN2604" i="20"/>
  <c r="AO2604" i="20"/>
  <c r="AP2604" i="20"/>
  <c r="AQ2604" i="20"/>
  <c r="AR2604" i="20"/>
  <c r="AS2604" i="20"/>
  <c r="AT2604" i="20"/>
  <c r="AU2604" i="20"/>
  <c r="AH2605" i="20"/>
  <c r="AI2605" i="20"/>
  <c r="AJ2605" i="20" s="1"/>
  <c r="AK2605" i="20"/>
  <c r="AL2605" i="20"/>
  <c r="AM2605" i="20"/>
  <c r="AN2605" i="20"/>
  <c r="AO2605" i="20"/>
  <c r="AP2605" i="20"/>
  <c r="AQ2605" i="20"/>
  <c r="AR2605" i="20"/>
  <c r="AS2605" i="20"/>
  <c r="AT2605" i="20"/>
  <c r="AU2605" i="20"/>
  <c r="AH2606" i="20"/>
  <c r="AI2606" i="20"/>
  <c r="AJ2606" i="20" s="1"/>
  <c r="AK2606" i="20"/>
  <c r="AL2606" i="20"/>
  <c r="AM2606" i="20"/>
  <c r="AN2606" i="20"/>
  <c r="AO2606" i="20"/>
  <c r="AP2606" i="20"/>
  <c r="AQ2606" i="20"/>
  <c r="AR2606" i="20"/>
  <c r="AS2606" i="20"/>
  <c r="AT2606" i="20"/>
  <c r="AU2606" i="20"/>
  <c r="AH2607" i="20"/>
  <c r="AI2607" i="20"/>
  <c r="AJ2607" i="20" s="1"/>
  <c r="AK2607" i="20"/>
  <c r="AL2607" i="20"/>
  <c r="AM2607" i="20"/>
  <c r="AN2607" i="20"/>
  <c r="AO2607" i="20"/>
  <c r="AP2607" i="20"/>
  <c r="AQ2607" i="20"/>
  <c r="AR2607" i="20"/>
  <c r="AS2607" i="20"/>
  <c r="AT2607" i="20"/>
  <c r="AU2607" i="20"/>
  <c r="AH2608" i="20"/>
  <c r="AI2608" i="20"/>
  <c r="AJ2608" i="20" s="1"/>
  <c r="AK2608" i="20"/>
  <c r="AL2608" i="20"/>
  <c r="AM2608" i="20"/>
  <c r="AN2608" i="20"/>
  <c r="AO2608" i="20"/>
  <c r="AP2608" i="20"/>
  <c r="AQ2608" i="20"/>
  <c r="AR2608" i="20"/>
  <c r="AS2608" i="20"/>
  <c r="AT2608" i="20"/>
  <c r="AU2608" i="20"/>
  <c r="AH2609" i="20"/>
  <c r="AI2609" i="20"/>
  <c r="AJ2609" i="20" s="1"/>
  <c r="AK2609" i="20"/>
  <c r="AL2609" i="20"/>
  <c r="AM2609" i="20"/>
  <c r="AN2609" i="20"/>
  <c r="AO2609" i="20"/>
  <c r="AP2609" i="20"/>
  <c r="AQ2609" i="20"/>
  <c r="AR2609" i="20"/>
  <c r="AS2609" i="20"/>
  <c r="AT2609" i="20"/>
  <c r="AU2609" i="20"/>
  <c r="AH2610" i="20"/>
  <c r="AI2610" i="20"/>
  <c r="AJ2610" i="20" s="1"/>
  <c r="AK2610" i="20"/>
  <c r="AL2610" i="20"/>
  <c r="AM2610" i="20"/>
  <c r="AN2610" i="20"/>
  <c r="AO2610" i="20"/>
  <c r="AP2610" i="20"/>
  <c r="AQ2610" i="20"/>
  <c r="AR2610" i="20"/>
  <c r="AS2610" i="20"/>
  <c r="AT2610" i="20"/>
  <c r="AU2610" i="20"/>
  <c r="AH2611" i="20"/>
  <c r="AI2611" i="20"/>
  <c r="AJ2611" i="20" s="1"/>
  <c r="AK2611" i="20"/>
  <c r="AL2611" i="20"/>
  <c r="AM2611" i="20"/>
  <c r="AN2611" i="20"/>
  <c r="AO2611" i="20"/>
  <c r="AP2611" i="20"/>
  <c r="AQ2611" i="20"/>
  <c r="AR2611" i="20"/>
  <c r="AS2611" i="20"/>
  <c r="AT2611" i="20"/>
  <c r="AU2611" i="20"/>
  <c r="AH2612" i="20"/>
  <c r="AI2612" i="20"/>
  <c r="AJ2612" i="20" s="1"/>
  <c r="AK2612" i="20"/>
  <c r="AL2612" i="20"/>
  <c r="AM2612" i="20"/>
  <c r="AN2612" i="20"/>
  <c r="AO2612" i="20"/>
  <c r="AP2612" i="20"/>
  <c r="AQ2612" i="20"/>
  <c r="AR2612" i="20"/>
  <c r="AS2612" i="20"/>
  <c r="AT2612" i="20"/>
  <c r="AU2612" i="20"/>
  <c r="AH2613" i="20"/>
  <c r="AI2613" i="20"/>
  <c r="AJ2613" i="20" s="1"/>
  <c r="AK2613" i="20"/>
  <c r="AL2613" i="20"/>
  <c r="AM2613" i="20"/>
  <c r="AN2613" i="20"/>
  <c r="AO2613" i="20"/>
  <c r="AP2613" i="20"/>
  <c r="AQ2613" i="20"/>
  <c r="AR2613" i="20"/>
  <c r="AS2613" i="20"/>
  <c r="AT2613" i="20"/>
  <c r="AU2613" i="20"/>
  <c r="AH2614" i="20"/>
  <c r="AI2614" i="20"/>
  <c r="AJ2614" i="20" s="1"/>
  <c r="AK2614" i="20"/>
  <c r="AL2614" i="20"/>
  <c r="AM2614" i="20"/>
  <c r="AN2614" i="20"/>
  <c r="AO2614" i="20"/>
  <c r="AP2614" i="20"/>
  <c r="AQ2614" i="20"/>
  <c r="AR2614" i="20"/>
  <c r="AS2614" i="20"/>
  <c r="AT2614" i="20"/>
  <c r="AU2614" i="20"/>
  <c r="AH2615" i="20"/>
  <c r="AI2615" i="20"/>
  <c r="AJ2615" i="20" s="1"/>
  <c r="AK2615" i="20"/>
  <c r="AL2615" i="20"/>
  <c r="AM2615" i="20"/>
  <c r="AN2615" i="20"/>
  <c r="AO2615" i="20"/>
  <c r="AP2615" i="20"/>
  <c r="AQ2615" i="20"/>
  <c r="AR2615" i="20"/>
  <c r="AS2615" i="20"/>
  <c r="AT2615" i="20"/>
  <c r="AU2615" i="20"/>
  <c r="AH2616" i="20"/>
  <c r="AI2616" i="20"/>
  <c r="AJ2616" i="20" s="1"/>
  <c r="AK2616" i="20"/>
  <c r="AL2616" i="20"/>
  <c r="AM2616" i="20"/>
  <c r="AN2616" i="20"/>
  <c r="AO2616" i="20"/>
  <c r="AP2616" i="20"/>
  <c r="AQ2616" i="20"/>
  <c r="AR2616" i="20"/>
  <c r="AS2616" i="20"/>
  <c r="AT2616" i="20"/>
  <c r="AU2616" i="20"/>
  <c r="AH2617" i="20"/>
  <c r="AI2617" i="20"/>
  <c r="AJ2617" i="20" s="1"/>
  <c r="AK2617" i="20"/>
  <c r="AL2617" i="20"/>
  <c r="AM2617" i="20"/>
  <c r="AN2617" i="20"/>
  <c r="AO2617" i="20"/>
  <c r="AP2617" i="20"/>
  <c r="AQ2617" i="20"/>
  <c r="AR2617" i="20"/>
  <c r="AS2617" i="20"/>
  <c r="AT2617" i="20"/>
  <c r="AU2617" i="20"/>
  <c r="AH2618" i="20"/>
  <c r="AI2618" i="20"/>
  <c r="AJ2618" i="20" s="1"/>
  <c r="AK2618" i="20"/>
  <c r="AL2618" i="20"/>
  <c r="AM2618" i="20"/>
  <c r="AN2618" i="20"/>
  <c r="AO2618" i="20"/>
  <c r="AP2618" i="20"/>
  <c r="AQ2618" i="20"/>
  <c r="AR2618" i="20"/>
  <c r="AS2618" i="20"/>
  <c r="AT2618" i="20"/>
  <c r="AU2618" i="20"/>
  <c r="AH2619" i="20"/>
  <c r="AI2619" i="20"/>
  <c r="AJ2619" i="20" s="1"/>
  <c r="AK2619" i="20"/>
  <c r="AL2619" i="20"/>
  <c r="AM2619" i="20"/>
  <c r="AN2619" i="20"/>
  <c r="AO2619" i="20"/>
  <c r="AP2619" i="20"/>
  <c r="AQ2619" i="20"/>
  <c r="AR2619" i="20"/>
  <c r="AS2619" i="20"/>
  <c r="AT2619" i="20"/>
  <c r="AU2619" i="20"/>
  <c r="AH2620" i="20"/>
  <c r="AI2620" i="20"/>
  <c r="AJ2620" i="20" s="1"/>
  <c r="AK2620" i="20"/>
  <c r="AL2620" i="20"/>
  <c r="AM2620" i="20"/>
  <c r="AN2620" i="20"/>
  <c r="AO2620" i="20"/>
  <c r="AP2620" i="20"/>
  <c r="AQ2620" i="20"/>
  <c r="AR2620" i="20"/>
  <c r="AS2620" i="20"/>
  <c r="AT2620" i="20"/>
  <c r="AU2620" i="20"/>
  <c r="AH2621" i="20"/>
  <c r="AI2621" i="20"/>
  <c r="AJ2621" i="20" s="1"/>
  <c r="AK2621" i="20"/>
  <c r="AL2621" i="20"/>
  <c r="AM2621" i="20"/>
  <c r="AN2621" i="20"/>
  <c r="AO2621" i="20"/>
  <c r="AP2621" i="20"/>
  <c r="AQ2621" i="20"/>
  <c r="AR2621" i="20"/>
  <c r="AS2621" i="20"/>
  <c r="AT2621" i="20"/>
  <c r="AU2621" i="20"/>
  <c r="AH2622" i="20"/>
  <c r="AI2622" i="20"/>
  <c r="AJ2622" i="20" s="1"/>
  <c r="AK2622" i="20"/>
  <c r="AL2622" i="20"/>
  <c r="AM2622" i="20"/>
  <c r="AN2622" i="20"/>
  <c r="AO2622" i="20"/>
  <c r="AP2622" i="20"/>
  <c r="AQ2622" i="20"/>
  <c r="AR2622" i="20"/>
  <c r="AS2622" i="20"/>
  <c r="AT2622" i="20"/>
  <c r="AU2622" i="20"/>
  <c r="AH2623" i="20"/>
  <c r="AI2623" i="20"/>
  <c r="AJ2623" i="20" s="1"/>
  <c r="AK2623" i="20"/>
  <c r="AL2623" i="20"/>
  <c r="AM2623" i="20"/>
  <c r="AN2623" i="20"/>
  <c r="AO2623" i="20"/>
  <c r="AP2623" i="20"/>
  <c r="AQ2623" i="20"/>
  <c r="AR2623" i="20"/>
  <c r="AS2623" i="20"/>
  <c r="AT2623" i="20"/>
  <c r="AU2623" i="20"/>
  <c r="AH2624" i="20"/>
  <c r="AI2624" i="20"/>
  <c r="AJ2624" i="20" s="1"/>
  <c r="AK2624" i="20"/>
  <c r="AL2624" i="20"/>
  <c r="AM2624" i="20"/>
  <c r="AN2624" i="20"/>
  <c r="AO2624" i="20"/>
  <c r="AP2624" i="20"/>
  <c r="AQ2624" i="20"/>
  <c r="AR2624" i="20"/>
  <c r="AS2624" i="20"/>
  <c r="AT2624" i="20"/>
  <c r="AU2624" i="20"/>
  <c r="AH2625" i="20"/>
  <c r="AI2625" i="20"/>
  <c r="AJ2625" i="20" s="1"/>
  <c r="AK2625" i="20"/>
  <c r="AL2625" i="20"/>
  <c r="AM2625" i="20"/>
  <c r="AN2625" i="20"/>
  <c r="AO2625" i="20"/>
  <c r="AP2625" i="20"/>
  <c r="AQ2625" i="20"/>
  <c r="AR2625" i="20"/>
  <c r="AS2625" i="20"/>
  <c r="AT2625" i="20"/>
  <c r="AU2625" i="20"/>
  <c r="AH2626" i="20"/>
  <c r="AI2626" i="20"/>
  <c r="AJ2626" i="20" s="1"/>
  <c r="AK2626" i="20"/>
  <c r="AL2626" i="20"/>
  <c r="AM2626" i="20"/>
  <c r="AN2626" i="20"/>
  <c r="AO2626" i="20"/>
  <c r="AP2626" i="20"/>
  <c r="AQ2626" i="20"/>
  <c r="AR2626" i="20"/>
  <c r="AS2626" i="20"/>
  <c r="AT2626" i="20"/>
  <c r="AU2626" i="20"/>
  <c r="AH2627" i="20"/>
  <c r="AI2627" i="20"/>
  <c r="AJ2627" i="20" s="1"/>
  <c r="AK2627" i="20"/>
  <c r="AL2627" i="20"/>
  <c r="AM2627" i="20"/>
  <c r="AN2627" i="20"/>
  <c r="AO2627" i="20"/>
  <c r="AP2627" i="20"/>
  <c r="AQ2627" i="20"/>
  <c r="AR2627" i="20"/>
  <c r="AS2627" i="20"/>
  <c r="AT2627" i="20"/>
  <c r="AU2627" i="20"/>
  <c r="AH2628" i="20"/>
  <c r="AI2628" i="20"/>
  <c r="AJ2628" i="20" s="1"/>
  <c r="AK2628" i="20"/>
  <c r="AL2628" i="20"/>
  <c r="AM2628" i="20"/>
  <c r="AN2628" i="20"/>
  <c r="AO2628" i="20"/>
  <c r="AP2628" i="20"/>
  <c r="AQ2628" i="20"/>
  <c r="AR2628" i="20"/>
  <c r="AS2628" i="20"/>
  <c r="AT2628" i="20"/>
  <c r="AU2628" i="20"/>
  <c r="AH2629" i="20"/>
  <c r="AI2629" i="20"/>
  <c r="AJ2629" i="20" s="1"/>
  <c r="AK2629" i="20"/>
  <c r="AL2629" i="20"/>
  <c r="AM2629" i="20"/>
  <c r="AN2629" i="20"/>
  <c r="AO2629" i="20"/>
  <c r="AP2629" i="20"/>
  <c r="AQ2629" i="20"/>
  <c r="AR2629" i="20"/>
  <c r="AS2629" i="20"/>
  <c r="AT2629" i="20"/>
  <c r="AU2629" i="20"/>
  <c r="AH2630" i="20"/>
  <c r="AI2630" i="20"/>
  <c r="AJ2630" i="20" s="1"/>
  <c r="AK2630" i="20"/>
  <c r="AL2630" i="20"/>
  <c r="AM2630" i="20"/>
  <c r="AN2630" i="20"/>
  <c r="AO2630" i="20"/>
  <c r="AP2630" i="20"/>
  <c r="AQ2630" i="20"/>
  <c r="AR2630" i="20"/>
  <c r="AS2630" i="20"/>
  <c r="AT2630" i="20"/>
  <c r="AU2630" i="20"/>
  <c r="AH2631" i="20"/>
  <c r="AI2631" i="20"/>
  <c r="AJ2631" i="20" s="1"/>
  <c r="AK2631" i="20"/>
  <c r="AL2631" i="20"/>
  <c r="AM2631" i="20"/>
  <c r="AN2631" i="20"/>
  <c r="AO2631" i="20"/>
  <c r="AP2631" i="20"/>
  <c r="AQ2631" i="20"/>
  <c r="AR2631" i="20"/>
  <c r="AS2631" i="20"/>
  <c r="AT2631" i="20"/>
  <c r="AU2631" i="20"/>
  <c r="AH2632" i="20"/>
  <c r="AI2632" i="20"/>
  <c r="AJ2632" i="20" s="1"/>
  <c r="AK2632" i="20"/>
  <c r="AL2632" i="20"/>
  <c r="AM2632" i="20"/>
  <c r="AN2632" i="20"/>
  <c r="AO2632" i="20"/>
  <c r="AP2632" i="20"/>
  <c r="AQ2632" i="20"/>
  <c r="AR2632" i="20"/>
  <c r="AS2632" i="20"/>
  <c r="AT2632" i="20"/>
  <c r="AU2632" i="20"/>
  <c r="AH2633" i="20"/>
  <c r="AI2633" i="20"/>
  <c r="AJ2633" i="20" s="1"/>
  <c r="AK2633" i="20"/>
  <c r="AL2633" i="20"/>
  <c r="AM2633" i="20"/>
  <c r="AN2633" i="20"/>
  <c r="AO2633" i="20"/>
  <c r="AP2633" i="20"/>
  <c r="AQ2633" i="20"/>
  <c r="AR2633" i="20"/>
  <c r="AS2633" i="20"/>
  <c r="AT2633" i="20"/>
  <c r="AU2633" i="20"/>
  <c r="AH2634" i="20"/>
  <c r="AI2634" i="20"/>
  <c r="AJ2634" i="20" s="1"/>
  <c r="AK2634" i="20"/>
  <c r="AL2634" i="20"/>
  <c r="AM2634" i="20"/>
  <c r="AN2634" i="20"/>
  <c r="AO2634" i="20"/>
  <c r="AP2634" i="20"/>
  <c r="AQ2634" i="20"/>
  <c r="AR2634" i="20"/>
  <c r="AS2634" i="20"/>
  <c r="AT2634" i="20"/>
  <c r="AU2634" i="20"/>
  <c r="AH2635" i="20"/>
  <c r="AI2635" i="20"/>
  <c r="AJ2635" i="20" s="1"/>
  <c r="AK2635" i="20"/>
  <c r="AL2635" i="20"/>
  <c r="AM2635" i="20"/>
  <c r="AN2635" i="20"/>
  <c r="AO2635" i="20"/>
  <c r="AP2635" i="20"/>
  <c r="AQ2635" i="20"/>
  <c r="AR2635" i="20"/>
  <c r="AS2635" i="20"/>
  <c r="AT2635" i="20"/>
  <c r="AU2635" i="20"/>
  <c r="AH2636" i="20"/>
  <c r="AI2636" i="20"/>
  <c r="AJ2636" i="20" s="1"/>
  <c r="AK2636" i="20"/>
  <c r="AL2636" i="20"/>
  <c r="AM2636" i="20"/>
  <c r="AN2636" i="20"/>
  <c r="AO2636" i="20"/>
  <c r="AP2636" i="20"/>
  <c r="AQ2636" i="20"/>
  <c r="AR2636" i="20"/>
  <c r="AS2636" i="20"/>
  <c r="AT2636" i="20"/>
  <c r="AU2636" i="20"/>
  <c r="AH2637" i="20"/>
  <c r="AI2637" i="20"/>
  <c r="AJ2637" i="20" s="1"/>
  <c r="AK2637" i="20"/>
  <c r="AL2637" i="20"/>
  <c r="AM2637" i="20"/>
  <c r="AN2637" i="20"/>
  <c r="AO2637" i="20"/>
  <c r="AP2637" i="20"/>
  <c r="AQ2637" i="20"/>
  <c r="AR2637" i="20"/>
  <c r="AS2637" i="20"/>
  <c r="AT2637" i="20"/>
  <c r="AU2637" i="20"/>
  <c r="AH2638" i="20"/>
  <c r="AI2638" i="20"/>
  <c r="AJ2638" i="20" s="1"/>
  <c r="AK2638" i="20"/>
  <c r="AL2638" i="20"/>
  <c r="AM2638" i="20"/>
  <c r="AN2638" i="20"/>
  <c r="AO2638" i="20"/>
  <c r="AP2638" i="20"/>
  <c r="AQ2638" i="20"/>
  <c r="AR2638" i="20"/>
  <c r="AS2638" i="20"/>
  <c r="AT2638" i="20"/>
  <c r="AU2638" i="20"/>
  <c r="AH2639" i="20"/>
  <c r="AI2639" i="20"/>
  <c r="AJ2639" i="20" s="1"/>
  <c r="AK2639" i="20"/>
  <c r="AL2639" i="20"/>
  <c r="AM2639" i="20"/>
  <c r="AN2639" i="20"/>
  <c r="AO2639" i="20"/>
  <c r="AP2639" i="20"/>
  <c r="AQ2639" i="20"/>
  <c r="AR2639" i="20"/>
  <c r="AS2639" i="20"/>
  <c r="AT2639" i="20"/>
  <c r="AU2639" i="20"/>
  <c r="AH2640" i="20"/>
  <c r="AI2640" i="20"/>
  <c r="AJ2640" i="20" s="1"/>
  <c r="AK2640" i="20"/>
  <c r="AL2640" i="20"/>
  <c r="AM2640" i="20"/>
  <c r="AN2640" i="20"/>
  <c r="AO2640" i="20"/>
  <c r="AP2640" i="20"/>
  <c r="AQ2640" i="20"/>
  <c r="AR2640" i="20"/>
  <c r="AS2640" i="20"/>
  <c r="AT2640" i="20"/>
  <c r="AU2640" i="20"/>
  <c r="AH2641" i="20"/>
  <c r="AI2641" i="20"/>
  <c r="AJ2641" i="20" s="1"/>
  <c r="AK2641" i="20"/>
  <c r="AL2641" i="20"/>
  <c r="AM2641" i="20"/>
  <c r="AN2641" i="20"/>
  <c r="AO2641" i="20"/>
  <c r="AP2641" i="20"/>
  <c r="AQ2641" i="20"/>
  <c r="AR2641" i="20"/>
  <c r="AS2641" i="20"/>
  <c r="AT2641" i="20"/>
  <c r="AU2641" i="20"/>
  <c r="AH2642" i="20"/>
  <c r="AI2642" i="20"/>
  <c r="AJ2642" i="20" s="1"/>
  <c r="AK2642" i="20"/>
  <c r="AL2642" i="20"/>
  <c r="AM2642" i="20"/>
  <c r="AN2642" i="20"/>
  <c r="AO2642" i="20"/>
  <c r="AP2642" i="20"/>
  <c r="AQ2642" i="20"/>
  <c r="AR2642" i="20"/>
  <c r="AS2642" i="20"/>
  <c r="AT2642" i="20"/>
  <c r="AU2642" i="20"/>
  <c r="AH2643" i="20"/>
  <c r="AI2643" i="20"/>
  <c r="AJ2643" i="20" s="1"/>
  <c r="AK2643" i="20"/>
  <c r="AL2643" i="20"/>
  <c r="AM2643" i="20"/>
  <c r="AN2643" i="20"/>
  <c r="AO2643" i="20"/>
  <c r="AP2643" i="20"/>
  <c r="AQ2643" i="20"/>
  <c r="AR2643" i="20"/>
  <c r="AS2643" i="20"/>
  <c r="AT2643" i="20"/>
  <c r="AU2643" i="20"/>
  <c r="AH2644" i="20"/>
  <c r="AI2644" i="20"/>
  <c r="AJ2644" i="20" s="1"/>
  <c r="AK2644" i="20"/>
  <c r="AL2644" i="20"/>
  <c r="AM2644" i="20"/>
  <c r="AN2644" i="20"/>
  <c r="AO2644" i="20"/>
  <c r="AP2644" i="20"/>
  <c r="AQ2644" i="20"/>
  <c r="AR2644" i="20"/>
  <c r="AS2644" i="20"/>
  <c r="AT2644" i="20"/>
  <c r="AU2644" i="20"/>
  <c r="AH2645" i="20"/>
  <c r="AI2645" i="20"/>
  <c r="AJ2645" i="20" s="1"/>
  <c r="AK2645" i="20"/>
  <c r="AL2645" i="20"/>
  <c r="AM2645" i="20"/>
  <c r="AN2645" i="20"/>
  <c r="AO2645" i="20"/>
  <c r="AP2645" i="20"/>
  <c r="AQ2645" i="20"/>
  <c r="AR2645" i="20"/>
  <c r="AS2645" i="20"/>
  <c r="AT2645" i="20"/>
  <c r="AU2645" i="20"/>
  <c r="AH2646" i="20"/>
  <c r="AI2646" i="20"/>
  <c r="AJ2646" i="20" s="1"/>
  <c r="AK2646" i="20"/>
  <c r="AL2646" i="20"/>
  <c r="AM2646" i="20"/>
  <c r="AN2646" i="20"/>
  <c r="AO2646" i="20"/>
  <c r="AP2646" i="20"/>
  <c r="AQ2646" i="20"/>
  <c r="AR2646" i="20"/>
  <c r="AS2646" i="20"/>
  <c r="AT2646" i="20"/>
  <c r="AU2646" i="20"/>
  <c r="AH2647" i="20"/>
  <c r="AI2647" i="20"/>
  <c r="AJ2647" i="20" s="1"/>
  <c r="AK2647" i="20"/>
  <c r="AL2647" i="20"/>
  <c r="AM2647" i="20"/>
  <c r="AN2647" i="20"/>
  <c r="AO2647" i="20"/>
  <c r="AP2647" i="20"/>
  <c r="AQ2647" i="20"/>
  <c r="AR2647" i="20"/>
  <c r="AS2647" i="20"/>
  <c r="AT2647" i="20"/>
  <c r="AU2647" i="20"/>
  <c r="AH2648" i="20"/>
  <c r="AI2648" i="20"/>
  <c r="AJ2648" i="20" s="1"/>
  <c r="AK2648" i="20"/>
  <c r="AL2648" i="20"/>
  <c r="AM2648" i="20"/>
  <c r="AN2648" i="20"/>
  <c r="AO2648" i="20"/>
  <c r="AP2648" i="20"/>
  <c r="AQ2648" i="20"/>
  <c r="AR2648" i="20"/>
  <c r="AS2648" i="20"/>
  <c r="AT2648" i="20"/>
  <c r="AU2648" i="20"/>
  <c r="AH2649" i="20"/>
  <c r="AI2649" i="20"/>
  <c r="AJ2649" i="20" s="1"/>
  <c r="AK2649" i="20"/>
  <c r="AL2649" i="20"/>
  <c r="AM2649" i="20"/>
  <c r="AN2649" i="20"/>
  <c r="AO2649" i="20"/>
  <c r="AP2649" i="20"/>
  <c r="AQ2649" i="20"/>
  <c r="AR2649" i="20"/>
  <c r="AS2649" i="20"/>
  <c r="AT2649" i="20"/>
  <c r="AU2649" i="20"/>
  <c r="AH2650" i="20"/>
  <c r="AI2650" i="20"/>
  <c r="AJ2650" i="20" s="1"/>
  <c r="AK2650" i="20"/>
  <c r="AL2650" i="20"/>
  <c r="AM2650" i="20"/>
  <c r="AN2650" i="20"/>
  <c r="AO2650" i="20"/>
  <c r="AP2650" i="20"/>
  <c r="AQ2650" i="20"/>
  <c r="AR2650" i="20"/>
  <c r="AS2650" i="20"/>
  <c r="AT2650" i="20"/>
  <c r="AU2650" i="20"/>
  <c r="AH2651" i="20"/>
  <c r="AI2651" i="20"/>
  <c r="AJ2651" i="20" s="1"/>
  <c r="AK2651" i="20"/>
  <c r="AL2651" i="20"/>
  <c r="AM2651" i="20"/>
  <c r="AN2651" i="20"/>
  <c r="AO2651" i="20"/>
  <c r="AP2651" i="20"/>
  <c r="AQ2651" i="20"/>
  <c r="AR2651" i="20"/>
  <c r="AS2651" i="20"/>
  <c r="AT2651" i="20"/>
  <c r="AU2651" i="20"/>
  <c r="AH2652" i="20"/>
  <c r="AI2652" i="20"/>
  <c r="AJ2652" i="20" s="1"/>
  <c r="AK2652" i="20"/>
  <c r="AL2652" i="20"/>
  <c r="AM2652" i="20"/>
  <c r="AN2652" i="20"/>
  <c r="AO2652" i="20"/>
  <c r="AP2652" i="20"/>
  <c r="AQ2652" i="20"/>
  <c r="AR2652" i="20"/>
  <c r="AS2652" i="20"/>
  <c r="AT2652" i="20"/>
  <c r="AU2652" i="20"/>
  <c r="AH2653" i="20"/>
  <c r="AI2653" i="20"/>
  <c r="AJ2653" i="20" s="1"/>
  <c r="AK2653" i="20"/>
  <c r="AL2653" i="20"/>
  <c r="AM2653" i="20"/>
  <c r="AN2653" i="20"/>
  <c r="AO2653" i="20"/>
  <c r="AP2653" i="20"/>
  <c r="AQ2653" i="20"/>
  <c r="AR2653" i="20"/>
  <c r="AS2653" i="20"/>
  <c r="AT2653" i="20"/>
  <c r="AU2653" i="20"/>
  <c r="AH2654" i="20"/>
  <c r="AI2654" i="20"/>
  <c r="AJ2654" i="20" s="1"/>
  <c r="AK2654" i="20"/>
  <c r="AL2654" i="20"/>
  <c r="AM2654" i="20"/>
  <c r="AN2654" i="20"/>
  <c r="AO2654" i="20"/>
  <c r="AP2654" i="20"/>
  <c r="AQ2654" i="20"/>
  <c r="AR2654" i="20"/>
  <c r="AS2654" i="20"/>
  <c r="AT2654" i="20"/>
  <c r="AU2654" i="20"/>
  <c r="AH2655" i="20"/>
  <c r="AI2655" i="20"/>
  <c r="AJ2655" i="20" s="1"/>
  <c r="AK2655" i="20"/>
  <c r="AL2655" i="20"/>
  <c r="AM2655" i="20"/>
  <c r="AN2655" i="20"/>
  <c r="AO2655" i="20"/>
  <c r="AP2655" i="20"/>
  <c r="AQ2655" i="20"/>
  <c r="AR2655" i="20"/>
  <c r="AS2655" i="20"/>
  <c r="AT2655" i="20"/>
  <c r="AU2655" i="20"/>
  <c r="AH2656" i="20"/>
  <c r="AI2656" i="20"/>
  <c r="AJ2656" i="20" s="1"/>
  <c r="AK2656" i="20"/>
  <c r="AL2656" i="20"/>
  <c r="AM2656" i="20"/>
  <c r="AN2656" i="20"/>
  <c r="AO2656" i="20"/>
  <c r="AP2656" i="20"/>
  <c r="AQ2656" i="20"/>
  <c r="AR2656" i="20"/>
  <c r="AS2656" i="20"/>
  <c r="AT2656" i="20"/>
  <c r="AU2656" i="20"/>
  <c r="AH2657" i="20"/>
  <c r="AI2657" i="20"/>
  <c r="AJ2657" i="20" s="1"/>
  <c r="AK2657" i="20"/>
  <c r="AL2657" i="20"/>
  <c r="AM2657" i="20"/>
  <c r="AN2657" i="20"/>
  <c r="AO2657" i="20"/>
  <c r="AP2657" i="20"/>
  <c r="AQ2657" i="20"/>
  <c r="AR2657" i="20"/>
  <c r="AS2657" i="20"/>
  <c r="AT2657" i="20"/>
  <c r="AU2657" i="20"/>
  <c r="AH2658" i="20"/>
  <c r="AI2658" i="20"/>
  <c r="AJ2658" i="20" s="1"/>
  <c r="AK2658" i="20"/>
  <c r="AL2658" i="20"/>
  <c r="AM2658" i="20"/>
  <c r="AN2658" i="20"/>
  <c r="AO2658" i="20"/>
  <c r="AP2658" i="20"/>
  <c r="AQ2658" i="20"/>
  <c r="AR2658" i="20"/>
  <c r="AS2658" i="20"/>
  <c r="AT2658" i="20"/>
  <c r="AU2658" i="20"/>
  <c r="AH2659" i="20"/>
  <c r="AI2659" i="20"/>
  <c r="AJ2659" i="20" s="1"/>
  <c r="AK2659" i="20"/>
  <c r="AL2659" i="20"/>
  <c r="AM2659" i="20"/>
  <c r="AN2659" i="20"/>
  <c r="AO2659" i="20"/>
  <c r="AP2659" i="20"/>
  <c r="AQ2659" i="20"/>
  <c r="AR2659" i="20"/>
  <c r="AS2659" i="20"/>
  <c r="AT2659" i="20"/>
  <c r="AU2659" i="20"/>
  <c r="AH2660" i="20"/>
  <c r="AI2660" i="20"/>
  <c r="AJ2660" i="20" s="1"/>
  <c r="AK2660" i="20"/>
  <c r="AL2660" i="20"/>
  <c r="AM2660" i="20"/>
  <c r="AN2660" i="20"/>
  <c r="AO2660" i="20"/>
  <c r="AP2660" i="20"/>
  <c r="AQ2660" i="20"/>
  <c r="AR2660" i="20"/>
  <c r="AS2660" i="20"/>
  <c r="AT2660" i="20"/>
  <c r="AU2660" i="20"/>
  <c r="AH2661" i="20"/>
  <c r="AI2661" i="20"/>
  <c r="AJ2661" i="20" s="1"/>
  <c r="AK2661" i="20"/>
  <c r="AL2661" i="20"/>
  <c r="AM2661" i="20"/>
  <c r="AN2661" i="20"/>
  <c r="AO2661" i="20"/>
  <c r="AP2661" i="20"/>
  <c r="AQ2661" i="20"/>
  <c r="AR2661" i="20"/>
  <c r="AS2661" i="20"/>
  <c r="AT2661" i="20"/>
  <c r="AU2661" i="20"/>
  <c r="AH2662" i="20"/>
  <c r="AI2662" i="20"/>
  <c r="AJ2662" i="20" s="1"/>
  <c r="AK2662" i="20"/>
  <c r="AL2662" i="20"/>
  <c r="AM2662" i="20"/>
  <c r="AN2662" i="20"/>
  <c r="AO2662" i="20"/>
  <c r="AP2662" i="20"/>
  <c r="AQ2662" i="20"/>
  <c r="AR2662" i="20"/>
  <c r="AS2662" i="20"/>
  <c r="AT2662" i="20"/>
  <c r="AU2662" i="20"/>
  <c r="AH2663" i="20"/>
  <c r="AI2663" i="20"/>
  <c r="AJ2663" i="20" s="1"/>
  <c r="AK2663" i="20"/>
  <c r="AL2663" i="20"/>
  <c r="AM2663" i="20"/>
  <c r="AN2663" i="20"/>
  <c r="AO2663" i="20"/>
  <c r="AP2663" i="20"/>
  <c r="AQ2663" i="20"/>
  <c r="AR2663" i="20"/>
  <c r="AS2663" i="20"/>
  <c r="AT2663" i="20"/>
  <c r="AU2663" i="20"/>
  <c r="AH2664" i="20"/>
  <c r="AI2664" i="20"/>
  <c r="AJ2664" i="20" s="1"/>
  <c r="AK2664" i="20"/>
  <c r="AL2664" i="20"/>
  <c r="AM2664" i="20"/>
  <c r="AN2664" i="20"/>
  <c r="AO2664" i="20"/>
  <c r="AP2664" i="20"/>
  <c r="AQ2664" i="20"/>
  <c r="AR2664" i="20"/>
  <c r="AS2664" i="20"/>
  <c r="AT2664" i="20"/>
  <c r="AU2664" i="20"/>
  <c r="AH2665" i="20"/>
  <c r="AI2665" i="20"/>
  <c r="AJ2665" i="20" s="1"/>
  <c r="AK2665" i="20"/>
  <c r="AL2665" i="20"/>
  <c r="AM2665" i="20"/>
  <c r="AN2665" i="20"/>
  <c r="AO2665" i="20"/>
  <c r="AP2665" i="20"/>
  <c r="AQ2665" i="20"/>
  <c r="AR2665" i="20"/>
  <c r="AS2665" i="20"/>
  <c r="AT2665" i="20"/>
  <c r="AU2665" i="20"/>
  <c r="AH2666" i="20"/>
  <c r="AI2666" i="20"/>
  <c r="AJ2666" i="20" s="1"/>
  <c r="AK2666" i="20"/>
  <c r="AL2666" i="20"/>
  <c r="AM2666" i="20"/>
  <c r="AN2666" i="20"/>
  <c r="AO2666" i="20"/>
  <c r="AP2666" i="20"/>
  <c r="AQ2666" i="20"/>
  <c r="AR2666" i="20"/>
  <c r="AS2666" i="20"/>
  <c r="AT2666" i="20"/>
  <c r="AU2666" i="20"/>
  <c r="AH2667" i="20"/>
  <c r="AI2667" i="20"/>
  <c r="AJ2667" i="20" s="1"/>
  <c r="AK2667" i="20"/>
  <c r="AL2667" i="20"/>
  <c r="AM2667" i="20"/>
  <c r="AN2667" i="20"/>
  <c r="AO2667" i="20"/>
  <c r="AP2667" i="20"/>
  <c r="AQ2667" i="20"/>
  <c r="AR2667" i="20"/>
  <c r="AS2667" i="20"/>
  <c r="AT2667" i="20"/>
  <c r="AU2667" i="20"/>
  <c r="AH2668" i="20"/>
  <c r="AI2668" i="20"/>
  <c r="AJ2668" i="20" s="1"/>
  <c r="AK2668" i="20"/>
  <c r="AL2668" i="20"/>
  <c r="AM2668" i="20"/>
  <c r="AN2668" i="20"/>
  <c r="AO2668" i="20"/>
  <c r="AP2668" i="20"/>
  <c r="AQ2668" i="20"/>
  <c r="AR2668" i="20"/>
  <c r="AS2668" i="20"/>
  <c r="AT2668" i="20"/>
  <c r="AU2668" i="20"/>
  <c r="AH2669" i="20"/>
  <c r="AI2669" i="20"/>
  <c r="AJ2669" i="20" s="1"/>
  <c r="AK2669" i="20"/>
  <c r="AL2669" i="20"/>
  <c r="AM2669" i="20"/>
  <c r="AN2669" i="20"/>
  <c r="AO2669" i="20"/>
  <c r="AP2669" i="20"/>
  <c r="AQ2669" i="20"/>
  <c r="AR2669" i="20"/>
  <c r="AS2669" i="20"/>
  <c r="AT2669" i="20"/>
  <c r="AU2669" i="20"/>
  <c r="AH2670" i="20"/>
  <c r="AI2670" i="20"/>
  <c r="AJ2670" i="20" s="1"/>
  <c r="AK2670" i="20"/>
  <c r="AL2670" i="20"/>
  <c r="AM2670" i="20"/>
  <c r="AN2670" i="20"/>
  <c r="AO2670" i="20"/>
  <c r="AP2670" i="20"/>
  <c r="AQ2670" i="20"/>
  <c r="AR2670" i="20"/>
  <c r="AS2670" i="20"/>
  <c r="AT2670" i="20"/>
  <c r="AU2670" i="20"/>
  <c r="AH2671" i="20"/>
  <c r="AI2671" i="20"/>
  <c r="AJ2671" i="20" s="1"/>
  <c r="AK2671" i="20"/>
  <c r="AL2671" i="20"/>
  <c r="AM2671" i="20"/>
  <c r="AN2671" i="20"/>
  <c r="AO2671" i="20"/>
  <c r="AP2671" i="20"/>
  <c r="AQ2671" i="20"/>
  <c r="AR2671" i="20"/>
  <c r="AS2671" i="20"/>
  <c r="AT2671" i="20"/>
  <c r="AU2671" i="20"/>
  <c r="AH2672" i="20"/>
  <c r="AI2672" i="20"/>
  <c r="AJ2672" i="20" s="1"/>
  <c r="AK2672" i="20"/>
  <c r="AL2672" i="20"/>
  <c r="AM2672" i="20"/>
  <c r="AN2672" i="20"/>
  <c r="AO2672" i="20"/>
  <c r="AP2672" i="20"/>
  <c r="AQ2672" i="20"/>
  <c r="AR2672" i="20"/>
  <c r="AS2672" i="20"/>
  <c r="AT2672" i="20"/>
  <c r="AU2672" i="20"/>
  <c r="AH2673" i="20"/>
  <c r="AI2673" i="20"/>
  <c r="AJ2673" i="20" s="1"/>
  <c r="AK2673" i="20"/>
  <c r="AL2673" i="20"/>
  <c r="AM2673" i="20"/>
  <c r="AN2673" i="20"/>
  <c r="AO2673" i="20"/>
  <c r="AP2673" i="20"/>
  <c r="AQ2673" i="20"/>
  <c r="AR2673" i="20"/>
  <c r="AS2673" i="20"/>
  <c r="AT2673" i="20"/>
  <c r="AU2673" i="20"/>
  <c r="AH2674" i="20"/>
  <c r="AI2674" i="20"/>
  <c r="AJ2674" i="20" s="1"/>
  <c r="AK2674" i="20"/>
  <c r="AL2674" i="20"/>
  <c r="AM2674" i="20"/>
  <c r="AN2674" i="20"/>
  <c r="AO2674" i="20"/>
  <c r="AP2674" i="20"/>
  <c r="AQ2674" i="20"/>
  <c r="AR2674" i="20"/>
  <c r="AS2674" i="20"/>
  <c r="AT2674" i="20"/>
  <c r="AU2674" i="20"/>
  <c r="AH2675" i="20"/>
  <c r="AI2675" i="20"/>
  <c r="AJ2675" i="20" s="1"/>
  <c r="AK2675" i="20"/>
  <c r="AL2675" i="20"/>
  <c r="AM2675" i="20"/>
  <c r="AN2675" i="20"/>
  <c r="AO2675" i="20"/>
  <c r="AP2675" i="20"/>
  <c r="AQ2675" i="20"/>
  <c r="AR2675" i="20"/>
  <c r="AS2675" i="20"/>
  <c r="AT2675" i="20"/>
  <c r="AU2675" i="20"/>
  <c r="AH2676" i="20"/>
  <c r="AI2676" i="20"/>
  <c r="AJ2676" i="20" s="1"/>
  <c r="AK2676" i="20"/>
  <c r="AL2676" i="20"/>
  <c r="AM2676" i="20"/>
  <c r="AN2676" i="20"/>
  <c r="AO2676" i="20"/>
  <c r="AP2676" i="20"/>
  <c r="AQ2676" i="20"/>
  <c r="AR2676" i="20"/>
  <c r="AS2676" i="20"/>
  <c r="AT2676" i="20"/>
  <c r="AU2676" i="20"/>
  <c r="AH2677" i="20"/>
  <c r="AI2677" i="20"/>
  <c r="AJ2677" i="20" s="1"/>
  <c r="AK2677" i="20"/>
  <c r="AL2677" i="20"/>
  <c r="AM2677" i="20"/>
  <c r="AN2677" i="20"/>
  <c r="AO2677" i="20"/>
  <c r="AP2677" i="20"/>
  <c r="AQ2677" i="20"/>
  <c r="AR2677" i="20"/>
  <c r="AS2677" i="20"/>
  <c r="AT2677" i="20"/>
  <c r="AU2677" i="20"/>
  <c r="AH2678" i="20"/>
  <c r="AI2678" i="20"/>
  <c r="AJ2678" i="20" s="1"/>
  <c r="AK2678" i="20"/>
  <c r="AL2678" i="20"/>
  <c r="AM2678" i="20"/>
  <c r="AN2678" i="20"/>
  <c r="AO2678" i="20"/>
  <c r="AP2678" i="20"/>
  <c r="AQ2678" i="20"/>
  <c r="AR2678" i="20"/>
  <c r="AS2678" i="20"/>
  <c r="AT2678" i="20"/>
  <c r="AU2678" i="20"/>
  <c r="AH2679" i="20"/>
  <c r="AI2679" i="20"/>
  <c r="AJ2679" i="20" s="1"/>
  <c r="AK2679" i="20"/>
  <c r="AL2679" i="20"/>
  <c r="AM2679" i="20"/>
  <c r="AN2679" i="20"/>
  <c r="AO2679" i="20"/>
  <c r="AP2679" i="20"/>
  <c r="AQ2679" i="20"/>
  <c r="AR2679" i="20"/>
  <c r="AS2679" i="20"/>
  <c r="AT2679" i="20"/>
  <c r="AU2679" i="20"/>
  <c r="AH2680" i="20"/>
  <c r="AI2680" i="20"/>
  <c r="AJ2680" i="20" s="1"/>
  <c r="AK2680" i="20"/>
  <c r="AL2680" i="20"/>
  <c r="AM2680" i="20"/>
  <c r="AN2680" i="20"/>
  <c r="AO2680" i="20"/>
  <c r="AP2680" i="20"/>
  <c r="AQ2680" i="20"/>
  <c r="AR2680" i="20"/>
  <c r="AS2680" i="20"/>
  <c r="AT2680" i="20"/>
  <c r="AU2680" i="20"/>
  <c r="AH2681" i="20"/>
  <c r="AI2681" i="20"/>
  <c r="AJ2681" i="20" s="1"/>
  <c r="AK2681" i="20"/>
  <c r="AL2681" i="20"/>
  <c r="AM2681" i="20"/>
  <c r="AN2681" i="20"/>
  <c r="AO2681" i="20"/>
  <c r="AP2681" i="20"/>
  <c r="AQ2681" i="20"/>
  <c r="AR2681" i="20"/>
  <c r="AS2681" i="20"/>
  <c r="AT2681" i="20"/>
  <c r="AU2681" i="20"/>
  <c r="AH2682" i="20"/>
  <c r="AI2682" i="20"/>
  <c r="AJ2682" i="20" s="1"/>
  <c r="AK2682" i="20"/>
  <c r="AL2682" i="20"/>
  <c r="AM2682" i="20"/>
  <c r="AN2682" i="20"/>
  <c r="AO2682" i="20"/>
  <c r="AP2682" i="20"/>
  <c r="AQ2682" i="20"/>
  <c r="AR2682" i="20"/>
  <c r="AS2682" i="20"/>
  <c r="AT2682" i="20"/>
  <c r="AU2682" i="20"/>
  <c r="AH2683" i="20"/>
  <c r="AI2683" i="20"/>
  <c r="AJ2683" i="20" s="1"/>
  <c r="AK2683" i="20"/>
  <c r="AL2683" i="20"/>
  <c r="AM2683" i="20"/>
  <c r="AN2683" i="20"/>
  <c r="AO2683" i="20"/>
  <c r="AP2683" i="20"/>
  <c r="AQ2683" i="20"/>
  <c r="AR2683" i="20"/>
  <c r="AS2683" i="20"/>
  <c r="AT2683" i="20"/>
  <c r="AU2683" i="20"/>
  <c r="AH2684" i="20"/>
  <c r="AI2684" i="20"/>
  <c r="AJ2684" i="20" s="1"/>
  <c r="AK2684" i="20"/>
  <c r="AL2684" i="20"/>
  <c r="AM2684" i="20"/>
  <c r="AN2684" i="20"/>
  <c r="AO2684" i="20"/>
  <c r="AP2684" i="20"/>
  <c r="AQ2684" i="20"/>
  <c r="AR2684" i="20"/>
  <c r="AS2684" i="20"/>
  <c r="AT2684" i="20"/>
  <c r="AU2684" i="20"/>
  <c r="AH2685" i="20"/>
  <c r="AI2685" i="20"/>
  <c r="AJ2685" i="20" s="1"/>
  <c r="AK2685" i="20"/>
  <c r="AL2685" i="20"/>
  <c r="AM2685" i="20"/>
  <c r="AN2685" i="20"/>
  <c r="AO2685" i="20"/>
  <c r="AP2685" i="20"/>
  <c r="AQ2685" i="20"/>
  <c r="AR2685" i="20"/>
  <c r="AS2685" i="20"/>
  <c r="AT2685" i="20"/>
  <c r="AU2685" i="20"/>
  <c r="AH2686" i="20"/>
  <c r="AI2686" i="20"/>
  <c r="AJ2686" i="20" s="1"/>
  <c r="AK2686" i="20"/>
  <c r="AL2686" i="20"/>
  <c r="AM2686" i="20"/>
  <c r="AN2686" i="20"/>
  <c r="AO2686" i="20"/>
  <c r="AP2686" i="20"/>
  <c r="AQ2686" i="20"/>
  <c r="AR2686" i="20"/>
  <c r="AS2686" i="20"/>
  <c r="AT2686" i="20"/>
  <c r="AU2686" i="20"/>
  <c r="AH2687" i="20"/>
  <c r="AI2687" i="20"/>
  <c r="AJ2687" i="20" s="1"/>
  <c r="AK2687" i="20"/>
  <c r="AL2687" i="20"/>
  <c r="AM2687" i="20"/>
  <c r="AN2687" i="20"/>
  <c r="AO2687" i="20"/>
  <c r="AP2687" i="20"/>
  <c r="AQ2687" i="20"/>
  <c r="AR2687" i="20"/>
  <c r="AS2687" i="20"/>
  <c r="AT2687" i="20"/>
  <c r="AU2687" i="20"/>
  <c r="AH2688" i="20"/>
  <c r="AI2688" i="20"/>
  <c r="AJ2688" i="20" s="1"/>
  <c r="AK2688" i="20"/>
  <c r="AL2688" i="20"/>
  <c r="AM2688" i="20"/>
  <c r="AN2688" i="20"/>
  <c r="AO2688" i="20"/>
  <c r="AP2688" i="20"/>
  <c r="AQ2688" i="20"/>
  <c r="AR2688" i="20"/>
  <c r="AS2688" i="20"/>
  <c r="AT2688" i="20"/>
  <c r="AU2688" i="20"/>
  <c r="AH2689" i="20"/>
  <c r="AI2689" i="20"/>
  <c r="AJ2689" i="20" s="1"/>
  <c r="AK2689" i="20"/>
  <c r="AL2689" i="20"/>
  <c r="AM2689" i="20"/>
  <c r="AN2689" i="20"/>
  <c r="AO2689" i="20"/>
  <c r="AP2689" i="20"/>
  <c r="AQ2689" i="20"/>
  <c r="AR2689" i="20"/>
  <c r="AS2689" i="20"/>
  <c r="AT2689" i="20"/>
  <c r="AU2689" i="20"/>
  <c r="AH2690" i="20"/>
  <c r="AI2690" i="20"/>
  <c r="AJ2690" i="20" s="1"/>
  <c r="AK2690" i="20"/>
  <c r="AL2690" i="20"/>
  <c r="AM2690" i="20"/>
  <c r="AN2690" i="20"/>
  <c r="AO2690" i="20"/>
  <c r="AP2690" i="20"/>
  <c r="AQ2690" i="20"/>
  <c r="AR2690" i="20"/>
  <c r="AS2690" i="20"/>
  <c r="AT2690" i="20"/>
  <c r="AU2690" i="20"/>
  <c r="AH2691" i="20"/>
  <c r="AI2691" i="20"/>
  <c r="AJ2691" i="20" s="1"/>
  <c r="AK2691" i="20"/>
  <c r="AL2691" i="20"/>
  <c r="AM2691" i="20"/>
  <c r="AN2691" i="20"/>
  <c r="AO2691" i="20"/>
  <c r="AP2691" i="20"/>
  <c r="AQ2691" i="20"/>
  <c r="AR2691" i="20"/>
  <c r="AS2691" i="20"/>
  <c r="AT2691" i="20"/>
  <c r="AU2691" i="20"/>
  <c r="AH2692" i="20"/>
  <c r="AI2692" i="20"/>
  <c r="AJ2692" i="20" s="1"/>
  <c r="AK2692" i="20"/>
  <c r="AL2692" i="20"/>
  <c r="AM2692" i="20"/>
  <c r="AN2692" i="20"/>
  <c r="AO2692" i="20"/>
  <c r="AP2692" i="20"/>
  <c r="AQ2692" i="20"/>
  <c r="AR2692" i="20"/>
  <c r="AS2692" i="20"/>
  <c r="AT2692" i="20"/>
  <c r="AU2692" i="20"/>
  <c r="AH2693" i="20"/>
  <c r="AI2693" i="20"/>
  <c r="AJ2693" i="20" s="1"/>
  <c r="AK2693" i="20"/>
  <c r="AL2693" i="20"/>
  <c r="AM2693" i="20"/>
  <c r="AN2693" i="20"/>
  <c r="AO2693" i="20"/>
  <c r="AP2693" i="20"/>
  <c r="AQ2693" i="20"/>
  <c r="AR2693" i="20"/>
  <c r="AS2693" i="20"/>
  <c r="AT2693" i="20"/>
  <c r="AU2693" i="20"/>
  <c r="AH2694" i="20"/>
  <c r="AI2694" i="20"/>
  <c r="AJ2694" i="20" s="1"/>
  <c r="AK2694" i="20"/>
  <c r="AL2694" i="20"/>
  <c r="AM2694" i="20"/>
  <c r="AN2694" i="20"/>
  <c r="AO2694" i="20"/>
  <c r="AP2694" i="20"/>
  <c r="AQ2694" i="20"/>
  <c r="AR2694" i="20"/>
  <c r="AS2694" i="20"/>
  <c r="AT2694" i="20"/>
  <c r="AU2694" i="20"/>
  <c r="AH2695" i="20"/>
  <c r="AI2695" i="20"/>
  <c r="AJ2695" i="20" s="1"/>
  <c r="AK2695" i="20"/>
  <c r="AL2695" i="20"/>
  <c r="AM2695" i="20"/>
  <c r="AN2695" i="20"/>
  <c r="AO2695" i="20"/>
  <c r="AP2695" i="20"/>
  <c r="AQ2695" i="20"/>
  <c r="AR2695" i="20"/>
  <c r="AS2695" i="20"/>
  <c r="AT2695" i="20"/>
  <c r="AU2695" i="20"/>
  <c r="AH2696" i="20"/>
  <c r="AI2696" i="20"/>
  <c r="AJ2696" i="20" s="1"/>
  <c r="AK2696" i="20"/>
  <c r="AL2696" i="20"/>
  <c r="AM2696" i="20"/>
  <c r="AN2696" i="20"/>
  <c r="AO2696" i="20"/>
  <c r="AP2696" i="20"/>
  <c r="AQ2696" i="20"/>
  <c r="AR2696" i="20"/>
  <c r="AS2696" i="20"/>
  <c r="AT2696" i="20"/>
  <c r="AU2696" i="20"/>
  <c r="AH2697" i="20"/>
  <c r="AI2697" i="20"/>
  <c r="AJ2697" i="20" s="1"/>
  <c r="AK2697" i="20"/>
  <c r="AL2697" i="20"/>
  <c r="AM2697" i="20"/>
  <c r="AN2697" i="20"/>
  <c r="AO2697" i="20"/>
  <c r="AP2697" i="20"/>
  <c r="AQ2697" i="20"/>
  <c r="AR2697" i="20"/>
  <c r="AS2697" i="20"/>
  <c r="AT2697" i="20"/>
  <c r="AU2697" i="20"/>
  <c r="AH2698" i="20"/>
  <c r="AI2698" i="20"/>
  <c r="AJ2698" i="20" s="1"/>
  <c r="AK2698" i="20"/>
  <c r="AL2698" i="20"/>
  <c r="AM2698" i="20"/>
  <c r="AN2698" i="20"/>
  <c r="AO2698" i="20"/>
  <c r="AP2698" i="20"/>
  <c r="AQ2698" i="20"/>
  <c r="AR2698" i="20"/>
  <c r="AS2698" i="20"/>
  <c r="AT2698" i="20"/>
  <c r="AU2698" i="20"/>
  <c r="AH2699" i="20"/>
  <c r="AI2699" i="20"/>
  <c r="AJ2699" i="20" s="1"/>
  <c r="AK2699" i="20"/>
  <c r="AL2699" i="20"/>
  <c r="AM2699" i="20"/>
  <c r="AN2699" i="20"/>
  <c r="AO2699" i="20"/>
  <c r="AP2699" i="20"/>
  <c r="AQ2699" i="20"/>
  <c r="AR2699" i="20"/>
  <c r="AS2699" i="20"/>
  <c r="AT2699" i="20"/>
  <c r="AU2699" i="20"/>
  <c r="AH2700" i="20"/>
  <c r="AI2700" i="20"/>
  <c r="AJ2700" i="20" s="1"/>
  <c r="AK2700" i="20"/>
  <c r="AL2700" i="20"/>
  <c r="AM2700" i="20"/>
  <c r="AN2700" i="20"/>
  <c r="AO2700" i="20"/>
  <c r="AP2700" i="20"/>
  <c r="AQ2700" i="20"/>
  <c r="AR2700" i="20"/>
  <c r="AS2700" i="20"/>
  <c r="AT2700" i="20"/>
  <c r="AU2700" i="20"/>
  <c r="AH2701" i="20"/>
  <c r="AI2701" i="20"/>
  <c r="AJ2701" i="20" s="1"/>
  <c r="AK2701" i="20"/>
  <c r="AL2701" i="20"/>
  <c r="AM2701" i="20"/>
  <c r="AN2701" i="20"/>
  <c r="AO2701" i="20"/>
  <c r="AP2701" i="20"/>
  <c r="AQ2701" i="20"/>
  <c r="AR2701" i="20"/>
  <c r="AS2701" i="20"/>
  <c r="AT2701" i="20"/>
  <c r="AU2701" i="20"/>
  <c r="AH2702" i="20"/>
  <c r="AI2702" i="20"/>
  <c r="AJ2702" i="20" s="1"/>
  <c r="AK2702" i="20"/>
  <c r="AL2702" i="20"/>
  <c r="AM2702" i="20"/>
  <c r="AN2702" i="20"/>
  <c r="AO2702" i="20"/>
  <c r="AP2702" i="20"/>
  <c r="AQ2702" i="20"/>
  <c r="AR2702" i="20"/>
  <c r="AS2702" i="20"/>
  <c r="AT2702" i="20"/>
  <c r="AU2702" i="20"/>
  <c r="AH2703" i="20"/>
  <c r="AI2703" i="20"/>
  <c r="AJ2703" i="20" s="1"/>
  <c r="AK2703" i="20"/>
  <c r="AL2703" i="20"/>
  <c r="AM2703" i="20"/>
  <c r="AN2703" i="20"/>
  <c r="AO2703" i="20"/>
  <c r="AP2703" i="20"/>
  <c r="AQ2703" i="20"/>
  <c r="AR2703" i="20"/>
  <c r="AS2703" i="20"/>
  <c r="AT2703" i="20"/>
  <c r="AU2703" i="20"/>
  <c r="AH2704" i="20"/>
  <c r="AI2704" i="20"/>
  <c r="AJ2704" i="20" s="1"/>
  <c r="AK2704" i="20"/>
  <c r="AL2704" i="20"/>
  <c r="AM2704" i="20"/>
  <c r="AN2704" i="20"/>
  <c r="AO2704" i="20"/>
  <c r="AP2704" i="20"/>
  <c r="AQ2704" i="20"/>
  <c r="AR2704" i="20"/>
  <c r="AS2704" i="20"/>
  <c r="AT2704" i="20"/>
  <c r="AU2704" i="20"/>
  <c r="AH2705" i="20"/>
  <c r="AI2705" i="20"/>
  <c r="AJ2705" i="20" s="1"/>
  <c r="AK2705" i="20"/>
  <c r="AL2705" i="20"/>
  <c r="AM2705" i="20"/>
  <c r="AN2705" i="20"/>
  <c r="AO2705" i="20"/>
  <c r="AP2705" i="20"/>
  <c r="AQ2705" i="20"/>
  <c r="AR2705" i="20"/>
  <c r="AS2705" i="20"/>
  <c r="AT2705" i="20"/>
  <c r="AU2705" i="20"/>
  <c r="AH2706" i="20"/>
  <c r="AI2706" i="20"/>
  <c r="AJ2706" i="20" s="1"/>
  <c r="AK2706" i="20"/>
  <c r="AL2706" i="20"/>
  <c r="AM2706" i="20"/>
  <c r="AN2706" i="20"/>
  <c r="AO2706" i="20"/>
  <c r="AP2706" i="20"/>
  <c r="AQ2706" i="20"/>
  <c r="AR2706" i="20"/>
  <c r="AS2706" i="20"/>
  <c r="AT2706" i="20"/>
  <c r="AU2706" i="20"/>
  <c r="AH2707" i="20"/>
  <c r="AI2707" i="20"/>
  <c r="AJ2707" i="20" s="1"/>
  <c r="AK2707" i="20"/>
  <c r="AL2707" i="20"/>
  <c r="AM2707" i="20"/>
  <c r="AN2707" i="20"/>
  <c r="AO2707" i="20"/>
  <c r="AP2707" i="20"/>
  <c r="AQ2707" i="20"/>
  <c r="AR2707" i="20"/>
  <c r="AS2707" i="20"/>
  <c r="AT2707" i="20"/>
  <c r="AU2707" i="20"/>
  <c r="AH2708" i="20"/>
  <c r="AI2708" i="20"/>
  <c r="AJ2708" i="20" s="1"/>
  <c r="AK2708" i="20"/>
  <c r="AL2708" i="20"/>
  <c r="AM2708" i="20"/>
  <c r="AN2708" i="20"/>
  <c r="AO2708" i="20"/>
  <c r="AP2708" i="20"/>
  <c r="AQ2708" i="20"/>
  <c r="AR2708" i="20"/>
  <c r="AS2708" i="20"/>
  <c r="AT2708" i="20"/>
  <c r="AU2708" i="20"/>
  <c r="AH2709" i="20"/>
  <c r="AI2709" i="20"/>
  <c r="AJ2709" i="20" s="1"/>
  <c r="AK2709" i="20"/>
  <c r="AL2709" i="20"/>
  <c r="AM2709" i="20"/>
  <c r="AN2709" i="20"/>
  <c r="AO2709" i="20"/>
  <c r="AP2709" i="20"/>
  <c r="AQ2709" i="20"/>
  <c r="AR2709" i="20"/>
  <c r="AS2709" i="20"/>
  <c r="AT2709" i="20"/>
  <c r="AU2709" i="20"/>
  <c r="AH2710" i="20"/>
  <c r="AI2710" i="20"/>
  <c r="AJ2710" i="20" s="1"/>
  <c r="AK2710" i="20"/>
  <c r="AL2710" i="20"/>
  <c r="AM2710" i="20"/>
  <c r="AN2710" i="20"/>
  <c r="AO2710" i="20"/>
  <c r="AP2710" i="20"/>
  <c r="AQ2710" i="20"/>
  <c r="AR2710" i="20"/>
  <c r="AS2710" i="20"/>
  <c r="AT2710" i="20"/>
  <c r="AU2710" i="20"/>
  <c r="AH2711" i="20"/>
  <c r="AI2711" i="20"/>
  <c r="AJ2711" i="20" s="1"/>
  <c r="AK2711" i="20"/>
  <c r="AL2711" i="20"/>
  <c r="AM2711" i="20"/>
  <c r="AN2711" i="20"/>
  <c r="AO2711" i="20"/>
  <c r="AP2711" i="20"/>
  <c r="AQ2711" i="20"/>
  <c r="AR2711" i="20"/>
  <c r="AS2711" i="20"/>
  <c r="AT2711" i="20"/>
  <c r="AU2711" i="20"/>
  <c r="AH2712" i="20"/>
  <c r="AI2712" i="20"/>
  <c r="AJ2712" i="20" s="1"/>
  <c r="AK2712" i="20"/>
  <c r="AL2712" i="20"/>
  <c r="AM2712" i="20"/>
  <c r="AN2712" i="20"/>
  <c r="AO2712" i="20"/>
  <c r="AP2712" i="20"/>
  <c r="AQ2712" i="20"/>
  <c r="AR2712" i="20"/>
  <c r="AS2712" i="20"/>
  <c r="AT2712" i="20"/>
  <c r="AU2712" i="20"/>
  <c r="AH2713" i="20"/>
  <c r="AI2713" i="20"/>
  <c r="AJ2713" i="20" s="1"/>
  <c r="AK2713" i="20"/>
  <c r="AL2713" i="20"/>
  <c r="AM2713" i="20"/>
  <c r="AN2713" i="20"/>
  <c r="AO2713" i="20"/>
  <c r="AP2713" i="20"/>
  <c r="AQ2713" i="20"/>
  <c r="AR2713" i="20"/>
  <c r="AS2713" i="20"/>
  <c r="AT2713" i="20"/>
  <c r="AU2713" i="20"/>
  <c r="AH2714" i="20"/>
  <c r="AI2714" i="20"/>
  <c r="AJ2714" i="20" s="1"/>
  <c r="AK2714" i="20"/>
  <c r="AL2714" i="20"/>
  <c r="AM2714" i="20"/>
  <c r="AN2714" i="20"/>
  <c r="AO2714" i="20"/>
  <c r="AP2714" i="20"/>
  <c r="AQ2714" i="20"/>
  <c r="AR2714" i="20"/>
  <c r="AS2714" i="20"/>
  <c r="AT2714" i="20"/>
  <c r="AU2714" i="20"/>
  <c r="AH2715" i="20"/>
  <c r="AI2715" i="20"/>
  <c r="AJ2715" i="20" s="1"/>
  <c r="AK2715" i="20"/>
  <c r="AL2715" i="20"/>
  <c r="AM2715" i="20"/>
  <c r="AN2715" i="20"/>
  <c r="AO2715" i="20"/>
  <c r="AP2715" i="20"/>
  <c r="AQ2715" i="20"/>
  <c r="AR2715" i="20"/>
  <c r="AS2715" i="20"/>
  <c r="AT2715" i="20"/>
  <c r="AU2715" i="20"/>
  <c r="AH2716" i="20"/>
  <c r="AI2716" i="20"/>
  <c r="AJ2716" i="20" s="1"/>
  <c r="AK2716" i="20"/>
  <c r="AL2716" i="20"/>
  <c r="AM2716" i="20"/>
  <c r="AN2716" i="20"/>
  <c r="AO2716" i="20"/>
  <c r="AP2716" i="20"/>
  <c r="AQ2716" i="20"/>
  <c r="AR2716" i="20"/>
  <c r="AS2716" i="20"/>
  <c r="AT2716" i="20"/>
  <c r="AU2716" i="20"/>
  <c r="AH2717" i="20"/>
  <c r="AI2717" i="20"/>
  <c r="AJ2717" i="20" s="1"/>
  <c r="AK2717" i="20"/>
  <c r="AL2717" i="20"/>
  <c r="AM2717" i="20"/>
  <c r="AN2717" i="20"/>
  <c r="AO2717" i="20"/>
  <c r="AP2717" i="20"/>
  <c r="AQ2717" i="20"/>
  <c r="AR2717" i="20"/>
  <c r="AS2717" i="20"/>
  <c r="AT2717" i="20"/>
  <c r="AU2717" i="20"/>
  <c r="AH2718" i="20"/>
  <c r="AI2718" i="20"/>
  <c r="AJ2718" i="20" s="1"/>
  <c r="AK2718" i="20"/>
  <c r="AL2718" i="20"/>
  <c r="AM2718" i="20"/>
  <c r="AN2718" i="20"/>
  <c r="AO2718" i="20"/>
  <c r="AP2718" i="20"/>
  <c r="AQ2718" i="20"/>
  <c r="AR2718" i="20"/>
  <c r="AS2718" i="20"/>
  <c r="AT2718" i="20"/>
  <c r="AU2718" i="20"/>
  <c r="AH2719" i="20"/>
  <c r="AI2719" i="20"/>
  <c r="AJ2719" i="20" s="1"/>
  <c r="AK2719" i="20"/>
  <c r="AL2719" i="20"/>
  <c r="AM2719" i="20"/>
  <c r="AN2719" i="20"/>
  <c r="AO2719" i="20"/>
  <c r="AP2719" i="20"/>
  <c r="AQ2719" i="20"/>
  <c r="AR2719" i="20"/>
  <c r="AS2719" i="20"/>
  <c r="AT2719" i="20"/>
  <c r="AU2719" i="20"/>
  <c r="AH2720" i="20"/>
  <c r="AI2720" i="20"/>
  <c r="AJ2720" i="20" s="1"/>
  <c r="AK2720" i="20"/>
  <c r="AL2720" i="20"/>
  <c r="AM2720" i="20"/>
  <c r="AN2720" i="20"/>
  <c r="AO2720" i="20"/>
  <c r="AP2720" i="20"/>
  <c r="AQ2720" i="20"/>
  <c r="AR2720" i="20"/>
  <c r="AS2720" i="20"/>
  <c r="AT2720" i="20"/>
  <c r="AU2720" i="20"/>
  <c r="AH2721" i="20"/>
  <c r="AI2721" i="20"/>
  <c r="AJ2721" i="20" s="1"/>
  <c r="AK2721" i="20"/>
  <c r="AL2721" i="20"/>
  <c r="AM2721" i="20"/>
  <c r="AN2721" i="20"/>
  <c r="AO2721" i="20"/>
  <c r="AP2721" i="20"/>
  <c r="AQ2721" i="20"/>
  <c r="AR2721" i="20"/>
  <c r="AS2721" i="20"/>
  <c r="AT2721" i="20"/>
  <c r="AU2721" i="20"/>
  <c r="AH2722" i="20"/>
  <c r="AI2722" i="20"/>
  <c r="AJ2722" i="20" s="1"/>
  <c r="AK2722" i="20"/>
  <c r="AL2722" i="20"/>
  <c r="AM2722" i="20"/>
  <c r="AN2722" i="20"/>
  <c r="AO2722" i="20"/>
  <c r="AP2722" i="20"/>
  <c r="AQ2722" i="20"/>
  <c r="AR2722" i="20"/>
  <c r="AS2722" i="20"/>
  <c r="AT2722" i="20"/>
  <c r="AU2722" i="20"/>
  <c r="AH2723" i="20"/>
  <c r="AI2723" i="20"/>
  <c r="AJ2723" i="20" s="1"/>
  <c r="AK2723" i="20"/>
  <c r="AL2723" i="20"/>
  <c r="AM2723" i="20"/>
  <c r="AN2723" i="20"/>
  <c r="AO2723" i="20"/>
  <c r="AP2723" i="20"/>
  <c r="AQ2723" i="20"/>
  <c r="AR2723" i="20"/>
  <c r="AS2723" i="20"/>
  <c r="AT2723" i="20"/>
  <c r="AU2723" i="20"/>
  <c r="AH2724" i="20"/>
  <c r="AI2724" i="20"/>
  <c r="AJ2724" i="20" s="1"/>
  <c r="AK2724" i="20"/>
  <c r="AL2724" i="20"/>
  <c r="AM2724" i="20"/>
  <c r="AN2724" i="20"/>
  <c r="AO2724" i="20"/>
  <c r="AP2724" i="20"/>
  <c r="AQ2724" i="20"/>
  <c r="AR2724" i="20"/>
  <c r="AS2724" i="20"/>
  <c r="AT2724" i="20"/>
  <c r="AU2724" i="20"/>
  <c r="AH2725" i="20"/>
  <c r="AI2725" i="20"/>
  <c r="AJ2725" i="20" s="1"/>
  <c r="AK2725" i="20"/>
  <c r="AL2725" i="20"/>
  <c r="AM2725" i="20"/>
  <c r="AN2725" i="20"/>
  <c r="AO2725" i="20"/>
  <c r="AP2725" i="20"/>
  <c r="AQ2725" i="20"/>
  <c r="AR2725" i="20"/>
  <c r="AS2725" i="20"/>
  <c r="AT2725" i="20"/>
  <c r="AU2725" i="20"/>
  <c r="AH2726" i="20"/>
  <c r="AI2726" i="20"/>
  <c r="AJ2726" i="20" s="1"/>
  <c r="AK2726" i="20"/>
  <c r="AL2726" i="20"/>
  <c r="AM2726" i="20"/>
  <c r="AN2726" i="20"/>
  <c r="AO2726" i="20"/>
  <c r="AP2726" i="20"/>
  <c r="AQ2726" i="20"/>
  <c r="AR2726" i="20"/>
  <c r="AS2726" i="20"/>
  <c r="AT2726" i="20"/>
  <c r="AU2726" i="20"/>
  <c r="AH2727" i="20"/>
  <c r="AI2727" i="20"/>
  <c r="AJ2727" i="20" s="1"/>
  <c r="AK2727" i="20"/>
  <c r="AL2727" i="20"/>
  <c r="AM2727" i="20"/>
  <c r="AN2727" i="20"/>
  <c r="AO2727" i="20"/>
  <c r="AP2727" i="20"/>
  <c r="AQ2727" i="20"/>
  <c r="AR2727" i="20"/>
  <c r="AS2727" i="20"/>
  <c r="AT2727" i="20"/>
  <c r="AU2727" i="20"/>
  <c r="AH2728" i="20"/>
  <c r="AI2728" i="20"/>
  <c r="AJ2728" i="20" s="1"/>
  <c r="AK2728" i="20"/>
  <c r="AL2728" i="20"/>
  <c r="AM2728" i="20"/>
  <c r="AN2728" i="20"/>
  <c r="AO2728" i="20"/>
  <c r="AP2728" i="20"/>
  <c r="AQ2728" i="20"/>
  <c r="AR2728" i="20"/>
  <c r="AS2728" i="20"/>
  <c r="AT2728" i="20"/>
  <c r="AU2728" i="20"/>
  <c r="AH2729" i="20"/>
  <c r="AI2729" i="20"/>
  <c r="AJ2729" i="20" s="1"/>
  <c r="AK2729" i="20"/>
  <c r="AL2729" i="20"/>
  <c r="AM2729" i="20"/>
  <c r="AN2729" i="20"/>
  <c r="AO2729" i="20"/>
  <c r="AP2729" i="20"/>
  <c r="AQ2729" i="20"/>
  <c r="AR2729" i="20"/>
  <c r="AS2729" i="20"/>
  <c r="AT2729" i="20"/>
  <c r="AU2729" i="20"/>
  <c r="AH2730" i="20"/>
  <c r="AI2730" i="20"/>
  <c r="AJ2730" i="20" s="1"/>
  <c r="AK2730" i="20"/>
  <c r="AL2730" i="20"/>
  <c r="AM2730" i="20"/>
  <c r="AN2730" i="20"/>
  <c r="AO2730" i="20"/>
  <c r="AP2730" i="20"/>
  <c r="AQ2730" i="20"/>
  <c r="AR2730" i="20"/>
  <c r="AS2730" i="20"/>
  <c r="AT2730" i="20"/>
  <c r="AU2730" i="20"/>
  <c r="AH2731" i="20"/>
  <c r="AI2731" i="20"/>
  <c r="AJ2731" i="20" s="1"/>
  <c r="AK2731" i="20"/>
  <c r="AL2731" i="20"/>
  <c r="AM2731" i="20"/>
  <c r="AN2731" i="20"/>
  <c r="AO2731" i="20"/>
  <c r="AP2731" i="20"/>
  <c r="AQ2731" i="20"/>
  <c r="AR2731" i="20"/>
  <c r="AS2731" i="20"/>
  <c r="AT2731" i="20"/>
  <c r="AU2731" i="20"/>
  <c r="AH2732" i="20"/>
  <c r="AI2732" i="20"/>
  <c r="AJ2732" i="20" s="1"/>
  <c r="AK2732" i="20"/>
  <c r="AL2732" i="20"/>
  <c r="AM2732" i="20"/>
  <c r="AN2732" i="20"/>
  <c r="AO2732" i="20"/>
  <c r="AP2732" i="20"/>
  <c r="AQ2732" i="20"/>
  <c r="AR2732" i="20"/>
  <c r="AS2732" i="20"/>
  <c r="AT2732" i="20"/>
  <c r="AU2732" i="20"/>
  <c r="AH2733" i="20"/>
  <c r="AI2733" i="20"/>
  <c r="AJ2733" i="20" s="1"/>
  <c r="AK2733" i="20"/>
  <c r="AL2733" i="20"/>
  <c r="AM2733" i="20"/>
  <c r="AN2733" i="20"/>
  <c r="AO2733" i="20"/>
  <c r="AP2733" i="20"/>
  <c r="AQ2733" i="20"/>
  <c r="AR2733" i="20"/>
  <c r="AS2733" i="20"/>
  <c r="AT2733" i="20"/>
  <c r="AU2733" i="20"/>
  <c r="AH2734" i="20"/>
  <c r="AI2734" i="20"/>
  <c r="AJ2734" i="20" s="1"/>
  <c r="AK2734" i="20"/>
  <c r="AL2734" i="20"/>
  <c r="AM2734" i="20"/>
  <c r="AN2734" i="20"/>
  <c r="AO2734" i="20"/>
  <c r="AP2734" i="20"/>
  <c r="AQ2734" i="20"/>
  <c r="AR2734" i="20"/>
  <c r="AS2734" i="20"/>
  <c r="AT2734" i="20"/>
  <c r="AU2734" i="20"/>
  <c r="AH2735" i="20"/>
  <c r="AI2735" i="20"/>
  <c r="AJ2735" i="20" s="1"/>
  <c r="AK2735" i="20"/>
  <c r="AL2735" i="20"/>
  <c r="AM2735" i="20"/>
  <c r="AN2735" i="20"/>
  <c r="AO2735" i="20"/>
  <c r="AP2735" i="20"/>
  <c r="AQ2735" i="20"/>
  <c r="AR2735" i="20"/>
  <c r="AS2735" i="20"/>
  <c r="AT2735" i="20"/>
  <c r="AU2735" i="20"/>
  <c r="AH2736" i="20"/>
  <c r="AI2736" i="20"/>
  <c r="AJ2736" i="20" s="1"/>
  <c r="AK2736" i="20"/>
  <c r="AL2736" i="20"/>
  <c r="AM2736" i="20"/>
  <c r="AN2736" i="20"/>
  <c r="AO2736" i="20"/>
  <c r="AP2736" i="20"/>
  <c r="AQ2736" i="20"/>
  <c r="AR2736" i="20"/>
  <c r="AS2736" i="20"/>
  <c r="AT2736" i="20"/>
  <c r="AU2736" i="20"/>
  <c r="AH2737" i="20"/>
  <c r="AI2737" i="20"/>
  <c r="AJ2737" i="20" s="1"/>
  <c r="AK2737" i="20"/>
  <c r="AL2737" i="20"/>
  <c r="AM2737" i="20"/>
  <c r="AN2737" i="20"/>
  <c r="AO2737" i="20"/>
  <c r="AP2737" i="20"/>
  <c r="AQ2737" i="20"/>
  <c r="AR2737" i="20"/>
  <c r="AS2737" i="20"/>
  <c r="AT2737" i="20"/>
  <c r="AU2737" i="20"/>
  <c r="AH2738" i="20"/>
  <c r="AI2738" i="20"/>
  <c r="AJ2738" i="20" s="1"/>
  <c r="AK2738" i="20"/>
  <c r="AL2738" i="20"/>
  <c r="AM2738" i="20"/>
  <c r="AN2738" i="20"/>
  <c r="AO2738" i="20"/>
  <c r="AP2738" i="20"/>
  <c r="AQ2738" i="20"/>
  <c r="AR2738" i="20"/>
  <c r="AS2738" i="20"/>
  <c r="AT2738" i="20"/>
  <c r="AU2738" i="20"/>
  <c r="AH2739" i="20"/>
  <c r="AI2739" i="20"/>
  <c r="AJ2739" i="20" s="1"/>
  <c r="AK2739" i="20"/>
  <c r="AL2739" i="20"/>
  <c r="AM2739" i="20"/>
  <c r="AN2739" i="20"/>
  <c r="AO2739" i="20"/>
  <c r="AP2739" i="20"/>
  <c r="AQ2739" i="20"/>
  <c r="AR2739" i="20"/>
  <c r="AS2739" i="20"/>
  <c r="AT2739" i="20"/>
  <c r="AU2739" i="20"/>
  <c r="AH2740" i="20"/>
  <c r="AI2740" i="20"/>
  <c r="AJ2740" i="20" s="1"/>
  <c r="AK2740" i="20"/>
  <c r="AL2740" i="20"/>
  <c r="AM2740" i="20"/>
  <c r="AN2740" i="20"/>
  <c r="AO2740" i="20"/>
  <c r="AP2740" i="20"/>
  <c r="AQ2740" i="20"/>
  <c r="AR2740" i="20"/>
  <c r="AS2740" i="20"/>
  <c r="AT2740" i="20"/>
  <c r="AU2740" i="20"/>
  <c r="AH2741" i="20"/>
  <c r="AI2741" i="20"/>
  <c r="AJ2741" i="20" s="1"/>
  <c r="AK2741" i="20"/>
  <c r="AL2741" i="20"/>
  <c r="AM2741" i="20"/>
  <c r="AN2741" i="20"/>
  <c r="AO2741" i="20"/>
  <c r="AP2741" i="20"/>
  <c r="AQ2741" i="20"/>
  <c r="AR2741" i="20"/>
  <c r="AS2741" i="20"/>
  <c r="AT2741" i="20"/>
  <c r="AU2741" i="20"/>
  <c r="AH2742" i="20"/>
  <c r="AI2742" i="20"/>
  <c r="AJ2742" i="20" s="1"/>
  <c r="AK2742" i="20"/>
  <c r="AL2742" i="20"/>
  <c r="AM2742" i="20"/>
  <c r="AN2742" i="20"/>
  <c r="AO2742" i="20"/>
  <c r="AP2742" i="20"/>
  <c r="AQ2742" i="20"/>
  <c r="AR2742" i="20"/>
  <c r="AS2742" i="20"/>
  <c r="AT2742" i="20"/>
  <c r="AU2742" i="20"/>
  <c r="AH2743" i="20"/>
  <c r="AI2743" i="20"/>
  <c r="AJ2743" i="20" s="1"/>
  <c r="AK2743" i="20"/>
  <c r="AL2743" i="20"/>
  <c r="AM2743" i="20"/>
  <c r="AN2743" i="20"/>
  <c r="AO2743" i="20"/>
  <c r="AP2743" i="20"/>
  <c r="AQ2743" i="20"/>
  <c r="AR2743" i="20"/>
  <c r="AS2743" i="20"/>
  <c r="AT2743" i="20"/>
  <c r="AU2743" i="20"/>
  <c r="AH2744" i="20"/>
  <c r="AI2744" i="20"/>
  <c r="AJ2744" i="20" s="1"/>
  <c r="AK2744" i="20"/>
  <c r="AL2744" i="20"/>
  <c r="AM2744" i="20"/>
  <c r="AN2744" i="20"/>
  <c r="AO2744" i="20"/>
  <c r="AP2744" i="20"/>
  <c r="AQ2744" i="20"/>
  <c r="AR2744" i="20"/>
  <c r="AS2744" i="20"/>
  <c r="AT2744" i="20"/>
  <c r="AU2744" i="20"/>
  <c r="AH2745" i="20"/>
  <c r="AI2745" i="20"/>
  <c r="AJ2745" i="20" s="1"/>
  <c r="AK2745" i="20"/>
  <c r="AL2745" i="20"/>
  <c r="AM2745" i="20"/>
  <c r="AN2745" i="20"/>
  <c r="AO2745" i="20"/>
  <c r="AP2745" i="20"/>
  <c r="AQ2745" i="20"/>
  <c r="AR2745" i="20"/>
  <c r="AS2745" i="20"/>
  <c r="AT2745" i="20"/>
  <c r="AU2745" i="20"/>
  <c r="AH2746" i="20"/>
  <c r="AI2746" i="20"/>
  <c r="AJ2746" i="20" s="1"/>
  <c r="AK2746" i="20"/>
  <c r="AL2746" i="20"/>
  <c r="AM2746" i="20"/>
  <c r="AN2746" i="20"/>
  <c r="AO2746" i="20"/>
  <c r="AP2746" i="20"/>
  <c r="AQ2746" i="20"/>
  <c r="AR2746" i="20"/>
  <c r="AS2746" i="20"/>
  <c r="AT2746" i="20"/>
  <c r="AU2746" i="20"/>
  <c r="AH2747" i="20"/>
  <c r="AI2747" i="20"/>
  <c r="AJ2747" i="20" s="1"/>
  <c r="AK2747" i="20"/>
  <c r="AL2747" i="20"/>
  <c r="AM2747" i="20"/>
  <c r="AN2747" i="20"/>
  <c r="AO2747" i="20"/>
  <c r="AP2747" i="20"/>
  <c r="AQ2747" i="20"/>
  <c r="AR2747" i="20"/>
  <c r="AS2747" i="20"/>
  <c r="AT2747" i="20"/>
  <c r="AU2747" i="20"/>
  <c r="AH2748" i="20"/>
  <c r="AI2748" i="20"/>
  <c r="AJ2748" i="20" s="1"/>
  <c r="AK2748" i="20"/>
  <c r="AL2748" i="20"/>
  <c r="AM2748" i="20"/>
  <c r="AN2748" i="20"/>
  <c r="AO2748" i="20"/>
  <c r="AP2748" i="20"/>
  <c r="AQ2748" i="20"/>
  <c r="AR2748" i="20"/>
  <c r="AS2748" i="20"/>
  <c r="AT2748" i="20"/>
  <c r="AU2748" i="20"/>
  <c r="AH2749" i="20"/>
  <c r="AI2749" i="20"/>
  <c r="AJ2749" i="20" s="1"/>
  <c r="AK2749" i="20"/>
  <c r="AL2749" i="20"/>
  <c r="AM2749" i="20"/>
  <c r="AN2749" i="20"/>
  <c r="AO2749" i="20"/>
  <c r="AP2749" i="20"/>
  <c r="AQ2749" i="20"/>
  <c r="AR2749" i="20"/>
  <c r="AS2749" i="20"/>
  <c r="AT2749" i="20"/>
  <c r="AU2749" i="20"/>
  <c r="AH2750" i="20"/>
  <c r="AI2750" i="20"/>
  <c r="AJ2750" i="20" s="1"/>
  <c r="AK2750" i="20"/>
  <c r="AL2750" i="20"/>
  <c r="AM2750" i="20"/>
  <c r="AN2750" i="20"/>
  <c r="AO2750" i="20"/>
  <c r="AP2750" i="20"/>
  <c r="AQ2750" i="20"/>
  <c r="AR2750" i="20"/>
  <c r="AS2750" i="20"/>
  <c r="AT2750" i="20"/>
  <c r="AU2750" i="20"/>
  <c r="AH2751" i="20"/>
  <c r="AI2751" i="20"/>
  <c r="AJ2751" i="20" s="1"/>
  <c r="AK2751" i="20"/>
  <c r="AL2751" i="20"/>
  <c r="AM2751" i="20"/>
  <c r="AN2751" i="20"/>
  <c r="AO2751" i="20"/>
  <c r="AP2751" i="20"/>
  <c r="AQ2751" i="20"/>
  <c r="AR2751" i="20"/>
  <c r="AS2751" i="20"/>
  <c r="AT2751" i="20"/>
  <c r="AU2751" i="20"/>
  <c r="AH2752" i="20"/>
  <c r="AI2752" i="20"/>
  <c r="AJ2752" i="20" s="1"/>
  <c r="AK2752" i="20"/>
  <c r="AL2752" i="20"/>
  <c r="AM2752" i="20"/>
  <c r="AN2752" i="20"/>
  <c r="AO2752" i="20"/>
  <c r="AP2752" i="20"/>
  <c r="AQ2752" i="20"/>
  <c r="AR2752" i="20"/>
  <c r="AS2752" i="20"/>
  <c r="AT2752" i="20"/>
  <c r="AU2752" i="20"/>
  <c r="AH2753" i="20"/>
  <c r="AI2753" i="20"/>
  <c r="AJ2753" i="20" s="1"/>
  <c r="AK2753" i="20"/>
  <c r="AL2753" i="20"/>
  <c r="AM2753" i="20"/>
  <c r="AN2753" i="20"/>
  <c r="AO2753" i="20"/>
  <c r="AP2753" i="20"/>
  <c r="AQ2753" i="20"/>
  <c r="AR2753" i="20"/>
  <c r="AS2753" i="20"/>
  <c r="AT2753" i="20"/>
  <c r="AU2753" i="20"/>
  <c r="AH2754" i="20"/>
  <c r="AI2754" i="20"/>
  <c r="AJ2754" i="20" s="1"/>
  <c r="AK2754" i="20"/>
  <c r="AL2754" i="20"/>
  <c r="AM2754" i="20"/>
  <c r="AN2754" i="20"/>
  <c r="AO2754" i="20"/>
  <c r="AP2754" i="20"/>
  <c r="AQ2754" i="20"/>
  <c r="AR2754" i="20"/>
  <c r="AS2754" i="20"/>
  <c r="AT2754" i="20"/>
  <c r="AU2754" i="20"/>
  <c r="AH2755" i="20"/>
  <c r="AI2755" i="20"/>
  <c r="AJ2755" i="20" s="1"/>
  <c r="AK2755" i="20"/>
  <c r="AL2755" i="20"/>
  <c r="AM2755" i="20"/>
  <c r="AN2755" i="20"/>
  <c r="AO2755" i="20"/>
  <c r="AP2755" i="20"/>
  <c r="AQ2755" i="20"/>
  <c r="AR2755" i="20"/>
  <c r="AS2755" i="20"/>
  <c r="AT2755" i="20"/>
  <c r="AU2755" i="20"/>
  <c r="AH2756" i="20"/>
  <c r="AI2756" i="20"/>
  <c r="AJ2756" i="20" s="1"/>
  <c r="AK2756" i="20"/>
  <c r="AL2756" i="20"/>
  <c r="AM2756" i="20"/>
  <c r="AN2756" i="20"/>
  <c r="AO2756" i="20"/>
  <c r="AP2756" i="20"/>
  <c r="AQ2756" i="20"/>
  <c r="AR2756" i="20"/>
  <c r="AS2756" i="20"/>
  <c r="AT2756" i="20"/>
  <c r="AU2756" i="20"/>
  <c r="AH2757" i="20"/>
  <c r="AI2757" i="20"/>
  <c r="AJ2757" i="20" s="1"/>
  <c r="AK2757" i="20"/>
  <c r="AL2757" i="20"/>
  <c r="AM2757" i="20"/>
  <c r="AN2757" i="20"/>
  <c r="AO2757" i="20"/>
  <c r="AP2757" i="20"/>
  <c r="AQ2757" i="20"/>
  <c r="AR2757" i="20"/>
  <c r="AS2757" i="20"/>
  <c r="AT2757" i="20"/>
  <c r="AU2757" i="20"/>
  <c r="AH2758" i="20"/>
  <c r="AI2758" i="20"/>
  <c r="AJ2758" i="20" s="1"/>
  <c r="AK2758" i="20"/>
  <c r="AL2758" i="20"/>
  <c r="AM2758" i="20"/>
  <c r="AN2758" i="20"/>
  <c r="AO2758" i="20"/>
  <c r="AP2758" i="20"/>
  <c r="AQ2758" i="20"/>
  <c r="AR2758" i="20"/>
  <c r="AS2758" i="20"/>
  <c r="AT2758" i="20"/>
  <c r="AU2758" i="20"/>
  <c r="AH2759" i="20"/>
  <c r="AI2759" i="20"/>
  <c r="AJ2759" i="20" s="1"/>
  <c r="AK2759" i="20"/>
  <c r="AL2759" i="20"/>
  <c r="AM2759" i="20"/>
  <c r="AN2759" i="20"/>
  <c r="AO2759" i="20"/>
  <c r="AP2759" i="20"/>
  <c r="AQ2759" i="20"/>
  <c r="AR2759" i="20"/>
  <c r="AS2759" i="20"/>
  <c r="AT2759" i="20"/>
  <c r="AU2759" i="20"/>
  <c r="AH2760" i="20"/>
  <c r="AI2760" i="20"/>
  <c r="AJ2760" i="20" s="1"/>
  <c r="AK2760" i="20"/>
  <c r="AL2760" i="20"/>
  <c r="AM2760" i="20"/>
  <c r="AN2760" i="20"/>
  <c r="AO2760" i="20"/>
  <c r="AP2760" i="20"/>
  <c r="AQ2760" i="20"/>
  <c r="AR2760" i="20"/>
  <c r="AS2760" i="20"/>
  <c r="AT2760" i="20"/>
  <c r="AU2760" i="20"/>
  <c r="AH2761" i="20"/>
  <c r="AI2761" i="20"/>
  <c r="AJ2761" i="20" s="1"/>
  <c r="AK2761" i="20"/>
  <c r="AL2761" i="20"/>
  <c r="AM2761" i="20"/>
  <c r="AN2761" i="20"/>
  <c r="AO2761" i="20"/>
  <c r="AP2761" i="20"/>
  <c r="AQ2761" i="20"/>
  <c r="AR2761" i="20"/>
  <c r="AS2761" i="20"/>
  <c r="AT2761" i="20"/>
  <c r="AU2761" i="20"/>
  <c r="AH2762" i="20"/>
  <c r="AI2762" i="20"/>
  <c r="AJ2762" i="20" s="1"/>
  <c r="AK2762" i="20"/>
  <c r="AL2762" i="20"/>
  <c r="AM2762" i="20"/>
  <c r="AN2762" i="20"/>
  <c r="AO2762" i="20"/>
  <c r="AP2762" i="20"/>
  <c r="AQ2762" i="20"/>
  <c r="AR2762" i="20"/>
  <c r="AS2762" i="20"/>
  <c r="AT2762" i="20"/>
  <c r="AU2762" i="20"/>
  <c r="AH2763" i="20"/>
  <c r="AI2763" i="20"/>
  <c r="AJ2763" i="20" s="1"/>
  <c r="AK2763" i="20"/>
  <c r="AL2763" i="20"/>
  <c r="AM2763" i="20"/>
  <c r="AN2763" i="20"/>
  <c r="AO2763" i="20"/>
  <c r="AP2763" i="20"/>
  <c r="AQ2763" i="20"/>
  <c r="AR2763" i="20"/>
  <c r="AS2763" i="20"/>
  <c r="AT2763" i="20"/>
  <c r="AU2763" i="20"/>
  <c r="AH2764" i="20"/>
  <c r="AI2764" i="20"/>
  <c r="AJ2764" i="20" s="1"/>
  <c r="AK2764" i="20"/>
  <c r="AL2764" i="20"/>
  <c r="AM2764" i="20"/>
  <c r="AN2764" i="20"/>
  <c r="AO2764" i="20"/>
  <c r="AP2764" i="20"/>
  <c r="AQ2764" i="20"/>
  <c r="AR2764" i="20"/>
  <c r="AS2764" i="20"/>
  <c r="AT2764" i="20"/>
  <c r="AU2764" i="20"/>
  <c r="AH2765" i="20"/>
  <c r="AI2765" i="20"/>
  <c r="AJ2765" i="20" s="1"/>
  <c r="AK2765" i="20"/>
  <c r="AL2765" i="20"/>
  <c r="AM2765" i="20"/>
  <c r="AN2765" i="20"/>
  <c r="AO2765" i="20"/>
  <c r="AP2765" i="20"/>
  <c r="AQ2765" i="20"/>
  <c r="AR2765" i="20"/>
  <c r="AS2765" i="20"/>
  <c r="AT2765" i="20"/>
  <c r="AU2765" i="20"/>
  <c r="AH2766" i="20"/>
  <c r="AI2766" i="20"/>
  <c r="AJ2766" i="20" s="1"/>
  <c r="AK2766" i="20"/>
  <c r="AL2766" i="20"/>
  <c r="AM2766" i="20"/>
  <c r="AN2766" i="20"/>
  <c r="AO2766" i="20"/>
  <c r="AP2766" i="20"/>
  <c r="AQ2766" i="20"/>
  <c r="AR2766" i="20"/>
  <c r="AS2766" i="20"/>
  <c r="AT2766" i="20"/>
  <c r="AU2766" i="20"/>
  <c r="AH2767" i="20"/>
  <c r="AI2767" i="20"/>
  <c r="AJ2767" i="20" s="1"/>
  <c r="AK2767" i="20"/>
  <c r="AL2767" i="20"/>
  <c r="AM2767" i="20"/>
  <c r="AN2767" i="20"/>
  <c r="AO2767" i="20"/>
  <c r="AP2767" i="20"/>
  <c r="AQ2767" i="20"/>
  <c r="AR2767" i="20"/>
  <c r="AS2767" i="20"/>
  <c r="AT2767" i="20"/>
  <c r="AU2767" i="20"/>
  <c r="AH2768" i="20"/>
  <c r="AI2768" i="20"/>
  <c r="AJ2768" i="20" s="1"/>
  <c r="AK2768" i="20"/>
  <c r="AL2768" i="20"/>
  <c r="AM2768" i="20"/>
  <c r="AN2768" i="20"/>
  <c r="AO2768" i="20"/>
  <c r="AP2768" i="20"/>
  <c r="AQ2768" i="20"/>
  <c r="AR2768" i="20"/>
  <c r="AS2768" i="20"/>
  <c r="AT2768" i="20"/>
  <c r="AU2768" i="20"/>
  <c r="AH2769" i="20"/>
  <c r="AI2769" i="20"/>
  <c r="AJ2769" i="20" s="1"/>
  <c r="AK2769" i="20"/>
  <c r="AL2769" i="20"/>
  <c r="AM2769" i="20"/>
  <c r="AN2769" i="20"/>
  <c r="AO2769" i="20"/>
  <c r="AP2769" i="20"/>
  <c r="AQ2769" i="20"/>
  <c r="AR2769" i="20"/>
  <c r="AS2769" i="20"/>
  <c r="AT2769" i="20"/>
  <c r="AU2769" i="20"/>
  <c r="AH2770" i="20"/>
  <c r="AI2770" i="20"/>
  <c r="AJ2770" i="20" s="1"/>
  <c r="AK2770" i="20"/>
  <c r="AL2770" i="20"/>
  <c r="AM2770" i="20"/>
  <c r="AN2770" i="20"/>
  <c r="AO2770" i="20"/>
  <c r="AP2770" i="20"/>
  <c r="AQ2770" i="20"/>
  <c r="AR2770" i="20"/>
  <c r="AS2770" i="20"/>
  <c r="AT2770" i="20"/>
  <c r="AU2770" i="20"/>
  <c r="AH2771" i="20"/>
  <c r="AI2771" i="20"/>
  <c r="AJ2771" i="20" s="1"/>
  <c r="AK2771" i="20"/>
  <c r="AL2771" i="20"/>
  <c r="AM2771" i="20"/>
  <c r="AN2771" i="20"/>
  <c r="AO2771" i="20"/>
  <c r="AP2771" i="20"/>
  <c r="AQ2771" i="20"/>
  <c r="AR2771" i="20"/>
  <c r="AS2771" i="20"/>
  <c r="AT2771" i="20"/>
  <c r="AU2771" i="20"/>
  <c r="AH2772" i="20"/>
  <c r="AI2772" i="20"/>
  <c r="AJ2772" i="20" s="1"/>
  <c r="AK2772" i="20"/>
  <c r="AL2772" i="20"/>
  <c r="AM2772" i="20"/>
  <c r="AN2772" i="20"/>
  <c r="AO2772" i="20"/>
  <c r="AP2772" i="20"/>
  <c r="AQ2772" i="20"/>
  <c r="AR2772" i="20"/>
  <c r="AS2772" i="20"/>
  <c r="AT2772" i="20"/>
  <c r="AU2772" i="20"/>
  <c r="AH2773" i="20"/>
  <c r="AI2773" i="20"/>
  <c r="AJ2773" i="20" s="1"/>
  <c r="AK2773" i="20"/>
  <c r="AL2773" i="20"/>
  <c r="AM2773" i="20"/>
  <c r="AN2773" i="20"/>
  <c r="AO2773" i="20"/>
  <c r="AP2773" i="20"/>
  <c r="AQ2773" i="20"/>
  <c r="AR2773" i="20"/>
  <c r="AS2773" i="20"/>
  <c r="AT2773" i="20"/>
  <c r="AU2773" i="20"/>
  <c r="AH2774" i="20"/>
  <c r="AI2774" i="20"/>
  <c r="AJ2774" i="20" s="1"/>
  <c r="AK2774" i="20"/>
  <c r="AL2774" i="20"/>
  <c r="AM2774" i="20"/>
  <c r="AN2774" i="20"/>
  <c r="AO2774" i="20"/>
  <c r="AP2774" i="20"/>
  <c r="AQ2774" i="20"/>
  <c r="AR2774" i="20"/>
  <c r="AS2774" i="20"/>
  <c r="AT2774" i="20"/>
  <c r="AU2774" i="20"/>
  <c r="AH2775" i="20"/>
  <c r="AI2775" i="20"/>
  <c r="AJ2775" i="20" s="1"/>
  <c r="AK2775" i="20"/>
  <c r="AL2775" i="20"/>
  <c r="AM2775" i="20"/>
  <c r="AN2775" i="20"/>
  <c r="AO2775" i="20"/>
  <c r="AP2775" i="20"/>
  <c r="AQ2775" i="20"/>
  <c r="AR2775" i="20"/>
  <c r="AS2775" i="20"/>
  <c r="AT2775" i="20"/>
  <c r="AU2775" i="20"/>
  <c r="AH2776" i="20"/>
  <c r="AI2776" i="20"/>
  <c r="AJ2776" i="20" s="1"/>
  <c r="AK2776" i="20"/>
  <c r="AL2776" i="20"/>
  <c r="AM2776" i="20"/>
  <c r="AN2776" i="20"/>
  <c r="AO2776" i="20"/>
  <c r="AP2776" i="20"/>
  <c r="AQ2776" i="20"/>
  <c r="AR2776" i="20"/>
  <c r="AS2776" i="20"/>
  <c r="AT2776" i="20"/>
  <c r="AU2776" i="20"/>
  <c r="AH2777" i="20"/>
  <c r="AI2777" i="20"/>
  <c r="AJ2777" i="20" s="1"/>
  <c r="AK2777" i="20"/>
  <c r="AL2777" i="20"/>
  <c r="AM2777" i="20"/>
  <c r="AN2777" i="20"/>
  <c r="AO2777" i="20"/>
  <c r="AP2777" i="20"/>
  <c r="AQ2777" i="20"/>
  <c r="AR2777" i="20"/>
  <c r="AS2777" i="20"/>
  <c r="AT2777" i="20"/>
  <c r="AU2777" i="20"/>
  <c r="AH2778" i="20"/>
  <c r="AI2778" i="20"/>
  <c r="AJ2778" i="20" s="1"/>
  <c r="AK2778" i="20"/>
  <c r="AL2778" i="20"/>
  <c r="AM2778" i="20"/>
  <c r="AN2778" i="20"/>
  <c r="AO2778" i="20"/>
  <c r="AP2778" i="20"/>
  <c r="AQ2778" i="20"/>
  <c r="AR2778" i="20"/>
  <c r="AS2778" i="20"/>
  <c r="AT2778" i="20"/>
  <c r="AU2778" i="20"/>
  <c r="AH2779" i="20"/>
  <c r="AI2779" i="20"/>
  <c r="AJ2779" i="20" s="1"/>
  <c r="AK2779" i="20"/>
  <c r="AL2779" i="20"/>
  <c r="AM2779" i="20"/>
  <c r="AN2779" i="20"/>
  <c r="AO2779" i="20"/>
  <c r="AP2779" i="20"/>
  <c r="AQ2779" i="20"/>
  <c r="AR2779" i="20"/>
  <c r="AS2779" i="20"/>
  <c r="AT2779" i="20"/>
  <c r="AU2779" i="20"/>
  <c r="AH2780" i="20"/>
  <c r="AI2780" i="20"/>
  <c r="AJ2780" i="20" s="1"/>
  <c r="AK2780" i="20"/>
  <c r="AL2780" i="20"/>
  <c r="AM2780" i="20"/>
  <c r="AN2780" i="20"/>
  <c r="AO2780" i="20"/>
  <c r="AP2780" i="20"/>
  <c r="AQ2780" i="20"/>
  <c r="AR2780" i="20"/>
  <c r="AS2780" i="20"/>
  <c r="AT2780" i="20"/>
  <c r="AU2780" i="20"/>
  <c r="AH2781" i="20"/>
  <c r="AI2781" i="20"/>
  <c r="AJ2781" i="20" s="1"/>
  <c r="AK2781" i="20"/>
  <c r="AL2781" i="20"/>
  <c r="AM2781" i="20"/>
  <c r="AN2781" i="20"/>
  <c r="AO2781" i="20"/>
  <c r="AP2781" i="20"/>
  <c r="AQ2781" i="20"/>
  <c r="AR2781" i="20"/>
  <c r="AS2781" i="20"/>
  <c r="AT2781" i="20"/>
  <c r="AU2781" i="20"/>
  <c r="AH2782" i="20"/>
  <c r="AI2782" i="20"/>
  <c r="AJ2782" i="20" s="1"/>
  <c r="AK2782" i="20"/>
  <c r="AL2782" i="20"/>
  <c r="AM2782" i="20"/>
  <c r="AN2782" i="20"/>
  <c r="AO2782" i="20"/>
  <c r="AP2782" i="20"/>
  <c r="AQ2782" i="20"/>
  <c r="AR2782" i="20"/>
  <c r="AS2782" i="20"/>
  <c r="AT2782" i="20"/>
  <c r="AU2782" i="20"/>
  <c r="AH2783" i="20"/>
  <c r="AI2783" i="20"/>
  <c r="AJ2783" i="20" s="1"/>
  <c r="AK2783" i="20"/>
  <c r="AL2783" i="20"/>
  <c r="AM2783" i="20"/>
  <c r="AN2783" i="20"/>
  <c r="AO2783" i="20"/>
  <c r="AP2783" i="20"/>
  <c r="AQ2783" i="20"/>
  <c r="AR2783" i="20"/>
  <c r="AS2783" i="20"/>
  <c r="AT2783" i="20"/>
  <c r="AU2783" i="20"/>
  <c r="AH2784" i="20"/>
  <c r="AI2784" i="20"/>
  <c r="AJ2784" i="20" s="1"/>
  <c r="AK2784" i="20"/>
  <c r="AL2784" i="20"/>
  <c r="AM2784" i="20"/>
  <c r="AN2784" i="20"/>
  <c r="AO2784" i="20"/>
  <c r="AP2784" i="20"/>
  <c r="AQ2784" i="20"/>
  <c r="AR2784" i="20"/>
  <c r="AS2784" i="20"/>
  <c r="AT2784" i="20"/>
  <c r="AU2784" i="20"/>
  <c r="AH2785" i="20"/>
  <c r="AI2785" i="20"/>
  <c r="AJ2785" i="20" s="1"/>
  <c r="AK2785" i="20"/>
  <c r="AL2785" i="20"/>
  <c r="AM2785" i="20"/>
  <c r="AN2785" i="20"/>
  <c r="AO2785" i="20"/>
  <c r="AP2785" i="20"/>
  <c r="AQ2785" i="20"/>
  <c r="AR2785" i="20"/>
  <c r="AS2785" i="20"/>
  <c r="AT2785" i="20"/>
  <c r="AU2785" i="20"/>
  <c r="AH2786" i="20"/>
  <c r="AI2786" i="20"/>
  <c r="AJ2786" i="20" s="1"/>
  <c r="AK2786" i="20"/>
  <c r="AL2786" i="20"/>
  <c r="AM2786" i="20"/>
  <c r="AN2786" i="20"/>
  <c r="AO2786" i="20"/>
  <c r="AP2786" i="20"/>
  <c r="AQ2786" i="20"/>
  <c r="AR2786" i="20"/>
  <c r="AS2786" i="20"/>
  <c r="AT2786" i="20"/>
  <c r="AU2786" i="20"/>
  <c r="AH2787" i="20"/>
  <c r="AI2787" i="20"/>
  <c r="AJ2787" i="20" s="1"/>
  <c r="AK2787" i="20"/>
  <c r="AL2787" i="20"/>
  <c r="AM2787" i="20"/>
  <c r="AN2787" i="20"/>
  <c r="AO2787" i="20"/>
  <c r="AP2787" i="20"/>
  <c r="AQ2787" i="20"/>
  <c r="AR2787" i="20"/>
  <c r="AS2787" i="20"/>
  <c r="AT2787" i="20"/>
  <c r="AU2787" i="20"/>
  <c r="AH2788" i="20"/>
  <c r="AI2788" i="20"/>
  <c r="AJ2788" i="20" s="1"/>
  <c r="AK2788" i="20"/>
  <c r="AL2788" i="20"/>
  <c r="AM2788" i="20"/>
  <c r="AN2788" i="20"/>
  <c r="AO2788" i="20"/>
  <c r="AP2788" i="20"/>
  <c r="AQ2788" i="20"/>
  <c r="AR2788" i="20"/>
  <c r="AS2788" i="20"/>
  <c r="AT2788" i="20"/>
  <c r="AU2788" i="20"/>
  <c r="AH2789" i="20"/>
  <c r="AI2789" i="20"/>
  <c r="AJ2789" i="20" s="1"/>
  <c r="AK2789" i="20"/>
  <c r="AL2789" i="20"/>
  <c r="AM2789" i="20"/>
  <c r="AN2789" i="20"/>
  <c r="AO2789" i="20"/>
  <c r="AP2789" i="20"/>
  <c r="AQ2789" i="20"/>
  <c r="AR2789" i="20"/>
  <c r="AS2789" i="20"/>
  <c r="AT2789" i="20"/>
  <c r="AU2789" i="20"/>
  <c r="AH2790" i="20"/>
  <c r="AI2790" i="20"/>
  <c r="AJ2790" i="20" s="1"/>
  <c r="AK2790" i="20"/>
  <c r="AL2790" i="20"/>
  <c r="AM2790" i="20"/>
  <c r="AN2790" i="20"/>
  <c r="AO2790" i="20"/>
  <c r="AP2790" i="20"/>
  <c r="AQ2790" i="20"/>
  <c r="AR2790" i="20"/>
  <c r="AS2790" i="20"/>
  <c r="AT2790" i="20"/>
  <c r="AU2790" i="20"/>
  <c r="AH2791" i="20"/>
  <c r="AI2791" i="20"/>
  <c r="AJ2791" i="20" s="1"/>
  <c r="AK2791" i="20"/>
  <c r="AL2791" i="20"/>
  <c r="AM2791" i="20"/>
  <c r="AN2791" i="20"/>
  <c r="AO2791" i="20"/>
  <c r="AP2791" i="20"/>
  <c r="AQ2791" i="20"/>
  <c r="AR2791" i="20"/>
  <c r="AS2791" i="20"/>
  <c r="AT2791" i="20"/>
  <c r="AU2791" i="20"/>
  <c r="AH2792" i="20"/>
  <c r="AI2792" i="20"/>
  <c r="AJ2792" i="20" s="1"/>
  <c r="AK2792" i="20"/>
  <c r="AL2792" i="20"/>
  <c r="AM2792" i="20"/>
  <c r="AN2792" i="20"/>
  <c r="AO2792" i="20"/>
  <c r="AP2792" i="20"/>
  <c r="AQ2792" i="20"/>
  <c r="AR2792" i="20"/>
  <c r="AS2792" i="20"/>
  <c r="AT2792" i="20"/>
  <c r="AU2792" i="20"/>
  <c r="AH2793" i="20"/>
  <c r="AI2793" i="20"/>
  <c r="AJ2793" i="20" s="1"/>
  <c r="AK2793" i="20"/>
  <c r="AL2793" i="20"/>
  <c r="AM2793" i="20"/>
  <c r="AN2793" i="20"/>
  <c r="AO2793" i="20"/>
  <c r="AP2793" i="20"/>
  <c r="AQ2793" i="20"/>
  <c r="AR2793" i="20"/>
  <c r="AS2793" i="20"/>
  <c r="AT2793" i="20"/>
  <c r="AU2793" i="20"/>
  <c r="AH2794" i="20"/>
  <c r="AI2794" i="20"/>
  <c r="AJ2794" i="20" s="1"/>
  <c r="AK2794" i="20"/>
  <c r="AL2794" i="20"/>
  <c r="AM2794" i="20"/>
  <c r="AN2794" i="20"/>
  <c r="AO2794" i="20"/>
  <c r="AP2794" i="20"/>
  <c r="AQ2794" i="20"/>
  <c r="AR2794" i="20"/>
  <c r="AS2794" i="20"/>
  <c r="AT2794" i="20"/>
  <c r="AU2794" i="20"/>
  <c r="AH2795" i="20"/>
  <c r="AI2795" i="20"/>
  <c r="AJ2795" i="20" s="1"/>
  <c r="AK2795" i="20"/>
  <c r="AL2795" i="20"/>
  <c r="AM2795" i="20"/>
  <c r="AN2795" i="20"/>
  <c r="AO2795" i="20"/>
  <c r="AP2795" i="20"/>
  <c r="AQ2795" i="20"/>
  <c r="AR2795" i="20"/>
  <c r="AS2795" i="20"/>
  <c r="AT2795" i="20"/>
  <c r="AU2795" i="20"/>
  <c r="AH2796" i="20"/>
  <c r="AI2796" i="20"/>
  <c r="AJ2796" i="20" s="1"/>
  <c r="AK2796" i="20"/>
  <c r="AL2796" i="20"/>
  <c r="AM2796" i="20"/>
  <c r="AN2796" i="20"/>
  <c r="AO2796" i="20"/>
  <c r="AP2796" i="20"/>
  <c r="AQ2796" i="20"/>
  <c r="AR2796" i="20"/>
  <c r="AS2796" i="20"/>
  <c r="AT2796" i="20"/>
  <c r="AU2796" i="20"/>
  <c r="AH2797" i="20"/>
  <c r="AI2797" i="20"/>
  <c r="AJ2797" i="20" s="1"/>
  <c r="AK2797" i="20"/>
  <c r="AL2797" i="20"/>
  <c r="AM2797" i="20"/>
  <c r="AN2797" i="20"/>
  <c r="AO2797" i="20"/>
  <c r="AP2797" i="20"/>
  <c r="AQ2797" i="20"/>
  <c r="AR2797" i="20"/>
  <c r="AS2797" i="20"/>
  <c r="AT2797" i="20"/>
  <c r="AU2797" i="20"/>
  <c r="AH2798" i="20"/>
  <c r="AI2798" i="20"/>
  <c r="AJ2798" i="20" s="1"/>
  <c r="AK2798" i="20"/>
  <c r="AL2798" i="20"/>
  <c r="AM2798" i="20"/>
  <c r="AN2798" i="20"/>
  <c r="AO2798" i="20"/>
  <c r="AP2798" i="20"/>
  <c r="AQ2798" i="20"/>
  <c r="AR2798" i="20"/>
  <c r="AS2798" i="20"/>
  <c r="AT2798" i="20"/>
  <c r="AU2798" i="20"/>
  <c r="AH2799" i="20"/>
  <c r="AI2799" i="20"/>
  <c r="AJ2799" i="20" s="1"/>
  <c r="AK2799" i="20"/>
  <c r="AL2799" i="20"/>
  <c r="AM2799" i="20"/>
  <c r="AN2799" i="20"/>
  <c r="AO2799" i="20"/>
  <c r="AP2799" i="20"/>
  <c r="AQ2799" i="20"/>
  <c r="AR2799" i="20"/>
  <c r="AS2799" i="20"/>
  <c r="AT2799" i="20"/>
  <c r="AU2799" i="20"/>
  <c r="AH2800" i="20"/>
  <c r="AI2800" i="20"/>
  <c r="AJ2800" i="20" s="1"/>
  <c r="AK2800" i="20"/>
  <c r="AL2800" i="20"/>
  <c r="AM2800" i="20"/>
  <c r="AN2800" i="20"/>
  <c r="AO2800" i="20"/>
  <c r="AP2800" i="20"/>
  <c r="AQ2800" i="20"/>
  <c r="AR2800" i="20"/>
  <c r="AS2800" i="20"/>
  <c r="AT2800" i="20"/>
  <c r="AU2800" i="20"/>
  <c r="AH2801" i="20"/>
  <c r="AI2801" i="20"/>
  <c r="AJ2801" i="20" s="1"/>
  <c r="AK2801" i="20"/>
  <c r="AL2801" i="20"/>
  <c r="AM2801" i="20"/>
  <c r="AN2801" i="20"/>
  <c r="AO2801" i="20"/>
  <c r="AP2801" i="20"/>
  <c r="AQ2801" i="20"/>
  <c r="AR2801" i="20"/>
  <c r="AS2801" i="20"/>
  <c r="AT2801" i="20"/>
  <c r="AU2801" i="20"/>
  <c r="AH2802" i="20"/>
  <c r="AI2802" i="20"/>
  <c r="AJ2802" i="20" s="1"/>
  <c r="AK2802" i="20"/>
  <c r="AL2802" i="20"/>
  <c r="AM2802" i="20"/>
  <c r="AN2802" i="20"/>
  <c r="AO2802" i="20"/>
  <c r="AP2802" i="20"/>
  <c r="AQ2802" i="20"/>
  <c r="AR2802" i="20"/>
  <c r="AS2802" i="20"/>
  <c r="AT2802" i="20"/>
  <c r="AU2802" i="20"/>
  <c r="AH2803" i="20"/>
  <c r="AI2803" i="20"/>
  <c r="AJ2803" i="20" s="1"/>
  <c r="AK2803" i="20"/>
  <c r="AL2803" i="20"/>
  <c r="AM2803" i="20"/>
  <c r="AN2803" i="20"/>
  <c r="AO2803" i="20"/>
  <c r="AP2803" i="20"/>
  <c r="AQ2803" i="20"/>
  <c r="AR2803" i="20"/>
  <c r="AS2803" i="20"/>
  <c r="AT2803" i="20"/>
  <c r="AU2803" i="20"/>
  <c r="AH2804" i="20"/>
  <c r="AI2804" i="20"/>
  <c r="AJ2804" i="20" s="1"/>
  <c r="AK2804" i="20"/>
  <c r="AL2804" i="20"/>
  <c r="AM2804" i="20"/>
  <c r="AN2804" i="20"/>
  <c r="AO2804" i="20"/>
  <c r="AP2804" i="20"/>
  <c r="AQ2804" i="20"/>
  <c r="AR2804" i="20"/>
  <c r="AS2804" i="20"/>
  <c r="AT2804" i="20"/>
  <c r="AU2804" i="20"/>
  <c r="AH2805" i="20"/>
  <c r="AI2805" i="20"/>
  <c r="AJ2805" i="20" s="1"/>
  <c r="AK2805" i="20"/>
  <c r="AL2805" i="20"/>
  <c r="AM2805" i="20"/>
  <c r="AN2805" i="20"/>
  <c r="AO2805" i="20"/>
  <c r="AP2805" i="20"/>
  <c r="AQ2805" i="20"/>
  <c r="AR2805" i="20"/>
  <c r="AS2805" i="20"/>
  <c r="AT2805" i="20"/>
  <c r="AU2805" i="20"/>
  <c r="AH2806" i="20"/>
  <c r="AI2806" i="20"/>
  <c r="AJ2806" i="20" s="1"/>
  <c r="AK2806" i="20"/>
  <c r="AL2806" i="20"/>
  <c r="AM2806" i="20"/>
  <c r="AN2806" i="20"/>
  <c r="AO2806" i="20"/>
  <c r="AP2806" i="20"/>
  <c r="AQ2806" i="20"/>
  <c r="AR2806" i="20"/>
  <c r="AS2806" i="20"/>
  <c r="AT2806" i="20"/>
  <c r="AU2806" i="20"/>
  <c r="AH2807" i="20"/>
  <c r="AI2807" i="20"/>
  <c r="AJ2807" i="20" s="1"/>
  <c r="AK2807" i="20"/>
  <c r="AL2807" i="20"/>
  <c r="AM2807" i="20"/>
  <c r="AN2807" i="20"/>
  <c r="AO2807" i="20"/>
  <c r="AP2807" i="20"/>
  <c r="AQ2807" i="20"/>
  <c r="AR2807" i="20"/>
  <c r="AS2807" i="20"/>
  <c r="AT2807" i="20"/>
  <c r="AU2807" i="20"/>
  <c r="AH2808" i="20"/>
  <c r="AI2808" i="20"/>
  <c r="AJ2808" i="20" s="1"/>
  <c r="AK2808" i="20"/>
  <c r="AL2808" i="20"/>
  <c r="AM2808" i="20"/>
  <c r="AN2808" i="20"/>
  <c r="AO2808" i="20"/>
  <c r="AP2808" i="20"/>
  <c r="AQ2808" i="20"/>
  <c r="AR2808" i="20"/>
  <c r="AS2808" i="20"/>
  <c r="AT2808" i="20"/>
  <c r="AU2808" i="20"/>
  <c r="AH2809" i="20"/>
  <c r="AI2809" i="20"/>
  <c r="AJ2809" i="20" s="1"/>
  <c r="AK2809" i="20"/>
  <c r="AL2809" i="20"/>
  <c r="AM2809" i="20"/>
  <c r="AN2809" i="20"/>
  <c r="AO2809" i="20"/>
  <c r="AP2809" i="20"/>
  <c r="AQ2809" i="20"/>
  <c r="AR2809" i="20"/>
  <c r="AS2809" i="20"/>
  <c r="AT2809" i="20"/>
  <c r="AU2809" i="20"/>
  <c r="AH2810" i="20"/>
  <c r="AI2810" i="20"/>
  <c r="AJ2810" i="20" s="1"/>
  <c r="AK2810" i="20"/>
  <c r="AL2810" i="20"/>
  <c r="AM2810" i="20"/>
  <c r="AN2810" i="20"/>
  <c r="AO2810" i="20"/>
  <c r="AP2810" i="20"/>
  <c r="AQ2810" i="20"/>
  <c r="AR2810" i="20"/>
  <c r="AS2810" i="20"/>
  <c r="AT2810" i="20"/>
  <c r="AU2810" i="20"/>
  <c r="AH2811" i="20"/>
  <c r="AI2811" i="20"/>
  <c r="AJ2811" i="20" s="1"/>
  <c r="AK2811" i="20"/>
  <c r="AL2811" i="20"/>
  <c r="AM2811" i="20"/>
  <c r="AN2811" i="20"/>
  <c r="AO2811" i="20"/>
  <c r="AP2811" i="20"/>
  <c r="AQ2811" i="20"/>
  <c r="AR2811" i="20"/>
  <c r="AS2811" i="20"/>
  <c r="AT2811" i="20"/>
  <c r="AU2811" i="20"/>
  <c r="AH2812" i="20"/>
  <c r="AI2812" i="20"/>
  <c r="AJ2812" i="20" s="1"/>
  <c r="AK2812" i="20"/>
  <c r="AL2812" i="20"/>
  <c r="AM2812" i="20"/>
  <c r="AN2812" i="20"/>
  <c r="AO2812" i="20"/>
  <c r="AP2812" i="20"/>
  <c r="AQ2812" i="20"/>
  <c r="AR2812" i="20"/>
  <c r="AS2812" i="20"/>
  <c r="AT2812" i="20"/>
  <c r="AU2812" i="20"/>
  <c r="AH2813" i="20"/>
  <c r="AI2813" i="20"/>
  <c r="AJ2813" i="20" s="1"/>
  <c r="AK2813" i="20"/>
  <c r="AL2813" i="20"/>
  <c r="AM2813" i="20"/>
  <c r="AN2813" i="20"/>
  <c r="AO2813" i="20"/>
  <c r="AP2813" i="20"/>
  <c r="AQ2813" i="20"/>
  <c r="AR2813" i="20"/>
  <c r="AS2813" i="20"/>
  <c r="AT2813" i="20"/>
  <c r="AU2813" i="20"/>
  <c r="AH2814" i="20"/>
  <c r="AI2814" i="20"/>
  <c r="AJ2814" i="20" s="1"/>
  <c r="AK2814" i="20"/>
  <c r="AL2814" i="20"/>
  <c r="AM2814" i="20"/>
  <c r="AN2814" i="20"/>
  <c r="AO2814" i="20"/>
  <c r="AP2814" i="20"/>
  <c r="AQ2814" i="20"/>
  <c r="AR2814" i="20"/>
  <c r="AS2814" i="20"/>
  <c r="AT2814" i="20"/>
  <c r="AU2814" i="20"/>
  <c r="AH2815" i="20"/>
  <c r="AI2815" i="20"/>
  <c r="AJ2815" i="20" s="1"/>
  <c r="AK2815" i="20"/>
  <c r="AL2815" i="20"/>
  <c r="AM2815" i="20"/>
  <c r="AN2815" i="20"/>
  <c r="AO2815" i="20"/>
  <c r="AP2815" i="20"/>
  <c r="AQ2815" i="20"/>
  <c r="AR2815" i="20"/>
  <c r="AS2815" i="20"/>
  <c r="AT2815" i="20"/>
  <c r="AU2815" i="20"/>
  <c r="AH2816" i="20"/>
  <c r="AI2816" i="20"/>
  <c r="AJ2816" i="20" s="1"/>
  <c r="AK2816" i="20"/>
  <c r="AL2816" i="20"/>
  <c r="AM2816" i="20"/>
  <c r="AN2816" i="20"/>
  <c r="AO2816" i="20"/>
  <c r="AP2816" i="20"/>
  <c r="AQ2816" i="20"/>
  <c r="AR2816" i="20"/>
  <c r="AS2816" i="20"/>
  <c r="AT2816" i="20"/>
  <c r="AU2816" i="20"/>
  <c r="AH2817" i="20"/>
  <c r="AI2817" i="20"/>
  <c r="AJ2817" i="20" s="1"/>
  <c r="AK2817" i="20"/>
  <c r="AL2817" i="20"/>
  <c r="AM2817" i="20"/>
  <c r="AN2817" i="20"/>
  <c r="AO2817" i="20"/>
  <c r="AP2817" i="20"/>
  <c r="AQ2817" i="20"/>
  <c r="AR2817" i="20"/>
  <c r="AS2817" i="20"/>
  <c r="AT2817" i="20"/>
  <c r="AU2817" i="20"/>
  <c r="AH2818" i="20"/>
  <c r="AI2818" i="20"/>
  <c r="AJ2818" i="20" s="1"/>
  <c r="AK2818" i="20"/>
  <c r="AL2818" i="20"/>
  <c r="AM2818" i="20"/>
  <c r="AN2818" i="20"/>
  <c r="AO2818" i="20"/>
  <c r="AP2818" i="20"/>
  <c r="AQ2818" i="20"/>
  <c r="AR2818" i="20"/>
  <c r="AS2818" i="20"/>
  <c r="AT2818" i="20"/>
  <c r="AU2818" i="20"/>
  <c r="AH2819" i="20"/>
  <c r="AI2819" i="20"/>
  <c r="AJ2819" i="20" s="1"/>
  <c r="AK2819" i="20"/>
  <c r="AL2819" i="20"/>
  <c r="AM2819" i="20"/>
  <c r="AN2819" i="20"/>
  <c r="AO2819" i="20"/>
  <c r="AP2819" i="20"/>
  <c r="AQ2819" i="20"/>
  <c r="AR2819" i="20"/>
  <c r="AS2819" i="20"/>
  <c r="AT2819" i="20"/>
  <c r="AU2819" i="20"/>
  <c r="AH2820" i="20"/>
  <c r="AI2820" i="20"/>
  <c r="AJ2820" i="20" s="1"/>
  <c r="AK2820" i="20"/>
  <c r="AL2820" i="20"/>
  <c r="AM2820" i="20"/>
  <c r="AN2820" i="20"/>
  <c r="AO2820" i="20"/>
  <c r="AP2820" i="20"/>
  <c r="AQ2820" i="20"/>
  <c r="AR2820" i="20"/>
  <c r="AS2820" i="20"/>
  <c r="AT2820" i="20"/>
  <c r="AU2820" i="20"/>
  <c r="AH2821" i="20"/>
  <c r="AI2821" i="20"/>
  <c r="AJ2821" i="20" s="1"/>
  <c r="AK2821" i="20"/>
  <c r="AL2821" i="20"/>
  <c r="AM2821" i="20"/>
  <c r="AN2821" i="20"/>
  <c r="AO2821" i="20"/>
  <c r="AP2821" i="20"/>
  <c r="AQ2821" i="20"/>
  <c r="AR2821" i="20"/>
  <c r="AS2821" i="20"/>
  <c r="AT2821" i="20"/>
  <c r="AU2821" i="20"/>
  <c r="AH2822" i="20"/>
  <c r="AI2822" i="20"/>
  <c r="AJ2822" i="20" s="1"/>
  <c r="AK2822" i="20"/>
  <c r="AL2822" i="20"/>
  <c r="AM2822" i="20"/>
  <c r="AN2822" i="20"/>
  <c r="AO2822" i="20"/>
  <c r="AP2822" i="20"/>
  <c r="AQ2822" i="20"/>
  <c r="AR2822" i="20"/>
  <c r="AS2822" i="20"/>
  <c r="AT2822" i="20"/>
  <c r="AU2822" i="20"/>
  <c r="AH2823" i="20"/>
  <c r="AI2823" i="20"/>
  <c r="AJ2823" i="20" s="1"/>
  <c r="AK2823" i="20"/>
  <c r="AL2823" i="20"/>
  <c r="AM2823" i="20"/>
  <c r="AN2823" i="20"/>
  <c r="AO2823" i="20"/>
  <c r="AP2823" i="20"/>
  <c r="AQ2823" i="20"/>
  <c r="AR2823" i="20"/>
  <c r="AS2823" i="20"/>
  <c r="AT2823" i="20"/>
  <c r="AU2823" i="20"/>
  <c r="AH2824" i="20"/>
  <c r="AI2824" i="20"/>
  <c r="AJ2824" i="20" s="1"/>
  <c r="AK2824" i="20"/>
  <c r="AL2824" i="20"/>
  <c r="AM2824" i="20"/>
  <c r="AN2824" i="20"/>
  <c r="AO2824" i="20"/>
  <c r="AP2824" i="20"/>
  <c r="AQ2824" i="20"/>
  <c r="AR2824" i="20"/>
  <c r="AS2824" i="20"/>
  <c r="AT2824" i="20"/>
  <c r="AU2824" i="20"/>
  <c r="AH2825" i="20"/>
  <c r="AI2825" i="20"/>
  <c r="AJ2825" i="20" s="1"/>
  <c r="AK2825" i="20"/>
  <c r="AL2825" i="20"/>
  <c r="AM2825" i="20"/>
  <c r="AN2825" i="20"/>
  <c r="AO2825" i="20"/>
  <c r="AP2825" i="20"/>
  <c r="AQ2825" i="20"/>
  <c r="AR2825" i="20"/>
  <c r="AS2825" i="20"/>
  <c r="AT2825" i="20"/>
  <c r="AU2825" i="20"/>
  <c r="AH2826" i="20"/>
  <c r="AI2826" i="20"/>
  <c r="AJ2826" i="20" s="1"/>
  <c r="AK2826" i="20"/>
  <c r="AL2826" i="20"/>
  <c r="AM2826" i="20"/>
  <c r="AN2826" i="20"/>
  <c r="AO2826" i="20"/>
  <c r="AP2826" i="20"/>
  <c r="AQ2826" i="20"/>
  <c r="AR2826" i="20"/>
  <c r="AS2826" i="20"/>
  <c r="AT2826" i="20"/>
  <c r="AU2826" i="20"/>
  <c r="AH2827" i="20"/>
  <c r="AI2827" i="20"/>
  <c r="AJ2827" i="20" s="1"/>
  <c r="AK2827" i="20"/>
  <c r="AL2827" i="20"/>
  <c r="AM2827" i="20"/>
  <c r="AN2827" i="20"/>
  <c r="AO2827" i="20"/>
  <c r="AP2827" i="20"/>
  <c r="AQ2827" i="20"/>
  <c r="AR2827" i="20"/>
  <c r="AS2827" i="20"/>
  <c r="AT2827" i="20"/>
  <c r="AU2827" i="20"/>
  <c r="AH2828" i="20"/>
  <c r="AI2828" i="20"/>
  <c r="AJ2828" i="20" s="1"/>
  <c r="AK2828" i="20"/>
  <c r="AL2828" i="20"/>
  <c r="AM2828" i="20"/>
  <c r="AN2828" i="20"/>
  <c r="AO2828" i="20"/>
  <c r="AP2828" i="20"/>
  <c r="AQ2828" i="20"/>
  <c r="AR2828" i="20"/>
  <c r="AS2828" i="20"/>
  <c r="AT2828" i="20"/>
  <c r="AU2828" i="20"/>
  <c r="AH2829" i="20"/>
  <c r="AI2829" i="20"/>
  <c r="AJ2829" i="20" s="1"/>
  <c r="AK2829" i="20"/>
  <c r="AL2829" i="20"/>
  <c r="AM2829" i="20"/>
  <c r="AN2829" i="20"/>
  <c r="AO2829" i="20"/>
  <c r="AP2829" i="20"/>
  <c r="AQ2829" i="20"/>
  <c r="AR2829" i="20"/>
  <c r="AS2829" i="20"/>
  <c r="AT2829" i="20"/>
  <c r="AU2829" i="20"/>
  <c r="AH2830" i="20"/>
  <c r="AI2830" i="20"/>
  <c r="AJ2830" i="20" s="1"/>
  <c r="AK2830" i="20"/>
  <c r="AL2830" i="20"/>
  <c r="AM2830" i="20"/>
  <c r="AN2830" i="20"/>
  <c r="AO2830" i="20"/>
  <c r="AP2830" i="20"/>
  <c r="AQ2830" i="20"/>
  <c r="AR2830" i="20"/>
  <c r="AS2830" i="20"/>
  <c r="AT2830" i="20"/>
  <c r="AU2830" i="20"/>
  <c r="AH2831" i="20"/>
  <c r="AI2831" i="20"/>
  <c r="AJ2831" i="20" s="1"/>
  <c r="AK2831" i="20"/>
  <c r="AL2831" i="20"/>
  <c r="AM2831" i="20"/>
  <c r="AN2831" i="20"/>
  <c r="AO2831" i="20"/>
  <c r="AP2831" i="20"/>
  <c r="AQ2831" i="20"/>
  <c r="AR2831" i="20"/>
  <c r="AS2831" i="20"/>
  <c r="AT2831" i="20"/>
  <c r="AU2831" i="20"/>
  <c r="AH2832" i="20"/>
  <c r="AI2832" i="20"/>
  <c r="AJ2832" i="20" s="1"/>
  <c r="AK2832" i="20"/>
  <c r="AL2832" i="20"/>
  <c r="AM2832" i="20"/>
  <c r="AN2832" i="20"/>
  <c r="AO2832" i="20"/>
  <c r="AP2832" i="20"/>
  <c r="AQ2832" i="20"/>
  <c r="AR2832" i="20"/>
  <c r="AS2832" i="20"/>
  <c r="AT2832" i="20"/>
  <c r="AU2832" i="20"/>
  <c r="AH2833" i="20"/>
  <c r="AI2833" i="20"/>
  <c r="AJ2833" i="20" s="1"/>
  <c r="AK2833" i="20"/>
  <c r="AL2833" i="20"/>
  <c r="AM2833" i="20"/>
  <c r="AN2833" i="20"/>
  <c r="AO2833" i="20"/>
  <c r="AP2833" i="20"/>
  <c r="AQ2833" i="20"/>
  <c r="AR2833" i="20"/>
  <c r="AS2833" i="20"/>
  <c r="AT2833" i="20"/>
  <c r="AU2833" i="20"/>
  <c r="AH2834" i="20"/>
  <c r="AI2834" i="20"/>
  <c r="AJ2834" i="20" s="1"/>
  <c r="AK2834" i="20"/>
  <c r="AL2834" i="20"/>
  <c r="AM2834" i="20"/>
  <c r="AN2834" i="20"/>
  <c r="AO2834" i="20"/>
  <c r="AP2834" i="20"/>
  <c r="AQ2834" i="20"/>
  <c r="AR2834" i="20"/>
  <c r="AS2834" i="20"/>
  <c r="AT2834" i="20"/>
  <c r="AU2834" i="20"/>
  <c r="AH2835" i="20"/>
  <c r="AI2835" i="20"/>
  <c r="AJ2835" i="20" s="1"/>
  <c r="AK2835" i="20"/>
  <c r="AL2835" i="20"/>
  <c r="AM2835" i="20"/>
  <c r="AN2835" i="20"/>
  <c r="AO2835" i="20"/>
  <c r="AP2835" i="20"/>
  <c r="AQ2835" i="20"/>
  <c r="AR2835" i="20"/>
  <c r="AS2835" i="20"/>
  <c r="AT2835" i="20"/>
  <c r="AU2835" i="20"/>
  <c r="AH2836" i="20"/>
  <c r="AI2836" i="20"/>
  <c r="AJ2836" i="20" s="1"/>
  <c r="AK2836" i="20"/>
  <c r="AL2836" i="20"/>
  <c r="AM2836" i="20"/>
  <c r="AN2836" i="20"/>
  <c r="AO2836" i="20"/>
  <c r="AP2836" i="20"/>
  <c r="AQ2836" i="20"/>
  <c r="AR2836" i="20"/>
  <c r="AS2836" i="20"/>
  <c r="AT2836" i="20"/>
  <c r="AU2836" i="20"/>
  <c r="AH2837" i="20"/>
  <c r="AI2837" i="20"/>
  <c r="AJ2837" i="20" s="1"/>
  <c r="AK2837" i="20"/>
  <c r="AL2837" i="20"/>
  <c r="AM2837" i="20"/>
  <c r="AN2837" i="20"/>
  <c r="AO2837" i="20"/>
  <c r="AP2837" i="20"/>
  <c r="AQ2837" i="20"/>
  <c r="AR2837" i="20"/>
  <c r="AS2837" i="20"/>
  <c r="AT2837" i="20"/>
  <c r="AU2837" i="20"/>
  <c r="AH2838" i="20"/>
  <c r="AI2838" i="20"/>
  <c r="AJ2838" i="20" s="1"/>
  <c r="AK2838" i="20"/>
  <c r="AL2838" i="20"/>
  <c r="AM2838" i="20"/>
  <c r="AN2838" i="20"/>
  <c r="AO2838" i="20"/>
  <c r="AP2838" i="20"/>
  <c r="AQ2838" i="20"/>
  <c r="AR2838" i="20"/>
  <c r="AS2838" i="20"/>
  <c r="AT2838" i="20"/>
  <c r="AU2838" i="20"/>
  <c r="AH2839" i="20"/>
  <c r="AI2839" i="20"/>
  <c r="AJ2839" i="20" s="1"/>
  <c r="AK2839" i="20"/>
  <c r="AL2839" i="20"/>
  <c r="AM2839" i="20"/>
  <c r="AN2839" i="20"/>
  <c r="AO2839" i="20"/>
  <c r="AP2839" i="20"/>
  <c r="AQ2839" i="20"/>
  <c r="AR2839" i="20"/>
  <c r="AS2839" i="20"/>
  <c r="AT2839" i="20"/>
  <c r="AU2839" i="20"/>
  <c r="AH2840" i="20"/>
  <c r="AI2840" i="20"/>
  <c r="AJ2840" i="20" s="1"/>
  <c r="AK2840" i="20"/>
  <c r="AL2840" i="20"/>
  <c r="AM2840" i="20"/>
  <c r="AN2840" i="20"/>
  <c r="AO2840" i="20"/>
  <c r="AP2840" i="20"/>
  <c r="AQ2840" i="20"/>
  <c r="AR2840" i="20"/>
  <c r="AS2840" i="20"/>
  <c r="AT2840" i="20"/>
  <c r="AU2840" i="20"/>
  <c r="AH2841" i="20"/>
  <c r="AI2841" i="20"/>
  <c r="AJ2841" i="20" s="1"/>
  <c r="AK2841" i="20"/>
  <c r="AL2841" i="20"/>
  <c r="AM2841" i="20"/>
  <c r="AN2841" i="20"/>
  <c r="AO2841" i="20"/>
  <c r="AP2841" i="20"/>
  <c r="AQ2841" i="20"/>
  <c r="AR2841" i="20"/>
  <c r="AS2841" i="20"/>
  <c r="AT2841" i="20"/>
  <c r="AU2841" i="20"/>
  <c r="AH2842" i="20"/>
  <c r="AI2842" i="20"/>
  <c r="AJ2842" i="20" s="1"/>
  <c r="AK2842" i="20"/>
  <c r="AL2842" i="20"/>
  <c r="AM2842" i="20"/>
  <c r="AN2842" i="20"/>
  <c r="AO2842" i="20"/>
  <c r="AP2842" i="20"/>
  <c r="AQ2842" i="20"/>
  <c r="AR2842" i="20"/>
  <c r="AS2842" i="20"/>
  <c r="AT2842" i="20"/>
  <c r="AU2842" i="20"/>
  <c r="AH2843" i="20"/>
  <c r="AI2843" i="20"/>
  <c r="AJ2843" i="20" s="1"/>
  <c r="AK2843" i="20"/>
  <c r="AL2843" i="20"/>
  <c r="AM2843" i="20"/>
  <c r="AN2843" i="20"/>
  <c r="AO2843" i="20"/>
  <c r="AP2843" i="20"/>
  <c r="AQ2843" i="20"/>
  <c r="AR2843" i="20"/>
  <c r="AS2843" i="20"/>
  <c r="AT2843" i="20"/>
  <c r="AU2843" i="20"/>
  <c r="AH2844" i="20"/>
  <c r="AI2844" i="20"/>
  <c r="AJ2844" i="20" s="1"/>
  <c r="AK2844" i="20"/>
  <c r="AL2844" i="20"/>
  <c r="AM2844" i="20"/>
  <c r="AN2844" i="20"/>
  <c r="AO2844" i="20"/>
  <c r="AP2844" i="20"/>
  <c r="AQ2844" i="20"/>
  <c r="AR2844" i="20"/>
  <c r="AS2844" i="20"/>
  <c r="AT2844" i="20"/>
  <c r="AU2844" i="20"/>
  <c r="AH2845" i="20"/>
  <c r="AI2845" i="20"/>
  <c r="AJ2845" i="20" s="1"/>
  <c r="AK2845" i="20"/>
  <c r="AL2845" i="20"/>
  <c r="AM2845" i="20"/>
  <c r="AN2845" i="20"/>
  <c r="AO2845" i="20"/>
  <c r="AP2845" i="20"/>
  <c r="AQ2845" i="20"/>
  <c r="AR2845" i="20"/>
  <c r="AS2845" i="20"/>
  <c r="AT2845" i="20"/>
  <c r="AU2845" i="20"/>
  <c r="AH2846" i="20"/>
  <c r="AI2846" i="20"/>
  <c r="AJ2846" i="20" s="1"/>
  <c r="AK2846" i="20"/>
  <c r="AL2846" i="20"/>
  <c r="AM2846" i="20"/>
  <c r="AN2846" i="20"/>
  <c r="AO2846" i="20"/>
  <c r="AP2846" i="20"/>
  <c r="AQ2846" i="20"/>
  <c r="AR2846" i="20"/>
  <c r="AS2846" i="20"/>
  <c r="AT2846" i="20"/>
  <c r="AU2846" i="20"/>
  <c r="AH2847" i="20"/>
  <c r="AI2847" i="20"/>
  <c r="AJ2847" i="20" s="1"/>
  <c r="AK2847" i="20"/>
  <c r="AL2847" i="20"/>
  <c r="AM2847" i="20"/>
  <c r="AN2847" i="20"/>
  <c r="AO2847" i="20"/>
  <c r="AP2847" i="20"/>
  <c r="AQ2847" i="20"/>
  <c r="AR2847" i="20"/>
  <c r="AS2847" i="20"/>
  <c r="AT2847" i="20"/>
  <c r="AU2847" i="20"/>
  <c r="AH2848" i="20"/>
  <c r="AI2848" i="20"/>
  <c r="AJ2848" i="20" s="1"/>
  <c r="AK2848" i="20"/>
  <c r="AL2848" i="20"/>
  <c r="AM2848" i="20"/>
  <c r="AN2848" i="20"/>
  <c r="AO2848" i="20"/>
  <c r="AP2848" i="20"/>
  <c r="AQ2848" i="20"/>
  <c r="AR2848" i="20"/>
  <c r="AS2848" i="20"/>
  <c r="AT2848" i="20"/>
  <c r="AU2848" i="20"/>
  <c r="AH2849" i="20"/>
  <c r="AI2849" i="20"/>
  <c r="AJ2849" i="20" s="1"/>
  <c r="AK2849" i="20"/>
  <c r="AL2849" i="20"/>
  <c r="AM2849" i="20"/>
  <c r="AN2849" i="20"/>
  <c r="AO2849" i="20"/>
  <c r="AP2849" i="20"/>
  <c r="AQ2849" i="20"/>
  <c r="AR2849" i="20"/>
  <c r="AS2849" i="20"/>
  <c r="AT2849" i="20"/>
  <c r="AU2849" i="20"/>
  <c r="AH2850" i="20"/>
  <c r="AI2850" i="20"/>
  <c r="AJ2850" i="20" s="1"/>
  <c r="AK2850" i="20"/>
  <c r="AL2850" i="20"/>
  <c r="AM2850" i="20"/>
  <c r="AN2850" i="20"/>
  <c r="AO2850" i="20"/>
  <c r="AP2850" i="20"/>
  <c r="AQ2850" i="20"/>
  <c r="AR2850" i="20"/>
  <c r="AS2850" i="20"/>
  <c r="AT2850" i="20"/>
  <c r="AU2850" i="20"/>
  <c r="AH2851" i="20"/>
  <c r="AI2851" i="20"/>
  <c r="AJ2851" i="20" s="1"/>
  <c r="AK2851" i="20"/>
  <c r="AL2851" i="20"/>
  <c r="AM2851" i="20"/>
  <c r="AN2851" i="20"/>
  <c r="AO2851" i="20"/>
  <c r="AP2851" i="20"/>
  <c r="AQ2851" i="20"/>
  <c r="AR2851" i="20"/>
  <c r="AS2851" i="20"/>
  <c r="AT2851" i="20"/>
  <c r="AU2851" i="20"/>
  <c r="AH2852" i="20"/>
  <c r="AI2852" i="20"/>
  <c r="AJ2852" i="20" s="1"/>
  <c r="AK2852" i="20"/>
  <c r="AL2852" i="20"/>
  <c r="AM2852" i="20"/>
  <c r="AN2852" i="20"/>
  <c r="AO2852" i="20"/>
  <c r="AP2852" i="20"/>
  <c r="AQ2852" i="20"/>
  <c r="AR2852" i="20"/>
  <c r="AS2852" i="20"/>
  <c r="AT2852" i="20"/>
  <c r="AU2852" i="20"/>
  <c r="AH2853" i="20"/>
  <c r="AI2853" i="20"/>
  <c r="AJ2853" i="20" s="1"/>
  <c r="AK2853" i="20"/>
  <c r="AL2853" i="20"/>
  <c r="AM2853" i="20"/>
  <c r="AN2853" i="20"/>
  <c r="AO2853" i="20"/>
  <c r="AP2853" i="20"/>
  <c r="AQ2853" i="20"/>
  <c r="AR2853" i="20"/>
  <c r="AS2853" i="20"/>
  <c r="AT2853" i="20"/>
  <c r="AU2853" i="20"/>
  <c r="AH2854" i="20"/>
  <c r="AI2854" i="20"/>
  <c r="AJ2854" i="20" s="1"/>
  <c r="AK2854" i="20"/>
  <c r="AL2854" i="20"/>
  <c r="AM2854" i="20"/>
  <c r="AN2854" i="20"/>
  <c r="AO2854" i="20"/>
  <c r="AP2854" i="20"/>
  <c r="AQ2854" i="20"/>
  <c r="AR2854" i="20"/>
  <c r="AS2854" i="20"/>
  <c r="AT2854" i="20"/>
  <c r="AU2854" i="20"/>
  <c r="AH2855" i="20"/>
  <c r="AI2855" i="20"/>
  <c r="AJ2855" i="20" s="1"/>
  <c r="AK2855" i="20"/>
  <c r="AL2855" i="20"/>
  <c r="AM2855" i="20"/>
  <c r="AN2855" i="20"/>
  <c r="AO2855" i="20"/>
  <c r="AP2855" i="20"/>
  <c r="AQ2855" i="20"/>
  <c r="AR2855" i="20"/>
  <c r="AS2855" i="20"/>
  <c r="AT2855" i="20"/>
  <c r="AU2855" i="20"/>
  <c r="AH2856" i="20"/>
  <c r="AI2856" i="20"/>
  <c r="AJ2856" i="20" s="1"/>
  <c r="AK2856" i="20"/>
  <c r="AL2856" i="20"/>
  <c r="AM2856" i="20"/>
  <c r="AN2856" i="20"/>
  <c r="AO2856" i="20"/>
  <c r="AP2856" i="20"/>
  <c r="AQ2856" i="20"/>
  <c r="AR2856" i="20"/>
  <c r="AS2856" i="20"/>
  <c r="AT2856" i="20"/>
  <c r="AU2856" i="20"/>
  <c r="AH2857" i="20"/>
  <c r="AI2857" i="20"/>
  <c r="AJ2857" i="20" s="1"/>
  <c r="AK2857" i="20"/>
  <c r="AL2857" i="20"/>
  <c r="AM2857" i="20"/>
  <c r="AN2857" i="20"/>
  <c r="AO2857" i="20"/>
  <c r="AP2857" i="20"/>
  <c r="AQ2857" i="20"/>
  <c r="AR2857" i="20"/>
  <c r="AS2857" i="20"/>
  <c r="AT2857" i="20"/>
  <c r="AU2857" i="20"/>
  <c r="AH2858" i="20"/>
  <c r="AI2858" i="20"/>
  <c r="AJ2858" i="20" s="1"/>
  <c r="AK2858" i="20"/>
  <c r="AL2858" i="20"/>
  <c r="AM2858" i="20"/>
  <c r="AN2858" i="20"/>
  <c r="AO2858" i="20"/>
  <c r="AP2858" i="20"/>
  <c r="AQ2858" i="20"/>
  <c r="AR2858" i="20"/>
  <c r="AS2858" i="20"/>
  <c r="AT2858" i="20"/>
  <c r="AU2858" i="20"/>
  <c r="AH2859" i="20"/>
  <c r="AI2859" i="20"/>
  <c r="AJ2859" i="20" s="1"/>
  <c r="AK2859" i="20"/>
  <c r="AL2859" i="20"/>
  <c r="AM2859" i="20"/>
  <c r="AN2859" i="20"/>
  <c r="AO2859" i="20"/>
  <c r="AP2859" i="20"/>
  <c r="AQ2859" i="20"/>
  <c r="AR2859" i="20"/>
  <c r="AS2859" i="20"/>
  <c r="AT2859" i="20"/>
  <c r="AU2859" i="20"/>
  <c r="AH2860" i="20"/>
  <c r="AI2860" i="20"/>
  <c r="AJ2860" i="20" s="1"/>
  <c r="AK2860" i="20"/>
  <c r="AL2860" i="20"/>
  <c r="AM2860" i="20"/>
  <c r="AN2860" i="20"/>
  <c r="AO2860" i="20"/>
  <c r="AP2860" i="20"/>
  <c r="AQ2860" i="20"/>
  <c r="AR2860" i="20"/>
  <c r="AS2860" i="20"/>
  <c r="AT2860" i="20"/>
  <c r="AU2860" i="20"/>
  <c r="AH2861" i="20"/>
  <c r="AI2861" i="20"/>
  <c r="AJ2861" i="20" s="1"/>
  <c r="AK2861" i="20"/>
  <c r="AL2861" i="20"/>
  <c r="AM2861" i="20"/>
  <c r="AN2861" i="20"/>
  <c r="AO2861" i="20"/>
  <c r="AP2861" i="20"/>
  <c r="AQ2861" i="20"/>
  <c r="AR2861" i="20"/>
  <c r="AS2861" i="20"/>
  <c r="AT2861" i="20"/>
  <c r="AU2861" i="20"/>
  <c r="AH2862" i="20"/>
  <c r="AI2862" i="20"/>
  <c r="AJ2862" i="20" s="1"/>
  <c r="AK2862" i="20"/>
  <c r="AL2862" i="20"/>
  <c r="AM2862" i="20"/>
  <c r="AN2862" i="20"/>
  <c r="AO2862" i="20"/>
  <c r="AP2862" i="20"/>
  <c r="AQ2862" i="20"/>
  <c r="AR2862" i="20"/>
  <c r="AS2862" i="20"/>
  <c r="AT2862" i="20"/>
  <c r="AU2862" i="20"/>
  <c r="AH2863" i="20"/>
  <c r="AI2863" i="20"/>
  <c r="AJ2863" i="20" s="1"/>
  <c r="AK2863" i="20"/>
  <c r="AL2863" i="20"/>
  <c r="AM2863" i="20"/>
  <c r="AN2863" i="20"/>
  <c r="AO2863" i="20"/>
  <c r="AP2863" i="20"/>
  <c r="AQ2863" i="20"/>
  <c r="AR2863" i="20"/>
  <c r="AS2863" i="20"/>
  <c r="AT2863" i="20"/>
  <c r="AU2863" i="20"/>
  <c r="AH2864" i="20"/>
  <c r="AI2864" i="20"/>
  <c r="AJ2864" i="20" s="1"/>
  <c r="AK2864" i="20"/>
  <c r="AL2864" i="20"/>
  <c r="AM2864" i="20"/>
  <c r="AN2864" i="20"/>
  <c r="AO2864" i="20"/>
  <c r="AP2864" i="20"/>
  <c r="AQ2864" i="20"/>
  <c r="AR2864" i="20"/>
  <c r="AS2864" i="20"/>
  <c r="AT2864" i="20"/>
  <c r="AU2864" i="20"/>
  <c r="AH2865" i="20"/>
  <c r="AI2865" i="20"/>
  <c r="AJ2865" i="20" s="1"/>
  <c r="AK2865" i="20"/>
  <c r="AL2865" i="20"/>
  <c r="AM2865" i="20"/>
  <c r="AN2865" i="20"/>
  <c r="AO2865" i="20"/>
  <c r="AP2865" i="20"/>
  <c r="AQ2865" i="20"/>
  <c r="AR2865" i="20"/>
  <c r="AS2865" i="20"/>
  <c r="AT2865" i="20"/>
  <c r="AU2865" i="20"/>
  <c r="AH2866" i="20"/>
  <c r="AI2866" i="20"/>
  <c r="AJ2866" i="20" s="1"/>
  <c r="AK2866" i="20"/>
  <c r="AL2866" i="20"/>
  <c r="AM2866" i="20"/>
  <c r="AN2866" i="20"/>
  <c r="AO2866" i="20"/>
  <c r="AP2866" i="20"/>
  <c r="AQ2866" i="20"/>
  <c r="AR2866" i="20"/>
  <c r="AS2866" i="20"/>
  <c r="AT2866" i="20"/>
  <c r="AU2866" i="20"/>
  <c r="AH2867" i="20"/>
  <c r="AI2867" i="20"/>
  <c r="AJ2867" i="20" s="1"/>
  <c r="AK2867" i="20"/>
  <c r="AL2867" i="20"/>
  <c r="AM2867" i="20"/>
  <c r="AN2867" i="20"/>
  <c r="AO2867" i="20"/>
  <c r="AP2867" i="20"/>
  <c r="AQ2867" i="20"/>
  <c r="AR2867" i="20"/>
  <c r="AS2867" i="20"/>
  <c r="AT2867" i="20"/>
  <c r="AU2867" i="20"/>
  <c r="AH2868" i="20"/>
  <c r="AI2868" i="20"/>
  <c r="AJ2868" i="20" s="1"/>
  <c r="AK2868" i="20"/>
  <c r="AL2868" i="20"/>
  <c r="AM2868" i="20"/>
  <c r="AN2868" i="20"/>
  <c r="AO2868" i="20"/>
  <c r="AP2868" i="20"/>
  <c r="AQ2868" i="20"/>
  <c r="AR2868" i="20"/>
  <c r="AS2868" i="20"/>
  <c r="AT2868" i="20"/>
  <c r="AU2868" i="20"/>
  <c r="AH2869" i="20"/>
  <c r="AI2869" i="20"/>
  <c r="AJ2869" i="20" s="1"/>
  <c r="AK2869" i="20"/>
  <c r="AL2869" i="20"/>
  <c r="AM2869" i="20"/>
  <c r="AN2869" i="20"/>
  <c r="AO2869" i="20"/>
  <c r="AP2869" i="20"/>
  <c r="AQ2869" i="20"/>
  <c r="AR2869" i="20"/>
  <c r="AS2869" i="20"/>
  <c r="AT2869" i="20"/>
  <c r="AU2869" i="20"/>
  <c r="AH2870" i="20"/>
  <c r="AI2870" i="20"/>
  <c r="AJ2870" i="20" s="1"/>
  <c r="AK2870" i="20"/>
  <c r="AL2870" i="20"/>
  <c r="AM2870" i="20"/>
  <c r="AN2870" i="20"/>
  <c r="AO2870" i="20"/>
  <c r="AP2870" i="20"/>
  <c r="AQ2870" i="20"/>
  <c r="AR2870" i="20"/>
  <c r="AS2870" i="20"/>
  <c r="AT2870" i="20"/>
  <c r="AU2870" i="20"/>
  <c r="AH2871" i="20"/>
  <c r="AI2871" i="20"/>
  <c r="AJ2871" i="20" s="1"/>
  <c r="AK2871" i="20"/>
  <c r="AL2871" i="20"/>
  <c r="AM2871" i="20"/>
  <c r="AN2871" i="20"/>
  <c r="AO2871" i="20"/>
  <c r="AP2871" i="20"/>
  <c r="AQ2871" i="20"/>
  <c r="AR2871" i="20"/>
  <c r="AS2871" i="20"/>
  <c r="AT2871" i="20"/>
  <c r="AU2871" i="20"/>
  <c r="AH2872" i="20"/>
  <c r="AI2872" i="20"/>
  <c r="AJ2872" i="20" s="1"/>
  <c r="AK2872" i="20"/>
  <c r="AL2872" i="20"/>
  <c r="AM2872" i="20"/>
  <c r="AN2872" i="20"/>
  <c r="AO2872" i="20"/>
  <c r="AP2872" i="20"/>
  <c r="AQ2872" i="20"/>
  <c r="AR2872" i="20"/>
  <c r="AS2872" i="20"/>
  <c r="AT2872" i="20"/>
  <c r="AU2872" i="20"/>
  <c r="AH2873" i="20"/>
  <c r="AI2873" i="20"/>
  <c r="AJ2873" i="20" s="1"/>
  <c r="AK2873" i="20"/>
  <c r="AL2873" i="20"/>
  <c r="AM2873" i="20"/>
  <c r="AN2873" i="20"/>
  <c r="AO2873" i="20"/>
  <c r="AP2873" i="20"/>
  <c r="AQ2873" i="20"/>
  <c r="AR2873" i="20"/>
  <c r="AS2873" i="20"/>
  <c r="AT2873" i="20"/>
  <c r="AU2873" i="20"/>
  <c r="AH2874" i="20"/>
  <c r="AI2874" i="20"/>
  <c r="AJ2874" i="20" s="1"/>
  <c r="AK2874" i="20"/>
  <c r="AL2874" i="20"/>
  <c r="AM2874" i="20"/>
  <c r="AN2874" i="20"/>
  <c r="AO2874" i="20"/>
  <c r="AP2874" i="20"/>
  <c r="AQ2874" i="20"/>
  <c r="AR2874" i="20"/>
  <c r="AS2874" i="20"/>
  <c r="AT2874" i="20"/>
  <c r="AU2874" i="20"/>
  <c r="AH2875" i="20"/>
  <c r="AI2875" i="20"/>
  <c r="AJ2875" i="20" s="1"/>
  <c r="AK2875" i="20"/>
  <c r="AL2875" i="20"/>
  <c r="AM2875" i="20"/>
  <c r="AN2875" i="20"/>
  <c r="AO2875" i="20"/>
  <c r="AP2875" i="20"/>
  <c r="AQ2875" i="20"/>
  <c r="AR2875" i="20"/>
  <c r="AS2875" i="20"/>
  <c r="AT2875" i="20"/>
  <c r="AU2875" i="20"/>
  <c r="AH2876" i="20"/>
  <c r="AI2876" i="20"/>
  <c r="AJ2876" i="20" s="1"/>
  <c r="AK2876" i="20"/>
  <c r="AL2876" i="20"/>
  <c r="AM2876" i="20"/>
  <c r="AN2876" i="20"/>
  <c r="AO2876" i="20"/>
  <c r="AP2876" i="20"/>
  <c r="AQ2876" i="20"/>
  <c r="AR2876" i="20"/>
  <c r="AS2876" i="20"/>
  <c r="AT2876" i="20"/>
  <c r="AU2876" i="20"/>
  <c r="AH2877" i="20"/>
  <c r="AI2877" i="20"/>
  <c r="AJ2877" i="20" s="1"/>
  <c r="AK2877" i="20"/>
  <c r="AL2877" i="20"/>
  <c r="AM2877" i="20"/>
  <c r="AN2877" i="20"/>
  <c r="AO2877" i="20"/>
  <c r="AP2877" i="20"/>
  <c r="AQ2877" i="20"/>
  <c r="AR2877" i="20"/>
  <c r="AS2877" i="20"/>
  <c r="AT2877" i="20"/>
  <c r="AU2877" i="20"/>
  <c r="AH2878" i="20"/>
  <c r="AI2878" i="20"/>
  <c r="AJ2878" i="20" s="1"/>
  <c r="AK2878" i="20"/>
  <c r="AL2878" i="20"/>
  <c r="AM2878" i="20"/>
  <c r="AN2878" i="20"/>
  <c r="AO2878" i="20"/>
  <c r="AP2878" i="20"/>
  <c r="AQ2878" i="20"/>
  <c r="AR2878" i="20"/>
  <c r="AS2878" i="20"/>
  <c r="AT2878" i="20"/>
  <c r="AU2878" i="20"/>
  <c r="AH2879" i="20"/>
  <c r="AI2879" i="20"/>
  <c r="AJ2879" i="20" s="1"/>
  <c r="AK2879" i="20"/>
  <c r="AL2879" i="20"/>
  <c r="AM2879" i="20"/>
  <c r="AN2879" i="20"/>
  <c r="AO2879" i="20"/>
  <c r="AP2879" i="20"/>
  <c r="AQ2879" i="20"/>
  <c r="AR2879" i="20"/>
  <c r="AS2879" i="20"/>
  <c r="AT2879" i="20"/>
  <c r="AU2879" i="20"/>
  <c r="AH2880" i="20"/>
  <c r="AI2880" i="20"/>
  <c r="AJ2880" i="20" s="1"/>
  <c r="AK2880" i="20"/>
  <c r="AL2880" i="20"/>
  <c r="AM2880" i="20"/>
  <c r="AN2880" i="20"/>
  <c r="AO2880" i="20"/>
  <c r="AP2880" i="20"/>
  <c r="AQ2880" i="20"/>
  <c r="AR2880" i="20"/>
  <c r="AS2880" i="20"/>
  <c r="AT2880" i="20"/>
  <c r="AU2880" i="20"/>
  <c r="AH2881" i="20"/>
  <c r="AI2881" i="20"/>
  <c r="AJ2881" i="20" s="1"/>
  <c r="AK2881" i="20"/>
  <c r="AL2881" i="20"/>
  <c r="AM2881" i="20"/>
  <c r="AN2881" i="20"/>
  <c r="AO2881" i="20"/>
  <c r="AP2881" i="20"/>
  <c r="AQ2881" i="20"/>
  <c r="AR2881" i="20"/>
  <c r="AS2881" i="20"/>
  <c r="AT2881" i="20"/>
  <c r="AU2881" i="20"/>
  <c r="AH2882" i="20"/>
  <c r="AI2882" i="20"/>
  <c r="AJ2882" i="20" s="1"/>
  <c r="AK2882" i="20"/>
  <c r="AL2882" i="20"/>
  <c r="AM2882" i="20"/>
  <c r="AN2882" i="20"/>
  <c r="AO2882" i="20"/>
  <c r="AP2882" i="20"/>
  <c r="AQ2882" i="20"/>
  <c r="AR2882" i="20"/>
  <c r="AS2882" i="20"/>
  <c r="AT2882" i="20"/>
  <c r="AU2882" i="20"/>
  <c r="AH2883" i="20"/>
  <c r="AI2883" i="20"/>
  <c r="AJ2883" i="20" s="1"/>
  <c r="AK2883" i="20"/>
  <c r="AL2883" i="20"/>
  <c r="AM2883" i="20"/>
  <c r="AN2883" i="20"/>
  <c r="AO2883" i="20"/>
  <c r="AP2883" i="20"/>
  <c r="AQ2883" i="20"/>
  <c r="AR2883" i="20"/>
  <c r="AS2883" i="20"/>
  <c r="AT2883" i="20"/>
  <c r="AU2883" i="20"/>
  <c r="AH2884" i="20"/>
  <c r="AI2884" i="20"/>
  <c r="AJ2884" i="20" s="1"/>
  <c r="AK2884" i="20"/>
  <c r="AL2884" i="20"/>
  <c r="AM2884" i="20"/>
  <c r="AN2884" i="20"/>
  <c r="AO2884" i="20"/>
  <c r="AP2884" i="20"/>
  <c r="AQ2884" i="20"/>
  <c r="AR2884" i="20"/>
  <c r="AS2884" i="20"/>
  <c r="AT2884" i="20"/>
  <c r="AU2884" i="20"/>
  <c r="AH2885" i="20"/>
  <c r="AI2885" i="20"/>
  <c r="AJ2885" i="20" s="1"/>
  <c r="AK2885" i="20"/>
  <c r="AL2885" i="20"/>
  <c r="AM2885" i="20"/>
  <c r="AN2885" i="20"/>
  <c r="AO2885" i="20"/>
  <c r="AP2885" i="20"/>
  <c r="AQ2885" i="20"/>
  <c r="AR2885" i="20"/>
  <c r="AS2885" i="20"/>
  <c r="AT2885" i="20"/>
  <c r="AU2885" i="20"/>
  <c r="AH2886" i="20"/>
  <c r="AI2886" i="20"/>
  <c r="AJ2886" i="20" s="1"/>
  <c r="AK2886" i="20"/>
  <c r="AL2886" i="20"/>
  <c r="AM2886" i="20"/>
  <c r="AN2886" i="20"/>
  <c r="AO2886" i="20"/>
  <c r="AP2886" i="20"/>
  <c r="AQ2886" i="20"/>
  <c r="AR2886" i="20"/>
  <c r="AS2886" i="20"/>
  <c r="AT2886" i="20"/>
  <c r="AU2886" i="20"/>
  <c r="AH2887" i="20"/>
  <c r="AI2887" i="20"/>
  <c r="AJ2887" i="20" s="1"/>
  <c r="AK2887" i="20"/>
  <c r="AL2887" i="20"/>
  <c r="AM2887" i="20"/>
  <c r="AN2887" i="20"/>
  <c r="AO2887" i="20"/>
  <c r="AP2887" i="20"/>
  <c r="AQ2887" i="20"/>
  <c r="AR2887" i="20"/>
  <c r="AS2887" i="20"/>
  <c r="AT2887" i="20"/>
  <c r="AU2887" i="20"/>
  <c r="AH2888" i="20"/>
  <c r="AI2888" i="20"/>
  <c r="AJ2888" i="20" s="1"/>
  <c r="AK2888" i="20"/>
  <c r="AL2888" i="20"/>
  <c r="AM2888" i="20"/>
  <c r="AN2888" i="20"/>
  <c r="AO2888" i="20"/>
  <c r="AP2888" i="20"/>
  <c r="AQ2888" i="20"/>
  <c r="AR2888" i="20"/>
  <c r="AS2888" i="20"/>
  <c r="AT2888" i="20"/>
  <c r="AU2888" i="20"/>
  <c r="AH2889" i="20"/>
  <c r="AI2889" i="20"/>
  <c r="AJ2889" i="20" s="1"/>
  <c r="AK2889" i="20"/>
  <c r="AL2889" i="20"/>
  <c r="AM2889" i="20"/>
  <c r="AN2889" i="20"/>
  <c r="AO2889" i="20"/>
  <c r="AP2889" i="20"/>
  <c r="AQ2889" i="20"/>
  <c r="AR2889" i="20"/>
  <c r="AS2889" i="20"/>
  <c r="AT2889" i="20"/>
  <c r="AU2889" i="20"/>
  <c r="AH2890" i="20"/>
  <c r="AI2890" i="20"/>
  <c r="AJ2890" i="20" s="1"/>
  <c r="AK2890" i="20"/>
  <c r="AL2890" i="20"/>
  <c r="AM2890" i="20"/>
  <c r="AN2890" i="20"/>
  <c r="AO2890" i="20"/>
  <c r="AP2890" i="20"/>
  <c r="AQ2890" i="20"/>
  <c r="AR2890" i="20"/>
  <c r="AS2890" i="20"/>
  <c r="AT2890" i="20"/>
  <c r="AU2890" i="20"/>
  <c r="AH2891" i="20"/>
  <c r="AI2891" i="20"/>
  <c r="AJ2891" i="20" s="1"/>
  <c r="AK2891" i="20"/>
  <c r="AL2891" i="20"/>
  <c r="AM2891" i="20"/>
  <c r="AN2891" i="20"/>
  <c r="AO2891" i="20"/>
  <c r="AP2891" i="20"/>
  <c r="AQ2891" i="20"/>
  <c r="AR2891" i="20"/>
  <c r="AS2891" i="20"/>
  <c r="AT2891" i="20"/>
  <c r="AU2891" i="20"/>
  <c r="AH2892" i="20"/>
  <c r="AI2892" i="20"/>
  <c r="AJ2892" i="20" s="1"/>
  <c r="AK2892" i="20"/>
  <c r="AL2892" i="20"/>
  <c r="AM2892" i="20"/>
  <c r="AN2892" i="20"/>
  <c r="AO2892" i="20"/>
  <c r="AP2892" i="20"/>
  <c r="AQ2892" i="20"/>
  <c r="AR2892" i="20"/>
  <c r="AS2892" i="20"/>
  <c r="AT2892" i="20"/>
  <c r="AU2892" i="20"/>
  <c r="AH2893" i="20"/>
  <c r="AI2893" i="20"/>
  <c r="AJ2893" i="20" s="1"/>
  <c r="AK2893" i="20"/>
  <c r="AL2893" i="20"/>
  <c r="AM2893" i="20"/>
  <c r="AN2893" i="20"/>
  <c r="AO2893" i="20"/>
  <c r="AP2893" i="20"/>
  <c r="AQ2893" i="20"/>
  <c r="AR2893" i="20"/>
  <c r="AS2893" i="20"/>
  <c r="AT2893" i="20"/>
  <c r="AU2893" i="20"/>
  <c r="AH2894" i="20"/>
  <c r="AI2894" i="20"/>
  <c r="AJ2894" i="20" s="1"/>
  <c r="AK2894" i="20"/>
  <c r="AL2894" i="20"/>
  <c r="AM2894" i="20"/>
  <c r="AN2894" i="20"/>
  <c r="AO2894" i="20"/>
  <c r="AP2894" i="20"/>
  <c r="AQ2894" i="20"/>
  <c r="AR2894" i="20"/>
  <c r="AS2894" i="20"/>
  <c r="AT2894" i="20"/>
  <c r="AU2894" i="20"/>
  <c r="AH2895" i="20"/>
  <c r="AI2895" i="20"/>
  <c r="AJ2895" i="20" s="1"/>
  <c r="AK2895" i="20"/>
  <c r="AL2895" i="20"/>
  <c r="AM2895" i="20"/>
  <c r="AN2895" i="20"/>
  <c r="AO2895" i="20"/>
  <c r="AP2895" i="20"/>
  <c r="AQ2895" i="20"/>
  <c r="AR2895" i="20"/>
  <c r="AS2895" i="20"/>
  <c r="AT2895" i="20"/>
  <c r="AU2895" i="20"/>
  <c r="AH2896" i="20"/>
  <c r="AI2896" i="20"/>
  <c r="AJ2896" i="20" s="1"/>
  <c r="AK2896" i="20"/>
  <c r="AL2896" i="20"/>
  <c r="AM2896" i="20"/>
  <c r="AN2896" i="20"/>
  <c r="AO2896" i="20"/>
  <c r="AP2896" i="20"/>
  <c r="AQ2896" i="20"/>
  <c r="AR2896" i="20"/>
  <c r="AS2896" i="20"/>
  <c r="AT2896" i="20"/>
  <c r="AU2896" i="20"/>
  <c r="AH2897" i="20"/>
  <c r="AI2897" i="20"/>
  <c r="AJ2897" i="20" s="1"/>
  <c r="AK2897" i="20"/>
  <c r="AL2897" i="20"/>
  <c r="AM2897" i="20"/>
  <c r="AN2897" i="20"/>
  <c r="AO2897" i="20"/>
  <c r="AP2897" i="20"/>
  <c r="AQ2897" i="20"/>
  <c r="AR2897" i="20"/>
  <c r="AS2897" i="20"/>
  <c r="AT2897" i="20"/>
  <c r="AU2897" i="20"/>
  <c r="AH2898" i="20"/>
  <c r="AI2898" i="20"/>
  <c r="AJ2898" i="20" s="1"/>
  <c r="AK2898" i="20"/>
  <c r="AL2898" i="20"/>
  <c r="AM2898" i="20"/>
  <c r="AN2898" i="20"/>
  <c r="AO2898" i="20"/>
  <c r="AP2898" i="20"/>
  <c r="AQ2898" i="20"/>
  <c r="AR2898" i="20"/>
  <c r="AS2898" i="20"/>
  <c r="AT2898" i="20"/>
  <c r="AU2898" i="20"/>
  <c r="AH2899" i="20"/>
  <c r="AI2899" i="20"/>
  <c r="AJ2899" i="20" s="1"/>
  <c r="AK2899" i="20"/>
  <c r="AL2899" i="20"/>
  <c r="AM2899" i="20"/>
  <c r="AN2899" i="20"/>
  <c r="AO2899" i="20"/>
  <c r="AP2899" i="20"/>
  <c r="AQ2899" i="20"/>
  <c r="AR2899" i="20"/>
  <c r="AS2899" i="20"/>
  <c r="AT2899" i="20"/>
  <c r="AU2899" i="20"/>
  <c r="AH2900" i="20"/>
  <c r="AI2900" i="20"/>
  <c r="AJ2900" i="20" s="1"/>
  <c r="AK2900" i="20"/>
  <c r="AL2900" i="20"/>
  <c r="AM2900" i="20"/>
  <c r="AN2900" i="20"/>
  <c r="AO2900" i="20"/>
  <c r="AP2900" i="20"/>
  <c r="AQ2900" i="20"/>
  <c r="AR2900" i="20"/>
  <c r="AS2900" i="20"/>
  <c r="AT2900" i="20"/>
  <c r="AU2900" i="20"/>
  <c r="AH2901" i="20"/>
  <c r="AI2901" i="20"/>
  <c r="AJ2901" i="20" s="1"/>
  <c r="AK2901" i="20"/>
  <c r="AL2901" i="20"/>
  <c r="AM2901" i="20"/>
  <c r="AN2901" i="20"/>
  <c r="AO2901" i="20"/>
  <c r="AP2901" i="20"/>
  <c r="AQ2901" i="20"/>
  <c r="AR2901" i="20"/>
  <c r="AS2901" i="20"/>
  <c r="AT2901" i="20"/>
  <c r="AU2901" i="20"/>
  <c r="AH2902" i="20"/>
  <c r="AI2902" i="20"/>
  <c r="AJ2902" i="20" s="1"/>
  <c r="AK2902" i="20"/>
  <c r="AL2902" i="20"/>
  <c r="AM2902" i="20"/>
  <c r="AN2902" i="20"/>
  <c r="AO2902" i="20"/>
  <c r="AP2902" i="20"/>
  <c r="AQ2902" i="20"/>
  <c r="AR2902" i="20"/>
  <c r="AS2902" i="20"/>
  <c r="AT2902" i="20"/>
  <c r="AU2902" i="20"/>
  <c r="AH2903" i="20"/>
  <c r="AI2903" i="20"/>
  <c r="AJ2903" i="20" s="1"/>
  <c r="AK2903" i="20"/>
  <c r="AL2903" i="20"/>
  <c r="AM2903" i="20"/>
  <c r="AN2903" i="20"/>
  <c r="AO2903" i="20"/>
  <c r="AP2903" i="20"/>
  <c r="AQ2903" i="20"/>
  <c r="AR2903" i="20"/>
  <c r="AS2903" i="20"/>
  <c r="AT2903" i="20"/>
  <c r="AU2903" i="20"/>
  <c r="AH2904" i="20"/>
  <c r="AI2904" i="20"/>
  <c r="AJ2904" i="20" s="1"/>
  <c r="AK2904" i="20"/>
  <c r="AL2904" i="20"/>
  <c r="AM2904" i="20"/>
  <c r="AN2904" i="20"/>
  <c r="AO2904" i="20"/>
  <c r="AP2904" i="20"/>
  <c r="AQ2904" i="20"/>
  <c r="AR2904" i="20"/>
  <c r="AS2904" i="20"/>
  <c r="AT2904" i="20"/>
  <c r="AU2904" i="20"/>
  <c r="AH2905" i="20"/>
  <c r="AI2905" i="20"/>
  <c r="AJ2905" i="20" s="1"/>
  <c r="AK2905" i="20"/>
  <c r="AL2905" i="20"/>
  <c r="AM2905" i="20"/>
  <c r="AN2905" i="20"/>
  <c r="AO2905" i="20"/>
  <c r="AP2905" i="20"/>
  <c r="AQ2905" i="20"/>
  <c r="AR2905" i="20"/>
  <c r="AS2905" i="20"/>
  <c r="AT2905" i="20"/>
  <c r="AU2905" i="20"/>
  <c r="AH2906" i="20"/>
  <c r="AI2906" i="20"/>
  <c r="AJ2906" i="20" s="1"/>
  <c r="AK2906" i="20"/>
  <c r="AL2906" i="20"/>
  <c r="AM2906" i="20"/>
  <c r="AN2906" i="20"/>
  <c r="AO2906" i="20"/>
  <c r="AP2906" i="20"/>
  <c r="AQ2906" i="20"/>
  <c r="AR2906" i="20"/>
  <c r="AS2906" i="20"/>
  <c r="AT2906" i="20"/>
  <c r="AU2906" i="20"/>
  <c r="AH2907" i="20"/>
  <c r="AI2907" i="20"/>
  <c r="AJ2907" i="20" s="1"/>
  <c r="AK2907" i="20"/>
  <c r="AL2907" i="20"/>
  <c r="AM2907" i="20"/>
  <c r="AN2907" i="20"/>
  <c r="AO2907" i="20"/>
  <c r="AP2907" i="20"/>
  <c r="AQ2907" i="20"/>
  <c r="AR2907" i="20"/>
  <c r="AS2907" i="20"/>
  <c r="AT2907" i="20"/>
  <c r="AU2907" i="20"/>
  <c r="AH2908" i="20"/>
  <c r="AI2908" i="20"/>
  <c r="AJ2908" i="20" s="1"/>
  <c r="AK2908" i="20"/>
  <c r="AL2908" i="20"/>
  <c r="AM2908" i="20"/>
  <c r="AN2908" i="20"/>
  <c r="AO2908" i="20"/>
  <c r="AP2908" i="20"/>
  <c r="AQ2908" i="20"/>
  <c r="AR2908" i="20"/>
  <c r="AS2908" i="20"/>
  <c r="AT2908" i="20"/>
  <c r="AU2908" i="20"/>
  <c r="AH2909" i="20"/>
  <c r="AI2909" i="20"/>
  <c r="AJ2909" i="20" s="1"/>
  <c r="AK2909" i="20"/>
  <c r="AL2909" i="20"/>
  <c r="AM2909" i="20"/>
  <c r="AN2909" i="20"/>
  <c r="AO2909" i="20"/>
  <c r="AP2909" i="20"/>
  <c r="AQ2909" i="20"/>
  <c r="AR2909" i="20"/>
  <c r="AS2909" i="20"/>
  <c r="AT2909" i="20"/>
  <c r="AU2909" i="20"/>
  <c r="AH2910" i="20"/>
  <c r="AI2910" i="20"/>
  <c r="AJ2910" i="20" s="1"/>
  <c r="AK2910" i="20"/>
  <c r="AL2910" i="20"/>
  <c r="AM2910" i="20"/>
  <c r="AN2910" i="20"/>
  <c r="AO2910" i="20"/>
  <c r="AP2910" i="20"/>
  <c r="AQ2910" i="20"/>
  <c r="AR2910" i="20"/>
  <c r="AS2910" i="20"/>
  <c r="AT2910" i="20"/>
  <c r="AU2910" i="20"/>
  <c r="AH2911" i="20"/>
  <c r="AI2911" i="20"/>
  <c r="AJ2911" i="20" s="1"/>
  <c r="AK2911" i="20"/>
  <c r="AL2911" i="20"/>
  <c r="AM2911" i="20"/>
  <c r="AN2911" i="20"/>
  <c r="AO2911" i="20"/>
  <c r="AP2911" i="20"/>
  <c r="AQ2911" i="20"/>
  <c r="AR2911" i="20"/>
  <c r="AS2911" i="20"/>
  <c r="AT2911" i="20"/>
  <c r="AU2911" i="20"/>
  <c r="AH2912" i="20"/>
  <c r="AI2912" i="20"/>
  <c r="AJ2912" i="20" s="1"/>
  <c r="AK2912" i="20"/>
  <c r="AL2912" i="20"/>
  <c r="AM2912" i="20"/>
  <c r="AN2912" i="20"/>
  <c r="AO2912" i="20"/>
  <c r="AP2912" i="20"/>
  <c r="AQ2912" i="20"/>
  <c r="AR2912" i="20"/>
  <c r="AS2912" i="20"/>
  <c r="AT2912" i="20"/>
  <c r="AU2912" i="20"/>
  <c r="AH2913" i="20"/>
  <c r="AI2913" i="20"/>
  <c r="AJ2913" i="20" s="1"/>
  <c r="AK2913" i="20"/>
  <c r="AL2913" i="20"/>
  <c r="AM2913" i="20"/>
  <c r="AN2913" i="20"/>
  <c r="AO2913" i="20"/>
  <c r="AP2913" i="20"/>
  <c r="AQ2913" i="20"/>
  <c r="AR2913" i="20"/>
  <c r="AS2913" i="20"/>
  <c r="AT2913" i="20"/>
  <c r="AU2913" i="20"/>
  <c r="AH2914" i="20"/>
  <c r="AI2914" i="20"/>
  <c r="AJ2914" i="20" s="1"/>
  <c r="AK2914" i="20"/>
  <c r="AL2914" i="20"/>
  <c r="AM2914" i="20"/>
  <c r="AN2914" i="20"/>
  <c r="AO2914" i="20"/>
  <c r="AP2914" i="20"/>
  <c r="AQ2914" i="20"/>
  <c r="AR2914" i="20"/>
  <c r="AS2914" i="20"/>
  <c r="AT2914" i="20"/>
  <c r="AU2914" i="20"/>
  <c r="AH2915" i="20"/>
  <c r="AI2915" i="20"/>
  <c r="AJ2915" i="20" s="1"/>
  <c r="AK2915" i="20"/>
  <c r="AL2915" i="20"/>
  <c r="AM2915" i="20"/>
  <c r="AN2915" i="20"/>
  <c r="AO2915" i="20"/>
  <c r="AP2915" i="20"/>
  <c r="AQ2915" i="20"/>
  <c r="AR2915" i="20"/>
  <c r="AS2915" i="20"/>
  <c r="AT2915" i="20"/>
  <c r="AU2915" i="20"/>
  <c r="AH2916" i="20"/>
  <c r="AI2916" i="20"/>
  <c r="AJ2916" i="20" s="1"/>
  <c r="AK2916" i="20"/>
  <c r="AL2916" i="20"/>
  <c r="AM2916" i="20"/>
  <c r="AN2916" i="20"/>
  <c r="AO2916" i="20"/>
  <c r="AP2916" i="20"/>
  <c r="AQ2916" i="20"/>
  <c r="AR2916" i="20"/>
  <c r="AS2916" i="20"/>
  <c r="AT2916" i="20"/>
  <c r="AU2916" i="20"/>
  <c r="AH2917" i="20"/>
  <c r="AI2917" i="20"/>
  <c r="AJ2917" i="20" s="1"/>
  <c r="AK2917" i="20"/>
  <c r="AL2917" i="20"/>
  <c r="AM2917" i="20"/>
  <c r="AN2917" i="20"/>
  <c r="AO2917" i="20"/>
  <c r="AP2917" i="20"/>
  <c r="AQ2917" i="20"/>
  <c r="AR2917" i="20"/>
  <c r="AS2917" i="20"/>
  <c r="AT2917" i="20"/>
  <c r="AU2917" i="20"/>
  <c r="AH2918" i="20"/>
  <c r="AI2918" i="20"/>
  <c r="AJ2918" i="20" s="1"/>
  <c r="AK2918" i="20"/>
  <c r="AL2918" i="20"/>
  <c r="AM2918" i="20"/>
  <c r="AN2918" i="20"/>
  <c r="AO2918" i="20"/>
  <c r="AP2918" i="20"/>
  <c r="AQ2918" i="20"/>
  <c r="AR2918" i="20"/>
  <c r="AS2918" i="20"/>
  <c r="AT2918" i="20"/>
  <c r="AU2918" i="20"/>
  <c r="AH2919" i="20"/>
  <c r="AI2919" i="20"/>
  <c r="AJ2919" i="20" s="1"/>
  <c r="AK2919" i="20"/>
  <c r="AL2919" i="20"/>
  <c r="AM2919" i="20"/>
  <c r="AN2919" i="20"/>
  <c r="AO2919" i="20"/>
  <c r="AP2919" i="20"/>
  <c r="AQ2919" i="20"/>
  <c r="AR2919" i="20"/>
  <c r="AS2919" i="20"/>
  <c r="AT2919" i="20"/>
  <c r="AU2919" i="20"/>
  <c r="AH2920" i="20"/>
  <c r="AI2920" i="20"/>
  <c r="AJ2920" i="20" s="1"/>
  <c r="AK2920" i="20"/>
  <c r="AL2920" i="20"/>
  <c r="AM2920" i="20"/>
  <c r="AN2920" i="20"/>
  <c r="AO2920" i="20"/>
  <c r="AP2920" i="20"/>
  <c r="AQ2920" i="20"/>
  <c r="AR2920" i="20"/>
  <c r="AS2920" i="20"/>
  <c r="AT2920" i="20"/>
  <c r="AU2920" i="20"/>
  <c r="AH2921" i="20"/>
  <c r="AI2921" i="20"/>
  <c r="AJ2921" i="20" s="1"/>
  <c r="AK2921" i="20"/>
  <c r="AL2921" i="20"/>
  <c r="AM2921" i="20"/>
  <c r="AN2921" i="20"/>
  <c r="AO2921" i="20"/>
  <c r="AP2921" i="20"/>
  <c r="AQ2921" i="20"/>
  <c r="AR2921" i="20"/>
  <c r="AS2921" i="20"/>
  <c r="AT2921" i="20"/>
  <c r="AU2921" i="20"/>
  <c r="AH2922" i="20"/>
  <c r="AI2922" i="20"/>
  <c r="AJ2922" i="20" s="1"/>
  <c r="AK2922" i="20"/>
  <c r="AL2922" i="20"/>
  <c r="AM2922" i="20"/>
  <c r="AN2922" i="20"/>
  <c r="AO2922" i="20"/>
  <c r="AP2922" i="20"/>
  <c r="AQ2922" i="20"/>
  <c r="AR2922" i="20"/>
  <c r="AS2922" i="20"/>
  <c r="AT2922" i="20"/>
  <c r="AU2922" i="20"/>
  <c r="AH2923" i="20"/>
  <c r="AI2923" i="20"/>
  <c r="AJ2923" i="20" s="1"/>
  <c r="AK2923" i="20"/>
  <c r="AL2923" i="20"/>
  <c r="AM2923" i="20"/>
  <c r="AN2923" i="20"/>
  <c r="AO2923" i="20"/>
  <c r="AP2923" i="20"/>
  <c r="AQ2923" i="20"/>
  <c r="AR2923" i="20"/>
  <c r="AS2923" i="20"/>
  <c r="AT2923" i="20"/>
  <c r="AU2923" i="20"/>
  <c r="AH2924" i="20"/>
  <c r="AI2924" i="20"/>
  <c r="AJ2924" i="20" s="1"/>
  <c r="AK2924" i="20"/>
  <c r="AL2924" i="20"/>
  <c r="AM2924" i="20"/>
  <c r="AN2924" i="20"/>
  <c r="AO2924" i="20"/>
  <c r="AP2924" i="20"/>
  <c r="AQ2924" i="20"/>
  <c r="AR2924" i="20"/>
  <c r="AS2924" i="20"/>
  <c r="AT2924" i="20"/>
  <c r="AU2924" i="20"/>
  <c r="AH2925" i="20"/>
  <c r="AI2925" i="20"/>
  <c r="AJ2925" i="20" s="1"/>
  <c r="AK2925" i="20"/>
  <c r="AL2925" i="20"/>
  <c r="AM2925" i="20"/>
  <c r="AN2925" i="20"/>
  <c r="AO2925" i="20"/>
  <c r="AP2925" i="20"/>
  <c r="AQ2925" i="20"/>
  <c r="AR2925" i="20"/>
  <c r="AS2925" i="20"/>
  <c r="AT2925" i="20"/>
  <c r="AU2925" i="20"/>
  <c r="AH2926" i="20"/>
  <c r="AI2926" i="20"/>
  <c r="AJ2926" i="20" s="1"/>
  <c r="AK2926" i="20"/>
  <c r="AL2926" i="20"/>
  <c r="AM2926" i="20"/>
  <c r="AN2926" i="20"/>
  <c r="AO2926" i="20"/>
  <c r="AP2926" i="20"/>
  <c r="AQ2926" i="20"/>
  <c r="AR2926" i="20"/>
  <c r="AS2926" i="20"/>
  <c r="AT2926" i="20"/>
  <c r="AU2926" i="20"/>
  <c r="AH2927" i="20"/>
  <c r="AI2927" i="20"/>
  <c r="AJ2927" i="20" s="1"/>
  <c r="AK2927" i="20"/>
  <c r="AL2927" i="20"/>
  <c r="AM2927" i="20"/>
  <c r="AN2927" i="20"/>
  <c r="AO2927" i="20"/>
  <c r="AP2927" i="20"/>
  <c r="AQ2927" i="20"/>
  <c r="AR2927" i="20"/>
  <c r="AS2927" i="20"/>
  <c r="AT2927" i="20"/>
  <c r="AU2927" i="20"/>
  <c r="AH2928" i="20"/>
  <c r="AI2928" i="20"/>
  <c r="AJ2928" i="20" s="1"/>
  <c r="AK2928" i="20"/>
  <c r="AL2928" i="20"/>
  <c r="AM2928" i="20"/>
  <c r="AN2928" i="20"/>
  <c r="AO2928" i="20"/>
  <c r="AP2928" i="20"/>
  <c r="AQ2928" i="20"/>
  <c r="AR2928" i="20"/>
  <c r="AS2928" i="20"/>
  <c r="AT2928" i="20"/>
  <c r="AU2928" i="20"/>
  <c r="AH2929" i="20"/>
  <c r="AI2929" i="20"/>
  <c r="AJ2929" i="20" s="1"/>
  <c r="AK2929" i="20"/>
  <c r="AL2929" i="20"/>
  <c r="AM2929" i="20"/>
  <c r="AN2929" i="20"/>
  <c r="AO2929" i="20"/>
  <c r="AP2929" i="20"/>
  <c r="AQ2929" i="20"/>
  <c r="AR2929" i="20"/>
  <c r="AS2929" i="20"/>
  <c r="AT2929" i="20"/>
  <c r="AU2929" i="20"/>
  <c r="AH2930" i="20"/>
  <c r="AI2930" i="20"/>
  <c r="AJ2930" i="20" s="1"/>
  <c r="AK2930" i="20"/>
  <c r="AL2930" i="20"/>
  <c r="AM2930" i="20"/>
  <c r="AN2930" i="20"/>
  <c r="AO2930" i="20"/>
  <c r="AP2930" i="20"/>
  <c r="AQ2930" i="20"/>
  <c r="AR2930" i="20"/>
  <c r="AS2930" i="20"/>
  <c r="AT2930" i="20"/>
  <c r="AU2930" i="20"/>
  <c r="AH2931" i="20"/>
  <c r="AI2931" i="20"/>
  <c r="AJ2931" i="20" s="1"/>
  <c r="AK2931" i="20"/>
  <c r="AL2931" i="20"/>
  <c r="AM2931" i="20"/>
  <c r="AN2931" i="20"/>
  <c r="AO2931" i="20"/>
  <c r="AP2931" i="20"/>
  <c r="AQ2931" i="20"/>
  <c r="AR2931" i="20"/>
  <c r="AS2931" i="20"/>
  <c r="AT2931" i="20"/>
  <c r="AU2931" i="20"/>
  <c r="AH2932" i="20"/>
  <c r="AI2932" i="20"/>
  <c r="AJ2932" i="20" s="1"/>
  <c r="AK2932" i="20"/>
  <c r="AL2932" i="20"/>
  <c r="AM2932" i="20"/>
  <c r="AN2932" i="20"/>
  <c r="AO2932" i="20"/>
  <c r="AP2932" i="20"/>
  <c r="AQ2932" i="20"/>
  <c r="AR2932" i="20"/>
  <c r="AS2932" i="20"/>
  <c r="AT2932" i="20"/>
  <c r="AU2932" i="20"/>
  <c r="AH2933" i="20"/>
  <c r="AI2933" i="20"/>
  <c r="AJ2933" i="20" s="1"/>
  <c r="AK2933" i="20"/>
  <c r="AL2933" i="20"/>
  <c r="AM2933" i="20"/>
  <c r="AN2933" i="20"/>
  <c r="AO2933" i="20"/>
  <c r="AP2933" i="20"/>
  <c r="AQ2933" i="20"/>
  <c r="AR2933" i="20"/>
  <c r="AS2933" i="20"/>
  <c r="AT2933" i="20"/>
  <c r="AU2933" i="20"/>
  <c r="AH2934" i="20"/>
  <c r="AI2934" i="20"/>
  <c r="AJ2934" i="20" s="1"/>
  <c r="AK2934" i="20"/>
  <c r="AL2934" i="20"/>
  <c r="AM2934" i="20"/>
  <c r="AN2934" i="20"/>
  <c r="AO2934" i="20"/>
  <c r="AP2934" i="20"/>
  <c r="AQ2934" i="20"/>
  <c r="AR2934" i="20"/>
  <c r="AS2934" i="20"/>
  <c r="AT2934" i="20"/>
  <c r="AU2934" i="20"/>
  <c r="AH2935" i="20"/>
  <c r="AI2935" i="20"/>
  <c r="AJ2935" i="20" s="1"/>
  <c r="AK2935" i="20"/>
  <c r="AL2935" i="20"/>
  <c r="AM2935" i="20"/>
  <c r="AN2935" i="20"/>
  <c r="AO2935" i="20"/>
  <c r="AP2935" i="20"/>
  <c r="AQ2935" i="20"/>
  <c r="AR2935" i="20"/>
  <c r="AS2935" i="20"/>
  <c r="AT2935" i="20"/>
  <c r="AU2935" i="20"/>
  <c r="AH2936" i="20"/>
  <c r="AI2936" i="20"/>
  <c r="AJ2936" i="20" s="1"/>
  <c r="AK2936" i="20"/>
  <c r="AL2936" i="20"/>
  <c r="AM2936" i="20"/>
  <c r="AN2936" i="20"/>
  <c r="AO2936" i="20"/>
  <c r="AP2936" i="20"/>
  <c r="AQ2936" i="20"/>
  <c r="AR2936" i="20"/>
  <c r="AS2936" i="20"/>
  <c r="AT2936" i="20"/>
  <c r="AU2936" i="20"/>
  <c r="AH2937" i="20"/>
  <c r="AI2937" i="20"/>
  <c r="AJ2937" i="20" s="1"/>
  <c r="AK2937" i="20"/>
  <c r="AL2937" i="20"/>
  <c r="AM2937" i="20"/>
  <c r="AN2937" i="20"/>
  <c r="AO2937" i="20"/>
  <c r="AP2937" i="20"/>
  <c r="AQ2937" i="20"/>
  <c r="AR2937" i="20"/>
  <c r="AS2937" i="20"/>
  <c r="AT2937" i="20"/>
  <c r="AU2937" i="20"/>
  <c r="AH2938" i="20"/>
  <c r="AI2938" i="20"/>
  <c r="AJ2938" i="20" s="1"/>
  <c r="AK2938" i="20"/>
  <c r="AL2938" i="20"/>
  <c r="AM2938" i="20"/>
  <c r="AN2938" i="20"/>
  <c r="AO2938" i="20"/>
  <c r="AP2938" i="20"/>
  <c r="AQ2938" i="20"/>
  <c r="AR2938" i="20"/>
  <c r="AS2938" i="20"/>
  <c r="AT2938" i="20"/>
  <c r="AU2938" i="20"/>
  <c r="AH2939" i="20"/>
  <c r="AI2939" i="20"/>
  <c r="AJ2939" i="20" s="1"/>
  <c r="AK2939" i="20"/>
  <c r="AL2939" i="20"/>
  <c r="AM2939" i="20"/>
  <c r="AN2939" i="20"/>
  <c r="AO2939" i="20"/>
  <c r="AP2939" i="20"/>
  <c r="AQ2939" i="20"/>
  <c r="AR2939" i="20"/>
  <c r="AS2939" i="20"/>
  <c r="AT2939" i="20"/>
  <c r="AU2939" i="20"/>
  <c r="AH2940" i="20"/>
  <c r="AI2940" i="20"/>
  <c r="AJ2940" i="20" s="1"/>
  <c r="AK2940" i="20"/>
  <c r="AL2940" i="20"/>
  <c r="AM2940" i="20"/>
  <c r="AN2940" i="20"/>
  <c r="AO2940" i="20"/>
  <c r="AP2940" i="20"/>
  <c r="AQ2940" i="20"/>
  <c r="AR2940" i="20"/>
  <c r="AS2940" i="20"/>
  <c r="AT2940" i="20"/>
  <c r="AU2940" i="20"/>
  <c r="AH2941" i="20"/>
  <c r="AI2941" i="20"/>
  <c r="AJ2941" i="20" s="1"/>
  <c r="AK2941" i="20"/>
  <c r="AL2941" i="20"/>
  <c r="AM2941" i="20"/>
  <c r="AN2941" i="20"/>
  <c r="AO2941" i="20"/>
  <c r="AP2941" i="20"/>
  <c r="AQ2941" i="20"/>
  <c r="AR2941" i="20"/>
  <c r="AS2941" i="20"/>
  <c r="AT2941" i="20"/>
  <c r="AU2941" i="20"/>
  <c r="AH2942" i="20"/>
  <c r="AI2942" i="20"/>
  <c r="AJ2942" i="20" s="1"/>
  <c r="AK2942" i="20"/>
  <c r="AL2942" i="20"/>
  <c r="AM2942" i="20"/>
  <c r="AN2942" i="20"/>
  <c r="AO2942" i="20"/>
  <c r="AP2942" i="20"/>
  <c r="AQ2942" i="20"/>
  <c r="AR2942" i="20"/>
  <c r="AS2942" i="20"/>
  <c r="AT2942" i="20"/>
  <c r="AU2942" i="20"/>
  <c r="AH2943" i="20"/>
  <c r="AI2943" i="20"/>
  <c r="AJ2943" i="20" s="1"/>
  <c r="AK2943" i="20"/>
  <c r="AL2943" i="20"/>
  <c r="AM2943" i="20"/>
  <c r="AN2943" i="20"/>
  <c r="AO2943" i="20"/>
  <c r="AP2943" i="20"/>
  <c r="AQ2943" i="20"/>
  <c r="AR2943" i="20"/>
  <c r="AS2943" i="20"/>
  <c r="AT2943" i="20"/>
  <c r="AU2943" i="20"/>
  <c r="AH2944" i="20"/>
  <c r="AI2944" i="20"/>
  <c r="AJ2944" i="20" s="1"/>
  <c r="AK2944" i="20"/>
  <c r="AL2944" i="20"/>
  <c r="AM2944" i="20"/>
  <c r="AN2944" i="20"/>
  <c r="AO2944" i="20"/>
  <c r="AP2944" i="20"/>
  <c r="AQ2944" i="20"/>
  <c r="AR2944" i="20"/>
  <c r="AS2944" i="20"/>
  <c r="AT2944" i="20"/>
  <c r="AU2944" i="20"/>
  <c r="AH2945" i="20"/>
  <c r="AI2945" i="20"/>
  <c r="AJ2945" i="20" s="1"/>
  <c r="AK2945" i="20"/>
  <c r="AL2945" i="20"/>
  <c r="AM2945" i="20"/>
  <c r="AN2945" i="20"/>
  <c r="AO2945" i="20"/>
  <c r="AP2945" i="20"/>
  <c r="AQ2945" i="20"/>
  <c r="AR2945" i="20"/>
  <c r="AS2945" i="20"/>
  <c r="AT2945" i="20"/>
  <c r="AU2945" i="20"/>
  <c r="AH2946" i="20"/>
  <c r="AI2946" i="20"/>
  <c r="AJ2946" i="20" s="1"/>
  <c r="AK2946" i="20"/>
  <c r="AL2946" i="20"/>
  <c r="AM2946" i="20"/>
  <c r="AN2946" i="20"/>
  <c r="AO2946" i="20"/>
  <c r="AP2946" i="20"/>
  <c r="AQ2946" i="20"/>
  <c r="AR2946" i="20"/>
  <c r="AS2946" i="20"/>
  <c r="AT2946" i="20"/>
  <c r="AU2946" i="20"/>
  <c r="AH2947" i="20"/>
  <c r="AI2947" i="20"/>
  <c r="AJ2947" i="20" s="1"/>
  <c r="AK2947" i="20"/>
  <c r="AL2947" i="20"/>
  <c r="AM2947" i="20"/>
  <c r="AN2947" i="20"/>
  <c r="AO2947" i="20"/>
  <c r="AP2947" i="20"/>
  <c r="AQ2947" i="20"/>
  <c r="AR2947" i="20"/>
  <c r="AS2947" i="20"/>
  <c r="AT2947" i="20"/>
  <c r="AU2947" i="20"/>
  <c r="AH2948" i="20"/>
  <c r="AI2948" i="20"/>
  <c r="AJ2948" i="20" s="1"/>
  <c r="AK2948" i="20"/>
  <c r="AL2948" i="20"/>
  <c r="AM2948" i="20"/>
  <c r="AN2948" i="20"/>
  <c r="AO2948" i="20"/>
  <c r="AP2948" i="20"/>
  <c r="AQ2948" i="20"/>
  <c r="AR2948" i="20"/>
  <c r="AS2948" i="20"/>
  <c r="AT2948" i="20"/>
  <c r="AU2948" i="20"/>
  <c r="AH2949" i="20"/>
  <c r="AI2949" i="20"/>
  <c r="AJ2949" i="20" s="1"/>
  <c r="AK2949" i="20"/>
  <c r="AL2949" i="20"/>
  <c r="AM2949" i="20"/>
  <c r="AN2949" i="20"/>
  <c r="AO2949" i="20"/>
  <c r="AP2949" i="20"/>
  <c r="AQ2949" i="20"/>
  <c r="AR2949" i="20"/>
  <c r="AS2949" i="20"/>
  <c r="AT2949" i="20"/>
  <c r="AU2949" i="20"/>
  <c r="AH2950" i="20"/>
  <c r="AI2950" i="20"/>
  <c r="AJ2950" i="20" s="1"/>
  <c r="AK2950" i="20"/>
  <c r="AL2950" i="20"/>
  <c r="AM2950" i="20"/>
  <c r="AN2950" i="20"/>
  <c r="AO2950" i="20"/>
  <c r="AP2950" i="20"/>
  <c r="AQ2950" i="20"/>
  <c r="AR2950" i="20"/>
  <c r="AS2950" i="20"/>
  <c r="AT2950" i="20"/>
  <c r="AU2950" i="20"/>
  <c r="AH2951" i="20"/>
  <c r="AI2951" i="20"/>
  <c r="AJ2951" i="20" s="1"/>
  <c r="AK2951" i="20"/>
  <c r="AL2951" i="20"/>
  <c r="AM2951" i="20"/>
  <c r="AN2951" i="20"/>
  <c r="AO2951" i="20"/>
  <c r="AP2951" i="20"/>
  <c r="AQ2951" i="20"/>
  <c r="AR2951" i="20"/>
  <c r="AS2951" i="20"/>
  <c r="AT2951" i="20"/>
  <c r="AU2951" i="20"/>
  <c r="AH2952" i="20"/>
  <c r="AI2952" i="20"/>
  <c r="AJ2952" i="20" s="1"/>
  <c r="AK2952" i="20"/>
  <c r="AL2952" i="20"/>
  <c r="AM2952" i="20"/>
  <c r="AN2952" i="20"/>
  <c r="AO2952" i="20"/>
  <c r="AP2952" i="20"/>
  <c r="AQ2952" i="20"/>
  <c r="AR2952" i="20"/>
  <c r="AS2952" i="20"/>
  <c r="AT2952" i="20"/>
  <c r="AU2952" i="20"/>
  <c r="AH2953" i="20"/>
  <c r="AI2953" i="20"/>
  <c r="AJ2953" i="20" s="1"/>
  <c r="AK2953" i="20"/>
  <c r="AL2953" i="20"/>
  <c r="AM2953" i="20"/>
  <c r="AN2953" i="20"/>
  <c r="AO2953" i="20"/>
  <c r="AP2953" i="20"/>
  <c r="AQ2953" i="20"/>
  <c r="AR2953" i="20"/>
  <c r="AS2953" i="20"/>
  <c r="AT2953" i="20"/>
  <c r="AU2953" i="20"/>
  <c r="AH2954" i="20"/>
  <c r="AI2954" i="20"/>
  <c r="AJ2954" i="20" s="1"/>
  <c r="AK2954" i="20"/>
  <c r="AL2954" i="20"/>
  <c r="AM2954" i="20"/>
  <c r="AN2954" i="20"/>
  <c r="AO2954" i="20"/>
  <c r="AP2954" i="20"/>
  <c r="AQ2954" i="20"/>
  <c r="AR2954" i="20"/>
  <c r="AS2954" i="20"/>
  <c r="AT2954" i="20"/>
  <c r="AU2954" i="20"/>
  <c r="AH2955" i="20"/>
  <c r="AI2955" i="20"/>
  <c r="AJ2955" i="20" s="1"/>
  <c r="AK2955" i="20"/>
  <c r="AL2955" i="20"/>
  <c r="AM2955" i="20"/>
  <c r="AN2955" i="20"/>
  <c r="AO2955" i="20"/>
  <c r="AP2955" i="20"/>
  <c r="AQ2955" i="20"/>
  <c r="AR2955" i="20"/>
  <c r="AS2955" i="20"/>
  <c r="AT2955" i="20"/>
  <c r="AU2955" i="20"/>
  <c r="AH2956" i="20"/>
  <c r="AI2956" i="20"/>
  <c r="AJ2956" i="20" s="1"/>
  <c r="AK2956" i="20"/>
  <c r="AL2956" i="20"/>
  <c r="AM2956" i="20"/>
  <c r="AN2956" i="20"/>
  <c r="AO2956" i="20"/>
  <c r="AP2956" i="20"/>
  <c r="AQ2956" i="20"/>
  <c r="AR2956" i="20"/>
  <c r="AS2956" i="20"/>
  <c r="AT2956" i="20"/>
  <c r="AU2956" i="20"/>
  <c r="AH2957" i="20"/>
  <c r="AI2957" i="20"/>
  <c r="AJ2957" i="20" s="1"/>
  <c r="AK2957" i="20"/>
  <c r="AL2957" i="20"/>
  <c r="AM2957" i="20"/>
  <c r="AN2957" i="20"/>
  <c r="AO2957" i="20"/>
  <c r="AP2957" i="20"/>
  <c r="AQ2957" i="20"/>
  <c r="AR2957" i="20"/>
  <c r="AS2957" i="20"/>
  <c r="AT2957" i="20"/>
  <c r="AU2957" i="20"/>
  <c r="AH2958" i="20"/>
  <c r="AI2958" i="20"/>
  <c r="AJ2958" i="20" s="1"/>
  <c r="AK2958" i="20"/>
  <c r="AL2958" i="20"/>
  <c r="AM2958" i="20"/>
  <c r="AN2958" i="20"/>
  <c r="AO2958" i="20"/>
  <c r="AP2958" i="20"/>
  <c r="AQ2958" i="20"/>
  <c r="AR2958" i="20"/>
  <c r="AS2958" i="20"/>
  <c r="AT2958" i="20"/>
  <c r="AU2958" i="20"/>
  <c r="AH2959" i="20"/>
  <c r="AI2959" i="20"/>
  <c r="AJ2959" i="20" s="1"/>
  <c r="AK2959" i="20"/>
  <c r="AL2959" i="20"/>
  <c r="AM2959" i="20"/>
  <c r="AN2959" i="20"/>
  <c r="AO2959" i="20"/>
  <c r="AP2959" i="20"/>
  <c r="AQ2959" i="20"/>
  <c r="AR2959" i="20"/>
  <c r="AS2959" i="20"/>
  <c r="AT2959" i="20"/>
  <c r="AU2959" i="20"/>
  <c r="AH2960" i="20"/>
  <c r="AI2960" i="20"/>
  <c r="AJ2960" i="20" s="1"/>
  <c r="AK2960" i="20"/>
  <c r="AL2960" i="20"/>
  <c r="AM2960" i="20"/>
  <c r="AN2960" i="20"/>
  <c r="AO2960" i="20"/>
  <c r="AP2960" i="20"/>
  <c r="AQ2960" i="20"/>
  <c r="AR2960" i="20"/>
  <c r="AS2960" i="20"/>
  <c r="AT2960" i="20"/>
  <c r="AU2960" i="20"/>
  <c r="AH2961" i="20"/>
  <c r="AI2961" i="20"/>
  <c r="AJ2961" i="20" s="1"/>
  <c r="AK2961" i="20"/>
  <c r="AL2961" i="20"/>
  <c r="AM2961" i="20"/>
  <c r="AN2961" i="20"/>
  <c r="AO2961" i="20"/>
  <c r="AP2961" i="20"/>
  <c r="AQ2961" i="20"/>
  <c r="AR2961" i="20"/>
  <c r="AS2961" i="20"/>
  <c r="AT2961" i="20"/>
  <c r="AU2961" i="20"/>
  <c r="AH2962" i="20"/>
  <c r="AI2962" i="20"/>
  <c r="AJ2962" i="20" s="1"/>
  <c r="AK2962" i="20"/>
  <c r="AL2962" i="20"/>
  <c r="AM2962" i="20"/>
  <c r="AN2962" i="20"/>
  <c r="AO2962" i="20"/>
  <c r="AP2962" i="20"/>
  <c r="AQ2962" i="20"/>
  <c r="AR2962" i="20"/>
  <c r="AS2962" i="20"/>
  <c r="AT2962" i="20"/>
  <c r="AU2962" i="20"/>
  <c r="AH2963" i="20"/>
  <c r="AI2963" i="20"/>
  <c r="AJ2963" i="20" s="1"/>
  <c r="AK2963" i="20"/>
  <c r="AL2963" i="20"/>
  <c r="AM2963" i="20"/>
  <c r="AN2963" i="20"/>
  <c r="AO2963" i="20"/>
  <c r="AP2963" i="20"/>
  <c r="AQ2963" i="20"/>
  <c r="AR2963" i="20"/>
  <c r="AS2963" i="20"/>
  <c r="AT2963" i="20"/>
  <c r="AU2963" i="20"/>
  <c r="AH2964" i="20"/>
  <c r="AI2964" i="20"/>
  <c r="AJ2964" i="20" s="1"/>
  <c r="AK2964" i="20"/>
  <c r="AL2964" i="20"/>
  <c r="AM2964" i="20"/>
  <c r="AN2964" i="20"/>
  <c r="AO2964" i="20"/>
  <c r="AP2964" i="20"/>
  <c r="AQ2964" i="20"/>
  <c r="AR2964" i="20"/>
  <c r="AS2964" i="20"/>
  <c r="AT2964" i="20"/>
  <c r="AU2964" i="20"/>
  <c r="AH2965" i="20"/>
  <c r="AI2965" i="20"/>
  <c r="AJ2965" i="20" s="1"/>
  <c r="AK2965" i="20"/>
  <c r="AL2965" i="20"/>
  <c r="AM2965" i="20"/>
  <c r="AN2965" i="20"/>
  <c r="AO2965" i="20"/>
  <c r="AP2965" i="20"/>
  <c r="AQ2965" i="20"/>
  <c r="AR2965" i="20"/>
  <c r="AS2965" i="20"/>
  <c r="AT2965" i="20"/>
  <c r="AU2965" i="20"/>
  <c r="AH2966" i="20"/>
  <c r="AI2966" i="20"/>
  <c r="AJ2966" i="20" s="1"/>
  <c r="AK2966" i="20"/>
  <c r="AL2966" i="20"/>
  <c r="AM2966" i="20"/>
  <c r="AN2966" i="20"/>
  <c r="AO2966" i="20"/>
  <c r="AP2966" i="20"/>
  <c r="AQ2966" i="20"/>
  <c r="AR2966" i="20"/>
  <c r="AS2966" i="20"/>
  <c r="AT2966" i="20"/>
  <c r="AU2966" i="20"/>
  <c r="AH2967" i="20"/>
  <c r="AI2967" i="20"/>
  <c r="AJ2967" i="20" s="1"/>
  <c r="AK2967" i="20"/>
  <c r="AL2967" i="20"/>
  <c r="AM2967" i="20"/>
  <c r="AN2967" i="20"/>
  <c r="AO2967" i="20"/>
  <c r="AP2967" i="20"/>
  <c r="AQ2967" i="20"/>
  <c r="AR2967" i="20"/>
  <c r="AS2967" i="20"/>
  <c r="AT2967" i="20"/>
  <c r="AU2967" i="20"/>
  <c r="AH2968" i="20"/>
  <c r="AI2968" i="20"/>
  <c r="AJ2968" i="20" s="1"/>
  <c r="AK2968" i="20"/>
  <c r="AL2968" i="20"/>
  <c r="AM2968" i="20"/>
  <c r="AN2968" i="20"/>
  <c r="AO2968" i="20"/>
  <c r="AP2968" i="20"/>
  <c r="AQ2968" i="20"/>
  <c r="AR2968" i="20"/>
  <c r="AS2968" i="20"/>
  <c r="AT2968" i="20"/>
  <c r="AU2968" i="20"/>
  <c r="AH2969" i="20"/>
  <c r="AI2969" i="20"/>
  <c r="AJ2969" i="20" s="1"/>
  <c r="AK2969" i="20"/>
  <c r="AL2969" i="20"/>
  <c r="AM2969" i="20"/>
  <c r="AN2969" i="20"/>
  <c r="AO2969" i="20"/>
  <c r="AP2969" i="20"/>
  <c r="AQ2969" i="20"/>
  <c r="AR2969" i="20"/>
  <c r="AS2969" i="20"/>
  <c r="AT2969" i="20"/>
  <c r="AU2969" i="20"/>
  <c r="AH2970" i="20"/>
  <c r="AI2970" i="20"/>
  <c r="AJ2970" i="20" s="1"/>
  <c r="AK2970" i="20"/>
  <c r="AL2970" i="20"/>
  <c r="AM2970" i="20"/>
  <c r="AN2970" i="20"/>
  <c r="AO2970" i="20"/>
  <c r="AP2970" i="20"/>
  <c r="AQ2970" i="20"/>
  <c r="AR2970" i="20"/>
  <c r="AS2970" i="20"/>
  <c r="AT2970" i="20"/>
  <c r="AU2970" i="20"/>
  <c r="AH2971" i="20"/>
  <c r="AI2971" i="20"/>
  <c r="AJ2971" i="20" s="1"/>
  <c r="AK2971" i="20"/>
  <c r="AL2971" i="20"/>
  <c r="AM2971" i="20"/>
  <c r="AN2971" i="20"/>
  <c r="AO2971" i="20"/>
  <c r="AP2971" i="20"/>
  <c r="AQ2971" i="20"/>
  <c r="AR2971" i="20"/>
  <c r="AS2971" i="20"/>
  <c r="AT2971" i="20"/>
  <c r="AU2971" i="20"/>
  <c r="AH2972" i="20"/>
  <c r="AI2972" i="20"/>
  <c r="AJ2972" i="20" s="1"/>
  <c r="AK2972" i="20"/>
  <c r="AL2972" i="20"/>
  <c r="AM2972" i="20"/>
  <c r="AN2972" i="20"/>
  <c r="AO2972" i="20"/>
  <c r="AP2972" i="20"/>
  <c r="AQ2972" i="20"/>
  <c r="AR2972" i="20"/>
  <c r="AS2972" i="20"/>
  <c r="AT2972" i="20"/>
  <c r="AU2972" i="20"/>
  <c r="AH2973" i="20"/>
  <c r="AI2973" i="20"/>
  <c r="AJ2973" i="20" s="1"/>
  <c r="AK2973" i="20"/>
  <c r="AL2973" i="20"/>
  <c r="AM2973" i="20"/>
  <c r="AN2973" i="20"/>
  <c r="AO2973" i="20"/>
  <c r="AP2973" i="20"/>
  <c r="AQ2973" i="20"/>
  <c r="AR2973" i="20"/>
  <c r="AS2973" i="20"/>
  <c r="AT2973" i="20"/>
  <c r="AU2973" i="20"/>
  <c r="AH2974" i="20"/>
  <c r="AI2974" i="20"/>
  <c r="AJ2974" i="20" s="1"/>
  <c r="AK2974" i="20"/>
  <c r="AL2974" i="20"/>
  <c r="AM2974" i="20"/>
  <c r="AN2974" i="20"/>
  <c r="AO2974" i="20"/>
  <c r="AP2974" i="20"/>
  <c r="AQ2974" i="20"/>
  <c r="AR2974" i="20"/>
  <c r="AS2974" i="20"/>
  <c r="AT2974" i="20"/>
  <c r="AU2974" i="20"/>
  <c r="AH2975" i="20"/>
  <c r="AI2975" i="20"/>
  <c r="AJ2975" i="20" s="1"/>
  <c r="AK2975" i="20"/>
  <c r="AL2975" i="20"/>
  <c r="AM2975" i="20"/>
  <c r="AN2975" i="20"/>
  <c r="AO2975" i="20"/>
  <c r="AP2975" i="20"/>
  <c r="AQ2975" i="20"/>
  <c r="AR2975" i="20"/>
  <c r="AS2975" i="20"/>
  <c r="AT2975" i="20"/>
  <c r="AU2975" i="20"/>
  <c r="AH2976" i="20"/>
  <c r="AI2976" i="20"/>
  <c r="AJ2976" i="20" s="1"/>
  <c r="AK2976" i="20"/>
  <c r="AL2976" i="20"/>
  <c r="AM2976" i="20"/>
  <c r="AN2976" i="20"/>
  <c r="AO2976" i="20"/>
  <c r="AP2976" i="20"/>
  <c r="AQ2976" i="20"/>
  <c r="AR2976" i="20"/>
  <c r="AS2976" i="20"/>
  <c r="AT2976" i="20"/>
  <c r="AU2976" i="20"/>
  <c r="AH2977" i="20"/>
  <c r="AI2977" i="20"/>
  <c r="AJ2977" i="20" s="1"/>
  <c r="AK2977" i="20"/>
  <c r="AL2977" i="20"/>
  <c r="AM2977" i="20"/>
  <c r="AN2977" i="20"/>
  <c r="AO2977" i="20"/>
  <c r="AP2977" i="20"/>
  <c r="AQ2977" i="20"/>
  <c r="AR2977" i="20"/>
  <c r="AS2977" i="20"/>
  <c r="AT2977" i="20"/>
  <c r="AU2977" i="20"/>
  <c r="AH2978" i="20"/>
  <c r="AI2978" i="20"/>
  <c r="AJ2978" i="20" s="1"/>
  <c r="AK2978" i="20"/>
  <c r="AL2978" i="20"/>
  <c r="AM2978" i="20"/>
  <c r="AN2978" i="20"/>
  <c r="AO2978" i="20"/>
  <c r="AP2978" i="20"/>
  <c r="AQ2978" i="20"/>
  <c r="AR2978" i="20"/>
  <c r="AS2978" i="20"/>
  <c r="AT2978" i="20"/>
  <c r="AU2978" i="20"/>
  <c r="AH2979" i="20"/>
  <c r="AI2979" i="20"/>
  <c r="AJ2979" i="20" s="1"/>
  <c r="AK2979" i="20"/>
  <c r="AL2979" i="20"/>
  <c r="AM2979" i="20"/>
  <c r="AN2979" i="20"/>
  <c r="AO2979" i="20"/>
  <c r="AP2979" i="20"/>
  <c r="AQ2979" i="20"/>
  <c r="AR2979" i="20"/>
  <c r="AS2979" i="20"/>
  <c r="AT2979" i="20"/>
  <c r="AU2979" i="20"/>
  <c r="AH2980" i="20"/>
  <c r="AI2980" i="20"/>
  <c r="AJ2980" i="20" s="1"/>
  <c r="AK2980" i="20"/>
  <c r="AL2980" i="20"/>
  <c r="AM2980" i="20"/>
  <c r="AN2980" i="20"/>
  <c r="AO2980" i="20"/>
  <c r="AP2980" i="20"/>
  <c r="AQ2980" i="20"/>
  <c r="AR2980" i="20"/>
  <c r="AS2980" i="20"/>
  <c r="AT2980" i="20"/>
  <c r="AU2980" i="20"/>
  <c r="AH2981" i="20"/>
  <c r="AI2981" i="20"/>
  <c r="AJ2981" i="20" s="1"/>
  <c r="AK2981" i="20"/>
  <c r="AL2981" i="20"/>
  <c r="AM2981" i="20"/>
  <c r="AN2981" i="20"/>
  <c r="AO2981" i="20"/>
  <c r="AP2981" i="20"/>
  <c r="AQ2981" i="20"/>
  <c r="AR2981" i="20"/>
  <c r="AS2981" i="20"/>
  <c r="AT2981" i="20"/>
  <c r="AU2981" i="20"/>
  <c r="AH2982" i="20"/>
  <c r="AI2982" i="20"/>
  <c r="AJ2982" i="20" s="1"/>
  <c r="AK2982" i="20"/>
  <c r="AL2982" i="20"/>
  <c r="AM2982" i="20"/>
  <c r="AN2982" i="20"/>
  <c r="AO2982" i="20"/>
  <c r="AP2982" i="20"/>
  <c r="AQ2982" i="20"/>
  <c r="AR2982" i="20"/>
  <c r="AS2982" i="20"/>
  <c r="AT2982" i="20"/>
  <c r="AU2982" i="20"/>
  <c r="AH2983" i="20"/>
  <c r="AI2983" i="20"/>
  <c r="AJ2983" i="20" s="1"/>
  <c r="AK2983" i="20"/>
  <c r="AL2983" i="20"/>
  <c r="AM2983" i="20"/>
  <c r="AN2983" i="20"/>
  <c r="AO2983" i="20"/>
  <c r="AP2983" i="20"/>
  <c r="AQ2983" i="20"/>
  <c r="AR2983" i="20"/>
  <c r="AS2983" i="20"/>
  <c r="AT2983" i="20"/>
  <c r="AU2983" i="20"/>
  <c r="AH2984" i="20"/>
  <c r="AI2984" i="20"/>
  <c r="AJ2984" i="20" s="1"/>
  <c r="AK2984" i="20"/>
  <c r="AL2984" i="20"/>
  <c r="AM2984" i="20"/>
  <c r="AN2984" i="20"/>
  <c r="AO2984" i="20"/>
  <c r="AP2984" i="20"/>
  <c r="AQ2984" i="20"/>
  <c r="AR2984" i="20"/>
  <c r="AS2984" i="20"/>
  <c r="AT2984" i="20"/>
  <c r="AU2984" i="20"/>
  <c r="AH2985" i="20"/>
  <c r="AI2985" i="20"/>
  <c r="AJ2985" i="20" s="1"/>
  <c r="AK2985" i="20"/>
  <c r="AL2985" i="20"/>
  <c r="AM2985" i="20"/>
  <c r="AN2985" i="20"/>
  <c r="AO2985" i="20"/>
  <c r="AP2985" i="20"/>
  <c r="AQ2985" i="20"/>
  <c r="AR2985" i="20"/>
  <c r="AS2985" i="20"/>
  <c r="AT2985" i="20"/>
  <c r="AU2985" i="20"/>
  <c r="AH2986" i="20"/>
  <c r="AI2986" i="20"/>
  <c r="AJ2986" i="20" s="1"/>
  <c r="AK2986" i="20"/>
  <c r="AL2986" i="20"/>
  <c r="AM2986" i="20"/>
  <c r="AN2986" i="20"/>
  <c r="AO2986" i="20"/>
  <c r="AP2986" i="20"/>
  <c r="AQ2986" i="20"/>
  <c r="AR2986" i="20"/>
  <c r="AS2986" i="20"/>
  <c r="AT2986" i="20"/>
  <c r="AU2986" i="20"/>
  <c r="AH2987" i="20"/>
  <c r="AI2987" i="20"/>
  <c r="AJ2987" i="20" s="1"/>
  <c r="AK2987" i="20"/>
  <c r="AL2987" i="20"/>
  <c r="AM2987" i="20"/>
  <c r="AN2987" i="20"/>
  <c r="AO2987" i="20"/>
  <c r="AP2987" i="20"/>
  <c r="AQ2987" i="20"/>
  <c r="AR2987" i="20"/>
  <c r="AS2987" i="20"/>
  <c r="AT2987" i="20"/>
  <c r="AU2987" i="20"/>
  <c r="AH2988" i="20"/>
  <c r="AI2988" i="20"/>
  <c r="AJ2988" i="20" s="1"/>
  <c r="AK2988" i="20"/>
  <c r="AL2988" i="20"/>
  <c r="AM2988" i="20"/>
  <c r="AN2988" i="20"/>
  <c r="AO2988" i="20"/>
  <c r="AP2988" i="20"/>
  <c r="AQ2988" i="20"/>
  <c r="AR2988" i="20"/>
  <c r="AS2988" i="20"/>
  <c r="AT2988" i="20"/>
  <c r="AU2988" i="20"/>
  <c r="AH2989" i="20"/>
  <c r="AI2989" i="20"/>
  <c r="AJ2989" i="20" s="1"/>
  <c r="AK2989" i="20"/>
  <c r="AL2989" i="20"/>
  <c r="AM2989" i="20"/>
  <c r="AN2989" i="20"/>
  <c r="AO2989" i="20"/>
  <c r="AP2989" i="20"/>
  <c r="AQ2989" i="20"/>
  <c r="AR2989" i="20"/>
  <c r="AS2989" i="20"/>
  <c r="AT2989" i="20"/>
  <c r="AU2989" i="20"/>
  <c r="AH2990" i="20"/>
  <c r="AI2990" i="20"/>
  <c r="AJ2990" i="20" s="1"/>
  <c r="AK2990" i="20"/>
  <c r="AL2990" i="20"/>
  <c r="AM2990" i="20"/>
  <c r="AN2990" i="20"/>
  <c r="AO2990" i="20"/>
  <c r="AP2990" i="20"/>
  <c r="AQ2990" i="20"/>
  <c r="AR2990" i="20"/>
  <c r="AS2990" i="20"/>
  <c r="AT2990" i="20"/>
  <c r="AU2990" i="20"/>
  <c r="AH2991" i="20"/>
  <c r="AI2991" i="20"/>
  <c r="AJ2991" i="20" s="1"/>
  <c r="AK2991" i="20"/>
  <c r="AL2991" i="20"/>
  <c r="AM2991" i="20"/>
  <c r="AN2991" i="20"/>
  <c r="AO2991" i="20"/>
  <c r="AP2991" i="20"/>
  <c r="AQ2991" i="20"/>
  <c r="AR2991" i="20"/>
  <c r="AS2991" i="20"/>
  <c r="AT2991" i="20"/>
  <c r="AU2991" i="20"/>
  <c r="AH2992" i="20"/>
  <c r="AI2992" i="20"/>
  <c r="AJ2992" i="20" s="1"/>
  <c r="AK2992" i="20"/>
  <c r="AL2992" i="20"/>
  <c r="AM2992" i="20"/>
  <c r="AN2992" i="20"/>
  <c r="AO2992" i="20"/>
  <c r="AP2992" i="20"/>
  <c r="AQ2992" i="20"/>
  <c r="AR2992" i="20"/>
  <c r="AS2992" i="20"/>
  <c r="AT2992" i="20"/>
  <c r="AU2992" i="20"/>
  <c r="AH2993" i="20"/>
  <c r="AI2993" i="20"/>
  <c r="AJ2993" i="20" s="1"/>
  <c r="AK2993" i="20"/>
  <c r="AL2993" i="20"/>
  <c r="AM2993" i="20"/>
  <c r="AN2993" i="20"/>
  <c r="AO2993" i="20"/>
  <c r="AP2993" i="20"/>
  <c r="AQ2993" i="20"/>
  <c r="AR2993" i="20"/>
  <c r="AS2993" i="20"/>
  <c r="AT2993" i="20"/>
  <c r="AU2993" i="20"/>
  <c r="AH2994" i="20"/>
  <c r="AI2994" i="20"/>
  <c r="AJ2994" i="20" s="1"/>
  <c r="AK2994" i="20"/>
  <c r="AL2994" i="20"/>
  <c r="AM2994" i="20"/>
  <c r="AN2994" i="20"/>
  <c r="AO2994" i="20"/>
  <c r="AP2994" i="20"/>
  <c r="AQ2994" i="20"/>
  <c r="AR2994" i="20"/>
  <c r="AS2994" i="20"/>
  <c r="AT2994" i="20"/>
  <c r="AU2994" i="20"/>
  <c r="AH2995" i="20"/>
  <c r="AI2995" i="20"/>
  <c r="AJ2995" i="20" s="1"/>
  <c r="AK2995" i="20"/>
  <c r="AL2995" i="20"/>
  <c r="AM2995" i="20"/>
  <c r="AN2995" i="20"/>
  <c r="AO2995" i="20"/>
  <c r="AP2995" i="20"/>
  <c r="AQ2995" i="20"/>
  <c r="AR2995" i="20"/>
  <c r="AS2995" i="20"/>
  <c r="AT2995" i="20"/>
  <c r="AU2995" i="20"/>
  <c r="AH2996" i="20"/>
  <c r="AI2996" i="20"/>
  <c r="AJ2996" i="20" s="1"/>
  <c r="AK2996" i="20"/>
  <c r="AL2996" i="20"/>
  <c r="AM2996" i="20"/>
  <c r="AN2996" i="20"/>
  <c r="AO2996" i="20"/>
  <c r="AP2996" i="20"/>
  <c r="AQ2996" i="20"/>
  <c r="AR2996" i="20"/>
  <c r="AS2996" i="20"/>
  <c r="AT2996" i="20"/>
  <c r="AU2996" i="20"/>
  <c r="AH2997" i="20"/>
  <c r="AI2997" i="20"/>
  <c r="AJ2997" i="20" s="1"/>
  <c r="AK2997" i="20"/>
  <c r="AL2997" i="20"/>
  <c r="AM2997" i="20"/>
  <c r="AN2997" i="20"/>
  <c r="AO2997" i="20"/>
  <c r="AP2997" i="20"/>
  <c r="AQ2997" i="20"/>
  <c r="AR2997" i="20"/>
  <c r="AS2997" i="20"/>
  <c r="AT2997" i="20"/>
  <c r="AU2997" i="20"/>
  <c r="AH2998" i="20"/>
  <c r="AI2998" i="20"/>
  <c r="AJ2998" i="20" s="1"/>
  <c r="AK2998" i="20"/>
  <c r="AL2998" i="20"/>
  <c r="AM2998" i="20"/>
  <c r="AN2998" i="20"/>
  <c r="AO2998" i="20"/>
  <c r="AP2998" i="20"/>
  <c r="AQ2998" i="20"/>
  <c r="AR2998" i="20"/>
  <c r="AS2998" i="20"/>
  <c r="AT2998" i="20"/>
  <c r="AU2998" i="20"/>
  <c r="AH2999" i="20"/>
  <c r="AI2999" i="20"/>
  <c r="AJ2999" i="20" s="1"/>
  <c r="AK2999" i="20"/>
  <c r="AL2999" i="20"/>
  <c r="AM2999" i="20"/>
  <c r="AN2999" i="20"/>
  <c r="AO2999" i="20"/>
  <c r="AP2999" i="20"/>
  <c r="AQ2999" i="20"/>
  <c r="AR2999" i="20"/>
  <c r="AS2999" i="20"/>
  <c r="AT2999" i="20"/>
  <c r="AU2999" i="20"/>
  <c r="AH6" i="37"/>
  <c r="AH7" i="37"/>
  <c r="AH8" i="37"/>
  <c r="AH5" i="37"/>
  <c r="AG5" i="37"/>
  <c r="F39" i="4"/>
  <c r="G39" i="4" s="1"/>
  <c r="F40" i="4"/>
  <c r="G40" i="4" s="1"/>
  <c r="F41" i="4"/>
  <c r="G41" i="4" s="1"/>
  <c r="F38" i="4"/>
  <c r="G38" i="4" s="1"/>
  <c r="F28" i="4"/>
  <c r="F29" i="4"/>
  <c r="G29" i="4" s="1"/>
  <c r="F30" i="4"/>
  <c r="G30" i="4" s="1"/>
  <c r="F27" i="4"/>
  <c r="G27" i="4" s="1"/>
  <c r="F18" i="4"/>
  <c r="G18" i="4" s="1"/>
  <c r="F19" i="4"/>
  <c r="G19" i="4" s="1"/>
  <c r="F20" i="4"/>
  <c r="G20" i="4" s="1"/>
  <c r="F17" i="4"/>
  <c r="G17" i="4" s="1"/>
  <c r="S26" i="19"/>
  <c r="S25" i="19"/>
  <c r="S24" i="19"/>
  <c r="S23" i="19"/>
  <c r="S22" i="19"/>
  <c r="S21" i="19"/>
  <c r="S20" i="19"/>
  <c r="S19" i="19"/>
  <c r="S18" i="19"/>
  <c r="S17" i="19"/>
  <c r="S16" i="19"/>
  <c r="S15" i="19"/>
  <c r="S14" i="19"/>
  <c r="S13" i="19"/>
  <c r="S12" i="19"/>
  <c r="S11" i="19"/>
  <c r="S10" i="19"/>
  <c r="S9" i="19"/>
  <c r="S8" i="19"/>
  <c r="S7" i="19"/>
  <c r="S6" i="19"/>
  <c r="S5" i="19"/>
  <c r="S4" i="19"/>
  <c r="S3" i="19"/>
  <c r="E7" i="4"/>
  <c r="E8" i="4"/>
  <c r="E9" i="4"/>
  <c r="E6" i="4"/>
  <c r="D7" i="4"/>
  <c r="D8" i="4"/>
  <c r="D9" i="4"/>
  <c r="D6" i="4"/>
  <c r="D28" i="48"/>
  <c r="D27" i="48"/>
  <c r="D26" i="48"/>
  <c r="D25" i="48"/>
  <c r="D24" i="48"/>
  <c r="D22" i="48"/>
  <c r="D21" i="48"/>
  <c r="D20" i="48"/>
  <c r="D19" i="48"/>
  <c r="D18" i="48"/>
  <c r="D16" i="48"/>
  <c r="D15" i="48"/>
  <c r="D14" i="48"/>
  <c r="D13" i="48"/>
  <c r="D12" i="48"/>
  <c r="D10" i="48"/>
  <c r="D9" i="48"/>
  <c r="D8" i="48"/>
  <c r="D7" i="48"/>
  <c r="U15" i="45"/>
  <c r="U16" i="45"/>
  <c r="U17" i="45"/>
  <c r="U18" i="45"/>
  <c r="U19" i="45"/>
  <c r="U20" i="45"/>
  <c r="U21" i="45"/>
  <c r="U22" i="45"/>
  <c r="U23" i="45"/>
  <c r="U24" i="45"/>
  <c r="U25" i="45"/>
  <c r="U26" i="45"/>
  <c r="U27" i="45"/>
  <c r="U28" i="45"/>
  <c r="U29" i="45"/>
  <c r="U30" i="45"/>
  <c r="U31" i="45"/>
  <c r="U32" i="45"/>
  <c r="U33" i="45"/>
  <c r="U34" i="45"/>
  <c r="U35" i="45"/>
  <c r="U36" i="45"/>
  <c r="U37" i="45"/>
  <c r="U38" i="45"/>
  <c r="U39" i="45"/>
  <c r="U40" i="45"/>
  <c r="U41" i="45"/>
  <c r="U42" i="45"/>
  <c r="U43" i="45"/>
  <c r="U44" i="45"/>
  <c r="U45" i="45"/>
  <c r="U46" i="45"/>
  <c r="U47" i="45"/>
  <c r="U48" i="45"/>
  <c r="U49" i="45"/>
  <c r="U50" i="45"/>
  <c r="U51" i="45"/>
  <c r="U52" i="45"/>
  <c r="U53" i="45"/>
  <c r="U54" i="45"/>
  <c r="U55" i="45"/>
  <c r="U56" i="45"/>
  <c r="U57" i="45"/>
  <c r="U58" i="45"/>
  <c r="U59" i="45"/>
  <c r="U60" i="45"/>
  <c r="U61" i="45"/>
  <c r="U62" i="45"/>
  <c r="U63" i="45"/>
  <c r="U64" i="45"/>
  <c r="U65" i="45"/>
  <c r="U66" i="45"/>
  <c r="U67" i="45"/>
  <c r="U68" i="45"/>
  <c r="U69" i="45"/>
  <c r="U70" i="45"/>
  <c r="U71" i="45"/>
  <c r="U72" i="45"/>
  <c r="U73" i="45"/>
  <c r="U74" i="45"/>
  <c r="U75" i="45"/>
  <c r="U76" i="45"/>
  <c r="U77" i="45"/>
  <c r="U78" i="45"/>
  <c r="U79" i="45"/>
  <c r="U80" i="45"/>
  <c r="U81" i="45"/>
  <c r="U82" i="45"/>
  <c r="U83" i="45"/>
  <c r="U84" i="45"/>
  <c r="U85" i="45"/>
  <c r="U86" i="45"/>
  <c r="U87" i="45"/>
  <c r="U88" i="45"/>
  <c r="U89" i="45"/>
  <c r="U90" i="45"/>
  <c r="U91" i="45"/>
  <c r="U92" i="45"/>
  <c r="U93" i="45"/>
  <c r="U94" i="45"/>
  <c r="U95" i="45"/>
  <c r="U96" i="45"/>
  <c r="U97" i="45"/>
  <c r="U98" i="45"/>
  <c r="U99" i="45"/>
  <c r="U100" i="45"/>
  <c r="U101" i="45"/>
  <c r="U102" i="45"/>
  <c r="U103" i="45"/>
  <c r="U104" i="45"/>
  <c r="U105" i="45"/>
  <c r="U106" i="45"/>
  <c r="U107" i="45"/>
  <c r="U108" i="45"/>
  <c r="U109" i="45"/>
  <c r="U110" i="45"/>
  <c r="U111" i="45"/>
  <c r="U112" i="45"/>
  <c r="U113" i="45"/>
  <c r="U114" i="45"/>
  <c r="U115" i="45"/>
  <c r="U116" i="45"/>
  <c r="U117" i="45"/>
  <c r="U118" i="45"/>
  <c r="U119" i="45"/>
  <c r="U120" i="45"/>
  <c r="U121" i="45"/>
  <c r="U122" i="45"/>
  <c r="U123" i="45"/>
  <c r="U124" i="45"/>
  <c r="U125" i="45"/>
  <c r="U126" i="45"/>
  <c r="U127" i="45"/>
  <c r="U128" i="45"/>
  <c r="U129" i="45"/>
  <c r="U130" i="45"/>
  <c r="U131" i="45"/>
  <c r="U132" i="45"/>
  <c r="U133" i="45"/>
  <c r="U134" i="45"/>
  <c r="U135" i="45"/>
  <c r="U136" i="45"/>
  <c r="U137" i="45"/>
  <c r="U138" i="45"/>
  <c r="U139" i="45"/>
  <c r="U140" i="45"/>
  <c r="U141" i="45"/>
  <c r="U142" i="45"/>
  <c r="U143" i="45"/>
  <c r="U144" i="45"/>
  <c r="U145" i="45"/>
  <c r="U146" i="45"/>
  <c r="U147" i="45"/>
  <c r="U148" i="45"/>
  <c r="U149" i="45"/>
  <c r="U150" i="45"/>
  <c r="U151" i="45"/>
  <c r="U152" i="45"/>
  <c r="U153" i="45"/>
  <c r="U154" i="45"/>
  <c r="U155" i="45"/>
  <c r="U156" i="45"/>
  <c r="U157" i="45"/>
  <c r="U158" i="45"/>
  <c r="U159" i="45"/>
  <c r="U160" i="45"/>
  <c r="U161" i="45"/>
  <c r="U162" i="45"/>
  <c r="U163" i="45"/>
  <c r="U164" i="45"/>
  <c r="U165" i="45"/>
  <c r="U166" i="45"/>
  <c r="U167" i="45"/>
  <c r="U168" i="45"/>
  <c r="U169" i="45"/>
  <c r="U170" i="45"/>
  <c r="U171" i="45"/>
  <c r="U172" i="45"/>
  <c r="U173" i="45"/>
  <c r="U174" i="45"/>
  <c r="U175" i="45"/>
  <c r="U176" i="45"/>
  <c r="U177" i="45"/>
  <c r="U178" i="45"/>
  <c r="U179" i="45"/>
  <c r="U180" i="45"/>
  <c r="U181" i="45"/>
  <c r="U182" i="45"/>
  <c r="U183" i="45"/>
  <c r="U184" i="45"/>
  <c r="U185" i="45"/>
  <c r="U186" i="45"/>
  <c r="U187" i="45"/>
  <c r="U188" i="45"/>
  <c r="U189" i="45"/>
  <c r="U190" i="45"/>
  <c r="U191" i="45"/>
  <c r="U192" i="45"/>
  <c r="U193" i="45"/>
  <c r="U194" i="45"/>
  <c r="U195" i="45"/>
  <c r="U196" i="45"/>
  <c r="U197" i="45"/>
  <c r="U198" i="45"/>
  <c r="U199" i="45"/>
  <c r="U200" i="45"/>
  <c r="U201" i="45"/>
  <c r="U202" i="45"/>
  <c r="U203" i="45"/>
  <c r="U204" i="45"/>
  <c r="U205" i="45"/>
  <c r="U206" i="45"/>
  <c r="U207" i="45"/>
  <c r="U208" i="45"/>
  <c r="U209" i="45"/>
  <c r="U210" i="45"/>
  <c r="U211" i="45"/>
  <c r="U212" i="45"/>
  <c r="U213" i="45"/>
  <c r="U214" i="45"/>
  <c r="U215" i="45"/>
  <c r="U216" i="45"/>
  <c r="U217" i="45"/>
  <c r="U218" i="45"/>
  <c r="U219" i="45"/>
  <c r="U220" i="45"/>
  <c r="U221" i="45"/>
  <c r="U222" i="45"/>
  <c r="U223" i="45"/>
  <c r="U224" i="45"/>
  <c r="U225" i="45"/>
  <c r="U226" i="45"/>
  <c r="U227" i="45"/>
  <c r="U228" i="45"/>
  <c r="U229" i="45"/>
  <c r="U230" i="45"/>
  <c r="U231" i="45"/>
  <c r="U232" i="45"/>
  <c r="U233" i="45"/>
  <c r="U234" i="45"/>
  <c r="U235" i="45"/>
  <c r="U236" i="45"/>
  <c r="U237" i="45"/>
  <c r="U238" i="45"/>
  <c r="U239" i="45"/>
  <c r="U240" i="45"/>
  <c r="U241" i="45"/>
  <c r="U242" i="45"/>
  <c r="U243" i="45"/>
  <c r="U244" i="45"/>
  <c r="U245" i="45"/>
  <c r="U246" i="45"/>
  <c r="U247" i="45"/>
  <c r="U248" i="45"/>
  <c r="U249" i="45"/>
  <c r="U250" i="45"/>
  <c r="U251" i="45"/>
  <c r="U252" i="45"/>
  <c r="U253" i="45"/>
  <c r="U254" i="45"/>
  <c r="U255" i="45"/>
  <c r="U256" i="45"/>
  <c r="U257" i="45"/>
  <c r="U258" i="45"/>
  <c r="U259" i="45"/>
  <c r="U260" i="45"/>
  <c r="U261" i="45"/>
  <c r="U262" i="45"/>
  <c r="U263" i="45"/>
  <c r="U264" i="45"/>
  <c r="U265" i="45"/>
  <c r="U266" i="45"/>
  <c r="U267" i="45"/>
  <c r="U268" i="45"/>
  <c r="U269" i="45"/>
  <c r="U270" i="45"/>
  <c r="U271" i="45"/>
  <c r="U272" i="45"/>
  <c r="U273" i="45"/>
  <c r="U274" i="45"/>
  <c r="U275" i="45"/>
  <c r="U276" i="45"/>
  <c r="U277" i="45"/>
  <c r="U278" i="45"/>
  <c r="U279" i="45"/>
  <c r="U280" i="45"/>
  <c r="U281" i="45"/>
  <c r="U282" i="45"/>
  <c r="U283" i="45"/>
  <c r="U284" i="45"/>
  <c r="U285" i="45"/>
  <c r="U286" i="45"/>
  <c r="U287" i="45"/>
  <c r="U288" i="45"/>
  <c r="U289" i="45"/>
  <c r="U290" i="45"/>
  <c r="U291" i="45"/>
  <c r="U292" i="45"/>
  <c r="U293" i="45"/>
  <c r="U294" i="45"/>
  <c r="U295" i="45"/>
  <c r="U296" i="45"/>
  <c r="U297" i="45"/>
  <c r="U298" i="45"/>
  <c r="U299" i="45"/>
  <c r="U300" i="45"/>
  <c r="U301" i="45"/>
  <c r="U302" i="45"/>
  <c r="U303" i="45"/>
  <c r="U304" i="45"/>
  <c r="U305" i="45"/>
  <c r="U306" i="45"/>
  <c r="U307" i="45"/>
  <c r="U308" i="45"/>
  <c r="U309" i="45"/>
  <c r="U310" i="45"/>
  <c r="U311" i="45"/>
  <c r="U312" i="45"/>
  <c r="U313" i="45"/>
  <c r="U314" i="45"/>
  <c r="U315" i="45"/>
  <c r="U316" i="45"/>
  <c r="U317" i="45"/>
  <c r="U318" i="45"/>
  <c r="U319" i="45"/>
  <c r="U320" i="45"/>
  <c r="U321" i="45"/>
  <c r="U322" i="45"/>
  <c r="U323" i="45"/>
  <c r="U324" i="45"/>
  <c r="U325" i="45"/>
  <c r="U326" i="45"/>
  <c r="U327" i="45"/>
  <c r="U328" i="45"/>
  <c r="U329" i="45"/>
  <c r="U330" i="45"/>
  <c r="U331" i="45"/>
  <c r="U332" i="45"/>
  <c r="U333" i="45"/>
  <c r="U334" i="45"/>
  <c r="U335" i="45"/>
  <c r="U336" i="45"/>
  <c r="U337" i="45"/>
  <c r="U338" i="45"/>
  <c r="U339" i="45"/>
  <c r="U340" i="45"/>
  <c r="U341" i="45"/>
  <c r="U342" i="45"/>
  <c r="U343" i="45"/>
  <c r="U344" i="45"/>
  <c r="U345" i="45"/>
  <c r="U346" i="45"/>
  <c r="U347" i="45"/>
  <c r="U348" i="45"/>
  <c r="U349" i="45"/>
  <c r="U350" i="45"/>
  <c r="U351" i="45"/>
  <c r="U352" i="45"/>
  <c r="U353" i="45"/>
  <c r="U354" i="45"/>
  <c r="U355" i="45"/>
  <c r="U356" i="45"/>
  <c r="U357" i="45"/>
  <c r="U358" i="45"/>
  <c r="U359" i="45"/>
  <c r="U360" i="45"/>
  <c r="U361" i="45"/>
  <c r="U362" i="45"/>
  <c r="U363" i="45"/>
  <c r="U364" i="45"/>
  <c r="U365" i="45"/>
  <c r="U366" i="45"/>
  <c r="U367" i="45"/>
  <c r="U368" i="45"/>
  <c r="U369" i="45"/>
  <c r="U370" i="45"/>
  <c r="U371" i="45"/>
  <c r="U372" i="45"/>
  <c r="U373" i="45"/>
  <c r="U374" i="45"/>
  <c r="U375" i="45"/>
  <c r="U376" i="45"/>
  <c r="U377" i="45"/>
  <c r="U378" i="45"/>
  <c r="U379" i="45"/>
  <c r="U380" i="45"/>
  <c r="U381" i="45"/>
  <c r="U382" i="45"/>
  <c r="U383" i="45"/>
  <c r="U384" i="45"/>
  <c r="U385" i="45"/>
  <c r="U386" i="45"/>
  <c r="U387" i="45"/>
  <c r="U388" i="45"/>
  <c r="U389" i="45"/>
  <c r="U390" i="45"/>
  <c r="U391" i="45"/>
  <c r="U392" i="45"/>
  <c r="U393" i="45"/>
  <c r="U394" i="45"/>
  <c r="U395" i="45"/>
  <c r="U396" i="45"/>
  <c r="U397" i="45"/>
  <c r="U398" i="45"/>
  <c r="U399" i="45"/>
  <c r="U400" i="45"/>
  <c r="U401" i="45"/>
  <c r="U402" i="45"/>
  <c r="U403" i="45"/>
  <c r="U404" i="45"/>
  <c r="U405" i="45"/>
  <c r="U406" i="45"/>
  <c r="U407" i="45"/>
  <c r="U408" i="45"/>
  <c r="U409" i="45"/>
  <c r="U410" i="45"/>
  <c r="U411" i="45"/>
  <c r="U412" i="45"/>
  <c r="U413" i="45"/>
  <c r="U414" i="45"/>
  <c r="U415" i="45"/>
  <c r="U416" i="45"/>
  <c r="U417" i="45"/>
  <c r="U418" i="45"/>
  <c r="U419" i="45"/>
  <c r="U420" i="45"/>
  <c r="U421" i="45"/>
  <c r="U422" i="45"/>
  <c r="U423" i="45"/>
  <c r="U424" i="45"/>
  <c r="U425" i="45"/>
  <c r="U426" i="45"/>
  <c r="U427" i="45"/>
  <c r="U428" i="45"/>
  <c r="U429" i="45"/>
  <c r="U430" i="45"/>
  <c r="U431" i="45"/>
  <c r="U432" i="45"/>
  <c r="U433" i="45"/>
  <c r="U434" i="45"/>
  <c r="U435" i="45"/>
  <c r="U436" i="45"/>
  <c r="AM2" i="20"/>
  <c r="AI2" i="20"/>
  <c r="AJ2" i="20" s="1"/>
  <c r="X27" i="45"/>
  <c r="X28" i="45"/>
  <c r="X29" i="45"/>
  <c r="X30" i="45"/>
  <c r="X31" i="45"/>
  <c r="X32" i="45"/>
  <c r="X33" i="45"/>
  <c r="X34" i="45"/>
  <c r="X35" i="45"/>
  <c r="X36" i="45"/>
  <c r="X37" i="45"/>
  <c r="X38" i="45"/>
  <c r="X39" i="45"/>
  <c r="X40" i="45"/>
  <c r="X41" i="45"/>
  <c r="X42" i="45"/>
  <c r="X43" i="45"/>
  <c r="X44" i="45"/>
  <c r="X45" i="45"/>
  <c r="X46" i="45"/>
  <c r="X47" i="45"/>
  <c r="X48" i="45"/>
  <c r="X49" i="45"/>
  <c r="X50" i="45"/>
  <c r="X51" i="45"/>
  <c r="X52" i="45"/>
  <c r="X53" i="45"/>
  <c r="X54" i="45"/>
  <c r="X55" i="45"/>
  <c r="X56" i="45"/>
  <c r="X57" i="45"/>
  <c r="X58" i="45"/>
  <c r="X59" i="45"/>
  <c r="X60" i="45"/>
  <c r="X61" i="45"/>
  <c r="X62" i="45"/>
  <c r="X63" i="45"/>
  <c r="X64" i="45"/>
  <c r="X65" i="45"/>
  <c r="X66" i="45"/>
  <c r="X67" i="45"/>
  <c r="X68" i="45"/>
  <c r="X69" i="45"/>
  <c r="X70" i="45"/>
  <c r="X71" i="45"/>
  <c r="X72" i="45"/>
  <c r="X73" i="45"/>
  <c r="X74" i="45"/>
  <c r="X75" i="45"/>
  <c r="X76" i="45"/>
  <c r="X77" i="45"/>
  <c r="X78" i="45"/>
  <c r="X79" i="45"/>
  <c r="X80" i="45"/>
  <c r="X81" i="45"/>
  <c r="X82" i="45"/>
  <c r="X83" i="45"/>
  <c r="X84" i="45"/>
  <c r="X85" i="45"/>
  <c r="X86" i="45"/>
  <c r="X87" i="45"/>
  <c r="X88" i="45"/>
  <c r="X89" i="45"/>
  <c r="X90" i="45"/>
  <c r="X91" i="45"/>
  <c r="X92" i="45"/>
  <c r="X93" i="45"/>
  <c r="X94" i="45"/>
  <c r="X95" i="45"/>
  <c r="X96" i="45"/>
  <c r="X97" i="45"/>
  <c r="X98" i="45"/>
  <c r="X99" i="45"/>
  <c r="X100" i="45"/>
  <c r="X101" i="45"/>
  <c r="X102" i="45"/>
  <c r="X103" i="45"/>
  <c r="X104" i="45"/>
  <c r="X105" i="45"/>
  <c r="X106" i="45"/>
  <c r="X107" i="45"/>
  <c r="X108" i="45"/>
  <c r="X109" i="45"/>
  <c r="X110" i="45"/>
  <c r="X111" i="45"/>
  <c r="X112" i="45"/>
  <c r="X113" i="45"/>
  <c r="X114" i="45"/>
  <c r="X115" i="45"/>
  <c r="X116" i="45"/>
  <c r="X117" i="45"/>
  <c r="X118" i="45"/>
  <c r="X119" i="45"/>
  <c r="X120" i="45"/>
  <c r="X121" i="45"/>
  <c r="X122" i="45"/>
  <c r="X123" i="45"/>
  <c r="X124" i="45"/>
  <c r="X125" i="45"/>
  <c r="X126" i="45"/>
  <c r="X127" i="45"/>
  <c r="X128" i="45"/>
  <c r="X129" i="45"/>
  <c r="X130" i="45"/>
  <c r="X131" i="45"/>
  <c r="X132" i="45"/>
  <c r="X133" i="45"/>
  <c r="X134" i="45"/>
  <c r="X135" i="45"/>
  <c r="X136" i="45"/>
  <c r="X137" i="45"/>
  <c r="X138" i="45"/>
  <c r="X139" i="45"/>
  <c r="X140" i="45"/>
  <c r="X141" i="45"/>
  <c r="X142" i="45"/>
  <c r="X143" i="45"/>
  <c r="X144" i="45"/>
  <c r="X145" i="45"/>
  <c r="X146" i="45"/>
  <c r="X147" i="45"/>
  <c r="X148" i="45"/>
  <c r="X149" i="45"/>
  <c r="X150" i="45"/>
  <c r="X151" i="45"/>
  <c r="X152" i="45"/>
  <c r="X153" i="45"/>
  <c r="X154" i="45"/>
  <c r="X155" i="45"/>
  <c r="X156" i="45"/>
  <c r="X157" i="45"/>
  <c r="X158" i="45"/>
  <c r="X159" i="45"/>
  <c r="X160" i="45"/>
  <c r="X161" i="45"/>
  <c r="X162" i="45"/>
  <c r="X163" i="45"/>
  <c r="X164" i="45"/>
  <c r="X165" i="45"/>
  <c r="X166" i="45"/>
  <c r="X167" i="45"/>
  <c r="X168" i="45"/>
  <c r="X169" i="45"/>
  <c r="X170" i="45"/>
  <c r="X171" i="45"/>
  <c r="X172" i="45"/>
  <c r="X173" i="45"/>
  <c r="X174" i="45"/>
  <c r="X175" i="45"/>
  <c r="X176" i="45"/>
  <c r="X177" i="45"/>
  <c r="X178" i="45"/>
  <c r="X179" i="45"/>
  <c r="X180" i="45"/>
  <c r="X181" i="45"/>
  <c r="X182" i="45"/>
  <c r="X183" i="45"/>
  <c r="X184" i="45"/>
  <c r="X185" i="45"/>
  <c r="X186" i="45"/>
  <c r="X187" i="45"/>
  <c r="X188" i="45"/>
  <c r="X189" i="45"/>
  <c r="X190" i="45"/>
  <c r="X191" i="45"/>
  <c r="X192" i="45"/>
  <c r="X193" i="45"/>
  <c r="X194" i="45"/>
  <c r="X195" i="45"/>
  <c r="X196" i="45"/>
  <c r="X197" i="45"/>
  <c r="X198" i="45"/>
  <c r="X199" i="45"/>
  <c r="X200" i="45"/>
  <c r="X201" i="45"/>
  <c r="X202" i="45"/>
  <c r="X203" i="45"/>
  <c r="X204" i="45"/>
  <c r="X205" i="45"/>
  <c r="X206" i="45"/>
  <c r="X207" i="45"/>
  <c r="X208" i="45"/>
  <c r="X209" i="45"/>
  <c r="X210" i="45"/>
  <c r="X211" i="45"/>
  <c r="X212" i="45"/>
  <c r="X213" i="45"/>
  <c r="X214" i="45"/>
  <c r="X215" i="45"/>
  <c r="X216" i="45"/>
  <c r="X217" i="45"/>
  <c r="X218" i="45"/>
  <c r="X219" i="45"/>
  <c r="X220" i="45"/>
  <c r="X221" i="45"/>
  <c r="X222" i="45"/>
  <c r="X223" i="45"/>
  <c r="X224" i="45"/>
  <c r="X225" i="45"/>
  <c r="X226" i="45"/>
  <c r="X227" i="45"/>
  <c r="X228" i="45"/>
  <c r="X229" i="45"/>
  <c r="X230" i="45"/>
  <c r="X231" i="45"/>
  <c r="X232" i="45"/>
  <c r="X233" i="45"/>
  <c r="X234" i="45"/>
  <c r="X235" i="45"/>
  <c r="X236" i="45"/>
  <c r="X237" i="45"/>
  <c r="X238" i="45"/>
  <c r="X239" i="45"/>
  <c r="X240" i="45"/>
  <c r="X241" i="45"/>
  <c r="X242" i="45"/>
  <c r="X243" i="45"/>
  <c r="X244" i="45"/>
  <c r="X245" i="45"/>
  <c r="X246" i="45"/>
  <c r="X247" i="45"/>
  <c r="X248" i="45"/>
  <c r="X249" i="45"/>
  <c r="X250" i="45"/>
  <c r="X251" i="45"/>
  <c r="X252" i="45"/>
  <c r="X253" i="45"/>
  <c r="X254" i="45"/>
  <c r="X255" i="45"/>
  <c r="X256" i="45"/>
  <c r="X257" i="45"/>
  <c r="X258" i="45"/>
  <c r="X259" i="45"/>
  <c r="X260" i="45"/>
  <c r="X261" i="45"/>
  <c r="X262" i="45"/>
  <c r="X263" i="45"/>
  <c r="X264" i="45"/>
  <c r="X265" i="45"/>
  <c r="X266" i="45"/>
  <c r="X267" i="45"/>
  <c r="X268" i="45"/>
  <c r="X269" i="45"/>
  <c r="X270" i="45"/>
  <c r="X271" i="45"/>
  <c r="X272" i="45"/>
  <c r="X273" i="45"/>
  <c r="X274" i="45"/>
  <c r="X275" i="45"/>
  <c r="X276" i="45"/>
  <c r="X277" i="45"/>
  <c r="X278" i="45"/>
  <c r="X279" i="45"/>
  <c r="X280" i="45"/>
  <c r="X281" i="45"/>
  <c r="X282" i="45"/>
  <c r="X283" i="45"/>
  <c r="X284" i="45"/>
  <c r="X285" i="45"/>
  <c r="X286" i="45"/>
  <c r="X287" i="45"/>
  <c r="X288" i="45"/>
  <c r="X289" i="45"/>
  <c r="X290" i="45"/>
  <c r="X291" i="45"/>
  <c r="X292" i="45"/>
  <c r="X293" i="45"/>
  <c r="X294" i="45"/>
  <c r="X295" i="45"/>
  <c r="X296" i="45"/>
  <c r="X297" i="45"/>
  <c r="X298" i="45"/>
  <c r="X299" i="45"/>
  <c r="X300" i="45"/>
  <c r="X301" i="45"/>
  <c r="X302" i="45"/>
  <c r="X303" i="45"/>
  <c r="X304" i="45"/>
  <c r="X305" i="45"/>
  <c r="X306" i="45"/>
  <c r="X307" i="45"/>
  <c r="X308" i="45"/>
  <c r="X309" i="45"/>
  <c r="X310" i="45"/>
  <c r="X311" i="45"/>
  <c r="X312" i="45"/>
  <c r="X313" i="45"/>
  <c r="X314" i="45"/>
  <c r="X315" i="45"/>
  <c r="X316" i="45"/>
  <c r="X317" i="45"/>
  <c r="X318" i="45"/>
  <c r="X319" i="45"/>
  <c r="X320" i="45"/>
  <c r="X321" i="45"/>
  <c r="X322" i="45"/>
  <c r="X323" i="45"/>
  <c r="X324" i="45"/>
  <c r="X325" i="45"/>
  <c r="X326" i="45"/>
  <c r="X327" i="45"/>
  <c r="X328" i="45"/>
  <c r="X329" i="45"/>
  <c r="X330" i="45"/>
  <c r="X331" i="45"/>
  <c r="X332" i="45"/>
  <c r="X333" i="45"/>
  <c r="X334" i="45"/>
  <c r="X335" i="45"/>
  <c r="X336" i="45"/>
  <c r="X337" i="45"/>
  <c r="X338" i="45"/>
  <c r="X339" i="45"/>
  <c r="X340" i="45"/>
  <c r="X341" i="45"/>
  <c r="X342" i="45"/>
  <c r="X343" i="45"/>
  <c r="X344" i="45"/>
  <c r="X345" i="45"/>
  <c r="X346" i="45"/>
  <c r="X347" i="45"/>
  <c r="X348" i="45"/>
  <c r="X349" i="45"/>
  <c r="X350" i="45"/>
  <c r="X351" i="45"/>
  <c r="X352" i="45"/>
  <c r="X353" i="45"/>
  <c r="X354" i="45"/>
  <c r="X355" i="45"/>
  <c r="X356" i="45"/>
  <c r="X357" i="45"/>
  <c r="X358" i="45"/>
  <c r="X359" i="45"/>
  <c r="X360" i="45"/>
  <c r="X361" i="45"/>
  <c r="X362" i="45"/>
  <c r="X363" i="45"/>
  <c r="X364" i="45"/>
  <c r="X365" i="45"/>
  <c r="X366" i="45"/>
  <c r="X367" i="45"/>
  <c r="X368" i="45"/>
  <c r="X369" i="45"/>
  <c r="X370" i="45"/>
  <c r="X371" i="45"/>
  <c r="X372" i="45"/>
  <c r="X373" i="45"/>
  <c r="X374" i="45"/>
  <c r="X375" i="45"/>
  <c r="X376" i="45"/>
  <c r="X377" i="45"/>
  <c r="X378" i="45"/>
  <c r="X379" i="45"/>
  <c r="X380" i="45"/>
  <c r="X381" i="45"/>
  <c r="X382" i="45"/>
  <c r="X383" i="45"/>
  <c r="X384" i="45"/>
  <c r="X385" i="45"/>
  <c r="X386" i="45"/>
  <c r="X387" i="45"/>
  <c r="X388" i="45"/>
  <c r="X389" i="45"/>
  <c r="X390" i="45"/>
  <c r="X391" i="45"/>
  <c r="X392" i="45"/>
  <c r="X393" i="45"/>
  <c r="X394" i="45"/>
  <c r="X395" i="45"/>
  <c r="X396" i="45"/>
  <c r="X397" i="45"/>
  <c r="X398" i="45"/>
  <c r="X399" i="45"/>
  <c r="X400" i="45"/>
  <c r="X401" i="45"/>
  <c r="X402" i="45"/>
  <c r="X403" i="45"/>
  <c r="X404" i="45"/>
  <c r="X405" i="45"/>
  <c r="X406" i="45"/>
  <c r="X407" i="45"/>
  <c r="X408" i="45"/>
  <c r="X409" i="45"/>
  <c r="X410" i="45"/>
  <c r="X411" i="45"/>
  <c r="X412" i="45"/>
  <c r="X413" i="45"/>
  <c r="X414" i="45"/>
  <c r="X415" i="45"/>
  <c r="X416" i="45"/>
  <c r="X417" i="45"/>
  <c r="X418" i="45"/>
  <c r="X419" i="45"/>
  <c r="X420" i="45"/>
  <c r="X421" i="45"/>
  <c r="X422" i="45"/>
  <c r="X423" i="45"/>
  <c r="X424" i="45"/>
  <c r="X425" i="45"/>
  <c r="X426" i="45"/>
  <c r="X427" i="45"/>
  <c r="X428" i="45"/>
  <c r="X429" i="45"/>
  <c r="X430" i="45"/>
  <c r="X431" i="45"/>
  <c r="X432" i="45"/>
  <c r="X433" i="45"/>
  <c r="X434" i="45"/>
  <c r="X435" i="45"/>
  <c r="X436" i="45"/>
  <c r="G8" i="16"/>
  <c r="F8" i="16"/>
  <c r="E8" i="16"/>
  <c r="D8" i="16"/>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154" i="43"/>
  <c r="H155" i="43"/>
  <c r="H156" i="43"/>
  <c r="H157" i="43"/>
  <c r="H158" i="43"/>
  <c r="H159" i="43"/>
  <c r="H160" i="43"/>
  <c r="H161" i="43"/>
  <c r="H162" i="43"/>
  <c r="H163" i="43"/>
  <c r="H164" i="43"/>
  <c r="H165" i="43"/>
  <c r="H166" i="43"/>
  <c r="H167" i="43"/>
  <c r="H168" i="43"/>
  <c r="H169" i="43"/>
  <c r="H170" i="43"/>
  <c r="H171" i="43"/>
  <c r="H172" i="43"/>
  <c r="H173" i="43"/>
  <c r="H174" i="43"/>
  <c r="H175" i="43"/>
  <c r="H176" i="43"/>
  <c r="H177" i="43"/>
  <c r="H178" i="43"/>
  <c r="H179" i="43"/>
  <c r="H180" i="43"/>
  <c r="H181" i="43"/>
  <c r="H182" i="43"/>
  <c r="H183" i="43"/>
  <c r="H184" i="43"/>
  <c r="H185" i="43"/>
  <c r="H186" i="43"/>
  <c r="H187" i="43"/>
  <c r="H188" i="43"/>
  <c r="H189" i="43"/>
  <c r="H190" i="43"/>
  <c r="H191" i="43"/>
  <c r="H192" i="43"/>
  <c r="H193" i="43"/>
  <c r="H194" i="43"/>
  <c r="H195" i="43"/>
  <c r="H196" i="43"/>
  <c r="H197" i="43"/>
  <c r="H198" i="43"/>
  <c r="H199" i="43"/>
  <c r="H200" i="43"/>
  <c r="H201" i="43"/>
  <c r="H202" i="43"/>
  <c r="H203" i="43"/>
  <c r="H204" i="43"/>
  <c r="H205" i="43"/>
  <c r="H206" i="43"/>
  <c r="H207" i="43"/>
  <c r="H208" i="43"/>
  <c r="H209" i="43"/>
  <c r="H210" i="43"/>
  <c r="H211" i="43"/>
  <c r="H212" i="43"/>
  <c r="H213" i="43"/>
  <c r="H214" i="43"/>
  <c r="H215" i="43"/>
  <c r="H216" i="43"/>
  <c r="H217" i="43"/>
  <c r="H218" i="43"/>
  <c r="H219" i="43"/>
  <c r="H220" i="43"/>
  <c r="H221" i="43"/>
  <c r="H222" i="43"/>
  <c r="H223" i="43"/>
  <c r="H224" i="43"/>
  <c r="H225" i="43"/>
  <c r="H226" i="43"/>
  <c r="H227" i="43"/>
  <c r="H228" i="43"/>
  <c r="H229" i="43"/>
  <c r="H230" i="43"/>
  <c r="H231" i="43"/>
  <c r="H232" i="43"/>
  <c r="H233" i="43"/>
  <c r="H234" i="43"/>
  <c r="H235" i="43"/>
  <c r="H236" i="43"/>
  <c r="H237" i="43"/>
  <c r="H238" i="43"/>
  <c r="H239" i="43"/>
  <c r="H240" i="43"/>
  <c r="H241" i="43"/>
  <c r="H242" i="43"/>
  <c r="H243" i="43"/>
  <c r="H244" i="43"/>
  <c r="H245" i="43"/>
  <c r="H246" i="43"/>
  <c r="H247" i="43"/>
  <c r="H248" i="43"/>
  <c r="H249" i="43"/>
  <c r="H250" i="43"/>
  <c r="H251" i="43"/>
  <c r="H252" i="43"/>
  <c r="H253" i="43"/>
  <c r="H254" i="43"/>
  <c r="H255" i="43"/>
  <c r="H256" i="43"/>
  <c r="H257" i="43"/>
  <c r="H258" i="43"/>
  <c r="H259" i="43"/>
  <c r="H260" i="43"/>
  <c r="H261" i="43"/>
  <c r="H262" i="43"/>
  <c r="H263" i="43"/>
  <c r="D9" i="8" l="1"/>
  <c r="O33" i="45"/>
  <c r="O34" i="45"/>
  <c r="O35" i="45"/>
  <c r="O36" i="45"/>
  <c r="O37" i="45"/>
  <c r="O38" i="45"/>
  <c r="O39" i="45"/>
  <c r="O40" i="45"/>
  <c r="O21" i="45"/>
  <c r="O27" i="45"/>
  <c r="O29" i="45"/>
  <c r="O22" i="45"/>
  <c r="O26" i="45"/>
  <c r="O31" i="45"/>
  <c r="O24" i="45"/>
  <c r="O30" i="45"/>
  <c r="O25" i="45"/>
  <c r="O32" i="45"/>
  <c r="O20" i="45"/>
  <c r="O28" i="45"/>
  <c r="O19" i="45"/>
  <c r="O23" i="45"/>
  <c r="F31" i="4"/>
  <c r="G31" i="4" s="1"/>
  <c r="G28" i="4"/>
  <c r="E10" i="4"/>
  <c r="D10" i="4"/>
  <c r="Y35" i="45"/>
  <c r="Y36" i="45"/>
  <c r="Y37" i="45"/>
  <c r="Y38" i="45"/>
  <c r="Y39" i="45"/>
  <c r="Y40" i="45"/>
  <c r="Y41" i="45"/>
  <c r="Y42" i="45"/>
  <c r="Y43" i="45"/>
  <c r="Y44" i="45"/>
  <c r="Y45" i="45"/>
  <c r="Y46" i="45"/>
  <c r="Y47" i="45"/>
  <c r="Y48" i="45"/>
  <c r="Y49" i="45"/>
  <c r="Y50" i="45"/>
  <c r="Y51" i="45"/>
  <c r="Y52" i="45"/>
  <c r="Y53" i="45"/>
  <c r="Y54" i="45"/>
  <c r="Y55" i="45"/>
  <c r="Y56" i="45"/>
  <c r="Y57" i="45"/>
  <c r="Y58" i="45"/>
  <c r="Y59" i="45"/>
  <c r="Y60" i="45"/>
  <c r="Y61" i="45"/>
  <c r="Y62" i="45"/>
  <c r="Y63" i="45"/>
  <c r="Y64" i="45"/>
  <c r="Y65" i="45"/>
  <c r="Y66" i="45"/>
  <c r="Y67" i="45"/>
  <c r="Y68" i="45"/>
  <c r="Y69" i="45"/>
  <c r="Y70" i="45"/>
  <c r="Y71" i="45"/>
  <c r="Y72" i="45"/>
  <c r="Y73" i="45"/>
  <c r="Y74" i="45"/>
  <c r="Y75" i="45"/>
  <c r="Y76" i="45"/>
  <c r="Y77" i="45"/>
  <c r="Y78" i="45"/>
  <c r="Y79" i="45"/>
  <c r="Y80" i="45"/>
  <c r="Y81" i="45"/>
  <c r="Y82" i="45"/>
  <c r="Y83" i="45"/>
  <c r="Y84" i="45"/>
  <c r="Y85" i="45"/>
  <c r="Y86" i="45"/>
  <c r="Y87" i="45"/>
  <c r="Y88" i="45"/>
  <c r="Y89" i="45"/>
  <c r="Y90" i="45"/>
  <c r="Y91" i="45"/>
  <c r="Y92" i="45"/>
  <c r="Y93" i="45"/>
  <c r="Y94" i="45"/>
  <c r="Y95" i="45"/>
  <c r="Y96" i="45"/>
  <c r="Y97" i="45"/>
  <c r="Y98" i="45"/>
  <c r="Y99" i="45"/>
  <c r="Y100" i="45"/>
  <c r="Y101" i="45"/>
  <c r="Y102" i="45"/>
  <c r="Y103" i="45"/>
  <c r="Y104" i="45"/>
  <c r="Y105" i="45"/>
  <c r="Y106" i="45"/>
  <c r="Y107" i="45"/>
  <c r="Y108" i="45"/>
  <c r="Y109" i="45"/>
  <c r="Y110" i="45"/>
  <c r="Y111" i="45"/>
  <c r="Y112" i="45"/>
  <c r="Y113" i="45"/>
  <c r="Y114" i="45"/>
  <c r="Y115" i="45"/>
  <c r="Y116" i="45"/>
  <c r="Y117" i="45"/>
  <c r="Y118" i="45"/>
  <c r="Y119" i="45"/>
  <c r="Y120" i="45"/>
  <c r="Y121" i="45"/>
  <c r="Y122" i="45"/>
  <c r="Y123" i="45"/>
  <c r="Y124" i="45"/>
  <c r="Y125" i="45"/>
  <c r="Y126" i="45"/>
  <c r="Y127" i="45"/>
  <c r="Y128" i="45"/>
  <c r="Y129" i="45"/>
  <c r="Y130" i="45"/>
  <c r="Y131" i="45"/>
  <c r="Y132" i="45"/>
  <c r="Y133" i="45"/>
  <c r="Y134" i="45"/>
  <c r="Y135" i="45"/>
  <c r="Y136" i="45"/>
  <c r="Y137" i="45"/>
  <c r="Y138" i="45"/>
  <c r="Y139" i="45"/>
  <c r="Y140" i="45"/>
  <c r="Y141" i="45"/>
  <c r="Y142" i="45"/>
  <c r="Y143" i="45"/>
  <c r="Y144" i="45"/>
  <c r="Y145" i="45"/>
  <c r="Y146" i="45"/>
  <c r="Y147" i="45"/>
  <c r="Y148" i="45"/>
  <c r="Y149" i="45"/>
  <c r="Y150" i="45"/>
  <c r="Y151" i="45"/>
  <c r="Y152" i="45"/>
  <c r="Y153" i="45"/>
  <c r="Y154" i="45"/>
  <c r="Y155" i="45"/>
  <c r="Y156" i="45"/>
  <c r="Y157" i="45"/>
  <c r="Y158" i="45"/>
  <c r="Y159" i="45"/>
  <c r="Y160" i="45"/>
  <c r="Y161" i="45"/>
  <c r="Y162" i="45"/>
  <c r="Y163" i="45"/>
  <c r="Y164" i="45"/>
  <c r="Y165" i="45"/>
  <c r="Y166" i="45"/>
  <c r="Y167" i="45"/>
  <c r="Y168" i="45"/>
  <c r="Y169" i="45"/>
  <c r="Y170" i="45"/>
  <c r="Y171" i="45"/>
  <c r="Y172" i="45"/>
  <c r="Y173" i="45"/>
  <c r="Y174" i="45"/>
  <c r="Y175" i="45"/>
  <c r="Y176" i="45"/>
  <c r="Y177" i="45"/>
  <c r="Y178" i="45"/>
  <c r="Y179" i="45"/>
  <c r="Y180" i="45"/>
  <c r="Y181" i="45"/>
  <c r="Y182" i="45"/>
  <c r="Y183" i="45"/>
  <c r="Y184" i="45"/>
  <c r="Y185" i="45"/>
  <c r="Y186" i="45"/>
  <c r="Y187" i="45"/>
  <c r="Y188" i="45"/>
  <c r="Y189" i="45"/>
  <c r="Y190" i="45"/>
  <c r="Y191" i="45"/>
  <c r="Y192" i="45"/>
  <c r="Y193" i="45"/>
  <c r="Y194" i="45"/>
  <c r="Y195" i="45"/>
  <c r="Y196" i="45"/>
  <c r="Y197" i="45"/>
  <c r="Y198" i="45"/>
  <c r="Y199" i="45"/>
  <c r="Y200" i="45"/>
  <c r="Y201" i="45"/>
  <c r="Y202" i="45"/>
  <c r="Y203" i="45"/>
  <c r="Y204" i="45"/>
  <c r="Y205" i="45"/>
  <c r="Y206" i="45"/>
  <c r="Y207" i="45"/>
  <c r="Y208" i="45"/>
  <c r="Y209" i="45"/>
  <c r="Y210" i="45"/>
  <c r="Y211" i="45"/>
  <c r="Y212" i="45"/>
  <c r="Y213" i="45"/>
  <c r="Y214" i="45"/>
  <c r="Y215" i="45"/>
  <c r="Y216" i="45"/>
  <c r="Y217" i="45"/>
  <c r="Y218" i="45"/>
  <c r="Y219" i="45"/>
  <c r="Y220" i="45"/>
  <c r="Y221" i="45"/>
  <c r="Y222" i="45"/>
  <c r="Y223" i="45"/>
  <c r="Y224" i="45"/>
  <c r="Y225" i="45"/>
  <c r="Y226" i="45"/>
  <c r="Y227" i="45"/>
  <c r="Y228" i="45"/>
  <c r="Y229" i="45"/>
  <c r="Y230" i="45"/>
  <c r="Y231" i="45"/>
  <c r="Y232" i="45"/>
  <c r="Y233" i="45"/>
  <c r="Y234" i="45"/>
  <c r="Y235" i="45"/>
  <c r="Y236" i="45"/>
  <c r="Y237" i="45"/>
  <c r="Y238" i="45"/>
  <c r="Y239" i="45"/>
  <c r="Y240" i="45"/>
  <c r="Y241" i="45"/>
  <c r="Y242" i="45"/>
  <c r="Y243" i="45"/>
  <c r="Y244" i="45"/>
  <c r="Y245" i="45"/>
  <c r="Y246" i="45"/>
  <c r="Y247" i="45"/>
  <c r="Y248" i="45"/>
  <c r="Y249" i="45"/>
  <c r="Y250" i="45"/>
  <c r="Y251" i="45"/>
  <c r="Y252" i="45"/>
  <c r="Y253" i="45"/>
  <c r="Y254" i="45"/>
  <c r="Y255" i="45"/>
  <c r="Y256" i="45"/>
  <c r="Y257" i="45"/>
  <c r="Y258" i="45"/>
  <c r="Y259" i="45"/>
  <c r="Y260" i="45"/>
  <c r="Y261" i="45"/>
  <c r="Y262" i="45"/>
  <c r="Y263" i="45"/>
  <c r="Y264" i="45"/>
  <c r="Y265" i="45"/>
  <c r="Y266" i="45"/>
  <c r="Y267" i="45"/>
  <c r="Y268" i="45"/>
  <c r="Y269" i="45"/>
  <c r="Y270" i="45"/>
  <c r="Y271" i="45"/>
  <c r="Y272" i="45"/>
  <c r="Y273" i="45"/>
  <c r="Y274" i="45"/>
  <c r="Y275" i="45"/>
  <c r="Y276" i="45"/>
  <c r="Y277" i="45"/>
  <c r="Y278" i="45"/>
  <c r="Y279" i="45"/>
  <c r="Y280" i="45"/>
  <c r="Y281" i="45"/>
  <c r="Y282" i="45"/>
  <c r="Y283" i="45"/>
  <c r="Y284" i="45"/>
  <c r="Y285" i="45"/>
  <c r="Y286" i="45"/>
  <c r="Y287" i="45"/>
  <c r="Y288" i="45"/>
  <c r="Y289" i="45"/>
  <c r="Y290" i="45"/>
  <c r="Y291" i="45"/>
  <c r="Y292" i="45"/>
  <c r="Y293" i="45"/>
  <c r="Y294" i="45"/>
  <c r="Y295" i="45"/>
  <c r="Y296" i="45"/>
  <c r="Y297" i="45"/>
  <c r="Y298" i="45"/>
  <c r="Y299" i="45"/>
  <c r="Y300" i="45"/>
  <c r="Y301" i="45"/>
  <c r="Y302" i="45"/>
  <c r="Y303" i="45"/>
  <c r="Y304" i="45"/>
  <c r="Y305" i="45"/>
  <c r="Y306" i="45"/>
  <c r="Y307" i="45"/>
  <c r="Y308" i="45"/>
  <c r="Y309" i="45"/>
  <c r="Y310" i="45"/>
  <c r="Y311" i="45"/>
  <c r="Y312" i="45"/>
  <c r="Y313" i="45"/>
  <c r="Y314" i="45"/>
  <c r="Y315" i="45"/>
  <c r="Y316" i="45"/>
  <c r="Y317" i="45"/>
  <c r="Y318" i="45"/>
  <c r="Y319" i="45"/>
  <c r="Y320" i="45"/>
  <c r="Y321" i="45"/>
  <c r="Y322" i="45"/>
  <c r="Y323" i="45"/>
  <c r="Y324" i="45"/>
  <c r="Y325" i="45"/>
  <c r="Y326" i="45"/>
  <c r="Y327" i="45"/>
  <c r="Y328" i="45"/>
  <c r="Y329" i="45"/>
  <c r="Y330" i="45"/>
  <c r="Y331" i="45"/>
  <c r="Y332" i="45"/>
  <c r="Y333" i="45"/>
  <c r="Y334" i="45"/>
  <c r="Y335" i="45"/>
  <c r="Y336" i="45"/>
  <c r="Y337" i="45"/>
  <c r="Y338" i="45"/>
  <c r="Y339" i="45"/>
  <c r="Y340" i="45"/>
  <c r="Y341" i="45"/>
  <c r="Y342" i="45"/>
  <c r="Y343" i="45"/>
  <c r="Y344" i="45"/>
  <c r="Y345" i="45"/>
  <c r="Y346" i="45"/>
  <c r="Y347" i="45"/>
  <c r="Y348" i="45"/>
  <c r="Y349" i="45"/>
  <c r="Y350" i="45"/>
  <c r="Y351" i="45"/>
  <c r="Y352" i="45"/>
  <c r="Y353" i="45"/>
  <c r="Y354" i="45"/>
  <c r="Y355" i="45"/>
  <c r="Y356" i="45"/>
  <c r="Y357" i="45"/>
  <c r="Y358" i="45"/>
  <c r="Y359" i="45"/>
  <c r="Y360" i="45"/>
  <c r="Y361" i="45"/>
  <c r="Y362" i="45"/>
  <c r="Y363" i="45"/>
  <c r="Y364" i="45"/>
  <c r="Y365" i="45"/>
  <c r="Y366" i="45"/>
  <c r="Y367" i="45"/>
  <c r="Y368" i="45"/>
  <c r="Y369" i="45"/>
  <c r="Y370" i="45"/>
  <c r="Y371" i="45"/>
  <c r="Y372" i="45"/>
  <c r="Y373" i="45"/>
  <c r="Y374" i="45"/>
  <c r="Y375" i="45"/>
  <c r="Y376" i="45"/>
  <c r="Y377" i="45"/>
  <c r="Y378" i="45"/>
  <c r="Y379" i="45"/>
  <c r="Y380" i="45"/>
  <c r="Y381" i="45"/>
  <c r="Y382" i="45"/>
  <c r="Y383" i="45"/>
  <c r="Y384" i="45"/>
  <c r="Y385" i="45"/>
  <c r="Y386" i="45"/>
  <c r="Y387" i="45"/>
  <c r="Y388" i="45"/>
  <c r="Y389" i="45"/>
  <c r="Y390" i="45"/>
  <c r="Y391" i="45"/>
  <c r="Y392" i="45"/>
  <c r="Y393" i="45"/>
  <c r="Y394" i="45"/>
  <c r="Y395" i="45"/>
  <c r="Y396" i="45"/>
  <c r="Y397" i="45"/>
  <c r="Y398" i="45"/>
  <c r="Y399" i="45"/>
  <c r="Y400" i="45"/>
  <c r="Y401" i="45"/>
  <c r="Y402" i="45"/>
  <c r="Y403" i="45"/>
  <c r="Y404" i="45"/>
  <c r="Y405" i="45"/>
  <c r="Y406" i="45"/>
  <c r="Y407" i="45"/>
  <c r="Y408" i="45"/>
  <c r="Y409" i="45"/>
  <c r="Y410" i="45"/>
  <c r="Y411" i="45"/>
  <c r="Y412" i="45"/>
  <c r="Y413" i="45"/>
  <c r="Y414" i="45"/>
  <c r="Y415" i="45"/>
  <c r="Y416" i="45"/>
  <c r="Y417" i="45"/>
  <c r="Y418" i="45"/>
  <c r="Y419" i="45"/>
  <c r="Y420" i="45"/>
  <c r="Y421" i="45"/>
  <c r="Y422" i="45"/>
  <c r="Y423" i="45"/>
  <c r="Y424" i="45"/>
  <c r="Y425" i="45"/>
  <c r="Y426" i="45"/>
  <c r="Y427" i="45"/>
  <c r="Y428" i="45"/>
  <c r="Y429" i="45"/>
  <c r="Y430" i="45"/>
  <c r="Y431" i="45"/>
  <c r="Y432" i="45"/>
  <c r="Y433" i="45"/>
  <c r="Y434" i="45"/>
  <c r="Y435" i="45"/>
  <c r="Y436" i="45"/>
  <c r="T216" i="45" l="1"/>
  <c r="T217" i="45"/>
  <c r="T218" i="45"/>
  <c r="T219" i="45"/>
  <c r="T220" i="45"/>
  <c r="T221" i="45"/>
  <c r="T222" i="45"/>
  <c r="T223" i="45"/>
  <c r="T224" i="45"/>
  <c r="T225" i="45"/>
  <c r="T226" i="45"/>
  <c r="T227" i="45"/>
  <c r="T228" i="45"/>
  <c r="T229" i="45"/>
  <c r="T230" i="45"/>
  <c r="T231" i="45"/>
  <c r="T232" i="45"/>
  <c r="T233" i="45"/>
  <c r="T234" i="45"/>
  <c r="T235" i="45"/>
  <c r="T236" i="45"/>
  <c r="T237" i="45"/>
  <c r="T238" i="45"/>
  <c r="T239" i="45"/>
  <c r="T240" i="45"/>
  <c r="T241" i="45"/>
  <c r="T242" i="45"/>
  <c r="T243" i="45"/>
  <c r="T244" i="45"/>
  <c r="T245" i="45"/>
  <c r="T246" i="45"/>
  <c r="T247" i="45"/>
  <c r="T248" i="45"/>
  <c r="T249" i="45"/>
  <c r="T250" i="45"/>
  <c r="T251" i="45"/>
  <c r="T252" i="45"/>
  <c r="T253" i="45"/>
  <c r="T254" i="45"/>
  <c r="T255" i="45"/>
  <c r="T256" i="45"/>
  <c r="T257" i="45"/>
  <c r="T258" i="45"/>
  <c r="T259" i="45"/>
  <c r="T260" i="45"/>
  <c r="T261" i="45"/>
  <c r="T262" i="45"/>
  <c r="T263" i="45"/>
  <c r="T264" i="45"/>
  <c r="T265" i="45"/>
  <c r="T266" i="45"/>
  <c r="T267" i="45"/>
  <c r="T268" i="45"/>
  <c r="T269" i="45"/>
  <c r="T270" i="45"/>
  <c r="T271" i="45"/>
  <c r="T272" i="45"/>
  <c r="T273" i="45"/>
  <c r="T274" i="45"/>
  <c r="T275" i="45"/>
  <c r="T276" i="45"/>
  <c r="T277" i="45"/>
  <c r="T278" i="45"/>
  <c r="T279" i="45"/>
  <c r="T280" i="45"/>
  <c r="T281" i="45"/>
  <c r="T282" i="45"/>
  <c r="T283" i="45"/>
  <c r="T284" i="45"/>
  <c r="T285" i="45"/>
  <c r="T286" i="45"/>
  <c r="T287" i="45"/>
  <c r="T288" i="45"/>
  <c r="T289" i="45"/>
  <c r="T290" i="45"/>
  <c r="T291" i="45"/>
  <c r="T292" i="45"/>
  <c r="T293" i="45"/>
  <c r="T294" i="45"/>
  <c r="T295" i="45"/>
  <c r="T296" i="45"/>
  <c r="T297" i="45"/>
  <c r="T298" i="45"/>
  <c r="T299" i="45"/>
  <c r="T300" i="45"/>
  <c r="T301" i="45"/>
  <c r="T302" i="45"/>
  <c r="T303" i="45"/>
  <c r="T304" i="45"/>
  <c r="T305" i="45"/>
  <c r="T306" i="45"/>
  <c r="T307" i="45"/>
  <c r="T308" i="45"/>
  <c r="T309" i="45"/>
  <c r="T310" i="45"/>
  <c r="T311" i="45"/>
  <c r="T312" i="45"/>
  <c r="T313" i="45"/>
  <c r="T314" i="45"/>
  <c r="T315" i="45"/>
  <c r="T316" i="45"/>
  <c r="T317" i="45"/>
  <c r="T318" i="45"/>
  <c r="T319" i="45"/>
  <c r="T320" i="45"/>
  <c r="T321" i="45"/>
  <c r="T322" i="45"/>
  <c r="T323" i="45"/>
  <c r="T324" i="45"/>
  <c r="T325" i="45"/>
  <c r="T326" i="45"/>
  <c r="T327" i="45"/>
  <c r="T328" i="45"/>
  <c r="T329" i="45"/>
  <c r="T330" i="45"/>
  <c r="T331" i="45"/>
  <c r="T332" i="45"/>
  <c r="T333" i="45"/>
  <c r="T334" i="45"/>
  <c r="T335" i="45"/>
  <c r="T336" i="45"/>
  <c r="T337" i="45"/>
  <c r="T338" i="45"/>
  <c r="T339" i="45"/>
  <c r="T340" i="45"/>
  <c r="T341" i="45"/>
  <c r="T342" i="45"/>
  <c r="T343" i="45"/>
  <c r="T344" i="45"/>
  <c r="T345" i="45"/>
  <c r="T346" i="45"/>
  <c r="T347" i="45"/>
  <c r="T348" i="45"/>
  <c r="T349" i="45"/>
  <c r="T350" i="45"/>
  <c r="T351" i="45"/>
  <c r="T352" i="45"/>
  <c r="T353" i="45"/>
  <c r="T354" i="45"/>
  <c r="T355" i="45"/>
  <c r="T356" i="45"/>
  <c r="T357" i="45"/>
  <c r="T358" i="45"/>
  <c r="T359" i="45"/>
  <c r="T360" i="45"/>
  <c r="T361" i="45"/>
  <c r="T362" i="45"/>
  <c r="T363" i="45"/>
  <c r="T364" i="45"/>
  <c r="T365" i="45"/>
  <c r="T366" i="45"/>
  <c r="T367" i="45"/>
  <c r="T368" i="45"/>
  <c r="T369" i="45"/>
  <c r="T370" i="45"/>
  <c r="T371" i="45"/>
  <c r="T372" i="45"/>
  <c r="T373" i="45"/>
  <c r="T374" i="45"/>
  <c r="T375" i="45"/>
  <c r="T376" i="45"/>
  <c r="T377" i="45"/>
  <c r="T378" i="45"/>
  <c r="T379" i="45"/>
  <c r="T380" i="45"/>
  <c r="T381" i="45"/>
  <c r="T382" i="45"/>
  <c r="T383" i="45"/>
  <c r="T384" i="45"/>
  <c r="T385" i="45"/>
  <c r="T386" i="45"/>
  <c r="T387" i="45"/>
  <c r="T388" i="45"/>
  <c r="T389" i="45"/>
  <c r="T390" i="45"/>
  <c r="T391" i="45"/>
  <c r="T392" i="45"/>
  <c r="T393" i="45"/>
  <c r="T394" i="45"/>
  <c r="T395" i="45"/>
  <c r="T396" i="45"/>
  <c r="T397" i="45"/>
  <c r="T398" i="45"/>
  <c r="T399" i="45"/>
  <c r="T400" i="45"/>
  <c r="T401" i="45"/>
  <c r="T402" i="45"/>
  <c r="T403" i="45"/>
  <c r="T404" i="45"/>
  <c r="T405" i="45"/>
  <c r="T406" i="45"/>
  <c r="T407" i="45"/>
  <c r="T408" i="45"/>
  <c r="T409" i="45"/>
  <c r="T410" i="45"/>
  <c r="T411" i="45"/>
  <c r="T412" i="45"/>
  <c r="T413" i="45"/>
  <c r="T414" i="45"/>
  <c r="T415" i="45"/>
  <c r="T416" i="45"/>
  <c r="T417" i="45"/>
  <c r="T418" i="45"/>
  <c r="T419" i="45"/>
  <c r="T420" i="45"/>
  <c r="T421" i="45"/>
  <c r="T422" i="45"/>
  <c r="T423" i="45"/>
  <c r="T424" i="45"/>
  <c r="T425" i="45"/>
  <c r="T426" i="45"/>
  <c r="T427" i="45"/>
  <c r="T428" i="45"/>
  <c r="T429" i="45"/>
  <c r="T430" i="45"/>
  <c r="T431" i="45"/>
  <c r="T432" i="45"/>
  <c r="T433" i="45"/>
  <c r="T434" i="45"/>
  <c r="T435" i="45"/>
  <c r="T436" i="45"/>
  <c r="T42" i="45"/>
  <c r="T43" i="45"/>
  <c r="T44" i="45"/>
  <c r="T45" i="45"/>
  <c r="T46" i="45"/>
  <c r="T47" i="45"/>
  <c r="T48" i="45"/>
  <c r="T49" i="45"/>
  <c r="T50" i="45"/>
  <c r="T51" i="45"/>
  <c r="T52" i="45"/>
  <c r="T53" i="45"/>
  <c r="T54" i="45"/>
  <c r="T55" i="45"/>
  <c r="T56" i="45"/>
  <c r="T57" i="45"/>
  <c r="T58" i="45"/>
  <c r="T59" i="45"/>
  <c r="T60" i="45"/>
  <c r="T61" i="45"/>
  <c r="T62" i="45"/>
  <c r="T63" i="45"/>
  <c r="T64" i="45"/>
  <c r="T65" i="45"/>
  <c r="T66" i="45"/>
  <c r="T67" i="45"/>
  <c r="T68" i="45"/>
  <c r="T69" i="45"/>
  <c r="T70" i="45"/>
  <c r="T71" i="45"/>
  <c r="T72" i="45"/>
  <c r="T73" i="45"/>
  <c r="T74" i="45"/>
  <c r="T75" i="45"/>
  <c r="T76" i="45"/>
  <c r="T77" i="45"/>
  <c r="T78" i="45"/>
  <c r="T79" i="45"/>
  <c r="T80" i="45"/>
  <c r="T81" i="45"/>
  <c r="T82" i="45"/>
  <c r="T83" i="45"/>
  <c r="T84" i="45"/>
  <c r="T85" i="45"/>
  <c r="T86" i="45"/>
  <c r="T87" i="45"/>
  <c r="T88" i="45"/>
  <c r="T89" i="45"/>
  <c r="T90" i="45"/>
  <c r="T91" i="45"/>
  <c r="T92" i="45"/>
  <c r="T93" i="45"/>
  <c r="T94" i="45"/>
  <c r="T95" i="45"/>
  <c r="T96" i="45"/>
  <c r="T97" i="45"/>
  <c r="T98" i="45"/>
  <c r="T99" i="45"/>
  <c r="T100" i="45"/>
  <c r="T101" i="45"/>
  <c r="T102" i="45"/>
  <c r="T103" i="45"/>
  <c r="T104" i="45"/>
  <c r="T105" i="45"/>
  <c r="T106" i="45"/>
  <c r="T107" i="45"/>
  <c r="T108" i="45"/>
  <c r="T109" i="45"/>
  <c r="T110" i="45"/>
  <c r="T111" i="45"/>
  <c r="T112" i="45"/>
  <c r="T113" i="45"/>
  <c r="T114" i="45"/>
  <c r="T115" i="45"/>
  <c r="T116" i="45"/>
  <c r="T117" i="45"/>
  <c r="T118" i="45"/>
  <c r="T119" i="45"/>
  <c r="T120" i="45"/>
  <c r="T121" i="45"/>
  <c r="T122" i="45"/>
  <c r="T123" i="45"/>
  <c r="T124" i="45"/>
  <c r="T125" i="45"/>
  <c r="T126" i="45"/>
  <c r="T127" i="45"/>
  <c r="T128" i="45"/>
  <c r="T129" i="45"/>
  <c r="T130" i="45"/>
  <c r="T131" i="45"/>
  <c r="T132" i="45"/>
  <c r="T133" i="45"/>
  <c r="T134" i="45"/>
  <c r="T135" i="45"/>
  <c r="T136" i="45"/>
  <c r="T137" i="45"/>
  <c r="T138" i="45"/>
  <c r="T139" i="45"/>
  <c r="T140" i="45"/>
  <c r="T141" i="45"/>
  <c r="T142" i="45"/>
  <c r="T143" i="45"/>
  <c r="T144" i="45"/>
  <c r="T145" i="45"/>
  <c r="T146" i="45"/>
  <c r="T147" i="45"/>
  <c r="T148" i="45"/>
  <c r="T149" i="45"/>
  <c r="T150" i="45"/>
  <c r="T151" i="45"/>
  <c r="T152" i="45"/>
  <c r="T153" i="45"/>
  <c r="T154" i="45"/>
  <c r="T155" i="45"/>
  <c r="T156" i="45"/>
  <c r="T157" i="45"/>
  <c r="T158" i="45"/>
  <c r="T159" i="45"/>
  <c r="T160" i="45"/>
  <c r="T161" i="45"/>
  <c r="T162" i="45"/>
  <c r="T163" i="45"/>
  <c r="T164" i="45"/>
  <c r="T165" i="45"/>
  <c r="T166" i="45"/>
  <c r="T167" i="45"/>
  <c r="T168" i="45"/>
  <c r="T169" i="45"/>
  <c r="T170" i="45"/>
  <c r="T171" i="45"/>
  <c r="T172" i="45"/>
  <c r="T173" i="45"/>
  <c r="T174" i="45"/>
  <c r="T175" i="45"/>
  <c r="T176" i="45"/>
  <c r="T177" i="45"/>
  <c r="T178" i="45"/>
  <c r="T179" i="45"/>
  <c r="T180" i="45"/>
  <c r="T181" i="45"/>
  <c r="T182" i="45"/>
  <c r="T183" i="45"/>
  <c r="T184" i="45"/>
  <c r="T185" i="45"/>
  <c r="T186" i="45"/>
  <c r="T187" i="45"/>
  <c r="T188" i="45"/>
  <c r="T189" i="45"/>
  <c r="T190" i="45"/>
  <c r="T191" i="45"/>
  <c r="T192" i="45"/>
  <c r="T193" i="45"/>
  <c r="T194" i="45"/>
  <c r="T195" i="45"/>
  <c r="T196" i="45"/>
  <c r="T197" i="45"/>
  <c r="T198" i="45"/>
  <c r="T199" i="45"/>
  <c r="T200" i="45"/>
  <c r="T201" i="45"/>
  <c r="T202" i="45"/>
  <c r="T203" i="45"/>
  <c r="T204" i="45"/>
  <c r="T205" i="45"/>
  <c r="T206" i="45"/>
  <c r="T207" i="45"/>
  <c r="T208" i="45"/>
  <c r="T209" i="45"/>
  <c r="T210" i="45"/>
  <c r="T211" i="45"/>
  <c r="T212" i="45"/>
  <c r="T213" i="45"/>
  <c r="T214" i="45"/>
  <c r="T215" i="45"/>
  <c r="T27" i="45"/>
  <c r="T28" i="45"/>
  <c r="T29" i="45"/>
  <c r="T30" i="45"/>
  <c r="T31" i="45"/>
  <c r="T32" i="45"/>
  <c r="T33" i="45"/>
  <c r="T34" i="45"/>
  <c r="T35" i="45"/>
  <c r="T36" i="45"/>
  <c r="T37" i="45"/>
  <c r="T38" i="45"/>
  <c r="T39" i="45"/>
  <c r="T40" i="45"/>
  <c r="T41" i="45"/>
  <c r="AU2" i="20"/>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55" i="37"/>
  <c r="L56" i="37"/>
  <c r="L57" i="37"/>
  <c r="L58" i="37"/>
  <c r="L59" i="37"/>
  <c r="L60" i="37"/>
  <c r="L61" i="37"/>
  <c r="L62" i="37"/>
  <c r="L63" i="37"/>
  <c r="L64" i="37"/>
  <c r="L65" i="37"/>
  <c r="L66" i="37"/>
  <c r="L67" i="37"/>
  <c r="L68" i="37"/>
  <c r="L69" i="37"/>
  <c r="L70" i="37"/>
  <c r="L71" i="37"/>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99" i="37"/>
  <c r="L100" i="37"/>
  <c r="L101" i="37"/>
  <c r="L102" i="37"/>
  <c r="L103" i="37"/>
  <c r="L104" i="37"/>
  <c r="L105" i="37"/>
  <c r="L106" i="37"/>
  <c r="L107" i="37"/>
  <c r="L108" i="37"/>
  <c r="L109" i="37"/>
  <c r="L110" i="37"/>
  <c r="L111" i="37"/>
  <c r="L112" i="37"/>
  <c r="L113" i="37"/>
  <c r="L114" i="37"/>
  <c r="L115" i="37"/>
  <c r="L116" i="37"/>
  <c r="L117" i="37"/>
  <c r="L118" i="37"/>
  <c r="L119" i="37"/>
  <c r="L120" i="37"/>
  <c r="L121" i="37"/>
  <c r="L122" i="37"/>
  <c r="L123" i="37"/>
  <c r="L124" i="37"/>
  <c r="L125" i="37"/>
  <c r="L126" i="37"/>
  <c r="L127" i="37"/>
  <c r="L128" i="37"/>
  <c r="L129" i="37"/>
  <c r="L130" i="37"/>
  <c r="L131" i="37"/>
  <c r="L132" i="37"/>
  <c r="L133" i="37"/>
  <c r="L134" i="37"/>
  <c r="L135" i="37"/>
  <c r="L136" i="37"/>
  <c r="L137" i="37"/>
  <c r="L138" i="37"/>
  <c r="L139" i="37"/>
  <c r="L140" i="37"/>
  <c r="L141" i="37"/>
  <c r="L142" i="37"/>
  <c r="L143" i="37"/>
  <c r="L144" i="37"/>
  <c r="L145" i="37"/>
  <c r="L146" i="37"/>
  <c r="L147" i="37"/>
  <c r="L148" i="37"/>
  <c r="L149" i="37"/>
  <c r="L150" i="37"/>
  <c r="L151" i="37"/>
  <c r="L152" i="37"/>
  <c r="L153" i="37"/>
  <c r="L154" i="37"/>
  <c r="L155" i="37"/>
  <c r="L156" i="37"/>
  <c r="L157" i="37"/>
  <c r="L158" i="37"/>
  <c r="L159" i="37"/>
  <c r="L160" i="37"/>
  <c r="L161" i="37"/>
  <c r="L162" i="37"/>
  <c r="L163" i="37"/>
  <c r="L164" i="37"/>
  <c r="L165" i="37"/>
  <c r="L166" i="37"/>
  <c r="L167" i="37"/>
  <c r="L168" i="37"/>
  <c r="L169" i="37"/>
  <c r="L170" i="37"/>
  <c r="L171" i="37"/>
  <c r="L172" i="37"/>
  <c r="L173" i="37"/>
  <c r="L174" i="37"/>
  <c r="L175" i="37"/>
  <c r="L176" i="37"/>
  <c r="L177" i="37"/>
  <c r="L178" i="37"/>
  <c r="L179" i="37"/>
  <c r="L180" i="37"/>
  <c r="L181" i="37"/>
  <c r="L182" i="37"/>
  <c r="L183" i="37"/>
  <c r="L184" i="37"/>
  <c r="L185" i="37"/>
  <c r="L186" i="37"/>
  <c r="L187" i="37"/>
  <c r="L188" i="37"/>
  <c r="L189" i="37"/>
  <c r="L190" i="37"/>
  <c r="L191" i="37"/>
  <c r="L192" i="37"/>
  <c r="L193" i="37"/>
  <c r="L194" i="37"/>
  <c r="L195" i="37"/>
  <c r="L196" i="37"/>
  <c r="L197" i="37"/>
  <c r="L198" i="37"/>
  <c r="L199" i="37"/>
  <c r="L200" i="37"/>
  <c r="L201" i="37"/>
  <c r="L202" i="37"/>
  <c r="L203" i="37"/>
  <c r="L204" i="37"/>
  <c r="L205" i="37"/>
  <c r="L206" i="37"/>
  <c r="L207" i="37"/>
  <c r="L208" i="37"/>
  <c r="L209" i="37"/>
  <c r="L210" i="37"/>
  <c r="L211" i="37"/>
  <c r="L212" i="37"/>
  <c r="L213" i="37"/>
  <c r="L214" i="37"/>
  <c r="L215" i="37"/>
  <c r="L216" i="37"/>
  <c r="L217" i="37"/>
  <c r="L218" i="37"/>
  <c r="L219" i="37"/>
  <c r="L220" i="37"/>
  <c r="L221" i="37"/>
  <c r="L222" i="37"/>
  <c r="L223" i="37"/>
  <c r="L224" i="37"/>
  <c r="L225" i="37"/>
  <c r="L226" i="37"/>
  <c r="L227" i="37"/>
  <c r="L228" i="37"/>
  <c r="L229" i="37"/>
  <c r="L230" i="37"/>
  <c r="L231" i="37"/>
  <c r="L232" i="37"/>
  <c r="L233" i="37"/>
  <c r="L234" i="37"/>
  <c r="L235" i="37"/>
  <c r="L236" i="37"/>
  <c r="L237" i="37"/>
  <c r="L238" i="37"/>
  <c r="L239" i="37"/>
  <c r="L240" i="37"/>
  <c r="L241" i="37"/>
  <c r="L242" i="37"/>
  <c r="L243" i="37"/>
  <c r="L244" i="37"/>
  <c r="L245" i="37"/>
  <c r="L246" i="37"/>
  <c r="L247" i="37"/>
  <c r="L248" i="37"/>
  <c r="L249" i="37"/>
  <c r="L250" i="37"/>
  <c r="L251" i="37"/>
  <c r="L252" i="37"/>
  <c r="L253" i="37"/>
  <c r="L254" i="37"/>
  <c r="L255" i="37"/>
  <c r="L256" i="37"/>
  <c r="L257" i="37"/>
  <c r="L258" i="37"/>
  <c r="L259" i="37"/>
  <c r="L260" i="37"/>
  <c r="L261" i="37"/>
  <c r="L262" i="37"/>
  <c r="L263" i="37"/>
  <c r="L264" i="37"/>
  <c r="L265" i="37"/>
  <c r="L266" i="37"/>
  <c r="L267" i="37"/>
  <c r="L268" i="37"/>
  <c r="L269" i="37"/>
  <c r="L270" i="37"/>
  <c r="L271" i="37"/>
  <c r="L272" i="37"/>
  <c r="L273" i="37"/>
  <c r="L274" i="37"/>
  <c r="L275" i="37"/>
  <c r="L276" i="37"/>
  <c r="L277" i="37"/>
  <c r="L278" i="37"/>
  <c r="L279" i="37"/>
  <c r="L280" i="37"/>
  <c r="L281" i="37"/>
  <c r="L282" i="37"/>
  <c r="L283" i="37"/>
  <c r="L284" i="37"/>
  <c r="L285" i="37"/>
  <c r="L286" i="37"/>
  <c r="L287" i="37"/>
  <c r="L288" i="37"/>
  <c r="L289" i="37"/>
  <c r="L290" i="37"/>
  <c r="L291" i="37"/>
  <c r="L292" i="37"/>
  <c r="L293" i="37"/>
  <c r="L294" i="37"/>
  <c r="L295" i="37"/>
  <c r="L296" i="37"/>
  <c r="L297" i="37"/>
  <c r="L298" i="37"/>
  <c r="L299" i="37"/>
  <c r="L300" i="37"/>
  <c r="L301" i="37"/>
  <c r="L302" i="37"/>
  <c r="L303" i="37"/>
  <c r="L304" i="37"/>
  <c r="L305" i="37"/>
  <c r="L306" i="37"/>
  <c r="L307" i="37"/>
  <c r="L308" i="37"/>
  <c r="L309" i="37"/>
  <c r="L310" i="37"/>
  <c r="L311" i="37"/>
  <c r="L312" i="37"/>
  <c r="L313" i="37"/>
  <c r="L314" i="37"/>
  <c r="L315" i="37"/>
  <c r="L316" i="37"/>
  <c r="L317" i="37"/>
  <c r="L318" i="37"/>
  <c r="L319" i="37"/>
  <c r="L320" i="37"/>
  <c r="L321" i="37"/>
  <c r="L322" i="37"/>
  <c r="L323" i="37"/>
  <c r="L324" i="37"/>
  <c r="L325" i="37"/>
  <c r="L326" i="37"/>
  <c r="L327" i="37"/>
  <c r="L328" i="37"/>
  <c r="L329" i="37"/>
  <c r="L330" i="37"/>
  <c r="L331" i="37"/>
  <c r="L332" i="37"/>
  <c r="L333" i="37"/>
  <c r="L334" i="37"/>
  <c r="L335" i="37"/>
  <c r="L336" i="37"/>
  <c r="L337" i="37"/>
  <c r="L338" i="37"/>
  <c r="L339" i="37"/>
  <c r="L340" i="37"/>
  <c r="L341" i="37"/>
  <c r="L342" i="37"/>
  <c r="L343" i="37"/>
  <c r="L344" i="37"/>
  <c r="L345" i="37"/>
  <c r="L346" i="37"/>
  <c r="L347" i="37"/>
  <c r="L348" i="37"/>
  <c r="L349" i="37"/>
  <c r="L350" i="37"/>
  <c r="L351" i="37"/>
  <c r="L352" i="37"/>
  <c r="L353" i="37"/>
  <c r="L354" i="37"/>
  <c r="L355" i="37"/>
  <c r="L356" i="37"/>
  <c r="L357" i="37"/>
  <c r="L358" i="37"/>
  <c r="L359" i="37"/>
  <c r="L360" i="37"/>
  <c r="L361" i="37"/>
  <c r="L362" i="37"/>
  <c r="L363" i="37"/>
  <c r="L364" i="37"/>
  <c r="L365" i="37"/>
  <c r="L366" i="37"/>
  <c r="L367" i="37"/>
  <c r="L368" i="37"/>
  <c r="L369" i="37"/>
  <c r="L370" i="37"/>
  <c r="L371" i="37"/>
  <c r="L372" i="37"/>
  <c r="L373" i="37"/>
  <c r="L374" i="37"/>
  <c r="L375" i="37"/>
  <c r="L376" i="37"/>
  <c r="L377" i="37"/>
  <c r="L378" i="37"/>
  <c r="L379" i="37"/>
  <c r="L380" i="37"/>
  <c r="L381" i="37"/>
  <c r="L382" i="37"/>
  <c r="L383" i="37"/>
  <c r="L384" i="37"/>
  <c r="L385" i="37"/>
  <c r="L386" i="37"/>
  <c r="L387" i="37"/>
  <c r="L388" i="37"/>
  <c r="L389" i="37"/>
  <c r="L390" i="37"/>
  <c r="L391" i="37"/>
  <c r="L392" i="37"/>
  <c r="L393" i="37"/>
  <c r="L394" i="37"/>
  <c r="L395" i="37"/>
  <c r="L396" i="37"/>
  <c r="L397" i="37"/>
  <c r="L398" i="37"/>
  <c r="L399" i="37"/>
  <c r="L400" i="37"/>
  <c r="L401" i="37"/>
  <c r="L402" i="37"/>
  <c r="L403" i="37"/>
  <c r="L404" i="37"/>
  <c r="L405" i="37"/>
  <c r="L406" i="37"/>
  <c r="L407" i="37"/>
  <c r="L408" i="37"/>
  <c r="L409" i="37"/>
  <c r="L410" i="37"/>
  <c r="L411" i="37"/>
  <c r="L412" i="37"/>
  <c r="L413" i="37"/>
  <c r="L414" i="37"/>
  <c r="L415" i="37"/>
  <c r="L416" i="37"/>
  <c r="L417" i="37"/>
  <c r="L418" i="37"/>
  <c r="L419" i="37"/>
  <c r="L420" i="37"/>
  <c r="L421" i="37"/>
  <c r="L422" i="37"/>
  <c r="L423" i="37"/>
  <c r="L424" i="37"/>
  <c r="L425" i="37"/>
  <c r="L426" i="37"/>
  <c r="L427" i="37"/>
  <c r="L428" i="37"/>
  <c r="L429" i="37"/>
  <c r="L430" i="37"/>
  <c r="L431" i="37"/>
  <c r="L432" i="37"/>
  <c r="L433" i="37"/>
  <c r="L434" i="37"/>
  <c r="L435" i="37"/>
  <c r="L436" i="37"/>
  <c r="L437" i="37"/>
  <c r="L438" i="37"/>
  <c r="L439" i="37"/>
  <c r="L440" i="37"/>
  <c r="L441" i="37"/>
  <c r="L442" i="37"/>
  <c r="L443" i="37"/>
  <c r="L444" i="37"/>
  <c r="L445" i="37"/>
  <c r="L446" i="37"/>
  <c r="L447" i="37"/>
  <c r="L448" i="37"/>
  <c r="L449" i="37"/>
  <c r="L450" i="37"/>
  <c r="L451" i="37"/>
  <c r="L452" i="37"/>
  <c r="L453" i="37"/>
  <c r="L454" i="37"/>
  <c r="L455" i="37"/>
  <c r="L456" i="37"/>
  <c r="L457" i="37"/>
  <c r="L458" i="37"/>
  <c r="L459" i="37"/>
  <c r="L460" i="37"/>
  <c r="L461" i="37"/>
  <c r="L462" i="37"/>
  <c r="L463" i="37"/>
  <c r="L464" i="37"/>
  <c r="L465" i="37"/>
  <c r="L466" i="37"/>
  <c r="L467" i="37"/>
  <c r="L468" i="37"/>
  <c r="L469" i="37"/>
  <c r="L470" i="37"/>
  <c r="L471" i="37"/>
  <c r="L472" i="37"/>
  <c r="L473" i="37"/>
  <c r="L474" i="37"/>
  <c r="L475" i="37"/>
  <c r="L476" i="37"/>
  <c r="L477" i="37"/>
  <c r="L478" i="37"/>
  <c r="L479" i="37"/>
  <c r="L480" i="37"/>
  <c r="L481" i="37"/>
  <c r="L482" i="37"/>
  <c r="L483" i="37"/>
  <c r="L484" i="37"/>
  <c r="L485" i="37"/>
  <c r="L486" i="37"/>
  <c r="L487" i="37"/>
  <c r="L488" i="37"/>
  <c r="L489" i="37"/>
  <c r="L490" i="37"/>
  <c r="L491" i="37"/>
  <c r="L492" i="37"/>
  <c r="L493" i="37"/>
  <c r="L494" i="37"/>
  <c r="L495" i="37"/>
  <c r="L496" i="37"/>
  <c r="L497" i="37"/>
  <c r="L498" i="37"/>
  <c r="L499" i="37"/>
  <c r="L500" i="37"/>
  <c r="L501" i="37"/>
  <c r="L502" i="37"/>
  <c r="L503" i="37"/>
  <c r="L504" i="37"/>
  <c r="L505" i="37"/>
  <c r="L506" i="37"/>
  <c r="L507" i="37"/>
  <c r="L508" i="37"/>
  <c r="L509" i="37"/>
  <c r="L510" i="37"/>
  <c r="L511" i="37"/>
  <c r="L512" i="37"/>
  <c r="L513" i="37"/>
  <c r="L514" i="37"/>
  <c r="L515" i="37"/>
  <c r="L516" i="37"/>
  <c r="L517" i="37"/>
  <c r="L518" i="37"/>
  <c r="L519" i="37"/>
  <c r="L520" i="37"/>
  <c r="L521" i="37"/>
  <c r="L522" i="37"/>
  <c r="L523" i="37"/>
  <c r="L524" i="37"/>
  <c r="L525" i="37"/>
  <c r="L526" i="37"/>
  <c r="L527" i="37"/>
  <c r="L528" i="37"/>
  <c r="L529" i="37"/>
  <c r="L530" i="37"/>
  <c r="L531" i="37"/>
  <c r="L532" i="37"/>
  <c r="L533" i="37"/>
  <c r="L534" i="37"/>
  <c r="L535" i="37"/>
  <c r="L536" i="37"/>
  <c r="L537" i="37"/>
  <c r="L538" i="37"/>
  <c r="L539" i="37"/>
  <c r="L540" i="37"/>
  <c r="L541" i="37"/>
  <c r="L542" i="37"/>
  <c r="L543" i="37"/>
  <c r="L544" i="37"/>
  <c r="L545" i="37"/>
  <c r="L546" i="37"/>
  <c r="L547" i="37"/>
  <c r="L548" i="37"/>
  <c r="L549" i="37"/>
  <c r="L550" i="37"/>
  <c r="L551" i="37"/>
  <c r="L552" i="37"/>
  <c r="L553" i="37"/>
  <c r="L554" i="37"/>
  <c r="L555" i="37"/>
  <c r="L556" i="37"/>
  <c r="L557" i="37"/>
  <c r="L558" i="37"/>
  <c r="L559" i="37"/>
  <c r="L560" i="37"/>
  <c r="L561" i="37"/>
  <c r="L562" i="37"/>
  <c r="L563" i="37"/>
  <c r="L564" i="37"/>
  <c r="L565" i="37"/>
  <c r="L566" i="37"/>
  <c r="L567" i="37"/>
  <c r="L568" i="37"/>
  <c r="L569" i="37"/>
  <c r="L570" i="37"/>
  <c r="L571" i="37"/>
  <c r="L572" i="37"/>
  <c r="L573" i="37"/>
  <c r="L574" i="37"/>
  <c r="L575" i="37"/>
  <c r="L576" i="37"/>
  <c r="L577" i="37"/>
  <c r="L578" i="37"/>
  <c r="L579" i="37"/>
  <c r="L580" i="37"/>
  <c r="L581" i="37"/>
  <c r="L582" i="37"/>
  <c r="L583" i="37"/>
  <c r="L584" i="37"/>
  <c r="L585" i="37"/>
  <c r="L586" i="37"/>
  <c r="L587" i="37"/>
  <c r="L588" i="37"/>
  <c r="L589" i="37"/>
  <c r="L590" i="37"/>
  <c r="L591" i="37"/>
  <c r="L592" i="37"/>
  <c r="L593" i="37"/>
  <c r="L594" i="37"/>
  <c r="L595" i="37"/>
  <c r="L596" i="37"/>
  <c r="L597" i="37"/>
  <c r="L598" i="37"/>
  <c r="L599" i="37"/>
  <c r="L600" i="37"/>
  <c r="L601" i="37"/>
  <c r="L602" i="37"/>
  <c r="L603" i="37"/>
  <c r="L604" i="37"/>
  <c r="L605" i="37"/>
  <c r="L606" i="37"/>
  <c r="L607" i="37"/>
  <c r="L608" i="37"/>
  <c r="L609" i="37"/>
  <c r="L610" i="37"/>
  <c r="L611" i="37"/>
  <c r="L612" i="37"/>
  <c r="L613" i="37"/>
  <c r="L614" i="37"/>
  <c r="L615" i="37"/>
  <c r="L616" i="37"/>
  <c r="L617" i="37"/>
  <c r="L618" i="37"/>
  <c r="L619" i="37"/>
  <c r="L620" i="37"/>
  <c r="L621" i="37"/>
  <c r="L622" i="37"/>
  <c r="L623" i="37"/>
  <c r="L624" i="37"/>
  <c r="L625" i="37"/>
  <c r="L626" i="37"/>
  <c r="L627" i="37"/>
  <c r="L628" i="37"/>
  <c r="L629" i="37"/>
  <c r="L630" i="37"/>
  <c r="L631" i="37"/>
  <c r="L632" i="37"/>
  <c r="L633" i="37"/>
  <c r="L634" i="37"/>
  <c r="L635" i="37"/>
  <c r="L636" i="37"/>
  <c r="L637" i="37"/>
  <c r="L638" i="37"/>
  <c r="L639" i="37"/>
  <c r="L640" i="37"/>
  <c r="L641" i="37"/>
  <c r="L642" i="37"/>
  <c r="L643" i="37"/>
  <c r="L644" i="37"/>
  <c r="L645" i="37"/>
  <c r="L646" i="37"/>
  <c r="L647" i="37"/>
  <c r="L648" i="37"/>
  <c r="L649" i="37"/>
  <c r="L650" i="37"/>
  <c r="L651" i="37"/>
  <c r="L652" i="37"/>
  <c r="L653" i="37"/>
  <c r="L654" i="37"/>
  <c r="L655" i="37"/>
  <c r="L656" i="37"/>
  <c r="L657" i="37"/>
  <c r="L658" i="37"/>
  <c r="L659" i="37"/>
  <c r="L660" i="37"/>
  <c r="L661" i="37"/>
  <c r="L662" i="37"/>
  <c r="L663" i="37"/>
  <c r="L664" i="37"/>
  <c r="L665" i="37"/>
  <c r="L666" i="37"/>
  <c r="L667" i="37"/>
  <c r="L668" i="37"/>
  <c r="L669" i="37"/>
  <c r="L670" i="37"/>
  <c r="L671" i="37"/>
  <c r="L672" i="37"/>
  <c r="L673" i="37"/>
  <c r="L674" i="37"/>
  <c r="L675" i="37"/>
  <c r="L676" i="37"/>
  <c r="L677" i="37"/>
  <c r="L678" i="37"/>
  <c r="L679" i="37"/>
  <c r="L680" i="37"/>
  <c r="L681" i="37"/>
  <c r="L682" i="37"/>
  <c r="L683" i="37"/>
  <c r="L684" i="37"/>
  <c r="L685" i="37"/>
  <c r="L686" i="37"/>
  <c r="L687" i="37"/>
  <c r="L688" i="37"/>
  <c r="L689" i="37"/>
  <c r="L690" i="37"/>
  <c r="L691" i="37"/>
  <c r="L692" i="37"/>
  <c r="L693" i="37"/>
  <c r="L694" i="37"/>
  <c r="L695" i="37"/>
  <c r="L696" i="37"/>
  <c r="L697" i="37"/>
  <c r="L698" i="37"/>
  <c r="L699" i="37"/>
  <c r="L700" i="37"/>
  <c r="L701" i="37"/>
  <c r="L702" i="37"/>
  <c r="L703" i="37"/>
  <c r="L704" i="37"/>
  <c r="L705" i="37"/>
  <c r="L706" i="37"/>
  <c r="L707" i="37"/>
  <c r="L708" i="37"/>
  <c r="L709" i="37"/>
  <c r="L710" i="37"/>
  <c r="L711" i="37"/>
  <c r="L712" i="37"/>
  <c r="L713" i="37"/>
  <c r="L714" i="37"/>
  <c r="L715" i="37"/>
  <c r="L716" i="37"/>
  <c r="L717" i="37"/>
  <c r="L718" i="37"/>
  <c r="L719" i="37"/>
  <c r="L720" i="37"/>
  <c r="L721" i="37"/>
  <c r="L722" i="37"/>
  <c r="L723" i="37"/>
  <c r="L724" i="37"/>
  <c r="L725" i="37"/>
  <c r="L726" i="37"/>
  <c r="L727" i="37"/>
  <c r="L728" i="37"/>
  <c r="L729" i="37"/>
  <c r="L730" i="37"/>
  <c r="L731" i="37"/>
  <c r="L732" i="37"/>
  <c r="L733" i="37"/>
  <c r="L734" i="37"/>
  <c r="L735" i="37"/>
  <c r="L736" i="37"/>
  <c r="L737" i="37"/>
  <c r="L738" i="37"/>
  <c r="L739" i="37"/>
  <c r="L740" i="37"/>
  <c r="L741" i="37"/>
  <c r="L742" i="37"/>
  <c r="L743" i="37"/>
  <c r="L744" i="37"/>
  <c r="L745" i="37"/>
  <c r="L746" i="37"/>
  <c r="L747" i="37"/>
  <c r="L748" i="37"/>
  <c r="L749" i="37"/>
  <c r="L750" i="37"/>
  <c r="L751" i="37"/>
  <c r="L752" i="37"/>
  <c r="L753" i="37"/>
  <c r="L754" i="37"/>
  <c r="L755" i="37"/>
  <c r="L756" i="37"/>
  <c r="L757" i="37"/>
  <c r="L758" i="37"/>
  <c r="L759" i="37"/>
  <c r="L760" i="37"/>
  <c r="L761" i="37"/>
  <c r="L762" i="37"/>
  <c r="L763" i="37"/>
  <c r="L764" i="37"/>
  <c r="L765" i="37"/>
  <c r="L766" i="37"/>
  <c r="L767" i="37"/>
  <c r="L768" i="37"/>
  <c r="L769" i="37"/>
  <c r="L770" i="37"/>
  <c r="L771" i="37"/>
  <c r="L772" i="37"/>
  <c r="L773" i="37"/>
  <c r="L774" i="37"/>
  <c r="L775" i="37"/>
  <c r="L776" i="37"/>
  <c r="L777" i="37"/>
  <c r="L778" i="37"/>
  <c r="L779" i="37"/>
  <c r="L780" i="37"/>
  <c r="L781" i="37"/>
  <c r="L782" i="37"/>
  <c r="L783" i="37"/>
  <c r="L784" i="37"/>
  <c r="L785" i="37"/>
  <c r="L786" i="37"/>
  <c r="L787" i="37"/>
  <c r="L788" i="37"/>
  <c r="L789" i="37"/>
  <c r="L790" i="37"/>
  <c r="L791" i="37"/>
  <c r="L792" i="37"/>
  <c r="L793" i="37"/>
  <c r="L794" i="37"/>
  <c r="L795" i="37"/>
  <c r="L796" i="37"/>
  <c r="L797" i="37"/>
  <c r="L798" i="37"/>
  <c r="L799" i="37"/>
  <c r="L800" i="37"/>
  <c r="L801" i="37"/>
  <c r="L802" i="37"/>
  <c r="L803" i="37"/>
  <c r="L804" i="37"/>
  <c r="L805" i="37"/>
  <c r="L806" i="37"/>
  <c r="L807" i="37"/>
  <c r="L808" i="37"/>
  <c r="L809" i="37"/>
  <c r="L810" i="37"/>
  <c r="L811" i="37"/>
  <c r="L812" i="37"/>
  <c r="L813" i="37"/>
  <c r="L814" i="37"/>
  <c r="L815" i="37"/>
  <c r="L816" i="37"/>
  <c r="L817" i="37"/>
  <c r="L818" i="37"/>
  <c r="L819" i="37"/>
  <c r="L820" i="37"/>
  <c r="L821" i="37"/>
  <c r="L822" i="37"/>
  <c r="L823" i="37"/>
  <c r="L824" i="37"/>
  <c r="L825" i="37"/>
  <c r="L826" i="37"/>
  <c r="L827" i="37"/>
  <c r="L828" i="37"/>
  <c r="L829" i="37"/>
  <c r="L830" i="37"/>
  <c r="L831" i="37"/>
  <c r="L832" i="37"/>
  <c r="L833" i="37"/>
  <c r="L834" i="37"/>
  <c r="L835" i="37"/>
  <c r="L836" i="37"/>
  <c r="L837" i="37"/>
  <c r="L838" i="37"/>
  <c r="L839" i="37"/>
  <c r="L840" i="37"/>
  <c r="L841" i="37"/>
  <c r="L842" i="37"/>
  <c r="L843" i="37"/>
  <c r="L844" i="37"/>
  <c r="L845" i="37"/>
  <c r="L846" i="37"/>
  <c r="L847" i="37"/>
  <c r="L848" i="37"/>
  <c r="L849" i="37"/>
  <c r="L850" i="37"/>
  <c r="L851" i="37"/>
  <c r="L852" i="37"/>
  <c r="L853" i="37"/>
  <c r="L854" i="37"/>
  <c r="L855" i="37"/>
  <c r="L856" i="37"/>
  <c r="L857" i="37"/>
  <c r="L858" i="37"/>
  <c r="L859" i="37"/>
  <c r="L860" i="37"/>
  <c r="L861" i="37"/>
  <c r="L862" i="37"/>
  <c r="L863" i="37"/>
  <c r="L864" i="37"/>
  <c r="L865" i="37"/>
  <c r="L866" i="37"/>
  <c r="L867" i="37"/>
  <c r="L868" i="37"/>
  <c r="L869" i="37"/>
  <c r="L870" i="37"/>
  <c r="L871" i="37"/>
  <c r="L872" i="37"/>
  <c r="L873" i="37"/>
  <c r="L874" i="37"/>
  <c r="L875" i="37"/>
  <c r="L876" i="37"/>
  <c r="L877" i="37"/>
  <c r="L878" i="37"/>
  <c r="L879" i="37"/>
  <c r="L880" i="37"/>
  <c r="L881" i="37"/>
  <c r="L882" i="37"/>
  <c r="L883" i="37"/>
  <c r="L884" i="37"/>
  <c r="L885" i="37"/>
  <c r="L886" i="37"/>
  <c r="L887" i="37"/>
  <c r="L888" i="37"/>
  <c r="L889" i="37"/>
  <c r="L890" i="37"/>
  <c r="L891" i="37"/>
  <c r="L892" i="37"/>
  <c r="L893" i="37"/>
  <c r="L894" i="37"/>
  <c r="L895" i="37"/>
  <c r="L896" i="37"/>
  <c r="L897" i="37"/>
  <c r="L898" i="37"/>
  <c r="L899" i="37"/>
  <c r="L900" i="37"/>
  <c r="L901" i="37"/>
  <c r="L902" i="37"/>
  <c r="L903" i="37"/>
  <c r="L904" i="37"/>
  <c r="L905" i="37"/>
  <c r="L906" i="37"/>
  <c r="L907" i="37"/>
  <c r="L908" i="37"/>
  <c r="L909" i="37"/>
  <c r="L910" i="37"/>
  <c r="L911" i="37"/>
  <c r="L912" i="37"/>
  <c r="L913" i="37"/>
  <c r="L914" i="37"/>
  <c r="L915" i="37"/>
  <c r="L916" i="37"/>
  <c r="L917" i="37"/>
  <c r="L918" i="37"/>
  <c r="L919" i="37"/>
  <c r="L920" i="37"/>
  <c r="L921" i="37"/>
  <c r="L922" i="37"/>
  <c r="L923" i="37"/>
  <c r="L924" i="37"/>
  <c r="L925" i="37"/>
  <c r="L926" i="37"/>
  <c r="L927" i="37"/>
  <c r="L928" i="37"/>
  <c r="L929" i="37"/>
  <c r="L930" i="37"/>
  <c r="L931" i="37"/>
  <c r="L932" i="37"/>
  <c r="L933" i="37"/>
  <c r="L934" i="37"/>
  <c r="L935" i="37"/>
  <c r="L936" i="37"/>
  <c r="L937" i="37"/>
  <c r="L938" i="37"/>
  <c r="L939" i="37"/>
  <c r="L940" i="37"/>
  <c r="L941" i="37"/>
  <c r="L942" i="37"/>
  <c r="L943" i="37"/>
  <c r="L944" i="37"/>
  <c r="L945" i="37"/>
  <c r="L946" i="37"/>
  <c r="L947" i="37"/>
  <c r="L948" i="37"/>
  <c r="L949" i="37"/>
  <c r="L950" i="37"/>
  <c r="L951" i="37"/>
  <c r="L952" i="37"/>
  <c r="L953" i="37"/>
  <c r="L954" i="37"/>
  <c r="L955" i="37"/>
  <c r="L956" i="37"/>
  <c r="L957" i="37"/>
  <c r="L958" i="37"/>
  <c r="L959" i="37"/>
  <c r="L960" i="37"/>
  <c r="L961" i="37"/>
  <c r="L962" i="37"/>
  <c r="L963" i="37"/>
  <c r="L964" i="37"/>
  <c r="L965" i="37"/>
  <c r="L966" i="37"/>
  <c r="L967" i="37"/>
  <c r="L968" i="37"/>
  <c r="L969" i="37"/>
  <c r="L970" i="37"/>
  <c r="L971" i="37"/>
  <c r="L972" i="37"/>
  <c r="L973" i="37"/>
  <c r="L974" i="37"/>
  <c r="L975" i="37"/>
  <c r="L976" i="37"/>
  <c r="L977" i="37"/>
  <c r="L978" i="37"/>
  <c r="L979" i="37"/>
  <c r="L980" i="37"/>
  <c r="L981" i="37"/>
  <c r="L982" i="37"/>
  <c r="L983" i="37"/>
  <c r="L984" i="37"/>
  <c r="L985" i="37"/>
  <c r="L986" i="37"/>
  <c r="L987" i="37"/>
  <c r="L988" i="37"/>
  <c r="L989" i="37"/>
  <c r="L990" i="37"/>
  <c r="L991" i="37"/>
  <c r="L992" i="37"/>
  <c r="L993" i="37"/>
  <c r="L994" i="37"/>
  <c r="L995" i="37"/>
  <c r="L996" i="37"/>
  <c r="L997" i="37"/>
  <c r="L998" i="37"/>
  <c r="L999" i="37"/>
  <c r="L1000" i="37"/>
  <c r="L1001" i="37"/>
  <c r="L1002" i="37"/>
  <c r="L1003" i="37"/>
  <c r="L1004" i="37"/>
  <c r="L1005" i="37"/>
  <c r="L1006" i="37"/>
  <c r="L1007" i="37"/>
  <c r="L1008" i="37"/>
  <c r="L1009" i="37"/>
  <c r="L1010" i="37"/>
  <c r="L1011" i="37"/>
  <c r="L1012" i="37"/>
  <c r="L1013" i="37"/>
  <c r="L1014" i="37"/>
  <c r="L1015" i="37"/>
  <c r="L1016" i="37"/>
  <c r="L1017" i="37"/>
  <c r="L1018" i="37"/>
  <c r="L1019" i="37"/>
  <c r="L1020" i="37"/>
  <c r="L1021" i="37"/>
  <c r="L1022" i="37"/>
  <c r="L1023" i="37"/>
  <c r="L1024" i="37"/>
  <c r="L1025" i="37"/>
  <c r="L1026" i="37"/>
  <c r="L1027" i="37"/>
  <c r="L1028" i="37"/>
  <c r="L1029" i="37"/>
  <c r="L1030" i="37"/>
  <c r="L1031" i="37"/>
  <c r="L1032" i="37"/>
  <c r="L1033" i="37"/>
  <c r="L1034" i="37"/>
  <c r="L1035" i="37"/>
  <c r="L1036" i="37"/>
  <c r="L1037" i="37"/>
  <c r="L1038" i="37"/>
  <c r="L1039" i="37"/>
  <c r="L1040" i="37"/>
  <c r="L1041" i="37"/>
  <c r="L1042" i="37"/>
  <c r="L1043" i="37"/>
  <c r="L1044" i="37"/>
  <c r="L1045" i="37"/>
  <c r="L1046" i="37"/>
  <c r="L1047" i="37"/>
  <c r="L1048" i="37"/>
  <c r="L1049" i="37"/>
  <c r="L1050" i="37"/>
  <c r="L1051" i="37"/>
  <c r="L1052" i="37"/>
  <c r="L1053" i="37"/>
  <c r="L1054" i="37"/>
  <c r="L1055" i="37"/>
  <c r="L1056" i="37"/>
  <c r="L1057" i="37"/>
  <c r="L1058" i="37"/>
  <c r="L1059" i="37"/>
  <c r="L1060" i="37"/>
  <c r="L1061" i="37"/>
  <c r="L1062" i="37"/>
  <c r="L1063" i="37"/>
  <c r="L1064" i="37"/>
  <c r="L1065" i="37"/>
  <c r="L1066" i="37"/>
  <c r="L1067" i="37"/>
  <c r="L1068" i="37"/>
  <c r="L1069" i="37"/>
  <c r="L1070" i="37"/>
  <c r="L1071" i="37"/>
  <c r="L1072" i="37"/>
  <c r="L1073" i="37"/>
  <c r="L1074" i="37"/>
  <c r="L1075" i="37"/>
  <c r="L1076" i="37"/>
  <c r="L1077" i="37"/>
  <c r="L1078" i="37"/>
  <c r="L1079" i="37"/>
  <c r="L1080" i="37"/>
  <c r="L1081" i="37"/>
  <c r="L1082" i="37"/>
  <c r="L1083" i="37"/>
  <c r="L1084" i="37"/>
  <c r="L1085" i="37"/>
  <c r="L1086" i="37"/>
  <c r="L1087" i="37"/>
  <c r="L1088" i="37"/>
  <c r="L1089" i="37"/>
  <c r="L1090" i="37"/>
  <c r="L1091" i="37"/>
  <c r="L1092" i="37"/>
  <c r="L1093" i="37"/>
  <c r="L1094" i="37"/>
  <c r="L1095" i="37"/>
  <c r="L1096" i="37"/>
  <c r="L1097" i="37"/>
  <c r="L1098" i="37"/>
  <c r="L1099" i="37"/>
  <c r="L1100" i="37"/>
  <c r="L1101" i="37"/>
  <c r="L1102" i="37"/>
  <c r="L1103" i="37"/>
  <c r="L1104" i="37"/>
  <c r="L1105" i="37"/>
  <c r="L1106" i="37"/>
  <c r="L1107" i="37"/>
  <c r="L1108" i="37"/>
  <c r="L1109" i="37"/>
  <c r="L1110" i="37"/>
  <c r="L1111" i="37"/>
  <c r="L1112" i="37"/>
  <c r="L1113" i="37"/>
  <c r="L1114" i="37"/>
  <c r="L1115" i="37"/>
  <c r="L1116" i="37"/>
  <c r="L1117" i="37"/>
  <c r="L1118" i="37"/>
  <c r="L1119" i="37"/>
  <c r="L1120" i="37"/>
  <c r="L1121" i="37"/>
  <c r="L1122" i="37"/>
  <c r="L1123" i="37"/>
  <c r="L1124" i="37"/>
  <c r="L1125" i="37"/>
  <c r="L1126" i="37"/>
  <c r="L1127" i="37"/>
  <c r="L1128" i="37"/>
  <c r="L1129" i="37"/>
  <c r="L1130" i="37"/>
  <c r="L1131" i="37"/>
  <c r="L1132" i="37"/>
  <c r="L1133" i="37"/>
  <c r="L1134" i="37"/>
  <c r="L1135" i="37"/>
  <c r="L1136" i="37"/>
  <c r="L1137" i="37"/>
  <c r="L1138" i="37"/>
  <c r="L1139" i="37"/>
  <c r="L1140" i="37"/>
  <c r="L1141" i="37"/>
  <c r="L1142" i="37"/>
  <c r="L1143" i="37"/>
  <c r="L1144" i="37"/>
  <c r="L1145" i="37"/>
  <c r="L1146" i="37"/>
  <c r="L1147" i="37"/>
  <c r="L1148" i="37"/>
  <c r="L1149" i="37"/>
  <c r="L1150" i="37"/>
  <c r="L1151" i="37"/>
  <c r="L1152" i="37"/>
  <c r="L1153" i="37"/>
  <c r="L1154" i="37"/>
  <c r="L1155" i="37"/>
  <c r="L1156" i="37"/>
  <c r="L1157" i="37"/>
  <c r="L1158" i="37"/>
  <c r="L1159" i="37"/>
  <c r="L1160" i="37"/>
  <c r="L1161" i="37"/>
  <c r="L1162" i="37"/>
  <c r="L1163" i="37"/>
  <c r="L1164" i="37"/>
  <c r="L1165" i="37"/>
  <c r="L1166" i="37"/>
  <c r="L1167" i="37"/>
  <c r="L1168" i="37"/>
  <c r="L1169" i="37"/>
  <c r="L1170" i="37"/>
  <c r="L1171" i="37"/>
  <c r="L1172" i="37"/>
  <c r="L1173" i="37"/>
  <c r="L1174" i="37"/>
  <c r="L1175" i="37"/>
  <c r="L1176" i="37"/>
  <c r="L1177" i="37"/>
  <c r="L1178" i="37"/>
  <c r="L1179" i="37"/>
  <c r="L1180" i="37"/>
  <c r="L1181" i="37"/>
  <c r="L1182" i="37"/>
  <c r="L1183" i="37"/>
  <c r="L1184" i="37"/>
  <c r="L1185" i="37"/>
  <c r="L1186" i="37"/>
  <c r="L1187" i="37"/>
  <c r="L1188" i="37"/>
  <c r="L1189" i="37"/>
  <c r="L1190" i="37"/>
  <c r="L1191" i="37"/>
  <c r="L1192" i="37"/>
  <c r="L1193" i="37"/>
  <c r="L1194" i="37"/>
  <c r="L1195" i="37"/>
  <c r="L1196" i="37"/>
  <c r="L1197" i="37"/>
  <c r="L1198" i="37"/>
  <c r="L1199" i="37"/>
  <c r="L1200" i="37"/>
  <c r="L1201" i="37"/>
  <c r="L1202" i="37"/>
  <c r="L1203" i="37"/>
  <c r="L1204" i="37"/>
  <c r="L1205" i="37"/>
  <c r="L1206" i="37"/>
  <c r="L1207" i="37"/>
  <c r="L1208" i="37"/>
  <c r="L1209" i="37"/>
  <c r="L1210" i="37"/>
  <c r="L1211" i="37"/>
  <c r="L1212" i="37"/>
  <c r="L1213" i="37"/>
  <c r="L1214" i="37"/>
  <c r="L1215" i="37"/>
  <c r="L1216" i="37"/>
  <c r="L1217" i="37"/>
  <c r="L1218" i="37"/>
  <c r="L1219" i="37"/>
  <c r="L1220" i="37"/>
  <c r="L1221" i="37"/>
  <c r="L1222" i="37"/>
  <c r="L1223" i="37"/>
  <c r="L1224" i="37"/>
  <c r="L1225" i="37"/>
  <c r="L1226" i="37"/>
  <c r="L1227" i="37"/>
  <c r="L1228" i="37"/>
  <c r="L1229" i="37"/>
  <c r="L1230" i="37"/>
  <c r="L1231" i="37"/>
  <c r="L1232" i="37"/>
  <c r="L1233" i="37"/>
  <c r="L1234" i="37"/>
  <c r="L1235" i="37"/>
  <c r="L1236" i="37"/>
  <c r="L1237" i="37"/>
  <c r="L1238" i="37"/>
  <c r="L1239" i="37"/>
  <c r="L1240" i="37"/>
  <c r="L1241" i="37"/>
  <c r="L1242" i="37"/>
  <c r="L1243" i="37"/>
  <c r="L1244" i="37"/>
  <c r="L1245" i="37"/>
  <c r="L1246" i="37"/>
  <c r="L1247" i="37"/>
  <c r="L1248" i="37"/>
  <c r="L1249" i="37"/>
  <c r="L1250" i="37"/>
  <c r="L1251" i="37"/>
  <c r="L1252" i="37"/>
  <c r="L1253" i="37"/>
  <c r="L1254" i="37"/>
  <c r="L1255" i="37"/>
  <c r="L1256" i="37"/>
  <c r="L1257" i="37"/>
  <c r="L1258" i="37"/>
  <c r="L1259" i="37"/>
  <c r="L1260" i="37"/>
  <c r="L1261" i="37"/>
  <c r="L1262" i="37"/>
  <c r="L1263" i="37"/>
  <c r="L1264" i="37"/>
  <c r="L1265" i="37"/>
  <c r="L1266" i="37"/>
  <c r="L1267" i="37"/>
  <c r="L1268" i="37"/>
  <c r="L1269" i="37"/>
  <c r="L1270" i="37"/>
  <c r="L1271" i="37"/>
  <c r="L1272" i="37"/>
  <c r="L1273" i="37"/>
  <c r="L1274" i="37"/>
  <c r="L1275" i="37"/>
  <c r="L1276" i="37"/>
  <c r="L1277" i="37"/>
  <c r="L1278" i="37"/>
  <c r="L1279" i="37"/>
  <c r="L1280" i="37"/>
  <c r="L1281" i="37"/>
  <c r="L1282" i="37"/>
  <c r="L1283" i="37"/>
  <c r="L1284" i="37"/>
  <c r="L1285" i="37"/>
  <c r="L1286" i="37"/>
  <c r="L1287" i="37"/>
  <c r="L1288" i="37"/>
  <c r="L1289" i="37"/>
  <c r="L1290" i="37"/>
  <c r="L1291" i="37"/>
  <c r="L1292" i="37"/>
  <c r="L1293" i="37"/>
  <c r="L1294" i="37"/>
  <c r="L1295" i="37"/>
  <c r="L1296" i="37"/>
  <c r="L1297" i="37"/>
  <c r="L1298" i="37"/>
  <c r="L1299" i="37"/>
  <c r="L1300" i="37"/>
  <c r="L1301" i="37"/>
  <c r="L1302" i="37"/>
  <c r="L1303" i="37"/>
  <c r="L1304" i="37"/>
  <c r="L1305" i="37"/>
  <c r="L1306" i="37"/>
  <c r="L1307" i="37"/>
  <c r="L1308" i="37"/>
  <c r="L1309" i="37"/>
  <c r="L1310" i="37"/>
  <c r="L1311" i="37"/>
  <c r="L1312" i="37"/>
  <c r="L1313" i="37"/>
  <c r="L1314" i="37"/>
  <c r="L1315" i="37"/>
  <c r="L1316" i="37"/>
  <c r="L1317" i="37"/>
  <c r="L1318" i="37"/>
  <c r="L1319" i="37"/>
  <c r="L1320" i="37"/>
  <c r="L1321" i="37"/>
  <c r="L1322" i="37"/>
  <c r="L1323" i="37"/>
  <c r="L1324" i="37"/>
  <c r="L1325" i="37"/>
  <c r="L1326" i="37"/>
  <c r="L1327" i="37"/>
  <c r="L1328" i="37"/>
  <c r="L1329" i="37"/>
  <c r="L1330" i="37"/>
  <c r="L1331" i="37"/>
  <c r="L1332" i="37"/>
  <c r="L1333" i="37"/>
  <c r="L1334" i="37"/>
  <c r="L1335" i="37"/>
  <c r="L1336" i="37"/>
  <c r="L1337" i="37"/>
  <c r="L1338" i="37"/>
  <c r="L1339" i="37"/>
  <c r="L1340" i="37"/>
  <c r="L1341" i="37"/>
  <c r="L1342" i="37"/>
  <c r="L1343" i="37"/>
  <c r="L1344" i="37"/>
  <c r="L1345" i="37"/>
  <c r="L1346" i="37"/>
  <c r="L1347" i="37"/>
  <c r="L1348" i="37"/>
  <c r="L1349" i="37"/>
  <c r="L1350" i="37"/>
  <c r="L1351" i="37"/>
  <c r="L1352" i="37"/>
  <c r="L1353" i="37"/>
  <c r="L1354" i="37"/>
  <c r="L1355" i="37"/>
  <c r="L1356" i="37"/>
  <c r="L1357" i="37"/>
  <c r="L1358" i="37"/>
  <c r="L1359" i="37"/>
  <c r="L1360" i="37"/>
  <c r="L1361" i="37"/>
  <c r="L1362" i="37"/>
  <c r="L1363" i="37"/>
  <c r="L1364" i="37"/>
  <c r="L1365" i="37"/>
  <c r="L1366" i="37"/>
  <c r="L1367" i="37"/>
  <c r="L1368" i="37"/>
  <c r="L1369" i="37"/>
  <c r="L1370" i="37"/>
  <c r="L1371" i="37"/>
  <c r="L1372" i="37"/>
  <c r="L1373" i="37"/>
  <c r="L1374" i="37"/>
  <c r="L1375" i="37"/>
  <c r="L1376" i="37"/>
  <c r="L1377" i="37"/>
  <c r="L1378" i="37"/>
  <c r="L1379" i="37"/>
  <c r="L1380" i="37"/>
  <c r="L1381" i="37"/>
  <c r="L1382" i="37"/>
  <c r="L1383" i="37"/>
  <c r="L1384" i="37"/>
  <c r="L1385" i="37"/>
  <c r="L1386" i="37"/>
  <c r="L1387" i="37"/>
  <c r="L1388" i="37"/>
  <c r="L1389" i="37"/>
  <c r="L1390" i="37"/>
  <c r="L1391" i="37"/>
  <c r="L1392" i="37"/>
  <c r="L1393" i="37"/>
  <c r="L1394" i="37"/>
  <c r="L1395" i="37"/>
  <c r="L1396" i="37"/>
  <c r="L1397" i="37"/>
  <c r="L1398" i="37"/>
  <c r="L1399" i="37"/>
  <c r="L1400" i="37"/>
  <c r="L1401" i="37"/>
  <c r="L1402" i="37"/>
  <c r="L1403" i="37"/>
  <c r="L1404" i="37"/>
  <c r="L1405" i="37"/>
  <c r="L1406" i="37"/>
  <c r="L1407" i="37"/>
  <c r="L1408" i="37"/>
  <c r="L1409" i="37"/>
  <c r="L1410" i="37"/>
  <c r="L1411" i="37"/>
  <c r="L1412" i="37"/>
  <c r="L1413" i="37"/>
  <c r="L1414" i="37"/>
  <c r="L1415" i="37"/>
  <c r="L1416" i="37"/>
  <c r="L1417" i="37"/>
  <c r="L1418" i="37"/>
  <c r="L1419" i="37"/>
  <c r="L1420" i="37"/>
  <c r="L1421" i="37"/>
  <c r="L1422" i="37"/>
  <c r="L1423" i="37"/>
  <c r="L1424" i="37"/>
  <c r="L1425" i="37"/>
  <c r="L1426" i="37"/>
  <c r="L1427" i="37"/>
  <c r="L1428" i="37"/>
  <c r="L1429" i="37"/>
  <c r="L1430" i="37"/>
  <c r="L1431" i="37"/>
  <c r="L1432" i="37"/>
  <c r="L1433" i="37"/>
  <c r="L1434" i="37"/>
  <c r="L1435" i="37"/>
  <c r="L1436" i="37"/>
  <c r="L1437" i="37"/>
  <c r="L1438" i="37"/>
  <c r="L1439" i="37"/>
  <c r="L1440" i="37"/>
  <c r="L1441" i="37"/>
  <c r="L1442" i="37"/>
  <c r="L1443" i="37"/>
  <c r="L1444" i="37"/>
  <c r="L1445" i="37"/>
  <c r="L1446" i="37"/>
  <c r="L1447" i="37"/>
  <c r="L1448" i="37"/>
  <c r="L1449" i="37"/>
  <c r="L1450" i="37"/>
  <c r="L1451" i="37"/>
  <c r="L1452" i="37"/>
  <c r="L1453" i="37"/>
  <c r="L1454" i="37"/>
  <c r="L1455" i="37"/>
  <c r="L1456" i="37"/>
  <c r="L1457" i="37"/>
  <c r="L1458" i="37"/>
  <c r="L1459" i="37"/>
  <c r="L1460" i="37"/>
  <c r="L1461" i="37"/>
  <c r="L1462" i="37"/>
  <c r="L1463" i="37"/>
  <c r="L1464" i="37"/>
  <c r="L1465" i="37"/>
  <c r="L1466" i="37"/>
  <c r="L1467" i="37"/>
  <c r="L1468" i="37"/>
  <c r="L1469" i="37"/>
  <c r="L1470" i="37"/>
  <c r="L1471" i="37"/>
  <c r="L1472" i="37"/>
  <c r="L1473" i="37"/>
  <c r="L1474" i="37"/>
  <c r="L1475" i="37"/>
  <c r="L1476" i="37"/>
  <c r="L1477" i="37"/>
  <c r="L1478" i="37"/>
  <c r="L1479" i="37"/>
  <c r="L1480" i="37"/>
  <c r="L1481" i="37"/>
  <c r="L1482" i="37"/>
  <c r="L1483" i="37"/>
  <c r="L1484" i="37"/>
  <c r="L1485" i="37"/>
  <c r="L1486" i="37"/>
  <c r="L1487" i="37"/>
  <c r="L1488" i="37"/>
  <c r="L1489" i="37"/>
  <c r="L1490" i="37"/>
  <c r="L1491" i="37"/>
  <c r="L1492" i="37"/>
  <c r="L1493" i="37"/>
  <c r="L1494" i="37"/>
  <c r="L1495" i="37"/>
  <c r="L1496" i="37"/>
  <c r="L1497" i="37"/>
  <c r="L1498" i="37"/>
  <c r="L1499" i="37"/>
  <c r="L1500" i="37"/>
  <c r="L1501" i="37"/>
  <c r="L1502" i="37"/>
  <c r="L1503" i="37"/>
  <c r="L1504" i="37"/>
  <c r="L1505" i="37"/>
  <c r="L1506" i="37"/>
  <c r="L1507" i="37"/>
  <c r="L1508" i="37"/>
  <c r="L1509" i="37"/>
  <c r="L1510" i="37"/>
  <c r="L1511" i="37"/>
  <c r="L1512" i="37"/>
  <c r="L1513" i="37"/>
  <c r="L1514" i="37"/>
  <c r="L1515" i="37"/>
  <c r="L1516" i="37"/>
  <c r="L1517" i="37"/>
  <c r="L1518" i="37"/>
  <c r="L1519" i="37"/>
  <c r="L1520" i="37"/>
  <c r="L1521" i="37"/>
  <c r="L1522" i="37"/>
  <c r="L1523" i="37"/>
  <c r="L1524" i="37"/>
  <c r="L1525" i="37"/>
  <c r="L1526" i="37"/>
  <c r="L1527" i="37"/>
  <c r="L1528" i="37"/>
  <c r="L1529" i="37"/>
  <c r="L1530" i="37"/>
  <c r="L1531" i="37"/>
  <c r="L1532" i="37"/>
  <c r="L1533" i="37"/>
  <c r="L1534" i="37"/>
  <c r="L1535" i="37"/>
  <c r="L1536" i="37"/>
  <c r="L1537" i="37"/>
  <c r="L1538" i="37"/>
  <c r="L1539" i="37"/>
  <c r="L1540" i="37"/>
  <c r="L1541" i="37"/>
  <c r="L1542" i="37"/>
  <c r="L1543" i="37"/>
  <c r="L1544" i="37"/>
  <c r="L1545" i="37"/>
  <c r="L1546" i="37"/>
  <c r="L1547" i="37"/>
  <c r="L1548" i="37"/>
  <c r="L1549" i="37"/>
  <c r="L1550" i="37"/>
  <c r="L1551" i="37"/>
  <c r="L1552" i="37"/>
  <c r="L1553" i="37"/>
  <c r="L1554" i="37"/>
  <c r="L1555" i="37"/>
  <c r="L1556" i="37"/>
  <c r="L1557" i="37"/>
  <c r="L1558" i="37"/>
  <c r="L1559" i="37"/>
  <c r="L1560" i="37"/>
  <c r="L1561" i="37"/>
  <c r="L1562" i="37"/>
  <c r="L1563" i="37"/>
  <c r="L1564" i="37"/>
  <c r="L1565" i="37"/>
  <c r="L1566" i="37"/>
  <c r="L1567" i="37"/>
  <c r="L1568" i="37"/>
  <c r="L1569" i="37"/>
  <c r="L1570" i="37"/>
  <c r="L1571" i="37"/>
  <c r="L1572" i="37"/>
  <c r="L1573" i="37"/>
  <c r="L1574" i="37"/>
  <c r="L1575" i="37"/>
  <c r="L1576" i="37"/>
  <c r="L1577" i="37"/>
  <c r="L1578" i="37"/>
  <c r="L1579" i="37"/>
  <c r="L1580" i="37"/>
  <c r="L1581" i="37"/>
  <c r="L1582" i="37"/>
  <c r="L8" i="37"/>
  <c r="Y27" i="45" l="1"/>
  <c r="K400" i="44"/>
  <c r="K401" i="44"/>
  <c r="K402" i="44"/>
  <c r="K403" i="44"/>
  <c r="K404" i="44"/>
  <c r="K405" i="44"/>
  <c r="K406" i="44"/>
  <c r="K407" i="44"/>
  <c r="K408" i="44"/>
  <c r="K409" i="44"/>
  <c r="K410" i="44"/>
  <c r="K411" i="44"/>
  <c r="K412" i="44"/>
  <c r="K413" i="44"/>
  <c r="K414" i="44"/>
  <c r="K415" i="44"/>
  <c r="K416" i="44"/>
  <c r="K417" i="44"/>
  <c r="K418" i="44"/>
  <c r="K419" i="44"/>
  <c r="K420" i="44"/>
  <c r="K421" i="44"/>
  <c r="K422" i="44"/>
  <c r="K423" i="44"/>
  <c r="K424" i="44"/>
  <c r="K425" i="44"/>
  <c r="K426" i="44"/>
  <c r="K427" i="44"/>
  <c r="K428" i="44"/>
  <c r="K429" i="44"/>
  <c r="K430" i="44"/>
  <c r="K431" i="44"/>
  <c r="K432" i="44"/>
  <c r="K433" i="44"/>
  <c r="K434" i="44"/>
  <c r="K435" i="44"/>
  <c r="K436" i="44"/>
  <c r="K437" i="44"/>
  <c r="K438" i="44"/>
  <c r="K439" i="44"/>
  <c r="K440" i="44"/>
  <c r="K441" i="44"/>
  <c r="K442" i="44"/>
  <c r="K443" i="44"/>
  <c r="K444" i="44"/>
  <c r="K445" i="44"/>
  <c r="K446" i="44"/>
  <c r="K447" i="44"/>
  <c r="K448" i="44"/>
  <c r="K449" i="44"/>
  <c r="K450" i="44"/>
  <c r="K451" i="44"/>
  <c r="K452" i="44"/>
  <c r="K453" i="44"/>
  <c r="K454" i="44"/>
  <c r="K455" i="44"/>
  <c r="K456" i="44"/>
  <c r="K457" i="44"/>
  <c r="K458" i="44"/>
  <c r="K459" i="44"/>
  <c r="K460" i="44"/>
  <c r="K461" i="44"/>
  <c r="K462" i="44"/>
  <c r="K463" i="44"/>
  <c r="K464" i="44"/>
  <c r="K465" i="44"/>
  <c r="K466" i="44"/>
  <c r="K467" i="44"/>
  <c r="K468" i="44"/>
  <c r="K469" i="44"/>
  <c r="K470" i="44"/>
  <c r="K471" i="44"/>
  <c r="K472" i="44"/>
  <c r="K473" i="44"/>
  <c r="K474" i="44"/>
  <c r="K475" i="44"/>
  <c r="K476" i="44"/>
  <c r="K477" i="44"/>
  <c r="K478" i="44"/>
  <c r="K479" i="44"/>
  <c r="K480" i="44"/>
  <c r="K481" i="44"/>
  <c r="K482" i="44"/>
  <c r="K483" i="44"/>
  <c r="K484" i="44"/>
  <c r="K485" i="44"/>
  <c r="K486" i="44"/>
  <c r="K487" i="44"/>
  <c r="K488" i="44"/>
  <c r="K489" i="44"/>
  <c r="K490" i="44"/>
  <c r="K491" i="44"/>
  <c r="K492" i="44"/>
  <c r="K493" i="44"/>
  <c r="K494" i="44"/>
  <c r="K495" i="44"/>
  <c r="K496" i="44"/>
  <c r="K497" i="44"/>
  <c r="K498" i="44"/>
  <c r="K499" i="44"/>
  <c r="K500" i="44"/>
  <c r="K501" i="44"/>
  <c r="K502" i="44"/>
  <c r="K503" i="44"/>
  <c r="K504" i="44"/>
  <c r="K505" i="44"/>
  <c r="K506" i="44"/>
  <c r="K507" i="44"/>
  <c r="K508" i="44"/>
  <c r="K509" i="44"/>
  <c r="K510" i="44"/>
  <c r="K511" i="44"/>
  <c r="K512" i="44"/>
  <c r="K513" i="44"/>
  <c r="K514" i="44"/>
  <c r="K515" i="44"/>
  <c r="K516" i="44"/>
  <c r="K517" i="44"/>
  <c r="K518" i="44"/>
  <c r="K519" i="44"/>
  <c r="K520" i="44"/>
  <c r="K521" i="44"/>
  <c r="K522" i="44"/>
  <c r="K523" i="44"/>
  <c r="K524" i="44"/>
  <c r="K525" i="44"/>
  <c r="K526" i="44"/>
  <c r="K527" i="44"/>
  <c r="K528" i="44"/>
  <c r="K529" i="44"/>
  <c r="K530" i="44"/>
  <c r="K531" i="44"/>
  <c r="K532" i="44"/>
  <c r="K533" i="44"/>
  <c r="K534" i="44"/>
  <c r="K535" i="44"/>
  <c r="K536" i="44"/>
  <c r="K537" i="44"/>
  <c r="K538" i="44"/>
  <c r="K539" i="44"/>
  <c r="K540" i="44"/>
  <c r="K541" i="44"/>
  <c r="K542" i="44"/>
  <c r="K543" i="44"/>
  <c r="K544" i="44"/>
  <c r="K545" i="44"/>
  <c r="K546" i="44"/>
  <c r="K547" i="44"/>
  <c r="K548" i="44"/>
  <c r="K549" i="44"/>
  <c r="K550" i="44"/>
  <c r="K551" i="44"/>
  <c r="K552" i="44"/>
  <c r="K553" i="44"/>
  <c r="K554" i="44"/>
  <c r="K555" i="44"/>
  <c r="K556" i="44"/>
  <c r="K557" i="44"/>
  <c r="K558" i="44"/>
  <c r="K559" i="44"/>
  <c r="K560" i="44"/>
  <c r="K561" i="44"/>
  <c r="K562" i="44"/>
  <c r="K563" i="44"/>
  <c r="K564" i="44"/>
  <c r="K565" i="44"/>
  <c r="K566" i="44"/>
  <c r="K567" i="44"/>
  <c r="K568" i="44"/>
  <c r="K569" i="44"/>
  <c r="K570" i="44"/>
  <c r="K571" i="44"/>
  <c r="K572" i="44"/>
  <c r="K573" i="44"/>
  <c r="K574" i="44"/>
  <c r="K575" i="44"/>
  <c r="K576" i="44"/>
  <c r="K577" i="44"/>
  <c r="K578" i="44"/>
  <c r="K579" i="44"/>
  <c r="K580" i="44"/>
  <c r="K581" i="44"/>
  <c r="K582" i="44"/>
  <c r="K583" i="44"/>
  <c r="K584" i="44"/>
  <c r="K585" i="44"/>
  <c r="K586" i="44"/>
  <c r="K587" i="44"/>
  <c r="K588" i="44"/>
  <c r="K589" i="44"/>
  <c r="K590" i="44"/>
  <c r="K591" i="44"/>
  <c r="K592" i="44"/>
  <c r="K593" i="44"/>
  <c r="K594" i="44"/>
  <c r="K595" i="44"/>
  <c r="K596" i="44"/>
  <c r="K597" i="44"/>
  <c r="K598" i="44"/>
  <c r="K599" i="44"/>
  <c r="K600" i="44"/>
  <c r="K601" i="44"/>
  <c r="K602" i="44"/>
  <c r="K603" i="44"/>
  <c r="K604" i="44"/>
  <c r="K605" i="44"/>
  <c r="K606" i="44"/>
  <c r="K607" i="44"/>
  <c r="K608" i="44"/>
  <c r="K609" i="44"/>
  <c r="K610" i="44"/>
  <c r="K611" i="44"/>
  <c r="K612" i="44"/>
  <c r="K613" i="44"/>
  <c r="K614" i="44"/>
  <c r="K615" i="44"/>
  <c r="K616" i="44"/>
  <c r="K617" i="44"/>
  <c r="K618" i="44"/>
  <c r="K619" i="44"/>
  <c r="K620" i="44"/>
  <c r="K621" i="44"/>
  <c r="K622" i="44"/>
  <c r="K623" i="44"/>
  <c r="K624" i="44"/>
  <c r="K625" i="44"/>
  <c r="K626" i="44"/>
  <c r="K627" i="44"/>
  <c r="K628" i="44"/>
  <c r="K629" i="44"/>
  <c r="K630" i="44"/>
  <c r="K631" i="44"/>
  <c r="K632" i="44"/>
  <c r="K633" i="44"/>
  <c r="K634" i="44"/>
  <c r="K635" i="44"/>
  <c r="K636" i="44"/>
  <c r="K637" i="44"/>
  <c r="K638" i="44"/>
  <c r="K639" i="44"/>
  <c r="K640" i="44"/>
  <c r="K641" i="44"/>
  <c r="K642" i="44"/>
  <c r="K643" i="44"/>
  <c r="K644" i="44"/>
  <c r="K645" i="44"/>
  <c r="K646" i="44"/>
  <c r="K647" i="44"/>
  <c r="K648" i="44"/>
  <c r="K649" i="44"/>
  <c r="K650" i="44"/>
  <c r="K651" i="44"/>
  <c r="K652" i="44"/>
  <c r="K653" i="44"/>
  <c r="K654" i="44"/>
  <c r="K655" i="44"/>
  <c r="K656" i="44"/>
  <c r="K657" i="44"/>
  <c r="K658" i="44"/>
  <c r="K659" i="44"/>
  <c r="K660" i="44"/>
  <c r="K661" i="44"/>
  <c r="K662" i="44"/>
  <c r="K663" i="44"/>
  <c r="K664" i="44"/>
  <c r="K665" i="44"/>
  <c r="K666" i="44"/>
  <c r="K667" i="44"/>
  <c r="K668" i="44"/>
  <c r="K669" i="44"/>
  <c r="K670" i="44"/>
  <c r="K671" i="44"/>
  <c r="K672" i="44"/>
  <c r="K673" i="44"/>
  <c r="K674" i="44"/>
  <c r="K675" i="44"/>
  <c r="K676" i="44"/>
  <c r="K677" i="44"/>
  <c r="K678" i="44"/>
  <c r="K679" i="44"/>
  <c r="K680" i="44"/>
  <c r="K681" i="44"/>
  <c r="K682" i="44"/>
  <c r="K683" i="44"/>
  <c r="K684" i="44"/>
  <c r="K685" i="44"/>
  <c r="K686" i="44"/>
  <c r="K687" i="44"/>
  <c r="K688" i="44"/>
  <c r="K689" i="44"/>
  <c r="K690" i="44"/>
  <c r="K691" i="44"/>
  <c r="K692" i="44"/>
  <c r="K693" i="44"/>
  <c r="K694" i="44"/>
  <c r="K695" i="44"/>
  <c r="K696" i="44"/>
  <c r="K697" i="44"/>
  <c r="K698" i="44"/>
  <c r="K699" i="44"/>
  <c r="K700" i="44"/>
  <c r="K701" i="44"/>
  <c r="K702" i="44"/>
  <c r="K703" i="44"/>
  <c r="K704" i="44"/>
  <c r="K705" i="44"/>
  <c r="K706" i="44"/>
  <c r="K707" i="44"/>
  <c r="K708" i="44"/>
  <c r="K709" i="44"/>
  <c r="K710" i="44"/>
  <c r="K711" i="44"/>
  <c r="K712" i="44"/>
  <c r="K713" i="44"/>
  <c r="K714" i="44"/>
  <c r="K715" i="44"/>
  <c r="K716" i="44"/>
  <c r="K717" i="44"/>
  <c r="K718" i="44"/>
  <c r="K719" i="44"/>
  <c r="K720" i="44"/>
  <c r="K721" i="44"/>
  <c r="K722" i="44"/>
  <c r="K723" i="44"/>
  <c r="K724" i="44"/>
  <c r="K725" i="44"/>
  <c r="K726" i="44"/>
  <c r="K727" i="44"/>
  <c r="K728" i="44"/>
  <c r="K729" i="44"/>
  <c r="K730" i="44"/>
  <c r="K731" i="44"/>
  <c r="K732" i="44"/>
  <c r="K733" i="44"/>
  <c r="K734" i="44"/>
  <c r="K735" i="44"/>
  <c r="K736" i="44"/>
  <c r="K737" i="44"/>
  <c r="K738" i="44"/>
  <c r="K739" i="44"/>
  <c r="K740" i="44"/>
  <c r="K741" i="44"/>
  <c r="K742" i="44"/>
  <c r="K743" i="44"/>
  <c r="K744" i="44"/>
  <c r="K745" i="44"/>
  <c r="K746" i="44"/>
  <c r="K747" i="44"/>
  <c r="K748" i="44"/>
  <c r="K749" i="44"/>
  <c r="K750" i="44"/>
  <c r="K751" i="44"/>
  <c r="K752" i="44"/>
  <c r="K753" i="44"/>
  <c r="K754" i="44"/>
  <c r="K755" i="44"/>
  <c r="K756" i="44"/>
  <c r="K757" i="44"/>
  <c r="K758" i="44"/>
  <c r="K759" i="44"/>
  <c r="K760" i="44"/>
  <c r="K761" i="44"/>
  <c r="K762" i="44"/>
  <c r="K763" i="44"/>
  <c r="K764" i="44"/>
  <c r="K765" i="44"/>
  <c r="K766" i="44"/>
  <c r="K767" i="44"/>
  <c r="K768" i="44"/>
  <c r="K769" i="44"/>
  <c r="K770" i="44"/>
  <c r="K771" i="44"/>
  <c r="K772" i="44"/>
  <c r="K773" i="44"/>
  <c r="K774" i="44"/>
  <c r="K775" i="44"/>
  <c r="K776" i="44"/>
  <c r="K777" i="44"/>
  <c r="K778" i="44"/>
  <c r="K779" i="44"/>
  <c r="K780" i="44"/>
  <c r="K781" i="44"/>
  <c r="K782" i="44"/>
  <c r="K783" i="44"/>
  <c r="K784" i="44"/>
  <c r="K785" i="44"/>
  <c r="K786" i="44"/>
  <c r="K787" i="44"/>
  <c r="K788" i="44"/>
  <c r="K789" i="44"/>
  <c r="K790" i="44"/>
  <c r="K791" i="44"/>
  <c r="K792" i="44"/>
  <c r="K793" i="44"/>
  <c r="K794" i="44"/>
  <c r="K795" i="44"/>
  <c r="K796" i="44"/>
  <c r="K797" i="44"/>
  <c r="K798" i="44"/>
  <c r="K799" i="44"/>
  <c r="K800" i="44"/>
  <c r="K801" i="44"/>
  <c r="K802" i="44"/>
  <c r="K803" i="44"/>
  <c r="K804" i="44"/>
  <c r="K805" i="44"/>
  <c r="K806" i="44"/>
  <c r="K807" i="44"/>
  <c r="K808" i="44"/>
  <c r="K809" i="44"/>
  <c r="K810" i="44"/>
  <c r="K811" i="44"/>
  <c r="K812" i="44"/>
  <c r="K813" i="44"/>
  <c r="K814" i="44"/>
  <c r="K815" i="44"/>
  <c r="K816" i="44"/>
  <c r="K817" i="44"/>
  <c r="K818" i="44"/>
  <c r="K819" i="44"/>
  <c r="K820" i="44"/>
  <c r="K821" i="44"/>
  <c r="K822" i="44"/>
  <c r="K823" i="44"/>
  <c r="K824" i="44"/>
  <c r="K825" i="44"/>
  <c r="K826" i="44"/>
  <c r="K827" i="44"/>
  <c r="K828" i="44"/>
  <c r="K829" i="44"/>
  <c r="K830" i="44"/>
  <c r="K831" i="44"/>
  <c r="K832" i="44"/>
  <c r="K833" i="44"/>
  <c r="K834" i="44"/>
  <c r="K835" i="44"/>
  <c r="K836" i="44"/>
  <c r="K837" i="44"/>
  <c r="K838" i="44"/>
  <c r="K839" i="44"/>
  <c r="K840" i="44"/>
  <c r="K841" i="44"/>
  <c r="K842" i="44"/>
  <c r="K843" i="44"/>
  <c r="K844" i="44"/>
  <c r="K845" i="44"/>
  <c r="K846" i="44"/>
  <c r="K847" i="44"/>
  <c r="K848" i="44"/>
  <c r="K849" i="44"/>
  <c r="K850" i="44"/>
  <c r="K851" i="44"/>
  <c r="K852" i="44"/>
  <c r="K853" i="44"/>
  <c r="K854" i="44"/>
  <c r="K855" i="44"/>
  <c r="K856" i="44"/>
  <c r="K857" i="44"/>
  <c r="K858" i="44"/>
  <c r="K859" i="44"/>
  <c r="K860" i="44"/>
  <c r="K861" i="44"/>
  <c r="K862" i="44"/>
  <c r="K863" i="44"/>
  <c r="K864" i="44"/>
  <c r="K865" i="44"/>
  <c r="K866" i="44"/>
  <c r="K867" i="44"/>
  <c r="K868" i="44"/>
  <c r="K869" i="44"/>
  <c r="K870" i="44"/>
  <c r="K871" i="44"/>
  <c r="K872" i="44"/>
  <c r="K873" i="44"/>
  <c r="K874" i="44"/>
  <c r="K875" i="44"/>
  <c r="K876" i="44"/>
  <c r="K877" i="44"/>
  <c r="K878" i="44"/>
  <c r="K879" i="44"/>
  <c r="K880" i="44"/>
  <c r="K881" i="44"/>
  <c r="K882" i="44"/>
  <c r="K883" i="44"/>
  <c r="K884" i="44"/>
  <c r="K885" i="44"/>
  <c r="K886" i="44"/>
  <c r="K887" i="44"/>
  <c r="K888" i="44"/>
  <c r="K889" i="44"/>
  <c r="K890" i="44"/>
  <c r="K891" i="44"/>
  <c r="K892" i="44"/>
  <c r="K893" i="44"/>
  <c r="K894" i="44"/>
  <c r="K895" i="44"/>
  <c r="K896" i="44"/>
  <c r="K897" i="44"/>
  <c r="K898" i="44"/>
  <c r="K899" i="44"/>
  <c r="K900" i="44"/>
  <c r="K901" i="44"/>
  <c r="K902" i="44"/>
  <c r="K903" i="44"/>
  <c r="K904" i="44"/>
  <c r="K905" i="44"/>
  <c r="K906" i="44"/>
  <c r="K907" i="44"/>
  <c r="K908" i="44"/>
  <c r="K909" i="44"/>
  <c r="K910" i="44"/>
  <c r="K911" i="44"/>
  <c r="K912" i="44"/>
  <c r="K913" i="44"/>
  <c r="K914" i="44"/>
  <c r="K915" i="44"/>
  <c r="K916" i="44"/>
  <c r="K917" i="44"/>
  <c r="K918" i="44"/>
  <c r="K919" i="44"/>
  <c r="K920" i="44"/>
  <c r="K921" i="44"/>
  <c r="K922" i="44"/>
  <c r="K923" i="44"/>
  <c r="K924" i="44"/>
  <c r="K925" i="44"/>
  <c r="K926" i="44"/>
  <c r="K927" i="44"/>
  <c r="K928" i="44"/>
  <c r="K929" i="44"/>
  <c r="K930" i="44"/>
  <c r="K931" i="44"/>
  <c r="K932" i="44"/>
  <c r="K933" i="44"/>
  <c r="K934" i="44"/>
  <c r="K935" i="44"/>
  <c r="K936" i="44"/>
  <c r="K937" i="44"/>
  <c r="K938" i="44"/>
  <c r="K939" i="44"/>
  <c r="K940" i="44"/>
  <c r="K941" i="44"/>
  <c r="K942" i="44"/>
  <c r="K943" i="44"/>
  <c r="K944" i="44"/>
  <c r="K945" i="44"/>
  <c r="K946" i="44"/>
  <c r="K947" i="44"/>
  <c r="K948" i="44"/>
  <c r="K949" i="44"/>
  <c r="K950" i="44"/>
  <c r="K951" i="44"/>
  <c r="K952" i="44"/>
  <c r="K953" i="44"/>
  <c r="K954" i="44"/>
  <c r="K955" i="44"/>
  <c r="K956" i="44"/>
  <c r="K957" i="44"/>
  <c r="K958" i="44"/>
  <c r="K959" i="44"/>
  <c r="K960" i="44"/>
  <c r="K961" i="44"/>
  <c r="K962" i="44"/>
  <c r="K963" i="44"/>
  <c r="K964" i="44"/>
  <c r="K965" i="44"/>
  <c r="K966" i="44"/>
  <c r="K967" i="44"/>
  <c r="K968" i="44"/>
  <c r="K969" i="44"/>
  <c r="K970" i="44"/>
  <c r="K971" i="44"/>
  <c r="K972" i="44"/>
  <c r="K973" i="44"/>
  <c r="K974" i="44"/>
  <c r="K975" i="44"/>
  <c r="K976" i="44"/>
  <c r="K977" i="44"/>
  <c r="K978" i="44"/>
  <c r="K979" i="44"/>
  <c r="K980" i="44"/>
  <c r="K981" i="44"/>
  <c r="K982" i="44"/>
  <c r="K983" i="44"/>
  <c r="K984" i="44"/>
  <c r="K985" i="44"/>
  <c r="K986" i="44"/>
  <c r="K987" i="44"/>
  <c r="K988" i="44"/>
  <c r="K989" i="44"/>
  <c r="K990" i="44"/>
  <c r="K991" i="44"/>
  <c r="K992" i="44"/>
  <c r="K993" i="44"/>
  <c r="K994" i="44"/>
  <c r="K995" i="44"/>
  <c r="K996" i="44"/>
  <c r="K997" i="44"/>
  <c r="K998" i="44"/>
  <c r="K999" i="44"/>
  <c r="K1000" i="44"/>
  <c r="K1001" i="44"/>
  <c r="K1002" i="44"/>
  <c r="K1003" i="44"/>
  <c r="K1004" i="44"/>
  <c r="K1005" i="44"/>
  <c r="K1006" i="44"/>
  <c r="K1007" i="44"/>
  <c r="K1008" i="44"/>
  <c r="K1009" i="44"/>
  <c r="K1010" i="44"/>
  <c r="K1011" i="44"/>
  <c r="K1012" i="44"/>
  <c r="K1013" i="44"/>
  <c r="K1014" i="44"/>
  <c r="K1015" i="44"/>
  <c r="K1016" i="44"/>
  <c r="K1017" i="44"/>
  <c r="K1018" i="44"/>
  <c r="K1019" i="44"/>
  <c r="K1020" i="44"/>
  <c r="K1021" i="44"/>
  <c r="K1022" i="44"/>
  <c r="K1023" i="44"/>
  <c r="K1024" i="44"/>
  <c r="K1025" i="44"/>
  <c r="K1026" i="44"/>
  <c r="K1027" i="44"/>
  <c r="K1028" i="44"/>
  <c r="K1029" i="44"/>
  <c r="K1030" i="44"/>
  <c r="K1031" i="44"/>
  <c r="K1032" i="44"/>
  <c r="K1033" i="44"/>
  <c r="K1034" i="44"/>
  <c r="K1035" i="44"/>
  <c r="K1036" i="44"/>
  <c r="K1037" i="44"/>
  <c r="K1038" i="44"/>
  <c r="K1039" i="44"/>
  <c r="K1040" i="44"/>
  <c r="K1041" i="44"/>
  <c r="K1042" i="44"/>
  <c r="K1043" i="44"/>
  <c r="K1044" i="44"/>
  <c r="K1045" i="44"/>
  <c r="K1046" i="44"/>
  <c r="K1047" i="44"/>
  <c r="K1048" i="44"/>
  <c r="K1049" i="44"/>
  <c r="K1050" i="44"/>
  <c r="K1051" i="44"/>
  <c r="K1052" i="44"/>
  <c r="K1053" i="44"/>
  <c r="K1054" i="44"/>
  <c r="K1055" i="44"/>
  <c r="K1056" i="44"/>
  <c r="K1057" i="44"/>
  <c r="K1058" i="44"/>
  <c r="K1059" i="44"/>
  <c r="K1060" i="44"/>
  <c r="K1061" i="44"/>
  <c r="K1062" i="44"/>
  <c r="K1063" i="44"/>
  <c r="K1064" i="44"/>
  <c r="K1065" i="44"/>
  <c r="K1066" i="44"/>
  <c r="K1067" i="44"/>
  <c r="K1068" i="44"/>
  <c r="K1069" i="44"/>
  <c r="K1070" i="44"/>
  <c r="K1071" i="44"/>
  <c r="K1072" i="44"/>
  <c r="K1073" i="44"/>
  <c r="K1074" i="44"/>
  <c r="K1075" i="44"/>
  <c r="K1076" i="44"/>
  <c r="K1077" i="44"/>
  <c r="K1078" i="44"/>
  <c r="K1079" i="44"/>
  <c r="K1080" i="44"/>
  <c r="K1081" i="44"/>
  <c r="K1082" i="44"/>
  <c r="K1083" i="44"/>
  <c r="K1084" i="44"/>
  <c r="K1085" i="44"/>
  <c r="K1086" i="44"/>
  <c r="K1087" i="44"/>
  <c r="K1088" i="44"/>
  <c r="K1089" i="44"/>
  <c r="K1090" i="44"/>
  <c r="K1091" i="44"/>
  <c r="K1092" i="44"/>
  <c r="K1093" i="44"/>
  <c r="K1094" i="44"/>
  <c r="K1095" i="44"/>
  <c r="K1096" i="44"/>
  <c r="K1097" i="44"/>
  <c r="K1098" i="44"/>
  <c r="K1099" i="44"/>
  <c r="K1100" i="44"/>
  <c r="K1101" i="44"/>
  <c r="K1102" i="44"/>
  <c r="K1103" i="44"/>
  <c r="K1104" i="44"/>
  <c r="K1105" i="44"/>
  <c r="K1106" i="44"/>
  <c r="K1107" i="44"/>
  <c r="K1108" i="44"/>
  <c r="K1109" i="44"/>
  <c r="K1110" i="44"/>
  <c r="K1111" i="44"/>
  <c r="K1112" i="44"/>
  <c r="K1113" i="44"/>
  <c r="K1114" i="44"/>
  <c r="K1115" i="44"/>
  <c r="K1116" i="44"/>
  <c r="K1117" i="44"/>
  <c r="K1118" i="44"/>
  <c r="K1119" i="44"/>
  <c r="K1120" i="44"/>
  <c r="K1121" i="44"/>
  <c r="K1122" i="44"/>
  <c r="K1123" i="44"/>
  <c r="K1124" i="44"/>
  <c r="K1125" i="44"/>
  <c r="K1126" i="44"/>
  <c r="K1127" i="44"/>
  <c r="K1128" i="44"/>
  <c r="K1129" i="44"/>
  <c r="K1130" i="44"/>
  <c r="K1131" i="44"/>
  <c r="K1132" i="44"/>
  <c r="K1133" i="44"/>
  <c r="K1134" i="44"/>
  <c r="K1135" i="44"/>
  <c r="K1136" i="44"/>
  <c r="K1137" i="44"/>
  <c r="K1138" i="44"/>
  <c r="K1139" i="44"/>
  <c r="K1140" i="44"/>
  <c r="K1141" i="44"/>
  <c r="K1142" i="44"/>
  <c r="K1143" i="44"/>
  <c r="K1144" i="44"/>
  <c r="K1145" i="44"/>
  <c r="K1146" i="44"/>
  <c r="K1147" i="44"/>
  <c r="K1148" i="44"/>
  <c r="K1149" i="44"/>
  <c r="K1150" i="44"/>
  <c r="K1151" i="44"/>
  <c r="K1152" i="44"/>
  <c r="K1153" i="44"/>
  <c r="K1154" i="44"/>
  <c r="K1155" i="44"/>
  <c r="K1156" i="44"/>
  <c r="K1157" i="44"/>
  <c r="K1158" i="44"/>
  <c r="K1159" i="44"/>
  <c r="K1160" i="44"/>
  <c r="K1161" i="44"/>
  <c r="K1162" i="44"/>
  <c r="K1163" i="44"/>
  <c r="K1164" i="44"/>
  <c r="K1165" i="44"/>
  <c r="K1166" i="44"/>
  <c r="K1167" i="44"/>
  <c r="K1168" i="44"/>
  <c r="K1169" i="44"/>
  <c r="K1170" i="44"/>
  <c r="K1171" i="44"/>
  <c r="K1172" i="44"/>
  <c r="K1173" i="44"/>
  <c r="K1174" i="44"/>
  <c r="K1175" i="44"/>
  <c r="K1176" i="44"/>
  <c r="K1177" i="44"/>
  <c r="K1178" i="44"/>
  <c r="K1179" i="44"/>
  <c r="K1180" i="44"/>
  <c r="K1181" i="44"/>
  <c r="K1182" i="44"/>
  <c r="K1183" i="44"/>
  <c r="K1184" i="44"/>
  <c r="K1185" i="44"/>
  <c r="K1186" i="44"/>
  <c r="K1187" i="44"/>
  <c r="K1188" i="44"/>
  <c r="K1189" i="44"/>
  <c r="K1190" i="44"/>
  <c r="K1191" i="44"/>
  <c r="K1192" i="44"/>
  <c r="K1193" i="44"/>
  <c r="K1194" i="44"/>
  <c r="K1195" i="44"/>
  <c r="K1196" i="44"/>
  <c r="K1197" i="44"/>
  <c r="K1198" i="44"/>
  <c r="K1199" i="44"/>
  <c r="K1200" i="44"/>
  <c r="K1201" i="44"/>
  <c r="K1202" i="44"/>
  <c r="K1203" i="44"/>
  <c r="K1204" i="44"/>
  <c r="K1205" i="44"/>
  <c r="K1206" i="44"/>
  <c r="K1207" i="44"/>
  <c r="K1208" i="44"/>
  <c r="K1209" i="44"/>
  <c r="K1210" i="44"/>
  <c r="K1211" i="44"/>
  <c r="K1212" i="44"/>
  <c r="K1213" i="44"/>
  <c r="K1214" i="44"/>
  <c r="K1215" i="44"/>
  <c r="K1216" i="44"/>
  <c r="K1217" i="44"/>
  <c r="K1218" i="44"/>
  <c r="K1219" i="44"/>
  <c r="K1220" i="44"/>
  <c r="K1221" i="44"/>
  <c r="K1222" i="44"/>
  <c r="K1223" i="44"/>
  <c r="K1224" i="44"/>
  <c r="K1225" i="44"/>
  <c r="K1226" i="44"/>
  <c r="K1227" i="44"/>
  <c r="K1228" i="44"/>
  <c r="K1229" i="44"/>
  <c r="K1230" i="44"/>
  <c r="K1231" i="44"/>
  <c r="K1232" i="44"/>
  <c r="K1233" i="44"/>
  <c r="K1234" i="44"/>
  <c r="K1235" i="44"/>
  <c r="K1236" i="44"/>
  <c r="K1237" i="44"/>
  <c r="K1238" i="44"/>
  <c r="K1239" i="44"/>
  <c r="K1240" i="44"/>
  <c r="K1241" i="44"/>
  <c r="K1242" i="44"/>
  <c r="K1243" i="44"/>
  <c r="K1244" i="44"/>
  <c r="K1245" i="44"/>
  <c r="K1246" i="44"/>
  <c r="K1247" i="44"/>
  <c r="K1248" i="44"/>
  <c r="K1249" i="44"/>
  <c r="K1250" i="44"/>
  <c r="K1251" i="44"/>
  <c r="K1252" i="44"/>
  <c r="K1253" i="44"/>
  <c r="K1254" i="44"/>
  <c r="K1255" i="44"/>
  <c r="K1256" i="44"/>
  <c r="K1257" i="44"/>
  <c r="K1258" i="44"/>
  <c r="K1259" i="44"/>
  <c r="K1260" i="44"/>
  <c r="K1261" i="44"/>
  <c r="K1262" i="44"/>
  <c r="K1263" i="44"/>
  <c r="K1264" i="44"/>
  <c r="K1265" i="44"/>
  <c r="K1266" i="44"/>
  <c r="K1267" i="44"/>
  <c r="K1268" i="44"/>
  <c r="K1269" i="44"/>
  <c r="K1270" i="44"/>
  <c r="K1271" i="44"/>
  <c r="K1272" i="44"/>
  <c r="K1273" i="44"/>
  <c r="K1274" i="44"/>
  <c r="K1275" i="44"/>
  <c r="K1276" i="44"/>
  <c r="K1277" i="44"/>
  <c r="K1278" i="44"/>
  <c r="K1279" i="44"/>
  <c r="K1280" i="44"/>
  <c r="K1281" i="44"/>
  <c r="K1282" i="44"/>
  <c r="K1283" i="44"/>
  <c r="K1284" i="44"/>
  <c r="K1285" i="44"/>
  <c r="K1286" i="44"/>
  <c r="K1287" i="44"/>
  <c r="K1288" i="44"/>
  <c r="K1289" i="44"/>
  <c r="K1290" i="44"/>
  <c r="K1291" i="44"/>
  <c r="K1292" i="44"/>
  <c r="K1293" i="44"/>
  <c r="K1294" i="44"/>
  <c r="K1295" i="44"/>
  <c r="K1296" i="44"/>
  <c r="K1297" i="44"/>
  <c r="K1298" i="44"/>
  <c r="K1299" i="44"/>
  <c r="K1300" i="44"/>
  <c r="K1301" i="44"/>
  <c r="K1302" i="44"/>
  <c r="K1303" i="44"/>
  <c r="K1304" i="44"/>
  <c r="K1305" i="44"/>
  <c r="K1306" i="44"/>
  <c r="K1307" i="44"/>
  <c r="K1308" i="44"/>
  <c r="K1309" i="44"/>
  <c r="K1310" i="44"/>
  <c r="K1311" i="44"/>
  <c r="K1312" i="44"/>
  <c r="K1313" i="44"/>
  <c r="K1314" i="44"/>
  <c r="K1315" i="44"/>
  <c r="K1316" i="44"/>
  <c r="K1317" i="44"/>
  <c r="K1318" i="44"/>
  <c r="K1319" i="44"/>
  <c r="K1320" i="44"/>
  <c r="K1321" i="44"/>
  <c r="K1322" i="44"/>
  <c r="K1323" i="44"/>
  <c r="K1324" i="44"/>
  <c r="K1325" i="44"/>
  <c r="K1326" i="44"/>
  <c r="K1327" i="44"/>
  <c r="K1328" i="44"/>
  <c r="K1329" i="44"/>
  <c r="K1330" i="44"/>
  <c r="K1331" i="44"/>
  <c r="K1332" i="44"/>
  <c r="K1333" i="44"/>
  <c r="K1334" i="44"/>
  <c r="K1335" i="44"/>
  <c r="K1336" i="44"/>
  <c r="K1337" i="44"/>
  <c r="K1338" i="44"/>
  <c r="K1339" i="44"/>
  <c r="K1340" i="44"/>
  <c r="K1341" i="44"/>
  <c r="K1342" i="44"/>
  <c r="K1343" i="44"/>
  <c r="K1344" i="44"/>
  <c r="K1345" i="44"/>
  <c r="K1346" i="44"/>
  <c r="K1347" i="44"/>
  <c r="K1348" i="44"/>
  <c r="K1349" i="44"/>
  <c r="K1350" i="44"/>
  <c r="K1351" i="44"/>
  <c r="K1352" i="44"/>
  <c r="K1353" i="44"/>
  <c r="K1354" i="44"/>
  <c r="K1355" i="44"/>
  <c r="K1356" i="44"/>
  <c r="K1357" i="44"/>
  <c r="K1358" i="44"/>
  <c r="K1359" i="44"/>
  <c r="K1360" i="44"/>
  <c r="K1361" i="44"/>
  <c r="K1362" i="44"/>
  <c r="K1363" i="44"/>
  <c r="K1364" i="44"/>
  <c r="K1365" i="44"/>
  <c r="K1366" i="44"/>
  <c r="K1367" i="44"/>
  <c r="K1368" i="44"/>
  <c r="K1369" i="44"/>
  <c r="K1370" i="44"/>
  <c r="K1371" i="44"/>
  <c r="K1372" i="44"/>
  <c r="K1373" i="44"/>
  <c r="K1374" i="44"/>
  <c r="K1375" i="44"/>
  <c r="K1376" i="44"/>
  <c r="K1377" i="44"/>
  <c r="K1378" i="44"/>
  <c r="K1379" i="44"/>
  <c r="K1380" i="44"/>
  <c r="K1381" i="44"/>
  <c r="K1382" i="44"/>
  <c r="K1383" i="44"/>
  <c r="K1384" i="44"/>
  <c r="K1385" i="44"/>
  <c r="K1386" i="44"/>
  <c r="K1387" i="44"/>
  <c r="K1388" i="44"/>
  <c r="K1389" i="44"/>
  <c r="K1390" i="44"/>
  <c r="K1391" i="44"/>
  <c r="K1392" i="44"/>
  <c r="K1393" i="44"/>
  <c r="K1394" i="44"/>
  <c r="K1395" i="44"/>
  <c r="K1396" i="44"/>
  <c r="K1397" i="44"/>
  <c r="K1398" i="44"/>
  <c r="K1399" i="44"/>
  <c r="K1400" i="44"/>
  <c r="K1401" i="44"/>
  <c r="K1402" i="44"/>
  <c r="K1403" i="44"/>
  <c r="K1404" i="44"/>
  <c r="K1405" i="44"/>
  <c r="K1406" i="44"/>
  <c r="K1407" i="44"/>
  <c r="K1408" i="44"/>
  <c r="K1409" i="44"/>
  <c r="K1410" i="44"/>
  <c r="K1411" i="44"/>
  <c r="K1412" i="44"/>
  <c r="K1413" i="44"/>
  <c r="K1414" i="44"/>
  <c r="K1415" i="44"/>
  <c r="K1416" i="44"/>
  <c r="K1417" i="44"/>
  <c r="K1418" i="44"/>
  <c r="K1419" i="44"/>
  <c r="K1420" i="44"/>
  <c r="K1421" i="44"/>
  <c r="K1422" i="44"/>
  <c r="K1423" i="44"/>
  <c r="K1424" i="44"/>
  <c r="K1425" i="44"/>
  <c r="K1426" i="44"/>
  <c r="K1427" i="44"/>
  <c r="K1428" i="44"/>
  <c r="K1429" i="44"/>
  <c r="K1430" i="44"/>
  <c r="K1431" i="44"/>
  <c r="K1432" i="44"/>
  <c r="K1433" i="44"/>
  <c r="K1434" i="44"/>
  <c r="K1435" i="44"/>
  <c r="K1436" i="44"/>
  <c r="K1437" i="44"/>
  <c r="K1438" i="44"/>
  <c r="K1439" i="44"/>
  <c r="K1440" i="44"/>
  <c r="K1441" i="44"/>
  <c r="K1442" i="44"/>
  <c r="K1443" i="44"/>
  <c r="K1444" i="44"/>
  <c r="K1445" i="44"/>
  <c r="K1446" i="44"/>
  <c r="K1447" i="44"/>
  <c r="K1448" i="44"/>
  <c r="K1449" i="44"/>
  <c r="K1450" i="44"/>
  <c r="K1451" i="44"/>
  <c r="K1452" i="44"/>
  <c r="K1453" i="44"/>
  <c r="K1454" i="44"/>
  <c r="K1455" i="44"/>
  <c r="K1456" i="44"/>
  <c r="K1457" i="44"/>
  <c r="K1458" i="44"/>
  <c r="K1459" i="44"/>
  <c r="K1460" i="44"/>
  <c r="K1461" i="44"/>
  <c r="K1462" i="44"/>
  <c r="K1463" i="44"/>
  <c r="K1464" i="44"/>
  <c r="K1465" i="44"/>
  <c r="K1466" i="44"/>
  <c r="K1467" i="44"/>
  <c r="K1468" i="44"/>
  <c r="K1469" i="44"/>
  <c r="K1470" i="44"/>
  <c r="K1471" i="44"/>
  <c r="K1472" i="44"/>
  <c r="K1473" i="44"/>
  <c r="K1474" i="44"/>
  <c r="K1475" i="44"/>
  <c r="K1476" i="44"/>
  <c r="K1477" i="44"/>
  <c r="K1478" i="44"/>
  <c r="K1479" i="44"/>
  <c r="K1480" i="44"/>
  <c r="K1481" i="44"/>
  <c r="K1482" i="44"/>
  <c r="K1483" i="44"/>
  <c r="K1484" i="44"/>
  <c r="K1485" i="44"/>
  <c r="K1486" i="44"/>
  <c r="K1487" i="44"/>
  <c r="K1488" i="44"/>
  <c r="K1489" i="44"/>
  <c r="K1490" i="44"/>
  <c r="K1491" i="44"/>
  <c r="K1492" i="44"/>
  <c r="K1493" i="44"/>
  <c r="K1494" i="44"/>
  <c r="K1495" i="44"/>
  <c r="K1496" i="44"/>
  <c r="K1497" i="44"/>
  <c r="K1498" i="44"/>
  <c r="K1499" i="44"/>
  <c r="K1500" i="44"/>
  <c r="K1501" i="44"/>
  <c r="K1502" i="44"/>
  <c r="K1503" i="44"/>
  <c r="K1504" i="44"/>
  <c r="K1505" i="44"/>
  <c r="K1506" i="44"/>
  <c r="K1507" i="44"/>
  <c r="K1508" i="44"/>
  <c r="K1509" i="44"/>
  <c r="K1510" i="44"/>
  <c r="K1511" i="44"/>
  <c r="K1512" i="44"/>
  <c r="K1513" i="44"/>
  <c r="K1514" i="44"/>
  <c r="K1515" i="44"/>
  <c r="K1516" i="44"/>
  <c r="K1517" i="44"/>
  <c r="K1518" i="44"/>
  <c r="K1519" i="44"/>
  <c r="K1520" i="44"/>
  <c r="K1521" i="44"/>
  <c r="K1522" i="44"/>
  <c r="K1523" i="44"/>
  <c r="K1524" i="44"/>
  <c r="K1525" i="44"/>
  <c r="K1526" i="44"/>
  <c r="K1527" i="44"/>
  <c r="K1528" i="44"/>
  <c r="K1529" i="44"/>
  <c r="K1530" i="44"/>
  <c r="K1531" i="44"/>
  <c r="K1532" i="44"/>
  <c r="K1533" i="44"/>
  <c r="K1534" i="44"/>
  <c r="K1535" i="44"/>
  <c r="K1536" i="44"/>
  <c r="K1537" i="44"/>
  <c r="K1538" i="44"/>
  <c r="K1539" i="44"/>
  <c r="K1540" i="44"/>
  <c r="K1541" i="44"/>
  <c r="K1542" i="44"/>
  <c r="K1543" i="44"/>
  <c r="K1544" i="44"/>
  <c r="K1545" i="44"/>
  <c r="K1546" i="44"/>
  <c r="K1547" i="44"/>
  <c r="K1548" i="44"/>
  <c r="K1549" i="44"/>
  <c r="K1550" i="44"/>
  <c r="K1551" i="44"/>
  <c r="K1552" i="44"/>
  <c r="K1553" i="44"/>
  <c r="K1554" i="44"/>
  <c r="K1555" i="44"/>
  <c r="K1556" i="44"/>
  <c r="K1557" i="44"/>
  <c r="K1558" i="44"/>
  <c r="K1559" i="44"/>
  <c r="K1560" i="44"/>
  <c r="K1561" i="44"/>
  <c r="K1562" i="44"/>
  <c r="K1563" i="44"/>
  <c r="K1564" i="44"/>
  <c r="K1565" i="44"/>
  <c r="K1566" i="44"/>
  <c r="K1567" i="44"/>
  <c r="K1568" i="44"/>
  <c r="K1569" i="44"/>
  <c r="K1570" i="44"/>
  <c r="K1571" i="44"/>
  <c r="K1572" i="44"/>
  <c r="K1573" i="44"/>
  <c r="K1574" i="44"/>
  <c r="K1575" i="44"/>
  <c r="K1576" i="44"/>
  <c r="K1577" i="44"/>
  <c r="K1578" i="44"/>
  <c r="K1579" i="44"/>
  <c r="K1580" i="44"/>
  <c r="K1581" i="44"/>
  <c r="K1582" i="44"/>
  <c r="K1583" i="44"/>
  <c r="K1584" i="44"/>
  <c r="K1585" i="44"/>
  <c r="K1586" i="44"/>
  <c r="K1587" i="44"/>
  <c r="K1588" i="44"/>
  <c r="K1589" i="44"/>
  <c r="K1590" i="44"/>
  <c r="K1591" i="44"/>
  <c r="K1592" i="44"/>
  <c r="K1593" i="44"/>
  <c r="K1594" i="44"/>
  <c r="K1595" i="44"/>
  <c r="K1596" i="44"/>
  <c r="K1597" i="44"/>
  <c r="K1598" i="44"/>
  <c r="K1599" i="44"/>
  <c r="K1600" i="44"/>
  <c r="K1601" i="44"/>
  <c r="K1602" i="44"/>
  <c r="K1603" i="44"/>
  <c r="K1604" i="44"/>
  <c r="K1605" i="44"/>
  <c r="K1606" i="44"/>
  <c r="K1607" i="44"/>
  <c r="K1608" i="44"/>
  <c r="K1609" i="44"/>
  <c r="K1610" i="44"/>
  <c r="K1611" i="44"/>
  <c r="K1612" i="44"/>
  <c r="K1613" i="44"/>
  <c r="K1614" i="44"/>
  <c r="K1615" i="44"/>
  <c r="K1616" i="44"/>
  <c r="K1617" i="44"/>
  <c r="K1618" i="44"/>
  <c r="K1619" i="44"/>
  <c r="K1620" i="44"/>
  <c r="K1621" i="44"/>
  <c r="K1622" i="44"/>
  <c r="K1623" i="44"/>
  <c r="K1624" i="44"/>
  <c r="K1625" i="44"/>
  <c r="K1626" i="44"/>
  <c r="K1627" i="44"/>
  <c r="K1628" i="44"/>
  <c r="K1629" i="44"/>
  <c r="K1630" i="44"/>
  <c r="K1631" i="44"/>
  <c r="K1632" i="44"/>
  <c r="K1633" i="44"/>
  <c r="K1634" i="44"/>
  <c r="K1635" i="44"/>
  <c r="K1636" i="44"/>
  <c r="K1637" i="44"/>
  <c r="K1638" i="44"/>
  <c r="K1639" i="44"/>
  <c r="K1640" i="44"/>
  <c r="K1641" i="44"/>
  <c r="K1642" i="44"/>
  <c r="K1643" i="44"/>
  <c r="K1644" i="44"/>
  <c r="K1645" i="44"/>
  <c r="K1646" i="44"/>
  <c r="K1647" i="44"/>
  <c r="K1648" i="44"/>
  <c r="K1649" i="44"/>
  <c r="K1650" i="44"/>
  <c r="K1651" i="44"/>
  <c r="K1652" i="44"/>
  <c r="K1653" i="44"/>
  <c r="K1654" i="44"/>
  <c r="K1655" i="44"/>
  <c r="K1656" i="44"/>
  <c r="K1657" i="44"/>
  <c r="K1658" i="44"/>
  <c r="K1659" i="44"/>
  <c r="K1660" i="44"/>
  <c r="K1661" i="44"/>
  <c r="K1662" i="44"/>
  <c r="K1663" i="44"/>
  <c r="K1664" i="44"/>
  <c r="K1665" i="44"/>
  <c r="K1666" i="44"/>
  <c r="K1667" i="44"/>
  <c r="K1668" i="44"/>
  <c r="K1669" i="44"/>
  <c r="K1670" i="44"/>
  <c r="K1671" i="44"/>
  <c r="K1672" i="44"/>
  <c r="K1673" i="44"/>
  <c r="K1674" i="44"/>
  <c r="K1675" i="44"/>
  <c r="K1676" i="44"/>
  <c r="K1677" i="44"/>
  <c r="K1678" i="44"/>
  <c r="K1679" i="44"/>
  <c r="K1680" i="44"/>
  <c r="K1681" i="44"/>
  <c r="K1682" i="44"/>
  <c r="K1683" i="44"/>
  <c r="K1684" i="44"/>
  <c r="K1685" i="44"/>
  <c r="K1686" i="44"/>
  <c r="K1687" i="44"/>
  <c r="K1688" i="44"/>
  <c r="K1689" i="44"/>
  <c r="K1690" i="44"/>
  <c r="K1691" i="44"/>
  <c r="K1692" i="44"/>
  <c r="K1693" i="44"/>
  <c r="K1694" i="44"/>
  <c r="K1695" i="44"/>
  <c r="K1696" i="44"/>
  <c r="K1697" i="44"/>
  <c r="K1698" i="44"/>
  <c r="K1699" i="44"/>
  <c r="K1700" i="44"/>
  <c r="K1701" i="44"/>
  <c r="K1702" i="44"/>
  <c r="K1703" i="44"/>
  <c r="K1704" i="44"/>
  <c r="K1705" i="44"/>
  <c r="K1706" i="44"/>
  <c r="K1707" i="44"/>
  <c r="K1708" i="44"/>
  <c r="K1709" i="44"/>
  <c r="K1710" i="44"/>
  <c r="K1711" i="44"/>
  <c r="K1712" i="44"/>
  <c r="K1713" i="44"/>
  <c r="K1714" i="44"/>
  <c r="K1715" i="44"/>
  <c r="K1716" i="44"/>
  <c r="K1717" i="44"/>
  <c r="K1718" i="44"/>
  <c r="K1719" i="44"/>
  <c r="K1720" i="44"/>
  <c r="K1721" i="44"/>
  <c r="K1722" i="44"/>
  <c r="K1723" i="44"/>
  <c r="K1724" i="44"/>
  <c r="K1725" i="44"/>
  <c r="K1726" i="44"/>
  <c r="K1727" i="44"/>
  <c r="K1728" i="44"/>
  <c r="K1729" i="44"/>
  <c r="K1730" i="44"/>
  <c r="K1731" i="44"/>
  <c r="K1732" i="44"/>
  <c r="K1733" i="44"/>
  <c r="K1734" i="44"/>
  <c r="K1735" i="44"/>
  <c r="K1736" i="44"/>
  <c r="K1737" i="44"/>
  <c r="K1738" i="44"/>
  <c r="K1739" i="44"/>
  <c r="K1740" i="44"/>
  <c r="K1741" i="44"/>
  <c r="K1742" i="44"/>
  <c r="K1743" i="44"/>
  <c r="K1744" i="44"/>
  <c r="K1745" i="44"/>
  <c r="K1746" i="44"/>
  <c r="K1747" i="44"/>
  <c r="K1748" i="44"/>
  <c r="K1749" i="44"/>
  <c r="K1750" i="44"/>
  <c r="K1751" i="44"/>
  <c r="K1752" i="44"/>
  <c r="K1753" i="44"/>
  <c r="K1754" i="44"/>
  <c r="K1755" i="44"/>
  <c r="K1756" i="44"/>
  <c r="K1757" i="44"/>
  <c r="K1758" i="44"/>
  <c r="K1759" i="44"/>
  <c r="K1760" i="44"/>
  <c r="K1761" i="44"/>
  <c r="K1762" i="44"/>
  <c r="K1763" i="44"/>
  <c r="K1764" i="44"/>
  <c r="K1765" i="44"/>
  <c r="K1766" i="44"/>
  <c r="K1767" i="44"/>
  <c r="K1768" i="44"/>
  <c r="K1769" i="44"/>
  <c r="K1770" i="44"/>
  <c r="K1771" i="44"/>
  <c r="K1772" i="44"/>
  <c r="K1773" i="44"/>
  <c r="K1774" i="44"/>
  <c r="K1775" i="44"/>
  <c r="K1776" i="44"/>
  <c r="K1777" i="44"/>
  <c r="K1778" i="44"/>
  <c r="K1779" i="44"/>
  <c r="K1780" i="44"/>
  <c r="K1781" i="44"/>
  <c r="K1782" i="44"/>
  <c r="K1783" i="44"/>
  <c r="K1784" i="44"/>
  <c r="K1785" i="44"/>
  <c r="K1786" i="44"/>
  <c r="K1787" i="44"/>
  <c r="K1788" i="44"/>
  <c r="K1789" i="44"/>
  <c r="K1790" i="44"/>
  <c r="K1791" i="44"/>
  <c r="K1792" i="44"/>
  <c r="K1793" i="44"/>
  <c r="K1794" i="44"/>
  <c r="K1795" i="44"/>
  <c r="K1796" i="44"/>
  <c r="K1797" i="44"/>
  <c r="K1798" i="44"/>
  <c r="K1799" i="44"/>
  <c r="K1800" i="44"/>
  <c r="K1801" i="44"/>
  <c r="K1802" i="44"/>
  <c r="K1803" i="44"/>
  <c r="K1804" i="44"/>
  <c r="K1805" i="44"/>
  <c r="K1806" i="44"/>
  <c r="K1807" i="44"/>
  <c r="K1808" i="44"/>
  <c r="K1809" i="44"/>
  <c r="K1810" i="44"/>
  <c r="K1811" i="44"/>
  <c r="K1812" i="44"/>
  <c r="K1813" i="44"/>
  <c r="K1814" i="44"/>
  <c r="K1815" i="44"/>
  <c r="K1816" i="44"/>
  <c r="K1817" i="44"/>
  <c r="K1818" i="44"/>
  <c r="K1819" i="44"/>
  <c r="K1820" i="44"/>
  <c r="K1821" i="44"/>
  <c r="K1822" i="44"/>
  <c r="K1823" i="44"/>
  <c r="K1824" i="44"/>
  <c r="K1825" i="44"/>
  <c r="K1826" i="44"/>
  <c r="K1827" i="44"/>
  <c r="K1828" i="44"/>
  <c r="K1829" i="44"/>
  <c r="K1830" i="44"/>
  <c r="K1831" i="44"/>
  <c r="K1832" i="44"/>
  <c r="K1833" i="44"/>
  <c r="K1834" i="44"/>
  <c r="K1835" i="44"/>
  <c r="K1836" i="44"/>
  <c r="K1837" i="44"/>
  <c r="K1838" i="44"/>
  <c r="K1839" i="44"/>
  <c r="K1840" i="44"/>
  <c r="K1841" i="44"/>
  <c r="K1842" i="44"/>
  <c r="K1843" i="44"/>
  <c r="K1844" i="44"/>
  <c r="K1845" i="44"/>
  <c r="K1846" i="44"/>
  <c r="K1847" i="44"/>
  <c r="K1848" i="44"/>
  <c r="K1849" i="44"/>
  <c r="K1850" i="44"/>
  <c r="K1851" i="44"/>
  <c r="K1852" i="44"/>
  <c r="K1853" i="44"/>
  <c r="K1854" i="44"/>
  <c r="K1855" i="44"/>
  <c r="K1856" i="44"/>
  <c r="K1857" i="44"/>
  <c r="K1858" i="44"/>
  <c r="K1859" i="44"/>
  <c r="K1860" i="44"/>
  <c r="K1861" i="44"/>
  <c r="K1862" i="44"/>
  <c r="K1863" i="44"/>
  <c r="K1864" i="44"/>
  <c r="K1865" i="44"/>
  <c r="K1866" i="44"/>
  <c r="K1867" i="44"/>
  <c r="K1868" i="44"/>
  <c r="K1869" i="44"/>
  <c r="K1870" i="44"/>
  <c r="K1871" i="44"/>
  <c r="K1872" i="44"/>
  <c r="K1873" i="44"/>
  <c r="K1874" i="44"/>
  <c r="K1875" i="44"/>
  <c r="K1876" i="44"/>
  <c r="K1877" i="44"/>
  <c r="K1878" i="44"/>
  <c r="K1879" i="44"/>
  <c r="K1880" i="44"/>
  <c r="K1881" i="44"/>
  <c r="K1882" i="44"/>
  <c r="K1883" i="44"/>
  <c r="K1884" i="44"/>
  <c r="K1885" i="44"/>
  <c r="K1886" i="44"/>
  <c r="K1887" i="44"/>
  <c r="K1888" i="44"/>
  <c r="K1889" i="44"/>
  <c r="K1890" i="44"/>
  <c r="K1891" i="44"/>
  <c r="K1892" i="44"/>
  <c r="K1893" i="44"/>
  <c r="K1894" i="44"/>
  <c r="K1895" i="44"/>
  <c r="K1896" i="44"/>
  <c r="K1897" i="44"/>
  <c r="K1898" i="44"/>
  <c r="K1899" i="44"/>
  <c r="K1900" i="44"/>
  <c r="K1901" i="44"/>
  <c r="K1902" i="44"/>
  <c r="K1903" i="44"/>
  <c r="K1904" i="44"/>
  <c r="K1905" i="44"/>
  <c r="K1906" i="44"/>
  <c r="K1907" i="44"/>
  <c r="K1908" i="44"/>
  <c r="K1909" i="44"/>
  <c r="K1910" i="44"/>
  <c r="K1911" i="44"/>
  <c r="K1912" i="44"/>
  <c r="K1913" i="44"/>
  <c r="K1914" i="44"/>
  <c r="K1915" i="44"/>
  <c r="K1916" i="44"/>
  <c r="K1917" i="44"/>
  <c r="K1918" i="44"/>
  <c r="K1919" i="44"/>
  <c r="K1920" i="44"/>
  <c r="K1921" i="44"/>
  <c r="K1922" i="44"/>
  <c r="K1923" i="44"/>
  <c r="K1924" i="44"/>
  <c r="K1925" i="44"/>
  <c r="K1926" i="44"/>
  <c r="K1927" i="44"/>
  <c r="K1928" i="44"/>
  <c r="K1929" i="44"/>
  <c r="K1930" i="44"/>
  <c r="K1931" i="44"/>
  <c r="K1932" i="44"/>
  <c r="K1933" i="44"/>
  <c r="K1934" i="44"/>
  <c r="K1935" i="44"/>
  <c r="K1936" i="44"/>
  <c r="K1937" i="44"/>
  <c r="K1938" i="44"/>
  <c r="K1939" i="44"/>
  <c r="K1940" i="44"/>
  <c r="K1941" i="44"/>
  <c r="K1942" i="44"/>
  <c r="K1943" i="44"/>
  <c r="K1944" i="44"/>
  <c r="K1945" i="44"/>
  <c r="K1946" i="44"/>
  <c r="K1947" i="44"/>
  <c r="K1948" i="44"/>
  <c r="K1949" i="44"/>
  <c r="K1950" i="44"/>
  <c r="K1951" i="44"/>
  <c r="K1952" i="44"/>
  <c r="K1953" i="44"/>
  <c r="K1954" i="44"/>
  <c r="K1955" i="44"/>
  <c r="K1956" i="44"/>
  <c r="K1957" i="44"/>
  <c r="K1958" i="44"/>
  <c r="K1959" i="44"/>
  <c r="K1960" i="44"/>
  <c r="K1961" i="44"/>
  <c r="K1962" i="44"/>
  <c r="K1963" i="44"/>
  <c r="K1964" i="44"/>
  <c r="K1965" i="44"/>
  <c r="K1966" i="44"/>
  <c r="K1967" i="44"/>
  <c r="K1968" i="44"/>
  <c r="K1969" i="44"/>
  <c r="K1970" i="44"/>
  <c r="K1971" i="44"/>
  <c r="K1972" i="44"/>
  <c r="K1973" i="44"/>
  <c r="K1974" i="44"/>
  <c r="K1975" i="44"/>
  <c r="K1976" i="44"/>
  <c r="K1977" i="44"/>
  <c r="K1978" i="44"/>
  <c r="K19" i="44"/>
  <c r="K20" i="44"/>
  <c r="K21" i="44"/>
  <c r="K22" i="44"/>
  <c r="K23" i="44"/>
  <c r="K24" i="44"/>
  <c r="K25" i="44"/>
  <c r="K26" i="44"/>
  <c r="K27" i="44"/>
  <c r="K28" i="44"/>
  <c r="K29" i="44"/>
  <c r="K30" i="44"/>
  <c r="K31" i="44"/>
  <c r="K32" i="44"/>
  <c r="K33" i="44"/>
  <c r="K34" i="44"/>
  <c r="K35" i="44"/>
  <c r="K36" i="44"/>
  <c r="K37" i="44"/>
  <c r="K38" i="44"/>
  <c r="K39" i="44"/>
  <c r="K40" i="44"/>
  <c r="K41" i="44"/>
  <c r="K42" i="44"/>
  <c r="K43" i="44"/>
  <c r="K44" i="44"/>
  <c r="K45" i="44"/>
  <c r="K46" i="44"/>
  <c r="K47" i="44"/>
  <c r="K48" i="44"/>
  <c r="K49" i="44"/>
  <c r="K50" i="44"/>
  <c r="K51" i="44"/>
  <c r="K52" i="44"/>
  <c r="K53" i="44"/>
  <c r="K54" i="44"/>
  <c r="K55" i="44"/>
  <c r="K56" i="44"/>
  <c r="K57" i="44"/>
  <c r="K58" i="44"/>
  <c r="K59" i="44"/>
  <c r="K60" i="44"/>
  <c r="K61" i="44"/>
  <c r="K62" i="44"/>
  <c r="K63" i="44"/>
  <c r="K64" i="44"/>
  <c r="K65" i="44"/>
  <c r="K66" i="44"/>
  <c r="K67" i="44"/>
  <c r="K68" i="44"/>
  <c r="K69" i="44"/>
  <c r="K70" i="44"/>
  <c r="K71" i="44"/>
  <c r="K72" i="44"/>
  <c r="K73" i="44"/>
  <c r="K74" i="44"/>
  <c r="K75" i="44"/>
  <c r="K76" i="44"/>
  <c r="K77" i="44"/>
  <c r="K78" i="44"/>
  <c r="K79" i="44"/>
  <c r="K80" i="44"/>
  <c r="K81" i="44"/>
  <c r="K82" i="44"/>
  <c r="K83" i="44"/>
  <c r="K84" i="44"/>
  <c r="K85" i="44"/>
  <c r="K86" i="44"/>
  <c r="K87" i="44"/>
  <c r="K88" i="44"/>
  <c r="K89" i="44"/>
  <c r="K90" i="44"/>
  <c r="K91" i="44"/>
  <c r="K92" i="44"/>
  <c r="K93" i="44"/>
  <c r="K94" i="44"/>
  <c r="K95" i="44"/>
  <c r="K96" i="44"/>
  <c r="K97" i="44"/>
  <c r="K98" i="44"/>
  <c r="K99" i="44"/>
  <c r="K100" i="44"/>
  <c r="K101" i="44"/>
  <c r="K102" i="44"/>
  <c r="K103" i="44"/>
  <c r="K104" i="44"/>
  <c r="K105" i="44"/>
  <c r="K106" i="44"/>
  <c r="K107" i="44"/>
  <c r="K108" i="44"/>
  <c r="K109" i="44"/>
  <c r="K110" i="44"/>
  <c r="K111" i="44"/>
  <c r="K112" i="44"/>
  <c r="K113" i="44"/>
  <c r="K114" i="44"/>
  <c r="K115" i="44"/>
  <c r="K116" i="44"/>
  <c r="K117" i="44"/>
  <c r="K118" i="44"/>
  <c r="K119" i="44"/>
  <c r="K120" i="44"/>
  <c r="K121" i="44"/>
  <c r="K122" i="44"/>
  <c r="K123" i="44"/>
  <c r="K124" i="44"/>
  <c r="K125" i="44"/>
  <c r="K126" i="44"/>
  <c r="K127" i="44"/>
  <c r="K128" i="44"/>
  <c r="K129" i="44"/>
  <c r="K130" i="44"/>
  <c r="K131" i="44"/>
  <c r="K132" i="44"/>
  <c r="K133" i="44"/>
  <c r="K134" i="44"/>
  <c r="K135" i="44"/>
  <c r="K136" i="44"/>
  <c r="K137" i="44"/>
  <c r="K138" i="44"/>
  <c r="K139" i="44"/>
  <c r="K140" i="44"/>
  <c r="K141" i="44"/>
  <c r="K142" i="44"/>
  <c r="K143" i="44"/>
  <c r="K144" i="44"/>
  <c r="K145" i="44"/>
  <c r="K146" i="44"/>
  <c r="K147" i="44"/>
  <c r="K148" i="44"/>
  <c r="K149" i="44"/>
  <c r="K150" i="44"/>
  <c r="K151" i="44"/>
  <c r="K152" i="44"/>
  <c r="K153" i="44"/>
  <c r="K154" i="44"/>
  <c r="K155" i="44"/>
  <c r="K156" i="44"/>
  <c r="K157" i="44"/>
  <c r="K158" i="44"/>
  <c r="K159" i="44"/>
  <c r="K160" i="44"/>
  <c r="K161" i="44"/>
  <c r="K162" i="44"/>
  <c r="K163" i="44"/>
  <c r="K164" i="44"/>
  <c r="K165" i="44"/>
  <c r="K166" i="44"/>
  <c r="K167" i="44"/>
  <c r="K168" i="44"/>
  <c r="K169" i="44"/>
  <c r="K170" i="44"/>
  <c r="K171" i="44"/>
  <c r="K172" i="44"/>
  <c r="K173" i="44"/>
  <c r="K174" i="44"/>
  <c r="K175" i="44"/>
  <c r="K176" i="44"/>
  <c r="K177" i="44"/>
  <c r="K178" i="44"/>
  <c r="K179" i="44"/>
  <c r="K180" i="44"/>
  <c r="K181" i="44"/>
  <c r="K182" i="44"/>
  <c r="K183" i="44"/>
  <c r="K184" i="44"/>
  <c r="K185" i="44"/>
  <c r="K186" i="44"/>
  <c r="K187" i="44"/>
  <c r="K188" i="44"/>
  <c r="K189" i="44"/>
  <c r="K190" i="44"/>
  <c r="K191" i="44"/>
  <c r="K192" i="44"/>
  <c r="K193" i="44"/>
  <c r="K194" i="44"/>
  <c r="K195" i="44"/>
  <c r="K196" i="44"/>
  <c r="K197" i="44"/>
  <c r="K198" i="44"/>
  <c r="K199" i="44"/>
  <c r="K200" i="44"/>
  <c r="K201" i="44"/>
  <c r="K202" i="44"/>
  <c r="K203" i="44"/>
  <c r="K204" i="44"/>
  <c r="K205" i="44"/>
  <c r="K206" i="44"/>
  <c r="K207" i="44"/>
  <c r="K208" i="44"/>
  <c r="K209" i="44"/>
  <c r="K210" i="44"/>
  <c r="K211" i="44"/>
  <c r="K212" i="44"/>
  <c r="K213" i="44"/>
  <c r="K214" i="44"/>
  <c r="K215" i="44"/>
  <c r="K216" i="44"/>
  <c r="K217" i="44"/>
  <c r="K218" i="44"/>
  <c r="K219" i="44"/>
  <c r="K220" i="44"/>
  <c r="K221" i="44"/>
  <c r="K222" i="44"/>
  <c r="K223" i="44"/>
  <c r="K224" i="44"/>
  <c r="K225" i="44"/>
  <c r="K226" i="44"/>
  <c r="K227" i="44"/>
  <c r="K228" i="44"/>
  <c r="K229" i="44"/>
  <c r="K230" i="44"/>
  <c r="K231" i="44"/>
  <c r="K232" i="44"/>
  <c r="K233" i="44"/>
  <c r="K234" i="44"/>
  <c r="K235" i="44"/>
  <c r="K236" i="44"/>
  <c r="K237" i="44"/>
  <c r="K238" i="44"/>
  <c r="K239" i="44"/>
  <c r="K240" i="44"/>
  <c r="K241" i="44"/>
  <c r="K242" i="44"/>
  <c r="K243" i="44"/>
  <c r="K244" i="44"/>
  <c r="K245" i="44"/>
  <c r="K246" i="44"/>
  <c r="K247" i="44"/>
  <c r="K248" i="44"/>
  <c r="K249" i="44"/>
  <c r="K250" i="44"/>
  <c r="K251" i="44"/>
  <c r="K252" i="44"/>
  <c r="K253" i="44"/>
  <c r="K254" i="44"/>
  <c r="K255" i="44"/>
  <c r="K256" i="44"/>
  <c r="K257" i="44"/>
  <c r="K258" i="44"/>
  <c r="K259" i="44"/>
  <c r="K260" i="44"/>
  <c r="K261" i="44"/>
  <c r="K262" i="44"/>
  <c r="K263" i="44"/>
  <c r="K264" i="44"/>
  <c r="K265" i="44"/>
  <c r="K266" i="44"/>
  <c r="K267" i="44"/>
  <c r="K268" i="44"/>
  <c r="K269" i="44"/>
  <c r="K270" i="44"/>
  <c r="K271" i="44"/>
  <c r="K272" i="44"/>
  <c r="K273" i="44"/>
  <c r="K274" i="44"/>
  <c r="K275" i="44"/>
  <c r="K276" i="44"/>
  <c r="K277" i="44"/>
  <c r="K278" i="44"/>
  <c r="K279" i="44"/>
  <c r="K280" i="44"/>
  <c r="K281" i="44"/>
  <c r="K282" i="44"/>
  <c r="K283" i="44"/>
  <c r="K284" i="44"/>
  <c r="K285" i="44"/>
  <c r="K286" i="44"/>
  <c r="K287" i="44"/>
  <c r="K288" i="44"/>
  <c r="K289" i="44"/>
  <c r="K290" i="44"/>
  <c r="K291" i="44"/>
  <c r="K292" i="44"/>
  <c r="K293" i="44"/>
  <c r="K294" i="44"/>
  <c r="K295" i="44"/>
  <c r="K296" i="44"/>
  <c r="K297" i="44"/>
  <c r="K298" i="44"/>
  <c r="K299" i="44"/>
  <c r="K300" i="44"/>
  <c r="K301" i="44"/>
  <c r="K302" i="44"/>
  <c r="K303" i="44"/>
  <c r="K304" i="44"/>
  <c r="K305" i="44"/>
  <c r="K306" i="44"/>
  <c r="K307" i="44"/>
  <c r="K308" i="44"/>
  <c r="K309" i="44"/>
  <c r="K310" i="44"/>
  <c r="K311" i="44"/>
  <c r="K312" i="44"/>
  <c r="K313" i="44"/>
  <c r="K314" i="44"/>
  <c r="K315" i="44"/>
  <c r="K316" i="44"/>
  <c r="K317" i="44"/>
  <c r="K318" i="44"/>
  <c r="K319" i="44"/>
  <c r="K320" i="44"/>
  <c r="K321" i="44"/>
  <c r="K322" i="44"/>
  <c r="K323" i="44"/>
  <c r="K324" i="44"/>
  <c r="K325" i="44"/>
  <c r="K326" i="44"/>
  <c r="K327" i="44"/>
  <c r="K328" i="44"/>
  <c r="K329" i="44"/>
  <c r="K330" i="44"/>
  <c r="K331" i="44"/>
  <c r="K332" i="44"/>
  <c r="K333" i="44"/>
  <c r="K334" i="44"/>
  <c r="K335" i="44"/>
  <c r="K336" i="44"/>
  <c r="K337" i="44"/>
  <c r="K338" i="44"/>
  <c r="K339" i="44"/>
  <c r="K340" i="44"/>
  <c r="K341" i="44"/>
  <c r="K342" i="44"/>
  <c r="K343" i="44"/>
  <c r="K344" i="44"/>
  <c r="K345" i="44"/>
  <c r="K346" i="44"/>
  <c r="K347" i="44"/>
  <c r="K348" i="44"/>
  <c r="K349" i="44"/>
  <c r="K350" i="44"/>
  <c r="K351" i="44"/>
  <c r="K352" i="44"/>
  <c r="K353" i="44"/>
  <c r="K354" i="44"/>
  <c r="K355" i="44"/>
  <c r="K356" i="44"/>
  <c r="K357" i="44"/>
  <c r="K358" i="44"/>
  <c r="K359" i="44"/>
  <c r="K360" i="44"/>
  <c r="K361" i="44"/>
  <c r="K362" i="44"/>
  <c r="K363" i="44"/>
  <c r="K364" i="44"/>
  <c r="K365" i="44"/>
  <c r="K366" i="44"/>
  <c r="K367" i="44"/>
  <c r="K368" i="44"/>
  <c r="K369" i="44"/>
  <c r="K370" i="44"/>
  <c r="K371" i="44"/>
  <c r="K372" i="44"/>
  <c r="K373" i="44"/>
  <c r="K374" i="44"/>
  <c r="K375" i="44"/>
  <c r="K376" i="44"/>
  <c r="K377" i="44"/>
  <c r="K378" i="44"/>
  <c r="K379" i="44"/>
  <c r="K380" i="44"/>
  <c r="K381" i="44"/>
  <c r="K382" i="44"/>
  <c r="K383" i="44"/>
  <c r="K384" i="44"/>
  <c r="K385" i="44"/>
  <c r="K386" i="44"/>
  <c r="K387" i="44"/>
  <c r="K388" i="44"/>
  <c r="K389" i="44"/>
  <c r="K390" i="44"/>
  <c r="K391" i="44"/>
  <c r="K392" i="44"/>
  <c r="K393" i="44"/>
  <c r="K394" i="44"/>
  <c r="K395" i="44"/>
  <c r="K396" i="44"/>
  <c r="K397" i="44"/>
  <c r="K398" i="44"/>
  <c r="K399" i="44"/>
  <c r="U6" i="45" l="1"/>
  <c r="U7" i="45"/>
  <c r="U12" i="45"/>
  <c r="U9" i="45"/>
  <c r="U13" i="45"/>
  <c r="U14" i="45"/>
  <c r="U8" i="45"/>
  <c r="U10" i="45"/>
  <c r="U11" i="45"/>
  <c r="T14" i="45"/>
  <c r="T18" i="45"/>
  <c r="T8" i="45"/>
  <c r="T20" i="45"/>
  <c r="T7" i="45"/>
  <c r="T22" i="45"/>
  <c r="T24" i="45"/>
  <c r="T25" i="45"/>
  <c r="T11" i="45"/>
  <c r="T6" i="45"/>
  <c r="T26" i="45"/>
  <c r="T19" i="45"/>
  <c r="T16" i="45"/>
  <c r="T15" i="45"/>
  <c r="T9" i="45"/>
  <c r="T23" i="45"/>
  <c r="T21" i="45"/>
  <c r="T17" i="45"/>
  <c r="T12" i="45"/>
  <c r="T10" i="45"/>
  <c r="E7" i="19" l="1"/>
  <c r="E8" i="19"/>
  <c r="E6" i="19"/>
  <c r="E5" i="19"/>
  <c r="E4" i="19"/>
  <c r="AH2" i="20" l="1"/>
  <c r="K6" i="19" l="1"/>
  <c r="K4" i="19"/>
  <c r="H3" i="10"/>
  <c r="F6" i="19" l="1"/>
  <c r="J4" i="19"/>
  <c r="F4" i="19"/>
  <c r="D4" i="19"/>
  <c r="H4" i="19"/>
  <c r="D6" i="19"/>
  <c r="J6" i="19"/>
  <c r="H6" i="19"/>
  <c r="J4" i="10"/>
  <c r="J3" i="10"/>
  <c r="I4" i="10"/>
  <c r="H4" i="10"/>
  <c r="L4" i="10"/>
  <c r="K4" i="10" l="1"/>
  <c r="F42" i="4" l="1"/>
  <c r="G42" i="4" s="1"/>
  <c r="O7" i="39"/>
  <c r="O8" i="39"/>
  <c r="O9" i="39"/>
  <c r="O10" i="39"/>
  <c r="O11" i="39"/>
  <c r="O12" i="39"/>
  <c r="O13" i="39"/>
  <c r="O14" i="39"/>
  <c r="O15" i="39"/>
  <c r="O16" i="39"/>
  <c r="O17" i="39"/>
  <c r="O18" i="39"/>
  <c r="O19" i="39"/>
  <c r="O20" i="39"/>
  <c r="O21" i="39"/>
  <c r="D5" i="16" l="1"/>
  <c r="E5" i="16"/>
  <c r="F5" i="16"/>
  <c r="G5" i="16"/>
  <c r="D6" i="16"/>
  <c r="E6" i="16"/>
  <c r="F6" i="16"/>
  <c r="G6" i="16"/>
  <c r="D7" i="16"/>
  <c r="E7" i="16"/>
  <c r="F7" i="16"/>
  <c r="G7" i="16"/>
  <c r="G4" i="16"/>
  <c r="F4" i="16"/>
  <c r="E4" i="16"/>
  <c r="D4" i="16"/>
  <c r="D6" i="48" l="1"/>
  <c r="D5" i="48"/>
  <c r="V31" i="45"/>
  <c r="V11" i="45"/>
  <c r="X11" i="45" s="1"/>
  <c r="L3" i="10" l="1"/>
  <c r="I3" i="10"/>
  <c r="D4" i="10"/>
  <c r="D5" i="10"/>
  <c r="D6" i="10"/>
  <c r="D3" i="10"/>
  <c r="C6" i="39"/>
  <c r="W436" i="45"/>
  <c r="V436" i="45"/>
  <c r="W435" i="45"/>
  <c r="V435" i="45"/>
  <c r="W434" i="45"/>
  <c r="V434" i="45"/>
  <c r="W433" i="45"/>
  <c r="V433" i="45"/>
  <c r="W432" i="45"/>
  <c r="V432" i="45"/>
  <c r="W431" i="45"/>
  <c r="V431" i="45"/>
  <c r="W430" i="45"/>
  <c r="V430" i="45"/>
  <c r="W429" i="45"/>
  <c r="V429" i="45"/>
  <c r="W428" i="45"/>
  <c r="V428" i="45"/>
  <c r="W427" i="45"/>
  <c r="V427" i="45"/>
  <c r="W426" i="45"/>
  <c r="V426" i="45"/>
  <c r="W425" i="45"/>
  <c r="V425" i="45"/>
  <c r="W424" i="45"/>
  <c r="V424" i="45"/>
  <c r="W423" i="45"/>
  <c r="V423" i="45"/>
  <c r="W422" i="45"/>
  <c r="V422" i="45"/>
  <c r="W421" i="45"/>
  <c r="V421" i="45"/>
  <c r="W420" i="45"/>
  <c r="V420" i="45"/>
  <c r="W419" i="45"/>
  <c r="V419" i="45"/>
  <c r="W418" i="45"/>
  <c r="V418" i="45"/>
  <c r="W417" i="45"/>
  <c r="V417" i="45"/>
  <c r="W416" i="45"/>
  <c r="V416" i="45"/>
  <c r="W415" i="45"/>
  <c r="V415" i="45"/>
  <c r="W414" i="45"/>
  <c r="V414" i="45"/>
  <c r="W413" i="45"/>
  <c r="V413" i="45"/>
  <c r="W412" i="45"/>
  <c r="V412" i="45"/>
  <c r="W411" i="45"/>
  <c r="V411" i="45"/>
  <c r="W410" i="45"/>
  <c r="V410" i="45"/>
  <c r="W409" i="45"/>
  <c r="V409" i="45"/>
  <c r="W408" i="45"/>
  <c r="V408" i="45"/>
  <c r="W407" i="45"/>
  <c r="V407" i="45"/>
  <c r="W406" i="45"/>
  <c r="V406" i="45"/>
  <c r="W405" i="45"/>
  <c r="V405" i="45"/>
  <c r="W404" i="45"/>
  <c r="V404" i="45"/>
  <c r="W403" i="45"/>
  <c r="V403" i="45"/>
  <c r="W402" i="45"/>
  <c r="V402" i="45"/>
  <c r="W401" i="45"/>
  <c r="V401" i="45"/>
  <c r="W400" i="45"/>
  <c r="V400" i="45"/>
  <c r="W399" i="45"/>
  <c r="V399" i="45"/>
  <c r="W398" i="45"/>
  <c r="V398" i="45"/>
  <c r="W397" i="45"/>
  <c r="V397" i="45"/>
  <c r="W396" i="45"/>
  <c r="V396" i="45"/>
  <c r="W395" i="45"/>
  <c r="V395" i="45"/>
  <c r="W394" i="45"/>
  <c r="V394" i="45"/>
  <c r="W393" i="45"/>
  <c r="V393" i="45"/>
  <c r="W392" i="45"/>
  <c r="V392" i="45"/>
  <c r="W391" i="45"/>
  <c r="V391" i="45"/>
  <c r="W390" i="45"/>
  <c r="V390" i="45"/>
  <c r="W389" i="45"/>
  <c r="V389" i="45"/>
  <c r="W388" i="45"/>
  <c r="V388" i="45"/>
  <c r="W387" i="45"/>
  <c r="V387" i="45"/>
  <c r="W386" i="45"/>
  <c r="V386" i="45"/>
  <c r="W385" i="45"/>
  <c r="V385" i="45"/>
  <c r="W384" i="45"/>
  <c r="V384" i="45"/>
  <c r="W383" i="45"/>
  <c r="V383" i="45"/>
  <c r="W382" i="45"/>
  <c r="V382" i="45"/>
  <c r="W381" i="45"/>
  <c r="V381" i="45"/>
  <c r="W380" i="45"/>
  <c r="V380" i="45"/>
  <c r="W379" i="45"/>
  <c r="V379" i="45"/>
  <c r="W378" i="45"/>
  <c r="V378" i="45"/>
  <c r="W377" i="45"/>
  <c r="V377" i="45"/>
  <c r="W376" i="45"/>
  <c r="V376" i="45"/>
  <c r="W375" i="45"/>
  <c r="V375" i="45"/>
  <c r="W374" i="45"/>
  <c r="V374" i="45"/>
  <c r="W373" i="45"/>
  <c r="V373" i="45"/>
  <c r="W372" i="45"/>
  <c r="V372" i="45"/>
  <c r="W371" i="45"/>
  <c r="V371" i="45"/>
  <c r="W370" i="45"/>
  <c r="V370" i="45"/>
  <c r="W369" i="45"/>
  <c r="V369" i="45"/>
  <c r="W368" i="45"/>
  <c r="V368" i="45"/>
  <c r="W367" i="45"/>
  <c r="V367" i="45"/>
  <c r="W366" i="45"/>
  <c r="V366" i="45"/>
  <c r="W365" i="45"/>
  <c r="V365" i="45"/>
  <c r="W364" i="45"/>
  <c r="V364" i="45"/>
  <c r="W363" i="45"/>
  <c r="V363" i="45"/>
  <c r="W362" i="45"/>
  <c r="V362" i="45"/>
  <c r="W361" i="45"/>
  <c r="V361" i="45"/>
  <c r="W360" i="45"/>
  <c r="V360" i="45"/>
  <c r="W359" i="45"/>
  <c r="V359" i="45"/>
  <c r="W358" i="45"/>
  <c r="V358" i="45"/>
  <c r="W357" i="45"/>
  <c r="V357" i="45"/>
  <c r="W356" i="45"/>
  <c r="V356" i="45"/>
  <c r="W355" i="45"/>
  <c r="V355" i="45"/>
  <c r="W354" i="45"/>
  <c r="V354" i="45"/>
  <c r="W353" i="45"/>
  <c r="V353" i="45"/>
  <c r="W352" i="45"/>
  <c r="V352" i="45"/>
  <c r="W351" i="45"/>
  <c r="V351" i="45"/>
  <c r="W350" i="45"/>
  <c r="V350" i="45"/>
  <c r="W349" i="45"/>
  <c r="V349" i="45"/>
  <c r="W348" i="45"/>
  <c r="V348" i="45"/>
  <c r="W347" i="45"/>
  <c r="V347" i="45"/>
  <c r="W346" i="45"/>
  <c r="V346" i="45"/>
  <c r="W345" i="45"/>
  <c r="V345" i="45"/>
  <c r="W344" i="45"/>
  <c r="V344" i="45"/>
  <c r="W343" i="45"/>
  <c r="V343" i="45"/>
  <c r="W342" i="45"/>
  <c r="V342" i="45"/>
  <c r="W341" i="45"/>
  <c r="V341" i="45"/>
  <c r="W340" i="45"/>
  <c r="V340" i="45"/>
  <c r="W339" i="45"/>
  <c r="V339" i="45"/>
  <c r="W338" i="45"/>
  <c r="V338" i="45"/>
  <c r="W337" i="45"/>
  <c r="V337" i="45"/>
  <c r="W336" i="45"/>
  <c r="V336" i="45"/>
  <c r="W335" i="45"/>
  <c r="V335" i="45"/>
  <c r="W334" i="45"/>
  <c r="V334" i="45"/>
  <c r="W333" i="45"/>
  <c r="V333" i="45"/>
  <c r="W332" i="45"/>
  <c r="V332" i="45"/>
  <c r="W331" i="45"/>
  <c r="V331" i="45"/>
  <c r="W330" i="45"/>
  <c r="V330" i="45"/>
  <c r="W329" i="45"/>
  <c r="V329" i="45"/>
  <c r="W328" i="45"/>
  <c r="V328" i="45"/>
  <c r="W327" i="45"/>
  <c r="V327" i="45"/>
  <c r="W326" i="45"/>
  <c r="V326" i="45"/>
  <c r="W325" i="45"/>
  <c r="V325" i="45"/>
  <c r="W324" i="45"/>
  <c r="V324" i="45"/>
  <c r="W323" i="45"/>
  <c r="V323" i="45"/>
  <c r="W322" i="45"/>
  <c r="V322" i="45"/>
  <c r="W321" i="45"/>
  <c r="V321" i="45"/>
  <c r="W320" i="45"/>
  <c r="V320" i="45"/>
  <c r="W319" i="45"/>
  <c r="V319" i="45"/>
  <c r="W318" i="45"/>
  <c r="V318" i="45"/>
  <c r="W317" i="45"/>
  <c r="V317" i="45"/>
  <c r="W316" i="45"/>
  <c r="V316" i="45"/>
  <c r="W315" i="45"/>
  <c r="V315" i="45"/>
  <c r="W314" i="45"/>
  <c r="V314" i="45"/>
  <c r="W313" i="45"/>
  <c r="V313" i="45"/>
  <c r="W312" i="45"/>
  <c r="V312" i="45"/>
  <c r="W311" i="45"/>
  <c r="V311" i="45"/>
  <c r="W310" i="45"/>
  <c r="V310" i="45"/>
  <c r="W309" i="45"/>
  <c r="V309" i="45"/>
  <c r="W308" i="45"/>
  <c r="V308" i="45"/>
  <c r="W307" i="45"/>
  <c r="V307" i="45"/>
  <c r="W306" i="45"/>
  <c r="V306" i="45"/>
  <c r="W305" i="45"/>
  <c r="V305" i="45"/>
  <c r="W304" i="45"/>
  <c r="V304" i="45"/>
  <c r="W303" i="45"/>
  <c r="V303" i="45"/>
  <c r="W302" i="45"/>
  <c r="V302" i="45"/>
  <c r="W301" i="45"/>
  <c r="V301" i="45"/>
  <c r="W300" i="45"/>
  <c r="V300" i="45"/>
  <c r="W299" i="45"/>
  <c r="V299" i="45"/>
  <c r="W298" i="45"/>
  <c r="V298" i="45"/>
  <c r="W297" i="45"/>
  <c r="V297" i="45"/>
  <c r="W296" i="45"/>
  <c r="V296" i="45"/>
  <c r="W295" i="45"/>
  <c r="V295" i="45"/>
  <c r="W294" i="45"/>
  <c r="V294" i="45"/>
  <c r="W293" i="45"/>
  <c r="V293" i="45"/>
  <c r="W292" i="45"/>
  <c r="V292" i="45"/>
  <c r="W291" i="45"/>
  <c r="V291" i="45"/>
  <c r="W290" i="45"/>
  <c r="V290" i="45"/>
  <c r="W289" i="45"/>
  <c r="V289" i="45"/>
  <c r="W288" i="45"/>
  <c r="V288" i="45"/>
  <c r="W287" i="45"/>
  <c r="V287" i="45"/>
  <c r="W286" i="45"/>
  <c r="V286" i="45"/>
  <c r="W285" i="45"/>
  <c r="V285" i="45"/>
  <c r="W284" i="45"/>
  <c r="V284" i="45"/>
  <c r="W283" i="45"/>
  <c r="V283" i="45"/>
  <c r="W282" i="45"/>
  <c r="V282" i="45"/>
  <c r="W281" i="45"/>
  <c r="V281" i="45"/>
  <c r="W280" i="45"/>
  <c r="V280" i="45"/>
  <c r="W279" i="45"/>
  <c r="V279" i="45"/>
  <c r="W278" i="45"/>
  <c r="V278" i="45"/>
  <c r="W277" i="45"/>
  <c r="V277" i="45"/>
  <c r="W276" i="45"/>
  <c r="V276" i="45"/>
  <c r="W275" i="45"/>
  <c r="V275" i="45"/>
  <c r="W274" i="45"/>
  <c r="V274" i="45"/>
  <c r="W273" i="45"/>
  <c r="V273" i="45"/>
  <c r="W272" i="45"/>
  <c r="V272" i="45"/>
  <c r="W271" i="45"/>
  <c r="V271" i="45"/>
  <c r="W270" i="45"/>
  <c r="V270" i="45"/>
  <c r="W269" i="45"/>
  <c r="V269" i="45"/>
  <c r="W268" i="45"/>
  <c r="V268" i="45"/>
  <c r="W267" i="45"/>
  <c r="V267" i="45"/>
  <c r="W266" i="45"/>
  <c r="V266" i="45"/>
  <c r="W265" i="45"/>
  <c r="V265" i="45"/>
  <c r="W264" i="45"/>
  <c r="V264" i="45"/>
  <c r="W263" i="45"/>
  <c r="V263" i="45"/>
  <c r="W262" i="45"/>
  <c r="V262" i="45"/>
  <c r="W261" i="45"/>
  <c r="V261" i="45"/>
  <c r="W260" i="45"/>
  <c r="V260" i="45"/>
  <c r="W259" i="45"/>
  <c r="V259" i="45"/>
  <c r="W258" i="45"/>
  <c r="V258" i="45"/>
  <c r="W257" i="45"/>
  <c r="V257" i="45"/>
  <c r="W256" i="45"/>
  <c r="V256" i="45"/>
  <c r="W255" i="45"/>
  <c r="V255" i="45"/>
  <c r="W254" i="45"/>
  <c r="V254" i="45"/>
  <c r="W253" i="45"/>
  <c r="V253" i="45"/>
  <c r="W252" i="45"/>
  <c r="V252" i="45"/>
  <c r="W251" i="45"/>
  <c r="V251" i="45"/>
  <c r="W250" i="45"/>
  <c r="V250" i="45"/>
  <c r="W249" i="45"/>
  <c r="V249" i="45"/>
  <c r="W248" i="45"/>
  <c r="V248" i="45"/>
  <c r="W247" i="45"/>
  <c r="V247" i="45"/>
  <c r="W246" i="45"/>
  <c r="V246" i="45"/>
  <c r="W245" i="45"/>
  <c r="V245" i="45"/>
  <c r="W244" i="45"/>
  <c r="V244" i="45"/>
  <c r="W243" i="45"/>
  <c r="V243" i="45"/>
  <c r="W242" i="45"/>
  <c r="V242" i="45"/>
  <c r="W241" i="45"/>
  <c r="V241" i="45"/>
  <c r="W240" i="45"/>
  <c r="V240" i="45"/>
  <c r="W239" i="45"/>
  <c r="V239" i="45"/>
  <c r="W238" i="45"/>
  <c r="V238" i="45"/>
  <c r="W237" i="45"/>
  <c r="V237" i="45"/>
  <c r="W236" i="45"/>
  <c r="V236" i="45"/>
  <c r="W235" i="45"/>
  <c r="V235" i="45"/>
  <c r="W234" i="45"/>
  <c r="V234" i="45"/>
  <c r="W233" i="45"/>
  <c r="V233" i="45"/>
  <c r="W232" i="45"/>
  <c r="V232" i="45"/>
  <c r="W231" i="45"/>
  <c r="V231" i="45"/>
  <c r="W230" i="45"/>
  <c r="V230" i="45"/>
  <c r="W229" i="45"/>
  <c r="V229" i="45"/>
  <c r="W228" i="45"/>
  <c r="V228" i="45"/>
  <c r="W227" i="45"/>
  <c r="V227" i="45"/>
  <c r="W226" i="45"/>
  <c r="V226" i="45"/>
  <c r="W225" i="45"/>
  <c r="V225" i="45"/>
  <c r="W224" i="45"/>
  <c r="V224" i="45"/>
  <c r="W223" i="45"/>
  <c r="V223" i="45"/>
  <c r="W222" i="45"/>
  <c r="V222" i="45"/>
  <c r="W221" i="45"/>
  <c r="V221" i="45"/>
  <c r="W220" i="45"/>
  <c r="V220" i="45"/>
  <c r="W219" i="45"/>
  <c r="V219" i="45"/>
  <c r="W218" i="45"/>
  <c r="V218" i="45"/>
  <c r="W217" i="45"/>
  <c r="V217" i="45"/>
  <c r="W216" i="45"/>
  <c r="V216" i="45"/>
  <c r="W215" i="45"/>
  <c r="V215" i="45"/>
  <c r="W214" i="45"/>
  <c r="V214" i="45"/>
  <c r="W213" i="45"/>
  <c r="V213" i="45"/>
  <c r="W212" i="45"/>
  <c r="V212" i="45"/>
  <c r="W211" i="45"/>
  <c r="V211" i="45"/>
  <c r="W210" i="45"/>
  <c r="V210" i="45"/>
  <c r="W209" i="45"/>
  <c r="V209" i="45"/>
  <c r="W208" i="45"/>
  <c r="V208" i="45"/>
  <c r="W207" i="45"/>
  <c r="V207" i="45"/>
  <c r="W206" i="45"/>
  <c r="V206" i="45"/>
  <c r="W205" i="45"/>
  <c r="V205" i="45"/>
  <c r="W204" i="45"/>
  <c r="V204" i="45"/>
  <c r="W203" i="45"/>
  <c r="V203" i="45"/>
  <c r="W202" i="45"/>
  <c r="V202" i="45"/>
  <c r="W201" i="45"/>
  <c r="V201" i="45"/>
  <c r="W200" i="45"/>
  <c r="V200" i="45"/>
  <c r="W199" i="45"/>
  <c r="V199" i="45"/>
  <c r="W198" i="45"/>
  <c r="V198" i="45"/>
  <c r="W197" i="45"/>
  <c r="V197" i="45"/>
  <c r="W196" i="45"/>
  <c r="V196" i="45"/>
  <c r="W195" i="45"/>
  <c r="V195" i="45"/>
  <c r="W194" i="45"/>
  <c r="V194" i="45"/>
  <c r="W193" i="45"/>
  <c r="V193" i="45"/>
  <c r="W192" i="45"/>
  <c r="V192" i="45"/>
  <c r="W191" i="45"/>
  <c r="V191" i="45"/>
  <c r="W190" i="45"/>
  <c r="V190" i="45"/>
  <c r="W189" i="45"/>
  <c r="V189" i="45"/>
  <c r="W188" i="45"/>
  <c r="V188" i="45"/>
  <c r="W187" i="45"/>
  <c r="V187" i="45"/>
  <c r="W186" i="45"/>
  <c r="V186" i="45"/>
  <c r="W185" i="45"/>
  <c r="V185" i="45"/>
  <c r="W184" i="45"/>
  <c r="V184" i="45"/>
  <c r="W183" i="45"/>
  <c r="V183" i="45"/>
  <c r="W182" i="45"/>
  <c r="V182" i="45"/>
  <c r="W181" i="45"/>
  <c r="V181" i="45"/>
  <c r="W180" i="45"/>
  <c r="V180" i="45"/>
  <c r="W179" i="45"/>
  <c r="V179" i="45"/>
  <c r="W178" i="45"/>
  <c r="V178" i="45"/>
  <c r="W177" i="45"/>
  <c r="V177" i="45"/>
  <c r="W176" i="45"/>
  <c r="V176" i="45"/>
  <c r="W175" i="45"/>
  <c r="V175" i="45"/>
  <c r="W174" i="45"/>
  <c r="V174" i="45"/>
  <c r="W173" i="45"/>
  <c r="V173" i="45"/>
  <c r="W172" i="45"/>
  <c r="V172" i="45"/>
  <c r="W171" i="45"/>
  <c r="V171" i="45"/>
  <c r="W170" i="45"/>
  <c r="V170" i="45"/>
  <c r="W169" i="45"/>
  <c r="V169" i="45"/>
  <c r="W168" i="45"/>
  <c r="V168" i="45"/>
  <c r="W167" i="45"/>
  <c r="V167" i="45"/>
  <c r="W166" i="45"/>
  <c r="V166" i="45"/>
  <c r="W165" i="45"/>
  <c r="V165" i="45"/>
  <c r="W164" i="45"/>
  <c r="V164" i="45"/>
  <c r="W163" i="45"/>
  <c r="V163" i="45"/>
  <c r="W162" i="45"/>
  <c r="V162" i="45"/>
  <c r="W161" i="45"/>
  <c r="V161" i="45"/>
  <c r="W160" i="45"/>
  <c r="V160" i="45"/>
  <c r="W159" i="45"/>
  <c r="V159" i="45"/>
  <c r="W158" i="45"/>
  <c r="V158" i="45"/>
  <c r="W157" i="45"/>
  <c r="V157" i="45"/>
  <c r="W156" i="45"/>
  <c r="V156" i="45"/>
  <c r="W155" i="45"/>
  <c r="V155" i="45"/>
  <c r="W154" i="45"/>
  <c r="V154" i="45"/>
  <c r="W153" i="45"/>
  <c r="V153" i="45"/>
  <c r="W152" i="45"/>
  <c r="V152" i="45"/>
  <c r="W151" i="45"/>
  <c r="V151" i="45"/>
  <c r="W150" i="45"/>
  <c r="V150" i="45"/>
  <c r="W149" i="45"/>
  <c r="V149" i="45"/>
  <c r="W148" i="45"/>
  <c r="V148" i="45"/>
  <c r="W147" i="45"/>
  <c r="V147" i="45"/>
  <c r="W146" i="45"/>
  <c r="V146" i="45"/>
  <c r="W145" i="45"/>
  <c r="V145" i="45"/>
  <c r="W144" i="45"/>
  <c r="V144" i="45"/>
  <c r="W143" i="45"/>
  <c r="V143" i="45"/>
  <c r="W142" i="45"/>
  <c r="V142" i="45"/>
  <c r="W141" i="45"/>
  <c r="V141" i="45"/>
  <c r="W140" i="45"/>
  <c r="V140" i="45"/>
  <c r="W139" i="45"/>
  <c r="V139" i="45"/>
  <c r="W138" i="45"/>
  <c r="V138" i="45"/>
  <c r="W137" i="45"/>
  <c r="V137" i="45"/>
  <c r="W136" i="45"/>
  <c r="V136" i="45"/>
  <c r="W135" i="45"/>
  <c r="V135" i="45"/>
  <c r="W134" i="45"/>
  <c r="V134" i="45"/>
  <c r="W133" i="45"/>
  <c r="V133" i="45"/>
  <c r="W132" i="45"/>
  <c r="V132" i="45"/>
  <c r="W131" i="45"/>
  <c r="V131" i="45"/>
  <c r="W130" i="45"/>
  <c r="V130" i="45"/>
  <c r="W129" i="45"/>
  <c r="V129" i="45"/>
  <c r="W128" i="45"/>
  <c r="V128" i="45"/>
  <c r="W127" i="45"/>
  <c r="V127" i="45"/>
  <c r="W126" i="45"/>
  <c r="V126" i="45"/>
  <c r="W125" i="45"/>
  <c r="V125" i="45"/>
  <c r="W124" i="45"/>
  <c r="V124" i="45"/>
  <c r="W123" i="45"/>
  <c r="V123" i="45"/>
  <c r="W122" i="45"/>
  <c r="V122" i="45"/>
  <c r="W121" i="45"/>
  <c r="V121" i="45"/>
  <c r="W120" i="45"/>
  <c r="V120" i="45"/>
  <c r="W119" i="45"/>
  <c r="V119" i="45"/>
  <c r="W118" i="45"/>
  <c r="V118" i="45"/>
  <c r="W117" i="45"/>
  <c r="V117" i="45"/>
  <c r="W116" i="45"/>
  <c r="V116" i="45"/>
  <c r="W115" i="45"/>
  <c r="V115" i="45"/>
  <c r="W114" i="45"/>
  <c r="V114" i="45"/>
  <c r="W113" i="45"/>
  <c r="V113" i="45"/>
  <c r="W112" i="45"/>
  <c r="V112" i="45"/>
  <c r="W111" i="45"/>
  <c r="V111" i="45"/>
  <c r="W110" i="45"/>
  <c r="V110" i="45"/>
  <c r="W109" i="45"/>
  <c r="V109" i="45"/>
  <c r="W108" i="45"/>
  <c r="V108" i="45"/>
  <c r="W107" i="45"/>
  <c r="V107" i="45"/>
  <c r="W106" i="45"/>
  <c r="V106" i="45"/>
  <c r="W105" i="45"/>
  <c r="V105" i="45"/>
  <c r="W104" i="45"/>
  <c r="V104" i="45"/>
  <c r="W103" i="45"/>
  <c r="V103" i="45"/>
  <c r="W102" i="45"/>
  <c r="V102" i="45"/>
  <c r="W101" i="45"/>
  <c r="V101" i="45"/>
  <c r="W100" i="45"/>
  <c r="V100" i="45"/>
  <c r="W99" i="45"/>
  <c r="V99" i="45"/>
  <c r="W98" i="45"/>
  <c r="V98" i="45"/>
  <c r="W97" i="45"/>
  <c r="V97" i="45"/>
  <c r="W96" i="45"/>
  <c r="V96" i="45"/>
  <c r="W95" i="45"/>
  <c r="V95" i="45"/>
  <c r="W94" i="45"/>
  <c r="V94" i="45"/>
  <c r="W93" i="45"/>
  <c r="V93" i="45"/>
  <c r="W92" i="45"/>
  <c r="V92" i="45"/>
  <c r="W91" i="45"/>
  <c r="V91" i="45"/>
  <c r="W90" i="45"/>
  <c r="V90" i="45"/>
  <c r="W89" i="45"/>
  <c r="V89" i="45"/>
  <c r="W88" i="45"/>
  <c r="V88" i="45"/>
  <c r="W87" i="45"/>
  <c r="V87" i="45"/>
  <c r="W86" i="45"/>
  <c r="V86" i="45"/>
  <c r="W85" i="45"/>
  <c r="V85" i="45"/>
  <c r="W84" i="45"/>
  <c r="V84" i="45"/>
  <c r="W83" i="45"/>
  <c r="V83" i="45"/>
  <c r="W82" i="45"/>
  <c r="V82" i="45"/>
  <c r="W81" i="45"/>
  <c r="V81" i="45"/>
  <c r="W80" i="45"/>
  <c r="V80" i="45"/>
  <c r="W79" i="45"/>
  <c r="V79" i="45"/>
  <c r="W78" i="45"/>
  <c r="V78" i="45"/>
  <c r="W77" i="45"/>
  <c r="V77" i="45"/>
  <c r="W76" i="45"/>
  <c r="V76" i="45"/>
  <c r="W75" i="45"/>
  <c r="V75" i="45"/>
  <c r="W74" i="45"/>
  <c r="V74" i="45"/>
  <c r="W73" i="45"/>
  <c r="V73" i="45"/>
  <c r="W72" i="45"/>
  <c r="V72" i="45"/>
  <c r="W71" i="45"/>
  <c r="V71" i="45"/>
  <c r="W70" i="45"/>
  <c r="V70" i="45"/>
  <c r="W69" i="45"/>
  <c r="V69" i="45"/>
  <c r="W68" i="45"/>
  <c r="V68" i="45"/>
  <c r="W67" i="45"/>
  <c r="V67" i="45"/>
  <c r="W66" i="45"/>
  <c r="V66" i="45"/>
  <c r="W65" i="45"/>
  <c r="V65" i="45"/>
  <c r="W64" i="45"/>
  <c r="V64" i="45"/>
  <c r="W63" i="45"/>
  <c r="V63" i="45"/>
  <c r="W62" i="45"/>
  <c r="V62" i="45"/>
  <c r="W61" i="45"/>
  <c r="V61" i="45"/>
  <c r="W60" i="45"/>
  <c r="V60" i="45"/>
  <c r="W59" i="45"/>
  <c r="V59" i="45"/>
  <c r="W58" i="45"/>
  <c r="V58" i="45"/>
  <c r="W57" i="45"/>
  <c r="V57" i="45"/>
  <c r="W56" i="45"/>
  <c r="V56" i="45"/>
  <c r="W55" i="45"/>
  <c r="V55" i="45"/>
  <c r="W54" i="45"/>
  <c r="V54" i="45"/>
  <c r="W53" i="45"/>
  <c r="V53" i="45"/>
  <c r="W52" i="45"/>
  <c r="V52" i="45"/>
  <c r="W51" i="45"/>
  <c r="V51" i="45"/>
  <c r="W50" i="45"/>
  <c r="V50" i="45"/>
  <c r="W49" i="45"/>
  <c r="V49" i="45"/>
  <c r="W48" i="45"/>
  <c r="V48" i="45"/>
  <c r="W47" i="45"/>
  <c r="V47" i="45"/>
  <c r="W46" i="45"/>
  <c r="V46" i="45"/>
  <c r="W45" i="45"/>
  <c r="V45" i="45"/>
  <c r="W44" i="45"/>
  <c r="V44" i="45"/>
  <c r="W43" i="45"/>
  <c r="V43" i="45"/>
  <c r="W42" i="45"/>
  <c r="V42" i="45"/>
  <c r="W41" i="45"/>
  <c r="V41" i="45"/>
  <c r="W40" i="45"/>
  <c r="V40" i="45"/>
  <c r="W39" i="45"/>
  <c r="V39" i="45"/>
  <c r="W38" i="45"/>
  <c r="V38" i="45"/>
  <c r="W37" i="45"/>
  <c r="V37" i="45"/>
  <c r="W36" i="45"/>
  <c r="V36" i="45"/>
  <c r="W35" i="45"/>
  <c r="V35" i="45"/>
  <c r="W34" i="45"/>
  <c r="V34" i="45"/>
  <c r="W33" i="45"/>
  <c r="V33" i="45"/>
  <c r="W32" i="45"/>
  <c r="V32" i="45"/>
  <c r="W31" i="45"/>
  <c r="W30" i="45"/>
  <c r="V30" i="45"/>
  <c r="W29" i="45"/>
  <c r="V29" i="45"/>
  <c r="W28" i="45"/>
  <c r="V28" i="45"/>
  <c r="W27" i="45"/>
  <c r="V27" i="45"/>
  <c r="W26" i="45"/>
  <c r="V26" i="45"/>
  <c r="X26" i="45" s="1"/>
  <c r="W25" i="45"/>
  <c r="V25" i="45"/>
  <c r="X25" i="45" s="1"/>
  <c r="W24" i="45"/>
  <c r="V24" i="45"/>
  <c r="X24" i="45" s="1"/>
  <c r="W23" i="45"/>
  <c r="V23" i="45"/>
  <c r="X23" i="45" s="1"/>
  <c r="W22" i="45"/>
  <c r="V22" i="45"/>
  <c r="X22" i="45" s="1"/>
  <c r="W21" i="45"/>
  <c r="V21" i="45"/>
  <c r="X21" i="45" s="1"/>
  <c r="W20" i="45"/>
  <c r="V20" i="45"/>
  <c r="X20" i="45" s="1"/>
  <c r="W19" i="45"/>
  <c r="V19" i="45"/>
  <c r="X19" i="45" s="1"/>
  <c r="W18" i="45"/>
  <c r="V18" i="45"/>
  <c r="X18" i="45" s="1"/>
  <c r="W17" i="45"/>
  <c r="V17" i="45"/>
  <c r="X17" i="45" s="1"/>
  <c r="W16" i="45"/>
  <c r="V16" i="45"/>
  <c r="X16" i="45" s="1"/>
  <c r="W15" i="45"/>
  <c r="V15" i="45"/>
  <c r="X15" i="45" s="1"/>
  <c r="W14" i="45"/>
  <c r="V14" i="45"/>
  <c r="W13" i="45"/>
  <c r="V13" i="45"/>
  <c r="W12" i="45"/>
  <c r="V12" i="45"/>
  <c r="X12" i="45" s="1"/>
  <c r="W11" i="45"/>
  <c r="W10" i="45"/>
  <c r="V10" i="45"/>
  <c r="X10" i="45" s="1"/>
  <c r="W9" i="45"/>
  <c r="V9" i="45"/>
  <c r="X9" i="45" s="1"/>
  <c r="W8" i="45"/>
  <c r="V8" i="45"/>
  <c r="W7" i="45"/>
  <c r="V7" i="45"/>
  <c r="X7" i="45" s="1"/>
  <c r="W6" i="45"/>
  <c r="V6" i="45"/>
  <c r="X6" i="45" s="1"/>
  <c r="X14" i="45" l="1"/>
  <c r="X8" i="45"/>
  <c r="O5" i="45"/>
  <c r="O17" i="45"/>
  <c r="O8" i="45"/>
  <c r="O6" i="45"/>
  <c r="O18" i="45"/>
  <c r="O9" i="45"/>
  <c r="O7" i="45"/>
  <c r="O10" i="45"/>
  <c r="O13" i="45"/>
  <c r="O11" i="45"/>
  <c r="O12" i="45"/>
  <c r="O16" i="45"/>
  <c r="O14" i="45"/>
  <c r="O15" i="45"/>
  <c r="O4" i="45" s="1"/>
  <c r="K3" i="10"/>
  <c r="Y29" i="45"/>
  <c r="Y30" i="45"/>
  <c r="Y31" i="45"/>
  <c r="Y32" i="45"/>
  <c r="Y33" i="45"/>
  <c r="Y34" i="45"/>
  <c r="Y28" i="45"/>
  <c r="Y9" i="45"/>
  <c r="Y8" i="45"/>
  <c r="Y19" i="45"/>
  <c r="Y17" i="45"/>
  <c r="Y18" i="45"/>
  <c r="Y20" i="45"/>
  <c r="Y21" i="45"/>
  <c r="Y15" i="45"/>
  <c r="Y16" i="45"/>
  <c r="Y14" i="45" l="1"/>
  <c r="Y13" i="45"/>
  <c r="Y11" i="45"/>
  <c r="Y12" i="45"/>
  <c r="Y10" i="45"/>
  <c r="Y6" i="45"/>
  <c r="Y22" i="45"/>
  <c r="Y7" i="45"/>
  <c r="Y25" i="45"/>
  <c r="Y24" i="45"/>
  <c r="Y23" i="45"/>
  <c r="Y26" i="45"/>
  <c r="K18" i="44"/>
  <c r="K17" i="44"/>
  <c r="K16" i="44"/>
  <c r="K15" i="44"/>
  <c r="K14" i="44"/>
  <c r="K13" i="44"/>
  <c r="K12" i="44"/>
  <c r="K11" i="44"/>
  <c r="K10" i="44"/>
  <c r="K9" i="44"/>
  <c r="K8" i="44"/>
  <c r="K7" i="44"/>
  <c r="K6" i="44"/>
  <c r="K5" i="44"/>
  <c r="K4" i="44"/>
  <c r="K3" i="44"/>
  <c r="K2" i="44"/>
  <c r="T13" i="45" s="1"/>
  <c r="X13" i="45" s="1"/>
  <c r="D5" i="45" l="1"/>
  <c r="C5" i="45"/>
  <c r="D7" i="10"/>
  <c r="D4" i="45" l="1"/>
  <c r="D3" i="45"/>
  <c r="D7" i="45"/>
  <c r="D6" i="45"/>
  <c r="C7" i="45"/>
  <c r="C4" i="45"/>
  <c r="C6" i="45"/>
  <c r="C3" i="45"/>
  <c r="L2" i="39" l="1"/>
  <c r="M2" i="39"/>
  <c r="N2" i="39"/>
  <c r="O2" i="39"/>
  <c r="P2" i="39"/>
  <c r="Q2" i="39"/>
  <c r="L3" i="39"/>
  <c r="M3" i="39"/>
  <c r="N3" i="39"/>
  <c r="O3" i="39"/>
  <c r="Q3" i="39"/>
  <c r="L4" i="39"/>
  <c r="M4" i="39"/>
  <c r="N4" i="39"/>
  <c r="O4" i="39"/>
  <c r="Q4" i="39"/>
  <c r="L5" i="39"/>
  <c r="M5" i="39"/>
  <c r="N5" i="39"/>
  <c r="O5" i="39"/>
  <c r="Q5" i="39"/>
  <c r="L6" i="39"/>
  <c r="M6" i="39"/>
  <c r="N6" i="39"/>
  <c r="O6" i="39"/>
  <c r="Q6" i="39"/>
  <c r="L7" i="39"/>
  <c r="M7" i="39"/>
  <c r="N7" i="39"/>
  <c r="Q7" i="39"/>
  <c r="L8" i="39"/>
  <c r="M8" i="39"/>
  <c r="N8" i="39"/>
  <c r="Q8" i="39"/>
  <c r="L9" i="39"/>
  <c r="M9" i="39"/>
  <c r="N9" i="39"/>
  <c r="Q9" i="39"/>
  <c r="L10" i="39"/>
  <c r="M10" i="39"/>
  <c r="N10" i="39"/>
  <c r="Q10" i="39"/>
  <c r="L11" i="39"/>
  <c r="M11" i="39"/>
  <c r="N11" i="39"/>
  <c r="Q11" i="39"/>
  <c r="L12" i="39"/>
  <c r="M12" i="39"/>
  <c r="N12" i="39"/>
  <c r="Q12" i="39"/>
  <c r="L13" i="39"/>
  <c r="M13" i="39"/>
  <c r="N13" i="39"/>
  <c r="Q13" i="39"/>
  <c r="L14" i="39"/>
  <c r="M14" i="39"/>
  <c r="N14" i="39"/>
  <c r="Q14" i="39"/>
  <c r="L15" i="39"/>
  <c r="M15" i="39"/>
  <c r="N15" i="39"/>
  <c r="Q15" i="39"/>
  <c r="L16" i="39"/>
  <c r="M16" i="39"/>
  <c r="N16" i="39"/>
  <c r="Q16" i="39"/>
  <c r="L17" i="39"/>
  <c r="M17" i="39"/>
  <c r="N17" i="39"/>
  <c r="Q17" i="39"/>
  <c r="L18" i="39"/>
  <c r="M18" i="39"/>
  <c r="N18" i="39"/>
  <c r="Q18" i="39"/>
  <c r="L19" i="39"/>
  <c r="M19" i="39"/>
  <c r="N19" i="39"/>
  <c r="Q19" i="39"/>
  <c r="L20" i="39"/>
  <c r="M20" i="39"/>
  <c r="N20" i="39"/>
  <c r="Q20" i="39"/>
  <c r="L21" i="39"/>
  <c r="M21" i="39"/>
  <c r="N21" i="39"/>
  <c r="Q21" i="39"/>
  <c r="L22" i="39"/>
  <c r="M22" i="39"/>
  <c r="N22" i="39"/>
  <c r="O22" i="39"/>
  <c r="Q22" i="39"/>
  <c r="L23" i="39"/>
  <c r="M23" i="39"/>
  <c r="N23" i="39"/>
  <c r="O23" i="39"/>
  <c r="Q23" i="39"/>
  <c r="L24" i="39"/>
  <c r="M24" i="39"/>
  <c r="N24" i="39"/>
  <c r="O24" i="39"/>
  <c r="Q24" i="39"/>
  <c r="L25" i="39"/>
  <c r="M25" i="39"/>
  <c r="N25" i="39"/>
  <c r="O25" i="39"/>
  <c r="Q25" i="39"/>
  <c r="AG8" i="37" l="1"/>
  <c r="AI5" i="37"/>
  <c r="AG6" i="37"/>
  <c r="AG7" i="37"/>
  <c r="AI6" i="37" l="1"/>
  <c r="AI8" i="37"/>
  <c r="AI7" i="37"/>
  <c r="K5" i="19"/>
  <c r="C4" i="39"/>
  <c r="M9" i="37"/>
  <c r="M10" i="37"/>
  <c r="M11" i="37"/>
  <c r="M12" i="37"/>
  <c r="M13" i="37"/>
  <c r="M14" i="37"/>
  <c r="M15" i="37"/>
  <c r="M16" i="37"/>
  <c r="M17" i="37"/>
  <c r="M18" i="37"/>
  <c r="M19" i="37"/>
  <c r="M20" i="37"/>
  <c r="M21" i="37"/>
  <c r="M22" i="37"/>
  <c r="M23" i="37"/>
  <c r="M24" i="37"/>
  <c r="M25" i="37"/>
  <c r="M26" i="37"/>
  <c r="M27" i="37"/>
  <c r="M28" i="37"/>
  <c r="M29" i="37"/>
  <c r="M30" i="37"/>
  <c r="M31" i="37"/>
  <c r="M32" i="37"/>
  <c r="M33" i="37"/>
  <c r="M34" i="37"/>
  <c r="M35" i="37"/>
  <c r="M36" i="37"/>
  <c r="M37" i="37"/>
  <c r="M38" i="37"/>
  <c r="M39" i="37"/>
  <c r="M40" i="37"/>
  <c r="M41" i="37"/>
  <c r="M42" i="37"/>
  <c r="M43" i="37"/>
  <c r="M44" i="37"/>
  <c r="M45" i="37"/>
  <c r="M46" i="37"/>
  <c r="M47" i="37"/>
  <c r="M48" i="37"/>
  <c r="M49" i="37"/>
  <c r="M50" i="37"/>
  <c r="M51" i="37"/>
  <c r="M52" i="37"/>
  <c r="M53" i="37"/>
  <c r="M54" i="37"/>
  <c r="M55" i="37"/>
  <c r="M56" i="37"/>
  <c r="M57" i="37"/>
  <c r="M58" i="37"/>
  <c r="M59" i="37"/>
  <c r="M60" i="37"/>
  <c r="M61" i="37"/>
  <c r="M62" i="37"/>
  <c r="M63" i="37"/>
  <c r="M64" i="37"/>
  <c r="M65" i="37"/>
  <c r="M66" i="37"/>
  <c r="M67" i="37"/>
  <c r="M68" i="37"/>
  <c r="M69" i="37"/>
  <c r="M70" i="37"/>
  <c r="M71" i="37"/>
  <c r="M72" i="37"/>
  <c r="M73" i="37"/>
  <c r="M74" i="37"/>
  <c r="M75" i="37"/>
  <c r="M76" i="37"/>
  <c r="M77" i="37"/>
  <c r="M78" i="37"/>
  <c r="M79" i="37"/>
  <c r="M80" i="37"/>
  <c r="M81" i="37"/>
  <c r="M82" i="37"/>
  <c r="M83" i="37"/>
  <c r="M84" i="37"/>
  <c r="M85" i="37"/>
  <c r="M86" i="37"/>
  <c r="M87" i="37"/>
  <c r="M88" i="37"/>
  <c r="M89" i="37"/>
  <c r="M90" i="37"/>
  <c r="M91" i="37"/>
  <c r="M92" i="37"/>
  <c r="M93" i="37"/>
  <c r="M94" i="37"/>
  <c r="M95" i="37"/>
  <c r="M96" i="37"/>
  <c r="M97" i="37"/>
  <c r="M98" i="37"/>
  <c r="M99" i="37"/>
  <c r="M100" i="37"/>
  <c r="M101" i="37"/>
  <c r="M102" i="37"/>
  <c r="M103" i="37"/>
  <c r="M104" i="37"/>
  <c r="M105" i="37"/>
  <c r="M106" i="37"/>
  <c r="M107" i="37"/>
  <c r="M108" i="37"/>
  <c r="M109" i="37"/>
  <c r="M110" i="37"/>
  <c r="M111" i="37"/>
  <c r="M112" i="37"/>
  <c r="M113" i="37"/>
  <c r="M114" i="37"/>
  <c r="M115" i="37"/>
  <c r="M116" i="37"/>
  <c r="M117" i="37"/>
  <c r="M118" i="37"/>
  <c r="M119" i="37"/>
  <c r="M120" i="37"/>
  <c r="M121" i="37"/>
  <c r="M122" i="37"/>
  <c r="M123" i="37"/>
  <c r="M124" i="37"/>
  <c r="M125" i="37"/>
  <c r="M126" i="37"/>
  <c r="M127" i="37"/>
  <c r="M128" i="37"/>
  <c r="M129" i="37"/>
  <c r="M130" i="37"/>
  <c r="M131" i="37"/>
  <c r="M132" i="37"/>
  <c r="M133" i="37"/>
  <c r="M134" i="37"/>
  <c r="M135" i="37"/>
  <c r="M136" i="37"/>
  <c r="M137" i="37"/>
  <c r="M138" i="37"/>
  <c r="M139" i="37"/>
  <c r="M140" i="37"/>
  <c r="M141" i="37"/>
  <c r="M142" i="37"/>
  <c r="M143" i="37"/>
  <c r="M144" i="37"/>
  <c r="M145" i="37"/>
  <c r="M146" i="37"/>
  <c r="M147" i="37"/>
  <c r="M148" i="37"/>
  <c r="M149" i="37"/>
  <c r="M150" i="37"/>
  <c r="M151" i="37"/>
  <c r="M152" i="37"/>
  <c r="M153" i="37"/>
  <c r="M154" i="37"/>
  <c r="M155" i="37"/>
  <c r="M156" i="37"/>
  <c r="M157" i="37"/>
  <c r="M158" i="37"/>
  <c r="M159" i="37"/>
  <c r="M160" i="37"/>
  <c r="M161" i="37"/>
  <c r="M162" i="37"/>
  <c r="M163" i="37"/>
  <c r="M164" i="37"/>
  <c r="M165" i="37"/>
  <c r="M166" i="37"/>
  <c r="M167" i="37"/>
  <c r="M168" i="37"/>
  <c r="M169" i="37"/>
  <c r="M170" i="37"/>
  <c r="M171" i="37"/>
  <c r="M172" i="37"/>
  <c r="M173" i="37"/>
  <c r="M174" i="37"/>
  <c r="M175" i="37"/>
  <c r="M176" i="37"/>
  <c r="M177" i="37"/>
  <c r="M178" i="37"/>
  <c r="M179" i="37"/>
  <c r="M180" i="37"/>
  <c r="M181" i="37"/>
  <c r="M182" i="37"/>
  <c r="M183" i="37"/>
  <c r="M184" i="37"/>
  <c r="M185" i="37"/>
  <c r="M186" i="37"/>
  <c r="M187" i="37"/>
  <c r="M188" i="37"/>
  <c r="M189" i="37"/>
  <c r="M190" i="37"/>
  <c r="M191" i="37"/>
  <c r="M192" i="37"/>
  <c r="M193" i="37"/>
  <c r="M194" i="37"/>
  <c r="M195" i="37"/>
  <c r="M196" i="37"/>
  <c r="M197" i="37"/>
  <c r="M198" i="37"/>
  <c r="M199" i="37"/>
  <c r="M200" i="37"/>
  <c r="M201" i="37"/>
  <c r="M202" i="37"/>
  <c r="M203" i="37"/>
  <c r="M204" i="37"/>
  <c r="M205" i="37"/>
  <c r="M206" i="37"/>
  <c r="M207" i="37"/>
  <c r="M208" i="37"/>
  <c r="M209" i="37"/>
  <c r="M210" i="37"/>
  <c r="M211" i="37"/>
  <c r="M212" i="37"/>
  <c r="M213" i="37"/>
  <c r="M214" i="37"/>
  <c r="M215" i="37"/>
  <c r="M216" i="37"/>
  <c r="M217" i="37"/>
  <c r="M218" i="37"/>
  <c r="M219" i="37"/>
  <c r="M220" i="37"/>
  <c r="M221" i="37"/>
  <c r="M222" i="37"/>
  <c r="M223" i="37"/>
  <c r="M224" i="37"/>
  <c r="M225" i="37"/>
  <c r="M226" i="37"/>
  <c r="M227" i="37"/>
  <c r="M228" i="37"/>
  <c r="M229" i="37"/>
  <c r="M230" i="37"/>
  <c r="M231" i="37"/>
  <c r="M232" i="37"/>
  <c r="M233" i="37"/>
  <c r="M234" i="37"/>
  <c r="M235" i="37"/>
  <c r="M236" i="37"/>
  <c r="M237" i="37"/>
  <c r="M238" i="37"/>
  <c r="M239" i="37"/>
  <c r="M240" i="37"/>
  <c r="M241" i="37"/>
  <c r="M242" i="37"/>
  <c r="M243" i="37"/>
  <c r="M244" i="37"/>
  <c r="M245" i="37"/>
  <c r="M246" i="37"/>
  <c r="M247" i="37"/>
  <c r="M248" i="37"/>
  <c r="M249" i="37"/>
  <c r="M250" i="37"/>
  <c r="M251" i="37"/>
  <c r="M252" i="37"/>
  <c r="M253" i="37"/>
  <c r="M254" i="37"/>
  <c r="M255" i="37"/>
  <c r="M256" i="37"/>
  <c r="M257" i="37"/>
  <c r="M258" i="37"/>
  <c r="M259" i="37"/>
  <c r="M260" i="37"/>
  <c r="M261" i="37"/>
  <c r="M262" i="37"/>
  <c r="M263" i="37"/>
  <c r="M264" i="37"/>
  <c r="M265" i="37"/>
  <c r="M266" i="37"/>
  <c r="M267" i="37"/>
  <c r="M268" i="37"/>
  <c r="M269" i="37"/>
  <c r="M270" i="37"/>
  <c r="M271" i="37"/>
  <c r="M272" i="37"/>
  <c r="M273" i="37"/>
  <c r="M274" i="37"/>
  <c r="M275" i="37"/>
  <c r="M276" i="37"/>
  <c r="M277" i="37"/>
  <c r="M278" i="37"/>
  <c r="M279" i="37"/>
  <c r="M280" i="37"/>
  <c r="M281" i="37"/>
  <c r="M282" i="37"/>
  <c r="M283" i="37"/>
  <c r="M284" i="37"/>
  <c r="M285" i="37"/>
  <c r="M286" i="37"/>
  <c r="M287" i="37"/>
  <c r="M288" i="37"/>
  <c r="M289" i="37"/>
  <c r="M290" i="37"/>
  <c r="M291" i="37"/>
  <c r="M292" i="37"/>
  <c r="M293" i="37"/>
  <c r="M294" i="37"/>
  <c r="M295" i="37"/>
  <c r="M296" i="37"/>
  <c r="M297" i="37"/>
  <c r="M298" i="37"/>
  <c r="M299" i="37"/>
  <c r="M300" i="37"/>
  <c r="M301" i="37"/>
  <c r="M302" i="37"/>
  <c r="M303" i="37"/>
  <c r="M304" i="37"/>
  <c r="M305" i="37"/>
  <c r="M306" i="37"/>
  <c r="M307" i="37"/>
  <c r="M308" i="37"/>
  <c r="M309" i="37"/>
  <c r="M310" i="37"/>
  <c r="M311" i="37"/>
  <c r="M312" i="37"/>
  <c r="M313" i="37"/>
  <c r="M314" i="37"/>
  <c r="M315" i="37"/>
  <c r="M316" i="37"/>
  <c r="M317" i="37"/>
  <c r="M318" i="37"/>
  <c r="M319" i="37"/>
  <c r="M320" i="37"/>
  <c r="M321" i="37"/>
  <c r="M322" i="37"/>
  <c r="M323" i="37"/>
  <c r="M324" i="37"/>
  <c r="M325" i="37"/>
  <c r="M326" i="37"/>
  <c r="M327" i="37"/>
  <c r="M328" i="37"/>
  <c r="M329" i="37"/>
  <c r="M330" i="37"/>
  <c r="M331" i="37"/>
  <c r="M332" i="37"/>
  <c r="M333" i="37"/>
  <c r="M334" i="37"/>
  <c r="M335" i="37"/>
  <c r="M336" i="37"/>
  <c r="M337" i="37"/>
  <c r="M338" i="37"/>
  <c r="M339" i="37"/>
  <c r="M340" i="37"/>
  <c r="M341" i="37"/>
  <c r="M342" i="37"/>
  <c r="M343" i="37"/>
  <c r="M344" i="37"/>
  <c r="M345" i="37"/>
  <c r="M346" i="37"/>
  <c r="M347" i="37"/>
  <c r="M348" i="37"/>
  <c r="M349" i="37"/>
  <c r="M350" i="37"/>
  <c r="M351" i="37"/>
  <c r="M352" i="37"/>
  <c r="M353" i="37"/>
  <c r="M354" i="37"/>
  <c r="M355" i="37"/>
  <c r="M356" i="37"/>
  <c r="M357" i="37"/>
  <c r="M358" i="37"/>
  <c r="M359" i="37"/>
  <c r="M360" i="37"/>
  <c r="M361" i="37"/>
  <c r="M362" i="37"/>
  <c r="M363" i="37"/>
  <c r="M364" i="37"/>
  <c r="M365" i="37"/>
  <c r="M366" i="37"/>
  <c r="M367" i="37"/>
  <c r="M368" i="37"/>
  <c r="M369" i="37"/>
  <c r="M370" i="37"/>
  <c r="M371" i="37"/>
  <c r="M372" i="37"/>
  <c r="M373" i="37"/>
  <c r="M374" i="37"/>
  <c r="M375" i="37"/>
  <c r="M376" i="37"/>
  <c r="M377" i="37"/>
  <c r="M378" i="37"/>
  <c r="M379" i="37"/>
  <c r="M380" i="37"/>
  <c r="M381" i="37"/>
  <c r="M382" i="37"/>
  <c r="M383" i="37"/>
  <c r="M384" i="37"/>
  <c r="M385" i="37"/>
  <c r="M386" i="37"/>
  <c r="M387" i="37"/>
  <c r="M388" i="37"/>
  <c r="M389" i="37"/>
  <c r="M390" i="37"/>
  <c r="M391" i="37"/>
  <c r="M392" i="37"/>
  <c r="M393" i="37"/>
  <c r="M394" i="37"/>
  <c r="M395" i="37"/>
  <c r="M396" i="37"/>
  <c r="M397" i="37"/>
  <c r="M398" i="37"/>
  <c r="M399" i="37"/>
  <c r="M400" i="37"/>
  <c r="M401" i="37"/>
  <c r="M402" i="37"/>
  <c r="M403" i="37"/>
  <c r="M404" i="37"/>
  <c r="M405" i="37"/>
  <c r="M406" i="37"/>
  <c r="M407" i="37"/>
  <c r="M408" i="37"/>
  <c r="M409" i="37"/>
  <c r="M410" i="37"/>
  <c r="M411" i="37"/>
  <c r="M412" i="37"/>
  <c r="M413" i="37"/>
  <c r="M414" i="37"/>
  <c r="M415" i="37"/>
  <c r="M416" i="37"/>
  <c r="M417" i="37"/>
  <c r="M418" i="37"/>
  <c r="M419" i="37"/>
  <c r="M420" i="37"/>
  <c r="M421" i="37"/>
  <c r="M422" i="37"/>
  <c r="M423" i="37"/>
  <c r="M424" i="37"/>
  <c r="M425" i="37"/>
  <c r="M426" i="37"/>
  <c r="M427" i="37"/>
  <c r="M428" i="37"/>
  <c r="M429" i="37"/>
  <c r="M430" i="37"/>
  <c r="M431" i="37"/>
  <c r="M432" i="37"/>
  <c r="M433" i="37"/>
  <c r="M434" i="37"/>
  <c r="M435" i="37"/>
  <c r="M436" i="37"/>
  <c r="M437" i="37"/>
  <c r="M438" i="37"/>
  <c r="M439" i="37"/>
  <c r="M440" i="37"/>
  <c r="M441" i="37"/>
  <c r="M442" i="37"/>
  <c r="M443" i="37"/>
  <c r="M444" i="37"/>
  <c r="M445" i="37"/>
  <c r="M446" i="37"/>
  <c r="M447" i="37"/>
  <c r="M448" i="37"/>
  <c r="M449" i="37"/>
  <c r="M450" i="37"/>
  <c r="M451" i="37"/>
  <c r="M452" i="37"/>
  <c r="M453" i="37"/>
  <c r="M454" i="37"/>
  <c r="M455" i="37"/>
  <c r="M456" i="37"/>
  <c r="M457" i="37"/>
  <c r="M458" i="37"/>
  <c r="M459" i="37"/>
  <c r="M460" i="37"/>
  <c r="M461" i="37"/>
  <c r="M462" i="37"/>
  <c r="M463" i="37"/>
  <c r="M464" i="37"/>
  <c r="M465" i="37"/>
  <c r="M466" i="37"/>
  <c r="M467" i="37"/>
  <c r="M468" i="37"/>
  <c r="M469" i="37"/>
  <c r="M470" i="37"/>
  <c r="M471" i="37"/>
  <c r="M472" i="37"/>
  <c r="M473" i="37"/>
  <c r="M474" i="37"/>
  <c r="M475" i="37"/>
  <c r="M476" i="37"/>
  <c r="M477" i="37"/>
  <c r="M478" i="37"/>
  <c r="M479" i="37"/>
  <c r="M480" i="37"/>
  <c r="M481" i="37"/>
  <c r="M482" i="37"/>
  <c r="M483" i="37"/>
  <c r="M484" i="37"/>
  <c r="M485" i="37"/>
  <c r="M486" i="37"/>
  <c r="M487" i="37"/>
  <c r="M488" i="37"/>
  <c r="M489" i="37"/>
  <c r="M490" i="37"/>
  <c r="M491" i="37"/>
  <c r="M492" i="37"/>
  <c r="M493" i="37"/>
  <c r="M494" i="37"/>
  <c r="M495" i="37"/>
  <c r="M496" i="37"/>
  <c r="M497" i="37"/>
  <c r="M498" i="37"/>
  <c r="M499" i="37"/>
  <c r="M500" i="37"/>
  <c r="M501" i="37"/>
  <c r="M502" i="37"/>
  <c r="M503" i="37"/>
  <c r="M504" i="37"/>
  <c r="M505" i="37"/>
  <c r="M506" i="37"/>
  <c r="M507" i="37"/>
  <c r="M508" i="37"/>
  <c r="M509" i="37"/>
  <c r="M510" i="37"/>
  <c r="M511" i="37"/>
  <c r="M512" i="37"/>
  <c r="M513" i="37"/>
  <c r="M514" i="37"/>
  <c r="M515" i="37"/>
  <c r="M516" i="37"/>
  <c r="M517" i="37"/>
  <c r="M518" i="37"/>
  <c r="M519" i="37"/>
  <c r="M520" i="37"/>
  <c r="M521" i="37"/>
  <c r="M522" i="37"/>
  <c r="M523" i="37"/>
  <c r="M524" i="37"/>
  <c r="M525" i="37"/>
  <c r="M526" i="37"/>
  <c r="M527" i="37"/>
  <c r="M528" i="37"/>
  <c r="M529" i="37"/>
  <c r="M530" i="37"/>
  <c r="M531" i="37"/>
  <c r="M532" i="37"/>
  <c r="M533" i="37"/>
  <c r="M534" i="37"/>
  <c r="M535" i="37"/>
  <c r="M536" i="37"/>
  <c r="M537" i="37"/>
  <c r="M538" i="37"/>
  <c r="M539" i="37"/>
  <c r="M540" i="37"/>
  <c r="M541" i="37"/>
  <c r="M542" i="37"/>
  <c r="M543" i="37"/>
  <c r="M544" i="37"/>
  <c r="M545" i="37"/>
  <c r="M546" i="37"/>
  <c r="M547" i="37"/>
  <c r="M548" i="37"/>
  <c r="M549" i="37"/>
  <c r="M550" i="37"/>
  <c r="M551" i="37"/>
  <c r="M552" i="37"/>
  <c r="M553" i="37"/>
  <c r="M554" i="37"/>
  <c r="M555" i="37"/>
  <c r="M556" i="37"/>
  <c r="M557" i="37"/>
  <c r="M558" i="37"/>
  <c r="M559" i="37"/>
  <c r="M560" i="37"/>
  <c r="M561" i="37"/>
  <c r="M562" i="37"/>
  <c r="M563" i="37"/>
  <c r="M564" i="37"/>
  <c r="M565" i="37"/>
  <c r="M566" i="37"/>
  <c r="M567" i="37"/>
  <c r="M568" i="37"/>
  <c r="M569" i="37"/>
  <c r="M570" i="37"/>
  <c r="M571" i="37"/>
  <c r="M572" i="37"/>
  <c r="M573" i="37"/>
  <c r="M574" i="37"/>
  <c r="M575" i="37"/>
  <c r="M576" i="37"/>
  <c r="M577" i="37"/>
  <c r="M578" i="37"/>
  <c r="M579" i="37"/>
  <c r="M580" i="37"/>
  <c r="M581" i="37"/>
  <c r="M582" i="37"/>
  <c r="M583" i="37"/>
  <c r="M584" i="37"/>
  <c r="M585" i="37"/>
  <c r="M586" i="37"/>
  <c r="M587" i="37"/>
  <c r="M588" i="37"/>
  <c r="M589" i="37"/>
  <c r="M590" i="37"/>
  <c r="M591" i="37"/>
  <c r="M592" i="37"/>
  <c r="M593" i="37"/>
  <c r="M594" i="37"/>
  <c r="M595" i="37"/>
  <c r="M596" i="37"/>
  <c r="M597" i="37"/>
  <c r="M598" i="37"/>
  <c r="M599" i="37"/>
  <c r="M600" i="37"/>
  <c r="M601" i="37"/>
  <c r="M602" i="37"/>
  <c r="M603" i="37"/>
  <c r="M604" i="37"/>
  <c r="M605" i="37"/>
  <c r="M606" i="37"/>
  <c r="M607" i="37"/>
  <c r="M608" i="37"/>
  <c r="M609" i="37"/>
  <c r="M610" i="37"/>
  <c r="M611" i="37"/>
  <c r="M612" i="37"/>
  <c r="M613" i="37"/>
  <c r="M614" i="37"/>
  <c r="M615" i="37"/>
  <c r="M616" i="37"/>
  <c r="M617" i="37"/>
  <c r="M618" i="37"/>
  <c r="M619" i="37"/>
  <c r="M620" i="37"/>
  <c r="M621" i="37"/>
  <c r="M622" i="37"/>
  <c r="M623" i="37"/>
  <c r="M624" i="37"/>
  <c r="M625" i="37"/>
  <c r="M626" i="37"/>
  <c r="M627" i="37"/>
  <c r="M628" i="37"/>
  <c r="M629" i="37"/>
  <c r="M630" i="37"/>
  <c r="M631" i="37"/>
  <c r="M632" i="37"/>
  <c r="M633" i="37"/>
  <c r="M634" i="37"/>
  <c r="M635" i="37"/>
  <c r="M636" i="37"/>
  <c r="M637" i="37"/>
  <c r="M638" i="37"/>
  <c r="M639" i="37"/>
  <c r="M640" i="37"/>
  <c r="M641" i="37"/>
  <c r="M642" i="37"/>
  <c r="M643" i="37"/>
  <c r="M644" i="37"/>
  <c r="M645" i="37"/>
  <c r="M646" i="37"/>
  <c r="M647" i="37"/>
  <c r="M648" i="37"/>
  <c r="M649" i="37"/>
  <c r="M650" i="37"/>
  <c r="M651" i="37"/>
  <c r="M652" i="37"/>
  <c r="M653" i="37"/>
  <c r="M654" i="37"/>
  <c r="M655" i="37"/>
  <c r="M656" i="37"/>
  <c r="M657" i="37"/>
  <c r="M658" i="37"/>
  <c r="M659" i="37"/>
  <c r="M660" i="37"/>
  <c r="M661" i="37"/>
  <c r="M662" i="37"/>
  <c r="M663" i="37"/>
  <c r="M664" i="37"/>
  <c r="M665" i="37"/>
  <c r="M666" i="37"/>
  <c r="M667" i="37"/>
  <c r="M668" i="37"/>
  <c r="M669" i="37"/>
  <c r="M670" i="37"/>
  <c r="M671" i="37"/>
  <c r="M672" i="37"/>
  <c r="M673" i="37"/>
  <c r="M674" i="37"/>
  <c r="M675" i="37"/>
  <c r="M676" i="37"/>
  <c r="M677" i="37"/>
  <c r="M678" i="37"/>
  <c r="M679" i="37"/>
  <c r="M680" i="37"/>
  <c r="M681" i="37"/>
  <c r="M682" i="37"/>
  <c r="M683" i="37"/>
  <c r="M684" i="37"/>
  <c r="M685" i="37"/>
  <c r="M686" i="37"/>
  <c r="M687" i="37"/>
  <c r="M688" i="37"/>
  <c r="M689" i="37"/>
  <c r="M690" i="37"/>
  <c r="M691" i="37"/>
  <c r="M692" i="37"/>
  <c r="M693" i="37"/>
  <c r="M694" i="37"/>
  <c r="M695" i="37"/>
  <c r="M696" i="37"/>
  <c r="M697" i="37"/>
  <c r="M698" i="37"/>
  <c r="M699" i="37"/>
  <c r="M700" i="37"/>
  <c r="M701" i="37"/>
  <c r="M702" i="37"/>
  <c r="M703" i="37"/>
  <c r="M704" i="37"/>
  <c r="M705" i="37"/>
  <c r="M706" i="37"/>
  <c r="M707" i="37"/>
  <c r="M708" i="37"/>
  <c r="M709" i="37"/>
  <c r="M710" i="37"/>
  <c r="M711" i="37"/>
  <c r="M712" i="37"/>
  <c r="M713" i="37"/>
  <c r="M714" i="37"/>
  <c r="M715" i="37"/>
  <c r="M716" i="37"/>
  <c r="M717" i="37"/>
  <c r="M718" i="37"/>
  <c r="M719" i="37"/>
  <c r="M720" i="37"/>
  <c r="M721" i="37"/>
  <c r="M722" i="37"/>
  <c r="M723" i="37"/>
  <c r="M724" i="37"/>
  <c r="M725" i="37"/>
  <c r="M726" i="37"/>
  <c r="M727" i="37"/>
  <c r="M728" i="37"/>
  <c r="M729" i="37"/>
  <c r="M730" i="37"/>
  <c r="M731" i="37"/>
  <c r="M732" i="37"/>
  <c r="M733" i="37"/>
  <c r="M734" i="37"/>
  <c r="M735" i="37"/>
  <c r="M736" i="37"/>
  <c r="M737" i="37"/>
  <c r="M738" i="37"/>
  <c r="M739" i="37"/>
  <c r="M740" i="37"/>
  <c r="M741" i="37"/>
  <c r="M742" i="37"/>
  <c r="M743" i="37"/>
  <c r="M744" i="37"/>
  <c r="M745" i="37"/>
  <c r="M746" i="37"/>
  <c r="M747" i="37"/>
  <c r="M748" i="37"/>
  <c r="M749" i="37"/>
  <c r="M750" i="37"/>
  <c r="M751" i="37"/>
  <c r="M752" i="37"/>
  <c r="M753" i="37"/>
  <c r="M754" i="37"/>
  <c r="M755" i="37"/>
  <c r="M756" i="37"/>
  <c r="M757" i="37"/>
  <c r="M758" i="37"/>
  <c r="M759" i="37"/>
  <c r="M760" i="37"/>
  <c r="M761" i="37"/>
  <c r="M762" i="37"/>
  <c r="M763" i="37"/>
  <c r="M764" i="37"/>
  <c r="M765" i="37"/>
  <c r="M766" i="37"/>
  <c r="M767" i="37"/>
  <c r="M768" i="37"/>
  <c r="M769" i="37"/>
  <c r="M770" i="37"/>
  <c r="M771" i="37"/>
  <c r="M772" i="37"/>
  <c r="M773" i="37"/>
  <c r="M774" i="37"/>
  <c r="M775" i="37"/>
  <c r="M776" i="37"/>
  <c r="M777" i="37"/>
  <c r="M778" i="37"/>
  <c r="M779" i="37"/>
  <c r="M780" i="37"/>
  <c r="M781" i="37"/>
  <c r="M782" i="37"/>
  <c r="M783" i="37"/>
  <c r="M784" i="37"/>
  <c r="M785" i="37"/>
  <c r="M786" i="37"/>
  <c r="M787" i="37"/>
  <c r="M788" i="37"/>
  <c r="M789" i="37"/>
  <c r="M790" i="37"/>
  <c r="M791" i="37"/>
  <c r="M792" i="37"/>
  <c r="M793" i="37"/>
  <c r="M794" i="37"/>
  <c r="M795" i="37"/>
  <c r="M796" i="37"/>
  <c r="M797" i="37"/>
  <c r="M798" i="37"/>
  <c r="M799" i="37"/>
  <c r="M800" i="37"/>
  <c r="M801" i="37"/>
  <c r="M802" i="37"/>
  <c r="M803" i="37"/>
  <c r="M804" i="37"/>
  <c r="M805" i="37"/>
  <c r="M806" i="37"/>
  <c r="M807" i="37"/>
  <c r="M808" i="37"/>
  <c r="M809" i="37"/>
  <c r="M810" i="37"/>
  <c r="M811" i="37"/>
  <c r="M812" i="37"/>
  <c r="M813" i="37"/>
  <c r="M814" i="37"/>
  <c r="M815" i="37"/>
  <c r="M816" i="37"/>
  <c r="M817" i="37"/>
  <c r="M818" i="37"/>
  <c r="M819" i="37"/>
  <c r="M820" i="37"/>
  <c r="M821" i="37"/>
  <c r="M822" i="37"/>
  <c r="M823" i="37"/>
  <c r="M824" i="37"/>
  <c r="M825" i="37"/>
  <c r="M826" i="37"/>
  <c r="M827" i="37"/>
  <c r="M828" i="37"/>
  <c r="M829" i="37"/>
  <c r="M830" i="37"/>
  <c r="M831" i="37"/>
  <c r="M832" i="37"/>
  <c r="M833" i="37"/>
  <c r="M834" i="37"/>
  <c r="M835" i="37"/>
  <c r="M836" i="37"/>
  <c r="M837" i="37"/>
  <c r="M838" i="37"/>
  <c r="M839" i="37"/>
  <c r="M840" i="37"/>
  <c r="M841" i="37"/>
  <c r="M842" i="37"/>
  <c r="M843" i="37"/>
  <c r="M844" i="37"/>
  <c r="M845" i="37"/>
  <c r="M846" i="37"/>
  <c r="M847" i="37"/>
  <c r="M848" i="37"/>
  <c r="M849" i="37"/>
  <c r="M850" i="37"/>
  <c r="M851" i="37"/>
  <c r="M852" i="37"/>
  <c r="M853" i="37"/>
  <c r="M854" i="37"/>
  <c r="M855" i="37"/>
  <c r="M856" i="37"/>
  <c r="M857" i="37"/>
  <c r="M858" i="37"/>
  <c r="M859" i="37"/>
  <c r="M860" i="37"/>
  <c r="M861" i="37"/>
  <c r="M862" i="37"/>
  <c r="M863" i="37"/>
  <c r="M864" i="37"/>
  <c r="M865" i="37"/>
  <c r="M866" i="37"/>
  <c r="M867" i="37"/>
  <c r="M868" i="37"/>
  <c r="M869" i="37"/>
  <c r="M870" i="37"/>
  <c r="M871" i="37"/>
  <c r="M872" i="37"/>
  <c r="M873" i="37"/>
  <c r="M874" i="37"/>
  <c r="M875" i="37"/>
  <c r="M876" i="37"/>
  <c r="M877" i="37"/>
  <c r="M878" i="37"/>
  <c r="M879" i="37"/>
  <c r="M880" i="37"/>
  <c r="M881" i="37"/>
  <c r="M882" i="37"/>
  <c r="M883" i="37"/>
  <c r="M884" i="37"/>
  <c r="M885" i="37"/>
  <c r="M886" i="37"/>
  <c r="M887" i="37"/>
  <c r="M888" i="37"/>
  <c r="M889" i="37"/>
  <c r="M890" i="37"/>
  <c r="M891" i="37"/>
  <c r="M892" i="37"/>
  <c r="M893" i="37"/>
  <c r="M894" i="37"/>
  <c r="M895" i="37"/>
  <c r="M896" i="37"/>
  <c r="M897" i="37"/>
  <c r="M898" i="37"/>
  <c r="M899" i="37"/>
  <c r="M900" i="37"/>
  <c r="M901" i="37"/>
  <c r="M902" i="37"/>
  <c r="M903" i="37"/>
  <c r="M904" i="37"/>
  <c r="M905" i="37"/>
  <c r="M906" i="37"/>
  <c r="M907" i="37"/>
  <c r="M908" i="37"/>
  <c r="M909" i="37"/>
  <c r="M910" i="37"/>
  <c r="M911" i="37"/>
  <c r="M912" i="37"/>
  <c r="M913" i="37"/>
  <c r="M914" i="37"/>
  <c r="M915" i="37"/>
  <c r="M916" i="37"/>
  <c r="M917" i="37"/>
  <c r="M918" i="37"/>
  <c r="M919" i="37"/>
  <c r="M920" i="37"/>
  <c r="M921" i="37"/>
  <c r="M922" i="37"/>
  <c r="M923" i="37"/>
  <c r="M924" i="37"/>
  <c r="M925" i="37"/>
  <c r="M926" i="37"/>
  <c r="M927" i="37"/>
  <c r="M928" i="37"/>
  <c r="M929" i="37"/>
  <c r="M930" i="37"/>
  <c r="M931" i="37"/>
  <c r="M932" i="37"/>
  <c r="M933" i="37"/>
  <c r="M934" i="37"/>
  <c r="M935" i="37"/>
  <c r="M936" i="37"/>
  <c r="M937" i="37"/>
  <c r="M938" i="37"/>
  <c r="M939" i="37"/>
  <c r="M940" i="37"/>
  <c r="M941" i="37"/>
  <c r="M942" i="37"/>
  <c r="M943" i="37"/>
  <c r="M944" i="37"/>
  <c r="M945" i="37"/>
  <c r="M946" i="37"/>
  <c r="M947" i="37"/>
  <c r="M948" i="37"/>
  <c r="M949" i="37"/>
  <c r="M950" i="37"/>
  <c r="M951" i="37"/>
  <c r="M952" i="37"/>
  <c r="M953" i="37"/>
  <c r="M954" i="37"/>
  <c r="M955" i="37"/>
  <c r="M956" i="37"/>
  <c r="M957" i="37"/>
  <c r="M958" i="37"/>
  <c r="M959" i="37"/>
  <c r="M960" i="37"/>
  <c r="M961" i="37"/>
  <c r="M962" i="37"/>
  <c r="M963" i="37"/>
  <c r="M964" i="37"/>
  <c r="M965" i="37"/>
  <c r="M966" i="37"/>
  <c r="M967" i="37"/>
  <c r="M968" i="37"/>
  <c r="M969" i="37"/>
  <c r="M970" i="37"/>
  <c r="M971" i="37"/>
  <c r="M972" i="37"/>
  <c r="M973" i="37"/>
  <c r="M974" i="37"/>
  <c r="M975" i="37"/>
  <c r="M976" i="37"/>
  <c r="M977" i="37"/>
  <c r="M978" i="37"/>
  <c r="M979" i="37"/>
  <c r="M980" i="37"/>
  <c r="M981" i="37"/>
  <c r="M982" i="37"/>
  <c r="M983" i="37"/>
  <c r="M984" i="37"/>
  <c r="M985" i="37"/>
  <c r="M986" i="37"/>
  <c r="M987" i="37"/>
  <c r="M988" i="37"/>
  <c r="M989" i="37"/>
  <c r="M990" i="37"/>
  <c r="M991" i="37"/>
  <c r="M992" i="37"/>
  <c r="M993" i="37"/>
  <c r="M994" i="37"/>
  <c r="M995" i="37"/>
  <c r="M996" i="37"/>
  <c r="M997" i="37"/>
  <c r="M998" i="37"/>
  <c r="M999" i="37"/>
  <c r="M1000" i="37"/>
  <c r="M1001" i="37"/>
  <c r="M1002" i="37"/>
  <c r="M1003" i="37"/>
  <c r="M1004" i="37"/>
  <c r="M1005" i="37"/>
  <c r="M1006" i="37"/>
  <c r="M1007" i="37"/>
  <c r="M1008" i="37"/>
  <c r="M1009" i="37"/>
  <c r="M1010" i="37"/>
  <c r="M1011" i="37"/>
  <c r="M1012" i="37"/>
  <c r="M1013" i="37"/>
  <c r="M1014" i="37"/>
  <c r="M1015" i="37"/>
  <c r="M1016" i="37"/>
  <c r="M1017" i="37"/>
  <c r="M1018" i="37"/>
  <c r="M1019" i="37"/>
  <c r="M1020" i="37"/>
  <c r="M1021" i="37"/>
  <c r="M1022" i="37"/>
  <c r="M1023" i="37"/>
  <c r="M1024" i="37"/>
  <c r="M1025" i="37"/>
  <c r="M1026" i="37"/>
  <c r="M1027" i="37"/>
  <c r="M1028" i="37"/>
  <c r="M1029" i="37"/>
  <c r="M1030" i="37"/>
  <c r="M1031" i="37"/>
  <c r="M1032" i="37"/>
  <c r="M1033" i="37"/>
  <c r="M1034" i="37"/>
  <c r="M1035" i="37"/>
  <c r="M1036" i="37"/>
  <c r="M1037" i="37"/>
  <c r="M1038" i="37"/>
  <c r="M1039" i="37"/>
  <c r="M1040" i="37"/>
  <c r="M1041" i="37"/>
  <c r="M1042" i="37"/>
  <c r="M1043" i="37"/>
  <c r="M1044" i="37"/>
  <c r="M1045" i="37"/>
  <c r="M1046" i="37"/>
  <c r="M1047" i="37"/>
  <c r="M1048" i="37"/>
  <c r="M1049" i="37"/>
  <c r="M1050" i="37"/>
  <c r="M1051" i="37"/>
  <c r="M1052" i="37"/>
  <c r="M1053" i="37"/>
  <c r="M1054" i="37"/>
  <c r="M1055" i="37"/>
  <c r="M1056" i="37"/>
  <c r="M1057" i="37"/>
  <c r="M1058" i="37"/>
  <c r="M1059" i="37"/>
  <c r="M1060" i="37"/>
  <c r="M1061" i="37"/>
  <c r="M1062" i="37"/>
  <c r="M1063" i="37"/>
  <c r="M1064" i="37"/>
  <c r="M1065" i="37"/>
  <c r="M1066" i="37"/>
  <c r="M1067" i="37"/>
  <c r="M1068" i="37"/>
  <c r="M1069" i="37"/>
  <c r="M1070" i="37"/>
  <c r="M1071" i="37"/>
  <c r="M1072" i="37"/>
  <c r="M1073" i="37"/>
  <c r="M1074" i="37"/>
  <c r="M1075" i="37"/>
  <c r="M1076" i="37"/>
  <c r="M1077" i="37"/>
  <c r="M1078" i="37"/>
  <c r="M1079" i="37"/>
  <c r="M1080" i="37"/>
  <c r="M1081" i="37"/>
  <c r="M1082" i="37"/>
  <c r="M1083" i="37"/>
  <c r="M1084" i="37"/>
  <c r="M1085" i="37"/>
  <c r="M1086" i="37"/>
  <c r="M1087" i="37"/>
  <c r="M1088" i="37"/>
  <c r="M1089" i="37"/>
  <c r="M1090" i="37"/>
  <c r="M1091" i="37"/>
  <c r="M1092" i="37"/>
  <c r="M1093" i="37"/>
  <c r="M1094" i="37"/>
  <c r="M1095" i="37"/>
  <c r="M1096" i="37"/>
  <c r="M1097" i="37"/>
  <c r="M1098" i="37"/>
  <c r="M1099" i="37"/>
  <c r="M1100" i="37"/>
  <c r="M1101" i="37"/>
  <c r="M1102" i="37"/>
  <c r="M1103" i="37"/>
  <c r="M1104" i="37"/>
  <c r="M1105" i="37"/>
  <c r="M1106" i="37"/>
  <c r="M1107" i="37"/>
  <c r="M1108" i="37"/>
  <c r="M1109" i="37"/>
  <c r="M1110" i="37"/>
  <c r="M1111" i="37"/>
  <c r="M1112" i="37"/>
  <c r="M1113" i="37"/>
  <c r="M1114" i="37"/>
  <c r="M1115" i="37"/>
  <c r="M1116" i="37"/>
  <c r="M1117" i="37"/>
  <c r="M1118" i="37"/>
  <c r="M1119" i="37"/>
  <c r="M1120" i="37"/>
  <c r="M1121" i="37"/>
  <c r="M1122" i="37"/>
  <c r="M1123" i="37"/>
  <c r="M1124" i="37"/>
  <c r="M1125" i="37"/>
  <c r="M1126" i="37"/>
  <c r="M1127" i="37"/>
  <c r="M1128" i="37"/>
  <c r="M1129" i="37"/>
  <c r="M1130" i="37"/>
  <c r="M1131" i="37"/>
  <c r="M1132" i="37"/>
  <c r="M1133" i="37"/>
  <c r="M1134" i="37"/>
  <c r="M1135" i="37"/>
  <c r="M1136" i="37"/>
  <c r="M1137" i="37"/>
  <c r="M1138" i="37"/>
  <c r="M1139" i="37"/>
  <c r="M1140" i="37"/>
  <c r="M1141" i="37"/>
  <c r="M1142" i="37"/>
  <c r="M1143" i="37"/>
  <c r="M1144" i="37"/>
  <c r="M1145" i="37"/>
  <c r="M1146" i="37"/>
  <c r="M1147" i="37"/>
  <c r="M1148" i="37"/>
  <c r="M1149" i="37"/>
  <c r="M1150" i="37"/>
  <c r="M1151" i="37"/>
  <c r="M1152" i="37"/>
  <c r="M1153" i="37"/>
  <c r="M1154" i="37"/>
  <c r="M1155" i="37"/>
  <c r="M1156" i="37"/>
  <c r="M1157" i="37"/>
  <c r="M1158" i="37"/>
  <c r="M1159" i="37"/>
  <c r="M1160" i="37"/>
  <c r="M1161" i="37"/>
  <c r="M1162" i="37"/>
  <c r="M1163" i="37"/>
  <c r="M1164" i="37"/>
  <c r="M1165" i="37"/>
  <c r="M1166" i="37"/>
  <c r="M1167" i="37"/>
  <c r="M1168" i="37"/>
  <c r="M1169" i="37"/>
  <c r="M1170" i="37"/>
  <c r="M1171" i="37"/>
  <c r="M1172" i="37"/>
  <c r="M1173" i="37"/>
  <c r="M1174" i="37"/>
  <c r="M1175" i="37"/>
  <c r="M1176" i="37"/>
  <c r="M1177" i="37"/>
  <c r="M1178" i="37"/>
  <c r="M1179" i="37"/>
  <c r="M1180" i="37"/>
  <c r="M1181" i="37"/>
  <c r="M1182" i="37"/>
  <c r="M1183" i="37"/>
  <c r="M1184" i="37"/>
  <c r="M1185" i="37"/>
  <c r="M1186" i="37"/>
  <c r="M1187" i="37"/>
  <c r="M1188" i="37"/>
  <c r="M1189" i="37"/>
  <c r="M1190" i="37"/>
  <c r="M1191" i="37"/>
  <c r="M1192" i="37"/>
  <c r="M1193" i="37"/>
  <c r="M1194" i="37"/>
  <c r="M1195" i="37"/>
  <c r="M1196" i="37"/>
  <c r="M1197" i="37"/>
  <c r="M1198" i="37"/>
  <c r="M1199" i="37"/>
  <c r="M1200" i="37"/>
  <c r="M1201" i="37"/>
  <c r="M1202" i="37"/>
  <c r="M1203" i="37"/>
  <c r="M1204" i="37"/>
  <c r="M1205" i="37"/>
  <c r="M1206" i="37"/>
  <c r="M1207" i="37"/>
  <c r="M1208" i="37"/>
  <c r="M1209" i="37"/>
  <c r="M1210" i="37"/>
  <c r="M1211" i="37"/>
  <c r="M1212" i="37"/>
  <c r="M1213" i="37"/>
  <c r="M1214" i="37"/>
  <c r="M1215" i="37"/>
  <c r="M1216" i="37"/>
  <c r="M1217" i="37"/>
  <c r="M1218" i="37"/>
  <c r="M1219" i="37"/>
  <c r="M1220" i="37"/>
  <c r="M1221" i="37"/>
  <c r="M1222" i="37"/>
  <c r="M1223" i="37"/>
  <c r="M1224" i="37"/>
  <c r="M1225" i="37"/>
  <c r="M1226" i="37"/>
  <c r="M1227" i="37"/>
  <c r="M1228" i="37"/>
  <c r="M1229" i="37"/>
  <c r="M1230" i="37"/>
  <c r="M1231" i="37"/>
  <c r="M1232" i="37"/>
  <c r="M1233" i="37"/>
  <c r="M1234" i="37"/>
  <c r="M1235" i="37"/>
  <c r="M1236" i="37"/>
  <c r="M1237" i="37"/>
  <c r="M1238" i="37"/>
  <c r="M1239" i="37"/>
  <c r="M1240" i="37"/>
  <c r="M1241" i="37"/>
  <c r="M1242" i="37"/>
  <c r="M1243" i="37"/>
  <c r="M1244" i="37"/>
  <c r="M1245" i="37"/>
  <c r="M1246" i="37"/>
  <c r="M1247" i="37"/>
  <c r="M1248" i="37"/>
  <c r="M1249" i="37"/>
  <c r="M1250" i="37"/>
  <c r="M1251" i="37"/>
  <c r="M1252" i="37"/>
  <c r="M1253" i="37"/>
  <c r="M1254" i="37"/>
  <c r="M1255" i="37"/>
  <c r="M1256" i="37"/>
  <c r="M1257" i="37"/>
  <c r="M1258" i="37"/>
  <c r="M1259" i="37"/>
  <c r="M1260" i="37"/>
  <c r="M1261" i="37"/>
  <c r="M1262" i="37"/>
  <c r="M1263" i="37"/>
  <c r="M1264" i="37"/>
  <c r="M1265" i="37"/>
  <c r="M1266" i="37"/>
  <c r="M1267" i="37"/>
  <c r="M1268" i="37"/>
  <c r="M1269" i="37"/>
  <c r="M1270" i="37"/>
  <c r="M1271" i="37"/>
  <c r="M1272" i="37"/>
  <c r="M1273" i="37"/>
  <c r="M1274" i="37"/>
  <c r="M1275" i="37"/>
  <c r="M1276" i="37"/>
  <c r="M1277" i="37"/>
  <c r="M1278" i="37"/>
  <c r="M1279" i="37"/>
  <c r="M1280" i="37"/>
  <c r="M1281" i="37"/>
  <c r="M1282" i="37"/>
  <c r="M1283" i="37"/>
  <c r="M1284" i="37"/>
  <c r="M1285" i="37"/>
  <c r="M1286" i="37"/>
  <c r="M1287" i="37"/>
  <c r="M1288" i="37"/>
  <c r="M1289" i="37"/>
  <c r="M1290" i="37"/>
  <c r="M1291" i="37"/>
  <c r="M1292" i="37"/>
  <c r="M1293" i="37"/>
  <c r="M1294" i="37"/>
  <c r="M1295" i="37"/>
  <c r="M1296" i="37"/>
  <c r="M1297" i="37"/>
  <c r="M1298" i="37"/>
  <c r="M1299" i="37"/>
  <c r="M1300" i="37"/>
  <c r="M1301" i="37"/>
  <c r="M1302" i="37"/>
  <c r="M1303" i="37"/>
  <c r="M1304" i="37"/>
  <c r="M1305" i="37"/>
  <c r="M1306" i="37"/>
  <c r="M1307" i="37"/>
  <c r="M1308" i="37"/>
  <c r="M1309" i="37"/>
  <c r="M1310" i="37"/>
  <c r="M1311" i="37"/>
  <c r="M1312" i="37"/>
  <c r="M1313" i="37"/>
  <c r="M1314" i="37"/>
  <c r="M1315" i="37"/>
  <c r="M1316" i="37"/>
  <c r="M1317" i="37"/>
  <c r="M1318" i="37"/>
  <c r="M1319" i="37"/>
  <c r="M1320" i="37"/>
  <c r="M1321" i="37"/>
  <c r="M1322" i="37"/>
  <c r="M1323" i="37"/>
  <c r="M1324" i="37"/>
  <c r="M1325" i="37"/>
  <c r="M1326" i="37"/>
  <c r="M1327" i="37"/>
  <c r="M1328" i="37"/>
  <c r="M1329" i="37"/>
  <c r="M1330" i="37"/>
  <c r="M1331" i="37"/>
  <c r="M1332" i="37"/>
  <c r="M1333" i="37"/>
  <c r="M1334" i="37"/>
  <c r="M1335" i="37"/>
  <c r="M1336" i="37"/>
  <c r="M1337" i="37"/>
  <c r="M1338" i="37"/>
  <c r="M1339" i="37"/>
  <c r="M1340" i="37"/>
  <c r="M1341" i="37"/>
  <c r="M1342" i="37"/>
  <c r="M1343" i="37"/>
  <c r="M1344" i="37"/>
  <c r="M1345" i="37"/>
  <c r="M1346" i="37"/>
  <c r="M1347" i="37"/>
  <c r="M1348" i="37"/>
  <c r="M1349" i="37"/>
  <c r="M1350" i="37"/>
  <c r="M1351" i="37"/>
  <c r="M1352" i="37"/>
  <c r="M1353" i="37"/>
  <c r="M1354" i="37"/>
  <c r="M1355" i="37"/>
  <c r="M1356" i="37"/>
  <c r="M1357" i="37"/>
  <c r="M1358" i="37"/>
  <c r="M1359" i="37"/>
  <c r="M1360" i="37"/>
  <c r="M1361" i="37"/>
  <c r="M1362" i="37"/>
  <c r="M1363" i="37"/>
  <c r="M1364" i="37"/>
  <c r="M1365" i="37"/>
  <c r="M1366" i="37"/>
  <c r="M1367" i="37"/>
  <c r="M1368" i="37"/>
  <c r="M1369" i="37"/>
  <c r="M1370" i="37"/>
  <c r="M1371" i="37"/>
  <c r="M1372" i="37"/>
  <c r="M1373" i="37"/>
  <c r="M1374" i="37"/>
  <c r="M1375" i="37"/>
  <c r="M1376" i="37"/>
  <c r="M1377" i="37"/>
  <c r="M1378" i="37"/>
  <c r="M1379" i="37"/>
  <c r="M1380" i="37"/>
  <c r="M1381" i="37"/>
  <c r="M1382" i="37"/>
  <c r="M1383" i="37"/>
  <c r="M1384" i="37"/>
  <c r="M1385" i="37"/>
  <c r="M1386" i="37"/>
  <c r="M1387" i="37"/>
  <c r="M1388" i="37"/>
  <c r="M1389" i="37"/>
  <c r="M1390" i="37"/>
  <c r="M1391" i="37"/>
  <c r="M1392" i="37"/>
  <c r="M1393" i="37"/>
  <c r="M1394" i="37"/>
  <c r="M1395" i="37"/>
  <c r="M1396" i="37"/>
  <c r="M1397" i="37"/>
  <c r="M1398" i="37"/>
  <c r="M1399" i="37"/>
  <c r="M1400" i="37"/>
  <c r="M1401" i="37"/>
  <c r="M1402" i="37"/>
  <c r="M1403" i="37"/>
  <c r="M1404" i="37"/>
  <c r="M1405" i="37"/>
  <c r="M1406" i="37"/>
  <c r="M1407" i="37"/>
  <c r="M1408" i="37"/>
  <c r="M1409" i="37"/>
  <c r="M1410" i="37"/>
  <c r="M1411" i="37"/>
  <c r="M1412" i="37"/>
  <c r="M1413" i="37"/>
  <c r="M1414" i="37"/>
  <c r="M1415" i="37"/>
  <c r="M1416" i="37"/>
  <c r="M1417" i="37"/>
  <c r="M1418" i="37"/>
  <c r="M1419" i="37"/>
  <c r="M1420" i="37"/>
  <c r="M1421" i="37"/>
  <c r="M1422" i="37"/>
  <c r="M1423" i="37"/>
  <c r="M1424" i="37"/>
  <c r="M1425" i="37"/>
  <c r="M1426" i="37"/>
  <c r="M1427" i="37"/>
  <c r="M1428" i="37"/>
  <c r="M1429" i="37"/>
  <c r="M1430" i="37"/>
  <c r="M1431" i="37"/>
  <c r="M1432" i="37"/>
  <c r="M1433" i="37"/>
  <c r="M1434" i="37"/>
  <c r="M1435" i="37"/>
  <c r="M1436" i="37"/>
  <c r="M1437" i="37"/>
  <c r="M1438" i="37"/>
  <c r="M1439" i="37"/>
  <c r="M1440" i="37"/>
  <c r="M1441" i="37"/>
  <c r="M1442" i="37"/>
  <c r="M1443" i="37"/>
  <c r="M1444" i="37"/>
  <c r="M1445" i="37"/>
  <c r="M1446" i="37"/>
  <c r="M1447" i="37"/>
  <c r="M1448" i="37"/>
  <c r="M1449" i="37"/>
  <c r="M1450" i="37"/>
  <c r="M1451" i="37"/>
  <c r="M1452" i="37"/>
  <c r="M1453" i="37"/>
  <c r="M1454" i="37"/>
  <c r="M1455" i="37"/>
  <c r="M1456" i="37"/>
  <c r="M1457" i="37"/>
  <c r="M1458" i="37"/>
  <c r="M1459" i="37"/>
  <c r="M1460" i="37"/>
  <c r="M1461" i="37"/>
  <c r="M1462" i="37"/>
  <c r="M1463" i="37"/>
  <c r="M1464" i="37"/>
  <c r="M1465" i="37"/>
  <c r="M1466" i="37"/>
  <c r="M1467" i="37"/>
  <c r="M1468" i="37"/>
  <c r="M1469" i="37"/>
  <c r="M1470" i="37"/>
  <c r="M1471" i="37"/>
  <c r="M1472" i="37"/>
  <c r="M1473" i="37"/>
  <c r="M1474" i="37"/>
  <c r="M1475" i="37"/>
  <c r="M1476" i="37"/>
  <c r="M1477" i="37"/>
  <c r="M1478" i="37"/>
  <c r="M1479" i="37"/>
  <c r="M1480" i="37"/>
  <c r="M1481" i="37"/>
  <c r="M1482" i="37"/>
  <c r="M1483" i="37"/>
  <c r="M1484" i="37"/>
  <c r="M1485" i="37"/>
  <c r="M1486" i="37"/>
  <c r="M1487" i="37"/>
  <c r="M1488" i="37"/>
  <c r="M1489" i="37"/>
  <c r="M1490" i="37"/>
  <c r="M1491" i="37"/>
  <c r="M1492" i="37"/>
  <c r="M1493" i="37"/>
  <c r="M1494" i="37"/>
  <c r="M1495" i="37"/>
  <c r="M1496" i="37"/>
  <c r="M1497" i="37"/>
  <c r="M1498" i="37"/>
  <c r="M1499" i="37"/>
  <c r="M1500" i="37"/>
  <c r="M1501" i="37"/>
  <c r="M1502" i="37"/>
  <c r="M1503" i="37"/>
  <c r="M1504" i="37"/>
  <c r="M1505" i="37"/>
  <c r="M1506" i="37"/>
  <c r="M1507" i="37"/>
  <c r="M1508" i="37"/>
  <c r="M1509" i="37"/>
  <c r="M1510" i="37"/>
  <c r="M1511" i="37"/>
  <c r="M1512" i="37"/>
  <c r="M1513" i="37"/>
  <c r="M1514" i="37"/>
  <c r="M1515" i="37"/>
  <c r="M1516" i="37"/>
  <c r="M1517" i="37"/>
  <c r="M1518" i="37"/>
  <c r="M1519" i="37"/>
  <c r="M1520" i="37"/>
  <c r="M1521" i="37"/>
  <c r="M1522" i="37"/>
  <c r="M1523" i="37"/>
  <c r="M1524" i="37"/>
  <c r="M1525" i="37"/>
  <c r="M1526" i="37"/>
  <c r="M1527" i="37"/>
  <c r="M1528" i="37"/>
  <c r="M1529" i="37"/>
  <c r="M1530" i="37"/>
  <c r="M1531" i="37"/>
  <c r="M1532" i="37"/>
  <c r="M1533" i="37"/>
  <c r="M1534" i="37"/>
  <c r="M1535" i="37"/>
  <c r="M1536" i="37"/>
  <c r="M1537" i="37"/>
  <c r="M1538" i="37"/>
  <c r="M1539" i="37"/>
  <c r="M1540" i="37"/>
  <c r="M1541" i="37"/>
  <c r="M1542" i="37"/>
  <c r="M1543" i="37"/>
  <c r="M1544" i="37"/>
  <c r="M1545" i="37"/>
  <c r="M1546" i="37"/>
  <c r="M1547" i="37"/>
  <c r="M1548" i="37"/>
  <c r="M1549" i="37"/>
  <c r="M1550" i="37"/>
  <c r="M1551" i="37"/>
  <c r="M1552" i="37"/>
  <c r="M1553" i="37"/>
  <c r="M1554" i="37"/>
  <c r="M1555" i="37"/>
  <c r="M1556" i="37"/>
  <c r="M1557" i="37"/>
  <c r="M1558" i="37"/>
  <c r="M1559" i="37"/>
  <c r="M1560" i="37"/>
  <c r="M1561" i="37"/>
  <c r="M1562" i="37"/>
  <c r="M1563" i="37"/>
  <c r="M1564" i="37"/>
  <c r="M1565" i="37"/>
  <c r="M1566" i="37"/>
  <c r="M1567" i="37"/>
  <c r="M1568" i="37"/>
  <c r="M1569" i="37"/>
  <c r="M1570" i="37"/>
  <c r="M1571" i="37"/>
  <c r="M1572" i="37"/>
  <c r="M1573" i="37"/>
  <c r="M1574" i="37"/>
  <c r="M1575" i="37"/>
  <c r="M1576" i="37"/>
  <c r="M1577" i="37"/>
  <c r="M1578" i="37"/>
  <c r="M1579" i="37"/>
  <c r="M1580" i="37"/>
  <c r="M1581" i="37"/>
  <c r="M1582" i="37"/>
  <c r="M8" i="37"/>
  <c r="C7" i="39"/>
  <c r="D7" i="39"/>
  <c r="D6" i="39"/>
  <c r="D4" i="39"/>
  <c r="K7" i="19" l="1"/>
  <c r="F5" i="19"/>
  <c r="E12" i="8"/>
  <c r="C12" i="8"/>
  <c r="F21" i="4"/>
  <c r="G21" i="4" s="1"/>
  <c r="K8" i="19"/>
  <c r="D5" i="39"/>
  <c r="G10" i="8"/>
  <c r="G6" i="8"/>
  <c r="G4" i="8"/>
  <c r="G5" i="8"/>
  <c r="G3" i="8"/>
  <c r="G11" i="8"/>
  <c r="G9" i="8"/>
  <c r="G8" i="8"/>
  <c r="G7" i="8"/>
  <c r="C5" i="39"/>
  <c r="F8" i="19" l="1"/>
  <c r="G12" i="8"/>
  <c r="AC8" i="11"/>
  <c r="AC5" i="11"/>
  <c r="AC6" i="11"/>
  <c r="AC7" i="11"/>
  <c r="AB3" i="11"/>
  <c r="AB4" i="11"/>
  <c r="AB5" i="11"/>
  <c r="AB6" i="11"/>
  <c r="AB7" i="11"/>
  <c r="AB8" i="11"/>
  <c r="P4" i="39"/>
  <c r="P5" i="39"/>
  <c r="P6" i="39"/>
  <c r="P7" i="39"/>
  <c r="P8" i="39"/>
  <c r="P9" i="39"/>
  <c r="P10" i="39"/>
  <c r="P11" i="39"/>
  <c r="P12" i="39"/>
  <c r="P13" i="39"/>
  <c r="P14" i="39"/>
  <c r="P16" i="39"/>
  <c r="P17" i="39"/>
  <c r="P18" i="39"/>
  <c r="P19" i="39"/>
  <c r="P20" i="39"/>
  <c r="P21" i="39"/>
  <c r="P22" i="39"/>
  <c r="P23" i="39"/>
  <c r="P24" i="39"/>
  <c r="P25" i="39"/>
  <c r="P15" i="39" l="1"/>
  <c r="E9" i="19"/>
  <c r="K9" i="19"/>
  <c r="F7" i="19"/>
  <c r="P3" i="39"/>
  <c r="AQ2" i="20"/>
  <c r="AS2" i="20"/>
  <c r="AO2" i="20"/>
  <c r="AK2" i="20"/>
  <c r="C6" i="11"/>
  <c r="F9" i="19" l="1"/>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M105" i="35"/>
  <c r="M106" i="35"/>
  <c r="M107" i="35"/>
  <c r="M108" i="35"/>
  <c r="M109" i="35"/>
  <c r="M110" i="35"/>
  <c r="M111" i="35"/>
  <c r="M112" i="35"/>
  <c r="M113" i="35"/>
  <c r="M114" i="35"/>
  <c r="M115" i="35"/>
  <c r="M116" i="35"/>
  <c r="M117" i="35"/>
  <c r="M118" i="35"/>
  <c r="M119" i="35"/>
  <c r="M120" i="35"/>
  <c r="M121" i="35"/>
  <c r="M122" i="35"/>
  <c r="M123" i="35"/>
  <c r="M124" i="35"/>
  <c r="M125" i="35"/>
  <c r="M126" i="35"/>
  <c r="M127" i="35"/>
  <c r="M128" i="35"/>
  <c r="M129" i="35"/>
  <c r="M130" i="35"/>
  <c r="M131" i="35"/>
  <c r="M132" i="35"/>
  <c r="M133" i="35"/>
  <c r="M134" i="35"/>
  <c r="M135" i="35"/>
  <c r="M136" i="35"/>
  <c r="M137" i="35"/>
  <c r="M138" i="35"/>
  <c r="M139" i="35"/>
  <c r="M140" i="35"/>
  <c r="M141" i="35"/>
  <c r="M142" i="35"/>
  <c r="M143" i="35"/>
  <c r="M144"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200" i="35"/>
  <c r="M201" i="35"/>
  <c r="M202" i="35"/>
  <c r="M203" i="35"/>
  <c r="M204" i="35"/>
  <c r="M205" i="35"/>
  <c r="M206" i="35"/>
  <c r="M207" i="35"/>
  <c r="M208" i="35"/>
  <c r="M209" i="35"/>
  <c r="M210" i="35"/>
  <c r="M211" i="35"/>
  <c r="M212" i="35"/>
  <c r="M213" i="35"/>
  <c r="M214" i="35"/>
  <c r="M215" i="35"/>
  <c r="M216" i="35"/>
  <c r="M217" i="35"/>
  <c r="M218" i="35"/>
  <c r="M219" i="35"/>
  <c r="M220" i="35"/>
  <c r="M221" i="35"/>
  <c r="M222" i="35"/>
  <c r="M223" i="35"/>
  <c r="M224" i="35"/>
  <c r="M225" i="35"/>
  <c r="M226" i="35"/>
  <c r="M227" i="35"/>
  <c r="M228" i="35"/>
  <c r="M229" i="35"/>
  <c r="M230" i="35"/>
  <c r="M231" i="35"/>
  <c r="M232" i="35"/>
  <c r="M233" i="35"/>
  <c r="M234" i="35"/>
  <c r="M235" i="35"/>
  <c r="M236" i="35"/>
  <c r="M237" i="35"/>
  <c r="M238" i="35"/>
  <c r="M239" i="35"/>
  <c r="M240" i="35"/>
  <c r="M241" i="35"/>
  <c r="M242" i="35"/>
  <c r="M243" i="35"/>
  <c r="M244" i="35"/>
  <c r="M245" i="35"/>
  <c r="M246" i="35"/>
  <c r="M247" i="35"/>
  <c r="M248" i="35"/>
  <c r="M249" i="35"/>
  <c r="M250" i="35"/>
  <c r="M251" i="35"/>
  <c r="M252" i="35"/>
  <c r="M253" i="35"/>
  <c r="M254" i="35"/>
  <c r="M255" i="35"/>
  <c r="M256" i="35"/>
  <c r="M257" i="35"/>
  <c r="M258" i="35"/>
  <c r="M259" i="35"/>
  <c r="M260" i="35"/>
  <c r="M261" i="35"/>
  <c r="M262" i="35"/>
  <c r="M263" i="35"/>
  <c r="M264" i="35"/>
  <c r="M265" i="35"/>
  <c r="M266" i="35"/>
  <c r="M267" i="35"/>
  <c r="M268" i="35"/>
  <c r="M269" i="35"/>
  <c r="M270" i="35"/>
  <c r="M271" i="35"/>
  <c r="M272" i="35"/>
  <c r="M273" i="35"/>
  <c r="M274" i="35"/>
  <c r="M275" i="35"/>
  <c r="M276" i="35"/>
  <c r="M277" i="35"/>
  <c r="M278" i="35"/>
  <c r="M279" i="35"/>
  <c r="M280" i="35"/>
  <c r="M281" i="35"/>
  <c r="M282" i="35"/>
  <c r="M283" i="35"/>
  <c r="M284" i="35"/>
  <c r="M285" i="35"/>
  <c r="M286" i="35"/>
  <c r="M287" i="35"/>
  <c r="M288" i="35"/>
  <c r="M289" i="35"/>
  <c r="M290" i="35"/>
  <c r="M291" i="35"/>
  <c r="M292" i="35"/>
  <c r="M293" i="35"/>
  <c r="M294" i="35"/>
  <c r="M295" i="35"/>
  <c r="M296" i="35"/>
  <c r="M297" i="35"/>
  <c r="M298" i="35"/>
  <c r="M299" i="35"/>
  <c r="M300" i="35"/>
  <c r="M301" i="35"/>
  <c r="M302" i="35"/>
  <c r="M303" i="35"/>
  <c r="M304" i="35"/>
  <c r="M305" i="35"/>
  <c r="M306" i="35"/>
  <c r="M307" i="35"/>
  <c r="M308" i="35"/>
  <c r="M309" i="35"/>
  <c r="M310" i="35"/>
  <c r="M311" i="35"/>
  <c r="M312" i="35"/>
  <c r="M313" i="35"/>
  <c r="M314" i="35"/>
  <c r="M315" i="35"/>
  <c r="M316" i="35"/>
  <c r="M317" i="35"/>
  <c r="M318" i="35"/>
  <c r="M319" i="35"/>
  <c r="M320" i="35"/>
  <c r="M321" i="35"/>
  <c r="M322" i="35"/>
  <c r="M323" i="35"/>
  <c r="M324" i="35"/>
  <c r="M325" i="35"/>
  <c r="M326" i="35"/>
  <c r="M327" i="35"/>
  <c r="M328" i="35"/>
  <c r="M329" i="35"/>
  <c r="M330" i="35"/>
  <c r="M331" i="35"/>
  <c r="M332" i="35"/>
  <c r="M333" i="35"/>
  <c r="M334" i="35"/>
  <c r="M335" i="35"/>
  <c r="M336" i="35"/>
  <c r="M337" i="35"/>
  <c r="M338" i="35"/>
  <c r="M339" i="35"/>
  <c r="M340" i="35"/>
  <c r="M341" i="35"/>
  <c r="M342" i="35"/>
  <c r="M343" i="35"/>
  <c r="M344" i="35"/>
  <c r="M345" i="35"/>
  <c r="M346" i="35"/>
  <c r="M347" i="35"/>
  <c r="M348" i="35"/>
  <c r="M349" i="35"/>
  <c r="M350" i="35"/>
  <c r="M351" i="35"/>
  <c r="M352" i="35"/>
  <c r="M353" i="35"/>
  <c r="M354" i="35"/>
  <c r="M355" i="35"/>
  <c r="M356" i="35"/>
  <c r="M357" i="35"/>
  <c r="M358" i="35"/>
  <c r="M359" i="35"/>
  <c r="M360" i="35"/>
  <c r="M361" i="35"/>
  <c r="M362" i="35"/>
  <c r="M363" i="35"/>
  <c r="M364" i="35"/>
  <c r="M365" i="35"/>
  <c r="M366" i="35"/>
  <c r="M367" i="35"/>
  <c r="M368" i="35"/>
  <c r="M369" i="35"/>
  <c r="M370" i="35"/>
  <c r="M371" i="35"/>
  <c r="M372" i="35"/>
  <c r="M373" i="35"/>
  <c r="M374" i="35"/>
  <c r="M375" i="35"/>
  <c r="M376" i="35"/>
  <c r="M377" i="35"/>
  <c r="M378" i="35"/>
  <c r="M379" i="35"/>
  <c r="M380" i="35"/>
  <c r="M381" i="35"/>
  <c r="M382" i="35"/>
  <c r="M383" i="35"/>
  <c r="M384" i="35"/>
  <c r="M385" i="35"/>
  <c r="M386" i="35"/>
  <c r="M387" i="35"/>
  <c r="M388" i="35"/>
  <c r="M389" i="35"/>
  <c r="M390" i="35"/>
  <c r="M391" i="35"/>
  <c r="M392" i="35"/>
  <c r="M393" i="35"/>
  <c r="M394" i="35"/>
  <c r="M395" i="35"/>
  <c r="M396" i="35"/>
  <c r="M397" i="35"/>
  <c r="M398" i="35"/>
  <c r="M399" i="35"/>
  <c r="M400" i="35"/>
  <c r="M401" i="35"/>
  <c r="M402" i="35"/>
  <c r="M403" i="35"/>
  <c r="M404" i="35"/>
  <c r="M405" i="35"/>
  <c r="M406" i="35"/>
  <c r="M407" i="35"/>
  <c r="M408" i="35"/>
  <c r="M409" i="35"/>
  <c r="M410" i="35"/>
  <c r="M411" i="35"/>
  <c r="M412" i="35"/>
  <c r="M413" i="35"/>
  <c r="M414" i="35"/>
  <c r="M415" i="35"/>
  <c r="M416" i="35"/>
  <c r="M417" i="35"/>
  <c r="M418" i="35"/>
  <c r="M419" i="35"/>
  <c r="M420" i="35"/>
  <c r="M421" i="35"/>
  <c r="M422" i="35"/>
  <c r="M423" i="35"/>
  <c r="M424" i="35"/>
  <c r="M425" i="35"/>
  <c r="M426" i="35"/>
  <c r="M427" i="35"/>
  <c r="M428" i="35"/>
  <c r="M429" i="35"/>
  <c r="M430" i="35"/>
  <c r="M431" i="35"/>
  <c r="M432" i="35"/>
  <c r="M433" i="35"/>
  <c r="M434" i="35"/>
  <c r="M435" i="35"/>
  <c r="M436" i="35"/>
  <c r="M437" i="35"/>
  <c r="M438" i="35"/>
  <c r="M439" i="35"/>
  <c r="M440" i="35"/>
  <c r="M441" i="35"/>
  <c r="M442" i="35"/>
  <c r="M443" i="35"/>
  <c r="M444" i="35"/>
  <c r="M445" i="35"/>
  <c r="M446" i="35"/>
  <c r="M447" i="35"/>
  <c r="M448" i="35"/>
  <c r="M449" i="35"/>
  <c r="M450" i="35"/>
  <c r="M451" i="35"/>
  <c r="M452" i="35"/>
  <c r="M453" i="35"/>
  <c r="M454" i="35"/>
  <c r="M455" i="35"/>
  <c r="M456" i="35"/>
  <c r="M457" i="35"/>
  <c r="M458" i="35"/>
  <c r="M459" i="35"/>
  <c r="M460" i="35"/>
  <c r="M461" i="35"/>
  <c r="M462" i="35"/>
  <c r="M463" i="35"/>
  <c r="M464" i="35"/>
  <c r="M465" i="35"/>
  <c r="M466" i="35"/>
  <c r="M467" i="35"/>
  <c r="M468" i="35"/>
  <c r="M469" i="35"/>
  <c r="M470" i="35"/>
  <c r="M471" i="35"/>
  <c r="M472" i="35"/>
  <c r="M473" i="35"/>
  <c r="M474" i="35"/>
  <c r="M475" i="35"/>
  <c r="M476" i="35"/>
  <c r="M477" i="35"/>
  <c r="M478" i="35"/>
  <c r="M479" i="35"/>
  <c r="M480" i="35"/>
  <c r="M481" i="35"/>
  <c r="M482" i="35"/>
  <c r="M483" i="35"/>
  <c r="M484" i="35"/>
  <c r="M485" i="35"/>
  <c r="M486" i="35"/>
  <c r="M487" i="35"/>
  <c r="M488" i="35"/>
  <c r="M489" i="35"/>
  <c r="M490" i="35"/>
  <c r="M491" i="35"/>
  <c r="M492" i="35"/>
  <c r="M493" i="35"/>
  <c r="M494" i="35"/>
  <c r="M495" i="35"/>
  <c r="M496" i="35"/>
  <c r="M497" i="35"/>
  <c r="M498" i="35"/>
  <c r="M499" i="35"/>
  <c r="M500" i="35"/>
  <c r="M501" i="35"/>
  <c r="M502" i="35"/>
  <c r="M503" i="35"/>
  <c r="M504" i="35"/>
  <c r="M505" i="35"/>
  <c r="M506" i="35"/>
  <c r="M507" i="35"/>
  <c r="M508" i="35"/>
  <c r="M509" i="35"/>
  <c r="M510" i="35"/>
  <c r="M511" i="35"/>
  <c r="M512" i="35"/>
  <c r="M513" i="35"/>
  <c r="M514" i="35"/>
  <c r="M515" i="35"/>
  <c r="M516" i="35"/>
  <c r="M517" i="35"/>
  <c r="M518" i="35"/>
  <c r="M519" i="35"/>
  <c r="M520" i="35"/>
  <c r="M521" i="35"/>
  <c r="M522" i="35"/>
  <c r="M523" i="35"/>
  <c r="M524" i="35"/>
  <c r="M525" i="35"/>
  <c r="M526" i="35"/>
  <c r="M527" i="35"/>
  <c r="M528" i="35"/>
  <c r="M529" i="35"/>
  <c r="M530" i="35"/>
  <c r="M531" i="35"/>
  <c r="M532" i="35"/>
  <c r="M533" i="35"/>
  <c r="M534" i="35"/>
  <c r="M535" i="35"/>
  <c r="M536" i="35"/>
  <c r="M537" i="35"/>
  <c r="M538" i="35"/>
  <c r="M539" i="35"/>
  <c r="M540" i="35"/>
  <c r="M541" i="35"/>
  <c r="M542" i="35"/>
  <c r="M543" i="35"/>
  <c r="M544" i="35"/>
  <c r="M545" i="35"/>
  <c r="M546" i="35"/>
  <c r="M547" i="35"/>
  <c r="M548" i="35"/>
  <c r="M549" i="35"/>
  <c r="M550" i="35"/>
  <c r="M551" i="35"/>
  <c r="M552" i="35"/>
  <c r="M553" i="35"/>
  <c r="M554" i="35"/>
  <c r="M555" i="35"/>
  <c r="M556" i="35"/>
  <c r="M557" i="35"/>
  <c r="M558" i="35"/>
  <c r="M559" i="35"/>
  <c r="M560" i="35"/>
  <c r="M561" i="35"/>
  <c r="M562" i="35"/>
  <c r="M563" i="35"/>
  <c r="M564" i="35"/>
  <c r="M565" i="35"/>
  <c r="M566" i="35"/>
  <c r="M567" i="35"/>
  <c r="M568" i="35"/>
  <c r="M569" i="35"/>
  <c r="M570" i="35"/>
  <c r="M571" i="35"/>
  <c r="M572" i="35"/>
  <c r="M573" i="35"/>
  <c r="M574" i="35"/>
  <c r="M575" i="35"/>
  <c r="M576" i="35"/>
  <c r="M577" i="35"/>
  <c r="M578" i="35"/>
  <c r="M579" i="35"/>
  <c r="M580" i="35"/>
  <c r="M581" i="35"/>
  <c r="M582" i="35"/>
  <c r="M583" i="35"/>
  <c r="M584" i="35"/>
  <c r="M585" i="35"/>
  <c r="M586" i="35"/>
  <c r="M587" i="35"/>
  <c r="M588" i="35"/>
  <c r="M589" i="35"/>
  <c r="M590" i="35"/>
  <c r="M591" i="35"/>
  <c r="M592" i="35"/>
  <c r="M593" i="35"/>
  <c r="M594" i="35"/>
  <c r="M595" i="35"/>
  <c r="M596" i="35"/>
  <c r="M597" i="35"/>
  <c r="M598" i="35"/>
  <c r="M599" i="35"/>
  <c r="M600" i="35"/>
  <c r="M601" i="35"/>
  <c r="M602" i="35"/>
  <c r="M603" i="35"/>
  <c r="M604" i="35"/>
  <c r="M605" i="35"/>
  <c r="M606" i="35"/>
  <c r="M607" i="35"/>
  <c r="M608" i="35"/>
  <c r="M609" i="35"/>
  <c r="M610" i="35"/>
  <c r="M611" i="35"/>
  <c r="M612" i="35"/>
  <c r="M613" i="35"/>
  <c r="M614" i="35"/>
  <c r="M615" i="35"/>
  <c r="M616" i="35"/>
  <c r="M617" i="35"/>
  <c r="M618" i="35"/>
  <c r="M619" i="35"/>
  <c r="M620" i="35"/>
  <c r="M621" i="35"/>
  <c r="M622" i="35"/>
  <c r="M623" i="35"/>
  <c r="M624" i="35"/>
  <c r="M625" i="35"/>
  <c r="M626" i="35"/>
  <c r="M627" i="35"/>
  <c r="M628" i="35"/>
  <c r="M629" i="35"/>
  <c r="M630" i="35"/>
  <c r="M631" i="35"/>
  <c r="M632" i="35"/>
  <c r="M633" i="35"/>
  <c r="M634" i="35"/>
  <c r="M635" i="35"/>
  <c r="M636" i="35"/>
  <c r="M637" i="35"/>
  <c r="M638" i="35"/>
  <c r="M639" i="35"/>
  <c r="M640" i="35"/>
  <c r="M641" i="35"/>
  <c r="M642" i="35"/>
  <c r="M643" i="35"/>
  <c r="M644" i="35"/>
  <c r="M645" i="35"/>
  <c r="M646" i="35"/>
  <c r="M647" i="35"/>
  <c r="M648" i="35"/>
  <c r="M649" i="35"/>
  <c r="M650" i="35"/>
  <c r="M651" i="35"/>
  <c r="M652" i="35"/>
  <c r="M653" i="35"/>
  <c r="M654" i="35"/>
  <c r="M655" i="35"/>
  <c r="M656" i="35"/>
  <c r="M657" i="35"/>
  <c r="M658" i="35"/>
  <c r="M659" i="35"/>
  <c r="M660" i="35"/>
  <c r="M661" i="35"/>
  <c r="M662" i="35"/>
  <c r="M663" i="35"/>
  <c r="M664" i="35"/>
  <c r="M665" i="35"/>
  <c r="M666" i="35"/>
  <c r="M667" i="35"/>
  <c r="M668" i="35"/>
  <c r="M669" i="35"/>
  <c r="M670" i="35"/>
  <c r="M671" i="35"/>
  <c r="M672" i="35"/>
  <c r="M673" i="35"/>
  <c r="M674" i="35"/>
  <c r="M675" i="35"/>
  <c r="M676" i="35"/>
  <c r="M677" i="35"/>
  <c r="M678" i="35"/>
  <c r="M679" i="35"/>
  <c r="M680" i="35"/>
  <c r="M681" i="35"/>
  <c r="M682" i="35"/>
  <c r="M683" i="35"/>
  <c r="M684" i="35"/>
  <c r="M685" i="35"/>
  <c r="M686" i="35"/>
  <c r="M687" i="35"/>
  <c r="M688" i="35"/>
  <c r="M689" i="35"/>
  <c r="M690" i="35"/>
  <c r="M691" i="35"/>
  <c r="M692" i="35"/>
  <c r="M693" i="35"/>
  <c r="M694" i="35"/>
  <c r="M695" i="35"/>
  <c r="M696" i="35"/>
  <c r="M697" i="35"/>
  <c r="M698" i="35"/>
  <c r="M699" i="35"/>
  <c r="M700" i="35"/>
  <c r="M701" i="35"/>
  <c r="M702" i="35"/>
  <c r="M703" i="35"/>
  <c r="M704" i="35"/>
  <c r="M705" i="35"/>
  <c r="M706" i="35"/>
  <c r="M707" i="35"/>
  <c r="M708" i="35"/>
  <c r="M709" i="35"/>
  <c r="M710" i="35"/>
  <c r="M711" i="35"/>
  <c r="M712" i="35"/>
  <c r="M713" i="35"/>
  <c r="M714" i="35"/>
  <c r="M715" i="35"/>
  <c r="M716" i="35"/>
  <c r="M717" i="35"/>
  <c r="M718" i="35"/>
  <c r="M719" i="35"/>
  <c r="M720" i="35"/>
  <c r="M721" i="35"/>
  <c r="M722" i="35"/>
  <c r="M723" i="35"/>
  <c r="M724" i="35"/>
  <c r="M725" i="35"/>
  <c r="M726" i="35"/>
  <c r="M727" i="35"/>
  <c r="M728" i="35"/>
  <c r="M729" i="35"/>
  <c r="M730" i="35"/>
  <c r="M731" i="35"/>
  <c r="M732" i="35"/>
  <c r="M733" i="35"/>
  <c r="M734" i="35"/>
  <c r="M735" i="35"/>
  <c r="M736" i="35"/>
  <c r="M737" i="35"/>
  <c r="M738" i="35"/>
  <c r="M739" i="35"/>
  <c r="M740" i="35"/>
  <c r="M741" i="35"/>
  <c r="M742" i="35"/>
  <c r="M743" i="35"/>
  <c r="M744" i="35"/>
  <c r="M745" i="35"/>
  <c r="M746" i="35"/>
  <c r="M747" i="35"/>
  <c r="M748" i="35"/>
  <c r="M749" i="35"/>
  <c r="M750" i="35"/>
  <c r="M751" i="35"/>
  <c r="M752" i="35"/>
  <c r="M753" i="35"/>
  <c r="M754" i="35"/>
  <c r="M755" i="35"/>
  <c r="M756" i="35"/>
  <c r="M757" i="35"/>
  <c r="M758" i="35"/>
  <c r="M759" i="35"/>
  <c r="M760" i="35"/>
  <c r="M761" i="35"/>
  <c r="M762" i="35"/>
  <c r="M763" i="35"/>
  <c r="M764" i="35"/>
  <c r="M765" i="35"/>
  <c r="M766" i="35"/>
  <c r="M767" i="35"/>
  <c r="M768" i="35"/>
  <c r="M769" i="35"/>
  <c r="M770" i="35"/>
  <c r="M771" i="35"/>
  <c r="M772" i="35"/>
  <c r="M773" i="35"/>
  <c r="M774" i="35"/>
  <c r="M775" i="35"/>
  <c r="M776" i="35"/>
  <c r="M777" i="35"/>
  <c r="M778" i="35"/>
  <c r="M779" i="35"/>
  <c r="M780" i="35"/>
  <c r="M781" i="35"/>
  <c r="M782" i="35"/>
  <c r="M783" i="35"/>
  <c r="M784" i="35"/>
  <c r="M785" i="35"/>
  <c r="M786" i="35"/>
  <c r="M787" i="35"/>
  <c r="M788" i="35"/>
  <c r="M789" i="35"/>
  <c r="M790" i="35"/>
  <c r="M791" i="35"/>
  <c r="M792" i="35"/>
  <c r="M793" i="35"/>
  <c r="M794" i="35"/>
  <c r="M795" i="35"/>
  <c r="M796" i="35"/>
  <c r="M797" i="35"/>
  <c r="M798" i="35"/>
  <c r="M799" i="35"/>
  <c r="M800" i="35"/>
  <c r="M801" i="35"/>
  <c r="M802" i="35"/>
  <c r="M803" i="35"/>
  <c r="M804" i="35"/>
  <c r="M805" i="35"/>
  <c r="M806" i="35"/>
  <c r="M807" i="35"/>
  <c r="M808" i="35"/>
  <c r="M809" i="35"/>
  <c r="M810" i="35"/>
  <c r="M811" i="35"/>
  <c r="M812" i="35"/>
  <c r="M813" i="35"/>
  <c r="M814" i="35"/>
  <c r="M815" i="35"/>
  <c r="M816" i="35"/>
  <c r="M817" i="35"/>
  <c r="M818" i="35"/>
  <c r="M819" i="35"/>
  <c r="M820" i="35"/>
  <c r="M821" i="35"/>
  <c r="M822" i="35"/>
  <c r="M823" i="35"/>
  <c r="M824" i="35"/>
  <c r="M825" i="35"/>
  <c r="M826" i="35"/>
  <c r="M827" i="35"/>
  <c r="M828" i="35"/>
  <c r="M829" i="35"/>
  <c r="M830" i="35"/>
  <c r="M831" i="35"/>
  <c r="M832" i="35"/>
  <c r="M833" i="35"/>
  <c r="M834" i="35"/>
  <c r="M835" i="35"/>
  <c r="M836" i="35"/>
  <c r="M837" i="35"/>
  <c r="M838" i="35"/>
  <c r="M839" i="35"/>
  <c r="M840" i="35"/>
  <c r="M841" i="35"/>
  <c r="M842" i="35"/>
  <c r="M843" i="35"/>
  <c r="M844" i="35"/>
  <c r="M845" i="35"/>
  <c r="M846" i="35"/>
  <c r="M847" i="35"/>
  <c r="M848" i="35"/>
  <c r="M849" i="35"/>
  <c r="M850" i="35"/>
  <c r="M851" i="35"/>
  <c r="M852" i="35"/>
  <c r="M853" i="35"/>
  <c r="M854" i="35"/>
  <c r="M855" i="35"/>
  <c r="M856" i="35"/>
  <c r="M857" i="35"/>
  <c r="M858" i="35"/>
  <c r="M859" i="35"/>
  <c r="M860" i="35"/>
  <c r="M861" i="35"/>
  <c r="M862" i="35"/>
  <c r="M863" i="35"/>
  <c r="M864" i="35"/>
  <c r="M865" i="35"/>
  <c r="M866" i="35"/>
  <c r="M867" i="35"/>
  <c r="M868" i="35"/>
  <c r="M869" i="35"/>
  <c r="M870" i="35"/>
  <c r="M871" i="35"/>
  <c r="M872" i="35"/>
  <c r="M873" i="35"/>
  <c r="M874" i="35"/>
  <c r="M875" i="35"/>
  <c r="M876" i="35"/>
  <c r="M877" i="35"/>
  <c r="M878" i="35"/>
  <c r="M879" i="35"/>
  <c r="M880" i="35"/>
  <c r="M881" i="35"/>
  <c r="M882" i="35"/>
  <c r="M883" i="35"/>
  <c r="M884" i="35"/>
  <c r="M885" i="35"/>
  <c r="M886" i="35"/>
  <c r="M887" i="35"/>
  <c r="M888" i="35"/>
  <c r="M889" i="35"/>
  <c r="M890" i="35"/>
  <c r="M891" i="35"/>
  <c r="M892" i="35"/>
  <c r="M893" i="35"/>
  <c r="M894" i="35"/>
  <c r="M895" i="35"/>
  <c r="M896" i="35"/>
  <c r="M897" i="35"/>
  <c r="M898" i="35"/>
  <c r="M899" i="35"/>
  <c r="M900" i="35"/>
  <c r="M901" i="35"/>
  <c r="M902" i="35"/>
  <c r="M903" i="35"/>
  <c r="M904" i="35"/>
  <c r="M905" i="35"/>
  <c r="M906" i="35"/>
  <c r="M907" i="35"/>
  <c r="M908" i="35"/>
  <c r="M909" i="35"/>
  <c r="M910" i="35"/>
  <c r="M911" i="35"/>
  <c r="M912" i="35"/>
  <c r="M913" i="35"/>
  <c r="M914" i="35"/>
  <c r="M915" i="35"/>
  <c r="M916" i="35"/>
  <c r="M917" i="35"/>
  <c r="M918" i="35"/>
  <c r="M919" i="35"/>
  <c r="M920" i="35"/>
  <c r="M921" i="35"/>
  <c r="M922" i="35"/>
  <c r="M923" i="35"/>
  <c r="M924" i="35"/>
  <c r="M925" i="35"/>
  <c r="M926" i="35"/>
  <c r="M927" i="35"/>
  <c r="M928" i="35"/>
  <c r="M929" i="35"/>
  <c r="M930" i="35"/>
  <c r="M931" i="35"/>
  <c r="M932" i="35"/>
  <c r="M933" i="35"/>
  <c r="M934" i="35"/>
  <c r="M935" i="35"/>
  <c r="M936" i="35"/>
  <c r="M937" i="35"/>
  <c r="M938" i="35"/>
  <c r="M939" i="35"/>
  <c r="M940" i="35"/>
  <c r="M941" i="35"/>
  <c r="M942" i="35"/>
  <c r="M943" i="35"/>
  <c r="M944" i="35"/>
  <c r="M945" i="35"/>
  <c r="M946" i="35"/>
  <c r="M947" i="35"/>
  <c r="M948" i="35"/>
  <c r="M949" i="35"/>
  <c r="M950" i="35"/>
  <c r="M951" i="35"/>
  <c r="M952" i="35"/>
  <c r="M953" i="35"/>
  <c r="M954" i="35"/>
  <c r="M955" i="35"/>
  <c r="M956" i="35"/>
  <c r="M957" i="35"/>
  <c r="M958" i="35"/>
  <c r="M959" i="35"/>
  <c r="M960" i="35"/>
  <c r="M961" i="35"/>
  <c r="M962" i="35"/>
  <c r="M963" i="35"/>
  <c r="M964" i="35"/>
  <c r="M965" i="35"/>
  <c r="M966" i="35"/>
  <c r="M967" i="35"/>
  <c r="M968" i="35"/>
  <c r="M969" i="35"/>
  <c r="M970" i="35"/>
  <c r="M971" i="35"/>
  <c r="M972" i="35"/>
  <c r="M973" i="35"/>
  <c r="M974" i="35"/>
  <c r="M975" i="35"/>
  <c r="M976" i="35"/>
  <c r="M977" i="35"/>
  <c r="M978" i="35"/>
  <c r="M979" i="35"/>
  <c r="M980" i="35"/>
  <c r="M981" i="35"/>
  <c r="M982" i="35"/>
  <c r="M983" i="35"/>
  <c r="M984" i="35"/>
  <c r="M985" i="35"/>
  <c r="M986" i="35"/>
  <c r="M987" i="35"/>
  <c r="M988" i="35"/>
  <c r="M989" i="35"/>
  <c r="M990" i="35"/>
  <c r="M991" i="35"/>
  <c r="M992" i="35"/>
  <c r="M993" i="35"/>
  <c r="M994" i="35"/>
  <c r="M995" i="35"/>
  <c r="M996" i="35"/>
  <c r="M997" i="35"/>
  <c r="M998" i="35"/>
  <c r="M999" i="35"/>
  <c r="M1000" i="35"/>
  <c r="M1001" i="35"/>
  <c r="M1002" i="35"/>
  <c r="M1003" i="35"/>
  <c r="M1004" i="35"/>
  <c r="M1005" i="35"/>
  <c r="M1006" i="35"/>
  <c r="M1007" i="35"/>
  <c r="M1008" i="35"/>
  <c r="M1009" i="35"/>
  <c r="M1010" i="35"/>
  <c r="M1011" i="35"/>
  <c r="M1012" i="35"/>
  <c r="M1013" i="35"/>
  <c r="M1014" i="35"/>
  <c r="M1015" i="35"/>
  <c r="M1016" i="35"/>
  <c r="M1017" i="35"/>
  <c r="M1018" i="35"/>
  <c r="M1019" i="35"/>
  <c r="M1020" i="35"/>
  <c r="M1021" i="35"/>
  <c r="M1022" i="35"/>
  <c r="M1023" i="35"/>
  <c r="M1024" i="35"/>
  <c r="M1025" i="35"/>
  <c r="M1026" i="35"/>
  <c r="M1027" i="35"/>
  <c r="M1028" i="35"/>
  <c r="M1029" i="35"/>
  <c r="M1030" i="35"/>
  <c r="M1031" i="35"/>
  <c r="M1032" i="35"/>
  <c r="M1033" i="35"/>
  <c r="M1034" i="35"/>
  <c r="M1035" i="35"/>
  <c r="M1036" i="35"/>
  <c r="M1037" i="35"/>
  <c r="M1038" i="35"/>
  <c r="M1039" i="35"/>
  <c r="M1040" i="35"/>
  <c r="M1041" i="35"/>
  <c r="M1042" i="35"/>
  <c r="M1043" i="35"/>
  <c r="M1044" i="35"/>
  <c r="M1045" i="35"/>
  <c r="M1046" i="35"/>
  <c r="M1047" i="35"/>
  <c r="M1048" i="35"/>
  <c r="M1049" i="35"/>
  <c r="M1050" i="35"/>
  <c r="M1051" i="35"/>
  <c r="M1052" i="35"/>
  <c r="M1053" i="35"/>
  <c r="M1054" i="35"/>
  <c r="M1055" i="35"/>
  <c r="M1056" i="35"/>
  <c r="M1057" i="35"/>
  <c r="M1058" i="35"/>
  <c r="M1059" i="35"/>
  <c r="M1060" i="35"/>
  <c r="M1061" i="35"/>
  <c r="M1062" i="35"/>
  <c r="M1063" i="35"/>
  <c r="M1064" i="35"/>
  <c r="M1065" i="35"/>
  <c r="M1066" i="35"/>
  <c r="M1067" i="35"/>
  <c r="M1068" i="35"/>
  <c r="M1069" i="35"/>
  <c r="M1070" i="35"/>
  <c r="M1071" i="35"/>
  <c r="M1072" i="35"/>
  <c r="M1073" i="35"/>
  <c r="M1074" i="35"/>
  <c r="M1075" i="35"/>
  <c r="M1076" i="35"/>
  <c r="M1077" i="35"/>
  <c r="M1078" i="35"/>
  <c r="M1079" i="35"/>
  <c r="M1080" i="35"/>
  <c r="M1081" i="35"/>
  <c r="M1082" i="35"/>
  <c r="M1083" i="35"/>
  <c r="M1084" i="35"/>
  <c r="M1085" i="35"/>
  <c r="M1086" i="35"/>
  <c r="M1087" i="35"/>
  <c r="M1088" i="35"/>
  <c r="M1089" i="35"/>
  <c r="M1090" i="35"/>
  <c r="M1091" i="35"/>
  <c r="M1092" i="35"/>
  <c r="M1093" i="35"/>
  <c r="M1094" i="35"/>
  <c r="M1095" i="35"/>
  <c r="M1096" i="35"/>
  <c r="M1097" i="35"/>
  <c r="M1098" i="35"/>
  <c r="M1099" i="35"/>
  <c r="M1100" i="35"/>
  <c r="M1101" i="35"/>
  <c r="M1102" i="35"/>
  <c r="M1103" i="35"/>
  <c r="M1104" i="35"/>
  <c r="M1105" i="35"/>
  <c r="M1106" i="35"/>
  <c r="M1107" i="35"/>
  <c r="M1108" i="35"/>
  <c r="M1109" i="35"/>
  <c r="M1110" i="35"/>
  <c r="M1111" i="35"/>
  <c r="M1112" i="35"/>
  <c r="M1113" i="35"/>
  <c r="M1114" i="35"/>
  <c r="M1115" i="35"/>
  <c r="M1116" i="35"/>
  <c r="M1117" i="35"/>
  <c r="M1118" i="35"/>
  <c r="M1119" i="35"/>
  <c r="M1120" i="35"/>
  <c r="M1121" i="35"/>
  <c r="M1122" i="35"/>
  <c r="M1123" i="35"/>
  <c r="M1124" i="35"/>
  <c r="M1125" i="35"/>
  <c r="M1126" i="35"/>
  <c r="M1127" i="35"/>
  <c r="M1128" i="35"/>
  <c r="M1129" i="35"/>
  <c r="M1130" i="35"/>
  <c r="M1131" i="35"/>
  <c r="M1132" i="35"/>
  <c r="M1133" i="35"/>
  <c r="M1134" i="35"/>
  <c r="M1135" i="35"/>
  <c r="M1136" i="35"/>
  <c r="M1137" i="35"/>
  <c r="M1138" i="35"/>
  <c r="M1139" i="35"/>
  <c r="M1140" i="35"/>
  <c r="M1141" i="35"/>
  <c r="M1142" i="35"/>
  <c r="M1143" i="35"/>
  <c r="M1144" i="35"/>
  <c r="M1145" i="35"/>
  <c r="M1146" i="35"/>
  <c r="M1147" i="35"/>
  <c r="M1148" i="35"/>
  <c r="M1149" i="35"/>
  <c r="M1150" i="35"/>
  <c r="M1151" i="35"/>
  <c r="M1152" i="35"/>
  <c r="M1153" i="35"/>
  <c r="M1154" i="35"/>
  <c r="M1155" i="35"/>
  <c r="M1156" i="35"/>
  <c r="M1157" i="35"/>
  <c r="M1158" i="35"/>
  <c r="M1159" i="35"/>
  <c r="M1160" i="35"/>
  <c r="M1161" i="35"/>
  <c r="M1162" i="35"/>
  <c r="M1163" i="35"/>
  <c r="M1164" i="35"/>
  <c r="M1165" i="35"/>
  <c r="M1166" i="35"/>
  <c r="M1167" i="35"/>
  <c r="M1168" i="35"/>
  <c r="M1169" i="35"/>
  <c r="M1170" i="35"/>
  <c r="M1171" i="35"/>
  <c r="M1172" i="35"/>
  <c r="M1173" i="35"/>
  <c r="M1174" i="35"/>
  <c r="M1175" i="35"/>
  <c r="M1176" i="35"/>
  <c r="M1177" i="35"/>
  <c r="M1178" i="35"/>
  <c r="M1179" i="35"/>
  <c r="M1180" i="35"/>
  <c r="M1181" i="35"/>
  <c r="M1182" i="35"/>
  <c r="M1183" i="35"/>
  <c r="M1184" i="35"/>
  <c r="M1185" i="35"/>
  <c r="M1186" i="35"/>
  <c r="M1187" i="35"/>
  <c r="M1188" i="35"/>
  <c r="M1189" i="35"/>
  <c r="M1190" i="35"/>
  <c r="M1191" i="35"/>
  <c r="M1192" i="35"/>
  <c r="M1193" i="35"/>
  <c r="M1194" i="35"/>
  <c r="M1195" i="35"/>
  <c r="M1196" i="35"/>
  <c r="M1197" i="35"/>
  <c r="M1198" i="35"/>
  <c r="M1199" i="35"/>
  <c r="M1200" i="35"/>
  <c r="M1201" i="35"/>
  <c r="M1202" i="35"/>
  <c r="M1203" i="35"/>
  <c r="M1204" i="35"/>
  <c r="M1205" i="35"/>
  <c r="M1206" i="35"/>
  <c r="M1207" i="35"/>
  <c r="M1208" i="35"/>
  <c r="M1209" i="35"/>
  <c r="M1210" i="35"/>
  <c r="M1211" i="35"/>
  <c r="M1212" i="35"/>
  <c r="M1213" i="35"/>
  <c r="M1214" i="35"/>
  <c r="M1215" i="35"/>
  <c r="M1216" i="35"/>
  <c r="M1217" i="35"/>
  <c r="M1218" i="35"/>
  <c r="M1219" i="35"/>
  <c r="M1220" i="35"/>
  <c r="M1221" i="35"/>
  <c r="M1222" i="35"/>
  <c r="M1223" i="35"/>
  <c r="M1224" i="35"/>
  <c r="M1225" i="35"/>
  <c r="M1226" i="35"/>
  <c r="M1227" i="35"/>
  <c r="M1228" i="35"/>
  <c r="M1229" i="35"/>
  <c r="M1230" i="35"/>
  <c r="M1231" i="35"/>
  <c r="M1232" i="35"/>
  <c r="M1233" i="35"/>
  <c r="M1234" i="35"/>
  <c r="M1235" i="35"/>
  <c r="M1236" i="35"/>
  <c r="M1237" i="35"/>
  <c r="M1238" i="35"/>
  <c r="M1239" i="35"/>
  <c r="M1240" i="35"/>
  <c r="M1241" i="35"/>
  <c r="M1242" i="35"/>
  <c r="M1243" i="35"/>
  <c r="M1244" i="35"/>
  <c r="M1245" i="35"/>
  <c r="M1246" i="35"/>
  <c r="M1247" i="35"/>
  <c r="M1248" i="35"/>
  <c r="M1249" i="35"/>
  <c r="M1250" i="35"/>
  <c r="M1251" i="35"/>
  <c r="M1252" i="35"/>
  <c r="M1253" i="35"/>
  <c r="M1254" i="35"/>
  <c r="M1255" i="35"/>
  <c r="M1256" i="35"/>
  <c r="M1257" i="35"/>
  <c r="M1258" i="35"/>
  <c r="M1259" i="35"/>
  <c r="M1260" i="35"/>
  <c r="M1261" i="35"/>
  <c r="M1262" i="35"/>
  <c r="M1263" i="35"/>
  <c r="M1264" i="35"/>
  <c r="M1265" i="35"/>
  <c r="M1266" i="35"/>
  <c r="M1267" i="35"/>
  <c r="M1268" i="35"/>
  <c r="M1269" i="35"/>
  <c r="M1270" i="35"/>
  <c r="M1271" i="35"/>
  <c r="M1272" i="35"/>
  <c r="M1273" i="35"/>
  <c r="M1274" i="35"/>
  <c r="M1275" i="35"/>
  <c r="M1276" i="35"/>
  <c r="M1277" i="35"/>
  <c r="M1278" i="35"/>
  <c r="M1279" i="35"/>
  <c r="M1280" i="35"/>
  <c r="M1281" i="35"/>
  <c r="M1282" i="35"/>
  <c r="M1283" i="35"/>
  <c r="M1284" i="35"/>
  <c r="M1285" i="35"/>
  <c r="M1286" i="35"/>
  <c r="M1287" i="35"/>
  <c r="M1288" i="35"/>
  <c r="M1289" i="35"/>
  <c r="M1290" i="35"/>
  <c r="M1291" i="35"/>
  <c r="M1292" i="35"/>
  <c r="M1293" i="35"/>
  <c r="M1294" i="35"/>
  <c r="M1295" i="35"/>
  <c r="M1296" i="35"/>
  <c r="M1297" i="35"/>
  <c r="M1298" i="35"/>
  <c r="M1299" i="35"/>
  <c r="M1300" i="35"/>
  <c r="M1301" i="35"/>
  <c r="M1302" i="35"/>
  <c r="M1303" i="35"/>
  <c r="M1304" i="35"/>
  <c r="M1305" i="35"/>
  <c r="M1306" i="35"/>
  <c r="M1307" i="35"/>
  <c r="M1308" i="35"/>
  <c r="M1309" i="35"/>
  <c r="M1310" i="35"/>
  <c r="M1311" i="35"/>
  <c r="M1312" i="35"/>
  <c r="M1313" i="35"/>
  <c r="M1314" i="35"/>
  <c r="M1315" i="35"/>
  <c r="M1316" i="35"/>
  <c r="M1317" i="35"/>
  <c r="M1318" i="35"/>
  <c r="M1319" i="35"/>
  <c r="M1320" i="35"/>
  <c r="M1321" i="35"/>
  <c r="M1322" i="35"/>
  <c r="M1323" i="35"/>
  <c r="M1324" i="35"/>
  <c r="M1325" i="35"/>
  <c r="M1326" i="35"/>
  <c r="M1327" i="35"/>
  <c r="M1328" i="35"/>
  <c r="M1329" i="35"/>
  <c r="M1330" i="35"/>
  <c r="M1331" i="35"/>
  <c r="M1332" i="35"/>
  <c r="M1333" i="35"/>
  <c r="M1334" i="35"/>
  <c r="M1335" i="35"/>
  <c r="M1336" i="35"/>
  <c r="M1337" i="35"/>
  <c r="M1338" i="35"/>
  <c r="M1339" i="35"/>
  <c r="M1340" i="35"/>
  <c r="M1341" i="35"/>
  <c r="M1342" i="35"/>
  <c r="M1343" i="35"/>
  <c r="M1344" i="35"/>
  <c r="M1345" i="35"/>
  <c r="M1346" i="35"/>
  <c r="M1347" i="35"/>
  <c r="M1348" i="35"/>
  <c r="M1349" i="35"/>
  <c r="M1350" i="35"/>
  <c r="M1351" i="35"/>
  <c r="M1352" i="35"/>
  <c r="M1353" i="35"/>
  <c r="M1354" i="35"/>
  <c r="M1355" i="35"/>
  <c r="M1356" i="35"/>
  <c r="M1357" i="35"/>
  <c r="M1358" i="35"/>
  <c r="M1359" i="35"/>
  <c r="M1360" i="35"/>
  <c r="M1361" i="35"/>
  <c r="M1362" i="35"/>
  <c r="M1363" i="35"/>
  <c r="M1364" i="35"/>
  <c r="M1365" i="35"/>
  <c r="M1366" i="35"/>
  <c r="M1367" i="35"/>
  <c r="M1368" i="35"/>
  <c r="M1369" i="35"/>
  <c r="M1370" i="35"/>
  <c r="M1371" i="35"/>
  <c r="M1372" i="35"/>
  <c r="M1373" i="35"/>
  <c r="M1374" i="35"/>
  <c r="M1375" i="35"/>
  <c r="M1376" i="35"/>
  <c r="M1377" i="35"/>
  <c r="M1378" i="35"/>
  <c r="M1379" i="35"/>
  <c r="M1380" i="35"/>
  <c r="M1381" i="35"/>
  <c r="M1382" i="35"/>
  <c r="M1383" i="35"/>
  <c r="M1384" i="35"/>
  <c r="M1385" i="35"/>
  <c r="M1386" i="35"/>
  <c r="M1387" i="35"/>
  <c r="M1388" i="35"/>
  <c r="M1389" i="35"/>
  <c r="M1390" i="35"/>
  <c r="M1391" i="35"/>
  <c r="M1392" i="35"/>
  <c r="M1393" i="35"/>
  <c r="M1394" i="35"/>
  <c r="M1395" i="35"/>
  <c r="M1396" i="35"/>
  <c r="M1397" i="35"/>
  <c r="M1398" i="35"/>
  <c r="M1399" i="35"/>
  <c r="M1400" i="35"/>
  <c r="M1401" i="35"/>
  <c r="M1402" i="35"/>
  <c r="M1403" i="35"/>
  <c r="M1404" i="35"/>
  <c r="M1405" i="35"/>
  <c r="M1406" i="35"/>
  <c r="M1407" i="35"/>
  <c r="M1408" i="35"/>
  <c r="M1409" i="35"/>
  <c r="M1410" i="35"/>
  <c r="M1411" i="35"/>
  <c r="M1412" i="35"/>
  <c r="M1413" i="35"/>
  <c r="M1414" i="35"/>
  <c r="M1415" i="35"/>
  <c r="M1416" i="35"/>
  <c r="M1417" i="35"/>
  <c r="M1418" i="35"/>
  <c r="M1419" i="35"/>
  <c r="M1420" i="35"/>
  <c r="M1421" i="35"/>
  <c r="M1422" i="35"/>
  <c r="M1423" i="35"/>
  <c r="M1424" i="35"/>
  <c r="M1425" i="35"/>
  <c r="M1426" i="35"/>
  <c r="AC4" i="11"/>
  <c r="AC3" i="11"/>
  <c r="D9" i="19" l="1"/>
  <c r="J9" i="19"/>
  <c r="H9" i="19"/>
  <c r="E6" i="11"/>
  <c r="D11" i="8"/>
  <c r="F6" i="8"/>
  <c r="F5" i="8"/>
  <c r="F4" i="8"/>
  <c r="F7" i="8"/>
  <c r="F8" i="8"/>
  <c r="F10" i="8"/>
  <c r="F3" i="8"/>
  <c r="F11" i="8"/>
  <c r="F9" i="8"/>
  <c r="D3" i="8"/>
  <c r="D5" i="8"/>
  <c r="D10" i="8"/>
  <c r="D4" i="8"/>
  <c r="D6" i="8"/>
  <c r="D7" i="8"/>
  <c r="D8" i="8"/>
  <c r="AL2" i="20"/>
  <c r="AN2" i="20"/>
  <c r="AP2" i="20"/>
  <c r="AR2" i="20"/>
  <c r="AT2" i="20"/>
  <c r="H7" i="19" l="1"/>
  <c r="D7" i="19"/>
  <c r="J7" i="19"/>
  <c r="J5" i="19"/>
  <c r="D5" i="19"/>
  <c r="H5" i="19"/>
  <c r="AB14" i="11"/>
  <c r="AB13" i="11"/>
  <c r="M2" i="35" l="1"/>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E12" i="34" l="1"/>
  <c r="G12" i="34"/>
  <c r="F12" i="34"/>
  <c r="D12" i="34"/>
  <c r="C12" i="34"/>
  <c r="AB9" i="11" l="1"/>
  <c r="AB10" i="11"/>
  <c r="AB11" i="11"/>
  <c r="AB12" i="11"/>
  <c r="C14" i="11" l="1"/>
  <c r="C17" i="11"/>
  <c r="C15" i="11"/>
  <c r="E12" i="11"/>
  <c r="C13" i="11"/>
  <c r="C12" i="11"/>
  <c r="C16" i="11"/>
  <c r="E16" i="11"/>
  <c r="E17" i="11"/>
  <c r="E15" i="11"/>
  <c r="E14" i="11"/>
  <c r="E13" i="11"/>
  <c r="F11" i="15"/>
  <c r="E11" i="15"/>
  <c r="D11" i="15"/>
  <c r="F8" i="15"/>
  <c r="E8" i="15"/>
  <c r="D8" i="15"/>
  <c r="H8" i="19" l="1"/>
  <c r="D8" i="19"/>
  <c r="J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E8" authorId="0" shapeId="0" xr:uid="{E98F2B78-64E2-4985-8B7A-75C5BA5027BF}">
      <text>
        <r>
          <rPr>
            <sz val="9"/>
            <color indexed="81"/>
            <rFont val="Segoe UI"/>
            <family val="2"/>
          </rPr>
          <t xml:space="preserve">Importante seguir a ordem das colunas para não quebrar as dinâmicas e as formulas.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C5" authorId="0" shapeId="0" xr:uid="{44CAD925-13CC-4EF2-ABB6-6E236716956A}">
      <text>
        <r>
          <rPr>
            <b/>
            <sz val="9"/>
            <color indexed="81"/>
            <rFont val="Segoe UI"/>
            <family val="2"/>
          </rPr>
          <t xml:space="preserve">Extração Jira
</t>
        </r>
        <r>
          <rPr>
            <sz val="9"/>
            <color indexed="81"/>
            <rFont val="Segoe UI"/>
            <family val="2"/>
          </rPr>
          <t xml:space="preserve">Itens: Classificação = Protocolo de Sustentação
Total de Story Point
</t>
        </r>
      </text>
    </comment>
    <comment ref="K5" authorId="0" shapeId="0" xr:uid="{6DB5A73E-6339-4557-91D3-10ACBD873519}">
      <text>
        <r>
          <rPr>
            <b/>
            <sz val="9"/>
            <color indexed="81"/>
            <rFont val="Segoe UI"/>
            <family val="2"/>
          </rPr>
          <t xml:space="preserve">Extração Jira - Status a partir de Aceito
</t>
        </r>
        <r>
          <rPr>
            <sz val="9"/>
            <color indexed="81"/>
            <rFont val="Segoe UI"/>
            <family val="2"/>
          </rPr>
          <t>Total Geral</t>
        </r>
      </text>
    </comment>
    <comment ref="C7" authorId="0" shapeId="0" xr:uid="{2EE0CF92-9016-492B-9556-D4EDB171F2B1}">
      <text>
        <r>
          <rPr>
            <b/>
            <sz val="9"/>
            <color indexed="81"/>
            <rFont val="Segoe UI"/>
            <family val="2"/>
          </rPr>
          <t xml:space="preserve">Extração Jira
</t>
        </r>
        <r>
          <rPr>
            <sz val="9"/>
            <color indexed="81"/>
            <rFont val="Segoe UI"/>
            <family val="2"/>
          </rPr>
          <t xml:space="preserve">Itens: Classificação = Protocolo de Sustentação
Total de Story Point
</t>
        </r>
      </text>
    </comment>
    <comment ref="K7" authorId="0" shapeId="0" xr:uid="{4381D917-B87B-4BF4-A31C-AE208AB6914C}">
      <text>
        <r>
          <rPr>
            <b/>
            <sz val="9"/>
            <color indexed="81"/>
            <rFont val="Segoe UI"/>
            <family val="2"/>
          </rPr>
          <t>Extração Jira</t>
        </r>
        <r>
          <rPr>
            <sz val="9"/>
            <color indexed="81"/>
            <rFont val="Segoe UI"/>
            <family val="2"/>
          </rPr>
          <t xml:space="preserve">
Total Geral
</t>
        </r>
      </text>
    </comment>
    <comment ref="C8" authorId="0" shapeId="0" xr:uid="{75BF9E81-ACF8-4C2A-A477-7CB86EF256C2}">
      <text>
        <r>
          <rPr>
            <b/>
            <sz val="9"/>
            <color indexed="81"/>
            <rFont val="Segoe UI"/>
            <family val="2"/>
          </rPr>
          <t>Baseline</t>
        </r>
        <r>
          <rPr>
            <sz val="9"/>
            <color indexed="81"/>
            <rFont val="Segoe UI"/>
            <family val="2"/>
          </rPr>
          <t xml:space="preserve">
Itens: Classificação = Protocolo de Sustentação
Total de Story Point Estimante 
</t>
        </r>
      </text>
    </comment>
    <comment ref="C9" authorId="0" shapeId="0" xr:uid="{36AFDCE9-0B66-48D9-826D-FA2770EE7CDA}">
      <text>
        <r>
          <rPr>
            <b/>
            <sz val="9"/>
            <color indexed="81"/>
            <rFont val="Segoe UI"/>
            <family val="2"/>
          </rPr>
          <t>Baseline</t>
        </r>
        <r>
          <rPr>
            <sz val="9"/>
            <color indexed="81"/>
            <rFont val="Segoe UI"/>
            <family val="2"/>
          </rPr>
          <t xml:space="preserve">
Itens: Classificação = Protocolo de Sustentação
Total de Story Point Estimante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C4" authorId="0" shapeId="0" xr:uid="{3C277997-73EC-41C9-AE0F-701BBE18A91C}">
      <text>
        <r>
          <rPr>
            <b/>
            <sz val="9"/>
            <color indexed="81"/>
            <rFont val="Segoe UI"/>
            <family val="2"/>
          </rPr>
          <t xml:space="preserve">Extração Jira
</t>
        </r>
        <r>
          <rPr>
            <sz val="9"/>
            <color indexed="81"/>
            <rFont val="Segoe UI"/>
            <family val="2"/>
          </rPr>
          <t xml:space="preserve">Itens: Classificação = Protocolo de Sustentação
Total de Story Point
</t>
        </r>
      </text>
    </comment>
    <comment ref="C5" authorId="0" shapeId="0" xr:uid="{129076E0-E8F5-41E8-A18D-BEE08A86700D}">
      <text>
        <r>
          <rPr>
            <b/>
            <sz val="9"/>
            <color indexed="81"/>
            <rFont val="Segoe UI"/>
            <family val="2"/>
          </rPr>
          <t xml:space="preserve">Extração Jira
</t>
        </r>
        <r>
          <rPr>
            <sz val="9"/>
            <color indexed="81"/>
            <rFont val="Segoe UI"/>
            <family val="2"/>
          </rPr>
          <t xml:space="preserve">Itens: Classificação = Protocolo de Sustentação
Total de Story Point
</t>
        </r>
      </text>
    </comment>
    <comment ref="C6" authorId="0" shapeId="0" xr:uid="{39C15FDC-BFBC-4463-9BB7-370994E3A06B}">
      <text>
        <r>
          <rPr>
            <b/>
            <sz val="9"/>
            <color indexed="81"/>
            <rFont val="Segoe UI"/>
            <family val="2"/>
          </rPr>
          <t>Baseline</t>
        </r>
        <r>
          <rPr>
            <sz val="9"/>
            <color indexed="81"/>
            <rFont val="Segoe UI"/>
            <family val="2"/>
          </rPr>
          <t xml:space="preserve">
Itens: Classificação = Protocolo de Sustentação
Total de Story Point Estimante 
</t>
        </r>
      </text>
    </comment>
    <comment ref="C7" authorId="0" shapeId="0" xr:uid="{90A6024A-3B84-4FC1-A6B5-951C29A774D1}">
      <text>
        <r>
          <rPr>
            <b/>
            <sz val="9"/>
            <color indexed="81"/>
            <rFont val="Segoe UI"/>
            <family val="2"/>
          </rPr>
          <t>Baseline</t>
        </r>
        <r>
          <rPr>
            <sz val="9"/>
            <color indexed="81"/>
            <rFont val="Segoe UI"/>
            <family val="2"/>
          </rPr>
          <t xml:space="preserve">
Itens: Classificação = Protocolo de Sustentação
Total de Story Point Estimante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C3" authorId="0" shapeId="0" xr:uid="{C8CE3089-388B-4671-B898-EE690378F0FC}">
      <text>
        <r>
          <rPr>
            <b/>
            <sz val="9"/>
            <color indexed="81"/>
            <rFont val="Segoe UI"/>
            <family val="2"/>
          </rPr>
          <t>Extração Jira - Status a partir de Aceito</t>
        </r>
        <r>
          <rPr>
            <sz val="9"/>
            <color indexed="81"/>
            <rFont val="Segoe UI"/>
            <family val="2"/>
          </rPr>
          <t xml:space="preserve">
Tipo de item = História
Classificação = Exceto Protocolo de Sustentação
Pega informação da coluna Soma de Story Point</t>
        </r>
      </text>
    </comment>
    <comment ref="E3" authorId="0" shapeId="0" xr:uid="{C0C6BCF3-2770-4984-9DB8-CE35B14C50C9}">
      <text>
        <r>
          <rPr>
            <b/>
            <sz val="9"/>
            <color indexed="81"/>
            <rFont val="Segoe UI"/>
            <family val="2"/>
          </rPr>
          <t>Extração Jira - Status a partir de Aceito</t>
        </r>
        <r>
          <rPr>
            <sz val="9"/>
            <color indexed="81"/>
            <rFont val="Segoe UI"/>
            <family val="2"/>
          </rPr>
          <t xml:space="preserve">
Tipo de item = História
Classificação = Exceto Protocolo de Sustentação
Pega informação da coluna Soma de Story Point</t>
        </r>
      </text>
    </comment>
    <comment ref="C4" authorId="0" shapeId="0" xr:uid="{61A7C551-B36D-433E-9775-67495E41FCB0}">
      <text>
        <r>
          <rPr>
            <b/>
            <sz val="9"/>
            <color indexed="81"/>
            <rFont val="Segoe UI"/>
            <family val="2"/>
          </rPr>
          <t xml:space="preserve">Extração Jira - Status a partir de Aceito
</t>
        </r>
        <r>
          <rPr>
            <sz val="9"/>
            <color indexed="81"/>
            <rFont val="Segoe UI"/>
            <family val="2"/>
          </rPr>
          <t>Tipo de item = Enabler
Pega informação da coluna Soma de Story Point</t>
        </r>
      </text>
    </comment>
    <comment ref="E4" authorId="0" shapeId="0" xr:uid="{6E78C598-9D45-48B6-AB62-D70909EA61DB}">
      <text>
        <r>
          <rPr>
            <b/>
            <sz val="9"/>
            <color indexed="81"/>
            <rFont val="Segoe UI"/>
            <family val="2"/>
          </rPr>
          <t xml:space="preserve">Extração Jira - Status a partir de Aceito
</t>
        </r>
        <r>
          <rPr>
            <sz val="9"/>
            <color indexed="81"/>
            <rFont val="Segoe UI"/>
            <family val="2"/>
          </rPr>
          <t>Tipo de item = Enabler
Pega informação da coluna Soma de Story Point</t>
        </r>
      </text>
    </comment>
    <comment ref="C5" authorId="0" shapeId="0" xr:uid="{D6C5FB1B-E370-475D-8CAB-BF3EB290CEB6}">
      <text>
        <r>
          <rPr>
            <b/>
            <sz val="9"/>
            <color indexed="81"/>
            <rFont val="Segoe UI"/>
            <family val="2"/>
          </rPr>
          <t xml:space="preserve">Extração Jira - Status a partir de Aceito
</t>
        </r>
        <r>
          <rPr>
            <sz val="9"/>
            <color indexed="81"/>
            <rFont val="Segoe UI"/>
            <family val="2"/>
          </rPr>
          <t>Tipo de item = Spike
Pega informação da coluna Soma de Story Point</t>
        </r>
      </text>
    </comment>
    <comment ref="E5" authorId="0" shapeId="0" xr:uid="{385F22E8-ADEB-42F8-B738-468C72C1624A}">
      <text>
        <r>
          <rPr>
            <b/>
            <sz val="9"/>
            <color indexed="81"/>
            <rFont val="Segoe UI"/>
            <family val="2"/>
          </rPr>
          <t xml:space="preserve">Extração Jira - Status a partir de Aceito
</t>
        </r>
        <r>
          <rPr>
            <sz val="9"/>
            <color indexed="81"/>
            <rFont val="Segoe UI"/>
            <family val="2"/>
          </rPr>
          <t>Tipo de item = Spike
Pega informação da coluna Soma de Story Point</t>
        </r>
      </text>
    </comment>
    <comment ref="C6" authorId="0" shapeId="0" xr:uid="{3CBC5253-9415-4F91-BB20-1D98E8137D15}">
      <text>
        <r>
          <rPr>
            <b/>
            <sz val="9"/>
            <color indexed="81"/>
            <rFont val="Segoe UI"/>
            <family val="2"/>
          </rPr>
          <t xml:space="preserve">Extração Jira - Status a partir de Aceito
</t>
        </r>
        <r>
          <rPr>
            <sz val="9"/>
            <color indexed="81"/>
            <rFont val="Segoe UI"/>
            <family val="2"/>
          </rPr>
          <t>Tipo de item = Teste
Pega informação da coluna Soma de Story Point</t>
        </r>
      </text>
    </comment>
    <comment ref="E6" authorId="0" shapeId="0" xr:uid="{B7F59D2F-C257-446D-847D-ABDD90C95D77}">
      <text>
        <r>
          <rPr>
            <b/>
            <sz val="9"/>
            <color indexed="81"/>
            <rFont val="Segoe UI"/>
            <family val="2"/>
          </rPr>
          <t xml:space="preserve">Extração Jira - Status a partir de Aceito
</t>
        </r>
        <r>
          <rPr>
            <sz val="9"/>
            <color indexed="81"/>
            <rFont val="Segoe UI"/>
            <family val="2"/>
          </rPr>
          <t>Tipo de item = Teste
Pega informação da coluna Soma de Story Point</t>
        </r>
      </text>
    </comment>
    <comment ref="C7" authorId="0" shapeId="0" xr:uid="{04BF7B0D-9900-48D3-BC26-31CC492EC75C}">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E7" authorId="0" shapeId="0" xr:uid="{7BA8549D-9B30-4271-9BD4-16665060650C}">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C8" authorId="0" shapeId="0" xr:uid="{8EDF86ED-7BD7-43CF-BA8A-7049AFF2109B}">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E8" authorId="0" shapeId="0" xr:uid="{9F4E26C9-CFB8-4114-8758-B8F2A3DB5546}">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B9" authorId="0" shapeId="0" xr:uid="{3138CD63-6C5E-41F1-8644-EBB609959C10}">
      <text>
        <r>
          <rPr>
            <sz val="9"/>
            <color indexed="81"/>
            <rFont val="Segoe UI"/>
            <family val="2"/>
          </rPr>
          <t xml:space="preserve">Engloba os itens de Incidentes criados via integração com o ServiceNow + itens de Bug
</t>
        </r>
      </text>
    </comment>
    <comment ref="C9" authorId="0" shapeId="0" xr:uid="{59F8D2A4-CE97-4BD0-AEC0-173158D357A1}">
      <text>
        <r>
          <rPr>
            <b/>
            <sz val="9"/>
            <color indexed="81"/>
            <rFont val="Segoe UI"/>
            <family val="2"/>
          </rPr>
          <t>Extração Jira - Status a partir de Aceito</t>
        </r>
        <r>
          <rPr>
            <sz val="9"/>
            <color indexed="81"/>
            <rFont val="Segoe UI"/>
            <family val="2"/>
          </rPr>
          <t xml:space="preserve">
Tipo de item = História
Classificação = Protocolo de Sustentação
Tipo = Incidente
Pega informação da coluna Soma de Story Point</t>
        </r>
      </text>
    </comment>
    <comment ref="E9" authorId="0" shapeId="0" xr:uid="{CF7D8DC0-6CA6-4FDA-8A7F-222D527744C8}">
      <text>
        <r>
          <rPr>
            <b/>
            <sz val="9"/>
            <color indexed="81"/>
            <rFont val="Segoe UI"/>
            <family val="2"/>
          </rPr>
          <t>Extração Jira - Status a partir de Aceito</t>
        </r>
        <r>
          <rPr>
            <sz val="9"/>
            <color indexed="81"/>
            <rFont val="Segoe UI"/>
            <family val="2"/>
          </rPr>
          <t xml:space="preserve">
Tipo de item = História
Classificação = Protocolo de Sustentação
Tipo = Incidente
Pega informação da coluna Soma de Story Point</t>
        </r>
      </text>
    </comment>
    <comment ref="C10" authorId="0" shapeId="0" xr:uid="{AB4DE5AD-F64A-4579-87A4-40CDCDC0355A}">
      <text>
        <r>
          <rPr>
            <b/>
            <sz val="9"/>
            <color indexed="81"/>
            <rFont val="Segoe UI"/>
            <family val="2"/>
          </rPr>
          <t xml:space="preserve">Extração Jira - Status a partir de Aceito
</t>
        </r>
        <r>
          <rPr>
            <sz val="9"/>
            <color indexed="81"/>
            <rFont val="Segoe UI"/>
            <family val="2"/>
          </rPr>
          <t>Tipo de item = História
Classificação = Protocolo de Sustentação
Tipo = Solicitação de Serviço
Pega informação da coluna Soma de Story Point</t>
        </r>
      </text>
    </comment>
    <comment ref="E10" authorId="0" shapeId="0" xr:uid="{D839CA37-723C-46B2-BD94-4F196FC7CC60}">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C11" authorId="0" shapeId="0" xr:uid="{ECBFF1F3-FC2E-4E37-87E1-E66388A35761}">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 ref="E11" authorId="0" shapeId="0" xr:uid="{4B365C3A-0D48-4FE5-BDC7-DF34CE43FAB5}">
      <text>
        <r>
          <rPr>
            <b/>
            <sz val="9"/>
            <color indexed="81"/>
            <rFont val="Segoe UI"/>
            <family val="2"/>
          </rPr>
          <t xml:space="preserve">Extração Jira - Status a partir de Aceito
</t>
        </r>
        <r>
          <rPr>
            <sz val="9"/>
            <color indexed="81"/>
            <rFont val="Segoe UI"/>
            <family val="2"/>
          </rPr>
          <t xml:space="preserve">Tipo de item = Débito técnico
Pega informação da coluna Soma de Story Point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D4" authorId="0" shapeId="0" xr:uid="{AAFC599D-A4BC-49F7-98EE-85E7E9FE6C86}">
      <text>
        <r>
          <rPr>
            <b/>
            <sz val="9"/>
            <color indexed="81"/>
            <rFont val="Segoe UI"/>
            <family val="2"/>
          </rPr>
          <t xml:space="preserve">Baseline - Itens associados a Épicos
</t>
        </r>
        <r>
          <rPr>
            <sz val="9"/>
            <color indexed="81"/>
            <rFont val="Segoe UI"/>
            <family val="2"/>
          </rPr>
          <t xml:space="preserve">
Contar o número de épicos da coluna Epic link da jornada.</t>
        </r>
      </text>
    </comment>
    <comment ref="E4" authorId="0" shapeId="0" xr:uid="{3A7177D7-530C-47B0-A53A-1C01794C4215}">
      <text>
        <r>
          <rPr>
            <b/>
            <sz val="9"/>
            <color indexed="81"/>
            <rFont val="Segoe UI"/>
            <family val="2"/>
          </rPr>
          <t>Baseline - Itens associados a Épicos</t>
        </r>
        <r>
          <rPr>
            <sz val="9"/>
            <color indexed="81"/>
            <rFont val="Segoe UI"/>
            <family val="2"/>
          </rPr>
          <t xml:space="preserve">
- Coluna Contagem de Chave
- Total Geral</t>
        </r>
      </text>
    </comment>
    <comment ref="F4" authorId="0" shapeId="0" xr:uid="{495144B9-5103-44CF-9B20-A742291DB678}">
      <text>
        <r>
          <rPr>
            <b/>
            <sz val="9"/>
            <color indexed="81"/>
            <rFont val="Segoe UI"/>
            <family val="2"/>
          </rPr>
          <t xml:space="preserve">Baseline - Itens associados a Épicos
- </t>
        </r>
        <r>
          <rPr>
            <sz val="9"/>
            <color indexed="81"/>
            <rFont val="Segoe UI"/>
            <family val="2"/>
          </rPr>
          <t>Coluna Soma Story point estimante
- Total Geral</t>
        </r>
      </text>
    </comment>
    <comment ref="D5" authorId="0" shapeId="0" xr:uid="{F19C8F1E-0118-4BE1-9333-886727B27378}">
      <text>
        <r>
          <rPr>
            <b/>
            <sz val="9"/>
            <color indexed="81"/>
            <rFont val="Segoe UI"/>
            <family val="2"/>
          </rPr>
          <t xml:space="preserve">Extração Jira Épico - Transbordo Épico
</t>
        </r>
        <r>
          <rPr>
            <sz val="9"/>
            <color indexed="81"/>
            <rFont val="Segoe UI"/>
            <family val="2"/>
          </rPr>
          <t xml:space="preserve">Total Geral
</t>
        </r>
      </text>
    </comment>
    <comment ref="E5" authorId="0" shapeId="0" xr:uid="{01DC0852-11C6-4904-9A99-69A9D74D28A9}">
      <text>
        <r>
          <rPr>
            <b/>
            <sz val="9"/>
            <color indexed="81"/>
            <rFont val="Segoe UI"/>
            <family val="2"/>
          </rPr>
          <t>Extração Jira  - Itens associados a Épicos - Mudança de Escopo - Plan. PI Planning</t>
        </r>
        <r>
          <rPr>
            <sz val="9"/>
            <color indexed="81"/>
            <rFont val="Segoe UI"/>
            <family val="2"/>
          </rPr>
          <t xml:space="preserve">
- Coluna Contagem de Chave
</t>
        </r>
      </text>
    </comment>
    <comment ref="F5" authorId="0" shapeId="0" xr:uid="{61BF7765-C7A7-474E-9E09-521E4595630A}">
      <text>
        <r>
          <rPr>
            <b/>
            <sz val="9"/>
            <color indexed="81"/>
            <rFont val="Segoe UI"/>
            <family val="2"/>
          </rPr>
          <t>Extração Jira  - Itens associados a Épicos - Mudança de Escopo - Plan. PI Planning</t>
        </r>
        <r>
          <rPr>
            <sz val="9"/>
            <color indexed="81"/>
            <rFont val="Segoe UI"/>
            <family val="2"/>
          </rPr>
          <t xml:space="preserve">
- Coluna Soma Story point
</t>
        </r>
      </text>
    </comment>
    <comment ref="E6" authorId="0" shapeId="0" xr:uid="{8B9BDF1F-6C13-419C-B61B-FB86E330DAFB}">
      <text>
        <r>
          <rPr>
            <b/>
            <sz val="9"/>
            <color indexed="81"/>
            <rFont val="Segoe UI"/>
            <family val="2"/>
          </rPr>
          <t xml:space="preserve">Extração Jira  - Itens associados a Épicos - Mudança de Escopo
</t>
        </r>
        <r>
          <rPr>
            <sz val="9"/>
            <color indexed="81"/>
            <rFont val="Segoe UI"/>
            <family val="2"/>
          </rPr>
          <t>- Coluna Contagem de Chave</t>
        </r>
        <r>
          <rPr>
            <b/>
            <sz val="9"/>
            <color indexed="81"/>
            <rFont val="Segoe UI"/>
            <family val="2"/>
          </rPr>
          <t xml:space="preserve">
</t>
        </r>
        <r>
          <rPr>
            <sz val="9"/>
            <color indexed="81"/>
            <rFont val="Segoe UI"/>
            <family val="2"/>
          </rPr>
          <t xml:space="preserve">
</t>
        </r>
      </text>
    </comment>
    <comment ref="F6" authorId="0" shapeId="0" xr:uid="{95B242DB-B488-409F-8BF9-0561510F11B7}">
      <text>
        <r>
          <rPr>
            <b/>
            <sz val="9"/>
            <color indexed="81"/>
            <rFont val="Segoe UI"/>
            <family val="2"/>
          </rPr>
          <t xml:space="preserve">Extração Jira  - Itens associados a Épicos - Mudança de Escopo
</t>
        </r>
        <r>
          <rPr>
            <sz val="9"/>
            <color indexed="81"/>
            <rFont val="Segoe UI"/>
            <family val="2"/>
          </rPr>
          <t xml:space="preserve">- Coluna Soma Story point
</t>
        </r>
      </text>
    </comment>
    <comment ref="D7" authorId="0" shapeId="0" xr:uid="{354FF497-E2B9-44D0-861C-AF78555ADA0B}">
      <text>
        <r>
          <rPr>
            <b/>
            <sz val="9"/>
            <color indexed="81"/>
            <rFont val="Segoe UI"/>
            <family val="2"/>
          </rPr>
          <t>Extração Jira Épico -  Épicos Cancelados</t>
        </r>
        <r>
          <rPr>
            <sz val="9"/>
            <color indexed="81"/>
            <rFont val="Segoe UI"/>
            <family val="2"/>
          </rPr>
          <t xml:space="preserve">
</t>
        </r>
      </text>
    </comment>
    <comment ref="E7" authorId="0" shapeId="0" xr:uid="{1B07007F-7C9F-43C2-AA3C-D00AEA4C82E6}">
      <text>
        <r>
          <rPr>
            <b/>
            <sz val="9"/>
            <color indexed="81"/>
            <rFont val="Segoe UI"/>
            <family val="2"/>
          </rPr>
          <t xml:space="preserve">Extração Jira  - Itens associados a Épicos - Cancelados
</t>
        </r>
        <r>
          <rPr>
            <sz val="9"/>
            <color indexed="81"/>
            <rFont val="Segoe UI"/>
            <family val="2"/>
          </rPr>
          <t>- Coluna Contagem de Chave</t>
        </r>
      </text>
    </comment>
    <comment ref="F7" authorId="0" shapeId="0" xr:uid="{221A0BED-15C4-4E94-8357-B02E8D760C98}">
      <text>
        <r>
          <rPr>
            <b/>
            <sz val="9"/>
            <color indexed="81"/>
            <rFont val="Segoe UI"/>
            <family val="2"/>
          </rPr>
          <t xml:space="preserve">Extração Jira  - Itens associados a Épicos - Cancelados
</t>
        </r>
        <r>
          <rPr>
            <sz val="9"/>
            <color indexed="81"/>
            <rFont val="Segoe UI"/>
            <family val="2"/>
          </rPr>
          <t xml:space="preserve">
- Coluna Soma Story point</t>
        </r>
      </text>
    </comment>
    <comment ref="D9" authorId="0" shapeId="0" xr:uid="{72CBBC5B-7A4B-46BB-8F31-8F142B01EB89}">
      <text>
        <r>
          <rPr>
            <b/>
            <sz val="9"/>
            <color indexed="81"/>
            <rFont val="Segoe UI"/>
            <family val="2"/>
          </rPr>
          <t>Extração Jira Épico - Transbordo de Épico</t>
        </r>
        <r>
          <rPr>
            <sz val="9"/>
            <color indexed="81"/>
            <rFont val="Segoe UI"/>
            <family val="2"/>
          </rPr>
          <t xml:space="preserve">
Status: Pronto e Em produção</t>
        </r>
      </text>
    </comment>
    <comment ref="E9" authorId="0" shapeId="0" xr:uid="{68B9247F-EB0F-4483-9AEE-EA082E4E9EF5}">
      <text>
        <r>
          <rPr>
            <b/>
            <sz val="9"/>
            <color indexed="81"/>
            <rFont val="Segoe UI"/>
            <family val="2"/>
          </rPr>
          <t xml:space="preserve">Extração Jira  - Itens associados a Épicos - Transbordo de História
</t>
        </r>
        <r>
          <rPr>
            <sz val="9"/>
            <color indexed="81"/>
            <rFont val="Segoe UI"/>
            <family val="2"/>
          </rPr>
          <t>Coluna Contagem de Chave
Status: Aceito, Pendente de Produção, Em produção</t>
        </r>
      </text>
    </comment>
    <comment ref="F9" authorId="0" shapeId="0" xr:uid="{3DBC6220-FA17-418F-98F7-18BDAC546F95}">
      <text>
        <r>
          <rPr>
            <b/>
            <sz val="9"/>
            <color indexed="81"/>
            <rFont val="Segoe UI"/>
            <family val="2"/>
          </rPr>
          <t xml:space="preserve">Extração Jira  - Itens associados a Épicos - Transbordo de História
</t>
        </r>
        <r>
          <rPr>
            <sz val="9"/>
            <color indexed="81"/>
            <rFont val="Segoe UI"/>
            <family val="2"/>
          </rPr>
          <t xml:space="preserve">
Coluna Soma de Story Point
Status: Aceito, Pendente de Produção, Em produção</t>
        </r>
      </text>
    </comment>
    <comment ref="D10" authorId="0" shapeId="0" xr:uid="{A1EE850A-FF1E-42BC-BDBF-5A45F06569C1}">
      <text>
        <r>
          <rPr>
            <b/>
            <sz val="9"/>
            <color indexed="81"/>
            <rFont val="Segoe UI"/>
            <family val="2"/>
          </rPr>
          <t>Extração Jira Épico - Transbordo de Épico</t>
        </r>
        <r>
          <rPr>
            <sz val="9"/>
            <color indexed="81"/>
            <rFont val="Segoe UI"/>
            <family val="2"/>
          </rPr>
          <t xml:space="preserve">
Status:Diferente de Pronto e Em produção</t>
        </r>
      </text>
    </comment>
    <comment ref="E10" authorId="0" shapeId="0" xr:uid="{302BBEB0-7EE0-4545-9E10-5E9C402225CB}">
      <text>
        <r>
          <rPr>
            <b/>
            <sz val="9"/>
            <color indexed="81"/>
            <rFont val="Segoe UI"/>
            <family val="2"/>
          </rPr>
          <t>Extração Jira  - Itens associados a Épicos - Transbordo de História</t>
        </r>
        <r>
          <rPr>
            <sz val="9"/>
            <color indexed="81"/>
            <rFont val="Segoe UI"/>
            <family val="2"/>
          </rPr>
          <t xml:space="preserve">
Coluna Contagem de Chave
Status: Diferente de Aceito, Pendente de Produção, Em produção
</t>
        </r>
      </text>
    </comment>
    <comment ref="F10" authorId="0" shapeId="0" xr:uid="{51378C12-B7D5-4FE6-96C2-96EEB40ABCB1}">
      <text>
        <r>
          <rPr>
            <b/>
            <sz val="9"/>
            <color indexed="81"/>
            <rFont val="Segoe UI"/>
            <family val="2"/>
          </rPr>
          <t xml:space="preserve">Extração Jira  - Itens associados a Épicos - Transbordo de História
</t>
        </r>
        <r>
          <rPr>
            <sz val="9"/>
            <color indexed="81"/>
            <rFont val="Segoe UI"/>
            <family val="2"/>
          </rPr>
          <t>Coluna Soma de Story Point
Status: Diferente de Aceito, Pendente de Produção, Em produção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brenda.feitoza</author>
  </authors>
  <commentList>
    <comment ref="D5" authorId="0" shapeId="0" xr:uid="{D29DFD95-E965-4BCD-AB83-5EBAD68CEE87}">
      <text>
        <r>
          <rPr>
            <b/>
            <sz val="9"/>
            <color indexed="81"/>
            <rFont val="Segoe UI"/>
            <family val="2"/>
          </rPr>
          <t xml:space="preserve">Extração Jira - Status a partir de Aceito </t>
        </r>
        <r>
          <rPr>
            <sz val="9"/>
            <color indexed="81"/>
            <rFont val="Segoe UI"/>
            <family val="2"/>
          </rPr>
          <t xml:space="preserve">
</t>
        </r>
      </text>
    </comment>
    <comment ref="E5" authorId="0" shapeId="0" xr:uid="{E7018F63-B78E-4779-A355-AB274C00E2BB}">
      <text>
        <r>
          <rPr>
            <b/>
            <sz val="9"/>
            <color indexed="81"/>
            <rFont val="Segoe UI"/>
            <family val="2"/>
          </rPr>
          <t>Baseline</t>
        </r>
        <r>
          <rPr>
            <sz val="9"/>
            <color indexed="81"/>
            <rFont val="Segoe UI"/>
            <family val="2"/>
          </rPr>
          <t xml:space="preserve">
</t>
        </r>
      </text>
    </comment>
    <comment ref="E15" authorId="0" shapeId="0" xr:uid="{234B3923-E3E7-4C29-82DA-C9B7F8CA0B48}">
      <text>
        <r>
          <rPr>
            <b/>
            <sz val="9"/>
            <color indexed="81"/>
            <rFont val="Segoe UI"/>
            <family val="2"/>
          </rPr>
          <t>% sobre os pontos entregues na PI</t>
        </r>
        <r>
          <rPr>
            <sz val="9"/>
            <color indexed="81"/>
            <rFont val="Segoe UI"/>
            <family val="2"/>
          </rPr>
          <t xml:space="preserve">
</t>
        </r>
      </text>
    </comment>
    <comment ref="D16" authorId="0" shapeId="0" xr:uid="{51518ECE-2E85-43DF-B903-A4AE414CBD15}">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 ref="F16" authorId="0" shapeId="0" xr:uid="{1F2490FB-7F3C-440F-905F-3181A9FF87DF}">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 ref="E25" authorId="0" shapeId="0" xr:uid="{A2C8DEF7-89EB-4A96-9195-B45832AA91F3}">
      <text>
        <r>
          <rPr>
            <b/>
            <sz val="9"/>
            <color indexed="81"/>
            <rFont val="Segoe UI"/>
            <family val="2"/>
          </rPr>
          <t xml:space="preserve">% sobre os pontos entregues na PI
</t>
        </r>
        <r>
          <rPr>
            <sz val="9"/>
            <color indexed="81"/>
            <rFont val="Segoe UI"/>
            <family val="2"/>
          </rPr>
          <t xml:space="preserve">
</t>
        </r>
      </text>
    </comment>
    <comment ref="D26" authorId="0" shapeId="0" xr:uid="{3F22E93D-DF88-44C8-8CA2-903790096A70}">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 ref="F26" authorId="0" shapeId="0" xr:uid="{B9F476ED-85F0-4568-A192-479152923823}">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 ref="E36" authorId="0" shapeId="0" xr:uid="{691B4608-3ED8-4C59-9F66-8BE3B52E41E7}">
      <text>
        <r>
          <rPr>
            <b/>
            <sz val="9"/>
            <color indexed="81"/>
            <rFont val="Segoe UI"/>
            <family val="2"/>
          </rPr>
          <t xml:space="preserve">% sobre os pontos entregues na PI
</t>
        </r>
        <r>
          <rPr>
            <sz val="9"/>
            <color indexed="81"/>
            <rFont val="Segoe UI"/>
            <family val="2"/>
          </rPr>
          <t xml:space="preserve">
</t>
        </r>
      </text>
    </comment>
    <comment ref="D37" authorId="0" shapeId="0" xr:uid="{CAAFF7C8-7F6E-421B-AD90-16704D756F34}">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 ref="F37" authorId="0" shapeId="0" xr:uid="{3F14EAD6-10A5-4B56-A660-D3FD075036E2}">
      <text>
        <r>
          <rPr>
            <b/>
            <sz val="9"/>
            <color indexed="81"/>
            <rFont val="Segoe UI"/>
            <family val="2"/>
          </rPr>
          <t xml:space="preserve">Extração Jira - Status a partir de Aceito - Aberto por Incidente e Solicitação de Serviço
</t>
        </r>
        <r>
          <rPr>
            <sz val="9"/>
            <color indexed="81"/>
            <rFont val="Segoe UI"/>
            <family val="2"/>
          </rPr>
          <t xml:space="preserve">Soma de Story Points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<sst xmlns="http://schemas.openxmlformats.org/spreadsheetml/2006/main" count="47886" uniqueCount="7518">
  <si>
    <t>REVIEW</t>
  </si>
  <si>
    <t>Data</t>
  </si>
  <si>
    <t>Versão</t>
  </si>
  <si>
    <t>Alteração</t>
  </si>
  <si>
    <t>- Inclusão do tempo de bloqueio na extração do Jira e na fórmula do ciclo de desenvolvimento
- Inclusão do total de story points faltantes para conclusão dos épicos na aba "Situação dos Épicos"</t>
  </si>
  <si>
    <t>INFORMAÇÕES PARA GERAR OS INDICADORES</t>
  </si>
  <si>
    <t>Leia com atenção</t>
  </si>
  <si>
    <t>PREMISSAS</t>
  </si>
  <si>
    <r>
      <t>* Não deverá considerar as informações da última sprint para gerar os indicadores;
* Épicos compartilhados só deverão ser contabilizados na Jornada que é responsavel pelo épico;
* Atenção: Colunas pintadas da</t>
    </r>
    <r>
      <rPr>
        <b/>
        <sz val="11"/>
        <color theme="7"/>
        <rFont val="Aptos Narrow"/>
        <family val="2"/>
        <scheme val="minor"/>
      </rPr>
      <t xml:space="preserve"> AZUL</t>
    </r>
    <r>
      <rPr>
        <sz val="11"/>
        <color theme="1"/>
        <rFont val="Aptos Narrow"/>
        <family val="2"/>
        <scheme val="minor"/>
      </rPr>
      <t xml:space="preserve"> contém fórmulas</t>
    </r>
  </si>
  <si>
    <r>
      <t xml:space="preserve">1º PASSO: </t>
    </r>
    <r>
      <rPr>
        <sz val="11"/>
        <color theme="1"/>
        <rFont val="Aptos Narrow"/>
        <family val="2"/>
        <scheme val="minor"/>
      </rPr>
      <t>EXTRAÇÃO DAS INFORMAÇÕES</t>
    </r>
  </si>
  <si>
    <t>Nome</t>
  </si>
  <si>
    <t>Descrição</t>
  </si>
  <si>
    <t>JQL</t>
  </si>
  <si>
    <t>Colunas</t>
  </si>
  <si>
    <t>Onde colar as informações</t>
  </si>
  <si>
    <t>Baseline</t>
  </si>
  <si>
    <r>
      <t xml:space="preserve">Extração de todos os itens planejado pelos times da Jornada na PI Planning
</t>
    </r>
    <r>
      <rPr>
        <sz val="9"/>
        <color theme="1"/>
        <rFont val="Aptos Narrow"/>
        <family val="2"/>
        <scheme val="minor"/>
      </rPr>
      <t>OBS: Essa extração é uma foto, deve ter sido feita logo após a PI Planning</t>
    </r>
  </si>
  <si>
    <t>project in (APAP, APAV, APSF, APCO, APPL, APIN, ADPL, ADR6, ADKB, ADTH, ADTP, ADGP, ADSE, ASEC, ATEN, JIEC, JICA, JIBK, JIMF, JIAE, JICE, JICS, JACO, JAMO, JAAM, JFHM, JFSP, JFTR, JFEA, APDO, PGCM, PGEX, PGIA, PGAL, PGIA, PGAL, SAJO, SATT, SADV, "[Voomp] Meios de Pagamento", "[Voomp] Admin", "[Voomp] App", "[Voomp] Play", "[Voomp] Pos")
AND issuetype in standardIssueTypes()
AND Sprint in ("25.2.1","25.2.2", "25.2.3", "25.2.4", "25.2.5", "25.2.6")
ORDER BY project</t>
  </si>
  <si>
    <t>Tipo de item
Resumo
Chave
Status
Resolução
Criado
Start date
Resolvido
Versões corrigidas
Tipo item pai
parent
Tempo gasto
Σ de Tempo Gasto
Story point estimate
Story Points
Sprint
Ponto de compromisso
Tipo
Categoria do status
Alteração de escopo (após a última PIP)?
Inicio do fluxo
Fim do fluxo
Início Homologação
Fim Homologação
Início Implantação
Fim Implantação
Ciclo de Ideação
Ciclo de Desenvolvimento
Ciclo Homologação
Ciclo de Implantação
Lead Time
Costumer Lead Time
Tipo Sustentação
Projeto</t>
  </si>
  <si>
    <t>Planilha Baseline</t>
  </si>
  <si>
    <t>Extração Jira - Itens</t>
  </si>
  <si>
    <t>Extração atual de todos os itens trabalhado pelos times independente do status até a penultima sprint, ou seja, não trazer as informações da última sprint.</t>
  </si>
  <si>
    <r>
      <rPr>
        <sz val="11"/>
        <color rgb="FF000000"/>
        <rFont val="Aptos Narrow"/>
        <scheme val="minor"/>
      </rPr>
      <t xml:space="preserve">project in (ADKB,ADMD,ADPL,ADR6,ADTH,ADTP)
AND issuetype in ("Débito Técnico", Enabler, Story, Spike, Teste, Incidente,"Solicitação de Serviço", bug, Sustentação, Suporte)
AND SPRINT in ("24.3.1","24.3.2","24.3.3","24.3.4","24.3.5")
ORDER BY cf[10315] DESC
</t>
    </r>
    <r>
      <rPr>
        <b/>
        <sz val="11"/>
        <color rgb="FF000000"/>
        <rFont val="Aptos Narrow"/>
        <scheme val="minor"/>
      </rPr>
      <t>Link do filtro: https://cogna.atlassian.net/issues/?filter=16979&amp;atlOrigin=eyJpIjoiMmU4ZjExYTU0YjE4NGU3YThkNTNlNTFhMTQ5OTY2ZDkiLCJwIjoiaiJ9</t>
    </r>
  </si>
  <si>
    <t>1- Tipo de item
2- Resumo
3- Projeto
4- Chave
5- Status
6- Versões corrigidas
7- Sprint
8- Story Points
9- Story point estimate
10- Σ de Tempo Gasto
11- Tipo
12- Categoria do status
13- Pai
14- Alteração de escopo (após a última PIP)?
15- Resolução
16- Criado
17- Ponto de compromisso
18- Inicio do fluxo
19- Fim do fluxo
20- Início Homologação
21- Fim Homologação
22- Início Implantação
23- Fim Implantação
24- Ciclo de Ideação
25- Ciclo de Desenvolvimento
26- Ciclo Homologação
27- Ciclo de Implantação
28- Lead Time
29- Costumer Lead Time
30 - Tipo Sustentação
31 - Este item sofreu antecipação?
32 - Ambiente
33 - Tempo Total Bloqueado</t>
  </si>
  <si>
    <t>Planilha Extração Jira - Itens</t>
  </si>
  <si>
    <t>Débitos Tecnicos_Backlog</t>
  </si>
  <si>
    <t>Extração dos itens cadastrados com Débito técnico que os times ainda não entregaram e não estão planejados para a PI corrente</t>
  </si>
  <si>
    <t xml:space="preserve">project = ADPL
and issuetype = "Débito Técnico"
and status in (backlog)
and (sprint not in("25.2") or Sprint = EMPTY)
 </t>
  </si>
  <si>
    <t>Recuperando dados. Aguarde alguns segundos e tente cortar ou copiar novamente.</t>
  </si>
  <si>
    <t>Planilha Débito Técnico
*Abaixo da linha amarela</t>
  </si>
  <si>
    <t>Débitos Tecnicos_PI</t>
  </si>
  <si>
    <t>Backlog planejado (PI vigente) - todos os status
Encerrados (PI vigente) - aceito, pendente produção, em produção
Pendente (PI vigente)  - tudo diferente de encerrado e cancelado
Cancelados (PI vigente)</t>
  </si>
  <si>
    <t>project = ADPL
and issuetype = "Débito Técnico"
 and sprint in ("25.2")</t>
  </si>
  <si>
    <t>1 - Projeto
2 -  Tipo de item
3 - Chave
4 - Status
5 - Versão Corrigida
6 - Sprint 
7 - Story Points</t>
  </si>
  <si>
    <t>Extração Jira - Épicos Jornada</t>
  </si>
  <si>
    <t>Extração da lista de épicos que a tribo é a dona</t>
  </si>
  <si>
    <t>category IN (ARTPT, "Tribo - Jornada Acadêmica", "Squad - Jornada Acadêmica")
And "Jornada dona do Epico[Group Picker (single group)]" = "[ART] Jornada Acadêmica"
And issuetype = Epic
And fixVersion ~ "*2/25*"</t>
  </si>
  <si>
    <t>1- Tipo de item
2- Resumo
3- Projeto
4- Chave
5- Status
6- Versões corrigidas</t>
  </si>
  <si>
    <t>Extração Jira - Itens (Épicos)</t>
  </si>
  <si>
    <t>Extração da lista de itens (da tribo ou não) de todos os épicos que a tribo é dona</t>
  </si>
  <si>
    <t xml:space="preserve">issuetype in (standardIssueTypes())
and issuetype not in (Design, "Esforço Preliminar")
and parent in (ARTPT-385,ARTPT-393, APDO-577, APDO-2061)
ORDER BY parent </t>
  </si>
  <si>
    <t>1- Tipo de item
2- Resumo
3- Projeto
4- Chave
5- Status
6- Versões corrigidas
7- Sprint
8- Story Points
9- Story point estimate
10- Σ de Tempo Gasto
11- Tipo
12- Categoria do status
13- Pai
14- Alteração de escopo (após a última PIP)?
15- Resolução
16- Criado
17- Ponto de compromisso
18- Inicio do fluxo
19- Fim do fluxo
20- Início Homologação
21- Fim Homologação
22- Início Implantação
23- Fim Implantação
24- Ciclo de Ideação
25- Ciclo de Desenvolvimento
26- Ciclo Homologação
27- Ciclo de Implantação
28- Lead Time
29- Costumer Lead Time
30 - Tipo Sustentação
31 - Este item sofreu antecipação?</t>
  </si>
  <si>
    <r>
      <t>- Após colar os dados extraídos é importante</t>
    </r>
    <r>
      <rPr>
        <b/>
        <sz val="11"/>
        <color theme="1"/>
        <rFont val="Aptos Narrow"/>
        <family val="2"/>
        <scheme val="minor"/>
      </rPr>
      <t xml:space="preserve"> converter para número</t>
    </r>
    <r>
      <rPr>
        <sz val="11"/>
        <color theme="1"/>
        <rFont val="Aptos Narrow"/>
        <family val="2"/>
        <scheme val="minor"/>
      </rPr>
      <t xml:space="preserve"> ondem for necessário e</t>
    </r>
    <r>
      <rPr>
        <b/>
        <sz val="11"/>
        <color theme="1"/>
        <rFont val="Aptos Narrow"/>
        <family val="2"/>
        <scheme val="minor"/>
      </rPr>
      <t xml:space="preserve"> verificar se as formulas estão indo até a última linha</t>
    </r>
    <r>
      <rPr>
        <sz val="11"/>
        <color theme="1"/>
        <rFont val="Aptos Narrow"/>
        <family val="2"/>
        <scheme val="minor"/>
      </rPr>
      <t xml:space="preserve"> </t>
    </r>
  </si>
  <si>
    <t>2º PASSO: GERAR CADA INDICADOR</t>
  </si>
  <si>
    <t>(1) Clicar sobre a tabela dinâmica com o botão direito e clicar na opção "Atualizar"</t>
  </si>
  <si>
    <t>(2) Preencher as tabelinhas com os valores apresentados nas tabelas dinâmicas (conforme orientações apresentadas em cada indicador)</t>
  </si>
  <si>
    <t>(3) Conferir se os valores gerados estão conforme esperado</t>
  </si>
  <si>
    <t>(4) Copiar gráfico para os slides</t>
  </si>
  <si>
    <t>Tipo de item</t>
  </si>
  <si>
    <t>Resumo</t>
  </si>
  <si>
    <t>Chave</t>
  </si>
  <si>
    <t>Status</t>
  </si>
  <si>
    <t>Resolução</t>
  </si>
  <si>
    <t>Criado</t>
  </si>
  <si>
    <t>Start date</t>
  </si>
  <si>
    <t>Resolvido</t>
  </si>
  <si>
    <t>Versões corrigidas</t>
  </si>
  <si>
    <t>Tipo item pai</t>
  </si>
  <si>
    <t>parent</t>
  </si>
  <si>
    <t>Tempo gasto</t>
  </si>
  <si>
    <t>Σ de Tempo Gasto</t>
  </si>
  <si>
    <t>Story point estimate</t>
  </si>
  <si>
    <t>Story Points</t>
  </si>
  <si>
    <t>Sprint</t>
  </si>
  <si>
    <t>Checklist Progress</t>
  </si>
  <si>
    <t>Ponto de compromisso</t>
  </si>
  <si>
    <t>Tipo</t>
  </si>
  <si>
    <t>Categoria do status</t>
  </si>
  <si>
    <t>Alteração de escopo (após a última PIP)?</t>
  </si>
  <si>
    <t>Inicio do fluxo</t>
  </si>
  <si>
    <t>Fim do fluxo</t>
  </si>
  <si>
    <t>Início Homologação</t>
  </si>
  <si>
    <t>Fim Homologação</t>
  </si>
  <si>
    <t>Início Implantação</t>
  </si>
  <si>
    <t>Fim Implantação</t>
  </si>
  <si>
    <t>Ciclo de Ideação</t>
  </si>
  <si>
    <t>Ciclo de Desenvolvimento</t>
  </si>
  <si>
    <t>Ciclo Homologação</t>
  </si>
  <si>
    <t>Ciclo de Implantação</t>
  </si>
  <si>
    <t>Lead Time</t>
  </si>
  <si>
    <t>Costumer Lead Time</t>
  </si>
  <si>
    <t>Tipo Sustentação</t>
  </si>
  <si>
    <t>Projeto</t>
  </si>
  <si>
    <t>Jornada dona do Epico</t>
  </si>
  <si>
    <t>Incidente</t>
  </si>
  <si>
    <t>Backlog</t>
  </si>
  <si>
    <t/>
  </si>
  <si>
    <t>Itens Pendentes</t>
  </si>
  <si>
    <t>[Jornada Acadêmica] Colaborar</t>
  </si>
  <si>
    <t>Solicitação de Serviço</t>
  </si>
  <si>
    <t>Aceito</t>
  </si>
  <si>
    <t>Itens concluídos</t>
  </si>
  <si>
    <t>Em Andamento</t>
  </si>
  <si>
    <t>Em andamento</t>
  </si>
  <si>
    <t>Concluído</t>
  </si>
  <si>
    <t>História</t>
  </si>
  <si>
    <t>Enabler</t>
  </si>
  <si>
    <t>Sustentação</t>
  </si>
  <si>
    <t>Débito Técnico</t>
  </si>
  <si>
    <t>Não</t>
  </si>
  <si>
    <t>Spike</t>
  </si>
  <si>
    <t>Sim</t>
  </si>
  <si>
    <t>JADO-5833</t>
  </si>
  <si>
    <t>[Jornada Acadêmica] Docência</t>
  </si>
  <si>
    <t>Liderança</t>
  </si>
  <si>
    <t>ARTPT-459</t>
  </si>
  <si>
    <t>Bug</t>
  </si>
  <si>
    <t>Em teste</t>
  </si>
  <si>
    <t>Teste</t>
  </si>
  <si>
    <t>Cancelado</t>
  </si>
  <si>
    <t>Em espera</t>
  </si>
  <si>
    <t>Em desenvolvimento</t>
  </si>
  <si>
    <t>[Jornada Acadêmica] Moodle</t>
  </si>
  <si>
    <t>Suporte</t>
  </si>
  <si>
    <t>Pai</t>
  </si>
  <si>
    <t>Este item sofreu antecipação de Sprint?</t>
  </si>
  <si>
    <t>Ambiente</t>
  </si>
  <si>
    <t>Tempo Gasto (horas)</t>
  </si>
  <si>
    <t>Check Dias</t>
  </si>
  <si>
    <t>Tempo de Bloqueio (Dias)</t>
  </si>
  <si>
    <t>Ideação</t>
  </si>
  <si>
    <t>Check Ideação</t>
  </si>
  <si>
    <t>Desenvolvimento</t>
  </si>
  <si>
    <t>Check Desenvolvimento</t>
  </si>
  <si>
    <t>Homologação</t>
  </si>
  <si>
    <t>Check Homologação</t>
  </si>
  <si>
    <t>Implantação</t>
  </si>
  <si>
    <t>Check Implantação</t>
  </si>
  <si>
    <t>Check Lead time</t>
  </si>
  <si>
    <t>Epico</t>
  </si>
  <si>
    <t>2 dias úteis úteis</t>
  </si>
  <si>
    <t>4 dias úteis úteis</t>
  </si>
  <si>
    <t>Em produção</t>
  </si>
  <si>
    <t>Pendente de Produção</t>
  </si>
  <si>
    <t>Item despriorizado</t>
  </si>
  <si>
    <t>Abertura indevida</t>
  </si>
  <si>
    <t>Bloqueado</t>
  </si>
  <si>
    <t>Chave da item</t>
  </si>
  <si>
    <t>Parent summary</t>
  </si>
  <si>
    <t>Subtarefa</t>
  </si>
  <si>
    <t>JAMO-3423</t>
  </si>
  <si>
    <t>[JAMO] PI 1/25</t>
  </si>
  <si>
    <t>JAMO-3422</t>
  </si>
  <si>
    <t>[JAMO] SP 25.1.1</t>
  </si>
  <si>
    <t>JAMO-3424</t>
  </si>
  <si>
    <t>Sub-teste</t>
  </si>
  <si>
    <t>JACO-6808</t>
  </si>
  <si>
    <t>[JACO] PI 1/25</t>
  </si>
  <si>
    <t>JACO-6752</t>
  </si>
  <si>
    <t>[JACO] SP 24.4.6</t>
  </si>
  <si>
    <t>JACO-6809</t>
  </si>
  <si>
    <t>JACO-6825</t>
  </si>
  <si>
    <t>JACO-6588</t>
  </si>
  <si>
    <t>[JACO] SP 24.4.7</t>
  </si>
  <si>
    <t>JACO-6828</t>
  </si>
  <si>
    <t>JACO-6832</t>
  </si>
  <si>
    <t>JACO-6512</t>
  </si>
  <si>
    <t>[JACO] SP 24.4.8</t>
  </si>
  <si>
    <t>JACO-6852</t>
  </si>
  <si>
    <t>JACO-6854</t>
  </si>
  <si>
    <t>JACO-6379</t>
  </si>
  <si>
    <t>[JACO] SP 25.1.1</t>
  </si>
  <si>
    <t>JACO-6861</t>
  </si>
  <si>
    <t>JACO-6716</t>
  </si>
  <si>
    <t>JACO-6862</t>
  </si>
  <si>
    <t>JACO-6863</t>
  </si>
  <si>
    <t>JACO-6864</t>
  </si>
  <si>
    <t>JACO-6717</t>
  </si>
  <si>
    <t>JACO-6865</t>
  </si>
  <si>
    <t>JACO-6866</t>
  </si>
  <si>
    <t>JACO-6868</t>
  </si>
  <si>
    <t>JACO-6867</t>
  </si>
  <si>
    <t>JACO-6871</t>
  </si>
  <si>
    <t>JACO-6722</t>
  </si>
  <si>
    <t>JACO-6872</t>
  </si>
  <si>
    <t>JACO-6726</t>
  </si>
  <si>
    <t>JACO-6873</t>
  </si>
  <si>
    <t>JACO-6727</t>
  </si>
  <si>
    <t>[JACO] SP 24.4.8;[JACO] SP 25.1.1;[JACO] SP 25.1.2</t>
  </si>
  <si>
    <t>JACO-6874</t>
  </si>
  <si>
    <t>JACO-6858</t>
  </si>
  <si>
    <t>JACO-6878</t>
  </si>
  <si>
    <t>JAMO-3798</t>
  </si>
  <si>
    <t>JAMO-3415</t>
  </si>
  <si>
    <t>[JAMO] SP 24.4.8</t>
  </si>
  <si>
    <t>JAMO-3799</t>
  </si>
  <si>
    <t>JAAM-70</t>
  </si>
  <si>
    <t xml:space="preserve">[Jornada Acadêmica] Maia_Alexandria </t>
  </si>
  <si>
    <t>[JAAM] PI1/25</t>
  </si>
  <si>
    <t>JAAM-24</t>
  </si>
  <si>
    <t>[JAAM] SP 25.1.1</t>
  </si>
  <si>
    <t>JAAM-71</t>
  </si>
  <si>
    <t>JAAM-22</t>
  </si>
  <si>
    <t>JAAM-72</t>
  </si>
  <si>
    <t>JAAM-73</t>
  </si>
  <si>
    <t>JAAM-6</t>
  </si>
  <si>
    <t>JAAM-74</t>
  </si>
  <si>
    <t>JAAM-75</t>
  </si>
  <si>
    <t>JAAM-76</t>
  </si>
  <si>
    <t>JAAM-77</t>
  </si>
  <si>
    <t>JAAM-78</t>
  </si>
  <si>
    <t>JAAM-79</t>
  </si>
  <si>
    <t>JAAM-80</t>
  </si>
  <si>
    <t>JAAM-81</t>
  </si>
  <si>
    <t>JAAM-55</t>
  </si>
  <si>
    <t>JAAM-82</t>
  </si>
  <si>
    <t>JAAM-49</t>
  </si>
  <si>
    <t>JACO-6942</t>
  </si>
  <si>
    <t>JACO-6935</t>
  </si>
  <si>
    <t>[JACO] SP 24.4.8;[JACO] SP 25.1.1</t>
  </si>
  <si>
    <t>JAMO-3809</t>
  </si>
  <si>
    <t>JAMO-3414</t>
  </si>
  <si>
    <t>JAMO-3810</t>
  </si>
  <si>
    <t>JAAM-83</t>
  </si>
  <si>
    <t>JAAM-29</t>
  </si>
  <si>
    <t>[JAAM] SP 25.1.2;[JAAM] SP 25.1.1</t>
  </si>
  <si>
    <t>JAAM-84</t>
  </si>
  <si>
    <t>JACO-6947</t>
  </si>
  <si>
    <t>JACO-6945</t>
  </si>
  <si>
    <t>JAAM-85</t>
  </si>
  <si>
    <t>JAAM-87</t>
  </si>
  <si>
    <t>JAAM-88</t>
  </si>
  <si>
    <t>JAAM-89</t>
  </si>
  <si>
    <t>JAAM-90</t>
  </si>
  <si>
    <t>JAAM-86</t>
  </si>
  <si>
    <t>JAAM-91</t>
  </si>
  <si>
    <t>JAAM-92</t>
  </si>
  <si>
    <t>JACO-6950</t>
  </si>
  <si>
    <t>JACO-6946</t>
  </si>
  <si>
    <t>JAMO-3813</t>
  </si>
  <si>
    <t>JAAM-93</t>
  </si>
  <si>
    <t>JAAM-94</t>
  </si>
  <si>
    <t>Duplicado</t>
  </si>
  <si>
    <t>JACO-6951</t>
  </si>
  <si>
    <t>JAMO-3815</t>
  </si>
  <si>
    <t>JAMO-3787</t>
  </si>
  <si>
    <t>JACO-6953</t>
  </si>
  <si>
    <t>JACO-6952</t>
  </si>
  <si>
    <t>JAMO-3816</t>
  </si>
  <si>
    <t>JAAM-95</t>
  </si>
  <si>
    <t>JACO-6955</t>
  </si>
  <si>
    <t>JAAM-96</t>
  </si>
  <si>
    <t>Sub-bug</t>
  </si>
  <si>
    <t>JACO-6957</t>
  </si>
  <si>
    <t>JAAM-97</t>
  </si>
  <si>
    <t>JAAM-98</t>
  </si>
  <si>
    <t>JACO-6962</t>
  </si>
  <si>
    <t>JACO-6949</t>
  </si>
  <si>
    <t>JAMO-3819</t>
  </si>
  <si>
    <t>JAAM-99</t>
  </si>
  <si>
    <t>JAAM-46</t>
  </si>
  <si>
    <t>JAMO-3821</t>
  </si>
  <si>
    <t>JAMO-3817</t>
  </si>
  <si>
    <t>JACO-6970</t>
  </si>
  <si>
    <t>JAAM-100</t>
  </si>
  <si>
    <t>JAAM-23</t>
  </si>
  <si>
    <t>JACO-6971</t>
  </si>
  <si>
    <t>JAAM-102</t>
  </si>
  <si>
    <t>JACO-6978</t>
  </si>
  <si>
    <t>JACO-6977</t>
  </si>
  <si>
    <t>JACO-6979</t>
  </si>
  <si>
    <t>JACO-6719</t>
  </si>
  <si>
    <t>JACO-6981</t>
  </si>
  <si>
    <t>JACO-6980</t>
  </si>
  <si>
    <t>JACO-6983</t>
  </si>
  <si>
    <t>JACO-6982</t>
  </si>
  <si>
    <t>JACO-6984</t>
  </si>
  <si>
    <t>JAMO-3824</t>
  </si>
  <si>
    <t>JACO-6997</t>
  </si>
  <si>
    <t>JACO-6998</t>
  </si>
  <si>
    <t>JAAM-103</t>
  </si>
  <si>
    <t>JAAM-104</t>
  </si>
  <si>
    <t>JACO-7002</t>
  </si>
  <si>
    <t>JACO-7003</t>
  </si>
  <si>
    <t>JACO-6969</t>
  </si>
  <si>
    <t>[JACO] SP 25.1.1;[JACO] SP 25.1.2</t>
  </si>
  <si>
    <t>JAAM-105</t>
  </si>
  <si>
    <t>JACO-7005</t>
  </si>
  <si>
    <t>JACO-7004</t>
  </si>
  <si>
    <t>JACO-7007</t>
  </si>
  <si>
    <t>JAAM-106</t>
  </si>
  <si>
    <t>JAAM-107</t>
  </si>
  <si>
    <t>JACO-7008</t>
  </si>
  <si>
    <t>JACO-6995</t>
  </si>
  <si>
    <t>JAMO-3831</t>
  </si>
  <si>
    <t>JAMO-3823</t>
  </si>
  <si>
    <t>[JAMO] SP 25.1.1;[JAMO] SP 25.1.2</t>
  </si>
  <si>
    <t>JAAM-108</t>
  </si>
  <si>
    <t>JAAM-109</t>
  </si>
  <si>
    <t>JAMO-3836</t>
  </si>
  <si>
    <t>JAMO-3835</t>
  </si>
  <si>
    <t>JACO-7021</t>
  </si>
  <si>
    <t>JAAM-111</t>
  </si>
  <si>
    <t>JACO-7022</t>
  </si>
  <si>
    <t>JACO-7000</t>
  </si>
  <si>
    <t>JACO-7030</t>
  </si>
  <si>
    <t>JACO-7015</t>
  </si>
  <si>
    <t>JACO-7046</t>
  </si>
  <si>
    <t>JACO-7049</t>
  </si>
  <si>
    <t>JACO-7052</t>
  </si>
  <si>
    <t>APDO-2370</t>
  </si>
  <si>
    <t>[Jornada Aprendizagem Digital] Docência</t>
  </si>
  <si>
    <t>[APDO] PI 1/25</t>
  </si>
  <si>
    <t>APDO-2330</t>
  </si>
  <si>
    <t>[APDO] SP 25.1.1</t>
  </si>
  <si>
    <t>APDO-2376</t>
  </si>
  <si>
    <t>APDO-4446</t>
  </si>
  <si>
    <t>APDO-2387</t>
  </si>
  <si>
    <t>APDO-2388</t>
  </si>
  <si>
    <t>APDO-2394</t>
  </si>
  <si>
    <t>APDO-2320</t>
  </si>
  <si>
    <t>APDO-2395</t>
  </si>
  <si>
    <t>APDO-2396</t>
  </si>
  <si>
    <t>APDO-2397</t>
  </si>
  <si>
    <t>APDO-3342</t>
  </si>
  <si>
    <t>APDO-3343</t>
  </si>
  <si>
    <t>APDO-3591</t>
  </si>
  <si>
    <t>APDO-3563</t>
  </si>
  <si>
    <t>[APDO] SP 25.1.1;[APDO] SP 25.1.2</t>
  </si>
  <si>
    <t>APDO-3615</t>
  </si>
  <si>
    <t>APDO-3629</t>
  </si>
  <si>
    <t>APDO-3630</t>
  </si>
  <si>
    <t>APDO-4216</t>
  </si>
  <si>
    <t>APDO-4217</t>
  </si>
  <si>
    <t>APDO-4310</t>
  </si>
  <si>
    <t>APDO-4272</t>
  </si>
  <si>
    <t>[APDO] SP 24.4.8</t>
  </si>
  <si>
    <t>APDO-4311</t>
  </si>
  <si>
    <t>APDO-4331</t>
  </si>
  <si>
    <t>APDO-4102</t>
  </si>
  <si>
    <t>APDO-4332</t>
  </si>
  <si>
    <t>APDO-4350</t>
  </si>
  <si>
    <t>APDO-4351</t>
  </si>
  <si>
    <t>APDO-4359</t>
  </si>
  <si>
    <t>APDO-4268</t>
  </si>
  <si>
    <t>APDO-4360</t>
  </si>
  <si>
    <t>APDO-4361</t>
  </si>
  <si>
    <t>APDO-4269</t>
  </si>
  <si>
    <t>APDO-4362</t>
  </si>
  <si>
    <t>APDO-4363</t>
  </si>
  <si>
    <t>APDO-4271</t>
  </si>
  <si>
    <t>APDO-4364</t>
  </si>
  <si>
    <t>APDO-4380</t>
  </si>
  <si>
    <t>APDO-4292</t>
  </si>
  <si>
    <t>APDO-4381</t>
  </si>
  <si>
    <t>APDO-4382</t>
  </si>
  <si>
    <t>APDO-4384</t>
  </si>
  <si>
    <t>APDO-4388</t>
  </si>
  <si>
    <t>APDO-4293</t>
  </si>
  <si>
    <t>APDO-4389</t>
  </si>
  <si>
    <t>APDO-4472</t>
  </si>
  <si>
    <t>APDO-4522</t>
  </si>
  <si>
    <t>APDO-4523</t>
  </si>
  <si>
    <t>APDO-4526</t>
  </si>
  <si>
    <t>APDO-4527</t>
  </si>
  <si>
    <t>JAAM-67</t>
  </si>
  <si>
    <t>JAAM-69</t>
  </si>
  <si>
    <t>APDO-4649</t>
  </si>
  <si>
    <t>APDO-3894</t>
  </si>
  <si>
    <t>APDO-4653</t>
  </si>
  <si>
    <t>APDO-4647</t>
  </si>
  <si>
    <t>APDO-4654</t>
  </si>
  <si>
    <t>APDO-4655</t>
  </si>
  <si>
    <t>APDO-4657</t>
  </si>
  <si>
    <t>APDO-4661</t>
  </si>
  <si>
    <t>APDO-4662</t>
  </si>
  <si>
    <t>APDO-4663</t>
  </si>
  <si>
    <t>APDO-4664</t>
  </si>
  <si>
    <t>APDO-4650</t>
  </si>
  <si>
    <t>APDO-4665</t>
  </si>
  <si>
    <t>APDO-4666</t>
  </si>
  <si>
    <t>APDO-4667</t>
  </si>
  <si>
    <t>APDO-4668</t>
  </si>
  <si>
    <t>APDO-4669</t>
  </si>
  <si>
    <t>APDO-4670</t>
  </si>
  <si>
    <t>APDO-4673</t>
  </si>
  <si>
    <t>APDO-4680</t>
  </si>
  <si>
    <t>APDO-4682</t>
  </si>
  <si>
    <t>APDO-4685</t>
  </si>
  <si>
    <t>APDO-4640</t>
  </si>
  <si>
    <t>APDO-4686</t>
  </si>
  <si>
    <t>APDO-4687</t>
  </si>
  <si>
    <t>APDO-4731</t>
  </si>
  <si>
    <t>Cycle Time</t>
  </si>
  <si>
    <t>Actual start</t>
  </si>
  <si>
    <t>Epic</t>
  </si>
  <si>
    <t>[Sparta] Habilitar a ferramenta SonarCloud nas pipelines e corrigir as vulnerabilidades identificadas</t>
  </si>
  <si>
    <t>[Jornada Financeira] Sparta</t>
  </si>
  <si>
    <t>JFSP-8246</t>
  </si>
  <si>
    <t>Funil</t>
  </si>
  <si>
    <t>[JFSP] PI 1/25</t>
  </si>
  <si>
    <t>[Boleto Bradesco] Desenvolver Integração de Cobrança via Boleto do Bradesco no CoganPay</t>
  </si>
  <si>
    <t>[Jornada Financeira] House of Money</t>
  </si>
  <si>
    <t>JFHM-8453</t>
  </si>
  <si>
    <t>[JFHM] PI 1/25</t>
  </si>
  <si>
    <t>[PIX Bradesco] Desenvolver Integração de Cobrança via PIx do Bradesco no CoganPay</t>
  </si>
  <si>
    <t>JFHM-8310</t>
  </si>
  <si>
    <t>[House][Checkmarks] Implementar correções para as vulnerabilidades identificadas pelo time de Segurança</t>
  </si>
  <si>
    <t>JFHM-8408</t>
  </si>
  <si>
    <t>[Arquitetura] - Migrar o banco de dados do CognaBancos para o MongoDB Atlas</t>
  </si>
  <si>
    <t>JFHM-6651</t>
  </si>
  <si>
    <t>[JFHM] PI 4/24;[JFHM] PI 1/25</t>
  </si>
  <si>
    <t xml:space="preserve">[EAGLES] - [Masterplan] Unificação de Empresas no Sistema Olimpo </t>
  </si>
  <si>
    <t>[Jornada Financeira] Eagles</t>
  </si>
  <si>
    <t>JFEA-18856</t>
  </si>
  <si>
    <t>[JFEA] PI 1/25</t>
  </si>
  <si>
    <t>Prover dados para disparo da fatura digital a partir da ADOBE</t>
  </si>
  <si>
    <t>JFEA-18805</t>
  </si>
  <si>
    <t>[TRIFORCE]- [Masterplan] Unificação de Empresas no Sistema Olimpo</t>
  </si>
  <si>
    <t>[Jornada Financeira] Triforce</t>
  </si>
  <si>
    <t>JFTR-7443</t>
  </si>
  <si>
    <t>Refinamento</t>
  </si>
  <si>
    <t>[JFTR] PI 1/25</t>
  </si>
  <si>
    <t>[Presencial] Possibilitar um novo modelo de disponibilização e cobrança de disciplinas Acrescidas</t>
  </si>
  <si>
    <t>JFTR-7435</t>
  </si>
  <si>
    <t>[Sparta] - [Masterplan] Unificação de Empresas no Sistema Olimpo</t>
  </si>
  <si>
    <t>JFSP-8225</t>
  </si>
  <si>
    <t>[Reduzir Sustentação Técnica] Melhorias no processo de geração da coleta de dados e extração do relatório de Pré Selecionados Prouni</t>
  </si>
  <si>
    <t>JFSP-5622</t>
  </si>
  <si>
    <t>[Eagles] Habilitar a ferramenta SonarCloud nas pipelines e corrigir as vulnerabilidades identificadas o GitHub</t>
  </si>
  <si>
    <t>JFEA-18872</t>
  </si>
  <si>
    <t>Enabler - Estudar fluxo para integração de Voomp com o RAID</t>
  </si>
  <si>
    <t>JFEA-18847</t>
  </si>
  <si>
    <t>Habilitar no gestor de cargas um validador de cidade e estado para o RAID</t>
  </si>
  <si>
    <t>JFEA-18804</t>
  </si>
  <si>
    <t>[Reduzir sustentação Técnica] Reduzir sustentação nas etapas de Cancelamento e geração de Serviços no Processo da Boletagem de Parcelamentos no Presencial</t>
  </si>
  <si>
    <t>JFSP-8416</t>
  </si>
  <si>
    <t>Total sprints</t>
  </si>
  <si>
    <t>Classificação</t>
  </si>
  <si>
    <t>Parent Link</t>
  </si>
  <si>
    <t>Itens associados</t>
  </si>
  <si>
    <t>Team</t>
  </si>
  <si>
    <t>Data Limite (Epic)</t>
  </si>
  <si>
    <t>Readiness Date</t>
  </si>
  <si>
    <t>Approved Date</t>
  </si>
  <si>
    <t>Dias no fluxo</t>
  </si>
  <si>
    <t>Responsável</t>
  </si>
  <si>
    <t>Epic Link</t>
  </si>
  <si>
    <t>Critérios de Aceite</t>
  </si>
  <si>
    <t>JFTR-7460</t>
  </si>
  <si>
    <t>[RITM0532363]Solicitar Serviço ao Sistema - Olimpo - (Olimpo) Contrato</t>
  </si>
  <si>
    <t>[JFTR] SP 24.4.6</t>
  </si>
  <si>
    <t>[JFTR] PI 4/24</t>
  </si>
  <si>
    <t>Roney Guimaraes De Souza</t>
  </si>
  <si>
    <t>JFTR-7459</t>
  </si>
  <si>
    <t xml:space="preserve">[INC0633838]Tenho um Erro/Problema com o Sistema - PDA:Portal do aluno - Graduação - Erro no Financeiro </t>
  </si>
  <si>
    <t>JFTR-7451</t>
  </si>
  <si>
    <t>[INC0634182]Tenho um Erro/Problema com o Sistema - Extranet Concurso - Extranet Concurso</t>
  </si>
  <si>
    <t>JFTR-7425</t>
  </si>
  <si>
    <t>[INC0635142]Tenho um Erro/Problema com o Sistema - Extranet Atendimento - Extranet Atendimento</t>
  </si>
  <si>
    <t>JFTR-7389</t>
  </si>
  <si>
    <t>[INC0627334]Tenho um Erro/Problema com o Sistema - Extranet Atendimento - Extranet Atendimento</t>
  </si>
  <si>
    <t>[JFTR] SP 24.4.5</t>
  </si>
  <si>
    <t>JFTR-7347</t>
  </si>
  <si>
    <t>[RITM0532529]Solicitar Serviço ao Sistema - Sistema U - (Sistema U) Faturamento</t>
  </si>
  <si>
    <t>JFTR-7336</t>
  </si>
  <si>
    <t xml:space="preserve">[INC0627615]Tenho um Erro/Problema com o Sistema - Extranet Presencial - Financeira </t>
  </si>
  <si>
    <t>JFTR-7335</t>
  </si>
  <si>
    <t>[INC0628258]Tenho um Erro/Problema com o Sistema - Extranet - Extranet Olimpo</t>
  </si>
  <si>
    <t>JFTR-7334</t>
  </si>
  <si>
    <t>[RITM0530540]Solicitar Liberação/Revogação de Acesso Privilegiado - Extranet Colaborar</t>
  </si>
  <si>
    <t>JFTR-7320</t>
  </si>
  <si>
    <t>[INC0627599]Tenho um Erro/Problema com o Sistema - Extranet - (Extranet) Atendimento</t>
  </si>
  <si>
    <t>[JFTR] SP 24.4.4</t>
  </si>
  <si>
    <t>JFTR-7306</t>
  </si>
  <si>
    <t>[INC0626272]Tenho um Erro/Problema com o Sistema - Extranet Atendimento - Extranet Atendimento</t>
  </si>
  <si>
    <t>JFTR-7305</t>
  </si>
  <si>
    <t>[INC0624712]Tenho um Erro/Problema com o Sistema - Extranet - Olimpo - Atendimento</t>
  </si>
  <si>
    <t>3600</t>
  </si>
  <si>
    <t>4</t>
  </si>
  <si>
    <t>Diego Castro Rodrigues</t>
  </si>
  <si>
    <t>JFTR-7304</t>
  </si>
  <si>
    <t>[INC0625737]Tenho um Erro/Problema com o Sistema - Extranet - Extranet Olimpo</t>
  </si>
  <si>
    <t>JFTR-7303</t>
  </si>
  <si>
    <t>[INC0626177]Tenho um Erro/Problema com o Sistema - Extranet Atendimento - Extranet Atendimento</t>
  </si>
  <si>
    <t>JFTR-7302</t>
  </si>
  <si>
    <t>[INC0626190]Tenho um Erro/Problema com o Sistema - Extranet - (Extranet) Atendimento</t>
  </si>
  <si>
    <t>JFTR-7301</t>
  </si>
  <si>
    <t>[INC0626217]Tenho um Erro/Problema com o Sistema - Extranet - Extranet - Olimpo Beneficios</t>
  </si>
  <si>
    <t>JFTR-7300</t>
  </si>
  <si>
    <t>[INC0626446]Tenho um Erro/Problema com o Sistema - Extranet Atendimento - Extranet Atendimento</t>
  </si>
  <si>
    <t>JFTR-7299</t>
  </si>
  <si>
    <t>[INC0626509]Tenho um Erro/Problema com o Sistema - Extranet - (Extranet) Atendimento</t>
  </si>
  <si>
    <t>JFTR-7298</t>
  </si>
  <si>
    <t>[INC0626596]Tenho um Erro/Problema com o Sistema - Extranet Atendimento - Extranet Atendimento</t>
  </si>
  <si>
    <t>JFTR-7297</t>
  </si>
  <si>
    <t>[INC0626639]Tenho um Erro/Problema com o Sistema - Extranet Atendimento - Extranet Atendimento</t>
  </si>
  <si>
    <t>JFTR-7296</t>
  </si>
  <si>
    <t xml:space="preserve">[INC0626576]Tenho um Erro/Problema com o Sistema - Extranet Presencial - Financeira </t>
  </si>
  <si>
    <t>JFTR-7294</t>
  </si>
  <si>
    <t>[INC0626442]Tenho um Erro/Problema com o Sistema - Extranet Atendimento - Extranet Atendimento</t>
  </si>
  <si>
    <t>JFTR-7293</t>
  </si>
  <si>
    <t>[INC0626453]Tenho um Erro/Problema com o Sistema - Extranet - (Extranet) Atendimento</t>
  </si>
  <si>
    <t>JFTR-7283</t>
  </si>
  <si>
    <t>[INC0625291]Tenho um Erro/Problema com o Sistema - Extranet - (Extranet) Atendimento</t>
  </si>
  <si>
    <t>JFTR-7282</t>
  </si>
  <si>
    <t>[INC0625748]Tenho um Erro/Problema com o Sistema - Sistema U - (Sistema U) Faturamento</t>
  </si>
  <si>
    <t>JFTR-7280</t>
  </si>
  <si>
    <t>[INC0625370]Tenho um Erro/Problema com o Sistema - Extranet Atendimento - Extranet Atendimento</t>
  </si>
  <si>
    <t>JFTR-7236</t>
  </si>
  <si>
    <t>[INC0612597]Tenho um Erro/Problema com o Sistema - Sistema U - Sistema U</t>
  </si>
  <si>
    <t>[JFTR] SP 24.4.3</t>
  </si>
  <si>
    <t>JFTR-7233</t>
  </si>
  <si>
    <t>[INC0623787]Tenho um Erro/Problema com o Sistema - SAP Integração Legados - Integração Contábil Legados x SAP</t>
  </si>
  <si>
    <t>José Antonio Guimarães da Cruz</t>
  </si>
  <si>
    <t>JFTR-7221</t>
  </si>
  <si>
    <t>[INC0621275]Tenho um Erro/Problema com o Sistema - Sistema U - (Sistema U) Faturamento</t>
  </si>
  <si>
    <t>JFTR-7220</t>
  </si>
  <si>
    <t>[RITM0526208]Solicitar Serviço ao Sistema - Sistema U - (Sistema U) Faturamento</t>
  </si>
  <si>
    <t>JFTR-7218</t>
  </si>
  <si>
    <t>[RITM0526167]Solicitar Serviço ao Sistema - Sistema U - Repasse</t>
  </si>
  <si>
    <t>JFTR-7184</t>
  </si>
  <si>
    <t>[INC0615275]Tenho um Erro/Problema com o Sistema - Olimpo - (Olimpo) Contrato</t>
  </si>
  <si>
    <t>JFTR-7174</t>
  </si>
  <si>
    <t>[RITM0524330]Solicitar Serviço ao Sistema - Sistema U - Repasse</t>
  </si>
  <si>
    <t>[JFTR] SP 24.4.2</t>
  </si>
  <si>
    <t>JFTR-7151</t>
  </si>
  <si>
    <t>[INC0616194]Tenho um Erro/Problema com o Sistema - Olimpo - (Olimpo) Contrato</t>
  </si>
  <si>
    <t>JFTR-7115</t>
  </si>
  <si>
    <t>[INC0616133]Tenho um Erro/Problema com o Sistema - Sistema U - (Sistema U) Faturamento</t>
  </si>
  <si>
    <t>[JFTR] SP 24.4.1</t>
  </si>
  <si>
    <t>JFTR-7103</t>
  </si>
  <si>
    <t>[JFTR] SP 24.4.1;[JFTR] SP 24.4.2;[JFTR] SP 24.4.3;[JFTR] SP 24.4.4</t>
  </si>
  <si>
    <t>14400</t>
  </si>
  <si>
    <t>32</t>
  </si>
  <si>
    <t>JFTR-7079</t>
  </si>
  <si>
    <t>[RITM0519760]Solicitar Serviço ao Sistema - Sistema U - (Sistema U) Faturamento</t>
  </si>
  <si>
    <t>JFTR-7071</t>
  </si>
  <si>
    <t>[INC0613145]Tenho um Erro/Problema com o Sistema - Sistema U - (Sistema U) Faturamento</t>
  </si>
  <si>
    <t>JFTR-7058</t>
  </si>
  <si>
    <t>[INC0612311]Tenho um Erro/Problema com o Sistema - Sistema U - (Sistema U) Faturamento</t>
  </si>
  <si>
    <t>2</t>
  </si>
  <si>
    <t>JFTR-7043</t>
  </si>
  <si>
    <t>[RITM0516877]Solicitar Serviço ao Sistema - Olimpo - (Olimpo) Contrato</t>
  </si>
  <si>
    <t>JFTR-7024</t>
  </si>
  <si>
    <t>[INC0608916]Tenho um Erro/Problema com o Sistema Colaborar - Colaborar - Faturamento Colaborar</t>
  </si>
  <si>
    <t>JFTR-6994</t>
  </si>
  <si>
    <t>[RITM0516577]Solicitar Serviço ao Sistema - Sistema U - Repasse</t>
  </si>
  <si>
    <t>JFTR-6993</t>
  </si>
  <si>
    <t>[RITM0516576]Solicitar Serviço ao Sistema - Sistema U - Repasse</t>
  </si>
  <si>
    <t>JFTR-6991</t>
  </si>
  <si>
    <t>[RITM0516574]Solicitar Serviço ao Sistema - Sistema U - Repasse</t>
  </si>
  <si>
    <t>JFSP-8315</t>
  </si>
  <si>
    <t>[RITM0539816]Solicitar Serviço ao Sistema - Extranet Bolsas - Extranet Bolsas</t>
  </si>
  <si>
    <t>[JFSP] SP 24.4.7</t>
  </si>
  <si>
    <t>[JFSP] PI 4/24</t>
  </si>
  <si>
    <t>JFSP-8314</t>
  </si>
  <si>
    <t>[RITM0539655]Solicitar Serviço ao Sistema - Extranet Bolsas - Extranet Bolsas</t>
  </si>
  <si>
    <t>JFSP-8282</t>
  </si>
  <si>
    <t>[RITM0538114]Solicitar Serviço ao Sistema - AVA (LMS) - AVA (LMS)</t>
  </si>
  <si>
    <t>Délcio Padovani Junior</t>
  </si>
  <si>
    <t>JFSP-8280</t>
  </si>
  <si>
    <t>[RITM0538116]Solicitar Serviço ao Sistema - AVA (LMS) - AVA (LMS)</t>
  </si>
  <si>
    <t>JFSP-8265</t>
  </si>
  <si>
    <t xml:space="preserve">[INC0630100]Tenho um Erro/Problema com o Sistema - PDA:Portal do aluno - Graduação - Erro no Financeiro </t>
  </si>
  <si>
    <t>[JFSP] SP 24.4.6</t>
  </si>
  <si>
    <t>JFSP-8200</t>
  </si>
  <si>
    <t>Patricia Da Silva Lino</t>
  </si>
  <si>
    <t>JFSP-8101</t>
  </si>
  <si>
    <t>[INC0619634]Tenho um Erro/Problema com o Sistema Colaborar - Financeiro - Boleto</t>
  </si>
  <si>
    <t>[JFSP] SP 24.4.5</t>
  </si>
  <si>
    <t>JFSP-8096</t>
  </si>
  <si>
    <t>[INC0628047]Tenho um Erro/Problema com o Sistema - Extranet Atendimento - Extranet Atendimento</t>
  </si>
  <si>
    <t>JFSP-8091</t>
  </si>
  <si>
    <t>[INC0627895]Tenho um Erro/Problema com o Sistema - Extranet - (Extranet) Atendimento</t>
  </si>
  <si>
    <t>[JFSP] SP 24.4.4</t>
  </si>
  <si>
    <t>JFSP-8088</t>
  </si>
  <si>
    <t>JFSP-8065</t>
  </si>
  <si>
    <t>[INC0626426]Tenho um Erro/Problema com o Sistema - Extranet - (Extranet) Atendimento</t>
  </si>
  <si>
    <t>JFSP-8064</t>
  </si>
  <si>
    <t>JFSP-8063</t>
  </si>
  <si>
    <t>JFSP-8053</t>
  </si>
  <si>
    <t>[INC0624500]Tenho um Erro/Problema com o Sistema - Extranet - (Extranet) Atendimento</t>
  </si>
  <si>
    <t>JFSP-8046</t>
  </si>
  <si>
    <t>[INC0625621]Tenho um Erro/Problema com o Sistema - Extranet Atendimento - Extranet Atendimento</t>
  </si>
  <si>
    <t>JFSP-8017</t>
  </si>
  <si>
    <t>[INC0623980]Tenho um Erro/Problema com o Sistema Colaborar - Colaborar - Bolsas</t>
  </si>
  <si>
    <t>[JFSP] SP 24.4.3</t>
  </si>
  <si>
    <t>JFSP-8004</t>
  </si>
  <si>
    <t>[INC0622362]Tenho um Erro/Problema com o Sistema - Extranet Bolsas - Extranet Bolsas</t>
  </si>
  <si>
    <t>Antônio Carlos dos Santos</t>
  </si>
  <si>
    <t>JFSP-7998</t>
  </si>
  <si>
    <t>[INC0621864]Tenho um Erro/Problema no Dynamics - Captar - Simulação de Oferta</t>
  </si>
  <si>
    <t>JFSP-7996</t>
  </si>
  <si>
    <t>10200</t>
  </si>
  <si>
    <t>JFSP-7921</t>
  </si>
  <si>
    <t>[JFSP] SP 24.4.2</t>
  </si>
  <si>
    <t>JFSP-7900</t>
  </si>
  <si>
    <t>[INC0617828]Tenho um Erro/Problema com o Sistema - Extranet - Extranet - Módulo Comercial</t>
  </si>
  <si>
    <t>7200</t>
  </si>
  <si>
    <t>0</t>
  </si>
  <si>
    <t>JFSP-7859</t>
  </si>
  <si>
    <t>[INC0593455]Tenho um Erro/Problema com o Sistema PTC - Ingresso - Pagamento de Matrícula</t>
  </si>
  <si>
    <t>JFSP-7858</t>
  </si>
  <si>
    <t>[INC0613178]Tenho um Erro/Problema com o Sistema PTC - Financeiro SAP - Ajuste Financeiro</t>
  </si>
  <si>
    <t>JFSP-7839</t>
  </si>
  <si>
    <t>[RITM0521087]Solicitar Serviço ao Sistema - Extranet Bolsas - Extranet Bolsas</t>
  </si>
  <si>
    <t>[JFSP] SP 24.4.1</t>
  </si>
  <si>
    <t>[JFSP] PI 3/24;[JFSP] PI 4/24</t>
  </si>
  <si>
    <t>JFSP-7832</t>
  </si>
  <si>
    <t>[INC0613579]Tenho um Erro/Problema com o Sistema - Extranet - (Extranet) Ofertas</t>
  </si>
  <si>
    <t>JFSP-7827</t>
  </si>
  <si>
    <t>[INC0606146]Tenho um Erro/Problema com o Sistema PTC - Ingresso - Captação - Área do Candidato</t>
  </si>
  <si>
    <t>JFSP-7826</t>
  </si>
  <si>
    <t>JFSP-7825</t>
  </si>
  <si>
    <t>[INC0613274]Tenho um Erro/Problema com o Sistema Colaborar - Extranet Colaborar - Bolsas</t>
  </si>
  <si>
    <t>JFSP-7804</t>
  </si>
  <si>
    <t>[INC0607012]Tenho um Erro/Problema no Dynamics - Captar - Simulação de Oferta</t>
  </si>
  <si>
    <t>JFHM-8375</t>
  </si>
  <si>
    <t>[INC0638663]Tenho um Erro/Problema com o Sistema - SAP Integração Legados - Integração Contábil Legados x SAP</t>
  </si>
  <si>
    <t>[JFHM] SP 24.4.8</t>
  </si>
  <si>
    <t>[JFHM] PI 4/24</t>
  </si>
  <si>
    <t>Natalia Da Silva Martins</t>
  </si>
  <si>
    <t>JFHM-8374</t>
  </si>
  <si>
    <t xml:space="preserve">[INC0637043]Tenho um Erro/Problema com o Sistema - PDA:Portal do aluno - Graduação - Erro no Financeiro </t>
  </si>
  <si>
    <t>JFHM-8372</t>
  </si>
  <si>
    <t>[INC0638342]Tenho um Erro/Problema com o PTC - Ingresso - Meios de Pagamento</t>
  </si>
  <si>
    <t>[JFHM] SP 24.4.7</t>
  </si>
  <si>
    <t>JFHM-8371</t>
  </si>
  <si>
    <t>[INC0638274]Tenho um Erro/Problema com o PTC - Ingresso - Pagamento de Matrícula</t>
  </si>
  <si>
    <t>JFHM-8370</t>
  </si>
  <si>
    <t>[INC0637927]Tenho um Erro/Problema com o PTC - Ingresso - Pagamento de Matrícula</t>
  </si>
  <si>
    <t>JFHM-8369</t>
  </si>
  <si>
    <t>[INC0637805]Tenho um Erro/Problema com o PTC - Ingresso - Pagamento de Matrícula</t>
  </si>
  <si>
    <t>JFHM-8368</t>
  </si>
  <si>
    <t>[INC0637804]Tenho um Erro/Problema com o PTC - Ingresso - Pagamento de Matrícula</t>
  </si>
  <si>
    <t>JFHM-8352</t>
  </si>
  <si>
    <t>[INC0635931]Tenho um Erro/Problema com o Sistema - RAID - RAID</t>
  </si>
  <si>
    <t>[JFHM] SP 24.4.6</t>
  </si>
  <si>
    <t>JFHM-8351</t>
  </si>
  <si>
    <t>[INC0637303]Tenho um Erro/Problema com o Sistema PTC - Ingresso - Pagamento de Matrícula</t>
  </si>
  <si>
    <t>JFHM-8350</t>
  </si>
  <si>
    <t>[INC0637298]Tenho um Erro/Problema com o Sistema PTC - Ingresso - Pagamento de Matrícula</t>
  </si>
  <si>
    <t>JFHM-8344</t>
  </si>
  <si>
    <t>[INC0637222]Tenho um Erro/Problema com o Sistema PTC - Ingresso - Pagamento de Matrícula</t>
  </si>
  <si>
    <t>JFHM-8343</t>
  </si>
  <si>
    <t>[INC0637063]Tenho um Erro/Problema com o Sistema PTC - Ingresso - Meios de Pagamento</t>
  </si>
  <si>
    <t>JFHM-8340</t>
  </si>
  <si>
    <t>[INC0636992]Tenho um Erro/Problema com o Sistema PTC - Ingresso - Pagamento de Matrícula</t>
  </si>
  <si>
    <t>JFHM-8338</t>
  </si>
  <si>
    <t>[INC0636919]Tenho um Erro/Problema com o Sistema - Cogna Pay - Cogna Pay</t>
  </si>
  <si>
    <t>JFHM-8332</t>
  </si>
  <si>
    <t>[RITM0538178]Solicitar Liberação/Revogação de Acesso Privilegiado - Olimpo</t>
  </si>
  <si>
    <t>JFHM-8329</t>
  </si>
  <si>
    <t>[INC0636497]Tenho um Erro/Problema com o Sistema PTC - Ingresso - Pagamento de Matrícula</t>
  </si>
  <si>
    <t>JFHM-8328</t>
  </si>
  <si>
    <t>[INC0636459]Tenho um Erro/Problema com o Sistema PTC - Ingresso - Pagamento de Matrícula</t>
  </si>
  <si>
    <t>JFHM-8327</t>
  </si>
  <si>
    <t>[INC0635781]Tenho um Erro/Problema com o Sistema Colaborar - Ingresso - Atualização de dados de candidato/matrícula para canais de ingresso</t>
  </si>
  <si>
    <t>JFHM-8326</t>
  </si>
  <si>
    <t>[INC0636123]Tenho um Erro/Problema com o Sistema PTC - Funções Gerais - Financeiro</t>
  </si>
  <si>
    <t>JFHM-8323</t>
  </si>
  <si>
    <t>[INC0635998]Tenho um Erro/Problema com o Sistema PTC - Ingresso - Pagamento de Matrícula</t>
  </si>
  <si>
    <t>JFHM-8307</t>
  </si>
  <si>
    <t>[INC0635093]Tenho um Erro/Problema com o Sistema PTC - Ingresso - Pagamento de Matrícula</t>
  </si>
  <si>
    <t>JFHM-8306</t>
  </si>
  <si>
    <t>[INC0635070]Tenho um Erro/Problema com o Sistema PTC - Ingresso - Pagamento de Matrícula</t>
  </si>
  <si>
    <t>JFHM-8265</t>
  </si>
  <si>
    <t>[INC0634626]Tenho um Erro/Problema com o Sistema PTC - Ingresso - Pagamento de Matrícula</t>
  </si>
  <si>
    <t>JFHM-8263</t>
  </si>
  <si>
    <t>[INC0634346]Tenho um Erro/Problema com o Sistema PTC - Ingresso - Pagamento de Matrícula</t>
  </si>
  <si>
    <t>[JFHM] SP 24.4.5</t>
  </si>
  <si>
    <t>JFHM-8262</t>
  </si>
  <si>
    <t>[INC0633626]Tenho um Erro/Problema com o Sistema - Cogna Pay - Cogna Pay</t>
  </si>
  <si>
    <t>JFHM-8247</t>
  </si>
  <si>
    <t>[INC0633637]Tenho um Erro/Problema com o Sistema PTC - Ingresso - Pagamento de Matrícula</t>
  </si>
  <si>
    <t>JFHM-8246</t>
  </si>
  <si>
    <t>JFHM-8217</t>
  </si>
  <si>
    <t>[INC0629886]Tenho um Erro/Problema com o Sistema PTC - Ingresso - Pagamento de Matrícula</t>
  </si>
  <si>
    <t>JFHM-8205</t>
  </si>
  <si>
    <t>[INC0629505]Tenho um Erro/Problema com o Sistema PTC - Ingresso - Pagamento de Matrícula</t>
  </si>
  <si>
    <t>JFHM-8201</t>
  </si>
  <si>
    <t>[INC0629366]Tenho um Erro/Problema com o Sistema PTC - Ingresso - Pagamento de Matrícula</t>
  </si>
  <si>
    <t>JFHM-8200</t>
  </si>
  <si>
    <t>[INC0626026]Tenho um Erro/Problema com o Sistema - RAID - RAID</t>
  </si>
  <si>
    <t>JFHM-8172</t>
  </si>
  <si>
    <t>[INC0627868]Tenho um Erro/Problema com o Sistema PTC - Ingresso - Pagamento de Matrícula</t>
  </si>
  <si>
    <t>[JFHM] SP 24.4.4</t>
  </si>
  <si>
    <t>JFHM-8150</t>
  </si>
  <si>
    <t>[INC0627221]Tenho um Erro/Problema com o Sistema PTC - Ingresso - Pagamento de Matrícula</t>
  </si>
  <si>
    <t>JFHM-8143</t>
  </si>
  <si>
    <t>[INC0624682]Tenho um Erro/Problema com o Sistema - RAID - RAID</t>
  </si>
  <si>
    <t>JFHM-8141</t>
  </si>
  <si>
    <t>[INC0622705]Tenho um Erro/Problema com o Sistema - RAID - RAID</t>
  </si>
  <si>
    <t>JFHM-8139</t>
  </si>
  <si>
    <t>[INC0625906]Tenho um Erro/Problema com o Sistema PTC - Ingresso - Pagamento de Matrícula</t>
  </si>
  <si>
    <t>JFHM-8136</t>
  </si>
  <si>
    <t>JFHM-8103</t>
  </si>
  <si>
    <t>[INC0621861]Tenho um Erro/Problema com o Sistema PTC - Ingresso - Pagamento de Matrícula</t>
  </si>
  <si>
    <t>[JFHM] SP 24.4.3</t>
  </si>
  <si>
    <t>JFHM-7995</t>
  </si>
  <si>
    <t>[INC0619807]Tenho um Erro/Problema com o Sistema - Sistema U - Sistema U</t>
  </si>
  <si>
    <t>[JFHM] SP 24.4.2</t>
  </si>
  <si>
    <t>JFHM-7994</t>
  </si>
  <si>
    <t>[INC0619540]Tenho um Erro/Problema com o Sistema PTC - Ingresso - Pagamento de Matrícula</t>
  </si>
  <si>
    <t>JFHM-7993</t>
  </si>
  <si>
    <t>[INC0619536]Tenho um Erro/Problema com o Sistema PTC - Ingresso - Pagamento de Matrícula</t>
  </si>
  <si>
    <t>JFHM-7992</t>
  </si>
  <si>
    <t>[INC0619534]Tenho um Erro/Problema com o Sistema PTC - Ingresso - Pagamento de Matrícula</t>
  </si>
  <si>
    <t>JFHM-7991</t>
  </si>
  <si>
    <t>[INC0619529]Tenho um Erro/Problema com o Sistema PTC - Ingresso - Pagamento de Matrícula</t>
  </si>
  <si>
    <t>JFHM-7990</t>
  </si>
  <si>
    <t>[INC0619184]Tenho um Erro/Problema com o Sistema PTC - Ingresso - Meios de Pagamento</t>
  </si>
  <si>
    <t>JFHM-7988</t>
  </si>
  <si>
    <t>[INC0617463]Tenho um Erro/Problema com o Sistema - Sistema U - Sistema U</t>
  </si>
  <si>
    <t>JFHM-7986</t>
  </si>
  <si>
    <t>JFHM-7933</t>
  </si>
  <si>
    <t>[INC0616294]Tenho um Erro/Problema com o Sistema PTC - Ingresso - Pagamento de Matrícula</t>
  </si>
  <si>
    <t>[JFHM] SP 24.4.1</t>
  </si>
  <si>
    <t>JFHM-7902</t>
  </si>
  <si>
    <t>[INC0614870]Tenho um Erro/Problema com o Sistema - Auto Atendimento (Canais: URA, WhatsApp, Totem) - Problema ao gerar meio de pagamento</t>
  </si>
  <si>
    <t>JFHM-7897</t>
  </si>
  <si>
    <t>[INC0613907]Tenho um Erro/Problema com o Sistema - Arrecadação - Arrecadacao KrotonPay</t>
  </si>
  <si>
    <t>JFHM-7891</t>
  </si>
  <si>
    <t>[INC0612244]Tenho um Erro/Problema com o Sistema PTC - Ingresso - Pagamento de Matrícula</t>
  </si>
  <si>
    <t>JFHM-7890</t>
  </si>
  <si>
    <t>[INC0612208]Tenho um Erro/Problema com o Sistema PTC - Ingresso - Pagamento de Matrícula</t>
  </si>
  <si>
    <t>JFHM-7887</t>
  </si>
  <si>
    <t>[INC0612112]Tenho um Erro/Problema com o Sistema PTC - Ingresso - Pagamento de Matrícula</t>
  </si>
  <si>
    <t>JFHM-7872</t>
  </si>
  <si>
    <t>[INC0610058]Tenho um Erro/Problema com o Sistema PTC - Ingresso - Meios de Pagamento</t>
  </si>
  <si>
    <t>JFHM-7868</t>
  </si>
  <si>
    <t>[INC0608903]Tenho um Erro/Problema com o Sistema PTC - Ingresso - Pagamento de Matrícula</t>
  </si>
  <si>
    <t>JFEA-19001</t>
  </si>
  <si>
    <t>[RITM0540717]Solicitar Serviço ao Sistema - RAID - RAID</t>
  </si>
  <si>
    <t>[JFEA] SP 24.4.8</t>
  </si>
  <si>
    <t>[JFEA] PI 4/24</t>
  </si>
  <si>
    <t>Monica Conceicao Lima Costa</t>
  </si>
  <si>
    <t>JFEA-18992</t>
  </si>
  <si>
    <t>[RITM0540417]Solicitar Serviço ao Sistema - RAID - RAID</t>
  </si>
  <si>
    <t>JFEA-18989</t>
  </si>
  <si>
    <t>[INC0639631]Tenho um Erro/Problema com o Sistema - Olimpo - Exportação de dívida RAID no Olimpo</t>
  </si>
  <si>
    <t>Douglas Giacomello Argenton</t>
  </si>
  <si>
    <t>JFEA-18988</t>
  </si>
  <si>
    <t>[INC0639348]Tenho um Erro/Problema com o Sistema - Acordo - Consulta dívida online</t>
  </si>
  <si>
    <t>JFEA-18987</t>
  </si>
  <si>
    <t>[INC0638997]Tenho um Erro/Problema com o Sistema - Ajuste de Horário - Faturamento</t>
  </si>
  <si>
    <t>JFEA-18986</t>
  </si>
  <si>
    <t>[RITM0540123]Solicitar Serviço ao Sistema - SAP Integração Legados - Integração Financeira Legados x SAP</t>
  </si>
  <si>
    <t>JFEA-18975</t>
  </si>
  <si>
    <t>[RITM0539882]Solicitar Serviço ao Sistema - RAID - RAID</t>
  </si>
  <si>
    <t>JFEA-18950</t>
  </si>
  <si>
    <t>[RITM0539294]Solicitar Serviço ao Sistema - RAID - RAID</t>
  </si>
  <si>
    <t>JFEA-18941</t>
  </si>
  <si>
    <t>[RITM0539184]Solicitar Serviço ao Sistema - RAID - RAID</t>
  </si>
  <si>
    <t>JFEA-18937</t>
  </si>
  <si>
    <t>[INC0637316]Tenho um Erro/Problema com o Sistema - RAID - RAID</t>
  </si>
  <si>
    <t>[JFEA] SP 24.4.6</t>
  </si>
  <si>
    <t>Juliana Pereira Pedrini Rodrigues</t>
  </si>
  <si>
    <t>JFEA-18924</t>
  </si>
  <si>
    <t>[RITM0538609]Solicitar Serviço ao Sistema - RAID - RAID</t>
  </si>
  <si>
    <t>JFEA-18916</t>
  </si>
  <si>
    <t>[INC0636766]Tenho um Erro/Problema com o Sistema - RAID - RAID</t>
  </si>
  <si>
    <t>JFEA-18915</t>
  </si>
  <si>
    <t>[INC0636672]Tenho um Erro/Problema com o Sistema - Olimpo - Exportação de dívida RAID no Olimpo</t>
  </si>
  <si>
    <t>JFEA-18911</t>
  </si>
  <si>
    <t>[INC0636613]Tenho um Erro/Problema com o Sistema - RAID - RAID</t>
  </si>
  <si>
    <t>JFEA-18910</t>
  </si>
  <si>
    <t>JFEA-18902</t>
  </si>
  <si>
    <t>[INC0636521]Tenho um Erro/Problema com o Sistema - RAID - RAID</t>
  </si>
  <si>
    <t>JFEA-18900</t>
  </si>
  <si>
    <t>[RITM0538139]Solicitar Serviço ao Sistema - RAID - RAID</t>
  </si>
  <si>
    <t>JFEA-18899</t>
  </si>
  <si>
    <t>[INC0636495]Tenho um Erro/Problema com o Sistema - RAID - RAID</t>
  </si>
  <si>
    <t>JFEA-18896</t>
  </si>
  <si>
    <t>[INC0636156]Tenho um Erro/Problema com o Sistema - RAID - RAID</t>
  </si>
  <si>
    <t>JFEA-18894</t>
  </si>
  <si>
    <t>[INC0635532]Tenho um Erro/Problema com o Sistema - RAID - RAID</t>
  </si>
  <si>
    <t>JFEA-18893</t>
  </si>
  <si>
    <t>[INC0635510]Tenho um Erro/Problema com o Sistema - RAID - RAID</t>
  </si>
  <si>
    <t>JFEA-18892</t>
  </si>
  <si>
    <t>[INC0635918]Tenho um Erro/Problema com o Sistema - RAID - RAID</t>
  </si>
  <si>
    <t>JFEA-18891</t>
  </si>
  <si>
    <t>[INC0636042]Tenho um Erro/Problema com o Sistema - RAID - RAID</t>
  </si>
  <si>
    <t>JFEA-18887</t>
  </si>
  <si>
    <t>[INC0636093]Tenho um Erro/Problema com o Sistema - RAID - RAID</t>
  </si>
  <si>
    <t>JFEA-18886</t>
  </si>
  <si>
    <t>JFEA-18884</t>
  </si>
  <si>
    <t>JFEA-18882</t>
  </si>
  <si>
    <t>[INC0635926]Tenho um Erro/Problema com o Sistema - RAID - RAID</t>
  </si>
  <si>
    <t>JFEA-18881</t>
  </si>
  <si>
    <t>[INC0635812]Tenho um Erro/Problema com o Sistema - RAID - RAID</t>
  </si>
  <si>
    <t>3</t>
  </si>
  <si>
    <t>JFEA-18877</t>
  </si>
  <si>
    <t>[INC0634696]Tenho um Erro/Problema com o Sistema - RAID - RAID</t>
  </si>
  <si>
    <t>JFEA-18875</t>
  </si>
  <si>
    <t>[INC0635633]Tenho um Erro/Problema com o Sistema - Acordo - Sistema Operacional</t>
  </si>
  <si>
    <t>JFEA-18860</t>
  </si>
  <si>
    <t>JFEA-18857</t>
  </si>
  <si>
    <t>JFEA-18850</t>
  </si>
  <si>
    <t>[RITM0537048]Solicitar Serviço ao Sistema - RAID - RAID</t>
  </si>
  <si>
    <t>JFEA-18845</t>
  </si>
  <si>
    <t>[INC0635282]Tenho um Erro/Problema com o Sistema - RAID - RAID</t>
  </si>
  <si>
    <t>JFEA-18844</t>
  </si>
  <si>
    <t>[INC0635297]Tenho um Erro/Problema com o Sistema - Acordo - Sistema Operacional</t>
  </si>
  <si>
    <t>JFEA-18843</t>
  </si>
  <si>
    <t>[INC0635385]Tenho um Erro/Problema com o Sistema Colaborar - Financeiro - Baixa de parcelas de acordo</t>
  </si>
  <si>
    <t>JFEA-18838</t>
  </si>
  <si>
    <t>[RITM0536393]Solicitar Serviço ao Sistema - RAID - RAID</t>
  </si>
  <si>
    <t>JFEA-18835</t>
  </si>
  <si>
    <t>[RITM0536406]Solicitar Serviço ao Sistema - RAID - RAID</t>
  </si>
  <si>
    <t>JFEA-18830</t>
  </si>
  <si>
    <t>[INC0634952]Tenho um Erro/Problema com o Sistema - RAID - RAID</t>
  </si>
  <si>
    <t>JFEA-18808</t>
  </si>
  <si>
    <t>JFEA-18799</t>
  </si>
  <si>
    <t>[INC0634525]Tenho um Erro/Problema com o Sistema - Acordo - Sistema Operacional</t>
  </si>
  <si>
    <t>[JFEA] SP 24.4.5</t>
  </si>
  <si>
    <t>JFEA-18797</t>
  </si>
  <si>
    <t>[INC0634153]Tenho um Erro/Problema com o Sistema PTC - Funções Gerais - Financeiro</t>
  </si>
  <si>
    <t>JFEA-18795</t>
  </si>
  <si>
    <t>[INC0634334]Tenho um Erro/Problema com o Sistema - RAID - RAID</t>
  </si>
  <si>
    <t>JFEA-18791</t>
  </si>
  <si>
    <t>[RITM0535557]Solicitar Serviço ao Sistema - RAID - RAID</t>
  </si>
  <si>
    <t>JFEA-18790</t>
  </si>
  <si>
    <t>[INC0616737]Tenho um Erro/Problema com o Sistema Ava Sofia - Sistema Backoffice de Ampli - Operação do produto pelos times internos - Financeiro</t>
  </si>
  <si>
    <t>JFEA-18788</t>
  </si>
  <si>
    <t>[INC0634175]Tenho um Erro/Problema com o Sistema - Acordo - Exportação de dívida RAID no Olimpo</t>
  </si>
  <si>
    <t>JFEA-18787</t>
  </si>
  <si>
    <t>[INC0634173]Tenho um Erro/Problema com o Sistema - CobSystems - Serviços</t>
  </si>
  <si>
    <t>JFEA-18783</t>
  </si>
  <si>
    <t>[RITM0535520]Solicitar Serviço ao Sistema - RAID - RAID</t>
  </si>
  <si>
    <t>JFEA-18782</t>
  </si>
  <si>
    <t>[RITM0535524]Solicitar Serviço ao Sistema - RAID - RAID</t>
  </si>
  <si>
    <t>JFEA-18772</t>
  </si>
  <si>
    <t>[INC0633853]Tenho um Erro/Problema com o Sistema - RAID - RAID</t>
  </si>
  <si>
    <t>JFEA-18768</t>
  </si>
  <si>
    <t>[RITM0535282]Solicitar Serviço ao Sistema - RAID - RAID</t>
  </si>
  <si>
    <t>JFEA-18765</t>
  </si>
  <si>
    <t>[INC0633766]Tenho um Erro/Problema com o Sistema - RAID - RAID</t>
  </si>
  <si>
    <t>JFEA-18764</t>
  </si>
  <si>
    <t>[INC0633733]Tenho um Erro/Problema com o Sistema - RAID - RAID</t>
  </si>
  <si>
    <t>JFEA-18763</t>
  </si>
  <si>
    <t>[INC0633728]Tenho um Erro/Problema com o Sistema - RAID - RAID</t>
  </si>
  <si>
    <t>JFEA-18760</t>
  </si>
  <si>
    <t>[RITM0535143]Solicitar Serviço ao Sistema - RAID - RAID</t>
  </si>
  <si>
    <t>JFEA-18740</t>
  </si>
  <si>
    <t>[INC0633518]Tenho um Erro/Problema com o Sistema - RAID - RAID</t>
  </si>
  <si>
    <t>JFEA-18737</t>
  </si>
  <si>
    <t>[INC0633475]Tenho um Erro/Problema com o Sistema - RAID - RAID</t>
  </si>
  <si>
    <t>JFEA-18736</t>
  </si>
  <si>
    <t>[INC0633466]Tenho um Erro/Problema com o Sistema - RAID - RAID</t>
  </si>
  <si>
    <t>JFEA-18735</t>
  </si>
  <si>
    <t>[INC0633391]Tenho um Erro/Problema com o Sistema - Acordo - Sistema Operacional</t>
  </si>
  <si>
    <t>JFEA-18728</t>
  </si>
  <si>
    <t>[INC0630447]Tenho um Erro/Problema com o Sistema - RAID - RAID</t>
  </si>
  <si>
    <t>JFEA-18725</t>
  </si>
  <si>
    <t>[INC0630335]Tenho um Erro/Problema com o Sistema - RAID - RAID</t>
  </si>
  <si>
    <t>JFEA-18723</t>
  </si>
  <si>
    <t>[INC0630048]Tenho um Erro/Problema com o Sistema - SAP - Contas a Pagar - Compensação</t>
  </si>
  <si>
    <t>JFEA-18716</t>
  </si>
  <si>
    <t>[INC0630173]Tenho um Erro/Problema com o Sistema - RAID - RAID</t>
  </si>
  <si>
    <t>JFEA-18710</t>
  </si>
  <si>
    <t>[RITM0533916]Solicitar Serviço ao Sistema - RAID - RAID</t>
  </si>
  <si>
    <t>JFEA-18705</t>
  </si>
  <si>
    <t>[INC0629418]Tenho um Erro/Problema com o Sistema - RAID - RAID</t>
  </si>
  <si>
    <t>JFEA-18704</t>
  </si>
  <si>
    <t>[RITM0533722]Solicitar Serviço ao Sistema - RAID - RAID</t>
  </si>
  <si>
    <t>JFEA-18698</t>
  </si>
  <si>
    <t>[INC0629980]Tenho um Erro/Problema com o Sistema - RAID - RAID</t>
  </si>
  <si>
    <t>JFEA-18696</t>
  </si>
  <si>
    <t>[INC0629989]Tenho um Erro/Problema com o Sistema - RAID - RAID</t>
  </si>
  <si>
    <t>Antônio César de Souza Santana</t>
  </si>
  <si>
    <t>JFEA-18693</t>
  </si>
  <si>
    <t>[INC0628044]Tenho um Erro/Problema com o Sistema - Pós-graduação - Cosmos-ERP</t>
  </si>
  <si>
    <t>JFEA-18691</t>
  </si>
  <si>
    <t>[RITM0533514]Solicitar Serviço ao Sistema - RAID - RAID</t>
  </si>
  <si>
    <t>JFEA-18690</t>
  </si>
  <si>
    <t>[INC0629799]Tenho um Erro/Problema com o Sistema - RAID - RAID</t>
  </si>
  <si>
    <t>JFEA-18689</t>
  </si>
  <si>
    <t>[INC0629743]Tenho um Erro/Problema com o Sistema - RAID - RAID</t>
  </si>
  <si>
    <t>JFEA-18688</t>
  </si>
  <si>
    <t>[RITM0533452]Solicitar Serviço ao Sistema - RAID - RAID</t>
  </si>
  <si>
    <t>JFEA-18686</t>
  </si>
  <si>
    <t>[RITM0533279]Solicitar Serviço ao Sistema - RAID - RAID</t>
  </si>
  <si>
    <t>JFEA-18685</t>
  </si>
  <si>
    <t>[RITM0533278]Solicitar Serviço ao Sistema - RAID - RAID</t>
  </si>
  <si>
    <t>JFEA-18681</t>
  </si>
  <si>
    <t>JFEA-18680</t>
  </si>
  <si>
    <t>[INC0629347]Tenho um Erro/Problema com o Sistema - RAID - RAID</t>
  </si>
  <si>
    <t>JFEA-18678</t>
  </si>
  <si>
    <t>[INC0629327]Tenho um Erro/Problema com o Sistema - RAID - RAID</t>
  </si>
  <si>
    <t>JFEA-18676</t>
  </si>
  <si>
    <t>[RITM0532918]Solicitar Serviço ao Sistema - RAID - RAID</t>
  </si>
  <si>
    <t>JFEA-18656</t>
  </si>
  <si>
    <t>[RITM0532389]Solicitar Serviço ao Sistema - RAID - RAID</t>
  </si>
  <si>
    <t>JFEA-18655</t>
  </si>
  <si>
    <t>[RITM0532369]Solicitar Serviço ao Sistema - RAID - RAID</t>
  </si>
  <si>
    <t>JFEA-18654</t>
  </si>
  <si>
    <t>[INC0628516]Tenho um Erro/Problema com o Sistema - RAID - RAID</t>
  </si>
  <si>
    <t>[JFEA] SP 24.4.4;[JFEA] SP 24.4.5</t>
  </si>
  <si>
    <t>JFEA-18647</t>
  </si>
  <si>
    <t>[RITM0532021]Solicitar Serviço ao Sistema - RAID - RAID</t>
  </si>
  <si>
    <t>JFEA-18645</t>
  </si>
  <si>
    <t>[RITM0532004]Solicitar Serviço ao Sistema - RAID - RAID</t>
  </si>
  <si>
    <t>[JFEA] SP 24.4.4</t>
  </si>
  <si>
    <t>JFEA-18644</t>
  </si>
  <si>
    <t>[RITM0532025]Solicitar um Serviço de Liberação de Acesso e Reset de Senha - RAID</t>
  </si>
  <si>
    <t>JFEA-18643</t>
  </si>
  <si>
    <t>[RITM0531978]Solicitar Serviço ao Sistema - RAID - RAID</t>
  </si>
  <si>
    <t>JFEA-18642</t>
  </si>
  <si>
    <t>[RITM0531868]Solicitar Serviço ao Sistema - RAID - RAID</t>
  </si>
  <si>
    <t>JFEA-18641</t>
  </si>
  <si>
    <t>[RITM0531792]Solicitar Serviço ao Sistema - RAID - RAID</t>
  </si>
  <si>
    <t>JFEA-18639</t>
  </si>
  <si>
    <t>[RITM0531919]Solicitar Serviço ao Sistema - RAID - RAID</t>
  </si>
  <si>
    <t>JFEA-18638</t>
  </si>
  <si>
    <t>[RITM0531854]Solicitar Serviço ao Sistema - RAID - RAID</t>
  </si>
  <si>
    <t>JFEA-18635</t>
  </si>
  <si>
    <t>[INC0627861]Tenho um Erro/Problema com o Sistema - RAID - RAID</t>
  </si>
  <si>
    <t>JFEA-18631</t>
  </si>
  <si>
    <t>[INC0627714]Tenho um Erro/Problema com o Sistema - RAID - RAID</t>
  </si>
  <si>
    <t>JFEA-18627</t>
  </si>
  <si>
    <t>[RITM0531350]Solicitar Serviço ao Sistema - RAID - RAID</t>
  </si>
  <si>
    <t>JFEA-18625</t>
  </si>
  <si>
    <t>[INC0627570]Tenho um Erro/Problema com o Sistema - RAID - RAID</t>
  </si>
  <si>
    <t>JFEA-18624</t>
  </si>
  <si>
    <t>[RITM0531474]Solicitar Serviço ao Sistema - RAID - RAID</t>
  </si>
  <si>
    <t>300</t>
  </si>
  <si>
    <t>JFEA-18623</t>
  </si>
  <si>
    <t>[INC0627556]Tenho um Erro/Problema com o Sistema - Acordo - Exportação de dívida RAID no Colaborar</t>
  </si>
  <si>
    <t>JFEA-18622</t>
  </si>
  <si>
    <t>[INC0627495]Tenho um Erro/Problema com o Sistema - RAID - RAID</t>
  </si>
  <si>
    <t>JFEA-18617</t>
  </si>
  <si>
    <t>[INC0627398]Tenho um Erro/Problema com o Sistema - RAID - RAID</t>
  </si>
  <si>
    <t>JFEA-18616</t>
  </si>
  <si>
    <t>[RITM0530796]Solicitar um Serviço de Liberação de Acesso e Reset de Senha - RAID</t>
  </si>
  <si>
    <t>JFEA-18615</t>
  </si>
  <si>
    <t>[RITM0531186]Solicitar Serviço ao Sistema - RAID - RAID</t>
  </si>
  <si>
    <t>JFEA-18613</t>
  </si>
  <si>
    <t>[INC0627140]Tenho um Erro/Problema com o Sistema - RAID - RAID</t>
  </si>
  <si>
    <t>JFEA-18605</t>
  </si>
  <si>
    <t>[INC0627097]Tenho um Erro/Problema com o Sistema - RAID - RAID</t>
  </si>
  <si>
    <t>JFEA-18601</t>
  </si>
  <si>
    <t>[RITM0530596]Solicitar Serviço ao Sistema - RAID - RAID</t>
  </si>
  <si>
    <t>JFEA-18599</t>
  </si>
  <si>
    <t>[INC0626413]Tenho um Erro/Problema com o Sistema - RAID - RAID</t>
  </si>
  <si>
    <t>JFEA-18598</t>
  </si>
  <si>
    <t>[INC0626402]Tenho um Erro/Problema com o Sistema - RAID - RAID</t>
  </si>
  <si>
    <t>JFEA-18591</t>
  </si>
  <si>
    <t>[RITM0530204]Solicitar Serviço ao Sistema - RAID - RAID</t>
  </si>
  <si>
    <t>JFEA-18584</t>
  </si>
  <si>
    <t>JFEA-18583</t>
  </si>
  <si>
    <t>[INC0625832]Tenho um Erro/Problema com o Sistema - RAID - RAID</t>
  </si>
  <si>
    <t>JFEA-18581</t>
  </si>
  <si>
    <t>[RITM0529923]Solicitar Serviço ao Sistema - RAID - RAID</t>
  </si>
  <si>
    <t>JFEA-18580</t>
  </si>
  <si>
    <t>[RITM0529979]Solicitar Serviço ao Sistema - Pós-graduação - Cosmos-ERP - Cancelamento</t>
  </si>
  <si>
    <t>JFEA-18576</t>
  </si>
  <si>
    <t>[RITM0529785]Solicitar Serviço ao Sistema - RAID - RAID</t>
  </si>
  <si>
    <t>JFEA-18575</t>
  </si>
  <si>
    <t>[RITM0529797]Solicitar Serviço ao Sistema - RAID - RAID</t>
  </si>
  <si>
    <t>JFEA-18570</t>
  </si>
  <si>
    <t>[INC0625400]Tenho um Erro/Problema com o Sistema - RAID - RAID</t>
  </si>
  <si>
    <t>JFEA-18569</t>
  </si>
  <si>
    <t>[INC0625395]Tenho um Erro/Problema com o Sistema - RAID - RAID</t>
  </si>
  <si>
    <t>JFEA-18566</t>
  </si>
  <si>
    <t>[INC0625319]Tenho um Erro/Problema com o Sistema - RAID - RAID</t>
  </si>
  <si>
    <t>JFEA-18537</t>
  </si>
  <si>
    <t>[RITM0529194]Solicitar Serviço ao Sistema - RAID - RAID</t>
  </si>
  <si>
    <t>JFEA-18535</t>
  </si>
  <si>
    <t>[RITM0529213]Solicitar Serviço ao Sistema - RAID - RAID</t>
  </si>
  <si>
    <t>JFEA-18534</t>
  </si>
  <si>
    <t>[JFEA] SP 24.4.3;[JFEA] SP 24.4.4</t>
  </si>
  <si>
    <t>JFEA-18532</t>
  </si>
  <si>
    <t>[RITM0529126]Solicitar Serviço ao Sistema - RAID - RAID</t>
  </si>
  <si>
    <t>JFEA-18524</t>
  </si>
  <si>
    <t>[INC0624507]Tenho um Erro/Problema com o Sistema - RAID - RAID</t>
  </si>
  <si>
    <t>[JFEA] SP 24.4.3</t>
  </si>
  <si>
    <t>JFEA-18520</t>
  </si>
  <si>
    <t>[RITM0528853]Solicitar Serviço ao Sistema - RAID - RAID</t>
  </si>
  <si>
    <t>JFEA-18519</t>
  </si>
  <si>
    <t>[RITM0526072]Solicitar Serviço ao Sistema - RAID - RAID</t>
  </si>
  <si>
    <t>JFEA-18517</t>
  </si>
  <si>
    <t>[INC0624138]Tenho um Erro/Problema com o Sistema - RAID - RAID</t>
  </si>
  <si>
    <t>JFEA-18516</t>
  </si>
  <si>
    <t>[RITM0527703]Solicitar Serviço ao Sistema - RAID - RAID</t>
  </si>
  <si>
    <t>JFEA-18515</t>
  </si>
  <si>
    <t>[RITM0528508]Solicitar Serviço ao Sistema - RAID - RAID</t>
  </si>
  <si>
    <t>JFEA-18506</t>
  </si>
  <si>
    <t>[RITM0528395]Solicitar Serviço ao Sistema - RAID - RAID</t>
  </si>
  <si>
    <t>JFEA-18505</t>
  </si>
  <si>
    <t>[RITM0527981]Solicitar Serviço ao Sistema - RAID - RAID</t>
  </si>
  <si>
    <t>JFEA-18504</t>
  </si>
  <si>
    <t>[RITM0528243]Solicitar Serviço ao Sistema - RAID - RAID</t>
  </si>
  <si>
    <t>JFEA-18503</t>
  </si>
  <si>
    <t>[RITM0528324]Solicitar Serviço ao Sistema - RAID - RAID</t>
  </si>
  <si>
    <t>JFEA-18494</t>
  </si>
  <si>
    <t>[INC0621891]Tenho um Erro/Problema com o Sistema - RAID - RAID</t>
  </si>
  <si>
    <t>JFEA-18488</t>
  </si>
  <si>
    <t>[INC0623489]Tenho um Erro/Problema com o Sistema - Acordo - Exportação de dívida RAID no Colaborar</t>
  </si>
  <si>
    <t>JFEA-18486</t>
  </si>
  <si>
    <t>[RITM0527734]Solicitar Serviço ao Sistema - RAID - RAID</t>
  </si>
  <si>
    <t>JFEA-18483</t>
  </si>
  <si>
    <t>[RITM0527463]Solicitar Serviço ao Sistema - RAID - RAID</t>
  </si>
  <si>
    <t>JFEA-18482</t>
  </si>
  <si>
    <t>Anderson Júnior Paraense da Silva</t>
  </si>
  <si>
    <t>JFEA-18481</t>
  </si>
  <si>
    <t>[INC0622365]Tenho um Erro/Problema com o Sistema - Portal Prisma - K360. - Problemas/Erro no acesso</t>
  </si>
  <si>
    <t>JFEA-18480</t>
  </si>
  <si>
    <t>[RITM0527352]Solicitar Serviço ao Sistema - SAP Integração Legados - Integração Financeira Legados x SAP</t>
  </si>
  <si>
    <t>JFEA-18477</t>
  </si>
  <si>
    <t>[RITM0526947]Solicitar Serviço ao Sistema - RAID - RAID</t>
  </si>
  <si>
    <t>JFEA-18472</t>
  </si>
  <si>
    <t>[INC0621362]Tenho um Erro/Problema com o Sistema - RAID - RAID</t>
  </si>
  <si>
    <t>JFEA-18467</t>
  </si>
  <si>
    <t>JFEA-18466</t>
  </si>
  <si>
    <t>[INC0621227]Tenho um Erro/Problema com o Sistema - RAID - RAID</t>
  </si>
  <si>
    <t>1800</t>
  </si>
  <si>
    <t>JFEA-18463</t>
  </si>
  <si>
    <t>[INC0621156]Tenho um Erro/Problema com o Sistema - RAID - RAID</t>
  </si>
  <si>
    <t>JFEA-18461</t>
  </si>
  <si>
    <t>[RITM0526021]Solicitar Serviço ao Sistema - RAID - RAID</t>
  </si>
  <si>
    <t>JFEA-18439</t>
  </si>
  <si>
    <t>[RITM0525861]Solicitar Serviço ao Sistema - RAID - RAID</t>
  </si>
  <si>
    <t>JFEA-18432</t>
  </si>
  <si>
    <t>[RITM0525832]Solicitar Serviço ao Sistema - RAID - RAID</t>
  </si>
  <si>
    <t>480</t>
  </si>
  <si>
    <t>JFEA-18430</t>
  </si>
  <si>
    <t>[RITM0523608]Solicitar um Serviço de Liberação de Acesso e Reset de Senha - RAID</t>
  </si>
  <si>
    <t>JFEA-18428</t>
  </si>
  <si>
    <t>[INC0620024]Tenho um Erro/Problema com o Sistema - RAID - RAID</t>
  </si>
  <si>
    <t>[JFEA] SP 24.4.2;[JFEA] SP 24.4.3</t>
  </si>
  <si>
    <t>JFEA-18424</t>
  </si>
  <si>
    <t>[JFEA] SP 24.4.2</t>
  </si>
  <si>
    <t>JFEA-18422</t>
  </si>
  <si>
    <t>[INC0619881]Tenho um Erro/Problema com o Sistema - Acordo - Consulta dívida online</t>
  </si>
  <si>
    <t>JFEA-18418</t>
  </si>
  <si>
    <t>[RITM0524986]Solicitar Serviço ao Sistema - RAID - RAID</t>
  </si>
  <si>
    <t>JFEA-18410</t>
  </si>
  <si>
    <t>[RITM0524888]Solicitar Serviço ao Sistema - RAID - RAID</t>
  </si>
  <si>
    <t>JFEA-18407</t>
  </si>
  <si>
    <t>[INC0619471]Tenho um Erro/Problema com o Sistema - Acordo - Consulta dívida online</t>
  </si>
  <si>
    <t>JFEA-18406</t>
  </si>
  <si>
    <t>[INC0619461]Tenho um Erro/Problema com o Sistema - RAID - RAID</t>
  </si>
  <si>
    <t>JFEA-18405</t>
  </si>
  <si>
    <t>[INC0619316]Tenho um Erro/Problema com o Sistema - RAID - RAID</t>
  </si>
  <si>
    <t>JFEA-18400</t>
  </si>
  <si>
    <t>[INC0619051]Tenho um Erro/Problema com o Sistema - RAID - RAID</t>
  </si>
  <si>
    <t>JFEA-18399</t>
  </si>
  <si>
    <t>[RITM0524537]Solicitar Serviço ao Sistema - RAID - RAID</t>
  </si>
  <si>
    <t>JFEA-18396</t>
  </si>
  <si>
    <t>[INC0618966]Tenho um Erro/Problema com o Sistema - Acordo - Sistema Operacional</t>
  </si>
  <si>
    <t>JFEA-18395</t>
  </si>
  <si>
    <t>[INC0619060]Tenho um Erro/Problema com o Sistema - Acordo - Consulta dívida online</t>
  </si>
  <si>
    <t>JFEA-18385</t>
  </si>
  <si>
    <t>[RITM0523968]Solicitar Serviço ao Sistema - RAID - RAID</t>
  </si>
  <si>
    <t>JFEA-18384</t>
  </si>
  <si>
    <t>[RITM0523969]Solicitar Serviço ao Sistema - RAID - RAID</t>
  </si>
  <si>
    <t>JFEA-18383</t>
  </si>
  <si>
    <t>[INC0618485]Tenho um Erro/Problema com o Sistema - Acordo - Consulta dívida online</t>
  </si>
  <si>
    <t>JFEA-18382</t>
  </si>
  <si>
    <t>[RITM0523181]Solicitar Serviço ao Sistema - RAID - RAID</t>
  </si>
  <si>
    <t>JFEA-18378</t>
  </si>
  <si>
    <t>[INC0618175]Tenho um Erro/Problema com o Sistema - RAID - RAID</t>
  </si>
  <si>
    <t>JFEA-18376</t>
  </si>
  <si>
    <t>[INC0618068]Tenho um Erro/Problema com o Sistema - RAID - RAID</t>
  </si>
  <si>
    <t>JFEA-18367</t>
  </si>
  <si>
    <t>[RITM0523282]Solicitar Serviço ao Sistema - RAID - RAID</t>
  </si>
  <si>
    <t>JFEA-18358</t>
  </si>
  <si>
    <t>[RITM0522904]Solicitar Serviço ao Sistema - RAID - RAID</t>
  </si>
  <si>
    <t>JFEA-18357</t>
  </si>
  <si>
    <t>[RITM0522793]Solicitar Serviço ao Sistema - RAID - RAID</t>
  </si>
  <si>
    <t>600</t>
  </si>
  <si>
    <t>JFEA-18356</t>
  </si>
  <si>
    <t>[RITM0523005]Solicitar Serviço ao Sistema - RAID - RAID</t>
  </si>
  <si>
    <t>JFEA-18354</t>
  </si>
  <si>
    <t>[INC0617608]Tenho um Erro/Problema com o Sistema - RAID - RAID</t>
  </si>
  <si>
    <t>JFEA-18352</t>
  </si>
  <si>
    <t>[INC0617584]Tenho um Erro/Problema com o Sistema - Acordo - Consulta dívida online</t>
  </si>
  <si>
    <t>JFEA-18348</t>
  </si>
  <si>
    <t>JFEA-18342</t>
  </si>
  <si>
    <t>[RITM0522619]Solicitar Serviço ao Sistema - RAID - RAID</t>
  </si>
  <si>
    <t>JFEA-18316</t>
  </si>
  <si>
    <t>[INC0616592]Tenho um Erro/Problema com o Sistema - RAID - RAID</t>
  </si>
  <si>
    <t>JFEA-18315</t>
  </si>
  <si>
    <t>[RITM0520775]Solicitar um Serviço de Liberação de Acesso e Reset de Senha - RAID</t>
  </si>
  <si>
    <t>JFEA-18313</t>
  </si>
  <si>
    <t>[INC0615659]Tenho um Erro/Problema com o Sistema - RAID - RAID</t>
  </si>
  <si>
    <t>[JFEA] SP 24.4.1</t>
  </si>
  <si>
    <t>JFEA-18310</t>
  </si>
  <si>
    <t>JFEA-18309</t>
  </si>
  <si>
    <t>[INC0615679]Tenho um Erro/Problema com o Sistema - CobSystems - Atualiza dados aluno</t>
  </si>
  <si>
    <t>JFEA-18307</t>
  </si>
  <si>
    <t>[INC0615329]Tenho um Erro/Problema com o Sistema - Acordo - Sistema Operacional</t>
  </si>
  <si>
    <t>JFEA-18303</t>
  </si>
  <si>
    <t>[RITM0521400]Solicitar Serviço ao Sistema - RAID - RAID</t>
  </si>
  <si>
    <t>JFEA-18297</t>
  </si>
  <si>
    <t>[INC0614927]Tenho um Erro/Problema com o Sistema - Acordo - Exportação de dívida RAID no Colaborar</t>
  </si>
  <si>
    <t>JFEA-18275</t>
  </si>
  <si>
    <t>[RITM0520637]Solicitar Serviço ao Sistema - RAID - RAID</t>
  </si>
  <si>
    <t>JFEA-18274</t>
  </si>
  <si>
    <t>[INC0613927]Tenho um Erro/Problema com o Sistema - Acordo - Consulta dívida online</t>
  </si>
  <si>
    <t>JFEA-18268</t>
  </si>
  <si>
    <t>[INC0613773]Tenho um Erro/Problema com o Sistema - Acordo - Exportação de dívida RAID no Colaborar</t>
  </si>
  <si>
    <t>JFEA-18260</t>
  </si>
  <si>
    <t>[RITM0520071]Solicitar Serviço ao Sistema - RAID - RAID</t>
  </si>
  <si>
    <t>[JFEA] SP 24.4.1;[JFEA] SP 24.4.2</t>
  </si>
  <si>
    <t>JFEA-18259</t>
  </si>
  <si>
    <t>[RITM0520086]Solicitar Serviço ao Sistema - RAID - RAID</t>
  </si>
  <si>
    <t>JFEA-18258</t>
  </si>
  <si>
    <t>[INC0613204]Tenho um Erro/Problema com o Sistema - RAID - RAID</t>
  </si>
  <si>
    <t>JFEA-18252</t>
  </si>
  <si>
    <t>JFEA-18250</t>
  </si>
  <si>
    <t>[INC0612937]Tenho um Erro/Problema com o Sistema - RAID - RAID</t>
  </si>
  <si>
    <t>JFEA-18249</t>
  </si>
  <si>
    <t>[RITM0519521]Solicitar Serviço ao Sistema - RAID - RAID</t>
  </si>
  <si>
    <t>JFEA-18247</t>
  </si>
  <si>
    <t>[RITM0519440]Solicitar Serviço ao Sistema - Acordo - Sistema Operacional</t>
  </si>
  <si>
    <t>JFEA-18246</t>
  </si>
  <si>
    <t>[RITM0519214]Solicitar Serviço ao Sistema - RAID - RAID</t>
  </si>
  <si>
    <t>JFEA-18245</t>
  </si>
  <si>
    <t>[RITM0519226]Solicitar Serviço ao Sistema - RAID - RAID</t>
  </si>
  <si>
    <t>JFEA-18244</t>
  </si>
  <si>
    <t>[INC0612666]Tenho um Erro/Problema com o Sistema - RAID - RAID</t>
  </si>
  <si>
    <t>JFEA-18243</t>
  </si>
  <si>
    <t>[INC0612657]Tenho um Erro/Problema com o Sistema - RAID - RAID</t>
  </si>
  <si>
    <t>JFEA-18241</t>
  </si>
  <si>
    <t>[RITM0518467]Solicitar Serviço ao Sistema - RAID - RAID</t>
  </si>
  <si>
    <t>JFEA-18238</t>
  </si>
  <si>
    <t>[RITM0518889]Solicitar Serviço ao Sistema - RAID - RAID</t>
  </si>
  <si>
    <t>JFEA-18235</t>
  </si>
  <si>
    <t>[RITM0518239]Solicitar um Serviço de Liberação de Acesso e Reset de Senha - RAID</t>
  </si>
  <si>
    <t>JFEA-18229</t>
  </si>
  <si>
    <t>[RITM0518081]Solicitar Serviço ao Sistema - RAID - RAID</t>
  </si>
  <si>
    <t>JFEA-18210</t>
  </si>
  <si>
    <t>[INC0609249]Tenho um Erro/Problema com o Sistema - RAID - RAID</t>
  </si>
  <si>
    <t>JFEA-18207</t>
  </si>
  <si>
    <t>[INC0609025]Tenho um Erro/Problema com o Sistema - RAID - RAID</t>
  </si>
  <si>
    <t>JFEA-18183</t>
  </si>
  <si>
    <t>[RITM0516744]Solicitar Serviço ao Sistema - RAID - RAID</t>
  </si>
  <si>
    <t>JFEA-18182</t>
  </si>
  <si>
    <t>[RITM0516743]Solicitar Serviço ao Sistema - RAID - RAID</t>
  </si>
  <si>
    <t>JFEA-18170</t>
  </si>
  <si>
    <t>[RITM0516639]Solicitar Serviço ao Sistema - RAID - RAID</t>
  </si>
  <si>
    <t>JFEA-18169</t>
  </si>
  <si>
    <t>[RITM0516507]Solicitar Serviço ao Sistema - RAID - RAID</t>
  </si>
  <si>
    <t>JFEA-18091</t>
  </si>
  <si>
    <t>[RITM0516276]Solicitar Serviço ao Sistema - RAID - RAID</t>
  </si>
  <si>
    <t>JFEA-18084</t>
  </si>
  <si>
    <t>[RITM0516138]Solicitar Serviço ao Sistema - RAID - RAID</t>
  </si>
  <si>
    <t>Data limite</t>
  </si>
  <si>
    <t>ARTPT-702</t>
  </si>
  <si>
    <t>[ART] Programa de Transformação Cogna</t>
  </si>
  <si>
    <t>ARTPT-701</t>
  </si>
  <si>
    <t>ARTPT-695</t>
  </si>
  <si>
    <t>ARTPT-680</t>
  </si>
  <si>
    <t>Status Atualizado</t>
  </si>
  <si>
    <t>[Backbone] Backbone Edop</t>
  </si>
  <si>
    <t>[BBBE] PI 2.24</t>
  </si>
  <si>
    <t>ARTPT-669</t>
  </si>
  <si>
    <t>[Jornada Secretaria e Gestor de Unidades] Secretaria - Enturmação</t>
  </si>
  <si>
    <t>[Jornada Secretaria e Gestor de Unidades] Gestor de Unidades</t>
  </si>
  <si>
    <t>[Jornada Secretaria e Gestor de Unidades] Secretaria - Gestão Acadêmica</t>
  </si>
  <si>
    <t>[ADSE] PI 4/25</t>
  </si>
  <si>
    <t>[Jornada Aprendizagem Digital] Interação</t>
  </si>
  <si>
    <t>[APIN] PI 4/25</t>
  </si>
  <si>
    <t>[ASEC] PI 3/25</t>
  </si>
  <si>
    <t>[SGGS] SP 25.3.2</t>
  </si>
  <si>
    <t>[Jornada Atendimento e Serviços] Atendimento</t>
  </si>
  <si>
    <t>[Jornada Secretaria e Gestor de Unidades] Threadpool</t>
  </si>
  <si>
    <t>Revisão de código</t>
  </si>
  <si>
    <t>[Jornada Acadêmica] CMS</t>
  </si>
  <si>
    <t>[JACM] PI 3/25</t>
  </si>
  <si>
    <t>[JACM] Sprint 25.3.3</t>
  </si>
  <si>
    <t>[JACM] PI 2/25</t>
  </si>
  <si>
    <t>[JACM] Sprint 25.3.2</t>
  </si>
  <si>
    <t>[JACM] Sprint 25.3.1</t>
  </si>
  <si>
    <t>[JACM] PI 1/25</t>
  </si>
  <si>
    <t>[JACM] PI 1/24</t>
  </si>
  <si>
    <t>JAAM-37</t>
  </si>
  <si>
    <t>[JAAM] SP 25.1.3</t>
  </si>
  <si>
    <t>[JACM] Sprint 25.4.1</t>
  </si>
  <si>
    <t>[JACM] Sprint 25.3.5</t>
  </si>
  <si>
    <t>JACM-831</t>
  </si>
  <si>
    <t>[WF] Acrescentar tarefa de Case no workflow - Aluno</t>
  </si>
  <si>
    <t>JACM-800</t>
  </si>
  <si>
    <t>[AEM] Ajustar etapas Template Técnico</t>
  </si>
  <si>
    <t>JACM-799</t>
  </si>
  <si>
    <t>[AEM] Inserir tags para o Roteiro do RAP</t>
  </si>
  <si>
    <t>[JACM] Sprint 25.3.3;[JACM] Sprint 25.3.4</t>
  </si>
  <si>
    <t>JACM-798</t>
  </si>
  <si>
    <t>[WF] Ajustar etapas Template Graduação com RAP para aluno, upload do RAP pelo Autor</t>
  </si>
  <si>
    <t>JACM-797</t>
  </si>
  <si>
    <t>[AEM] Integração RAP para Gestor de Polos - Tutor</t>
  </si>
  <si>
    <t>[JACM] Sprint 25.4.2</t>
  </si>
  <si>
    <t>JACM-795</t>
  </si>
  <si>
    <t>[WF] Ajustar automação EJA II</t>
  </si>
  <si>
    <t>JACM-794</t>
  </si>
  <si>
    <t>[WF] Ajustar automação EJA I</t>
  </si>
  <si>
    <t>JACM-793</t>
  </si>
  <si>
    <t>[WF] Ajustar etapas Template EJA</t>
  </si>
  <si>
    <t>JACM-792</t>
  </si>
  <si>
    <t>[WF] Duplicar template graduação para Técnico - Tutor</t>
  </si>
  <si>
    <t>JACM-784</t>
  </si>
  <si>
    <t>[WF] Permitir receber Notificações por Etapa em todos os workflows criados (notificação)</t>
  </si>
  <si>
    <t>JACM-759</t>
  </si>
  <si>
    <t>[WF] Garantir que Apenas Usuários Autenticados Acessem Etapas</t>
  </si>
  <si>
    <t>JACM-758</t>
  </si>
  <si>
    <t>[WF] Controlar Acesso à Criação e Edição de Workflows</t>
  </si>
  <si>
    <t>JACM-757</t>
  </si>
  <si>
    <t>[AEM] Garantir que o conteúdo do componente curricular Criado seja consumido corretamente no AVAs - Técnico</t>
  </si>
  <si>
    <t>JACM-756</t>
  </si>
  <si>
    <t>[WF] Aplicar Workflow Automaticamente por Tipo de Componente</t>
  </si>
  <si>
    <t>JACM-755</t>
  </si>
  <si>
    <t>[WF] Permitir receber Notificações por Etapa em todos os workflows criados (e-mail)</t>
  </si>
  <si>
    <t>JACM-503</t>
  </si>
  <si>
    <t>[Componentes Curriculares] Entender a viabilidade de atender demais componentes curriculares em Adobe CMS</t>
  </si>
  <si>
    <t>[JACM] Sprint 25.2.5</t>
  </si>
  <si>
    <t>JACM-410</t>
  </si>
  <si>
    <t>[Case e outros materiais didáticos] Adicionar a criação de outros materiais didáticos</t>
  </si>
  <si>
    <t>JACM-361</t>
  </si>
  <si>
    <t>[Templates] Criação de Template para Cursos Técnicos</t>
  </si>
  <si>
    <t>JACM-360</t>
  </si>
  <si>
    <t>[AEM] Criar template AEM - EJA</t>
  </si>
  <si>
    <t>JACM-359</t>
  </si>
  <si>
    <t>[Templates] Criação de Template para Pós Graduação</t>
  </si>
  <si>
    <t>JACM-358</t>
  </si>
  <si>
    <t>[Templates] Inserir Template correto para Aulas Práticas RAP</t>
  </si>
  <si>
    <t>JACM-357</t>
  </si>
  <si>
    <t>[AEM] [Questões] Consultor define os Tipos, as Taxonomias, os Níveis e Quantidade para o Template</t>
  </si>
  <si>
    <t>JACM-271</t>
  </si>
  <si>
    <t>[WF] [Templates] Criação de Templates de Conteúdo para Diferentes Componentes Curriculares ou variações - Modelos (sem automação)</t>
  </si>
  <si>
    <t>JACM-175</t>
  </si>
  <si>
    <t>Flexibilidade de número de dias por template / modelo acadêmico</t>
  </si>
  <si>
    <t>JACM-169</t>
  </si>
  <si>
    <t>[Workflow] Configuração dos Workflows de Produção</t>
  </si>
  <si>
    <t>[JACM] Sprint 4;[JACM] Sprint 3;[JACM] Sprint 24.4.2;[JACM] Sprint 25.1.1;[JACM] Sprint 2;[JACM] Sprint 24.4.1;[JACM] Sprint 24.4.2;[JACM] SP 24.4.8</t>
  </si>
  <si>
    <t>JACM-868</t>
  </si>
  <si>
    <t>[WF] [Relatórios] Extrair relatório de PPT de vídeoaula</t>
  </si>
  <si>
    <t>[JACM] Sprint 25.3.4</t>
  </si>
  <si>
    <t>JACM-765</t>
  </si>
  <si>
    <t>[WF]Monitorar Distribuição de Tempo por Tipo de Conteúdo</t>
  </si>
  <si>
    <t>JACM-754</t>
  </si>
  <si>
    <t>[WF]Visualizar Workflows em Andamento</t>
  </si>
  <si>
    <t>JACM-740</t>
  </si>
  <si>
    <t>[WF][CognaIA]Monitorar o uso e a qualidade das questões geradas pela IA na plataforma Adobe</t>
  </si>
  <si>
    <t>JACM-269</t>
  </si>
  <si>
    <t>Revisão e Auditoria de Permissões</t>
  </si>
  <si>
    <t>JACM-263</t>
  </si>
  <si>
    <t>[WF] Coordenador Acadêmico deve receber alerta por e-mail de projeto em data próxima de entrega</t>
  </si>
  <si>
    <t>JACM-262</t>
  </si>
  <si>
    <t>[WF][Dashboards e relatórios] Análise de Desempenho da Equipe</t>
  </si>
  <si>
    <t>JACM-261</t>
  </si>
  <si>
    <t>[WF][Dashboards] Filtros de visualização dos projetos</t>
  </si>
  <si>
    <t>JACM-257</t>
  </si>
  <si>
    <t>[WF][Dashboards e relatórios] Visualização do Status dos Projetos consolidado</t>
  </si>
  <si>
    <t>JACM-228</t>
  </si>
  <si>
    <t>[WF][Dashboards e Relatório] Histórico de usuários atuantes em cada demanda precisa ser registrado</t>
  </si>
  <si>
    <t>JACM-162</t>
  </si>
  <si>
    <t>[WF][Dashboard] Preparar capacitação para criação de Dashboards pelo usuário</t>
  </si>
  <si>
    <t>[JACM] Sprint 25.4.2;[JACM] Sprint 24.4.5</t>
  </si>
  <si>
    <t>JACM-750</t>
  </si>
  <si>
    <t>[AEM] Questões e Aulas Garantir escalabilidade para Grande Volume</t>
  </si>
  <si>
    <t>JACM-749</t>
  </si>
  <si>
    <t>[WF] Versionamento - Garantir Acesso Seguro por Perfis</t>
  </si>
  <si>
    <t>JACM-748</t>
  </si>
  <si>
    <t>[AEM] Criar e Salvar Template por Tipo de Questão</t>
  </si>
  <si>
    <t>JACM-747</t>
  </si>
  <si>
    <t>[AEM] Pré-visualizar Questão Criada</t>
  </si>
  <si>
    <t>JACM-746</t>
  </si>
  <si>
    <t>[AEM] Visualizar e Filtrar Questões no Banco</t>
  </si>
  <si>
    <t>JACM-743</t>
  </si>
  <si>
    <t>[AEM] Criação de Questão - Outros tipos selecionados pelo Autor</t>
  </si>
  <si>
    <t>JACM-741</t>
  </si>
  <si>
    <t xml:space="preserve">[AEM] Flexibilizar quantidade de questões por aula </t>
  </si>
  <si>
    <t>Número de Pontos</t>
  </si>
  <si>
    <t>PI</t>
  </si>
  <si>
    <t>Velocity Total</t>
  </si>
  <si>
    <t>Soma de Sustentação</t>
  </si>
  <si>
    <t>Soma de Entrega de Valor</t>
  </si>
  <si>
    <t>Considerar linha?</t>
  </si>
  <si>
    <t>%</t>
  </si>
  <si>
    <t>Entrega de Valor (sem épico)</t>
  </si>
  <si>
    <t>Entrega de Valor (com épico)</t>
  </si>
  <si>
    <t>Total</t>
  </si>
  <si>
    <t>PI 1/25</t>
  </si>
  <si>
    <t>Entregue</t>
  </si>
  <si>
    <t>Testáveis Entregues</t>
  </si>
  <si>
    <t>Entregues</t>
  </si>
  <si>
    <t>Planejado</t>
  </si>
  <si>
    <t>Testáveis</t>
  </si>
  <si>
    <t>Real</t>
  </si>
  <si>
    <t>PI Planning</t>
  </si>
  <si>
    <t>Velocidade</t>
  </si>
  <si>
    <t>GRÁFICO</t>
  </si>
  <si>
    <t>Mudança de Escopo</t>
  </si>
  <si>
    <t>.</t>
  </si>
  <si>
    <t>Produtividade</t>
  </si>
  <si>
    <t>Time</t>
  </si>
  <si>
    <t>Considerar visão acumulada do ano (PI 1 à PI 4)</t>
  </si>
  <si>
    <t>Somente a PI 1 considera ela e a PI 4 anterior para ter uma base comparativa</t>
  </si>
  <si>
    <t>PI vigente</t>
  </si>
  <si>
    <t>Historico</t>
  </si>
  <si>
    <t>PI 1</t>
  </si>
  <si>
    <t xml:space="preserve">PI ano passado </t>
  </si>
  <si>
    <t>JORNADA</t>
  </si>
  <si>
    <t>PI 2</t>
  </si>
  <si>
    <t>PI 3</t>
  </si>
  <si>
    <t>PI  1,2</t>
  </si>
  <si>
    <t>PI 4</t>
  </si>
  <si>
    <t>PI 1,2,3</t>
  </si>
  <si>
    <t>Situação dos Épicos</t>
  </si>
  <si>
    <t>TABELAS DINÂMICAS: Informações para gerar os gráficos</t>
  </si>
  <si>
    <t>Selecionar as sprints</t>
  </si>
  <si>
    <t>Épicos Atrasados</t>
  </si>
  <si>
    <t>Lista de Épicos (Baseline)</t>
  </si>
  <si>
    <t>A Jornada é dona do épico?</t>
  </si>
  <si>
    <t>Validação</t>
  </si>
  <si>
    <t>(Vários itens)</t>
  </si>
  <si>
    <t>Épicos Replanejados</t>
  </si>
  <si>
    <t>Não colocar no PPT</t>
  </si>
  <si>
    <t>Épicos em Risco</t>
  </si>
  <si>
    <t>Completude</t>
  </si>
  <si>
    <t>Story Poitns Pendentes</t>
  </si>
  <si>
    <t>Soma de Story Points</t>
  </si>
  <si>
    <t>Épicos em Dia</t>
  </si>
  <si>
    <t>Épicos Finalizados</t>
  </si>
  <si>
    <t>Não Entregue</t>
  </si>
  <si>
    <t>Rótulos de Linha</t>
  </si>
  <si>
    <t>Média de Tempo Gasto (horas)</t>
  </si>
  <si>
    <t>Total Geral</t>
  </si>
  <si>
    <t>Tipo de Item</t>
  </si>
  <si>
    <t>Pontos</t>
  </si>
  <si>
    <t>Pontos (%)</t>
  </si>
  <si>
    <t>Quantidade Itens</t>
  </si>
  <si>
    <t>Quantidade Itens (%)</t>
  </si>
  <si>
    <t>Pontuação Média</t>
  </si>
  <si>
    <t>APENAS ITENS DE ENTREGA DE VALOR</t>
  </si>
  <si>
    <t>Épico</t>
  </si>
  <si>
    <t>Histórias</t>
  </si>
  <si>
    <t xml:space="preserve">Pontos </t>
  </si>
  <si>
    <t>Baseline - Itens associados a Épicos</t>
  </si>
  <si>
    <t>Extração Jira  - Itens associados a Épicos - Mudança de Escopo - Plan. PI Planning</t>
  </si>
  <si>
    <t>Extração Jira  - Associados a Épicos - Transbordo História</t>
  </si>
  <si>
    <t>Contagem de Chave</t>
  </si>
  <si>
    <t>Plan. PI Planning</t>
  </si>
  <si>
    <t>(Tudo)</t>
  </si>
  <si>
    <t>Transbordo</t>
  </si>
  <si>
    <t>Extração Jira - Itens sem Épico associado</t>
  </si>
  <si>
    <t>Pendentes</t>
  </si>
  <si>
    <t>Observação: Considerando na contagem apenas itens que estão associados a épicos</t>
  </si>
  <si>
    <t>Extração Jira  - Itens associados a Épicos - Mudança de Escopo</t>
  </si>
  <si>
    <t>Extração Jira  - Itens associados a Épicos - Cancelados</t>
  </si>
  <si>
    <t>Extração Jira Épico - Transbordo de Épico</t>
  </si>
  <si>
    <t>(vazio)</t>
  </si>
  <si>
    <t>Extração Jira Épico -  Épicos Cancelados</t>
  </si>
  <si>
    <t>Extração Jira - Itens sem Épico associado - Status a partir de Aceito</t>
  </si>
  <si>
    <t>Status a partir de Aceito | Tipo de item igual a História, Enabler e Débito Técnico</t>
  </si>
  <si>
    <t>Média de Ideação</t>
  </si>
  <si>
    <t>Média de Desenvolvimento</t>
  </si>
  <si>
    <t>Média de Homologação</t>
  </si>
  <si>
    <t>Média de Implantação</t>
  </si>
  <si>
    <t>MÉDIA DA JORNADA</t>
  </si>
  <si>
    <t>Tipo de Item:</t>
  </si>
  <si>
    <t>História (não considerar as histórias de protocolo de sustentação e solicitação de serviço)</t>
  </si>
  <si>
    <t>Enabler (Diferente de exploratório e teste)</t>
  </si>
  <si>
    <r>
      <rPr>
        <b/>
        <sz val="11"/>
        <color theme="1"/>
        <rFont val="Aptos Narrow"/>
        <family val="2"/>
        <scheme val="minor"/>
      </rPr>
      <t xml:space="preserve">Ideação: </t>
    </r>
    <r>
      <rPr>
        <sz val="11"/>
        <color theme="1"/>
        <rFont val="Aptos Narrow"/>
        <family val="2"/>
        <scheme val="minor"/>
      </rPr>
      <t xml:space="preserve">Tempo médio que o item leva da criação até o momento que inicia a sprint que o item está alocado;
</t>
    </r>
    <r>
      <rPr>
        <b/>
        <sz val="11"/>
        <color theme="1"/>
        <rFont val="Aptos Narrow"/>
        <family val="2"/>
        <scheme val="minor"/>
      </rPr>
      <t xml:space="preserve">Desenvolvimento: </t>
    </r>
    <r>
      <rPr>
        <sz val="11"/>
        <color theme="1"/>
        <rFont val="Aptos Narrow"/>
        <family val="2"/>
        <scheme val="minor"/>
      </rPr>
      <t xml:space="preserve">Tempo médio que o item leva para ser concluído após entrar em andamento;
</t>
    </r>
    <r>
      <rPr>
        <b/>
        <sz val="11"/>
        <color theme="1"/>
        <rFont val="Aptos Narrow"/>
        <family val="2"/>
        <scheme val="minor"/>
      </rPr>
      <t>Homologação:</t>
    </r>
    <r>
      <rPr>
        <sz val="11"/>
        <color theme="1"/>
        <rFont val="Aptos Narrow"/>
        <family val="2"/>
        <scheme val="minor"/>
      </rPr>
      <t xml:space="preserve"> Tempo médio que o item leva para ser aceito após concluído;
</t>
    </r>
    <r>
      <rPr>
        <b/>
        <sz val="11"/>
        <color theme="1"/>
        <rFont val="Aptos Narrow"/>
        <family val="2"/>
        <scheme val="minor"/>
      </rPr>
      <t>Implantação:</t>
    </r>
    <r>
      <rPr>
        <sz val="11"/>
        <color theme="1"/>
        <rFont val="Aptos Narrow"/>
        <family val="2"/>
        <scheme val="minor"/>
      </rPr>
      <t xml:space="preserve"> Tempo médio que o item leva para subir em produção após ser aceito.</t>
    </r>
  </si>
  <si>
    <t>Extração Jira - Status a partir de Aceito| Resolução igual a Itens Concluídos, Aceitos e Vazio</t>
  </si>
  <si>
    <t>SQUAD A</t>
  </si>
  <si>
    <t>SQUAD B</t>
  </si>
  <si>
    <t>SQUAD C</t>
  </si>
  <si>
    <t>SQUAD D</t>
  </si>
  <si>
    <t>Média de Lead Time2</t>
  </si>
  <si>
    <t>Rótulos de Coluna</t>
  </si>
  <si>
    <t>SQUAD E</t>
  </si>
  <si>
    <t>SQUAD F</t>
  </si>
  <si>
    <t>SQUAD G</t>
  </si>
  <si>
    <t>SQUAD H</t>
  </si>
  <si>
    <t>Observação: Para os tipos de item História, Enabler e Débito Técnico se considera final do fluxo quando o item é colocado em produção e para os tipos Spike e Tesde se considera final do fluxo quando o item é aceito.</t>
  </si>
  <si>
    <t>COLAR AQUI:  Extração Jira - Impedimentos / Status Bloqueado</t>
  </si>
  <si>
    <t>Última Sprint</t>
  </si>
  <si>
    <t>Bloqueado (Dias)</t>
  </si>
  <si>
    <t>Histórico</t>
  </si>
  <si>
    <t>Testes - IntegraÃ§Ã£o Colaborar X Portal DocÃªncia - Envio e CorreÃ§Ã£o dos Portfolios e Docs de EstÃ¡gio</t>
  </si>
  <si>
    <t>Em produÃ§Ã£o</t>
  </si>
  <si>
    <t>[JACO] SP 24.4.8,[JACO] SP 25.1.1,[JACO] SP 25.1.2</t>
  </si>
  <si>
    <t>-</t>
  </si>
  <si>
    <t>Quant. Impedimento</t>
  </si>
  <si>
    <t>Localização no gráfico</t>
  </si>
  <si>
    <t>Tempo de Remoção (dias)</t>
  </si>
  <si>
    <t>JACO-6460</t>
  </si>
  <si>
    <t>HistÃ³ria</t>
  </si>
  <si>
    <t>[LMS - PROVA FÃCIL] IntegraÃ§Ã£o do Colaborar com a Plataforma Prova FÃ¡cil - IntegraÃ§Ã£o SSO</t>
  </si>
  <si>
    <t>Pendente de ProduÃ§Ã£o</t>
  </si>
  <si>
    <t>[JACO] SP 25.1.3</t>
  </si>
  <si>
    <t>PI 4/24</t>
  </si>
  <si>
    <t>[IntegraÃ§Ã£o] Colaborar &lt;&gt; Portal - Teste Final</t>
  </si>
  <si>
    <t>[APDO] SP 25.1.1,[APDO] SP 25.1.2,[APDO] SP 25.1.3</t>
  </si>
  <si>
    <t>[Portal AcadÃªmico] [AssociaÃ§Ã£o de tutor] AnÃ¡lise e levantamento de estrutura necessÃ¡ria para validaÃ§Ã£o de associaÃ§Ã£o de tutor</t>
  </si>
  <si>
    <t>[APDO] SP 25.1.1,[APDO] SP 25.1.2</t>
  </si>
  <si>
    <t>APDO-4805</t>
  </si>
  <si>
    <t>[Enabler] Criar estrutura para Function de cÃ¡lculo de itens do aproveitamento</t>
  </si>
  <si>
    <t>[APDO] SP 25.1.3</t>
  </si>
  <si>
    <t>[CMS Adobe] Entendimento do contrato do envio do conteÃºdo pro AVA</t>
  </si>
  <si>
    <t>Sprint 25.1.1</t>
  </si>
  <si>
    <t>Sprint 25.1.2</t>
  </si>
  <si>
    <t>Sprint 25.1.3</t>
  </si>
  <si>
    <t>Sprint 25.1.4</t>
  </si>
  <si>
    <t>Sprint 25.1.5</t>
  </si>
  <si>
    <t>Sprint 25.1.6</t>
  </si>
  <si>
    <t>Backlog (Qtde)</t>
  </si>
  <si>
    <t>Planejado PIP</t>
  </si>
  <si>
    <t xml:space="preserve">Real PI </t>
  </si>
  <si>
    <t>Entregues PI</t>
  </si>
  <si>
    <t>Pendente PI</t>
  </si>
  <si>
    <t>Cancelados PI</t>
  </si>
  <si>
    <t>Quantidade</t>
  </si>
  <si>
    <t>Jornada</t>
  </si>
  <si>
    <t>APENAS ITENS DE SUSTENTAÇÃO</t>
  </si>
  <si>
    <t>Incidentes + Solicitação de Serviço</t>
  </si>
  <si>
    <t>PI atual</t>
  </si>
  <si>
    <t>Realizado</t>
  </si>
  <si>
    <t>Incidentes</t>
  </si>
  <si>
    <t>BASELINE</t>
  </si>
  <si>
    <t xml:space="preserve">EXTRAÇÃO JIRA - ITENS </t>
  </si>
  <si>
    <t>VISÃO DE DÉBITOS TÉCNICOS</t>
  </si>
  <si>
    <t>SELECIONAR AS SPRINTS</t>
  </si>
  <si>
    <t xml:space="preserve">Status diferente de Cancelado </t>
  </si>
  <si>
    <t xml:space="preserve">Status a partir de Aceito </t>
  </si>
  <si>
    <t>DÉBITOS TÉCNICOS (BASELINE)</t>
  </si>
  <si>
    <t>Score Performance</t>
  </si>
  <si>
    <t>Soma de Story point estimate</t>
  </si>
  <si>
    <t>Contagem de Story Points2</t>
  </si>
  <si>
    <t>Total Baseline</t>
  </si>
  <si>
    <t>Mudança escopo</t>
  </si>
  <si>
    <t>Soma de Tempo Gasto (horas)</t>
  </si>
  <si>
    <t>CONSIDERAR O PLANEJADO VS REALIZADO POR ÉPICO!</t>
  </si>
  <si>
    <t>EXTRAÇÃO DÉBITOS TÉCNICOS (PI)</t>
  </si>
  <si>
    <t>EXTRAÇÃO DÉBITOS TÉCNICOS (BACKLOG)</t>
  </si>
  <si>
    <t>Tempo total bloqueado</t>
  </si>
  <si>
    <t>SGTB-2860</t>
  </si>
  <si>
    <t>[SGTB] SP 26.3.6</t>
  </si>
  <si>
    <t>[Jornada Secretaria e Gestor de Unidades] Thunderbolts</t>
  </si>
  <si>
    <t>[SGTB] PI 3/26</t>
  </si>
  <si>
    <t>[INC0821305]Tenho um Erro/Problema com o Sistema Colaborar - Colaborar - Cursos extensão</t>
  </si>
  <si>
    <t>SGTB-2856</t>
  </si>
  <si>
    <t>[SGTB] SP 26.4.1;[SGTB] SP 26.3.6</t>
  </si>
  <si>
    <t>[INC0819324]Tenho um Erro/Problema com o Sistema - AVA (LMS) - AVA (LMS)</t>
  </si>
  <si>
    <t>SGTB-2855</t>
  </si>
  <si>
    <t>[INC0817975]Tenho um Erro/Problema com o Sistema - AVA Presencial/Moodle - Acesso ao AVA/Disciplina</t>
  </si>
  <si>
    <t>SGTB-2853</t>
  </si>
  <si>
    <t>[INC0822380]Tenho um Erro/Problema com o Sistema - Ajuste de Horário - Acadêmico</t>
  </si>
  <si>
    <t>SGTB-2848</t>
  </si>
  <si>
    <t>[RITM0746664]Solicitar Serviço ao Sistema - Olimpo - Olimpo / Professores</t>
  </si>
  <si>
    <t>SGTB-2847</t>
  </si>
  <si>
    <t>[INC0822099]Tenho um Erro/Problema com o Sistema - Prisma - Usuários do Prisma</t>
  </si>
  <si>
    <t>SGTB-2840</t>
  </si>
  <si>
    <t>[INC0819723]Tenho um Erro/Problema com o Sistema - Olimpo - Matrícula</t>
  </si>
  <si>
    <t>SGTB-2837</t>
  </si>
  <si>
    <t>[INC0821361]Tenho um Erro/Problema com o Sistema - Extranet - Requerimento</t>
  </si>
  <si>
    <t>SGTB-2835</t>
  </si>
  <si>
    <t>[INC0821364]Tenho um Erro/Problema com o Sistema - Extranet - (Extranet) Atendimento</t>
  </si>
  <si>
    <t>SGTB-2829</t>
  </si>
  <si>
    <t>[INC0821332]Tenho um Erro/Problema com o Sistema - Portal do Professor - Portal do Professor</t>
  </si>
  <si>
    <t>SGTB-2828</t>
  </si>
  <si>
    <t>[RITM0746021]Solicitar um serviço para o Sistema Colaborar - Colaborar - Extranet Colaborar</t>
  </si>
  <si>
    <t>SGTB-2824</t>
  </si>
  <si>
    <t>[INC0821219]Tenho um Erro/Problema com o Sistema Colaborar - Colaborar - GED (DGA)</t>
  </si>
  <si>
    <t>SGTB-2819</t>
  </si>
  <si>
    <t>[INC0821235]Tenho um Erro/Problema com o Sistema - Portal Prisma - Prisma - Usuários do Prisma</t>
  </si>
  <si>
    <t>SGTB-2818</t>
  </si>
  <si>
    <t>[INC0819611]Tenho um Erro/Problema com o Sistema Colaborar - Colaborar - Administração de usuários</t>
  </si>
  <si>
    <t>SGTB-2815</t>
  </si>
  <si>
    <t>[INC0818183]Tenho um Erro/Problema com o PTC - Dynamics Athenas - Ocorrências</t>
  </si>
  <si>
    <t>SGTB-2814</t>
  </si>
  <si>
    <t>[INC0821180]Tenho um Erro/Problema com o Sistema - Olimpo - Concurso</t>
  </si>
  <si>
    <t>SGTB-2812</t>
  </si>
  <si>
    <t>[INC0821189]Tenho um Erro/Problema com o Sistema - Extranet - Enturmacao</t>
  </si>
  <si>
    <t>SGTB-2797</t>
  </si>
  <si>
    <t xml:space="preserve">[INC0821158]Tenho um Erro/Problema com o Sistema Colaborar - Administrativo [Secretaria] - Operações Acadêmicas - Secretaria - Atendimento EAD </t>
  </si>
  <si>
    <t>SGTB-2746</t>
  </si>
  <si>
    <t xml:space="preserve">[INC0818151]Tenho um Erro/Problema com o Sistema - PDA:Portal do aluno - Graduação - Erro no Estudar no AVA </t>
  </si>
  <si>
    <t>SGTB-2745</t>
  </si>
  <si>
    <t>[INC0808474]Tenho um Erro/Problema com o Sistema - AVA (LMS) - AVA (LMS)</t>
  </si>
  <si>
    <t>SGTB-2743</t>
  </si>
  <si>
    <t>[INC0819805]Tenho um Erro/Problema com o Sistema - Olimpo - BD - Olimpo Banco de Dados</t>
  </si>
  <si>
    <t>SGTB-2742</t>
  </si>
  <si>
    <t>[INC0819839]Tenho um Erro/Problema com o Sistema - Olimpo - Desktop - Consulta</t>
  </si>
  <si>
    <t>SGTB-2741</t>
  </si>
  <si>
    <t>[INC0820663]Tenho um Erro/Problema com o Sistema - Olimpo - Matrícula</t>
  </si>
  <si>
    <t>SGTB-2738</t>
  </si>
  <si>
    <t>[INC0819881]Tenho um Erro/Problema com o Sistema - Portal do Professor - Portal do Professor</t>
  </si>
  <si>
    <t>SGTB-2737</t>
  </si>
  <si>
    <t>[INC0819751]Tenho um Erro/Problema com o Sistema - Olimpo - Matrícula</t>
  </si>
  <si>
    <t>SGTB-2736</t>
  </si>
  <si>
    <t>[INC0819294]Tenho um Erro/Problema com o Sistema - AVA (LMS) - AVA (LMS)</t>
  </si>
  <si>
    <t>SGTB-2733</t>
  </si>
  <si>
    <t>[INC0819155]Tenho um Erro/Problema com o Sistema - Portal Prisma - Prisma</t>
  </si>
  <si>
    <t>SGTB-2732</t>
  </si>
  <si>
    <t>[RITM0744746]Solicitar Serviço ao Sistema - Olimpo - Matrícula</t>
  </si>
  <si>
    <t>SGTB-2731</t>
  </si>
  <si>
    <t>[INC0819652]Tenho um Erro/Problema com o Sistema - Portal do Professor - Portal do Professor</t>
  </si>
  <si>
    <t>SGTB-2730</t>
  </si>
  <si>
    <t>[INC0819637]Tenho um Erro/Problema com o Sistema - Portal Prisma - Prisma - Usuários do Prisma</t>
  </si>
  <si>
    <t>SGTB-2726</t>
  </si>
  <si>
    <t>[INC0818587]Tenho um Erro/Problema com o Sistema - AVA Presencial/Moodle - Extrato de pontos e notas</t>
  </si>
  <si>
    <t>SGTB-2725</t>
  </si>
  <si>
    <t>[RITM0740591]Solicitar Serviço ao Sistema - Olimpo - (Olimpo) Contrato</t>
  </si>
  <si>
    <t>SGTB-2723</t>
  </si>
  <si>
    <t>[RITM0744482]Solicitar Serviço ao Sistema - Olimpo - Enturmacao - krotonEnturmacao</t>
  </si>
  <si>
    <t>SGTB-2720</t>
  </si>
  <si>
    <t>[INC0818148]Tenho um Erro/Problema com o Sistema - AVA Presencial/Moodle - Acesso ao AVA/Disciplina</t>
  </si>
  <si>
    <t>SGTB-2715</t>
  </si>
  <si>
    <t>[RITM0743304]Solicitar Serviço ao Sistema - Olimpo - (Olimpo) Contrato</t>
  </si>
  <si>
    <t>SGTB-2714</t>
  </si>
  <si>
    <t>[INC0818837]Tenho um Erro/Problema com o Sistema - Portal Prisma - Prisma - Cadastro de Comunicados / Banner</t>
  </si>
  <si>
    <t>SGTB-2706</t>
  </si>
  <si>
    <t>[RITM0744294]Solicitar Serviço ao Sistema - Portal do Professor - Portal do Professor</t>
  </si>
  <si>
    <t>SGTB-2705</t>
  </si>
  <si>
    <t>[INC0818637]Tenho um Erro/Problema com o Sistema - Portal Prisma - Prisma</t>
  </si>
  <si>
    <t>SGTB-2704</t>
  </si>
  <si>
    <t>[INC0818646]Tenho um Erro/Problema com o Sistema - Portal Prisma - Prisma</t>
  </si>
  <si>
    <t>SGTB-2703</t>
  </si>
  <si>
    <t>[INC0818645]Tenho um Erro/Problema com o Sistema - Portal Prisma - Prisma</t>
  </si>
  <si>
    <t>SGTB-2702</t>
  </si>
  <si>
    <t>[INC0818650]Tenho um Erro/Problema com o Sistema - Prisma - Usuários do Prisma</t>
  </si>
  <si>
    <t>SGTB-2694</t>
  </si>
  <si>
    <t>[INC0818572]Tenho um Erro/Problema com o Sistema - Portal Prisma - Prisma - Usuários do Prisma</t>
  </si>
  <si>
    <t>SGTB-2693</t>
  </si>
  <si>
    <t>[INC0816495]Tenho um Erro/Problema com o Sistema - AVA Presencial/Moodle - Acesso ao AVA/Disciplina</t>
  </si>
  <si>
    <t>SGTB-2692</t>
  </si>
  <si>
    <t>[INC0818316]Tenho um Erro/Problema com o Sistema - Sistema U - (Sistema U) Histórico Escolar</t>
  </si>
  <si>
    <t>SGTB-2691</t>
  </si>
  <si>
    <t>[INC0818334]Tenho um Erro/Problema com o Sistema - Portal do Professor - Portal do Professor</t>
  </si>
  <si>
    <t>SGTB-2690</t>
  </si>
  <si>
    <t>[INC0764376]Tenho um Erro/Problema no Dynamics - Gestão de unidades - Reportar um erro/problema</t>
  </si>
  <si>
    <t>SGTB-2688</t>
  </si>
  <si>
    <t>[INC0816361]Tenho um Erro/Problema com o Sistema - AVA Presencial/Moodle - Acesso ao AVA/Disciplina</t>
  </si>
  <si>
    <t>SGTB-2687</t>
  </si>
  <si>
    <t>[INC0816358]Tenho um Erro/Problema com o Sistema - AVA Presencial/Moodle - Acesso ao AVA/Disciplina</t>
  </si>
  <si>
    <t>SGTB-2686</t>
  </si>
  <si>
    <t>[INC0816359]Tenho um Erro/Problema com o Sistema - AVA Presencial/Moodle - Acesso ao AVA/Disciplina</t>
  </si>
  <si>
    <t>SGTB-2679</t>
  </si>
  <si>
    <t>[INC0818123]Tenho um Erro/Problema com o Sistema - Portal Prisma - Prisma - Portal Prisma (Banco de Dados)</t>
  </si>
  <si>
    <t>SGTB-2678</t>
  </si>
  <si>
    <t>[RITM0739554]Solicitar Serviço ao Sistema - Prisma - Licenças Dynamics</t>
  </si>
  <si>
    <t>SGTB-2677</t>
  </si>
  <si>
    <t>[RITM0742908]Solicitar Serviço ao Sistema - Prisma - Licenças Dynamics</t>
  </si>
  <si>
    <t>SGTB-2675</t>
  </si>
  <si>
    <t>[INC0818075]Tenho um Erro/Problema com o Sistema - Portal Prisma - Prisma - Usuários do Prisma</t>
  </si>
  <si>
    <t>SGTB-2669</t>
  </si>
  <si>
    <t>[INC0817953]Tenho um Erro/Problema com o Sistema - Olimpo - Sala especial</t>
  </si>
  <si>
    <t>SGTB-2667</t>
  </si>
  <si>
    <t>[INC0817929]Tenho um Erro/Problema com o Sistema - Portal do Professor - Portal do Professor</t>
  </si>
  <si>
    <t>SGTB-2662</t>
  </si>
  <si>
    <t>[INC0817914]Tenho um Erro/Problema com o Sistema - Portal do Professor - Portal do Professor</t>
  </si>
  <si>
    <t>SGTB-2661</t>
  </si>
  <si>
    <t>[RADE MEC] Teste Integrado com o RADE  - Lançamento de Notas - Parte 2</t>
  </si>
  <si>
    <t>SGTB-1013</t>
  </si>
  <si>
    <t>SGTB-2650</t>
  </si>
  <si>
    <t>Deploy</t>
  </si>
  <si>
    <t>SGTB-2643</t>
  </si>
  <si>
    <t>[INC0816364]Tenho um Erro/Problema com o Sistema Colaborar - Colaborar - (Colaborar) Enade</t>
  </si>
  <si>
    <t>SGTB-2637</t>
  </si>
  <si>
    <t>[INC0817335]Tenho um Erro/Problema com o Sistema - Portal Prisma - Prisma - Usuários do Prisma</t>
  </si>
  <si>
    <t>SGTB-2630</t>
  </si>
  <si>
    <t>[INC0814653]Tenho um Erro/Problema com o Sistema - AVA Presencial/Moodle - Acesso ao AVA/Disciplina</t>
  </si>
  <si>
    <t>SGTB-2624</t>
  </si>
  <si>
    <t>[SGTB] SP 26.3.5;[SGTB] SP 26.3.6</t>
  </si>
  <si>
    <t>[INC0816985]Tenho um Erro/Problema com o Sistema - Portal Prisma - Prisma - Usuários do Prisma</t>
  </si>
  <si>
    <t>SGTB-2620</t>
  </si>
  <si>
    <t>[INC0814924]Tenho um Erro/Problema com o Sistema - Portal do Aluno - EaD - Solicitação do Serviço Colaborar</t>
  </si>
  <si>
    <t>SGTB-2613</t>
  </si>
  <si>
    <t>[INC0816751]Tenho um Erro/Problema com o Sistema - Portal Prisma - Prisma - Usuários do Prisma</t>
  </si>
  <si>
    <t>SGTB-2612</t>
  </si>
  <si>
    <t>[INC0816705]Tenho um Erro/Problema com o Sistema - Portal Prisma - Prisma - Usuários do Prisma</t>
  </si>
  <si>
    <t>SGTB-2609</t>
  </si>
  <si>
    <t>[RITM0736644]Solicitar um Serviço de Liberação de Acesso e Reset de Senha - Olimpo</t>
  </si>
  <si>
    <t>SGTB-2608</t>
  </si>
  <si>
    <t>[RITM0742000]Solicitar Serviço ao Sistema - Olimpo - Ministrada  - Olimpo - Ministrada</t>
  </si>
  <si>
    <t>SGTB-2606</t>
  </si>
  <si>
    <t>[RITM0741969]Solicitar Serviço ao Sistema - Portal do Professor - Portal do Professor</t>
  </si>
  <si>
    <t>SGTB-2605</t>
  </si>
  <si>
    <t>[SGTB] SP 26.3.5</t>
  </si>
  <si>
    <t>[INC0814488]Tenho um Erro/Problema com o Sistema - PDA:Portal do aluno - Graduação - Erro no Ajuste de horário</t>
  </si>
  <si>
    <t>SGTB-2604</t>
  </si>
  <si>
    <t>[INC0813281]Tenho um Erro/Problema com o Sistema Colaborar - Colaborar - Chat</t>
  </si>
  <si>
    <t>SGTB-2603</t>
  </si>
  <si>
    <t>[INC0816086]Tenho um Erro/Problema com o PTC - Ingresso - Captação - Backoffice</t>
  </si>
  <si>
    <t>SGTB-2602</t>
  </si>
  <si>
    <t>[INC0813879]Tenho um Erro/Problema com o Sistema - AVA (LMS) - AVA (LMS)</t>
  </si>
  <si>
    <t>SGTB-2601</t>
  </si>
  <si>
    <t>[INC0804216]Tenho um Erro/Problema com o Sistema - Extranet Contrato - Extranet Contrato</t>
  </si>
  <si>
    <t>SGTB-2600</t>
  </si>
  <si>
    <t>[INC0816190]Tenho um Erro/Problema com o Sistema - AVA 3.0 - Login Colaborar/AVA 3.0</t>
  </si>
  <si>
    <t>SGTB-2599</t>
  </si>
  <si>
    <t>[INC0816251]Tenho um Erro/Problema com o Sistema - AVA Presencial - Moodle (LMS)</t>
  </si>
  <si>
    <t>SGTB-2597</t>
  </si>
  <si>
    <t>[INC0816369]Tenho um Erro/Problema com o Sistema - Olimpo - BD - ALUNO Schema</t>
  </si>
  <si>
    <t>SGTB-2594</t>
  </si>
  <si>
    <t>[INC0815993]Tenho um Erro/Problema no Dynamics - Gestão de unidades - Reportar um erro/problema</t>
  </si>
  <si>
    <t>SGTB-2591</t>
  </si>
  <si>
    <t>[INC0816173]Tenho um Erro/Problema com o Sistema - Portal Prisma - Prisma - Usuários do Prisma</t>
  </si>
  <si>
    <t>SGTB-2590</t>
  </si>
  <si>
    <t>[INC0811842]Tenho um Erro/Problema com o Sistema Colaborar - Colaborar - Administração de usuários</t>
  </si>
  <si>
    <t>SGTB-2588</t>
  </si>
  <si>
    <t>[INC0816019]Tenho um Erro/Problema com o Sistema - Portal Prisma - Prisma - Usuários do Prisma</t>
  </si>
  <si>
    <t>SGTB-2587</t>
  </si>
  <si>
    <t>[INC0815972]Tenho um Erro/Problema com o Sistema - Ajuste de Horário - Ajuste de Horário</t>
  </si>
  <si>
    <t>SGTB-2586</t>
  </si>
  <si>
    <t>[INC0812962]Tenho um Erro/Problema com o Sistema - AVA Presencial/Moodle - Acesso ao AVA/Disciplina</t>
  </si>
  <si>
    <t>SGTB-2584</t>
  </si>
  <si>
    <t>[RITM0741170]Solicitar Serviço ao Sistema - Portal do Professor - Portal do Professor</t>
  </si>
  <si>
    <t>SGTB-2581</t>
  </si>
  <si>
    <t>[INC0815220]Tenho um Erro/Problema com o PTC - Ingresso - Captação - Área do Candidato</t>
  </si>
  <si>
    <t>SGTB-2580</t>
  </si>
  <si>
    <t>[INC0815329]Tenho um Erro/Problema com o Sistema - Extranet - Relatorios</t>
  </si>
  <si>
    <t>SGTB-2574</t>
  </si>
  <si>
    <t>[INC0815172]Tenho um Erro/Problema com o Sistema - Prisma - Unidades dos Polos</t>
  </si>
  <si>
    <t>SGTB-2572</t>
  </si>
  <si>
    <t>[INC0815077]Tenho um Erro/Problema com o Sistema Colaborar - Colaborar - Docs Solicitação (Polo)</t>
  </si>
  <si>
    <t>SGTB-2571</t>
  </si>
  <si>
    <t>[INC0815039]Tenho um Erro/Problema com o Sistema - Prisma - Usuários do Prisma</t>
  </si>
  <si>
    <t>SGTB-2569</t>
  </si>
  <si>
    <t>[INC0814825]Tenho um Erro/Problema com o Sistema - Portal Prisma - Prisma - Portal Prisma (PortalUnificado)</t>
  </si>
  <si>
    <t>SGTB-2568</t>
  </si>
  <si>
    <t>[RITM0740428]Solicitar um serviço para o Sistema Colaborar - Administrativo (DGA) - Comunicação - Banner e mensagens Campanhas</t>
  </si>
  <si>
    <t>SGTB-2566</t>
  </si>
  <si>
    <t>[INC0814606]Tenho um Erro/Problema com o Sistema Colaborar - Colaborar - Solicitação de Documentos</t>
  </si>
  <si>
    <t>SGTB-2563</t>
  </si>
  <si>
    <t>[INC0813676]Tenho um Erro/Problema com o Sistema - Sistema U - Diploma e Colação</t>
  </si>
  <si>
    <t>SGTB-2559</t>
  </si>
  <si>
    <t>[INC0814570]Tenho um Erro/Problema com o Sistema - Portal do Professor - Portal do Professor</t>
  </si>
  <si>
    <t>SGTB-2558</t>
  </si>
  <si>
    <t>[INC0813788]Tenho um Erro/Problema com o Sistema - RAID - RAID</t>
  </si>
  <si>
    <t>SGTB-2557</t>
  </si>
  <si>
    <t>[INC0814320]Tenho um Erro/Problema com o Sistema - Extranet - Relatorios</t>
  </si>
  <si>
    <t>SGTB-2550</t>
  </si>
  <si>
    <t>[INC0814322]Tenho um Erro/Problema com o Sistema - Olimpo - Pré Matrícula</t>
  </si>
  <si>
    <t>SGTB-2549</t>
  </si>
  <si>
    <t>[INC0814269]Tenho um Erro/Problema com o Sistema - Ajuste de Horário - Ajuste de Horário</t>
  </si>
  <si>
    <t>SGTB-2541</t>
  </si>
  <si>
    <t>[INC0813867]Tenho um Erro/Problema com o Sistema Colaborar - Administrativo (DGA) - Operação Secretaria EAD: Ofertas - Histórico - Notas e Frequências - Diploma - Colação -</t>
  </si>
  <si>
    <t>SGTB-2539</t>
  </si>
  <si>
    <t>[RITM0739434]Solicitar Serviço ao Sistema - Prisma - Licenças Dynamics</t>
  </si>
  <si>
    <t>SGTB-2538</t>
  </si>
  <si>
    <t>[RITM0739425]Solicitar Serviço ao Sistema - Prisma - Licenças Dynamics</t>
  </si>
  <si>
    <t>SGTB-2537</t>
  </si>
  <si>
    <t>[INC0813679]Tenho um Erro/Problema com o PTC - Dynamics Athenas - Ocorrências</t>
  </si>
  <si>
    <t>SGTB-2536</t>
  </si>
  <si>
    <t>[INC0813696]Tenho um Erro/Problema com o Sistema - Olimpo - (Olimpo) Fechamento Contábil</t>
  </si>
  <si>
    <t>SGTB-2535</t>
  </si>
  <si>
    <t>[INC0813780]Tenho um Erro/Problema com o Sistema - Portal Prisma - Prisma - Usuários do Prisma</t>
  </si>
  <si>
    <t>SGTB-2524</t>
  </si>
  <si>
    <t>[INC0813722]Tenho um Erro/Problema com o Sistema - Prisma - Usuários do Prisma</t>
  </si>
  <si>
    <t>SGTB-2523</t>
  </si>
  <si>
    <t>[RITM0735478]Solicitar Serviço ao Sistema - Prisma - Licenças Dynamics</t>
  </si>
  <si>
    <t>SGTB-2512</t>
  </si>
  <si>
    <t>[MFA- COLABORAR] [FRONT-END] Ajuste da listagem de Sistemas Usuários Terceiros</t>
  </si>
  <si>
    <t>SGTB-2421</t>
  </si>
  <si>
    <t>SGTB-2495</t>
  </si>
  <si>
    <t>[MFA- COLABORAR] [FRONT-END]  Regras e Integrações - Reset e Recuperação de Senha</t>
  </si>
  <si>
    <t>SGTB-2494</t>
  </si>
  <si>
    <t>[INC0813509]Tenho um Erro/Problema com o Sistema - Portal Prisma - Prisma - Usuários do Prisma</t>
  </si>
  <si>
    <t>SGTB-2484</t>
  </si>
  <si>
    <t>[MFA- COLABORAR] [FRONT-END]  Regras e Integrações - Login e Código OTP</t>
  </si>
  <si>
    <t>SGTB-2476</t>
  </si>
  <si>
    <t xml:space="preserve">[INC0812726]Tenho um Erro/Problema com o Sistema - PDA:Portal do aluno - Graduação - Erro no Financeiro </t>
  </si>
  <si>
    <t>SGTB-2475</t>
  </si>
  <si>
    <t>[RITM0738501]Solicitar Serviço ao Sistema - Sistema U - Diploma e Colação</t>
  </si>
  <si>
    <t>SGTB-2474</t>
  </si>
  <si>
    <t>[INC0812455]Tenho um Erro/Problema com o Sistema - Gerador de Documentos - Documento</t>
  </si>
  <si>
    <t>SGTB-2473</t>
  </si>
  <si>
    <t>[INC0813024]Tenho um Erro/Problema no Dynamics - Gestão de unidades - Reportar um erro/problema</t>
  </si>
  <si>
    <t>SGTB-2468</t>
  </si>
  <si>
    <t>SGTB-2466</t>
  </si>
  <si>
    <t>[INC0811613]Tenho um Erro/Problema com o Sistema - AVA Presencial/Moodle - Extrato de pontos e notas</t>
  </si>
  <si>
    <t>SGTB-2465</t>
  </si>
  <si>
    <t>[INC0811460]Tenho um Erro/Problema com o Sistema - AVA (LMS) - AVA (LMS)</t>
  </si>
  <si>
    <t>SGTB-2464</t>
  </si>
  <si>
    <t>[INC0811459]Tenho um Erro/Problema com o Sistema - AVA (LMS) - AVA (LMS)</t>
  </si>
  <si>
    <t>SGTB-2463</t>
  </si>
  <si>
    <t>[INC0811447]Tenho um Erro/Problema com o PTC - Ingresso - Captação - Área do Candidato</t>
  </si>
  <si>
    <t>SGTB-2454</t>
  </si>
  <si>
    <t>[INC0812958]Tenho um Erro/Problema com o Sistema Colaborar - Colaborar - Administração de usuários</t>
  </si>
  <si>
    <t>SGTB-2442</t>
  </si>
  <si>
    <t>[INC0811430]Tenho um Erro/Problema com o Sistema - Sistema U - Transferência interna/externa</t>
  </si>
  <si>
    <t>SGTB-2441</t>
  </si>
  <si>
    <t>[INC0813262]Tenho um Erro/Problema com o Sistema - Portal Prisma - Prisma - Portal Prisma (Banco de Dados)</t>
  </si>
  <si>
    <t>SGTB-2438</t>
  </si>
  <si>
    <t>[INC0813244]Tenho um Erro/Problema com o Sistema - Portal Prisma - Prisma - Usuários do Prisma</t>
  </si>
  <si>
    <t>SGTB-2437</t>
  </si>
  <si>
    <t>[INC0813240]Tenho um Erro/Problema com o Sistema - Portal Prisma - Prisma - Usuários do Prisma</t>
  </si>
  <si>
    <t>SGTB-2434</t>
  </si>
  <si>
    <t>[INC0812908]Tenho um Erro/Problema com o Sistema - Portal Prisma - Prisma - Portal Prisma (Banco de Dados)</t>
  </si>
  <si>
    <t>SGTB-2432</t>
  </si>
  <si>
    <t>[INC0812892]Tenho um Erro/Problema com o Sistema - Prisma - Erro na plataforma</t>
  </si>
  <si>
    <t>SGTB-2429</t>
  </si>
  <si>
    <t>[INC0812825]Tenho um Erro/Problema com o Sistema - Portal do Professor - Portal do Professor</t>
  </si>
  <si>
    <t>SGTB-2428</t>
  </si>
  <si>
    <t>[INC0812800]Tenho um Erro/Problema com o Sistema - Portal Prisma - Prisma - Usuários do Prisma</t>
  </si>
  <si>
    <t>SGTB-2426</t>
  </si>
  <si>
    <t>[RITM0738525]Solicitar Serviço ao Sistema - Portal do Professor - Portal do Professor</t>
  </si>
  <si>
    <t>SGTB-2411</t>
  </si>
  <si>
    <t>[SGTB] SP 26.3.4</t>
  </si>
  <si>
    <t>[INC0812597]Tenho um Erro/Problema com o Sistema - Portal Prisma - Prisma - Portal Prisma (PortalUnificado)</t>
  </si>
  <si>
    <t>SGTB-2408</t>
  </si>
  <si>
    <t>[SGTB] SP 26.3.5;[SGTB] SP 26.3.4</t>
  </si>
  <si>
    <t>[INC0810239]Tenho um Erro/Problema com o Sistema - AVA Presencial/Moodle - Acesso ao AVA/Disciplina</t>
  </si>
  <si>
    <t>SGTB-2407</t>
  </si>
  <si>
    <t>[INC0812512]Tenho um Erro/Problema com o Sistema - Gerador de Documentos - Documento</t>
  </si>
  <si>
    <t>SGTB-2406</t>
  </si>
  <si>
    <t>[RITM0737829]Solicitar Serviço ao Sistema - Olimpo - Matrícula</t>
  </si>
  <si>
    <t>SGTB-2405</t>
  </si>
  <si>
    <t>[INC0807746]Tenho um Erro/Problema com o Sistema - Área do Candidato - Contrato</t>
  </si>
  <si>
    <t>SGTB-2404</t>
  </si>
  <si>
    <t>[INC0812472]Tenho um Erro/Problema com o Sistema - Sistema U - Gestão de Documentos</t>
  </si>
  <si>
    <t>SGTB-2403</t>
  </si>
  <si>
    <t>[INC0812298]Tenho um Erro/Problema com o Sistema - AVA 3.0 - Login Colaborar/AVA 3.0</t>
  </si>
  <si>
    <t>SGTB-2402</t>
  </si>
  <si>
    <t>[INC0812485]Tenho um Erro/Problema com o Sistema - Portal Prisma - Prisma - Usuários do Prisma</t>
  </si>
  <si>
    <t>SGTB-2400</t>
  </si>
  <si>
    <t>[INC0812410]Tenho um Erro/Problema com o Sistema - Portal Prisma - Prisma - Portal Prisma (PortalUnificado)</t>
  </si>
  <si>
    <t>SGTB-2396</t>
  </si>
  <si>
    <t>[INC0812146]Tenho um Erro/Problema com o Sistema - Portal Prisma - Prisma - Usuários do Prisma</t>
  </si>
  <si>
    <t>SGTB-2391</t>
  </si>
  <si>
    <t>[INC0812099]Tenho um Erro/Problema com o Sistema - Portal Prisma - Prisma - Portal Prisma (Banco de Dados)</t>
  </si>
  <si>
    <t>SGTB-2388</t>
  </si>
  <si>
    <t>[INC0812053]Tenho um Erro/Problema com o Sistema - Ajuste de Horário - Ajuste de Horário</t>
  </si>
  <si>
    <t>SGTB-2387</t>
  </si>
  <si>
    <t>[INC0809946]Tenho um Erro/Problema com o Sistema Colaborar - Colaborar - Docs Solicitação (Polo)</t>
  </si>
  <si>
    <t>SGTB-2386</t>
  </si>
  <si>
    <t>[INC0811400]Tenho um Erro/Problema com o Sistema Colaborar - Colaborar - Matricula (DGA)</t>
  </si>
  <si>
    <t>SGTB-2385</t>
  </si>
  <si>
    <t>[INC0811607]Tenho um Erro/Problema com o Sistema - Extranet - (Extranet) Atendimento</t>
  </si>
  <si>
    <t>SGTB-2383</t>
  </si>
  <si>
    <t xml:space="preserve">[INC0812021]Tenho um Erro/Problema com o Sistema Colaborar - Administrativo [Secretaria] - Operações Acadêmicas - Secretaria - Atendimento EAD </t>
  </si>
  <si>
    <t>SGTB-2381</t>
  </si>
  <si>
    <t>SGTB-2370</t>
  </si>
  <si>
    <t>[INC0811810]Tenho um Erro/Problema com o Sistema Colaborar - Prova</t>
  </si>
  <si>
    <t>SGTB-2364</t>
  </si>
  <si>
    <t>[INC0811675]Tenho um Erro/Problema com o Sistema - Olimpo - Enturmacao</t>
  </si>
  <si>
    <t>SGTB-2362</t>
  </si>
  <si>
    <t>[INC0811682]Tenho um Erro/Problema com o Sistema - Portal Prisma - Prisma - Usuários do Prisma</t>
  </si>
  <si>
    <t>SGTB-2360</t>
  </si>
  <si>
    <t>[INC0811638]Tenho um Erro/Problema com o Sistema - Portal Prisma - Prisma - Usuários do Prisma</t>
  </si>
  <si>
    <t>SGTB-2351</t>
  </si>
  <si>
    <t>[INC0811548]Tenho um Erro/Problema com o Sistema - Portal Prisma - Prisma - Portal Prisma (PortalUnificado)</t>
  </si>
  <si>
    <t>SGTB-2350</t>
  </si>
  <si>
    <t>[INC0811545]Tenho um Erro/Problema com o Sistema - Prisma - Erro na plataforma</t>
  </si>
  <si>
    <t>SGTB-2348</t>
  </si>
  <si>
    <t>[INC0811441]Tenho um Erro/Problema com o Sistema - Olimpo - Enturmacao</t>
  </si>
  <si>
    <t>SGTB-2347</t>
  </si>
  <si>
    <t>SGTB-2346</t>
  </si>
  <si>
    <t>[INC0811437]Tenho um Erro/Problema com o Sistema - Portal do Professor - Portal do Professor</t>
  </si>
  <si>
    <t>SGTB-2342</t>
  </si>
  <si>
    <t>[RITM0736688]Solicitar Serviço ao Sistema - Prisma - Licenças Dynamics</t>
  </si>
  <si>
    <t>SGTB-2341</t>
  </si>
  <si>
    <t>[RITM0736716]Solicitar Serviço ao Sistema - Prisma - Licenças Dynamics</t>
  </si>
  <si>
    <t>SGTB-2340</t>
  </si>
  <si>
    <t>[RITM0736753]Solicitar Serviço ao Sistema - Prisma - Licenças Dynamics</t>
  </si>
  <si>
    <t>SGTB-2336</t>
  </si>
  <si>
    <t>[INC0811343]Tenho um Erro/Problema com o Sistema - Portal Prisma - Prisma - Usuários do Prisma</t>
  </si>
  <si>
    <t>SGTB-2333</t>
  </si>
  <si>
    <t>[INC0811298]Tenho um Erro/Problema com o Sistema - Olimpo - Matrícula</t>
  </si>
  <si>
    <t>SGTB-2332</t>
  </si>
  <si>
    <t>[INC0811297]Tenho um Erro/Problema com o Sistema - Ajuste de Horário - Ajuste de Horário</t>
  </si>
  <si>
    <t>SGTB-2322</t>
  </si>
  <si>
    <t>[INC0811075]Tenho um Erro/Problema com o Sistema - Olimpo - Olimpo / Professores</t>
  </si>
  <si>
    <t>SGTB-2321</t>
  </si>
  <si>
    <t>[INC0811074]Tenho um Erro/Problema com o Sistema - Olimpo - Olimpo / Professores</t>
  </si>
  <si>
    <t>SGTB-2320</t>
  </si>
  <si>
    <t>[INC0811053]Tenho um Erro/Problema com o Sistema - Olimpo - Olimpo / Professores</t>
  </si>
  <si>
    <t>SGTB-2319</t>
  </si>
  <si>
    <t>[INC0810921]Tenho um Erro/Problema com o Sistema - Olimpo - Olimpo / Professores</t>
  </si>
  <si>
    <t>SGTB-2318</t>
  </si>
  <si>
    <t>[INC0810930]Tenho um Erro/Problema com o PTC - Biblioteca Virtual - Indisponibilidade</t>
  </si>
  <si>
    <t>SGTB-2317</t>
  </si>
  <si>
    <t>[INC0811186]Tenho um Erro/Problema com o Sistema - Portal Prisma - Prisma - Usuários do Prisma</t>
  </si>
  <si>
    <t>SGTB-2316</t>
  </si>
  <si>
    <t>[INC0811184]Tenho um Erro/Problema com o Sistema - Portal Prisma - Prisma - Usuários do Prisma</t>
  </si>
  <si>
    <t>SGTB-2315</t>
  </si>
  <si>
    <t>[INC0811171]Tenho um Erro/Problema com o Sistema - Portal do Professor - Portal do Professor</t>
  </si>
  <si>
    <t>SGTB-2310</t>
  </si>
  <si>
    <t>[INC0810915]Tenho um Erro/Problema com o Sistema - Prisma - Usuários do Prisma</t>
  </si>
  <si>
    <t>SGTB-2307</t>
  </si>
  <si>
    <t>[INC0810906]Tenho um Erro/Problema com o Sistema - Olimpo - Sala especial</t>
  </si>
  <si>
    <t>SGTB-2304</t>
  </si>
  <si>
    <t>[RITM0736165]Solicitar um serviço para o Sistema Colaborar - Colaborar</t>
  </si>
  <si>
    <t>SGTB-2303</t>
  </si>
  <si>
    <t>[RITM0736406]Solicitar Serviço ao Sistema - Olimpo - Enturmacao - krotonEnturmacao</t>
  </si>
  <si>
    <t>SGTB-2302</t>
  </si>
  <si>
    <t>[INC0810825]Tenho um Erro/Problema com o Sistema - Portal Prisma - Prisma - Portal Prisma (PortalUnificado)</t>
  </si>
  <si>
    <t>SGTB-2301</t>
  </si>
  <si>
    <t>[INC0810799]Tenho um Erro/Problema com o Sistema - Portal Prisma - Prisma - Usuários do Prisma</t>
  </si>
  <si>
    <t>SGTB-2299</t>
  </si>
  <si>
    <t>[INC0810665]Tenho um Erro/Problema com o Sistema - Portal do Professor - Portal do Professor</t>
  </si>
  <si>
    <t>SGTB-2296</t>
  </si>
  <si>
    <t>[RITM0732576]Solicitar um serviço para o Sistema Colaborar - Colaborar - (Colaborar) Enade</t>
  </si>
  <si>
    <t>SGTB-2295</t>
  </si>
  <si>
    <t>[INC0810564]Tenho um Erro/Problema com o Sistema - Portal do Professor - Portal do Professor</t>
  </si>
  <si>
    <t>SGTB-2288</t>
  </si>
  <si>
    <t>[INC0810518]Tenho um Erro/Problema com o Sistema - Ajuste de Horário - Ajuste de Horário</t>
  </si>
  <si>
    <t>SGTB-2287</t>
  </si>
  <si>
    <t>[INC0810517]Tenho um Erro/Problema com o Sistema - Portal Prisma - Prisma - Usuários do Prisma</t>
  </si>
  <si>
    <t>SGTB-2284</t>
  </si>
  <si>
    <t>[INC0809853]Tenho um Erro/Problema com o Sistema - Portal do Aluno - EaD - (Portal do aluno - EaD) Boletim</t>
  </si>
  <si>
    <t>SGTB-2282</t>
  </si>
  <si>
    <t>[INC0809839]Tenho um Erro/Problema com o Sistema - Portal do Aluno - EaD - Deferimento de solicitação</t>
  </si>
  <si>
    <t>SGTB-2281</t>
  </si>
  <si>
    <t>[INC0809866]Tenho um Erro/Problema com o Sistema - Portal do Aluno - EaD - Solicitação do Serviço Colaborar</t>
  </si>
  <si>
    <t>SGTB-2272</t>
  </si>
  <si>
    <t>[RITM0735488]Solicitar Serviço ao Sistema - Olimpo - Matrícula</t>
  </si>
  <si>
    <t>SGTB-2271</t>
  </si>
  <si>
    <t>[INC0810299]Tenho um Erro/Problema com o Sistema - Portal Prisma - Prisma - Usuários do Prisma</t>
  </si>
  <si>
    <t>SGTB-2270</t>
  </si>
  <si>
    <t>[INC0810297]Tenho um Erro/Problema com o Sistema - Portal Prisma - Prisma - Usuários do Prisma</t>
  </si>
  <si>
    <t>SGTB-2269</t>
  </si>
  <si>
    <t>[INC0810269]Tenho um Erro/Problema com o Sistema - Portal Prisma - Prisma - Unidades dos Polos</t>
  </si>
  <si>
    <t>SGTB-2256</t>
  </si>
  <si>
    <t>[INC0808590]Tenho um Erro/Problema com o Sistema - PAD: Portal de Atendimento - Problema na abertura de chamados</t>
  </si>
  <si>
    <t>SGTB-2248</t>
  </si>
  <si>
    <t>[INC0808451]Tenho um Erro/Problema com o Sistema - PDA:Portal do aluno - Graduação - Erro ao Solicitar Serviço</t>
  </si>
  <si>
    <t>SGTB-2246</t>
  </si>
  <si>
    <t>[INC0809795]Tenho um Erro/Problema com o Sistema - Portal Prisma - Prisma - Usuários do Prisma</t>
  </si>
  <si>
    <t>SGTB-2244</t>
  </si>
  <si>
    <t>[INC0808113]Tenho um Erro/Problema com o Sistema Colaborar - Colaborar - Administração de usuários</t>
  </si>
  <si>
    <t>SGTB-2243</t>
  </si>
  <si>
    <t>[INC0808420]Tenho um Erro/Problema com o Sistema - Extranet - Requerimento</t>
  </si>
  <si>
    <t>SGTB-2242</t>
  </si>
  <si>
    <t>[INC0808441]Tenho um Erro/Problema com o PTC - Dynamics Athenas - Alocação do tutor a turma</t>
  </si>
  <si>
    <t>SGTB-2237</t>
  </si>
  <si>
    <t>[INC0809700]Tenho um Erro/Problema com o Sistema - Ajuste de Horário - Ajuste de Horário</t>
  </si>
  <si>
    <t>SGTB-2236</t>
  </si>
  <si>
    <t>[INC0809694]Tenho um Erro/Problema com o Sistema Colaborar - Colaborar - LMS Acadêmico</t>
  </si>
  <si>
    <t>SGTB-2224</t>
  </si>
  <si>
    <t>[INC0809495]Tenho um Erro/Problema com o Sistema - Portal do Professor - Portal do Professor</t>
  </si>
  <si>
    <t>SGTB-2215</t>
  </si>
  <si>
    <t>[INC0809478]Tenho um Erro/Problema com o Sistema - Portal do Professor - Portal do Professor</t>
  </si>
  <si>
    <t>SGTB-2188</t>
  </si>
  <si>
    <t>[MFA- COLABORAR] [BACK-END] Criação do endpoint de recuperação  de senha no MFA</t>
  </si>
  <si>
    <t>SGTB-2187</t>
  </si>
  <si>
    <t>[INC0809390]Tenho um Erro/Problema com o Sistema - Portal Prisma - Prisma - Portal Prisma (PortalUnificado)</t>
  </si>
  <si>
    <t>SGTB-2186</t>
  </si>
  <si>
    <t>[INC0809386]Tenho um Erro/Problema com o Sistema - Portal do Professor - Portal do Professor</t>
  </si>
  <si>
    <t>SGTB-2180</t>
  </si>
  <si>
    <t>[INC0809347]Tenho um Erro/Problema com o Sistema - Portal Prisma - Prisma - Portal Prisma (Banco de Dados)</t>
  </si>
  <si>
    <t>SGTB-2170</t>
  </si>
  <si>
    <t>[INC0808906]Tenho um Erro/Problema com o Sistema - Olimpo - (Olimpo) Contrato</t>
  </si>
  <si>
    <t>SGTB-2166</t>
  </si>
  <si>
    <t>[RITM0732923]Solicitar um serviço para o Sistema Colaborar - Colaborar - (Colaborar) Enade</t>
  </si>
  <si>
    <t>SGTB-2165</t>
  </si>
  <si>
    <t>[RITM0727335]Solicitar um serviço para o Sistema Colaborar - Colaborar - Administração de usuários</t>
  </si>
  <si>
    <t>SGTB-2160</t>
  </si>
  <si>
    <t>[INC0808911]Tenho um Erro/Problema com o Sistema - Portal do Professor - Portal do Professor</t>
  </si>
  <si>
    <t>SGTB-2159</t>
  </si>
  <si>
    <t>[INC0808879]Tenho um Erro/Problema com o Sistema - Sistema U - (Sistema U) Histórico Escolar</t>
  </si>
  <si>
    <t>SGTB-2157</t>
  </si>
  <si>
    <t>[INC0808848]Tenho um Erro/Problema com o Sistema - Portal do Professor - Portal do Professor</t>
  </si>
  <si>
    <t>SGTB-2156</t>
  </si>
  <si>
    <t>[INC0808779]Tenho um Erro/Problema com o Sistema - Sistema U - Gestão de Cadastro</t>
  </si>
  <si>
    <t>SGTB-2153</t>
  </si>
  <si>
    <t>[INC0808822]Tenho um Erro/Problema com o Sistema - Portal Prisma - Prisma - Unidades dos Polos</t>
  </si>
  <si>
    <t>SGTB-2149</t>
  </si>
  <si>
    <t>[RITM0732106]Solicitar Serviço ao Sistema - Prisma - Licenças Dynamics</t>
  </si>
  <si>
    <t>SGTB-2148</t>
  </si>
  <si>
    <t>[RITM0729651]Solicitar Serviço ao Sistema - Prisma - Licenças Dynamics</t>
  </si>
  <si>
    <t>SGTB-2147</t>
  </si>
  <si>
    <t>[RITM0732551]Solicitar Serviço ao Sistema - Prisma - Licenças Dynamics</t>
  </si>
  <si>
    <t>SGTB-2146</t>
  </si>
  <si>
    <t>[RITM0732549]Solicitar Serviço ao Sistema - Prisma - Licenças Dynamics</t>
  </si>
  <si>
    <t>SGTB-2145</t>
  </si>
  <si>
    <t>[RITM0732542]Solicitar Serviço ao Sistema - Prisma - Licenças Dynamics</t>
  </si>
  <si>
    <t>SGTB-2136</t>
  </si>
  <si>
    <t>[SGTB] SP 26.3.3</t>
  </si>
  <si>
    <t>[INC0808646]Tenho um Erro/Problema com o Sistema - Prisma - Usuários do Prisma</t>
  </si>
  <si>
    <t>SGTB-2131</t>
  </si>
  <si>
    <t>[SGTB] SP 26.3.3;[SGTB] SP 26.3.4</t>
  </si>
  <si>
    <t>[RITM0733174]Solicitar um serviço para o Sistema Colaborar - Colaborar - Administração de usuários</t>
  </si>
  <si>
    <t>SGTB-2124</t>
  </si>
  <si>
    <t>[INC0808465]Tenho um Erro/Problema com o Sistema - Portal do Professor - Portal do Professor</t>
  </si>
  <si>
    <t>SGTB-2122</t>
  </si>
  <si>
    <t>[INC0808439]Tenho um Erro/Problema com o Sistema - AVA Presencial - Moodle (LMS)</t>
  </si>
  <si>
    <t>SGTB-2120</t>
  </si>
  <si>
    <t>[INC0808228]Tenho um Erro/Problema no Dynamics - Gestão de unidades - Reportar um erro/problema</t>
  </si>
  <si>
    <t>SGTB-2119</t>
  </si>
  <si>
    <t>[INC0808226]Tenho um Erro/Problema no Dynamics - Gestão de unidades - Reportar um erro/problema</t>
  </si>
  <si>
    <t>SGTB-2115</t>
  </si>
  <si>
    <t>[INC0808064]Tenho um Erro/Problema com o Sistema - Olimpo - Olimpo / Professores</t>
  </si>
  <si>
    <t>SGTB-2112</t>
  </si>
  <si>
    <t>[INC0807973]Tenho um Erro/Problema com o Sistema - Portal do Aluno - EaD - (Portal do aluno - EaD) Geração de documentos</t>
  </si>
  <si>
    <t>SGTB-2111</t>
  </si>
  <si>
    <t>[INC0808086]Tenho um Erro/Problema com o Sistema - Portal Prisma - Prisma - Portal Prisma (Banco de Dados)</t>
  </si>
  <si>
    <t>SGTB-2109</t>
  </si>
  <si>
    <t>[INC0808049]Tenho um Erro/Problema com o Sistema Colaborar - Colaborar - Alocação de tutor</t>
  </si>
  <si>
    <t>SGTB-2108</t>
  </si>
  <si>
    <t>[RITM0732920]Solicitar Serviço ao Sistema - Olimpo - (Olimpo) Contrato</t>
  </si>
  <si>
    <t>SGTB-2106</t>
  </si>
  <si>
    <t>[INC0807987]Tenho um Erro/Problema com o Sistema Colaborar - Colaborar - Alocação de tutor</t>
  </si>
  <si>
    <t>SGTB-2100</t>
  </si>
  <si>
    <t>[INC0807974]Tenho um Erro/Problema com o Sistema - Portal Prisma - Prisma - Usuários do Prisma</t>
  </si>
  <si>
    <t>SGTB-2098</t>
  </si>
  <si>
    <t>[INC0807536]Tenho um Erro/Problema com o Sistema - PDA:Portal do aluno - Graduação - Erro no Ajuste de horário</t>
  </si>
  <si>
    <t>SGTB-2097</t>
  </si>
  <si>
    <t>[INC0807818]Tenho um Erro/Problema com o Sistema - Prisma - Usuários do Prisma</t>
  </si>
  <si>
    <t>SGTB-2096</t>
  </si>
  <si>
    <t>[INC0807133]Tenho um Erro/Problema com o Sistema - PDA:Portal do aluno - Graduação - Erro no Meu curso</t>
  </si>
  <si>
    <t>SGTB-2095</t>
  </si>
  <si>
    <t>[INC0807721]Tenho um Erro/Problema com o Sistema - Extranet - Enturmacao</t>
  </si>
  <si>
    <t>SGTB-2091</t>
  </si>
  <si>
    <t>[INC0802402]Tenho um Erro/Problema com o PTC - Dynamics Athenas - Atualização de Dados Cadastrais</t>
  </si>
  <si>
    <t>SGTB-2089</t>
  </si>
  <si>
    <t>[INC0806439]Tenho um Erro/Problema com o Sistema Colaborar - Colaborar - LMS Acadêmico</t>
  </si>
  <si>
    <t>SGTB-2088</t>
  </si>
  <si>
    <t>[INC0806781]Tenho um Erro/Problema com o Sistema Colaborar - Colaborar - Alocação de tutor</t>
  </si>
  <si>
    <t>SGTB-2087</t>
  </si>
  <si>
    <t>[RITM0732195]Solicitar Serviço ao Sistema - Olimpo - Enturmacao - krotonEnturmacao</t>
  </si>
  <si>
    <t>SGTB-2086</t>
  </si>
  <si>
    <t>[INC0806345]Tenho um Erro/Problema com o Sistema - Gerador de Documentos - Documento</t>
  </si>
  <si>
    <t>SGTB-2084</t>
  </si>
  <si>
    <t>[INC0807470]Tenho um Erro/Problema com o Sistema - Extranet - Enturmacao</t>
  </si>
  <si>
    <t>SGTB-2082</t>
  </si>
  <si>
    <t>[INC0807370]Tenho um Erro/Problema com o Sistema - Olimpo - Olimpo / Professores</t>
  </si>
  <si>
    <t>SGTB-2080</t>
  </si>
  <si>
    <t>[INC0806202]Tenho um Erro/Problema com o Sistema - Extranet Matrícula - Extranet Matrícula</t>
  </si>
  <si>
    <t>SGTB-2077</t>
  </si>
  <si>
    <t>[INC0807349]Tenho um Erro/Problema com o Sistema - Portal Prisma - Prisma - Usuários do Prisma</t>
  </si>
  <si>
    <t>SGTB-2076</t>
  </si>
  <si>
    <t>[INC0807330]Tenho um Erro/Problema com o Sistema - Portal Prisma - Prisma - Usuários do Prisma</t>
  </si>
  <si>
    <t>SGTB-2056</t>
  </si>
  <si>
    <t>[RITM0731730]Solicitar Serviço ao Sistema - Portal do Professor - Portal do Professor</t>
  </si>
  <si>
    <t>SGTB-2055</t>
  </si>
  <si>
    <t>[INC0804406]Tenho um Erro/Problema com o Sistema - EAD legados - EAD legados</t>
  </si>
  <si>
    <t>SGTB-2054</t>
  </si>
  <si>
    <t>[RITM0730277]Solicitar Serviço ao Sistema - Olimpo - Olimpo / Professores</t>
  </si>
  <si>
    <t>SGTB-2053</t>
  </si>
  <si>
    <t>[INC0806589]Tenho um Erro/Problema com o PTC - Dynamics Athenas - Documentação para vinculo do tutor</t>
  </si>
  <si>
    <t>SGTB-2051</t>
  </si>
  <si>
    <t>[INC0806650]Tenho um Erro/Problema com o Sistema - Portal Prisma - Prisma</t>
  </si>
  <si>
    <t>SGTB-2050</t>
  </si>
  <si>
    <t>[INC0806793]Tenho um Erro/Problema com o Sistema - Portal Prisma - Prisma - Usuários do Prisma</t>
  </si>
  <si>
    <t>SGTB-2047</t>
  </si>
  <si>
    <t>[RITM0730685]Solicitar Serviço ao Sistema - Olimpo - Matrícula</t>
  </si>
  <si>
    <t>SGTB-2043</t>
  </si>
  <si>
    <t>[INC0806655]Tenho um Erro/Problema com o Sistema Colaborar - Colaborar - Gerador de relatórios</t>
  </si>
  <si>
    <t>SGTB-2042</t>
  </si>
  <si>
    <t>[INC0806632]Tenho um Erro/Problema com o Sistema - Portal do Professor - Portal do Professor</t>
  </si>
  <si>
    <t>SGTB-2039</t>
  </si>
  <si>
    <t>[INC0806200]Tenho um Erro/Problema com o Sistema - Extranet - Enturmacao</t>
  </si>
  <si>
    <t>SGTB-2021</t>
  </si>
  <si>
    <t>[INC0806139]Tenho um Erro/Problema com o Sistema - Portal Prisma - Prisma - Usuários do Prisma</t>
  </si>
  <si>
    <t>SGTB-2020</t>
  </si>
  <si>
    <t>[INC0806102]Tenho um Erro/Problema com o Sistema - Auto Atendimento (Canais: URA, WhatsApp, Totem) - Autoatendimento API</t>
  </si>
  <si>
    <t>SGTB-2019</t>
  </si>
  <si>
    <t>[INC0806107]Tenho um Erro/Problema com o Sistema - Portal Prisma - Prisma - Usuários do Prisma</t>
  </si>
  <si>
    <t>SGTB-2018</t>
  </si>
  <si>
    <t xml:space="preserve">[INC0805526]Tenho um Erro/Problema com o Sistema - Olimpo - Ministrada </t>
  </si>
  <si>
    <t>SGTB-2013</t>
  </si>
  <si>
    <t>[INC0805733]Tenho um Erro/Problema com o Sistema - Portal Prisma - Prisma - Usuários do Prisma</t>
  </si>
  <si>
    <t>SGTB-2007</t>
  </si>
  <si>
    <t>[INC0804901]Tenho um Erro/Problema com o PTC - Dynamics Athenas - Vínculo de Tutor e Professor</t>
  </si>
  <si>
    <t>SGTB-2002</t>
  </si>
  <si>
    <t>[RITM0730008]Solicitar Serviço ao Sistema - Olimpo - Enturmacao - krotonEnturmacao</t>
  </si>
  <si>
    <t>SGTB-2001</t>
  </si>
  <si>
    <t>[INC0805522]Tenho um Erro/Problema com o Sistema - Olimpo - Enturmacao</t>
  </si>
  <si>
    <t>SGTB-1993</t>
  </si>
  <si>
    <t>[EXTRANET][iText] Implementação de uma abstração para desacoplar a lógica de geração de documentos da biblioteca iTex</t>
  </si>
  <si>
    <t>SGTB-100</t>
  </si>
  <si>
    <t>SGTB-1964</t>
  </si>
  <si>
    <t>[INC0805421]Tenho um Erro/Problema com o Sistema - Olimpo - Olimpo / Professores</t>
  </si>
  <si>
    <t>SGTB-1932</t>
  </si>
  <si>
    <t>[INC0805489]Tenho um Erro/Problema com o Sistema - Portal do Professor - Portal do Professor</t>
  </si>
  <si>
    <t>SGTB-1930</t>
  </si>
  <si>
    <t>[INC0805459]Tenho um Erro/Problema com o Sistema - Olimpo - Olimpo / Professores</t>
  </si>
  <si>
    <t>SGTB-1919</t>
  </si>
  <si>
    <t>[INC0805394]Tenho um Erro/Problema com o Sistema - Prisma - Usuários do Prisma</t>
  </si>
  <si>
    <t>SGTB-1910</t>
  </si>
  <si>
    <t>[INC0805252]Tenho um Erro/Problema com o Sistema - Portal Prisma - Prisma - Portal Prisma (PortalUnificado)</t>
  </si>
  <si>
    <t>SGTB-1909</t>
  </si>
  <si>
    <t>[INC0805112]Tenho um Erro/Problema com o Sistema - Portal Prisma - Prisma - Usuários do Prisma</t>
  </si>
  <si>
    <t>SGTB-1908</t>
  </si>
  <si>
    <t>[INC0805110]Tenho um Erro/Problema com o Sistema - Portal Prisma - Prisma - Portal Prisma (Banco de Dados)</t>
  </si>
  <si>
    <t>SGTB-1906</t>
  </si>
  <si>
    <t>[INC0804903]Tenho um Erro/Problema com o Sistema - Portal Prisma - Prisma - Portal Prisma (PortalUnificado)</t>
  </si>
  <si>
    <t>SGTB-1905</t>
  </si>
  <si>
    <t>[INC0800506]Tenho um Erro/Problema com o Sistema - Portal Prisma - Prisma - Usuários do Prisma</t>
  </si>
  <si>
    <t>SGTB-1904</t>
  </si>
  <si>
    <t>[INC0803802]Tenho um Erro/Problema com o Sistema - Portal do Aluno - EaD - Geração de Documentos</t>
  </si>
  <si>
    <t>SGTB-1902</t>
  </si>
  <si>
    <t>[INC0804716]Tenho um Erro/Problema com o Sistema - Ajuste de Horário - Ajuste de Horário</t>
  </si>
  <si>
    <t>SGTB-1901</t>
  </si>
  <si>
    <t>[INC0804639]Tenho um Erro/Problema com o PTC - Dynamics Athenas - Alocação do tutor a turma</t>
  </si>
  <si>
    <t>SGTB-1898</t>
  </si>
  <si>
    <t>[INC0804598]Tenho um Erro/Problema com o Sistema - Ajuste de Horário - Ajuste de Horário</t>
  </si>
  <si>
    <t>SGTB-1897</t>
  </si>
  <si>
    <t>[INC0804597]Tenho um Erro/Problema com o Sistema - Ajuste de Horário - Ajuste de Horário</t>
  </si>
  <si>
    <t>SGTB-1888</t>
  </si>
  <si>
    <t>[SGTB] SP 26.3.3;[SGTB] SP 26.3.2</t>
  </si>
  <si>
    <t>[INC0803805]Tenho um Erro/Problema com o Sistema - OnBase - Falha Sistema / Aplicação</t>
  </si>
  <si>
    <t>SGTB-1881</t>
  </si>
  <si>
    <t>[SGTB] SP 26.3.2</t>
  </si>
  <si>
    <t>[INC0801319]Tenho um Erro/Problema com o Sistema - Portal do Aluno - EaD - Geração de Documentos</t>
  </si>
  <si>
    <t>SGTB-1880</t>
  </si>
  <si>
    <t>[INC0801606]Tenho um Erro/Problema com o Sistema - PDA:Portal do aluno - Graduação - Erro ao Solicitar Serviço</t>
  </si>
  <si>
    <t>SGTB-1879</t>
  </si>
  <si>
    <t>[INC0801969]Tenho um Erro/Problema com o Sistema - Portal do Aluno - EaD - Preço da Solicitação de Serviço</t>
  </si>
  <si>
    <t>SGTB-1878</t>
  </si>
  <si>
    <t>[INC0804179]Tenho um Erro/Problema com o Sistema - Portal Prisma - Prisma - Portal Prisma (PortalUnificado)</t>
  </si>
  <si>
    <t>SGTB-1877</t>
  </si>
  <si>
    <t>[INC0790680]Tenho um Erro/Problema com o Sistema - Gerador de Documentos - Documento</t>
  </si>
  <si>
    <t>SGTB-1876</t>
  </si>
  <si>
    <t>[INC0804108]Tenho um Erro/Problema com o Sistema - Portal Prisma - Prisma - Portal Prisma (Banco de Dados)</t>
  </si>
  <si>
    <t>SGTB-1874</t>
  </si>
  <si>
    <t>[INC0804106]Tenho um Erro/Problema com o Sistema - Portal Prisma - Prisma - Portal Prisma (Banco de Dados)</t>
  </si>
  <si>
    <t>SGTB-1870</t>
  </si>
  <si>
    <t>[RITM0727141]Solicitar Serviço ao Sistema - Olimpo - Olimpo / Professores</t>
  </si>
  <si>
    <t>SGTB-1867</t>
  </si>
  <si>
    <t>[RITM0728090]Solicitar Serviço ao Sistema - Prisma - Usuários do Prisma</t>
  </si>
  <si>
    <t>SGTB-1863</t>
  </si>
  <si>
    <t>[INC0803600]Tenho um Erro/Problema com o Sistema Colaborar - Colaborar - Alocação de tutor</t>
  </si>
  <si>
    <t>SGTB-1860</t>
  </si>
  <si>
    <t>[INC0803474]Tenho um Erro/Problema com o Sistema - Portal Prisma - Prisma - Usuários do Prisma</t>
  </si>
  <si>
    <t>SGTB-1857</t>
  </si>
  <si>
    <t>[INC0803420]Tenho um Erro/Problema com o Sistema - Portal Prisma - Prisma - Usuários do Prisma</t>
  </si>
  <si>
    <t>SGTB-1854</t>
  </si>
  <si>
    <t>[INC0803354]Tenho um Erro/Problema com o Sistema - Portal Prisma - Prisma - Usuários do Prisma</t>
  </si>
  <si>
    <t>SGTB-1850</t>
  </si>
  <si>
    <t>[INC0803344]Tenho um Erro/Problema com o Sistema - Portal Prisma - Prisma - Usuários do Prisma</t>
  </si>
  <si>
    <t>SGTB-1847</t>
  </si>
  <si>
    <t>[RITM0722559]Solicitar Serviço ao Sistema - Prisma - Licenças Dynamics</t>
  </si>
  <si>
    <t>SGTB-1846</t>
  </si>
  <si>
    <t>[RITM0722669]Solicitar Serviço ao Sistema - Prisma - Licenças Dynamics</t>
  </si>
  <si>
    <t>SGTB-1845</t>
  </si>
  <si>
    <t>[RITM0722673]Solicitar Serviço ao Sistema - Prisma - Licenças Dynamics</t>
  </si>
  <si>
    <t>SGTB-1842</t>
  </si>
  <si>
    <t>[INC0803215]Tenho um Erro/Problema com o Sistema - Portal Prisma - Prisma - Portal Prisma (Banco de Dados)</t>
  </si>
  <si>
    <t>SGTB-1839</t>
  </si>
  <si>
    <t>[INC0802995]Tenho um Erro/Problema com o Sistema - Portal Prisma - Prisma - Usuários do Prisma</t>
  </si>
  <si>
    <t>SGTB-1837</t>
  </si>
  <si>
    <t>[INC0783994]Tenho um Erro/Problema com o Sistema - AVA (LMS) - AVA (LMS)</t>
  </si>
  <si>
    <t>SGTB-1836</t>
  </si>
  <si>
    <t>[INC0787225]Tenho um Erro/Problema com o PTC - SAG - Sistema Acadêmico de Gestão - Acesso</t>
  </si>
  <si>
    <t>SGTB-1835</t>
  </si>
  <si>
    <t>[INC0783459]Tenho um Erro/Problema com o Sistema - Extranet - (Extranet) Sistema de mensagens</t>
  </si>
  <si>
    <t>SGTB-1834</t>
  </si>
  <si>
    <t>[INC0802955]Tenho um Erro/Problema com o Sistema - Portal do Professor - Portal do Professor</t>
  </si>
  <si>
    <t>SGTB-1833</t>
  </si>
  <si>
    <t>[RITM0727351]Solicitar Serviço ao Sistema - Portal do Professor - Portal do Professor</t>
  </si>
  <si>
    <t>SGTB-1831</t>
  </si>
  <si>
    <t>[INC0801501]Tenho um Erro/Problema com o Sistema - PDA:Portal do aluno - Graduação - Erro na Página Inicial do PDA</t>
  </si>
  <si>
    <t>SGTB-1830</t>
  </si>
  <si>
    <t>[INC0802560]Tenho um Erro/Problema com o Sistema - Extranet - Enturmacao</t>
  </si>
  <si>
    <t>SGTB-1827</t>
  </si>
  <si>
    <t xml:space="preserve">[INC0802827]Tenho um Erro/Problema com o Sistema Colaborar - Administrativo [Secretaria] - Documentações, Colação de Grau e Diplomas </t>
  </si>
  <si>
    <t>SGTB-1826</t>
  </si>
  <si>
    <t>[INC0801220]Tenho um Erro/Problema com o Sistema - PDA:Portal do aluno - Graduação - Erro ao Solicitar Serviço</t>
  </si>
  <si>
    <t>SGTB-1819</t>
  </si>
  <si>
    <t>[INC0802555]Tenho um Erro/Problema com o Sistema Colaborar - Colaborar - Alocação de tutor</t>
  </si>
  <si>
    <t>SGTB-1807</t>
  </si>
  <si>
    <t>[INC0800543]Tenho um Erro/Problema com o PTC - Dynamics Athenas - Perfil de Acesso</t>
  </si>
  <si>
    <t>SGTB-1806</t>
  </si>
  <si>
    <t>SGTB-1805</t>
  </si>
  <si>
    <t>[INC0802406]Tenho um Erro/Problema com o Sistema - Olimpo - (Olimpo) Fechamento Contábil</t>
  </si>
  <si>
    <t>SGTB-1804</t>
  </si>
  <si>
    <t>[INC0802506]Tenho um Erro/Problema com o Sistema - Portal Prisma - Prisma - Usuários do Prisma</t>
  </si>
  <si>
    <t>SGTB-1803</t>
  </si>
  <si>
    <t>[INC0802502]Tenho um Erro/Problema com o Sistema - Prisma - Erro na plataforma</t>
  </si>
  <si>
    <t>SGTB-1802</t>
  </si>
  <si>
    <t>[INC0802495]Tenho um Erro/Problema com o Sistema - Portal Prisma - Prisma - Usuários do Prisma</t>
  </si>
  <si>
    <t>SGTB-1801</t>
  </si>
  <si>
    <t>[INC0802463]Tenho um Erro/Problema com o Sistema - Prisma - Erro na plataforma</t>
  </si>
  <si>
    <t>SGTB-1800</t>
  </si>
  <si>
    <t>[INC0802390]Tenho um Erro/Problema com o Sistema Colaborar - Colaborar - Administração de usuários</t>
  </si>
  <si>
    <t>SGTB-1796</t>
  </si>
  <si>
    <t>[INC0800178]Tenho um Erro/Problema com o Sistema - EAD legados - EAD legados</t>
  </si>
  <si>
    <t>SGTB-1794</t>
  </si>
  <si>
    <t>[INC0802124]Tenho um Erro/Problema com o Sistema - Olimpo - Matrícula</t>
  </si>
  <si>
    <t>SGTB-1793</t>
  </si>
  <si>
    <t>[INC0802060]Tenho um Erro/Problema com o Sistema - Olimpo - BD - Olimpo Banco de Dados</t>
  </si>
  <si>
    <t>SGTB-1789</t>
  </si>
  <si>
    <t>[INC0801737]Tenho um Erro/Problema com o PTC - Ambiente do Aluno / AVA Sofia - Escolha de Disciplinas Optativas/Eletivas</t>
  </si>
  <si>
    <t>SGTB-1788</t>
  </si>
  <si>
    <t>[INC0802143]Tenho um Erro/Problema no Dynamics - Gestão de unidades - Reportar um erro/problema</t>
  </si>
  <si>
    <t>SGTB-1785</t>
  </si>
  <si>
    <t>[INC0802171]Tenho um Erro/Problema com o Sistema - Ajuste de Horário - Ajuste de Horário</t>
  </si>
  <si>
    <t>SGTB-1783</t>
  </si>
  <si>
    <t>[INC0802071]Tenho um Erro/Problema com o Sistema - Portal Prisma - Prisma - Usuários do Prisma</t>
  </si>
  <si>
    <t>SGTB-1779</t>
  </si>
  <si>
    <t>[INC0802019]Tenho um Erro/Problema com o Sistema - Portal Prisma - Prisma - Usuários do Prisma</t>
  </si>
  <si>
    <t>SGTB-1777</t>
  </si>
  <si>
    <t>[RITM0726077]Solicitar Serviço ao Sistema - Prisma - Usuários do Prisma</t>
  </si>
  <si>
    <t>SGTB-1776</t>
  </si>
  <si>
    <t>[INC0801971]Tenho um Erro/Problema com o Sistema - Prisma - Erro na plataforma</t>
  </si>
  <si>
    <t>SGTB-1775</t>
  </si>
  <si>
    <t>[INC0801617]Tenho um Erro/Problema com o PTC - Ambiente do Aluno / AVA Sofia - Secretaria - Erro ao abrir solicitação</t>
  </si>
  <si>
    <t>SGTB-1772</t>
  </si>
  <si>
    <t>[INC0801616]Tenho um Erro/Problema com o Sistema - Portal Prisma - Prisma - Portal Prisma (PortalUnificado)</t>
  </si>
  <si>
    <t>SGTB-1768</t>
  </si>
  <si>
    <t>[INC0801579]Tenho um Erro/Problema com o Sistema - Prisma - Unidades dos Polos</t>
  </si>
  <si>
    <t>SGTB-1766</t>
  </si>
  <si>
    <t>[INC0801498]Tenho um Erro/Problema com o Sistema - Olimpo - Olimpo / Professores</t>
  </si>
  <si>
    <t>SGTB-1765</t>
  </si>
  <si>
    <t>[INC0801310]Tenho um Erro/Problema com o Sistema - Portal Prisma - Prisma - Usuários do Prisma</t>
  </si>
  <si>
    <t>SGTB-1764</t>
  </si>
  <si>
    <t>[INC0801309]Tenho um Erro/Problema com o Sistema - Portal Prisma - Prisma - Usuários do Prisma</t>
  </si>
  <si>
    <t>SGTB-1732</t>
  </si>
  <si>
    <t>[INC0801282]Tenho um Erro/Problema com o Sistema - Olimpo - Enturmacao</t>
  </si>
  <si>
    <t>SGTB-1692</t>
  </si>
  <si>
    <t>[RITM0725395]Solicitar Serviço ao Sistema - Ajuste de Horário - Ajuste de Horário</t>
  </si>
  <si>
    <t>SGTB-1691</t>
  </si>
  <si>
    <t>[INC0797865]Tenho um Erro/Problema com o Sistema - Portal Prisma - Prisma - Usuários do Prisma</t>
  </si>
  <si>
    <t>SGTB-1689</t>
  </si>
  <si>
    <t>[INC0799943]Tenho um Erro/Problema com o PTC - Ingresso - Captação - Área do Candidato</t>
  </si>
  <si>
    <t>SGTB-1687</t>
  </si>
  <si>
    <t>[INC0801127]Tenho um Erro/Problema com o Sistema - Prisma - Erro na plataforma</t>
  </si>
  <si>
    <t>SGTB-1686</t>
  </si>
  <si>
    <t>[INC0800785]Tenho um Erro/Problema com o Sistema - Sistema U - Financeiro</t>
  </si>
  <si>
    <t>SGTB-1684</t>
  </si>
  <si>
    <t xml:space="preserve">[Blox] Teste integrado com time de Docência </t>
  </si>
  <si>
    <t>SGTB-1677</t>
  </si>
  <si>
    <t>[THB CNPJ] - [BANCO DE DADOS] Ajuste nas rotinas referente a tipagem do campo CNPJ - PK_CADASTRO_POLOS</t>
  </si>
  <si>
    <t>ARTSG-313</t>
  </si>
  <si>
    <t>SGTB-1676</t>
  </si>
  <si>
    <t>[THB CNPJ] - [BANCO DE DADOS] Ajuste nas rotinas referente a tipagem do campo CNPJ - TR_EDALUNO_GEPESSOA</t>
  </si>
  <si>
    <t>SGTB-1675</t>
  </si>
  <si>
    <t>[THB CNPJ] - [BANCO DE DADOS] Ajuste nas rotinas referente aos dados do CNPJ - ATUALIZA_USUARIO_UNIDADE</t>
  </si>
  <si>
    <t>SGTB-1674</t>
  </si>
  <si>
    <t>[INC0799758]Tenho um Erro/Problema com o PTC - Ambiente do Aluno / AVA Sofia - Visão de disciplinas</t>
  </si>
  <si>
    <t>SGTB-1671</t>
  </si>
  <si>
    <t>[INC0800835]Tenho um Erro/Problema com o Sistema - Portal Prisma - Prisma - Portal Prisma (Banco de Dados)</t>
  </si>
  <si>
    <t>SGTB-1670</t>
  </si>
  <si>
    <t>[INC0800759]Tenho um Erro/Problema com o Sistema Colaborar - Colaborar</t>
  </si>
  <si>
    <t>SGTB-1669</t>
  </si>
  <si>
    <t>[RITM0722473]Solicitar um serviço para o Sistema Colaborar - Colaborar - Extranet Colaborar</t>
  </si>
  <si>
    <t>SGTB-1668</t>
  </si>
  <si>
    <t>[INC0800665]Tenho um Erro/Problema com o Sistema - Sistema U - Diploma e Colação</t>
  </si>
  <si>
    <t>SGTB-1667</t>
  </si>
  <si>
    <t>[INC0800179]Tenho um Erro/Problema com o Sistema - PDA:Portal do aluno - Graduação - Problema com o carregamento de tela</t>
  </si>
  <si>
    <t>SGTB-1664</t>
  </si>
  <si>
    <t>[SGTB] SP 26.3.1;[SGTB] SP 26.3.2</t>
  </si>
  <si>
    <t>[INC0800383]Tenho um Erro/Problema com o PTC - Dynamics Athenas - Alocação e disponibilização de disciplinas</t>
  </si>
  <si>
    <t>SGTB-1656</t>
  </si>
  <si>
    <t>SGTB-1653</t>
  </si>
  <si>
    <t>[INC0800411]Tenho um Erro/Problema com o Sistema - Olimpo - BD - Olimpo Banco de Dados</t>
  </si>
  <si>
    <t>SGTB-1652</t>
  </si>
  <si>
    <t>[SGTB] SP 26.3.1</t>
  </si>
  <si>
    <t>[INC0799887]Tenho um Erro/Problema com o PTC - Ambiente do Aluno / AVA Sofia - Secretaria - Erro ao abrir solicitação</t>
  </si>
  <si>
    <t>SGTB-1651</t>
  </si>
  <si>
    <t>[INC0798308]Tenho um Erro/Problema com o PTC - Backoffice Sofia - Acessos</t>
  </si>
  <si>
    <t>SGTB-1650</t>
  </si>
  <si>
    <t>[INC0797924]Tenho um Erro/Problema com o PTC - Backoffice Sofia - Acessos</t>
  </si>
  <si>
    <t>SGTB-1649</t>
  </si>
  <si>
    <t>[INC0797585]Tenho um Erro/Problema com o PTC - Ambiente do Aluno / AVA Sofia - Detalhes do curso</t>
  </si>
  <si>
    <t>SGTB-1646</t>
  </si>
  <si>
    <t>[INC0800304]Tenho um Erro/Problema com o Sistema - Extranet Matrícula - (Extranet Matrícula) Extranet - Modulo Comercial</t>
  </si>
  <si>
    <t>SGTB-1645</t>
  </si>
  <si>
    <t>[INC0800282]Tenho um Erro/Problema com o Sistema - Gerador de Documentos - Documento</t>
  </si>
  <si>
    <t>SGTB-1644</t>
  </si>
  <si>
    <t>[INC0800269]Tenho um Erro/Problema com o Sistema - Prisma - Erro na plataforma</t>
  </si>
  <si>
    <t>SGTB-1641</t>
  </si>
  <si>
    <t>[INC0800199]Tenho um Erro/Problema com o Sistema - Prisma - Usuários do Prisma</t>
  </si>
  <si>
    <t>SGTB-1637</t>
  </si>
  <si>
    <t>[INC0800118]Tenho um Erro/Problema com o Sistema - Prisma - Usuários do Prisma</t>
  </si>
  <si>
    <t>SGTB-1636</t>
  </si>
  <si>
    <t>[INC0799767]Tenho um Erro/Problema com o Sistema - Extranet - Enturmacao</t>
  </si>
  <si>
    <t>SGTB-1633</t>
  </si>
  <si>
    <t>[INC0799994]Tenho um Erro/Problema com o Sistema - Prisma - Erro na plataforma</t>
  </si>
  <si>
    <t>SGTB-1632</t>
  </si>
  <si>
    <t>[INC0799985]Tenho um Erro/Problema com o Sistema - Extranet - (Extranet) Atendimento</t>
  </si>
  <si>
    <t>SGTB-1627</t>
  </si>
  <si>
    <t>[INC0799932]Tenho um Erro/Problema com o Sistema - Portal Prisma - Prisma - Unidades dos Polos</t>
  </si>
  <si>
    <t>SGTB-1626</t>
  </si>
  <si>
    <t>[INC0799919]Tenho um Erro/Problema com o Sistema - Ajuste de Horário - Ajuste de Horário</t>
  </si>
  <si>
    <t>SGTB-1625</t>
  </si>
  <si>
    <t>[RITM0722502]Solicitar Serviço ao Sistema - Prisma - Usuários do Prisma</t>
  </si>
  <si>
    <t>SGTB-1623</t>
  </si>
  <si>
    <t>[INC0794868]Tenho um Erro/Problema com o Sistema - EAD legados - EAD legados</t>
  </si>
  <si>
    <t>SGTB-1622</t>
  </si>
  <si>
    <t>[INC0799806]Tenho um Erro/Problema com o Sistema - Olimpo - Matrícula</t>
  </si>
  <si>
    <t>SGTB-1621</t>
  </si>
  <si>
    <t>[INC0799659]Tenho um Erro/Problema com o Sistema - Olimpo - (Olimpo) Contrato</t>
  </si>
  <si>
    <t>SGTB-1616</t>
  </si>
  <si>
    <t>[RITM0722333]Solicitar Serviço ao Sistema - Ajuste de Horário - Ajuste de Horário</t>
  </si>
  <si>
    <t>SGTB-1615</t>
  </si>
  <si>
    <t>[INC0796327]Tenho um Erro/Problema com o Sistema - Integrador - Integrador</t>
  </si>
  <si>
    <t>SGTB-1613</t>
  </si>
  <si>
    <t>[RITM0722214]Solicitar Serviço ao Sistema - Portal do Professor - Portal do Professor</t>
  </si>
  <si>
    <t>SGTB-1611</t>
  </si>
  <si>
    <t>[INC0799686]Tenho um Erro/Problema com o Sistema - Portal Prisma - Prisma - Usuários do Prisma</t>
  </si>
  <si>
    <t>SGTB-1610</t>
  </si>
  <si>
    <t>[INC0786347]Tenho um Erro/Problema com o Sistema - EAD legados - EAD legados</t>
  </si>
  <si>
    <t>SGTB-1609</t>
  </si>
  <si>
    <t>[INC0799679]Tenho um Erro/Problema com o Sistema - Prisma - Usuários do Prisma</t>
  </si>
  <si>
    <t>SGTB-1607</t>
  </si>
  <si>
    <t>[INC0799598]Tenho um Erro/Problema com o Sistema - Prisma - Erro na plataforma</t>
  </si>
  <si>
    <t>SGTB-1606</t>
  </si>
  <si>
    <t>[RITM0721997]Solicitar Serviço ao Sistema - Prisma - Usuários do Prisma</t>
  </si>
  <si>
    <t>SGTB-1600</t>
  </si>
  <si>
    <t>[INC0796872]Tenho um Erro/Problema com o Sistema - Extranet - Enturmacao</t>
  </si>
  <si>
    <t>SGTB-1598</t>
  </si>
  <si>
    <t>[INC0798354]Tenho um Erro/Problema com o Sistema - Portal Prisma - Prisma - Usuários do Prisma</t>
  </si>
  <si>
    <t>SGTB-1593</t>
  </si>
  <si>
    <t>[INC0797996]Tenho um Erro/Problema com o Sistema - Portal Prisma - Prisma - Usuários do Prisma</t>
  </si>
  <si>
    <t>SGTB-1592</t>
  </si>
  <si>
    <t>[INC0797995]Tenho um Erro/Problema com o Sistema - Portal Prisma - Prisma - Usuários do Prisma</t>
  </si>
  <si>
    <t>SGTB-1591</t>
  </si>
  <si>
    <t>[INC0797993]Tenho um Erro/Problema com o Sistema - Portal Prisma - Prisma - Usuários do Prisma</t>
  </si>
  <si>
    <t>SGTB-1577</t>
  </si>
  <si>
    <t>SGTB-1566</t>
  </si>
  <si>
    <t>[INC0785244]Tenho um Erro/Problema com o Sistema Colaborar - Colaborar - Solicitação de Documentos</t>
  </si>
  <si>
    <t>SGTB-1565</t>
  </si>
  <si>
    <t>[RITM0721058]Solicitar Serviço ao Sistema - Olimpo - Matrícula</t>
  </si>
  <si>
    <t>SGTB-1564</t>
  </si>
  <si>
    <t>[INC0796033]Tenho um Erro/Problema com o Sistema - PAD: Portal de Atendimento - Problema no atendimento do chamado</t>
  </si>
  <si>
    <t>SGTB-1563</t>
  </si>
  <si>
    <t>[INC0796291]Tenho um Erro/Problema com o Sistema - Gerador de Documentos - Contrato</t>
  </si>
  <si>
    <t>SGTB-1562</t>
  </si>
  <si>
    <t>[INC0796679]Tenho um Erro/Problema com o Sistema - AVA 3.0 - Consulta gabarito detalhado prova por aluno</t>
  </si>
  <si>
    <t>SGTB-1561</t>
  </si>
  <si>
    <t>[INC0797421]Tenho um Erro/Problema com o Sistema Colaborar - Ingresso</t>
  </si>
  <si>
    <t>SGTB-1553</t>
  </si>
  <si>
    <t>[RITM0721248]Solicitar Serviço ao Sistema - Sistema U - Atualização de disciplinas</t>
  </si>
  <si>
    <t>SGTB-1550</t>
  </si>
  <si>
    <t>[RITM0721238]Solicitar Serviço ao Sistema - Ajuste de Horário - Ajuste de Horário</t>
  </si>
  <si>
    <t>SGTB-1549</t>
  </si>
  <si>
    <t>[INC0797458]Tenho um Erro/Problema com o Sistema - Prisma - Usuários do Prisma</t>
  </si>
  <si>
    <t>SGTB-1546</t>
  </si>
  <si>
    <t>[RITM0720416]Solicitar Serviço ao Sistema - Olimpo - Olimpo / Professores</t>
  </si>
  <si>
    <t>SGTB-1543</t>
  </si>
  <si>
    <t>[RITM0720058]Solicitar Serviço ao Sistema - Olimpo - Enturmacao - krotonEnturmacao</t>
  </si>
  <si>
    <t>SGTB-1541</t>
  </si>
  <si>
    <t>[INC0796325]Tenho um Erro/Problema com o Sistema - PDA:Portal do aluno - Graduação - Erro exibição de Termos e Contratos</t>
  </si>
  <si>
    <t>SGTB-1539</t>
  </si>
  <si>
    <t>[INC0796774]Tenho um Erro/Problema com o Sistema Colaborar - Colaborar - Alocação de tutor</t>
  </si>
  <si>
    <t>SGTB-1538</t>
  </si>
  <si>
    <t>SGTB-1529</t>
  </si>
  <si>
    <t>[INC0796804]Tenho um Erro/Problema com o Sistema - Portal Prisma - Prisma - Usuários do Prisma</t>
  </si>
  <si>
    <t>SGTB-1528</t>
  </si>
  <si>
    <t>[INC0796800]Tenho um Erro/Problema com o Sistema - Portal Prisma - Prisma - Unidades dos Polos</t>
  </si>
  <si>
    <t>SGTB-1527</t>
  </si>
  <si>
    <t>[RITM0715284]Solicitar Serviço ao Sistema - AVA (LMS) - AVA (LMS)</t>
  </si>
  <si>
    <t>SGTB-1526</t>
  </si>
  <si>
    <t>[INC0796758]Tenho um Erro/Problema com o Sistema - Olimpo - Enturmacao</t>
  </si>
  <si>
    <t>SGTB-1525</t>
  </si>
  <si>
    <t>[INC0796515]Tenho um Erro/Problema com o Sistema - Olimpo - Enturmacao</t>
  </si>
  <si>
    <t>SGTB-1524</t>
  </si>
  <si>
    <t>[INC0779859]Tenho um Erro/Problema com o Sistema - AVA (LMS) - AVA (LMS)</t>
  </si>
  <si>
    <t>SGTB-1523</t>
  </si>
  <si>
    <t>[INC0796428]Tenho um Erro/Problema com o Sistema - Portal Prisma - Prisma - Usuários do Prisma</t>
  </si>
  <si>
    <t>SGTB-1522</t>
  </si>
  <si>
    <t>[INC0796334]Tenho um Erro/Problema com o Sistema - Olimpo - Enturmacao</t>
  </si>
  <si>
    <t>SGTB-1520</t>
  </si>
  <si>
    <t>[INC0796324]Tenho um Erro/Problema com o Sistema - Prisma - Usuários do Prisma</t>
  </si>
  <si>
    <t>SGTB-1519</t>
  </si>
  <si>
    <t>[INC0796196]Tenho um Erro/Problema com o Sistema - Extranet Matrícula - Extranet Matrícula</t>
  </si>
  <si>
    <t>SGTB-1515</t>
  </si>
  <si>
    <t>[INC0796061]Tenho um Erro/Problema com o Sistema - Prisma - Usuários do Prisma</t>
  </si>
  <si>
    <t>SGTB-1512</t>
  </si>
  <si>
    <t>[INC0794114]Tenho um Erro/Problema com o Sistema - Gerador de Documentos - Documento</t>
  </si>
  <si>
    <t>SGTB-1511</t>
  </si>
  <si>
    <t>[INC0794916]Tenho um Erro/Problema com o Sistema - Prisma - Usuários do Prisma</t>
  </si>
  <si>
    <t>SGTB-1509</t>
  </si>
  <si>
    <t>[RITM0718290]Solicitar um Serviço de Liberação de Acesso e Reset de Senha - Colaborar</t>
  </si>
  <si>
    <t>SGTB-1505</t>
  </si>
  <si>
    <t>[INC0794934]Tenho um Erro/Problema com o Sistema Colaborar - Colaborar - Docs Geração (Polo)</t>
  </si>
  <si>
    <t>SGTB-1486</t>
  </si>
  <si>
    <t>[RITM0717297]Solicitar um serviço para o Sistema Colaborar - Colaborar - Administração de usuários</t>
  </si>
  <si>
    <t>SGTB-1482</t>
  </si>
  <si>
    <t>[SGTB] SP 26.2.6;[SGTB] SP 26.3.1</t>
  </si>
  <si>
    <t>[RITM0719140]Solicitar Serviço ao Sistema - Olimpo - Enturmacao - krotonEnturmacao</t>
  </si>
  <si>
    <t>SGTB-1481</t>
  </si>
  <si>
    <t>[INC0793526]Tenho um Erro/Problema com o Sistema - SRD - SRD</t>
  </si>
  <si>
    <t>SGTB-1479</t>
  </si>
  <si>
    <t>[RITM0719172]Solicitar Serviço ao Sistema - Olimpo - Matrícula</t>
  </si>
  <si>
    <t>SGTB-1478</t>
  </si>
  <si>
    <t>[INC0794217]Tenho um Erro/Problema com o Sistema - Portal do Professor - Portal do Professor</t>
  </si>
  <si>
    <t>SGTB-1452</t>
  </si>
  <si>
    <t>[RITM0718899]Solicitar Serviço ao Sistema - Olimpo - Matrícula</t>
  </si>
  <si>
    <t>SGTB-1445</t>
  </si>
  <si>
    <t>[THB Formando Reprovado PTC] Teste da funcionalidade de Formando Reprovado</t>
  </si>
  <si>
    <t>SGTB-1441</t>
  </si>
  <si>
    <t>[INC0792246]Tenho um Erro/Problema com o Sistema - Extranet - Requerimento</t>
  </si>
  <si>
    <t>SGTB-1433</t>
  </si>
  <si>
    <t>[INC0793102]Tenho um Erro/Problema com o Sistema - Portal Prisma - Prisma - Usuários do Prisma</t>
  </si>
  <si>
    <t>SGTB-1432</t>
  </si>
  <si>
    <t>[RITM0712140]Solicitar um serviço para o Sistema Colaborar - Colaborar - Cadastros básicos (Matriz, Modulo, Curso, Reconhecimento) (DGA)</t>
  </si>
  <si>
    <t>SGTB-1425</t>
  </si>
  <si>
    <t>[RITM0716713]Solicitar um Serviço de Liberação de Acesso e Reset de Senha - Colaborar</t>
  </si>
  <si>
    <t>SGTB-1424</t>
  </si>
  <si>
    <t>[RADE MEC] Teste Integrado com o RADE  - Envio de Alunos e Disciplinas - Parte 1</t>
  </si>
  <si>
    <t>0 minutos úteis</t>
  </si>
  <si>
    <t>SGTB-1419</t>
  </si>
  <si>
    <t>Deploy SP 26.3.5</t>
  </si>
  <si>
    <t>SGTB-1418</t>
  </si>
  <si>
    <t>Deploy SP 26.3.4</t>
  </si>
  <si>
    <t>SGTB-1417</t>
  </si>
  <si>
    <t>Deploy SP 26.3.3</t>
  </si>
  <si>
    <t>SGTB-1416</t>
  </si>
  <si>
    <t>Deploy SP 26.3.2</t>
  </si>
  <si>
    <t>SGTB-1415</t>
  </si>
  <si>
    <t>[SGTB] [SP 26.3.6] Atendimento de Incidentes</t>
  </si>
  <si>
    <t>SGTB-1414</t>
  </si>
  <si>
    <t>[SGTB] [SP 26.3.6] Atendimento de Solicitações de Serviço</t>
  </si>
  <si>
    <t>SGTB-1413</t>
  </si>
  <si>
    <t>[SGTB] [SP 26.3.5] Atendimento de Incidentes</t>
  </si>
  <si>
    <t>SGTB-1412</t>
  </si>
  <si>
    <t>[SGTB] [SP 26.3.5] Atendimento de Solicitações de Serviço</t>
  </si>
  <si>
    <t>SGTB-1411</t>
  </si>
  <si>
    <t>[SGTB] [SP 26.3.4] Atendimento de Incidentes</t>
  </si>
  <si>
    <t>SGTB-1410</t>
  </si>
  <si>
    <t>[SGTB] [SP 26.3.4] Atendimento de Solicitações de Serviço</t>
  </si>
  <si>
    <t>SGTB-1409</t>
  </si>
  <si>
    <t>[SGTB] [SP 26.3.3] Atendimento de Incidentes</t>
  </si>
  <si>
    <t>SGTB-1408</t>
  </si>
  <si>
    <t xml:space="preserve"> [SGTB] [SP 26.3.3] Atendimento de Solicitações de Serviço</t>
  </si>
  <si>
    <t>SGTB-1407</t>
  </si>
  <si>
    <t>[SGTB] [SP 26.3.2] Atendimento de Incidentes</t>
  </si>
  <si>
    <t>SGTB-1406</t>
  </si>
  <si>
    <t>[SGTB] [SP 26.3.2] Atendimento de Solicitações de Serviço</t>
  </si>
  <si>
    <t>SGTB-1405</t>
  </si>
  <si>
    <t>Deploy SP 26.3.1</t>
  </si>
  <si>
    <t>SGTB-1404</t>
  </si>
  <si>
    <t>[SGTB] [SP 26.3.1] Atendimento de Incidentes</t>
  </si>
  <si>
    <t>SGTB-1403</t>
  </si>
  <si>
    <t>[SGTB] [SP 26.3.1] Atendimento de Solicitações de Serviço</t>
  </si>
  <si>
    <t>SGTB-1402</t>
  </si>
  <si>
    <t xml:space="preserve">[MFA- COLABORAR] [TESTE] Teste funcional e disponibilização do ambiente para testes </t>
  </si>
  <si>
    <t>SGTB-1401</t>
  </si>
  <si>
    <t xml:space="preserve"> [MFA- COLABORAR] [BACK-END] Ajustar endoipoint para usuários não coorporativos retornar apenas os sistemas e não as contas </t>
  </si>
  <si>
    <t>SGTB-1400</t>
  </si>
  <si>
    <t>[MFA- COLABORAR] [BACK-END] Criação do endpoint de reset de senha no MFA</t>
  </si>
  <si>
    <t>SGTB-1399</t>
  </si>
  <si>
    <t>[MFA- COLABORAR] [BACK-END] Criação do endpoint de validação do código de acesso</t>
  </si>
  <si>
    <t>SGTB-1398</t>
  </si>
  <si>
    <t>[MFA- COLABORAR] [BACK-END] Criar endpoint de envio/reenvio do código de acesso (Parte 1) e validação de autenticação (Parte 2)</t>
  </si>
  <si>
    <t>SGTB-1397</t>
  </si>
  <si>
    <t>[MFA- COLABORAR] [BACK-END] Criação do endpoint de validação de usuário e senha para usuários não corporativos - Parte 1</t>
  </si>
  <si>
    <t>SGTB-1396</t>
  </si>
  <si>
    <t>[MFA - COLABORAR] [BANCO DE DADOS] Adequação das estruturas de banco de dados para suporte ao MFA</t>
  </si>
  <si>
    <t>SGTB-1395</t>
  </si>
  <si>
    <t>[MFA- COLABORAR] [FRONT-END] Criação das telas e toggles (estrutura visual / HTML)</t>
  </si>
  <si>
    <t>SGTB-1391</t>
  </si>
  <si>
    <t>[THB PI 3/26 MIGRAÇÃO] Executar scripts para os alunos de transferência interna e externa - LOTE 3</t>
  </si>
  <si>
    <t>SGTB-999</t>
  </si>
  <si>
    <t>SGTB-1390</t>
  </si>
  <si>
    <t>[THB PI 3/26 MIGRAÇÃO] Processo de validação dos alunos aptos a migração - LOTE 3</t>
  </si>
  <si>
    <t>SGTB-1389</t>
  </si>
  <si>
    <t>[THB PI 3/26 MIGRAÇÃO] Executar scripts para os alunos de transferência interna e externa - LOTE 2</t>
  </si>
  <si>
    <t>SGTB-1388</t>
  </si>
  <si>
    <t>[THB PI 3/26 MIGRAÇÃO] Processo de validação dos alunos aptos a migração - LOTE 2</t>
  </si>
  <si>
    <t>SGTB-1387</t>
  </si>
  <si>
    <t>[THB PI 3/26 MIGRAÇÃO] Executar scripts para os alunos de transferência interna e externa - LOTE 1</t>
  </si>
  <si>
    <t>SGTB-1386</t>
  </si>
  <si>
    <t>[THB PI 3/26 MIGRAÇÃO] Processo de validação dos alunos aptos a migração - LOTE 1</t>
  </si>
  <si>
    <t>SGTB-1382</t>
  </si>
  <si>
    <t xml:space="preserve">[TBH Tributário] Teste integrado </t>
  </si>
  <si>
    <t>JFTS-3686</t>
  </si>
  <si>
    <t>SGTB-1380</t>
  </si>
  <si>
    <t>[THB Tributário] Criar function para informar a enturmação do aluno - Olimpo</t>
  </si>
  <si>
    <t>SGTB-1379</t>
  </si>
  <si>
    <t>[THB CNPJ] Ajuste nas estruturas de Olimpo</t>
  </si>
  <si>
    <t>SGTB-1378</t>
  </si>
  <si>
    <t>[THB CNPJ] [BANCO DE DADOS] Ajuste nas rotinas referente a tipagem do campo CNPJ - Tabelas</t>
  </si>
  <si>
    <t>SGTB-1375</t>
  </si>
  <si>
    <t>[THB CNPJ]  Adequação da api krt-adm-colacaodigitalsender-ead</t>
  </si>
  <si>
    <t>SGTB-1373</t>
  </si>
  <si>
    <t xml:space="preserve">[THB CNPJ] Ajuste nas estruturas de Web Colaborar </t>
  </si>
  <si>
    <t>SGTB-1372</t>
  </si>
  <si>
    <t>[THB CNPJ] Explorar campos que necessitam de alteração para receber CNPJ Alfanumérico - APIs Colaborar</t>
  </si>
  <si>
    <t>SGTB-1370</t>
  </si>
  <si>
    <t xml:space="preserve">[THB CNPJ] Explorar campos que necessitam de alteração para receber CNPJ Alfanumérico - Olimpo </t>
  </si>
  <si>
    <t>SGTB-1369</t>
  </si>
  <si>
    <t xml:space="preserve">[THB CNPJ] Explorar campos que necessitam de alteração para receber CNPJ Alfanumérico - Banco Colaborar </t>
  </si>
  <si>
    <t>SGTB-1368</t>
  </si>
  <si>
    <t>[THB CNPJ] Explorar campos que necessitam de alteração para receber CNPJ Alfanumérico - Web EAD</t>
  </si>
  <si>
    <t>SGTB-1362</t>
  </si>
  <si>
    <t>[RADE MED] Spike do processo de frequência - Compreender como o processo de frequência e realizado no Olimpo</t>
  </si>
  <si>
    <t>SGTB-1361</t>
  </si>
  <si>
    <t xml:space="preserve">[RADE MED] Processamento dos dados gravados na tabela intermediária - Parte 2 </t>
  </si>
  <si>
    <t>SGTB-1360</t>
  </si>
  <si>
    <t>[RADE MED] Criação da Timer Trigger de processamento de notas</t>
  </si>
  <si>
    <t>SGTB-1359</t>
  </si>
  <si>
    <t xml:space="preserve">[RADE MED] Endpoint/ API  que salvar os dados na tabela intermediária (Consumida pelo RADE) Parte 2 </t>
  </si>
  <si>
    <t>SGTB-1358</t>
  </si>
  <si>
    <t>[RADE MED]  Endpoint/ API  que salvará os dados na tabela intermediária (Consumida pelo RADE)  Parte 1</t>
  </si>
  <si>
    <t>SGTB-1357</t>
  </si>
  <si>
    <t xml:space="preserve">[RADE MED] Criar uma tabela intermediária para salvar os dados de nota que serão encaminhados pelo RADE </t>
  </si>
  <si>
    <t>SGTB-1356</t>
  </si>
  <si>
    <t>[RADE MED] Spike no processo de lançamento de notas - Olimpo</t>
  </si>
  <si>
    <t>SGTB-1355</t>
  </si>
  <si>
    <t xml:space="preserve">[RADE MED] Ajuste na  API de vinculo entre Aluno x Disciplina </t>
  </si>
  <si>
    <t>SGTB-1348</t>
  </si>
  <si>
    <t>[RITM0717322]Solicitar Serviço ao Sistema - Sistema U - (Sistema U) ACO</t>
  </si>
  <si>
    <t>SGTB-1347</t>
  </si>
  <si>
    <t>[INC0790352]Tenho um Erro/Problema com o Sistema - Portal Prisma - Prisma - Cadastro de Comunicados / Banner</t>
  </si>
  <si>
    <t>SGTB-1345</t>
  </si>
  <si>
    <t>[INC0790268]Tenho um Erro/Problema com o Sistema - Extranet - Requerimento</t>
  </si>
  <si>
    <t>SGTB-1338</t>
  </si>
  <si>
    <t>[INC0790227]Tenho um Erro/Problema com o Sistema - Portal Prisma - Prisma - Usuários do Prisma</t>
  </si>
  <si>
    <t>SGTB-1334</t>
  </si>
  <si>
    <t>[INC0790105]Tenho um Erro/Problema com o Sistema - Gerador de Documentos - Documento</t>
  </si>
  <si>
    <t>SGTB-1323</t>
  </si>
  <si>
    <t>[INC0789690]Tenho um Erro/Problema com o Sistema - Portal Prisma - Prisma - Portal Prisma (Banco de Dados)</t>
  </si>
  <si>
    <t>SGTB-1315</t>
  </si>
  <si>
    <t>[RITM0716723]Solicitar Serviço ao Sistema - Olimpo - Olimpo / Professores</t>
  </si>
  <si>
    <t>SGTB-1301</t>
  </si>
  <si>
    <t>[RITM0711279]Solicitar Serviço ao Sistema - AVA Presencial/Moodle - Acesso ao AVA/Disciplina</t>
  </si>
  <si>
    <t>SGTB-1299</t>
  </si>
  <si>
    <t>[RITM0713617]Solicitar Serviço ao Sistema - Prisma - Licenças Dynamics</t>
  </si>
  <si>
    <t>SGTB-1298</t>
  </si>
  <si>
    <t>[RITM0713669]Solicitar Serviço ao Sistema - Prisma - Licenças Dynamics</t>
  </si>
  <si>
    <t>SGTB-1297</t>
  </si>
  <si>
    <t>[RITM0714439]Solicitar Serviço ao Sistema - Prisma - Licenças Dynamics</t>
  </si>
  <si>
    <t>SGTB-1296</t>
  </si>
  <si>
    <t>[RITM0714880]Solicitar Serviço ao Sistema - Prisma - Licenças Dynamics</t>
  </si>
  <si>
    <t>SGTB-1261</t>
  </si>
  <si>
    <t>[RITM0713105]Solicitar um serviço para o Sistema Colaborar - Acadêmico - Operações Acadêmicas EAD - Docentes - Lançamento de notas e atividades</t>
  </si>
  <si>
    <t>SGTB-1259</t>
  </si>
  <si>
    <t>[RITM0715146]Solicitar Serviço ao Sistema - Sistema U - (Sistema U) ACO</t>
  </si>
  <si>
    <t>SGTB-1256</t>
  </si>
  <si>
    <t>[RITM0715022]Solicitar Serviço ao Sistema - Portal do Professor - Portal do Professor</t>
  </si>
  <si>
    <t>SGTB-1235</t>
  </si>
  <si>
    <t>[RITM0712047]Solicitar um serviço para o Sistema Colaborar - Colaborar - Matricula (DGA)</t>
  </si>
  <si>
    <t>SGTB-1224</t>
  </si>
  <si>
    <t>[RITM0711761]Solicitar um Serviço de Liberação de Acesso e Reset de Senha - Colaborar</t>
  </si>
  <si>
    <t>SGTB-1186</t>
  </si>
  <si>
    <t xml:space="preserve">[RITM0712511]Solicitar um serviço para o Sistema Colaborar - Administrativo (DGA) - Operação Secretaria EAD: Ofertas - Histórico - Notas e Frequências - Diploma - Colação - </t>
  </si>
  <si>
    <t>SGTB-1166</t>
  </si>
  <si>
    <t>[RITM0711922]Solicitar Serviço ao Sistema - Portal do Professor - Portal do Professor</t>
  </si>
  <si>
    <t>SGTB-1127</t>
  </si>
  <si>
    <t>[RITM0710936]Solicitar Serviço ao Sistema - Sistema U - Sistema U</t>
  </si>
  <si>
    <t>SGTB-1075</t>
  </si>
  <si>
    <t>[RITM0710850]Solicitar Serviço ao Sistema - Portal do Professor - Portal do Professor</t>
  </si>
  <si>
    <t>SGTB-1057</t>
  </si>
  <si>
    <t>[RITM0706144]Solicitar um Serviço de Liberação de Acesso e Reset de Senha - Atualização de dados cadastrais/gestor imediato</t>
  </si>
  <si>
    <t>SGTB-1045</t>
  </si>
  <si>
    <t>[RITM0709663]Solicitar Serviço ao Sistema - Sistema U - Sistema U</t>
  </si>
  <si>
    <t>SGTB-1044</t>
  </si>
  <si>
    <t>[RITM0709534]Solicitar Serviço ao Sistema - Sistema U - Sistema U</t>
  </si>
  <si>
    <t>SGTB-1012</t>
  </si>
  <si>
    <t>[RITM0708671]Solicitar Serviço ao Sistema - Portal do Professor - Portal do Professor</t>
  </si>
  <si>
    <t>SGTB-1011</t>
  </si>
  <si>
    <t>[RITM0708618]Solicitar Serviço ao Sistema - Portal do Professor - Portal do Professor</t>
  </si>
  <si>
    <t>SGTB-1008</t>
  </si>
  <si>
    <t>[RITM0708581]Solicitar Serviço ao Sistema - Portal do Professor - Portal do Professor</t>
  </si>
  <si>
    <t>SGTB-1004</t>
  </si>
  <si>
    <t>[RITM0708462]Solicitar Serviço ao Sistema - Prisma - Licenças Dynamics</t>
  </si>
  <si>
    <t>SGTB-1003</t>
  </si>
  <si>
    <t>[RITM0708430]Solicitar Serviço ao Sistema - Prisma - Licenças Dynamics</t>
  </si>
  <si>
    <t>SGTB-993</t>
  </si>
  <si>
    <t>[RITM0708357]Solicitar Serviço ao Sistema - Portal do Professor - Portal do Professor</t>
  </si>
  <si>
    <t>SGTB-992</t>
  </si>
  <si>
    <t>[RITM0708356]Solicitar Serviço ao Sistema - Portal do Professor - Portal do Professor</t>
  </si>
  <si>
    <t>SGTB-976</t>
  </si>
  <si>
    <t>[RITM0705227]Solicitar Serviço ao Sistema - AVA Presencial - Moodle (LMS) - Criação de usuário Administrativo</t>
  </si>
  <si>
    <t>SGTB-867</t>
  </si>
  <si>
    <t>[RITM0706568]Solicitar Serviço ao Sistema - Portal do Professor - Portal do Professor</t>
  </si>
  <si>
    <t>SGTB-865</t>
  </si>
  <si>
    <t>[INC0780002]Tenho um Erro/Problema com o Sistema - Portal Prisma - Prisma</t>
  </si>
  <si>
    <t>SGTB-706</t>
  </si>
  <si>
    <t>[RITM0702813]Solicitar Serviço ao Sistema - Prisma - Portal Prisma (PortalUnificado)</t>
  </si>
  <si>
    <t>SGTB-640</t>
  </si>
  <si>
    <t>[RITM0700773]Solicitar um Serviço de Liberação de Acesso e Reset de Senha - Colaborar</t>
  </si>
  <si>
    <t>SGTB-83</t>
  </si>
  <si>
    <t>[KT Secretaria] KT processos de secretaria R66 para Thunderbolts</t>
  </si>
  <si>
    <t>SGTB-247</t>
  </si>
  <si>
    <t>SGSE-4830</t>
  </si>
  <si>
    <t>[SGSE] SP 26.4.1;[SGSE] SP 26.3.6</t>
  </si>
  <si>
    <t>[SGSE] PI 4/26</t>
  </si>
  <si>
    <t>[INC0822949]Tenho um Erro/Problema com o PTC - Dynamics Athenas - Alocação e disponibilização de disciplinas</t>
  </si>
  <si>
    <t>SGSE-4829</t>
  </si>
  <si>
    <t>[SGSE] PI 3/26;[SGSE] PI 4/26</t>
  </si>
  <si>
    <t>[INC0822887]Tenho um Erro/Problema com o PTC - Dynamics Athenas - Alocação e disponibilização de disciplinas</t>
  </si>
  <si>
    <t>SGSE-4828</t>
  </si>
  <si>
    <t>[SGSE] SP 26.3.6</t>
  </si>
  <si>
    <t>[SGSE] PI 3/26</t>
  </si>
  <si>
    <t>[INC0822872]Tenho um Erro/Problema com o PTC - Dynamics Athenas - Alocação e disponibilização de disciplinas</t>
  </si>
  <si>
    <t>SGSE-4826</t>
  </si>
  <si>
    <t>[INC0822867]Tenho um Erro/Problema com o PTC - Dynamics Athenas - Alocação e disponibilização de disciplinas</t>
  </si>
  <si>
    <t>SGSE-4824</t>
  </si>
  <si>
    <t>[INC0820060]Tenho um Erro/Problema com o PTC - Dynamics Athenas - Alocação e disponibilização de disciplinas</t>
  </si>
  <si>
    <t>SGSE-4823</t>
  </si>
  <si>
    <t>[INC0810893]Tenho um Erro/Problema com o Sistema - AVA Presencial/Moodle - Acesso ao AVA/Disciplina</t>
  </si>
  <si>
    <t>SGSE-4822</t>
  </si>
  <si>
    <t>SGSE-4821</t>
  </si>
  <si>
    <t>[INC0819549]Tenho um Erro/Problema com o PTC - Ambiente do Aluno / AVA Sofia - Aulas</t>
  </si>
  <si>
    <t>SGSE-4820</t>
  </si>
  <si>
    <t>[INC0822672]Tenho um Erro/Problema com o PTC - Dynamics Athenas - Alocação e disponibilização de disciplinas</t>
  </si>
  <si>
    <t>SGSE-4819</t>
  </si>
  <si>
    <t>[INC0822671]Tenho um Erro/Problema com o PTC - Dynamics Athenas - Alocação e disponibilização de disciplinas</t>
  </si>
  <si>
    <t>SGSE-4818</t>
  </si>
  <si>
    <t>[INC0822652]Tenho um Erro/Problema com o PTC - Dynamics Athenas - Alocação e disponibilização de disciplinas</t>
  </si>
  <si>
    <t>SGSE-4816</t>
  </si>
  <si>
    <t>[INC0822109]Tenho um Erro/Problema com o PTC - Ambiente do Aluno / AVA Sofia - Visão de disciplinas</t>
  </si>
  <si>
    <t>SGSE-4815</t>
  </si>
  <si>
    <t>[INC0822540]Tenho um Erro/Problema com o PTC - Dynamics Athenas - Alocação e disponibilização de disciplinas</t>
  </si>
  <si>
    <t>SGSE-4812</t>
  </si>
  <si>
    <t>[INC0822487]Tenho um Erro/Problema com o PTC - Dynamics Athenas - Alocação e disponibilização de disciplinas</t>
  </si>
  <si>
    <t>SGSE-4811</t>
  </si>
  <si>
    <t>[INC0805785]Tenho um Erro/Problema com o PTC - Ambiente do Aluno / AVA Sofia - Notas e Correções</t>
  </si>
  <si>
    <t>SGSE-4809</t>
  </si>
  <si>
    <t>[INC0822421]Tenho um Erro/Problema com o PTC - Dynamics Athenas - Alocação e disponibilização de disciplinas</t>
  </si>
  <si>
    <t>SGSE-4808</t>
  </si>
  <si>
    <t>[INC0821397]Tenho um Erro/Problema com o PTC - Dynamics Athenas - Alocação e disponibilização de disciplinas</t>
  </si>
  <si>
    <t>SGSE-4807</t>
  </si>
  <si>
    <t>[INC0819390]Tenho um Erro/Problema com o PTC - Dynamics Athenas - Alocação e disponibilização de disciplinas</t>
  </si>
  <si>
    <t>SGSE-4806</t>
  </si>
  <si>
    <t>[INC0817546]Tenho um Erro/Problema com o PTC - Ambiente do Aluno / AVA Sofia - Aulas</t>
  </si>
  <si>
    <t>SGSE-4803</t>
  </si>
  <si>
    <t>SGSE-4800</t>
  </si>
  <si>
    <t>[INC0821490]Tenho um Erro/Problema com o PTC - Dynamics Athenas - Alocação e disponibilização de disciplinas</t>
  </si>
  <si>
    <t>SGSE-4799</t>
  </si>
  <si>
    <t>[INC0821486]Tenho um Erro/Problema com o PTC - Dynamics Athenas - Alocação e disponibilização de disciplinas</t>
  </si>
  <si>
    <t>SGSE-4797</t>
  </si>
  <si>
    <t>SGSE-4796</t>
  </si>
  <si>
    <t>[INC0821384]Tenho um Erro/Problema com o PTC - Dynamics Athenas - Alocação e disponibilização de disciplinas</t>
  </si>
  <si>
    <t>SGSE-4792</t>
  </si>
  <si>
    <t>[INC0821356]Tenho um Erro/Problema com o PTC - Dynamics Athenas - Alocação e disponibilização de disciplinas</t>
  </si>
  <si>
    <t>SGSE-4790</t>
  </si>
  <si>
    <t>[INC0821351]Tenho um Erro/Problema com o PTC - Dynamics Athenas - Alocação e disponibilização de disciplinas</t>
  </si>
  <si>
    <t>SGSE-4787</t>
  </si>
  <si>
    <t>[INC0821301]Tenho um Erro/Problema com o PTC - Dynamics Athenas - Alocação e disponibilização de disciplinas</t>
  </si>
  <si>
    <t>SGSE-4786</t>
  </si>
  <si>
    <t>[INC0821294]Tenho um Erro/Problema com o PTC - Dynamics Athenas - Alocação e disponibilização de disciplinas</t>
  </si>
  <si>
    <t>SGSE-4785</t>
  </si>
  <si>
    <t>[INC0821291]Tenho um Erro/Problema com o PTC - Dynamics Athenas - Alocação e disponibilização de disciplinas</t>
  </si>
  <si>
    <t>SGSE-4784</t>
  </si>
  <si>
    <t>[INC0821270]Tenho um Erro/Problema com o PTC - Dynamics Athenas - Alocação e disponibilização de disciplinas</t>
  </si>
  <si>
    <t>SGSE-4783</t>
  </si>
  <si>
    <t>[INC0821207]Tenho um Erro/Problema com o PTC - Dynamics Athenas - Alocação e disponibilização de disciplinas</t>
  </si>
  <si>
    <t>SGSE-4782</t>
  </si>
  <si>
    <t>[INC0821206]Tenho um Erro/Problema com o PTC - Dynamics Athenas - Alocação e disponibilização de disciplinas</t>
  </si>
  <si>
    <t>SGSE-4780</t>
  </si>
  <si>
    <t>[INC0820936]Tenho um Erro/Problema com o PTC - Dynamics Athenas - Alocação e disponibilização de disciplinas</t>
  </si>
  <si>
    <t>SGSE-4779</t>
  </si>
  <si>
    <t>[INC0820908]Tenho um Erro/Problema com o PTC - Dynamics Athenas - Alocação e disponibilização de disciplinas</t>
  </si>
  <si>
    <t>SGSE-4778</t>
  </si>
  <si>
    <t>[INC0820894]Tenho um Erro/Problema com o PTC - Dynamics Athenas - Alocação e disponibilização de disciplinas</t>
  </si>
  <si>
    <t>SGSE-4750</t>
  </si>
  <si>
    <t>[INC0820818]Tenho um Erro/Problema com o PTC - Dynamics Athenas - Alocação e disponibilização de disciplinas</t>
  </si>
  <si>
    <t>SGSE-4747</t>
  </si>
  <si>
    <t>[INC0820802]Tenho um Erro/Problema com o PTC - Dynamics Athenas - Alocação e disponibilização de disciplinas</t>
  </si>
  <si>
    <t>SGSE-4746</t>
  </si>
  <si>
    <t>[INC0820793]Tenho um Erro/Problema com o PTC - Dynamics Athenas - Alocação e disponibilização de disciplinas</t>
  </si>
  <si>
    <t>SGSE-4745</t>
  </si>
  <si>
    <t>[INC0820741]Tenho um Erro/Problema com o PTC - Dynamics Athenas - Alocação e disponibilização de disciplinas</t>
  </si>
  <si>
    <t>SGSE-4743</t>
  </si>
  <si>
    <t>SGSE-4742</t>
  </si>
  <si>
    <t>[INC0819993]Tenho um Erro/Problema com o PTC - Dynamics Athenas - Alocação e disponibilização de disciplinas</t>
  </si>
  <si>
    <t>SGSE-4741</t>
  </si>
  <si>
    <t>[INC0819983]Tenho um Erro/Problema com o PTC - Dynamics Athenas - Alocação e disponibilização de disciplinas</t>
  </si>
  <si>
    <t>SGSE-4740</t>
  </si>
  <si>
    <t>[INC0819977]Tenho um Erro/Problema com o PTC - Dynamics Athenas - Alocação e disponibilização de disciplinas</t>
  </si>
  <si>
    <t>SGSE-4739</t>
  </si>
  <si>
    <t>[INC0819972]Tenho um Erro/Problema com o PTC - Dynamics Athenas - Alocação e disponibilização de disciplinas</t>
  </si>
  <si>
    <t>SGSE-4738</t>
  </si>
  <si>
    <t>[INC0819951]Tenho um Erro/Problema com o PTC - Dynamics Athenas - Alocação e disponibilização de disciplinas</t>
  </si>
  <si>
    <t>SGSE-4737</t>
  </si>
  <si>
    <t>[INC0819936]Tenho um Erro/Problema com o PTC - Dynamics Athenas - Alocação e disponibilização de disciplinas</t>
  </si>
  <si>
    <t>SGSE-4736</t>
  </si>
  <si>
    <t>[INC0819901]Tenho um Erro/Problema com o PTC - Dynamics Athenas - Alocação e disponibilização de disciplinas</t>
  </si>
  <si>
    <t>SGSE-4735</t>
  </si>
  <si>
    <t>[INC0819865]Tenho um Erro/Problema com o PTC - Dynamics Athenas - Alocação e disponibilização de disciplinas</t>
  </si>
  <si>
    <t>SGSE-4730</t>
  </si>
  <si>
    <t>[INC0805092]Tenho um Erro/Problema com o PTC - Ambiente do Aluno / AVA Sofia - Secretaria - Envio documentos</t>
  </si>
  <si>
    <t>SGSE-4728</t>
  </si>
  <si>
    <t>[INC0819786]Tenho um Erro/Problema com o PTC - Dynamics Athenas - Alocação e disponibilização de disciplinas</t>
  </si>
  <si>
    <t>SGSE-4720</t>
  </si>
  <si>
    <t>[INC0819724]Tenho um Erro/Problema com o PTC - Dynamics Athenas - Alocação e disponibilização de disciplinas</t>
  </si>
  <si>
    <t>SGSE-4718</t>
  </si>
  <si>
    <t>[INC0819669]Tenho um Erro/Problema com o PTC - Dynamics Athenas - Alocação e disponibilização de disciplinas</t>
  </si>
  <si>
    <t>SGSE-4713</t>
  </si>
  <si>
    <t>SGSE-4712</t>
  </si>
  <si>
    <t>[INC0819650]Tenho um Erro/Problema com o PTC - Dynamics Athenas - Alocação e disponibilização de disciplinas</t>
  </si>
  <si>
    <t>SGSE-4707</t>
  </si>
  <si>
    <t>[INC0819399]Tenho um Erro/Problema com o PTC - Dynamics Athenas - Alocação e disponibilização de disciplinas</t>
  </si>
  <si>
    <t>SGSE-4706</t>
  </si>
  <si>
    <t>SGSE-4705</t>
  </si>
  <si>
    <t>[INC0819348]Tenho um Erro/Problema com o PTC - Dynamics Athenas - Alocação e disponibilização de disciplinas</t>
  </si>
  <si>
    <t>SGSE-4703</t>
  </si>
  <si>
    <t>[INC0819309]Tenho um Erro/Problema com o PTC - Dynamics Athenas - Alocação e disponibilização de disciplinas</t>
  </si>
  <si>
    <t>SGSE-4702</t>
  </si>
  <si>
    <t>[INC0819298]Tenho um Erro/Problema com o PTC - Dynamics Athenas - Alocação e disponibilização de disciplinas</t>
  </si>
  <si>
    <t>SGSE-4701</t>
  </si>
  <si>
    <t>[INC0819154]Tenho um Erro/Problema com o PTC - Dynamics Athenas - Alocação e disponibilização de disciplinas</t>
  </si>
  <si>
    <t>SGSE-4700</t>
  </si>
  <si>
    <t>[INC0789008]Tenho um Erro/Problema com o PTC - Dynamics Athenas - Alocação e disponibilização de disciplinas</t>
  </si>
  <si>
    <t>SGSE-4696</t>
  </si>
  <si>
    <t>[INC0811487]Tenho um Erro/Problema com o PTC - Ambiente do Aluno / AVA Sofia - Visão de disciplinas</t>
  </si>
  <si>
    <t>SGSE-4694</t>
  </si>
  <si>
    <t>[INC0819134]Tenho um Erro/Problema com o PTC - Dynamics Athenas - Alocação e disponibilização de disciplinas</t>
  </si>
  <si>
    <t>SGSE-4693</t>
  </si>
  <si>
    <t>[INC0818801]Tenho um Erro/Problema com o PTC - Dynamics Athenas - Efetivação da Matrícula</t>
  </si>
  <si>
    <t>SGSE-4692</t>
  </si>
  <si>
    <t>[INC0818395]Tenho um Erro/Problema com o PTC - Dynamics Athenas - Alocação e disponibilização de disciplinas</t>
  </si>
  <si>
    <t>SGSE-4691</t>
  </si>
  <si>
    <t>[INC0818327]Tenho um Erro/Problema com o PTC - Ambiente do Aluno / AVA Sofia - Escolha de Disciplinas Optativas/Eletivas</t>
  </si>
  <si>
    <t>SGSE-4684</t>
  </si>
  <si>
    <t>[INC0818929]Tenho um Erro/Problema com o PTC - Dynamics Athenas - Alocação e disponibilização de disciplinas</t>
  </si>
  <si>
    <t>SGSE-4679</t>
  </si>
  <si>
    <t>[INC0818890]Tenho um Erro/Problema com o PTC - Dynamics Athenas - Alocação e disponibilização de disciplinas</t>
  </si>
  <si>
    <t>SGSE-4654</t>
  </si>
  <si>
    <t>[INC0818787]Tenho um Erro/Problema com o PTC - Dynamics Athenas - Alocação e disponibilização de disciplinas</t>
  </si>
  <si>
    <t>SGSE-4653</t>
  </si>
  <si>
    <t>[INC0818785]Tenho um Erro/Problema com o PTC - Dynamics Athenas - Alocação e disponibilização de disciplinas</t>
  </si>
  <si>
    <t>SGSE-4652</t>
  </si>
  <si>
    <t>[INC0793594]Tenho um Erro/Problema com o PTC - Ambiente do Aluno / AVA Sofia - Detalhes do curso</t>
  </si>
  <si>
    <t>SGSE-4651</t>
  </si>
  <si>
    <t>[INC0817267]Tenho um Erro/Problema com o PTC - Ambiente do Aluno / AVA Sofia - Visão de disciplinas</t>
  </si>
  <si>
    <t>SGSE-4650</t>
  </si>
  <si>
    <t>[INC0818492]Tenho um Erro/Problema com o PTC - Dynamics Athenas - Alocação e disponibilização de disciplinas</t>
  </si>
  <si>
    <t>SGSE-4649</t>
  </si>
  <si>
    <t>[INC0818444]Tenho um Erro/Problema com o PTC - Dynamics Athenas - Alocação e disponibilização de disciplinas</t>
  </si>
  <si>
    <t>SGSE-4648</t>
  </si>
  <si>
    <t>SGSE-4647</t>
  </si>
  <si>
    <t>[INC0790661]Tenho um Erro/Problema com o PTC - Ambiente do Aluno / AVA Sofia - Visão de disciplinas</t>
  </si>
  <si>
    <t>SGSE-4646</t>
  </si>
  <si>
    <t>[INC0789601]Tenho um Erro/Problema com o PTC - Ambiente do Aluno / AVA Sofia - Visão de disciplinas</t>
  </si>
  <si>
    <t>SGSE-4645</t>
  </si>
  <si>
    <t>[INC0812622]Tenho um Erro/Problema no Dynamics - Gestão de unidades - Reportar um erro/problema</t>
  </si>
  <si>
    <t>SGSE-4644</t>
  </si>
  <si>
    <t>[INC0816232]Tenho um Erro/Problema com o PTC - Dynamics Athenas - Evasão</t>
  </si>
  <si>
    <t>SGSE-4643</t>
  </si>
  <si>
    <t>[INC0818187]Tenho um Erro/Problema com o PTC - Dynamics Athenas - Alocação e disponibilização de disciplinas</t>
  </si>
  <si>
    <t>SGSE-4642</t>
  </si>
  <si>
    <t>[INC0818164]Tenho um Erro/Problema com o PTC - Dynamics Athenas - Alocação e disponibilização de disciplinas</t>
  </si>
  <si>
    <t>SGSE-4641</t>
  </si>
  <si>
    <t>SGSE-4640</t>
  </si>
  <si>
    <t>[INC0818118]Tenho um Erro/Problema com o PTC - Dynamics Athenas - Alocação e disponibilização de disciplinas</t>
  </si>
  <si>
    <t>SGSE-4639</t>
  </si>
  <si>
    <t>[INC0816233]Tenho um Erro/Problema com o PTC - Ingresso - Captação - Área do Candidato</t>
  </si>
  <si>
    <t>SGSE-4638</t>
  </si>
  <si>
    <t>[INC0818078]Tenho um Erro/Problema com o PTC - Dynamics Athenas - Alocação e disponibilização de disciplinas</t>
  </si>
  <si>
    <t>SGSE-4637</t>
  </si>
  <si>
    <t>[INC0817969]Tenho um Erro/Problema com o PTC - Dynamics Athenas - Alocação e disponibilização de disciplinas</t>
  </si>
  <si>
    <t>SGSE-4636</t>
  </si>
  <si>
    <t>[INC0817965]Tenho um Erro/Problema com o PTC - Dynamics Athenas - Alocação e disponibilização de disciplinas</t>
  </si>
  <si>
    <t>SGSE-4618</t>
  </si>
  <si>
    <t>[DT - Orquestrador] Teste completo da solução do Orquestrador - Matrícula e Rematrícula</t>
  </si>
  <si>
    <t>SGSE-4615</t>
  </si>
  <si>
    <t>Levantamento de débitos tecnicos para a proxima PI</t>
  </si>
  <si>
    <t>SGSE-4614</t>
  </si>
  <si>
    <t>Validar a geração do Histórico Curricular no Plugin de alocação de disciplinas</t>
  </si>
  <si>
    <t>SGSE-4613</t>
  </si>
  <si>
    <t>[INC0817750]Tenho um Erro/Problema com o PTC - Dynamics Athenas - Alocação e disponibilização de disciplinas</t>
  </si>
  <si>
    <t>SGSE-4612</t>
  </si>
  <si>
    <t>[INC0817560]Tenho um Erro/Problema com o PTC - Dynamics Athenas - Alocação e disponibilização de disciplinas</t>
  </si>
  <si>
    <t>SGSE-4611</t>
  </si>
  <si>
    <t>[INC0817555]Tenho um Erro/Problema com o PTC - Dynamics Athenas - Alocação e disponibilização de disciplinas</t>
  </si>
  <si>
    <t>SGSE-4610</t>
  </si>
  <si>
    <t>[INC0817552]Tenho um Erro/Problema com o PTC - Dynamics Athenas - Alocação e disponibilização de disciplinas</t>
  </si>
  <si>
    <t>SGSE-4608</t>
  </si>
  <si>
    <t>[SGSE] SP 26.3.5;[SGSE] SP 26.3.6</t>
  </si>
  <si>
    <t>[INC0817420]Tenho um Erro/Problema com o PTC - Dynamics Athenas - Alocação e disponibilização de disciplinas</t>
  </si>
  <si>
    <t>SGSE-4606</t>
  </si>
  <si>
    <t>[INC0817414]Tenho um Erro/Problema com o PTC - Dynamics Athenas - Alocação e disponibilização de disciplinas</t>
  </si>
  <si>
    <t>SGSE-4603</t>
  </si>
  <si>
    <t>[SGSE] SP 26.3.5</t>
  </si>
  <si>
    <t>[INC0817364]Tenho um Erro/Problema com o PTC - Dynamics Athenas - Alocação e disponibilização de disciplinas</t>
  </si>
  <si>
    <t>SGSE-4602</t>
  </si>
  <si>
    <t>[INC0817160]Tenho um Erro/Problema com o PTC - Dynamics Athenas - Alocação e disponibilização de disciplinas</t>
  </si>
  <si>
    <t>SGSE-4600</t>
  </si>
  <si>
    <t>[INC0817104]Tenho um Erro/Problema com o PTC - Dynamics Athenas - Alocação e disponibilização de disciplinas</t>
  </si>
  <si>
    <t>SGSE-4599</t>
  </si>
  <si>
    <t>[INC0817092]Tenho um Erro/Problema com o PTC - Dynamics Athenas - Alocação e disponibilização de disciplinas</t>
  </si>
  <si>
    <t>SGSE-4598</t>
  </si>
  <si>
    <t>[INC0817083]Tenho um Erro/Problema com o PTC - Dynamics Athenas - Alocação e disponibilização de disciplinas</t>
  </si>
  <si>
    <t>SGSE-4597</t>
  </si>
  <si>
    <t>Padronizar nomes de turmas antigas para o novo padrão de composição</t>
  </si>
  <si>
    <t>SGSE-4595</t>
  </si>
  <si>
    <t>[INC0807834]Tenho um Erro/Problema com o PTC - Ambiente do Aluno / AVA Sofia - Visão de disciplinas</t>
  </si>
  <si>
    <t>SGSE-4594</t>
  </si>
  <si>
    <t>[SGSE] SP 26.4.1;[SGSE] SP 26.3.5;[SGSE] SP 26.3.6</t>
  </si>
  <si>
    <t>SGSE-4592</t>
  </si>
  <si>
    <t>[INC0816967]Tenho um Erro/Problema com o PTC - Dynamics Athenas - Alocação e disponibilização de disciplinas</t>
  </si>
  <si>
    <t>SGSE-4591</t>
  </si>
  <si>
    <t>[INC0816940]Tenho um Erro/Problema com o PTC - Dynamics Athenas - Alocação e disponibilização de disciplinas</t>
  </si>
  <si>
    <t>SGSE-4589</t>
  </si>
  <si>
    <t>[INC0816901]Tenho um Erro/Problema com o PTC - Dynamics Athenas - Alocação e disponibilização de disciplinas</t>
  </si>
  <si>
    <t>SGSE-4588</t>
  </si>
  <si>
    <t>[INC0816746]Tenho um Erro/Problema com o PTC - Dynamics Athenas - Alocação e disponibilização de disciplinas</t>
  </si>
  <si>
    <t>SGSE-4587</t>
  </si>
  <si>
    <t>[INC0816714]Tenho um Erro/Problema com o PTC - Dynamics Athenas - Alocação e disponibilização de disciplinas</t>
  </si>
  <si>
    <t>SGSE-4585</t>
  </si>
  <si>
    <t>[INC0814485]Tenho um Erro/Problema com o PTC - Ambiente do Aluno / AVA Sofia - Visão de disciplinas</t>
  </si>
  <si>
    <t>SGSE-4584</t>
  </si>
  <si>
    <t>[INC0815402]Tenho um Erro/Problema com o PTC - Ambiente do Aluno / AVA Sofia - Visão de disciplinas</t>
  </si>
  <si>
    <t>SGSE-4583</t>
  </si>
  <si>
    <t>[INC0815508]Tenho um Erro/Problema com o PTC - Ambiente do Aluno / AVA Sofia - Visão de disciplinas</t>
  </si>
  <si>
    <t>SGSE-4580</t>
  </si>
  <si>
    <t>[INC0816301]Tenho um Erro/Problema com o PTC - Dynamics Athenas - Alocação e disponibilização de disciplinas</t>
  </si>
  <si>
    <t>SGSE-4574</t>
  </si>
  <si>
    <t>[INC0816255]Tenho um Erro/Problema com o PTC - Dynamics Athenas - Alocação e disponibilização de disciplinas</t>
  </si>
  <si>
    <t>SGSE-4571</t>
  </si>
  <si>
    <t>[INC0816202]Tenho um Erro/Problema com o PTC - Dynamics Athenas - Alocação e disponibilização de disciplinas</t>
  </si>
  <si>
    <t>SGSE-4570</t>
  </si>
  <si>
    <t>[INC0815743]Tenho um Erro/Problema com o PTC - Ambiente do Aluno / AVA Sofia - Escolha de Disciplinas Optativas/Eletivas</t>
  </si>
  <si>
    <t>SGSE-4569</t>
  </si>
  <si>
    <t>[Enabler] | Adequar console para excluir e/ou criar o Histórico Curricular parcial após alteração de matriz</t>
  </si>
  <si>
    <t>SGSE-4568</t>
  </si>
  <si>
    <t>[INC0816127]Tenho um Erro/Problema com o PTC - Dynamics Athenas - Alocação e disponibilização de disciplinas</t>
  </si>
  <si>
    <t>SGSE-4567</t>
  </si>
  <si>
    <t>[INC0816074]Tenho um Erro/Problema com o PTC - Dynamics Athenas - Alocação e disponibilização de disciplinas</t>
  </si>
  <si>
    <t>SGSE-4566</t>
  </si>
  <si>
    <t>[INC0816025]Tenho um Erro/Problema com o PTC - Dynamics Athenas - Alocação e disponibilização de disciplinas</t>
  </si>
  <si>
    <t>SGSE-4565</t>
  </si>
  <si>
    <t>[INC0813467]Tenho um Erro/Problema com o PTC - Ambiente do Aluno / AVA Sofia - Visão de disciplinas</t>
  </si>
  <si>
    <t>SGSE-4564</t>
  </si>
  <si>
    <t>[INC0813569]Tenho um Erro/Problema com o PTC - Ambiente do Aluno / AVA Sofia - Visão de disciplinas</t>
  </si>
  <si>
    <t>SGSE-4562</t>
  </si>
  <si>
    <t>[INC0815748]Tenho um Erro/Problema com o PTC - Dynamics Athenas - Alocação e disponibilização de disciplinas</t>
  </si>
  <si>
    <t>SGSE-4561</t>
  </si>
  <si>
    <t>[INC0815746]Tenho um Erro/Problema com o PTC - Dynamics Athenas - Alocação e disponibilização de disciplinas</t>
  </si>
  <si>
    <t>SGSE-4560</t>
  </si>
  <si>
    <t>[INC0815745]Tenho um Erro/Problema com o PTC - Dynamics Athenas - Alocação e disponibilização de disciplinas</t>
  </si>
  <si>
    <t>SGSE-4559</t>
  </si>
  <si>
    <t>[INC0815742]Tenho um Erro/Problema com o PTC - Dynamics Athenas - Alocação e disponibilização de disciplinas</t>
  </si>
  <si>
    <t>SGSE-4558</t>
  </si>
  <si>
    <t>[INC0815639]Tenho um Erro/Problema com o PTC - Dynamics Athenas - Alocação e disponibilização de disciplinas</t>
  </si>
  <si>
    <t>SGSE-4557</t>
  </si>
  <si>
    <t>[INC0815628]Tenho um Erro/Problema com o PTC - Dynamics Athenas - Alocação e disponibilização de disciplinas</t>
  </si>
  <si>
    <t>SGSE-4556</t>
  </si>
  <si>
    <t>[INC0815622]Tenho um Erro/Problema com o PTC - Dynamics Athenas - Alocação e disponibilização de disciplinas</t>
  </si>
  <si>
    <t>SGSE-4555</t>
  </si>
  <si>
    <t>[INC0815565]Tenho um Erro/Problema com o PTC - Dynamics Athenas - Alocação e disponibilização de disciplinas</t>
  </si>
  <si>
    <t>SGSE-4554</t>
  </si>
  <si>
    <t>[INC0815548]Tenho um Erro/Problema com o PTC - Dynamics Athenas - Alocação e disponibilização de disciplinas</t>
  </si>
  <si>
    <t>SGSE-4553</t>
  </si>
  <si>
    <t>[INC0815536]Tenho um Erro/Problema com o PTC - Dynamics Athenas - Alocação e disponibilização de disciplinas</t>
  </si>
  <si>
    <t>SGSE-4552</t>
  </si>
  <si>
    <t>[INC0807800]Tenho um Erro/Problema com o PTC - Ambiente do Aluno / AVA Sofia - Calendário Acadêmico</t>
  </si>
  <si>
    <t>SGSE-4551</t>
  </si>
  <si>
    <t>[INC0815496]Tenho um Erro/Problema com o PTC - Dynamics Athenas - Alocação e disponibilização de disciplinas</t>
  </si>
  <si>
    <t>SGSE-4550</t>
  </si>
  <si>
    <t>[INC0812961]Tenho um Erro/Problema com o PTC - Ambiente do Aluno / AVA Sofia - Assistente virtual - Conteúdo</t>
  </si>
  <si>
    <t>SGSE-4549</t>
  </si>
  <si>
    <t>[INC0815492]Tenho um Erro/Problema com o PTC - Dynamics Athenas - Alocação e disponibilização de disciplinas</t>
  </si>
  <si>
    <t>SGSE-4548</t>
  </si>
  <si>
    <t>[INC0812939]Tenho um Erro/Problema com o PTC - Ambiente do Aluno / AVA Sofia - Assistente virtual - Conteúdo</t>
  </si>
  <si>
    <t>SGSE-4547</t>
  </si>
  <si>
    <t>[INC0815432]Tenho um Erro/Problema com o PTC - Dynamics Athenas - Alocação e disponibilização de disciplinas</t>
  </si>
  <si>
    <t>SGSE-4546</t>
  </si>
  <si>
    <t>[INC0815411]Tenho um Erro/Problema com o PTC - Dynamics Athenas - Alocação e disponibilização de disciplinas</t>
  </si>
  <si>
    <t>SGSE-4543</t>
  </si>
  <si>
    <t>[INC0815248]Tenho um Erro/Problema com o PTC - Dynamics Athenas - Alocação e disponibilização de disciplinas</t>
  </si>
  <si>
    <t>SGSE-4542</t>
  </si>
  <si>
    <t>[INC0815222]Tenho um Erro/Problema com o PTC - Dynamics Athenas - Alocação e disponibilização de disciplinas</t>
  </si>
  <si>
    <t>SGSE-4541</t>
  </si>
  <si>
    <t>[INC0815203]Tenho um Erro/Problema com o PTC - Dynamics Athenas - Alocação e disponibilização de disciplinas</t>
  </si>
  <si>
    <t>SGSE-4540</t>
  </si>
  <si>
    <t>[INC0815189]Tenho um Erro/Problema com o PTC - Dynamics Athenas - Alocação e disponibilização de disciplinas</t>
  </si>
  <si>
    <t>SGSE-4539</t>
  </si>
  <si>
    <t>[INC0815188]Tenho um Erro/Problema com o PTC - Dynamics Athenas - Alocação e disponibilização de disciplinas</t>
  </si>
  <si>
    <t>SGSE-4538</t>
  </si>
  <si>
    <t>[INC0815187]Tenho um Erro/Problema com o PTC - Dynamics Athenas - Alocação e disponibilização de disciplinas</t>
  </si>
  <si>
    <t>SGSE-4537</t>
  </si>
  <si>
    <t>[INC0815180]Tenho um Erro/Problema com o PTC - Dynamics Athenas - Alocação e disponibilização de disciplinas</t>
  </si>
  <si>
    <t>SGSE-4536</t>
  </si>
  <si>
    <t>SGSE-4535</t>
  </si>
  <si>
    <t>[INC0812653]Tenho um Erro/Problema com o PTC - Ambiente do Aluno / AVA Sofia - Visão de disciplinas</t>
  </si>
  <si>
    <t>SGSE-4534</t>
  </si>
  <si>
    <t>[INC0815161]Tenho um Erro/Problema com o PTC - Dynamics Athenas - Alocação e disponibilização de disciplinas</t>
  </si>
  <si>
    <t>SGSE-4533</t>
  </si>
  <si>
    <t>[INC0815117]Tenho um Erro/Problema com o PTC - Dynamics Athenas - Alocação e disponibilização de disciplinas</t>
  </si>
  <si>
    <t>SGSE-4532</t>
  </si>
  <si>
    <t>[INC0815114]Tenho um Erro/Problema com o PTC - Dynamics Athenas - Alocação e disponibilização de disciplinas</t>
  </si>
  <si>
    <t>SGSE-4531</t>
  </si>
  <si>
    <t>[INC0815113]Tenho um Erro/Problema com o PTC - Dynamics Athenas - Alocação e disponibilização de disciplinas</t>
  </si>
  <si>
    <t>SGSE-4530</t>
  </si>
  <si>
    <t>[INC0815100]Tenho um Erro/Problema com o PTC - Dynamics Athenas - Alocação e disponibilização de disciplinas</t>
  </si>
  <si>
    <t>SGSE-4529</t>
  </si>
  <si>
    <t>[INC0815092]Tenho um Erro/Problema com o PTC - Dynamics Athenas - Alocação e disponibilização de disciplinas</t>
  </si>
  <si>
    <t>SGSE-4528</t>
  </si>
  <si>
    <t>[INC0815086]Tenho um Erro/Problema com o PTC - Dynamics Athenas - Alocação e disponibilização de disciplinas</t>
  </si>
  <si>
    <t>SGSE-4527</t>
  </si>
  <si>
    <t>[INC0815075]Tenho um Erro/Problema com o PTC - Dynamics Athenas - Alocação e disponibilização de disciplinas</t>
  </si>
  <si>
    <t>SGSE-4526</t>
  </si>
  <si>
    <t>[INC0815056]Tenho um Erro/Problema com o PTC - Dynamics Athenas - Alocação e disponibilização de disciplinas</t>
  </si>
  <si>
    <t>SGSE-4525</t>
  </si>
  <si>
    <t>[INC0814843]Tenho um Erro/Problema com o PTC - Dynamics Athenas - Alocação e disponibilização de disciplinas</t>
  </si>
  <si>
    <t>SGSE-4524</t>
  </si>
  <si>
    <t>[INC0813878]Tenho um Erro/Problema com o Portal do Tutor - Backoffice de Operação Acadêmica (Dynamics) - Documentação de Estágio</t>
  </si>
  <si>
    <t>SGSE-4523</t>
  </si>
  <si>
    <t>[INC0814685]Tenho um Erro/Problema com o PTC - Dynamics Athenas - Alocação e disponibilização de disciplinas</t>
  </si>
  <si>
    <t>SGSE-4522</t>
  </si>
  <si>
    <t>[INC0814682]Tenho um Erro/Problema com o PTC - Dynamics Athenas - Alocação e disponibilização de disciplinas</t>
  </si>
  <si>
    <t>SGSE-4520</t>
  </si>
  <si>
    <t>[INC0814624]Tenho um Erro/Problema com o PTC - Dynamics Athenas - Alocação e disponibilização de disciplinas</t>
  </si>
  <si>
    <t>SGSE-4519</t>
  </si>
  <si>
    <t>[INC0814618]Tenho um Erro/Problema com o PTC - Dynamics Athenas - Alocação e disponibilização de disciplinas</t>
  </si>
  <si>
    <t>SGSE-4518</t>
  </si>
  <si>
    <t>[INC0814587]Tenho um Erro/Problema com o PTC - Dynamics Athenas - Alocação e disponibilização de disciplinas</t>
  </si>
  <si>
    <t>SGSE-4517</t>
  </si>
  <si>
    <t>[INC0814572]Tenho um Erro/Problema com o PTC - Dynamics Athenas - Alocação e disponibilização de disciplinas</t>
  </si>
  <si>
    <t>SGSE-4516</t>
  </si>
  <si>
    <t>[INC0814552]Tenho um Erro/Problema com o PTC - Dynamics Athenas - Alocação e disponibilização de disciplinas</t>
  </si>
  <si>
    <t>SGSE-4513</t>
  </si>
  <si>
    <t>[INC0810829]Tenho um Erro/Problema com o PTC - Ambiente do Aluno / AVA Sofia - Presença de Aula</t>
  </si>
  <si>
    <t>SGSE-4512</t>
  </si>
  <si>
    <t>[INC0813895]Tenho um Erro/Problema com o PTC - Dynamics Athenas - Alocação e disponibilização de disciplinas</t>
  </si>
  <si>
    <t>SGSE-4511</t>
  </si>
  <si>
    <t>[INC0813889]Tenho um Erro/Problema com o PTC - Dynamics Athenas - Alocação e disponibilização de disciplinas</t>
  </si>
  <si>
    <t>SGSE-4510</t>
  </si>
  <si>
    <t>[INC0813779]Tenho um Erro/Problema com o Portal do Tutor - Backoffice de Operação Acadêmica (Dynamics) - Documentação de Estágio</t>
  </si>
  <si>
    <t>SGSE-4509</t>
  </si>
  <si>
    <t>[INC0813763]Tenho um Erro/Problema com o PTC - Dynamics Athenas - Alocação e disponibilização de disciplinas</t>
  </si>
  <si>
    <t>SGSE-4508</t>
  </si>
  <si>
    <t>[INC0812200]Tenho um Erro/Problema com o Portal do Tutor - Backoffice de Operação Acadêmica (Dynamics) - Documentação de Estágio</t>
  </si>
  <si>
    <t>SGSE-4506</t>
  </si>
  <si>
    <t>[INC0813566]Tenho um Erro/Problema com o PTC - Dynamics Athenas - Alocação e disponibilização de disciplinas</t>
  </si>
  <si>
    <t>SGSE-4503</t>
  </si>
  <si>
    <t>[INC0813466]Tenho um Erro/Problema com o PTC - Dynamics Athenas - Alocação e disponibilização de disciplinas</t>
  </si>
  <si>
    <t>SGSE-4502</t>
  </si>
  <si>
    <t>Permitir alterar Controle de Veterano através da seleção da Turma</t>
  </si>
  <si>
    <t>SGSE-4471</t>
  </si>
  <si>
    <t>Spike | Avaliar mecanismo de controle de concorrência para processamento de Pré-Alocação e Alocação</t>
  </si>
  <si>
    <t>ARTSG-183</t>
  </si>
  <si>
    <t>SGSE-4470</t>
  </si>
  <si>
    <t>[DT - Orquestrador]  Teste completo da solução do Orquestrador - Matricula</t>
  </si>
  <si>
    <t>ARTSG-182</t>
  </si>
  <si>
    <t>5 dias úteis úteis</t>
  </si>
  <si>
    <t>SGSE-4468</t>
  </si>
  <si>
    <t>[INC0813266]Tenho um Erro/Problema com o PTC - Dynamics Athenas - Alocação e disponibilização de disciplinas</t>
  </si>
  <si>
    <t>SGSE-4467</t>
  </si>
  <si>
    <t>[INC0812941]Tenho um Erro/Problema com o PTC - Dynamics Athenas - Alocação e disponibilização de disciplinas</t>
  </si>
  <si>
    <t>SGSE-4466</t>
  </si>
  <si>
    <t>[INC0792175]Tenho um Erro/Problema com o PTC - Ambiente do Aluno / AVA Sofia - Visão de disciplinas</t>
  </si>
  <si>
    <t>SGSE-4465</t>
  </si>
  <si>
    <t>[SGSE] SP 26.3.5;[SGSE] SP 26.3.4</t>
  </si>
  <si>
    <t>[INC0812888]Tenho um Erro/Problema com o PTC - Dynamics Athenas - Alocação e disponibilização de disciplinas</t>
  </si>
  <si>
    <t>SGSE-4464</t>
  </si>
  <si>
    <t>[INC0812886]Tenho um Erro/Problema com o PTC - Dynamics Athenas - Alocação e disponibilização de disciplinas</t>
  </si>
  <si>
    <t>SGSE-4461</t>
  </si>
  <si>
    <t>[INC0812687]Tenho um Erro/Problema com o PTC - Dynamics Athenas - Alocação e disponibilização de disciplinas</t>
  </si>
  <si>
    <t>SGSE-4460</t>
  </si>
  <si>
    <t>[INC0812685]Tenho um Erro/Problema com o PTC - Dynamics Athenas - Alocação e disponibilização de disciplinas</t>
  </si>
  <si>
    <t>SGSE-4459</t>
  </si>
  <si>
    <t>SGSE-4457</t>
  </si>
  <si>
    <t>[INC0810315]Tenho um Erro/Problema com o PTC - Dynamics Athenas - Notas e Frequências Parciais</t>
  </si>
  <si>
    <t>SGSE-4456</t>
  </si>
  <si>
    <t>[INC0811898]Tenho um Erro/Problema com o PTC - Ambiente do Aluno / AVA Sofia - Visão de disciplinas</t>
  </si>
  <si>
    <t>SGSE-4455</t>
  </si>
  <si>
    <t>[INC0812484]Tenho um Erro/Problema com o PTC - Dynamics Athenas - Alocação e disponibilização de disciplinas</t>
  </si>
  <si>
    <t>SGSE-4451</t>
  </si>
  <si>
    <t>[SGSE] SP 26.3.4</t>
  </si>
  <si>
    <t>[INC0811484]Tenho um Erro/Problema com o PTC - Ambiente do Aluno / AVA Sofia - Aulas</t>
  </si>
  <si>
    <t>SGSE-4447</t>
  </si>
  <si>
    <t>[INC0808804]Tenho um Erro/Problema com o PTC - Ambiente do Aluno / AVA Sofia - Visão de disciplinas</t>
  </si>
  <si>
    <t>SGSE-4446</t>
  </si>
  <si>
    <t>[INC0811645]Tenho um Erro/Problema com o PTC - Dynamics Athenas - Alocação e disponibilização de disciplinas</t>
  </si>
  <si>
    <t>SGSE-4444</t>
  </si>
  <si>
    <t>[INC0811444]Tenho um Erro/Problema com o PTC - Dynamics Athenas - Problema na parametrização da matriz</t>
  </si>
  <si>
    <t>SGSE-4439</t>
  </si>
  <si>
    <t>[INC0808776]Tenho um Erro/Problema com o PTC - Ambiente do Aluno / AVA Sofia - Secretaria - Erro na solicitação de Transferencia interna - curso e polo</t>
  </si>
  <si>
    <t>SGSE-4438</t>
  </si>
  <si>
    <t>[INC0808768]Tenho um Erro/Problema com o Sistema Colaborar - Ingresso - Geração de inscrição PTC</t>
  </si>
  <si>
    <t>SGSE-4430</t>
  </si>
  <si>
    <t>[INC0808924]Tenho um Erro/Problema com o PTC - Ambiente do Aluno / AVA Sofia - Visão de disciplinas</t>
  </si>
  <si>
    <t>SGSE-4429</t>
  </si>
  <si>
    <t>[INC0810764]Tenho um Erro/Problema com o PTC - Dynamics Athenas - Alocação e disponibilização de disciplinas</t>
  </si>
  <si>
    <t>SGSE-4428</t>
  </si>
  <si>
    <t>[INC0808329]Tenho um Erro/Problema com o PTC - Dynamics Athenas - Ocorrências</t>
  </si>
  <si>
    <t>SGSE-4427</t>
  </si>
  <si>
    <t>[INC0807875]Tenho um Erro/Problema com o PTC - Ambiente do Aluno / AVA Sofia - Aulas</t>
  </si>
  <si>
    <t>SGSE-4424</t>
  </si>
  <si>
    <t>Habilitar a criação de turma por meio do CTP</t>
  </si>
  <si>
    <t>SGSE-4423</t>
  </si>
  <si>
    <t>[INC0810294]Tenho um Erro/Problema com o Sistema Colaborar - Colaborar - Ouvidoria- Relatório/Respostas</t>
  </si>
  <si>
    <t>SGSE-4422</t>
  </si>
  <si>
    <t>[INC0810256]Tenho um Erro/Problema com o PTC - Dynamics Athenas - Alocação e disponibilização de disciplinas</t>
  </si>
  <si>
    <t>SGSE-4419</t>
  </si>
  <si>
    <t>[INC0810150]Tenho um Erro/Problema com o PTC - Dynamics Athenas - Alocação e disponibilização de disciplinas</t>
  </si>
  <si>
    <t>SGSE-4418</t>
  </si>
  <si>
    <t>[INC0809905]Tenho um Erro/Problema com o PTC - Dynamics Athenas - Alocação e disponibilização de disciplinas</t>
  </si>
  <si>
    <t>SGSE-4415</t>
  </si>
  <si>
    <t>[SGSE] SP 26.3.5;[SGSE] SP 26.3.4;[SGSE] SP 26.3.6</t>
  </si>
  <si>
    <t>[INC0806561]Tenho um Erro/Problema com o PTC - Dynamics Athenas - Informações de Portfólio de cursos</t>
  </si>
  <si>
    <t>SGSE-4414</t>
  </si>
  <si>
    <t>SGSE-4413</t>
  </si>
  <si>
    <t>[INC0809398]Tenho um Erro/Problema com o PTC - Dynamics Athenas - Alocação do tutor a turma</t>
  </si>
  <si>
    <t>SGSE-4387</t>
  </si>
  <si>
    <t>[INC0809344]Tenho um Erro/Problema com o PTC - Dynamics Athenas - Alocação e disponibilização de disciplinas</t>
  </si>
  <si>
    <t>SGSE-4386</t>
  </si>
  <si>
    <t>[INC0792703]Tenho um Erro/Problema com o PTC - Dynamics Athenas - Documentos Acadêmicos - Serviços</t>
  </si>
  <si>
    <t>SGSE-4380</t>
  </si>
  <si>
    <t>Spike | Levantamento para migração de credenciais do Dataverse para Azure Key Vault</t>
  </si>
  <si>
    <t>ARTSG-184</t>
  </si>
  <si>
    <t>SGSE-4379</t>
  </si>
  <si>
    <t>[Enabler] | Criar script/console para criar o Histórico Curricular parcial após alteração de matriz</t>
  </si>
  <si>
    <t>SGSE-4378</t>
  </si>
  <si>
    <t>[INC0808452]Tenho um Erro/Problema com o PTC - Ambiente do Aluno / AVA Sofia - Login/senha</t>
  </si>
  <si>
    <t>SGSE-4377</t>
  </si>
  <si>
    <t>[Enabler] | Criar script/console para exclusão parcial do Histórico Curricular após alteração de matriz</t>
  </si>
  <si>
    <t>SGSE-4376</t>
  </si>
  <si>
    <t>Permitir criação de histórico sem validar campo "curso MEC" na matrícula</t>
  </si>
  <si>
    <t>SGGS-11290</t>
  </si>
  <si>
    <t>SGSE-4373</t>
  </si>
  <si>
    <t>[SGSE] SP 26.3.3;[SGSE] SP 26.3.4</t>
  </si>
  <si>
    <t>[INC0808700]Tenho um Erro/Problema com o PTC - Dynamics Athenas - Alocação e disponibilização de disciplinas</t>
  </si>
  <si>
    <t>SGSE-4358</t>
  </si>
  <si>
    <t>[SGSE] SP 26.3.3</t>
  </si>
  <si>
    <t>SGSE-4357</t>
  </si>
  <si>
    <t>Validar vinculação de turma incluindo validação de curso MEC</t>
  </si>
  <si>
    <t>ARTSG-270</t>
  </si>
  <si>
    <t>SGSE-4356</t>
  </si>
  <si>
    <t>[INC0808189]Tenho um Erro/Problema com o PTC - Dynamics Athenas - Alocação e disponibilização de disciplinas</t>
  </si>
  <si>
    <t>SGSE-4355</t>
  </si>
  <si>
    <t>[INC0808125]Tenho um Erro/Problema com o PTC - Dynamics Athenas - Alocação e disponibilização de disciplinas</t>
  </si>
  <si>
    <t>SGSE-4354</t>
  </si>
  <si>
    <t>[INC0808095]Tenho um Erro/Problema com o PTC - Dynamics Athenas - Alocação e disponibilização de disciplinas</t>
  </si>
  <si>
    <t>SGSE-4349</t>
  </si>
  <si>
    <t>Spike | POC | Avaliar estratégia para atualização do Histórico Curricular após alteração de matriz</t>
  </si>
  <si>
    <t>SGSE-4348</t>
  </si>
  <si>
    <t>[SGSE] SP 26.3.3;[SGSE] SP 26.3.5;[SGSE] SP 26.3.4</t>
  </si>
  <si>
    <t>[INC0807979]Tenho um Erro/Problema com o PTC - Dynamics Athenas - Alocação e disponibilização de disciplinas</t>
  </si>
  <si>
    <t>SGSE-4347</t>
  </si>
  <si>
    <t>[INC0807859]Tenho um Erro/Problema com o PTC - Dynamics Athenas - Alocação e disponibilização de disciplinas</t>
  </si>
  <si>
    <t>SGSE-4346</t>
  </si>
  <si>
    <t>[INC0807765]Tenho um Erro/Problema com o PTC - Dynamics Athenas - Alocação e disponibilização de disciplinas</t>
  </si>
  <si>
    <t>SGSE-4345</t>
  </si>
  <si>
    <t>[INC0807592]Tenho um Erro/Problema com o PTC - Dynamics Athenas - Alocação e disponibilização de disciplinas</t>
  </si>
  <si>
    <t>SGSE-4344</t>
  </si>
  <si>
    <t>[SGSE] SP 26.3.3;[SGSE] SP 26.3.5;[SGSE] SP 26.3.4;[SGSE] SP 26.3.6</t>
  </si>
  <si>
    <t>[INC0807557]Tenho um Erro/Problema com o PTC - Dynamics Athenas - Alocação e disponibilização de disciplinas</t>
  </si>
  <si>
    <t>SGSE-4337</t>
  </si>
  <si>
    <t>[INC0806933]Tenho um Erro/Problema com o PTC - Dynamics Athenas - Alocação e disponibilização de disciplinas</t>
  </si>
  <si>
    <t>SGSE-4336</t>
  </si>
  <si>
    <t>[INC0806324]Tenho um Erro/Problema com o Portal do Tutor - Portal do Tutor (Dynamics) - Comunicação com o estudante (mensagens recebidas)</t>
  </si>
  <si>
    <t>SGSE-4334</t>
  </si>
  <si>
    <t>Spike - Mapear dependências da tabela kcs_program_emec para informações de Curso MEC</t>
  </si>
  <si>
    <t>SGSE-4333</t>
  </si>
  <si>
    <t>[INC0806642]Tenho um Erro/Problema com o PTC - Dynamics Athenas - Alocação e disponibilização de disciplinas</t>
  </si>
  <si>
    <t>SGSE-4332</t>
  </si>
  <si>
    <t>[INC0806638]Tenho um Erro/Problema com o PTC - Dynamics Athenas - Alocação e disponibilização de disciplinas</t>
  </si>
  <si>
    <t>SGSE-4331</t>
  </si>
  <si>
    <t>[INC0806550]Tenho um Erro/Problema com o PTC - Dynamics Athenas - Alocação e disponibilização de disciplinas</t>
  </si>
  <si>
    <t>SGSE-4328</t>
  </si>
  <si>
    <t>[INC0806214]Tenho um Erro/Problema com o Portal do Tutor - Portal do Tutor (Dynamics) - Comunicação com o estudante (mensagens recebidas)</t>
  </si>
  <si>
    <t>SGSE-4326</t>
  </si>
  <si>
    <t>[INC0806073]Tenho um Erro/Problema com o PTC - Dynamics Athenas - Alocação e disponibilização de disciplinas</t>
  </si>
  <si>
    <t>SGSE-4325</t>
  </si>
  <si>
    <t>[INC0799594]Tenho um Erro/Problema com o PTC - Ambiente do Aluno / AVA Sofia - Aulas</t>
  </si>
  <si>
    <t>SGSE-4324</t>
  </si>
  <si>
    <t>[INC0805622]Tenho um Erro/Problema com o PTC - Dynamics Athenas - Alocação e disponibilização de disciplinas</t>
  </si>
  <si>
    <t>SGSE-4315</t>
  </si>
  <si>
    <t>Monitoramento Suporte Plantão Volta as aulas</t>
  </si>
  <si>
    <t>SGSE-4289</t>
  </si>
  <si>
    <t>Apoio Orquestrador Visão Geral</t>
  </si>
  <si>
    <t>ARTSG-178</t>
  </si>
  <si>
    <t>SGSE-4288</t>
  </si>
  <si>
    <t>Remover Fluxos refatorados e encorporados a outros processos da Solution</t>
  </si>
  <si>
    <t>SGSE-4287</t>
  </si>
  <si>
    <t>[INC0805336]Tenho um Erro/Problema com o PTC - Dynamics Athenas - Alocação e disponibilização de disciplinas</t>
  </si>
  <si>
    <t>SGSE-4286</t>
  </si>
  <si>
    <t>[INC0805315]Tenho um Erro/Problema com o PTC - Dynamics Athenas - Alocação e disponibilização de disciplinas</t>
  </si>
  <si>
    <t>SGSE-4285</t>
  </si>
  <si>
    <t xml:space="preserve">[ ARTPT-691] Marcação de turmas veteranas para liberar a venda na vitrine </t>
  </si>
  <si>
    <t>ARTPT-691</t>
  </si>
  <si>
    <t>SGSE-4284</t>
  </si>
  <si>
    <t>[DT - Orquestrador] Teste da solução completa do Orquestrador - Cenários finais</t>
  </si>
  <si>
    <t>SGSE-4281</t>
  </si>
  <si>
    <t>[SGSE] SP 26.3.3;[SGSE] SP 26.3.2;[SGSE] SP 26.3.4</t>
  </si>
  <si>
    <t>[INC0803745]Tenho um Erro/Problema com o PTC - Dynamics Athenas - Alocação e disponibilização de disciplinas</t>
  </si>
  <si>
    <t>SGSE-4278</t>
  </si>
  <si>
    <t>[SGSE] SP 26.3.2</t>
  </si>
  <si>
    <t>[INC0795052]Tenho um Erro/Problema com o PTC - Ingresso - Captação - Área do Candidato</t>
  </si>
  <si>
    <t>SGSE-4275</t>
  </si>
  <si>
    <t>[INC0777360]Tenho um Erro/Problema com o Sistema Colaborar - Colaborar - Avaliação</t>
  </si>
  <si>
    <t>SGSE-4272</t>
  </si>
  <si>
    <t xml:space="preserve">[INC0792480]Tenho um Erro/Problema com o PTC - Ambiente do Aluno / AVA Sofia - Secretaria - Conclusão de Curso - Colação de Grau </t>
  </si>
  <si>
    <t>SGSE-4271</t>
  </si>
  <si>
    <t>[SGSE] SP 26.3.3;[SGSE] SP 26.3.2</t>
  </si>
  <si>
    <t>SGSE-4270</t>
  </si>
  <si>
    <t>SGSE-4269</t>
  </si>
  <si>
    <t>[INC0797868]Tenho um Erro/Problema com o PTC - Ambiente do Aluno / AVA Sofia - Visão de disciplinas</t>
  </si>
  <si>
    <t>SGSE-4266</t>
  </si>
  <si>
    <t>[INC0802419]Tenho um Erro/Problema com o PTC - Dynamics Athenas - Alocação e disponibilização de disciplinas</t>
  </si>
  <si>
    <t>SGSE-4265</t>
  </si>
  <si>
    <t>[INC0768680]Tenho um Erro/Problema com o PTC - Ambiente do Aluno / AVA Sofia - Secretaria - Erro na solicitação de Transferencia interna - curso e polo</t>
  </si>
  <si>
    <t>SGSE-4264</t>
  </si>
  <si>
    <t>[SGSE] SP 26.3.3;[SGSE] SP 26.3.2;[SGSE] SP 26.3.5;[SGSE] SP 26.3.4</t>
  </si>
  <si>
    <t>[INC0800060]Tenho um Erro/Problema com o PTC - Ambiente do Aluno / AVA Sofia - Secretaria - Erro ao abrir solicitação</t>
  </si>
  <si>
    <t>SGSE-4263</t>
  </si>
  <si>
    <t>[INC0800689]Tenho um Erro/Problema com o PTC - Backoffice Sofia - Acessos</t>
  </si>
  <si>
    <t>SGSE-4261</t>
  </si>
  <si>
    <t>Evento course-offering-primary-faculty-updated é disparado ao adicionar docente em disciplina com status Reprovado — não deveria ocorrer</t>
  </si>
  <si>
    <t>SGSE-4260</t>
  </si>
  <si>
    <t>[INC0802057]Tenho um Erro/Problema com o PTC - Dynamics Athenas - Alocação e disponibilização de disciplinas</t>
  </si>
  <si>
    <t>SGSE-4256</t>
  </si>
  <si>
    <t xml:space="preserve"> Evento course-offering-primary-faculty-updated não é disparado ao adicionar docente em disciplina com status Cursando</t>
  </si>
  <si>
    <t>SGSE-4255</t>
  </si>
  <si>
    <t>[INC0801295]Tenho um Erro/Problema com o PTC - Dynamics Athenas - Alocação e disponibilização de disciplinas</t>
  </si>
  <si>
    <t>SGSE-4228</t>
  </si>
  <si>
    <t>SGSE-4226</t>
  </si>
  <si>
    <t>Preparação de pacotes e configurações + infra do Orquestrador</t>
  </si>
  <si>
    <t>SGSE-4224</t>
  </si>
  <si>
    <t>Ajuste Fluxo Orquestrador, itens observados durante os testes completos de Matrícula e Rematrícula</t>
  </si>
  <si>
    <t>SGSE-4206</t>
  </si>
  <si>
    <t>[SGSE] SP 26.3.2;[SGSE] SP 26.3.1</t>
  </si>
  <si>
    <t>[INC0779097]Tenho um Erro/Problema com o PTC - Ambiente do Aluno / AVA Sofia - Aulas</t>
  </si>
  <si>
    <t>SGSE-4204</t>
  </si>
  <si>
    <t>[SGSE] SP 26.3.1</t>
  </si>
  <si>
    <t>SGSE-4203</t>
  </si>
  <si>
    <t>[INC0785625]Tenho um Erro/Problema com o PTC - Ambiente do Aluno / AVA Sofia - Aulas</t>
  </si>
  <si>
    <t>SGSE-4200</t>
  </si>
  <si>
    <t>SGSE-4198</t>
  </si>
  <si>
    <t>[INC0799793]Tenho um Erro/Problema com o PTC - Dynamics Athenas - Alocação e disponibilização de disciplinas</t>
  </si>
  <si>
    <t>SGSE-4197</t>
  </si>
  <si>
    <t>[INC0799603]Tenho um Erro/Problema com o PTC - Dynamics Athenas - Alocação e disponibilização de disciplinas</t>
  </si>
  <si>
    <t>SGSE-4196</t>
  </si>
  <si>
    <t>[INC0799538]Tenho um Erro/Problema com o PTC - Dynamics Athenas - Alocação e disponibilização de disciplinas</t>
  </si>
  <si>
    <t>SGSE-4193</t>
  </si>
  <si>
    <t>[INC0798485]Tenho um Erro/Problema com o PTC - Dynamics Athenas - Alocação e disponibilização de disciplinas</t>
  </si>
  <si>
    <t>SGSE-4190</t>
  </si>
  <si>
    <t>[INC0798282]Tenho um Erro/Problema com o PTC - Dynamics Athenas - Alocação e disponibilização de disciplinas</t>
  </si>
  <si>
    <t>SGSE-4189</t>
  </si>
  <si>
    <t>SGSE-4188</t>
  </si>
  <si>
    <t>SGSE-4187</t>
  </si>
  <si>
    <t>SGSE-4185</t>
  </si>
  <si>
    <t>[INC0797346]Tenho um Erro/Problema com o PTC - Dynamics Athenas - Alocação e disponibilização de disciplinas</t>
  </si>
  <si>
    <t>SGSE-4184</t>
  </si>
  <si>
    <t>[INC0796779]Tenho um Erro/Problema com o PTC - Dynamics Athenas - Alocação e disponibilização de disciplinas</t>
  </si>
  <si>
    <t>SGSE-4183</t>
  </si>
  <si>
    <t>[INC0778380]Tenho um Erro/Problema com o PTC - Dynamics Athenas - Inativação de curso e ofertas</t>
  </si>
  <si>
    <t>SGSE-4176</t>
  </si>
  <si>
    <t>[SGSE] - IT 1 - PI 3/26 ] Solicitação de Serviço</t>
  </si>
  <si>
    <t>SGSE-4175</t>
  </si>
  <si>
    <t>[SGSE] - IT 1 - PI 3/26 ] Incidentes</t>
  </si>
  <si>
    <t>SGSE-4154</t>
  </si>
  <si>
    <t>SGSE-4153</t>
  </si>
  <si>
    <t>SGSE-4152</t>
  </si>
  <si>
    <t>[INC0746077]Tenho um Erro/Problema com o PTC - Financeiro SAP - Rematrícula</t>
  </si>
  <si>
    <t>SGSE-4149</t>
  </si>
  <si>
    <t>[SGSE] SP 26.2.6;[SGSE] SP 26.3.1</t>
  </si>
  <si>
    <t>[INC0794804]Tenho um Erro/Problema com o PTC - Dynamics Athenas - Alocação e disponibilização de disciplinas</t>
  </si>
  <si>
    <t>SGSE-4143</t>
  </si>
  <si>
    <t>[INC0794342]Tenho um Erro/Problema com o PTC - Dynamics Athenas - Alocação e disponibilização de disciplinas</t>
  </si>
  <si>
    <t>SGSE-4142</t>
  </si>
  <si>
    <t>[INC0794260]Tenho um Erro/Problema com o PTC - Dynamics Athenas - Alocação e disponibilização de disciplinas</t>
  </si>
  <si>
    <t>SGSE-4141</t>
  </si>
  <si>
    <t>[INC0794182]Tenho um Erro/Problema com o PTC - Dynamics Athenas - Alocação e disponibilização de disciplinas</t>
  </si>
  <si>
    <t>SGSE-4140</t>
  </si>
  <si>
    <t>[INC0794177]Tenho um Erro/Problema com o PTC - Dynamics Athenas - Alocação e disponibilização de disciplinas</t>
  </si>
  <si>
    <t>SGSE-4139</t>
  </si>
  <si>
    <t>[INC0793701]Tenho um Erro/Problema com o PTC - Dynamics Athenas - Alocação e disponibilização de disciplinas</t>
  </si>
  <si>
    <t>SGSE-4138</t>
  </si>
  <si>
    <t>[691] Teste Mobile de Sofia</t>
  </si>
  <si>
    <t>SGSE-4137</t>
  </si>
  <si>
    <t>[Transf. Externa] Tratar passivo de alunos com matriz e série divergente</t>
  </si>
  <si>
    <t>SGSE-4136</t>
  </si>
  <si>
    <t>[Teste integrado - ARTDF-379] Formando Reprovado -  Enturmação</t>
  </si>
  <si>
    <t>ARTPT-379</t>
  </si>
  <si>
    <t>SGSE-4134</t>
  </si>
  <si>
    <t>[680 - Vers. Matriz] Spike – Análise de Impactos na geração do Histórico Curricular fracionado por série</t>
  </si>
  <si>
    <t>SGSE-4132</t>
  </si>
  <si>
    <t>Alterar composição da bussineskey na criação do histórico curricular</t>
  </si>
  <si>
    <t>SGSE-4131</t>
  </si>
  <si>
    <t>[DT - Aloc. Disciplinas] Teste integrado - Remover obrigatoriedade do docente na alocação - sprint 2</t>
  </si>
  <si>
    <t>SGSE-4130</t>
  </si>
  <si>
    <t>Alteração de retorno da API de turmas para docência - Retornar somente turmas Veteranas</t>
  </si>
  <si>
    <t>SGSE-4125</t>
  </si>
  <si>
    <t>SGSE-4124</t>
  </si>
  <si>
    <t>[INC0781427]Tenho um Erro/Problema com o PTC - Ambiente do Aluno / AVA Sofia - Visão de disciplinas</t>
  </si>
  <si>
    <t>SGSE-4123</t>
  </si>
  <si>
    <t>Deploy ambiente produtivo sprint 6</t>
  </si>
  <si>
    <t>SGSE-4122</t>
  </si>
  <si>
    <t xml:space="preserve">Deploy ambiente produtivo sprint 5 </t>
  </si>
  <si>
    <t>SGSE-4121</t>
  </si>
  <si>
    <t>Deploy ambiente produtivo sprint 4</t>
  </si>
  <si>
    <t>SGSE-4120</t>
  </si>
  <si>
    <t>Preparação Deploy ambiente produtivo, fechamento de pacotes e validação sprint 3</t>
  </si>
  <si>
    <t>SGSE-4118</t>
  </si>
  <si>
    <t>Deploy ambiente produtivo sprint 2</t>
  </si>
  <si>
    <t>SGSE-4117</t>
  </si>
  <si>
    <t>Deploy ambiente produtivo sprint 1 (fechamento e validação de pacote + abertura de RDM)</t>
  </si>
  <si>
    <t>SGSE-4115</t>
  </si>
  <si>
    <t>[185] [GE] Validação customização dos plugins Avanade</t>
  </si>
  <si>
    <t>ARTSG-185</t>
  </si>
  <si>
    <t>SGSE-4114</t>
  </si>
  <si>
    <t>SGSE-4113</t>
  </si>
  <si>
    <t>[Unif. Turmas] Processar a unificação de turmas na matricula dos alunos - RESERVA 2</t>
  </si>
  <si>
    <t>SGGU-5288</t>
  </si>
  <si>
    <t>SGSE-4112</t>
  </si>
  <si>
    <t>[Unif. Turmas] Processar a unificação de turmas na matricula dos alunos</t>
  </si>
  <si>
    <t>SGSE-4109</t>
  </si>
  <si>
    <t>SGSE-4108</t>
  </si>
  <si>
    <t>[INC0789560]Tenho um Erro/Problema com o PTC - Ambiente do Aluno / AVA Sofia - Visão de disciplinas</t>
  </si>
  <si>
    <t>SGSE-4107</t>
  </si>
  <si>
    <t>[196- SAG] Atualizar fonte da carga horária para criação do estoque a partir de mshied_programrequirement</t>
  </si>
  <si>
    <t>ARTJA-196</t>
  </si>
  <si>
    <t>SGSE-4106</t>
  </si>
  <si>
    <t>[196- SAG] Criar historico curricular buscando dados da  mshied_programrequirement</t>
  </si>
  <si>
    <t>SGSE-4105</t>
  </si>
  <si>
    <t>[DT - Orquestrador] Fechamento de Pacotes e validações + Configurações do Orquestrador para o ambiente produtivo (SP5)</t>
  </si>
  <si>
    <t>SGSE-4104</t>
  </si>
  <si>
    <t>[DT - Orquestrador] Configuração do Orquestrador de Rematricula</t>
  </si>
  <si>
    <t>SGSE-4103</t>
  </si>
  <si>
    <t>[DT - Orquestrador]  Teste completo da solução do Orquestrador - Rematricula</t>
  </si>
  <si>
    <t>SGSE-4102</t>
  </si>
  <si>
    <t>SGSE-4101</t>
  </si>
  <si>
    <t xml:space="preserve">[DT - Aloc. Disciplinas]  Alteração regra para datas de escolha de optativa na rematrícula </t>
  </si>
  <si>
    <t>SGSE-4100</t>
  </si>
  <si>
    <t xml:space="preserve">[DT - Aloc. Disciplinas]  Alteração regra para datas de escolha de optativa na matrícula </t>
  </si>
  <si>
    <t>SGSE-4098</t>
  </si>
  <si>
    <t>[SGSE] - IT 6 - PI 3/26 ] Solicitação de Serviço</t>
  </si>
  <si>
    <t>SGSE-4097</t>
  </si>
  <si>
    <t>[SGSE] - IT 5 - PI 3/26 ] Solicitação de Serviço</t>
  </si>
  <si>
    <t>SGSE-4096</t>
  </si>
  <si>
    <t>[SGSE] - IT 4 - PI 3/26 ] Solicitação de Serviço</t>
  </si>
  <si>
    <t>SGSE-4095</t>
  </si>
  <si>
    <t>[SGSE] - IT 3 - PI 3/26 ] Solicitação de Serviço</t>
  </si>
  <si>
    <t>SGSE-4092</t>
  </si>
  <si>
    <t>[SGSE] - IT 6 - PI 3/26 ] Incidentes</t>
  </si>
  <si>
    <t>SGSE-4091</t>
  </si>
  <si>
    <t>[SGSE] - IT 5 - PI 3/26 ] Incidentes</t>
  </si>
  <si>
    <t>SGSE-4090</t>
  </si>
  <si>
    <t>[SGSE] - IT 4 - PI 3/26 ] Incidentes</t>
  </si>
  <si>
    <t>SGSE-4089</t>
  </si>
  <si>
    <t>[SGSE] - IT 3 - PI 3/26 ] Incidentes</t>
  </si>
  <si>
    <t>SGSE-4088</t>
  </si>
  <si>
    <t>[SGSE] - IT 2 - PI 3/26 ] Incidentes</t>
  </si>
  <si>
    <t>SGSE-4081</t>
  </si>
  <si>
    <t>[INC0781110]Tenho um Erro/Problema com o PTC - Ambiente do Aluno / AVA Sofia - Visão de disciplinas</t>
  </si>
  <si>
    <t>SGSE-4080</t>
  </si>
  <si>
    <t>[INC0789386]Tenho um Erro/Problema com o PTC - Dynamics Athenas - Alocação e disponibilização de disciplinas</t>
  </si>
  <si>
    <t>SGSE-4079</t>
  </si>
  <si>
    <t>[INC0789382]Tenho um Erro/Problema com o PTC - Dynamics Athenas - Alocação e disponibilização de disciplinas</t>
  </si>
  <si>
    <t>SGSE-4078</t>
  </si>
  <si>
    <t>[INC0789364]Tenho um Erro/Problema com o PTC - Dynamics Athenas - Alocação e disponibilização de disciplinas</t>
  </si>
  <si>
    <t>SGSE-4077</t>
  </si>
  <si>
    <t>[INC0789349]Tenho um Erro/Problema com o PTC - Dynamics Athenas - Alocação e disponibilização de disciplinas</t>
  </si>
  <si>
    <t>SGSE-4076</t>
  </si>
  <si>
    <t>[INC0789337]Tenho um Erro/Problema com o PTC - Dynamics Athenas - Alocação e disponibilização de disciplinas</t>
  </si>
  <si>
    <t>SGSE-4075</t>
  </si>
  <si>
    <t>[INC0789335]Tenho um Erro/Problema com o PTC - Dynamics Athenas - Alocação e disponibilização de disciplinas</t>
  </si>
  <si>
    <t>SGSE-4074</t>
  </si>
  <si>
    <t>[INC0789333]Tenho um Erro/Problema com o PTC - Dynamics Athenas - Alocação e disponibilização de disciplinas</t>
  </si>
  <si>
    <t>SGSE-4073</t>
  </si>
  <si>
    <t>[INC0789307]Tenho um Erro/Problema com o PTC - Dynamics Athenas - Alocação e disponibilização de disciplinas</t>
  </si>
  <si>
    <t>SGSE-4072</t>
  </si>
  <si>
    <t>[INC0789303]Tenho um Erro/Problema com o PTC - Dynamics Athenas - Alocação e disponibilização de disciplinas</t>
  </si>
  <si>
    <t>SGSE-4071</t>
  </si>
  <si>
    <t>[INC0789291]Tenho um Erro/Problema com o PTC - Dynamics Athenas - Alocação e disponibilização de disciplinas</t>
  </si>
  <si>
    <t>SGSE-4033</t>
  </si>
  <si>
    <t>[SGSE] SP 26.3.2;[SGSE] SP 26.2.6;[SGSE] SP 26.2.5;[SGSE] SP 26.3.1</t>
  </si>
  <si>
    <t>[INC0786352]Tenho um Erro/Problema com o PTC - Ambiente do Aluno / AVA Sofia - Assistente virtual - Conteúdo</t>
  </si>
  <si>
    <t>SGSE-3384</t>
  </si>
  <si>
    <t xml:space="preserve">[DT - Aloc. Disciplinas] Teste integrado - Remover obrigatoriedade do docente na alocação </t>
  </si>
  <si>
    <t>SGSE-3336</t>
  </si>
  <si>
    <t>Avaliar se faz sentido o status do checklist de rematricula aguardar a finalização da alocação </t>
  </si>
  <si>
    <t>SGSE-3296</t>
  </si>
  <si>
    <t>[DT - Trans. Interna][11]Refatorar requisições de flows([SECR][ENT][AG] - Atualiza Serie da Turma)</t>
  </si>
  <si>
    <t>SGSE-3294</t>
  </si>
  <si>
    <t>[DT - Aloc. Disciplina][3]Refatorar requisições de flows([SECR][ENT][AG][PRODUCER] - Envio Optativas course-offering-connection-created)</t>
  </si>
  <si>
    <t>SGSE-3292</t>
  </si>
  <si>
    <t>[DT - Alocação] Transferir o processo de Alocação AKS para producer/Consumer</t>
  </si>
  <si>
    <t>SGSE-3291</t>
  </si>
  <si>
    <t>[DT - Trans. Interna][11]Refatorar requisições de flows([SECR][ENT][DV][CursoPorTipoDeProduto] - Atualização do campo Dia da Semana na turma)</t>
  </si>
  <si>
    <t>SGSE-3289</t>
  </si>
  <si>
    <t>[DT - Acrescidas][0]Refatorar requisições de flows([SECR][ENT][DV][PRODUCER][term-allocation-rules-created]Criação/Atualização do Parâmetros Acrescida)</t>
  </si>
  <si>
    <t>SGSE-3287</t>
  </si>
  <si>
    <t>[DT - Aloc. Disciplina][0]Refatorar requisições de flows([SECR][NFT][DV][HISTORICOCURRICULAR][PRODUCER][course-connection-updated] - Notificando Suspensão)</t>
  </si>
  <si>
    <t>SGSE-3286</t>
  </si>
  <si>
    <t>[DT - Acrescidas][0]Refatorar requisições de flows([SECR][GA][course-offering-connection-removed] - Desassociar Disciplinas)</t>
  </si>
  <si>
    <t>SGSE-3284</t>
  </si>
  <si>
    <t>[DT - Aloc. Disciplina][0]Refatorar requisições de flows([SECR][ENT][HTTP][course-offering-connection-removed] - Desassociar Disciplinas)</t>
  </si>
  <si>
    <t>SGSE-3283</t>
  </si>
  <si>
    <t>[DT - Aloc. Disciplina][3]Refatorar requisições de flows([SECR][ENT][AG] - Alocação de Optativa - Seleção Automática)</t>
  </si>
  <si>
    <t>SGSE-3280</t>
  </si>
  <si>
    <t>[DT - Aloc. Disciplina][0]Refatorar requisições de flows([SECR][ENT][HTTP][HistoricoCurricular] Athenas-Producer - course-offering-date-updated (Historico C)</t>
  </si>
  <si>
    <t>SGSE-3276</t>
  </si>
  <si>
    <t>[DT - Aloc. Disciplina][3]Refatorar requisições de flows([SECR][SF][PRODUCER][program-enrollment-course-opt-related] Notificação Optativas)</t>
  </si>
  <si>
    <t>SGSE-3271</t>
  </si>
  <si>
    <t>[DT - Trans. Interna][0]Refatorar requisições de flows([SECR][ENT][SF] - Histórico Curricular - Gestão de Reprovas)</t>
  </si>
  <si>
    <t>SGSE-3267</t>
  </si>
  <si>
    <t>[DT - Aloc. Disciplina][3]Refatorar requisições de flows([SECR][SF][PRODUCER][program-enrollment-course-opt-related] Notificação Optativas - Via Console)</t>
  </si>
  <si>
    <t>SGSE-3266</t>
  </si>
  <si>
    <t>[DT - Aloc. Disciplina][Alocação de Disciplinas Paralelase Optativas][0]Refatorar requisições de flows([SECR][SF][Matriculas] - Gerar Histórico Curricular)</t>
  </si>
  <si>
    <t>SGSE-3265</t>
  </si>
  <si>
    <t>[DT - Trans. Interna][3]Refatorar requisições de flows filhos([SECR][ENT][SF][MATRICULA] - Pré-alocação para alunos Veteranos - Transferência Interna)</t>
  </si>
  <si>
    <t>SGSE-3264</t>
  </si>
  <si>
    <t>[DT - Trans. Interna][11]Refatorar requisições de flows([SECR][ENT][SF][MATRICULA] Adiciona Turma - Semestral)</t>
  </si>
  <si>
    <t>SGSE-3263</t>
  </si>
  <si>
    <t>[DT - Trans. Interna][3]Refatorar requisições de flows([SECR][ENT][SF] Buscar turmas ativas para transferência interna)</t>
  </si>
  <si>
    <t>SGSE-3262</t>
  </si>
  <si>
    <t>[DT - Trans. Interna][3]Refatorar requisições de flows filhos([SECR][ENT][SF][MATRICULA] - Pré-alocação para alunos Calouros - Transferência Interna)</t>
  </si>
  <si>
    <t>SGGU-7696</t>
  </si>
  <si>
    <t>[SGGU] SP 26.4.1;[SGGU] SP 26.3.6</t>
  </si>
  <si>
    <t>[SGGU] PI 3/26</t>
  </si>
  <si>
    <t>[INC0822984]Tenho um Erro/Problema com o PTC - Dynamics Athenas - Problema na parametrização da matriz</t>
  </si>
  <si>
    <t>SGGU-7695</t>
  </si>
  <si>
    <t>[SGGU] SP 26.3.6</t>
  </si>
  <si>
    <t>[INC0822945]Tenho um Erro/Problema no Dynamics - Gestão de unidades - Reportar um erro/problema</t>
  </si>
  <si>
    <t>SGGU-7687</t>
  </si>
  <si>
    <t>[INC0822559]Tenho um Erro/Problema com o PTC - Dynamics Athenas - Problema na parametrização da matriz</t>
  </si>
  <si>
    <t>SGGU-7684</t>
  </si>
  <si>
    <t>[SGGU-5187] - Ao realizar a virada de ciclo de um Mediador com documentos aprovados/reprovados/pendentes o sistema esta gerando os documentos do novo ciclo, mas NÃO esta atrelando o colaborador</t>
  </si>
  <si>
    <t>SGGU-5187</t>
  </si>
  <si>
    <t>Massa incorreta</t>
  </si>
  <si>
    <t>SGGU-7683</t>
  </si>
  <si>
    <t>[INC0822441]Tenho um Erro/Problema com o PTC - Dynamics Athenas - Problema na parametrização da matriz</t>
  </si>
  <si>
    <t>SGGU-7680</t>
  </si>
  <si>
    <t>[INC0822361]Tenho um Erro/Problema com o PTC - Dynamics Athenas - Documentação para vinculo do tutor</t>
  </si>
  <si>
    <t>SGGU-7678</t>
  </si>
  <si>
    <t>[INC0822181]Tenho um Erro/Problema com o PTC - Dynamics Athenas - Alocação do tutor a turma</t>
  </si>
  <si>
    <t>SGGU-7677</t>
  </si>
  <si>
    <t>[SGGU-5187] - Ao realizar a indicação de um Mediador para uma turma e Salvar, o sistema continua com o “Status Validação Perfil” como “Indicação de tutor pendente de envio” quando deveria mudar para “Indicação de tutor pendente de aprovação”</t>
  </si>
  <si>
    <t>SGGU-7676</t>
  </si>
  <si>
    <t>[INC0822093]Tenho um Erro/Problema com o PTC - Dynamics Athenas - Acesso do tutor na aula prática</t>
  </si>
  <si>
    <t>SGGU-7675</t>
  </si>
  <si>
    <t>[SGGU-5187] - Na Indicação de um Mediador para uma turma a busca pelo campo “Mediador para alocação” não esta funcionando corretamente.</t>
  </si>
  <si>
    <t>SGGU-7656</t>
  </si>
  <si>
    <t>[INC0821946]Tenho um Erro/Problema com o PTC - Dynamics Athenas - Problema na parametrização da matriz</t>
  </si>
  <si>
    <t>SGGU-7650</t>
  </si>
  <si>
    <t>[INC0821944]Tenho um Erro/Problema com o PTC - Dynamics Athenas - Problema na parametrização da matriz</t>
  </si>
  <si>
    <t>SGGU-7599</t>
  </si>
  <si>
    <t>[INC0821500]Tenho um Erro/Problema com o PTC - Dynamics Athenas - Problema na parametrização da matriz</t>
  </si>
  <si>
    <t>SGGU-7598</t>
  </si>
  <si>
    <t>[INC0821383]Tenho um Erro/Problema com o PTC - Dynamics Athenas - Informações de Tipo de cursos e Ofertas</t>
  </si>
  <si>
    <t>SGGU-7597</t>
  </si>
  <si>
    <t>[INC0821380]Tenho um Erro/Problema com o PTC - Dynamics Athenas - Documentação para vinculo do tutor</t>
  </si>
  <si>
    <t>SGGU-7592</t>
  </si>
  <si>
    <t>[INC0821228]Tenho um Erro/Problema com o PTC - Dynamics Athenas - Informações de Unidades ou Polos</t>
  </si>
  <si>
    <t>SGGU-7589</t>
  </si>
  <si>
    <t>[INC0820891]Tenho um Erro/Problema com o PTC - Dynamics Athenas - Acesso do tutor na aula prática</t>
  </si>
  <si>
    <t>SGGU-7588</t>
  </si>
  <si>
    <t>[RITM0745745]Solicitação de Serviço ao PTC - Gestão de Unidades - Gestão de Unidades</t>
  </si>
  <si>
    <t>SGGU-7586</t>
  </si>
  <si>
    <t>[INC0820839]Tenho um Erro/Problema no Dynamics - Gestão de unidades - Reportar um erro/problema</t>
  </si>
  <si>
    <t>SGGU-7564</t>
  </si>
  <si>
    <t>[INC0819691]Tenho um Erro/Problema no Dynamics - Gestão de unidades - Reportar um erro/problema</t>
  </si>
  <si>
    <t>SGGU-7563</t>
  </si>
  <si>
    <t>[INC0819689]Tenho um Erro/Problema com o PTC - Dynamics Athenas - Acesso do tutor na aula prática</t>
  </si>
  <si>
    <t>SGGU-7540</t>
  </si>
  <si>
    <t>[INC0819344]Tenho um Erro/Problema com o PTC - Dynamics Athenas - Acesso do tutor na aula prática</t>
  </si>
  <si>
    <t>SGGU-7539</t>
  </si>
  <si>
    <t>[INC0819343]Tenho um Erro/Problema com o PTC - Dynamics Athenas - Acesso do tutor na aula prática</t>
  </si>
  <si>
    <t>SGGU-7538</t>
  </si>
  <si>
    <t>[INC0819291]Tenho um Erro/Problema com o PTC - Dynamics Athenas - Acesso do tutor na aula prática</t>
  </si>
  <si>
    <t>SGGU-7537</t>
  </si>
  <si>
    <t>[SGGU-5187] Erro na aprovação de documentos "Documento não existe ou não pertence ao colaborador informado"</t>
  </si>
  <si>
    <t>SGGU-7523</t>
  </si>
  <si>
    <t>[INC0819073]Tenho um Erro/Problema com o PTC - Dynamics Athenas - Acesso do tutor na aula prática</t>
  </si>
  <si>
    <t>SGGU-7517</t>
  </si>
  <si>
    <t>SGGU-7515</t>
  </si>
  <si>
    <t>[INC0819049]Tenho um Erro/Problema no Dynamics - Gestão de unidades - Reportar um erro/problema</t>
  </si>
  <si>
    <t>SGGU-7514</t>
  </si>
  <si>
    <t>[INC0818852]Tenho um Erro/Problema com o PTC - Dynamics Athenas - Acesso do tutor na aula prática</t>
  </si>
  <si>
    <t>SGGU-7512</t>
  </si>
  <si>
    <t>[INC0817544]Tenho um Erro/Problema com o PTC - Dynamics Athenas - Acesso do tutor na aula prática</t>
  </si>
  <si>
    <t>SGGU-7509</t>
  </si>
  <si>
    <t>[INC0818405]Tenho um Erro/Problema com o PTC - Dynamics Athenas - Alocação do tutor a turma</t>
  </si>
  <si>
    <t>SGGU-7508</t>
  </si>
  <si>
    <t>[INC0818317]Tenho um Erro/Problema com o PTC - Dynamics Athenas - Problema na parametrização da matriz</t>
  </si>
  <si>
    <t>SGGU-7507</t>
  </si>
  <si>
    <t>[INC0818272]Tenho um Erro/Problema no Dynamics - Gestão de unidades - Reportar um erro/problema</t>
  </si>
  <si>
    <t>SGGU-7506</t>
  </si>
  <si>
    <t>[INC0818256]Tenho um Erro/Problema com o PTC - Dynamics Athenas - Problema na parametrização da matriz</t>
  </si>
  <si>
    <t>SGGU-7504</t>
  </si>
  <si>
    <t>[INC0818199]Tenho um Erro/Problema com o PTC - Dynamics Athenas - Problema na parametrização da matriz</t>
  </si>
  <si>
    <t>SGGU-7503</t>
  </si>
  <si>
    <t>[RITM0743885]Solicitação de Serviço ao PTC - Gestão de Unidades - Gestão de Unidades</t>
  </si>
  <si>
    <t>SGGU-7496</t>
  </si>
  <si>
    <t>[INC0818109]Tenho um Erro/Problema com o PTC - Dynamics Athenas - Alocação do tutor a turma</t>
  </si>
  <si>
    <t>SGGU-7483</t>
  </si>
  <si>
    <t>[INC0817858]Tenho um Erro/Problema no Dynamics - Gestão de unidades - Reportar um erro/problema</t>
  </si>
  <si>
    <t>SGGU-7469</t>
  </si>
  <si>
    <t>5187 - Teste integrado</t>
  </si>
  <si>
    <t>SGGU-7465</t>
  </si>
  <si>
    <t>[RITM0743302]Solicitação de Serviço ao PTC - Gestão de Unidades - Gestão de Unidades</t>
  </si>
  <si>
    <t>SGGU-7464</t>
  </si>
  <si>
    <t>[INC0817740]Tenho um Erro/Problema com o PTC - Dynamics Athenas - Documentação para vinculo do tutor</t>
  </si>
  <si>
    <t>SGGU-7459</t>
  </si>
  <si>
    <t>[INC0817663]Tenho um Erro/Problema com o PTC - Dynamics Athenas - Documentação para vinculo do tutor</t>
  </si>
  <si>
    <t>SGGU-7458</t>
  </si>
  <si>
    <t>[5187] Adequação da nova estrutura e BPF por retrato do semestre</t>
  </si>
  <si>
    <t>SGGU-7457</t>
  </si>
  <si>
    <t>[5187] Adequar segurança de acesso à tabela Contato para exibição no Recurso Reservável</t>
  </si>
  <si>
    <t>SGGU-7456</t>
  </si>
  <si>
    <t>SGGU-7455</t>
  </si>
  <si>
    <t>[INC0817542]Tenho um Erro/Problema com o PTC - Dynamics Athenas - Acesso do tutor na aula prática</t>
  </si>
  <si>
    <t>SGGU-7454</t>
  </si>
  <si>
    <t>[INC0817432]Tenho um Erro/Problema com o PTC - Dynamics Athenas - Acesso do tutor na aula prática</t>
  </si>
  <si>
    <t>SGGU-7453</t>
  </si>
  <si>
    <t>[SGGU] SP 26.3.6;[SGGU] SP 26.3.5</t>
  </si>
  <si>
    <t>[INC0817421]Tenho um Erro/Problema com o PTC - Dynamics Athenas - Documentação para vinculo do tutor</t>
  </si>
  <si>
    <t>SGGU-7451</t>
  </si>
  <si>
    <t>[INC0817345]Tenho um Erro/Problema com o PTC - Dynamics Athenas - Acesso do tutor na aula prática</t>
  </si>
  <si>
    <t>SGGU-7450</t>
  </si>
  <si>
    <t>[INC0816929]Tenho um Erro/Problema com o PTC - Dynamics Athenas - Documentação para vinculo do tutor</t>
  </si>
  <si>
    <t>SGGU-7449</t>
  </si>
  <si>
    <t>[INC0817157]Tenho um Erro/Problema com o PTC - Dynamics Athenas - Acesso do tutor na aula prática</t>
  </si>
  <si>
    <t>SGGU-7448</t>
  </si>
  <si>
    <t>[INC0817154]Tenho um Erro/Problema com o PTC - Dynamics Athenas - Acesso do tutor na aula prática</t>
  </si>
  <si>
    <t>SGGU-7447</t>
  </si>
  <si>
    <t>[INC0817152]Tenho um Erro/Problema com o PTC - Dynamics Athenas - Acesso do tutor na aula prática</t>
  </si>
  <si>
    <t>SGGU-7446</t>
  </si>
  <si>
    <t>[SGGU] SP 26.4.1;[SGGU] SP 26.3.6;[SGGU] SP 26.3.5</t>
  </si>
  <si>
    <t>SGGU-7445</t>
  </si>
  <si>
    <t>[INC0817125]Tenho um Erro/Problema com o PTC - Dynamics Athenas - Documentação para vinculo do tutor</t>
  </si>
  <si>
    <t>SGGU-7444</t>
  </si>
  <si>
    <t>[SGGU] SP 26.3.5</t>
  </si>
  <si>
    <t>[INC0817116]Tenho um Erro/Problema com o PTC - Dynamics Athenas - Problema na parametrização da matriz</t>
  </si>
  <si>
    <t>SGGU-7443</t>
  </si>
  <si>
    <t>[INC0817115]Tenho um Erro/Problema com o PTC - Dynamics Athenas - Alocação do tutor a turma</t>
  </si>
  <si>
    <t>SGGU-7441</t>
  </si>
  <si>
    <t>[INC0817095]Tenho um Erro/Problema com o PTC - Dynamics Athenas - Problema na parametrização da matriz</t>
  </si>
  <si>
    <t>SGGU-7435</t>
  </si>
  <si>
    <t>[INC0817010]Tenho um Erro/Problema com o PTC - Dynamics Athenas - Alocação do tutor a turma</t>
  </si>
  <si>
    <t>SGGU-7434</t>
  </si>
  <si>
    <t>[INC0816977]Tenho um Erro/Problema no Dynamics - Gestão de unidades - Reportar um erro/problema</t>
  </si>
  <si>
    <t>SGGU-7432</t>
  </si>
  <si>
    <t>[INC0816937]Tenho um Erro/Problema no Dynamics - Gestão de unidades - Reportar um erro/problema</t>
  </si>
  <si>
    <t>SGGU-7431</t>
  </si>
  <si>
    <t>SGGU-7429</t>
  </si>
  <si>
    <t>[INC0816844]Tenho um Erro/Problema com o PTC - Dynamics Athenas - Alocação do tutor a turma</t>
  </si>
  <si>
    <t>SGGU-7427</t>
  </si>
  <si>
    <t>[INC0816750]Tenho um Erro/Problema com o PTC - Dynamics Athenas - Documentação para vinculo do tutor</t>
  </si>
  <si>
    <t>SGGU-7425</t>
  </si>
  <si>
    <t>[INC0816665]Tenho um Erro/Problema com o PTC - Dynamics Athenas - Inativação de curso e ofertas</t>
  </si>
  <si>
    <t>SGGU-7424</t>
  </si>
  <si>
    <t>[INC0816607]Tenho um Erro/Problema no Dynamics - Gestão de unidades - Reportar um erro/problema</t>
  </si>
  <si>
    <t>SGGU-7423</t>
  </si>
  <si>
    <t>[INC0816567]Tenho um Erro/Problema com o PTC - Dynamics Athenas - Problema na parametrização da matriz</t>
  </si>
  <si>
    <t>SGGU-7419</t>
  </si>
  <si>
    <t>[INC0816273]Tenho um Erro/Problema com o PTC - Dynamics Athenas - Problema na parametrização da matriz</t>
  </si>
  <si>
    <t>SGGU-7417</t>
  </si>
  <si>
    <t>[INC0816187]Tenho um Erro/Problema com o PTC - Dynamics Athenas - Alocação do tutor a turma</t>
  </si>
  <si>
    <t>SGGU-7401</t>
  </si>
  <si>
    <t>[INC0815996]Tenho um Erro/Problema com o PTC - Dynamics Athenas - Alocação do tutor a turma</t>
  </si>
  <si>
    <t>SGGU-7399</t>
  </si>
  <si>
    <t>SGGU-7391</t>
  </si>
  <si>
    <t>[INC0815987]Tenho um Erro/Problema com o PTC - Dynamics Athenas - Alocação do tutor a turma</t>
  </si>
  <si>
    <t>SGGU-7390</t>
  </si>
  <si>
    <t>[INC0815986]Tenho um Erro/Problema com o PTC - Dynamics Athenas - Alocação do tutor a turma</t>
  </si>
  <si>
    <t>SGGU-7389</t>
  </si>
  <si>
    <t>[INC0815982]Tenho um Erro/Problema com o PTC - Dynamics Athenas - Alocação do tutor a turma</t>
  </si>
  <si>
    <t>SGGU-7386</t>
  </si>
  <si>
    <t>[INC0815575]Tenho um Erro/Problema com o PTC - Dynamics Athenas - Alocação do tutor a turma</t>
  </si>
  <si>
    <t>SGGU-7384</t>
  </si>
  <si>
    <t>[INC0807996]Tenho um Erro/Problema com o PTC - Dynamics Athenas - Documentação para vinculo do tutor</t>
  </si>
  <si>
    <t>SGGU-7381</t>
  </si>
  <si>
    <t>[INC0812907]Tenho um Erro/Problema com o PTC - Dynamics Athenas - Acesso do tutor na aula prática</t>
  </si>
  <si>
    <t>SGGU-7380</t>
  </si>
  <si>
    <t>[INC0815260]Tenho um Erro/Problema com o PTC - Dynamics Athenas - Problema na parametrização da matriz</t>
  </si>
  <si>
    <t>SGGU-7379</t>
  </si>
  <si>
    <t>[INC0815196]Tenho um Erro/Problema com o PTC - Dynamics Athenas - Problema na parametrização da matriz</t>
  </si>
  <si>
    <t>SGGU-7377</t>
  </si>
  <si>
    <t>[INC0815158]Tenho um Erro/Problema com o PTC - Dynamics Athenas - Problema na parametrização da matriz</t>
  </si>
  <si>
    <t>SGGU-7376</t>
  </si>
  <si>
    <t>[INC0815149]Tenho um Erro/Problema no Dynamics - Gestão de unidades - Reportar um erro/problema</t>
  </si>
  <si>
    <t>SGGU-7374</t>
  </si>
  <si>
    <t>[INC0815135]Tenho um Erro/Problema com o PTC - Dynamics Athenas - Problema na parametrização da matriz</t>
  </si>
  <si>
    <t>SGGU-7373</t>
  </si>
  <si>
    <t>[INC0815126]Tenho um Erro/Problema no Dynamics - Gestão de unidades - Reportar um erro/problema</t>
  </si>
  <si>
    <t>SGGU-7372</t>
  </si>
  <si>
    <t>[INC0815118]Tenho um Erro/Problema com o PTC - Dynamics Athenas - Alocação do tutor a turma</t>
  </si>
  <si>
    <t>SGGU-7371</t>
  </si>
  <si>
    <t>[INC0815116]Tenho um Erro/Problema com o PTC - Dynamics Athenas - Alocação do tutor a turma</t>
  </si>
  <si>
    <t>SGGU-7369</t>
  </si>
  <si>
    <t>[INC0814908]Tenho um Erro/Problema com o PTC - Dynamics Athenas - Problema na parametrização da matriz</t>
  </si>
  <si>
    <t>SGGU-7368</t>
  </si>
  <si>
    <t>[INC0814906]Tenho um Erro/Problema com o PTC - Dynamics Athenas - Problema na parametrização da matriz</t>
  </si>
  <si>
    <t>SGGU-7367</t>
  </si>
  <si>
    <t>[INC0814904]Tenho um Erro/Problema com o PTC - Dynamics Athenas - Problema na parametrização da matriz</t>
  </si>
  <si>
    <t>SGGU-7366</t>
  </si>
  <si>
    <t>[INC0814903]Tenho um Erro/Problema com o PTC - Dynamics Athenas - Problema na parametrização da matriz</t>
  </si>
  <si>
    <t>SGGU-7359</t>
  </si>
  <si>
    <t>[SGGU-5187] Incluir regra de documento não obrigatório</t>
  </si>
  <si>
    <t>SGGU-7358</t>
  </si>
  <si>
    <t>[INC0814801]Tenho um Erro/Problema no Dynamics - Gestão de unidades - Reportar um erro/problema</t>
  </si>
  <si>
    <t>SGGU-7355</t>
  </si>
  <si>
    <t>[INC0814694]Tenho um Erro/Problema com o PTC - Dynamics Athenas - Alocação do tutor a turma</t>
  </si>
  <si>
    <t>SGGU-7354</t>
  </si>
  <si>
    <t>[INC0814670]Tenho um Erro/Problema com o PTC - Dynamics Athenas - Problema na parametrização da matriz</t>
  </si>
  <si>
    <t>SGGU-7353</t>
  </si>
  <si>
    <t>[INC0814598]Tenho um Erro/Problema com o PTC - Dynamics Athenas - Problema na parametrização da matriz</t>
  </si>
  <si>
    <t>SGGU-7352</t>
  </si>
  <si>
    <t>[INC0814580]Tenho um Erro/Problema com o PTC - Dynamics Athenas - Problema na parametrização da matriz</t>
  </si>
  <si>
    <t>SGGU-7349</t>
  </si>
  <si>
    <t>[INC0814372]Tenho um Erro/Problema com o PTC - Dynamics Athenas - Documentação para vinculo do tutor</t>
  </si>
  <si>
    <t>SGGU-7348</t>
  </si>
  <si>
    <t>[INC0814292]Tenho um Erro/Problema com o PTC - Dynamics Athenas - Problema na parametrização da matriz</t>
  </si>
  <si>
    <t>SGGU-7347</t>
  </si>
  <si>
    <t>[INC0814289]Tenho um Erro/Problema com o PTC - Dynamics Athenas - Informações de Unidades ou Polos</t>
  </si>
  <si>
    <t>SGGU-7343</t>
  </si>
  <si>
    <t>[INC0814141]Tenho um Erro/Problema com o PTC - Dynamics Athenas - Documentação para vinculo do tutor</t>
  </si>
  <si>
    <t>SGGU-7342</t>
  </si>
  <si>
    <t>[INC0813979]Tenho um Erro/Problema com o PTC - Dynamics Athenas - Acesso do tutor na aula prática</t>
  </si>
  <si>
    <t>SGGU-7340</t>
  </si>
  <si>
    <t>[INC0813925]Tenho um Erro/Problema com o PTC - Dynamics Athenas - Alocação do tutor a turma</t>
  </si>
  <si>
    <t>SGGU-7339</t>
  </si>
  <si>
    <t>[INC0813924]Tenho um Erro/Problema com o PTC - Dynamics Athenas - Problema na parametrização da matriz</t>
  </si>
  <si>
    <t>SGGU-7338</t>
  </si>
  <si>
    <t>[INC0813887]Tenho um Erro/Problema com o PTC - Dynamics Athenas - Documentação para vinculo do tutor</t>
  </si>
  <si>
    <t>SGGU-7337</t>
  </si>
  <si>
    <t>[INC0813856]Tenho um Erro/Problema no Dynamics - Gestão de unidades - Reportar um erro/problema</t>
  </si>
  <si>
    <t>SGGU-7336</t>
  </si>
  <si>
    <t>[INC0813836]Tenho um Erro/Problema no Dynamics - Gestão de unidades - Reportar um erro/problema</t>
  </si>
  <si>
    <t>SGGU-7325</t>
  </si>
  <si>
    <t>[INC0813756]Tenho um Erro/Problema no Dynamics - Gestão de unidades - Reportar um erro/problema</t>
  </si>
  <si>
    <t>SGGU-7324</t>
  </si>
  <si>
    <t>[INC0813713]Tenho um Erro/Problema com o PTC - Dynamics Athenas - Problema na parametrização da matriz</t>
  </si>
  <si>
    <t>SGGU-7323</t>
  </si>
  <si>
    <t>[INC0813706]Tenho um Erro/Problema com o PTC - Dynamics Athenas - Documentação para vinculo do tutor</t>
  </si>
  <si>
    <t>SGGU-7319</t>
  </si>
  <si>
    <t>[INC0813691]Tenho um Erro/Problema no Dynamics - Gestão de unidades - Reportar um erro/problema</t>
  </si>
  <si>
    <t>SGGU-7318</t>
  </si>
  <si>
    <t>[INC0813597]Tenho um Erro/Problema com o PTC - Dynamics Athenas - Acesso do tutor na aula prática</t>
  </si>
  <si>
    <t>SGGU-7317</t>
  </si>
  <si>
    <t>[SGGU-5187] - Ao tentar realizar a aprovação dos documentos de um mediador que tenha enviado documento Não obrigatório, o sistema apresenta o erro “Documento não existe ou não pertence ao colaborador informado.”</t>
  </si>
  <si>
    <t>SGGU-7316</t>
  </si>
  <si>
    <t>[INC0813551]Tenho um Erro/Problema com o PTC - Dynamics Athenas - Documentação para vinculo do tutor</t>
  </si>
  <si>
    <t>SGGU-7310</t>
  </si>
  <si>
    <t>SGGU-7303</t>
  </si>
  <si>
    <t>[INC0813503]Tenho um Erro/Problema com o PTC - Dynamics Athenas - Alocação do tutor a turma</t>
  </si>
  <si>
    <t>SGGU-7302</t>
  </si>
  <si>
    <t>[RITM0739178]Solicitação de Serviço ao PTC - Gestão de Unidades - Gestão de Unidades</t>
  </si>
  <si>
    <t>SGGU-7301</t>
  </si>
  <si>
    <t>[SGGU-5187] - Após Acadêmico realizar a reprova de todos os documentos enviados do Mediador, Gestão de Unidades recebeu a reprova com sucesso, mas pouco tempo depois somente o documento “CPF” teve o seu status atualizado para “Upload concluído”.</t>
  </si>
  <si>
    <t>SGGU-7296</t>
  </si>
  <si>
    <t>[GU] [Síncrona Mediada]Ajustar integrações de Created e Updated das Sincronas para relacionamento com Disciplina e Componentes da Matriz</t>
  </si>
  <si>
    <t>APAP-10055</t>
  </si>
  <si>
    <t>SGGU-7295</t>
  </si>
  <si>
    <t xml:space="preserve">[GU] [Síncrona Mediada] Ajustar relacionamento com Disciplina </t>
  </si>
  <si>
    <t>SGGU-7289</t>
  </si>
  <si>
    <t>[INC0812054]Tenho um Erro/Problema no Dynamics - Gestão de unidades - Reportar um erro/problema</t>
  </si>
  <si>
    <t>SGGU-7282</t>
  </si>
  <si>
    <t>[INC0813315]Tenho um Erro/Problema com o PTC - Dynamics Athenas - Alocação do tutor a turma</t>
  </si>
  <si>
    <t>SGGU-7277</t>
  </si>
  <si>
    <t>[SGGU-5187] - A Parametrização de Documentos que define a data de envio de documentos do mediador NÃO está considerando a “Data fim” como uma data valida para envio do documento.</t>
  </si>
  <si>
    <t>SGGU-7244</t>
  </si>
  <si>
    <t>[INC0813247]Tenho um Erro/Problema no Dynamics - Gestão de unidades - Reportar um erro/problema</t>
  </si>
  <si>
    <t>SGGU-7224</t>
  </si>
  <si>
    <t>[INC0813042]Tenho um Erro/Problema no Dynamics - Gestão de unidades - Reportar um erro/problema</t>
  </si>
  <si>
    <t>SGGU-7223</t>
  </si>
  <si>
    <t>SGGU-7222</t>
  </si>
  <si>
    <t>[INC0812960]Tenho um Erro/Problema no Dynamics - Gestão de unidades - Reportar um erro/problema</t>
  </si>
  <si>
    <t>SGGU-7221</t>
  </si>
  <si>
    <t>[INC0812937]Tenho um Erro/Problema no Dynamics - Gestão de unidades - Reportar um erro/problema</t>
  </si>
  <si>
    <t>SGGU-7219</t>
  </si>
  <si>
    <t>[SGGU] SP 26.3.4;[SGGU] SP 26.3.5</t>
  </si>
  <si>
    <t>SGGU-7218</t>
  </si>
  <si>
    <t>[SGGU-5187] - Na tela de Documentos do Colaborador ao clicar na linha a primeira vez, o sistema NÃO oferece a opção de “Editar Documento”, no segundo clique ai aparece a opção.</t>
  </si>
  <si>
    <t>SGGU-7217</t>
  </si>
  <si>
    <t>[INC0812878]Tenho um Erro/Problema com o PTC - Dynamics Athenas - Documentação para vinculo do tutor</t>
  </si>
  <si>
    <t>SGGU-7216</t>
  </si>
  <si>
    <t>Teste Integrado 5187</t>
  </si>
  <si>
    <t>SGGU-7214</t>
  </si>
  <si>
    <t>[SGGU] SP 26.3.4</t>
  </si>
  <si>
    <t>[INC0812772]Tenho um Erro/Problema no Dynamics - Gestão de unidades - Reportar um erro/problema</t>
  </si>
  <si>
    <t>SGGU-7211</t>
  </si>
  <si>
    <t>SGGU-7210</t>
  </si>
  <si>
    <t>[INC0812589]Tenho um Erro/Problema com o PTC - Dynamics Athenas - Alocação do tutor a turma</t>
  </si>
  <si>
    <t>SGGU-7209</t>
  </si>
  <si>
    <t>[INC0812586]Tenho um Erro/Problema com o PTC - Dynamics Athenas - Alocação do tutor a turma</t>
  </si>
  <si>
    <t>SGGU-7208</t>
  </si>
  <si>
    <t>[SGGU-5187] - Ao Inserir a primeira “Formação Academica” do Mediador Pedagógico o sistema acaba listando mais de 2.200 como se tivessem sido inseridas.(OBS: É a primeira vez que vejo este comportamento, todos os outros testes funcionaram corretamente)</t>
  </si>
  <si>
    <t>SGGU-7207</t>
  </si>
  <si>
    <t>[SGGU-5187] - Ao “Criar” a primeira “Formação Acadêmica” do Mediador a tela “Criar Formação Acadêmica” apresenta comportamento instável, hora mostra a mensagem “...O campo Grau de Instrução foi preenchido automaticamente...” e as vezes não.</t>
  </si>
  <si>
    <t>SGGU-7206</t>
  </si>
  <si>
    <t>Aplicar Keyvault nas variáveis de ambiente</t>
  </si>
  <si>
    <t>AISRE-7262</t>
  </si>
  <si>
    <t>14 dias úteis úteis</t>
  </si>
  <si>
    <t>SGGU-7205</t>
  </si>
  <si>
    <t>Estudo AF migração datadog</t>
  </si>
  <si>
    <t>7 dias úteis úteis</t>
  </si>
  <si>
    <t>SGGU-7204</t>
  </si>
  <si>
    <t>[INC0812313]Tenho um Erro/Problema com o PTC - Dynamics Athenas - Acesso do tutor na aula prática</t>
  </si>
  <si>
    <t>SGGU-7203</t>
  </si>
  <si>
    <t>[INC0812312]Tenho um Erro/Problema com o PTC - Dynamics Athenas - Acesso do tutor na aula prática</t>
  </si>
  <si>
    <t>SGGU-7202</t>
  </si>
  <si>
    <t>[INC0812121]Tenho um Erro/Problema com o PTC - Dynamics Athenas - Documentação para vinculo do tutor</t>
  </si>
  <si>
    <t>SGGU-7201</t>
  </si>
  <si>
    <t>[INC0812117]Tenho um Erro/Problema no Dynamics - Gestão de unidades - Reportar um erro/problema</t>
  </si>
  <si>
    <t>SGGU-7200</t>
  </si>
  <si>
    <t>[RITM0737825]Solicitação de Serviço ao PTC - Gestão de Unidades - Gestão de Unidades</t>
  </si>
  <si>
    <t>SGGU-7196</t>
  </si>
  <si>
    <t>SGGU-7195</t>
  </si>
  <si>
    <t>[INC0812030]Tenho um Erro/Problema no Dynamics - Gestão de unidades - Reportar um erro/problema</t>
  </si>
  <si>
    <t>SGGU-7194</t>
  </si>
  <si>
    <t>[INC0811993]Tenho um Erro/Problema com o PTC - Dynamics Athenas - Parametrização de laboratório</t>
  </si>
  <si>
    <t>SGGU-7190</t>
  </si>
  <si>
    <t>[INC0811966]Tenho um Erro/Problema com o PTC - Dynamics Athenas - Acesso do tutor na aula prática</t>
  </si>
  <si>
    <t>SGGU-7189</t>
  </si>
  <si>
    <t>[INC0811888]Tenho um Erro/Problema com o PTC - Dynamics Athenas - Acesso do tutor na aula prática</t>
  </si>
  <si>
    <t>SGGU-7188</t>
  </si>
  <si>
    <t>[INC0811886]Tenho um Erro/Problema com o PTC - Dynamics Athenas - Acesso do tutor na aula prática</t>
  </si>
  <si>
    <t>SGGU-7186</t>
  </si>
  <si>
    <t>[INC0811830]Tenho um Erro/Problema com o PTC - Dynamics Athenas - Agendamento aula prática</t>
  </si>
  <si>
    <t>SGGU-7185</t>
  </si>
  <si>
    <t>[INC0811826]Tenho um Erro/Problema com o PTC - Dynamics Athenas - Acesso do tutor na aula prática</t>
  </si>
  <si>
    <t>SGGU-7174</t>
  </si>
  <si>
    <t>SGGU-7173</t>
  </si>
  <si>
    <t>[INC0811623]Tenho um Erro/Problema com o PTC - Dynamics Athenas - Informações de Unidades ou Polos</t>
  </si>
  <si>
    <t>SGGU-7172</t>
  </si>
  <si>
    <t>[INC0811622]Tenho um Erro/Problema com o PTC - Dynamics Athenas - Alocação do tutor a turma</t>
  </si>
  <si>
    <t>SGGU-7171</t>
  </si>
  <si>
    <t>[INC0811594]Tenho um Erro/Problema no Dynamics - Gestão de unidades - Reportar um erro/problema</t>
  </si>
  <si>
    <t>SGGU-7169</t>
  </si>
  <si>
    <t>[RITM0737053]Solicitação de Serviço ao PTC - Gestão de Unidades - Gestão de Unidades</t>
  </si>
  <si>
    <t>SGGU-7168</t>
  </si>
  <si>
    <t>SGGU-7167</t>
  </si>
  <si>
    <t>[INC0811390]Tenho um Erro/Problema no Dynamics - Gestão de unidades - Reportar um erro/problema</t>
  </si>
  <si>
    <t>SGGU-7166</t>
  </si>
  <si>
    <t>[INC0811383]Tenho um Erro/Problema no Dynamics - Gestão de unidades - Reportar um erro/problema</t>
  </si>
  <si>
    <t>SGGU-7163</t>
  </si>
  <si>
    <t>[INC0811289]Tenho um Erro/Problema com o PTC - Dynamics Athenas - Acesso do tutor na aula prática</t>
  </si>
  <si>
    <t>SGGU-7161</t>
  </si>
  <si>
    <t>[SGGU-5187] - Ao Inserir a Formacao Academica e acionar o botao “Confirmar Formação” no Bpf o sistema apresenta erro “Ocorreu um erro no processamento. Contate o suporte para análise.” e não libera o Bpf “Documentação”.</t>
  </si>
  <si>
    <t>SGGU-7159</t>
  </si>
  <si>
    <t>[INC0810894]Tenho um Erro/Problema com o PTC - Dynamics Athenas - Informações de Tipo de cursos e Ofertas</t>
  </si>
  <si>
    <t>SGGU-7158</t>
  </si>
  <si>
    <t>[INC0810884]Tenho um Erro/Problema com o PTC - Dynamics Athenas - Inativação de curso e ofertas</t>
  </si>
  <si>
    <t>SGGU-7156</t>
  </si>
  <si>
    <t>[INC0810865]Tenho um Erro/Problema com o PTC - Dynamics Athenas - Alocação do tutor a turma</t>
  </si>
  <si>
    <t>SGGU-7155</t>
  </si>
  <si>
    <t>[5202] Ajuste da Function de Parametrização</t>
  </si>
  <si>
    <t>SGGU-5202</t>
  </si>
  <si>
    <t>SGGU-7152</t>
  </si>
  <si>
    <t>[INC0810677]Tenho um Erro/Problema com o PTC - Dynamics Athenas - Documentação para vinculo do tutor</t>
  </si>
  <si>
    <t>SGGU-7151</t>
  </si>
  <si>
    <t>[INC0810661]Tenho um Erro/Problema no Dynamics - Gestão de unidades - Reportar um erro/problema</t>
  </si>
  <si>
    <t>SGGU-7149</t>
  </si>
  <si>
    <t>[INC0810631]Tenho um Erro/Problema com o PTC - Dynamics Athenas - Alocação do tutor a turma</t>
  </si>
  <si>
    <t>SGGU-7148</t>
  </si>
  <si>
    <t>[INC0810582]Tenho um Erro/Problema com o PTC - Dynamics Athenas - Documentação para vinculo do tutor</t>
  </si>
  <si>
    <t>SGGU-7144</t>
  </si>
  <si>
    <t>[Curso MEC] Backend -Ajustar busca do nome do curso no [GEUN] Operacoes de tarefas e [GEUN][CANVAS][TAREFA] -  Listagem de tarefas para aprovação</t>
  </si>
  <si>
    <t>SGGU-7143</t>
  </si>
  <si>
    <t>[Curso MEC] Backend -PluginWebhook</t>
  </si>
  <si>
    <t>SGGU-7142</t>
  </si>
  <si>
    <t>[INC0810411]Tenho um Erro/Problema com o PTC - Dynamics Athenas - Acesso do tutor na aula prática</t>
  </si>
  <si>
    <t>SGGU-7141</t>
  </si>
  <si>
    <t>[SGGU-5187] - Na tela dos dados do Mediador Pedagogico, ao preencher os dados para a criação da “Formacao Academica” e Salvar o sistema ate salva a criação, mas NÃO lista na grid “Formação Acadêmica”.</t>
  </si>
  <si>
    <t>SGGU-7138</t>
  </si>
  <si>
    <t>[INC0810296]Tenho um Erro/Problema com o PTC - Dynamics Athenas - Alocação do tutor a turma</t>
  </si>
  <si>
    <t>SGGU-7136</t>
  </si>
  <si>
    <t>[INC0810211]Tenho um Erro/Problema com o PTC - Dynamics Athenas - Acesso do tutor na aula prática</t>
  </si>
  <si>
    <t>SGGU-7129</t>
  </si>
  <si>
    <t>[GU] [Síncrona Mediada] Ajustar apresentação das informações</t>
  </si>
  <si>
    <t>SGGU-7128</t>
  </si>
  <si>
    <t>[INC0810144]Tenho um Erro/Problema com o PTC - Dynamics Athenas - Documentação para vinculo do tutor</t>
  </si>
  <si>
    <t>SGGU-7126</t>
  </si>
  <si>
    <t>[INC0809948]Tenho um Erro/Problema com o PTC - Dynamics Athenas - Informações de Unidades ou Polos</t>
  </si>
  <si>
    <t>SGGU-7125</t>
  </si>
  <si>
    <t>[INC0809912]Tenho um Erro/Problema com o PTC - Dynamics Athenas - Tenho erro na parametrização do agendamento de aula prática</t>
  </si>
  <si>
    <t>SGGU-7122</t>
  </si>
  <si>
    <t>[INC0809888]Tenho um Erro/Problema com o PTC - Dynamics Athenas - Acesso do tutor na aula prática</t>
  </si>
  <si>
    <t>SGGU-7121</t>
  </si>
  <si>
    <t>[INC0809873]Tenho um Erro/Problema com o PTC - Dynamics Athenas - Inativação de curso e ofertas</t>
  </si>
  <si>
    <t>SGGU-7118</t>
  </si>
  <si>
    <t>[INC0808155]Tenho um Erro/Problema com o PTC - Dynamics Athenas - Acesso do tutor na aula prática</t>
  </si>
  <si>
    <t>SGGU-7117</t>
  </si>
  <si>
    <t>[INC0809742]Tenho um Erro/Problema com o PTC - Dynamics Athenas - Alocação do tutor a turma</t>
  </si>
  <si>
    <t>SGGU-7114</t>
  </si>
  <si>
    <t>[INC0809531]Tenho um Erro/Problema com o PTC - Dynamics Athenas - Alocação do tutor a turma</t>
  </si>
  <si>
    <t>SGGU-7113</t>
  </si>
  <si>
    <t>SGGU-7110</t>
  </si>
  <si>
    <t>Otimização do Processamento e Integração</t>
  </si>
  <si>
    <t>SGGU-7109</t>
  </si>
  <si>
    <t>[INC0809336]Tenho um Erro/Problema com o PTC - Dynamics Athenas - Acesso do tutor na aula prática</t>
  </si>
  <si>
    <t>SGGU-7108</t>
  </si>
  <si>
    <t>[INC0809293]Tenho um Erro/Problema no Dynamics - Gestão de unidades - Reportar um erro/problema</t>
  </si>
  <si>
    <t>SGGU-7033</t>
  </si>
  <si>
    <t>[SGGU-5202] Alterar validação de aula prática e/ou aula da unidade no consumo do evento syllabus-pratical-class-guide</t>
  </si>
  <si>
    <t>SGGU-7032</t>
  </si>
  <si>
    <t>[SGGU] SP 26.3.4;[SGGU] SP 26.3.3</t>
  </si>
  <si>
    <t>[INC0805096]Tenho um Erro/Problema com o PTC - Ingresso - Captação - Backoffice</t>
  </si>
  <si>
    <t>SGGU-7030</t>
  </si>
  <si>
    <t>[INC0808791]Tenho um Erro/Problema com o PTC - Dynamics Athenas - Acesso do tutor na aula prática</t>
  </si>
  <si>
    <t>SGGU-7025</t>
  </si>
  <si>
    <t>[INC0808553]Tenho um Erro/Problema no Dynamics - Gestão de unidades - Reportar um erro/problema</t>
  </si>
  <si>
    <t>SGGU-7022</t>
  </si>
  <si>
    <t>[SGGU] SP 26.3.3</t>
  </si>
  <si>
    <t>[INC0808444]Tenho um Erro/Problema com o PTC - Dynamics Athenas - Acesso do tutor na aula prática</t>
  </si>
  <si>
    <t>SGGU-7021</t>
  </si>
  <si>
    <t>SGGU-7020</t>
  </si>
  <si>
    <t>[INC0808304]Tenho um Erro/Problema no Dynamics - Gestão de unidades - Reportar um erro/problema</t>
  </si>
  <si>
    <t>SGGU-7013</t>
  </si>
  <si>
    <t>[INC0808292]Tenho um Erro/Problema com o PTC - Dynamics Athenas - Envio de reatórios</t>
  </si>
  <si>
    <t>SGGU-7011</t>
  </si>
  <si>
    <t>[Curso MEC] Backend -[GEUN][DV][Oferta] Quando oferta semi tem dias da semana criar Curso por tipo de Produto</t>
  </si>
  <si>
    <t>SGGU-7010</t>
  </si>
  <si>
    <t>[Curso MEC] Backend -Function Consumidora para Inativação de Cursos Regulados</t>
  </si>
  <si>
    <t>SGGU-7009</t>
  </si>
  <si>
    <t>[Curso MEC] Processamento de CTPs para Alteração de Situação Real de Curso Regulado</t>
  </si>
  <si>
    <t>SGGU-7008</t>
  </si>
  <si>
    <t>[INC0808229]Tenho um Erro/Problema com o PTC - Dynamics Athenas - Informações de Unidades ou Polos</t>
  </si>
  <si>
    <t>SGGU-7007</t>
  </si>
  <si>
    <t>SGGU-7006</t>
  </si>
  <si>
    <t>SGGU-7005</t>
  </si>
  <si>
    <t>SGGU-7004</t>
  </si>
  <si>
    <t>[RITM0733213]Solicitação de Serviço ao PTC - Gestão de Unidades - Gestão de Unidades</t>
  </si>
  <si>
    <t>SGGU-7003</t>
  </si>
  <si>
    <t xml:space="preserve">[SGGU-5202] Criar identificação de série e semestre da turma </t>
  </si>
  <si>
    <t>SGGU-7002</t>
  </si>
  <si>
    <t>[SGGU-5202] Ajustar fila da Parametrização de Aula Prática para passar a esperar série e semestre operacional</t>
  </si>
  <si>
    <t>SGGU-7001</t>
  </si>
  <si>
    <t>[INC0808110]Tenho um Erro/Problema com o PTC - Dynamics Athenas - Envio de reatórios</t>
  </si>
  <si>
    <t>SGGU-6995</t>
  </si>
  <si>
    <t>[INC0808074]Tenho um Erro/Problema com o PTC - Dynamics Athenas - Alocação do tutor a turma</t>
  </si>
  <si>
    <t>SGGU-6994</t>
  </si>
  <si>
    <t>[INC0808060]Tenho um Erro/Problema com o PTC - Dynamics Athenas - Alocação do tutor a turma</t>
  </si>
  <si>
    <t>SGGU-6993</t>
  </si>
  <si>
    <t>[RITM0733012]Solicitação de Serviço ao PTC - Gestão de Unidades - Gestão de Unidades</t>
  </si>
  <si>
    <t>SGGU-6992</t>
  </si>
  <si>
    <t>SGGU-6991</t>
  </si>
  <si>
    <t>[INC0807894]Tenho um Erro/Problema com o PTC - Dynamics Athenas - Acesso do tutor na aula prática</t>
  </si>
  <si>
    <t>SGGU-6990</t>
  </si>
  <si>
    <t>[INC0807892]Tenho um Erro/Problema com o PTC - Dynamics Athenas - Acesso do tutor na aula prática</t>
  </si>
  <si>
    <t>SGGU-6989</t>
  </si>
  <si>
    <t>[INC0807888]Tenho um Erro/Problema com o PTC - Dynamics Athenas - Acesso do tutor na aula prática</t>
  </si>
  <si>
    <t>SGGU-6988</t>
  </si>
  <si>
    <t>[INC0807886]Tenho um Erro/Problema com o PTC - Dynamics Athenas - Acesso do tutor na aula prática</t>
  </si>
  <si>
    <t>SGGU-6986</t>
  </si>
  <si>
    <t>[INC0807865]Tenho um Erro/Problema no Dynamics - Gestão de unidades - Reportar um erro/problema</t>
  </si>
  <si>
    <t>SGGU-6984</t>
  </si>
  <si>
    <t>[RITM0732732]Solicitação de Serviço ao PTC - Gestão de Unidades - Gestão de Unidades</t>
  </si>
  <si>
    <t>SGGU-6981</t>
  </si>
  <si>
    <t>[INC0807820]Tenho um Erro/Problema com o PTC - Dynamics Athenas - Alocação do tutor a turma</t>
  </si>
  <si>
    <t>SGGU-6980</t>
  </si>
  <si>
    <t>[INC0807790]Tenho um Erro/Problema com o PTC - Dynamics Athenas - Alocação do tutor a turma</t>
  </si>
  <si>
    <t>SGGU-6978</t>
  </si>
  <si>
    <t>[INC0807669]Tenho um Erro/Problema com o PTC - Dynamics Athenas - Documentação para vinculo do tutor</t>
  </si>
  <si>
    <t>SGGU-6971</t>
  </si>
  <si>
    <t>[Eventos backbone] Criar tabela de controle dos eventos de integração</t>
  </si>
  <si>
    <t>ARTSG-189</t>
  </si>
  <si>
    <t>SGGU-6970</t>
  </si>
  <si>
    <t>[INC0807554]Tenho um Erro/Problema com o PTC - Dynamics Athenas - Alocação do tutor a turma</t>
  </si>
  <si>
    <t>SGGU-6969</t>
  </si>
  <si>
    <t>[RITM0732270]Solicitação de Serviço ao PTC - Gestão de Unidades - Gestão de Unidades</t>
  </si>
  <si>
    <t>SGGU-6967</t>
  </si>
  <si>
    <t>[INC0807491]Tenho um Erro/Problema no Dynamics - Gestão de unidades - Reportar um erro/problema</t>
  </si>
  <si>
    <t>SGGU-6966</t>
  </si>
  <si>
    <t>[INC0807467]Tenho um Erro/Problema no Dynamics - Gestão de unidades - Reportar um erro/problema</t>
  </si>
  <si>
    <t>SGGU-6959</t>
  </si>
  <si>
    <t>[INC0807379]Tenho um Erro/Problema no Dynamics - Gestão de unidades - Reportar um erro/problema</t>
  </si>
  <si>
    <t>SGGU-6958</t>
  </si>
  <si>
    <t>[INC0807000]Tenho um Erro/Problema com o PTC - Dynamics Athenas - Inativação de curso e ofertas</t>
  </si>
  <si>
    <t>SGGU-6957</t>
  </si>
  <si>
    <t>[INC0807373]Tenho um Erro/Problema no Dynamics - Gestão de unidades - Reportar um erro/problema</t>
  </si>
  <si>
    <t>SGGU-6955</t>
  </si>
  <si>
    <t>[INC0807350]Tenho um Erro/Problema no Dynamics - Gestão de unidades - Reportar um erro/problema</t>
  </si>
  <si>
    <t>SGGU-6954</t>
  </si>
  <si>
    <t>[INC0807346]Tenho um Erro/Problema no Dynamics - Gestão de unidades - Reportar um erro/problema</t>
  </si>
  <si>
    <t>SGGU-6953</t>
  </si>
  <si>
    <t>[INC0807345]Tenho um Erro/Problema com o PTC - Dynamics Athenas - Alocação do tutor a turma</t>
  </si>
  <si>
    <t>SGGU-6952</t>
  </si>
  <si>
    <t>[INC0807344]Tenho um Erro/Problema com o PTC - Dynamics Athenas - Alocação do tutor a turma</t>
  </si>
  <si>
    <t>SGGU-6951</t>
  </si>
  <si>
    <t>[INC0807333]Tenho um Erro/Problema no Dynamics - Gestão de unidades - Reportar um erro/problema</t>
  </si>
  <si>
    <t>SGGU-6950</t>
  </si>
  <si>
    <t>[INC0807332]Tenho um Erro/Problema com o PTC - Dynamics Athenas - Alocação do tutor a turma</t>
  </si>
  <si>
    <t>SGGU-6949</t>
  </si>
  <si>
    <t>[INC0807328]Tenho um Erro/Problema com o PTC - Dynamics Athenas - Alocação do tutor a turma</t>
  </si>
  <si>
    <t>SGGU-6948</t>
  </si>
  <si>
    <t>SGGU-6939</t>
  </si>
  <si>
    <t>[INC0806897]Tenho um Erro/Problema com o PTC - Dynamics Athenas - Alocação do tutor a turma</t>
  </si>
  <si>
    <t>SGGU-6938</t>
  </si>
  <si>
    <t>[INC0806868]Tenho um Erro/Problema com o PTC - Dynamics Athenas - Acesso do tutor na aula prática</t>
  </si>
  <si>
    <t>SGGU-6937</t>
  </si>
  <si>
    <t>[INC0806867]Tenho um Erro/Problema com o PTC - Dynamics Athenas - Acesso do tutor na aula prática</t>
  </si>
  <si>
    <t>SGGU-6936</t>
  </si>
  <si>
    <t>[INC0806743]Tenho um Erro/Problema com o PTC - Dynamics Athenas - Acesso do tutor na aula prática</t>
  </si>
  <si>
    <t>SGGU-6932</t>
  </si>
  <si>
    <t>SGGU-6931</t>
  </si>
  <si>
    <t>[INC0806566]Tenho um Erro/Problema com o PTC - Dynamics Athenas - Acesso do tutor na aula prática</t>
  </si>
  <si>
    <t>SGGU-6930</t>
  </si>
  <si>
    <t>[RITM0731300]Solicitação de Serviço ao PTC - Gestão de Unidades - Gestão de Unidades</t>
  </si>
  <si>
    <t>SGGU-6929</t>
  </si>
  <si>
    <t>SGGU-6928</t>
  </si>
  <si>
    <t>[RITM0731160]Solicitação de Serviço ao PTC - Gestão de Unidades - Gestão de Unidades</t>
  </si>
  <si>
    <t>SGGU-6927</t>
  </si>
  <si>
    <t>[RITM0731154]Solicitação de Serviço ao PTC - Gestão de Unidades - Gestão de Unidades</t>
  </si>
  <si>
    <t>SGGU-6926</t>
  </si>
  <si>
    <t>[INC0806421]Tenho um Erro/Problema com o PTC - Dynamics Athenas - Alocação do tutor a turma</t>
  </si>
  <si>
    <t>SGGU-6925</t>
  </si>
  <si>
    <t>[INC0806420]Tenho um Erro/Problema com o PTC - Dynamics Athenas - Alocação do tutor a turma</t>
  </si>
  <si>
    <t>SGGU-6924</t>
  </si>
  <si>
    <t>[GU] [Síncrona Mediada] Desenvolvimento da integração para consumo do tópico de mediator-led-synchronous-data-updated</t>
  </si>
  <si>
    <t>SGGU-6923</t>
  </si>
  <si>
    <t>[GU] [Síncrona Mediada] Desenvolvimento da integração para consumo do tópico de Atividade Síncrona mediator-led-synchronous-data-removed</t>
  </si>
  <si>
    <t>SGGU-6922</t>
  </si>
  <si>
    <t>[GU] [Síncrona Mediada] Criar tabela Unidade da Atividade Síncrona</t>
  </si>
  <si>
    <t>SGGU-6921</t>
  </si>
  <si>
    <t>[INC0806356]Tenho um Erro/Problema no Dynamics - Gestão de unidades - Reportar um erro/problema</t>
  </si>
  <si>
    <t>SGGU-6920</t>
  </si>
  <si>
    <t>[INC0806290]Tenho um Erro/Problema com o PTC - Dynamics Athenas - Documentação para vinculo do tutor</t>
  </si>
  <si>
    <t>SGGU-6918</t>
  </si>
  <si>
    <t>[INC0806195]Tenho um Erro/Problema no Dynamics - Gestão de unidades - Reportar um erro/problema</t>
  </si>
  <si>
    <t>SGGU-6913</t>
  </si>
  <si>
    <t>[INC0806108]Tenho um Erro/Problema no Dynamics - Gestão de unidades - Reportar um erro/problema</t>
  </si>
  <si>
    <t>SGGU-6908</t>
  </si>
  <si>
    <t>[INC0805894]Tenho um Erro/Problema com o PTC - Dynamics Athenas - Alocação do tutor a turma</t>
  </si>
  <si>
    <t>SGGU-6907</t>
  </si>
  <si>
    <t>[INC0805854]Tenho um Erro/Problema com o PTC - Dynamics Athenas - Informações de Portfólio de cursos</t>
  </si>
  <si>
    <t>SGGU-6904</t>
  </si>
  <si>
    <t>[INC0805792]Tenho um Erro/Problema no Dynamics - Gestão de unidades - Reportar um erro/problema</t>
  </si>
  <si>
    <t>SGGU-6903</t>
  </si>
  <si>
    <t>[INC0805789]Tenho um Erro/Problema no Dynamics - Gestão de unidades - Reportar um erro/problema</t>
  </si>
  <si>
    <t>SGGU-6901</t>
  </si>
  <si>
    <t>[INC0805750]Tenho um Erro/Problema no Dynamics - Gestão de unidades - Reportar um erro/problema</t>
  </si>
  <si>
    <t>SGGU-6900</t>
  </si>
  <si>
    <t>[INC0805684]Tenho um Erro/Problema com o PTC - Dynamics Athenas - Alocação do tutor a turma</t>
  </si>
  <si>
    <t>SGGU-6899</t>
  </si>
  <si>
    <t>[INC0805682]Tenho um Erro/Problema com o PTC - Dynamics Athenas - Alocação do tutor a turma</t>
  </si>
  <si>
    <t>SGGU-6898</t>
  </si>
  <si>
    <t>[INC0805640]Tenho um Erro/Problema no Dynamics - Gestão de unidades - Reportar um erro/problema</t>
  </si>
  <si>
    <t>SGGU-6896</t>
  </si>
  <si>
    <t>[INC0804907]Tenho um Erro/Problema com o PTC - Backoffice de Operação Acadêmica (Dynamics) - Solicitações de Estágio</t>
  </si>
  <si>
    <t>SGGU-6895</t>
  </si>
  <si>
    <t>[INC0805311]Tenho um Erro/Problema com o PTC - SAG - Sistema Acadêmico de Gestão - Acesso</t>
  </si>
  <si>
    <t>SGGU-6894</t>
  </si>
  <si>
    <t>[INC0805610]Tenho um Erro/Problema no Dynamics - Gestão de unidades - Reportar um erro/problema</t>
  </si>
  <si>
    <t>SGGU-6892</t>
  </si>
  <si>
    <t>[INC0805592]Tenho um Erro/Problema no Dynamics - Gestão de unidades - Reportar um erro/problema</t>
  </si>
  <si>
    <t>SGGU-6891</t>
  </si>
  <si>
    <t>[INC0805534]Tenho um Erro/Problema no Dynamics - Gestão de unidades - Reportar um erro/problema</t>
  </si>
  <si>
    <t>SGGU-6884</t>
  </si>
  <si>
    <t>[INC0805441]Tenho um Erro/Problema com o PTC - Dynamics Athenas - Alocação do tutor a turma</t>
  </si>
  <si>
    <t>SGGU-6883</t>
  </si>
  <si>
    <t>SGGU-6882</t>
  </si>
  <si>
    <t>[INC0805424]Tenho um Erro/Problema com o PTC - Dynamics Athenas - Documentação para vinculo do tutor</t>
  </si>
  <si>
    <t>SGGU-6881</t>
  </si>
  <si>
    <t>[INC0805400]Tenho um Erro/Problema no Dynamics - Gestão de unidades - Reportar um erro/problema</t>
  </si>
  <si>
    <t>SGGU-6880</t>
  </si>
  <si>
    <t>[INC0805396]Tenho um Erro/Problema com o PTC - Dynamics Athenas - Documentação para vinculo do tutor</t>
  </si>
  <si>
    <t>SGGU-6879</t>
  </si>
  <si>
    <t>[INC0805381]Tenho um Erro/Problema com o PTC - Dynamics Athenas - Inativação de curso e ofertas</t>
  </si>
  <si>
    <t>SGGU-6878</t>
  </si>
  <si>
    <t>[INC0804844]Tenho um Erro/Problema com o PTC - Dynamics Athenas - Alocação do tutor a turma</t>
  </si>
  <si>
    <t>SGGU-6877</t>
  </si>
  <si>
    <t>[INC0805318]Tenho um Erro/Problema com o PTC - Dynamics Athenas - Acesso do tutor na aula prática</t>
  </si>
  <si>
    <t>SGGU-6876</t>
  </si>
  <si>
    <t>[INC0804706]Tenho um Erro/Problema com o PTC - Dynamics Athenas - Alocação do tutor a turma</t>
  </si>
  <si>
    <t>SGGU-6805</t>
  </si>
  <si>
    <t>[INC0804770]Tenho um Erro/Problema com o PTC - Dynamics Athenas - Acesso do tutor na aula prática</t>
  </si>
  <si>
    <t>SGGU-6804</t>
  </si>
  <si>
    <t>[INC0804505]Tenho um Erro/Problema no Dynamics - Gestão de unidades - Reportar um erro/problema</t>
  </si>
  <si>
    <t>SGGU-6803</t>
  </si>
  <si>
    <t>[SGGU] SP 26.3.2</t>
  </si>
  <si>
    <t>[INC0804865]Tenho um Erro/Problema no Dynamics - Gestão de unidades - Reportar um erro/problema</t>
  </si>
  <si>
    <t>SGGU-6802</t>
  </si>
  <si>
    <t>[INC0804858]Tenho um Erro/Problema no Dynamics - Gestão de unidades - Reportar um erro/problema</t>
  </si>
  <si>
    <t>SGGU-6801</t>
  </si>
  <si>
    <t>[SGGU] SP 26.3.3;[SGGU] SP 26.3.2</t>
  </si>
  <si>
    <t>SGGU-6800</t>
  </si>
  <si>
    <t>[INC0804820]Tenho um Erro/Problema com o PTC - Dynamics Athenas - Documentação para vinculo do tutor</t>
  </si>
  <si>
    <t>SGGU-6799</t>
  </si>
  <si>
    <t>SGGU-6798</t>
  </si>
  <si>
    <t>[INC0804769]Tenho um Erro/Problema com o PTC - Dynamics Athenas - Alocação do tutor a turma</t>
  </si>
  <si>
    <t>SGGU-6793</t>
  </si>
  <si>
    <t>[INC0804719]Tenho um Erro/Problema no Dynamics - Gestão de unidades - Reportar um erro/problema</t>
  </si>
  <si>
    <t>SGGU-6792</t>
  </si>
  <si>
    <t>SGGU-6791</t>
  </si>
  <si>
    <t>[INC0804640]Tenho um Erro/Problema com o Sistema - ServiceNow - Acesso ao ServiceNow com erro</t>
  </si>
  <si>
    <t>SGGU-6790</t>
  </si>
  <si>
    <t>SGGU-6787</t>
  </si>
  <si>
    <t>[INC0804571]Tenho um Erro/Problema com o PTC - Dynamics Athenas - Acesso do tutor na aula prática</t>
  </si>
  <si>
    <t>SGGU-6781</t>
  </si>
  <si>
    <t>SGGU-6779</t>
  </si>
  <si>
    <t>[INC0804457]Tenho um Erro/Problema no Dynamics - Gestão de unidades - Reportar um erro/problema</t>
  </si>
  <si>
    <t>SGGU-6777</t>
  </si>
  <si>
    <t>[SGGU-5187] Formação Acadêmica - Tornar o preenchimento do grau de instrução (Graduação) como obrigatório</t>
  </si>
  <si>
    <t>SGGU-6775</t>
  </si>
  <si>
    <t>[INC0804411]Tenho um Erro/Problema no Dynamics - Gestão de unidades - Reportar um erro/problema</t>
  </si>
  <si>
    <t>SGGU-6774</t>
  </si>
  <si>
    <t>[INC0804404]Tenho um Erro/Problema com o PTC - Dynamics Athenas - Documentação para vinculo do tutor</t>
  </si>
  <si>
    <t>SGGU-6773</t>
  </si>
  <si>
    <t>[INC0804319]Tenho um Erro/Problema com o PTC - Dynamics Athenas - Informações de Unidades ou Polos</t>
  </si>
  <si>
    <t>SGGU-6771</t>
  </si>
  <si>
    <t>[INC0804304]Tenho um Erro/Problema com o PTC - Dynamics Athenas - Alocação do tutor a turma</t>
  </si>
  <si>
    <t>SGGU-6769</t>
  </si>
  <si>
    <t>[INC0804291]Tenho um Erro/Problema no Dynamics - Gestão de unidades - Reportar um erro/problema</t>
  </si>
  <si>
    <t>SGGU-6767</t>
  </si>
  <si>
    <t>[INC0804118]Tenho um Erro/Problema com o PTC - Dynamics Athenas - Envio de reatórios</t>
  </si>
  <si>
    <t>SGGU-6764</t>
  </si>
  <si>
    <t>[INC0804085]Tenho um Erro/Problema com o PTC - Dynamics Athenas - Alocação do tutor a turma</t>
  </si>
  <si>
    <t>SGGU-6763</t>
  </si>
  <si>
    <t>[INC0793063]Tenho um Erro/Problema com o PTC - Dynamics Athenas - Documentos Acadêmicos - Serviços</t>
  </si>
  <si>
    <t>SGGU-6762</t>
  </si>
  <si>
    <t>[INC0804040]Tenho um Erro/Problema com o PTC - Dynamics Athenas - Documentação para vinculo do tutor</t>
  </si>
  <si>
    <t>SGGU-6758</t>
  </si>
  <si>
    <t>[INC0803841]Tenho um Erro/Problema com o PTC - Dynamics Athenas - Parametrização de laboratório</t>
  </si>
  <si>
    <t>SGGU-6757</t>
  </si>
  <si>
    <t>[INC0803811]Tenho um Erro/Problema com o PTC - Dynamics Athenas - Documentação para vinculo do tutor</t>
  </si>
  <si>
    <t>SGGU-6755</t>
  </si>
  <si>
    <t>[INC0803498]Tenho um Erro/Problema com o PTC - Dynamics Athenas - Atualização de Dados Cadastrais</t>
  </si>
  <si>
    <t>SGGU-6753</t>
  </si>
  <si>
    <t>[INC0803570]Tenho um Erro/Problema com o PTC - Dynamics Athenas - Inativação de curso e ofertas</t>
  </si>
  <si>
    <t>SGGU-6752</t>
  </si>
  <si>
    <t>[INC0803472]Tenho um Erro/Problema com o PTC - Dynamics Athenas - Acesso do tutor na aula prática</t>
  </si>
  <si>
    <t>SGGU-6750</t>
  </si>
  <si>
    <t>[INC0803429]Tenho um Erro/Problema com o PTC - Dynamics Athenas - Alocação do tutor a turma</t>
  </si>
  <si>
    <t>SGGU-6749</t>
  </si>
  <si>
    <t>[INC0803396]Tenho um Erro/Problema com o PTC - Dynamics Athenas - Problema na parametrização da matriz</t>
  </si>
  <si>
    <t>SGGU-6745</t>
  </si>
  <si>
    <t>[INC0803000]Tenho um Erro/Problema com o PTC - Dynamics Athenas - Alocação do tutor a turma</t>
  </si>
  <si>
    <t>SGGU-6741</t>
  </si>
  <si>
    <t>[INC0802933]Tenho um Erro/Problema no Dynamics - Gestão de unidades - Reportar um erro/problema</t>
  </si>
  <si>
    <t>SGGU-6740</t>
  </si>
  <si>
    <t>[INC0802860]Tenho um Erro/Problema com o PTC - Dynamics Athenas - Alocação do tutor a turma</t>
  </si>
  <si>
    <t>SGGU-6734</t>
  </si>
  <si>
    <t>[INC0802561]Tenho um Erro/Problema no Dynamics - Gestão de unidades - Reportar um erro/problema</t>
  </si>
  <si>
    <t>SGGU-6732</t>
  </si>
  <si>
    <t>[INC0802068]Tenho um Erro/Problema com o Sistema - UniCO - Acessos/Login - Duvida sobre Acessos/Perfis</t>
  </si>
  <si>
    <t>SGGU-6731</t>
  </si>
  <si>
    <t>[INC0802528]Tenho um Erro/Problema com o PTC - Dynamics Athenas - Alocação do tutor a turma</t>
  </si>
  <si>
    <t>SGGU-6727</t>
  </si>
  <si>
    <t>[INC0802459]Tenho um Erro/Problema no Dynamics - Gestão de unidades - Reportar um erro/problema</t>
  </si>
  <si>
    <t>SGGU-6724</t>
  </si>
  <si>
    <t>[INC0802438]Tenho um Erro/Problema com o PTC - Dynamics Athenas - Documentação para vinculo do tutor</t>
  </si>
  <si>
    <t>SGGU-6723</t>
  </si>
  <si>
    <t>[INC0802434]Tenho um Erro/Problema com o PTC - Dynamics Athenas - Acesso do tutor na aula prática</t>
  </si>
  <si>
    <t>SGGU-6722</t>
  </si>
  <si>
    <t>[INC0802424]Tenho um Erro/Problema no Dynamics - Gestão de unidades - Reportar um erro/problema</t>
  </si>
  <si>
    <t>SGGU-6721</t>
  </si>
  <si>
    <t>[INC0802395]Tenho um Erro/Problema com o PTC - Dynamics Athenas - Documentação para vinculo do tutor</t>
  </si>
  <si>
    <t>SGGU-6717</t>
  </si>
  <si>
    <t>[INC0802351]Tenho um Erro/Problema com o PTC - Dynamics Athenas - Alocação do tutor a turma</t>
  </si>
  <si>
    <t>SGGU-6712</t>
  </si>
  <si>
    <t>[INC0802160]Tenho um Erro/Problema com o PTC - Dynamics Athenas - Alocação do tutor a turma</t>
  </si>
  <si>
    <t>SGGU-6711</t>
  </si>
  <si>
    <t>[RITM0725673]Solicitação de Serviço ao PTC - Gestão de Unidades - Liberação de Acesso</t>
  </si>
  <si>
    <t>SGGU-6710</t>
  </si>
  <si>
    <t>SGGU-6709</t>
  </si>
  <si>
    <t>[INC0802104]Tenho um Erro/Problema com o PTC - Dynamics Athenas - Alocação do tutor a turma</t>
  </si>
  <si>
    <t>SGGU-6708</t>
  </si>
  <si>
    <t>[INC0802070]Tenho um Erro/Problema no Dynamics - Gestão de unidades - Reportar um erro/problema</t>
  </si>
  <si>
    <t>SGGU-6707</t>
  </si>
  <si>
    <t>[INC0801988]Tenho um Erro/Problema com o PTC - Dynamics Athenas - Documentação para vinculo do tutor</t>
  </si>
  <si>
    <t>SGGU-6705</t>
  </si>
  <si>
    <t>[INC0801764]Tenho um Erro/Problema com o PTC - Dynamics Athenas - Agendamento aula prática</t>
  </si>
  <si>
    <t>SGGU-6704</t>
  </si>
  <si>
    <t>[INC0801734]Tenho um Erro/Problema no Dynamics - Gestão de unidades - Reportar um erro/problema</t>
  </si>
  <si>
    <t>SGGU-6703</t>
  </si>
  <si>
    <t>[INC0801140]Tenho um Erro/Problema com o PTC - Dynamics Athenas - Vínculo de Tutor e Professor</t>
  </si>
  <si>
    <t>SGGU-6702</t>
  </si>
  <si>
    <t>[INC0801693]Tenho um Erro/Problema com o PTC - Dynamics Athenas - Alocação do tutor a turma</t>
  </si>
  <si>
    <t>SGGU-6701</t>
  </si>
  <si>
    <t>[INC0801686]Tenho um Erro/Problema no Dynamics - Gestão de unidades - Reportar um erro/problema</t>
  </si>
  <si>
    <t>SGGU-6700</t>
  </si>
  <si>
    <t>[INC0801679]Tenho um Erro/Problema com o PTC - Dynamics Athenas - Alocação do tutor a turma</t>
  </si>
  <si>
    <t>SGGU-6698</t>
  </si>
  <si>
    <t>[INC0801324]Tenho um Erro/Problema com o PTC - Dynamics Athenas - Informações de Unidades ou Polos</t>
  </si>
  <si>
    <t>SGGU-6695</t>
  </si>
  <si>
    <t>[INC0801269]Tenho um Erro/Problema com o PTC - Dynamics Athenas - Acesso do tutor na aula prática</t>
  </si>
  <si>
    <t>SGGU-6669</t>
  </si>
  <si>
    <t>[INC0801137]Tenho um Erro/Problema com o PTC - Dynamics Athenas - Inativação de curso e ofertas</t>
  </si>
  <si>
    <t>SGGU-6658</t>
  </si>
  <si>
    <t>[INC0800314]Tenho um Erro/Problema com o PTC - Dynamics Athenas - Perfil de Acesso</t>
  </si>
  <si>
    <t>SGGU-6612</t>
  </si>
  <si>
    <t>[INC0800929]Tenho um Erro/Problema com o PTC - Dynamics Athenas - Informações de Tipo de cursos e Ofertas</t>
  </si>
  <si>
    <t>SGGU-6611</t>
  </si>
  <si>
    <t>[INC0799944]Tenho um Erro/Problema com o PTC - Dynamics Athenas - Alocação do tutor a turma</t>
  </si>
  <si>
    <t>SGGU-6609</t>
  </si>
  <si>
    <t>[SGGU] SP 26.3.1</t>
  </si>
  <si>
    <t>[INC0800779]Tenho um Erro/Problema com o PTC - Dynamics Athenas - Informações de Unidades ou Polos</t>
  </si>
  <si>
    <t>SGGU-6606</t>
  </si>
  <si>
    <t>[INC0800731]Tenho um Erro/Problema no Dynamics - Gestão de unidades - Reportar um erro/problema</t>
  </si>
  <si>
    <t>SGGU-6605</t>
  </si>
  <si>
    <t>[SGGU] SP 26.3.1;[SGGU] SP 26.3.2</t>
  </si>
  <si>
    <t>[INC0800560]Tenho um Erro/Problema com o PTC - Dynamics Athenas - Documentação para vinculo do tutor</t>
  </si>
  <si>
    <t>SGGU-6604</t>
  </si>
  <si>
    <t>SGGU-6601</t>
  </si>
  <si>
    <t>[INC0800116]Tenho um Erro/Problema com o Portal do Tutor - Portal do Tutor (Dynamics) - Comunicação com o estudante (mensagens recebidas)</t>
  </si>
  <si>
    <t>SGGU-6583</t>
  </si>
  <si>
    <t>[INC0800137]Tenho um Erro/Problema no Dynamics - Gestão de unidades - Reportar um erro/problema</t>
  </si>
  <si>
    <t>SGGU-6582</t>
  </si>
  <si>
    <t>[RITM0723176]Solicitação de Serviço ao PTC - Gestão de Unidades - Gestão de Unidades</t>
  </si>
  <si>
    <t>SGGU-6581</t>
  </si>
  <si>
    <t>[RITM0722948]Solicitação de Serviço ao PTC - Gestão de Unidades - Gestão de Unidades</t>
  </si>
  <si>
    <t>SGGU-6575</t>
  </si>
  <si>
    <t>SGGU-6573</t>
  </si>
  <si>
    <t>[INC0799785]Tenho um Erro/Problema no Dynamics - Gestão de unidades - Reportar um erro/problema</t>
  </si>
  <si>
    <t>SGGU-6572</t>
  </si>
  <si>
    <t>[INC0799760]Tenho um Erro/Problema com o PTC - Dynamics Athenas - Envio de reatórios</t>
  </si>
  <si>
    <t>SGGU-6571</t>
  </si>
  <si>
    <t>[INC0799680]Tenho um Erro/Problema no Dynamics - Gestão de unidades - Reportar um erro/problema</t>
  </si>
  <si>
    <t>SGGU-6567</t>
  </si>
  <si>
    <t>[INC0798538]Tenho um Erro/Problema no Dynamics - Gestão de unidades - Reportar um erro/problema</t>
  </si>
  <si>
    <t>SGGU-6565</t>
  </si>
  <si>
    <t>[INC0798357]Tenho um Erro/Problema com o PTC - Dynamics Athenas - Problema na parametrização da matriz</t>
  </si>
  <si>
    <t>SGGU-6561</t>
  </si>
  <si>
    <t>[Logs por Origem] Adicionar atributo Id do registro na tabela de Logs de Erros</t>
  </si>
  <si>
    <t>ARTSG-193</t>
  </si>
  <si>
    <t>SGGU-6560</t>
  </si>
  <si>
    <t>[RITM0717362]Dados Cadastrais, Manutenção e Criação de Acessos de Polos</t>
  </si>
  <si>
    <t>SGGU-6558</t>
  </si>
  <si>
    <t>[INC0790481]Tenho um Erro/Problema no Dynamics - Gestão de unidades - Reportar um erro/problema</t>
  </si>
  <si>
    <t>SGGU-6557</t>
  </si>
  <si>
    <t>SGGU-6555</t>
  </si>
  <si>
    <t>[INC0797449]Tenho um Erro/Problema no Dynamics - Gestão de unidades - Reportar um erro/problema</t>
  </si>
  <si>
    <t>SGGU-6552</t>
  </si>
  <si>
    <t>[RITM0721049]Solicitação de Serviço ao PTC - Gestão de Unidades - Gestão de Unidades</t>
  </si>
  <si>
    <t>SGGU-6551</t>
  </si>
  <si>
    <t>[RITM0721048]Solicitação de Serviço ao PTC - Gestão de Unidades - Gestão de Unidades</t>
  </si>
  <si>
    <t>SGGU-6550</t>
  </si>
  <si>
    <t>[INC0797232]Tenho um Erro/Problema no Dynamics - Gestão de unidades - Reportar um erro/problema</t>
  </si>
  <si>
    <t>SGGU-6548</t>
  </si>
  <si>
    <t>[INC0796799]Tenho um Erro/Problema no Dynamics - Gestão de unidades - Reportar um erro/problema</t>
  </si>
  <si>
    <t>SGGU-6547</t>
  </si>
  <si>
    <t>[RITM0720542]Solicitação de Serviço ao PTC - Gestão de Unidades - Gestão de Unidades</t>
  </si>
  <si>
    <t>SGGU-6546</t>
  </si>
  <si>
    <t>[INC0796440]Tenho um Erro/Problema com o PTC - Dynamics Athenas - Envio de reatórios</t>
  </si>
  <si>
    <t>SGGU-6545</t>
  </si>
  <si>
    <t>[INC0796379]Tenho um Erro/Problema com o PTC - Dynamics Athenas - Inativação de curso e ofertas</t>
  </si>
  <si>
    <t>SGGU-6541</t>
  </si>
  <si>
    <t>[INC0796118]Tenho um Erro/Problema no Dynamics - Gestão de unidades - Reportar um erro/problema</t>
  </si>
  <si>
    <t>SGGU-6540</t>
  </si>
  <si>
    <t>[INC0796099]Tenho um Erro/Problema no Dynamics - Gestão de unidades - Reportar um erro/problema</t>
  </si>
  <si>
    <t>SGGU-6539</t>
  </si>
  <si>
    <t>[SGGU] SP 26.2.6;[SGGU] SP 26.3.1</t>
  </si>
  <si>
    <t>[INC0756582]Tenho um Erro/Problema no Dynamics - Gestão de unidades - Reportar um erro/problema</t>
  </si>
  <si>
    <t>SGGU-6536</t>
  </si>
  <si>
    <t>[INC0794566]Tenho um Erro/Problema no Dynamics - Gestão de unidades - Reportar um erro/problema</t>
  </si>
  <si>
    <t>SGGU-6535</t>
  </si>
  <si>
    <t>[INC0782154]Tenho um Erro/Problema com o PTC - Dynamics Athenas - Atualização de Dados Cadastrais</t>
  </si>
  <si>
    <t>SGGU-6534</t>
  </si>
  <si>
    <t>[INC0794335]Tenho um Erro/Problema no Dynamics - Gestão de unidades - Reportar um erro/problema</t>
  </si>
  <si>
    <t>SGGU-6490</t>
  </si>
  <si>
    <t>[INC0793763]Tenho um Erro/Problema no Dynamics - Gestão de unidades - Reportar um erro/problema</t>
  </si>
  <si>
    <t>SGGU-6446</t>
  </si>
  <si>
    <t>Apoio criação de oferta de Serviço Social para time de estágio</t>
  </si>
  <si>
    <t>JAES-650</t>
  </si>
  <si>
    <t>SGGU-6430</t>
  </si>
  <si>
    <t>[Curso MEC] Backend - Realizar alterações para consumir o Código Vínculo (BK) - Curso SEMI -  kcs_utilGestaodePolos</t>
  </si>
  <si>
    <t>SGGU-6429</t>
  </si>
  <si>
    <t xml:space="preserve">[Curso MEC] Mapear fluxos e alterações que deverão passar a consumir o novo Código Vínculo (BK) e Código MEC (atributo) </t>
  </si>
  <si>
    <t>SGGU-6428</t>
  </si>
  <si>
    <t>[Curso MEC] Backend - Realizar alterações para consumir o Código Vínculo (BK) - Portfólio Padrão, Tipo de Produto e Edição Personalizada</t>
  </si>
  <si>
    <t>SGGU-6427</t>
  </si>
  <si>
    <t>[Curso MEC] Backend - Realizar alterações para consumir o Código Vínculo (BK) - Curso por tipo de produto - gestaopolos-fn-unit-address-offer-academic-program-up-import</t>
  </si>
  <si>
    <t>SGGU-6426</t>
  </si>
  <si>
    <t>[Curso MEC] Backend - [GEUN] [DV] [CURSO MEC] - Criação de Parametrização de Portfólio Quando Associado Curso MEC a IES</t>
  </si>
  <si>
    <t>SGGU-6422</t>
  </si>
  <si>
    <t>[RITM0718223]Solicitação de Serviço ao PTC - Gestão de Unidades - Gestão de Unidades</t>
  </si>
  <si>
    <t>SGGU-6420</t>
  </si>
  <si>
    <t>[SGGU-5187] Teste Integrado</t>
  </si>
  <si>
    <t>SGGU-6418</t>
  </si>
  <si>
    <t>[INC0792429]Tenho um Erro/Problema com o PTC - Dynamics Athenas - Alocação do tutor a turma</t>
  </si>
  <si>
    <t>SGGU-6413</t>
  </si>
  <si>
    <t>[INC0791299]Tenho um Erro/Problema com o PTC - Dynamics Athenas - Alocação do tutor a turma</t>
  </si>
  <si>
    <t>SGGU-6400</t>
  </si>
  <si>
    <t>[RITM0717458]Solicitação de Serviço ao PTC - Gestão de Unidades - Gestão de Unidades</t>
  </si>
  <si>
    <t>SGGU-6399</t>
  </si>
  <si>
    <t>[GU] [Síncrona Mediada] Desenvolvimento da integração para consumo do tópico de Atividade Síncrona mediator-led-synchronous-data-created</t>
  </si>
  <si>
    <t>SGGU-6389</t>
  </si>
  <si>
    <t>[185] [GU] Validação customização dos plugins</t>
  </si>
  <si>
    <t>SGGU-6387</t>
  </si>
  <si>
    <t>SGGU-6385</t>
  </si>
  <si>
    <t>[GU] [Síncrona Mediada] Criar nova tabela/layout/menu</t>
  </si>
  <si>
    <t>SGGU-6381</t>
  </si>
  <si>
    <t xml:space="preserve">[SGGU-5202] Parametrização - Atualizar consulta para resgatar a Aula da tabela correta </t>
  </si>
  <si>
    <t>SGGU-6367</t>
  </si>
  <si>
    <t>[SGGU-5187] Plano de virada - Add acesso ao menu por perfil de acesso</t>
  </si>
  <si>
    <t>SGGU-6366</t>
  </si>
  <si>
    <t>[SGGU-5187] Plano de virada - Ajuste no Console para Inicialização e Conclusão do BPF de Mediadores Legados</t>
  </si>
  <si>
    <t>SGGU-6364</t>
  </si>
  <si>
    <t>[SGGU-5187] Correção da Regra de Reaproveitamento de Documentos entre Semestres</t>
  </si>
  <si>
    <t>SGGU-6356</t>
  </si>
  <si>
    <t>[Estabilizar Deploy] Levantamento dos itens da solução mediador</t>
  </si>
  <si>
    <t>ARTSG-190</t>
  </si>
  <si>
    <t>SGGU-6355</t>
  </si>
  <si>
    <t>[Estabilizar Deploy] Reserva levantamento dos itens da solução util</t>
  </si>
  <si>
    <t>SGGU-6354</t>
  </si>
  <si>
    <t>[Estabilizar Deploy] Teste subida com os novos pacotes</t>
  </si>
  <si>
    <t>SGGU-6350</t>
  </si>
  <si>
    <t>[Eventos Backbone] Function para Recebimento de Partition e Offset dos Eventos Kafka</t>
  </si>
  <si>
    <t>SGGU-6349</t>
  </si>
  <si>
    <t>[Eventos Backbone] Exploração retorno Particion, offset nos tópicos com o backbone</t>
  </si>
  <si>
    <t>SGGU-6348</t>
  </si>
  <si>
    <t>[Logs por Origem] Ajuste por tabela Documentos</t>
  </si>
  <si>
    <t>SGGU-6343</t>
  </si>
  <si>
    <t>[Refatoração flows] Estabilização e Ajustes Complementares dos Processos de Portfólio</t>
  </si>
  <si>
    <t>SGGU-6342</t>
  </si>
  <si>
    <t>[Refatoração flows] Teste de Performance Ponta a Ponta</t>
  </si>
  <si>
    <t>SGGU-6341</t>
  </si>
  <si>
    <t>[Refatoração flows] Continuidade dos Testes Regressivos Ponta a Ponta até Parametrização e Agendamento</t>
  </si>
  <si>
    <t>SGGU-6340</t>
  </si>
  <si>
    <t>[Refatoração flows] Execução dos Testes Regressivos Pós-Correções</t>
  </si>
  <si>
    <t>SGGU-6339</t>
  </si>
  <si>
    <t>[Refatoração flows] Correção dos itens identificados nos testes regressivos</t>
  </si>
  <si>
    <t>SGGU-6334</t>
  </si>
  <si>
    <t>[SGGU-5187] Melhoria na inserção da Formação Acadêmica</t>
  </si>
  <si>
    <t>SGGU-6318</t>
  </si>
  <si>
    <t>[ARTPT-669] Plano virada de ambiente do Épico para PRD</t>
  </si>
  <si>
    <t>SGGU-6317</t>
  </si>
  <si>
    <t>Atendimento à Solicitações de Serviço</t>
  </si>
  <si>
    <t>SGGU-6316</t>
  </si>
  <si>
    <t>SGGU-6315</t>
  </si>
  <si>
    <t>SGGU-6314</t>
  </si>
  <si>
    <t>SGGU-6313</t>
  </si>
  <si>
    <t>SGGU-6312</t>
  </si>
  <si>
    <t>SGGU-6311</t>
  </si>
  <si>
    <t>Protocolo de Sustentação para INCIDENTES</t>
  </si>
  <si>
    <t>SGGU-6310</t>
  </si>
  <si>
    <t>SGGU-6309</t>
  </si>
  <si>
    <t>SGGU-6308</t>
  </si>
  <si>
    <t>SGGU-6307</t>
  </si>
  <si>
    <t>SGGU-6306</t>
  </si>
  <si>
    <t>SGGU-6305</t>
  </si>
  <si>
    <t>Automação de Testes 26.3.6</t>
  </si>
  <si>
    <t>SGGU-6304</t>
  </si>
  <si>
    <t>Automação de Testes 26.3.5</t>
  </si>
  <si>
    <t>SGGU-6303</t>
  </si>
  <si>
    <t>Automação de Testes 26.3.4</t>
  </si>
  <si>
    <t>SGGU-6302</t>
  </si>
  <si>
    <t>Automação de Testes 26.3.3</t>
  </si>
  <si>
    <t>SGGU-6301</t>
  </si>
  <si>
    <t>Automação de Testes 26.3.2</t>
  </si>
  <si>
    <t>SGGU-6300</t>
  </si>
  <si>
    <t>Automação de Testes 26.3.1</t>
  </si>
  <si>
    <t>SGGU-6299</t>
  </si>
  <si>
    <t>Deploy 26.3.6</t>
  </si>
  <si>
    <t>SGGU-6298</t>
  </si>
  <si>
    <t>Deploy 26.3.5</t>
  </si>
  <si>
    <t>SGGU-6297</t>
  </si>
  <si>
    <t>Deploy 26.3.4</t>
  </si>
  <si>
    <t>SGGU-6296</t>
  </si>
  <si>
    <t>Deploy 26.3.3</t>
  </si>
  <si>
    <t>SGGU-6295</t>
  </si>
  <si>
    <t>Deploy 26.3.2</t>
  </si>
  <si>
    <t>SGGU-6294</t>
  </si>
  <si>
    <t>Deploy 26.3.1</t>
  </si>
  <si>
    <t>SGGU-6107</t>
  </si>
  <si>
    <t>[CNPJ Alfanumérico] Ajustar campo CNPJ para permitir o preenchimento alfanumérico</t>
  </si>
  <si>
    <t>SGGU-6106</t>
  </si>
  <si>
    <t xml:space="preserve">[SGGU-5202] Alocação - Atualizar consulta para resgatar a CH e Disciplina da tabela correta </t>
  </si>
  <si>
    <t>Segurança</t>
  </si>
  <si>
    <t>SGGU-6025</t>
  </si>
  <si>
    <t>[SEC][QA][Secretaria][SGGU] - Testes de Segurança PI 26.3</t>
  </si>
  <si>
    <t>SDIA-1212</t>
  </si>
  <si>
    <t>SGGU-5438</t>
  </si>
  <si>
    <t>[SGGU-5202] Alocação/Parametrização - Realizar desenvolvimento para inativação a partir da turma</t>
  </si>
  <si>
    <t>SGGU-5437</t>
  </si>
  <si>
    <t>[SGGU-5202] Realizar estudo para inativar Alocação/Parametrização a partir da inativação da turma</t>
  </si>
  <si>
    <t>SGGU-5331</t>
  </si>
  <si>
    <t>[Logs por Origem] Ajuste por tabela Portfólio padrão</t>
  </si>
  <si>
    <t>SGGU-5326</t>
  </si>
  <si>
    <t>[Logs por Origem] Ajuste por tabela unidade</t>
  </si>
  <si>
    <t>SGGU-5325</t>
  </si>
  <si>
    <t>[Logs por Origem] Ajuste por tabela tipos de produtos e edição personalizada</t>
  </si>
  <si>
    <t>SGGU-5324</t>
  </si>
  <si>
    <t>[Logs por Origem] Ajuste por tabela Curso por tipo</t>
  </si>
  <si>
    <t>SGGU-5323</t>
  </si>
  <si>
    <t>[Logs por Origem] Ajuste por tabela Curso Semi</t>
  </si>
  <si>
    <t>SGGU-5321</t>
  </si>
  <si>
    <t>[Logs por Origem] Visão de Logs por Registro</t>
  </si>
  <si>
    <t>SGGU-5320</t>
  </si>
  <si>
    <t>[Estabilizar Deploy] Ajustar PA das variáveis</t>
  </si>
  <si>
    <t>SGGU-5319</t>
  </si>
  <si>
    <t>[Estabilizar Deploy] Nova solução mediador pedagógico</t>
  </si>
  <si>
    <t>SGGU-5318</t>
  </si>
  <si>
    <t>[Estabilizar Deploy] Nova solução Util GU</t>
  </si>
  <si>
    <t>SGGU-5316</t>
  </si>
  <si>
    <t>[Estabilizar Deploy] Levantamento, Documentação e Estratégia de Segregação das Soluções Dynamics</t>
  </si>
  <si>
    <t>SGGS-18661</t>
  </si>
  <si>
    <t>[SGGS] SP 26.4.1;[SGGS] SP 26.3.6</t>
  </si>
  <si>
    <t>[SGGS] PI 4/26</t>
  </si>
  <si>
    <t>[INC0822951]Tenho um Erro/Problema com o PTC - Dynamics Athenas - Documentos Acadêmicos - Serviços</t>
  </si>
  <si>
    <t>SGGS-18660</t>
  </si>
  <si>
    <t>SGGS-18659</t>
  </si>
  <si>
    <t>SGGS-18658</t>
  </si>
  <si>
    <t>SGGS-18657</t>
  </si>
  <si>
    <t>SGGS-18656</t>
  </si>
  <si>
    <t>SGGS-18655</t>
  </si>
  <si>
    <t>[INC0822642]Tenho um Erro/Problema com o PTC - Dynamics Athenas - Instabilidade Sistêmica no Dynamics</t>
  </si>
  <si>
    <t>SGGS-18654</t>
  </si>
  <si>
    <t>[INC0820770]Tenho um Erro/Problema com o PTC - Dynamics Athenas - Instabilidade Sistêmica no Dynamics</t>
  </si>
  <si>
    <t>SGGS-18652</t>
  </si>
  <si>
    <t>[SGGS] SP 26.3.6</t>
  </si>
  <si>
    <t>[SGGS] PI 3/26</t>
  </si>
  <si>
    <t>SGGS-18651</t>
  </si>
  <si>
    <t>[INC0821988]Tenho um Erro/Problema com o PTC - Colação - Colação indisponível</t>
  </si>
  <si>
    <t>SGGS-18650</t>
  </si>
  <si>
    <t>SGGS-18649</t>
  </si>
  <si>
    <t>SGGS-18648</t>
  </si>
  <si>
    <t>[INC0822848]Tenho um Erro/Problema com o PTC - Dynamics Athenas - Efetivação da Matrícula</t>
  </si>
  <si>
    <t>SGGS-18647</t>
  </si>
  <si>
    <t>[INC0816271]Tenho um Erro/Problema com o PTC - SAG - Sistema Acadêmico de Gestão - Acesso</t>
  </si>
  <si>
    <t>SGGS-18646</t>
  </si>
  <si>
    <t>SGGS-18645</t>
  </si>
  <si>
    <t>SGGS-18644</t>
  </si>
  <si>
    <t>[INC0822830]Tenho um Erro/Problema com o Sistema - AVA 3.0 - Mensageria</t>
  </si>
  <si>
    <t>SGGS-18643</t>
  </si>
  <si>
    <t>SGGS-18641</t>
  </si>
  <si>
    <t>SGGS-18630</t>
  </si>
  <si>
    <t>SGGS-18629</t>
  </si>
  <si>
    <t>[INC0822481]Tenho um Erro/Problema com o PTC - Dynamics Athenas - Efetivação da Matrícula</t>
  </si>
  <si>
    <t>SGGS-18628</t>
  </si>
  <si>
    <t>[INC0819645]Tenho um Erro/Problema com o PTC - Backoffice Sofia - Acessos</t>
  </si>
  <si>
    <t>SGGS-18624</t>
  </si>
  <si>
    <t>[SGGS] PI 3/26;[SGGS] PI 4/26</t>
  </si>
  <si>
    <t>[INC0819798]Tenho um Erro/Problema com o PTC - Dynamics Athenas - Documentos de Matrícula</t>
  </si>
  <si>
    <t>SGGS-18623</t>
  </si>
  <si>
    <t>[INC0822428]Tenho um Erro/Problema com o Sistema Colaborar - Colaborar - Administração de usuários</t>
  </si>
  <si>
    <t>SGGS-18622</t>
  </si>
  <si>
    <t>SGGS-18621</t>
  </si>
  <si>
    <t>SGGS-18620</t>
  </si>
  <si>
    <t>[INC0821973]Tenho um Erro/Problema com o PTC - Dynamics Athenas - Notas e Frequências Parciais</t>
  </si>
  <si>
    <t>SGGS-18619</t>
  </si>
  <si>
    <t>[INC0821472]Tenho um Erro/Problema com o PTC - Dynamics Athenas - Instabilidade Sistêmica no Dynamics</t>
  </si>
  <si>
    <t>SGGS-18618</t>
  </si>
  <si>
    <t>[INC0817889]Tenho um Erro/Problema com o PTC - Dynamics Athenas - Extrato Financeiro - Problemas na visualização do Extrato</t>
  </si>
  <si>
    <t>SGGS-18617</t>
  </si>
  <si>
    <t>[INC0817458]Tenho um Erro/Problema com o PTC - Dynamics Athenas - Extrato Financeiro - Problemas na visualização do Extrato</t>
  </si>
  <si>
    <t>SGGS-18616</t>
  </si>
  <si>
    <t>SGGS-18615</t>
  </si>
  <si>
    <t>SGGS-18614</t>
  </si>
  <si>
    <t>SGGS-18613</t>
  </si>
  <si>
    <t>SGGS-18612</t>
  </si>
  <si>
    <t>SGGS-18611</t>
  </si>
  <si>
    <t>[INC0817159]Tenho um Erro/Problema com o PTC - Dynamics Athenas - Reembolso</t>
  </si>
  <si>
    <t>SGGS-18610</t>
  </si>
  <si>
    <t>[INC0817037]Tenho um Erro/Problema com o PTC - Dynamics Athenas - Reembolso</t>
  </si>
  <si>
    <t>SGGS-18609</t>
  </si>
  <si>
    <t>[INC0821996]Tenho um Erro/Problema com o PTC - Dynamics Athenas - Reembolso</t>
  </si>
  <si>
    <t>SGGS-18608</t>
  </si>
  <si>
    <t>[INC0821222]Tenho um Erro/Problema com o PTC - Ambiente do Aluno / AVA Sofia - Visão de disciplinas</t>
  </si>
  <si>
    <t>SGGS-18601</t>
  </si>
  <si>
    <t>[INC0822370]Tenho um Erro/Problema com o PTC - Dynamics Athenas - Rematrícula</t>
  </si>
  <si>
    <t>SGGS-18594</t>
  </si>
  <si>
    <t>SGGS-18593</t>
  </si>
  <si>
    <t>SGGS-18592</t>
  </si>
  <si>
    <t>SGGS-18591</t>
  </si>
  <si>
    <t>SGGS-18590</t>
  </si>
  <si>
    <t>SGGS-18589</t>
  </si>
  <si>
    <t>SGGS-18588</t>
  </si>
  <si>
    <t>SGGS-18587</t>
  </si>
  <si>
    <t>SGGS-18586</t>
  </si>
  <si>
    <t>SGGS-18585</t>
  </si>
  <si>
    <t>SGGS-18584</t>
  </si>
  <si>
    <t>SGGS-18583</t>
  </si>
  <si>
    <t>SGGS-18582</t>
  </si>
  <si>
    <t>SGGS-18581</t>
  </si>
  <si>
    <t>SGGS-18580</t>
  </si>
  <si>
    <t>SGGS-18579</t>
  </si>
  <si>
    <t>SGGS-18578</t>
  </si>
  <si>
    <t>SGGS-18577</t>
  </si>
  <si>
    <t>SGGS-18576</t>
  </si>
  <si>
    <t>[INC0822121]Tenho um Erro/Problema com o PTC - Dynamics Athenas - Efetivação da Matrícula</t>
  </si>
  <si>
    <t>SGGS-18568</t>
  </si>
  <si>
    <t>SGGS-18563</t>
  </si>
  <si>
    <t>[INC0821297]Tenho um Erro/Problema com o PTC - Ambiente do Aluno / AVA Sofia - Visão de disciplinas</t>
  </si>
  <si>
    <t>SGGS-18562</t>
  </si>
  <si>
    <t>[INC0821264]Tenho um Erro/Problema com o PTC - Ambiente do Aluno / AVA Sofia - Acesso ao Conteúdo Preparatório</t>
  </si>
  <si>
    <t>SGGS-18561</t>
  </si>
  <si>
    <t>[INC0821197]Tenho um Erro/Problema com o PTC - Ambiente do Aluno / AVA Sofia - Visão de disciplinas</t>
  </si>
  <si>
    <t>SGGS-18556</t>
  </si>
  <si>
    <t>[INC0821964]Tenho um Erro/Problema com o PTC - Dynamics Athenas - Efetivação da Matrícula</t>
  </si>
  <si>
    <t>SGGS-18554</t>
  </si>
  <si>
    <t>[INC0821281]Tenho um Erro/Problema com o PTC - Dynamics Athenas - Documentos Acadêmicos - Serviços</t>
  </si>
  <si>
    <t>SGGS-18553</t>
  </si>
  <si>
    <t>[INC0820794]Tenho um Erro/Problema com o PTC - Dynamics Athenas - Reembolso</t>
  </si>
  <si>
    <t>SGGS-18552</t>
  </si>
  <si>
    <t>SGGS-18551</t>
  </si>
  <si>
    <t>[INC0818789]Tenho um Erro/Problema com o PTC - Dynamics Athenas - Ocorrências</t>
  </si>
  <si>
    <t>SGGS-18550</t>
  </si>
  <si>
    <t>SGGS-18549</t>
  </si>
  <si>
    <t>SGGS-18548</t>
  </si>
  <si>
    <t>[INC0817020]Tenho um Erro/Problema com o PTC - Dynamics Athenas - Documentos Acadêmicos - Serviços</t>
  </si>
  <si>
    <t>SGGS-18540</t>
  </si>
  <si>
    <t>[INC0821261]Tenho um Erro/Problema com o PTC - Dynamics Athenas - Efetivação da Matrícula</t>
  </si>
  <si>
    <t>SGGS-18539</t>
  </si>
  <si>
    <t>[ARTDF-377 Fase 2] Erro para preencher automaticamente a turma/serie, quando há uma transferência interna</t>
  </si>
  <si>
    <t>ARTDF-377</t>
  </si>
  <si>
    <t>SGGS-18537</t>
  </si>
  <si>
    <t>[INC0801255]Tenho um Erro/Problema com o PTC - Ingresso - Captação - Área do Candidato</t>
  </si>
  <si>
    <t>SGGS-18534</t>
  </si>
  <si>
    <t>SGGS-18533</t>
  </si>
  <si>
    <t>SGGS-18526</t>
  </si>
  <si>
    <t>SGGS-18525</t>
  </si>
  <si>
    <t>[INC0821250]Tenho um Erro/Problema com o PTC - Dynamics Athenas - Vínculo de Tutor e Professor</t>
  </si>
  <si>
    <t>SGGS-18524</t>
  </si>
  <si>
    <t>[INC0821220]Tenho um Erro/Problema com o PTC - Ingresso - Inativar Inscrição Anterior</t>
  </si>
  <si>
    <t>SGGS-18523</t>
  </si>
  <si>
    <t>SGGS-18522</t>
  </si>
  <si>
    <t>[INC0821237]Tenho um Erro/Problema com o PTC - Dynamics Athenas - Efetivação da Matrícula</t>
  </si>
  <si>
    <t>SGGS-18521</t>
  </si>
  <si>
    <t>[INC0817782]Tenho um Erro/Problema com o Sistema - PDA:Portal do aluno - Graduação - Erro ao Solicitar Serviço</t>
  </si>
  <si>
    <t>SGGS-18520</t>
  </si>
  <si>
    <t>[INC0816934]Tenho um Erro/Problema com o Sistema - Meu Portal - Acessos/Login - Tenho um problema/erro ao acessar</t>
  </si>
  <si>
    <t>SGGS-18519</t>
  </si>
  <si>
    <t>[INC0819071]Tenho um Erro/Problema com o PTC - Backoffice Sofia - Acessos</t>
  </si>
  <si>
    <t>SGGS-18518</t>
  </si>
  <si>
    <t>[INC0819081]Tenho um Erro/Problema com o PTC - Backoffice Sofia - Acessos</t>
  </si>
  <si>
    <t>SGGS-18516</t>
  </si>
  <si>
    <t>[INC0817766]Tenho um Erro/Problema com o PTC - Ambiente do Aluno / AVA Sofia - Acesso ao Conteúdo Preparatório</t>
  </si>
  <si>
    <t>SGGS-18515</t>
  </si>
  <si>
    <t>[INC0820854]Tenho um Erro/Problema no Dynamics - Apollo - Pós Graduação</t>
  </si>
  <si>
    <t>SGGS-18514</t>
  </si>
  <si>
    <t>[INC0820852]Tenho um Erro/Problema com o Sistema - Área do Candidato - Login</t>
  </si>
  <si>
    <t>SGGS-18505</t>
  </si>
  <si>
    <t>[INC0821169]Tenho um Erro/Problema com o PTC - Dynamics Athenas - Efetivação da Matrícula</t>
  </si>
  <si>
    <t>SGGS-18500</t>
  </si>
  <si>
    <t>SGGS-18499</t>
  </si>
  <si>
    <t>SGGS-18498</t>
  </si>
  <si>
    <t>[INC0816745]Tenho um Erro/Problema com o PTC - Dynamics Athenas - Instabilidade Sistêmica no Dynamics</t>
  </si>
  <si>
    <t>SGGS-18497</t>
  </si>
  <si>
    <t>SGGS-18496</t>
  </si>
  <si>
    <t>SGGS-18495</t>
  </si>
  <si>
    <t>SGGS-18494</t>
  </si>
  <si>
    <t>SGGS-18493</t>
  </si>
  <si>
    <t>[INC0819412]Tenho um Erro/Problema com o PTC - Ambiente do Aluno / AVA Sofia - Visão de disciplinas</t>
  </si>
  <si>
    <t>SGGS-18492</t>
  </si>
  <si>
    <t>[INC0818276]Tenho um Erro/Problema com o PTC - Ambiente do Aluno / AVA Sofia - Visão de disciplinas</t>
  </si>
  <si>
    <t>SGGS-18491</t>
  </si>
  <si>
    <t>SGGS-18490</t>
  </si>
  <si>
    <t>SGGS-18489</t>
  </si>
  <si>
    <t>SGGS-18488</t>
  </si>
  <si>
    <t>SGGS-18487</t>
  </si>
  <si>
    <t>SGGS-18486</t>
  </si>
  <si>
    <t>SGGS-18485</t>
  </si>
  <si>
    <t>SGGS-18484</t>
  </si>
  <si>
    <t>SGGS-18483</t>
  </si>
  <si>
    <t>[INC0818739]Tenho um Erro/Problema com o PTC - Dynamics Athenas - Módulo de Negociação</t>
  </si>
  <si>
    <t>SGGS-18482</t>
  </si>
  <si>
    <t>SGGS-18481</t>
  </si>
  <si>
    <t>[INC0820702]Tenho um Erro/Problema com o PTC - Ambiente do Aluno / AVA Sofia - Visão de disciplinas</t>
  </si>
  <si>
    <t>SGGS-18480</t>
  </si>
  <si>
    <t>[INC0819752]Tenho um Erro/Problema com o PTC - Ambiente do Aluno / AVA Sofia - Visão de disciplinas</t>
  </si>
  <si>
    <t>SGGS-18479</t>
  </si>
  <si>
    <t>[INC0819074]Tenho um Erro/Problema com o PTC - Ambiente do Aluno / AVA Sofia - Visão de disciplinas</t>
  </si>
  <si>
    <t>SGGS-18477</t>
  </si>
  <si>
    <t>[INC0820038]Tenho um Erro/Problema com o PTC - Dynamics Athenas - Efetivação da Matrícula</t>
  </si>
  <si>
    <t>SGGS-18476</t>
  </si>
  <si>
    <t>SGGS-18475</t>
  </si>
  <si>
    <t>[INC0819809]Tenho um Erro/Problema com o PTC - Dynamics Athenas - Efetivação da Matrícula</t>
  </si>
  <si>
    <t>SGGS-18474</t>
  </si>
  <si>
    <t>SGGS-18473</t>
  </si>
  <si>
    <t>SGGS-18472</t>
  </si>
  <si>
    <t>SGGS-18471</t>
  </si>
  <si>
    <t>SGGS-18468</t>
  </si>
  <si>
    <t>SGGS-18467</t>
  </si>
  <si>
    <t>SGGS-18459</t>
  </si>
  <si>
    <t>[INC0817454]Tenho um Erro/Problema com o PTC - Ambiente do Aluno / AVA Sofia - Visão de disciplinas</t>
  </si>
  <si>
    <t>SGGS-18452</t>
  </si>
  <si>
    <t>[INC0819552]Tenho um Erro/Problema com o PTC - Dynamics Athenas - Documentos Acadêmicos - Serviços</t>
  </si>
  <si>
    <t>SGGS-18449</t>
  </si>
  <si>
    <t>[Athenas][SEC]Transferência Externa_Melhoria na busca de turmas, curso, curso mec matriz e período letivo</t>
  </si>
  <si>
    <t>SGGS-18445</t>
  </si>
  <si>
    <t>[INC0819322]Tenho um Erro/Problema com o PTC - Dynamics Athenas - Efetivação da Matrícula</t>
  </si>
  <si>
    <t>SGGS-18439</t>
  </si>
  <si>
    <t>[INC0819272]Tenho um Erro/Problema com o PTC - Dynamics Athenas - Efetivação da Matrícula</t>
  </si>
  <si>
    <t>SGGS-18438</t>
  </si>
  <si>
    <t>[INC0800569]Tenho um Erro/Problema com o PTC - Dynamics Athenas - Documentos de Matrícula</t>
  </si>
  <si>
    <t>SGGS-18437</t>
  </si>
  <si>
    <t>SGGS-18436</t>
  </si>
  <si>
    <t>[INC0790984]Tenho um Erro/Problema com o PTC - Ambiente do Aluno / AVA Sofia - Aulas</t>
  </si>
  <si>
    <t>SGGS-18435</t>
  </si>
  <si>
    <t>[INC0787450]Tenho um Erro/Problema com o Sistema - AMPLI - Pagamento</t>
  </si>
  <si>
    <t>SGGS-18427</t>
  </si>
  <si>
    <t xml:space="preserve">Histórico escolar -Documento não gerado por falta de menção ENADE. </t>
  </si>
  <si>
    <t>SGGS-18426</t>
  </si>
  <si>
    <t>SGGS-18423</t>
  </si>
  <si>
    <t>[INC0818800]Tenho um Erro/Problema com o PTC - Ambiente do Aluno / AVA Sofia - Detalhes do curso</t>
  </si>
  <si>
    <t>SGGS-18422</t>
  </si>
  <si>
    <t>[INC0818117]Tenho um Erro/Problema com o PTC - Ambiente do Aluno / AVA Sofia - Visão de disciplinas</t>
  </si>
  <si>
    <t>SGGS-18421</t>
  </si>
  <si>
    <t>[INC0817974]Tenho um Erro/Problema com o PTC - Ambiente do Aluno / AVA Sofia - Visão de disciplinas</t>
  </si>
  <si>
    <t>SGGS-18417</t>
  </si>
  <si>
    <t>SGGS-18412</t>
  </si>
  <si>
    <t>[INC0818778]Tenho um Erro/Problema com o PTC - Dynamics Athenas - Rematrícula</t>
  </si>
  <si>
    <t>SGGS-18411</t>
  </si>
  <si>
    <t>[INC0818776]Tenho um Erro/Problema com o PTC - Dynamics Athenas - Documentos Acadêmicos - Serviços</t>
  </si>
  <si>
    <t>SGGS-18408</t>
  </si>
  <si>
    <t>[INC0818686]Tenho um Erro/Problema com o PTC - Dynamics Athenas - Instabilidade Sistêmica no Dynamics</t>
  </si>
  <si>
    <t>SGGS-18397</t>
  </si>
  <si>
    <t>[INC0806230]Tenho um Erro/Problema com o PTC - Dynamics Athenas - Documentos Acadêmicos - Serviços</t>
  </si>
  <si>
    <t>SGGS-18396</t>
  </si>
  <si>
    <t>SGGS-18385</t>
  </si>
  <si>
    <t>SGGS-18384</t>
  </si>
  <si>
    <t>SGGS-18383</t>
  </si>
  <si>
    <t>SGGS-18381</t>
  </si>
  <si>
    <t>SGGS-18380</t>
  </si>
  <si>
    <t>SGGS-18378</t>
  </si>
  <si>
    <t>[INC0812064]Tenho um Erro/Problema com o Sistema - SAP - SAP - Arrecadação Agrupador</t>
  </si>
  <si>
    <t>SGGS-18376</t>
  </si>
  <si>
    <t>[INC0818493]Tenho um Erro/Problema com o PTC - Dynamics Athenas - Efetivação da Matrícula</t>
  </si>
  <si>
    <t>SGGS-18375</t>
  </si>
  <si>
    <t>SGGS-18374</t>
  </si>
  <si>
    <t>SGGS-18373</t>
  </si>
  <si>
    <t>[INC0794173]Tenho um Erro/Problema com o PTC - Dynamics Athenas - Envio de reatórios</t>
  </si>
  <si>
    <t>SGGS-18372</t>
  </si>
  <si>
    <t>SGGS-18371</t>
  </si>
  <si>
    <t>SGGS-18370</t>
  </si>
  <si>
    <t>SGGS-18369</t>
  </si>
  <si>
    <t>SGGS-18368</t>
  </si>
  <si>
    <t>SGGS-18367</t>
  </si>
  <si>
    <t>[INC0817240]Tenho um Erro/Problema com o PTC - Ambiente do Aluno / AVA Sofia - Visão de disciplinas</t>
  </si>
  <si>
    <t>SGGS-18366</t>
  </si>
  <si>
    <t xml:space="preserve">[INC0817245]Tenho um Erro/Problema com o Sistema - PDA:Portal do aluno - Graduação - Erro no Login </t>
  </si>
  <si>
    <t>SGGS-18365</t>
  </si>
  <si>
    <t>SGGS-18363</t>
  </si>
  <si>
    <t>[INC0818191]Tenho um Erro/Problema com o PTC - Dynamics Athenas - Vínculo de Tutor e Professor</t>
  </si>
  <si>
    <t>SGGS-18362</t>
  </si>
  <si>
    <t>SGGS-18361</t>
  </si>
  <si>
    <t>SGGS-18359</t>
  </si>
  <si>
    <t>SGGS-18358</t>
  </si>
  <si>
    <t>[INC0806777]Tenho um Erro/Problema com o PTC - Financeiro SAP - BP/Conta-Contrato/Cotação no SAP</t>
  </si>
  <si>
    <t>SGGS-18357</t>
  </si>
  <si>
    <t>SGGS-18356</t>
  </si>
  <si>
    <t>SGGS-18355</t>
  </si>
  <si>
    <t>SGGS-18354</t>
  </si>
  <si>
    <t>[INC0816763]Tenho um Erro/Problema com o PTC - Ambiente do Aluno / AVA Sofia - Visão de disciplinas</t>
  </si>
  <si>
    <t>SGGS-18352</t>
  </si>
  <si>
    <t>[INC0817727]Tenho um Erro/Problema com o PTC - Dynamics Athenas - Ocorrências</t>
  </si>
  <si>
    <t>SGGS-18351</t>
  </si>
  <si>
    <t>[INC0817536]Tenho um Erro/Problema com o PTC - Dynamics Athenas - Ocorrências</t>
  </si>
  <si>
    <t>SGGS-18347</t>
  </si>
  <si>
    <t>Sustentação Realizada na Sprint</t>
  </si>
  <si>
    <t>SGGS-18339</t>
  </si>
  <si>
    <t>[INC0817852]Tenho um Erro/Problema com o PTC - Dynamics Athenas - Efetivação da Matrícula</t>
  </si>
  <si>
    <t>SGGS-18334</t>
  </si>
  <si>
    <t>[INC0816974]Tenho um Erro/Problema com o PTC - Dynamics Athenas - Rematrícula</t>
  </si>
  <si>
    <t>SGGS-18332</t>
  </si>
  <si>
    <t>[SGGS] SP 26.3.5;[SGGS] SP 26.3.6</t>
  </si>
  <si>
    <t>[INC0817409]Tenho um Erro/Problema com o PTC - Dynamics Athenas - Efetivação da Matrícula</t>
  </si>
  <si>
    <t>SGGS-18327</t>
  </si>
  <si>
    <t>[SGGS] SP 26.3.5</t>
  </si>
  <si>
    <t>[INC0817346]Tenho um Erro/Problema com o PTC - Dynamics Athenas - Efetivação da Matrícula</t>
  </si>
  <si>
    <t>SGGS-18326</t>
  </si>
  <si>
    <t>SGGS-18325</t>
  </si>
  <si>
    <t>[INC0817288]Tenho um Erro/Problema com o PTC - Dynamics Athenas - Efetivação da Matrícula</t>
  </si>
  <si>
    <t>SGGS-18321</t>
  </si>
  <si>
    <t>[SGGS] SP 26.4.1;[SGGS] SP 26.3.5;[SGGS] SP 26.3.6</t>
  </si>
  <si>
    <t>SGGS-18316</t>
  </si>
  <si>
    <t>[INC0817060]Tenho um Erro/Problema com o PTC - Ingresso - Captação - Área do Candidato</t>
  </si>
  <si>
    <t>SGGS-18315</t>
  </si>
  <si>
    <t>SGGS-18312</t>
  </si>
  <si>
    <t>[INC0817101]Tenho um Erro/Problema com o PTC - Ambiente do Aluno / AVA Sofia - Login/senha</t>
  </si>
  <si>
    <t>SGGS-18311</t>
  </si>
  <si>
    <t>[INC0817205]Tenho um Erro/Problema com o PTC - Dynamics Athenas - Efetivação da Matrícula</t>
  </si>
  <si>
    <t>SGGS-18310</t>
  </si>
  <si>
    <t>[INC0817201]Tenho um Erro/Problema com o PTC - Dynamics Athenas - Documentos Acadêmicos - Serviços</t>
  </si>
  <si>
    <t>SGGS-18309</t>
  </si>
  <si>
    <t>[INC0817200]Tenho um Erro/Problema com o PTC - Dynamics Athenas - Documentos Acadêmicos - Serviços</t>
  </si>
  <si>
    <t>SGGS-18306</t>
  </si>
  <si>
    <t>SGGS-18305</t>
  </si>
  <si>
    <t>SGGS-18304</t>
  </si>
  <si>
    <t>SGGS-18303</t>
  </si>
  <si>
    <t>SGGS-18302</t>
  </si>
  <si>
    <t>SGGS-18301</t>
  </si>
  <si>
    <t>SGGS-18300</t>
  </si>
  <si>
    <t>SGGS-18299</t>
  </si>
  <si>
    <t>[INC0816472]Tenho um Erro/Problema com o PTC - Dynamics Athenas - Documentos de Matrícula</t>
  </si>
  <si>
    <t>SGGS-18298</t>
  </si>
  <si>
    <t>SGGS-18297</t>
  </si>
  <si>
    <t>SGGS-18295</t>
  </si>
  <si>
    <t>SGGS-18294</t>
  </si>
  <si>
    <t>[INC0816903]Tenho um Erro/Problema com o PTC - Dynamics Athenas - Instabilidade Sistêmica no Dynamics</t>
  </si>
  <si>
    <t>SGGS-18293</t>
  </si>
  <si>
    <t>[INC0816864]Tenho um Erro/Problema com o PTC - Dynamics Athenas - Instabilidade Sistêmica no Dynamics</t>
  </si>
  <si>
    <t>SGGS-18291</t>
  </si>
  <si>
    <t>SGGS-18290</t>
  </si>
  <si>
    <t>[INC0816892]Tenho um Erro/Problema com o PTC - Dynamics Athenas - Rematrícula</t>
  </si>
  <si>
    <t>SGGS-18283</t>
  </si>
  <si>
    <t>[INC0806171]Tenho um Erro/Problema com o PTC - Ambiente do Aluno / AVA Sofia - Secretaria -  Termos e contratos</t>
  </si>
  <si>
    <t>SGGS-18282</t>
  </si>
  <si>
    <t>SGGS-18281</t>
  </si>
  <si>
    <t>SGGS-18280</t>
  </si>
  <si>
    <t>SGGS-18279</t>
  </si>
  <si>
    <t>[INC0815929]Tenho um Erro/Problema com o Sistema - PAD: Portal de Atendimento - Problema no atendimento do chamado</t>
  </si>
  <si>
    <t>SGGS-18277</t>
  </si>
  <si>
    <t>SGGS-18276</t>
  </si>
  <si>
    <t>[INC0816571]Tenho um Erro/Problema com o PTC - Dynamics Athenas - Efetivação da Matrícula</t>
  </si>
  <si>
    <t>SGGS-18274</t>
  </si>
  <si>
    <t>SGGS-18273</t>
  </si>
  <si>
    <t>SGGS-18272</t>
  </si>
  <si>
    <t>[INC0805312]Tenho um Erro/Problema com o PTC - Ambiente do Aluno / AVA Sofia - Secretaria - Erro na solicitação de Transferencia interna - curso e polo</t>
  </si>
  <si>
    <t>SGGS-18271</t>
  </si>
  <si>
    <t>SGGS-18270</t>
  </si>
  <si>
    <t>SGGS-18268</t>
  </si>
  <si>
    <t>SGGS-18267</t>
  </si>
  <si>
    <t>SGGS-18266</t>
  </si>
  <si>
    <t>SGGS-18265</t>
  </si>
  <si>
    <t>SGGS-18264</t>
  </si>
  <si>
    <t>SGGS-18263</t>
  </si>
  <si>
    <t>SGGS-18262</t>
  </si>
  <si>
    <t>SGGS-18261</t>
  </si>
  <si>
    <t>SGGS-18260</t>
  </si>
  <si>
    <t>SGGS-18259</t>
  </si>
  <si>
    <t>SGGS-18258</t>
  </si>
  <si>
    <t>SGGS-18257</t>
  </si>
  <si>
    <t>SGGS-18256</t>
  </si>
  <si>
    <t>SGGS-18255</t>
  </si>
  <si>
    <t>SGGS-18254</t>
  </si>
  <si>
    <t>SGGS-18253</t>
  </si>
  <si>
    <t>[INC0814267]Tenho um Erro/Problema com o PTC - Dynamics Athenas - Extrato Financeiro - Problemas na visualização do Extrato</t>
  </si>
  <si>
    <t>SGGS-18252</t>
  </si>
  <si>
    <t>SGGS-18251</t>
  </si>
  <si>
    <t>SGGS-18250</t>
  </si>
  <si>
    <t>SGGS-18248</t>
  </si>
  <si>
    <t>SGGS-18246</t>
  </si>
  <si>
    <t>[INC0815141]Tenho um Erro/Problema com o PTC - Dynamics Athenas - Evasão</t>
  </si>
  <si>
    <t>SGGS-18241</t>
  </si>
  <si>
    <t>[INC0815410]Tenho um Erro/Problema com o PTC - Ambiente do Aluno / AVA Sofia - Rotina de estudos</t>
  </si>
  <si>
    <t>SGGS-18239</t>
  </si>
  <si>
    <t>[INC0815342]Tenho um Erro/Problema com o PTC - Ambiente do Aluno / AVA Sofia - Visão de disciplinas</t>
  </si>
  <si>
    <t>SGGS-18238</t>
  </si>
  <si>
    <t>[INC0815195]Tenho um Erro/Problema com o PTC - Ambiente do Aluno / AVA Sofia - Rotina de estudos</t>
  </si>
  <si>
    <t>SGGS-18237</t>
  </si>
  <si>
    <t>[INC0814642]Tenho um Erro/Problema com o PTC - Ambiente do Aluno / AVA Sofia - Visão de disciplinas</t>
  </si>
  <si>
    <t>SGGS-18236</t>
  </si>
  <si>
    <t>[INC0814548]Tenho um Erro/Problema com o PTC - Ambiente do Aluno / AVA Sofia - Rotina de estudos</t>
  </si>
  <si>
    <t>SGGS-18224</t>
  </si>
  <si>
    <t>[RITM0741591]Solicitar um serviço para o Dynamics - Dynamics - Athenas</t>
  </si>
  <si>
    <t>SGGS-18223</t>
  </si>
  <si>
    <t>[RITM0741588]Solicitar um serviço para o Dynamics - Dynamics - Athenas</t>
  </si>
  <si>
    <t>SGGS-18222</t>
  </si>
  <si>
    <t>[RITM0741505]Solicitar um serviço para o Dynamics - Dynamics - Athenas</t>
  </si>
  <si>
    <t>SGGS-18221</t>
  </si>
  <si>
    <t>[INC0816142]Tenho um Erro/Problema com o PTC - Dynamics Athenas - Vínculo de Tutor e Professor</t>
  </si>
  <si>
    <t>SGGS-18219</t>
  </si>
  <si>
    <t>[INC0815971]Tenho um Erro/Problema com o PTC - Ingresso - Captação - Área do Candidato</t>
  </si>
  <si>
    <t>SGGS-18218</t>
  </si>
  <si>
    <t>[INC0815462]Tenho um Erro/Problema com o Sistema - Extranet - Requerimento</t>
  </si>
  <si>
    <t>SGGS-18217</t>
  </si>
  <si>
    <t>SGGS-18216</t>
  </si>
  <si>
    <t>[INC0815908]Tenho um Erro/Problema com o PTC - Dynamics Athenas - Instabilidade Sistêmica no Dynamics</t>
  </si>
  <si>
    <t>SGGS-18215</t>
  </si>
  <si>
    <t>[INC0814044]Tenho um Erro/Problema com o PTC - Portal do Estágio Obrigatório - Polo Parceiro</t>
  </si>
  <si>
    <t>SGGS-18214</t>
  </si>
  <si>
    <t>[INC0810780]Tenho um Erro/Problema com o PTC - SRD (Diploma) - Informações indisponíveis</t>
  </si>
  <si>
    <t>SGGS-18212</t>
  </si>
  <si>
    <t>[INC0813279]Tenho um Erro/Problema com o Portal do Tutor - Portal do Tutor (Dynamics) - Lista de trabalhos</t>
  </si>
  <si>
    <t>SGGS-18211</t>
  </si>
  <si>
    <t>[INC0810345]Tenho um Erro/Problema com o PTC - Financeiro SAP - Ajuste Financeiro</t>
  </si>
  <si>
    <t>SGGS-18210</t>
  </si>
  <si>
    <t>[INC0808345]Tenho um Erro/Problema com o PTC - Backoffice de Operação Acadêmica (Dynamics) - Solicitações de Estágio</t>
  </si>
  <si>
    <t>SGGS-18209</t>
  </si>
  <si>
    <t>SGGS-18208</t>
  </si>
  <si>
    <t>SGGS-18207</t>
  </si>
  <si>
    <t>SGGS-18206</t>
  </si>
  <si>
    <t>SGGS-18205</t>
  </si>
  <si>
    <t>[INC0815468]Tenho um Erro/Problema com o PTC - Dynamics Athenas - Efetivação da Matrícula</t>
  </si>
  <si>
    <t>SGGS-18204</t>
  </si>
  <si>
    <t>SGGS-18203</t>
  </si>
  <si>
    <t>[INC0811662]Tenho um Erro/Problema com o PTC - Financeiro SAP - Baixa de Pagamento</t>
  </si>
  <si>
    <t>SGGS-18202</t>
  </si>
  <si>
    <t>SGGS-18201</t>
  </si>
  <si>
    <t>SGGS-18200</t>
  </si>
  <si>
    <t>[INC0815395]Tenho um Erro/Problema com o PTC - Dynamics Athenas - Efetivação da Matrícula</t>
  </si>
  <si>
    <t>SGGS-18198</t>
  </si>
  <si>
    <t>[INC0815380]Tenho um Erro/Problema com o PTC - Dynamics Athenas - Efetivação da Matrícula</t>
  </si>
  <si>
    <t>SGGS-18197</t>
  </si>
  <si>
    <t>[INC0815379]Tenho um Erro/Problema com o PTC - Dynamics Athenas - Rematrícula</t>
  </si>
  <si>
    <t>SGGS-18196</t>
  </si>
  <si>
    <t>SGGS-18195</t>
  </si>
  <si>
    <t>SGGS-18194</t>
  </si>
  <si>
    <t>SGGS-18193</t>
  </si>
  <si>
    <t>SGGS-18192</t>
  </si>
  <si>
    <t>SGGS-18191</t>
  </si>
  <si>
    <t>SGGS-18190</t>
  </si>
  <si>
    <t>SGGS-18189</t>
  </si>
  <si>
    <t>SGGS-18188</t>
  </si>
  <si>
    <t>SGGS-18187</t>
  </si>
  <si>
    <t>SGGS-18186</t>
  </si>
  <si>
    <t>SGGS-18185</t>
  </si>
  <si>
    <t>SGGS-18184</t>
  </si>
  <si>
    <t>SGGS-18183</t>
  </si>
  <si>
    <t>SGGS-18182</t>
  </si>
  <si>
    <t>SGGS-18181</t>
  </si>
  <si>
    <t>SGGS-18180</t>
  </si>
  <si>
    <t>SGGS-18179</t>
  </si>
  <si>
    <t>SGGS-18178</t>
  </si>
  <si>
    <t>SGGS-18177</t>
  </si>
  <si>
    <t>SGGS-18176</t>
  </si>
  <si>
    <t>SGGS-18175</t>
  </si>
  <si>
    <t>SGGS-18174</t>
  </si>
  <si>
    <t>[INC0815326]Tenho um Erro/Problema com o PTC - Dynamics Athenas - Efetivação da Matrícula</t>
  </si>
  <si>
    <t>SGGS-18173</t>
  </si>
  <si>
    <t>[INC0815309]Tenho um Erro/Problema no Dynamics - Captar - Inscrição</t>
  </si>
  <si>
    <t>SGGS-18168</t>
  </si>
  <si>
    <t>[INC0815132]Tenho um Erro/Problema com o PTC - Dynamics Athenas - Instabilidade Sistêmica no Dynamics</t>
  </si>
  <si>
    <t>SGGS-18166</t>
  </si>
  <si>
    <t>[INC0812649]Tenho um Erro/Problema com o PTC - Ambiente do Aluno / AVA Sofia - Visão de disciplinas</t>
  </si>
  <si>
    <t>SGGS-18165</t>
  </si>
  <si>
    <t>[INC0815093]Tenho um Erro/Problema com o Sistema - MS Efetivação Matrícula - MS Efetivação Matrícula</t>
  </si>
  <si>
    <t>SGGS-18164</t>
  </si>
  <si>
    <t>[INC0815131]Tenho um Erro/Problema com o PTC - Dynamics Athenas - Efetivação da Matrícula</t>
  </si>
  <si>
    <t>SGGS-18162</t>
  </si>
  <si>
    <t>[INC0814482]Tenho um Erro/Problema com o Sistema - Meu Portal - Acessos/Login - Tenho um problema/erro ao acessar</t>
  </si>
  <si>
    <t>SGGS-18161</t>
  </si>
  <si>
    <t>[ARTPT-710] - Gestor de Rematricula recebeu o “Tipo de Oferta” como “Isento”, mas NÃO esta gerando o contrato/termo de rematrícula.</t>
  </si>
  <si>
    <t>ARTPT-710</t>
  </si>
  <si>
    <t>SGGS-18160</t>
  </si>
  <si>
    <t>[INC0814842]Tenho um Erro/Problema com o PTC - Dynamics Athenas - Documentos Acadêmicos - Serviços</t>
  </si>
  <si>
    <t>SGGS-18158</t>
  </si>
  <si>
    <t>[INC0814655]Tenho um Erro/Problema com o PTC - Ambiente do Aluno / AVA Sofia - Escolha de Disciplinas Optativas/Eletivas</t>
  </si>
  <si>
    <t>SGGS-18156</t>
  </si>
  <si>
    <t>[INC0814780]Tenho um Erro/Problema com o PTC - Dynamics Athenas - Documentos Acadêmicos - Serviços</t>
  </si>
  <si>
    <t>SGGS-18155</t>
  </si>
  <si>
    <t>[INC0813039]Tenho um Erro/Problema com o Sistema Colaborar - Ingresso - AVA/LMS - Contrato e Termo de Aceite (matrícula)</t>
  </si>
  <si>
    <t>SGGS-18154</t>
  </si>
  <si>
    <t>SGGS-18151</t>
  </si>
  <si>
    <t>SGGS-18145</t>
  </si>
  <si>
    <t>[INC0813914]Tenho um Erro/Problema com o Sistema - Portal do Aluno - EaD - Deferimento de solicitação</t>
  </si>
  <si>
    <t>SGGS-18144</t>
  </si>
  <si>
    <t>[INC0813938]Tenho um Erro/Problema com o PTC - Dynamics Athenas - Ocorrências</t>
  </si>
  <si>
    <t>SGGS-18143</t>
  </si>
  <si>
    <t>[INC0814486]Tenho um Erro/Problema com o PTC - Ingresso - Captação - Backoffice</t>
  </si>
  <si>
    <t>SGGS-18142</t>
  </si>
  <si>
    <t>[INC0814382]Tenho um Erro/Problema com o Sistema - Extranet - Requerimento</t>
  </si>
  <si>
    <t>SGGS-18141</t>
  </si>
  <si>
    <t>[INC0814480]Tenho um Erro/Problema com o PTC - Ingresso - Captação - Backoffice</t>
  </si>
  <si>
    <t>SGGS-18140</t>
  </si>
  <si>
    <t>SGGS-18139</t>
  </si>
  <si>
    <t>SGGS-18138</t>
  </si>
  <si>
    <t>[INC0814416]Tenho um Erro/Problema com o PTC - Dynamics Athenas - Efetivação da Matrícula</t>
  </si>
  <si>
    <t>SGGS-18137</t>
  </si>
  <si>
    <t>SGGS-18135</t>
  </si>
  <si>
    <t>[INC0814313]Tenho um Erro/Problema com o PTC - Dynamics Athenas - Documentos Acadêmicos - Serviços</t>
  </si>
  <si>
    <t>SGGS-18134</t>
  </si>
  <si>
    <t>[INC0814274]Tenho um Erro/Problema com o PTC - Dynamics Athenas - Efetivação da Matrícula</t>
  </si>
  <si>
    <t>SGGS-18133</t>
  </si>
  <si>
    <t>SGGS-18132</t>
  </si>
  <si>
    <t>[INC0814175]Tenho um Erro/Problema com o PTC - Dynamics Athenas - Documentos Acadêmicos - Serviços</t>
  </si>
  <si>
    <t>SGGS-18131</t>
  </si>
  <si>
    <t>[INC0811783]Tenho um Erro/Problema com o PTC - Ambiente do Aluno / AVA Sofia - Calendário Acadêmico</t>
  </si>
  <si>
    <t>SGGS-18130</t>
  </si>
  <si>
    <t>SGGS-18129</t>
  </si>
  <si>
    <t>[INC0814066]Tenho um Erro/Problema com o PTC - Dynamics Athenas - Efetivação da Matrícula</t>
  </si>
  <si>
    <t>SGGS-18128</t>
  </si>
  <si>
    <t>SGGS-18127</t>
  </si>
  <si>
    <t>SGGS-18126</t>
  </si>
  <si>
    <t>SGGS-18125</t>
  </si>
  <si>
    <t>SGGS-18124</t>
  </si>
  <si>
    <t>[INC0812078]Tenho um Erro/Problema com o PTC - Ingresso - Pagamento de Matrícula</t>
  </si>
  <si>
    <t>SGGS-18123</t>
  </si>
  <si>
    <t>[INC0813897]Tenho um Erro/Problema com o PTC - Dynamics Athenas - Efetivação da Matrícula</t>
  </si>
  <si>
    <t>SGGS-18122</t>
  </si>
  <si>
    <t>[INC0813886]Tenho um Erro/Problema com o PTC - Dynamics Athenas - Documentos Acadêmicos - Serviços</t>
  </si>
  <si>
    <t>SGGS-18121</t>
  </si>
  <si>
    <t>[INC0811875]Tenho um Erro/Problema com o Sistema - Área do Candidato - Contrato</t>
  </si>
  <si>
    <t>SGGS-18119</t>
  </si>
  <si>
    <t>[INC0813827]Tenho um Erro/Problema com o PTC - Dynamics Athenas - Efetivação da Matrícula</t>
  </si>
  <si>
    <t>SGGS-18118</t>
  </si>
  <si>
    <t>[INC0813699]Tenho um Erro/Problema com o Sistema - Portal do Aluno - EaD - Deferimento de solicitação</t>
  </si>
  <si>
    <t>SGGS-18117</t>
  </si>
  <si>
    <t>[INC0813769]Tenho um Erro/Problema com o PTC - Dynamics Athenas - Documentos Acadêmicos - Serviços</t>
  </si>
  <si>
    <t>SGGS-18116</t>
  </si>
  <si>
    <t>[INC0813764]Tenho um Erro/Problema com o PTC - Dynamics Athenas - Efetivação da Matrícula</t>
  </si>
  <si>
    <t>SGGS-18115</t>
  </si>
  <si>
    <t>[INC0813747]Tenho um Erro/Problema com o PTC - Dynamics Athenas - Rematrícula</t>
  </si>
  <si>
    <t>SGGS-18111</t>
  </si>
  <si>
    <t>[INC0812906]Tenho um Erro/Problema com o PTC - Ingresso - Captação - Backoffice</t>
  </si>
  <si>
    <t>SGGS-18098</t>
  </si>
  <si>
    <t>[INC0813537]Tenho um Erro/Problema com o Sistema - Área do Candidato - Login</t>
  </si>
  <si>
    <t>SGGS-18084</t>
  </si>
  <si>
    <t>SGGS-18083</t>
  </si>
  <si>
    <t>[ARTPT-575] Autosserviço de Matriz Curricular trazendo como resultado documento em branco</t>
  </si>
  <si>
    <t>ARTPT-575</t>
  </si>
  <si>
    <t>SGGS-18082</t>
  </si>
  <si>
    <t>[INC0813526]Tenho um Erro/Problema com o PTC - Dynamics Athenas - Efetivação da Matrícula</t>
  </si>
  <si>
    <t>SGGS-18080</t>
  </si>
  <si>
    <t>[INC0813494]Tenho um Erro/Problema com o PTC - Dynamics Athenas - Efetivação da Matrícula</t>
  </si>
  <si>
    <t>SGGS-18067</t>
  </si>
  <si>
    <t>[INC0811354]Tenho um Erro/Problema com o Sistema - PDA:Portal do aluno - Graduação - Erro ao Solicitar Serviço</t>
  </si>
  <si>
    <t>SGGS-18041</t>
  </si>
  <si>
    <t>[INC0813320]Tenho um Erro/Problema com o PTC - Dynamics Athenas - Vínculo de Tutor e Professor</t>
  </si>
  <si>
    <t>SGGS-18040</t>
  </si>
  <si>
    <t>[INC0812129]Tenho um Erro/Problema com o PTC - Dynamics Athenas - Ocorrências</t>
  </si>
  <si>
    <t>SGGS-18039</t>
  </si>
  <si>
    <t>[INC0811677]Tenho um Erro/Problema com o PTC - Dynamics Athenas - Evasão</t>
  </si>
  <si>
    <t>SGGS-18038</t>
  </si>
  <si>
    <t>[INC0812832]Tenho um Erro/Problema com o PTC - Dynamics Athenas - Atualização de Dados Cadastrais</t>
  </si>
  <si>
    <t>SGGS-18034</t>
  </si>
  <si>
    <t>[INC0813040]Tenho um Erro/Problema com o PTC - Dynamics Athenas - Efetivação da Matrícula</t>
  </si>
  <si>
    <t>SGGS-18032</t>
  </si>
  <si>
    <t>SGGS-18031</t>
  </si>
  <si>
    <t>[Curso MEC] Validação das histórias Integrações Curso Regulado</t>
  </si>
  <si>
    <t>SGGS-18029</t>
  </si>
  <si>
    <t>[SGGS] SP 26.4.1;[SGGS] SP 26.3.5;[SGGS] SP 26.3.4;[SGGS] SP 26.3.6</t>
  </si>
  <si>
    <t>[INC0812910]Tenho um Erro/Problema com o PTC - Dynamics Athenas - Efetivação da Matrícula</t>
  </si>
  <si>
    <t>SGGS-18028</t>
  </si>
  <si>
    <t>[SGGS] SP 26.3.5;[SGGS] SP 26.3.4</t>
  </si>
  <si>
    <t>[INC0812898]Tenho um Erro/Problema com o PTC - Dynamics Athenas - Efetivação da Matrícula</t>
  </si>
  <si>
    <t>SGGS-18027</t>
  </si>
  <si>
    <t>[INC0812729]Tenho um Erro/Problema com o Sistema - SAP - SAP - Faturamento_Cancelamento de Faturas</t>
  </si>
  <si>
    <t>SGGS-18021</t>
  </si>
  <si>
    <t>SGGS-18020</t>
  </si>
  <si>
    <t>[SGGS] SP 26.3.5;[SGGS] SP 26.3.4;[SGGS] SP 26.3.6</t>
  </si>
  <si>
    <t>[INC0812857]Tenho um Erro/Problema com o PTC - Dynamics Athenas - Efetivação da Matrícula</t>
  </si>
  <si>
    <t>SGGS-18019</t>
  </si>
  <si>
    <t>SGGS-18016</t>
  </si>
  <si>
    <t>[INC0812724]Tenho um Erro/Problema com o PTC - Backoffice Sofia - Acessos</t>
  </si>
  <si>
    <t>SGGS-18015</t>
  </si>
  <si>
    <t>[INC0812713]Tenho um Erro/Problema com o PTC - Backoffice Sofia - Acessos</t>
  </si>
  <si>
    <t>SGGS-18014</t>
  </si>
  <si>
    <t>[INC0812693]Tenho um Erro/Problema com o PTC - Backoffice Sofia - Acessos</t>
  </si>
  <si>
    <t>SGGS-18013</t>
  </si>
  <si>
    <t>SGGS-18012</t>
  </si>
  <si>
    <t>[INC0812759]Tenho um Erro/Problema com o PTC - Dynamics Athenas - Efetivação da Matrícula</t>
  </si>
  <si>
    <t>SGGS-18010</t>
  </si>
  <si>
    <t>[INC0812741]Tenho um Erro/Problema com o PTC - Dynamics Athenas - Efetivação da Matrícula</t>
  </si>
  <si>
    <t>SGGS-18007</t>
  </si>
  <si>
    <t>[GA] Desacoplamento do processo de rematrícula (Formando com Reprova)</t>
  </si>
  <si>
    <t>ARTDF-523</t>
  </si>
  <si>
    <t>SGGS-18006</t>
  </si>
  <si>
    <t>[GA] Regra de bloqueio dentro do processo de rematrícula</t>
  </si>
  <si>
    <t>SGGS-18005</t>
  </si>
  <si>
    <t>[GA] Flag de bloqueio a nível de IES</t>
  </si>
  <si>
    <t>SGGS-18003</t>
  </si>
  <si>
    <t>[GA] Estrutura de dado e tela em Dynamics</t>
  </si>
  <si>
    <t>SGGS-18002</t>
  </si>
  <si>
    <t>[GA] Consumer do evento de Substituição de Cotação</t>
  </si>
  <si>
    <t>SGGS-18001</t>
  </si>
  <si>
    <t>[INC0804832]Tenho um Erro/Problema com o Sistema - SAP - SAP - Faturamento</t>
  </si>
  <si>
    <t>SGGS-18000</t>
  </si>
  <si>
    <t>[SGGS] SP 26.3.4</t>
  </si>
  <si>
    <t>[INC0812650]Tenho um Erro/Problema com o PTC - Dynamics Athenas - Documentos Acadêmicos - Serviços</t>
  </si>
  <si>
    <t>SGGS-17999</t>
  </si>
  <si>
    <t>SGGS-17998</t>
  </si>
  <si>
    <t>[INC0812459]Tenho um Erro/Problema com o PTC - Dynamics Athenas - Efetivação da Matrícula</t>
  </si>
  <si>
    <t>SGGS-17997</t>
  </si>
  <si>
    <t>[INC0810897]Tenho um Erro/Problema com o PTC - Dynamics Athenas - Notas e Frequências Parciais</t>
  </si>
  <si>
    <t>SGGS-17996</t>
  </si>
  <si>
    <t>[INC0811239]Tenho um Erro/Problema com o PTC - Dynamics Athenas - Extrato Financeiro - Problemas na visualização do Extrato</t>
  </si>
  <si>
    <t>SGGS-17995</t>
  </si>
  <si>
    <t>[INC0812461]Tenho um Erro/Problema com o PTC - Dynamics Athenas - Efetivação da Matrícula</t>
  </si>
  <si>
    <t>SGGS-17994</t>
  </si>
  <si>
    <t>SGGS-17992</t>
  </si>
  <si>
    <t>[INC0812414]Tenho um Erro/Problema com o PTC - Dynamics Athenas - Efetivação da Matrícula</t>
  </si>
  <si>
    <t>SGGS-17991</t>
  </si>
  <si>
    <t>[INC0812375]Tenho um Erro/Problema com o PTC - Dynamics Athenas - Documentos Acadêmicos - Serviços</t>
  </si>
  <si>
    <t>SGGS-17988</t>
  </si>
  <si>
    <t>[INC0810484]Tenho um Erro/Problema com o PTC - Dynamics Athenas - Evasão</t>
  </si>
  <si>
    <t>SGGS-17985</t>
  </si>
  <si>
    <t>[INC0811028]Tenho um Erro/Problema com o PTC - Dynamics Athenas - Efetivação da Matrícula</t>
  </si>
  <si>
    <t>SGGS-17984</t>
  </si>
  <si>
    <t>[INC0812134]Tenho um Erro/Problema com o PTC - Dynamics Athenas - Documentos Acadêmicos - Serviços</t>
  </si>
  <si>
    <t>SGGS-17982</t>
  </si>
  <si>
    <t>SGGS-17980</t>
  </si>
  <si>
    <t>[INC0812069]Tenho um Erro/Problema com o PTC - Dynamics Athenas - Efetivação da Matrícula</t>
  </si>
  <si>
    <t>SGGS-17978</t>
  </si>
  <si>
    <t>SGGS-17975</t>
  </si>
  <si>
    <t>SGGS-17974</t>
  </si>
  <si>
    <t>[INC0808017]Tenho um Erro/Problema com o Sistema - Portal do Aluno - EaD - Geração de Documentos</t>
  </si>
  <si>
    <t>SGGS-17973</t>
  </si>
  <si>
    <t>[INC0811866]Tenho um Erro/Problema com o PTC - Ingresso - Captação - Backoffice</t>
  </si>
  <si>
    <t>SGGS-17972</t>
  </si>
  <si>
    <t>SGGS-17971</t>
  </si>
  <si>
    <t>SGGS-17968</t>
  </si>
  <si>
    <t>[INC0811747]Tenho um Erro/Problema com o PTC - Ingresso - Captação - Backoffice</t>
  </si>
  <si>
    <t>SGGS-17967</t>
  </si>
  <si>
    <t>[INC0811758]Tenho um Erro/Problema com o PTC - Ingresso - Captação - Área do Candidato</t>
  </si>
  <si>
    <t>SGGS-17966</t>
  </si>
  <si>
    <t>[INC0811766]Tenho um Erro/Problema com o PTC - Dynamics Athenas - Documentos Acadêmicos - Serviços</t>
  </si>
  <si>
    <t>SGGS-17964</t>
  </si>
  <si>
    <t>[INC0811357]Tenho um Erro/Problema com o PTC - Dynamics Athenas - Atualização de Dados Cadastrais</t>
  </si>
  <si>
    <t>SGGS-17962</t>
  </si>
  <si>
    <t>SGGS-17961</t>
  </si>
  <si>
    <t>SGGS-17960</t>
  </si>
  <si>
    <t>[INC0810205]Tenho um Erro/Problema com o PTC - Ambiente do Aluno / AVA Sofia - Secretaria - Erro na solicitação de Transferencia interna - curso e polo</t>
  </si>
  <si>
    <t>SGGS-17959</t>
  </si>
  <si>
    <t>[INC0811544]Tenho um Erro/Problema com o PTC - Dynamics Athenas - Rematrícula</t>
  </si>
  <si>
    <t>SGGS-17958</t>
  </si>
  <si>
    <t>[INC0811432]Tenho um Erro/Problema com o PTC - Dynamics Athenas - Efetivação da Matrícula</t>
  </si>
  <si>
    <t>SGGS-17957</t>
  </si>
  <si>
    <t>[INC0811402]Tenho um Erro/Problema com o PTC - Dynamics Athenas - Documentos Acadêmicos - Serviços</t>
  </si>
  <si>
    <t>SGGS-17956</t>
  </si>
  <si>
    <t>[INC0811397]Tenho um Erro/Problema com o PTC - Dynamics Athenas - Efetivação da Matrícula</t>
  </si>
  <si>
    <t>SGGS-17955</t>
  </si>
  <si>
    <t>[INC0810367]Tenho um Erro/Problema com o PTC - Ambiente do Aluno / AVA Sofia - Visão de disciplinas</t>
  </si>
  <si>
    <t>SGGS-17954</t>
  </si>
  <si>
    <t>[INC0811373]Tenho um Erro/Problema com o PTC - Dynamics Athenas - Efetivação da Matrícula</t>
  </si>
  <si>
    <t>SGGS-17952</t>
  </si>
  <si>
    <t>SGGS-17951</t>
  </si>
  <si>
    <t>[INC0810328]Tenho um Erro/Problema com o PTC - Ambiente do Aluno / AVA Sofia - Detalhes do curso</t>
  </si>
  <si>
    <t>SGGS-17950</t>
  </si>
  <si>
    <t>SGGS-17949</t>
  </si>
  <si>
    <t>SGGS-17948</t>
  </si>
  <si>
    <t>[INC0808205]Tenho um Erro/Problema com o PTC - Ingresso - Captação - Backoffice</t>
  </si>
  <si>
    <t>SGGS-17947</t>
  </si>
  <si>
    <t>[INC0811243]Tenho um Erro/Problema com o PTC - Dynamics Athenas - Efetivação da Matrícula</t>
  </si>
  <si>
    <t>SGGS-17946</t>
  </si>
  <si>
    <t>[INC0809464]Tenho um Erro/Problema com o PTC - Ingresso - Captação - Backoffice</t>
  </si>
  <si>
    <t>SGGS-17945</t>
  </si>
  <si>
    <t>[INC0809753]Tenho um Erro/Problema com o PTC - Dynamics Athenas - Ocorrências</t>
  </si>
  <si>
    <t>SGGS-17944</t>
  </si>
  <si>
    <t>[INC0808466]Tenho um Erro/Problema com o PTC - Dynamics Athenas - Atualização de Dados Cadastrais</t>
  </si>
  <si>
    <t>SGGS-17942</t>
  </si>
  <si>
    <t>[INC0811040]Tenho um Erro/Problema com o PTC - Dynamics Athenas - Documentos Acadêmicos - Serviços</t>
  </si>
  <si>
    <t>SGGS-17941</t>
  </si>
  <si>
    <t>SGGS-17940</t>
  </si>
  <si>
    <t>[INC0809556]Tenho um Erro/Problema com o PTC - Ambiente do Aluno / AVA Sofia - Visão de disciplinas</t>
  </si>
  <si>
    <t>SGGS-17939</t>
  </si>
  <si>
    <t>[INC0810903]Tenho um Erro/Problema com o PTC - Dynamics Athenas - Efetivação da Matrícula</t>
  </si>
  <si>
    <t>SGGS-17938</t>
  </si>
  <si>
    <t>[INC0810782]Tenho um Erro/Problema com o PTC - Dynamics Athenas - Evasão</t>
  </si>
  <si>
    <t>SGGS-17937</t>
  </si>
  <si>
    <t>[INC0810868]Tenho um Erro/Problema com o PTC - Dynamics Athenas - Efetivação da Matrícula</t>
  </si>
  <si>
    <t>SGGS-17936</t>
  </si>
  <si>
    <t>[INC0788239]Tenho um Erro/Problema com o PTC - Financeiro SAP - Rematrícula</t>
  </si>
  <si>
    <t>SGGS-17935</t>
  </si>
  <si>
    <t>SGGS-17934</t>
  </si>
  <si>
    <t>SGGS-17933</t>
  </si>
  <si>
    <t>SGGS-17931</t>
  </si>
  <si>
    <t>[INC0810579]Tenho um Erro/Problema com o PTC - Colação - Erro ao enviar aluno para colação</t>
  </si>
  <si>
    <t>SGGS-17930</t>
  </si>
  <si>
    <t>[ARTPT-710] - Quando SAP realiza a atualização em um Agrupador e disparado um evento de atualização que consegue reabrir ate mesmo um checklist concluido</t>
  </si>
  <si>
    <t>SGGS-17929</t>
  </si>
  <si>
    <t>[INC0810650]Tenho um Erro/Problema com o PTC - Dynamics Athenas - Documentos Acadêmicos - Serviços</t>
  </si>
  <si>
    <t>SGGS-17927</t>
  </si>
  <si>
    <t>[INC0809824]Tenho um Erro/Problema com o PTC - Dynamics Athenas - Notas e Frequências Parciais</t>
  </si>
  <si>
    <t>SGGS-17926</t>
  </si>
  <si>
    <t>[INC0810329]Tenho um Erro/Problema com o PTC - Dynamics Athenas - Instabilidade Sistêmica no Dynamics</t>
  </si>
  <si>
    <t>SGGS-17925</t>
  </si>
  <si>
    <t>[INC0810470]Tenho um Erro/Problema com o PTC - Dynamics Athenas - Efetivação da Matrícula</t>
  </si>
  <si>
    <t>SGGS-17924</t>
  </si>
  <si>
    <t>[INC0810336]Tenho um Erro/Problema com o PTC - Dynamics Athenas - Instabilidade Sistêmica no Dynamics</t>
  </si>
  <si>
    <t>SGGS-17923</t>
  </si>
  <si>
    <t>[INC0810348]Tenho um Erro/Problema com o PTC - Dynamics Athenas - Efetivação da Matrícula</t>
  </si>
  <si>
    <t>SGGS-17922</t>
  </si>
  <si>
    <t>[INC0810318]Tenho um Erro/Problema com o PTC - Dynamics Athenas - Rematrícula</t>
  </si>
  <si>
    <t>SGGS-17919</t>
  </si>
  <si>
    <t>[INC0809789]Tenho um Erro/Problema com o Sistema Colaborar - Financeiro - Financeiro</t>
  </si>
  <si>
    <t>SGGS-17918</t>
  </si>
  <si>
    <t>[INC0808607]Tenho um Erro/Problema com o Sistema - PDA:Portal do aluno - Graduação - Erro ao Solicitar Serviço</t>
  </si>
  <si>
    <t>SGGS-17917</t>
  </si>
  <si>
    <t>[INC0810305]Tenho um Erro/Problema com o PTC - Dynamics Athenas - Efetivação da Matrícula</t>
  </si>
  <si>
    <t>SGGS-17916</t>
  </si>
  <si>
    <t>SGGS-17915</t>
  </si>
  <si>
    <t>SGGS-17914</t>
  </si>
  <si>
    <t>[INC0810289]Tenho um Erro/Problema com o PTC - Dynamics Athenas - Efetivação da Matrícula</t>
  </si>
  <si>
    <t>SGGS-17913</t>
  </si>
  <si>
    <t>[INC0810270]Tenho um Erro/Problema com o PTC - Dynamics Athenas - Efetivação da Matrícula</t>
  </si>
  <si>
    <t>SGGS-17912</t>
  </si>
  <si>
    <t>[INC0810227]Tenho um Erro/Problema com o PTC - Dynamics Athenas - Rematrícula</t>
  </si>
  <si>
    <t>SGGS-17911</t>
  </si>
  <si>
    <t>[INC0810220]Tenho um Erro/Problema com o PTC - Dynamics Athenas - Efetivação da Matrícula</t>
  </si>
  <si>
    <t>SGGS-17910</t>
  </si>
  <si>
    <t>[INC0810218]Tenho um Erro/Problema com o PTC - Dynamics Athenas - Efetivação da Matrícula</t>
  </si>
  <si>
    <t>SGGS-17909</t>
  </si>
  <si>
    <t>SGGS-17908</t>
  </si>
  <si>
    <t>[INC0810154]Tenho um Erro/Problema com o PTC - Dynamics Athenas - Efetivação da Matrícula</t>
  </si>
  <si>
    <t>SGGS-17907</t>
  </si>
  <si>
    <t>[INC0809854]Tenho um Erro/Problema com o PTC - Ambiente do Aluno / AVA Sofia - Aulas</t>
  </si>
  <si>
    <t>SGGS-17906</t>
  </si>
  <si>
    <t>[INC0809851]Tenho um Erro/Problema com o PTC - Ambiente do Aluno / AVA Sofia - Secretaria -  Termos e contratos</t>
  </si>
  <si>
    <t>SGGS-17905</t>
  </si>
  <si>
    <t>[INC0809878]Tenho um Erro/Problema com o PTC - Dynamics Athenas - Efetivação da Matrícula</t>
  </si>
  <si>
    <t>SGGS-17904</t>
  </si>
  <si>
    <t>[INC0809865]Tenho um Erro/Problema com o PTC - Dynamics Athenas - Efetivação da Matrícula</t>
  </si>
  <si>
    <t>SGGS-17903</t>
  </si>
  <si>
    <t>[INC0809834]Tenho um Erro/Problema com o PTC - Dynamics Athenas - Documentos Acadêmicos - Serviços</t>
  </si>
  <si>
    <t>SGGS-17901</t>
  </si>
  <si>
    <t>[INC0809816]Tenho um Erro/Problema com o PTC - Dynamics Athenas - Efetivação da Matrícula</t>
  </si>
  <si>
    <t>SGGS-17900</t>
  </si>
  <si>
    <t>[INC0809814]Tenho um Erro/Problema com o PTC - Dynamics Athenas - Efetivação da Matrícula</t>
  </si>
  <si>
    <t>SGGS-17899</t>
  </si>
  <si>
    <t>[INC0809813]Tenho um Erro/Problema com o PTC - Dynamics Athenas - Efetivação da Matrícula</t>
  </si>
  <si>
    <t>SGGS-17898</t>
  </si>
  <si>
    <t>[INC0809811]Tenho um Erro/Problema com o PTC - Dynamics Athenas - Efetivação da Matrícula</t>
  </si>
  <si>
    <t>SGGS-17897</t>
  </si>
  <si>
    <t>[INC0809761]Tenho um Erro/Problema no Dynamics - Captar - Inscrição</t>
  </si>
  <si>
    <t>SGGS-17896</t>
  </si>
  <si>
    <t>SGGS-17895</t>
  </si>
  <si>
    <t>[INC0807609]Tenho um Erro/Problema com o PTC - Dynamics Athenas - Atualização de Dados Cadastrais</t>
  </si>
  <si>
    <t>SGGS-17894</t>
  </si>
  <si>
    <t>SGGS-17893</t>
  </si>
  <si>
    <t>SGGS-17892</t>
  </si>
  <si>
    <t>SGGS-17891</t>
  </si>
  <si>
    <t>[INC0809485]Tenho um Erro/Problema com o PTC - Ingresso - Captação - Área do Candidato</t>
  </si>
  <si>
    <t>SGGS-17890</t>
  </si>
  <si>
    <t>[INC0809518]Tenho um Erro/Problema com o PTC - Dynamics Athenas - Vínculo de Tutor e Professor</t>
  </si>
  <si>
    <t>SGGS-17889</t>
  </si>
  <si>
    <t>[INC0809515]Tenho um Erro/Problema com o PTC - Dynamics Athenas - Efetivação da Matrícula</t>
  </si>
  <si>
    <t>SGGS-17888</t>
  </si>
  <si>
    <t>[INC0809477]Tenho um Erro/Problema com o PTC - Dynamics Athenas - Efetivação da Matrícula</t>
  </si>
  <si>
    <t>SGGS-17886</t>
  </si>
  <si>
    <t>[INC0809439]Tenho um Erro/Problema com o PTC - Dynamics Athenas - Efetivação da Matrícula</t>
  </si>
  <si>
    <t>SGGS-17856</t>
  </si>
  <si>
    <t>[INC0808920]Tenho um Erro/Problema com o Sistema Colaborar - Financeiro - Financeiro</t>
  </si>
  <si>
    <t>SGGS-17855</t>
  </si>
  <si>
    <t>[INC0809245]Tenho um Erro/Problema com o PTC - Ingresso - Captação - Backoffice</t>
  </si>
  <si>
    <t>SGGS-17830</t>
  </si>
  <si>
    <t>[SGGS] SP 26.4.1;[SGGS] SP 26.3.3;[SGGS] SP 26.3.5;[SGGS] SP 26.3.4;[SGGS] SP 26.3.6</t>
  </si>
  <si>
    <t>[INC0808898]Tenho um Erro/Problema com o PTC - Dynamics Athenas - Efetivação da Matrícula</t>
  </si>
  <si>
    <t>SGGS-17824</t>
  </si>
  <si>
    <t>[SGGS] SP 26.3.3</t>
  </si>
  <si>
    <t>Melhorias de performance no ambiente</t>
  </si>
  <si>
    <t>SGGS-17823</t>
  </si>
  <si>
    <t>[INC0808785]Tenho um Erro/Problema com o PTC - Backoffice Sofia - Cobrança de Serviços</t>
  </si>
  <si>
    <t>SGGS-17822</t>
  </si>
  <si>
    <t>Atualizacao da lib orquestrador</t>
  </si>
  <si>
    <t>SGGS-17817</t>
  </si>
  <si>
    <t>[SGGS] SP 26.3.3;[SGGS] SP 26.3.5;[SGGS] SP 26.3.4</t>
  </si>
  <si>
    <t>[INC0804493]Tenho um Erro/Problema com o Sistema - AVA 3.0 - Login Colaborar/AVA 3.0</t>
  </si>
  <si>
    <t>SGGS-17816</t>
  </si>
  <si>
    <t>[SGGS] SP 26.3.3;[SGGS] SP 26.3.4</t>
  </si>
  <si>
    <t>[INC0807089]Tenho um Erro/Problema com o PTC - Dynamics Athenas - Efetivação da Matrícula</t>
  </si>
  <si>
    <t>SGGS-17814</t>
  </si>
  <si>
    <t>[INC0802953]Tenho um Erro/Problema com o PTC - Dynamics Athenas - Efetivação da Matrícula</t>
  </si>
  <si>
    <t>SGGS-17812</t>
  </si>
  <si>
    <t>[INC0808757]Tenho um Erro/Problema com o PTC - Dynamics Athenas - Efetivação da Matrícula</t>
  </si>
  <si>
    <t>SGGS-17811</t>
  </si>
  <si>
    <t>[INC0805669]Tenho um Erro/Problema com o PTC - Financeiro SAP - Rematrícula</t>
  </si>
  <si>
    <t>SGGS-17809</t>
  </si>
  <si>
    <t>[SGGS] SP 26.3.3;[SGGS] SP 26.3.5;[SGGS] SP 26.3.4;[SGGS] SP 26.3.6</t>
  </si>
  <si>
    <t>[INC0808731]Tenho um Erro/Problema com o PTC - Dynamics Athenas - Efetivação da Matrícula</t>
  </si>
  <si>
    <t>SGGS-17807</t>
  </si>
  <si>
    <t>[INC0808666]Tenho um Erro/Problema com o PTC - Dynamics Athenas - Vínculo de Tutor e Professor</t>
  </si>
  <si>
    <t>SGGS-17806</t>
  </si>
  <si>
    <t>[INC0808665]Tenho um Erro/Problema com o PTC - Dynamics Athenas - Vínculo de Tutor e Professor</t>
  </si>
  <si>
    <t>SGGS-17805</t>
  </si>
  <si>
    <t>[INC0808663]Tenho um Erro/Problema com o PTC - Dynamics Athenas - Vínculo de Tutor e Professor</t>
  </si>
  <si>
    <t>SGGS-17804</t>
  </si>
  <si>
    <t>[INC0808661]Tenho um Erro/Problema com o PTC - Dynamics Athenas - Vínculo de Tutor e Professor</t>
  </si>
  <si>
    <t>SGGS-17803</t>
  </si>
  <si>
    <t>[INC0808615]Tenho um Erro/Problema com o PTC - Dynamics Athenas - Rematrícula</t>
  </si>
  <si>
    <t>SGGS-17801</t>
  </si>
  <si>
    <t>[INC0808520]Tenho um Erro/Problema com o PTC - Dynamics Athenas - Documentos Acadêmicos - Serviços</t>
  </si>
  <si>
    <t>SGGS-17800</t>
  </si>
  <si>
    <t>[INC0808147]Tenho um Erro/Problema com o Sistema - Área do Candidato - Login</t>
  </si>
  <si>
    <t>SGGS-17799</t>
  </si>
  <si>
    <t>[INC0808348]Tenho um Erro/Problema com o PTC - Dynamics Athenas - Efetivação da Matrícula</t>
  </si>
  <si>
    <t>SGGS-17797</t>
  </si>
  <si>
    <t>[INC0806685]Tenho um Erro/Problema com o PTC - Ingresso - Captação - Backoffice</t>
  </si>
  <si>
    <t>SGGS-17794</t>
  </si>
  <si>
    <t>SGGS-17793</t>
  </si>
  <si>
    <t>[INC0808295]Tenho um Erro/Problema com o PTC - Dynamics Athenas - Efetivação da Matrícula</t>
  </si>
  <si>
    <t>SGGS-17792</t>
  </si>
  <si>
    <t>[INC0808286]Tenho um Erro/Problema com o PTC - Dynamics Athenas - Rematrícula</t>
  </si>
  <si>
    <t>SGGS-17791</t>
  </si>
  <si>
    <t>SGGS-17790</t>
  </si>
  <si>
    <t>[INC0808149]Tenho um Erro/Problema com o PTC - Dynamics Athenas - Efetivação da Matrícula</t>
  </si>
  <si>
    <t>SGGS-17787</t>
  </si>
  <si>
    <t>[INC0808133]Tenho um Erro/Problema com o PTC - Dynamics Athenas - Documentos Acadêmicos - Serviços</t>
  </si>
  <si>
    <t>SGGS-17786</t>
  </si>
  <si>
    <t>[INC0804484]Tenho um Erro/Problema com o PTC - Dynamics Athenas - Efetivação da Matrícula</t>
  </si>
  <si>
    <t>SGGS-17785</t>
  </si>
  <si>
    <t>[INC0808094]Tenho um Erro/Problema com o PTC - Dynamics Athenas - Efetivação da Matrícula</t>
  </si>
  <si>
    <t>SGGS-17781</t>
  </si>
  <si>
    <t>SGGS-17779</t>
  </si>
  <si>
    <t>[INC0806883]Tenho um Erro/Problema com o PTC - Ingresso - Captação - Área do Candidato</t>
  </si>
  <si>
    <t>SGGS-17778</t>
  </si>
  <si>
    <t>[INC0787515]Tenho um Erro/Problema com o PTC - Dynamics Athenas - Instabilidade Sistêmica no Dynamics</t>
  </si>
  <si>
    <t>SGGS-17777</t>
  </si>
  <si>
    <t>[INC0807968]Tenho um Erro/Problema com o PTC - Ambiente do Aluno / AVA Sofia - Visão de disciplinas</t>
  </si>
  <si>
    <t>SGGS-17775</t>
  </si>
  <si>
    <t>[SEC GA][Integração] Revisão do contrato academic-program-emec-updated</t>
  </si>
  <si>
    <t>SGGS-17774</t>
  </si>
  <si>
    <t>[INC0807680]Tenho um Erro/Problema com o PTC - Ambiente do Aluno / AVA Sofia - Secretaria - Erro na solicitação de Transferencia interna - curso e polo</t>
  </si>
  <si>
    <t>SGGS-17773</t>
  </si>
  <si>
    <t>[INC0806553]Tenho um Erro/Problema com o PTC - Ambiente do Aluno / AVA Sofia - Detalhes do curso</t>
  </si>
  <si>
    <t>SGGS-17770</t>
  </si>
  <si>
    <t>[INC0807860]Tenho um Erro/Problema com o PTC - Dynamics Athenas - Rematrícula</t>
  </si>
  <si>
    <t>SGGS-17769</t>
  </si>
  <si>
    <t>SGGS-17766</t>
  </si>
  <si>
    <t>[INC0807734]Tenho um Erro/Problema com o PTC - Dynamics Athenas - Efetivação da Matrícula</t>
  </si>
  <si>
    <t>SGGS-17764</t>
  </si>
  <si>
    <t>[INC0806557]Tenho um Erro/Problema com o Portal do Tutor - Portal do Tutor (Dynamics) - Lista de trabalhos</t>
  </si>
  <si>
    <t>SGGS-17763</t>
  </si>
  <si>
    <t>SGGS-17762</t>
  </si>
  <si>
    <t>[INC0807649]Tenho um Erro/Problema com o PTC - Dynamics Athenas - Documentos Acadêmicos - Serviços</t>
  </si>
  <si>
    <t>SGGS-17761</t>
  </si>
  <si>
    <t>[INC0806093]Tenho um Erro/Problema com o PTC - Dynamics Athenas - Documentos de Matrícula</t>
  </si>
  <si>
    <t>SGGS-17759</t>
  </si>
  <si>
    <t>[INC0807550]Tenho um Erro/Problema com o PTC - Dynamics Athenas - Efetivação da Matrícula</t>
  </si>
  <si>
    <t>SGGS-17758</t>
  </si>
  <si>
    <t>[INC0807513]Tenho um Erro/Problema no Dynamics - Apollo - Pós Graduação</t>
  </si>
  <si>
    <t>SGGS-17757</t>
  </si>
  <si>
    <t>[INC0807472]Tenho um Erro/Problema com o PTC - Dynamics Athenas - Rematrícula</t>
  </si>
  <si>
    <t>SGGS-17756</t>
  </si>
  <si>
    <t>[INC0804612]Tenho um Erro/Problema com o PTC - Ingresso - Captação - Área do Candidato</t>
  </si>
  <si>
    <t>SGGS-17755</t>
  </si>
  <si>
    <t>[INC0806737]Tenho um Erro/Problema com o PTC - Dynamics Athenas - Notas e Frequências Parciais</t>
  </si>
  <si>
    <t>SGGS-17754</t>
  </si>
  <si>
    <t>[INC0807441]Tenho um Erro/Problema com o PTC - Dynamics Athenas - Efetivação da Matrícula</t>
  </si>
  <si>
    <t>SGGS-17751</t>
  </si>
  <si>
    <t>[INC0806864]Tenho um Erro/Problema com o PTC - Portal do Estágio Obrigatório - Polo Parceiro</t>
  </si>
  <si>
    <t>SGGS-17750</t>
  </si>
  <si>
    <t>SGGS-17749</t>
  </si>
  <si>
    <t>[INC0807329]Tenho um Erro/Problema com o Portal do Tutor - Portal do Tutor (Dynamics) - Lista de trabalhos</t>
  </si>
  <si>
    <t>SGGS-17748</t>
  </si>
  <si>
    <t>SGGS-17747</t>
  </si>
  <si>
    <t>[INC0806940]Tenho um Erro/Problema com o PTC - Dynamics Athenas - Efetivação da Matrícula</t>
  </si>
  <si>
    <t>SGGS-17745</t>
  </si>
  <si>
    <t>[INC0806914]Tenho um Erro/Problema com o PTC - Dynamics Athenas - Rematrícula</t>
  </si>
  <si>
    <t>SGGS-17744</t>
  </si>
  <si>
    <t>[INC0806902]Tenho um Erro/Problema com o PTC - Dynamics Athenas - Rematrícula</t>
  </si>
  <si>
    <t>SGGS-17743</t>
  </si>
  <si>
    <t>[INC0806896]Tenho um Erro/Problema com o PTC - Dynamics Athenas - Rematrícula</t>
  </si>
  <si>
    <t>SGGS-17742</t>
  </si>
  <si>
    <t>[INC0806889]Tenho um Erro/Problema com o PTC - Dynamics Athenas - Rematrícula</t>
  </si>
  <si>
    <t>SGGS-17741</t>
  </si>
  <si>
    <t>[INC0805504]Tenho um Erro/Problema com o PTC - Ambiente do Aluno / AVA Sofia - Visão de disciplinas</t>
  </si>
  <si>
    <t>SGGS-17740</t>
  </si>
  <si>
    <t>[INC0803610]Tenho um Erro/Problema com o PTC - Dynamics Athenas - Perfil de Acesso</t>
  </si>
  <si>
    <t>SGGS-17738</t>
  </si>
  <si>
    <t>[INC0806816]Tenho um Erro/Problema com o PTC - Dynamics Athenas - Efetivação da Matrícula</t>
  </si>
  <si>
    <t>SGGS-17737</t>
  </si>
  <si>
    <t xml:space="preserve">[INC0806072]Tenho um Erro/Problema com o Sistema - PDA:Portal do aluno - Graduação - Erro no Financeiro </t>
  </si>
  <si>
    <t>SGGS-17736</t>
  </si>
  <si>
    <t>[INC0806695]Tenho um Erro/Problema com o PTC - Dynamics Athenas - Instabilidade Sistêmica no Dynamics</t>
  </si>
  <si>
    <t>SGGS-17735</t>
  </si>
  <si>
    <t>[INC0806755]Tenho um Erro/Problema com o Sistema - Área do Candidato - Contrato</t>
  </si>
  <si>
    <t>SGGS-17734</t>
  </si>
  <si>
    <t>[INC0806758]Tenho um Erro/Problema com o PTC - Dynamics Athenas - Documentos Acadêmicos - Serviços</t>
  </si>
  <si>
    <t>SGGS-17733</t>
  </si>
  <si>
    <t>[INC0806613]Tenho um Erro/Problema com o PTC - Ambiente do Aluno / AVA Sofia - Secretaria -  Termos e contratos</t>
  </si>
  <si>
    <t>SGGS-17731</t>
  </si>
  <si>
    <t>[INC0806681]Tenho um Erro/Problema com o PTC - Dynamics Athenas - Documentos Acadêmicos - Serviços</t>
  </si>
  <si>
    <t>SGGS-17730</t>
  </si>
  <si>
    <t>[INC0806634]Tenho um Erro/Problema com o PTC - Dynamics Athenas - Efetivação da Matrícula</t>
  </si>
  <si>
    <t>SGGS-17729</t>
  </si>
  <si>
    <t>[INC0806633]Tenho um Erro/Problema com o PTC - Dynamics Athenas - Efetivação da Matrícula</t>
  </si>
  <si>
    <t>SGGS-17727</t>
  </si>
  <si>
    <t>[INC0806620]Tenho um Erro/Problema com o PTC - Dynamics Athenas - Efetivação da Matrícula</t>
  </si>
  <si>
    <t>SGGS-17726</t>
  </si>
  <si>
    <t>[INC0789175]Tenho um Erro/Problema com o PTC - Dynamics Athenas - Rematrícula</t>
  </si>
  <si>
    <t>SGGS-17725</t>
  </si>
  <si>
    <t>[INC0806610]Tenho um Erro/Problema com o PTC - Dynamics Athenas - Efetivação da Matrícula</t>
  </si>
  <si>
    <t>SGGS-17724</t>
  </si>
  <si>
    <t>[INC0806593]Tenho um Erro/Problema com o PTC - Ingresso - Pagamento de Matrícula</t>
  </si>
  <si>
    <t>SGGS-17723</t>
  </si>
  <si>
    <t>[INC0806531]Tenho um Erro/Problema com o Sistema - Área do Candidato - Contrato</t>
  </si>
  <si>
    <t>SGGS-17721</t>
  </si>
  <si>
    <t>[INC0805829]Tenho um Erro/Problema no Dynamics - Apollo - Pós Graduação</t>
  </si>
  <si>
    <t>SGGS-17719</t>
  </si>
  <si>
    <t>[INC0804843]Tenho um Erro/Problema com o PTC - Ingresso - Captação - Backoffice</t>
  </si>
  <si>
    <t>SGGS-17718</t>
  </si>
  <si>
    <t>SGGS-17717</t>
  </si>
  <si>
    <t>[INC0792371]Tenho um Erro/Problema com o PTC - Ambiente do Aluno / AVA Sofia - Assistente virtual - Conteúdo</t>
  </si>
  <si>
    <t>SGGS-17713</t>
  </si>
  <si>
    <t>[INC0806339]Tenho um Erro/Problema com o PTC - Dynamics Athenas - Efetivação da Matrícula</t>
  </si>
  <si>
    <t>SGGS-17712</t>
  </si>
  <si>
    <t>[INC0806140]Tenho um Erro/Problema com o PTC - Dynamics Athenas - Ocorrências</t>
  </si>
  <si>
    <t>SGGS-17711</t>
  </si>
  <si>
    <t>[INC0806272]Tenho um Erro/Problema com o PTC - Dynamics Athenas - Documentos Acadêmicos - Serviços</t>
  </si>
  <si>
    <t>SGGS-17710</t>
  </si>
  <si>
    <t>SGGS-17709</t>
  </si>
  <si>
    <t>[INC0806215]Tenho um Erro/Problema com o PTC - Dynamics Athenas - Efetivação da Matrícula</t>
  </si>
  <si>
    <t>SGGS-17707</t>
  </si>
  <si>
    <t>[INC0805530]Tenho um Erro/Problema com o PTC - Ambiente do Aluno / AVA Sofia - Secretaria -  Termos e contratos</t>
  </si>
  <si>
    <t>SGGS-17706</t>
  </si>
  <si>
    <t>[INC0805590]Tenho um Erro/Problema com o PTC - Dynamics Athenas - Extrato Financeiro - Não concordo com os dados exibidos</t>
  </si>
  <si>
    <t>SGGS-17702</t>
  </si>
  <si>
    <t>[INC0806106]Tenho um Erro/Problema com o PTC - Dynamics Athenas - Efetivação da Matrícula</t>
  </si>
  <si>
    <t>SGGS-17700</t>
  </si>
  <si>
    <t>[INC0805910]Tenho um Erro/Problema com o PTC - Dynamics Athenas - Efetivação da Matrícula</t>
  </si>
  <si>
    <t>SGGS-17699</t>
  </si>
  <si>
    <t>[INC0805906]Tenho um Erro/Problema com o PTC - Dynamics Athenas - Efetivação da Matrícula</t>
  </si>
  <si>
    <t>SGGS-17698</t>
  </si>
  <si>
    <t>[INC0805905]Tenho um Erro/Problema com o PTC - Dynamics Athenas - Efetivação da Matrícula</t>
  </si>
  <si>
    <t>SGGS-17697</t>
  </si>
  <si>
    <t>[INC0805904]Tenho um Erro/Problema com o PTC - Dynamics Athenas - Efetivação da Matrícula</t>
  </si>
  <si>
    <t>SGGS-17696</t>
  </si>
  <si>
    <t>[INC0805328]Tenho um Erro/Problema com o PTC - Dynamics Athenas - Evasão</t>
  </si>
  <si>
    <t>SGGS-17695</t>
  </si>
  <si>
    <t>[INC0805883]Tenho um Erro/Problema com o PTC - Dynamics Athenas - Efetivação da Matrícula</t>
  </si>
  <si>
    <t>SGGS-17694</t>
  </si>
  <si>
    <t>[INC0805860]Tenho um Erro/Problema com o PTC - Dynamics Athenas - Efetivação da Matrícula</t>
  </si>
  <si>
    <t>SGGS-17693</t>
  </si>
  <si>
    <t>[INC0805855]Tenho um Erro/Problema com o PTC - Dynamics Athenas - Efetivação da Matrícula</t>
  </si>
  <si>
    <t>SGGS-17692</t>
  </si>
  <si>
    <t>[INC0805295]Tenho um Erro/Problema com o PTC - Ambiente do Aluno / AVA Sofia - Login/senha</t>
  </si>
  <si>
    <t>SGGS-17690</t>
  </si>
  <si>
    <t>[INC0805815]Tenho um Erro/Problema com o PTC - Dynamics Athenas - Vínculo de Tutor e Professor</t>
  </si>
  <si>
    <t>SGGS-17687</t>
  </si>
  <si>
    <t>[INC0805665]Tenho um Erro/Problema com o PTC - Dynamics Athenas - Evasão</t>
  </si>
  <si>
    <t>SGGS-17686</t>
  </si>
  <si>
    <t>[INC0805806]Tenho um Erro/Problema com o PTC - Dynamics Athenas - Rematrícula</t>
  </si>
  <si>
    <t>SGGS-17685</t>
  </si>
  <si>
    <t>[SGGS] Automação de testes</t>
  </si>
  <si>
    <t>SGGS-17684</t>
  </si>
  <si>
    <t>[INC0805744]Tenho um Erro/Problema com o PTC - Dynamics Athenas - Efetivação da Matrícula</t>
  </si>
  <si>
    <t>SGGS-17681</t>
  </si>
  <si>
    <t>[INC0805624]Tenho um Erro/Problema com o Sistema - Área do Candidato - Contrato</t>
  </si>
  <si>
    <t>SGGS-17680</t>
  </si>
  <si>
    <t>[INC0805668]Tenho um Erro/Problema com o Sistema - Olimpo - (Olimpo) Contrato</t>
  </si>
  <si>
    <t>SGGS-17679</t>
  </si>
  <si>
    <t>[INC0805670]Tenho um Erro/Problema com o PTC - Dynamics Athenas - Efetivação da Matrícula</t>
  </si>
  <si>
    <t>SGGS-17678</t>
  </si>
  <si>
    <t>[INC0804821]Tenho um Erro/Problema com o PTC - Dynamics Athenas - Extrato Financeiro - Problemas na visualização do Extrato</t>
  </si>
  <si>
    <t>SGGS-17677</t>
  </si>
  <si>
    <t>[INC0805535]Tenho um Erro/Problema com o PTC - Dynamics Athenas - Perfil de Acesso</t>
  </si>
  <si>
    <t>SGGS-17676</t>
  </si>
  <si>
    <t>[INC0805511]Tenho um Erro/Problema com o PTC - Ingresso - Captação - Área do Candidato</t>
  </si>
  <si>
    <t>SGGS-17675</t>
  </si>
  <si>
    <t>[INC0805525]Tenho um Erro/Problema com o PTC - Ingresso - Captação - Backoffice</t>
  </si>
  <si>
    <t>SGGS-17674</t>
  </si>
  <si>
    <t>[INC0805613]Tenho um Erro/Problema com o PTC - Dynamics Athenas - Rematrícula</t>
  </si>
  <si>
    <t>SGGS-17673</t>
  </si>
  <si>
    <t>SGGS-17672</t>
  </si>
  <si>
    <t>[INC0805601]Tenho um Erro/Problema com o PTC - Dynamics Athenas - Efetivação da Matrícula</t>
  </si>
  <si>
    <t>SGGS-17671</t>
  </si>
  <si>
    <t>SGGS-17663</t>
  </si>
  <si>
    <t>[INC0805491]Tenho um Erro/Problema com o PTC - Dynamics Athenas - Efetivação da Matrícula</t>
  </si>
  <si>
    <t>SGGS-17611</t>
  </si>
  <si>
    <t>[INC0803746]Tenho um Erro/Problema com o PTC - Ingresso - Captação - Backoffice</t>
  </si>
  <si>
    <t>SGGS-17609</t>
  </si>
  <si>
    <t>[INC0804293]Tenho um Erro/Problema com o Sistema - Pós-graduação - Portal da Pós</t>
  </si>
  <si>
    <t>SGGS-17608</t>
  </si>
  <si>
    <t>[INC0804868]Tenho um Erro/Problema com o PTC - Ingresso - Captação - Área do Candidato</t>
  </si>
  <si>
    <t>SGGS-17607</t>
  </si>
  <si>
    <t>[Melhoria] Alteração de relacionamento de Curso MEC na matrícula do aluno</t>
  </si>
  <si>
    <t>SGGS-17606</t>
  </si>
  <si>
    <t>[INC0804785]Tenho um Erro/Problema com o PTC - Ingresso - Captação - Backoffice</t>
  </si>
  <si>
    <t>SGGS-17605</t>
  </si>
  <si>
    <t>[INC0804714]Tenho um Erro/Problema com o Sistema - Área do Candidato - Contrato</t>
  </si>
  <si>
    <t>SGGS-17604</t>
  </si>
  <si>
    <t>[INC0805279]Tenho um Erro/Problema com o PTC - Dynamics Athenas - Efetivação da Matrícula</t>
  </si>
  <si>
    <t>SGGS-17603</t>
  </si>
  <si>
    <t>[INC0804173]Tenho um Erro/Problema com o Sistema - EAD legados - EAD legados</t>
  </si>
  <si>
    <t>SGGS-17602</t>
  </si>
  <si>
    <t>SGGS-17601</t>
  </si>
  <si>
    <t>[INC0804007]Tenho um Erro/Problema com o PTC - Colação - Colação indisponível</t>
  </si>
  <si>
    <t>SGGS-17600</t>
  </si>
  <si>
    <t>[INC0804898]Tenho um Erro/Problema com o PTC - Ambiente do Aluno / AVA Sofia - Secretaria -  Termos e contratos</t>
  </si>
  <si>
    <t>SGGS-17599</t>
  </si>
  <si>
    <t>[INC0804904]Tenho um Erro/Problema com o PTC - Dynamics Athenas - Efetivação da Matrícula</t>
  </si>
  <si>
    <t>SGGS-17594</t>
  </si>
  <si>
    <t>[SGGS] SP 26.3.3;[SGGS] SP 26.3.2</t>
  </si>
  <si>
    <t>SGGS-17591</t>
  </si>
  <si>
    <t>[INC0804866]Tenho um Erro/Problema com o PTC - Dynamics Athenas - Efetivação da Matrícula</t>
  </si>
  <si>
    <t>SGGS-17587</t>
  </si>
  <si>
    <t>[SGGS] SP 26.3.3;[SGGS] SP 26.3.2;[SGGS] SP 26.3.5;[SGGS] SP 26.3.4;[SGGS] SP 26.3.6</t>
  </si>
  <si>
    <t>[INC0804777]Tenho um Erro/Problema com o PTC - Dynamics Athenas - Efetivação da Matrícula</t>
  </si>
  <si>
    <t>SGGS-17585</t>
  </si>
  <si>
    <t>[SGGS] SP 26.3.3;[SGGS] SP 26.3.2;[SGGS] SP 26.3.4</t>
  </si>
  <si>
    <t>[INC0804760]Tenho um Erro/Problema com o PTC - Dynamics Athenas - Efetivação da Matrícula</t>
  </si>
  <si>
    <t>SGGS-17583</t>
  </si>
  <si>
    <t>[INC0804728]Tenho um Erro/Problema com o PTC - Ingresso - Captação - Área do Candidato</t>
  </si>
  <si>
    <t>SGGS-17582</t>
  </si>
  <si>
    <t>[SGGS] SP 26.4.1;[SGGS] SP 26.3.3;[SGGS] SP 26.3.2;[SGGS] SP 26.3.5;[SGGS] SP 26.3.4;[SGGS] SP 26.3.6</t>
  </si>
  <si>
    <t>[INC0804060]Tenho um Erro/Problema com o Sistema - Área do Candidato - Contrato</t>
  </si>
  <si>
    <t>SGGS-17581</t>
  </si>
  <si>
    <t>[INC0803782]Tenho um Erro/Problema com o PTC - Ingresso - Captação - Backoffice</t>
  </si>
  <si>
    <t>SGGS-17580</t>
  </si>
  <si>
    <t>[INC0804589]Tenho um Erro/Problema com o Sistema - Área do Candidato - Contrato</t>
  </si>
  <si>
    <t>SGGS-17579</t>
  </si>
  <si>
    <t>[INC0804596]Tenho um Erro/Problema com o Sistema - Área do Candidato - Contrato</t>
  </si>
  <si>
    <t>SGGS-17578</t>
  </si>
  <si>
    <t>[INC0804593]Tenho um Erro/Problema com o PTC - Ambiente do Aluno / AVA Sofia - Secretaria -  Termos e contratos</t>
  </si>
  <si>
    <t>SGGS-17576</t>
  </si>
  <si>
    <t>[INC0804633]Tenho um Erro/Problema com o PTC - Dynamics Athenas - Efetivação da Matrícula</t>
  </si>
  <si>
    <t>SGGS-17575</t>
  </si>
  <si>
    <t>[INC0804624]Tenho um Erro/Problema com o PTC - Dynamics Athenas - Efetivação da Matrícula</t>
  </si>
  <si>
    <t>SGGS-17574</t>
  </si>
  <si>
    <t>[INC0804611]Tenho um Erro/Problema com o PTC - Dynamics Athenas - Efetivação da Matrícula</t>
  </si>
  <si>
    <t>SGGS-17572</t>
  </si>
  <si>
    <t>[INC0804517]Tenho um Erro/Problema com o PTC - Dynamics Athenas - Efetivação da Matrícula</t>
  </si>
  <si>
    <t>SGGS-17571</t>
  </si>
  <si>
    <t>[INC0804495]Tenho um Erro/Problema com o PTC - Dynamics Athenas - Documentos Acadêmicos - Serviços</t>
  </si>
  <si>
    <t>SGGS-17570</t>
  </si>
  <si>
    <t>[INC0804490]Tenho um Erro/Problema com o PTC - Dynamics Athenas - Efetivação da Matrícula</t>
  </si>
  <si>
    <t>SGGS-17569</t>
  </si>
  <si>
    <t>SGGS-17568</t>
  </si>
  <si>
    <t>[INC0804242]Tenho um Erro/Problema com o Sistema - Área do Candidato - Login</t>
  </si>
  <si>
    <t>SGGS-17567</t>
  </si>
  <si>
    <t>[INC0801574]Tenho um Erro/Problema com o PTC - Dynamics Athenas - Rematrícula</t>
  </si>
  <si>
    <t>SGGS-17565</t>
  </si>
  <si>
    <t>[INC0804463]Tenho um Erro/Problema com o PTC - Dynamics Athenas - Efetivação da Matrícula</t>
  </si>
  <si>
    <t>SGGS-17564</t>
  </si>
  <si>
    <t>[INC0804203]Tenho um Erro/Problema com o PTC - Ingresso - Captação - Backoffice</t>
  </si>
  <si>
    <t>SGGS-17563</t>
  </si>
  <si>
    <t>[INC0804438]Tenho um Erro/Problema com o PTC - Ingresso - Captação - Área do Candidato</t>
  </si>
  <si>
    <t>SGGS-17561</t>
  </si>
  <si>
    <t>[INC0804318]Tenho um Erro/Problema com o PTC - Ingresso - Captação - Área do Candidato</t>
  </si>
  <si>
    <t>SGGS-17560</t>
  </si>
  <si>
    <t>[INC0804303]Tenho um Erro/Problema com o Sistema - Área do Candidato - Contrato</t>
  </si>
  <si>
    <t>SGGS-17559</t>
  </si>
  <si>
    <t>[INC0804310]Tenho um Erro/Problema com o Sistema - Área do Candidato - Contrato</t>
  </si>
  <si>
    <t>SGGS-17558</t>
  </si>
  <si>
    <t>[SGGS] SP 26.3.2</t>
  </si>
  <si>
    <t>[INC0804433]Tenho um Erro/Problema com o PTC - Dynamics Athenas - Efetivação da Matrícula</t>
  </si>
  <si>
    <t>SGGS-17556</t>
  </si>
  <si>
    <t>[INC0804424]Tenho um Erro/Problema com o PTC - Dynamics Athenas - Efetivação da Matrícula</t>
  </si>
  <si>
    <t>SGGS-17554</t>
  </si>
  <si>
    <t>SGGS-17553</t>
  </si>
  <si>
    <t>[INC0804399]Tenho um Erro/Problema com o PTC - Dynamics Athenas - Efetivação da Matrícula</t>
  </si>
  <si>
    <t>SGGS-17552</t>
  </si>
  <si>
    <t>[INC0804300]Tenho um Erro/Problema com o PTC - Dynamics Athenas - Efetivação da Matrícula</t>
  </si>
  <si>
    <t>SGGS-17551</t>
  </si>
  <si>
    <t>[INC0804295]Tenho um Erro/Problema com o PTC - Dynamics Athenas - Efetivação da Matrícula</t>
  </si>
  <si>
    <t>SGGS-17550</t>
  </si>
  <si>
    <t>[INC0804294]Tenho um Erro/Problema com o PTC - Dynamics Athenas - Efetivação da Matrícula</t>
  </si>
  <si>
    <t>SGGS-17548</t>
  </si>
  <si>
    <t>[INC0804286]Tenho um Erro/Problema com o PTC - Dynamics Athenas - Efetivação da Matrícula</t>
  </si>
  <si>
    <t>SGGS-17547</t>
  </si>
  <si>
    <t>[INC0802782]Tenho um Erro/Problema com o PTC - Colação - Colação indisponível</t>
  </si>
  <si>
    <t>SGGS-17546</t>
  </si>
  <si>
    <t>[INC0804212]Tenho um Erro/Problema com o PTC - Dynamics Athenas - Efetivação da Matrícula</t>
  </si>
  <si>
    <t>SGGS-17545</t>
  </si>
  <si>
    <t>SGGS-17542</t>
  </si>
  <si>
    <t>[INC0803888]Tenho um Erro/Problema com o PTC - Ingresso - Captação - Backoffice</t>
  </si>
  <si>
    <t>SGGS-17541</t>
  </si>
  <si>
    <t>[SGGS] SP 26.3.3;[SGGS] SP 26.3.2;[SGGS] SP 26.3.5;[SGGS] SP 26.3.4</t>
  </si>
  <si>
    <t>SGGS-17540</t>
  </si>
  <si>
    <t>[INC0802924]Tenho um Erro/Problema com o PTC - Financeiro SAP - Rematrícula</t>
  </si>
  <si>
    <t>SGGS-17539</t>
  </si>
  <si>
    <t>[INC0803875]Tenho um Erro/Problema com o Sistema - Área do Candidato - Login</t>
  </si>
  <si>
    <t>SGGS-17538</t>
  </si>
  <si>
    <t>[INC0804081]Tenho um Erro/Problema com o PTC - Dynamics Athenas - Efetivação da Matrícula</t>
  </si>
  <si>
    <t>SGGS-17535</t>
  </si>
  <si>
    <t>[INC0796845]Tenho um Erro/Problema com o PTC - Cadastro de Curso/Disciplina/Matriz - Criação/Versão de Matriz</t>
  </si>
  <si>
    <t>SGGS-17533</t>
  </si>
  <si>
    <t>[INC0803870]Tenho um Erro/Problema com o PTC - Ingresso - Captação - Área do Candidato</t>
  </si>
  <si>
    <t>SGGS-17532</t>
  </si>
  <si>
    <t>SGGS-17530</t>
  </si>
  <si>
    <t>[INC0804021]Tenho um Erro/Problema com o PTC - Ambiente do Aluno / AVA Sofia - Secretaria - Erro na solicitação de Transferencia interna - curso e polo</t>
  </si>
  <si>
    <t>SGGS-17529</t>
  </si>
  <si>
    <t xml:space="preserve">[Smoke Test ARTDF-377] Secretaria envia para SAP a data final do contrato com 1 mês a menos </t>
  </si>
  <si>
    <t>QSTI-781</t>
  </si>
  <si>
    <t>SGGS-17528</t>
  </si>
  <si>
    <t>[INC0803696]Tenho um Erro/Problema com o Sistema - Portais de Captação - Portais de Captação</t>
  </si>
  <si>
    <t>SGGS-17527</t>
  </si>
  <si>
    <t>[INC0803806]Tenho um Erro/Problema com o Sistema - Área do Candidato - Login</t>
  </si>
  <si>
    <t>SGGS-17526</t>
  </si>
  <si>
    <t>[INC0803842]Tenho um Erro/Problema com o PTC - Dynamics Athenas - Efetivação da Matrícula</t>
  </si>
  <si>
    <t>SGGS-17525</t>
  </si>
  <si>
    <t>[INC0803777]Tenho um Erro/Problema com o PTC - Dynamics Athenas - Atualização de Dados Cadastrais</t>
  </si>
  <si>
    <t>SGGS-17524</t>
  </si>
  <si>
    <t>[INC0803798]Tenho um Erro/Problema com o PTC - Dynamics Athenas - Efetivação da Matrícula</t>
  </si>
  <si>
    <t>SGGS-17523</t>
  </si>
  <si>
    <t>[INC0803780]Tenho um Erro/Problema com o PTC - Dynamics Athenas - Efetivação da Matrícula</t>
  </si>
  <si>
    <t>SGGS-17522</t>
  </si>
  <si>
    <t>[INC0803737]Tenho um Erro/Problema com o PTC - Dynamics Athenas - Efetivação da Matrícula</t>
  </si>
  <si>
    <t>SGGS-17521</t>
  </si>
  <si>
    <t>[INC0803723]Tenho um Erro/Problema com o PTC - Dynamics Athenas - Efetivação da Matrícula</t>
  </si>
  <si>
    <t>SGGS-17519</t>
  </si>
  <si>
    <t>[INC0803703]Tenho um Erro/Problema com o PTC - Dynamics Athenas - Efetivação da Matrícula</t>
  </si>
  <si>
    <t>SGGS-17518</t>
  </si>
  <si>
    <t>[INC0803686]Tenho um Erro/Problema com o PTC - Dynamics Athenas - Efetivação da Matrícula</t>
  </si>
  <si>
    <t>SGGS-17517</t>
  </si>
  <si>
    <t>SGGS-17516</t>
  </si>
  <si>
    <t>SGGS-17514</t>
  </si>
  <si>
    <t>SGGS-17512</t>
  </si>
  <si>
    <t>[INC0803623]Tenho um Erro/Problema com o PTC - Dynamics Athenas - Efetivação da Matrícula</t>
  </si>
  <si>
    <t>SGGS-17511</t>
  </si>
  <si>
    <t>[INC0803479]Tenho um Erro/Problema no Dynamics - Captar - Inscrição</t>
  </si>
  <si>
    <t>SGGS-17510</t>
  </si>
  <si>
    <t>[INC0803478]Tenho um Erro/Problema no Dynamics - Captar - Inscrição</t>
  </si>
  <si>
    <t>SGGS-17509</t>
  </si>
  <si>
    <t>[INC0803476]Tenho um Erro/Problema no Dynamics - Captar - Inscrição</t>
  </si>
  <si>
    <t>SGGS-17508</t>
  </si>
  <si>
    <t>[INC0803475]Tenho um Erro/Problema no Dynamics - Captar - Inscrição</t>
  </si>
  <si>
    <t>SGGS-17506</t>
  </si>
  <si>
    <t>[INC0803441]Tenho um Erro/Problema com o Sistema - Área do Candidato - Contrato</t>
  </si>
  <si>
    <t>SGGS-17505</t>
  </si>
  <si>
    <t>[Smoke Test ARTDF-377] Erro na solicitação de turma para a matricula destino do aluno após transferencia interna</t>
  </si>
  <si>
    <t>SGGS-17504</t>
  </si>
  <si>
    <t>[INC0802923]Tenho um Erro/Problema com o PTC - Dynamics Athenas - Evasão</t>
  </si>
  <si>
    <t>SGGS-17503</t>
  </si>
  <si>
    <t>[INC0803487]Tenho um Erro/Problema com o PTC - Dynamics Athenas - Efetivação da Matrícula</t>
  </si>
  <si>
    <t>SGGS-17502</t>
  </si>
  <si>
    <t>[INC0803486]Tenho um Erro/Problema com o PTC - Dynamics Athenas - Efetivação da Matrícula</t>
  </si>
  <si>
    <t>SGGS-17501</t>
  </si>
  <si>
    <t>[INC0803483]Tenho um Erro/Problema com o PTC - Dynamics Athenas - Efetivação da Matrícula</t>
  </si>
  <si>
    <t>SGGS-17500</t>
  </si>
  <si>
    <t>[INC0769060]Tenho um Erro/Problema com o PTC - Dynamics Athenas - Rematrícula</t>
  </si>
  <si>
    <t>SGGS-17499</t>
  </si>
  <si>
    <t>[INC0801721]Tenho um Erro/Problema com o PTC - Dynamics Athenas - Efetivação da Matrícula</t>
  </si>
  <si>
    <t>SGGS-17498</t>
  </si>
  <si>
    <t>[INC0803395]Tenho um Erro/Problema com o PTC - Dynamics Athenas - Efetivação da Matrícula</t>
  </si>
  <si>
    <t>SGGS-17496</t>
  </si>
  <si>
    <t>[INC0802928]Tenho um Erro/Problema com o PTC - Ingresso - Captação - Área do Candidato</t>
  </si>
  <si>
    <t>SGGS-17495</t>
  </si>
  <si>
    <t>[INC0803343]Tenho um Erro/Problema no Dynamics - Captar - Inscrição</t>
  </si>
  <si>
    <t>SGGS-17494</t>
  </si>
  <si>
    <t>[INC0802856]Tenho um Erro/Problema com o PTC - Dynamics Athenas - Notas e Frequências Parciais</t>
  </si>
  <si>
    <t>SGGS-17491</t>
  </si>
  <si>
    <t>[INC0803299]Tenho um Erro/Problema com o PTC - Dynamics Athenas - Documentos Acadêmicos - Serviços</t>
  </si>
  <si>
    <t>SGGS-17490</t>
  </si>
  <si>
    <t>[INC0802850]Tenho um Erro/Problema com o PTC - Portal do Estágio Obrigatório - Unidade Propria</t>
  </si>
  <si>
    <t>SGGS-17489</t>
  </si>
  <si>
    <t>[INC0801289]Tenho um Erro/Problema com o Sistema - Área do Candidato - Contrato</t>
  </si>
  <si>
    <t>SGGS-17488</t>
  </si>
  <si>
    <t>SGGS-17487</t>
  </si>
  <si>
    <t>[INC0802917]Tenho um Erro/Problema com o PTC - Ingresso - Captação - Backoffice</t>
  </si>
  <si>
    <t>SGGS-17486</t>
  </si>
  <si>
    <t>[INC0802728]Tenho um Erro/Problema com o PTC - Dynamics Athenas - Documentos de Matrícula</t>
  </si>
  <si>
    <t>SGGS-17484</t>
  </si>
  <si>
    <t>[INC0803073]Tenho um Erro/Problema com o PTC - Dynamics Athenas - Efetivação da Matrícula</t>
  </si>
  <si>
    <t>SGGS-17482</t>
  </si>
  <si>
    <t>[INC0796967]Tenho um Erro/Problema com o PTC - Dynamics Athenas - Ocorrências</t>
  </si>
  <si>
    <t>SGGS-17481</t>
  </si>
  <si>
    <t>[INC0802499]Tenho um Erro/Problema com o PTC - Ambiente do Aluno / AVA Sofia - Financeiro - Pagamento de faturas</t>
  </si>
  <si>
    <t>SGGS-17480</t>
  </si>
  <si>
    <t>[INC0802373]Tenho um Erro/Problema com o PTC - Ambiente do Aluno / AVA Sofia - Login/senha</t>
  </si>
  <si>
    <t>SGGS-17479</t>
  </si>
  <si>
    <t>[INC0802956]Tenho um Erro/Problema com o PTC - Dynamics Athenas - Efetivação da Matrícula</t>
  </si>
  <si>
    <t>SGGS-17478</t>
  </si>
  <si>
    <t>SGGS-17477</t>
  </si>
  <si>
    <t>[INC0802901]Tenho um Erro/Problema com o PTC - Ingresso - Captação - Área do Candidato</t>
  </si>
  <si>
    <t>SGGS-17475</t>
  </si>
  <si>
    <t>[INC0801298]Tenho um Erro/Problema com o PTC - Dynamics Athenas - Documentos de Matrícula</t>
  </si>
  <si>
    <t>SGGS-17474</t>
  </si>
  <si>
    <t>[INC0802908]Tenho um Erro/Problema com o PTC - Dynamics Athenas - Efetivação da Matrícula</t>
  </si>
  <si>
    <t>SGGS-17473</t>
  </si>
  <si>
    <t>[INC0802559]Tenho um Erro/Problema com o Sistema - Portal do Aluno - EaD - Autenticação</t>
  </si>
  <si>
    <t>SGGS-17472</t>
  </si>
  <si>
    <t>[INC0802509]Tenho um Erro/Problema com o PTC - Ingresso - Captação - Área do Candidato</t>
  </si>
  <si>
    <t>SGGS-17471</t>
  </si>
  <si>
    <t>[INC0801171]Tenho um Erro/Problema com o PTC - Ingresso - Captação - Área do Candidato</t>
  </si>
  <si>
    <t>SGGS-17469</t>
  </si>
  <si>
    <t>[INC0802857]Tenho um Erro/Problema com o PTC - Dynamics Athenas - Efetivação da Matrícula</t>
  </si>
  <si>
    <t>SGGS-17468</t>
  </si>
  <si>
    <t>[INC0802581]Tenho um Erro/Problema com o Sistema - Área do Candidato - Contrato</t>
  </si>
  <si>
    <t>SGGS-17467</t>
  </si>
  <si>
    <t>[INC0802819]Tenho um Erro/Problema com o PTC - Dynamics Athenas - Rematrícula</t>
  </si>
  <si>
    <t>SGGS-17466</t>
  </si>
  <si>
    <t>[INC0802809]Tenho um Erro/Problema com o PTC - Dynamics Athenas - Efetivação da Matrícula</t>
  </si>
  <si>
    <t>SGGS-17465</t>
  </si>
  <si>
    <t>[INC0802785]Tenho um Erro/Problema com o PTC - Dynamics Athenas - Efetivação da Matrícula</t>
  </si>
  <si>
    <t>SGGS-17464</t>
  </si>
  <si>
    <t>[INC0802585]Tenho um Erro/Problema com o PTC - Ingresso - Captação - Área do Candidato</t>
  </si>
  <si>
    <t>SGGS-17463</t>
  </si>
  <si>
    <t>[INC0802598]Tenho um Erro/Problema com o PTC - Ingresso - Captação - Backoffice</t>
  </si>
  <si>
    <t>SGGS-17462</t>
  </si>
  <si>
    <t>[INC0802756]Tenho um Erro/Problema com o PTC - Dynamics Athenas - Documentos Acadêmicos - Serviços</t>
  </si>
  <si>
    <t>SGGS-17461</t>
  </si>
  <si>
    <t>[INC0802746]Tenho um Erro/Problema com o PTC - Dynamics Athenas - Documentos Acadêmicos - Serviços</t>
  </si>
  <si>
    <t>SGGS-17460</t>
  </si>
  <si>
    <t>SGGS-17459</t>
  </si>
  <si>
    <t>[INC0802387]Tenho um Erro/Problema com o PTC - Ingresso - Captação - Área do Candidato</t>
  </si>
  <si>
    <t>SGGS-17458</t>
  </si>
  <si>
    <t>[INC0802471]Tenho um Erro/Problema com o PTC - Ingresso - Captação - Área do Candidato</t>
  </si>
  <si>
    <t>SGGS-17457</t>
  </si>
  <si>
    <t>[INC0802487]Tenho um Erro/Problema com o Sistema - Área do Candidato - Contrato</t>
  </si>
  <si>
    <t>SGGS-17456</t>
  </si>
  <si>
    <t>[INC0802501]Tenho um Erro/Problema com o Sistema - Área do Candidato - Contrato</t>
  </si>
  <si>
    <t>SGGS-17455</t>
  </si>
  <si>
    <t>[INC0802498]Tenho um Erro/Problema com o Sistema - Área do Candidato - Contrato</t>
  </si>
  <si>
    <t>SGGS-17454</t>
  </si>
  <si>
    <t>[INC0802465]Tenho um Erro/Problema com o Sistema - Área do Candidato - Contrato</t>
  </si>
  <si>
    <t>SGGS-17453</t>
  </si>
  <si>
    <t>[INC0802490]Tenho um Erro/Problema com o PTC - Dynamics Athenas - Efetivação da Matrícula</t>
  </si>
  <si>
    <t>SGGS-17452</t>
  </si>
  <si>
    <t>[INC0802435]Tenho um Erro/Problema com o PTC - Dynamics Athenas - Efetivação da Matrícula</t>
  </si>
  <si>
    <t>SGGS-17451</t>
  </si>
  <si>
    <t>[INC0802391]Tenho um Erro/Problema com o PTC - Dynamics Athenas - Efetivação da Matrícula</t>
  </si>
  <si>
    <t>SGGS-17450</t>
  </si>
  <si>
    <t>[INC0802255]Tenho um Erro/Problema com o PTC - Ingresso - Captação - Backoffice</t>
  </si>
  <si>
    <t>SGGS-17449</t>
  </si>
  <si>
    <t>[INC0802274]Tenho um Erro/Problema com o Sistema - Área do Candidato - Contrato</t>
  </si>
  <si>
    <t>SGGS-17448</t>
  </si>
  <si>
    <t>[INC0802316]Tenho um Erro/Problema com o PTC - Ingresso - Captação - Área do Candidato</t>
  </si>
  <si>
    <t>SGGS-17447</t>
  </si>
  <si>
    <t>SGGS-17446</t>
  </si>
  <si>
    <t>[INC0800547]Tenho um Erro/Problema com o PTC - Ingresso - Captação - Backoffice</t>
  </si>
  <si>
    <t>SGGS-17445</t>
  </si>
  <si>
    <t>[INC0802013]Tenho um Erro/Problema com o Sistema - AMPLI - Secretaria</t>
  </si>
  <si>
    <t>SGGS-17444</t>
  </si>
  <si>
    <t>SGGS-17443</t>
  </si>
  <si>
    <t>[INC0802090]Tenho um Erro/Problema com o PTC - Ingresso - Captação - Área do Candidato</t>
  </si>
  <si>
    <t>SGGS-17442</t>
  </si>
  <si>
    <t>[INC0800567]Tenho um Erro/Problema com o PTC - Ingresso - Captação - Área do Candidato</t>
  </si>
  <si>
    <t>SGGS-17441</t>
  </si>
  <si>
    <t>[INC0801590]Tenho um Erro/Problema com o PTC - Dynamics Athenas - Instabilidade Sistêmica no Dynamics</t>
  </si>
  <si>
    <t>SGGS-17440</t>
  </si>
  <si>
    <t>[INC0800917]Tenho um Erro/Problema com o PTC - Ambiente do Aluno / AVA Sofia - Login/senha</t>
  </si>
  <si>
    <t>SGGS-17439</t>
  </si>
  <si>
    <t>[INC0802268]Tenho um Erro/Problema com o PTC - Dynamics Athenas - Efetivação da Matrícula</t>
  </si>
  <si>
    <t>SGGS-17438</t>
  </si>
  <si>
    <t>[INC0802257]Tenho um Erro/Problema com o PTC - Dynamics Athenas - Efetivação da Matrícula</t>
  </si>
  <si>
    <t>SGGS-17437</t>
  </si>
  <si>
    <t>[INC0802246]Tenho um Erro/Problema com o PTC - Dynamics Athenas - Efetivação da Matrícula</t>
  </si>
  <si>
    <t>SGGS-17433</t>
  </si>
  <si>
    <t>[INC0802226]Tenho um Erro/Problema com o PTC - Dynamics Athenas - Efetivação da Matrícula</t>
  </si>
  <si>
    <t>SGGS-17431</t>
  </si>
  <si>
    <t>SGGS-17430</t>
  </si>
  <si>
    <t>[INC0802152]Tenho um Erro/Problema com o PTC - Dynamics Athenas - Efetivação da Matrícula</t>
  </si>
  <si>
    <t>SGGS-17429</t>
  </si>
  <si>
    <t>[INC0802100]Tenho um Erro/Problema com o PTC - Dynamics Athenas - Efetivação da Matrícula</t>
  </si>
  <si>
    <t>SGGS-17428</t>
  </si>
  <si>
    <t>[INC0802069]Tenho um Erro/Problema com o PTC - Dynamics Athenas - Efetivação da Matrícula</t>
  </si>
  <si>
    <t>SGGS-17427</t>
  </si>
  <si>
    <t>[INC0802041]Tenho um Erro/Problema com o PTC - Dynamics Athenas - Efetivação da Matrícula</t>
  </si>
  <si>
    <t>SGGS-17426</t>
  </si>
  <si>
    <t>[INC0802023]Tenho um Erro/Problema com o Sistema - Área do Candidato - Login</t>
  </si>
  <si>
    <t>SGGS-17424</t>
  </si>
  <si>
    <t>[INC0801251]Tenho um Erro/Problema no Dynamics - Captar - Inscrição</t>
  </si>
  <si>
    <t>SGGS-17421</t>
  </si>
  <si>
    <t>[INC0800334]Tenho um Erro/Problema com o PTC - Ambiente do Aluno / AVA Sofia - Acesso ao Conteúdo Preparatório</t>
  </si>
  <si>
    <t>SGGS-17420</t>
  </si>
  <si>
    <t>SGGS-17419</t>
  </si>
  <si>
    <t>SGGS-17418</t>
  </si>
  <si>
    <t>[INC0801253]Tenho um Erro/Problema no Dynamics - Captar - Inscrição</t>
  </si>
  <si>
    <t>SGGS-17417</t>
  </si>
  <si>
    <t>[INC0800848]Tenho um Erro/Problema com o PTC - Ingresso - Captação - Área do Candidato</t>
  </si>
  <si>
    <t>SGGS-17416</t>
  </si>
  <si>
    <t>[INC0801276]Tenho um Erro/Problema com o Sistema - Área do Candidato - Contrato</t>
  </si>
  <si>
    <t>SGGS-17415</t>
  </si>
  <si>
    <t>[INC0801275]Tenho um Erro/Problema com o Sistema - Área do Candidato - Contrato</t>
  </si>
  <si>
    <t>SGGS-17414</t>
  </si>
  <si>
    <t>[INC0801605]Tenho um Erro/Problema no Dynamics - Captar - Inscrição</t>
  </si>
  <si>
    <t>SGGS-17413</t>
  </si>
  <si>
    <t>[ARTDF-377] Não está solicitando contrato financeiro após geração da matricula destino</t>
  </si>
  <si>
    <t>SGGS-17412</t>
  </si>
  <si>
    <t>[INC0801596]Tenho um Erro/Problema com o PTC - Dynamics Athenas - Efetivação da Matrícula</t>
  </si>
  <si>
    <t>SGGS-17410</t>
  </si>
  <si>
    <t>SGGS-17409</t>
  </si>
  <si>
    <t>[INC0799937]Tenho um Erro/Problema com o PTC - Ambiente do Aluno / AVA Sofia - Secretaria - Envio documentos</t>
  </si>
  <si>
    <t>SGGS-17408</t>
  </si>
  <si>
    <t>[INC0801522]Tenho um Erro/Problema com o PTC - Dynamics Athenas - Efetivação da Matrícula</t>
  </si>
  <si>
    <t>SGGS-17404</t>
  </si>
  <si>
    <t>[INC0801274]Tenho um Erro/Problema com o Sistema - Área do Candidato - Contrato</t>
  </si>
  <si>
    <t>SGGS-17403</t>
  </si>
  <si>
    <t>[INC0801182]Tenho um Erro/Problema com o PTC - Dynamics Athenas - Efetivação da Matrícula</t>
  </si>
  <si>
    <t>SGGS-17401</t>
  </si>
  <si>
    <t>SGGS-17400</t>
  </si>
  <si>
    <t>[INC0800742]Tenho um Erro/Problema com o PTC - Ingresso - Captação - Área do Candidato</t>
  </si>
  <si>
    <t>SGGS-17399</t>
  </si>
  <si>
    <t>[INC0801172]Tenho um Erro/Problema com o PTC - Dynamics Athenas - Efetivação da Matrícula</t>
  </si>
  <si>
    <t>SGGS-17397</t>
  </si>
  <si>
    <t>[INC0801167]Tenho um Erro/Problema com o PTC - Dynamics Athenas - Efetivação da Matrícula</t>
  </si>
  <si>
    <t>SGGS-17381</t>
  </si>
  <si>
    <t>SGGS-17365</t>
  </si>
  <si>
    <t>[INC0794908]Tenho um Erro/Problema com o PTC - Dynamics Athenas - Efetivação da Matrícula</t>
  </si>
  <si>
    <t>SGGS-17361</t>
  </si>
  <si>
    <t>SGGS-17360</t>
  </si>
  <si>
    <t>[INC0800669]Tenho um Erro/Problema com o PTC - Dynamics Athenas - Ocorrências</t>
  </si>
  <si>
    <t>SGGS-17359</t>
  </si>
  <si>
    <t>[INC0800571]Tenho um Erro/Problema no Dynamics - Captar - Inscrição</t>
  </si>
  <si>
    <t>SGGS-17358</t>
  </si>
  <si>
    <t>[INC0800953]Tenho um Erro/Problema com o PTC - Ingresso - Captação - Backoffice</t>
  </si>
  <si>
    <t>SGGS-17356</t>
  </si>
  <si>
    <t>[INC0801086]Tenho um Erro/Problema com o PTC - Dynamics Athenas - Efetivação da Matrícula</t>
  </si>
  <si>
    <t>SGGS-17354</t>
  </si>
  <si>
    <t>SGGS-17347</t>
  </si>
  <si>
    <t>[ARTDF-377] GA não está consumindo o evento de aceite de contrato, para dar andamento na geração da matricula destino</t>
  </si>
  <si>
    <t>SGGS-17346</t>
  </si>
  <si>
    <t>[SGGS] SP 26.3.1;[SGGS] SP 26.4.1;[SGGS] SP 26.3.3;[SGGS] SP 26.3.2;[SGGS] SP 26.3.5;[SGGS] SP 26.3.4;[SGGS] SP 26.3.6</t>
  </si>
  <si>
    <t>[INC0800804]Tenho um Erro/Problema com o PTC - Dynamics Athenas - Efetivação da Matrícula</t>
  </si>
  <si>
    <t>SGGS-17345</t>
  </si>
  <si>
    <t>[SGGS] SP 26.3.1;[SGGS] SP 26.3.3;[SGGS] SP 26.3.2;[SGGS] SP 26.3.5;[SGGS] SP 26.3.4</t>
  </si>
  <si>
    <t>[INC0761124]Tenho um Erro/Problema com o PTC - Ambiente do Aluno / AVA Sofia - Secretaria - Erro no documento da solicitação</t>
  </si>
  <si>
    <t>SGGS-17344</t>
  </si>
  <si>
    <t>[SGGS] SP 26.3.1</t>
  </si>
  <si>
    <t>[ENADE] Criação de Console para criação e atualização de menção ENADe nas matrículas</t>
  </si>
  <si>
    <t>SGGS-17343</t>
  </si>
  <si>
    <t>[Débito Técnico] Atualização da LIB nos processos do Orquestrador da SEC GA</t>
  </si>
  <si>
    <t>SGGS-17342</t>
  </si>
  <si>
    <t>[SGGS] SP 26.3.1;[SGGS] SP 26.3.2</t>
  </si>
  <si>
    <t>[INC0800792]Tenho um Erro/Problema com o PTC - Dynamics Athenas - Efetivação da Matrícula</t>
  </si>
  <si>
    <t>SGGS-17341</t>
  </si>
  <si>
    <t>[SGGS] SP 26.3.1;[SGGS] SP 26.3.3;[SGGS] SP 26.3.2;[SGGS] SP 26.3.5;[SGGS] SP 26.3.4;[SGGS] SP 26.3.6</t>
  </si>
  <si>
    <t>[INC0800790]Tenho um Erro/Problema com o PTC - Dynamics Athenas - Efetivação da Matrícula</t>
  </si>
  <si>
    <t>SGGS-17340</t>
  </si>
  <si>
    <t>[INC0800784]Tenho um Erro/Problema no Dynamics - Captar - Inscrição</t>
  </si>
  <si>
    <t>SGGS-17339</t>
  </si>
  <si>
    <t>[INC0800781]Tenho um Erro/Problema com o PTC - Dynamics Athenas - Efetivação da Matrícula</t>
  </si>
  <si>
    <t>SGGS-17338</t>
  </si>
  <si>
    <t>[SGGS] SP 26.3.1;[SGGS] SP 26.3.3;[SGGS] SP 26.3.2;[SGGS] SP 26.3.4</t>
  </si>
  <si>
    <t>[INC0786245]Tenho um Erro/Problema com o PTC - Dynamics Athenas - Reembolso</t>
  </si>
  <si>
    <t>SGGS-17337</t>
  </si>
  <si>
    <t>[INC0799975]Tenho um Erro/Problema com o PTC - Ingresso - Captação - Backoffice</t>
  </si>
  <si>
    <t>SGGS-17336</t>
  </si>
  <si>
    <t>[SGGS] SP 26.3.1;[SGGS] SP 26.3.3;[SGGS] SP 26.3.2</t>
  </si>
  <si>
    <t>[INC0800507]Tenho um Erro/Problema com o PTC - Ingresso - Captação - Backoffice</t>
  </si>
  <si>
    <t>SGGS-17335</t>
  </si>
  <si>
    <t>[ARTDF-377] Erro no gestor de ativação - Não foi possível encontrar a Oportunidade (inscrição) BK</t>
  </si>
  <si>
    <t>SGGS-17332</t>
  </si>
  <si>
    <t>[INC0799917]Tenho um Erro/Problema com o PTC - Dynamics Athenas - Efetivação da Matrícula</t>
  </si>
  <si>
    <t>SGGS-17331</t>
  </si>
  <si>
    <t>[INC0800524]Tenho um Erro/Problema com o PTC - Ingresso - Captação - Backoffice</t>
  </si>
  <si>
    <t>SGGS-17330</t>
  </si>
  <si>
    <t>SGGS-17329</t>
  </si>
  <si>
    <t>SGGS-17328</t>
  </si>
  <si>
    <t>[INC0800698]Tenho um Erro/Problema com o PTC - Dynamics Athenas - Documentos Acadêmicos - Serviços</t>
  </si>
  <si>
    <t>SGGS-17327</t>
  </si>
  <si>
    <t>[INC0800599]Tenho um Erro/Problema com o PTC - Dynamics Athenas - Rematrícula</t>
  </si>
  <si>
    <t>SGGS-17326</t>
  </si>
  <si>
    <t>[INC0800659]Tenho um Erro/Problema com o PTC - Dynamics Athenas - Rematrícula</t>
  </si>
  <si>
    <t>SGGS-17325</t>
  </si>
  <si>
    <t>[INC0800685]Tenho um Erro/Problema com o PTC - Dynamics Athenas - Efetivação da Matrícula</t>
  </si>
  <si>
    <t>SGGS-17323</t>
  </si>
  <si>
    <t>[INC0766138]Tenho um Erro/Problema com o PTC - Ambiente do Aluno / AVA Sofia - Secretaria - Erro na solicitação de Transferencia interna - curso e polo</t>
  </si>
  <si>
    <t>SGGS-17322</t>
  </si>
  <si>
    <t>SGGS-17320</t>
  </si>
  <si>
    <t>[INC0800531]Tenho um Erro/Problema com o PTC - Dynamics Athenas - Efetivação da Matrícula</t>
  </si>
  <si>
    <t>SGGS-17319</t>
  </si>
  <si>
    <t>[INC0800520]Tenho um Erro/Problema com o PTC - Dynamics Athenas - Efetivação da Matrícula</t>
  </si>
  <si>
    <t>SGGS-17318</t>
  </si>
  <si>
    <t>[INC0800509]Tenho um Erro/Problema com o PTC - Dynamics Athenas - Efetivação da Matrícula</t>
  </si>
  <si>
    <t>SGGS-17317</t>
  </si>
  <si>
    <t>[INC0800319]Tenho um Erro/Problema com o PTC - Dynamics Athenas - Efetivação da Matrícula</t>
  </si>
  <si>
    <t>SGGS-17316</t>
  </si>
  <si>
    <t>[INC0800448]Tenho um Erro/Problema com o PTC - Dynamics Athenas - Efetivação da Matrícula</t>
  </si>
  <si>
    <t>SGGS-17312</t>
  </si>
  <si>
    <t>SGGS-17310</t>
  </si>
  <si>
    <t>[INC0800291]Tenho um Erro/Problema com o PTC - Dynamics Athenas - Efetivação da Matrícula</t>
  </si>
  <si>
    <t>SGGS-17309</t>
  </si>
  <si>
    <t>SGGS-17308</t>
  </si>
  <si>
    <t>SGGS-17307</t>
  </si>
  <si>
    <t>[INC0788495]Tenho um Erro/Problema com o PTC - Ambiente do Aluno / AVA Sofia - Secretaria -  Termos e contratos</t>
  </si>
  <si>
    <t>SGGS-17306</t>
  </si>
  <si>
    <t>[INC0768401]Tenho um Erro/Problema com o PTC - Ambiente do Aluno / AVA Sofia - Secretaria - Erro na solicitação de Transferencia interna - curso e polo</t>
  </si>
  <si>
    <t>SGGS-17305</t>
  </si>
  <si>
    <t>SGGS-17300</t>
  </si>
  <si>
    <t>[INC0800009]Tenho um Erro/Problema com o Sistema - Portal do Aluno - EaD - (Portal do aluno - EaD) Geração de documentos</t>
  </si>
  <si>
    <t>SGGS-17299</t>
  </si>
  <si>
    <t>[INC0800063]Tenho um Erro/Problema com o PTC - Dynamics Athenas - Efetivação da Matrícula</t>
  </si>
  <si>
    <t>SGGS-17296</t>
  </si>
  <si>
    <t>[INC0800012]Tenho um Erro/Problema com o PTC - Dynamics Athenas - Efetivação da Matrícula</t>
  </si>
  <si>
    <t>SGGS-17295</t>
  </si>
  <si>
    <t>[INC0799947]Tenho um Erro/Problema com o PTC - Dynamics Athenas - Instabilidade Sistêmica no Dynamics</t>
  </si>
  <si>
    <t>SGGS-17294</t>
  </si>
  <si>
    <t>[INC0799949]Tenho um Erro/Problema com o PTC - Dynamics Athenas - Instabilidade Sistêmica no Dynamics</t>
  </si>
  <si>
    <t>SGGS-17293</t>
  </si>
  <si>
    <t>[INC0799945]Tenho um Erro/Problema com o PTC - Dynamics Athenas - Instabilidade Sistêmica no Dynamics</t>
  </si>
  <si>
    <t>SGGS-17292</t>
  </si>
  <si>
    <t>SGGS-17291</t>
  </si>
  <si>
    <t>[INC0799923]Tenho um Erro/Problema com o PTC - Dynamics Athenas - Instabilidade Sistêmica no Dynamics</t>
  </si>
  <si>
    <t>SGGS-17290</t>
  </si>
  <si>
    <t>[INC0799935]Tenho um Erro/Problema com o PTC - Dynamics Athenas - Efetivação da Matrícula</t>
  </si>
  <si>
    <t>SGGS-17289</t>
  </si>
  <si>
    <t>SGGS-17288</t>
  </si>
  <si>
    <t>[INC0783783]Tenho um Erro/Problema com o PTC - Ambiente do Aluno / AVA Sofia - Secretaria - Atualização cadastral</t>
  </si>
  <si>
    <t>SGGS-17285</t>
  </si>
  <si>
    <t>SGGS-17284</t>
  </si>
  <si>
    <t>SGGS-17283</t>
  </si>
  <si>
    <t>[INC0799896]Tenho um Erro/Problema com o PTC - Dynamics Athenas - Instabilidade Sistêmica no Dynamics</t>
  </si>
  <si>
    <t>SGGS-17279</t>
  </si>
  <si>
    <t>SGGS-17277</t>
  </si>
  <si>
    <t>[INC0797580]Tenho um Erro/Problema com o PTC - Ingresso - Meios de Pagamento</t>
  </si>
  <si>
    <t>SGGS-17276</t>
  </si>
  <si>
    <t>[INC0799819]Tenho um Erro/Problema com o PTC - Dynamics Athenas - Efetivação da Matrícula</t>
  </si>
  <si>
    <t>SGGS-17275</t>
  </si>
  <si>
    <t>[INC0799798]Tenho um Erro/Problema com o PTC - Dynamics Athenas - Efetivação da Matrícula</t>
  </si>
  <si>
    <t>SGGS-17274</t>
  </si>
  <si>
    <t>[INC0799779]Tenho um Erro/Problema com o PTC - Dynamics Athenas - Efetivação da Matrícula</t>
  </si>
  <si>
    <t>SGGS-17273</t>
  </si>
  <si>
    <t>[INC0797360]Tenho um Erro/Problema com o PTC - Ingresso - Captação - Backoffice</t>
  </si>
  <si>
    <t>SGGS-17272</t>
  </si>
  <si>
    <t>[INC0798782]Tenho um Erro/Problema com o PTC - Ingresso - Captação - Área do Candidato</t>
  </si>
  <si>
    <t>SGGS-17271</t>
  </si>
  <si>
    <t>[INC0799768]Tenho um Erro/Problema com o PTC - Dynamics Athenas - Efetivação da Matrícula</t>
  </si>
  <si>
    <t>SGGS-17270</t>
  </si>
  <si>
    <t>[INC0796979]Tenho um Erro/Problema com o PTC - Ingresso - Captação - Área do Candidato</t>
  </si>
  <si>
    <t>SGGS-17269</t>
  </si>
  <si>
    <t>[INC0799724]Tenho um Erro/Problema com o PTC - Dynamics Athenas - Efetivação da Matrícula</t>
  </si>
  <si>
    <t>SGGS-17268</t>
  </si>
  <si>
    <t>[INC0799715]Tenho um Erro/Problema com o PTC - Dynamics Athenas - Documentos Acadêmicos - Serviços</t>
  </si>
  <si>
    <t>SGGS-17266</t>
  </si>
  <si>
    <t>[INC0797012]Tenho um Erro/Problema com o PTC - Ingresso - Captação - Área do Candidato</t>
  </si>
  <si>
    <t>SGGS-17265</t>
  </si>
  <si>
    <t>SGGS-17264</t>
  </si>
  <si>
    <t>[INC0797490]Tenho um Erro/Problema com o PTC - Ingresso - Captação - Área do Candidato</t>
  </si>
  <si>
    <t>SGGS-17263</t>
  </si>
  <si>
    <t>[INC0799551]Tenho um Erro/Problema no Dynamics - Apollo - Pós Graduação</t>
  </si>
  <si>
    <t>SGGS-17262</t>
  </si>
  <si>
    <t>[INC0771501]Tenho um Erro/Problema com o PTC - Ambiente do Aluno / AVA Sofia - Secretaria - Erro na solicitação de Transferencia interna - curso e polo</t>
  </si>
  <si>
    <t>SGGS-17261</t>
  </si>
  <si>
    <t>SGGS-17260</t>
  </si>
  <si>
    <t>[INC0766123]Tenho um Erro/Problema com o PTC - Ambiente do Aluno / AVA Sofia - Secretaria - Erro na solicitação de Transferencia interna - curso e polo</t>
  </si>
  <si>
    <t>SGGS-17259</t>
  </si>
  <si>
    <t>[INC0770572]Tenho um Erro/Problema com o PTC - Ambiente do Aluno / AVA Sofia - Secretaria - Erro na solicitação de Transferencia interna - curso e polo</t>
  </si>
  <si>
    <t>SGGS-17258</t>
  </si>
  <si>
    <t>[INC0788448]Tenho um Erro/Problema com o PTC - Backoffice Sofia - Atividades Complementares</t>
  </si>
  <si>
    <t>SGGS-17257</t>
  </si>
  <si>
    <t>[INC0786308]Tenho um Erro/Problema com o PTC - Ambiente do Aluno / AVA Sofia - Visão de disciplinas</t>
  </si>
  <si>
    <t>SGGS-17256</t>
  </si>
  <si>
    <t>[INC0783968]Tenho um Erro/Problema com o PTC - Ambiente do Aluno / AVA Sofia - Secretaria - Erro no documento da solicitação</t>
  </si>
  <si>
    <t>SGGS-17255</t>
  </si>
  <si>
    <t>[INC0781720]Tenho um Erro/Problema com o Sistema Ampli Legado  - Backoffice - Emissão de histórico Escolar</t>
  </si>
  <si>
    <t>SGGS-17254</t>
  </si>
  <si>
    <t>[INC0781902]Tenho um Erro/Problema com o PTC - Ambiente do Aluno / AVA Sofia - Secretaria - Erro na solicitação de Transferencia interna - curso e polo</t>
  </si>
  <si>
    <t>SGGS-17252</t>
  </si>
  <si>
    <t>[INC0785033]Tenho um Erro/Problema com o PTC - Ambiente do Aluno / AVA Sofia - Secretaria - Erro no documento da solicitação</t>
  </si>
  <si>
    <t>SGGS-17251</t>
  </si>
  <si>
    <t>[INC0783833]Tenho um Erro/Problema com o PTC - Ambiente do Aluno / AVA Sofia - Secretaria - Erro no documento da solicitação</t>
  </si>
  <si>
    <t>SGGS-17250</t>
  </si>
  <si>
    <t>[INC0788373]Tenho um Erro/Problema com o PTC - Dynamics Athenas - Atualização de Dados Cadastrais</t>
  </si>
  <si>
    <t>SGGS-17249</t>
  </si>
  <si>
    <t>[INC0787255]Tenho um Erro/Problema com o PTC - Dynamics Athenas - Documentos de Matrícula</t>
  </si>
  <si>
    <t>SGGS-17247</t>
  </si>
  <si>
    <t>[INC0798344]Tenho um Erro/Problema com o PTC - Dynamics Athenas - Efetivação da Matrícula</t>
  </si>
  <si>
    <t>SGGS-17246</t>
  </si>
  <si>
    <t>[INC0798343]Tenho um Erro/Problema com o PTC - Dynamics Athenas - Efetivação da Matrícula</t>
  </si>
  <si>
    <t>SGGS-17245</t>
  </si>
  <si>
    <t>[INC0798307]Tenho um Erro/Problema com o PTC - Dynamics Athenas - Efetivação da Matrícula</t>
  </si>
  <si>
    <t>SGGS-17244</t>
  </si>
  <si>
    <t>[INC0798259]Tenho um Erro/Problema com o PTC - Dynamics Athenas - Efetivação da Matrícula</t>
  </si>
  <si>
    <t>SGGS-17243</t>
  </si>
  <si>
    <t>[INC0798073]Tenho um Erro/Problema com o PTC - Dynamics Athenas - Efetivação da Matrícula</t>
  </si>
  <si>
    <t>SGGS-17241</t>
  </si>
  <si>
    <t>[INC0787329]Tenho um Erro/Problema com o PTC - Dynamics Athenas - Documentos Acadêmicos - Serviços</t>
  </si>
  <si>
    <t>SGGS-17240</t>
  </si>
  <si>
    <t>[INC0788910]Tenho um Erro/Problema com o PTC - Ambiente do Aluno / AVA Sofia - Login/senha</t>
  </si>
  <si>
    <t>SGGS-17239</t>
  </si>
  <si>
    <t>[INC0797019]Tenho um Erro/Problema no Dynamics - Captar - Inscrição</t>
  </si>
  <si>
    <t>SGGS-17238</t>
  </si>
  <si>
    <t>[INC0789621]Tenho um Erro/Problema com o PTC - Dynamics Athenas - Instabilidade Sistêmica no Dynamics</t>
  </si>
  <si>
    <t>SGGS-17237</t>
  </si>
  <si>
    <t>[INC0797357]Tenho um Erro/Problema com o PTC - Ingresso - Captação - Área do Candidato</t>
  </si>
  <si>
    <t>SGGS-17236</t>
  </si>
  <si>
    <t>[INC0797594]Tenho um Erro/Problema com o PTC - Dynamics Athenas - Rematrícula</t>
  </si>
  <si>
    <t>SGGS-17232</t>
  </si>
  <si>
    <t>SGGS-17231</t>
  </si>
  <si>
    <t>[INC0797529]Tenho um Erro/Problema com o PTC - Dynamics Athenas - Efetivação da Matrícula</t>
  </si>
  <si>
    <t>SGGS-17230</t>
  </si>
  <si>
    <t>SGGS-17228</t>
  </si>
  <si>
    <t xml:space="preserve">[INC0796065]Tenho um Erro/Problema com o Sistema - PDA:Portal do aluno - Graduação - Erro no Financeiro </t>
  </si>
  <si>
    <t>SGGS-17226</t>
  </si>
  <si>
    <t>[INC0796802]Tenho um Erro/Problema com o PTC - Ingresso - Captação - Área do Candidato</t>
  </si>
  <si>
    <t>SGGS-17224</t>
  </si>
  <si>
    <t>[INC0797291]Tenho um Erro/Problema com o PTC - Dynamics Athenas - Efetivação da Matrícula</t>
  </si>
  <si>
    <t>SGGS-17222</t>
  </si>
  <si>
    <t>[INC0776798]Tenho um Erro/Problema com o PTC - Dynamics Athenas - Notas e Frequências Parciais</t>
  </si>
  <si>
    <t>SGGS-17216</t>
  </si>
  <si>
    <t>[INC0797236]Tenho um Erro/Problema com o PTC - Dynamics Athenas - Efetivação da Matrícula</t>
  </si>
  <si>
    <t>SGGS-17215</t>
  </si>
  <si>
    <t>[INC0794983]Tenho um Erro/Problema com o PTC - Ingresso - Captação - Backoffice</t>
  </si>
  <si>
    <t>SGGS-17214</t>
  </si>
  <si>
    <t>[INC0796059]Tenho um Erro/Problema com o PTC - Dynamics Athenas - Atualização de Dados Cadastrais</t>
  </si>
  <si>
    <t>SGGS-17213</t>
  </si>
  <si>
    <t>[INC0797056]Tenho um Erro/Problema com o PTC - Dynamics Athenas - Efetivação da Matrícula</t>
  </si>
  <si>
    <t>SGGS-17212</t>
  </si>
  <si>
    <t>[INC0796981]Tenho um Erro/Problema com o PTC - Ambiente do Aluno / AVA Sofia - Escolha de Disciplinas Optativas/Eletivas</t>
  </si>
  <si>
    <t>SGGS-17211</t>
  </si>
  <si>
    <t>[INC0797018]Tenho um Erro/Problema com o Sistema - Portal do Aluno - EaD - (Portal do aluno - EaD) Geração de documentos</t>
  </si>
  <si>
    <t>SGGS-17209</t>
  </si>
  <si>
    <t>[INC0796963]Tenho um Erro/Problema com o PTC - Dynamics Athenas - Efetivação da Matrícula</t>
  </si>
  <si>
    <t>SGGS-17208</t>
  </si>
  <si>
    <t>[INC0786412]Tenho um Erro/Problema com o PTC - Ambiente do Aluno / AVA Sofia - Login/senha</t>
  </si>
  <si>
    <t>SGGS-17207</t>
  </si>
  <si>
    <t>SGGS-17206</t>
  </si>
  <si>
    <t>[INC0793597]Tenho um Erro/Problema com o PTC - Ambiente do Aluno / AVA Sofia - Detalhes do curso</t>
  </si>
  <si>
    <t>SGGS-17202</t>
  </si>
  <si>
    <t>[INC0796797]Tenho um Erro/Problema com o PTC - Dynamics Athenas - Rematrícula</t>
  </si>
  <si>
    <t>SGGS-17200</t>
  </si>
  <si>
    <t>SGGS-17199</t>
  </si>
  <si>
    <t>[INC0796772]Tenho um Erro/Problema com o PTC - Dynamics Athenas - Rematrícula</t>
  </si>
  <si>
    <t>SGGS-17197</t>
  </si>
  <si>
    <t>[INC0796755]Tenho um Erro/Problema com o PTC - Dynamics Athenas - Efetivação da Matrícula</t>
  </si>
  <si>
    <t>SGGS-17196</t>
  </si>
  <si>
    <t>[INC0796699]Tenho um Erro/Problema com o Sistema - Olimpo - Matrícula</t>
  </si>
  <si>
    <t>SGGS-17195</t>
  </si>
  <si>
    <t>SGGS-17194</t>
  </si>
  <si>
    <t>[INC0785542]Tenho um Erro/Problema com o PTC - Ambiente do Aluno / AVA Sofia - Secretaria - Entrega de documentos</t>
  </si>
  <si>
    <t>SGGS-17193</t>
  </si>
  <si>
    <t>SGGS-17192</t>
  </si>
  <si>
    <t>SGGS-17190</t>
  </si>
  <si>
    <t>SGGS-17179</t>
  </si>
  <si>
    <t>SGGS-17178</t>
  </si>
  <si>
    <t>[INC0796333]Tenho um Erro/Problema com o PTC - Dynamics Athenas - Efetivação da Matrícula</t>
  </si>
  <si>
    <t>SGGS-17177</t>
  </si>
  <si>
    <t>[INC0796332]Tenho um Erro/Problema com o PTC - Dynamics Athenas - Efetivação da Matrícula</t>
  </si>
  <si>
    <t>SGGS-17176</t>
  </si>
  <si>
    <t>[INC0796330]Tenho um Erro/Problema com o PTC - Dynamics Athenas - Rematrícula</t>
  </si>
  <si>
    <t>SGGS-17174</t>
  </si>
  <si>
    <t>[INC0796292]Tenho um Erro/Problema com o PTC - Dynamics Athenas - Efetivação da Matrícula</t>
  </si>
  <si>
    <t>SGGS-17173</t>
  </si>
  <si>
    <t>[INC0796255]Tenho um Erro/Problema com o PTC - Dynamics Athenas - Efetivação da Matrícula</t>
  </si>
  <si>
    <t>SGGS-17172</t>
  </si>
  <si>
    <t>[INC0796159]Tenho um Erro/Problema com o PTC - Dynamics Athenas - Efetivação da Matrícula</t>
  </si>
  <si>
    <t>SGGS-17171</t>
  </si>
  <si>
    <t>SGGS-17170</t>
  </si>
  <si>
    <t>[INC0793111]Tenho um Erro/Problema com o PTC - Ambiente do Aluno / AVA Sofia - Login/senha</t>
  </si>
  <si>
    <t>SGGS-17169</t>
  </si>
  <si>
    <t>[INC0796119]Tenho um Erro/Problema com o PTC - Dynamics Athenas - Efetivação da Matrícula</t>
  </si>
  <si>
    <t>SGGS-17158</t>
  </si>
  <si>
    <t>SGGS-17152</t>
  </si>
  <si>
    <t>[INC0796062]Tenho um Erro/Problema com o PTC - Dynamics Athenas - Efetivação da Matrícula</t>
  </si>
  <si>
    <t>SGGS-17151</t>
  </si>
  <si>
    <t>[INC0795383]Tenho um Erro/Problema com o PTC - Dynamics Athenas - Efetivação da Matrícula</t>
  </si>
  <si>
    <t>SGGS-17150</t>
  </si>
  <si>
    <t>[INC0790774]Tenho um Erro/Problema com o Sistema - SAP - SAP - Arrecadação Agrupador</t>
  </si>
  <si>
    <t>SGGS-17149</t>
  </si>
  <si>
    <t>[INC0793554]Tenho um Erro/Problema com o PTC - Dynamics Athenas - Extrato Financeiro - Problemas na visualização do Extrato</t>
  </si>
  <si>
    <t>SGGS-17148</t>
  </si>
  <si>
    <t>[INC0793664]Tenho um Erro/Problema com o PTC - Dynamics Athenas - Evasão</t>
  </si>
  <si>
    <t>SGGS-17147</t>
  </si>
  <si>
    <t>[SGGS] SP 26.3.1;[SGGS] SP 26.3.2;[SGGS] SP 26.2.6</t>
  </si>
  <si>
    <t>[INC0792163]Tenho um Erro/Problema com o PTC - Dynamics Athenas - Atualização de Dados Cadastrais</t>
  </si>
  <si>
    <t>SGGS-17146</t>
  </si>
  <si>
    <t>[SGGS] SP 26.3.1;[SGGS] SP 26.3.3;[SGGS] SP 26.3.2;[SGGS] SP 26.3.5;[SGGS] SP 26.3.4;[SGGS] SP 26.3.6;[SGGS] SP 26.2.6</t>
  </si>
  <si>
    <t>[INC0790755]Tenho um Erro/Problema com o PTC - Cadastro de Curso/Disciplina/Matriz - Criação/Versão de Matriz</t>
  </si>
  <si>
    <t>SGGS-17145</t>
  </si>
  <si>
    <t>[SGGS] SP 26.3.1;[SGGS] SP 26.3.3;[SGGS] SP 26.3.2;[SGGS] SP 26.3.5;[SGGS] SP 26.3.4;[SGGS] SP 26.2.6</t>
  </si>
  <si>
    <t>[INC0790302]Tenho um Erro/Problema com o PTC - Dynamics Athenas - Evasão</t>
  </si>
  <si>
    <t>SGGS-17144</t>
  </si>
  <si>
    <t>[SGGS] SP 26.3.1;[SGGS] SP 26.3.3;[SGGS] SP 26.3.2;[SGGS] SP 26.3.4;[SGGS] SP 26.2.6</t>
  </si>
  <si>
    <t>[INC0794979]Tenho um Erro/Problema com o PTC - Dynamics Athenas - Documentos Acadêmicos - Serviços</t>
  </si>
  <si>
    <t>SGGS-17143</t>
  </si>
  <si>
    <t>[INC0794960]Tenho um Erro/Problema com o PTC - Dynamics Athenas - Efetivação da Matrícula</t>
  </si>
  <si>
    <t>SGGS-17142</t>
  </si>
  <si>
    <t>[SGGS] SP 26.3.1;[SGGS] SP 26.3.3;[SGGS] SP 26.3.2;[SGGS] SP 26.2.6</t>
  </si>
  <si>
    <t>[INC0794957]Tenho um Erro/Problema com o PTC - Dynamics Athenas - Rematrícula</t>
  </si>
  <si>
    <t>SGGS-17141</t>
  </si>
  <si>
    <t>[SGGS] SP 26.3.1;[SGGS] SP 26.2.6</t>
  </si>
  <si>
    <t>[INC0793101]Tenho um Erro/Problema com o PTC - Dynamics Athenas - Documentos de Matrícula</t>
  </si>
  <si>
    <t>SGGS-17140</t>
  </si>
  <si>
    <t>[INC0794915]Tenho um Erro/Problema com o PTC - Dynamics Athenas - Efetivação da Matrícula</t>
  </si>
  <si>
    <t>SGGS-17139</t>
  </si>
  <si>
    <t>SGGS-17131</t>
  </si>
  <si>
    <t>[INC0788227]Tenho um Erro/Problema com o PTC - Dynamics Athenas - Evasão</t>
  </si>
  <si>
    <t>SGGS-17129</t>
  </si>
  <si>
    <t>[SGGS] SP 26.3.1;[SGGS] SP 26.4.1;[SGGS] SP 26.3.3;[SGGS] SP 26.3.2;[SGGS] SP 26.3.5;[SGGS] SP 26.3.4;[SGGS] SP 26.3.6;[SGGS] SP 26.2.6</t>
  </si>
  <si>
    <t>[INC0787301]Tenho um Erro/Problema com o PTC - Dynamics Athenas - Módulo de Benefícios</t>
  </si>
  <si>
    <t>SGGS-17128</t>
  </si>
  <si>
    <t>[INC0793176]Tenho um Erro/Problema com o PTC - Ingresso - Captação - Área do Candidato</t>
  </si>
  <si>
    <t>SGGS-17127</t>
  </si>
  <si>
    <t>SGGS-17126</t>
  </si>
  <si>
    <t>[INC0786262]Tenho um Erro/Problema com o PTC - Ambiente do Aluno / AVA Sofia - Secretaria - Erro no documento da solicitação</t>
  </si>
  <si>
    <t>SGGS-17125</t>
  </si>
  <si>
    <t>SGGS-17124</t>
  </si>
  <si>
    <t>[INC0785080]Tenho um Erro/Problema com o PTC - Dynamics Athenas - Documentos de Matrícula</t>
  </si>
  <si>
    <t>SGGS-17123</t>
  </si>
  <si>
    <t>[INC0784487]Tenho um Erro/Problema com o PTC - Dynamics Athenas - Evasão</t>
  </si>
  <si>
    <t>SGGS-17121</t>
  </si>
  <si>
    <t>[INC0781689]Tenho um Erro/Problema com o PTC - Dynamics Athenas - Atualização de Dados Cadastrais</t>
  </si>
  <si>
    <t>SGGS-17120</t>
  </si>
  <si>
    <t>[INC0778932]Tenho um Erro/Problema com o PTC - Dynamics Athenas - Envio de reatórios</t>
  </si>
  <si>
    <t>SGGS-17119</t>
  </si>
  <si>
    <t>[INC0794418]Tenho um Erro/Problema com o PTC - Dynamics Athenas - Efetivação da Matrícula</t>
  </si>
  <si>
    <t>SGGS-17115</t>
  </si>
  <si>
    <t>[INC0775997]Tenho um Erro/Problema com o PTC - Financeiro SAP - Baixa de Pagamento</t>
  </si>
  <si>
    <t>SGGS-17114</t>
  </si>
  <si>
    <t>[INC0761283]Tenho um Erro/Problema com o PTC - Ambiente do Aluno / AVA Sofia - Secretaria - Erro no documento da solicitação</t>
  </si>
  <si>
    <t>SGGS-17113</t>
  </si>
  <si>
    <t>SGGS-17110</t>
  </si>
  <si>
    <t>[INC0794275]Tenho um Erro/Problema com o PTC - Dynamics Athenas - Documentos Acadêmicos - Serviços</t>
  </si>
  <si>
    <t>SGGS-17109</t>
  </si>
  <si>
    <t>[INC0794175]Tenho um Erro/Problema com o PTC - Dynamics Athenas - Efetivação da Matrícula</t>
  </si>
  <si>
    <t>SGGS-17107</t>
  </si>
  <si>
    <t>[INC0794148]Tenho um Erro/Problema com o PTC - Dynamics Athenas - Efetivação da Matrícula</t>
  </si>
  <si>
    <t>SGGS-17106</t>
  </si>
  <si>
    <t>[INC0793761]Tenho um Erro/Problema com o PTC - Dynamics Athenas - Instabilidade Sistêmica no Dynamics</t>
  </si>
  <si>
    <t>SGGS-17105</t>
  </si>
  <si>
    <t>[INC0794117]Tenho um Erro/Problema com o PTC - Dynamics Athenas - Rematrícula</t>
  </si>
  <si>
    <t>SGGS-17104</t>
  </si>
  <si>
    <t>[INC0788906]Tenho um Erro/Problema com o PTC - Cadastro de Curso/Disciplina/Matriz - Cadastro de Usuário</t>
  </si>
  <si>
    <t>SGGS-17102</t>
  </si>
  <si>
    <t>[INC0793686]Tenho um Erro/Problema com o PTC - Ingresso - Captação - Área do Candidato</t>
  </si>
  <si>
    <t>SGGS-17101</t>
  </si>
  <si>
    <t>SGGS-17100</t>
  </si>
  <si>
    <t>[INC0793648]Tenho um Erro/Problema com o PTC - Ambiente do Aluno / AVA Sofia - Financeiro -  Bolsas e benefícios</t>
  </si>
  <si>
    <t>SGGS-17099</t>
  </si>
  <si>
    <t>[INC0793758]Tenho um Erro/Problema com o PTC - Ambiente do Aluno / AVA Sofia - Secretaria -  Termos e contratos</t>
  </si>
  <si>
    <t>SGGS-17097</t>
  </si>
  <si>
    <t>[INC0793734]Tenho um Erro/Problema com o PTC - Dynamics Athenas - Efetivação da Matrícula</t>
  </si>
  <si>
    <t>SGGS-17096</t>
  </si>
  <si>
    <t>[INC0788624]Tenho um Erro/Problema com o PTC - Cadastro de Curso/Disciplina/Matriz - Cadastro de Usuário</t>
  </si>
  <si>
    <t>SGGS-17093</t>
  </si>
  <si>
    <t>[INC0793624]Tenho um Erro/Problema com o PTC - Ingresso - Captação - Backoffice</t>
  </si>
  <si>
    <t>SGGS-17092</t>
  </si>
  <si>
    <t>[INC0793601]Tenho um Erro/Problema com o PTC - Ingresso - Captação - Backoffice</t>
  </si>
  <si>
    <t>SGGS-17090</t>
  </si>
  <si>
    <t>[INC0793585]Tenho um Erro/Problema com o PTC - Ambiente do Aluno / AVA Sofia - Secretaria - Erro no documento da solicitação</t>
  </si>
  <si>
    <t>SGGS-17087</t>
  </si>
  <si>
    <t>[INC0793592]Tenho um Erro/Problema com o PTC - Dynamics Athenas - Efetivação da Matrícula</t>
  </si>
  <si>
    <t>SGGS-17086</t>
  </si>
  <si>
    <t>[GA][GE][Aloc. Disciplina] Remoção da obrigatoriedade de docente na alocação de disciplinas_Teste Integrado</t>
  </si>
  <si>
    <t>SGGS-17085</t>
  </si>
  <si>
    <t>SGGS-17083</t>
  </si>
  <si>
    <t>[GA] Redefinição de regras e solução do processo de Rematrícula_Teste Integrado</t>
  </si>
  <si>
    <t>SGGS-17082</t>
  </si>
  <si>
    <t>[INC0790346]Tenho um Erro/Problema com o PTC - Dynamics Athenas - Alocação e disponibilização de disciplinas</t>
  </si>
  <si>
    <t>SGGS-17081</t>
  </si>
  <si>
    <t>[SEC GA][SRD] Envio do evento academic-student-updated</t>
  </si>
  <si>
    <t>SGGS-17080</t>
  </si>
  <si>
    <t>[Teste Integrado][DÉBITO TÉCNICO] Adequar o fluxo de solicitação de transferência interna para gerar BK (inscrição) através do fluxo de ingresso</t>
  </si>
  <si>
    <t>ASAT-10556</t>
  </si>
  <si>
    <t>SGGS-17079</t>
  </si>
  <si>
    <t>[Teste Integrado][DÉBITO TÉCNICO] Revisão do fluxo de criação e atualização de ocorrencia ("Service Created")</t>
  </si>
  <si>
    <t>SGGS-17078</t>
  </si>
  <si>
    <t>SGGS-17077</t>
  </si>
  <si>
    <t>SGGS-17076</t>
  </si>
  <si>
    <t>SGGS-17074</t>
  </si>
  <si>
    <t>SGGS-17073</t>
  </si>
  <si>
    <t>SGGS-17071</t>
  </si>
  <si>
    <t xml:space="preserve">[INC0787954]Tenho um Erro/Problema com o PTC - Ambiente do Aluno / AVA Sofia - Secretaria - Conclusão de Curso - Colação de Grau </t>
  </si>
  <si>
    <t>SGGS-17070</t>
  </si>
  <si>
    <t>[INC0790274]Tenho um Erro/Problema com o PTC - Ambiente do Aluno / AVA Sofia - Secretaria -  Termos e contratos</t>
  </si>
  <si>
    <t>SGGS-17069</t>
  </si>
  <si>
    <t>[INC0790290]Tenho um Erro/Problema com o PTC - Ambiente do Aluno / AVA Sofia - Secretaria -  Termos e contratos</t>
  </si>
  <si>
    <t>SGGS-17062</t>
  </si>
  <si>
    <t>[Teste Integrado] [Negócio PI03] Exposição Fatura Pague Fácil - Mês parcelado 100%</t>
  </si>
  <si>
    <t>ARTPT-714</t>
  </si>
  <si>
    <t>SGGS-17059</t>
  </si>
  <si>
    <t>Alinhamento sobre chave forte no processo de Remat entre Athenas e SAP</t>
  </si>
  <si>
    <t>ARTDF-417</t>
  </si>
  <si>
    <t>SGGS-17052</t>
  </si>
  <si>
    <t>[Melhoria] Tranferência Externa_Incluir regra de validação do status de turma</t>
  </si>
  <si>
    <t>SGGS-15490</t>
  </si>
  <si>
    <t>SGGS-17051</t>
  </si>
  <si>
    <t>[Formando Reprovado] Validar e/ou gatilhar o termo de Rematrícula para os alunos reprovados</t>
  </si>
  <si>
    <t>SGGS-17050</t>
  </si>
  <si>
    <t>[Formando Reprovado] Atualizar o checklist (Gestor de Rematrícula) dos alunos reprovados para ISENTO</t>
  </si>
  <si>
    <t>SGGS-17049</t>
  </si>
  <si>
    <t>[LIB Orquestrador] - atualização e implementação de nova versão em processos de GA</t>
  </si>
  <si>
    <t>SGGS-17046</t>
  </si>
  <si>
    <t>[INC0793004]Tenho um Erro/Problema com o PTC - Dynamics Athenas - Rematrícula</t>
  </si>
  <si>
    <t>SGGS-17042</t>
  </si>
  <si>
    <t>SGGS-17040</t>
  </si>
  <si>
    <t>[INC0792699]Tenho um Erro/Problema com o PTC - Dynamics Athenas - Rematrícula</t>
  </si>
  <si>
    <t>SGGS-17038</t>
  </si>
  <si>
    <t>[ARTPT-691 Smoke Test] Matricula do aluno voltando para série 1, mesmo quando no retorno da análise vem série avançada</t>
  </si>
  <si>
    <t>QSTI-776</t>
  </si>
  <si>
    <t>SGGS-17034</t>
  </si>
  <si>
    <t>[SEC GA] Cutover SRD_Reenvio de eventos ENADE</t>
  </si>
  <si>
    <t>ASR6-15480</t>
  </si>
  <si>
    <t>SGGS-17033</t>
  </si>
  <si>
    <t>[SEC GA] Cutover SRD_Reenvio de eventos Curso MEC</t>
  </si>
  <si>
    <t>SGGS-17032</t>
  </si>
  <si>
    <t>[SEC GA] Cutover SRD_Criação da console de ENADE</t>
  </si>
  <si>
    <t>SGGS-17031</t>
  </si>
  <si>
    <t>[SEC GA] Cutover SRD_Criação da console de Curso MEC</t>
  </si>
  <si>
    <t>SGGS-17029</t>
  </si>
  <si>
    <t>[INC0792333]Tenho um Erro/Problema com o PTC - Ambiente do Aluno / AVA Sofia - Secretaria -  Termos e contratos</t>
  </si>
  <si>
    <t>SGGS-17028</t>
  </si>
  <si>
    <t>[INC0792349]Tenho um Erro/Problema com o PTC - Ambiente do Aluno / AVA Sofia - Secretaria -  Termos e contratos</t>
  </si>
  <si>
    <t>SGGS-17026</t>
  </si>
  <si>
    <t>[INC0792237]Tenho um Erro/Problema com o PTC - Ambiente do Aluno / AVA Sofia - Secretaria - Erro no documento da solicitação</t>
  </si>
  <si>
    <t>SGGS-17025</t>
  </si>
  <si>
    <t>[INC0792244]Tenho um Erro/Problema com o PTC - Ambiente do Aluno / AVA Sofia - Secretaria -  Vizualização de Termos e contratos</t>
  </si>
  <si>
    <t>SGGS-17023</t>
  </si>
  <si>
    <t>[INC0792210]Tenho um Erro/Problema com o PTC - Dynamics Athenas - Alocação e disponibilização de disciplinas</t>
  </si>
  <si>
    <t>SGGS-17022</t>
  </si>
  <si>
    <t>[INC0792248]Tenho um Erro/Problema com o PTC - Dynamics Athenas - Efetivação da Matrícula</t>
  </si>
  <si>
    <t>SGGS-17021</t>
  </si>
  <si>
    <t>[INC0792241]Tenho um Erro/Problema com o PTC - Dynamics Athenas - Efetivação da Matrícula</t>
  </si>
  <si>
    <t>SGGS-17020</t>
  </si>
  <si>
    <t>[INC0792192]Tenho um Erro/Problema com o PTC - Dynamics Athenas - Rematrícula</t>
  </si>
  <si>
    <t>SGGS-17018</t>
  </si>
  <si>
    <t>[INC0790433]Tenho um Erro/Problema com o PTC - Dynamics Athenas - Efetivação da Matrícula</t>
  </si>
  <si>
    <t>SGGS-17017</t>
  </si>
  <si>
    <t>[INC0791269]Tenho um Erro/Problema com o PTC - Dynamics Athenas - Efetivação da Matrícula</t>
  </si>
  <si>
    <t>SGGS-17014</t>
  </si>
  <si>
    <t>[INC0790911]Tenho um Erro/Problema com o PTC - Ingresso - Captação - Área do Candidato</t>
  </si>
  <si>
    <t>SGGS-17009</t>
  </si>
  <si>
    <t>[INC0790884]Tenho um Erro/Problema com o PTC - Dynamics Athenas - Efetivação da Matrícula</t>
  </si>
  <si>
    <t>SGGS-17008</t>
  </si>
  <si>
    <t>[INC0790384]Tenho um Erro/Problema com o PTC - Ingresso - Captação - Área do Candidato</t>
  </si>
  <si>
    <t>SGGS-17007</t>
  </si>
  <si>
    <t>[INC0790851]Tenho um Erro/Problema com o PTC - Dynamics Athenas - Documentos Acadêmicos - Serviços</t>
  </si>
  <si>
    <t>SGGS-17006</t>
  </si>
  <si>
    <t>[INC0789748]Tenho um Erro/Problema com o PTC - Ingresso - Captação - Área do Candidato</t>
  </si>
  <si>
    <t>SGGS-17005</t>
  </si>
  <si>
    <t>[ARTPT-691 Smoke Test] Evento application-test-information-available não foi consumido por Secretaria</t>
  </si>
  <si>
    <t>SGGS-17001</t>
  </si>
  <si>
    <t>[SEC GA] Cutover SRD_Reenvio de eventos matrícula (created e updated)</t>
  </si>
  <si>
    <t>SGGS-17000</t>
  </si>
  <si>
    <t>[SEC GA] Síncrona Mediada_Adequar o documento Histórico Escolar (novo layout)</t>
  </si>
  <si>
    <t>SGGS-16999</t>
  </si>
  <si>
    <t>[SEC GA] Síncrona Mediada_Adequar processo de recebimento de notas na Secretaria - Gestor de Formatura - Reprovado por Falta</t>
  </si>
  <si>
    <t>SGGS-16998</t>
  </si>
  <si>
    <t>[INC0790710]Tenho um Erro/Problema com o PTC - Dynamics Athenas - Efetivação da Matrícula</t>
  </si>
  <si>
    <t>SGGS-16997</t>
  </si>
  <si>
    <t>[SEC GA] Síncrona Mediada_Criação de Situação da Disciplina para Reprovado por Falta</t>
  </si>
  <si>
    <t>SGGS-16996</t>
  </si>
  <si>
    <t>[SEC GA] Mudança de regra do campo BusinessKey (atual campo Código MEC)</t>
  </si>
  <si>
    <t>SGGS-16995</t>
  </si>
  <si>
    <t>[SEC GA] Criação de nova tela para relacionamento de cursos</t>
  </si>
  <si>
    <t>SGGS-16994</t>
  </si>
  <si>
    <t>[SEC GA][Integração] Revisão do contrato program-enrollment-created</t>
  </si>
  <si>
    <t>SGGS-16990</t>
  </si>
  <si>
    <t>[SEC GA] Atualizar dia da semana na matrícula</t>
  </si>
  <si>
    <t>SGGS-16988</t>
  </si>
  <si>
    <t>[BKO][CRIT. Débito] Refatoração do motor de geração de documentos (PS) - integracao-contrato_Atualização contrato quotation canceled</t>
  </si>
  <si>
    <t>JIBK-14461</t>
  </si>
  <si>
    <t>SGGS-16987</t>
  </si>
  <si>
    <t>[BKO][CRIT. Débito] Refatoração do motor de geração de documentos (PS) - integracao-contrato_Atualização contrato quotation expired</t>
  </si>
  <si>
    <t>SGGS-16986</t>
  </si>
  <si>
    <t>[BKO][CRIT. Débito] Refatoração do motor de geração de documentos (PS) - integracao-contrato_Atualização contrato payment exemption</t>
  </si>
  <si>
    <t>SGGS-16985</t>
  </si>
  <si>
    <t>[BKO][CRIT. Débito] Refatoração do motor de geração de documentos (PS) - integracao-contrato_Atualização contrato payment activation</t>
  </si>
  <si>
    <t>SGGS-16984</t>
  </si>
  <si>
    <t>[Refatorar Plugins] Suporte técnico do time GA para Avanade - etapa 3</t>
  </si>
  <si>
    <t>SGGS-16982</t>
  </si>
  <si>
    <t>[Refatorar Plugins] Suporte técnico do time GA para Avanade - etapa 2</t>
  </si>
  <si>
    <t>SGGS-16981</t>
  </si>
  <si>
    <t>[Refatorar Plugins] Suporte técnico do time GA para Avanade - etapa 1</t>
  </si>
  <si>
    <t>SGGS-16979</t>
  </si>
  <si>
    <t>[INC0790299]Tenho um Erro/Problema com o PTC - Dynamics Athenas - Rematrícula</t>
  </si>
  <si>
    <t>SGGS-16975</t>
  </si>
  <si>
    <t>[INC0790144]Tenho um Erro/Problema com o PTC - Dynamics Athenas - Documentos Acadêmicos - Serviços</t>
  </si>
  <si>
    <t>SGGS-16972</t>
  </si>
  <si>
    <t>[INC0789277]Tenho um Erro/Problema com o PTC - Ambiente do Aluno / AVA Sofia - Secretaria -  Termos e contratos</t>
  </si>
  <si>
    <t>SGGS-16970</t>
  </si>
  <si>
    <t>[INC0790085]Tenho um Erro/Problema com o PTC - Dynamics Athenas - Rematrícula</t>
  </si>
  <si>
    <t>SGGS-16969</t>
  </si>
  <si>
    <t>[INC0787834]Tenho um Erro/Problema com o PTC - Backoffice Sofia - Acessos</t>
  </si>
  <si>
    <t>SGGS-16966</t>
  </si>
  <si>
    <t>[INC0789750]Tenho um Erro/Problema com o PTC - Dynamics Athenas - Rematrícula</t>
  </si>
  <si>
    <t>SGGS-16962</t>
  </si>
  <si>
    <t>[ARTPT-459] - Eventos de criação de matricula não estão trafegando para Sofia impedindo login do aluno</t>
  </si>
  <si>
    <t>SGGS-16961</t>
  </si>
  <si>
    <t>[INC0789746]Tenho um Erro/Problema com o PTC - Dynamics Athenas - Efetivação da Matrícula</t>
  </si>
  <si>
    <t>SGGS-16956</t>
  </si>
  <si>
    <t>[INC0789691]Tenho um Erro/Problema com o PTC - Dynamics Athenas - Rematrícula</t>
  </si>
  <si>
    <t>SGGS-16949</t>
  </si>
  <si>
    <t>[INC0789590]Tenho um Erro/Problema com o PTC - Financeiro SAP - Rematrícula</t>
  </si>
  <si>
    <t>SGGS-16948</t>
  </si>
  <si>
    <t>[INC0789620]Tenho um Erro/Problema com o PTC - Dynamics Athenas - Instabilidade Sistêmica no Dynamics</t>
  </si>
  <si>
    <t>SGGS-16947</t>
  </si>
  <si>
    <t>[INC0789643]Tenho um Erro/Problema com o PTC - Dynamics Athenas - Efetivação da Matrícula</t>
  </si>
  <si>
    <t>SGGS-16946</t>
  </si>
  <si>
    <t>[INC0789631]Tenho um Erro/Problema com o PTC - Dynamics Athenas - Efetivação da Matrícula</t>
  </si>
  <si>
    <t>SGGS-16945</t>
  </si>
  <si>
    <t>[INC0789591]Tenho um Erro/Problema com o PTC - Dynamics Athenas - Efetivação da Matrícula</t>
  </si>
  <si>
    <t>SGGS-16944</t>
  </si>
  <si>
    <t>[INC0789585]Tenho um Erro/Problema com o PTC - Dynamics Athenas - Efetivação da Matrícula</t>
  </si>
  <si>
    <t>SGGS-16943</t>
  </si>
  <si>
    <t>Adequação dos flows para permitir CNPJ alfanúmerico - parte 2</t>
  </si>
  <si>
    <t>SGGS-16942</t>
  </si>
  <si>
    <t>Adequação das functions para permitir CNPJ alfanúmerico</t>
  </si>
  <si>
    <t>SGGS-16941</t>
  </si>
  <si>
    <t>[SEC GA] Exploratório Mudança CNPJ Alfanúmerico</t>
  </si>
  <si>
    <t>SGGS-16938</t>
  </si>
  <si>
    <t>[INC0789550]Tenho um Erro/Problema com o PTC - Dynamics Athenas - Efetivação da Matrícula</t>
  </si>
  <si>
    <t>SGGS-16931</t>
  </si>
  <si>
    <t>SGGS-16924</t>
  </si>
  <si>
    <t>[INC0789035]Tenho um Erro/Problema com o PTC - Ambiente do Aluno / AVA Sofia - Secretaria -  Termos e contratos</t>
  </si>
  <si>
    <t>SGGS-16923</t>
  </si>
  <si>
    <t>[INC0789290]Tenho um Erro/Problema com o PTC - Dynamics Athenas - Efetivação da Matrícula</t>
  </si>
  <si>
    <t>SGGS-16919</t>
  </si>
  <si>
    <t>[INC0789242]Tenho um Erro/Problema com o PTC - Dynamics Athenas - Rematrícula</t>
  </si>
  <si>
    <t>SGGS-16915</t>
  </si>
  <si>
    <t>[INC0789121]Tenho um Erro/Problema com o PTC - Dynamics Athenas - Instabilidade Sistêmica no Dynamics</t>
  </si>
  <si>
    <t>SGGS-16914</t>
  </si>
  <si>
    <t>[INC0789119]Tenho um Erro/Problema com o PTC - Dynamics Athenas - Instabilidade Sistêmica no Dynamics</t>
  </si>
  <si>
    <t>SGGS-16913</t>
  </si>
  <si>
    <t>[INC0789116]Tenho um Erro/Problema com o PTC - Dynamics Athenas - Instabilidade Sistêmica no Dynamics</t>
  </si>
  <si>
    <t>SGGS-16912</t>
  </si>
  <si>
    <t>[INC0789047]Tenho um Erro/Problema com o PTC - Dynamics Athenas - Efetivação da Matrícula</t>
  </si>
  <si>
    <t>SGGS-16911</t>
  </si>
  <si>
    <t>SGGS-16910</t>
  </si>
  <si>
    <t>[INC0788973]Tenho um Erro/Problema com o Sistema Colaborar - Ingresso</t>
  </si>
  <si>
    <t>SGGS-16908</t>
  </si>
  <si>
    <t>[INC0789145]Tenho um Erro/Problema com o PTC - Dynamics Athenas - Efetivação da Matrícula</t>
  </si>
  <si>
    <t>SGGS-16906</t>
  </si>
  <si>
    <t>[Athenas][SEC][GA] Redefinição de regras e solução do processo de Rematrícula_Teste Integrado</t>
  </si>
  <si>
    <t>SGGS-16902</t>
  </si>
  <si>
    <t>[INC0788879]Tenho um Erro/Problema com o PTC - Financeiro SAP - Rematrícula</t>
  </si>
  <si>
    <t>SGGS-16901</t>
  </si>
  <si>
    <t>[INC0787312]Tenho um Erro/Problema com o PTC - Dynamics Athenas - Efetivação da Matrícula</t>
  </si>
  <si>
    <t>SGGS-16893</t>
  </si>
  <si>
    <t>[INC0788554]Tenho um Erro/Problema com o PTC - Ambiente do Aluno / AVA Sofia - Secretaria -  Termos e contratos</t>
  </si>
  <si>
    <t>SGGS-16891</t>
  </si>
  <si>
    <t>[INC0788848]Tenho um Erro/Problema com o PTC - Dynamics Athenas - Efetivação da Matrícula</t>
  </si>
  <si>
    <t>SGGS-16889</t>
  </si>
  <si>
    <t>[SGGS] SP 26.3.1;[SGGS] SP 26.3.3;[SGGS] SP 26.3.2;[SGGS] SP 26.3.4;[SGGS] SP 26.2.6;[SGGS] SP 26.2.5</t>
  </si>
  <si>
    <t>[INC0788474]Tenho um Erro/Problema com o PTC - Dynamics Athenas - Instabilidade Sistêmica no Dynamics</t>
  </si>
  <si>
    <t>SGGS-16888</t>
  </si>
  <si>
    <t>[SGGS] SP 26.3.1;[SGGS] SP 26.3.3;[SGGS] SP 26.3.2;[SGGS] SP 26.2.6;[SGGS] SP 26.2.5</t>
  </si>
  <si>
    <t>SGGS-16887</t>
  </si>
  <si>
    <t>[INC0788473]Tenho um Erro/Problema com o PTC - Dynamics Athenas - Efetivação da Matrícula</t>
  </si>
  <si>
    <t>SGGS-16881</t>
  </si>
  <si>
    <t>[INC0788262]Tenho um Erro/Problema com o PTC - Dynamics Athenas - Efetivação da Matrícula</t>
  </si>
  <si>
    <t>SGGS-16880</t>
  </si>
  <si>
    <t>[SGGS] SP 26.3.1;[SGGS] SP 26.3.2;[SGGS] SP 26.2.6;[SGGS] SP 26.2.5</t>
  </si>
  <si>
    <t>[INC0787898]Tenho um Erro/Problema com o PTC - Ambiente do Aluno / AVA Sofia - Secretaria -  Termos e contratos</t>
  </si>
  <si>
    <t>SGGS-16879</t>
  </si>
  <si>
    <t>[INC0787897]Tenho um Erro/Problema com o PTC - Ambiente do Aluno / AVA Sofia - Secretaria -  Termos e contratos</t>
  </si>
  <si>
    <t>SGGS-16878</t>
  </si>
  <si>
    <t>[INC0787876]Tenho um Erro/Problema com o PTC - Ambiente do Aluno / AVA Sofia - Secretaria -  Termos e contratos</t>
  </si>
  <si>
    <t>SGGS-16876</t>
  </si>
  <si>
    <t>[INC0787989]Tenho um Erro/Problema com o PTC - Ambiente do Aluno / AVA Sofia - Secretaria -  Termos e contratos</t>
  </si>
  <si>
    <t>SGGS-16873</t>
  </si>
  <si>
    <t>[INC0786680]Tenho um Erro/Problema com o PTC - Ambiente do Aluno / AVA Sofia - Secretaria -  Termos e contratos</t>
  </si>
  <si>
    <t>SGGS-16872</t>
  </si>
  <si>
    <t>[INC0786670]Tenho um Erro/Problema com o PTC - Ambiente do Aluno / AVA Sofia - Secretaria -  Termos e contratos</t>
  </si>
  <si>
    <t>SGGS-16871</t>
  </si>
  <si>
    <t>[INC0786661]Tenho um Erro/Problema com o PTC - Ambiente do Aluno / AVA Sofia - Secretaria -  Termos e contratos</t>
  </si>
  <si>
    <t>SGGS-16870</t>
  </si>
  <si>
    <t>[INC0786428]Tenho um Erro/Problema com o PTC - Ambiente do Aluno / AVA Sofia - Secretaria -  Termos e contratos</t>
  </si>
  <si>
    <t>SGGS-16869</t>
  </si>
  <si>
    <t>[INC0788212]Tenho um Erro/Problema com o PTC - Dynamics Athenas - Efetivação da Matrícula</t>
  </si>
  <si>
    <t>SGGS-16868</t>
  </si>
  <si>
    <t>[INC0788204]Tenho um Erro/Problema com o PTC - Dynamics Athenas - Efetivação da Matrícula</t>
  </si>
  <si>
    <t>SGGS-16865</t>
  </si>
  <si>
    <t>[INC0788184]Tenho um Erro/Problema com o PTC - Dynamics Athenas - Documentos Acadêmicos - Serviços</t>
  </si>
  <si>
    <t>SGGS-16864</t>
  </si>
  <si>
    <t>[INC0787285]Tenho um Erro/Problema com o PTC - Dynamics Athenas - Efetivação da Matrícula</t>
  </si>
  <si>
    <t>SGGS-16858</t>
  </si>
  <si>
    <t>[INC0788151]Tenho um Erro/Problema com o PTC - Dynamics Athenas - Efetivação da Matrícula</t>
  </si>
  <si>
    <t>SGGS-16855</t>
  </si>
  <si>
    <t>[INC0783625]Tenho um Erro/Problema com o PTC - Portal do Estágio Obrigatório - Unidade Propria</t>
  </si>
  <si>
    <t>SGGS-16852</t>
  </si>
  <si>
    <t>SGGS-16851</t>
  </si>
  <si>
    <t>[INC0787346]Tenho um Erro/Problema com o PTC - Dynamics Athenas - Efetivação da Matrícula</t>
  </si>
  <si>
    <t>SGGS-16848</t>
  </si>
  <si>
    <t>[INC0787919]Tenho um Erro/Problema com o PTC - Dynamics Athenas - Efetivação da Matrícula</t>
  </si>
  <si>
    <t>SGGS-16845</t>
  </si>
  <si>
    <t>[INC0787796]Tenho um Erro/Problema com o PTC - Dynamics Athenas - Efetivação da Matrícula</t>
  </si>
  <si>
    <t>SGGS-16840</t>
  </si>
  <si>
    <t xml:space="preserve">[INC0769138]Tenho um Erro/Problema com o PTC - Ambiente do Aluno / AVA Sofia - Secretaria - Conclusão de Curso - Colação de Grau </t>
  </si>
  <si>
    <t>SGGS-16836</t>
  </si>
  <si>
    <t>[SGGS] SP 26.3.1;[SGGS] SP 26.2.6;[SGGS] SP 26.2.5</t>
  </si>
  <si>
    <t>[INC0781056]Tenho um Erro/Problema com o PTC - Dynamics Athenas - Alocação e disponibilização de disciplinas</t>
  </si>
  <si>
    <t>SGGS-16835</t>
  </si>
  <si>
    <t>[SGGS] SP 26.3.1;[SGGS] SP 26.3.3;[SGGS] SP 26.3.2;[SGGS] SP 26.3.5;[SGGS] SP 26.3.4;[SGGS] SP 26.2.6;[SGGS] SP 26.2.5</t>
  </si>
  <si>
    <t>[INC0787603]Tenho um Erro/Problema com o PTC - Dynamics Athenas - Rematrícula</t>
  </si>
  <si>
    <t>SGGS-16833</t>
  </si>
  <si>
    <t>[INC0787594]Tenho um Erro/Problema com o PTC - Dynamics Athenas - Efetivação da Matrícula</t>
  </si>
  <si>
    <t>SGGS-16814</t>
  </si>
  <si>
    <t>[INC0787279]Tenho um Erro/Problema com o PTC - Dynamics Athenas - Efetivação da Matrícula</t>
  </si>
  <si>
    <t>SGGS-16812</t>
  </si>
  <si>
    <t>[INC0787236]Tenho um Erro/Problema com o PTC - Dynamics Athenas - Vínculo de Tutor e Professor</t>
  </si>
  <si>
    <t>SGGS-16804</t>
  </si>
  <si>
    <t>[INC0787080]Tenho um Erro/Problema com o PTC - Dynamics Athenas - Documentos Acadêmicos - Serviços</t>
  </si>
  <si>
    <t>SGGS-16798</t>
  </si>
  <si>
    <t>[INC0786613]Tenho um Erro/Problema com o PTC - Dynamics Athenas - Efetivação da Matrícula</t>
  </si>
  <si>
    <t>SGGS-16795</t>
  </si>
  <si>
    <t>[INC0786492]Tenho um Erro/Problema com o PTC - Dynamics Athenas - Alocação e disponibilização de disciplinas</t>
  </si>
  <si>
    <t>SGGS-16794</t>
  </si>
  <si>
    <t>[INC0785754]Tenho um Erro/Problema com o PTC - Dynamics Athenas - Alocação e disponibilização de disciplinas</t>
  </si>
  <si>
    <t>SGGS-16793</t>
  </si>
  <si>
    <t>[INC0786486]Tenho um Erro/Problema com o PTC - Dynamics Athenas - Efetivação da Matrícula</t>
  </si>
  <si>
    <t>SGGS-16792</t>
  </si>
  <si>
    <t>[INC0785954]Tenho um Erro/Problema com o PTC - Dynamics Athenas - Alocação e disponibilização de disciplinas</t>
  </si>
  <si>
    <t>SGGS-16789</t>
  </si>
  <si>
    <t>[INC0786391]Tenho um Erro/Problema com o PTC - Dynamics Athenas - Alocação e disponibilização de disciplinas</t>
  </si>
  <si>
    <t>SGGS-16783</t>
  </si>
  <si>
    <t>[INC0786320]Tenho um Erro/Problema com o PTC - Dynamics Athenas - Efetivação da Matrícula</t>
  </si>
  <si>
    <t>SGGS-16782</t>
  </si>
  <si>
    <t>[INC0786304]Tenho um Erro/Problema com o PTC - Dynamics Athenas - Efetivação da Matrícula</t>
  </si>
  <si>
    <t>SGGS-16781</t>
  </si>
  <si>
    <t>[INC0786261]Tenho um Erro/Problema com o PTC - Dynamics Athenas - Efetivação da Matrícula</t>
  </si>
  <si>
    <t>SGGS-16778</t>
  </si>
  <si>
    <t>[INC0786229]Tenho um Erro/Problema com o PTC - Ingresso - Captação - Backoffice</t>
  </si>
  <si>
    <t>SGGS-16774</t>
  </si>
  <si>
    <t>SGGS-16773</t>
  </si>
  <si>
    <t>[INC0786134]Tenho um Erro/Problema com o PTC - Dynamics Athenas - Efetivação da Matrícula</t>
  </si>
  <si>
    <t>SGGS-16772</t>
  </si>
  <si>
    <t>[INC0786131]Tenho um Erro/Problema com o PTC - Dynamics Athenas - Efetivação da Matrícula</t>
  </si>
  <si>
    <t>SGGS-16771</t>
  </si>
  <si>
    <t>[INC0786113]Tenho um Erro/Problema com o PTC - Dynamics Athenas - Efetivação da Matrícula</t>
  </si>
  <si>
    <t>SGGS-16766</t>
  </si>
  <si>
    <t>[INC0785967]Tenho um Erro/Problema com o PTC - Ingresso - Captação - Backoffice</t>
  </si>
  <si>
    <t>SGGS-16765</t>
  </si>
  <si>
    <t>[INC0785807]Tenho um Erro/Problema com o Sistema - Área do Candidato - Prova</t>
  </si>
  <si>
    <t>SGGS-16764</t>
  </si>
  <si>
    <t>[INC0785518]Tenho um Erro/Problema com o PTC - Ingresso - Captação - Backoffice</t>
  </si>
  <si>
    <t>SGGS-16763</t>
  </si>
  <si>
    <t>[INC0785512]Tenho um Erro/Problema com o Sistema - Área do Candidato - Prova</t>
  </si>
  <si>
    <t>SGGS-16759</t>
  </si>
  <si>
    <t>[INC0785306]Tenho um Erro/Problema com o PTC - Ingresso - Meios de Pagamento</t>
  </si>
  <si>
    <t>SGGS-16758</t>
  </si>
  <si>
    <t>[INC0785925]Tenho um Erro/Problema com o PTC - Dynamics Athenas - Alocação e disponibilização de disciplinas</t>
  </si>
  <si>
    <t>SGGS-16757</t>
  </si>
  <si>
    <t>[INC0785429]Tenho um Erro/Problema com o PTC - Ingresso - Captação - Backoffice</t>
  </si>
  <si>
    <t>SGGS-16756</t>
  </si>
  <si>
    <t>[INC0785797]Tenho um Erro/Problema com o PTC - Ingresso - Captação - Backoffice</t>
  </si>
  <si>
    <t>SGGS-16755</t>
  </si>
  <si>
    <t>[INC0784589]Tenho um Erro/Problema com o PTC - Dynamics Athenas - Inativação de curso e ofertas</t>
  </si>
  <si>
    <t>SGGS-16754</t>
  </si>
  <si>
    <t>[INC0785822]Tenho um Erro/Problema com o PTC - Dynamics Athenas - Efetivação da Matrícula</t>
  </si>
  <si>
    <t>SGGS-16752</t>
  </si>
  <si>
    <t>[INC0785798]Tenho um Erro/Problema com o PTC - Dynamics Athenas - Efetivação da Matrícula</t>
  </si>
  <si>
    <t>SGGS-16751</t>
  </si>
  <si>
    <t>[INC0785770]Tenho um Erro/Problema com o PTC - Dynamics Athenas - Efetivação da Matrícula</t>
  </si>
  <si>
    <t>SGGS-16747</t>
  </si>
  <si>
    <t>[INC0785590]Tenho um Erro/Problema com o PTC - Dynamics Athenas - Efetivação da Matrícula</t>
  </si>
  <si>
    <t>SGGS-16746</t>
  </si>
  <si>
    <t>[INC0785556]Tenho um Erro/Problema com o PTC - Dynamics Athenas - Efetivação da Matrícula</t>
  </si>
  <si>
    <t>SGGS-16745</t>
  </si>
  <si>
    <t>[INC0785521]Tenho um Erro/Problema com o PTC - Dynamics Athenas - Efetivação da Matrícula</t>
  </si>
  <si>
    <t>SGGS-16744</t>
  </si>
  <si>
    <t>[ARTPT-691 FASE 4] Analise curricular deve considerar mais de uma disciplina origem para um aproveitamento destino e uma disciplina origem sendo usada em mais de uma disciplina destino</t>
  </si>
  <si>
    <t>SGGS-16742</t>
  </si>
  <si>
    <t>[INC0785437]Tenho um Erro/Problema com o PTC - Dynamics Athenas - Documentos Acadêmicos - Serviços</t>
  </si>
  <si>
    <t>SGGS-16741</t>
  </si>
  <si>
    <t>[INC0785428]Tenho um Erro/Problema com o PTC - Dynamics Athenas - Efetivação da Matrícula</t>
  </si>
  <si>
    <t>SGGS-16740</t>
  </si>
  <si>
    <t>[INC0784579]Tenho um Erro/Problema com o PTC - Ambiente do Aluno / AVA Sofia - Aulas</t>
  </si>
  <si>
    <t>SGGS-16739</t>
  </si>
  <si>
    <t>[INC0785262]Tenho um Erro/Problema com o PTC - Ambiente do Aluno / AVA Sofia - Presença de Aula</t>
  </si>
  <si>
    <t>SGGS-16738</t>
  </si>
  <si>
    <t>[INC0784591]Tenho um Erro/Problema com o Sistema - Área do Candidato - Pagamento</t>
  </si>
  <si>
    <t>SGGS-16702</t>
  </si>
  <si>
    <t>[ARTPT-691] Aluno em período de rematricula continua com status de cursando.</t>
  </si>
  <si>
    <t>SGGS-16658</t>
  </si>
  <si>
    <t>[INC0785192]Tenho um Erro/Problema com o PTC - Dynamics Athenas - Efetivação da Matrícula</t>
  </si>
  <si>
    <t>SGGS-16651</t>
  </si>
  <si>
    <t>[INC0785020]Tenho um Erro/Problema com o PTC - Dynamics Athenas - Documentos Acadêmicos - Serviços</t>
  </si>
  <si>
    <t>SGGS-16647</t>
  </si>
  <si>
    <t>[ARTPT-691 FASE 4] Após mudança da data do periodo letivo o evento não foi gatilhado para liberar as analise em espera</t>
  </si>
  <si>
    <t>SGGS-16646</t>
  </si>
  <si>
    <t>[ARTPT-691 FASE 4] Evento de cancelamento de pré alocações não foi disparado por GA</t>
  </si>
  <si>
    <t>SGGS-16641</t>
  </si>
  <si>
    <t>[SGGS] SP 26.2.4;[SGGS] SP 26.3.1;[SGGS] SP 26.3.2;[SGGS] SP 26.2.6;[SGGS] SP 26.2.5</t>
  </si>
  <si>
    <t>[INC0783569]Tenho um Erro/Problema com o PTC - Dynamics Athenas - Alocação e disponibilização de disciplinas</t>
  </si>
  <si>
    <t>SGGS-16640</t>
  </si>
  <si>
    <t>[INC0784469]Tenho um Erro/Problema com o PTC - Dynamics Athenas - Instabilidade Sistêmica no Dynamics</t>
  </si>
  <si>
    <t>SGGS-16637</t>
  </si>
  <si>
    <t>[ARTPT-691 FASE 4] Documento de Histórico Escolar não exibiu o subscritos com a IES dos aproveitamentos</t>
  </si>
  <si>
    <t>SGGS-16636</t>
  </si>
  <si>
    <t>[INC0784468]Tenho um Erro/Problema com o PTC - Dynamics Athenas - Efetivação da Matrícula</t>
  </si>
  <si>
    <t>SGGS-16631</t>
  </si>
  <si>
    <t>[INC0779095]Tenho um Erro/Problema com o PTC - Ambiente do Aluno / AVA Sofia - Secretaria - Erro ao abrir solicitação</t>
  </si>
  <si>
    <t>SGGS-16630</t>
  </si>
  <si>
    <t>[INC0784182]Tenho um Erro/Problema com o PTC - Dynamics Athenas - Efetivação da Matrícula</t>
  </si>
  <si>
    <t>SGGS-16629</t>
  </si>
  <si>
    <t>[INC0784145]Tenho um Erro/Problema com o PTC - Dynamics Athenas - Efetivação da Matrícula</t>
  </si>
  <si>
    <t>SGGS-16627</t>
  </si>
  <si>
    <t>[INC0784139]Tenho um Erro/Problema com o PTC - Dynamics Athenas - Documentos Acadêmicos - Serviços</t>
  </si>
  <si>
    <t>SGGS-16621</t>
  </si>
  <si>
    <t>[INC0783881]Tenho um Erro/Problema com o PTC - Ingresso - Captação - Backoffice</t>
  </si>
  <si>
    <t>SGGS-16620</t>
  </si>
  <si>
    <t>[INC0783937]Tenho um Erro/Problema com o PTC - Dynamics Athenas - Efetivação da Matrícula</t>
  </si>
  <si>
    <t>SGGS-16616</t>
  </si>
  <si>
    <t>[INC0783841]Tenho um Erro/Problema com o PTC - Dynamics Athenas - Efetivação da Matrícula</t>
  </si>
  <si>
    <t>SGGS-16615</t>
  </si>
  <si>
    <t>[GA] Adequar o formulário de Contato Cadastro para CNPJ Alfanumérico (JavaScript)</t>
  </si>
  <si>
    <t>SGGS-16612</t>
  </si>
  <si>
    <t>[INC0783823]Tenho um Erro/Problema com o PTC - Dynamics Athenas - Efetivação da Matrícula</t>
  </si>
  <si>
    <t>SGGS-16610</t>
  </si>
  <si>
    <t>[INC0783638]Tenho um Erro/Problema com o PTC - Dynamics Athenas - Efetivação da Matrícula</t>
  </si>
  <si>
    <t>SGGS-16609</t>
  </si>
  <si>
    <t>[INC0783609]Tenho um Erro/Problema com o PTC - Dynamics Athenas - Instabilidade Sistêmica no Dynamics</t>
  </si>
  <si>
    <t>SGGS-16608</t>
  </si>
  <si>
    <t>[INC0781345]Tenho um Erro/Problema com o PTC - Dynamics Athenas - Alocação e disponibilização de disciplinas</t>
  </si>
  <si>
    <t>SGGS-16606</t>
  </si>
  <si>
    <t>[INC0783539]Tenho um Erro/Problema com o PTC - Dynamics Athenas - Efetivação da Matrícula</t>
  </si>
  <si>
    <t>SGGS-16597</t>
  </si>
  <si>
    <t>[INC0782452]Tenho um Erro/Problema com o PTC - Ingresso - Inativar inscrição anterior</t>
  </si>
  <si>
    <t>SGGS-16596</t>
  </si>
  <si>
    <t>[INC0782251]Tenho um Erro/Problema com o PTC - Ingresso - Inativar inscrição anterior</t>
  </si>
  <si>
    <t>SGGS-16595</t>
  </si>
  <si>
    <t>[INC0782159]Tenho um Erro/Problema com o PTC - Ingresso - Inativar inscrição anterior</t>
  </si>
  <si>
    <t>SGGS-16594</t>
  </si>
  <si>
    <t>[INC0782390]Tenho um Erro/Problema com o PTC - Ingresso - Inativar inscrição anterior</t>
  </si>
  <si>
    <t>SGGS-16593</t>
  </si>
  <si>
    <t>[SGGS] SP 26.2.4;[SGGS] SP 26.3.1;[SGGS] SP 26.2.6;[SGGS] SP 26.2.5</t>
  </si>
  <si>
    <t>[INC0781021]Tenho um Erro/Problema com o PTC - Ambiente do Aluno / AVA Sofia - Secretaria -  Termos e contratos</t>
  </si>
  <si>
    <t>SGGS-16592</t>
  </si>
  <si>
    <t>[INC0782402]Tenho um Erro/Problema com o PTC - Ambiente do Aluno / AVA Sofia - Aulas</t>
  </si>
  <si>
    <t>SGGS-16590</t>
  </si>
  <si>
    <t>[INC0782877]Tenho um Erro/Problema com o PTC - Dynamics Athenas - Efetivação da Matrícula</t>
  </si>
  <si>
    <t>SGGS-16589</t>
  </si>
  <si>
    <t>[INC0767502]Tenho um Erro/Problema com o PTC - Ambiente do Aluno / AVA Sofia - Secretaria -  Termos e contratos</t>
  </si>
  <si>
    <t>SGGS-16588</t>
  </si>
  <si>
    <t>[INC0782853]Tenho um Erro/Problema com o PTC - Dynamics Athenas - Efetivação da Matrícula</t>
  </si>
  <si>
    <t>SGGS-16587</t>
  </si>
  <si>
    <t>[INC0782767]Tenho um Erro/Problema com o PTC - Dynamics Athenas - Efetivação da Matrícula</t>
  </si>
  <si>
    <t>SGGS-16586</t>
  </si>
  <si>
    <t>[INC0782730]Tenho um Erro/Problema com o PTC - Dynamics Athenas - Efetivação da Matrícula</t>
  </si>
  <si>
    <t>SGGS-16585</t>
  </si>
  <si>
    <t>[INC0782710]Tenho um Erro/Problema com o PTC - Dynamics Athenas - Efetivação da Matrícula</t>
  </si>
  <si>
    <t>SGGS-16584</t>
  </si>
  <si>
    <t>[INC0782552]Tenho um Erro/Problema com o PTC - Ingresso - Captação - Backoffice</t>
  </si>
  <si>
    <t>SGGS-16583</t>
  </si>
  <si>
    <t>[INC0782707]Tenho um Erro/Problema com o PTC - Dynamics Athenas - Rematrícula</t>
  </si>
  <si>
    <t>SGGS-16581</t>
  </si>
  <si>
    <t>[INC0782613]Tenho um Erro/Problema com o PTC - Dynamics Athenas - Efetivação da Matrícula</t>
  </si>
  <si>
    <t>SGGS-16580</t>
  </si>
  <si>
    <t>[INC0782560]Tenho um Erro/Problema com o PTC - Dynamics Athenas - Efetivação da Matrícula</t>
  </si>
  <si>
    <t>SGGS-16577</t>
  </si>
  <si>
    <t>[INC0777173]Tenho um Erro/Problema com o PTC - Dynamics Athenas - Alocação e disponibilização de disciplinas</t>
  </si>
  <si>
    <t>SGGS-16574</t>
  </si>
  <si>
    <t>[INC0773673]Tenho um Erro/Problema com o PTC - Dynamics Athenas - Alocação e disponibilização de disciplinas</t>
  </si>
  <si>
    <t>SGGS-16573</t>
  </si>
  <si>
    <t>[INC0775316]Tenho um Erro/Problema com o PTC - Ambiente do Aluno / AVA Sofia - Secretaria - Erro na solicitação de Transferencia interna - curso e polo</t>
  </si>
  <si>
    <t>SGGS-16572</t>
  </si>
  <si>
    <t>[INC0782244]Tenho um Erro/Problema com o Sistema - Área do Candidato - Contrato</t>
  </si>
  <si>
    <t>SGGS-16570</t>
  </si>
  <si>
    <t>[INC0782252]Tenho um Erro/Problema com o PTC - Dynamics Athenas - Efetivação da Matrícula</t>
  </si>
  <si>
    <t>SGGS-16569</t>
  </si>
  <si>
    <t>[INC0782241]Tenho um Erro/Problema com o PTC - Dynamics Athenas - Efetivação da Matrícula</t>
  </si>
  <si>
    <t>SGGS-16568</t>
  </si>
  <si>
    <t>[INC0782234]Tenho um Erro/Problema com o PTC - Dynamics Athenas - Efetivação da Matrícula</t>
  </si>
  <si>
    <t>SGGS-16561</t>
  </si>
  <si>
    <t>[INC0775549]Tenho um Erro/Problema com o PTC - Ambiente do Aluno / AVA Sofia - Secretaria - Erro na solicitação de Transferencia interna - curso e polo</t>
  </si>
  <si>
    <t>SGGS-16558</t>
  </si>
  <si>
    <t>[INC0771762]Tenho um Erro/Problema com o PTC - Ambiente do Aluno / AVA Sofia - Secretaria - Erro na solicitação de Transferencia interna - curso e polo</t>
  </si>
  <si>
    <t>SGGS-16557</t>
  </si>
  <si>
    <t>[INC0771805]Tenho um Erro/Problema com o PTC - Ambiente do Aluno / AVA Sofia - Secretaria - Erro na solicitação de Transferencia interna - curso e polo</t>
  </si>
  <si>
    <t>SGGS-16555</t>
  </si>
  <si>
    <t>[INC0782118]Tenho um Erro/Problema com o PTC - Ingresso - Captação - Backoffice</t>
  </si>
  <si>
    <t>SGGS-16548</t>
  </si>
  <si>
    <t>[INC0772884]Tenho um Erro/Problema no Dynamics - Gestão de unidades - Reportar um erro/problema</t>
  </si>
  <si>
    <t>SGGS-16547</t>
  </si>
  <si>
    <t>[INC0781352]Tenho um Erro/Problema com o PTC - Ingresso - Captação - Área do Candidato</t>
  </si>
  <si>
    <t>SGGS-16491</t>
  </si>
  <si>
    <t>[INC0781772]Tenho um Erro/Problema com o Sistema - Portal do Aluno - EaD - Autenticação</t>
  </si>
  <si>
    <t>SGGS-16481</t>
  </si>
  <si>
    <t>[INC0781662]Tenho um Erro/Problema com o PTC - Dynamics Athenas - Documentos Acadêmicos - Serviços</t>
  </si>
  <si>
    <t>SGGS-16478</t>
  </si>
  <si>
    <t>[INC0776325]Tenho um Erro/Problema com o PTC - Dynamics Athenas - Efetivação da Matrícula</t>
  </si>
  <si>
    <t>SGGS-16466</t>
  </si>
  <si>
    <t>[INC0781342]Tenho um Erro/Problema com o PTC - Dynamics Athenas - Efetivação da Matrícula</t>
  </si>
  <si>
    <t>SGGS-16465</t>
  </si>
  <si>
    <t>[SGGS] SP 26.2.4;[SGGS] SP 26.2.3;[SGGS] SP 26.3.1;[SGGS] SP 26.3.2;[SGGS] SP 26.2.6;[SGGS] SP 26.2.5</t>
  </si>
  <si>
    <t>[INC0778271]Tenho um Erro/Problema com o PTC - Dynamics Athenas - Efetivação da Matrícula</t>
  </si>
  <si>
    <t>SGGS-16464</t>
  </si>
  <si>
    <t>[INC0761769]Tenho um Erro/Problema com o PTC - Ambiente do Aluno / AVA Sofia - Secretaria -  Termos e contratos</t>
  </si>
  <si>
    <t>SGGS-16463</t>
  </si>
  <si>
    <t>[INC0781311]Tenho um Erro/Problema com o PTC - Dynamics Athenas - Efetivação da Matrícula</t>
  </si>
  <si>
    <t>SGGS-16459</t>
  </si>
  <si>
    <t>[INC0781271]Tenho um Erro/Problema com o PTC - Dynamics Athenas - Documentos Acadêmicos - Serviços</t>
  </si>
  <si>
    <t>SGGS-16457</t>
  </si>
  <si>
    <t>[INC0781253]Tenho um Erro/Problema com o PTC - Dynamics Athenas - Efetivação da Matrícula</t>
  </si>
  <si>
    <t>SGGS-16456</t>
  </si>
  <si>
    <t>[INC0781242]Tenho um Erro/Problema com o PTC - Dynamics Athenas - Efetivação da Matrícula</t>
  </si>
  <si>
    <t>SGGS-16451</t>
  </si>
  <si>
    <t>[INC0780902]Tenho um Erro/Problema com o PTC - Ingresso - Captação - Área do Candidato</t>
  </si>
  <si>
    <t>SGGS-16446</t>
  </si>
  <si>
    <t>[INC0781073]Tenho um Erro/Problema com o PTC - Dynamics Athenas - Rematrícula</t>
  </si>
  <si>
    <t>SGGS-16444</t>
  </si>
  <si>
    <t>[INC0781060]Tenho um Erro/Problema com o PTC - Dynamics Athenas - Efetivação da Matrícula</t>
  </si>
  <si>
    <t>SGGS-16443</t>
  </si>
  <si>
    <t>[INC0781052]Tenho um Erro/Problema com o PTC - Dynamics Athenas - Efetivação da Matrícula</t>
  </si>
  <si>
    <t>SGGS-16440</t>
  </si>
  <si>
    <t>[INC0780937]Tenho um Erro/Problema com o PTC - Dynamics Athenas - Documentos Acadêmicos - Serviços</t>
  </si>
  <si>
    <t>SGGS-16436</t>
  </si>
  <si>
    <t>[INC0780838]Tenho um Erro/Problema com o PTC - Dynamics Athenas - Efetivação da Matrícula</t>
  </si>
  <si>
    <t>SGGS-16432</t>
  </si>
  <si>
    <t>[SGGS] SP 26.2.4;[SGGS] SP 26.2.3;[SGGS] SP 26.3.1;[SGGS] SP 26.2.6;[SGGS] SP 26.2.5</t>
  </si>
  <si>
    <t>[INC0729139]Tenho um Erro/Problema com o PTC - Dynamics Athenas - Notas e Frequências Parciais</t>
  </si>
  <si>
    <t>SGGS-16429</t>
  </si>
  <si>
    <t>[INC0778946]Tenho um Erro/Problema com o PTC - Dynamics Athenas - Efetivação da Matrícula</t>
  </si>
  <si>
    <t>SGGS-16426</t>
  </si>
  <si>
    <t>[INC0780292]Tenho um Erro/Problema com o PTC - Ingresso - Captação - Backoffice</t>
  </si>
  <si>
    <t>SGGS-16425</t>
  </si>
  <si>
    <t>[INC0756652]Tenho um Erro/Problema com o PTC - Dynamics Athenas - Instabilidade Sistêmica no Dynamics</t>
  </si>
  <si>
    <t>SGGS-16424</t>
  </si>
  <si>
    <t>[INC0778395]Tenho um Erro/Problema com o PTC - Dynamics Athenas - Efetivação da Matrícula</t>
  </si>
  <si>
    <t>SGGS-16423</t>
  </si>
  <si>
    <t>[INC0778116]Tenho um Erro/Problema com o PTC - Dynamics Athenas - Efetivação da Matrícula</t>
  </si>
  <si>
    <t>SGGS-16422</t>
  </si>
  <si>
    <t>[INC0777568]Tenho um Erro/Problema com o PTC - Dynamics Athenas - Efetivação da Matrícula</t>
  </si>
  <si>
    <t>SGGS-16421</t>
  </si>
  <si>
    <t>[INC0778375]Tenho um Erro/Problema com o PTC - Dynamics Athenas - Efetivação da Matrícula</t>
  </si>
  <si>
    <t>SGGS-16419</t>
  </si>
  <si>
    <t>[INC0744027]Tenho um Erro/Problema com o PTC - Dynamics Athenas - Rematrícula</t>
  </si>
  <si>
    <t>SGGS-16418</t>
  </si>
  <si>
    <t>[INC0742341]Tenho um Erro/Problema com o PTC - Ambiente do Aluno / AVA Sofia - Secretaria - Atualização cadastral</t>
  </si>
  <si>
    <t>SGGS-16417</t>
  </si>
  <si>
    <t>[INC0744339]Tenho um Erro/Problema com o PTC - Dynamics Athenas - Problema na parametrização da matriz</t>
  </si>
  <si>
    <t>SGGS-16416</t>
  </si>
  <si>
    <t>[INC0755733]Tenho um Erro/Problema com o PTC - Dynamics Athenas - Atualização de Dados Cadastrais</t>
  </si>
  <si>
    <t>SGGS-16414</t>
  </si>
  <si>
    <t>[INC0759992]Tenho um Erro/Problema com o PTC - Dynamics Athenas - Atualização de Dados Cadastrais</t>
  </si>
  <si>
    <t>SGGS-16413</t>
  </si>
  <si>
    <t>[INC0780191]Tenho um Erro/Problema com o PTC - Dynamics Athenas - Efetivação da Matrícula</t>
  </si>
  <si>
    <t>SGGS-16411</t>
  </si>
  <si>
    <t>[INC0780126]Tenho um Erro/Problema com o PTC - Dynamics Athenas - Efetivação da Matrícula</t>
  </si>
  <si>
    <t>SGGS-16408</t>
  </si>
  <si>
    <t>[INC0780115]Tenho um Erro/Problema com o PTC - Dynamics Athenas - Efetivação da Matrícula</t>
  </si>
  <si>
    <t>SGGS-16405</t>
  </si>
  <si>
    <t>[INC0780109]Tenho um Erro/Problema com o PTC - Dynamics Athenas - Efetivação da Matrícula</t>
  </si>
  <si>
    <t>SGGS-16401</t>
  </si>
  <si>
    <t>[INC0779535]Tenho um Erro/Problema com o Sistema - Área do Candidato - Contrato</t>
  </si>
  <si>
    <t>SGGS-16400</t>
  </si>
  <si>
    <t>[INC0779527]Tenho um Erro/Problema com o PTC - Ingresso - Captação - Área do Candidato</t>
  </si>
  <si>
    <t>SGGS-16398</t>
  </si>
  <si>
    <t>[INC0779848]Tenho um Erro/Problema com o PTC - Dynamics Athenas - Extrato Financeiro - Não concordo com os dados exibidos</t>
  </si>
  <si>
    <t>SGGS-16390</t>
  </si>
  <si>
    <t>[INC0779815]Tenho um Erro/Problema com o Sistema - Área do Candidato - Contrato</t>
  </si>
  <si>
    <t>SGGS-16385</t>
  </si>
  <si>
    <t>[INC0779465]Tenho um Erro/Problema com o PTC - Ambiente do Aluno / AVA Sofia - Visão de disciplinas</t>
  </si>
  <si>
    <t>SGGS-16384</t>
  </si>
  <si>
    <t>SGGS-16383</t>
  </si>
  <si>
    <t>[INC0778046]Tenho um Erro/Problema com o PTC - Ingresso - Pagamento de Matrícula</t>
  </si>
  <si>
    <t>SGGS-16382</t>
  </si>
  <si>
    <t>[INC0779300]Tenho um Erro/Problema no Dynamics - Captar - Inscrição</t>
  </si>
  <si>
    <t>SGGS-16373</t>
  </si>
  <si>
    <t>[INC0779707]Tenho um Erro/Problema com o PTC - Ambiente do Aluno / AVA Sofia - Login/senha</t>
  </si>
  <si>
    <t>SGGS-16371</t>
  </si>
  <si>
    <t>[INC0779036]Tenho um Erro/Problema com o PTC - Dynamics Athenas - Alocação e disponibilização de disciplinas</t>
  </si>
  <si>
    <t>SGGS-16367</t>
  </si>
  <si>
    <t>[INC0778862]Tenho um Erro/Problema com o PTC - Ambiente do Aluno / AVA Sofia - Secretaria - Erro no documento da solicitação</t>
  </si>
  <si>
    <t>SGGS-16362</t>
  </si>
  <si>
    <t>[INC0776834]Tenho um Erro/Problema com o PTC - Financeiro SAP - Agrupador de Faturas</t>
  </si>
  <si>
    <t>SGGS-16357</t>
  </si>
  <si>
    <t>[INC0778909]Tenho um Erro/Problema com o PTC - Dynamics Athenas - Alocação e disponibilização de disciplinas</t>
  </si>
  <si>
    <t>SGGS-16356</t>
  </si>
  <si>
    <t>[INC0779086]Tenho um Erro/Problema com o PTC - Ingresso - Captação - Backoffice</t>
  </si>
  <si>
    <t>SGGS-16353</t>
  </si>
  <si>
    <t>[INC0767425]Tenho um Erro/Problema com o PTC - Ambiente do Aluno / AVA Sofia - Secretaria - Erro na solicitação de Transferencia interna - curso e polo</t>
  </si>
  <si>
    <t>SGGS-16352</t>
  </si>
  <si>
    <t>[INC0767632]Tenho um Erro/Problema com o PTC - Ambiente do Aluno / AVA Sofia - Secretaria - Erro na solicitação de Transferencia interna - curso e polo</t>
  </si>
  <si>
    <t>SGGS-16351</t>
  </si>
  <si>
    <t>[INC0764462]Tenho um Erro/Problema com o PTC - Ambiente do Aluno / AVA Sofia - Secretaria - Erro na solicitação de Transferencia interna - curso e polo</t>
  </si>
  <si>
    <t>SGGS-16350</t>
  </si>
  <si>
    <t>[INC0763954]Tenho um Erro/Problema com o PTC - Ambiente do Aluno / AVA Sofia - Secretaria - Erro na solicitação de Transferencia interna - curso e polo</t>
  </si>
  <si>
    <t>SGGS-16349</t>
  </si>
  <si>
    <t>[INC0763894]Tenho um Erro/Problema com o PTC - Ambiente do Aluno / AVA Sofia - Secretaria - Erro na solicitação de Transferencia interna - curso e polo</t>
  </si>
  <si>
    <t>SGGS-16348</t>
  </si>
  <si>
    <t>[INC0763800]Tenho um Erro/Problema com o PTC - Ambiente do Aluno / AVA Sofia - Secretaria - Erro na solicitação de Transferencia interna - curso e polo</t>
  </si>
  <si>
    <t>SGGS-16340</t>
  </si>
  <si>
    <t>[INC0778917]Tenho um Erro/Problema com o PTC - Dynamics Athenas - Alocação e disponibilização de disciplinas</t>
  </si>
  <si>
    <t>SGGS-16339</t>
  </si>
  <si>
    <t>[INC0778695]Tenho um Erro/Problema com o PTC - Dynamics Athenas - Instabilidade Sistêmica no Dynamics</t>
  </si>
  <si>
    <t>SGGS-16337</t>
  </si>
  <si>
    <t>[INC0778987]Tenho um Erro/Problema com o PTC - Ingresso - Captação - Área do Candidato</t>
  </si>
  <si>
    <t>SGGS-16334</t>
  </si>
  <si>
    <t>[INC0778950]Tenho um Erro/Problema com o PTC - Ingresso - Captação - Área do Candidato</t>
  </si>
  <si>
    <t>SGGS-16333</t>
  </si>
  <si>
    <t>[INC0778964]Tenho um Erro/Problema no Dynamics - Captar - Inscrição</t>
  </si>
  <si>
    <t>SGGS-16331</t>
  </si>
  <si>
    <t>[INC0769159]Tenho um Erro/Problema com o PTC - Ambiente do Aluno / AVA Sofia - Secretaria - Erro na solicitação de Transferencia interna - curso e polo</t>
  </si>
  <si>
    <t>SGGS-16326</t>
  </si>
  <si>
    <t>[INC0778383]Tenho um Erro/Problema com o PTC - Ingresso - Captação - Área do Candidato</t>
  </si>
  <si>
    <t>SGGS-16324</t>
  </si>
  <si>
    <t>[INC0778907]Tenho um Erro/Problema com o PTC - Dynamics Athenas - Documentos Acadêmicos - Serviços</t>
  </si>
  <si>
    <t>SGGS-16323</t>
  </si>
  <si>
    <t>[INC0778889]Tenho um Erro/Problema com o PTC - Ingresso - Captação - Backoffice</t>
  </si>
  <si>
    <t>SGGS-16321</t>
  </si>
  <si>
    <t>[INC0778390]Tenho um Erro/Problema com o PTC - Ingresso - Captação - Área do Candidato</t>
  </si>
  <si>
    <t>SGGS-16318</t>
  </si>
  <si>
    <t>[INC0777362]Tenho um Erro/Problema com o PTC - Dynamics Athenas - Problema na parametrização da matriz</t>
  </si>
  <si>
    <t>SGGS-16315</t>
  </si>
  <si>
    <t>[INC0778385]Tenho um Erro/Problema com o PTC - Ingresso - Captação - Área do Candidato</t>
  </si>
  <si>
    <t>SGGS-16314</t>
  </si>
  <si>
    <t>[INC0778310]Tenho um Erro/Problema com o PTC - Ingresso - Captação - Área do Candidato</t>
  </si>
  <si>
    <t>SGGS-16313</t>
  </si>
  <si>
    <t>[INC0778648]Tenho um Erro/Problema com o Sistema - Área do Candidato - Contrato</t>
  </si>
  <si>
    <t>SGGS-16311</t>
  </si>
  <si>
    <t>[INC0778010]Tenho um Erro/Problema com o PTC - Ingresso - Captação - Área do Candidato</t>
  </si>
  <si>
    <t>SGGS-16310</t>
  </si>
  <si>
    <t>[INC0778606]Tenho um Erro/Problema com o Sistema - Área do Candidato - Contrato</t>
  </si>
  <si>
    <t>SGGS-16309</t>
  </si>
  <si>
    <t>[INC0777950]Tenho um Erro/Problema com o PTC - Ingresso - Captação - Área do Candidato</t>
  </si>
  <si>
    <t>SGGS-16305</t>
  </si>
  <si>
    <t>[INC0778542]Tenho um Erro/Problema com o Sistema - Área do Candidato - Contrato</t>
  </si>
  <si>
    <t>SGGS-16298</t>
  </si>
  <si>
    <t>[INC0778188]Tenho um Erro/Problema com o PTC - Ambiente do Aluno / AVA Sofia - Visão de disciplinas</t>
  </si>
  <si>
    <t>SGGS-16297</t>
  </si>
  <si>
    <t>[INC0776866]Tenho um Erro/Problema com o PTC - Ambiente do Aluno / AVA Sofia - Visão de disciplinas</t>
  </si>
  <si>
    <t>SGGS-16296</t>
  </si>
  <si>
    <t>[INC0778308]Tenho um Erro/Problema com o PTC - Ambiente do Aluno / AVA Sofia - Detalhes do curso</t>
  </si>
  <si>
    <t>SGGS-16295</t>
  </si>
  <si>
    <t>[INC0778468]Tenho um Erro/Problema com o PTC - Cadastro de Curso/Disciplina/Matriz - Criação/Versão de Matriz</t>
  </si>
  <si>
    <t>SGGS-16294</t>
  </si>
  <si>
    <t>[INC0778484]Tenho um Erro/Problema com o PTC - Dynamics Athenas - Rematrícula</t>
  </si>
  <si>
    <t>SGGS-16290</t>
  </si>
  <si>
    <t>SGGS-16289</t>
  </si>
  <si>
    <t>[INC0778250]Tenho um Erro/Problema com o Sistema - Área do Candidato - Contrato</t>
  </si>
  <si>
    <t>SGGS-16283</t>
  </si>
  <si>
    <t>[INC0778091]Tenho um Erro/Problema com o PTC - Ingresso - Captação - Backoffice</t>
  </si>
  <si>
    <t>SGGS-16282</t>
  </si>
  <si>
    <t>[INC0777466]Tenho um Erro/Problema com o PTC - Ambiente do Aluno / AVA Sofia - Detalhes do curso</t>
  </si>
  <si>
    <t>SGGS-16279</t>
  </si>
  <si>
    <t>[INC0778180]Tenho um Erro/Problema com o PTC - Dynamics Athenas - Rematrícula</t>
  </si>
  <si>
    <t>SGGS-16275</t>
  </si>
  <si>
    <t>[INC0778073]Tenho um Erro/Problema com o PTC - Dynamics Athenas - Rematrícula</t>
  </si>
  <si>
    <t>SGGS-16274</t>
  </si>
  <si>
    <t>[INC0778066]Tenho um Erro/Problema com o PTC - Dynamics Athenas - Rematrícula</t>
  </si>
  <si>
    <t>SGGS-16273</t>
  </si>
  <si>
    <t>[INC0778019]Tenho um Erro/Problema com o PTC - Ingresso - Captação - Área do Candidato</t>
  </si>
  <si>
    <t>SGGS-16208</t>
  </si>
  <si>
    <t>[INC0777401]Tenho um Erro/Problema no Dynamics - Captar - Inscrição</t>
  </si>
  <si>
    <t>SGGS-16207</t>
  </si>
  <si>
    <t>[INC0777409]Tenho um Erro/Problema no Dynamics - Captar - Inscrição</t>
  </si>
  <si>
    <t>SGGS-16199</t>
  </si>
  <si>
    <t>[INC0776734]Tenho um Erro/Problema com o PTC - Ingresso - Captação - Área do Candidato</t>
  </si>
  <si>
    <t>SGGS-16178</t>
  </si>
  <si>
    <t>[SGGS] SP 26.2.4;[SGGS] SP 26.2.3;[SGGS] SP 26.3.1;[SGGS] SP 26.2.2;[SGGS] SP 26.3.2;[SGGS] SP 26.2.6;[SGGS] SP 26.2.5</t>
  </si>
  <si>
    <t>[INC0775901]Tenho um Erro/Problema com o PTC - Dynamics Athenas - Instabilidade Sistêmica no Dynamics</t>
  </si>
  <si>
    <t>SGGS-16175</t>
  </si>
  <si>
    <t>[INC0777098]Tenho um Erro/Problema com o PTC - Cadastro de Curso/Disciplina/Matriz - Criação/Versão de Matriz</t>
  </si>
  <si>
    <t>SGGS-16173</t>
  </si>
  <si>
    <t>[INC0776830]Tenho um Erro/Problema com o PTC - Ambiente do Aluno / AVA Sofia - Aulas</t>
  </si>
  <si>
    <t>SGGS-16172</t>
  </si>
  <si>
    <t>[INC0777363]Tenho um Erro/Problema com o PTC - Dynamics Athenas - Documentos Acadêmicos - Serviços</t>
  </si>
  <si>
    <t>SGGS-16167</t>
  </si>
  <si>
    <t>[INC0767939]Tenho um Erro/Problema com o PTC - Ambiente do Aluno / AVA Sofia - Detalhes do curso</t>
  </si>
  <si>
    <t>SGGS-16160</t>
  </si>
  <si>
    <t>[INC0777170]Tenho um Erro/Problema com o PTC - Dynamics Athenas - Alocação e disponibilização de disciplinas</t>
  </si>
  <si>
    <t>SGGS-16159</t>
  </si>
  <si>
    <t>[INC0775762]Tenho um Erro/Problema com o PTC - Dynamics Athenas - Alocação e disponibilização de disciplinas</t>
  </si>
  <si>
    <t>SGGS-16153</t>
  </si>
  <si>
    <t>[INC0774229]Tenho um Erro/Problema com o PTC - Ambiente do Aluno / AVA Sofia - Assistente virtual - Conteúdo</t>
  </si>
  <si>
    <t>SGGS-16152</t>
  </si>
  <si>
    <t>[INC0771580]Tenho um Erro/Problema com o PTC - Dynamics Athenas - Alocação e disponibilização de disciplinas</t>
  </si>
  <si>
    <t>SGGS-16151</t>
  </si>
  <si>
    <t>[INC0771764]Tenho um Erro/Problema com o PTC - Dynamics Athenas - Alocação e disponibilização de disciplinas</t>
  </si>
  <si>
    <t>SGGS-16147</t>
  </si>
  <si>
    <t>[INC0776791]Tenho um Erro/Problema com o PTC - Dynamics Athenas - Instabilidade Sistêmica no Dynamics</t>
  </si>
  <si>
    <t>SGGS-16138</t>
  </si>
  <si>
    <t>[INC0776330]Tenho um Erro/Problema com o PTC - Dynamics Athenas - Alocação e disponibilização de disciplinas</t>
  </si>
  <si>
    <t>SGGS-16137</t>
  </si>
  <si>
    <t>[INC0776222]Tenho um Erro/Problema com o PTC - Dynamics Athenas - Alocação e disponibilização de disciplinas</t>
  </si>
  <si>
    <t>SGGS-16135</t>
  </si>
  <si>
    <t>[INC0774989]Tenho um Erro/Problema com o PTC - Ambiente do Aluno / AVA Sofia - Detalhes do curso</t>
  </si>
  <si>
    <t>SGGS-16002</t>
  </si>
  <si>
    <t>[INC0774502]Tenho um Erro/Problema com o PTC - Ingresso - Captação - Backoffice</t>
  </si>
  <si>
    <t>SGGS-16000</t>
  </si>
  <si>
    <t>[INC0774312]Tenho um Erro/Problema com o PTC - Ingresso - Captação - Área do Candidato</t>
  </si>
  <si>
    <t>SGGS-15927</t>
  </si>
  <si>
    <t>[INC0771174]Tenho um Erro/Problema com o PTC - Ingresso - Captação - Área do Candidato</t>
  </si>
  <si>
    <t>SGGS-15892</t>
  </si>
  <si>
    <t>[SGGS] SP 26.2.4;[SGGS] SP 26.2.3;[SGGS] SP 26.3.1;[SGGS] SP 26.2.2;[SGGS] SP 26.2.1;[SGGS] SP 26.3.2;[SGGS] SP 26.2.6;[SGGS] SP 26.2.5</t>
  </si>
  <si>
    <t>[INC0770171]Tenho um Erro/Problema com o PTC - Ambiente do Aluno / AVA Sofia - Secretaria - Erro no documento da solicitação</t>
  </si>
  <si>
    <t>SGGS-15863</t>
  </si>
  <si>
    <t>[INC0766718]Tenho um Erro/Problema com o Sistema - RAID - RAID</t>
  </si>
  <si>
    <t>SGGS-15858</t>
  </si>
  <si>
    <t>[INC0773174]Tenho um Erro/Problema com o PTC - Dynamics Athenas - Documentos Acadêmicos - Serviços</t>
  </si>
  <si>
    <t>SGGS-15853</t>
  </si>
  <si>
    <t>[SGGS] SP 26.2.4;[SGGS] SP 26.2.3;[SGGS] SP 26.3.1;[SGGS] SP 26.2.2;[SGGS] SP 26.2.1;[SGGS] SP 26.2.6;[SGGS] SP 26.2.5</t>
  </si>
  <si>
    <t>[INC0772592]Tenho um Erro/Problema com o PTC - Financeiro SAP - Rematrícula</t>
  </si>
  <si>
    <t>SGGS-15842</t>
  </si>
  <si>
    <t>[INC0772710]Tenho um Erro/Problema com o PTC - Dynamics Athenas - Perfil de Acesso</t>
  </si>
  <si>
    <t>SGGS-15822</t>
  </si>
  <si>
    <t>[INC0772681]Tenho um Erro/Problema com o PTC - Dynamics Athenas - Documentos Acadêmicos - Serviços</t>
  </si>
  <si>
    <t>SGGS-15811</t>
  </si>
  <si>
    <t>[INC0767591]Tenho um Erro/Problema com o PTC - Dynamics Athenas - Alocação e disponibilização de disciplinas</t>
  </si>
  <si>
    <t>SGGS-15806</t>
  </si>
  <si>
    <t>[INC0771561]Tenho um Erro/Problema com o PTC - Ingresso - Captação - Área do Candidato</t>
  </si>
  <si>
    <t>SGGS-15803</t>
  </si>
  <si>
    <t>[INC0771582]Tenho um Erro/Problema com o PTC - Ingresso - Captação - Backoffice</t>
  </si>
  <si>
    <t>SGGS-15794</t>
  </si>
  <si>
    <t>[INC0771517]Tenho um Erro/Problema com o PTC - Backoffice de Operação Acadêmica (Dynamics) - Documentação de Estágio</t>
  </si>
  <si>
    <t>SGGS-15791</t>
  </si>
  <si>
    <t>[INC0771797]Tenho um Erro/Problema com o PTC - Dynamics Athenas - Rematrícula</t>
  </si>
  <si>
    <t>SGGS-15787</t>
  </si>
  <si>
    <t>[INC0771536]Tenho um Erro/Problema com o PTC - Ambiente do Aluno / AVA Sofia - Login/senha</t>
  </si>
  <si>
    <t>SGGS-15780</t>
  </si>
  <si>
    <t>[INC0771408]Tenho um Erro/Problema com o PTC - Dynamics Athenas - Documentos Acadêmicos - Serviços</t>
  </si>
  <si>
    <t>SGGS-15772</t>
  </si>
  <si>
    <t>[INC0766774]Tenho um Erro/Problema com o PTC - Dynamics Athenas - Evasão</t>
  </si>
  <si>
    <t>SGGS-15771</t>
  </si>
  <si>
    <t>[INC0767657]Tenho um Erro/Problema com o PTC - Dynamics Athenas - Documentos de Matrícula</t>
  </si>
  <si>
    <t>SGGS-15706</t>
  </si>
  <si>
    <t>[INC0770613]Tenho um Erro/Problema com o PTC - Ambiente do Aluno / AVA Sofia - Aulas</t>
  </si>
  <si>
    <t>SGGS-15696</t>
  </si>
  <si>
    <t>[INC0770995]Tenho um Erro/Problema com o PTC - Dynamics Athenas - Documentos Acadêmicos - Serviços</t>
  </si>
  <si>
    <t>SGGS-15694</t>
  </si>
  <si>
    <t>[INC0770966]Tenho um Erro/Problema com o PTC - Dynamics Athenas - Documentos Acadêmicos - Serviços</t>
  </si>
  <si>
    <t>SGGS-15693</t>
  </si>
  <si>
    <t>[INC0770953]Tenho um Erro/Problema com o PTC - Dynamics Athenas - Documentos Acadêmicos - Serviços</t>
  </si>
  <si>
    <t>SGGS-15692</t>
  </si>
  <si>
    <t>[INC0770949]Tenho um Erro/Problema com o PTC - Dynamics Athenas - Documentos Acadêmicos - Serviços</t>
  </si>
  <si>
    <t>SGGS-15691</t>
  </si>
  <si>
    <t>[INC0770940]Tenho um Erro/Problema com o PTC - Dynamics Athenas - Documentos Acadêmicos - Serviços</t>
  </si>
  <si>
    <t>SGGS-15690</t>
  </si>
  <si>
    <t>[ARTPT-783] Validar Operação de reenvio das informações para eventos da base de elegibilidade</t>
  </si>
  <si>
    <t>ARTDF-475</t>
  </si>
  <si>
    <t>SGGS-15687</t>
  </si>
  <si>
    <t>[INC0770382]Tenho um Erro/Problema com o PTC - Dynamics Athenas - Evasão</t>
  </si>
  <si>
    <t>SGGS-15684</t>
  </si>
  <si>
    <t>[INC0769909]Tenho um Erro/Problema com o PTC - Dynamics Athenas - Alocação e disponibilização de disciplinas</t>
  </si>
  <si>
    <t>SGGS-15683</t>
  </si>
  <si>
    <t>[INC0769110]Tenho um Erro/Problema com o PTC - Dynamics Athenas - Alocação e disponibilização de disciplinas</t>
  </si>
  <si>
    <t>SGGS-15682</t>
  </si>
  <si>
    <t>[INC0766794]Tenho um Erro/Problema com o PTC - Ambiente do Aluno / AVA Sofia - Visão de disciplinas</t>
  </si>
  <si>
    <t>SGGS-15671</t>
  </si>
  <si>
    <t>[Controladora Eventos][SECR][SF]Migrar program-enrollment-updated para service na Function AKS e integrar com orquestrador (Rematrícula)</t>
  </si>
  <si>
    <t>SGGS-15663</t>
  </si>
  <si>
    <t>[INC0770255]Tenho um Erro/Problema no Dynamics - Captar - Inscrição</t>
  </si>
  <si>
    <t>SGGS-15653</t>
  </si>
  <si>
    <t>[INC0770448]Tenho um Erro/Problema com o PTC - Dynamics Athenas - Alocação e disponibilização de disciplinas</t>
  </si>
  <si>
    <t>SGGS-15646</t>
  </si>
  <si>
    <t>[INC0769104]Tenho um Erro/Problema com o PTC - Dynamics Athenas - Alocação e disponibilização de disciplinas</t>
  </si>
  <si>
    <t>SGGS-15642</t>
  </si>
  <si>
    <t>[INC0769970]Tenho um Erro/Problema com o PTC - Dynamics Athenas - Instabilidade Sistêmica no Dynamics</t>
  </si>
  <si>
    <t>SGGS-15640</t>
  </si>
  <si>
    <t>[INC0769109]Tenho um Erro/Problema com o Sistema - PDA:Portal do aluno - Graduação - Erro ao Solicitar Serviço</t>
  </si>
  <si>
    <t>SGGS-15625</t>
  </si>
  <si>
    <t>[INC0770012]Tenho um Erro/Problema com o PTC - Dynamics Athenas - Documentos Acadêmicos - Serviços</t>
  </si>
  <si>
    <t>SGGS-15622</t>
  </si>
  <si>
    <t>[INC0768709]Tenho um Erro/Problema com o PTC - Ambiente do Aluno / AVA Sofia - Visão de disciplinas</t>
  </si>
  <si>
    <t>SGGS-15620</t>
  </si>
  <si>
    <t>[INC0768772]Tenho um Erro/Problema com o PTC - Dynamics Athenas - Instabilidade Sistêmica no Dynamics</t>
  </si>
  <si>
    <t>SGGS-15618</t>
  </si>
  <si>
    <t>[Ativação de Matricula][1,2] Acompanhamento de teste integrado</t>
  </si>
  <si>
    <t>ARTSG-267</t>
  </si>
  <si>
    <t>SGGS-15603</t>
  </si>
  <si>
    <t>[SGGS] SP 26.1.6;[SGGS] SP 26.2.4;[SGGS] SP 26.2.3;[SGGS] SP 26.3.1;[SGGS] SP 26.2.2;[SGGS] SP 26.2.1;[SGGS] SP 26.2.6;[SGGS] SP 26.2.5</t>
  </si>
  <si>
    <t>SGGS-15594</t>
  </si>
  <si>
    <t>[SGGS] SP 26.1.6;[SGGS] SP 26.2.4;[SGGS] SP 26.2.3;[SGGS] SP 26.3.1;[SGGS] SP 26.2.2;[SGGS] SP 26.2.1;[SGGS] SP 26.3.2;[SGGS] SP 26.2.6;[SGGS] SP 26.2.5</t>
  </si>
  <si>
    <t>[INC0768961]Tenho um Erro/Problema com o PTC - Dynamics Athenas - Rematrícula</t>
  </si>
  <si>
    <t>SGGS-15587</t>
  </si>
  <si>
    <t>[INC0768780]Tenho um Erro/Problema com o PTC - Dynamics Athenas - Documentos Acadêmicos - Serviços</t>
  </si>
  <si>
    <t>SGGS-15586</t>
  </si>
  <si>
    <t>[INC0768775]Tenho um Erro/Problema com o PTC - Dynamics Athenas - Documentos Acadêmicos - Serviços</t>
  </si>
  <si>
    <t>SGGS-15585</t>
  </si>
  <si>
    <t>[INC0768737]Tenho um Erro/Problema com o PTC - Dynamics Athenas - Documentos Acadêmicos - Serviços</t>
  </si>
  <si>
    <t>SGGS-15573</t>
  </si>
  <si>
    <t>[INC0768412]Tenho um Erro/Problema com o PTC - Dynamics Athenas - Alocação e disponibilização de disciplinas</t>
  </si>
  <si>
    <t>SGGS-15568</t>
  </si>
  <si>
    <t>[INC0768618]Tenho um Erro/Problema com o PTC - Dynamics Athenas - Alocação e disponibilização de disciplinas</t>
  </si>
  <si>
    <t>SGGS-15567</t>
  </si>
  <si>
    <t>[INC0768539]Tenho um Erro/Problema com o PTC - Dynamics Athenas - Alocação e disponibilização de disciplinas</t>
  </si>
  <si>
    <t>SGGS-15548</t>
  </si>
  <si>
    <t>[Rematricula][30] Alterar forma de validar confirmação de envio de evento re-enrollment-offer-type-reviewed</t>
  </si>
  <si>
    <t>ARTSG-180</t>
  </si>
  <si>
    <t>SGGS-15541</t>
  </si>
  <si>
    <t>[Rematricula][7,9][GA] Atualizar Flow de Reprocessamento para enviar mensagem a servicebus</t>
  </si>
  <si>
    <t>SGGS-15540</t>
  </si>
  <si>
    <t>[Rematricula][7,9,22][GA] Transportar Regra de Atualização de status Checklist da Rematricula conforme os Eventos Recebidos</t>
  </si>
  <si>
    <t>SGGS-15538</t>
  </si>
  <si>
    <t>[Rematricula][7,9,22][GA] Transportar regra de gatilho dos eventos de Rematricula para Plugin Async</t>
  </si>
  <si>
    <t>SGGS-15532</t>
  </si>
  <si>
    <t>[Autoserviço][10][GA] Refatorar tratamento de erro no flow de [SECR] [SF] [PRODUCER] [student-id-card-canceled] Cancelamento de Carteirinha</t>
  </si>
  <si>
    <t>SGGS-15531</t>
  </si>
  <si>
    <t>[Autoserviço][10] Refatorar tratamento de erro no flow de [SECR] [SF] Popular documento de Carteirinha Digital</t>
  </si>
  <si>
    <t>SGGS-15528</t>
  </si>
  <si>
    <t>[Autoserviços][10] Refatorar tratamento de erro no flow de [SECR] [SF] - Gerar documento de Carteirinha Digital</t>
  </si>
  <si>
    <t>SGGS-15527</t>
  </si>
  <si>
    <t>[Autoserviços][1][GA] Refatorar tratamento de erro no flow de [SECR][SF] - Popula Atestado de Matrícula ou Vínculo</t>
  </si>
  <si>
    <t>SGGS-15512</t>
  </si>
  <si>
    <t>[INC0767919]Tenho um Erro/Problema no Dynamics - Gestão de unidades - Reportar um erro/problema</t>
  </si>
  <si>
    <t>SGGS-15506</t>
  </si>
  <si>
    <t>[INC0767916]Tenho um Erro/Problema com o PTC - Ambiente do Aluno / AVA Sofia - Login/senha</t>
  </si>
  <si>
    <t>SGGS-15501</t>
  </si>
  <si>
    <t>[INC0767674]Tenho um Erro/Problema com o PTC - Dynamics Athenas - Instabilidade Sistêmica no Dynamics</t>
  </si>
  <si>
    <t>SGGS-15492</t>
  </si>
  <si>
    <t>[INC0767569]Tenho um Erro/Problema com o PTC - Dynamics Athenas - Alocação e disponibilização de disciplinas</t>
  </si>
  <si>
    <t>SGGS-15491</t>
  </si>
  <si>
    <t>[INC0767808]Tenho um Erro/Problema com o PTC - Dynamics Athenas - Alocação e disponibilização de disciplinas</t>
  </si>
  <si>
    <t>SGGS-15482</t>
  </si>
  <si>
    <t>Matriz curricular - Alguma informação na matriz que está faltando informação. A matriz está cadastrada.</t>
  </si>
  <si>
    <t>SGGS-15483</t>
  </si>
  <si>
    <t>SGGS-15468</t>
  </si>
  <si>
    <t>[INC0766190]Tenho um Erro/Problema com o PTC - Dynamics Athenas - Problema na parametrização da matriz</t>
  </si>
  <si>
    <t>SGGS-15446</t>
  </si>
  <si>
    <t>[INC0766245]Tenho um Erro/Problema com o PTC - Ingresso - Captação - Backoffice</t>
  </si>
  <si>
    <t>SGGS-15445</t>
  </si>
  <si>
    <t>[INC0766247]Tenho um Erro/Problema com o PTC - Ingresso - Captação - Backoffice</t>
  </si>
  <si>
    <t>SGGS-15359</t>
  </si>
  <si>
    <t>[INC0764755]Tenho um Erro/Problema com o PTC - Ingresso - Captação - Área do Candidato</t>
  </si>
  <si>
    <t>SGGS-15343</t>
  </si>
  <si>
    <t>[INC0765138]Tenho um Erro/Problema com o PTC - Dynamics Athenas - Rematrícula</t>
  </si>
  <si>
    <t>SGGS-15316</t>
  </si>
  <si>
    <t>Monitoria que a data início de renovação de rematrícula do Semanal está correta</t>
  </si>
  <si>
    <t>SGGS-14880</t>
  </si>
  <si>
    <t>[SEC][Secretaria][SGGS] - Atualização da planilha de produtos</t>
  </si>
  <si>
    <t>SDIA-1115</t>
  </si>
  <si>
    <t>SGGS-14612</t>
  </si>
  <si>
    <t>[SEC GA] Criação de Nova Tela Curso MEC</t>
  </si>
  <si>
    <t>SGGS-11042</t>
  </si>
  <si>
    <t>[SEC GA] Relacionamento entre Curso x Curso MEC</t>
  </si>
  <si>
    <t>SGGS-7611</t>
  </si>
  <si>
    <t>[SEC GA][Integração] Revisão do contrato academic-program-emec-created</t>
  </si>
  <si>
    <t>SGGS-7610</t>
  </si>
  <si>
    <t>[SEC GA][Integração] Revisão do contrato program-enrollment-updated</t>
  </si>
  <si>
    <t>SGTB-2811</t>
  </si>
  <si>
    <t>[SGTB] PI 4/26</t>
  </si>
  <si>
    <t>[SGTB] SP 26.4.6</t>
  </si>
  <si>
    <t>SGTB-2810</t>
  </si>
  <si>
    <t>SGTB-2809</t>
  </si>
  <si>
    <t>SGTB-47</t>
  </si>
  <si>
    <t>SGTB-46</t>
  </si>
  <si>
    <t>SGTB-45</t>
  </si>
  <si>
    <t>[SGTB] PI 1/27</t>
  </si>
  <si>
    <t>SGTB-44</t>
  </si>
  <si>
    <t>SGSE-2349</t>
  </si>
  <si>
    <t>SGSE-2251</t>
  </si>
  <si>
    <t>SGSE-2246</t>
  </si>
  <si>
    <t>SGSE-2245</t>
  </si>
  <si>
    <t>SGSE-2080</t>
  </si>
  <si>
    <t>SGSE-2079</t>
  </si>
  <si>
    <t>SGSE-2078</t>
  </si>
  <si>
    <t>SGGU-7686</t>
  </si>
  <si>
    <t>SGGU-7578</t>
  </si>
  <si>
    <t>[SGGU] PI 4/26</t>
  </si>
  <si>
    <t>[SGGU] SP 26.4.6</t>
  </si>
  <si>
    <t>SGGU-7577</t>
  </si>
  <si>
    <t>[SGGU] SP 26.4.5</t>
  </si>
  <si>
    <t>SGGU-7576</t>
  </si>
  <si>
    <t>SGGU-7575</t>
  </si>
  <si>
    <t>SGGU-5328</t>
  </si>
  <si>
    <t>SGGU-5327</t>
  </si>
  <si>
    <t>SGGU-5322</t>
  </si>
  <si>
    <t>SGGU-3920</t>
  </si>
  <si>
    <t>SGGS-16661</t>
  </si>
  <si>
    <t>SGGS-16471</t>
  </si>
  <si>
    <t>SGGS-16450</t>
  </si>
  <si>
    <t>SGGS-15613</t>
  </si>
  <si>
    <t>[SGGS] PI 1/27</t>
  </si>
  <si>
    <t>SGGS-15612</t>
  </si>
  <si>
    <t>SGGS-15611</t>
  </si>
  <si>
    <t>SGGS-15610</t>
  </si>
  <si>
    <t>SGGS-15609</t>
  </si>
  <si>
    <t>SGGS-12265</t>
  </si>
  <si>
    <t>SGGS-12264</t>
  </si>
  <si>
    <t>SGGS-12263</t>
  </si>
  <si>
    <t>SGGS-12262</t>
  </si>
  <si>
    <t>SGGS-7647</t>
  </si>
  <si>
    <t>SGGS-7646</t>
  </si>
  <si>
    <t>SGGS-7645</t>
  </si>
  <si>
    <t>SGGS-7644</t>
  </si>
  <si>
    <t>SGGS-7643</t>
  </si>
  <si>
    <t>SGGS-7642</t>
  </si>
  <si>
    <t>SGGS-7641</t>
  </si>
  <si>
    <t>SGGS-7640</t>
  </si>
  <si>
    <t>SGGS-7639</t>
  </si>
  <si>
    <t>SGGS-7638</t>
  </si>
  <si>
    <t>SGGS-7637</t>
  </si>
  <si>
    <t>SGGS-7636</t>
  </si>
  <si>
    <t>SGGS-7635</t>
  </si>
  <si>
    <t>SGGS-7634</t>
  </si>
  <si>
    <t>SGGS-7633</t>
  </si>
  <si>
    <t>SGGS-7632</t>
  </si>
  <si>
    <t>SGGS-7631</t>
  </si>
  <si>
    <t>SGGS-7630</t>
  </si>
  <si>
    <t>SGGS-7629</t>
  </si>
  <si>
    <t>SGGS-7628</t>
  </si>
  <si>
    <t>SGGS-7627</t>
  </si>
  <si>
    <t>SGGS-7626</t>
  </si>
  <si>
    <t>SGGS-7625</t>
  </si>
  <si>
    <t>SGGS-7624</t>
  </si>
  <si>
    <t>SGGS-7623</t>
  </si>
  <si>
    <t>SGGS-7622</t>
  </si>
  <si>
    <t>SGGS-7620</t>
  </si>
  <si>
    <t>SGGS-7619</t>
  </si>
  <si>
    <t>SGGS-7617</t>
  </si>
  <si>
    <t>SGGS-3105</t>
  </si>
  <si>
    <t>Start date (Epic)</t>
  </si>
  <si>
    <t>Data de início</t>
  </si>
  <si>
    <t>Data de Entrega</t>
  </si>
  <si>
    <t>Must Win Battles</t>
  </si>
  <si>
    <t>[GU] Incluir nos logs dos flows/plugins a informação da tabela de origem</t>
  </si>
  <si>
    <t>[ART] Jornada Secretaria e Gestor de Unidades</t>
  </si>
  <si>
    <t>[ARTSG] PI 3/26;[ARTSG] PI 4/26</t>
  </si>
  <si>
    <t>26 - SER UMA ORGANIZAÇÃO SIMPLES, EFICIENTE E ÁGIL</t>
  </si>
  <si>
    <t>[GU] Implementar frame para visualizar os eventos que trafegaram pelo backbone</t>
  </si>
  <si>
    <t>[Avanade] Refatorar Plugins por: otimizar query, updates, aplicar solid quando possível e melhores praticas</t>
  </si>
  <si>
    <t>[ARTSG] PI 2/26;[ARTSG] PI 3/26</t>
  </si>
  <si>
    <t>ARTSG-172</t>
  </si>
  <si>
    <t>[Ci&amp;t] Replatform e Otimização do Processo de Alocação de Disciplinas</t>
  </si>
  <si>
    <t xml:space="preserve">  [RADE CMED]Integração Sistema Medicina com Olimpo -Retorno de notas e Frequência</t>
  </si>
  <si>
    <t>Pronto</t>
  </si>
  <si>
    <t>00 - Não se aplica</t>
  </si>
  <si>
    <t>SGTB-61</t>
  </si>
  <si>
    <t>[Prisma]Correções no fluxo de exclusão de perfil corporativo e migração para Java 17</t>
  </si>
  <si>
    <t xml:space="preserve">[GU] Integrar Mediador Pedagógico em todas as Unidades que possui vínculo de matrícula no RM </t>
  </si>
  <si>
    <t>[GU] Estabilizar deploy: Reduzir tempo e Ajustar variáveis de ambiente</t>
  </si>
  <si>
    <t>[ARTSG] PI 3/26</t>
  </si>
  <si>
    <t>[GA] Refator o Plug-in GestorRematricula</t>
  </si>
  <si>
    <t>[GA] Redefinição de regras e solução do processo de Rematrícula</t>
  </si>
  <si>
    <t>[ARTPT] PI 3/25;[ARTPT] PI 4/25;[ARTPT] PI 1/26;[ARTPT] PI 2/26;[ARTPT] PI 3/26</t>
  </si>
  <si>
    <t>[THB PI 3/26] [TP] Executar a migração em massa de alunos de polos distratados</t>
  </si>
  <si>
    <t>[KT R66 e THB] Passagem de processos de secretaria de R66 para Thunderbolts</t>
  </si>
  <si>
    <t>[Thunderbolts] [Route66] [MEC Regulatório] Realizar transmissão as informações de SBTEC para UNIFESP</t>
  </si>
  <si>
    <t>[GA] [ENT] [GU] Ajustar a turma do aluno na matricula (Unificação Dia da Semana WEB)</t>
  </si>
  <si>
    <t>Demandas de SI - PI 26.3 - Jornada Secretaria</t>
  </si>
  <si>
    <t xml:space="preserve">[Segurança da Informação] AppSec </t>
  </si>
  <si>
    <t>[SDIA] PI 3/26</t>
  </si>
  <si>
    <t xml:space="preserve">[CNPJ] Adequar os sistemas para salvar o CNPJ Alfanumérico </t>
  </si>
  <si>
    <t>[GA][GE][Aloc. Disciplina] Remoção da obrigatoriedade de docente na alocação de disciplinas</t>
  </si>
  <si>
    <t>[GA][GE][GU] Refatorar flows buscando otimização de consultas, diminuindo steps desnecessarios</t>
  </si>
  <si>
    <t>[GA][GE][GU] Refatorar requisições de flows filhos, incluindo try catch para tratamento de exceção e retorno para flow pai</t>
  </si>
  <si>
    <t>[GA] Reestruturar o processo de reenvio ao SAP</t>
  </si>
  <si>
    <t>[GE][GA] Garantir o acesso do Aluno ao AVA com suas respectivas disciplinas alocadas para inicio do estudo no semestre, através de um checklist e orquestrador de eventos(Quick-Win)</t>
  </si>
  <si>
    <t>SGTP-18097</t>
  </si>
  <si>
    <t xml:space="preserve">[SEC][SAST][SGTP] portal-unificado - Corrigir vulnerabilidades MEDIUM em backlog </t>
  </si>
  <si>
    <t>[SGTP] PI 2/26</t>
  </si>
  <si>
    <t>SGTP-18088</t>
  </si>
  <si>
    <t xml:space="preserve">[SEC][SCA][SGTP] extranet - Corrigir vulnerabilidades HIGH em backlog </t>
  </si>
  <si>
    <t>SGTP-18087</t>
  </si>
  <si>
    <t xml:space="preserve">[SEC][SCA][SGTP] extranet - Corrigir vulnerabilidades CRITICAL em backlog </t>
  </si>
  <si>
    <t>SGTP-17194</t>
  </si>
  <si>
    <t>[SEC][SCA][SGTP] adm-boletim-ead - Corrigir vulnerabilidades CRITICAL em backlog [API DESCONTINUADA]</t>
  </si>
  <si>
    <t>SGTP-17193</t>
  </si>
  <si>
    <t>[SEC][SCA][SGTP] adm-auth-ead - Corrigir vulnerabilidades CRITICAL em backlog [API DESCONTINUADA]</t>
  </si>
  <si>
    <t>SGTP-17192</t>
  </si>
  <si>
    <t>[SEC][SCA][SGTP] adm-auth-ead - Corrigir vulnerabilidades CRITICAL em backlog - API DESCONTINUADA</t>
  </si>
  <si>
    <t>SGTP-17191</t>
  </si>
  <si>
    <t xml:space="preserve">[SEC][SAST][SGTP] krt-adm-colacaodigitalsender-ead - Corrigir vulnerabilidades MEDIUM em backlog </t>
  </si>
  <si>
    <t>SGTP-17190</t>
  </si>
  <si>
    <t xml:space="preserve">[SEC][SAST][SGTP] krt-adm-colacaodigitalcontrole-ead - Corrigir vulnerabilidades MEDIUM em backlog </t>
  </si>
  <si>
    <t>SGTP-17189</t>
  </si>
  <si>
    <t xml:space="preserve">[SEC][SAST][SGTP] krt-adm-autoatt-solicitacaoservico-quantidade - Corrigir vulnerabilidades MEDIUM em backlog </t>
  </si>
  <si>
    <t>SGTP-17188</t>
  </si>
  <si>
    <t xml:space="preserve">[SEC][SAST][SGTP] krt-adm-autoatt-financeiro-servicopreco - Corrigir vulnerabilidades MEDIUM em backlog </t>
  </si>
  <si>
    <t>SGTP-17187</t>
  </si>
  <si>
    <t xml:space="preserve">[SEC][SAST][SGTP] krt-adm-autoatt-atestadomatricula-validacao - Corrigir vulnerabilidades MEDIUM em backlog </t>
  </si>
  <si>
    <t>SGTP-17175</t>
  </si>
  <si>
    <t xml:space="preserve">[SEC][SAST][SGTP] adm-boletim-ead-projetos - Corrigir vulnerabilidades MEDIUM em backlog </t>
  </si>
  <si>
    <t>SGTH-11891</t>
  </si>
  <si>
    <t>[SEC][SAST][SGTH] krt-adm-portalprofessor - Corrigir vulnerabilidades MEDIUM em backlog</t>
  </si>
  <si>
    <t>[Jornada Secretaria e Gestor de Unidades] Thanos</t>
  </si>
  <si>
    <t>SGTH-11889</t>
  </si>
  <si>
    <t>[SEC][SAST][SGTH] extranet - Corrigir vulnerabilidades MEDIUM em backlog</t>
  </si>
  <si>
    <t>SGTH-11214</t>
  </si>
  <si>
    <t>[SEC][SAST][SGTH] krt-jornadmin-ajustedehorario-ajhfront - Corrigir vulnerabilidades MEDIUM em backlog  - API DESCONTINUADA</t>
  </si>
  <si>
    <t>SGTB-194</t>
  </si>
  <si>
    <t xml:space="preserve">[SEC][SAST][SGTP] krt-adm-autoatt-atestadomatricula-solicitacao - Corrigir vulnerabilidades MEDIUM em backlog </t>
  </si>
  <si>
    <t>SGTB-193</t>
  </si>
  <si>
    <t xml:space="preserve">[SEC][SAST][SGTP] krt-adm-autoatt-atestadomatricula-geradocumento - Corrigir vulnerabilidades MEDIUM em backlog </t>
  </si>
  <si>
    <t>SGTB-192</t>
  </si>
  <si>
    <t xml:space="preserve">[SEC][SAST][SGTP] krt-adm-autoatt-atestadomatricula-deferimento - Corrigir vulnerabilidades MEDIUM em backlog </t>
  </si>
  <si>
    <t>SGTB-191</t>
  </si>
  <si>
    <t xml:space="preserve">[SEC][SAST][SGTP] krt-adm-analisecurricular-integration - Corrigir vulnerabilidades MEDIUM em backlog </t>
  </si>
  <si>
    <t>SGTB-190</t>
  </si>
  <si>
    <t xml:space="preserve">[SEC][SAST][SGTP] colaborar-web-lms - Corrigir vulnerabilidades MEDIUM em backlog </t>
  </si>
  <si>
    <t>SGTB-189</t>
  </si>
  <si>
    <t xml:space="preserve">[SEC][SAST][SGTP] adm-solicitacao-servico-ead - Corrigir vulnerabilidades MEDIUM em backlog </t>
  </si>
  <si>
    <t>SGTB-188</t>
  </si>
  <si>
    <t xml:space="preserve">[SEC][SAST][SGTP] adm-solicitacao-deferimento-ead - Corrigir vulnerabilidades MEDIUM em backlog </t>
  </si>
  <si>
    <t>SGTB-187</t>
  </si>
  <si>
    <t xml:space="preserve">[SEC][SAST][SGTP] adm-listadoc-ead - Corrigir vulnerabilidades MEDIUM em backlog </t>
  </si>
  <si>
    <t>SGTB-186</t>
  </si>
  <si>
    <t xml:space="preserve">[SEC][SAST][SGTP] adm-geradoc-ead - Corrigir vulnerabilidades MEDIUM em backlog </t>
  </si>
  <si>
    <t>SGTB-185</t>
  </si>
  <si>
    <t xml:space="preserve">[SEC][SAST][SGTP] adm-financeiro-ead - Corrigir vulnerabilidades MEDIUM em backlog </t>
  </si>
  <si>
    <t>SGTB-184</t>
  </si>
  <si>
    <t xml:space="preserve">[SEC][SAST][SGTP] adm-diploma-digital-cobranca - Corrigir vulnerabilidades MEDIUM em backlog </t>
  </si>
  <si>
    <t>SGTB-183</t>
  </si>
  <si>
    <t xml:space="preserve">[SEC][SAST][SGTP] adm-boletim-ead-extrato-disciplinas - Corrigir vulnerabilidades MEDIUM em backlog </t>
  </si>
  <si>
    <t>SGTB-182</t>
  </si>
  <si>
    <t xml:space="preserve">[SEC][SAST][SGTP] adm-boletim-ead-disciplinas - Corrigir vulnerabilidades MEDIUM em backlog </t>
  </si>
  <si>
    <t>SGTB-181</t>
  </si>
  <si>
    <t xml:space="preserve">[SEC][SAST][SGTP] adm-boletim-ead - Corrigir vulnerabilidades MEDIUM em backlog </t>
  </si>
  <si>
    <t>SGTB-180</t>
  </si>
  <si>
    <t xml:space="preserve">[SEC][SAST][SGTP] krt-adm-auth-ead - Corrigir vulnerabilidades MEDIUM em backlog </t>
  </si>
  <si>
    <t>SGTB-179</t>
  </si>
  <si>
    <t xml:space="preserve">[SEC][SAST][SGTP] adm-auth-ead - Corrigir vulnerabilidades MEDIUM em backlog </t>
  </si>
  <si>
    <t>SGTB-178</t>
  </si>
  <si>
    <t xml:space="preserve">[SEC][SAST][SGTP] adm-aluno-status-doc-ead - Corrigir vulnerabilidades MEDIUM em backlog </t>
  </si>
  <si>
    <t>SGTB-177</t>
  </si>
  <si>
    <t xml:space="preserve">[SEC][SAST][SGTP] adm-aluno-registro-diploma - Corrigir vulnerabilidades MEDIUM em backlog </t>
  </si>
  <si>
    <t>SGTB-176</t>
  </si>
  <si>
    <t xml:space="preserve">[SEC][SAST][SGTP] adm-aluno-redirect-ava - Corrigir vulnerabilidades MEDIUM em backlog </t>
  </si>
  <si>
    <t>SGTB-175</t>
  </si>
  <si>
    <t xml:space="preserve">[SEC][SAST][SGTP] adm-aluno-carga-horaria-aco-ead - Corrigir vulnerabilidades MEDIUM em backlog </t>
  </si>
  <si>
    <t>SGSE-3821</t>
  </si>
  <si>
    <t>[SEC][QA][Secretaria][SGSE] - Testes de Segurança PI 26.3</t>
  </si>
  <si>
    <t>SGSE-3116</t>
  </si>
  <si>
    <t>[SEC][QA][Secretaria][SGSE] - Testes de Segurança PI 26.2</t>
  </si>
  <si>
    <t>SGGS-16467</t>
  </si>
  <si>
    <t>[SEC][QA][Secretaria][SGGS] - Testes de Segurança PI 26.3</t>
  </si>
  <si>
    <t>SGGS-15138</t>
  </si>
  <si>
    <t>[SEC][SAST][SGGS] secr-academic-program-emec-updated-producer - Corrigir vulnerabilidades MEDIUM em backlog</t>
  </si>
  <si>
    <t>SGGS-15136</t>
  </si>
  <si>
    <t>[SEC][SAST][SGGS] secr-academic-program-emec-created-producer - Corrigir vulnerabilidades MEDIUM em backlog</t>
  </si>
  <si>
    <t>SGGS-15009</t>
  </si>
  <si>
    <t>[SEC][QA][Secretaria][SGGS] - Testes de Segurança PI 26.2</t>
  </si>
  <si>
    <t>SGTB-84</t>
  </si>
  <si>
    <t>[SGTB] PI 2/26</t>
  </si>
  <si>
    <t>[SGTB] SP 26.2.5</t>
  </si>
  <si>
    <t>ASR6-14998</t>
  </si>
  <si>
    <t>[Thanos] KT processos de secretaria</t>
  </si>
  <si>
    <t>[Jornada Atendimento e Serviços] Route 66</t>
  </si>
  <si>
    <t>[ASR6] PI 2/26</t>
  </si>
  <si>
    <t>[ASR66] SP 26.2.5</t>
  </si>
  <si>
    <t>SGSE-3692</t>
  </si>
  <si>
    <t>[DT- Aloc. de disciplina] Tela de estoque de disciplinas indiponivel nos ambientes de QA e HML</t>
  </si>
  <si>
    <t>[SGSE] PI 2/26</t>
  </si>
  <si>
    <t>[SGSE] SP 26.2.3</t>
  </si>
  <si>
    <t>SGSE-3414</t>
  </si>
  <si>
    <t>[DT - Aloc. Disciplina] Ajustar fluxo de envio (Solution Aloc. Disc.) para disparar evento course-offering-primary-faculty-updated (Producer a ser criado SGSE-3412) ao vincular o docente para disciplinas cursando</t>
  </si>
  <si>
    <t>[SGSE] SP 26.2.4</t>
  </si>
  <si>
    <t>SGSE-3412</t>
  </si>
  <si>
    <t>[DT - Aloc. Disciplina] Criar infra-estrutura do contrato course-offering-primary-faculty-updated (Producer)</t>
  </si>
  <si>
    <t>SGSE-3406</t>
  </si>
  <si>
    <t>[DT - Aloc. Disciplinas] Vincular docente em disciplinas com status Cursando, Aprovado e Reprovado</t>
  </si>
  <si>
    <t>SGSE-3385</t>
  </si>
  <si>
    <t>[DT - Aloc. Disciplina] Otimização da rotina de vinculação de docente em disciplinas regulares e optativa (performance e escalabilidade)</t>
  </si>
  <si>
    <t>SGSE-3380</t>
  </si>
  <si>
    <t xml:space="preserve">[DT - Aloc. Disciplinas] Permitir que uma disciplina seja Alocada sem docente vinculado </t>
  </si>
  <si>
    <t>BBBE-5870</t>
  </si>
  <si>
    <t>[ARTSG-270] Deploy de contratos para HML</t>
  </si>
  <si>
    <t>[BBBE] SP 26.3.1</t>
  </si>
  <si>
    <t>BBBE-5633</t>
  </si>
  <si>
    <t>[ARTSG-270][Alteração de contrato] course-offering-connection-created</t>
  </si>
  <si>
    <t>[BBBE] SP 26.2.2</t>
  </si>
  <si>
    <t>BBBE-5632</t>
  </si>
  <si>
    <t xml:space="preserve">[ARTSG-270][Alteração de contrato] course-offering-primary-faculty-updated </t>
  </si>
  <si>
    <t>BBBE-5627</t>
  </si>
  <si>
    <t>[ARTSG-270][Alinhamento de contrato] Remoção da obrigatoriedade de docente na alocação de disciplinas</t>
  </si>
  <si>
    <t>[BBBE] SP 26.2.1</t>
  </si>
  <si>
    <t>ASAT-12233</t>
  </si>
  <si>
    <t>[Backend] Sofia não retorna o protocolo da ocorrência ao solicitar Histórico Escolar — nenhuma Ocorrência é criada em Athenas</t>
  </si>
  <si>
    <t>Exceção</t>
  </si>
  <si>
    <t>ARTSG-280</t>
  </si>
  <si>
    <t>Necessário criação de Infra Estrutura completa (CI - CD)</t>
  </si>
  <si>
    <t>Assumido</t>
  </si>
  <si>
    <t>[ARTSG] PI 2/26</t>
  </si>
  <si>
    <t>APIN-13868</t>
  </si>
  <si>
    <t>[APIN] PI 3/26</t>
  </si>
  <si>
    <t>[APIN] SP 26.3.2</t>
  </si>
  <si>
    <t>APIN-13838</t>
  </si>
  <si>
    <t>[ARTSG-270] Disciplina alocada sem docente atualiza para Cursando em Athenas, mas não reflete na Ava Sofia</t>
  </si>
  <si>
    <t>APIN-13192</t>
  </si>
  <si>
    <t>[QA] Teste ARTSG-270</t>
  </si>
  <si>
    <t>[APIN] SP 26.3.1</t>
  </si>
  <si>
    <t>APIN-13171</t>
  </si>
  <si>
    <t>[Backend] Remover obrigatoriedade de professor na alocação</t>
  </si>
  <si>
    <t>[APIN] PI 2/26</t>
  </si>
  <si>
    <t>[APIN] SP 26.2.3</t>
  </si>
  <si>
    <t>SGTB-60</t>
  </si>
  <si>
    <t>[PRISMA] Correção da inativação via tela do perfil Corporativo - Java 8/17</t>
  </si>
  <si>
    <t>SGTB-59</t>
  </si>
  <si>
    <t>[PRISMA] Spike views relativas ao Dynamics (Athenas e Captar)</t>
  </si>
  <si>
    <t>[SGTB] SP 26.2.1</t>
  </si>
  <si>
    <t>SGTB-58</t>
  </si>
  <si>
    <t xml:space="preserve">[PRISMA] Correção do fluxo de listagem de usuários na tela de Administrativo - Usuários - Listagem com filtros </t>
  </si>
  <si>
    <t>SGTB-48</t>
  </si>
  <si>
    <t>PRISMA [DÉBITO TÉCNICO] - Ajustes em Comunicados(Selecionar Sub-Categoria) após migração para Java 17</t>
  </si>
  <si>
    <t>SGTB-78</t>
  </si>
  <si>
    <t>[MEC SBTEC ] Criar consulta para disponibilizar as informações para o time de Dados - Histórico Acadêmico/ Atividade Complementar</t>
  </si>
  <si>
    <t>[SGTB] SP 26.2.2</t>
  </si>
  <si>
    <t>SGTB-77</t>
  </si>
  <si>
    <t>[MEC SBTEC] Criar consulta para disponibilizar as informações para o time de Dados - Ficha Academica</t>
  </si>
  <si>
    <t>SGTB-76</t>
  </si>
  <si>
    <t>[MEC SBTEC] Enabler - DexPara de Informações Ficha Academia x Histórico</t>
  </si>
  <si>
    <t>ASR6-14979</t>
  </si>
  <si>
    <t>[SBTEC] [Diplomas] Inativação de dados nos SRD (Olimpo)</t>
  </si>
  <si>
    <t>[ASR66] SP 26.2.4</t>
  </si>
  <si>
    <t>ASR6-14978</t>
  </si>
  <si>
    <t>[SBTEC] [Diplomas] Suporte e acompanhamento de coleta de dados</t>
  </si>
  <si>
    <t>ASR6-14977</t>
  </si>
  <si>
    <t>[SBTEC] [Diplomas] Construção de querys para repasse de dados - SRD Olimpo</t>
  </si>
  <si>
    <t>[ASR66] SP 26.2.3</t>
  </si>
  <si>
    <t>ASR6-14976</t>
  </si>
  <si>
    <t xml:space="preserve">[SBTEC] [Diplomas] Construção de querys para repasse de dados </t>
  </si>
  <si>
    <t>ASR6-14975</t>
  </si>
  <si>
    <t>[SBTEC] [Diplomas] Levantamento de dados de diplomas das IES - SRD Olimpo</t>
  </si>
  <si>
    <t>[ASR66] SP 26.2.2</t>
  </si>
  <si>
    <t>ASR6-14974</t>
  </si>
  <si>
    <t>[SBTEC] [Diplomas] Levantamento de dados de diplomas das IES - SRD SIAE</t>
  </si>
  <si>
    <t>[Logs por Origem] Ajuste por tabela Documentos do Colaborador</t>
  </si>
  <si>
    <t>[Logs por Origem] Ajuste por tabela Alocação de tutor</t>
  </si>
  <si>
    <t>[Logs por Origem] Ajuste por tabela Oferta</t>
  </si>
  <si>
    <t>SGGU-7498</t>
  </si>
  <si>
    <t>[Eventos Backbone] Tópico unit-address-offer-academic-program-created/updated - Function para Recebimento de Partition e Offset dos Eventos Kafka</t>
  </si>
  <si>
    <t>[SGGU] SP 26.4.3</t>
  </si>
  <si>
    <t>SGGU-7497</t>
  </si>
  <si>
    <t>[Eventos Backbone] Tópico unit-created/updated  e unit-addres-offer-conection-created/updated- Function para Recebimento de Partition e Offset dos Eventos Kafka</t>
  </si>
  <si>
    <t>[SGGU] SP 26.4.2</t>
  </si>
  <si>
    <t>SGGU-5314</t>
  </si>
  <si>
    <t>[Eventos Backbone] Desenho layout para apresentação eventos bb</t>
  </si>
  <si>
    <t>SGSE-3329</t>
  </si>
  <si>
    <t>[DT - Aloc. Disciplina][Kroton.Secretaria.AlocacaoDeDisciplinas] - Corrigir query duplicada em GetReprovadas no HelpersAlocacao</t>
  </si>
  <si>
    <t>SGRP-103</t>
  </si>
  <si>
    <t>GestaoPolos.EstruturaOrganizacional.Plugins</t>
  </si>
  <si>
    <t>[Jornada Secretaria e Gestor de Unidades] Refactoring Plugins Dynamics</t>
  </si>
  <si>
    <t>[SGRP] PI 2/26</t>
  </si>
  <si>
    <t>SGRP-102</t>
  </si>
  <si>
    <t>Kroton.Secretaria.Matriz</t>
  </si>
  <si>
    <t>SGRP-101</t>
  </si>
  <si>
    <t>Kroton.Secretaria.Turmas</t>
  </si>
  <si>
    <t>[SGRP] SP 26.3.1</t>
  </si>
  <si>
    <t>SGRP-100</t>
  </si>
  <si>
    <t>Kroton.Secretaria.AlocacaoDeDisciplinas</t>
  </si>
  <si>
    <t>SGRP-99</t>
  </si>
  <si>
    <t>[Atendimento] Kroton.Athenas.ContratosDataProvider</t>
  </si>
  <si>
    <t>[SGRP] SP 26.2.6;[SGRP] SP 26.3.1;[SGRP] SP 26.3.2</t>
  </si>
  <si>
    <t>SGRP-98</t>
  </si>
  <si>
    <t>[Atendimento] BizApp.Kroton.Athenas.ActionSada</t>
  </si>
  <si>
    <t>SGRP-97</t>
  </si>
  <si>
    <t>[Atendimento] Kroton.Athenas.Negociacoes</t>
  </si>
  <si>
    <t>SGRP-96</t>
  </si>
  <si>
    <t>[Secretaria] BizApp.Kroton.Athenas.CheckAssociateDisassociateEntity</t>
  </si>
  <si>
    <t>[SGRP] SP 26.3.1;[SGRP] SP 26.3.3</t>
  </si>
  <si>
    <t>SGRP-95</t>
  </si>
  <si>
    <t>[Secretaria] BizApp.Kroton.Athenas.BuscarGEO</t>
  </si>
  <si>
    <t>SGRP-94</t>
  </si>
  <si>
    <t>[Secretaria] BizApp.Kroton.Athenas.BuscarCEP</t>
  </si>
  <si>
    <t>SGRP-92</t>
  </si>
  <si>
    <t>[Secretaria] BizApp.Kroton.Athenas.PeriodoLetivo</t>
  </si>
  <si>
    <t>SGRP-91</t>
  </si>
  <si>
    <t>[Atendimento] Kroton.Athenas.Beneficios</t>
  </si>
  <si>
    <t>[SGRP] SP 26.2.5;[SGRP] SP 26.2.6;[SGRP] SP 26.3.1;[SGRP] SP 26.3.3</t>
  </si>
  <si>
    <t>SGRP-90</t>
  </si>
  <si>
    <t>[Atendimento] BizApp.Kroton.Athenas.Contato</t>
  </si>
  <si>
    <t>SGRP-87</t>
  </si>
  <si>
    <t>[Secretaria] BizApp.Kroton.Athenas.ActionSada.ActionAPISada</t>
  </si>
  <si>
    <t>SGRP-86</t>
  </si>
  <si>
    <t>[Atendimento] Kroton.Athenas.ActionBolsasParcelas</t>
  </si>
  <si>
    <t>SGRP-85</t>
  </si>
  <si>
    <t>[Atendimento] BizApp.Kroton.Athenas.GerarBoleto</t>
  </si>
  <si>
    <t>SGRP-82</t>
  </si>
  <si>
    <t>[Secretaria] BizApp.Kroton.Athenas.Conta.DuplicidadeCodigoMec</t>
  </si>
  <si>
    <t>SGRP-81</t>
  </si>
  <si>
    <t>[Secretaria] BizApp.Kroton.Athenas.ComponenteMatriz.CriaDisciplinaMapeada</t>
  </si>
  <si>
    <t>[SGRP] SP 26.2.6</t>
  </si>
  <si>
    <t>SGRP-80</t>
  </si>
  <si>
    <t>[Secretaria] BizApp.Kroton.Athenas.RA</t>
  </si>
  <si>
    <t>SGRP-79</t>
  </si>
  <si>
    <t>[Ingresso] BizApp.Kroton.ForcaVendas.ClientePotencial</t>
  </si>
  <si>
    <t>SGRP-77</t>
  </si>
  <si>
    <t>[Atendimento] Kroton.Athenas.MesaDDataProvider</t>
  </si>
  <si>
    <t>[SGRP] SP 26.2.5;[SGRP] SP 26.2.6;[SGRP] SP 26.3.1;[SGRP] SP 26.3.2</t>
  </si>
  <si>
    <t>SGRP-76</t>
  </si>
  <si>
    <t>[Atendimento] Kroton.Athenas.DCMDataProvider</t>
  </si>
  <si>
    <t>SGRP-75</t>
  </si>
  <si>
    <t>[Atendimento] BizApp.Kroton.Athenas.GerarFatura</t>
  </si>
  <si>
    <t>SGRP-72</t>
  </si>
  <si>
    <t>[Secretaria] BizApp.Kroton.Athenas.BizApp.Kroton.Athenas.OfertaTutor.VinculaMatriculaTutor</t>
  </si>
  <si>
    <t>[SGRP] SP 26.2.6;[SGRP] SP 26.3.1;[SGRP] SP 26.3.3</t>
  </si>
  <si>
    <t>SGRP-71</t>
  </si>
  <si>
    <t>[Secretaria] BizApp.Kroton.Athenas.AlocacaoTutor.VerificaPeriodoLetivo</t>
  </si>
  <si>
    <t>SGRP-70</t>
  </si>
  <si>
    <t>[Secretaria] BizApp.Kroton.Athenas.Conta.CriarEquipeProprietariaSobDemanda</t>
  </si>
  <si>
    <t>SGRP-69</t>
  </si>
  <si>
    <t>[Secretaria] BizApp.Kroton.Athenas.Conta.CriarEquipeProprietaria</t>
  </si>
  <si>
    <t>[SGRP] SP 26.2.5;[SGRP] SP 26.2.6</t>
  </si>
  <si>
    <t>SGRP-68</t>
  </si>
  <si>
    <t>[Secretaria] BizApp.Kroton.Athenas.Conta.ActionCriarEquipeProprietaria</t>
  </si>
  <si>
    <t>SGRP-63</t>
  </si>
  <si>
    <t>[Atendimento] Kroton.Atendimento.Ocorrencia</t>
  </si>
  <si>
    <t>SGRP-61</t>
  </si>
  <si>
    <t>[Secretaria] BizApp.Kroton.Athenas.AlocacaoTutor.AtualizaTutorFlow</t>
  </si>
  <si>
    <t>SGRP-60</t>
  </si>
  <si>
    <t>[Secretaria] BizApp.Kroton.Athenas.AlocacaoTutor.AtualizaTutor</t>
  </si>
  <si>
    <t>SGRP-44</t>
  </si>
  <si>
    <t>[DT - Aloc. Disciplina][Kroton.Secretaria.AlocacaoDeDisciplinas] - Padronizar tratamento de exceções e eliminar re-throw sem contexto</t>
  </si>
  <si>
    <t>SGRP-43</t>
  </si>
  <si>
    <t>[Enturmacao][Kroton.Secretaria.Matriz] - Eliminar repositórios instanciados mas não utilizados no GerarMatrizCurricular</t>
  </si>
  <si>
    <t>[SGRP] SP 26.3.1;[SGRP] SP 26.3.2</t>
  </si>
  <si>
    <t>SGRP-42</t>
  </si>
  <si>
    <t>[DT - Turma][Kroton.Secretaria.Turmas] - ControleVeteranoBusiness faz Update sem verificar mudança real no valor</t>
  </si>
  <si>
    <t>SGRP-41</t>
  </si>
  <si>
    <t>[Enturmacao][Kroton.Secretaria.Matriz] - Adicionar paginação na query ObterCargasHorariasDaMatriz do CalcularCargaHorariaService</t>
  </si>
  <si>
    <t>SGRP-40</t>
  </si>
  <si>
    <t>[Enturmacao][Kroton.Secretaria.AlocacaoDeDisciplinas] - Eliminar uso de ColumnSet(true) (all-attributes) nos repositórios</t>
  </si>
  <si>
    <t>SGRP-39</t>
  </si>
  <si>
    <t>[Enturmacao][Kroton.Secretaria.Matriz] - Adicionar tracing estruturado nos plugins AtualizaMatriz e RegistarHistoricoPortarias</t>
  </si>
  <si>
    <t>SGRP-38</t>
  </si>
  <si>
    <t>[DT - Aloc. Disciplina][Kroton.Secretaria.AlocacaoDeDisciplinas] - Eliminar queries repetidas de GetSituacaoDisciplinaByName dentro de loops em HelpersAlocacao</t>
  </si>
  <si>
    <t>SGRP-37</t>
  </si>
  <si>
    <t>[Enturmacao][Kroton.Secretaria.Matriz] - Eliminar código duplicado no RepositoryEnvironmentVariable (métodos GetEnvironmentVariables)</t>
  </si>
  <si>
    <t>SGRP-36</t>
  </si>
  <si>
    <t>[Enturmacao][Kroton.Secretaria.Matriz] - Adicionar validação de MessageName e PrimaryEntityName nos plugins</t>
  </si>
  <si>
    <t>SGRP-35</t>
  </si>
  <si>
    <t>[Enturmacao][Kroton.Secretaria.Matriz] - Otimizar FetchXML do RepositoryMatricula (query com 6 níveis de join)</t>
  </si>
  <si>
    <t>SGRP-34</t>
  </si>
  <si>
    <t>[Enturmacao][Kroton.Secretaria.Matriz] - Refatorar MatrizCurricularBO para eliminar código duplicado e variável estática</t>
  </si>
  <si>
    <t>SGRP-33</t>
  </si>
  <si>
    <t>[Enturmacao][Kroton.Secretaria.Matriz] - Eliminar Update dentro de loop no AtualizaMatriz</t>
  </si>
  <si>
    <t>SGRP-32</t>
  </si>
  <si>
    <t>[DT - Turma][Kroton.Secretaria.Turmas] - Query CTPPossuiTurma retorna coluna desnecessária</t>
  </si>
  <si>
    <t>SGRP-31</t>
  </si>
  <si>
    <t>[Enturmacao][Kroton.Secretaria.Matriz] - Eliminar queries dentro de loop no CriarMapeadorDisciplinas</t>
  </si>
  <si>
    <t>SGRP-30</t>
  </si>
  <si>
    <t>[DT - Aloc. Disciplina][Kroton.Secretaria.AlocacaoDeDisciplinas] - Adicionar top nas FetchXML que esperam registro único</t>
  </si>
  <si>
    <t>SGRP-29</t>
  </si>
  <si>
    <t>[DT - Aloc. Disciplina][Kroton.Secretaria.AlocacaoDeDisciplinas] - Existência de duas classes PluginBase conflitantes no projeto</t>
  </si>
  <si>
    <t>SGRP-28</t>
  </si>
  <si>
    <t>[Enturmacao][Kroton.Secretaria.Matriz] - Adicionar validação de null-safety nos retornos de RetrieveMultiple</t>
  </si>
  <si>
    <t>SGRP-27</t>
  </si>
  <si>
    <t>[Enturmacao][Kroton.Secretaria.Matriz] - Usar Retrieve em vez de RetrieveMultiple quando busca é por ID único</t>
  </si>
  <si>
    <t>SGRP-26</t>
  </si>
  <si>
    <t>[Enturmacao][Kroton.Secretaria.Matriz] - Eliminar queries Dataverse dentro de loops no ActionRelacionarUnidadeEndereco</t>
  </si>
  <si>
    <t>SGRP-25</t>
  </si>
  <si>
    <t>[Enturmacao][Kroton.Secretaria.Matriz] - Remover uso de DateTime.Now no plugin e usar DateTime.UtcNow</t>
  </si>
  <si>
    <t>SGRP-24</t>
  </si>
  <si>
    <t>[Enturmacao][Kroton.Secretaria.Matriz] - Corrigir bug lógico no feature toggle do AtualizarCargaHorariaTotal</t>
  </si>
  <si>
    <t>SGRP-23</t>
  </si>
  <si>
    <t>[DT - Turma][Kroton.Secretaria.Turmas] - WorkflowBase sem tratamento de exceções: falhas silenciosas em workflows</t>
  </si>
  <si>
    <t>SGRP-22</t>
  </si>
  <si>
    <t>[DT - Aloc. Disciplina][Kroton.Secretaria.AlocacaoDeDisciplinas] - Refatorar ActionBotaoGerarEstoque para eliminar queries dentro de loop</t>
  </si>
  <si>
    <t>SGRP-21</t>
  </si>
  <si>
    <t>[DT - Turma][Kroton.Secretaria.Turmas] - Ausência de validação de PrimaryEntityName nos plugins</t>
  </si>
  <si>
    <t>SGRP-20</t>
  </si>
  <si>
    <t>[DT - Aloc. Disciplina][Kroton.Secretaria.AlocacaoDeDisciplinas] - Adicionar paginação nas FetchXML queries do HistoricoCurricularRepository</t>
  </si>
  <si>
    <t>SGRP-19</t>
  </si>
  <si>
    <t>[Enturmacao][Kroton.Secretaria.Matriz] - Adicionar verificação de Depth nos plugins que não possuem</t>
  </si>
  <si>
    <t>SGRP-17</t>
  </si>
  <si>
    <t>[DT - Aloc. Disciplina][Kroton.Secretaria.AlocacaoDeDisciplinas] - Inconsistência de Depth check entre plugins — padronizar verificação</t>
  </si>
  <si>
    <t>SGRP-16</t>
  </si>
  <si>
    <t>[DT - Turma][Kroton.Secretaria.Turmas] - Método ObterNumeroMinimoAlunos não é utilizado: código morto</t>
  </si>
  <si>
    <t>SGRP-15</t>
  </si>
  <si>
    <t>[DT - Turma][Kroton.Secretaria.Turmas] - DomainBase.Trace não inclui Correlation Id: inconsistência de rastreabilidade</t>
  </si>
  <si>
    <t>SGRP-14</t>
  </si>
  <si>
    <t>[Enturmacao][Kroton.Secretaria.Matriz] - Remover campos não utilizados declarados nos plugins (fields mortos)</t>
  </si>
  <si>
    <t>SGRP-13</t>
  </si>
  <si>
    <t>[DT - Turma][Kroton.Secretaria.Turmas] - Instanciação de dependências diretamente nos plugins: violação de DIP</t>
  </si>
  <si>
    <t>[SGRP] PI 3/26</t>
  </si>
  <si>
    <t>SGRP-12</t>
  </si>
  <si>
    <t>[Enturmacao][Kroton.Secretaria.Matriz] - Eliminar chamada de metadata (RetrieveAttributeRequest) dentro da geração de documento HTML</t>
  </si>
  <si>
    <t>SGRP-11</t>
  </si>
  <si>
    <t>[DT - Aloc. Disciplina][Kroton.Secretaria.AlocacaoDeDisciplinas] - Refatorar ActionCalculaCargaHorariaEstoque para eliminar query de carga horária dentro de loop aninhado</t>
  </si>
  <si>
    <t>SGRP-10</t>
  </si>
  <si>
    <t>[Enturmacao][Kroton.Secretaria.Matriz] - Corrigir tratamento de exceções que engole stack trace original</t>
  </si>
  <si>
    <t>SGRP-9</t>
  </si>
  <si>
    <t>[Enturmacao][Kroton.Secretaria.Matriz] - Refatorar validação repetitiva de campos obrigatórios no AptoParaComercializacao</t>
  </si>
  <si>
    <t>SGRP-8</t>
  </si>
  <si>
    <t>[DT - Turma][Kroton.Secretaria.Turmas] - PluginBase perde stack trace original ao re-lançar InvalidPluginExecutionException</t>
  </si>
  <si>
    <t>SGRP-7</t>
  </si>
  <si>
    <t>[DT - Turma][Kroton.Secretaria.Turmas] - EnvironmentVariableRepository não possui interface: acoplamento direto</t>
  </si>
  <si>
    <t>SGRP-6</t>
  </si>
  <si>
    <t>[DT_CRM_1][Refatoração Plugins] PluginWebhook</t>
  </si>
  <si>
    <t>SGRP-5</t>
  </si>
  <si>
    <t>[DT_CRM_1][Refatoração Plugins] PluginBKCtp</t>
  </si>
  <si>
    <t>SGRP-4</t>
  </si>
  <si>
    <t>[DT_CRM_1][Refatoração Plugins] PluginBKOfertaSemi</t>
  </si>
  <si>
    <t>SGRP-3</t>
  </si>
  <si>
    <t>[DT_CRM_1][Refatoração Plugins]  PluginVerificacaoGeradoEmMassa</t>
  </si>
  <si>
    <t>SGRP-2</t>
  </si>
  <si>
    <t>[DT_CRM_1][Refatoração Plugins]  PluginLimparBkAoInativar</t>
  </si>
  <si>
    <t>SGRP-1</t>
  </si>
  <si>
    <t>[DT_CRM_1][Refatoração Plugins]  PluginBKOfertaSemi</t>
  </si>
  <si>
    <t>SGGU-5374</t>
  </si>
  <si>
    <t>[DT_CRM_1][Try Catch] Aplicar try catch consultas apis e conta</t>
  </si>
  <si>
    <t>[SGGU] PI 2/26</t>
  </si>
  <si>
    <t>[SGGU] SP 26.2.3</t>
  </si>
  <si>
    <t>SGGU-5372</t>
  </si>
  <si>
    <t>[DT_CRM_1][Try Catch] Aplicar try catch fluxos de tarefas e tipos de produtos</t>
  </si>
  <si>
    <t>[SGGU] SP 26.2.2</t>
  </si>
  <si>
    <t>SGGU-5369</t>
  </si>
  <si>
    <t>[DT_CRM_1][Try Catch] Aplicar try catch nos fluxos de alocação e documentos</t>
  </si>
  <si>
    <t>[SGGU] SP 26.2.1</t>
  </si>
  <si>
    <t>SGGU-5368</t>
  </si>
  <si>
    <t>[DT_CRM_1][Try Catch] Avaliação da quantidade dos fluxos para aplicar try catch</t>
  </si>
  <si>
    <t>SGGS-15614</t>
  </si>
  <si>
    <t>[SaudeCRM]Refatorção de flows e otimização de steps e consultas do flow [SECR][SF][PRODUCER] program-enrollment-created</t>
  </si>
  <si>
    <t>SGGS-15526</t>
  </si>
  <si>
    <t>[SaudeCRM][GA] Refatorar tratamento de erro no flow de [SECR][SF] - [SECR][SF] - Evento de Atualização da Matricula</t>
  </si>
  <si>
    <t>SGGU-6125</t>
  </si>
  <si>
    <t>[DT_CRM_3][Refatoração flows] Testes de Performance, Volumetria e Estabilidade</t>
  </si>
  <si>
    <t>[SGGU] SP 26.2.5</t>
  </si>
  <si>
    <t>SGGU-6124</t>
  </si>
  <si>
    <t>[DT_CRM_3][Refatoração flows] Mapeamento dos Componentes do Processo de Criação de CTP, Curso Semi, Oferta, Alocação e Parametrização</t>
  </si>
  <si>
    <t>SGGU-5969</t>
  </si>
  <si>
    <t>[DT_CRM_3][Refatoração flows]Implementação de Regras e Atualizações na Edição de CTPs e Ofertas</t>
  </si>
  <si>
    <t>[SGGU] SP 26.2.4</t>
  </si>
  <si>
    <t>SGGU-5968</t>
  </si>
  <si>
    <t>[DT_CRM_3][Refatoração flows]Consumer de Fila para Criação/ Edição personalizada</t>
  </si>
  <si>
    <t>SGGU-5798</t>
  </si>
  <si>
    <t>[DT_CRM_5][Refatoração flows][GEUN][DV] Reenvio em massa - paginação</t>
  </si>
  <si>
    <t>SGGU-5425</t>
  </si>
  <si>
    <t>[DT_CRM_3][Refatoração flows] Teste regressivo processo de criação do portfolio das unidades</t>
  </si>
  <si>
    <t>SGGU-5403</t>
  </si>
  <si>
    <t>[DT_CRM_3][Refatoração flows] Adequar processo de alocação de tutores para acionamento da parametrização de atividades presenciais</t>
  </si>
  <si>
    <t>SGGU-5402</t>
  </si>
  <si>
    <t>[DT_CRM_3][Refatoração flows] Orquestração Assíncrona de Turmas via Azure Functions e Service Bus</t>
  </si>
  <si>
    <t>SGGU-5397</t>
  </si>
  <si>
    <t xml:space="preserve">[DT_CRM_1][Refatoração flows]Criação da Function de Parametrização Presencial e Agendamento </t>
  </si>
  <si>
    <t>SGGU-5396</t>
  </si>
  <si>
    <t>[DT_CRM_3][Refatoração flows]Gatilho de Processamento Assíncrono da Turma criada</t>
  </si>
  <si>
    <t>SGGU-5395</t>
  </si>
  <si>
    <t>[DT_CRM_3][Refatoração flows] [GEUN][DV][PARAMETRIZAÇÃO PORTFOLIO] - Criação do tipo de produto por meio da parametrização</t>
  </si>
  <si>
    <t>SGGU-5394</t>
  </si>
  <si>
    <t>[DT_CRM_1][Refatoração flows] Function Orquestradora e Publicação em Fila da edição personalizada</t>
  </si>
  <si>
    <t>SGGU-5393</t>
  </si>
  <si>
    <t>[DT_CRM_3][Refatoração flows] [GEUN][PRODUCER][SF][unit-address-offer-academic-program-updated] - Quando tipo de produto criado</t>
  </si>
  <si>
    <t>SGGU-5389</t>
  </si>
  <si>
    <t>[DT_CRM_5][Refatoração flows][GEUN][DV] Reenvio em massa</t>
  </si>
  <si>
    <t>SGGU-5387</t>
  </si>
  <si>
    <t>[DT_CRM_3][Refatoração flows][GEUN] [DV] [TIPOS DE PRODUTOS] - Parametrização para os cursos</t>
  </si>
  <si>
    <t>SGGU-5385</t>
  </si>
  <si>
    <t>[DT_CRM_3][Refatoração flows] Estabelecer padrões de desenvolvimento para fluxos no Power Automate</t>
  </si>
  <si>
    <t>SGGU-5384</t>
  </si>
  <si>
    <t>[DT_CRM_3][Refatoração flows][GEUN][DV][GESTÃO DE TURMAS] Criação dos registros para alocação de tutores</t>
  </si>
  <si>
    <t>SGGU-5382</t>
  </si>
  <si>
    <t>[DT_CRM_3][Refatoração flows]Gatilho de Processamento Assíncrono da Edição Personalizada</t>
  </si>
  <si>
    <t>SGGS-15566</t>
  </si>
  <si>
    <t>[Transferencia Interna][11] Tratativa de performance e melhoria no fluxo [SECR][DV][MATRICULA] - Vincula turma na Matricula</t>
  </si>
  <si>
    <t>[SGGS] PI 2/26</t>
  </si>
  <si>
    <t>[SGGS] SP 26.2.5</t>
  </si>
  <si>
    <t>SGGS-15563</t>
  </si>
  <si>
    <t>[Transferencia Interna][9] Tratar flows buscando otimização de consultas, diminuindo steps desnecessarios financial-contract-activated</t>
  </si>
  <si>
    <t>[SGGS] SP 26.2.4</t>
  </si>
  <si>
    <t>SGSE-3261</t>
  </si>
  <si>
    <t>[Alocação de Disciplinas] Quebra do plugin ActionRegistrarHistoricoMatricula Por responsabilidades - Geração &amp; Pre-Alocação</t>
  </si>
  <si>
    <t>SGGU-5373</t>
  </si>
  <si>
    <t>[DT_CRM_1][Try Catch] Aplicar try catch fluxos unidade</t>
  </si>
  <si>
    <t>SGGU-5371</t>
  </si>
  <si>
    <t>[DT_CRM_1][Try Catch] Aplicar try catch para os fluxos de turmas e instalação</t>
  </si>
  <si>
    <t>SGGU-5370</t>
  </si>
  <si>
    <t>[DT_CRM_1][Try Catch] Aplicar try catch para os fluxos de turma e agendamento</t>
  </si>
  <si>
    <t>SGGS-15564</t>
  </si>
  <si>
    <t>[Autoserviço][15]Otimização e melhora de plugin matricula RegistrarHistoricoSituacaoAcademica</t>
  </si>
  <si>
    <t>[SGGS] SP 26.2.3</t>
  </si>
  <si>
    <t>SGGS-15534</t>
  </si>
  <si>
    <t>[SaudeCRM][1][GA] Refatorar tratamento de erro no flow de [SECR][SF][PRODUCER][service-enrollment-transfer-created]- Atualização matricula de Transferencia</t>
  </si>
  <si>
    <t>SGGS-15530</t>
  </si>
  <si>
    <t>[SaudeCRM][1][GA] Refatorar tratamento de erro no flow de [SECR][SF][PRODUCER][GestorDeAtivacao] - financial-contract-activated (Ativação de Contrato)</t>
  </si>
  <si>
    <t>SGGS-15529</t>
  </si>
  <si>
    <t>[SaudeCRM][1][GA] Refatorar tratamento de erro no flow de [SECR][SF][PRODUCER] - financial-contract-activated (Ativação de Contrato) - Transferência Interna</t>
  </si>
  <si>
    <t>SGGS-15520</t>
  </si>
  <si>
    <t>[Alocação de Disciplinas RE/PA][6] Quebra do plugin ActionRegistrarHistoricoMatricula Por responsabilidades - Curriculo Escolar</t>
  </si>
  <si>
    <t>[SGGS] SP 26.2.6;[SGGS] SP 26.2.5</t>
  </si>
  <si>
    <t>SGGS-15502</t>
  </si>
  <si>
    <t>[Ativação de Matricula][1]Otimização querys/updates de GerarGestorAtivacaoAction</t>
  </si>
  <si>
    <t>SGGS-16815</t>
  </si>
  <si>
    <t>[GA][GE] Identificação das divergências entre Athenas e Sofia de forma manual</t>
  </si>
  <si>
    <t>[SGGS] SP 26.2.6</t>
  </si>
  <si>
    <t>SGGS-15551</t>
  </si>
  <si>
    <t>[Rematricula][16] Implementar DLQHandler nos producers de Rematricula</t>
  </si>
  <si>
    <t>SGGS-15550</t>
  </si>
  <si>
    <t>[Rematricula][16] Configurar filas servicebus para que maximo de retentativa 1</t>
  </si>
  <si>
    <t>SGGS-15549</t>
  </si>
  <si>
    <t>[Rematricula][30] Alterar o flow de envio de evento re-enrollment-financial-contract-renovated</t>
  </si>
  <si>
    <t>SGGS-15547</t>
  </si>
  <si>
    <t>[Rematricula][30] Alterar forma de validar confirmação de envio de evento re-enrollment-invoice-requested</t>
  </si>
  <si>
    <t>SGSE-4040</t>
  </si>
  <si>
    <t>Teste Completo Orquestrador, Fluxos, Ativação e Desativação de Passos e Fluxos alternativos</t>
  </si>
  <si>
    <t>[SGSE] SP 26.2.6</t>
  </si>
  <si>
    <t>SGSE-3946</t>
  </si>
  <si>
    <t>Ajuste e padronização da estrutura do Orquestrador + testes de ativação e desativação de steps</t>
  </si>
  <si>
    <t>SGSE-3751</t>
  </si>
  <si>
    <t>[DT - Aloc. Disciplinas] Garantir retentativa de geração do historico curricular</t>
  </si>
  <si>
    <t>SGSE-3441</t>
  </si>
  <si>
    <t>[DT - Orquestrador] Criar estrutura para reprocessamento dos motores 5 a 7</t>
  </si>
  <si>
    <t>SGSE-3439</t>
  </si>
  <si>
    <t>[DT - Orquestrador] Criar estrutura de Expurgo de Registro (AKS Time Trigger)</t>
  </si>
  <si>
    <t>[SGSE] SP 26.2.5</t>
  </si>
  <si>
    <t>SGSE-3438</t>
  </si>
  <si>
    <t>[DT - Orquestrador] Views Analíticas no Dynamics (Dashboarddo Orquestrador)</t>
  </si>
  <si>
    <t>SGSE-3437</t>
  </si>
  <si>
    <t>[DT - Orquestrador] Processo de Alerta por Limite de Tentativas</t>
  </si>
  <si>
    <t>SGSE-3432</t>
  </si>
  <si>
    <t>[DT - Orquestrador] Criar estrutura para  reprocessamento dos motores 1 a 4</t>
  </si>
  <si>
    <t>SGSE-3431</t>
  </si>
  <si>
    <t xml:space="preserve"> [DT - Orquestrador] Alterar o motor para registrar execução - Alocado</t>
  </si>
  <si>
    <t>SGSE-3430</t>
  </si>
  <si>
    <t>[DT - Orquestrador] Alterar o motor para registrar execução - OptativaEscolhida</t>
  </si>
  <si>
    <t>SGSE-3429</t>
  </si>
  <si>
    <t>[DT - Orquestrador] Alterar o motor para registrar execução - OptativaEnviadaPraEscolha</t>
  </si>
  <si>
    <t>SGSE-3428</t>
  </si>
  <si>
    <t>[DT - Orquestrador] Alterar o motor para registrar execução - TemOptativa</t>
  </si>
  <si>
    <t>SGSE-3427</t>
  </si>
  <si>
    <t>[DT - Orquestrador] Alterar o motor para registrar execução - PreAlocado</t>
  </si>
  <si>
    <t>SGSE-3426</t>
  </si>
  <si>
    <t>[DT - Orquestrador] Alterar o motor para registrar execução - CalculoDatasHistorico</t>
  </si>
  <si>
    <t>SGSE-3425</t>
  </si>
  <si>
    <t>[DT - Orquestrador] Alterar o motor para registrar execução - HistoricoGerado</t>
  </si>
  <si>
    <t>SGSE-3424</t>
  </si>
  <si>
    <t>[DT - Orquestrador] Levantamento de Regras de Validação do Orquestrador</t>
  </si>
  <si>
    <t>SGSE-3423</t>
  </si>
  <si>
    <t>[DT - Orquestrador] Criar Biblioteca Compartilhada - SemaforoExecutor</t>
  </si>
  <si>
    <t>[SGSE] SP 26.2.2</t>
  </si>
  <si>
    <t>SGSE-3394</t>
  </si>
  <si>
    <t>[DT - Orquestrador] Criar estrutura de dados para controle e parametrização da orquestração de eventos</t>
  </si>
  <si>
    <t>[SGSE] SP 26.2.1</t>
  </si>
  <si>
    <t>SGSE-3341</t>
  </si>
  <si>
    <t>Incluir no Mapa da Operação a obrigatoriedade de que o cadastro avaliativo, a data da prova e o conteúdo/material estejam devidamente configurados antes da alocação.</t>
  </si>
  <si>
    <t>SGSE-3210</t>
  </si>
  <si>
    <t>Criar estrutura de reprocessamento automatizado no AKS</t>
  </si>
  <si>
    <t>[ADSE] SP 26.1.6;[SGSE] SP 26.2.1</t>
  </si>
  <si>
    <t>SGGS-15639</t>
  </si>
  <si>
    <t>[Controladora Eventos] Criar Function com Time Trigger para reprocessar registros com erro na tabela de orquestração</t>
  </si>
  <si>
    <t>SGGS-15638</t>
  </si>
  <si>
    <t>[Controladora Eventos] Migrar program-enrollment-created para service na Function AKS e alterar gatilho para tabela de orquestração</t>
  </si>
  <si>
    <t>SGGS-15637</t>
  </si>
  <si>
    <t>Validar campos obrigatórios do contato e enviar evento ao Producer na Function AKS</t>
  </si>
  <si>
    <t>SGGS-15636</t>
  </si>
  <si>
    <t>[Controladora Eventos][SECR][SF] Reescrever lógica do academic-student-updated como service na Function AKS</t>
  </si>
  <si>
    <t>SGGS-15635</t>
  </si>
  <si>
    <t>[SECR][SF][Controladora de Eventos] Criar Function de validação e processamento de eventos GA</t>
  </si>
  <si>
    <t>SGGS-15634</t>
  </si>
  <si>
    <t>[SECR][SF][Controladora de Eventos] Criar registro na tabela de orquestração ao criar matrícula</t>
  </si>
  <si>
    <t>SGGS-15565</t>
  </si>
  <si>
    <t>[Acesso ao Ava][7] Formatar dados para mascara correta evitando quebrar evento no sofia Academic-Student-Updated</t>
  </si>
  <si>
    <t>[SGGS] SP 26.2.1;[SGGS] SP 26.2.2</t>
  </si>
  <si>
    <t>SGGU-7534</t>
  </si>
  <si>
    <t>[SGGU-5187] Documentação não obrigatória reprovada não gerou novo registro para reenvio</t>
  </si>
  <si>
    <t>SGGU-6141</t>
  </si>
  <si>
    <t>[GU] Formação Acadêmica - Realizar estudo para retirar ação manual do gatilho do BPF</t>
  </si>
  <si>
    <t>SGGU-6094</t>
  </si>
  <si>
    <t>[SGGU-5187] Mapeamento dos novos fluxos, descontinuação de processos legados, revisão de acessos e adequações de relacionamento de documentos de mediador pedagógico</t>
  </si>
  <si>
    <t>SGGU-5833</t>
  </si>
  <si>
    <t>[SGGU5187] Transitar Informação de Origem do Colaborador nos Subflows</t>
  </si>
  <si>
    <t>SGGU-5799</t>
  </si>
  <si>
    <t>[SGGU-5187] Ajustes layout da tela Mediador Pedagógico</t>
  </si>
  <si>
    <t>SGGU-5656</t>
  </si>
  <si>
    <t>[GU] Enabler: Regras - Linha do Tempo da documentação do Tutor</t>
  </si>
  <si>
    <t>SGGU-5536</t>
  </si>
  <si>
    <t>[SGGU-5187] Disponibilizar para docência a solicitação de alteração dos status do parecer da coordenação</t>
  </si>
  <si>
    <t>SGGU-5429</t>
  </si>
  <si>
    <t>[SGGU-5187] Teste regressivo criação do Colaborador</t>
  </si>
  <si>
    <t>SGGU-5427</t>
  </si>
  <si>
    <t>[SGGU-5187] Ajustes no Formulário de alocação</t>
  </si>
  <si>
    <t>SGGU-5424</t>
  </si>
  <si>
    <t>[DT_CRM_3][SGGU-5187] Adequação de Referências de Contato para Colaborador</t>
  </si>
  <si>
    <t>SGGU-5423</t>
  </si>
  <si>
    <t>[DT_CRM_3][SGGU-5187] [GEUN][DV][Contatos e Conexoes] - Envia notificação documentos tutor</t>
  </si>
  <si>
    <t>SGGU-5422</t>
  </si>
  <si>
    <t>[DT_CRM_3][SGGU-5187] [GEUN][SF][Documentos] Criar documentos obrigatorios quando uma conexao e criada</t>
  </si>
  <si>
    <t>SGGU-5421</t>
  </si>
  <si>
    <t>[DT_GU_3][SGGU-5187] [GEUN] [CONSUMER] [SF] - Criação de contato RM/PRISMA</t>
  </si>
  <si>
    <t>SGGU-5420</t>
  </si>
  <si>
    <t>[DT_GU_3][SGGU-5187] [GEUN] [CONSUMER] [SF] - Criação/Atualização do Colaborador, Formação Acadêmica, Recurso e Conexão</t>
  </si>
  <si>
    <t>SGGU-5419</t>
  </si>
  <si>
    <t>[DT_CRM_3][SGGU-5187] [GEUN][AG][Parametrização de Documentos] - Inativar documentos e criar novos no semestre vigente</t>
  </si>
  <si>
    <t>SGGU-5407</t>
  </si>
  <si>
    <t>[SGGU-5187] Criar layout da tela Mediador Pedagógico</t>
  </si>
  <si>
    <t>SGGU-5406</t>
  </si>
  <si>
    <t>[SGGU-5187] Criar tabela para centralizar o envio de documento</t>
  </si>
  <si>
    <t>JADO-11107</t>
  </si>
  <si>
    <t>[SGGU-5187] - Ao realizar a consulta de um Mediador que já tem documentação aprovada e já tem indicação a turma aprovada, o sistema Não esta apresentando a Grid das turmas aprovadas.</t>
  </si>
  <si>
    <t>[JADO] PI 2/26</t>
  </si>
  <si>
    <t>[JADO] SP 26.4.1;[JADO] SP 26.3.6</t>
  </si>
  <si>
    <t>JADO-11104</t>
  </si>
  <si>
    <t>[SGGU-5187] - Ao tentar realizar a aprovação em Docência dos documentos que foram reprovados no ciclo anterior, o sistema apresenta erro.</t>
  </si>
  <si>
    <t>JADO-11103</t>
  </si>
  <si>
    <t>[SGGU-5187] - Ao aprovar a associação de turma de um Mediador, o sistema apresenta erro, mas executa o fluxo com sucesso.</t>
  </si>
  <si>
    <t>[JADO] PI 3/26</t>
  </si>
  <si>
    <t>JADO-11101</t>
  </si>
  <si>
    <t>[SGGU-5187] - Ao realizar a associação de um mediador a uma turma, é exibido validação de perfil em docência, mas no detalhe da validação NÃO lista nenhuma turma.</t>
  </si>
  <si>
    <t>[JADO] SP 26.3.6</t>
  </si>
  <si>
    <t>JADO-10426</t>
  </si>
  <si>
    <t>[SGGU-5187] Erro de documentos faltantes no reenvio de documentos reprovados</t>
  </si>
  <si>
    <t>JADO-10384</t>
  </si>
  <si>
    <t>[SGGU-5187] Erro ao enviar aprovação de documentos ao polo</t>
  </si>
  <si>
    <t>JADO-10383</t>
  </si>
  <si>
    <t>[SGGU-5187] Último item do histórico está ficando com exibição cortada no front</t>
  </si>
  <si>
    <t>JADO-10217</t>
  </si>
  <si>
    <t>[SGGU-5187] - Em GU ao realizar o Upload dos documentos reprovados no primeiro envio SEM enviar para analise, no Portal Acadêmico Já esta exibindo o novo documento.</t>
  </si>
  <si>
    <t>[JADO] SP 26.3.5</t>
  </si>
  <si>
    <t>JADO-10205</t>
  </si>
  <si>
    <t>[SGGU-5187] - Status dos documentos do mediador volta para "Pendente" após aprovação, mesmo com o status geral do mediador atualizado para "Documentação aceita"</t>
  </si>
  <si>
    <t>JADO-9656</t>
  </si>
  <si>
    <t>[Ajuste Fluxo Mediador Presencial] Teste Integrado Fluxo completo 2/2</t>
  </si>
  <si>
    <t>JADO-9406</t>
  </si>
  <si>
    <t>[Ajuste no Fluxo de Marcação de Frequência] Teste do fluxo após correção em Enturmação</t>
  </si>
  <si>
    <t>[JADO] SP 26.3.3;[JADO] SP 26.3.4</t>
  </si>
  <si>
    <t>JADO-9251</t>
  </si>
  <si>
    <t>[Ajuste Fluxo Mediador Presencial] Preparar estrutura para Criar flow de requisição à API de GU</t>
  </si>
  <si>
    <t>[JADO] SP 26.2.5</t>
  </si>
  <si>
    <t>JADO-8442</t>
  </si>
  <si>
    <t>[Ajuste Fluxo Mediador Presencial] Teste Integrado Fluxo completo</t>
  </si>
  <si>
    <t>[JADO] SP 26.3.4</t>
  </si>
  <si>
    <t>JADO-8441</t>
  </si>
  <si>
    <t>[Ajuste Fluxo Mediador Presencial]  [Spike] Definição da API de alteração de status das documentações</t>
  </si>
  <si>
    <t>[JADO] SP 26.2.4</t>
  </si>
  <si>
    <t>JADO-8440</t>
  </si>
  <si>
    <t>[Ajuste Fluxo Mediador Presencial]  [Canvas] Exibir corretamente o histórico de aprovações/rejeições</t>
  </si>
  <si>
    <t>[JADO] SP 26.3.1;[JADO] SP 26.3.2</t>
  </si>
  <si>
    <t>JADO-8439</t>
  </si>
  <si>
    <t>[Ajuste Fluxo Mediador Presencial] [Canvas] Aprovar/Rejeitar documentações (chamar o flow)</t>
  </si>
  <si>
    <t>[JADO] SP 26.2.6</t>
  </si>
  <si>
    <t>JADO-8438</t>
  </si>
  <si>
    <t>[Ajuste Fluxo Mediador Presencial]  Filtrar os Colaboradores exibidos na lista</t>
  </si>
  <si>
    <t>[JADO] SP 26.3.2</t>
  </si>
  <si>
    <t>JADO-8437</t>
  </si>
  <si>
    <t>[Ajuste Fluxo Mediador Presencial] Criar flow de requisição à API de GU</t>
  </si>
  <si>
    <t>JADO-8436</t>
  </si>
  <si>
    <t>[Ajuste Fluxo Mediador Presencial]  Exibir a lista de Colaboradores nas situações</t>
  </si>
  <si>
    <t>JADO-8435</t>
  </si>
  <si>
    <t>[Ajuste Fluxo Mediador Presencial]  Function para conceder acesso para Mediadores Presenciais</t>
  </si>
  <si>
    <t>JADO-8434</t>
  </si>
  <si>
    <t>[Ajuste Fluxo Mediador Presencial] Ajustar o direito de acesso para suportar as novas tabelas</t>
  </si>
  <si>
    <t>JADO-8433</t>
  </si>
  <si>
    <t>[Ajuste Fluxo Mediador Presencial] Ajustar o fetch de listagem de Colaboradores</t>
  </si>
  <si>
    <t>SGSE-1947</t>
  </si>
  <si>
    <t>[710]Remoção da Validação do Parâmetro kcs_férias na geração do histórico curricular</t>
  </si>
  <si>
    <t>[ADSE] SP 25.4.5</t>
  </si>
  <si>
    <t>SGSE-1554</t>
  </si>
  <si>
    <t>[710] Redefinição de regras e solução do processo de Rematrícula</t>
  </si>
  <si>
    <t>[ADSE] SP 25.4.6</t>
  </si>
  <si>
    <t>SGSE-881</t>
  </si>
  <si>
    <t xml:space="preserve">[710] Limpeza de preenchimento de datas de disciplinas futuras para alunos do modelo semanal </t>
  </si>
  <si>
    <t>[ADSE] SP 25.4.4</t>
  </si>
  <si>
    <t>SGGS-18169</t>
  </si>
  <si>
    <t>[ARTPT-710] - Ao realizar o aceite de um contrato/termo de rematricula, o mesmo NÃO esta sendo apresentado em “Assinados” no Sofia.</t>
  </si>
  <si>
    <t>SGGS-15665</t>
  </si>
  <si>
    <t>SGGS-11446</t>
  </si>
  <si>
    <t>[Athenas][SEC]Ajustes de campos no Gestor de Rematrícula</t>
  </si>
  <si>
    <t>[ASEC] PI 4/25</t>
  </si>
  <si>
    <t>[SGGS] SP 25.4.4</t>
  </si>
  <si>
    <t>SGGS-11388</t>
  </si>
  <si>
    <t>[Athenas][SEC] Remoção de Eventos do Gestor de Rematrícula</t>
  </si>
  <si>
    <t>SGGS-11385</t>
  </si>
  <si>
    <t>[Athenas][SEC][Integração] Novo evento de tipo de oferta da mensalidade de rematrícula (ReEnrollmentOfferTypeAvailable)</t>
  </si>
  <si>
    <t>SGGS-11218</t>
  </si>
  <si>
    <t>[Athenas][SEC] Remoção de campos do Gestor de Rematrícula (Parte 2)</t>
  </si>
  <si>
    <t>[SGGS] SP 25.4.3</t>
  </si>
  <si>
    <t>SGGS-11063</t>
  </si>
  <si>
    <t>[Athenas][SEC] Remoção de campos do Gestor de Rematrícula (Parte 1)</t>
  </si>
  <si>
    <t>SGGS-9907</t>
  </si>
  <si>
    <t>[Athenas][SEC] Rematrícula_ Consumer - Processamento</t>
  </si>
  <si>
    <t>[SGGS] SP 25.4.1</t>
  </si>
  <si>
    <t>SGGS-9906</t>
  </si>
  <si>
    <t>[Athenas][SEC] Rematrícula_ Service Bus</t>
  </si>
  <si>
    <t>SGGS-9904</t>
  </si>
  <si>
    <t>[Athenas][SEC] Rematrícula_ Producer gatilho criação Time Trigger</t>
  </si>
  <si>
    <t>SGGS-9903</t>
  </si>
  <si>
    <t xml:space="preserve">[Athenas][SEC] Rematrícula_ Reenvio - Alteração de Status </t>
  </si>
  <si>
    <t>SGGS-9856</t>
  </si>
  <si>
    <t>[Athenas][SEC] Rematrícula_Alterar o processo de remat semestral - Refatoração</t>
  </si>
  <si>
    <t>[SGGS] SP 25.4.1;[SGGS] SP 25.4.2</t>
  </si>
  <si>
    <t>SGGS-9855</t>
  </si>
  <si>
    <t>[Athenas][SEC] Rematrícula_ Teste de performance na criação de checklist de Remat</t>
  </si>
  <si>
    <t>[SGGS] SP 25.4.2</t>
  </si>
  <si>
    <t>SGGS-9619</t>
  </si>
  <si>
    <t>[Athenas][SEC] Rematrícula_ Criação de um campo para informar a alocação disponibilizada</t>
  </si>
  <si>
    <t>SGGS-9569</t>
  </si>
  <si>
    <t>[Athenas][SEC]_ Alterar campos mantenedoraMarca, unityAccount_brand_description</t>
  </si>
  <si>
    <t>SGGS-8429</t>
  </si>
  <si>
    <t>[Athenas][SEC] Rematrícula_ Gravação de eventos no Gestor de Rematrícula</t>
  </si>
  <si>
    <t>[SGGS] SP 25.3.4</t>
  </si>
  <si>
    <t>SGGS-7912</t>
  </si>
  <si>
    <t>[Athenas][SEC] Atualizar o fluxo de status do Gestor de Rematrícula</t>
  </si>
  <si>
    <t>SGGS-7677</t>
  </si>
  <si>
    <t>[Athenas][SEC] Separação do processo de rematrícula x alocação de disciplinas</t>
  </si>
  <si>
    <t>[SGGS] SP 25.3.3</t>
  </si>
  <si>
    <t>SGGS-7669</t>
  </si>
  <si>
    <t>[Athenas][SEC] Rematrícula_ Ajuste da regra de Data de Encerramento do Contrato para o semestral/semanal</t>
  </si>
  <si>
    <t>SGGS-6972</t>
  </si>
  <si>
    <t>[Athenas][SEC]Rematrícula_ Estruturar a solução do mapa técnico</t>
  </si>
  <si>
    <t>[SGGS] SP 25.3.1;[SGGS] SP 25.3.2</t>
  </si>
  <si>
    <t>SGGS-6564</t>
  </si>
  <si>
    <t>[Athenas][SEC]Melhorias nos eventos do Gestor de Rematrícula</t>
  </si>
  <si>
    <t>SGGS-6561</t>
  </si>
  <si>
    <t>[Athenas][SEC] Rematrícula_ Remover regra de cálculo de data do bloqueio (disciplina pausada)</t>
  </si>
  <si>
    <t>SGGS-6560</t>
  </si>
  <si>
    <t>[Athenas][SEC] Alterar a regra de cálculo da data limite de Rematrícula</t>
  </si>
  <si>
    <t>SGGS-6559</t>
  </si>
  <si>
    <t>[Athenas][SEC] Remover o evento de simulação do Gestor de Rematrícula</t>
  </si>
  <si>
    <t>SGGS-6558</t>
  </si>
  <si>
    <t>[Athenas][SEC] Criar novos status e implementar um fluxo de atualização no Gestor de Rematrícula</t>
  </si>
  <si>
    <t>[SGGS] SP 25.3.2;[SGGS] SP 25.3.3</t>
  </si>
  <si>
    <t>SGGS-3182</t>
  </si>
  <si>
    <t>[Athenas][SEC]POC de Refatoração do Processo de Rematrícula com Custom API + Plugin C#</t>
  </si>
  <si>
    <t>JIBK-14588</t>
  </si>
  <si>
    <t>[ARTPT-710][Rematricula] Teste integrado</t>
  </si>
  <si>
    <t>[Jornada de Ingresso] Backoffice de Ingresso</t>
  </si>
  <si>
    <t>[JIBK] PI 1/26</t>
  </si>
  <si>
    <t>Despriorizados Próx. Pi</t>
  </si>
  <si>
    <t>JIBK-14587</t>
  </si>
  <si>
    <t>JIBK-14586</t>
  </si>
  <si>
    <t>[ARTPT-710][Rematricula] Atualizar contratos de período letivo</t>
  </si>
  <si>
    <t>[JIBK] SP 26.1.1</t>
  </si>
  <si>
    <t>JFEA-23393</t>
  </si>
  <si>
    <t>[ARTPT-710] - [GA] Redefinição de regras e solução do processo de Rematrícula - Testes Integrados</t>
  </si>
  <si>
    <t>[JFEA] PI 2/26</t>
  </si>
  <si>
    <t>[JFEA] SP 26.2.5</t>
  </si>
  <si>
    <t>JFEA-21402</t>
  </si>
  <si>
    <t>[ARTPT-710 - Rematrícula] Adequar contrato (financial-statement-availbale)</t>
  </si>
  <si>
    <t>[JFEA] PI 4/25</t>
  </si>
  <si>
    <t>[JFEA] SP 25.4.5</t>
  </si>
  <si>
    <t>DFOC-5119</t>
  </si>
  <si>
    <t>[Teste Integrado] Ofertas - 710 - Redefinição de regras e solução do processo de Rematrícula</t>
  </si>
  <si>
    <t>[Jornada Digital Finance] Ofertas Comerciais</t>
  </si>
  <si>
    <t>[DFOC] PI 3/26</t>
  </si>
  <si>
    <t>[DFOC] SP 26.3.5</t>
  </si>
  <si>
    <t>DFOC-5109</t>
  </si>
  <si>
    <t>[TESTE INTEGRADOS] - OFERTA - [GA] Redefinição de regras e solução do processo de Rematrícula</t>
  </si>
  <si>
    <t>[DFOC] SP 26.3.6</t>
  </si>
  <si>
    <t>DFOC-4712</t>
  </si>
  <si>
    <t>[ARTPT-710] Eventos de SAP não chegaram no evento re-enrollment-offer-type-available para o checklist da Rematricula</t>
  </si>
  <si>
    <t>[DFOC] PI 2/26</t>
  </si>
  <si>
    <t>[DFOC] SP 26.3.3;[DFOC] SP 26.2.6</t>
  </si>
  <si>
    <t>DFOC-4674</t>
  </si>
  <si>
    <t>[Teste Integrado] ARTPT-710 [GA] Redefinição de regras e solução do processo de Rematrícula</t>
  </si>
  <si>
    <t>DFFA-4674</t>
  </si>
  <si>
    <t>[ARTPT-710] - Ao gerar um gestor de Rematricula em Athenas Secretaria, o evento de rematricula esta chegando em SAP, mas não esta gerando os CITs de rematricula (mensalidade 7 a 12)</t>
  </si>
  <si>
    <t>[Jornada Digital Finance] Faturamento</t>
  </si>
  <si>
    <t>[DFFA] PI 2/26</t>
  </si>
  <si>
    <t>[DFFA] SP 26.3.3</t>
  </si>
  <si>
    <t>DFFA-4463</t>
  </si>
  <si>
    <t>[TESTE INTEGRADOS] - Faturamento - Redefinição de regras e solução do processo de Rematrícula</t>
  </si>
  <si>
    <t>[DFFA] PI 3/26</t>
  </si>
  <si>
    <t>[DFFA] SP 26.3.3;[DFFA] SP 26.3.6</t>
  </si>
  <si>
    <t>DFFA-4285</t>
  </si>
  <si>
    <t>1.6a [Teste produto] Criar campo adicional no Header do Agrupador para identificação de Pagante, Bolsista 100% ou Isento</t>
  </si>
  <si>
    <t>[DFFA] SP 26.2.2</t>
  </si>
  <si>
    <t>DFFA-3698</t>
  </si>
  <si>
    <t>Avaliar tabela secundária de Rematricula</t>
  </si>
  <si>
    <t>[DFFA] PI 4/25</t>
  </si>
  <si>
    <t>[DFFA] SP 25.4.2;[DFFA] SP 25.4.3</t>
  </si>
  <si>
    <t>DFFA-3578</t>
  </si>
  <si>
    <t>Alinhamento de contrato - Redefinição de regras e solução do processo de Rematrícula</t>
  </si>
  <si>
    <t>[DFFA] SP 25.4.1</t>
  </si>
  <si>
    <t>DFFA-3577</t>
  </si>
  <si>
    <t>Software Design - Redefinição de regras e solução do processo de Rematrícula</t>
  </si>
  <si>
    <t>DFCR-4458</t>
  </si>
  <si>
    <t>1.7 [Desenvolvimento Odata] Criar campo adicional ZCOND_PAG_ALUNO (no Header do Agrupador para identificação de Pagante, Bolsista 100% ou Isento)</t>
  </si>
  <si>
    <t>[Jornada Digital Finance] Contas a Receber</t>
  </si>
  <si>
    <t>[DFCR] PI 2/26</t>
  </si>
  <si>
    <t>[DFCR] SP 26.2.3</t>
  </si>
  <si>
    <t>DFAR-3484</t>
  </si>
  <si>
    <t>1.4b [Desenvolvimento] Criar campo adicional no Header do Agrupador para identificação de Pagante, Bolsista 100% ou Isento</t>
  </si>
  <si>
    <t>[Jornada Digital Finance] Arrecadação</t>
  </si>
  <si>
    <t>[DFAR] PI 2/26</t>
  </si>
  <si>
    <t>[DFAR] SP 26.1.6;[DFAR] SP 26.2.1</t>
  </si>
  <si>
    <t>DFAR-3281</t>
  </si>
  <si>
    <t>[Enable] - Criar campo adicional no Header do Agrupador para identificação de Pagante, Bolsista 100% ou Isento</t>
  </si>
  <si>
    <t>[DFAR] PI 1/26</t>
  </si>
  <si>
    <t>[DFAR] SP 26.1.2</t>
  </si>
  <si>
    <t>DFAR-3117</t>
  </si>
  <si>
    <t>1.6 [Teste produto] Criar campo adicional no Header do Agrupador para identificação de Pagante, Bolsista 100% ou Isento</t>
  </si>
  <si>
    <t>[DFAR] SP 26.2.2;[DFAR] SP 26.2.3</t>
  </si>
  <si>
    <t>DFAR-3116</t>
  </si>
  <si>
    <t>1.5 [Teste técnico] Criar campo adicional no Header do Agrupador para identificação de Pagante, Bolsista 100% ou Isento</t>
  </si>
  <si>
    <t>[DFAR] SP 26.2.1</t>
  </si>
  <si>
    <t>DFAR-3115</t>
  </si>
  <si>
    <t>1.4 [Desenvolvimento] Criar campo adicional no Header do Agrupador para identificação de Pagante, Bolsista 100% ou Isento</t>
  </si>
  <si>
    <t>[DFAR] SP 26.1.5</t>
  </si>
  <si>
    <t>DFAR-3114</t>
  </si>
  <si>
    <t>1.3 [Aprovação do desenho de solução] Criar campo adicional no Header do Agrupador para identificação de Pagante, Bolsista 100% ou Isento</t>
  </si>
  <si>
    <t>[DFAR] SP 26.1.3;[DFAR] SP 26.1.5</t>
  </si>
  <si>
    <t>DFAR-3113</t>
  </si>
  <si>
    <t>1.2 [Desenho de solução] Criar campo adicional no Header do Agrupador para identificação de Pagante, Bolsista 100% ou Isento</t>
  </si>
  <si>
    <t>[DFAR] SP 26.1.2;[DFAR] SP 26.1.5</t>
  </si>
  <si>
    <t>DFAR-3112</t>
  </si>
  <si>
    <t>1.1 [Enabler] Criar campo adicional no Header do Agrupador para identificação de Pagante, Bolsista 100% ou Isento</t>
  </si>
  <si>
    <t>[DFAR] PI 4/25</t>
  </si>
  <si>
    <t>[DFAR] SP 25.4.8</t>
  </si>
  <si>
    <t>BBCP-1315</t>
  </si>
  <si>
    <t>[ARTPT-710] - Quando SAP realiza a atualização em um Agrupador e disparado um evento de atualização que consegue reabrir ate mesmo um checklist concluído.</t>
  </si>
  <si>
    <t>[Backbone] CPI</t>
  </si>
  <si>
    <t>[BBCP] PI 2/26</t>
  </si>
  <si>
    <t>[CPI] SP 26.3.4</t>
  </si>
  <si>
    <t>BBCP-1314</t>
  </si>
  <si>
    <t>[ARTPT-710] - Após SAP gerar o agrupamento da fatura de rematrícula (7) NÃO esta acionando o evento Mesh “re-enrollment-offer-type-available“</t>
  </si>
  <si>
    <t>BBCP-1308</t>
  </si>
  <si>
    <t>[ARTPT-710] - O evento de CPI re-enrollment-offer-type-available NÃO chegou em Athenas para o checklist da Rematricula.</t>
  </si>
  <si>
    <t>[CPI] SP 26.3.3;[CPI] SP 26.3.4</t>
  </si>
  <si>
    <t>BBCP-1267</t>
  </si>
  <si>
    <t>[ARTPT-710] Ajustes faltantes em CPI para tópico re-enrollment-offer-type-available</t>
  </si>
  <si>
    <t>[CPI] SP 26.3.2</t>
  </si>
  <si>
    <t>BBBE-6038</t>
  </si>
  <si>
    <t>[ARTPT-710] - Ao alterar o evento administrativo “Rematrícula” de um período letivo, Athenas NÃO esta enviando no Topico “term-updated” a atualização do mesmo.</t>
  </si>
  <si>
    <t>[BBBE] SP 26.3.6</t>
  </si>
  <si>
    <t>BBBE-6037</t>
  </si>
  <si>
    <t>[ARTPT-710] - Criar um período letivo, eventos administrativos “Férias” e “Rematrícula” já vem default, ao criar o evento administrativo de “Período de Aulas”, Athenas dispara Tópico “term-created”, mas NÃO envia o evento administrativo de “Rematrícula”.</t>
  </si>
  <si>
    <t>BBBE-6028</t>
  </si>
  <si>
    <t>[ARTPT-710] - Verificar ativacao de contrato para envio de dados ao SAI.</t>
  </si>
  <si>
    <t>[BBBE] SP 26.3.4;[BBBE] SP 26.3.5</t>
  </si>
  <si>
    <t>BBBE-5897</t>
  </si>
  <si>
    <t>Criação de endpont no apim para SAI</t>
  </si>
  <si>
    <t>[BBBE] SP 26.3.2</t>
  </si>
  <si>
    <t>BBBE-5107</t>
  </si>
  <si>
    <t>[ARTPT-710][Novo contrato] re-enrollment-offer-type-available</t>
  </si>
  <si>
    <t>[BBBE] SP 25.4.1</t>
  </si>
  <si>
    <t>BBBE-5106</t>
  </si>
  <si>
    <t>[ARTPT-710][Atualização de contrato]  financial-statement-available</t>
  </si>
  <si>
    <t>BBBE-5105</t>
  </si>
  <si>
    <t>[ARTPT-710][Atualização de contrato] term-updated</t>
  </si>
  <si>
    <t>BBBE-5104</t>
  </si>
  <si>
    <t>[ARTPT-710][Atualização de contrato] term-created</t>
  </si>
  <si>
    <t>BBBE-5067</t>
  </si>
  <si>
    <t>[ARTPT-710][Alinhamento de contrato] Rematrícula</t>
  </si>
  <si>
    <t>BBBE-5054</t>
  </si>
  <si>
    <t>[ARTPT-710][Revisão do SD] Rematrícula</t>
  </si>
  <si>
    <t>ARTAP-304</t>
  </si>
  <si>
    <t>Pendente fechamento de contrato</t>
  </si>
  <si>
    <t>[ART] Jornada Aprendizagem Digital</t>
  </si>
  <si>
    <t>[ARTAP] PI 4/25</t>
  </si>
  <si>
    <t>APSF-6815</t>
  </si>
  <si>
    <t>[DEPLOY] 710 - Preparação para subir em produção - 13/10</t>
  </si>
  <si>
    <t>[Jornada Aprendizagem Digital] Secretaria e Financeiro</t>
  </si>
  <si>
    <t>[APSF] PI 4/26</t>
  </si>
  <si>
    <t>[APSF] SP 26.4.1</t>
  </si>
  <si>
    <t>APSF-6674</t>
  </si>
  <si>
    <t>[ARTPT-710] - TESTE INTEGRADO</t>
  </si>
  <si>
    <t>[APSF] PI 3/26</t>
  </si>
  <si>
    <t>[APSF] SP 26.3.6</t>
  </si>
  <si>
    <t>APSF-6659</t>
  </si>
  <si>
    <t>[ARTPT-710] Matricula destino não é gerada no fluxo de transferência interna (377 -6637)</t>
  </si>
  <si>
    <t>[APSF] SP 26.3.5</t>
  </si>
  <si>
    <t>APSF-6656</t>
  </si>
  <si>
    <t>[ARTPT-710] Sofia NÃO esta exibindo o modal de “Situação Inadimplente”, quando um aluno tenta acessar o contrato de Rematricula, o aluno é Isento mas tem valor de outros serviços pendentes de pagamento</t>
  </si>
  <si>
    <t>[APSF] SP 26.3.5;[APSF] SP 26.3.6</t>
  </si>
  <si>
    <t>APSF-5856</t>
  </si>
  <si>
    <t>Apoio Teste integrado SecFin - ARTPT-710</t>
  </si>
  <si>
    <t>APSF-5647</t>
  </si>
  <si>
    <t>[Backend] Teste Integrado Sofia - ARTPT-710 - Apartir 15/06</t>
  </si>
  <si>
    <t>[APSF] PI 2/26</t>
  </si>
  <si>
    <t>[APSF] SP 26.2.5</t>
  </si>
  <si>
    <t>APSF-5431</t>
  </si>
  <si>
    <t>[RITM0705467]Cadastro nova data REMAT 26.2 - Precisa subir em produção até 01/06</t>
  </si>
  <si>
    <t>[APSF] SP 26.2.5;[APSF] SP 26.2.4</t>
  </si>
  <si>
    <t>APSF-3486</t>
  </si>
  <si>
    <t>[Backend] Teste Integrado Sofia - ARTPT-710 (Fluxo REMAT)</t>
  </si>
  <si>
    <t>[APSF] SP 26.2.4</t>
  </si>
  <si>
    <t>APSF-2891</t>
  </si>
  <si>
    <t>p2 [Backend] Criar regra para bloquear aceita no contrato de alunos inadimplentes 100% bolsista</t>
  </si>
  <si>
    <t>[APSF] PI 4/25</t>
  </si>
  <si>
    <t>[APSF] SP 25.4.6;[APSF] SP 25.4.7;[APSF] SP 25.4.8</t>
  </si>
  <si>
    <t>APSF-2890</t>
  </si>
  <si>
    <t>[IOS] Ajustar exibição tela contrato para aluno INA 100% Bolsista</t>
  </si>
  <si>
    <t>[APSF] SP 25.4.6;[APSF] SP 25.4.8</t>
  </si>
  <si>
    <t>APSF-2889</t>
  </si>
  <si>
    <t>[Android] Ajustar exibição da tela contrato para aluno INA 100% Bolsista</t>
  </si>
  <si>
    <t>APSF-2888</t>
  </si>
  <si>
    <t>[Web] Ajustar exibição tela contrato para aluno INA 100% Bolsista</t>
  </si>
  <si>
    <t>APSF-2782</t>
  </si>
  <si>
    <t>[RITM0624013]Financeiro - Alterar ciclo de REMAT 26.1 manualmente</t>
  </si>
  <si>
    <t>[APSF] SP 25.4.3;[APSF] SP 25.4.4</t>
  </si>
  <si>
    <t>APSF-2594</t>
  </si>
  <si>
    <t>AC - SOFIA SEC/FIN - REMATRICULA - ARTPT-710 (SP1)</t>
  </si>
  <si>
    <t>[APSF] SP 25.4.1</t>
  </si>
  <si>
    <t>APSF-2586</t>
  </si>
  <si>
    <t>[Backend] Consumir e persistir o período de rematrícula (Fluxo 2)</t>
  </si>
  <si>
    <t>[APSF] SP 25.4.5</t>
  </si>
  <si>
    <t>APSF-2584</t>
  </si>
  <si>
    <t>[Backend] Publicar atualização do período de rematrícula no SNS (Fluxo 1)</t>
  </si>
  <si>
    <t>APSF-2434</t>
  </si>
  <si>
    <t>[Backend] Ajustar regra para consumir o início e fim do período de rematrícula do banco</t>
  </si>
  <si>
    <t>APIN-13734</t>
  </si>
  <si>
    <t>[APIN] SP 26.3.3</t>
  </si>
  <si>
    <t>APIN-13271</t>
  </si>
  <si>
    <t>[QA] Teste ARTPT-710</t>
  </si>
  <si>
    <t>[APIN] SP 26.2.6</t>
  </si>
  <si>
    <t>APIN-13270</t>
  </si>
  <si>
    <t>[APIN] SP 26.2.5</t>
  </si>
  <si>
    <t>APIN-13196</t>
  </si>
  <si>
    <t>[APIN] SP 26.2.4</t>
  </si>
  <si>
    <t>APIN-11400</t>
  </si>
  <si>
    <t>[Sofia Interação] Alinhamento de contrato</t>
  </si>
  <si>
    <t>[APIN] SP 25.4.1</t>
  </si>
  <si>
    <t>APIN-11367</t>
  </si>
  <si>
    <t>[Sofia Interação] [Backend] Atualização contrato re-enrollment-offer-type-reviewed</t>
  </si>
  <si>
    <t>[APIN] SP 25.4.2</t>
  </si>
  <si>
    <t>Thunderbolts</t>
  </si>
  <si>
    <t>Gestão Enturmação</t>
  </si>
  <si>
    <t>Gestor de Unidades</t>
  </si>
  <si>
    <t>Gestão Acadêmica</t>
  </si>
  <si>
    <t>PI 1/26</t>
  </si>
  <si>
    <t>PI 2/26</t>
  </si>
  <si>
    <t>PI 3/26</t>
  </si>
  <si>
    <t>PI 4/26</t>
  </si>
  <si>
    <t>Σ Estimativa de trabalho restante</t>
  </si>
  <si>
    <t>Tempo bloqueado</t>
  </si>
  <si>
    <t>Dias Bloqueados</t>
  </si>
  <si>
    <t>Squad Responsável</t>
  </si>
  <si>
    <t>OKRs de 2025</t>
  </si>
  <si>
    <t>Jornada Secretaria e Gestor de Unidades</t>
  </si>
  <si>
    <t xml:space="preserve">[Curso MEC] Mapear quais tabelas, campos e filtros precisam ter ajuste no layout para apresentar o código vínculo (bk) e código mec (atributo) </t>
  </si>
  <si>
    <t>SGGU-6444</t>
  </si>
  <si>
    <t>[Curso MEC] Frontend - Realizar alterações para consumir o Código Vínculo (BK) - Curso SEMI</t>
  </si>
  <si>
    <t>SGGU-6431</t>
  </si>
  <si>
    <t>[Curso MEC] Backend - Realizar alterações para consumir o Código Vínculo (BK) - Curso SEMI</t>
  </si>
  <si>
    <t>[Curso MEC] Backend - Realizar alterações para consumir o Código Vínculo (BK) - Tipo de Produto</t>
  </si>
  <si>
    <t xml:space="preserve">[Curso MEC] Backend - Realizar alterações para consumir o Código Vínculo (BK) - Curso por tipo de produto </t>
  </si>
  <si>
    <t>[Curso MEC] Backend - Realizar alterações para consumir o Código Vínculo (BK) - Portfólio Padrão</t>
  </si>
  <si>
    <t>[Curso MEC] Frontend - Realizar alterações para consumir o Código Vínculo (BK) - Curso por tipo de produto</t>
  </si>
  <si>
    <t>SGGU-6425</t>
  </si>
  <si>
    <t>[Curso MEC] Frontend - Realizar alterações para consumir o Código Vínculo (BK) - Portfólio Padrão</t>
  </si>
  <si>
    <t>SGGU-6424</t>
  </si>
  <si>
    <t>[GU] [Síncrona Mediada] Analisar o recebimento das informações no tópico</t>
  </si>
  <si>
    <t>[GU] [Síncrona Mediada] Teste Regrevisso</t>
  </si>
  <si>
    <t>SGGU-6392</t>
  </si>
  <si>
    <t>SGGU-6390</t>
  </si>
  <si>
    <t>[GU] [Síncrona Mediada] Consumir tópicos e realizar teste de conectividade</t>
  </si>
  <si>
    <t>SGGU-6388</t>
  </si>
  <si>
    <t>[Eventos Backbone] Validar a implementação COE retorno particion e offset</t>
  </si>
  <si>
    <t>SGGU-5598</t>
  </si>
  <si>
    <t>[Logs por Origem] Ajuste por tabela tipos de produtos</t>
  </si>
  <si>
    <t>[Logs por Origem] Mapear fluxos e tabelas para ajustar os logs por registro</t>
  </si>
  <si>
    <t>[Estabilizar Deploy] Nova solução colaboradores</t>
  </si>
  <si>
    <t>[680 - Vers. Matriz] Alterar a controladora para reconhecer a geração do Historico Curricular na Rematricula</t>
  </si>
  <si>
    <t>SGSE-4135</t>
  </si>
  <si>
    <t>[196 - SAG] Alterção de View e formulário do histórico curricular e estoque</t>
  </si>
  <si>
    <t>SGSE-4133</t>
  </si>
  <si>
    <t>[680 - Vers. Matriz] Tratar históricos já gerados</t>
  </si>
  <si>
    <t>SGSE-4129</t>
  </si>
  <si>
    <t>[680 - Vers. Matriz] Disponibilizar acionamento manual da geração do Histórico Curricular e pré-alocação para área de negócio</t>
  </si>
  <si>
    <t>SGSE-4128</t>
  </si>
  <si>
    <t>[680 - Vers. Matriz] Gerar Histórico Curricular e pré-alocar a série correspondente na rematrícula na data parametrizada</t>
  </si>
  <si>
    <t>SGSE-4127</t>
  </si>
  <si>
    <t>[680 - Vers. Matriz] Gerar Histórico Curricular apenas da série atual na matrícula inicial</t>
  </si>
  <si>
    <t>SGSE-4126</t>
  </si>
  <si>
    <t>Deploy ambiente produtivo sprint 5</t>
  </si>
  <si>
    <t>Deploy ambiente produtivo sprint 3</t>
  </si>
  <si>
    <t>Deploy ambiente produtivo sprint 1</t>
  </si>
  <si>
    <t>SGSE-4116</t>
  </si>
  <si>
    <t>[DT - Orquestrador] Deploy e estabilização do Orquestrador no ambiente produtivo</t>
  </si>
  <si>
    <t>[SGSE] - IT 2 - PI 3/26 ] Solicitação de Serviço</t>
  </si>
  <si>
    <t>SGSE-4094</t>
  </si>
  <si>
    <t>[SGSE] SP 26.2.6;[SGSE] SP 26.2.5;[SGSE] SP 26.3.1</t>
  </si>
  <si>
    <t>[DT - Trans. Interna][11]Refatorar requisições de flows([SECR][ENT][AG] Controle de fluxos enturmação)</t>
  </si>
  <si>
    <t>[DT - Trans. Interna][11]Refatorar requisições de flows([SECR][ENT][DV][MATRICULA] Adiciona Turma - Semestral - Create e Update Matricula)</t>
  </si>
  <si>
    <t>SGSE-3282</t>
  </si>
  <si>
    <t>[DT - Aloc. Disciplina][0]Refatorar requisições de flows([SECR][ENT][SF]  - Suspensão de disciplinas tardias)</t>
  </si>
  <si>
    <t>SGSE-3274</t>
  </si>
  <si>
    <t>[DT - Trans. Interna][0]Refatorar requisições de flows([SECR][ENT][DV][MATRICULA] - Remoção de Aluno do Grupo por Cancelamento  Transferência ou Trancamen)</t>
  </si>
  <si>
    <t>SGSE-3269</t>
  </si>
  <si>
    <t>[INC0796215]Tenho um Erro/Problema com o PTC - Ingresso - Captação - Área do Candidato</t>
  </si>
  <si>
    <t>SGGS-17191</t>
  </si>
  <si>
    <t>[INC0788207]Tenho um Erro/Problema com o PTC - Dynamics Athenas - Evasão</t>
  </si>
  <si>
    <t>SGGS-17130</t>
  </si>
  <si>
    <t>[INC0794108]Tenho um Erro/Problema com o PTC - Dynamics Athenas - Documentos Acadêmicos - Serviços</t>
  </si>
  <si>
    <t>SGGS-17103</t>
  </si>
  <si>
    <t>[SEC GA][Transferência Externa] Tratar passivo de alunos com matriz e série divergente</t>
  </si>
  <si>
    <t>Reserva de capacity épico versionamento de matrizes</t>
  </si>
  <si>
    <t>SGGS-17060</t>
  </si>
  <si>
    <t>[Formando Reprovado] Validar e/ou Criar o checklist (Gestor de Rematrícula) dos alunos reprovados</t>
  </si>
  <si>
    <t>[SEC GA][PROD] Higienizar as matrículas vinculando no curso mec correto</t>
  </si>
  <si>
    <t>SGGS-17045</t>
  </si>
  <si>
    <t>Matricula do aluno voltando para série 1, mesmo quando no retorno da análise vem série avançada</t>
  </si>
  <si>
    <t>[Smoke Test] Evento application-test-information-available não foi consumido por Secretaria</t>
  </si>
  <si>
    <t>[SEC GA] Síncrona Mediada_Atualização do contrato course-connection-status-updated</t>
  </si>
  <si>
    <t>[SEC GA] Criação de nova tela para relacionamento de Curso Base e Curso MEC</t>
  </si>
  <si>
    <t>[SEC GA] Atualização contrato account-teaching-institution-created</t>
  </si>
  <si>
    <t>Adequação dos flows para permitir CNPJ alfanúmerico - parte 1</t>
  </si>
  <si>
    <t>[INC0787892]Tenho um Erro/Problema com o PTC - Dynamics Athenas - Efetivação da Matrícula</t>
  </si>
  <si>
    <t>SGGS-16847</t>
  </si>
  <si>
    <t>[FASE 4]Analise curricular deve considerar mais de uma disciplina origem para um aproveitamento destino e uma disciplina origem sendo usada em mais de uma disciplina destino</t>
  </si>
  <si>
    <t>Aluno em período de rematricula continua com status de cursando.</t>
  </si>
  <si>
    <t>[FASE 4]Após mudança da data do periodo letivo o evento não foi gatilhado para liberar as analise em espera</t>
  </si>
  <si>
    <t>[FASE 4]Evento de cancelamento de pré alocações não foi disparado por GA</t>
  </si>
  <si>
    <t>[FASE 4]Documento de Histórico Escolar não exibiu o subscritos com a IES dos aproveitamentos</t>
  </si>
  <si>
    <t>[GA] Adequar o formulário das Contas Mantenedora e IES para CNPJ Alfanumérico (JavaScript)</t>
  </si>
  <si>
    <t>[SGGS] SP 26.2.4;[SGGS] SP 26.2.3;[SGGS] SP 26.3.1;[SGGS] SP 26.2.2;[SGGS] SP 26.2.6;[SGGS] SP 26.2.5</t>
  </si>
  <si>
    <t>[SEC GA] Incluir novas informações no cadastro do Curso MEC</t>
  </si>
  <si>
    <t>[SEC GA][Integração] Revisão do contrato academic-program-emec-created/updated</t>
  </si>
  <si>
    <t xml:space="preserve">[RADE MEC] Teste Integrado com o RADE  - Lançamento de Notas </t>
  </si>
  <si>
    <t>[MFA- COLABORAR] [TESTE] Teste funcional e disponibilização do ambiente para testes da área de negócio</t>
  </si>
  <si>
    <t>SDIA-1423</t>
  </si>
  <si>
    <t xml:space="preserve"> [MFA- COLABORAR] [BACK-END] Ajustar endoipoint para usuários não coorporativos retornar apenas os sistemas e não as contas -</t>
  </si>
  <si>
    <t>[MFA- COLABORAR] [BACK-END] Criar end point de envio/reenvio do código de acesso</t>
  </si>
  <si>
    <t>[MFA- COLABORAR] [BACK-END] Criação do endpoint de validação de usuário e senha para usuários não corporativos</t>
  </si>
  <si>
    <t>[MFA- COLABORAR] [BANCO DE DADOS] Adequações de tabelas e carga de dados para adequar as estruturas do MFA</t>
  </si>
  <si>
    <t>[MFA- COLABORAR] [FRONT-END] Adequações no login do MFA para contemplar usuários não corporativos</t>
  </si>
  <si>
    <t>[THB Demonstrativo de Pagamento]  Teste integrado com PPL e House</t>
  </si>
  <si>
    <t>SGTB-1385</t>
  </si>
  <si>
    <t>ASPL-21126</t>
  </si>
  <si>
    <t>[THB Demonstrativo de Pagamento]Adequar a API para receber o parâmetro do ano de consulta</t>
  </si>
  <si>
    <t>SGTB-1384</t>
  </si>
  <si>
    <t>[THB CNPJ]Ajuste nas estruturas de Banco</t>
  </si>
  <si>
    <t>[THB CNPJ]  Ajuste nas estruturas de APIS</t>
  </si>
  <si>
    <t>[RADE MED]  POC para testar o lançamento de frequência e notas &gt; Testar o cenário lançando o total de faltas para validar se o sistema vai compreender os fluxos de aprovação/reprovação</t>
  </si>
  <si>
    <t>SGTB-1363</t>
  </si>
  <si>
    <t>[RADE MED] API de processamento dos dados encaminhados pelo RADE e  salvos na tabela intermediária Parte 2</t>
  </si>
  <si>
    <t xml:space="preserve">[RADE MED] API de processamento dos dados encaminhados pelo RADE e  salvos na tabela intermediária Parte 1 </t>
  </si>
  <si>
    <t>[RADE MED]  Endpoint/ API  que salvar os dados na tabela intermediária (Consumida pelo RADE)  Parte 1</t>
  </si>
  <si>
    <t>SP 26.1.1</t>
  </si>
  <si>
    <t>SP 26.1.2</t>
  </si>
  <si>
    <t>SP 26.1.3</t>
  </si>
  <si>
    <t>SP 26.1.4</t>
  </si>
  <si>
    <t>SP 26.1.5</t>
  </si>
  <si>
    <t>SP 26.1.6</t>
  </si>
  <si>
    <t>SP 26.2.1</t>
  </si>
  <si>
    <t>SP 26.2.2</t>
  </si>
  <si>
    <t>SP 26.2.3</t>
  </si>
  <si>
    <t>SP 26.2.4</t>
  </si>
  <si>
    <t>SP 26.2.5</t>
  </si>
  <si>
    <t>SP 26.2.6</t>
  </si>
  <si>
    <t>SP 26.3.1</t>
  </si>
  <si>
    <t>SP 26.3.2</t>
  </si>
  <si>
    <t>SP 26.3.3</t>
  </si>
  <si>
    <t>SP 26.3.4</t>
  </si>
  <si>
    <t>SP 26.3.5</t>
  </si>
  <si>
    <t>SP 26.3.6</t>
  </si>
  <si>
    <t>SP 26.4.1</t>
  </si>
  <si>
    <t>SP 26.4.2</t>
  </si>
  <si>
    <t>SP 26.4.3</t>
  </si>
  <si>
    <t>SP 26.4.4</t>
  </si>
  <si>
    <t>SP 26.4.5</t>
  </si>
  <si>
    <t>SP 26.4.6</t>
  </si>
  <si>
    <t>Pontuação média PI 1/26</t>
  </si>
  <si>
    <t>Pontuação PI 2/26</t>
  </si>
  <si>
    <t>Pontuação PI 3/26</t>
  </si>
  <si>
    <t>Déb. Técnico</t>
  </si>
  <si>
    <t>Sol. Serviço</t>
  </si>
  <si>
    <t>Sprint Planning</t>
  </si>
  <si>
    <t>Capacidade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</si>
</sst>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F400]h:mm:ss\ AM/PM"/>
    <numFmt numFmtId="167" formatCode="[h]:mm"/>
    <numFmt numFmtId="168" formatCode="0%;0%;&quot;&quot;"/>
    <numFmt numFmtId="169" formatCode="0;0;&quot;&quot;"/>
  </numFmts>
  <fonts count="2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b/>
      <sz val="10"/>
      <color theme="1"/>
      <name val="Aptos Narrow"/>
      <family val="2"/>
      <scheme val="minor"/>
    </font>
    <font>
      <b/>
      <sz val="11"/>
      <color rgb="FF7112FE"/>
      <name val="Aptos Narrow"/>
      <family val="2"/>
      <scheme val="minor"/>
    </font>
    <font>
      <sz val="9"/>
      <color indexed="81"/>
      <name val="Segoe UI"/>
      <family val="2"/>
    </font>
    <font>
      <b/>
      <sz val="11"/>
      <color theme="0"/>
      <name val="Aptos Narrow"/>
      <family val="2"/>
      <scheme val="minor"/>
    </font>
    <font>
      <sz val="11"/>
      <color theme="0"/>
      <name val="Aptos Narrow"/>
      <family val="2"/>
      <scheme val="minor"/>
    </font>
    <font>
      <b/>
      <sz val="9"/>
      <color indexed="81"/>
      <name val="Segoe UI"/>
      <family val="2"/>
    </font>
    <font>
      <u/>
      <sz val="11"/>
      <color rgb="FF1265BE"/>
      <name val="Calibri"/>
      <family val="2"/>
    </font>
    <font>
      <sz val="11"/>
      <color rgb="FFFF0000"/>
      <name val="Aptos Narrow"/>
      <family val="2"/>
      <scheme val="minor"/>
    </font>
    <font>
      <sz val="9"/>
      <color theme="1"/>
      <name val="Aptos Narrow"/>
      <family val="2"/>
      <scheme val="minor"/>
    </font>
    <font>
      <b/>
      <sz val="11"/>
      <color theme="7"/>
      <name val="Aptos Narrow"/>
      <family val="2"/>
      <scheme val="minor"/>
    </font>
    <font>
      <b/>
      <sz val="16"/>
      <color theme="0"/>
      <name val="Aptos Narrow"/>
      <family val="2"/>
      <scheme val="minor"/>
    </font>
    <font>
      <b/>
      <i/>
      <sz val="11"/>
      <color theme="0"/>
      <name val="Aptos Narrow"/>
      <family val="2"/>
      <scheme val="minor"/>
    </font>
    <font>
      <sz val="10"/>
      <color theme="1"/>
      <name val="Aptos Narrow"/>
      <family val="2"/>
      <scheme val="minor"/>
    </font>
    <font>
      <b/>
      <sz val="11"/>
      <color rgb="FFFF0000"/>
      <name val="Aptos Narrow"/>
      <family val="2"/>
      <scheme val="minor"/>
    </font>
    <font>
      <i/>
      <sz val="10"/>
      <color rgb="FFFF0000"/>
      <name val="Aptos Narrow"/>
      <family val="2"/>
      <scheme val="minor"/>
    </font>
    <font>
      <sz val="11"/>
      <name val="Aptos Narrow"/>
      <family val="2"/>
      <scheme val="minor"/>
    </font>
    <font>
      <b/>
      <i/>
      <sz val="11"/>
      <color rgb="FFC00000"/>
      <name val="Aptos Narrow"/>
      <family val="2"/>
      <scheme val="minor"/>
    </font>
    <font>
      <u/>
      <sz val="11"/>
      <color theme="10"/>
      <name val="Aptos Narrow"/>
      <family val="2"/>
      <scheme val="minor"/>
    </font>
    <font>
      <sz val="11"/>
      <color rgb="FF000000"/>
      <name val="Aptos Narrow"/>
      <scheme val="minor"/>
    </font>
    <font>
      <b/>
      <sz val="11"/>
      <color rgb="FF000000"/>
      <name val="Aptos Narrow"/>
      <scheme val="minor"/>
    </font>
    <font>
      <b/>
      <sz val="10"/>
      <color theme="0"/>
      <name val="Aptos Narrow"/>
      <family val="2"/>
      <scheme val="minor"/>
    </font>
    <font>
      <b/>
      <sz val="10"/>
      <color rgb="FF7112FE"/>
      <name val="Aptos Narrow"/>
      <family val="2"/>
      <scheme val="minor"/>
    </font>
    <font>
      <sz val="10"/>
      <color theme="0"/>
      <name val="Aptos Narrow"/>
      <family val="2"/>
      <scheme val="minor"/>
    </font>
    <font>
      <sz val="10"/>
      <name val="Aptos Narrow"/>
      <family val="2"/>
      <scheme val="minor"/>
    </font>
  </fonts>
  <fills count="30">
    <fill>
      <patternFill patternType="none"/>
    </fill>
    <fill>
      <patternFill patternType="gray125"/>
    </fill>
    <fill>
      <patternFill patternType="solid">
        <fgColor theme="0" tint="-4.9989318521683403E-2"/>
        <bgColor indexed="64"/>
      </patternFill>
    </fill>
    <fill>
      <patternFill patternType="solid">
        <fgColor rgb="FFDDE0FF"/>
        <bgColor indexed="64"/>
      </patternFill>
    </fill>
    <fill>
      <patternFill patternType="solid">
        <fgColor theme="2"/>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rgb="FF919DFF"/>
        <bgColor indexed="64"/>
      </patternFill>
    </fill>
    <fill>
      <patternFill patternType="solid">
        <fgColor theme="4" tint="0.79998168889431442"/>
        <bgColor indexed="64"/>
      </patternFill>
    </fill>
    <fill>
      <patternFill patternType="solid">
        <fgColor rgb="FF7112FE"/>
        <bgColor indexed="64"/>
      </patternFill>
    </fill>
    <fill>
      <patternFill patternType="solid">
        <fgColor rgb="FFCC9900"/>
        <bgColor indexed="64"/>
      </patternFill>
    </fill>
    <fill>
      <patternFill patternType="solid">
        <fgColor rgb="FFFFFFCC"/>
        <bgColor indexed="64"/>
      </patternFill>
    </fill>
    <fill>
      <patternFill patternType="solid">
        <fgColor theme="4" tint="0.79998168889431442"/>
        <bgColor theme="4" tint="0.79998168889431442"/>
      </patternFill>
    </fill>
    <fill>
      <patternFill patternType="solid">
        <fgColor rgb="FF6B3596"/>
        <bgColor indexed="64"/>
      </patternFill>
    </fill>
    <fill>
      <patternFill patternType="solid">
        <fgColor theme="1"/>
        <bgColor indexed="64"/>
      </patternFill>
    </fill>
    <fill>
      <patternFill patternType="solid">
        <fgColor rgb="FF0070C0"/>
        <bgColor theme="4" tint="0.79998168889431442"/>
      </patternFill>
    </fill>
    <fill>
      <patternFill patternType="solid">
        <fgColor theme="0" tint="-0.249977111117893"/>
        <bgColor indexed="64"/>
      </patternFill>
    </fill>
    <fill>
      <patternFill patternType="solid">
        <fgColor rgb="FF7030A0"/>
        <bgColor indexed="64"/>
      </patternFill>
    </fill>
    <fill>
      <patternFill patternType="solid">
        <fgColor theme="0"/>
        <bgColor indexed="64"/>
      </patternFill>
    </fill>
    <fill>
      <patternFill patternType="solid">
        <fgColor rgb="FF9335F5"/>
        <bgColor indexed="64"/>
      </patternFill>
    </fill>
    <fill>
      <patternFill patternType="solid">
        <fgColor theme="4"/>
        <bgColor indexed="64"/>
      </patternFill>
    </fill>
    <fill>
      <patternFill patternType="solid">
        <fgColor theme="1" tint="0.499984740745262"/>
        <bgColor indexed="64"/>
      </patternFill>
    </fill>
    <fill>
      <patternFill patternType="solid">
        <fgColor theme="8"/>
        <bgColor indexed="64"/>
      </patternFill>
    </fill>
    <fill>
      <patternFill patternType="solid">
        <fgColor theme="4" tint="0.39997558519241921"/>
        <bgColor indexed="64"/>
      </patternFill>
    </fill>
  </fills>
  <borders count="59">
    <border>
      <left/>
      <right/>
      <top/>
      <bottom/>
      <diagonal/>
    </border>
    <border>
      <left/>
      <right style="hair">
        <color theme="0" tint="-0.24994659260841701"/>
      </right>
      <top/>
      <bottom style="hair">
        <color theme="0" tint="-0.24994659260841701"/>
      </bottom>
      <diagonal/>
    </border>
    <border>
      <left style="hair">
        <color theme="0" tint="-0.24994659260841701"/>
      </left>
      <right style="hair">
        <color theme="0" tint="-0.24994659260841701"/>
      </right>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right style="hair">
        <color theme="0" tint="-0.24994659260841701"/>
      </right>
      <top style="hair">
        <color theme="0" tint="-0.24994659260841701"/>
      </top>
      <bottom/>
      <diagonal/>
    </border>
    <border>
      <left style="hair">
        <color theme="0" tint="-0.24994659260841701"/>
      </left>
      <right style="hair">
        <color theme="0" tint="-0.24994659260841701"/>
      </right>
      <top style="hair">
        <color theme="0" tint="-0.24994659260841701"/>
      </top>
      <bottom/>
      <diagonal/>
    </border>
    <border>
      <left/>
      <right/>
      <top style="hair">
        <color theme="0" tint="-0.24994659260841701"/>
      </top>
      <bottom style="hair">
        <color theme="0" tint="-0.24994659260841701"/>
      </bottom>
      <diagonal/>
    </border>
    <border>
      <left/>
      <right/>
      <top/>
      <bottom style="hair">
        <color theme="0" tint="-0.24994659260841701"/>
      </bottom>
      <diagonal/>
    </border>
    <border>
      <left style="hair">
        <color theme="0" tint="-0.24994659260841701"/>
      </left>
      <right/>
      <top/>
      <bottom/>
      <diagonal/>
    </border>
    <border>
      <left style="hair">
        <color theme="0" tint="-0.24994659260841701"/>
      </left>
      <right style="hair">
        <color theme="0" tint="-0.24994659260841701"/>
      </right>
      <top/>
      <bottom/>
      <diagonal/>
    </border>
    <border>
      <left style="dotted">
        <color theme="0" tint="-0.14996795556505021"/>
      </left>
      <right style="dotted">
        <color theme="0" tint="-0.14996795556505021"/>
      </right>
      <top style="dotted">
        <color theme="0" tint="-0.14996795556505021"/>
      </top>
      <bottom style="dotted">
        <color theme="0" tint="-0.14996795556505021"/>
      </bottom>
      <diagonal/>
    </border>
    <border>
      <left style="thin">
        <color indexed="64"/>
      </left>
      <right style="hair">
        <color theme="0" tint="-0.24994659260841701"/>
      </right>
      <top style="thin">
        <color indexed="64"/>
      </top>
      <bottom/>
      <diagonal/>
    </border>
    <border>
      <left/>
      <right style="hair">
        <color theme="0" tint="-0.24994659260841701"/>
      </right>
      <top style="thin">
        <color indexed="64"/>
      </top>
      <bottom style="hair">
        <color theme="0" tint="-0.24994659260841701"/>
      </bottom>
      <diagonal/>
    </border>
    <border>
      <left style="hair">
        <color theme="0" tint="-0.24994659260841701"/>
      </left>
      <right style="hair">
        <color theme="0" tint="-0.24994659260841701"/>
      </right>
      <top style="thin">
        <color indexed="64"/>
      </top>
      <bottom style="hair">
        <color theme="0" tint="-0.24994659260841701"/>
      </bottom>
      <diagonal/>
    </border>
    <border>
      <left style="hair">
        <color theme="0" tint="-0.24994659260841701"/>
      </left>
      <right style="thin">
        <color indexed="64"/>
      </right>
      <top style="thin">
        <color indexed="64"/>
      </top>
      <bottom style="hair">
        <color theme="0" tint="-0.24994659260841701"/>
      </bottom>
      <diagonal/>
    </border>
    <border>
      <left style="thin">
        <color indexed="64"/>
      </left>
      <right style="hair">
        <color theme="0" tint="-0.24994659260841701"/>
      </right>
      <top/>
      <bottom/>
      <diagonal/>
    </border>
    <border>
      <left style="hair">
        <color theme="0" tint="-0.24994659260841701"/>
      </left>
      <right style="thin">
        <color indexed="64"/>
      </right>
      <top style="hair">
        <color theme="0" tint="-0.24994659260841701"/>
      </top>
      <bottom style="hair">
        <color theme="0" tint="-0.24994659260841701"/>
      </bottom>
      <diagonal/>
    </border>
    <border>
      <left style="thin">
        <color indexed="64"/>
      </left>
      <right style="hair">
        <color theme="0" tint="-0.24994659260841701"/>
      </right>
      <top/>
      <bottom style="thin">
        <color indexed="64"/>
      </bottom>
      <diagonal/>
    </border>
    <border>
      <left style="hair">
        <color theme="0" tint="-0.24994659260841701"/>
      </left>
      <right style="hair">
        <color theme="0" tint="-0.24994659260841701"/>
      </right>
      <top style="hair">
        <color theme="0" tint="-0.24994659260841701"/>
      </top>
      <bottom style="thin">
        <color indexed="64"/>
      </bottom>
      <diagonal/>
    </border>
    <border>
      <left style="hair">
        <color theme="0" tint="-0.24994659260841701"/>
      </left>
      <right style="thin">
        <color indexed="64"/>
      </right>
      <top style="hair">
        <color theme="0" tint="-0.24994659260841701"/>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hair">
        <color theme="0" tint="-0.24994659260841701"/>
      </right>
      <top/>
      <bottom style="thin">
        <color indexed="64"/>
      </bottom>
      <diagonal/>
    </border>
    <border>
      <left style="thin">
        <color indexed="64"/>
      </left>
      <right style="hair">
        <color theme="0" tint="-0.24994659260841701"/>
      </right>
      <top style="thin">
        <color indexed="64"/>
      </top>
      <bottom style="thin">
        <color indexed="64"/>
      </bottom>
      <diagonal/>
    </border>
    <border>
      <left/>
      <right style="hair">
        <color theme="0" tint="-0.24994659260841701"/>
      </right>
      <top style="thin">
        <color indexed="64"/>
      </top>
      <bottom style="thin">
        <color indexed="64"/>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style="thin">
        <color indexed="64"/>
      </right>
      <top style="thin">
        <color indexed="64"/>
      </top>
      <bottom style="thin">
        <color indexed="64"/>
      </bottom>
      <diagonal/>
    </border>
    <border>
      <left/>
      <right style="dotted">
        <color theme="0" tint="-0.14996795556505021"/>
      </right>
      <top style="dotted">
        <color theme="0" tint="-0.14996795556505021"/>
      </top>
      <bottom style="dotted">
        <color theme="0" tint="-0.14996795556505021"/>
      </bottom>
      <diagonal/>
    </border>
    <border>
      <left style="dotted">
        <color theme="0" tint="-0.14996795556505021"/>
      </left>
      <right/>
      <top style="dotted">
        <color theme="0" tint="-0.14996795556505021"/>
      </top>
      <bottom style="dotted">
        <color theme="0" tint="-0.14996795556505021"/>
      </bottom>
      <diagonal/>
    </border>
    <border>
      <left/>
      <right/>
      <top style="dotted">
        <color theme="0" tint="-0.14996795556505021"/>
      </top>
      <bottom/>
      <diagonal/>
    </border>
    <border>
      <left style="dotted">
        <color theme="0" tint="-0.14996795556505021"/>
      </left>
      <right style="dotted">
        <color theme="0" tint="-0.14996795556505021"/>
      </right>
      <top style="dotted">
        <color theme="0" tint="-0.14996795556505021"/>
      </top>
      <bottom/>
      <diagonal/>
    </border>
    <border>
      <left style="dotted">
        <color theme="0" tint="-0.14996795556505021"/>
      </left>
      <right style="dotted">
        <color theme="0" tint="-0.14996795556505021"/>
      </right>
      <top/>
      <bottom style="dotted">
        <color theme="0" tint="-0.14996795556505021"/>
      </bottom>
      <diagonal/>
    </border>
    <border>
      <left/>
      <right style="dotted">
        <color theme="0" tint="-0.14996795556505021"/>
      </right>
      <top style="dotted">
        <color theme="0" tint="-0.14996795556505021"/>
      </top>
      <bottom/>
      <diagonal/>
    </border>
    <border>
      <left/>
      <right style="dotted">
        <color theme="0" tint="-0.14996795556505021"/>
      </right>
      <top/>
      <bottom style="dotted">
        <color theme="0" tint="-0.14996795556505021"/>
      </bottom>
      <diagonal/>
    </border>
    <border>
      <left style="dotted">
        <color theme="0" tint="-0.14996795556505021"/>
      </left>
      <right/>
      <top style="dotted">
        <color theme="0" tint="-0.14996795556505021"/>
      </top>
      <bottom/>
      <diagonal/>
    </border>
    <border>
      <left style="dotted">
        <color theme="0" tint="-0.14996795556505021"/>
      </left>
      <right/>
      <top/>
      <bottom style="dotted">
        <color theme="0" tint="-0.14996795556505021"/>
      </bottom>
      <diagonal/>
    </border>
    <border>
      <left/>
      <right style="hair">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hair">
        <color theme="0" tint="-0.24994659260841701"/>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dotted">
        <color theme="0" tint="-0.24994659260841701"/>
      </right>
      <top style="dotted">
        <color theme="0" tint="-0.24994659260841701"/>
      </top>
      <bottom style="dotted">
        <color theme="0" tint="-0.24994659260841701"/>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right style="dotted">
        <color theme="0" tint="-0.24994659260841701"/>
      </right>
      <top style="dotted">
        <color theme="0" tint="-0.24994659260841701"/>
      </top>
      <bottom/>
      <diagonal/>
    </border>
    <border>
      <left style="dotted">
        <color theme="0" tint="-0.24994659260841701"/>
      </left>
      <right style="dotted">
        <color theme="0" tint="-0.24994659260841701"/>
      </right>
      <top style="dotted">
        <color theme="0" tint="-0.24994659260841701"/>
      </top>
      <bottom/>
      <diagonal/>
    </border>
    <border>
      <left style="dotted">
        <color theme="0" tint="-0.24994659260841701"/>
      </left>
      <right style="dotted">
        <color theme="0" tint="-0.24994659260841701"/>
      </right>
      <top style="hair">
        <color theme="0" tint="-0.24994659260841701"/>
      </top>
      <bottom style="dotted">
        <color theme="0" tint="-0.24994659260841701"/>
      </bottom>
      <diagonal/>
    </border>
    <border>
      <left style="dotted">
        <color theme="0" tint="-0.24994659260841701"/>
      </left>
      <right style="dotted">
        <color theme="0" tint="-0.24994659260841701"/>
      </right>
      <top/>
      <bottom style="dotted">
        <color theme="0" tint="-0.24994659260841701"/>
      </bottom>
      <diagonal/>
    </border>
    <border>
      <left style="dotted">
        <color theme="3" tint="0.89996032593768116"/>
      </left>
      <right style="dotted">
        <color theme="3" tint="0.89996032593768116"/>
      </right>
      <top style="dotted">
        <color theme="3" tint="0.89996032593768116"/>
      </top>
      <bottom style="dotted">
        <color theme="3" tint="0.89996032593768116"/>
      </bottom>
      <diagonal/>
    </border>
    <border>
      <left style="dotted">
        <color theme="3" tint="0.89996032593768116"/>
      </left>
      <right style="dotted">
        <color theme="3" tint="0.89996032593768116"/>
      </right>
      <top style="dotted">
        <color theme="3" tint="0.89996032593768116"/>
      </top>
      <bottom/>
      <diagonal/>
    </border>
  </borders>
  <cellStyleXfs count="3">
    <xf numFmtId="0" fontId="0" fillId="0" borderId="0"/>
    <xf numFmtId="9" fontId="1" fillId="0" borderId="0" applyFont="0" applyFill="0" applyBorder="0" applyAlignment="0" applyProtection="0"/>
    <xf numFmtId="0" fontId="22" fillId="0" borderId="0" applyNumberFormat="0" applyFill="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xf>
    <xf numFmtId="0" fontId="2" fillId="3" borderId="2" xfId="0" applyFont="1" applyFill="1" applyBorder="1" applyAlignment="1">
      <alignment horizontal="center" vertical="center"/>
    </xf>
    <xf numFmtId="0" fontId="0" fillId="3" borderId="3" xfId="0" applyFill="1" applyBorder="1" applyAlignment="1">
      <alignment horizontal="center" wrapText="1"/>
    </xf>
    <xf numFmtId="0" fontId="0" fillId="0" borderId="4" xfId="0" applyBorder="1" applyAlignment="1">
      <alignment horizontal="center" vertical="center"/>
    </xf>
    <xf numFmtId="1" fontId="0" fillId="2" borderId="4" xfId="0" applyNumberFormat="1" applyFill="1" applyBorder="1" applyAlignment="1">
      <alignment horizontal="center" vertical="center"/>
    </xf>
    <xf numFmtId="0" fontId="0" fillId="0" borderId="7" xfId="0" applyBorder="1" applyAlignment="1">
      <alignment horizontal="center" vertical="center"/>
    </xf>
    <xf numFmtId="0" fontId="2" fillId="0" borderId="0" xfId="0" applyFont="1" applyAlignment="1">
      <alignment horizontal="centerContinuous"/>
    </xf>
    <xf numFmtId="0" fontId="2" fillId="0" borderId="0" xfId="0" applyFont="1" applyAlignment="1">
      <alignment horizontal="left"/>
    </xf>
    <xf numFmtId="0" fontId="0" fillId="0" borderId="5" xfId="0" applyBorder="1" applyAlignment="1">
      <alignment horizontal="center" vertical="center"/>
    </xf>
    <xf numFmtId="0" fontId="5" fillId="0" borderId="0" xfId="0" applyFont="1" applyAlignment="1">
      <alignment horizontal="centerContinuous"/>
    </xf>
    <xf numFmtId="0" fontId="5" fillId="0" borderId="0" xfId="0" applyFont="1" applyAlignment="1">
      <alignment horizontal="center"/>
    </xf>
    <xf numFmtId="0" fontId="0" fillId="3" borderId="0" xfId="0" applyFill="1" applyAlignment="1">
      <alignment horizontal="center" wrapText="1"/>
    </xf>
    <xf numFmtId="1" fontId="0" fillId="0" borderId="4" xfId="0" applyNumberFormat="1" applyBorder="1" applyAlignment="1">
      <alignment horizontal="center" vertical="center"/>
    </xf>
    <xf numFmtId="0" fontId="0" fillId="4" borderId="4" xfId="0" applyFill="1" applyBorder="1" applyAlignment="1">
      <alignment horizontal="center" vertical="center"/>
    </xf>
    <xf numFmtId="1" fontId="0" fillId="0" borderId="0" xfId="0" applyNumberFormat="1"/>
    <xf numFmtId="0" fontId="5" fillId="0" borderId="0" xfId="0" applyFont="1"/>
    <xf numFmtId="22" fontId="0" fillId="0" borderId="0" xfId="0" applyNumberFormat="1"/>
    <xf numFmtId="0" fontId="0" fillId="0" borderId="0" xfId="0" pivotButton="1"/>
    <xf numFmtId="0" fontId="0" fillId="0" borderId="0" xfId="0" applyAlignment="1">
      <alignment horizontal="left"/>
    </xf>
    <xf numFmtId="0" fontId="8" fillId="6" borderId="2" xfId="0" applyFont="1" applyFill="1"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3" borderId="3" xfId="0" applyFill="1" applyBorder="1" applyAlignment="1">
      <alignment horizontal="center" vertical="center" wrapText="1"/>
    </xf>
    <xf numFmtId="0" fontId="0" fillId="3" borderId="0" xfId="0" applyFill="1" applyAlignment="1">
      <alignment horizontal="center" vertical="center" wrapText="1"/>
    </xf>
    <xf numFmtId="0" fontId="9" fillId="7" borderId="0" xfId="0" applyFont="1" applyFill="1" applyAlignment="1">
      <alignment horizontal="center" wrapText="1"/>
    </xf>
    <xf numFmtId="0" fontId="2" fillId="5" borderId="0" xfId="0" applyFont="1" applyFill="1"/>
    <xf numFmtId="0" fontId="0" fillId="5" borderId="0" xfId="0" applyFill="1"/>
    <xf numFmtId="14" fontId="0" fillId="0" borderId="0" xfId="0" applyNumberFormat="1"/>
    <xf numFmtId="0" fontId="2" fillId="2" borderId="0" xfId="0" applyFont="1" applyFill="1"/>
    <xf numFmtId="0" fontId="11" fillId="0" borderId="0" xfId="0" applyFont="1"/>
    <xf numFmtId="166" fontId="0" fillId="0" borderId="0" xfId="0" applyNumberFormat="1"/>
    <xf numFmtId="167" fontId="0" fillId="0" borderId="0" xfId="0" applyNumberFormat="1"/>
    <xf numFmtId="0" fontId="0" fillId="8" borderId="0" xfId="0" applyFill="1" applyAlignment="1">
      <alignment horizontal="center"/>
    </xf>
    <xf numFmtId="0" fontId="2" fillId="0" borderId="0" xfId="0" applyFont="1"/>
    <xf numFmtId="0" fontId="0" fillId="9" borderId="0" xfId="0" applyFill="1"/>
    <xf numFmtId="0" fontId="0" fillId="0" borderId="0" xfId="0" applyAlignment="1">
      <alignment wrapText="1"/>
    </xf>
    <xf numFmtId="0" fontId="2" fillId="8" borderId="30"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31" xfId="0" applyFont="1" applyFill="1" applyBorder="1" applyAlignment="1">
      <alignment horizontal="center" vertical="center"/>
    </xf>
    <xf numFmtId="0" fontId="0" fillId="0" borderId="30" xfId="0" applyBorder="1" applyAlignment="1">
      <alignment vertical="top" wrapText="1"/>
    </xf>
    <xf numFmtId="0" fontId="0" fillId="0" borderId="12" xfId="0" applyBorder="1" applyAlignment="1">
      <alignment vertical="top" wrapText="1"/>
    </xf>
    <xf numFmtId="0" fontId="0" fillId="0" borderId="31" xfId="0" applyBorder="1" applyAlignment="1">
      <alignment vertical="top" wrapText="1"/>
    </xf>
    <xf numFmtId="0" fontId="0" fillId="0" borderId="12"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center" vertical="top" wrapText="1"/>
    </xf>
    <xf numFmtId="0" fontId="0" fillId="0" borderId="0" xfId="0" applyAlignment="1">
      <alignment horizontal="center" vertical="top"/>
    </xf>
    <xf numFmtId="0" fontId="2" fillId="8" borderId="31" xfId="0" applyFont="1" applyFill="1" applyBorder="1" applyAlignment="1">
      <alignment horizontal="center" vertical="top"/>
    </xf>
    <xf numFmtId="0" fontId="0" fillId="5" borderId="0" xfId="0" applyFill="1" applyAlignment="1">
      <alignment horizontal="center" vertical="top"/>
    </xf>
    <xf numFmtId="2" fontId="8" fillId="10" borderId="0" xfId="0" applyNumberFormat="1" applyFont="1" applyFill="1"/>
    <xf numFmtId="2" fontId="0" fillId="11" borderId="0" xfId="0" applyNumberFormat="1" applyFill="1" applyAlignment="1">
      <alignment horizontal="center" vertical="center"/>
    </xf>
    <xf numFmtId="2" fontId="0" fillId="11" borderId="0" xfId="0" applyNumberFormat="1" applyFill="1"/>
    <xf numFmtId="0" fontId="0" fillId="2" borderId="0" xfId="0" applyFill="1"/>
    <xf numFmtId="0" fontId="0" fillId="8" borderId="2" xfId="0" applyFill="1" applyBorder="1" applyAlignment="1">
      <alignment horizontal="center" vertical="center"/>
    </xf>
    <xf numFmtId="0" fontId="0" fillId="8" borderId="3" xfId="0" applyFill="1" applyBorder="1" applyAlignment="1">
      <alignment horizontal="center" wrapText="1"/>
    </xf>
    <xf numFmtId="0" fontId="0" fillId="8" borderId="6" xfId="0" applyFill="1" applyBorder="1" applyAlignment="1">
      <alignment horizontal="center" wrapText="1"/>
    </xf>
    <xf numFmtId="1" fontId="0" fillId="12" borderId="7" xfId="0" applyNumberFormat="1" applyFill="1" applyBorder="1" applyAlignment="1">
      <alignment horizontal="center" vertical="center"/>
    </xf>
    <xf numFmtId="0" fontId="2" fillId="2" borderId="2" xfId="0" applyFont="1" applyFill="1" applyBorder="1" applyAlignment="1">
      <alignment horizontal="center" vertical="center"/>
    </xf>
    <xf numFmtId="0" fontId="0" fillId="2" borderId="3" xfId="0" applyFill="1" applyBorder="1" applyAlignment="1">
      <alignment horizontal="left" wrapText="1"/>
    </xf>
    <xf numFmtId="0" fontId="0" fillId="2" borderId="0" xfId="0" applyFill="1" applyAlignment="1">
      <alignment horizontal="left" wrapText="1"/>
    </xf>
    <xf numFmtId="0" fontId="2" fillId="2" borderId="2" xfId="0" applyFont="1" applyFill="1" applyBorder="1" applyAlignment="1">
      <alignment horizontal="center" vertical="center" wrapText="1"/>
    </xf>
    <xf numFmtId="0" fontId="8" fillId="10" borderId="2" xfId="0" applyFont="1" applyFill="1" applyBorder="1" applyAlignment="1">
      <alignment horizontal="center" vertical="center"/>
    </xf>
    <xf numFmtId="0" fontId="8" fillId="10" borderId="2" xfId="0" applyFont="1" applyFill="1" applyBorder="1" applyAlignment="1">
      <alignment horizontal="center" vertical="center" wrapText="1"/>
    </xf>
    <xf numFmtId="9" fontId="0" fillId="11" borderId="4" xfId="1" applyFont="1" applyFill="1" applyBorder="1" applyAlignment="1">
      <alignment horizontal="center" vertical="center"/>
    </xf>
    <xf numFmtId="0" fontId="0" fillId="2" borderId="3" xfId="0" applyFill="1" applyBorder="1" applyAlignment="1">
      <alignment horizontal="center" wrapText="1"/>
    </xf>
    <xf numFmtId="0" fontId="0" fillId="2" borderId="26" xfId="0" applyFill="1" applyBorder="1" applyAlignment="1">
      <alignment horizontal="center" wrapText="1"/>
    </xf>
    <xf numFmtId="0" fontId="0" fillId="2" borderId="27" xfId="0" applyFill="1" applyBorder="1" applyAlignment="1">
      <alignment horizontal="center" wrapText="1"/>
    </xf>
    <xf numFmtId="0" fontId="0" fillId="2" borderId="14" xfId="0" applyFill="1" applyBorder="1" applyAlignment="1">
      <alignment horizontal="center" wrapText="1"/>
    </xf>
    <xf numFmtId="0" fontId="2" fillId="2" borderId="11" xfId="0" applyFont="1" applyFill="1" applyBorder="1" applyAlignment="1">
      <alignment horizontal="center" vertical="center"/>
    </xf>
    <xf numFmtId="0" fontId="0" fillId="13" borderId="0" xfId="0" applyFill="1"/>
    <xf numFmtId="0" fontId="0" fillId="13" borderId="0" xfId="0" applyFill="1" applyAlignment="1">
      <alignment horizontal="center" vertical="top"/>
    </xf>
    <xf numFmtId="0" fontId="15" fillId="13" borderId="0" xfId="0" applyFont="1" applyFill="1"/>
    <xf numFmtId="0" fontId="16" fillId="13" borderId="0" xfId="0" applyFont="1" applyFill="1" applyAlignment="1">
      <alignment horizontal="center" vertical="top"/>
    </xf>
    <xf numFmtId="0" fontId="2" fillId="10" borderId="25" xfId="0" applyFont="1" applyFill="1" applyBorder="1" applyAlignment="1">
      <alignment horizontal="center" wrapText="1"/>
    </xf>
    <xf numFmtId="0" fontId="2" fillId="11" borderId="20" xfId="0" applyFont="1" applyFill="1" applyBorder="1" applyAlignment="1">
      <alignment horizontal="center" vertical="center"/>
    </xf>
    <xf numFmtId="0" fontId="2" fillId="11" borderId="21" xfId="0" applyFont="1" applyFill="1" applyBorder="1" applyAlignment="1">
      <alignment horizontal="center" vertical="center"/>
    </xf>
    <xf numFmtId="0" fontId="2" fillId="3" borderId="0" xfId="0" applyFont="1" applyFill="1"/>
    <xf numFmtId="0" fontId="0" fillId="10" borderId="0" xfId="0" applyFill="1" applyAlignment="1">
      <alignment horizontal="center"/>
    </xf>
    <xf numFmtId="0" fontId="0" fillId="14" borderId="0" xfId="0" applyFill="1" applyAlignment="1">
      <alignment horizontal="center"/>
    </xf>
    <xf numFmtId="1" fontId="0" fillId="14" borderId="0" xfId="0" applyNumberFormat="1" applyFill="1" applyAlignment="1">
      <alignment horizontal="center" vertical="center"/>
    </xf>
    <xf numFmtId="0" fontId="8" fillId="15" borderId="0" xfId="0" applyFont="1" applyFill="1"/>
    <xf numFmtId="0" fontId="0" fillId="15" borderId="0" xfId="0" applyFill="1" applyAlignment="1">
      <alignment horizontal="center"/>
    </xf>
    <xf numFmtId="0" fontId="12" fillId="0" borderId="0" xfId="0" applyFont="1"/>
    <xf numFmtId="0" fontId="17" fillId="5" borderId="0" xfId="0" applyFont="1" applyFill="1"/>
    <xf numFmtId="0" fontId="17" fillId="9" borderId="0" xfId="0" applyFont="1" applyFill="1"/>
    <xf numFmtId="0" fontId="19" fillId="0" borderId="0" xfId="0" applyFont="1"/>
    <xf numFmtId="1" fontId="0" fillId="11" borderId="4" xfId="0" applyNumberFormat="1" applyFill="1" applyBorder="1" applyAlignment="1">
      <alignment horizontal="center" vertical="center"/>
    </xf>
    <xf numFmtId="0" fontId="8" fillId="10" borderId="3" xfId="0" applyFont="1" applyFill="1" applyBorder="1" applyAlignment="1">
      <alignment horizontal="left" wrapText="1"/>
    </xf>
    <xf numFmtId="1" fontId="0" fillId="11" borderId="0" xfId="0" applyNumberFormat="1" applyFill="1" applyAlignment="1">
      <alignment horizontal="center" vertical="center"/>
    </xf>
    <xf numFmtId="1" fontId="8" fillId="10" borderId="0" xfId="0" applyNumberFormat="1" applyFont="1" applyFill="1" applyAlignment="1">
      <alignment horizontal="center" vertical="center"/>
    </xf>
    <xf numFmtId="1" fontId="8" fillId="16" borderId="0" xfId="0" applyNumberFormat="1" applyFont="1" applyFill="1"/>
    <xf numFmtId="1" fontId="0" fillId="17" borderId="0" xfId="0" applyNumberFormat="1" applyFill="1" applyAlignment="1">
      <alignment horizontal="center" vertical="center"/>
    </xf>
    <xf numFmtId="1" fontId="0" fillId="17" borderId="0" xfId="0" applyNumberFormat="1" applyFill="1"/>
    <xf numFmtId="164" fontId="0" fillId="0" borderId="0" xfId="0" applyNumberFormat="1"/>
    <xf numFmtId="0" fontId="0" fillId="0" borderId="0" xfId="0" applyAlignment="1">
      <alignment horizontal="center" wrapText="1"/>
    </xf>
    <xf numFmtId="0" fontId="0" fillId="0" borderId="0" xfId="0" applyAlignment="1">
      <alignment vertical="center" wrapText="1"/>
    </xf>
    <xf numFmtId="0" fontId="17" fillId="0" borderId="0" xfId="0" applyFont="1"/>
    <xf numFmtId="0" fontId="8" fillId="19" borderId="0" xfId="0" applyFont="1" applyFill="1"/>
    <xf numFmtId="0" fontId="0" fillId="19" borderId="0" xfId="0" applyFill="1"/>
    <xf numFmtId="0" fontId="9" fillId="20" borderId="0" xfId="0" applyFont="1" applyFill="1"/>
    <xf numFmtId="0" fontId="0" fillId="20" borderId="0" xfId="0" applyFill="1"/>
    <xf numFmtId="4" fontId="0" fillId="0" borderId="0" xfId="0" applyNumberFormat="1"/>
    <xf numFmtId="0" fontId="0" fillId="15" borderId="0" xfId="0" applyFill="1"/>
    <xf numFmtId="0" fontId="0" fillId="5" borderId="4" xfId="0" applyFill="1" applyBorder="1" applyAlignment="1">
      <alignment horizontal="center" vertical="center"/>
    </xf>
    <xf numFmtId="0" fontId="2" fillId="18" borderId="40" xfId="0" applyFont="1" applyFill="1" applyBorder="1" applyAlignment="1">
      <alignment horizontal="center"/>
    </xf>
    <xf numFmtId="0" fontId="2" fillId="0" borderId="40" xfId="0" applyFont="1" applyBorder="1"/>
    <xf numFmtId="0" fontId="0" fillId="0" borderId="40" xfId="0" applyBorder="1"/>
    <xf numFmtId="1" fontId="0" fillId="0" borderId="40" xfId="0" applyNumberFormat="1" applyBorder="1"/>
    <xf numFmtId="1" fontId="0" fillId="8" borderId="40" xfId="0" applyNumberFormat="1" applyFill="1" applyBorder="1"/>
    <xf numFmtId="0" fontId="0" fillId="0" borderId="40" xfId="0" applyBorder="1" applyAlignment="1">
      <alignment horizontal="center"/>
    </xf>
    <xf numFmtId="0" fontId="0" fillId="8" borderId="0" xfId="0" applyFill="1"/>
    <xf numFmtId="0" fontId="0" fillId="4" borderId="0" xfId="0" applyFill="1" applyAlignment="1">
      <alignment horizontal="center" vertical="center"/>
    </xf>
    <xf numFmtId="0" fontId="8" fillId="21" borderId="41" xfId="0" applyFont="1" applyFill="1" applyBorder="1"/>
    <xf numFmtId="0" fontId="8" fillId="21" borderId="0" xfId="0" applyFont="1" applyFill="1"/>
    <xf numFmtId="0" fontId="8" fillId="7" borderId="0" xfId="0" applyFont="1" applyFill="1" applyAlignment="1">
      <alignment wrapText="1"/>
    </xf>
    <xf numFmtId="2" fontId="0" fillId="0" borderId="4" xfId="0" applyNumberFormat="1" applyBorder="1" applyAlignment="1">
      <alignment horizontal="center" vertical="center"/>
    </xf>
    <xf numFmtId="168" fontId="0" fillId="11" borderId="4" xfId="1" applyNumberFormat="1" applyFont="1" applyFill="1" applyBorder="1" applyAlignment="1">
      <alignment horizontal="center" vertical="center"/>
    </xf>
    <xf numFmtId="1" fontId="2" fillId="3" borderId="2" xfId="0" applyNumberFormat="1" applyFont="1" applyFill="1" applyBorder="1" applyAlignment="1">
      <alignment horizontal="center" vertical="center"/>
    </xf>
    <xf numFmtId="0" fontId="2" fillId="2" borderId="0" xfId="0" applyFont="1" applyFill="1" applyAlignment="1">
      <alignment horizontal="center" vertical="center"/>
    </xf>
    <xf numFmtId="0" fontId="2" fillId="22" borderId="0" xfId="0" applyFont="1" applyFill="1"/>
    <xf numFmtId="0" fontId="0" fillId="0" borderId="44" xfId="0" applyBorder="1"/>
    <xf numFmtId="0" fontId="2" fillId="3" borderId="44" xfId="0" applyFont="1" applyFill="1" applyBorder="1" applyAlignment="1">
      <alignment horizontal="center" vertical="center"/>
    </xf>
    <xf numFmtId="0" fontId="2" fillId="7" borderId="44" xfId="0" applyFont="1" applyFill="1" applyBorder="1" applyAlignment="1">
      <alignment horizontal="center" vertical="center" wrapText="1"/>
    </xf>
    <xf numFmtId="169" fontId="2" fillId="7" borderId="44" xfId="0" applyNumberFormat="1" applyFont="1" applyFill="1" applyBorder="1" applyAlignment="1">
      <alignment horizontal="center" vertical="center" wrapText="1"/>
    </xf>
    <xf numFmtId="0" fontId="8" fillId="23" borderId="0" xfId="0" applyFont="1" applyFill="1"/>
    <xf numFmtId="2" fontId="0" fillId="24" borderId="0" xfId="0" applyNumberFormat="1" applyFill="1" applyAlignment="1">
      <alignment horizontal="center" vertical="center"/>
    </xf>
    <xf numFmtId="0" fontId="0" fillId="24" borderId="0" xfId="0" applyFill="1"/>
    <xf numFmtId="0" fontId="8" fillId="25" borderId="0" xfId="0" applyFont="1" applyFill="1" applyAlignment="1">
      <alignment horizontal="center" vertical="center"/>
    </xf>
    <xf numFmtId="0" fontId="0" fillId="0" borderId="32" xfId="0" applyBorder="1" applyAlignment="1">
      <alignment horizontal="left" vertical="top" wrapText="1"/>
    </xf>
    <xf numFmtId="0" fontId="20" fillId="0" borderId="32" xfId="0" applyFont="1" applyBorder="1" applyAlignment="1">
      <alignment horizontal="left" vertical="top" wrapText="1"/>
    </xf>
    <xf numFmtId="0" fontId="0" fillId="0" borderId="32" xfId="0" applyBorder="1" applyAlignment="1">
      <alignment horizontal="center" vertical="top" wrapText="1"/>
    </xf>
    <xf numFmtId="0" fontId="8" fillId="26" borderId="0" xfId="0" applyFont="1" applyFill="1"/>
    <xf numFmtId="0" fontId="16" fillId="20" borderId="0" xfId="0" applyFont="1" applyFill="1" applyAlignment="1">
      <alignment horizontal="center"/>
    </xf>
    <xf numFmtId="0" fontId="0" fillId="0" borderId="0" xfId="0" applyAlignment="1">
      <alignment vertical="center"/>
    </xf>
    <xf numFmtId="0" fontId="2" fillId="0" borderId="0" xfId="0" applyFont="1" applyAlignment="1">
      <alignment horizontal="center" vertical="center"/>
    </xf>
    <xf numFmtId="0" fontId="9" fillId="27" borderId="0" xfId="0" applyFont="1" applyFill="1"/>
    <xf numFmtId="0" fontId="0" fillId="0" borderId="45" xfId="0" applyBorder="1"/>
    <xf numFmtId="0" fontId="0" fillId="0" borderId="47" xfId="0" applyBorder="1"/>
    <xf numFmtId="0" fontId="0" fillId="0" borderId="48" xfId="0" applyBorder="1"/>
    <xf numFmtId="0" fontId="0" fillId="0" borderId="48" xfId="0" pivotButton="1" applyBorder="1"/>
    <xf numFmtId="0" fontId="8" fillId="25" borderId="45" xfId="0" applyFont="1" applyFill="1" applyBorder="1" applyAlignment="1">
      <alignment horizontal="center"/>
    </xf>
    <xf numFmtId="0" fontId="8" fillId="25" borderId="46" xfId="0" applyFont="1" applyFill="1" applyBorder="1" applyAlignment="1">
      <alignment horizontal="center"/>
    </xf>
    <xf numFmtId="0" fontId="8" fillId="28" borderId="0" xfId="0" applyFont="1" applyFill="1" applyAlignment="1">
      <alignment horizontal="center" vertical="center"/>
    </xf>
    <xf numFmtId="0" fontId="21" fillId="5" borderId="0" xfId="0" applyFont="1" applyFill="1" applyAlignment="1">
      <alignment horizontal="center"/>
    </xf>
    <xf numFmtId="0" fontId="0" fillId="8" borderId="9" xfId="0" applyFill="1" applyBorder="1" applyAlignment="1">
      <alignment horizontal="center"/>
    </xf>
    <xf numFmtId="0" fontId="0" fillId="8" borderId="8" xfId="0" applyFill="1" applyBorder="1" applyAlignment="1">
      <alignment horizontal="center" wrapText="1"/>
    </xf>
    <xf numFmtId="0" fontId="0" fillId="8" borderId="49" xfId="0" applyFill="1" applyBorder="1" applyAlignment="1">
      <alignment horizontal="center" wrapText="1"/>
    </xf>
    <xf numFmtId="0" fontId="0" fillId="0" borderId="50" xfId="0" applyBorder="1" applyAlignment="1">
      <alignment horizontal="center" vertical="center"/>
    </xf>
    <xf numFmtId="165" fontId="0" fillId="11" borderId="50" xfId="1" applyNumberFormat="1" applyFont="1" applyFill="1" applyBorder="1" applyAlignment="1">
      <alignment horizontal="center" vertical="center"/>
    </xf>
    <xf numFmtId="1" fontId="0" fillId="0" borderId="50" xfId="0" applyNumberFormat="1" applyBorder="1" applyAlignment="1">
      <alignment horizontal="center" vertical="center"/>
    </xf>
    <xf numFmtId="0" fontId="0" fillId="0" borderId="9" xfId="0" applyBorder="1" applyAlignment="1">
      <alignment horizontal="center"/>
    </xf>
    <xf numFmtId="0" fontId="0" fillId="8" borderId="50" xfId="0" applyFill="1" applyBorder="1" applyAlignment="1">
      <alignment horizontal="center" vertical="center"/>
    </xf>
    <xf numFmtId="0" fontId="9" fillId="10" borderId="50" xfId="0" applyFont="1" applyFill="1" applyBorder="1" applyAlignment="1">
      <alignment horizontal="center" vertical="center"/>
    </xf>
    <xf numFmtId="0" fontId="0" fillId="7" borderId="50" xfId="0" applyFill="1" applyBorder="1" applyAlignment="1">
      <alignment horizontal="center" vertical="center"/>
    </xf>
    <xf numFmtId="0" fontId="0" fillId="20" borderId="50" xfId="0" applyFill="1" applyBorder="1" applyAlignment="1">
      <alignment horizontal="center" vertical="center"/>
    </xf>
    <xf numFmtId="14" fontId="0" fillId="0" borderId="46" xfId="0" applyNumberFormat="1" applyBorder="1"/>
    <xf numFmtId="14" fontId="0" fillId="0" borderId="48" xfId="0" applyNumberFormat="1" applyBorder="1"/>
    <xf numFmtId="0" fontId="8" fillId="25" borderId="0" xfId="0" applyFont="1" applyFill="1" applyAlignment="1">
      <alignment horizontal="center"/>
    </xf>
    <xf numFmtId="9" fontId="0" fillId="0" borderId="0" xfId="1" applyFont="1"/>
    <xf numFmtId="0" fontId="22" fillId="0" borderId="0" xfId="2"/>
    <xf numFmtId="164" fontId="0" fillId="0" borderId="0" xfId="0" applyNumberFormat="1" applyAlignment="1">
      <alignment horizontal="center" vertical="center"/>
    </xf>
    <xf numFmtId="0" fontId="2" fillId="8" borderId="44" xfId="0" applyFont="1" applyFill="1" applyBorder="1" applyAlignment="1">
      <alignment horizontal="center" vertical="center" wrapText="1"/>
    </xf>
    <xf numFmtId="169" fontId="2" fillId="8" borderId="44" xfId="0" applyNumberFormat="1" applyFont="1" applyFill="1" applyBorder="1" applyAlignment="1">
      <alignment horizontal="center" vertical="center" wrapText="1"/>
    </xf>
    <xf numFmtId="2" fontId="8" fillId="10" borderId="0" xfId="0" applyNumberFormat="1" applyFont="1" applyFill="1" applyAlignment="1">
      <alignment horizontal="center"/>
    </xf>
    <xf numFmtId="0" fontId="0" fillId="0" borderId="0" xfId="0" applyAlignment="1">
      <alignment horizontal="left" indent="1"/>
    </xf>
    <xf numFmtId="0" fontId="0" fillId="13" borderId="0" xfId="0" applyFill="1" applyAlignment="1">
      <alignment vertical="center"/>
    </xf>
    <xf numFmtId="0" fontId="15" fillId="13" borderId="0" xfId="0" applyFont="1" applyFill="1" applyAlignment="1">
      <alignment vertical="center"/>
    </xf>
    <xf numFmtId="0" fontId="16" fillId="25" borderId="42" xfId="0" applyFont="1" applyFill="1" applyBorder="1" applyAlignment="1">
      <alignment horizontal="center" vertical="center"/>
    </xf>
    <xf numFmtId="0" fontId="0" fillId="0" borderId="42" xfId="0" quotePrefix="1" applyBorder="1" applyAlignment="1">
      <alignment vertical="center" wrapText="1"/>
    </xf>
    <xf numFmtId="16" fontId="0" fillId="0" borderId="42" xfId="0" applyNumberFormat="1" applyBorder="1" applyAlignment="1">
      <alignment horizontal="center" vertical="center"/>
    </xf>
    <xf numFmtId="0" fontId="0" fillId="0" borderId="42" xfId="0" applyBorder="1" applyAlignment="1">
      <alignment horizontal="center" vertical="center"/>
    </xf>
    <xf numFmtId="0" fontId="0" fillId="3" borderId="3" xfId="0" applyFill="1" applyBorder="1" applyAlignment="1">
      <alignment horizontal="left"/>
    </xf>
    <xf numFmtId="0" fontId="0" fillId="3" borderId="0" xfId="0" applyFill="1" applyAlignment="1">
      <alignment horizontal="left"/>
    </xf>
    <xf numFmtId="0" fontId="17" fillId="0" borderId="51" xfId="0" applyFont="1" applyBorder="1"/>
    <xf numFmtId="0" fontId="17" fillId="0" borderId="56" xfId="0" applyFont="1" applyBorder="1" applyAlignment="1">
      <alignment horizontal="center" vertical="center" wrapText="1"/>
    </xf>
    <xf numFmtId="0" fontId="17" fillId="0" borderId="52" xfId="0" applyFont="1" applyBorder="1" applyAlignment="1">
      <alignment horizontal="center" vertical="center" wrapText="1"/>
    </xf>
    <xf numFmtId="0" fontId="17" fillId="0" borderId="53" xfId="0" applyFont="1" applyBorder="1"/>
    <xf numFmtId="0" fontId="17" fillId="0" borderId="54" xfId="0" applyFont="1" applyBorder="1" applyAlignment="1">
      <alignment horizontal="center" vertical="center" wrapText="1"/>
    </xf>
    <xf numFmtId="0" fontId="25" fillId="6" borderId="9" xfId="0" applyFont="1" applyFill="1" applyBorder="1" applyAlignment="1">
      <alignment horizontal="center"/>
    </xf>
    <xf numFmtId="0" fontId="26" fillId="2" borderId="3" xfId="0" applyFont="1" applyFill="1" applyBorder="1" applyAlignment="1">
      <alignment horizontal="center" wrapText="1"/>
    </xf>
    <xf numFmtId="0" fontId="26" fillId="2" borderId="8" xfId="0" applyFont="1" applyFill="1" applyBorder="1" applyAlignment="1">
      <alignment horizontal="center" wrapText="1"/>
    </xf>
    <xf numFmtId="0" fontId="17" fillId="0" borderId="5" xfId="0" applyFont="1" applyBorder="1" applyAlignment="1">
      <alignment horizontal="center" vertical="center"/>
    </xf>
    <xf numFmtId="0" fontId="25" fillId="10" borderId="3" xfId="0" applyFont="1" applyFill="1" applyBorder="1" applyAlignment="1">
      <alignment horizontal="left" wrapText="1"/>
    </xf>
    <xf numFmtId="0" fontId="27" fillId="29" borderId="4" xfId="0" applyFont="1" applyFill="1" applyBorder="1" applyAlignment="1">
      <alignment horizontal="center" vertical="center"/>
    </xf>
    <xf numFmtId="0" fontId="25" fillId="6" borderId="8" xfId="0" applyFont="1" applyFill="1" applyBorder="1" applyAlignment="1">
      <alignment horizontal="center" wrapText="1"/>
    </xf>
    <xf numFmtId="0" fontId="25" fillId="29" borderId="8" xfId="0" applyFont="1" applyFill="1" applyBorder="1" applyAlignment="1">
      <alignment horizontal="center" wrapText="1"/>
    </xf>
    <xf numFmtId="0" fontId="17" fillId="0" borderId="4" xfId="1" applyNumberFormat="1" applyFont="1" applyFill="1" applyBorder="1" applyAlignment="1">
      <alignment horizontal="center" vertical="center"/>
    </xf>
    <xf numFmtId="9" fontId="17" fillId="0" borderId="4" xfId="1" applyFont="1" applyFill="1" applyBorder="1" applyAlignment="1">
      <alignment horizontal="center" vertical="center"/>
    </xf>
    <xf numFmtId="1" fontId="27" fillId="29" borderId="4" xfId="0" applyNumberFormat="1" applyFont="1" applyFill="1" applyBorder="1" applyAlignment="1">
      <alignment horizontal="center" vertical="center"/>
    </xf>
    <xf numFmtId="9" fontId="27" fillId="29" borderId="4" xfId="1" applyFont="1" applyFill="1" applyBorder="1" applyAlignment="1">
      <alignment horizontal="center" vertical="center"/>
    </xf>
    <xf numFmtId="0" fontId="9" fillId="6" borderId="0" xfId="0" applyFont="1" applyFill="1"/>
    <xf numFmtId="0" fontId="2" fillId="18" borderId="57" xfId="0" applyFont="1" applyFill="1" applyBorder="1" applyAlignment="1">
      <alignment horizontal="center"/>
    </xf>
    <xf numFmtId="0" fontId="2" fillId="18" borderId="57" xfId="0" applyFont="1" applyFill="1" applyBorder="1" applyAlignment="1">
      <alignment horizontal="center" vertical="center"/>
    </xf>
    <xf numFmtId="0" fontId="2" fillId="8" borderId="57" xfId="0" applyFont="1" applyFill="1" applyBorder="1"/>
    <xf numFmtId="0" fontId="0" fillId="8" borderId="57" xfId="0" applyFill="1" applyBorder="1"/>
    <xf numFmtId="1" fontId="0" fillId="8" borderId="57" xfId="0" applyNumberFormat="1" applyFill="1" applyBorder="1" applyAlignment="1">
      <alignment horizontal="center" vertical="center"/>
    </xf>
    <xf numFmtId="0" fontId="0" fillId="0" borderId="57" xfId="0" applyBorder="1" applyAlignment="1">
      <alignment horizontal="center" vertical="center"/>
    </xf>
    <xf numFmtId="0" fontId="2" fillId="22" borderId="57" xfId="0" applyFont="1" applyFill="1" applyBorder="1"/>
    <xf numFmtId="0" fontId="0" fillId="22" borderId="57" xfId="0" applyFill="1" applyBorder="1"/>
    <xf numFmtId="1" fontId="0" fillId="22" borderId="57" xfId="0" applyNumberFormat="1" applyFill="1" applyBorder="1" applyAlignment="1">
      <alignment horizontal="center" vertical="center"/>
    </xf>
    <xf numFmtId="0" fontId="2" fillId="7" borderId="57" xfId="0" applyFont="1" applyFill="1" applyBorder="1"/>
    <xf numFmtId="0" fontId="0" fillId="7" borderId="57" xfId="0" applyFill="1" applyBorder="1"/>
    <xf numFmtId="1" fontId="0" fillId="7" borderId="57" xfId="0" applyNumberFormat="1" applyFill="1" applyBorder="1" applyAlignment="1">
      <alignment horizontal="center" vertical="center"/>
    </xf>
    <xf numFmtId="0" fontId="2" fillId="6" borderId="57" xfId="0" applyFont="1" applyFill="1" applyBorder="1"/>
    <xf numFmtId="0" fontId="0" fillId="6" borderId="57" xfId="0" applyFill="1" applyBorder="1"/>
    <xf numFmtId="1" fontId="0" fillId="6" borderId="57" xfId="0" applyNumberFormat="1" applyFill="1" applyBorder="1" applyAlignment="1">
      <alignment horizontal="center" vertical="center"/>
    </xf>
    <xf numFmtId="0" fontId="2" fillId="6" borderId="58" xfId="0" applyFont="1" applyFill="1" applyBorder="1"/>
    <xf numFmtId="0" fontId="0" fillId="6" borderId="58" xfId="0" applyFill="1" applyBorder="1"/>
    <xf numFmtId="0" fontId="0" fillId="6" borderId="58" xfId="0" applyFill="1" applyBorder="1" applyAlignment="1">
      <alignment horizontal="center" vertical="center"/>
    </xf>
    <xf numFmtId="0" fontId="17" fillId="0" borderId="0" xfId="0" applyFont="1" applyAlignment="1">
      <alignment horizontal="center" vertical="center"/>
    </xf>
    <xf numFmtId="0" fontId="5" fillId="2" borderId="2" xfId="0" applyFont="1" applyFill="1" applyBorder="1" applyAlignment="1">
      <alignment horizontal="center" vertical="center"/>
    </xf>
    <xf numFmtId="0" fontId="25" fillId="29" borderId="2" xfId="0" applyFont="1" applyFill="1" applyBorder="1" applyAlignment="1">
      <alignment horizontal="center" vertical="center"/>
    </xf>
    <xf numFmtId="1" fontId="17" fillId="22" borderId="55" xfId="0" applyNumberFormat="1" applyFont="1" applyFill="1" applyBorder="1" applyAlignment="1">
      <alignment horizontal="center" vertical="center"/>
    </xf>
    <xf numFmtId="1" fontId="25" fillId="29" borderId="4" xfId="0" applyNumberFormat="1" applyFont="1" applyFill="1" applyBorder="1" applyAlignment="1">
      <alignment horizontal="center" vertical="center"/>
    </xf>
    <xf numFmtId="0" fontId="25" fillId="6" borderId="1" xfId="0" applyFont="1" applyFill="1" applyBorder="1"/>
    <xf numFmtId="0" fontId="5" fillId="3" borderId="43" xfId="0" applyFont="1" applyFill="1" applyBorder="1" applyAlignment="1">
      <alignment horizontal="center" vertical="center"/>
    </xf>
    <xf numFmtId="0" fontId="17" fillId="3" borderId="3" xfId="0" applyFont="1" applyFill="1" applyBorder="1" applyAlignment="1">
      <alignment horizontal="left"/>
    </xf>
    <xf numFmtId="0" fontId="17" fillId="3" borderId="3" xfId="0" applyFont="1" applyFill="1" applyBorder="1" applyAlignment="1">
      <alignment horizontal="center" wrapText="1"/>
    </xf>
    <xf numFmtId="0" fontId="17" fillId="3" borderId="0" xfId="0" applyFont="1" applyFill="1" applyAlignment="1">
      <alignment horizontal="left"/>
    </xf>
    <xf numFmtId="0" fontId="17" fillId="3" borderId="0" xfId="0" applyFont="1" applyFill="1" applyAlignment="1">
      <alignment horizontal="center" wrapText="1"/>
    </xf>
    <xf numFmtId="0" fontId="25" fillId="7" borderId="0" xfId="0" applyFont="1" applyFill="1" applyAlignment="1">
      <alignment wrapText="1"/>
    </xf>
    <xf numFmtId="1" fontId="17" fillId="5" borderId="55" xfId="0" applyNumberFormat="1" applyFont="1" applyFill="1" applyBorder="1" applyAlignment="1">
      <alignment horizontal="center" vertical="center"/>
    </xf>
    <xf numFmtId="1" fontId="17" fillId="0" borderId="4" xfId="0" applyNumberFormat="1" applyFont="1" applyBorder="1" applyAlignment="1">
      <alignment horizontal="center" vertical="center"/>
    </xf>
    <xf numFmtId="1" fontId="17" fillId="11" borderId="4" xfId="0" applyNumberFormat="1" applyFont="1" applyFill="1" applyBorder="1" applyAlignment="1">
      <alignment horizontal="center" vertical="center"/>
    </xf>
    <xf numFmtId="0" fontId="28" fillId="0" borderId="0" xfId="0" applyFont="1" applyAlignment="1">
      <alignment horizontal="center" vertical="center"/>
    </xf>
    <xf numFmtId="2" fontId="28" fillId="0" borderId="0" xfId="0" applyNumberFormat="1" applyFont="1" applyAlignment="1">
      <alignment horizontal="center" vertical="center"/>
    </xf>
    <xf numFmtId="0" fontId="17" fillId="0" borderId="0" xfId="0" applyFont="1" applyAlignment="1">
      <alignment horizontal="center"/>
    </xf>
    <xf numFmtId="2" fontId="17" fillId="0" borderId="0" xfId="0" applyNumberFormat="1" applyFont="1" applyAlignment="1">
      <alignment horizontal="center" vertical="center"/>
    </xf>
    <xf numFmtId="2" fontId="17" fillId="0" borderId="0" xfId="0" applyNumberFormat="1" applyFont="1" applyAlignment="1">
      <alignment horizontal="center"/>
    </xf>
    <xf numFmtId="0" fontId="9" fillId="15" borderId="0" xfId="0" applyFont="1" applyFill="1"/>
    <xf numFmtId="0" fontId="9" fillId="15" borderId="0" xfId="0" applyFont="1" applyFill="1" applyAlignment="1">
      <alignment horizontal="center" vertical="center"/>
    </xf>
    <xf numFmtId="165" fontId="8" fillId="6" borderId="0" xfId="1" applyNumberFormat="1" applyFont="1" applyFill="1" applyBorder="1" applyAlignment="1">
      <alignment horizontal="center" vertical="center"/>
    </xf>
    <xf numFmtId="0" fontId="0" fillId="0" borderId="32" xfId="0" quotePrefix="1" applyBorder="1" applyAlignment="1">
      <alignment horizontal="left" vertical="top" wrapText="1"/>
    </xf>
    <xf numFmtId="0" fontId="0" fillId="0" borderId="32"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35" xfId="0" applyBorder="1" applyAlignment="1">
      <alignment horizontal="center" vertical="top" wrapText="1"/>
    </xf>
    <xf numFmtId="0" fontId="0" fillId="0" borderId="36" xfId="0" applyBorder="1" applyAlignment="1">
      <alignment horizontal="center"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23" fillId="0" borderId="33" xfId="0" applyFont="1" applyBorder="1" applyAlignment="1">
      <alignment horizontal="left" vertical="top" wrapText="1"/>
    </xf>
    <xf numFmtId="0" fontId="20" fillId="0" borderId="33" xfId="0" applyFont="1" applyBorder="1" applyAlignment="1">
      <alignment horizontal="left" vertical="top" wrapText="1"/>
    </xf>
    <xf numFmtId="0" fontId="20" fillId="0" borderId="34" xfId="0" applyFont="1" applyBorder="1" applyAlignment="1">
      <alignment horizontal="left" vertical="top" wrapText="1"/>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49"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27" fillId="10" borderId="0" xfId="0" applyFont="1" applyFill="1" applyAlignment="1">
      <alignment horizontal="center" wrapText="1"/>
    </xf>
    <xf numFmtId="0" fontId="27" fillId="10" borderId="39" xfId="0" applyFont="1" applyFill="1" applyBorder="1" applyAlignment="1">
      <alignment horizontal="center" wrapText="1"/>
    </xf>
    <xf numFmtId="0" fontId="25" fillId="6" borderId="9" xfId="0" applyFont="1" applyFill="1" applyBorder="1" applyAlignment="1">
      <alignment horizontal="center"/>
    </xf>
    <xf numFmtId="0" fontId="25" fillId="6" borderId="1" xfId="0" applyFont="1" applyFill="1" applyBorder="1" applyAlignment="1">
      <alignment horizontal="center"/>
    </xf>
    <xf numFmtId="0" fontId="5" fillId="2" borderId="10" xfId="0" applyFont="1" applyFill="1" applyBorder="1" applyAlignment="1">
      <alignment horizontal="center" vertical="center"/>
    </xf>
    <xf numFmtId="0" fontId="5" fillId="2" borderId="0" xfId="0" applyFont="1" applyFill="1" applyAlignment="1">
      <alignment horizontal="center" vertical="center"/>
    </xf>
    <xf numFmtId="0" fontId="2" fillId="2" borderId="10" xfId="0" applyFont="1" applyFill="1" applyBorder="1" applyAlignment="1">
      <alignment horizontal="center" vertical="center"/>
    </xf>
    <xf numFmtId="0" fontId="2" fillId="2" borderId="0" xfId="0" applyFont="1" applyFill="1" applyAlignment="1">
      <alignment horizontal="center" vertical="center"/>
    </xf>
    <xf numFmtId="0" fontId="21" fillId="5" borderId="0" xfId="0" applyFont="1" applyFill="1" applyAlignment="1">
      <alignment horizontal="center"/>
    </xf>
    <xf numFmtId="0" fontId="2" fillId="2" borderId="0" xfId="0" applyFont="1" applyFill="1" applyAlignment="1">
      <alignment horizontal="left"/>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18" fillId="0" borderId="0" xfId="0" applyFont="1" applyAlignment="1">
      <alignment horizontal="left" vertical="top" wrapText="1"/>
    </xf>
    <xf numFmtId="0" fontId="0" fillId="0" borderId="0" xfId="0" applyAlignment="1">
      <alignment horizontal="left" vertical="center" wrapText="1"/>
    </xf>
    <xf numFmtId="0" fontId="2" fillId="3" borderId="0" xfId="0" applyFont="1" applyFill="1" applyAlignment="1">
      <alignment horizontal="center" vertical="center"/>
    </xf>
    <xf numFmtId="0" fontId="8" fillId="6" borderId="9" xfId="0" applyFont="1" applyFill="1" applyBorder="1" applyAlignment="1">
      <alignment horizontal="center"/>
    </xf>
    <xf numFmtId="0" fontId="8" fillId="6" borderId="1" xfId="0" applyFont="1" applyFill="1" applyBorder="1" applyAlignment="1">
      <alignment horizontal="center"/>
    </xf>
    <xf numFmtId="0" fontId="17" fillId="5" borderId="0" xfId="0" applyFont="1" applyFill="1" applyAlignment="1">
      <alignment horizontal="left" vertical="top" wrapText="1"/>
    </xf>
    <xf numFmtId="0" fontId="4" fillId="2" borderId="0" xfId="0" applyFont="1" applyFill="1" applyAlignment="1">
      <alignment horizontal="center"/>
    </xf>
    <xf numFmtId="0" fontId="6" fillId="2" borderId="9" xfId="0" applyFont="1" applyFill="1" applyBorder="1" applyAlignment="1">
      <alignment horizontal="center" wrapText="1"/>
    </xf>
    <xf numFmtId="0" fontId="8" fillId="6" borderId="0" xfId="0" applyFont="1" applyFill="1" applyAlignment="1">
      <alignment horizontal="center"/>
    </xf>
    <xf numFmtId="0" fontId="8" fillId="6" borderId="39" xfId="0" applyFont="1" applyFill="1" applyBorder="1" applyAlignment="1">
      <alignment horizontal="center"/>
    </xf>
    <xf numFmtId="0" fontId="8" fillId="20" borderId="0" xfId="0" applyFont="1" applyFill="1" applyAlignment="1">
      <alignment horizontal="center"/>
    </xf>
    <xf numFmtId="0" fontId="16" fillId="20" borderId="0" xfId="0" applyFont="1" applyFill="1" applyAlignment="1">
      <alignment horizontal="center"/>
    </xf>
    <xf numFmtId="0" fontId="0" fillId="0" borderId="0" xfId="0" applyNumberFormat="1"/>
  </cellXfs>
  <cellStyles count="3">
    <cellStyle name="Hiperlink" xfId="2" builtinId="8"/>
    <cellStyle name="Normal" xfId="0" builtinId="0"/>
    <cellStyle name="Porcentagem" xfId="1" builtinId="5"/>
  </cellStyles>
  <dxfs count="29">
    <dxf>
      <font>
        <color theme="0"/>
      </font>
      <fill>
        <patternFill>
          <bgColor rgb="FFC00000"/>
        </patternFill>
      </fill>
    </dxf>
    <dxf>
      <fill>
        <patternFill>
          <bgColor rgb="FF83E28E"/>
        </patternFill>
      </fill>
    </dxf>
    <dxf>
      <font>
        <color theme="0"/>
      </font>
      <fill>
        <patternFill>
          <bgColor rgb="FFFF0000"/>
        </patternFill>
      </fill>
    </dxf>
    <dxf>
      <font>
        <color theme="0"/>
      </font>
      <fill>
        <patternFill>
          <bgColor theme="5" tint="0.39994506668294322"/>
        </patternFill>
      </fill>
    </dxf>
    <dxf>
      <font>
        <color theme="0"/>
      </font>
      <fill>
        <patternFill>
          <bgColor theme="3" tint="0.499984740745262"/>
        </patternFill>
      </fill>
    </dxf>
    <dxf>
      <border>
        <left style="thin">
          <color theme="0" tint="-0.499984740745262"/>
        </left>
        <right style="thin">
          <color theme="0" tint="-0.499984740745262"/>
        </right>
        <top style="thin">
          <color theme="0" tint="-0.499984740745262"/>
        </top>
        <bottom style="thin">
          <color theme="0" tint="-0.499984740745262"/>
        </bottom>
      </border>
    </dxf>
    <dxf>
      <fill>
        <patternFill>
          <bgColor rgb="FFC00000"/>
        </patternFill>
      </fill>
    </dxf>
    <dxf>
      <fill>
        <patternFill>
          <bgColor theme="0" tint="-0.14996795556505021"/>
        </patternFill>
      </fill>
    </dxf>
    <dxf>
      <fill>
        <patternFill>
          <bgColor rgb="FFFFC000"/>
        </patternFill>
      </fill>
    </dxf>
    <dxf>
      <font>
        <b/>
        <i val="0"/>
      </font>
      <fill>
        <patternFill>
          <bgColor rgb="FFFFC000"/>
        </patternFill>
      </fill>
    </dxf>
    <dxf>
      <font>
        <b/>
        <i val="0"/>
      </font>
      <fill>
        <patternFill>
          <bgColor theme="0" tint="-0.499984740745262"/>
        </patternFill>
      </fill>
    </dxf>
    <dxf>
      <fill>
        <patternFill>
          <bgColor theme="0" tint="-4.9989318521683403E-2"/>
        </patternFill>
      </fill>
      <border>
        <left style="thin">
          <color auto="1"/>
        </left>
        <right style="thin">
          <color auto="1"/>
        </right>
        <top style="thin">
          <color auto="1"/>
        </top>
        <bottom style="thin">
          <color auto="1"/>
        </bottom>
        <vertical/>
        <horizontal/>
      </border>
    </dxf>
    <dxf>
      <fill>
        <patternFill>
          <bgColor theme="0" tint="-4.9989318521683403E-2"/>
        </patternFill>
      </fill>
      <border>
        <left style="thin">
          <color auto="1"/>
        </left>
        <right style="thin">
          <color auto="1"/>
        </right>
        <top style="thin">
          <color auto="1"/>
        </top>
        <bottom style="thin">
          <color auto="1"/>
        </bottom>
        <vertical/>
        <horizontal/>
      </border>
    </dxf>
    <dxf>
      <fill>
        <patternFill>
          <bgColor theme="0" tint="-4.9989318521683403E-2"/>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numFmt numFmtId="1" formatCode="0"/>
    </dxf>
    <dxf>
      <numFmt numFmtId="1" formatCode="0"/>
    </dxf>
    <dxf>
      <numFmt numFmtId="164" formatCode="0.0"/>
    </dxf>
    <dxf>
      <numFmt numFmtId="164" formatCode="0.0"/>
    </dxf>
    <dxf>
      <font>
        <b/>
        <color theme="0"/>
      </font>
      <fill>
        <patternFill patternType="solid">
          <fgColor indexed="64"/>
          <bgColor rgb="FF9335F5"/>
        </patternFill>
      </fill>
      <alignment horizontal="center"/>
    </dxf>
    <dxf>
      <font>
        <b/>
        <color theme="0"/>
      </font>
      <fill>
        <patternFill patternType="solid">
          <fgColor indexed="64"/>
          <bgColor rgb="FF9335F5"/>
        </patternFill>
      </fill>
      <alignment horizontal="center"/>
    </dxf>
    <dxf>
      <alignment horizontal="center"/>
    </dxf>
    <dxf>
      <font>
        <b/>
      </font>
    </dxf>
    <dxf>
      <font>
        <color theme="0"/>
      </font>
    </dxf>
    <dxf>
      <fill>
        <patternFill>
          <bgColor rgb="FF9335F5"/>
        </patternFill>
      </fill>
    </dxf>
    <dxf>
      <fill>
        <patternFill patternType="solid">
          <bgColor rgb="FFFFFF00"/>
        </patternFill>
      </fill>
    </dxf>
  </dxfs>
  <tableStyles count="0" defaultTableStyle="TableStyleMedium2" defaultPivotStyle="PivotStyleLight16"/>
  <colors>
    <mruColors>
      <color rgb="FFFFAF00"/>
      <color rgb="FF9335F5"/>
      <color rgb="FF919DFF"/>
      <color rgb="FF0070C0"/>
      <color rgb="FFD4DCF2"/>
      <color rgb="FFA8BAE5"/>
      <color rgb="FF284282"/>
      <color rgb="FF7112FE"/>
      <color rgb="FFDDE0FF"/>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5.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charts/_rels/chart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57937442771697"/>
          <c:y val="4.7613293862563855E-2"/>
          <c:w val="0.82574760105507683"/>
          <c:h val="0.87729880312275543"/>
        </c:manualLayout>
      </c:layout>
      <c:barChart>
        <c:barDir val="bar"/>
        <c:grouping val="clustered"/>
        <c:varyColors val="0"/>
        <c:ser>
          <c:idx val="2"/>
          <c:order val="4"/>
          <c:tx>
            <c:strRef>
              <c:f>'Pontos Trabalhados'!$K$3</c:f>
              <c:strCache>
                <c:ptCount val="1"/>
                <c:pt idx="0">
                  <c:v>Total</c:v>
                </c:pt>
              </c:strCache>
            </c:strRef>
          </c:tx>
          <c:spPr>
            <a:solidFill>
              <a:srgbClr val="6B35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ontserrat" panose="00000500000000000000" pitchFamily="2" charset="0"/>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'Pontos Trabalhados'!$A$4:$B$9</c:f>
              <c:multiLvlStrCache>
                <c:ptCount val="6"/>
                <c:lvl>
                  <c:pt idx="0">
                    <c:v>Testáveis Entregues</c:v>
                  </c:pt>
                  <c:pt idx="1">
                    <c:v>Entregues</c:v>
                  </c:pt>
                  <c:pt idx="2">
                    <c:v>Testáveis</c:v>
                  </c:pt>
                  <c:pt idx="3">
                    <c:v>Sprint Planning</c:v>
                  </c:pt>
                  <c:pt idx="4">
                    <c:v>PI Planning</c:v>
                  </c:pt>
                  <c:pt idx="5">
                    <c:v>Velocidade</c:v>
                  </c:pt>
                </c:lvl>
                <c:lvl>
                  <c:pt idx="0">
                    <c:v>Entregue</c:v>
                  </c:pt>
                  <c:pt idx="2">
                    <c:v>Planejado</c:v>
                  </c:pt>
                </c:lvl>
              </c:multiLvlStrCache>
            </c:multiLvlStrRef>
          </c:cat>
          <c:val>
            <c:numRef>
              <c:f>'Pontos Trabalhados'!$K$4:$K$9</c:f>
              <c:numCache>
                <c:formatCode>0</c:formatCode>
                <c:ptCount val="6"/>
                <c:pt idx="0">
                  <c:v>293</c:v>
                </c:pt>
                <c:pt idx="1">
                  <c:v>1143</c:v>
                </c:pt>
                <c:pt idx="2">
                  <c:v>293</c:v>
                </c:pt>
                <c:pt idx="3">
                  <c:v>1130</c:v>
                </c:pt>
                <c:pt idx="4">
                  <c:v>924</c:v>
                </c:pt>
                <c:pt idx="5">
                  <c:v>1040</c:v>
                </c:pt>
              </c:numCache>
            </c:numRef>
          </c:val>
          <c:extLst>
            <c:ext xmlns:c16="http://schemas.microsoft.com/office/drawing/2014/chart" uri="{C3380CC4-5D6E-409C-BE32-E72D297353CC}">
              <c16:uniqueId val="{00000000-7407-40C3-A7F3-E4A333986702}"/>
            </c:ext>
          </c:extLst>
        </c:ser>
        <c:dLbls>
          <c:showLegendKey val="0"/>
          <c:showVal val="1"/>
          <c:showCatName val="0"/>
          <c:showSerName val="0"/>
          <c:showPercent val="0"/>
          <c:showBubbleSize val="0"/>
        </c:dLbls>
        <c:gapWidth val="100"/>
        <c:overlap val="100"/>
        <c:axId val="700676063"/>
        <c:axId val="711645231"/>
      </c:barChart>
      <c:barChart>
        <c:barDir val="bar"/>
        <c:grouping val="stacked"/>
        <c:varyColors val="0"/>
        <c:ser>
          <c:idx val="0"/>
          <c:order val="0"/>
          <c:tx>
            <c:strRef>
              <c:f>'Pontos Trabalhados'!$C$3</c:f>
              <c:strCache>
                <c:ptCount val="1"/>
                <c:pt idx="0">
                  <c:v>Sustentação</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ontserrat" panose="00000500000000000000" pitchFamily="2" charset="0"/>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'Pontos Trabalhados'!$B$5:$B$9</c:f>
              <c:strCache>
                <c:ptCount val="5"/>
                <c:pt idx="0">
                  <c:v>Entregues</c:v>
                </c:pt>
                <c:pt idx="1">
                  <c:v>Testáveis</c:v>
                </c:pt>
                <c:pt idx="2">
                  <c:v>Sprint Planning</c:v>
                </c:pt>
                <c:pt idx="3">
                  <c:v>PI Planning</c:v>
                </c:pt>
                <c:pt idx="4">
                  <c:v>Velocidade</c:v>
                </c:pt>
              </c:strCache>
            </c:strRef>
          </c:cat>
          <c:val>
            <c:numRef>
              <c:f>'Pontos Trabalhados'!$C$4:$C$9</c:f>
              <c:numCache>
                <c:formatCode>General</c:formatCode>
                <c:ptCount val="6"/>
                <c:pt idx="1">
                  <c:v>328</c:v>
                </c:pt>
                <c:pt idx="3">
                  <c:v>248</c:v>
                </c:pt>
                <c:pt idx="4">
                  <c:v>187</c:v>
                </c:pt>
                <c:pt idx="5">
                  <c:v>210</c:v>
                </c:pt>
              </c:numCache>
            </c:numRef>
          </c:val>
          <c:extLst>
            <c:ext xmlns:c16="http://schemas.microsoft.com/office/drawing/2014/chart" uri="{C3380CC4-5D6E-409C-BE32-E72D297353CC}">
              <c16:uniqueId val="{00000004-7407-40C3-A7F3-E4A333986702}"/>
            </c:ext>
          </c:extLst>
        </c:ser>
        <c:ser>
          <c:idx val="1"/>
          <c:order val="1"/>
          <c:tx>
            <c:strRef>
              <c:f>'Pontos Trabalhados'!$G$3</c:f>
              <c:strCache>
                <c:ptCount val="1"/>
                <c:pt idx="0">
                  <c:v>Entrega de Valor (sem épico)</c:v>
                </c:pt>
              </c:strCache>
            </c:strRef>
          </c:tx>
          <c:spPr>
            <a:solidFill>
              <a:srgbClr val="9335F5"/>
            </a:solidFill>
            <a:ln>
              <a:noFill/>
            </a:ln>
            <a:effectLst/>
          </c:spPr>
          <c:invertIfNegative val="0"/>
          <c:dLbls>
            <c:dLbl>
              <c:idx val="0"/>
              <c:layout>
                <c:manualLayout>
                  <c:x val="1.6634999312965228E-2"/>
                  <c:y val="-7.82832857705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07-40C3-A7F3-E4A333986702}"/>
                </c:ext>
              </c:extLst>
            </c:dLbl>
            <c:dLbl>
              <c:idx val="2"/>
              <c:layout>
                <c:manualLayout>
                  <c:x val="1.4074816566452025E-2"/>
                  <c:y val="-8.1091827039139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07-40C3-A7F3-E4A3339867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AF00"/>
                    </a:solidFill>
                    <a:latin typeface="Montserrat" panose="00000500000000000000" pitchFamily="2" charset="0"/>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'Pontos Trabalhados'!$B$5:$B$9</c:f>
              <c:strCache>
                <c:ptCount val="5"/>
                <c:pt idx="0">
                  <c:v>Entregues</c:v>
                </c:pt>
                <c:pt idx="1">
                  <c:v>Testáveis</c:v>
                </c:pt>
                <c:pt idx="2">
                  <c:v>Sprint Planning</c:v>
                </c:pt>
                <c:pt idx="3">
                  <c:v>PI Planning</c:v>
                </c:pt>
                <c:pt idx="4">
                  <c:v>Velocidade</c:v>
                </c:pt>
              </c:strCache>
            </c:strRef>
          </c:cat>
          <c:val>
            <c:numRef>
              <c:f>'Pontos Trabalhados'!$G$4:$G$9</c:f>
              <c:numCache>
                <c:formatCode>General</c:formatCode>
                <c:ptCount val="6"/>
                <c:pt idx="0">
                  <c:v>0</c:v>
                </c:pt>
                <c:pt idx="1">
                  <c:v>34</c:v>
                </c:pt>
                <c:pt idx="2">
                  <c:v>0</c:v>
                </c:pt>
                <c:pt idx="3">
                  <c:v>38</c:v>
                </c:pt>
                <c:pt idx="4">
                  <c:v>39</c:v>
                </c:pt>
              </c:numCache>
            </c:numRef>
          </c:val>
          <c:extLst>
            <c:ext xmlns:c16="http://schemas.microsoft.com/office/drawing/2014/chart" uri="{C3380CC4-5D6E-409C-BE32-E72D297353CC}">
              <c16:uniqueId val="{00000008-7407-40C3-A7F3-E4A333986702}"/>
            </c:ext>
          </c:extLst>
        </c:ser>
        <c:ser>
          <c:idx val="3"/>
          <c:order val="2"/>
          <c:tx>
            <c:strRef>
              <c:f>'Pontos Trabalhados'!$I$3</c:f>
              <c:strCache>
                <c:ptCount val="1"/>
                <c:pt idx="0">
                  <c:v>Entrega de Valor (com épico)</c:v>
                </c:pt>
              </c:strCache>
            </c:strRef>
          </c:tx>
          <c:spPr>
            <a:solidFill>
              <a:srgbClr val="919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ontserrat" panose="00000500000000000000" pitchFamily="2" charset="0"/>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'Pontos Trabalhados'!$I$4:$I$9</c:f>
              <c:numCache>
                <c:formatCode>General</c:formatCode>
                <c:ptCount val="6"/>
                <c:pt idx="0">
                  <c:v>293</c:v>
                </c:pt>
                <c:pt idx="1">
                  <c:v>781</c:v>
                </c:pt>
                <c:pt idx="2">
                  <c:v>293</c:v>
                </c:pt>
                <c:pt idx="3">
                  <c:v>844</c:v>
                </c:pt>
                <c:pt idx="4">
                  <c:v>698</c:v>
                </c:pt>
              </c:numCache>
            </c:numRef>
          </c:val>
          <c:extLst>
            <c:ext xmlns:c16="http://schemas.microsoft.com/office/drawing/2014/chart" uri="{C3380CC4-5D6E-409C-BE32-E72D297353CC}">
              <c16:uniqueId val="{00000004-3A18-4D29-9458-E9E5B1270EEF}"/>
            </c:ext>
          </c:extLst>
        </c:ser>
        <c:ser>
          <c:idx val="5"/>
          <c:order val="3"/>
          <c:tx>
            <c:strRef>
              <c:f>'Pontos Trabalhados'!$E$3</c:f>
              <c:strCache>
                <c:ptCount val="1"/>
                <c:pt idx="0">
                  <c:v>Capacidade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ontserrat" panose="00000500000000000000" pitchFamily="2" charset="0"/>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'Pontos Trabalhados'!$E$4:$E$9</c:f>
              <c:numCache>
                <c:formatCode>General</c:formatCode>
                <c:ptCount val="6"/>
                <c:pt idx="0">
                  <c:v>#N/A</c:v>
                </c:pt>
                <c:pt idx="1">
                  <c:v>#N/A</c:v>
                </c:pt>
                <c:pt idx="2">
                  <c:v>#N/A</c:v>
                </c:pt>
                <c:pt idx="3">
                  <c:v>#N/A</c:v>
                </c:pt>
                <c:pt idx="4">
                  <c:v>#N/A</c:v>
                </c:pt>
                <c:pt idx="5">
                  <c:v>830</c:v>
                </c:pt>
              </c:numCache>
            </c:numRef>
          </c:val>
          <c:extLst>
            <c:ext xmlns:c16="http://schemas.microsoft.com/office/drawing/2014/chart" uri="{C3380CC4-5D6E-409C-BE32-E72D297353CC}">
              <c16:uniqueId val="{00000000-23DB-4BB5-A6C1-73F8A3C98CC4}"/>
            </c:ext>
          </c:extLst>
        </c:ser>
        <c:dLbls>
          <c:showLegendKey val="0"/>
          <c:showVal val="1"/>
          <c:showCatName val="0"/>
          <c:showSerName val="0"/>
          <c:showPercent val="0"/>
          <c:showBubbleSize val="0"/>
        </c:dLbls>
        <c:gapWidth val="100"/>
        <c:overlap val="100"/>
        <c:axId val="922580239"/>
        <c:axId val="922586959"/>
      </c:barChart>
      <c:catAx>
        <c:axId val="70067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b"/>
        <c:majorGridlines>
          <c:spPr>
            <a:ln w="9525" cap="flat" cmpd="sng" algn="ctr">
              <a:solidFill>
                <a:srgbClr val="E8E8E8">
                  <a:alpha val="56078"/>
                </a:srgbClr>
              </a:solidFill>
              <a:prstDash val="sysDash"/>
              <a:round/>
            </a:ln>
            <a:effectLst/>
          </c:spPr>
        </c:majorGridlines>
        <c:numFmt formatCode="0" sourceLinked="1"/>
        <c:majorTickMark val="none"/>
        <c:minorTickMark val="none"/>
        <c:tickLblPos val="nextTo"/>
        <c:crossAx val="700676063"/>
        <c:crosses val="autoZero"/>
        <c:crossBetween val="between"/>
      </c:valAx>
      <c:valAx>
        <c:axId val="922586959"/>
        <c:scaling>
          <c:orientation val="minMax"/>
        </c:scaling>
        <c:delete val="1"/>
        <c:axPos val="t"/>
        <c:numFmt formatCode="General" sourceLinked="1"/>
        <c:majorTickMark val="out"/>
        <c:minorTickMark val="none"/>
        <c:tickLblPos val="nextTo"/>
        <c:crossAx val="922580239"/>
        <c:crosses val="max"/>
        <c:crossBetween val="between"/>
      </c:valAx>
      <c:catAx>
        <c:axId val="922580239"/>
        <c:scaling>
          <c:orientation val="minMax"/>
        </c:scaling>
        <c:delete val="1"/>
        <c:axPos val="l"/>
        <c:numFmt formatCode="General" sourceLinked="1"/>
        <c:majorTickMark val="out"/>
        <c:minorTickMark val="none"/>
        <c:tickLblPos val="nextTo"/>
        <c:crossAx val="922586959"/>
        <c:crosses val="autoZero"/>
        <c:auto val="1"/>
        <c:lblAlgn val="ctr"/>
        <c:lblOffset val="100"/>
        <c:noMultiLvlLbl val="0"/>
      </c:cat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ontserrat" panose="00000500000000000000" pitchFamily="2"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66929824561404"/>
          <c:y val="4.0793174510475198E-2"/>
          <c:w val="0.82481301169590648"/>
          <c:h val="0.89775916117902144"/>
        </c:manualLayout>
      </c:layout>
      <c:barChart>
        <c:barDir val="bar"/>
        <c:grouping val="stacked"/>
        <c:varyColors val="0"/>
        <c:ser>
          <c:idx val="0"/>
          <c:order val="0"/>
          <c:tx>
            <c:strRef>
              <c:f>'Pontos Trabalhados (Épicos)'!$C$3</c:f>
              <c:strCache>
                <c:ptCount val="1"/>
                <c:pt idx="0">
                  <c:v>Total</c:v>
                </c:pt>
              </c:strCache>
            </c:strRef>
          </c:tx>
          <c:spPr>
            <a:solidFill>
              <a:srgbClr val="9335F5"/>
            </a:solidFill>
            <a:ln>
              <a:noFill/>
            </a:ln>
            <a:effectLst/>
          </c:spPr>
          <c:invertIfNegative val="0"/>
          <c:dPt>
            <c:idx val="1"/>
            <c:invertIfNegative val="0"/>
            <c:bubble3D val="0"/>
            <c:spPr>
              <a:solidFill>
                <a:srgbClr val="919DFF"/>
              </a:solidFill>
              <a:ln>
                <a:noFill/>
              </a:ln>
              <a:effectLst/>
            </c:spPr>
            <c:extLst>
              <c:ext xmlns:c16="http://schemas.microsoft.com/office/drawing/2014/chart" uri="{C3380CC4-5D6E-409C-BE32-E72D297353CC}">
                <c16:uniqueId val="{00000002-1DA5-4F17-B9E9-23C8509F786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ontserrat" panose="00000500000000000000" pitchFamily="2" charset="0"/>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'Pontos Trabalhados (Épicos)'!$A$4:$B$7</c:f>
              <c:multiLvlStrCache>
                <c:ptCount val="4"/>
                <c:lvl>
                  <c:pt idx="0">
                    <c:v>Entregues</c:v>
                  </c:pt>
                  <c:pt idx="1">
                    <c:v>Real</c:v>
                  </c:pt>
                  <c:pt idx="2">
                    <c:v>PI Planning</c:v>
                  </c:pt>
                  <c:pt idx="3">
                    <c:v>Velocidade</c:v>
                  </c:pt>
                </c:lvl>
                <c:lvl>
                  <c:pt idx="0">
                    <c:v>.</c:v>
                  </c:pt>
                  <c:pt idx="1">
                    <c:v>Planejado</c:v>
                  </c:pt>
                  <c:pt idx="3">
                    <c:v>.</c:v>
                  </c:pt>
                </c:lvl>
              </c:multiLvlStrCache>
            </c:multiLvlStrRef>
          </c:cat>
          <c:val>
            <c:numRef>
              <c:f>'Pontos Trabalhados (Épicos)'!$C$4:$C$7</c:f>
              <c:numCache>
                <c:formatCode>General</c:formatCode>
                <c:ptCount val="4"/>
                <c:pt idx="0">
                  <c:v>0</c:v>
                </c:pt>
                <c:pt idx="1">
                  <c:v>715</c:v>
                </c:pt>
                <c:pt idx="2">
                  <c:v>698</c:v>
                </c:pt>
                <c:pt idx="3" formatCode="0">
                  <c:v>1040</c:v>
                </c:pt>
              </c:numCache>
            </c:numRef>
          </c:val>
          <c:extLst>
            <c:ext xmlns:c16="http://schemas.microsoft.com/office/drawing/2014/chart" uri="{C3380CC4-5D6E-409C-BE32-E72D297353CC}">
              <c16:uniqueId val="{00000005-1DA5-4F17-B9E9-23C8509F786C}"/>
            </c:ext>
          </c:extLst>
        </c:ser>
        <c:ser>
          <c:idx val="1"/>
          <c:order val="1"/>
          <c:tx>
            <c:strRef>
              <c:f>'Pontos Trabalhados (Épicos)'!$D$3</c:f>
              <c:strCache>
                <c:ptCount val="1"/>
                <c:pt idx="0">
                  <c:v>Mudança de Escopo</c:v>
                </c:pt>
              </c:strCache>
            </c:strRef>
          </c:tx>
          <c:spPr>
            <a:solidFill>
              <a:srgbClr val="CC9900"/>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ontserrat" panose="00000500000000000000" pitchFamily="2" charset="0"/>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'Pontos Trabalhados (Épicos)'!$A$4:$B$7</c:f>
              <c:multiLvlStrCache>
                <c:ptCount val="4"/>
                <c:lvl>
                  <c:pt idx="0">
                    <c:v>Entregues</c:v>
                  </c:pt>
                  <c:pt idx="1">
                    <c:v>Real</c:v>
                  </c:pt>
                  <c:pt idx="2">
                    <c:v>PI Planning</c:v>
                  </c:pt>
                  <c:pt idx="3">
                    <c:v>Velocidade</c:v>
                  </c:pt>
                </c:lvl>
                <c:lvl>
                  <c:pt idx="0">
                    <c:v>.</c:v>
                  </c:pt>
                  <c:pt idx="1">
                    <c:v>Planejado</c:v>
                  </c:pt>
                  <c:pt idx="3">
                    <c:v>.</c:v>
                  </c:pt>
                </c:lvl>
              </c:multiLvlStrCache>
            </c:multiLvlStrRef>
          </c:cat>
          <c:val>
            <c:numRef>
              <c:f>'Pontos Trabalhados (Épicos)'!$D$4:$D$7</c:f>
              <c:numCache>
                <c:formatCode>General</c:formatCode>
                <c:ptCount val="4"/>
                <c:pt idx="0">
                  <c:v>#N/A</c:v>
                </c:pt>
                <c:pt idx="1">
                  <c:v>129</c:v>
                </c:pt>
                <c:pt idx="2">
                  <c:v>#N/A</c:v>
                </c:pt>
                <c:pt idx="3">
                  <c:v>#N/A</c:v>
                </c:pt>
              </c:numCache>
            </c:numRef>
          </c:val>
          <c:extLst>
            <c:ext xmlns:c16="http://schemas.microsoft.com/office/drawing/2014/chart" uri="{C3380CC4-5D6E-409C-BE32-E72D297353CC}">
              <c16:uniqueId val="{0000000B-1DA5-4F17-B9E9-23C8509F786C}"/>
            </c:ext>
          </c:extLst>
        </c:ser>
        <c:dLbls>
          <c:dLblPos val="ctr"/>
          <c:showLegendKey val="0"/>
          <c:showVal val="1"/>
          <c:showCatName val="0"/>
          <c:showSerName val="0"/>
          <c:showPercent val="0"/>
          <c:showBubbleSize val="0"/>
        </c:dLbls>
        <c:gapWidth val="100"/>
        <c:overlap val="100"/>
        <c:axId val="700676063"/>
        <c:axId val="711645231"/>
      </c:barChart>
      <c:catAx>
        <c:axId val="70067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b"/>
        <c:majorGridlines>
          <c:spPr>
            <a:ln w="9525" cap="flat" cmpd="sng" algn="ctr">
              <a:solidFill>
                <a:srgbClr val="E8E8E8">
                  <a:alpha val="56078"/>
                </a:srgbClr>
              </a:solidFill>
              <a:prstDash val="sysDash"/>
              <a:round/>
            </a:ln>
            <a:effectLst/>
          </c:spPr>
        </c:majorGridlines>
        <c:numFmt formatCode="General" sourceLinked="1"/>
        <c:majorTickMark val="none"/>
        <c:minorTickMark val="none"/>
        <c:tickLblPos val="nextTo"/>
        <c:crossAx val="700676063"/>
        <c:crosses val="autoZero"/>
        <c:crossBetween val="between"/>
      </c:valAx>
      <c:spPr>
        <a:noFill/>
        <a:ln>
          <a:noFill/>
        </a:ln>
        <a:effectLst/>
      </c:spPr>
    </c:plotArea>
    <c:legend>
      <c:legendPos val="b"/>
      <c:layout>
        <c:manualLayout>
          <c:xMode val="edge"/>
          <c:yMode val="edge"/>
          <c:x val="0.35116330409356727"/>
          <c:y val="0.94250558833598486"/>
          <c:w val="0.37379897660818712"/>
          <c:h val="5.74944116640151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ontserrat" panose="00000500000000000000" pitchFamily="2"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pt-BR" sz="1100" b="1" i="0" u="none" strike="noStrike" kern="1200" cap="all" spc="50" baseline="0" noProof="0" dirty="0">
                <a:solidFill>
                  <a:schemeClr val="tx2"/>
                </a:solidFill>
                <a:latin typeface="Calibri" panose="020F0502020204030204" pitchFamily="34" charset="0"/>
                <a:ea typeface="Calibri" panose="020F0502020204030204" pitchFamily="34" charset="0"/>
                <a:cs typeface="Calibri" panose="020F0502020204030204" pitchFamily="34" charset="0"/>
              </a:rPr>
              <a:t>TOTAL EM HORAS PARA ENTREGAR 1 PONTO </a:t>
            </a:r>
            <a:endParaRPr lang="pt-BR" sz="11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3.0239845339025712E-2"/>
          <c:y val="4.8139355714864003E-2"/>
        </c:manualLayout>
      </c:layout>
      <c:overlay val="0"/>
      <c:spPr>
        <a:solidFill>
          <a:sysClr val="window" lastClr="FFFFFF"/>
        </a:solidFill>
        <a:ln>
          <a:noFill/>
        </a:ln>
        <a:effectLst/>
      </c:spPr>
      <c:txPr>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manualLayout>
          <c:layoutTarget val="inner"/>
          <c:xMode val="edge"/>
          <c:yMode val="edge"/>
          <c:x val="0.11560371013964488"/>
          <c:y val="0.16224745162668619"/>
          <c:w val="0.86062918557916934"/>
          <c:h val="0.74784532747360055"/>
        </c:manualLayout>
      </c:layout>
      <c:barChart>
        <c:barDir val="bar"/>
        <c:grouping val="clustered"/>
        <c:varyColors val="0"/>
        <c:ser>
          <c:idx val="0"/>
          <c:order val="0"/>
          <c:tx>
            <c:strRef>
              <c:f>Produtividade!$D$1</c:f>
              <c:strCache>
                <c:ptCount val="1"/>
                <c:pt idx="0">
                  <c:v>Produtividade</c:v>
                </c:pt>
              </c:strCache>
            </c:strRef>
          </c:tx>
          <c:spPr>
            <a:solidFill>
              <a:srgbClr val="9335F5"/>
            </a:solidFill>
            <a:ln>
              <a:noFill/>
            </a:ln>
            <a:effectLst/>
          </c:spPr>
          <c:invertIfNegative val="0"/>
          <c:dLbls>
            <c:dLbl>
              <c:idx val="0"/>
              <c:numFmt formatCode="#,##0.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rgbClr val="6B3596"/>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layout>
                    <c:manualLayout>
                      <c:w val="4.5089279374398286E-2"/>
                      <c:h val="0.20412371134020615"/>
                    </c:manualLayout>
                  </c15:layout>
                </c:ext>
                <c:ext xmlns:c16="http://schemas.microsoft.com/office/drawing/2014/chart" uri="{C3380CC4-5D6E-409C-BE32-E72D297353CC}">
                  <c16:uniqueId val="{00000000-81FF-4377-9DB4-BF496F82F18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3596"/>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Produtividade!$B$7</c:f>
              <c:strCache>
                <c:ptCount val="1"/>
                <c:pt idx="0">
                  <c:v>JORNADA</c:v>
                </c:pt>
              </c:strCache>
            </c:strRef>
          </c:cat>
          <c:val>
            <c:numRef>
              <c:f>Produtividade!$F$7</c:f>
              <c:numCache>
                <c:formatCode>0</c:formatCode>
                <c:ptCount val="1"/>
                <c:pt idx="0">
                  <c:v>6.5135024788568092</c:v>
                </c:pt>
              </c:numCache>
            </c:numRef>
          </c:val>
          <c:extLst>
            <c:ext xmlns:c16="http://schemas.microsoft.com/office/drawing/2014/chart" uri="{C3380CC4-5D6E-409C-BE32-E72D297353CC}">
              <c16:uniqueId val="{00000002-B153-41E9-A6E0-A2443CA90AFC}"/>
            </c:ext>
          </c:extLst>
        </c:ser>
        <c:dLbls>
          <c:dLblPos val="outEnd"/>
          <c:showLegendKey val="0"/>
          <c:showVal val="1"/>
          <c:showCatName val="0"/>
          <c:showSerName val="0"/>
          <c:showPercent val="0"/>
          <c:showBubbleSize val="0"/>
        </c:dLbls>
        <c:gapWidth val="100"/>
        <c:axId val="700676063"/>
        <c:axId val="711645231"/>
      </c:barChart>
      <c:catAx>
        <c:axId val="70067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b"/>
        <c:majorGridlines>
          <c:spPr>
            <a:ln w="9525" cap="flat" cmpd="sng" algn="ctr">
              <a:solidFill>
                <a:srgbClr val="E8E8E8">
                  <a:alpha val="56078"/>
                </a:srgbClr>
              </a:solidFill>
              <a:prstDash val="sysDash"/>
              <a:round/>
            </a:ln>
            <a:effectLst/>
          </c:spPr>
        </c:majorGridlines>
        <c:numFmt formatCode="0" sourceLinked="1"/>
        <c:majorTickMark val="none"/>
        <c:minorTickMark val="none"/>
        <c:tickLblPos val="nextTo"/>
        <c:crossAx val="70067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pt-BR" sz="1100" b="1" i="0" u="none" strike="noStrike" kern="1200" cap="all" spc="50" baseline="0" noProof="0" dirty="0">
                <a:solidFill>
                  <a:schemeClr val="tx2"/>
                </a:solidFill>
                <a:latin typeface="Calibri" panose="020F0502020204030204" pitchFamily="34" charset="0"/>
                <a:ea typeface="Calibri" panose="020F0502020204030204" pitchFamily="34" charset="0"/>
                <a:cs typeface="Calibri" panose="020F0502020204030204" pitchFamily="34" charset="0"/>
              </a:rPr>
              <a:t>TOTAL EM HORAS PARA ENTREGAR 1 PONTO </a:t>
            </a:r>
            <a:endParaRPr lang="pt-BR" sz="11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764119588071239E-2"/>
          <c:y val="3.240740740740740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Produtividade!$D$2</c:f>
              <c:strCache>
                <c:ptCount val="1"/>
                <c:pt idx="0">
                  <c:v>PI 1/26</c:v>
                </c:pt>
              </c:strCache>
            </c:strRef>
          </c:tx>
          <c:spPr>
            <a:solidFill>
              <a:schemeClr val="bg1">
                <a:lumMod val="8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Produtividade!$C$3:$C$6</c:f>
              <c:strCache>
                <c:ptCount val="4"/>
                <c:pt idx="0">
                  <c:v>Thunderbolts</c:v>
                </c:pt>
                <c:pt idx="1">
                  <c:v>Gestão Enturmação</c:v>
                </c:pt>
                <c:pt idx="2">
                  <c:v>Gestor de Unidades</c:v>
                </c:pt>
                <c:pt idx="3">
                  <c:v>Gestão Acadêmica</c:v>
                </c:pt>
              </c:strCache>
            </c:strRef>
          </c:cat>
          <c:val>
            <c:numRef>
              <c:f>Produtividade!$D$3:$D$6</c:f>
              <c:numCache>
                <c:formatCode>0</c:formatCode>
                <c:ptCount val="4"/>
                <c:pt idx="0">
                  <c:v>0</c:v>
                </c:pt>
                <c:pt idx="1">
                  <c:v>4.5</c:v>
                </c:pt>
                <c:pt idx="2">
                  <c:v>5.9</c:v>
                </c:pt>
                <c:pt idx="3">
                  <c:v>5.6</c:v>
                </c:pt>
              </c:numCache>
            </c:numRef>
          </c:val>
          <c:extLst>
            <c:ext xmlns:c16="http://schemas.microsoft.com/office/drawing/2014/chart" uri="{C3380CC4-5D6E-409C-BE32-E72D297353CC}">
              <c16:uniqueId val="{00000000-7382-4278-B88E-F00FF0D2EB9E}"/>
            </c:ext>
          </c:extLst>
        </c:ser>
        <c:ser>
          <c:idx val="1"/>
          <c:order val="1"/>
          <c:tx>
            <c:strRef>
              <c:f>Produtividade!$E$2</c:f>
              <c:strCache>
                <c:ptCount val="1"/>
                <c:pt idx="0">
                  <c:v>PI 2/26</c:v>
                </c:pt>
              </c:strCache>
            </c:strRef>
          </c:tx>
          <c:spPr>
            <a:solidFill>
              <a:srgbClr val="FFC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Produtividade!$C$3:$C$6</c:f>
              <c:strCache>
                <c:ptCount val="4"/>
                <c:pt idx="0">
                  <c:v>Thunderbolts</c:v>
                </c:pt>
                <c:pt idx="1">
                  <c:v>Gestão Enturmação</c:v>
                </c:pt>
                <c:pt idx="2">
                  <c:v>Gestor de Unidades</c:v>
                </c:pt>
                <c:pt idx="3">
                  <c:v>Gestão Acadêmica</c:v>
                </c:pt>
              </c:strCache>
            </c:strRef>
          </c:cat>
          <c:val>
            <c:numRef>
              <c:f>Produtividade!$E$3:$E$6</c:f>
              <c:numCache>
                <c:formatCode>0</c:formatCode>
                <c:ptCount val="4"/>
                <c:pt idx="0">
                  <c:v>6.2</c:v>
                </c:pt>
                <c:pt idx="1">
                  <c:v>6.5</c:v>
                </c:pt>
                <c:pt idx="2">
                  <c:v>5.7</c:v>
                </c:pt>
                <c:pt idx="3">
                  <c:v>6.9</c:v>
                </c:pt>
              </c:numCache>
            </c:numRef>
          </c:val>
          <c:extLst>
            <c:ext xmlns:c16="http://schemas.microsoft.com/office/drawing/2014/chart" uri="{C3380CC4-5D6E-409C-BE32-E72D297353CC}">
              <c16:uniqueId val="{00000001-7382-4278-B88E-F00FF0D2EB9E}"/>
            </c:ext>
          </c:extLst>
        </c:ser>
        <c:ser>
          <c:idx val="2"/>
          <c:order val="2"/>
          <c:tx>
            <c:strRef>
              <c:f>Produtividade!$F$2</c:f>
              <c:strCache>
                <c:ptCount val="1"/>
                <c:pt idx="0">
                  <c:v>PI 3/26</c:v>
                </c:pt>
              </c:strCache>
            </c:strRef>
          </c:tx>
          <c:spPr>
            <a:solidFill>
              <a:srgbClr val="919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Produtividade!$F$3:$F$6</c:f>
              <c:numCache>
                <c:formatCode>0</c:formatCode>
                <c:ptCount val="4"/>
                <c:pt idx="0">
                  <c:v>6.7053805774278228</c:v>
                </c:pt>
                <c:pt idx="1">
                  <c:v>6.6312335958005244</c:v>
                </c:pt>
                <c:pt idx="2">
                  <c:v>6.2755693581780534</c:v>
                </c:pt>
                <c:pt idx="3">
                  <c:v>6.5070287539936098</c:v>
                </c:pt>
              </c:numCache>
            </c:numRef>
          </c:val>
          <c:extLst>
            <c:ext xmlns:c16="http://schemas.microsoft.com/office/drawing/2014/chart" uri="{C3380CC4-5D6E-409C-BE32-E72D297353CC}">
              <c16:uniqueId val="{00000000-3803-4455-8BF5-98DB920E57BC}"/>
            </c:ext>
          </c:extLst>
        </c:ser>
        <c:dLbls>
          <c:dLblPos val="outEnd"/>
          <c:showLegendKey val="0"/>
          <c:showVal val="1"/>
          <c:showCatName val="0"/>
          <c:showSerName val="0"/>
          <c:showPercent val="0"/>
          <c:showBubbleSize val="0"/>
        </c:dLbls>
        <c:gapWidth val="219"/>
        <c:overlap val="-27"/>
        <c:axId val="819230431"/>
        <c:axId val="819223231"/>
        <c:extLst/>
      </c:barChart>
      <c:catAx>
        <c:axId val="81923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19223231"/>
        <c:crosses val="autoZero"/>
        <c:auto val="1"/>
        <c:lblAlgn val="ctr"/>
        <c:lblOffset val="100"/>
        <c:noMultiLvlLbl val="0"/>
      </c:catAx>
      <c:valAx>
        <c:axId val="819223231"/>
        <c:scaling>
          <c:orientation val="minMax"/>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819230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'Situação dos Épicos'!$C$2</c:f>
              <c:strCache>
                <c:ptCount val="1"/>
                <c:pt idx="0">
                  <c:v>Baseline</c:v>
                </c:pt>
              </c:strCache>
            </c:strRef>
          </c:tx>
          <c:spPr>
            <a:solidFill>
              <a:srgbClr val="9335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'Situação dos Épicos'!$B$3:$B$8</c:f>
              <c:strCache>
                <c:ptCount val="4"/>
                <c:pt idx="0">
                  <c:v>Épicos Atrasados</c:v>
                </c:pt>
                <c:pt idx="1">
                  <c:v>Épicos em Risco</c:v>
                </c:pt>
                <c:pt idx="2">
                  <c:v>Épicos em Dia</c:v>
                </c:pt>
                <c:pt idx="3">
                  <c:v>Épicos Finalizados</c:v>
                </c:pt>
              </c:strCache>
            </c:strRef>
          </c:cat>
          <c:val>
            <c:numRef>
              <c:f>'Situação dos Épicos'!$C$3:$C$8</c:f>
              <c:numCache>
                <c:formatCode>0</c:formatCode>
                <c:ptCount val="5"/>
                <c:pt idx="0">
                  <c:v>0</c:v>
                </c:pt>
                <c:pt idx="1">
                  <c:v>3</c:v>
                </c:pt>
                <c:pt idx="2">
                  <c:v>0</c:v>
                </c:pt>
                <c:pt idx="3">
                  <c:v>15</c:v>
                </c:pt>
              </c:numCache>
            </c:numRef>
          </c:val>
          <c:extLst>
            <c:ext xmlns:c16="http://schemas.microsoft.com/office/drawing/2014/chart" uri="{C3380CC4-5D6E-409C-BE32-E72D297353CC}">
              <c16:uniqueId val="{00000000-D1ED-4F6A-B7A1-EB549EFCFE32}"/>
            </c:ext>
          </c:extLst>
        </c:ser>
        <c:ser>
          <c:idx val="0"/>
          <c:order val="1"/>
          <c:tx>
            <c:strRef>
              <c:f>'Situação dos Épicos'!$D$2</c:f>
              <c:strCache>
                <c:ptCount val="1"/>
                <c:pt idx="0">
                  <c:v>Mudança de Escopo</c:v>
                </c:pt>
              </c:strCache>
            </c:strRef>
          </c:tx>
          <c:spPr>
            <a:solidFill>
              <a:srgbClr val="FFA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ontserrat" panose="00000500000000000000" pitchFamily="2" charset="0"/>
                    <a:ea typeface="+mn-ea"/>
                    <a:cs typeface="Calibri" panose="020F050202020403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'Situação dos Épicos'!$B$3:$B$8</c:f>
              <c:strCache>
                <c:ptCount val="4"/>
                <c:pt idx="0">
                  <c:v>Épicos Atrasados</c:v>
                </c:pt>
                <c:pt idx="1">
                  <c:v>Épicos em Risco</c:v>
                </c:pt>
                <c:pt idx="2">
                  <c:v>Épicos em Dia</c:v>
                </c:pt>
                <c:pt idx="3">
                  <c:v>Épicos Finalizados</c:v>
                </c:pt>
              </c:strCache>
            </c:strRef>
          </c:cat>
          <c:val>
            <c:numRef>
              <c:f>'Situação dos Épicos'!$D$3:$D$8</c:f>
              <c:numCache>
                <c:formatCode>0</c:formatCode>
                <c:ptCount val="5"/>
                <c:pt idx="0">
                  <c:v>0</c:v>
                </c:pt>
                <c:pt idx="1">
                  <c:v>0</c:v>
                </c:pt>
                <c:pt idx="2">
                  <c:v>0</c:v>
                </c:pt>
                <c:pt idx="3">
                  <c:v>2</c:v>
                </c:pt>
              </c:numCache>
            </c:numRef>
          </c:val>
          <c:extLst>
            <c:ext xmlns:c16="http://schemas.microsoft.com/office/drawing/2014/chart" uri="{C3380CC4-5D6E-409C-BE32-E72D297353CC}">
              <c16:uniqueId val="{00000001-D1ED-4F6A-B7A1-EB549EFCFE32}"/>
            </c:ext>
          </c:extLst>
        </c:ser>
        <c:dLbls>
          <c:showLegendKey val="0"/>
          <c:showVal val="0"/>
          <c:showCatName val="0"/>
          <c:showSerName val="0"/>
          <c:showPercent val="0"/>
          <c:showBubbleSize val="0"/>
        </c:dLbls>
        <c:gapWidth val="219"/>
        <c:overlap val="-27"/>
        <c:axId val="819230431"/>
        <c:axId val="819223231"/>
      </c:barChart>
      <c:catAx>
        <c:axId val="81923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19223231"/>
        <c:crosses val="autoZero"/>
        <c:auto val="1"/>
        <c:lblAlgn val="ctr"/>
        <c:lblOffset val="100"/>
        <c:noMultiLvlLbl val="0"/>
      </c:catAx>
      <c:valAx>
        <c:axId val="819223231"/>
        <c:scaling>
          <c:orientation val="minMax"/>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819230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ontserrat" panose="00000500000000000000" pitchFamily="2"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29287579461777E-2"/>
          <c:y val="8.9217129629629632E-2"/>
          <c:w val="0.8799150170167348"/>
          <c:h val="0.70150601851851857"/>
        </c:manualLayout>
      </c:layout>
      <c:barChart>
        <c:barDir val="col"/>
        <c:grouping val="clustered"/>
        <c:varyColors val="0"/>
        <c:ser>
          <c:idx val="0"/>
          <c:order val="1"/>
          <c:tx>
            <c:strRef>
              <c:f>'Carga Total de Trabalho'!$C$2</c:f>
              <c:strCache>
                <c:ptCount val="1"/>
                <c:pt idx="0">
                  <c:v>Pontos</c:v>
                </c:pt>
              </c:strCache>
            </c:strRef>
          </c:tx>
          <c:spPr>
            <a:solidFill>
              <a:schemeClr val="bg1">
                <a:lumMod val="85000"/>
              </a:schemeClr>
            </a:solidFill>
            <a:ln>
              <a:noFill/>
            </a:ln>
            <a:effectLst/>
          </c:spPr>
          <c:invertIfNegative val="0"/>
          <c:dPt>
            <c:idx val="2"/>
            <c:invertIfNegative val="0"/>
            <c:bubble3D val="0"/>
            <c:spPr>
              <a:solidFill>
                <a:schemeClr val="bg1">
                  <a:lumMod val="85000"/>
                </a:schemeClr>
              </a:solidFill>
              <a:ln w="28575" cap="rnd">
                <a:noFill/>
                <a:round/>
              </a:ln>
              <a:effectLst/>
            </c:spPr>
            <c:extLst>
              <c:ext xmlns:c16="http://schemas.microsoft.com/office/drawing/2014/chart" uri="{C3380CC4-5D6E-409C-BE32-E72D297353CC}">
                <c16:uniqueId val="{00000001-8007-4469-95EC-507D6C1B9142}"/>
              </c:ext>
            </c:extLst>
          </c:dPt>
          <c:dLbls>
            <c:dLbl>
              <c:idx val="0"/>
              <c:tx>
                <c:rich>
                  <a:bodyPr/>
                  <a:lstStyle/>
                  <a:p>
                    <a:fld id="{57A7F9FC-A1EA-440C-96FA-CA9B2856CFF5}" type="CELLRANGE">
                      <a:rPr lang="en-US"/>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8007-4469-95EC-507D6C1B9142}"/>
                </c:ext>
              </c:extLst>
            </c:dLbl>
            <c:dLbl>
              <c:idx val="1"/>
              <c:tx>
                <c:rich>
                  <a:bodyPr/>
                  <a:lstStyle/>
                  <a:p>
                    <a:fld id="{FE22C93E-1E10-432C-BE66-71DBA816B854}"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007-4469-95EC-507D6C1B9142}"/>
                </c:ext>
              </c:extLst>
            </c:dLbl>
            <c:dLbl>
              <c:idx val="2"/>
              <c:tx>
                <c:rich>
                  <a:bodyPr/>
                  <a:lstStyle/>
                  <a:p>
                    <a:fld id="{E16EEC02-ECD9-45A3-8BA5-F39958E48306}"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007-4469-95EC-507D6C1B9142}"/>
                </c:ext>
              </c:extLst>
            </c:dLbl>
            <c:dLbl>
              <c:idx val="3"/>
              <c:tx>
                <c:rich>
                  <a:bodyPr/>
                  <a:lstStyle/>
                  <a:p>
                    <a:fld id="{80CFDDF4-4437-4F5F-8263-A529374003D7}"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007-4469-95EC-507D6C1B9142}"/>
                </c:ext>
              </c:extLst>
            </c:dLbl>
            <c:dLbl>
              <c:idx val="4"/>
              <c:tx>
                <c:rich>
                  <a:bodyPr/>
                  <a:lstStyle/>
                  <a:p>
                    <a:fld id="{C99541D9-9B89-41EE-8572-066967525D93}"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007-4469-95EC-507D6C1B9142}"/>
                </c:ext>
              </c:extLst>
            </c:dLbl>
            <c:dLbl>
              <c:idx val="5"/>
              <c:tx>
                <c:rich>
                  <a:bodyPr/>
                  <a:lstStyle/>
                  <a:p>
                    <a:fld id="{51EFE4D6-990E-47F2-9688-B0A09BBC9C03}"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251-4EBA-A66E-DCAB81C483E4}"/>
                </c:ext>
              </c:extLst>
            </c:dLbl>
            <c:dLbl>
              <c:idx val="6"/>
              <c:tx>
                <c:rich>
                  <a:bodyPr/>
                  <a:lstStyle/>
                  <a:p>
                    <a:fld id="{9712E378-1FF9-4274-80CA-9D51EB83AFBD}"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046-4AA8-B006-BF655A256B34}"/>
                </c:ext>
              </c:extLst>
            </c:dLbl>
            <c:dLbl>
              <c:idx val="7"/>
              <c:tx>
                <c:rich>
                  <a:bodyPr/>
                  <a:lstStyle/>
                  <a:p>
                    <a:fld id="{2FF0A9E5-E56C-4139-BA14-ADDE9E1104B6}"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7B9-4C03-9827-675B647036AF}"/>
                </c:ext>
              </c:extLst>
            </c:dLbl>
            <c:dLbl>
              <c:idx val="8"/>
              <c:tx>
                <c:rich>
                  <a:bodyPr/>
                  <a:lstStyle/>
                  <a:p>
                    <a:fld id="{E9CEA9A3-ADB7-4366-AB35-B2B390A0B1B7}"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7B5-4439-AFD1-4D8FD64BE51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'Carga Total de Trabalho'!$B$3:$B$11</c:f>
              <c:strCache>
                <c:ptCount val="9"/>
                <c:pt idx="0">
                  <c:v>História</c:v>
                </c:pt>
                <c:pt idx="1">
                  <c:v>Enabler</c:v>
                </c:pt>
                <c:pt idx="2">
                  <c:v>Spike</c:v>
                </c:pt>
                <c:pt idx="3">
                  <c:v>Teste</c:v>
                </c:pt>
                <c:pt idx="4">
                  <c:v>Débito Técnico</c:v>
                </c:pt>
                <c:pt idx="5">
                  <c:v>Segurança</c:v>
                </c:pt>
                <c:pt idx="6">
                  <c:v>Incidente</c:v>
                </c:pt>
                <c:pt idx="7">
                  <c:v>Solicitação de Serviço</c:v>
                </c:pt>
                <c:pt idx="8">
                  <c:v>Suporte</c:v>
                </c:pt>
              </c:strCache>
            </c:strRef>
          </c:cat>
          <c:val>
            <c:numRef>
              <c:f>'Carga Total de Trabalho'!$C$3:$C$11</c:f>
              <c:numCache>
                <c:formatCode>0</c:formatCode>
                <c:ptCount val="9"/>
                <c:pt idx="0">
                  <c:v>334</c:v>
                </c:pt>
                <c:pt idx="1">
                  <c:v>213</c:v>
                </c:pt>
                <c:pt idx="2">
                  <c:v>61</c:v>
                </c:pt>
                <c:pt idx="3">
                  <c:v>64</c:v>
                </c:pt>
                <c:pt idx="4">
                  <c:v>141</c:v>
                </c:pt>
                <c:pt idx="5">
                  <c:v>2</c:v>
                </c:pt>
                <c:pt idx="6">
                  <c:v>260</c:v>
                </c:pt>
                <c:pt idx="7">
                  <c:v>48</c:v>
                </c:pt>
                <c:pt idx="8">
                  <c:v>20</c:v>
                </c:pt>
              </c:numCache>
            </c:numRef>
          </c:val>
          <c:extLst>
            <c:ext xmlns:c15="http://schemas.microsoft.com/office/drawing/2012/chart" uri="{02D57815-91ED-43cb-92C2-25804820EDAC}">
              <c15:datalabelsRange>
                <c15:f>'Carga Total de Trabalho'!$D$3:$D$11</c15:f>
                <c15:dlblRangeCache>
                  <c:ptCount val="9"/>
                  <c:pt idx="0">
                    <c:v>29%</c:v>
                  </c:pt>
                  <c:pt idx="1">
                    <c:v>19%</c:v>
                  </c:pt>
                  <c:pt idx="2">
                    <c:v>5%</c:v>
                  </c:pt>
                  <c:pt idx="3">
                    <c:v>6%</c:v>
                  </c:pt>
                  <c:pt idx="4">
                    <c:v>12%</c:v>
                  </c:pt>
                  <c:pt idx="5">
                    <c:v>0%</c:v>
                  </c:pt>
                  <c:pt idx="6">
                    <c:v>23%</c:v>
                  </c:pt>
                  <c:pt idx="7">
                    <c:v>4%</c:v>
                  </c:pt>
                  <c:pt idx="8">
                    <c:v>2%</c:v>
                  </c:pt>
                </c15:dlblRangeCache>
              </c15:datalabelsRange>
            </c:ext>
            <c:ext xmlns:c16="http://schemas.microsoft.com/office/drawing/2014/chart" uri="{C3380CC4-5D6E-409C-BE32-E72D297353CC}">
              <c16:uniqueId val="{00000004-8007-4469-95EC-507D6C1B9142}"/>
            </c:ext>
          </c:extLst>
        </c:ser>
        <c:ser>
          <c:idx val="1"/>
          <c:order val="2"/>
          <c:tx>
            <c:strRef>
              <c:f>'Carga Total de Trabalho'!$E$2</c:f>
              <c:strCache>
                <c:ptCount val="1"/>
                <c:pt idx="0">
                  <c:v>Quantidade Itens</c:v>
                </c:pt>
              </c:strCache>
            </c:strRef>
          </c:tx>
          <c:spPr>
            <a:solidFill>
              <a:srgbClr val="FFAF00"/>
            </a:solidFill>
            <a:ln>
              <a:noFill/>
            </a:ln>
            <a:effectLst/>
          </c:spPr>
          <c:invertIfNegative val="0"/>
          <c:dLbls>
            <c:dLbl>
              <c:idx val="0"/>
              <c:tx>
                <c:rich>
                  <a:bodyPr/>
                  <a:lstStyle/>
                  <a:p>
                    <a:fld id="{4C1516D9-8739-48B5-8087-1AAC7C8C8384}" type="CELLRANGE">
                      <a:rPr lang="en-US"/>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007-4469-95EC-507D6C1B9142}"/>
                </c:ext>
              </c:extLst>
            </c:dLbl>
            <c:dLbl>
              <c:idx val="1"/>
              <c:tx>
                <c:rich>
                  <a:bodyPr/>
                  <a:lstStyle/>
                  <a:p>
                    <a:fld id="{651243E0-E680-409F-85B6-89A36F3A4444}"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007-4469-95EC-507D6C1B9142}"/>
                </c:ext>
              </c:extLst>
            </c:dLbl>
            <c:dLbl>
              <c:idx val="2"/>
              <c:tx>
                <c:rich>
                  <a:bodyPr/>
                  <a:lstStyle/>
                  <a:p>
                    <a:fld id="{2D9F5E0D-2AD9-42D0-9815-FA993097AEEF}"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007-4469-95EC-507D6C1B9142}"/>
                </c:ext>
              </c:extLst>
            </c:dLbl>
            <c:dLbl>
              <c:idx val="3"/>
              <c:tx>
                <c:rich>
                  <a:bodyPr/>
                  <a:lstStyle/>
                  <a:p>
                    <a:fld id="{C7D9D332-B0C9-4D5A-9ADB-635A6DEC3FF7}"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007-4469-95EC-507D6C1B9142}"/>
                </c:ext>
              </c:extLst>
            </c:dLbl>
            <c:dLbl>
              <c:idx val="4"/>
              <c:tx>
                <c:rich>
                  <a:bodyPr/>
                  <a:lstStyle/>
                  <a:p>
                    <a:fld id="{5FDCD9B9-77C2-46CD-913F-0DF7D926AD67}"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007-4469-95EC-507D6C1B9142}"/>
                </c:ext>
              </c:extLst>
            </c:dLbl>
            <c:dLbl>
              <c:idx val="5"/>
              <c:tx>
                <c:rich>
                  <a:bodyPr/>
                  <a:lstStyle/>
                  <a:p>
                    <a:fld id="{8008A990-758D-42A6-AB15-D3370E665858}"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251-4EBA-A66E-DCAB81C483E4}"/>
                </c:ext>
              </c:extLst>
            </c:dLbl>
            <c:dLbl>
              <c:idx val="6"/>
              <c:tx>
                <c:rich>
                  <a:bodyPr/>
                  <a:lstStyle/>
                  <a:p>
                    <a:fld id="{7E105CF9-D478-4820-8469-7B8500FEC15F}"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046-4AA8-B006-BF655A256B34}"/>
                </c:ext>
              </c:extLst>
            </c:dLbl>
            <c:dLbl>
              <c:idx val="7"/>
              <c:tx>
                <c:rich>
                  <a:bodyPr/>
                  <a:lstStyle/>
                  <a:p>
                    <a:fld id="{E3253F07-27E1-429B-90CE-7CCAECA5F4AB}"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7B9-4C03-9827-675B647036AF}"/>
                </c:ext>
              </c:extLst>
            </c:dLbl>
            <c:dLbl>
              <c:idx val="8"/>
              <c:tx>
                <c:rich>
                  <a:bodyPr/>
                  <a:lstStyle/>
                  <a:p>
                    <a:fld id="{BD17FC97-19B7-409D-9167-00E537187BA2}" type="CELLRANGE">
                      <a:rPr lang="pt-BR"/>
                      <a:pPr/>
                      <a:t>[INTERVALODACÉLULA]</a:t>
                    </a:fld>
                    <a:endParaRPr lang="pt-B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7B5-4439-AFD1-4D8FD64BE51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'Carga Total de Trabalho'!$B$3:$B$11</c:f>
              <c:strCache>
                <c:ptCount val="9"/>
                <c:pt idx="0">
                  <c:v>História</c:v>
                </c:pt>
                <c:pt idx="1">
                  <c:v>Enabler</c:v>
                </c:pt>
                <c:pt idx="2">
                  <c:v>Spike</c:v>
                </c:pt>
                <c:pt idx="3">
                  <c:v>Teste</c:v>
                </c:pt>
                <c:pt idx="4">
                  <c:v>Débito Técnico</c:v>
                </c:pt>
                <c:pt idx="5">
                  <c:v>Segurança</c:v>
                </c:pt>
                <c:pt idx="6">
                  <c:v>Incidente</c:v>
                </c:pt>
                <c:pt idx="7">
                  <c:v>Solicitação de Serviço</c:v>
                </c:pt>
                <c:pt idx="8">
                  <c:v>Suporte</c:v>
                </c:pt>
              </c:strCache>
            </c:strRef>
          </c:cat>
          <c:val>
            <c:numRef>
              <c:f>'Carga Total de Trabalho'!$E$3:$E$11</c:f>
              <c:numCache>
                <c:formatCode>0</c:formatCode>
                <c:ptCount val="9"/>
                <c:pt idx="0">
                  <c:v>81</c:v>
                </c:pt>
                <c:pt idx="1">
                  <c:v>74</c:v>
                </c:pt>
                <c:pt idx="2">
                  <c:v>18</c:v>
                </c:pt>
                <c:pt idx="3">
                  <c:v>26</c:v>
                </c:pt>
                <c:pt idx="4">
                  <c:v>43</c:v>
                </c:pt>
                <c:pt idx="5">
                  <c:v>2</c:v>
                </c:pt>
                <c:pt idx="6">
                  <c:v>1890</c:v>
                </c:pt>
                <c:pt idx="7">
                  <c:v>122</c:v>
                </c:pt>
                <c:pt idx="8">
                  <c:v>14</c:v>
                </c:pt>
              </c:numCache>
            </c:numRef>
          </c:val>
          <c:extLst>
            <c:ext xmlns:c15="http://schemas.microsoft.com/office/drawing/2012/chart" uri="{02D57815-91ED-43cb-92C2-25804820EDAC}">
              <c15:datalabelsRange>
                <c15:f>'Carga Total de Trabalho'!$F$3:$F$11</c15:f>
                <c15:dlblRangeCache>
                  <c:ptCount val="9"/>
                  <c:pt idx="0">
                    <c:v>4%</c:v>
                  </c:pt>
                  <c:pt idx="1">
                    <c:v>3%</c:v>
                  </c:pt>
                  <c:pt idx="2">
                    <c:v>1%</c:v>
                  </c:pt>
                  <c:pt idx="3">
                    <c:v>1%</c:v>
                  </c:pt>
                  <c:pt idx="4">
                    <c:v>2%</c:v>
                  </c:pt>
                  <c:pt idx="5">
                    <c:v>0%</c:v>
                  </c:pt>
                  <c:pt idx="6">
                    <c:v>83%</c:v>
                  </c:pt>
                  <c:pt idx="7">
                    <c:v>5%</c:v>
                  </c:pt>
                  <c:pt idx="8">
                    <c:v>1%</c:v>
                  </c:pt>
                </c15:dlblRangeCache>
              </c15:datalabelsRange>
            </c:ext>
            <c:ext xmlns:c16="http://schemas.microsoft.com/office/drawing/2014/chart" uri="{C3380CC4-5D6E-409C-BE32-E72D297353CC}">
              <c16:uniqueId val="{00000005-8007-4469-95EC-507D6C1B9142}"/>
            </c:ext>
          </c:extLst>
        </c:ser>
        <c:dLbls>
          <c:showLegendKey val="0"/>
          <c:showVal val="0"/>
          <c:showCatName val="0"/>
          <c:showSerName val="0"/>
          <c:showPercent val="0"/>
          <c:showBubbleSize val="0"/>
        </c:dLbls>
        <c:gapWidth val="150"/>
        <c:axId val="700676063"/>
        <c:axId val="711645231"/>
      </c:barChart>
      <c:lineChart>
        <c:grouping val="stacked"/>
        <c:varyColors val="0"/>
        <c:ser>
          <c:idx val="2"/>
          <c:order val="0"/>
          <c:tx>
            <c:strRef>
              <c:f>'Carga Total de Trabalho'!$G$2</c:f>
              <c:strCache>
                <c:ptCount val="1"/>
                <c:pt idx="0">
                  <c:v>Pontuação Média</c:v>
                </c:pt>
              </c:strCache>
            </c:strRef>
          </c:tx>
          <c:spPr>
            <a:ln w="28575" cap="rnd">
              <a:noFill/>
              <a:round/>
            </a:ln>
            <a:effectLst/>
          </c:spPr>
          <c:marker>
            <c:symbol val="circle"/>
            <c:size val="5"/>
            <c:spPr>
              <a:noFill/>
              <a:ln w="9525">
                <a:noFill/>
              </a:ln>
              <a:effectLst/>
            </c:spPr>
          </c:marker>
          <c:dLbls>
            <c:delete val="1"/>
          </c:dLbls>
          <c:val>
            <c:numRef>
              <c:f>'Carga Total de Trabalho'!$G$3:$G$11</c:f>
              <c:numCache>
                <c:formatCode>0.00</c:formatCode>
                <c:ptCount val="9"/>
                <c:pt idx="0">
                  <c:v>4.1234567901234565</c:v>
                </c:pt>
                <c:pt idx="1">
                  <c:v>2.8783783783783785</c:v>
                </c:pt>
                <c:pt idx="2">
                  <c:v>3.3888888888888888</c:v>
                </c:pt>
                <c:pt idx="3">
                  <c:v>2.4615384615384617</c:v>
                </c:pt>
                <c:pt idx="4">
                  <c:v>3.2790697674418605</c:v>
                </c:pt>
                <c:pt idx="5">
                  <c:v>1</c:v>
                </c:pt>
                <c:pt idx="6">
                  <c:v>0.13756613756613756</c:v>
                </c:pt>
                <c:pt idx="7">
                  <c:v>0.39344262295081966</c:v>
                </c:pt>
                <c:pt idx="8">
                  <c:v>1.4285714285714286</c:v>
                </c:pt>
              </c:numCache>
            </c:numRef>
          </c:val>
          <c:smooth val="0"/>
          <c:extLst>
            <c:ext xmlns:c16="http://schemas.microsoft.com/office/drawing/2014/chart" uri="{C3380CC4-5D6E-409C-BE32-E72D297353CC}">
              <c16:uniqueId val="{00000003-2251-4EBA-A66E-DCAB81C483E4}"/>
            </c:ext>
          </c:extLst>
        </c:ser>
        <c:dLbls>
          <c:showLegendKey val="0"/>
          <c:showVal val="1"/>
          <c:showCatName val="0"/>
          <c:showSerName val="0"/>
          <c:showPercent val="0"/>
          <c:showBubbleSize val="0"/>
        </c:dLbls>
        <c:marker val="1"/>
        <c:smooth val="0"/>
        <c:axId val="700676063"/>
        <c:axId val="711645231"/>
      </c:lineChart>
      <c:catAx>
        <c:axId val="7006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l"/>
        <c:majorGridlines>
          <c:spPr>
            <a:ln w="9525" cap="flat" cmpd="sng" algn="ctr">
              <a:solidFill>
                <a:srgbClr val="E8E8E8">
                  <a:alpha val="56078"/>
                </a:srgbClr>
              </a:solidFill>
              <a:prstDash val="sysDash"/>
              <a:round/>
            </a:ln>
            <a:effectLst/>
          </c:spPr>
        </c:majorGridlines>
        <c:numFmt formatCode="0" sourceLinked="1"/>
        <c:majorTickMark val="none"/>
        <c:minorTickMark val="none"/>
        <c:tickLblPos val="nextTo"/>
        <c:crossAx val="700676063"/>
        <c:crosses val="autoZero"/>
        <c:crossBetween val="between"/>
      </c:valAx>
      <c:dTable>
        <c:showHorzBorder val="1"/>
        <c:showVertBorder val="1"/>
        <c:showOutline val="1"/>
        <c:showKeys val="1"/>
        <c:spPr>
          <a:noFill/>
          <a:ln w="9525" cap="flat" cmpd="sng" algn="ctr">
            <a:solidFill>
              <a:schemeClr val="bg1">
                <a:lumMod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ontserrat" panose="00000500000000000000" pitchFamily="2" charset="0"/>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2923884514435672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1"/>
              </a:solidFill>
              <a:latin typeface="Century Gothic" panose="020B0502020202020204" pitchFamily="34" charset="0"/>
              <a:ea typeface="+mn-ea"/>
              <a:cs typeface="+mn-cs"/>
            </a:defRPr>
          </a:pPr>
          <a:endParaRPr lang="pt-BR"/>
        </a:p>
      </c:txPr>
    </c:title>
    <c:autoTitleDeleted val="0"/>
    <c:plotArea>
      <c:layout/>
      <c:barChart>
        <c:barDir val="col"/>
        <c:grouping val="clustered"/>
        <c:varyColors val="0"/>
        <c:ser>
          <c:idx val="0"/>
          <c:order val="0"/>
          <c:tx>
            <c:strRef>
              <c:f>'Alterações no Plano (Novo)'!$C$4</c:f>
              <c:strCache>
                <c:ptCount val="1"/>
                <c:pt idx="0">
                  <c:v>Baseline</c:v>
                </c:pt>
              </c:strCache>
            </c:strRef>
          </c:tx>
          <c:spPr>
            <a:solidFill>
              <a:srgbClr val="E4E7F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'Alterações no Plano (Novo)'!$D$3:$E$3</c:f>
              <c:strCache>
                <c:ptCount val="2"/>
                <c:pt idx="0">
                  <c:v>Épico</c:v>
                </c:pt>
                <c:pt idx="1">
                  <c:v>Histórias</c:v>
                </c:pt>
              </c:strCache>
            </c:strRef>
          </c:cat>
          <c:val>
            <c:numRef>
              <c:f>'Alterações no Plano (Novo)'!$D$4:$E$4</c:f>
              <c:numCache>
                <c:formatCode>General</c:formatCode>
                <c:ptCount val="2"/>
                <c:pt idx="0">
                  <c:v>23</c:v>
                </c:pt>
                <c:pt idx="1">
                  <c:v>103</c:v>
                </c:pt>
              </c:numCache>
            </c:numRef>
          </c:val>
          <c:extLst>
            <c:ext xmlns:c16="http://schemas.microsoft.com/office/drawing/2014/chart" uri="{C3380CC4-5D6E-409C-BE32-E72D297353CC}">
              <c16:uniqueId val="{00000000-D354-4FD1-8322-27D9106B8693}"/>
            </c:ext>
          </c:extLst>
        </c:ser>
        <c:dLbls>
          <c:dLblPos val="outEnd"/>
          <c:showLegendKey val="0"/>
          <c:showVal val="1"/>
          <c:showCatName val="0"/>
          <c:showSerName val="0"/>
          <c:showPercent val="0"/>
          <c:showBubbleSize val="0"/>
        </c:dLbls>
        <c:gapWidth val="100"/>
        <c:overlap val="-27"/>
        <c:axId val="801386064"/>
        <c:axId val="801390864"/>
      </c:barChart>
      <c:catAx>
        <c:axId val="8013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pt-BR"/>
          </a:p>
        </c:txPr>
        <c:crossAx val="801390864"/>
        <c:crosses val="autoZero"/>
        <c:auto val="1"/>
        <c:lblAlgn val="ctr"/>
        <c:lblOffset val="100"/>
        <c:noMultiLvlLbl val="0"/>
      </c:catAx>
      <c:valAx>
        <c:axId val="801390864"/>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out"/>
        <c:minorTickMark val="none"/>
        <c:tickLblPos val="nextTo"/>
        <c:crossAx val="801386064"/>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accent1"/>
                </a:solidFill>
                <a:latin typeface="Century Gothic" panose="020B0502020202020204" pitchFamily="34" charset="0"/>
                <a:ea typeface="+mn-ea"/>
                <a:cs typeface="+mn-cs"/>
              </a:defRPr>
            </a:pPr>
            <a:r>
              <a:rPr lang="pt-BR" sz="1100" b="1">
                <a:solidFill>
                  <a:schemeClr val="accent1"/>
                </a:solidFill>
                <a:latin typeface="Century Gothic" panose="020B0502020202020204" pitchFamily="34" charset="0"/>
              </a:rPr>
              <a:t>Mudança</a:t>
            </a:r>
            <a:r>
              <a:rPr lang="pt-BR" sz="1100" b="1" baseline="0">
                <a:solidFill>
                  <a:schemeClr val="accent1"/>
                </a:solidFill>
                <a:latin typeface="Century Gothic" panose="020B0502020202020204" pitchFamily="34" charset="0"/>
              </a:rPr>
              <a:t> de Escopo</a:t>
            </a:r>
            <a:endParaRPr lang="pt-BR" sz="1100" b="1">
              <a:solidFill>
                <a:schemeClr val="accent1"/>
              </a:solidFill>
              <a:latin typeface="Century Gothic" panose="020B0502020202020204" pitchFamily="34" charset="0"/>
            </a:endParaRPr>
          </a:p>
        </c:rich>
      </c:tx>
      <c:layout>
        <c:manualLayout>
          <c:xMode val="edge"/>
          <c:yMode val="edge"/>
          <c:x val="8.3919995940836406E-2"/>
          <c:y val="2.114506018676046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1"/>
              </a:solidFill>
              <a:latin typeface="Century Gothic" panose="020B0502020202020204" pitchFamily="34" charset="0"/>
              <a:ea typeface="+mn-ea"/>
              <a:cs typeface="+mn-cs"/>
            </a:defRPr>
          </a:pPr>
          <a:endParaRPr lang="pt-BR"/>
        </a:p>
      </c:txPr>
    </c:title>
    <c:autoTitleDeleted val="0"/>
    <c:plotArea>
      <c:layout>
        <c:manualLayout>
          <c:layoutTarget val="inner"/>
          <c:xMode val="edge"/>
          <c:yMode val="edge"/>
          <c:x val="0.37196668905357144"/>
          <c:y val="0.16819688673591279"/>
          <c:w val="0.60166390792448687"/>
          <c:h val="0.58168776866075933"/>
        </c:manualLayout>
      </c:layout>
      <c:barChart>
        <c:barDir val="col"/>
        <c:grouping val="stacked"/>
        <c:varyColors val="0"/>
        <c:ser>
          <c:idx val="1"/>
          <c:order val="0"/>
          <c:tx>
            <c:strRef>
              <c:f>'Alterações no Plano (Novo)'!$C$5</c:f>
              <c:strCache>
                <c:ptCount val="1"/>
                <c:pt idx="0">
                  <c:v>Plan. PI Planning</c:v>
                </c:pt>
              </c:strCache>
            </c:strRef>
          </c:tx>
          <c:spPr>
            <a:solidFill>
              <a:srgbClr val="919DFF"/>
            </a:solidFill>
            <a:ln>
              <a:noFill/>
            </a:ln>
            <a:effectLst/>
          </c:spPr>
          <c:invertIfNegative val="0"/>
          <c:dLbls>
            <c:delete val="1"/>
          </c:dLbls>
          <c:cat>
            <c:strRef>
              <c:f>'Alterações no Plano (Novo)'!$D$3:$E$3</c:f>
              <c:strCache>
                <c:ptCount val="2"/>
                <c:pt idx="0">
                  <c:v>Épico</c:v>
                </c:pt>
                <c:pt idx="1">
                  <c:v>Histórias</c:v>
                </c:pt>
              </c:strCache>
            </c:strRef>
          </c:cat>
          <c:val>
            <c:numRef>
              <c:f>'Alterações no Plano (Novo)'!$D$5:$E$5</c:f>
              <c:numCache>
                <c:formatCode>General</c:formatCode>
                <c:ptCount val="2"/>
                <c:pt idx="0">
                  <c:v>23</c:v>
                </c:pt>
                <c:pt idx="1">
                  <c:v>86</c:v>
                </c:pt>
              </c:numCache>
            </c:numRef>
          </c:val>
          <c:extLst>
            <c:ext xmlns:c16="http://schemas.microsoft.com/office/drawing/2014/chart" uri="{C3380CC4-5D6E-409C-BE32-E72D297353CC}">
              <c16:uniqueId val="{00000000-DFEB-4C7C-91ED-13D0B3D43BB1}"/>
            </c:ext>
          </c:extLst>
        </c:ser>
        <c:ser>
          <c:idx val="2"/>
          <c:order val="1"/>
          <c:tx>
            <c:strRef>
              <c:f>'Alterações no Plano (Novo)'!$C$6</c:f>
              <c:strCache>
                <c:ptCount val="1"/>
                <c:pt idx="0">
                  <c:v>Mudança de Escopo</c:v>
                </c:pt>
              </c:strCache>
            </c:strRef>
          </c:tx>
          <c:spPr>
            <a:solidFill>
              <a:srgbClr val="DDE0FF"/>
            </a:solidFill>
            <a:ln>
              <a:noFill/>
            </a:ln>
            <a:effectLst/>
          </c:spPr>
          <c:invertIfNegative val="0"/>
          <c:dLbls>
            <c:delete val="1"/>
          </c:dLbls>
          <c:cat>
            <c:strRef>
              <c:f>'Alterações no Plano (Novo)'!$D$3:$E$3</c:f>
              <c:strCache>
                <c:ptCount val="2"/>
                <c:pt idx="0">
                  <c:v>Épico</c:v>
                </c:pt>
                <c:pt idx="1">
                  <c:v>Histórias</c:v>
                </c:pt>
              </c:strCache>
            </c:strRef>
          </c:cat>
          <c:val>
            <c:numRef>
              <c:f>'Alterações no Plano (Novo)'!$D$6:$E$6</c:f>
              <c:numCache>
                <c:formatCode>General</c:formatCode>
                <c:ptCount val="2"/>
                <c:pt idx="0">
                  <c:v>5</c:v>
                </c:pt>
                <c:pt idx="1">
                  <c:v>47</c:v>
                </c:pt>
              </c:numCache>
            </c:numRef>
          </c:val>
          <c:extLst>
            <c:ext xmlns:c16="http://schemas.microsoft.com/office/drawing/2014/chart" uri="{C3380CC4-5D6E-409C-BE32-E72D297353CC}">
              <c16:uniqueId val="{00000003-DFEB-4C7C-91ED-13D0B3D43BB1}"/>
            </c:ext>
          </c:extLst>
        </c:ser>
        <c:ser>
          <c:idx val="3"/>
          <c:order val="2"/>
          <c:tx>
            <c:strRef>
              <c:f>'Alterações no Plano (Novo)'!$C$7</c:f>
              <c:strCache>
                <c:ptCount val="1"/>
                <c:pt idx="0">
                  <c:v>Cancelado</c:v>
                </c:pt>
              </c:strCache>
            </c:strRef>
          </c:tx>
          <c:spPr>
            <a:solidFill>
              <a:srgbClr val="E8E8E8"/>
            </a:solidFill>
            <a:ln>
              <a:noFill/>
            </a:ln>
            <a:effectLst/>
          </c:spPr>
          <c:invertIfNegative val="0"/>
          <c:dLbls>
            <c:delete val="1"/>
          </c:dLbls>
          <c:cat>
            <c:strRef>
              <c:f>'Alterações no Plano (Novo)'!$D$3:$E$3</c:f>
              <c:strCache>
                <c:ptCount val="2"/>
                <c:pt idx="0">
                  <c:v>Épico</c:v>
                </c:pt>
                <c:pt idx="1">
                  <c:v>Histórias</c:v>
                </c:pt>
              </c:strCache>
            </c:strRef>
          </c:cat>
          <c:val>
            <c:numRef>
              <c:f>'Alterações no Plano (Novo)'!$D$7:$E$7</c:f>
              <c:numCache>
                <c:formatCode>General</c:formatCode>
                <c:ptCount val="2"/>
                <c:pt idx="0">
                  <c:v>0</c:v>
                </c:pt>
                <c:pt idx="1">
                  <c:v>0</c:v>
                </c:pt>
              </c:numCache>
            </c:numRef>
          </c:val>
          <c:extLst>
            <c:ext xmlns:c16="http://schemas.microsoft.com/office/drawing/2014/chart" uri="{C3380CC4-5D6E-409C-BE32-E72D297353CC}">
              <c16:uniqueId val="{00000006-DFEB-4C7C-91ED-13D0B3D43BB1}"/>
            </c:ext>
          </c:extLst>
        </c:ser>
        <c:dLbls>
          <c:showLegendKey val="0"/>
          <c:showVal val="1"/>
          <c:showCatName val="0"/>
          <c:showSerName val="0"/>
          <c:showPercent val="0"/>
          <c:showBubbleSize val="0"/>
        </c:dLbls>
        <c:gapWidth val="100"/>
        <c:overlap val="100"/>
        <c:axId val="801386064"/>
        <c:axId val="801390864"/>
      </c:barChart>
      <c:catAx>
        <c:axId val="8013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pt-BR"/>
          </a:p>
        </c:txPr>
        <c:crossAx val="801390864"/>
        <c:crosses val="autoZero"/>
        <c:auto val="1"/>
        <c:lblAlgn val="ctr"/>
        <c:lblOffset val="100"/>
        <c:noMultiLvlLbl val="0"/>
      </c:catAx>
      <c:valAx>
        <c:axId val="801390864"/>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out"/>
        <c:minorTickMark val="none"/>
        <c:tickLblPos val="nextTo"/>
        <c:crossAx val="801386064"/>
        <c:crosses val="autoZero"/>
        <c:crossBetween val="between"/>
        <c:majorUnit val="5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accent1"/>
                </a:solidFill>
                <a:latin typeface="Century Gothic" panose="020B0502020202020204" pitchFamily="34" charset="0"/>
                <a:ea typeface="+mn-ea"/>
                <a:cs typeface="+mn-cs"/>
              </a:defRPr>
            </a:pPr>
            <a:r>
              <a:rPr lang="pt-BR" sz="1100" b="1">
                <a:solidFill>
                  <a:schemeClr val="accent1"/>
                </a:solidFill>
                <a:latin typeface="Century Gothic" panose="020B0502020202020204" pitchFamily="34" charset="0"/>
              </a:rPr>
              <a:t>Transbordo</a:t>
            </a:r>
          </a:p>
        </c:rich>
      </c:tx>
      <c:layout>
        <c:manualLayout>
          <c:xMode val="edge"/>
          <c:yMode val="edge"/>
          <c:x val="2.9241379310344848E-2"/>
          <c:y val="2.515724101000049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1"/>
              </a:solidFill>
              <a:latin typeface="Century Gothic" panose="020B0502020202020204" pitchFamily="34" charset="0"/>
              <a:ea typeface="+mn-ea"/>
              <a:cs typeface="+mn-cs"/>
            </a:defRPr>
          </a:pPr>
          <a:endParaRPr lang="pt-BR"/>
        </a:p>
      </c:txPr>
    </c:title>
    <c:autoTitleDeleted val="0"/>
    <c:plotArea>
      <c:layout>
        <c:manualLayout>
          <c:layoutTarget val="inner"/>
          <c:xMode val="edge"/>
          <c:yMode val="edge"/>
          <c:x val="3.7037037037037035E-2"/>
          <c:y val="0.14731176846053368"/>
          <c:w val="0.88772299657049369"/>
          <c:h val="0.62690886143821589"/>
        </c:manualLayout>
      </c:layout>
      <c:barChart>
        <c:barDir val="col"/>
        <c:grouping val="stacked"/>
        <c:varyColors val="0"/>
        <c:ser>
          <c:idx val="1"/>
          <c:order val="0"/>
          <c:tx>
            <c:strRef>
              <c:f>'Alterações no Plano (Novo)'!$C$9</c:f>
              <c:strCache>
                <c:ptCount val="1"/>
                <c:pt idx="0">
                  <c:v>Aceito</c:v>
                </c:pt>
              </c:strCache>
            </c:strRef>
          </c:tx>
          <c:spPr>
            <a:solidFill>
              <a:srgbClr val="7112FE"/>
            </a:solidFill>
            <a:ln>
              <a:noFill/>
            </a:ln>
            <a:effectLst/>
          </c:spPr>
          <c:invertIfNegative val="0"/>
          <c:dLbls>
            <c:delete val="1"/>
          </c:dLbls>
          <c:cat>
            <c:strRef>
              <c:f>'Alterações no Plano (Novo)'!$D$3:$E$3</c:f>
              <c:strCache>
                <c:ptCount val="2"/>
                <c:pt idx="0">
                  <c:v>Épico</c:v>
                </c:pt>
                <c:pt idx="1">
                  <c:v>Histórias</c:v>
                </c:pt>
              </c:strCache>
            </c:strRef>
          </c:cat>
          <c:val>
            <c:numRef>
              <c:f>'Alterações no Plano (Novo)'!$D$9:$E$9</c:f>
              <c:numCache>
                <c:formatCode>General</c:formatCode>
                <c:ptCount val="2"/>
                <c:pt idx="0">
                  <c:v>6</c:v>
                </c:pt>
                <c:pt idx="1">
                  <c:v>83</c:v>
                </c:pt>
              </c:numCache>
            </c:numRef>
          </c:val>
          <c:extLst>
            <c:ext xmlns:c16="http://schemas.microsoft.com/office/drawing/2014/chart" uri="{C3380CC4-5D6E-409C-BE32-E72D297353CC}">
              <c16:uniqueId val="{00000000-B33B-4228-A57C-29299EC3DC5B}"/>
            </c:ext>
          </c:extLst>
        </c:ser>
        <c:ser>
          <c:idx val="2"/>
          <c:order val="1"/>
          <c:tx>
            <c:strRef>
              <c:f>'Alterações no Plano (Novo)'!$C$10</c:f>
              <c:strCache>
                <c:ptCount val="1"/>
                <c:pt idx="0">
                  <c:v>Pendentes</c:v>
                </c:pt>
              </c:strCache>
            </c:strRef>
          </c:tx>
          <c:spPr>
            <a:solidFill>
              <a:srgbClr val="B6BDFF"/>
            </a:solidFill>
            <a:ln>
              <a:noFill/>
            </a:ln>
            <a:effectLst/>
          </c:spPr>
          <c:invertIfNegative val="0"/>
          <c:dLbls>
            <c:delete val="1"/>
          </c:dLbls>
          <c:cat>
            <c:strRef>
              <c:f>'Alterações no Plano (Novo)'!$D$3:$E$3</c:f>
              <c:strCache>
                <c:ptCount val="2"/>
                <c:pt idx="0">
                  <c:v>Épico</c:v>
                </c:pt>
                <c:pt idx="1">
                  <c:v>Histórias</c:v>
                </c:pt>
              </c:strCache>
            </c:strRef>
          </c:cat>
          <c:val>
            <c:numRef>
              <c:f>'Alterações no Plano (Novo)'!$D$10:$E$10</c:f>
              <c:numCache>
                <c:formatCode>General</c:formatCode>
                <c:ptCount val="2"/>
                <c:pt idx="0">
                  <c:v>17</c:v>
                </c:pt>
                <c:pt idx="1">
                  <c:v>8</c:v>
                </c:pt>
              </c:numCache>
            </c:numRef>
          </c:val>
          <c:extLst>
            <c:ext xmlns:c16="http://schemas.microsoft.com/office/drawing/2014/chart" uri="{C3380CC4-5D6E-409C-BE32-E72D297353CC}">
              <c16:uniqueId val="{00000001-B33B-4228-A57C-29299EC3DC5B}"/>
            </c:ext>
          </c:extLst>
        </c:ser>
        <c:dLbls>
          <c:showLegendKey val="0"/>
          <c:showVal val="1"/>
          <c:showCatName val="0"/>
          <c:showSerName val="0"/>
          <c:showPercent val="0"/>
          <c:showBubbleSize val="0"/>
        </c:dLbls>
        <c:gapWidth val="100"/>
        <c:overlap val="100"/>
        <c:axId val="801386064"/>
        <c:axId val="801390864"/>
      </c:barChart>
      <c:catAx>
        <c:axId val="80138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pt-BR"/>
          </a:p>
        </c:txPr>
        <c:crossAx val="801390864"/>
        <c:crosses val="autoZero"/>
        <c:auto val="1"/>
        <c:lblAlgn val="ctr"/>
        <c:lblOffset val="100"/>
        <c:noMultiLvlLbl val="0"/>
      </c:catAx>
      <c:valAx>
        <c:axId val="801390864"/>
        <c:scaling>
          <c:orientation val="minMax"/>
        </c:scaling>
        <c:delete val="1"/>
        <c:axPos val="l"/>
        <c:majorGridlines>
          <c:spPr>
            <a:ln w="9525" cap="flat" cmpd="sng" algn="ctr">
              <a:solidFill>
                <a:schemeClr val="bg1">
                  <a:lumMod val="95000"/>
                </a:schemeClr>
              </a:solidFill>
              <a:round/>
            </a:ln>
            <a:effectLst/>
          </c:spPr>
        </c:majorGridlines>
        <c:numFmt formatCode="General" sourceLinked="1"/>
        <c:majorTickMark val="out"/>
        <c:minorTickMark val="none"/>
        <c:tickLblPos val="nextTo"/>
        <c:crossAx val="801386064"/>
        <c:crosses val="autoZero"/>
        <c:crossBetween val="between"/>
        <c:majorUnit val="5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pt-BR" sz="1100" b="1" i="0" u="none" strike="noStrike" kern="1200" cap="all" spc="50" baseline="0" noProof="0" dirty="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CYCLE TIME MÉDIO POR ETAPAS </a:t>
            </a:r>
            <a:endParaRPr lang="pt-BR" sz="1100" b="0" i="0" u="none" strike="noStrike" kern="1200" spc="0" baseline="0" dirty="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2.0643296811750273E-2"/>
          <c:y val="2.735053319531264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stacked"/>
        <c:varyColors val="0"/>
        <c:ser>
          <c:idx val="1"/>
          <c:order val="1"/>
          <c:tx>
            <c:strRef>
              <c:f>'Cycle Time (Novo)'!$E$3</c:f>
              <c:strCache>
                <c:ptCount val="1"/>
                <c:pt idx="0">
                  <c:v>Desenvolvimento</c:v>
                </c:pt>
              </c:strCache>
            </c:strRef>
          </c:tx>
          <c:spPr>
            <a:solidFill>
              <a:srgbClr val="9335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'Cycle Time (Novo)'!$C$4:$C$8</c:f>
              <c:strCache>
                <c:ptCount val="5"/>
                <c:pt idx="0">
                  <c:v>Thunderbolts</c:v>
                </c:pt>
                <c:pt idx="1">
                  <c:v>Gestão Enturmação</c:v>
                </c:pt>
                <c:pt idx="2">
                  <c:v>Gestor de Unidades</c:v>
                </c:pt>
                <c:pt idx="3">
                  <c:v>Gestão Acadêmica</c:v>
                </c:pt>
                <c:pt idx="4">
                  <c:v>MÉDIA DA JORNADA</c:v>
                </c:pt>
              </c:strCache>
            </c:strRef>
          </c:cat>
          <c:val>
            <c:numRef>
              <c:f>'Cycle Time (Novo)'!$E$4:$E$8</c:f>
              <c:numCache>
                <c:formatCode>0</c:formatCode>
                <c:ptCount val="5"/>
                <c:pt idx="0">
                  <c:v>2.8421052631578947</c:v>
                </c:pt>
                <c:pt idx="1">
                  <c:v>3.5319148936170213</c:v>
                </c:pt>
                <c:pt idx="2">
                  <c:v>3.0857142857142859</c:v>
                </c:pt>
                <c:pt idx="3">
                  <c:v>4.5116279069767442</c:v>
                </c:pt>
                <c:pt idx="4">
                  <c:v>3.4545454545454546</c:v>
                </c:pt>
              </c:numCache>
            </c:numRef>
          </c:val>
          <c:extLst>
            <c:ext xmlns:c16="http://schemas.microsoft.com/office/drawing/2014/chart" uri="{C3380CC4-5D6E-409C-BE32-E72D297353CC}">
              <c16:uniqueId val="{00000001-D052-43DF-BB55-CADBBEB66B90}"/>
            </c:ext>
          </c:extLst>
        </c:ser>
        <c:ser>
          <c:idx val="2"/>
          <c:order val="2"/>
          <c:tx>
            <c:strRef>
              <c:f>'Cycle Time (Novo)'!$F$3</c:f>
              <c:strCache>
                <c:ptCount val="1"/>
                <c:pt idx="0">
                  <c:v>Homologação</c:v>
                </c:pt>
              </c:strCache>
            </c:strRef>
          </c:tx>
          <c:spPr>
            <a:solidFill>
              <a:srgbClr val="A8BA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'Cycle Time (Novo)'!$C$4:$C$8</c:f>
              <c:strCache>
                <c:ptCount val="5"/>
                <c:pt idx="0">
                  <c:v>Thunderbolts</c:v>
                </c:pt>
                <c:pt idx="1">
                  <c:v>Gestão Enturmação</c:v>
                </c:pt>
                <c:pt idx="2">
                  <c:v>Gestor de Unidades</c:v>
                </c:pt>
                <c:pt idx="3">
                  <c:v>Gestão Acadêmica</c:v>
                </c:pt>
                <c:pt idx="4">
                  <c:v>MÉDIA DA JORNADA</c:v>
                </c:pt>
              </c:strCache>
            </c:strRef>
          </c:cat>
          <c:val>
            <c:numRef>
              <c:f>'Cycle Time (Novo)'!$F$4:$F$8</c:f>
              <c:numCache>
                <c:formatCode>0</c:formatCode>
                <c:ptCount val="5"/>
                <c:pt idx="0">
                  <c:v>1.8157894736842106</c:v>
                </c:pt>
                <c:pt idx="1">
                  <c:v>1.1489361702127661</c:v>
                </c:pt>
                <c:pt idx="2">
                  <c:v>1.2428571428571429</c:v>
                </c:pt>
                <c:pt idx="3">
                  <c:v>1.1395348837209303</c:v>
                </c:pt>
                <c:pt idx="4">
                  <c:v>1.3080808080808082</c:v>
                </c:pt>
              </c:numCache>
            </c:numRef>
          </c:val>
          <c:extLst>
            <c:ext xmlns:c16="http://schemas.microsoft.com/office/drawing/2014/chart" uri="{C3380CC4-5D6E-409C-BE32-E72D297353CC}">
              <c16:uniqueId val="{00000002-D052-43DF-BB55-CADBBEB66B90}"/>
            </c:ext>
          </c:extLst>
        </c:ser>
        <c:ser>
          <c:idx val="3"/>
          <c:order val="3"/>
          <c:tx>
            <c:strRef>
              <c:f>'Cycle Time (Novo)'!$G$3</c:f>
              <c:strCache>
                <c:ptCount val="1"/>
                <c:pt idx="0">
                  <c:v>Implantação</c:v>
                </c:pt>
              </c:strCache>
            </c:strRef>
          </c:tx>
          <c:spPr>
            <a:solidFill>
              <a:srgbClr val="D4DC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'Cycle Time (Novo)'!$C$4:$C$8</c:f>
              <c:strCache>
                <c:ptCount val="5"/>
                <c:pt idx="0">
                  <c:v>Thunderbolts</c:v>
                </c:pt>
                <c:pt idx="1">
                  <c:v>Gestão Enturmação</c:v>
                </c:pt>
                <c:pt idx="2">
                  <c:v>Gestor de Unidades</c:v>
                </c:pt>
                <c:pt idx="3">
                  <c:v>Gestão Acadêmica</c:v>
                </c:pt>
                <c:pt idx="4">
                  <c:v>MÉDIA DA JORNADA</c:v>
                </c:pt>
              </c:strCache>
            </c:strRef>
          </c:cat>
          <c:val>
            <c:numRef>
              <c:f>'Cycle Time (Novo)'!$G$4:$G$8</c:f>
              <c:numCache>
                <c:formatCode>0</c:formatCode>
                <c:ptCount val="5"/>
                <c:pt idx="0">
                  <c:v>16.423076923076923</c:v>
                </c:pt>
                <c:pt idx="1">
                  <c:v>11.844444444444445</c:v>
                </c:pt>
                <c:pt idx="2">
                  <c:v>13.851851851851851</c:v>
                </c:pt>
                <c:pt idx="3">
                  <c:v>5.333333333333333</c:v>
                </c:pt>
                <c:pt idx="4">
                  <c:v>13.134615384615385</c:v>
                </c:pt>
              </c:numCache>
            </c:numRef>
          </c:val>
          <c:extLst>
            <c:ext xmlns:c16="http://schemas.microsoft.com/office/drawing/2014/chart" uri="{C3380CC4-5D6E-409C-BE32-E72D297353CC}">
              <c16:uniqueId val="{00000003-D052-43DF-BB55-CADBBEB66B90}"/>
            </c:ext>
          </c:extLst>
        </c:ser>
        <c:dLbls>
          <c:dLblPos val="ctr"/>
          <c:showLegendKey val="0"/>
          <c:showVal val="1"/>
          <c:showCatName val="0"/>
          <c:showSerName val="0"/>
          <c:showPercent val="0"/>
          <c:showBubbleSize val="0"/>
        </c:dLbls>
        <c:gapWidth val="100"/>
        <c:overlap val="100"/>
        <c:axId val="406073424"/>
        <c:axId val="406086384"/>
        <c:extLst>
          <c:ext xmlns:c15="http://schemas.microsoft.com/office/drawing/2012/chart" uri="{02D57815-91ED-43cb-92C2-25804820EDAC}">
            <c15:filteredBarSeries>
              <c15:ser>
                <c:idx val="0"/>
                <c:order val="0"/>
                <c:tx>
                  <c:strRef>
                    <c:extLst>
                      <c:ext uri="{02D57815-91ED-43cb-92C2-25804820EDAC}">
                        <c15:formulaRef>
                          <c15:sqref>'Cycle Time (Novo)'!$D$3</c15:sqref>
                        </c15:formulaRef>
                      </c:ext>
                    </c:extLst>
                    <c:strCache>
                      <c:ptCount val="1"/>
                      <c:pt idx="0">
                        <c:v>Ideação</c:v>
                      </c:pt>
                    </c:strCache>
                  </c:strRef>
                </c:tx>
                <c:spPr>
                  <a:solidFill>
                    <a:srgbClr val="2842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'Cycle Time (Novo)'!$C$4:$C$8</c15:sqref>
                        </c15:formulaRef>
                      </c:ext>
                    </c:extLst>
                    <c:strCache>
                      <c:ptCount val="5"/>
                      <c:pt idx="0">
                        <c:v>Thunderbolts</c:v>
                      </c:pt>
                      <c:pt idx="1">
                        <c:v>Gestão Enturmação</c:v>
                      </c:pt>
                      <c:pt idx="2">
                        <c:v>Gestor de Unidades</c:v>
                      </c:pt>
                      <c:pt idx="3">
                        <c:v>Gestão Acadêmica</c:v>
                      </c:pt>
                      <c:pt idx="4">
                        <c:v>MÉDIA DA JORNADA</c:v>
                      </c:pt>
                    </c:strCache>
                  </c:strRef>
                </c:cat>
                <c:val>
                  <c:numRef>
                    <c:extLst>
                      <c:ext uri="{02D57815-91ED-43cb-92C2-25804820EDAC}">
                        <c15:formulaRef>
                          <c15:sqref>'Cycle Time (Novo)'!$D$4:$D$8</c15:sqref>
                        </c15:formulaRef>
                      </c:ext>
                    </c:extLst>
                    <c:numCache>
                      <c:formatCode>0</c:formatCode>
                      <c:ptCount val="5"/>
                      <c:pt idx="0">
                        <c:v>21.527777777777779</c:v>
                      </c:pt>
                      <c:pt idx="1">
                        <c:v>41.8</c:v>
                      </c:pt>
                      <c:pt idx="2">
                        <c:v>27.096774193548388</c:v>
                      </c:pt>
                      <c:pt idx="3">
                        <c:v>42.815789473684212</c:v>
                      </c:pt>
                      <c:pt idx="4">
                        <c:v>32.944751381215468</c:v>
                      </c:pt>
                    </c:numCache>
                  </c:numRef>
                </c:val>
                <c:extLst>
                  <c:ext xmlns:c16="http://schemas.microsoft.com/office/drawing/2014/chart" uri="{C3380CC4-5D6E-409C-BE32-E72D297353CC}">
                    <c16:uniqueId val="{00000000-D052-43DF-BB55-CADBBEB66B90}"/>
                  </c:ext>
                </c:extLst>
              </c15:ser>
            </c15:filteredBarSeries>
          </c:ext>
        </c:extLst>
      </c:barChart>
      <c:catAx>
        <c:axId val="4060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6086384"/>
        <c:crosses val="autoZero"/>
        <c:auto val="1"/>
        <c:lblAlgn val="ctr"/>
        <c:lblOffset val="100"/>
        <c:noMultiLvlLbl val="0"/>
      </c:catAx>
      <c:valAx>
        <c:axId val="406086384"/>
        <c:scaling>
          <c:orientation val="minMax"/>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40607342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i="0" u="none" strike="noStrike" kern="1200" cap="all" spc="50" baseline="0" noProof="0" dirty="0">
                <a:solidFill>
                  <a:schemeClr val="tx2"/>
                </a:solidFill>
                <a:latin typeface="Century Gothic" panose="020B0502020202020204" pitchFamily="34" charset="0"/>
              </a:rPr>
              <a:t>LEAD TIME POR TIPO DE ITEM </a:t>
            </a:r>
            <a:endParaRPr lang="pt-BR" sz="1100" b="0" i="0" u="none" strike="noStrike" kern="1200" spc="0" baseline="0" dirty="0">
              <a:solidFill>
                <a:srgbClr val="252A3B">
                  <a:lumMod val="65000"/>
                  <a:lumOff val="35000"/>
                </a:srgbClr>
              </a:solidFill>
              <a:latin typeface="Century Gothic" panose="020B0502020202020204" pitchFamily="34" charset="0"/>
            </a:endParaRPr>
          </a:p>
        </c:rich>
      </c:tx>
      <c:layout>
        <c:manualLayout>
          <c:xMode val="edge"/>
          <c:yMode val="edge"/>
          <c:x val="2.0643296811750273E-2"/>
          <c:y val="2.735053319531264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'Lead Time (Novo)'!$C$3</c:f>
              <c:strCache>
                <c:ptCount val="1"/>
                <c:pt idx="0">
                  <c:v>História</c:v>
                </c:pt>
              </c:strCache>
            </c:strRef>
          </c:tx>
          <c:spPr>
            <a:solidFill>
              <a:srgbClr val="2152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 (Novo)'!$B$4:$B$12</c:f>
              <c:strCache>
                <c:ptCount val="9"/>
                <c:pt idx="0">
                  <c:v>SQUAD A</c:v>
                </c:pt>
                <c:pt idx="1">
                  <c:v>SQUAD B</c:v>
                </c:pt>
                <c:pt idx="2">
                  <c:v>SQUAD C</c:v>
                </c:pt>
                <c:pt idx="3">
                  <c:v>SQUAD D</c:v>
                </c:pt>
                <c:pt idx="4">
                  <c:v>SQUAD E</c:v>
                </c:pt>
                <c:pt idx="5">
                  <c:v>SQUAD F</c:v>
                </c:pt>
                <c:pt idx="6">
                  <c:v>SQUAD G</c:v>
                </c:pt>
                <c:pt idx="7">
                  <c:v>SQUAD H</c:v>
                </c:pt>
                <c:pt idx="8">
                  <c:v>MÉDIA DA JORNADA</c:v>
                </c:pt>
              </c:strCache>
            </c:strRef>
          </c:cat>
          <c:val>
            <c:numRef>
              <c:f>'Lead Time (Novo)'!$C$4:$C$12</c:f>
              <c:numCache>
                <c:formatCode>0</c:formatCode>
                <c:ptCount val="9"/>
                <c:pt idx="0">
                  <c:v>28</c:v>
                </c:pt>
                <c:pt idx="1">
                  <c:v>25</c:v>
                </c:pt>
                <c:pt idx="2">
                  <c:v>40</c:v>
                </c:pt>
                <c:pt idx="3">
                  <c:v>24</c:v>
                </c:pt>
                <c:pt idx="4">
                  <c:v>22</c:v>
                </c:pt>
                <c:pt idx="5">
                  <c:v>28</c:v>
                </c:pt>
                <c:pt idx="6">
                  <c:v>26</c:v>
                </c:pt>
                <c:pt idx="7">
                  <c:v>44</c:v>
                </c:pt>
                <c:pt idx="8">
                  <c:v>29.625</c:v>
                </c:pt>
              </c:numCache>
            </c:numRef>
          </c:val>
          <c:extLst>
            <c:ext xmlns:c16="http://schemas.microsoft.com/office/drawing/2014/chart" uri="{C3380CC4-5D6E-409C-BE32-E72D297353CC}">
              <c16:uniqueId val="{00000000-0ED6-4EBA-8319-5101C0B017EA}"/>
            </c:ext>
          </c:extLst>
        </c:ser>
        <c:ser>
          <c:idx val="1"/>
          <c:order val="1"/>
          <c:tx>
            <c:strRef>
              <c:f>'Lead Time (Novo)'!$D$3</c:f>
              <c:strCache>
                <c:ptCount val="1"/>
                <c:pt idx="0">
                  <c:v>Enabler</c:v>
                </c:pt>
              </c:strCache>
            </c:strRef>
          </c:tx>
          <c:spPr>
            <a:solidFill>
              <a:srgbClr val="7112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 (Novo)'!$B$4:$B$12</c:f>
              <c:strCache>
                <c:ptCount val="9"/>
                <c:pt idx="0">
                  <c:v>SQUAD A</c:v>
                </c:pt>
                <c:pt idx="1">
                  <c:v>SQUAD B</c:v>
                </c:pt>
                <c:pt idx="2">
                  <c:v>SQUAD C</c:v>
                </c:pt>
                <c:pt idx="3">
                  <c:v>SQUAD D</c:v>
                </c:pt>
                <c:pt idx="4">
                  <c:v>SQUAD E</c:v>
                </c:pt>
                <c:pt idx="5">
                  <c:v>SQUAD F</c:v>
                </c:pt>
                <c:pt idx="6">
                  <c:v>SQUAD G</c:v>
                </c:pt>
                <c:pt idx="7">
                  <c:v>SQUAD H</c:v>
                </c:pt>
                <c:pt idx="8">
                  <c:v>MÉDIA DA JORNADA</c:v>
                </c:pt>
              </c:strCache>
            </c:strRef>
          </c:cat>
          <c:val>
            <c:numRef>
              <c:f>'Lead Time (Novo)'!$D$4:$D$12</c:f>
              <c:numCache>
                <c:formatCode>0</c:formatCode>
                <c:ptCount val="9"/>
                <c:pt idx="0">
                  <c:v>21</c:v>
                </c:pt>
                <c:pt idx="1">
                  <c:v>29</c:v>
                </c:pt>
                <c:pt idx="2">
                  <c:v>32</c:v>
                </c:pt>
                <c:pt idx="3">
                  <c:v>20</c:v>
                </c:pt>
                <c:pt idx="4">
                  <c:v>21</c:v>
                </c:pt>
                <c:pt idx="5">
                  <c:v>29</c:v>
                </c:pt>
                <c:pt idx="6">
                  <c:v>32</c:v>
                </c:pt>
                <c:pt idx="7">
                  <c:v>20</c:v>
                </c:pt>
                <c:pt idx="8">
                  <c:v>25.5</c:v>
                </c:pt>
              </c:numCache>
            </c:numRef>
          </c:val>
          <c:extLst>
            <c:ext xmlns:c16="http://schemas.microsoft.com/office/drawing/2014/chart" uri="{C3380CC4-5D6E-409C-BE32-E72D297353CC}">
              <c16:uniqueId val="{00000001-0ED6-4EBA-8319-5101C0B017EA}"/>
            </c:ext>
          </c:extLst>
        </c:ser>
        <c:ser>
          <c:idx val="4"/>
          <c:order val="2"/>
          <c:tx>
            <c:strRef>
              <c:f>'Lead Time (Novo)'!$E$3</c:f>
              <c:strCache>
                <c:ptCount val="1"/>
                <c:pt idx="0">
                  <c:v>Débito Técnico</c:v>
                </c:pt>
              </c:strCache>
            </c:strRef>
          </c:tx>
          <c:spPr>
            <a:solidFill>
              <a:srgbClr val="E4E7F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 (Novo)'!$B$4:$B$12</c:f>
              <c:strCache>
                <c:ptCount val="9"/>
                <c:pt idx="0">
                  <c:v>SQUAD A</c:v>
                </c:pt>
                <c:pt idx="1">
                  <c:v>SQUAD B</c:v>
                </c:pt>
                <c:pt idx="2">
                  <c:v>SQUAD C</c:v>
                </c:pt>
                <c:pt idx="3">
                  <c:v>SQUAD D</c:v>
                </c:pt>
                <c:pt idx="4">
                  <c:v>SQUAD E</c:v>
                </c:pt>
                <c:pt idx="5">
                  <c:v>SQUAD F</c:v>
                </c:pt>
                <c:pt idx="6">
                  <c:v>SQUAD G</c:v>
                </c:pt>
                <c:pt idx="7">
                  <c:v>SQUAD H</c:v>
                </c:pt>
                <c:pt idx="8">
                  <c:v>MÉDIA DA JORNADA</c:v>
                </c:pt>
              </c:strCache>
            </c:strRef>
          </c:cat>
          <c:val>
            <c:numRef>
              <c:f>'Lead Time (Novo)'!$E$4:$E$12</c:f>
              <c:numCache>
                <c:formatCode>0</c:formatCode>
                <c:ptCount val="9"/>
                <c:pt idx="0">
                  <c:v>12</c:v>
                </c:pt>
                <c:pt idx="1">
                  <c:v>10</c:v>
                </c:pt>
                <c:pt idx="2">
                  <c:v>22</c:v>
                </c:pt>
                <c:pt idx="3">
                  <c:v>13</c:v>
                </c:pt>
                <c:pt idx="4">
                  <c:v>19</c:v>
                </c:pt>
                <c:pt idx="5">
                  <c:v>15</c:v>
                </c:pt>
                <c:pt idx="6">
                  <c:v>10</c:v>
                </c:pt>
                <c:pt idx="7">
                  <c:v>18</c:v>
                </c:pt>
                <c:pt idx="8">
                  <c:v>14.875</c:v>
                </c:pt>
              </c:numCache>
            </c:numRef>
          </c:val>
          <c:extLst>
            <c:ext xmlns:c16="http://schemas.microsoft.com/office/drawing/2014/chart" uri="{C3380CC4-5D6E-409C-BE32-E72D297353CC}">
              <c16:uniqueId val="{00000004-0ED6-4EBA-8319-5101C0B017EA}"/>
            </c:ext>
          </c:extLst>
        </c:ser>
        <c:ser>
          <c:idx val="2"/>
          <c:order val="3"/>
          <c:tx>
            <c:strRef>
              <c:f>'Lead Time (Novo)'!$F$3</c:f>
              <c:strCache>
                <c:ptCount val="1"/>
                <c:pt idx="0">
                  <c:v>Spike</c:v>
                </c:pt>
              </c:strCache>
            </c:strRef>
          </c:tx>
          <c:spPr>
            <a:solidFill>
              <a:srgbClr val="919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 (Novo)'!$B$4:$B$12</c:f>
              <c:strCache>
                <c:ptCount val="9"/>
                <c:pt idx="0">
                  <c:v>SQUAD A</c:v>
                </c:pt>
                <c:pt idx="1">
                  <c:v>SQUAD B</c:v>
                </c:pt>
                <c:pt idx="2">
                  <c:v>SQUAD C</c:v>
                </c:pt>
                <c:pt idx="3">
                  <c:v>SQUAD D</c:v>
                </c:pt>
                <c:pt idx="4">
                  <c:v>SQUAD E</c:v>
                </c:pt>
                <c:pt idx="5">
                  <c:v>SQUAD F</c:v>
                </c:pt>
                <c:pt idx="6">
                  <c:v>SQUAD G</c:v>
                </c:pt>
                <c:pt idx="7">
                  <c:v>SQUAD H</c:v>
                </c:pt>
                <c:pt idx="8">
                  <c:v>MÉDIA DA JORNADA</c:v>
                </c:pt>
              </c:strCache>
            </c:strRef>
          </c:cat>
          <c:val>
            <c:numRef>
              <c:f>'Lead Time (Novo)'!$F$4:$F$12</c:f>
              <c:numCache>
                <c:formatCode>0</c:formatCode>
                <c:ptCount val="9"/>
                <c:pt idx="0">
                  <c:v>22</c:v>
                </c:pt>
                <c:pt idx="1">
                  <c:v>40</c:v>
                </c:pt>
                <c:pt idx="2">
                  <c:v>28</c:v>
                </c:pt>
                <c:pt idx="3">
                  <c:v>27</c:v>
                </c:pt>
                <c:pt idx="4">
                  <c:v>22</c:v>
                </c:pt>
                <c:pt idx="5">
                  <c:v>40</c:v>
                </c:pt>
                <c:pt idx="6">
                  <c:v>28</c:v>
                </c:pt>
                <c:pt idx="7">
                  <c:v>27</c:v>
                </c:pt>
                <c:pt idx="8">
                  <c:v>29.25</c:v>
                </c:pt>
              </c:numCache>
            </c:numRef>
          </c:val>
          <c:extLst>
            <c:ext xmlns:c16="http://schemas.microsoft.com/office/drawing/2014/chart" uri="{C3380CC4-5D6E-409C-BE32-E72D297353CC}">
              <c16:uniqueId val="{00000002-0ED6-4EBA-8319-5101C0B017EA}"/>
            </c:ext>
          </c:extLst>
        </c:ser>
        <c:ser>
          <c:idx val="3"/>
          <c:order val="4"/>
          <c:tx>
            <c:strRef>
              <c:f>'Lead Time (Novo)'!$G$3</c:f>
              <c:strCache>
                <c:ptCount val="1"/>
                <c:pt idx="0">
                  <c:v>Teste</c:v>
                </c:pt>
              </c:strCache>
            </c:strRef>
          </c:tx>
          <c:spPr>
            <a:solidFill>
              <a:srgbClr val="B6B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Time (Novo)'!$B$4:$B$12</c:f>
              <c:strCache>
                <c:ptCount val="9"/>
                <c:pt idx="0">
                  <c:v>SQUAD A</c:v>
                </c:pt>
                <c:pt idx="1">
                  <c:v>SQUAD B</c:v>
                </c:pt>
                <c:pt idx="2">
                  <c:v>SQUAD C</c:v>
                </c:pt>
                <c:pt idx="3">
                  <c:v>SQUAD D</c:v>
                </c:pt>
                <c:pt idx="4">
                  <c:v>SQUAD E</c:v>
                </c:pt>
                <c:pt idx="5">
                  <c:v>SQUAD F</c:v>
                </c:pt>
                <c:pt idx="6">
                  <c:v>SQUAD G</c:v>
                </c:pt>
                <c:pt idx="7">
                  <c:v>SQUAD H</c:v>
                </c:pt>
                <c:pt idx="8">
                  <c:v>MÉDIA DA JORNADA</c:v>
                </c:pt>
              </c:strCache>
            </c:strRef>
          </c:cat>
          <c:val>
            <c:numRef>
              <c:f>'Lead Time (Novo)'!$G$4:$G$12</c:f>
              <c:numCache>
                <c:formatCode>0</c:formatCode>
                <c:ptCount val="9"/>
                <c:pt idx="0">
                  <c:v>25</c:v>
                </c:pt>
                <c:pt idx="1">
                  <c:v>15</c:v>
                </c:pt>
                <c:pt idx="2">
                  <c:v>18</c:v>
                </c:pt>
                <c:pt idx="3">
                  <c:v>15</c:v>
                </c:pt>
                <c:pt idx="4">
                  <c:v>25</c:v>
                </c:pt>
                <c:pt idx="5">
                  <c:v>15</c:v>
                </c:pt>
                <c:pt idx="6">
                  <c:v>18</c:v>
                </c:pt>
                <c:pt idx="7">
                  <c:v>15</c:v>
                </c:pt>
                <c:pt idx="8">
                  <c:v>18.25</c:v>
                </c:pt>
              </c:numCache>
            </c:numRef>
          </c:val>
          <c:extLst>
            <c:ext xmlns:c16="http://schemas.microsoft.com/office/drawing/2014/chart" uri="{C3380CC4-5D6E-409C-BE32-E72D297353CC}">
              <c16:uniqueId val="{00000003-0ED6-4EBA-8319-5101C0B017EA}"/>
            </c:ext>
          </c:extLst>
        </c:ser>
        <c:dLbls>
          <c:dLblPos val="outEnd"/>
          <c:showLegendKey val="0"/>
          <c:showVal val="1"/>
          <c:showCatName val="0"/>
          <c:showSerName val="0"/>
          <c:showPercent val="0"/>
          <c:showBubbleSize val="0"/>
        </c:dLbls>
        <c:gapWidth val="100"/>
        <c:axId val="406073424"/>
        <c:axId val="406086384"/>
      </c:barChart>
      <c:catAx>
        <c:axId val="4060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6086384"/>
        <c:crosses val="autoZero"/>
        <c:auto val="1"/>
        <c:lblAlgn val="ctr"/>
        <c:lblOffset val="100"/>
        <c:noMultiLvlLbl val="0"/>
      </c:catAx>
      <c:valAx>
        <c:axId val="406086384"/>
        <c:scaling>
          <c:orientation val="minMax"/>
        </c:scaling>
        <c:delete val="1"/>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crossAx val="40607342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100" b="0" i="0" u="none" strike="noStrike" kern="1200" spc="0" baseline="0">
                <a:solidFill>
                  <a:srgbClr val="215273"/>
                </a:solidFill>
                <a:latin typeface="+mn-lt"/>
                <a:ea typeface="+mn-ea"/>
                <a:cs typeface="+mn-cs"/>
              </a:defRPr>
            </a:pPr>
            <a:r>
              <a:rPr lang="pt-BR" sz="1100" b="1" i="0" u="none" strike="noStrike" kern="1200" cap="all" spc="50" baseline="0" noProof="0" dirty="0">
                <a:solidFill>
                  <a:srgbClr val="215273"/>
                </a:solidFill>
                <a:latin typeface="Century Gothic" panose="020B0502020202020204" pitchFamily="34" charset="0"/>
              </a:rPr>
              <a:t>qUANTIDADE DE IMPEDIMENTOS E TEMPO remoção por sprint</a:t>
            </a:r>
            <a:endParaRPr lang="pt-BR" sz="1100" b="0" i="0" u="none" strike="noStrike" kern="1200" spc="0" baseline="0">
              <a:solidFill>
                <a:srgbClr val="215273"/>
              </a:solidFill>
              <a:latin typeface="Century Gothic" panose="020B0502020202020204" pitchFamily="34" charset="0"/>
            </a:endParaRPr>
          </a:p>
        </c:rich>
      </c:tx>
      <c:overlay val="0"/>
      <c:spPr>
        <a:solidFill>
          <a:sysClr val="window" lastClr="FFFFFF"/>
        </a:solidFill>
        <a:ln>
          <a:noFill/>
        </a:ln>
        <a:effectLst/>
      </c:spPr>
    </c:title>
    <c:autoTitleDeleted val="0"/>
    <c:plotArea>
      <c:layout>
        <c:manualLayout>
          <c:layoutTarget val="inner"/>
          <c:xMode val="edge"/>
          <c:yMode val="edge"/>
          <c:x val="6.4886776498813067E-2"/>
          <c:y val="0.11201365200349182"/>
          <c:w val="0.87123116185504823"/>
          <c:h val="0.72346415621843951"/>
        </c:manualLayout>
      </c:layout>
      <c:barChart>
        <c:barDir val="col"/>
        <c:grouping val="clustered"/>
        <c:varyColors val="0"/>
        <c:ser>
          <c:idx val="0"/>
          <c:order val="0"/>
          <c:tx>
            <c:strRef>
              <c:f>Impedimento!$C$11</c:f>
              <c:strCache>
                <c:ptCount val="1"/>
                <c:pt idx="0">
                  <c:v>Quant. Impedimento</c:v>
                </c:pt>
              </c:strCache>
            </c:strRef>
          </c:tx>
          <c:spPr>
            <a:solidFill>
              <a:srgbClr val="919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3596"/>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Impedimento!$B$12:$B$17</c:f>
              <c:strCache>
                <c:ptCount val="6"/>
                <c:pt idx="0">
                  <c:v>Sprint 25.1.1</c:v>
                </c:pt>
                <c:pt idx="1">
                  <c:v>Sprint 25.1.2</c:v>
                </c:pt>
                <c:pt idx="2">
                  <c:v>Sprint 25.1.3</c:v>
                </c:pt>
                <c:pt idx="3">
                  <c:v>Sprint 25.1.4</c:v>
                </c:pt>
                <c:pt idx="4">
                  <c:v>Sprint 25.1.5</c:v>
                </c:pt>
                <c:pt idx="5">
                  <c:v>Sprint 25.1.6</c:v>
                </c:pt>
              </c:strCache>
            </c:strRef>
          </c:cat>
          <c:val>
            <c:numRef>
              <c:f>Impedimento!$C$12:$C$14</c:f>
              <c:numCache>
                <c:formatCode>General</c:formatCode>
                <c:ptCount val="3"/>
                <c:pt idx="0">
                  <c:v>0</c:v>
                </c:pt>
                <c:pt idx="1">
                  <c:v>2</c:v>
                </c:pt>
                <c:pt idx="2">
                  <c:v>4</c:v>
                </c:pt>
              </c:numCache>
            </c:numRef>
          </c:val>
          <c:extLst>
            <c:ext xmlns:c16="http://schemas.microsoft.com/office/drawing/2014/chart" uri="{C3380CC4-5D6E-409C-BE32-E72D297353CC}">
              <c16:uniqueId val="{00000000-AC9D-4184-B416-9CF15264E037}"/>
            </c:ext>
          </c:extLst>
        </c:ser>
        <c:dLbls>
          <c:dLblPos val="outEnd"/>
          <c:showLegendKey val="0"/>
          <c:showVal val="1"/>
          <c:showCatName val="0"/>
          <c:showSerName val="0"/>
          <c:showPercent val="0"/>
          <c:showBubbleSize val="0"/>
        </c:dLbls>
        <c:gapWidth val="100"/>
        <c:axId val="700676063"/>
        <c:axId val="711645231"/>
      </c:barChart>
      <c:scatterChart>
        <c:scatterStyle val="lineMarker"/>
        <c:varyColors val="0"/>
        <c:ser>
          <c:idx val="1"/>
          <c:order val="1"/>
          <c:tx>
            <c:strRef>
              <c:f>Impedimento!$E$11</c:f>
              <c:strCache>
                <c:ptCount val="1"/>
                <c:pt idx="0">
                  <c:v>Tempo de Remoção (dias)</c:v>
                </c:pt>
              </c:strCache>
            </c:strRef>
          </c:tx>
          <c:spPr>
            <a:ln w="25400" cap="rnd">
              <a:noFill/>
              <a:round/>
            </a:ln>
            <a:effectLst/>
          </c:spPr>
          <c:marker>
            <c:symbol val="circle"/>
            <c:size val="17"/>
            <c:spPr>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ln w="9525">
                <a:noFill/>
              </a:ln>
              <a:effectLst/>
            </c:spPr>
          </c:marker>
          <c:dLbls>
            <c:dLbl>
              <c:idx val="0"/>
              <c:tx>
                <c:strRef>
                  <c:f>Impedimento!$E$12</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{6651C39C-B3DA-4970-9498-7ADA0C9330C4}</c15:txfldGUID>
                      <c15:f>Impedimento!$E$12</c15:f>
                      <c15:dlblFieldTableCache>
                        <c:ptCount val="1"/>
                        <c:pt idx="0">
                          <c:v>0</c:v>
                        </c:pt>
                      </c15:dlblFieldTableCache>
                    </c15:dlblFTEntry>
                  </c15:dlblFieldTable>
                  <c15:showDataLabelsRange val="0"/>
                </c:ext>
                <c:ext xmlns:c16="http://schemas.microsoft.com/office/drawing/2014/chart" uri="{C3380CC4-5D6E-409C-BE32-E72D297353CC}">
                  <c16:uniqueId val="{00000002-AC9D-4184-B416-9CF15264E037}"/>
                </c:ext>
              </c:extLst>
            </c:dLbl>
            <c:dLbl>
              <c:idx val="1"/>
              <c:tx>
                <c:strRef>
                  <c:f>Impedimento!$E$13</c:f>
                  <c:strCache>
                    <c:ptCount val="1"/>
                    <c:pt idx="0">
                      <c:v>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{DC918C1D-7DE0-4F50-9B48-E08CA99308EF}</c15:txfldGUID>
                      <c15:f>Impedimento!$E$13</c15:f>
                      <c15:dlblFieldTableCache>
                        <c:ptCount val="1"/>
                        <c:pt idx="0">
                          <c:v>7</c:v>
                        </c:pt>
                      </c15:dlblFieldTableCache>
                    </c15:dlblFTEntry>
                  </c15:dlblFieldTable>
                  <c15:showDataLabelsRange val="0"/>
                </c:ext>
                <c:ext xmlns:c16="http://schemas.microsoft.com/office/drawing/2014/chart" uri="{C3380CC4-5D6E-409C-BE32-E72D297353CC}">
                  <c16:uniqueId val="{00000003-AC9D-4184-B416-9CF15264E037}"/>
                </c:ext>
              </c:extLst>
            </c:dLbl>
            <c:dLbl>
              <c:idx val="2"/>
              <c:tx>
                <c:strRef>
                  <c:f>Impedimento!$E$14</c:f>
                  <c:strCache>
                    <c:ptCount val="1"/>
                    <c:pt idx="0">
                      <c:v>1</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{E913F54E-8633-4EC4-9702-C01967364BC4}</c15:txfldGUID>
                      <c15:f>Impedimento!$E$14</c15:f>
                      <c15:dlblFieldTableCache>
                        <c:ptCount val="1"/>
                        <c:pt idx="0">
                          <c:v>1</c:v>
                        </c:pt>
                      </c15:dlblFieldTableCache>
                    </c15:dlblFTEntry>
                  </c15:dlblFieldTable>
                  <c15:showDataLabelsRange val="0"/>
                </c:ext>
                <c:ext xmlns:c16="http://schemas.microsoft.com/office/drawing/2014/chart" uri="{C3380CC4-5D6E-409C-BE32-E72D297353CC}">
                  <c16:uniqueId val="{00000004-AC9D-4184-B416-9CF15264E037}"/>
                </c:ext>
              </c:extLst>
            </c:dLbl>
            <c:dLbl>
              <c:idx val="3"/>
              <c:tx>
                <c:strRef>
                  <c:f>Impedimento!$E$15</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{1C6DA258-0290-444F-BA88-8796DE5AEB49}</c15:txfldGUID>
                      <c15:f>Impedimento!$E$15</c15:f>
                      <c15:dlblFieldTableCache>
                        <c:ptCount val="1"/>
                        <c:pt idx="0">
                          <c:v>0</c:v>
                        </c:pt>
                      </c15:dlblFieldTableCache>
                    </c15:dlblFTEntry>
                  </c15:dlblFieldTable>
                  <c15:showDataLabelsRange val="0"/>
                </c:ext>
                <c:ext xmlns:c16="http://schemas.microsoft.com/office/drawing/2014/chart" uri="{C3380CC4-5D6E-409C-BE32-E72D297353CC}">
                  <c16:uniqueId val="{00000005-AC9D-4184-B416-9CF15264E037}"/>
                </c:ext>
              </c:extLst>
            </c:dLbl>
            <c:dLbl>
              <c:idx val="4"/>
              <c:tx>
                <c:strRef>
                  <c:f>Impedimento!$E$16</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{33673C66-025E-4CFB-926D-008283AE4CF8}</c15:txfldGUID>
                      <c15:f>Impedimento!$E$16</c15:f>
                      <c15:dlblFieldTableCache>
                        <c:ptCount val="1"/>
                        <c:pt idx="0">
                          <c:v>0</c:v>
                        </c:pt>
                      </c15:dlblFieldTableCache>
                    </c15:dlblFTEntry>
                  </c15:dlblFieldTable>
                  <c15:showDataLabelsRange val="0"/>
                </c:ext>
                <c:ext xmlns:c16="http://schemas.microsoft.com/office/drawing/2014/chart" uri="{C3380CC4-5D6E-409C-BE32-E72D297353CC}">
                  <c16:uniqueId val="{00000000-2995-4A07-94A3-A213F7CE5C65}"/>
                </c:ext>
              </c:extLst>
            </c:dLbl>
            <c:dLbl>
              <c:idx val="5"/>
              <c:tx>
                <c:strRef>
                  <c:f>Impedimento!$E$17</c:f>
                  <c:strCache>
                    <c:ptCount val="1"/>
                    <c:pt idx="0">
                      <c:v>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{9EB23C6A-0C8B-43CA-A4F5-BF20B38C5008}</c15:txfldGUID>
                      <c15:f>Impedimento!$E$17</c15:f>
                      <c15:dlblFieldTableCache>
                        <c:ptCount val="1"/>
                        <c:pt idx="0">
                          <c:v>0</c:v>
                        </c:pt>
                      </c15:dlblFieldTableCache>
                    </c15:dlblFTEntry>
                  </c15:dlblFieldTable>
                  <c15:showDataLabelsRange val="0"/>
                </c:ext>
                <c:ext xmlns:c16="http://schemas.microsoft.com/office/drawing/2014/chart" uri="{C3380CC4-5D6E-409C-BE32-E72D297353CC}">
                  <c16:uniqueId val="{00000000-9A83-45D3-BF91-2A5AC2A3B67B}"/>
                </c:ext>
              </c:extLst>
            </c:dLbl>
            <c:spPr>
              <a:noFill/>
              <a:ln>
                <a:noFill/>
              </a:ln>
              <a:effectLst/>
            </c:spPr>
            <c:txPr>
              <a:bodyPr wrap="square" lIns="38100" tIns="19050" rIns="38100" bIns="19050" anchor="ctr">
                <a:spAutoFit/>
              </a:bodyPr>
              <a:lstStyle/>
              <a:p>
                <a:pPr>
                  <a:defRPr sz="1200" b="1">
                    <a:solidFill>
                      <a:srgbClr val="7030A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Impedimento!$B$12:$B$17</c:f>
              <c:strCache>
                <c:ptCount val="6"/>
                <c:pt idx="0">
                  <c:v>Sprint 25.1.1</c:v>
                </c:pt>
                <c:pt idx="1">
                  <c:v>Sprint 25.1.2</c:v>
                </c:pt>
                <c:pt idx="2">
                  <c:v>Sprint 25.1.3</c:v>
                </c:pt>
                <c:pt idx="3">
                  <c:v>Sprint 25.1.4</c:v>
                </c:pt>
                <c:pt idx="4">
                  <c:v>Sprint 25.1.5</c:v>
                </c:pt>
                <c:pt idx="5">
                  <c:v>Sprint 25.1.6</c:v>
                </c:pt>
              </c:strCache>
            </c:strRef>
          </c:xVal>
          <c:yVal>
            <c:numRef>
              <c:f>Impedimento!$D$12:$D$17</c:f>
              <c:numCache>
                <c:formatCode>General</c:formatCode>
                <c:ptCount val="6"/>
                <c:pt idx="0">
                  <c:v>0.5</c:v>
                </c:pt>
                <c:pt idx="1">
                  <c:v>0.5</c:v>
                </c:pt>
                <c:pt idx="2">
                  <c:v>0.5</c:v>
                </c:pt>
                <c:pt idx="3">
                  <c:v>0.5</c:v>
                </c:pt>
                <c:pt idx="4">
                  <c:v>0.5</c:v>
                </c:pt>
                <c:pt idx="5">
                  <c:v>0.5</c:v>
                </c:pt>
              </c:numCache>
            </c:numRef>
          </c:yVal>
          <c:smooth val="0"/>
          <c:extLst>
            <c:ext xmlns:c16="http://schemas.microsoft.com/office/drawing/2014/chart" uri="{C3380CC4-5D6E-409C-BE32-E72D297353CC}">
              <c16:uniqueId val="{00000001-AC9D-4184-B416-9CF15264E037}"/>
            </c:ext>
          </c:extLst>
        </c:ser>
        <c:dLbls>
          <c:showLegendKey val="0"/>
          <c:showVal val="0"/>
          <c:showCatName val="0"/>
          <c:showSerName val="0"/>
          <c:showPercent val="0"/>
          <c:showBubbleSize val="0"/>
        </c:dLbls>
        <c:axId val="1169632303"/>
        <c:axId val="1169636143"/>
      </c:scatterChart>
      <c:catAx>
        <c:axId val="7006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l"/>
        <c:majorGridlines>
          <c:spPr>
            <a:ln w="9525" cap="flat" cmpd="sng" algn="ctr">
              <a:solidFill>
                <a:srgbClr val="E8E8E8">
                  <a:alpha val="56078"/>
                </a:srgbClr>
              </a:solidFill>
              <a:prstDash val="sysDash"/>
              <a:round/>
            </a:ln>
            <a:effectLst/>
          </c:spPr>
        </c:majorGridlines>
        <c:numFmt formatCode="General" sourceLinked="1"/>
        <c:majorTickMark val="none"/>
        <c:minorTickMark val="none"/>
        <c:tickLblPos val="nextTo"/>
        <c:crossAx val="700676063"/>
        <c:crosses val="autoZero"/>
        <c:crossBetween val="between"/>
      </c:valAx>
      <c:valAx>
        <c:axId val="1169636143"/>
        <c:scaling>
          <c:orientation val="minMax"/>
        </c:scaling>
        <c:delete val="1"/>
        <c:axPos val="r"/>
        <c:numFmt formatCode="General" sourceLinked="1"/>
        <c:majorTickMark val="out"/>
        <c:minorTickMark val="none"/>
        <c:tickLblPos val="nextTo"/>
        <c:crossAx val="1169632303"/>
        <c:crosses val="max"/>
        <c:crossBetween val="midCat"/>
      </c:valAx>
      <c:valAx>
        <c:axId val="1169632303"/>
        <c:scaling>
          <c:orientation val="minMax"/>
        </c:scaling>
        <c:delete val="1"/>
        <c:axPos val="t"/>
        <c:majorTickMark val="out"/>
        <c:minorTickMark val="none"/>
        <c:tickLblPos val="nextTo"/>
        <c:crossAx val="1169636143"/>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pt-BR" sz="1100" b="1" i="0" u="none" strike="noStrike" kern="1200" cap="all" spc="50" baseline="0" noProof="0" dirty="0">
                <a:solidFill>
                  <a:schemeClr val="tx2"/>
                </a:solidFill>
                <a:latin typeface="Century Gothic" panose="020B0502020202020204" pitchFamily="34" charset="0"/>
              </a:rPr>
              <a:t>qUANTIDADE DE IMPEDIMENTOS E TEMPO remoção </a:t>
            </a:r>
            <a:endParaRPr lang="pt-BR" sz="1100">
              <a:latin typeface="Century Gothic" panose="020B0502020202020204" pitchFamily="34" charset="0"/>
            </a:endParaRPr>
          </a:p>
        </c:rich>
      </c:tx>
      <c:overlay val="0"/>
      <c:spPr>
        <a:solidFill>
          <a:sysClr val="window" lastClr="FFFFFF"/>
        </a:solidFill>
        <a:ln>
          <a:noFill/>
        </a:ln>
        <a:effectLst/>
      </c:spPr>
    </c:title>
    <c:autoTitleDeleted val="0"/>
    <c:plotArea>
      <c:layout>
        <c:manualLayout>
          <c:layoutTarget val="inner"/>
          <c:xMode val="edge"/>
          <c:yMode val="edge"/>
          <c:x val="0.10769253843269591"/>
          <c:y val="0.19696672189206113"/>
          <c:w val="0.82194395397544995"/>
          <c:h val="0.64374445507243716"/>
        </c:manualLayout>
      </c:layout>
      <c:barChart>
        <c:barDir val="col"/>
        <c:grouping val="clustered"/>
        <c:varyColors val="0"/>
        <c:ser>
          <c:idx val="0"/>
          <c:order val="0"/>
          <c:tx>
            <c:strRef>
              <c:f>Impedimento!$C$4</c:f>
              <c:strCache>
                <c:ptCount val="1"/>
                <c:pt idx="0">
                  <c:v>Quant. Impedimento</c:v>
                </c:pt>
              </c:strCache>
            </c:strRef>
          </c:tx>
          <c:spPr>
            <a:solidFill>
              <a:srgbClr val="DDE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B3596"/>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Impedimento!$B$5:$B$8</c:f>
              <c:strCache>
                <c:ptCount val="2"/>
                <c:pt idx="0">
                  <c:v>PI 4/24</c:v>
                </c:pt>
                <c:pt idx="1">
                  <c:v>PI 1/25</c:v>
                </c:pt>
              </c:strCache>
            </c:strRef>
          </c:cat>
          <c:val>
            <c:numRef>
              <c:f>Impedimento!$C$5:$C$6</c:f>
              <c:numCache>
                <c:formatCode>General</c:formatCode>
                <c:ptCount val="2"/>
                <c:pt idx="0">
                  <c:v>7</c:v>
                </c:pt>
                <c:pt idx="1">
                  <c:v>6</c:v>
                </c:pt>
              </c:numCache>
            </c:numRef>
          </c:val>
          <c:extLst>
            <c:ext xmlns:c16="http://schemas.microsoft.com/office/drawing/2014/chart" uri="{C3380CC4-5D6E-409C-BE32-E72D297353CC}">
              <c16:uniqueId val="{00000002-3B83-456A-A33D-05667832D194}"/>
            </c:ext>
          </c:extLst>
        </c:ser>
        <c:dLbls>
          <c:dLblPos val="outEnd"/>
          <c:showLegendKey val="0"/>
          <c:showVal val="1"/>
          <c:showCatName val="0"/>
          <c:showSerName val="0"/>
          <c:showPercent val="0"/>
          <c:showBubbleSize val="0"/>
        </c:dLbls>
        <c:gapWidth val="100"/>
        <c:axId val="700676063"/>
        <c:axId val="711645231"/>
      </c:barChart>
      <c:scatterChart>
        <c:scatterStyle val="lineMarker"/>
        <c:varyColors val="0"/>
        <c:ser>
          <c:idx val="1"/>
          <c:order val="1"/>
          <c:tx>
            <c:strRef>
              <c:f>Impedimento!$E$4</c:f>
              <c:strCache>
                <c:ptCount val="1"/>
                <c:pt idx="0">
                  <c:v>Tempo de Remoção (dias)</c:v>
                </c:pt>
              </c:strCache>
            </c:strRef>
          </c:tx>
          <c:spPr>
            <a:ln w="38100">
              <a:noFill/>
            </a:ln>
          </c:spPr>
          <c:marker>
            <c:symbol val="circle"/>
            <c:size val="19"/>
            <c:spPr>
              <a:blipFill dpi="0" rotWithShape="1">
                <a:blip xmlns:r="http://schemas.openxmlformats.org/officeDocument/2006/relationships" r:embed="rId1">
                  <a:extLst>
                    <a:ext uri="{96DAC541-7B7A-43D3-8B79-37D633B846F1}">
                      <asvg:svgBlip xmlns:asvg="http://schemas.microsoft.com/office/drawing/2016/SVG/main" r:embed="rId2"/>
                    </a:ext>
                  </a:extLst>
                </a:blip>
                <a:srcRect/>
                <a:stretch>
                  <a:fillRect/>
                </a:stretch>
              </a:blipFill>
              <a:ln w="9525">
                <a:noFill/>
              </a:ln>
              <a:effectLst/>
            </c:spPr>
          </c:marker>
          <c:dLbls>
            <c:spPr>
              <a:noFill/>
              <a:ln>
                <a:noFill/>
              </a:ln>
              <a:effectLst/>
            </c:spPr>
            <c:txPr>
              <a:bodyPr wrap="square" lIns="38100" tIns="19050" rIns="38100" bIns="19050" anchor="ctr">
                <a:spAutoFit/>
              </a:bodyPr>
              <a:lstStyle/>
              <a:p>
                <a:pPr>
                  <a:defRPr sz="1050" b="1">
                    <a:solidFill>
                      <a:srgbClr val="6B3596"/>
                    </a:solidFill>
                    <a:latin typeface="Montserrat" panose="00000500000000000000" pitchFamily="2"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Ref>
              <c:f>Impedimento!$B$5:$B$6</c:f>
              <c:strCache>
                <c:ptCount val="2"/>
                <c:pt idx="0">
                  <c:v>PI 4/24</c:v>
                </c:pt>
                <c:pt idx="1">
                  <c:v>PI 1/25</c:v>
                </c:pt>
              </c:strCache>
            </c:strRef>
          </c:xVal>
          <c:yVal>
            <c:numRef>
              <c:f>Impedimento!$E$5:$E$6</c:f>
              <c:numCache>
                <c:formatCode>0</c:formatCode>
                <c:ptCount val="2"/>
                <c:pt idx="0" formatCode="General">
                  <c:v>2</c:v>
                </c:pt>
                <c:pt idx="1">
                  <c:v>3.1395833333333329</c:v>
                </c:pt>
              </c:numCache>
            </c:numRef>
          </c:yVal>
          <c:smooth val="0"/>
          <c:extLst>
            <c:ext xmlns:c16="http://schemas.microsoft.com/office/drawing/2014/chart" uri="{C3380CC4-5D6E-409C-BE32-E72D297353CC}">
              <c16:uniqueId val="{00000003-3B83-456A-A33D-05667832D194}"/>
            </c:ext>
          </c:extLst>
        </c:ser>
        <c:dLbls>
          <c:showLegendKey val="0"/>
          <c:showVal val="0"/>
          <c:showCatName val="0"/>
          <c:showSerName val="0"/>
          <c:showPercent val="0"/>
          <c:showBubbleSize val="0"/>
        </c:dLbls>
        <c:axId val="700676063"/>
        <c:axId val="711645231"/>
      </c:scatterChart>
      <c:catAx>
        <c:axId val="7006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ontserrat Medium" panose="020F0502020204030204" pitchFamily="2" charset="0"/>
                <a:ea typeface="+mn-ea"/>
                <a:cs typeface="+mn-cs"/>
              </a:defRPr>
            </a:pPr>
            <a:endParaRPr lang="pt-BR"/>
          </a:p>
        </c:txPr>
        <c:crossAx val="711645231"/>
        <c:crosses val="autoZero"/>
        <c:auto val="1"/>
        <c:lblAlgn val="ctr"/>
        <c:lblOffset val="100"/>
        <c:noMultiLvlLbl val="0"/>
      </c:catAx>
      <c:valAx>
        <c:axId val="711645231"/>
        <c:scaling>
          <c:orientation val="minMax"/>
        </c:scaling>
        <c:delete val="1"/>
        <c:axPos val="l"/>
        <c:majorGridlines>
          <c:spPr>
            <a:ln w="9525" cap="flat" cmpd="sng" algn="ctr">
              <a:solidFill>
                <a:srgbClr val="E8E8E8">
                  <a:alpha val="56078"/>
                </a:srgbClr>
              </a:solidFill>
              <a:prstDash val="sysDash"/>
              <a:round/>
            </a:ln>
            <a:effectLst/>
          </c:spPr>
        </c:majorGridlines>
        <c:numFmt formatCode="General" sourceLinked="1"/>
        <c:majorTickMark val="out"/>
        <c:minorTickMark val="none"/>
        <c:tickLblPos val="nextTo"/>
        <c:crossAx val="700676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b="1">
                <a:latin typeface="Calibri" panose="020F0502020204030204" pitchFamily="34" charset="0"/>
                <a:ea typeface="Calibri" panose="020F0502020204030204" pitchFamily="34" charset="0"/>
                <a:cs typeface="Calibri" panose="020F0502020204030204" pitchFamily="34" charset="0"/>
              </a:rPr>
              <a:t>Backlog (Quantidade)</a:t>
            </a:r>
          </a:p>
        </c:rich>
      </c:tx>
      <c:layout>
        <c:manualLayout>
          <c:xMode val="edge"/>
          <c:yMode val="edge"/>
          <c:x val="1.9013779527559015E-2"/>
          <c:y val="2.3148148148148147E-2"/>
        </c:manualLayout>
      </c:layout>
      <c:overlay val="0"/>
      <c:spPr>
        <a:noFill/>
        <a:ln>
          <a:noFill/>
        </a:ln>
        <a:effectLst/>
      </c:spPr>
      <c:txPr>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0"/>
          <c:order val="0"/>
          <c:tx>
            <c:strRef>
              <c:f>'Débito Técnico'!$D$2</c:f>
              <c:strCache>
                <c:ptCount val="1"/>
                <c:pt idx="0">
                  <c:v>Backlog (Qtde)</c:v>
                </c:pt>
              </c:strCache>
            </c:strRef>
          </c:tx>
          <c:spPr>
            <a:solidFill>
              <a:srgbClr val="9335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'Débito Técnico'!$C$3:$C$7</c:f>
              <c:strCache>
                <c:ptCount val="5"/>
                <c:pt idx="0">
                  <c:v>Thunderbolts</c:v>
                </c:pt>
                <c:pt idx="1">
                  <c:v>Gestão Enturmação</c:v>
                </c:pt>
                <c:pt idx="2">
                  <c:v>Gestor de Unidades</c:v>
                </c:pt>
                <c:pt idx="3">
                  <c:v>Gestão Acadêmica</c:v>
                </c:pt>
                <c:pt idx="4">
                  <c:v>Jornada</c:v>
                </c:pt>
              </c:strCache>
            </c:strRef>
          </c:cat>
          <c:val>
            <c:numRef>
              <c:f>'Débito Técnico'!$D$3:$D$7</c:f>
              <c:numCache>
                <c:formatCode>General</c:formatCode>
                <c:ptCount val="5"/>
                <c:pt idx="0">
                  <c:v>7</c:v>
                </c:pt>
                <c:pt idx="1">
                  <c:v>7</c:v>
                </c:pt>
                <c:pt idx="2">
                  <c:v>9</c:v>
                </c:pt>
                <c:pt idx="3">
                  <c:v>42</c:v>
                </c:pt>
                <c:pt idx="4">
                  <c:v>65</c:v>
                </c:pt>
              </c:numCache>
            </c:numRef>
          </c:val>
          <c:extLst>
            <c:ext xmlns:c16="http://schemas.microsoft.com/office/drawing/2014/chart" uri="{C3380CC4-5D6E-409C-BE32-E72D297353CC}">
              <c16:uniqueId val="{00000000-C277-42EC-80D8-620A4F48AE06}"/>
            </c:ext>
          </c:extLst>
        </c:ser>
        <c:dLbls>
          <c:dLblPos val="outEnd"/>
          <c:showLegendKey val="0"/>
          <c:showVal val="1"/>
          <c:showCatName val="0"/>
          <c:showSerName val="0"/>
          <c:showPercent val="0"/>
          <c:showBubbleSize val="0"/>
        </c:dLbls>
        <c:gapWidth val="219"/>
        <c:overlap val="-27"/>
        <c:axId val="418011344"/>
        <c:axId val="418014224"/>
      </c:barChart>
      <c:catAx>
        <c:axId val="41801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18014224"/>
        <c:crosses val="autoZero"/>
        <c:auto val="1"/>
        <c:lblAlgn val="ctr"/>
        <c:lblOffset val="100"/>
        <c:noMultiLvlLbl val="0"/>
      </c:catAx>
      <c:valAx>
        <c:axId val="4180142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801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Histórico</a:t>
            </a:r>
            <a:r>
              <a:rPr lang="pt-BR" sz="11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do % de Incidentes</a:t>
            </a:r>
            <a:endPar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675909823147801E-2"/>
          <c:y val="3.2989683580445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manualLayout>
          <c:layoutTarget val="inner"/>
          <c:xMode val="edge"/>
          <c:yMode val="edge"/>
          <c:x val="1.5522092871448293E-2"/>
          <c:y val="0.20860105453177166"/>
          <c:w val="0.96895581425710342"/>
          <c:h val="0.51923258284075813"/>
        </c:manualLayout>
      </c:layout>
      <c:barChart>
        <c:barDir val="col"/>
        <c:grouping val="clustered"/>
        <c:varyColors val="0"/>
        <c:ser>
          <c:idx val="0"/>
          <c:order val="0"/>
          <c:tx>
            <c:strRef>
              <c:f>Sustentação!$E$16</c:f>
              <c:strCache>
                <c:ptCount val="1"/>
                <c:pt idx="0">
                  <c:v>PI 2/26</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Sustentação!$C$17:$C$21</c:f>
              <c:strCache>
                <c:ptCount val="5"/>
                <c:pt idx="0">
                  <c:v>Thunderbolts</c:v>
                </c:pt>
                <c:pt idx="1">
                  <c:v>Gestão Enturmação</c:v>
                </c:pt>
                <c:pt idx="2">
                  <c:v>Gestor de Unidades</c:v>
                </c:pt>
                <c:pt idx="3">
                  <c:v>Gestão Acadêmica</c:v>
                </c:pt>
                <c:pt idx="4">
                  <c:v>JORNADA</c:v>
                </c:pt>
              </c:strCache>
            </c:strRef>
          </c:cat>
          <c:val>
            <c:numRef>
              <c:f>Sustentação!$E$17:$E$21</c:f>
              <c:numCache>
                <c:formatCode>0%</c:formatCode>
                <c:ptCount val="5"/>
                <c:pt idx="0">
                  <c:v>0.13</c:v>
                </c:pt>
                <c:pt idx="1">
                  <c:v>0.1</c:v>
                </c:pt>
                <c:pt idx="2">
                  <c:v>0.11</c:v>
                </c:pt>
                <c:pt idx="3">
                  <c:v>0.18</c:v>
                </c:pt>
                <c:pt idx="4">
                  <c:v>0.32</c:v>
                </c:pt>
              </c:numCache>
            </c:numRef>
          </c:val>
          <c:extLst>
            <c:ext xmlns:c16="http://schemas.microsoft.com/office/drawing/2014/chart" uri="{C3380CC4-5D6E-409C-BE32-E72D297353CC}">
              <c16:uniqueId val="{00000000-3E56-4AE8-9AE0-0000F20657C0}"/>
            </c:ext>
          </c:extLst>
        </c:ser>
        <c:ser>
          <c:idx val="1"/>
          <c:order val="1"/>
          <c:tx>
            <c:strRef>
              <c:f>Sustentação!$G$16</c:f>
              <c:strCache>
                <c:ptCount val="1"/>
                <c:pt idx="0">
                  <c:v>PI 3/26</c:v>
                </c:pt>
              </c:strCache>
            </c:strRef>
          </c:tx>
          <c:spPr>
            <a:solidFill>
              <a:srgbClr val="FFA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Sustentação!$C$17:$C$21</c:f>
              <c:strCache>
                <c:ptCount val="5"/>
                <c:pt idx="0">
                  <c:v>Thunderbolts</c:v>
                </c:pt>
                <c:pt idx="1">
                  <c:v>Gestão Enturmação</c:v>
                </c:pt>
                <c:pt idx="2">
                  <c:v>Gestor de Unidades</c:v>
                </c:pt>
                <c:pt idx="3">
                  <c:v>Gestão Acadêmica</c:v>
                </c:pt>
                <c:pt idx="4">
                  <c:v>JORNADA</c:v>
                </c:pt>
              </c:strCache>
            </c:strRef>
          </c:cat>
          <c:val>
            <c:numRef>
              <c:f>Sustentação!$G$17:$G$21</c:f>
              <c:numCache>
                <c:formatCode>0%</c:formatCode>
                <c:ptCount val="5"/>
                <c:pt idx="0">
                  <c:v>0.27952755905511811</c:v>
                </c:pt>
                <c:pt idx="1">
                  <c:v>0.19291338582677164</c:v>
                </c:pt>
                <c:pt idx="2">
                  <c:v>0.15217391304347827</c:v>
                </c:pt>
                <c:pt idx="3">
                  <c:v>0.29073482428115016</c:v>
                </c:pt>
                <c:pt idx="4">
                  <c:v>0.22747156605424321</c:v>
                </c:pt>
              </c:numCache>
            </c:numRef>
          </c:val>
          <c:extLst>
            <c:ext xmlns:c16="http://schemas.microsoft.com/office/drawing/2014/chart" uri="{C3380CC4-5D6E-409C-BE32-E72D297353CC}">
              <c16:uniqueId val="{00000000-8289-462D-BCF1-5AFD0EEE6DAC}"/>
            </c:ext>
          </c:extLst>
        </c:ser>
        <c:dLbls>
          <c:dLblPos val="outEnd"/>
          <c:showLegendKey val="0"/>
          <c:showVal val="1"/>
          <c:showCatName val="0"/>
          <c:showSerName val="0"/>
          <c:showPercent val="0"/>
          <c:showBubbleSize val="0"/>
        </c:dLbls>
        <c:gapWidth val="100"/>
        <c:overlap val="-50"/>
        <c:axId val="994458415"/>
        <c:axId val="994453615"/>
      </c:barChart>
      <c:catAx>
        <c:axId val="9944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4453615"/>
        <c:crosses val="autoZero"/>
        <c:auto val="1"/>
        <c:lblAlgn val="ctr"/>
        <c:lblOffset val="100"/>
        <c:noMultiLvlLbl val="0"/>
      </c:catAx>
      <c:valAx>
        <c:axId val="994453615"/>
        <c:scaling>
          <c:orientation val="minMax"/>
        </c:scaling>
        <c:delete val="1"/>
        <c:axPos val="l"/>
        <c:numFmt formatCode="0%" sourceLinked="1"/>
        <c:majorTickMark val="none"/>
        <c:minorTickMark val="none"/>
        <c:tickLblPos val="nextTo"/>
        <c:crossAx val="99445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b="1" i="0" u="none" strike="noStrike" kern="1200" spc="0" baseline="0" dirty="0" err="1">
                <a:solidFill>
                  <a:schemeClr val="tx1"/>
                </a:solidFill>
              </a:rPr>
              <a:t>Protocolo</a:t>
            </a:r>
            <a:r>
              <a:rPr lang="en-US" sz="1100" b="1" i="0" u="none" strike="noStrike" kern="1200" spc="0" baseline="0" dirty="0">
                <a:solidFill>
                  <a:schemeClr val="tx1"/>
                </a:solidFill>
              </a:rPr>
              <a:t> de </a:t>
            </a:r>
            <a:r>
              <a:rPr lang="en-US" sz="1100" b="1" i="0" u="none" strike="noStrike" kern="1200" spc="0" baseline="0" dirty="0" err="1">
                <a:solidFill>
                  <a:schemeClr val="tx1"/>
                </a:solidFill>
              </a:rPr>
              <a:t>Sustentação</a:t>
            </a:r>
            <a:r>
              <a:rPr lang="en-US" sz="1100" b="1" i="0" u="none" strike="noStrike" kern="1200" spc="0" baseline="0" dirty="0">
                <a:solidFill>
                  <a:schemeClr val="tx1"/>
                </a:solidFill>
              </a:rPr>
              <a:t> da Jornada - </a:t>
            </a:r>
            <a:r>
              <a:rPr lang="en-US" sz="1100" b="1" i="0" u="none" strike="noStrike" kern="1200" spc="0" baseline="0" dirty="0" err="1">
                <a:solidFill>
                  <a:schemeClr val="tx1"/>
                </a:solidFill>
              </a:rPr>
              <a:t>Planejado</a:t>
            </a:r>
            <a:r>
              <a:rPr lang="en-US" sz="1100" b="1" i="0" u="none" strike="noStrike" kern="1200" spc="0" baseline="0" dirty="0">
                <a:solidFill>
                  <a:schemeClr val="tx1"/>
                </a:solidFill>
              </a:rPr>
              <a:t> versus </a:t>
            </a:r>
            <a:r>
              <a:rPr lang="en-US" sz="1100" b="1" i="0" u="none" strike="noStrike" kern="1200" spc="0" baseline="0" dirty="0" err="1">
                <a:solidFill>
                  <a:schemeClr val="tx1"/>
                </a:solidFill>
              </a:rPr>
              <a:t>Realizado</a:t>
            </a:r>
            <a:endParaRPr lang="en-US" sz="1100" b="1" i="0" u="none" strike="noStrike" kern="1200" spc="0" baseline="0" dirty="0">
              <a:solidFill>
                <a:schemeClr val="tx1"/>
              </a:solidFill>
            </a:endParaRPr>
          </a:p>
        </c:rich>
      </c:tx>
      <c:layout>
        <c:manualLayout>
          <c:xMode val="edge"/>
          <c:yMode val="edge"/>
          <c:x val="1.5780877390326204E-2"/>
          <c:y val="3.143417819218823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tx>
            <c:strRef>
              <c:f>Sustentação!$C$10</c:f>
              <c:strCache>
                <c:ptCount val="1"/>
                <c:pt idx="0">
                  <c:v>JORNADA</c:v>
                </c:pt>
              </c:strCache>
            </c:strRef>
          </c:tx>
          <c:spPr>
            <a:solidFill>
              <a:schemeClr val="accent1"/>
            </a:solidFill>
            <a:ln>
              <a:noFill/>
            </a:ln>
            <a:effectLst/>
          </c:spPr>
          <c:invertIfNegative val="0"/>
          <c:dPt>
            <c:idx val="0"/>
            <c:invertIfNegative val="0"/>
            <c:bubble3D val="0"/>
            <c:spPr>
              <a:solidFill>
                <a:srgbClr val="9335F5"/>
              </a:solidFill>
              <a:ln>
                <a:noFill/>
              </a:ln>
              <a:effectLst/>
            </c:spPr>
            <c:extLst>
              <c:ext xmlns:c16="http://schemas.microsoft.com/office/drawing/2014/chart" uri="{C3380CC4-5D6E-409C-BE32-E72D297353CC}">
                <c16:uniqueId val="{00000003-C7C3-44CB-B497-24D3B55B4FA6}"/>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4-A005-40DC-8CA4-ED0712752A94}"/>
              </c:ext>
            </c:extLst>
          </c:dPt>
          <c:dPt>
            <c:idx val="2"/>
            <c:invertIfNegative val="0"/>
            <c:bubble3D val="0"/>
            <c:spPr>
              <a:solidFill>
                <a:srgbClr val="DDE0FF"/>
              </a:solidFill>
              <a:ln>
                <a:noFill/>
              </a:ln>
              <a:effectLst/>
            </c:spPr>
            <c:extLst>
              <c:ext xmlns:c16="http://schemas.microsoft.com/office/drawing/2014/chart" uri="{C3380CC4-5D6E-409C-BE32-E72D297353CC}">
                <c16:uniqueId val="{00000003-E3D4-4D21-A70B-DA9C8B21E1B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ontserrat" panose="00000500000000000000" pitchFamily="2"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Sustentação!$D$5:$E$5</c:f>
              <c:strCache>
                <c:ptCount val="2"/>
                <c:pt idx="0">
                  <c:v>Realizado</c:v>
                </c:pt>
                <c:pt idx="1">
                  <c:v>Planejado</c:v>
                </c:pt>
              </c:strCache>
            </c:strRef>
          </c:cat>
          <c:val>
            <c:numRef>
              <c:f>Sustentação!$D$10:$E$10</c:f>
              <c:numCache>
                <c:formatCode>General</c:formatCode>
                <c:ptCount val="2"/>
                <c:pt idx="0">
                  <c:v>328</c:v>
                </c:pt>
                <c:pt idx="1">
                  <c:v>187</c:v>
                </c:pt>
              </c:numCache>
            </c:numRef>
          </c:val>
          <c:extLst>
            <c:ext xmlns:c16="http://schemas.microsoft.com/office/drawing/2014/chart" uri="{C3380CC4-5D6E-409C-BE32-E72D297353CC}">
              <c16:uniqueId val="{00000000-C7C3-44CB-B497-24D3B55B4FA6}"/>
            </c:ext>
          </c:extLst>
        </c:ser>
        <c:dLbls>
          <c:dLblPos val="outEnd"/>
          <c:showLegendKey val="0"/>
          <c:showVal val="1"/>
          <c:showCatName val="0"/>
          <c:showSerName val="0"/>
          <c:showPercent val="0"/>
          <c:showBubbleSize val="0"/>
        </c:dLbls>
        <c:gapWidth val="100"/>
        <c:axId val="832998735"/>
        <c:axId val="832996815"/>
      </c:barChart>
      <c:catAx>
        <c:axId val="83299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Medium" panose="00000600000000000000" pitchFamily="2" charset="0"/>
                <a:ea typeface="+mn-ea"/>
                <a:cs typeface="+mn-cs"/>
              </a:defRPr>
            </a:pPr>
            <a:endParaRPr lang="pt-BR"/>
          </a:p>
        </c:txPr>
        <c:crossAx val="832996815"/>
        <c:crosses val="autoZero"/>
        <c:auto val="1"/>
        <c:lblAlgn val="ctr"/>
        <c:lblOffset val="100"/>
        <c:noMultiLvlLbl val="0"/>
      </c:catAx>
      <c:valAx>
        <c:axId val="832996815"/>
        <c:scaling>
          <c:orientation val="minMax"/>
          <c:min val="0"/>
        </c:scaling>
        <c:delete val="1"/>
        <c:axPos val="b"/>
        <c:numFmt formatCode="General" sourceLinked="1"/>
        <c:majorTickMark val="out"/>
        <c:minorTickMark val="none"/>
        <c:tickLblPos val="nextTo"/>
        <c:crossAx val="83299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Histórico</a:t>
            </a:r>
            <a:r>
              <a:rPr lang="pt-BR" sz="11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do % de Solicitação de Serviço</a:t>
            </a:r>
            <a:endPar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675909823147801E-2"/>
          <c:y val="3.2989683580445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1"/>
          <c:order val="0"/>
          <c:tx>
            <c:strRef>
              <c:f>Sustentação!$E$26</c:f>
              <c:strCache>
                <c:ptCount val="1"/>
                <c:pt idx="0">
                  <c:v>PI 2/26</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Sustentação!$C$27:$C$31</c:f>
              <c:strCache>
                <c:ptCount val="5"/>
                <c:pt idx="0">
                  <c:v>Thunderbolts</c:v>
                </c:pt>
                <c:pt idx="1">
                  <c:v>Gestão Enturmação</c:v>
                </c:pt>
                <c:pt idx="2">
                  <c:v>Gestor de Unidades</c:v>
                </c:pt>
                <c:pt idx="3">
                  <c:v>Gestão Acadêmica</c:v>
                </c:pt>
                <c:pt idx="4">
                  <c:v>JORNADA</c:v>
                </c:pt>
              </c:strCache>
            </c:strRef>
          </c:cat>
          <c:val>
            <c:numRef>
              <c:f>Sustentação!$E$27:$E$31</c:f>
              <c:numCache>
                <c:formatCode>0%</c:formatCode>
                <c:ptCount val="5"/>
                <c:pt idx="0">
                  <c:v>0.06</c:v>
                </c:pt>
                <c:pt idx="1">
                  <c:v>0.06</c:v>
                </c:pt>
                <c:pt idx="2">
                  <c:v>0.04</c:v>
                </c:pt>
                <c:pt idx="3">
                  <c:v>0</c:v>
                </c:pt>
                <c:pt idx="4">
                  <c:v>0.03</c:v>
                </c:pt>
              </c:numCache>
            </c:numRef>
          </c:val>
          <c:extLst>
            <c:ext xmlns:c16="http://schemas.microsoft.com/office/drawing/2014/chart" uri="{C3380CC4-5D6E-409C-BE32-E72D297353CC}">
              <c16:uniqueId val="{00000000-5670-48BA-AE0C-8FF5A261DFA8}"/>
            </c:ext>
          </c:extLst>
        </c:ser>
        <c:ser>
          <c:idx val="2"/>
          <c:order val="1"/>
          <c:tx>
            <c:strRef>
              <c:f>Sustentação!$G$26</c:f>
              <c:strCache>
                <c:ptCount val="1"/>
                <c:pt idx="0">
                  <c:v>PI 3/26</c:v>
                </c:pt>
              </c:strCache>
            </c:strRef>
          </c:tx>
          <c:spPr>
            <a:solidFill>
              <a:srgbClr val="FFA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Sustentação!$C$27:$C$31</c:f>
              <c:strCache>
                <c:ptCount val="5"/>
                <c:pt idx="0">
                  <c:v>Thunderbolts</c:v>
                </c:pt>
                <c:pt idx="1">
                  <c:v>Gestão Enturmação</c:v>
                </c:pt>
                <c:pt idx="2">
                  <c:v>Gestor de Unidades</c:v>
                </c:pt>
                <c:pt idx="3">
                  <c:v>Gestão Acadêmica</c:v>
                </c:pt>
                <c:pt idx="4">
                  <c:v>JORNADA</c:v>
                </c:pt>
              </c:strCache>
            </c:strRef>
          </c:cat>
          <c:val>
            <c:numRef>
              <c:f>Sustentação!$G$27:$G$31</c:f>
              <c:numCache>
                <c:formatCode>0%</c:formatCode>
                <c:ptCount val="5"/>
                <c:pt idx="0">
                  <c:v>9.8425196850393706E-2</c:v>
                </c:pt>
                <c:pt idx="1">
                  <c:v>1.968503937007874E-2</c:v>
                </c:pt>
                <c:pt idx="2">
                  <c:v>5.5900621118012424E-2</c:v>
                </c:pt>
                <c:pt idx="3">
                  <c:v>0</c:v>
                </c:pt>
                <c:pt idx="4">
                  <c:v>4.1994750656167978E-2</c:v>
                </c:pt>
              </c:numCache>
            </c:numRef>
          </c:val>
          <c:extLst>
            <c:ext xmlns:c16="http://schemas.microsoft.com/office/drawing/2014/chart" uri="{C3380CC4-5D6E-409C-BE32-E72D297353CC}">
              <c16:uniqueId val="{00000001-5670-48BA-AE0C-8FF5A261DFA8}"/>
            </c:ext>
          </c:extLst>
        </c:ser>
        <c:dLbls>
          <c:dLblPos val="outEnd"/>
          <c:showLegendKey val="0"/>
          <c:showVal val="1"/>
          <c:showCatName val="0"/>
          <c:showSerName val="0"/>
          <c:showPercent val="0"/>
          <c:showBubbleSize val="0"/>
        </c:dLbls>
        <c:gapWidth val="100"/>
        <c:overlap val="-50"/>
        <c:axId val="994458415"/>
        <c:axId val="994453615"/>
      </c:barChart>
      <c:catAx>
        <c:axId val="9944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4453615"/>
        <c:crosses val="autoZero"/>
        <c:auto val="1"/>
        <c:lblAlgn val="ctr"/>
        <c:lblOffset val="100"/>
        <c:noMultiLvlLbl val="0"/>
      </c:catAx>
      <c:valAx>
        <c:axId val="994453615"/>
        <c:scaling>
          <c:orientation val="minMax"/>
        </c:scaling>
        <c:delete val="1"/>
        <c:axPos val="l"/>
        <c:numFmt formatCode="0%" sourceLinked="1"/>
        <c:majorTickMark val="none"/>
        <c:minorTickMark val="none"/>
        <c:tickLblPos val="nextTo"/>
        <c:crossAx val="99445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1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Protocolo de Sustentação por Squad - Planejado versus Realizado</a:t>
            </a:r>
          </a:p>
        </c:rich>
      </c:tx>
      <c:layout>
        <c:manualLayout>
          <c:xMode val="edge"/>
          <c:yMode val="edge"/>
          <c:x val="1.675909823147801E-2"/>
          <c:y val="3.2989683580445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manualLayout>
          <c:layoutTarget val="inner"/>
          <c:xMode val="edge"/>
          <c:yMode val="edge"/>
          <c:x val="1.6278209396966333E-2"/>
          <c:y val="0.33588996165490459"/>
          <c:w val="0.96744358120606733"/>
          <c:h val="0.42057214155431633"/>
        </c:manualLayout>
      </c:layout>
      <c:barChart>
        <c:barDir val="col"/>
        <c:grouping val="clustered"/>
        <c:varyColors val="0"/>
        <c:ser>
          <c:idx val="1"/>
          <c:order val="0"/>
          <c:tx>
            <c:strRef>
              <c:f>Sustentação!$E$5</c:f>
              <c:strCache>
                <c:ptCount val="1"/>
                <c:pt idx="0">
                  <c:v>Planejado</c:v>
                </c:pt>
              </c:strCache>
            </c:strRef>
          </c:tx>
          <c:spPr>
            <a:solidFill>
              <a:schemeClr val="bg1">
                <a:lumMod val="85000"/>
              </a:schemeClr>
            </a:solidFill>
            <a:ln>
              <a:noFill/>
            </a:ln>
            <a:effectLst/>
          </c:spPr>
          <c:invertIfNegative val="0"/>
          <c:dLbls>
            <c:dLbl>
              <c:idx val="0"/>
              <c:tx>
                <c:rich>
                  <a:bodyPr/>
                  <a:lstStyle/>
                  <a:p>
                    <a:fld id="{4BD2133B-049B-4AFC-B6E6-0936DDD781BD}"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9E3C-4FF8-A2F5-C4633F9721F2}"/>
                </c:ext>
              </c:extLst>
            </c:dLbl>
            <c:dLbl>
              <c:idx val="1"/>
              <c:tx>
                <c:rich>
                  <a:bodyPr/>
                  <a:lstStyle/>
                  <a:p>
                    <a:fld id="{DF32FC93-D973-4550-BBAB-9460D3E0C811}"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E3C-4FF8-A2F5-C4633F9721F2}"/>
                </c:ext>
              </c:extLst>
            </c:dLbl>
            <c:dLbl>
              <c:idx val="2"/>
              <c:tx>
                <c:rich>
                  <a:bodyPr/>
                  <a:lstStyle/>
                  <a:p>
                    <a:fld id="{6FA7027C-900E-4B1F-B5AC-433A1D839453}"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9E3C-4FF8-A2F5-C4633F9721F2}"/>
                </c:ext>
              </c:extLst>
            </c:dLbl>
            <c:dLbl>
              <c:idx val="3"/>
              <c:tx>
                <c:rich>
                  <a:bodyPr/>
                  <a:lstStyle/>
                  <a:p>
                    <a:fld id="{385B7FCD-0B44-4B27-875F-A338854F33EF}"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9E3C-4FF8-A2F5-C4633F9721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B3596"/>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Sustentação!$C$6:$C$9</c:f>
              <c:strCache>
                <c:ptCount val="4"/>
                <c:pt idx="0">
                  <c:v>Thunderbolts</c:v>
                </c:pt>
                <c:pt idx="1">
                  <c:v>Gestão Enturmação</c:v>
                </c:pt>
                <c:pt idx="2">
                  <c:v>Gestor de Unidades</c:v>
                </c:pt>
                <c:pt idx="3">
                  <c:v>Gestão Acadêmica</c:v>
                </c:pt>
              </c:strCache>
            </c:strRef>
          </c:cat>
          <c:val>
            <c:numRef>
              <c:f>Sustentação!$E$6:$E$9</c:f>
              <c:numCache>
                <c:formatCode>General</c:formatCode>
                <c:ptCount val="4"/>
                <c:pt idx="0">
                  <c:v>51</c:v>
                </c:pt>
                <c:pt idx="1">
                  <c:v>47</c:v>
                </c:pt>
                <c:pt idx="2">
                  <c:v>66</c:v>
                </c:pt>
                <c:pt idx="3">
                  <c:v>23</c:v>
                </c:pt>
              </c:numCache>
            </c:numRef>
          </c:val>
          <c:extLst>
            <c:ext xmlns:c15="http://schemas.microsoft.com/office/drawing/2012/chart" uri="{02D57815-91ED-43cb-92C2-25804820EDAC}">
              <c15:datalabelsRange>
                <c15:f>Sustentação!#REF!</c15:f>
                <c15:dlblRangeCache>
                  <c:ptCount val="1"/>
                  <c:pt idx="0">
                    <c:v>#REF!</c:v>
                  </c:pt>
                </c15:dlblRangeCache>
              </c15:datalabelsRange>
            </c:ext>
            <c:ext xmlns:c16="http://schemas.microsoft.com/office/drawing/2014/chart" uri="{C3380CC4-5D6E-409C-BE32-E72D297353CC}">
              <c16:uniqueId val="{00000003-9E3C-4FF8-A2F5-C4633F9721F2}"/>
            </c:ext>
          </c:extLst>
        </c:ser>
        <c:ser>
          <c:idx val="0"/>
          <c:order val="1"/>
          <c:tx>
            <c:strRef>
              <c:f>Sustentação!$D$5</c:f>
              <c:strCache>
                <c:ptCount val="1"/>
                <c:pt idx="0">
                  <c:v>Realizado</c:v>
                </c:pt>
              </c:strCache>
            </c:strRef>
          </c:tx>
          <c:spPr>
            <a:solidFill>
              <a:srgbClr val="FFAF00"/>
            </a:solidFill>
            <a:ln>
              <a:noFill/>
            </a:ln>
            <a:effectLst/>
          </c:spPr>
          <c:invertIfNegative val="0"/>
          <c:dLbls>
            <c:dLbl>
              <c:idx val="0"/>
              <c:tx>
                <c:rich>
                  <a:bodyPr/>
                  <a:lstStyle/>
                  <a:p>
                    <a:fld id="{82FC06CB-5527-43BF-8F79-62581367D78C}"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E3C-4FF8-A2F5-C4633F9721F2}"/>
                </c:ext>
              </c:extLst>
            </c:dLbl>
            <c:dLbl>
              <c:idx val="1"/>
              <c:tx>
                <c:rich>
                  <a:bodyPr/>
                  <a:lstStyle/>
                  <a:p>
                    <a:fld id="{CC8E4FFF-2859-4BD9-888A-A845E1847457}"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E3C-4FF8-A2F5-C4633F9721F2}"/>
                </c:ext>
              </c:extLst>
            </c:dLbl>
            <c:dLbl>
              <c:idx val="2"/>
              <c:tx>
                <c:rich>
                  <a:bodyPr/>
                  <a:lstStyle/>
                  <a:p>
                    <a:fld id="{7A7FEC5A-5354-4E3D-B219-F4709BF51321}"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E3C-4FF8-A2F5-C4633F9721F2}"/>
                </c:ext>
              </c:extLst>
            </c:dLbl>
            <c:dLbl>
              <c:idx val="3"/>
              <c:tx>
                <c:rich>
                  <a:bodyPr/>
                  <a:lstStyle/>
                  <a:p>
                    <a:fld id="{9709C523-1DC4-4E6E-B7B5-BBC21C32A12B}" type="VALUE">
                      <a:rPr lang="en-US"/>
                      <a:pPr/>
                      <a:t>[VALOR]</a:t>
                    </a:fld>
                    <a:endParaRPr lang="pt-B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E3C-4FF8-A2F5-C4633F9721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B3596"/>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Sustentação!$C$6:$C$9</c:f>
              <c:strCache>
                <c:ptCount val="4"/>
                <c:pt idx="0">
                  <c:v>Thunderbolts</c:v>
                </c:pt>
                <c:pt idx="1">
                  <c:v>Gestão Enturmação</c:v>
                </c:pt>
                <c:pt idx="2">
                  <c:v>Gestor de Unidades</c:v>
                </c:pt>
                <c:pt idx="3">
                  <c:v>Gestão Acadêmica</c:v>
                </c:pt>
              </c:strCache>
            </c:strRef>
          </c:cat>
          <c:val>
            <c:numRef>
              <c:f>Sustentação!$D$6:$D$9</c:f>
              <c:numCache>
                <c:formatCode>General</c:formatCode>
                <c:ptCount val="4"/>
                <c:pt idx="0">
                  <c:v>96</c:v>
                </c:pt>
                <c:pt idx="1">
                  <c:v>60</c:v>
                </c:pt>
                <c:pt idx="2">
                  <c:v>67</c:v>
                </c:pt>
                <c:pt idx="3">
                  <c:v>105</c:v>
                </c:pt>
              </c:numCache>
            </c:numRef>
          </c:val>
          <c:extLst>
            <c:ext xmlns:c15="http://schemas.microsoft.com/office/drawing/2012/chart" uri="{02D57815-91ED-43cb-92C2-25804820EDAC}">
              <c15:datalabelsRange>
                <c15:f>Sustentação!#REF!</c15:f>
                <c15:dlblRangeCache>
                  <c:ptCount val="1"/>
                  <c:pt idx="0">
                    <c:v>#REF!</c:v>
                  </c:pt>
                </c15:dlblRangeCache>
              </c15:datalabelsRange>
            </c:ext>
            <c:ext xmlns:c16="http://schemas.microsoft.com/office/drawing/2014/chart" uri="{C3380CC4-5D6E-409C-BE32-E72D297353CC}">
              <c16:uniqueId val="{00000000-9E3C-4FF8-A2F5-C4633F9721F2}"/>
            </c:ext>
          </c:extLst>
        </c:ser>
        <c:dLbls>
          <c:dLblPos val="outEnd"/>
          <c:showLegendKey val="0"/>
          <c:showVal val="1"/>
          <c:showCatName val="0"/>
          <c:showSerName val="0"/>
          <c:showPercent val="0"/>
          <c:showBubbleSize val="0"/>
        </c:dLbls>
        <c:gapWidth val="100"/>
        <c:overlap val="-50"/>
        <c:axId val="994458415"/>
        <c:axId val="994453615"/>
      </c:barChart>
      <c:catAx>
        <c:axId val="9944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ontserrat Medium" panose="00000600000000000000" pitchFamily="2" charset="0"/>
                <a:ea typeface="+mn-ea"/>
                <a:cs typeface="+mn-cs"/>
              </a:defRPr>
            </a:pPr>
            <a:endParaRPr lang="pt-BR"/>
          </a:p>
        </c:txPr>
        <c:crossAx val="994453615"/>
        <c:crosses val="autoZero"/>
        <c:auto val="1"/>
        <c:lblAlgn val="ctr"/>
        <c:lblOffset val="100"/>
        <c:noMultiLvlLbl val="0"/>
      </c:catAx>
      <c:valAx>
        <c:axId val="994453615"/>
        <c:scaling>
          <c:orientation val="minMax"/>
        </c:scaling>
        <c:delete val="1"/>
        <c:axPos val="l"/>
        <c:numFmt formatCode="General" sourceLinked="1"/>
        <c:majorTickMark val="none"/>
        <c:minorTickMark val="none"/>
        <c:tickLblPos val="nextTo"/>
        <c:crossAx val="99445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Histórico</a:t>
            </a:r>
            <a:r>
              <a:rPr lang="pt-BR" sz="11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do % de Suporte</a:t>
            </a:r>
            <a:endParaRPr lang="pt-BR" sz="11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675909823147801E-2"/>
          <c:y val="3.2989683580445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pt-BR"/>
        </a:p>
      </c:txPr>
    </c:title>
    <c:autoTitleDeleted val="0"/>
    <c:plotArea>
      <c:layout/>
      <c:barChart>
        <c:barDir val="col"/>
        <c:grouping val="clustered"/>
        <c:varyColors val="0"/>
        <c:ser>
          <c:idx val="1"/>
          <c:order val="0"/>
          <c:tx>
            <c:strRef>
              <c:f>Sustentação!$E$37</c:f>
              <c:strCache>
                <c:ptCount val="1"/>
                <c:pt idx="0">
                  <c:v>PI 2/26</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Sustentação!$C$38:$C$42</c:f>
              <c:strCache>
                <c:ptCount val="5"/>
                <c:pt idx="0">
                  <c:v>Thunderbolts</c:v>
                </c:pt>
                <c:pt idx="1">
                  <c:v>Gestão Enturmação</c:v>
                </c:pt>
                <c:pt idx="2">
                  <c:v>Gestor de Unidades</c:v>
                </c:pt>
                <c:pt idx="3">
                  <c:v>Gestão Acadêmica</c:v>
                </c:pt>
                <c:pt idx="4">
                  <c:v>JORNADA</c:v>
                </c:pt>
              </c:strCache>
            </c:strRef>
          </c:cat>
          <c:val>
            <c:numRef>
              <c:f>Sustentação!$E$38:$E$42</c:f>
              <c:numCache>
                <c:formatCode>0%</c:formatCode>
                <c:ptCount val="5"/>
                <c:pt idx="0">
                  <c:v>0</c:v>
                </c:pt>
                <c:pt idx="1">
                  <c:v>0</c:v>
                </c:pt>
                <c:pt idx="2">
                  <c:v>0</c:v>
                </c:pt>
                <c:pt idx="3">
                  <c:v>0.01</c:v>
                </c:pt>
                <c:pt idx="4">
                  <c:v>0</c:v>
                </c:pt>
              </c:numCache>
            </c:numRef>
          </c:val>
          <c:extLst>
            <c:ext xmlns:c16="http://schemas.microsoft.com/office/drawing/2014/chart" uri="{C3380CC4-5D6E-409C-BE32-E72D297353CC}">
              <c16:uniqueId val="{00000000-5670-48BA-AE0C-8FF5A261DFA8}"/>
            </c:ext>
          </c:extLst>
        </c:ser>
        <c:ser>
          <c:idx val="2"/>
          <c:order val="1"/>
          <c:tx>
            <c:strRef>
              <c:f>Sustentação!$G$37</c:f>
              <c:strCache>
                <c:ptCount val="1"/>
                <c:pt idx="0">
                  <c:v>PI 3/26</c:v>
                </c:pt>
              </c:strCache>
            </c:strRef>
          </c:tx>
          <c:spPr>
            <a:solidFill>
              <a:srgbClr val="FFA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Sustentação!$C$38:$C$42</c:f>
              <c:strCache>
                <c:ptCount val="5"/>
                <c:pt idx="0">
                  <c:v>Thunderbolts</c:v>
                </c:pt>
                <c:pt idx="1">
                  <c:v>Gestão Enturmação</c:v>
                </c:pt>
                <c:pt idx="2">
                  <c:v>Gestor de Unidades</c:v>
                </c:pt>
                <c:pt idx="3">
                  <c:v>Gestão Acadêmica</c:v>
                </c:pt>
                <c:pt idx="4">
                  <c:v>JORNADA</c:v>
                </c:pt>
              </c:strCache>
            </c:strRef>
          </c:cat>
          <c:val>
            <c:numRef>
              <c:f>Sustentação!$G$38:$G$42</c:f>
              <c:numCache>
                <c:formatCode>0%</c:formatCode>
                <c:ptCount val="5"/>
                <c:pt idx="0">
                  <c:v>0</c:v>
                </c:pt>
                <c:pt idx="1">
                  <c:v>2.3622047244094488E-2</c:v>
                </c:pt>
                <c:pt idx="2">
                  <c:v>0</c:v>
                </c:pt>
                <c:pt idx="3">
                  <c:v>4.472843450479233E-2</c:v>
                </c:pt>
                <c:pt idx="4">
                  <c:v>1.7497812773403325E-2</c:v>
                </c:pt>
              </c:numCache>
            </c:numRef>
          </c:val>
          <c:extLst>
            <c:ext xmlns:c16="http://schemas.microsoft.com/office/drawing/2014/chart" uri="{C3380CC4-5D6E-409C-BE32-E72D297353CC}">
              <c16:uniqueId val="{00000001-5670-48BA-AE0C-8FF5A261DFA8}"/>
            </c:ext>
          </c:extLst>
        </c:ser>
        <c:dLbls>
          <c:dLblPos val="outEnd"/>
          <c:showLegendKey val="0"/>
          <c:showVal val="1"/>
          <c:showCatName val="0"/>
          <c:showSerName val="0"/>
          <c:showPercent val="0"/>
          <c:showBubbleSize val="0"/>
        </c:dLbls>
        <c:gapWidth val="100"/>
        <c:overlap val="-50"/>
        <c:axId val="994458415"/>
        <c:axId val="994453615"/>
      </c:barChart>
      <c:catAx>
        <c:axId val="9944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94453615"/>
        <c:crosses val="autoZero"/>
        <c:auto val="1"/>
        <c:lblAlgn val="ctr"/>
        <c:lblOffset val="100"/>
        <c:noMultiLvlLbl val="0"/>
      </c:catAx>
      <c:valAx>
        <c:axId val="994453615"/>
        <c:scaling>
          <c:orientation val="minMax"/>
        </c:scaling>
        <c:delete val="1"/>
        <c:axPos val="l"/>
        <c:numFmt formatCode="0%" sourceLinked="1"/>
        <c:majorTickMark val="none"/>
        <c:minorTickMark val="none"/>
        <c:tickLblPos val="nextTo"/>
        <c:crossAx val="994458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_xlchart.v5.1</cx:f>
      </cx:strDim>
      <cx:numDim type="val">
        <cx:f dir="row">_xlchart.v5.2</cx:f>
      </cx:numDim>
    </cx:data>
  </cx:chartData>
  <cx:chart>
    <cx:title pos="t" align="ctr" overlay="0">
      <cx:tx>
        <cx:rich>
          <a:bodyPr spcFirstLastPara="1" vertOverflow="ellipsis" horzOverflow="overflow" wrap="square" lIns="0" tIns="0" rIns="0" bIns="0" anchor="ctr" anchorCtr="1"/>
          <a:lstStyle/>
          <a:p>
            <a:pPr rtl="0">
              <a:defRPr sz="1100">
                <a:latin typeface="Calibri" panose="020F0502020204030204" pitchFamily="34" charset="0"/>
                <a:ea typeface="Calibri" panose="020F0502020204030204" pitchFamily="34" charset="0"/>
                <a:cs typeface="Calibri" panose="020F0502020204030204" pitchFamily="34" charset="0"/>
              </a:defRPr>
            </a:pPr>
            <a:r>
              <a:rPr lang="pt-BR" sz="1100" b="1" i="0" baseline="0">
                <a:effectLst/>
                <a:latin typeface="Calibri" panose="020F0502020204030204" pitchFamily="34" charset="0"/>
                <a:ea typeface="Calibri" panose="020F0502020204030204" pitchFamily="34" charset="0"/>
                <a:cs typeface="Calibri" panose="020F0502020204030204" pitchFamily="34" charset="0"/>
              </a:rPr>
              <a:t>Story Point - Débitos Tecnicos - Planejados na PI</a:t>
            </a:r>
            <a:endParaRPr lang="pt-BR" sz="1100">
              <a:effectLst/>
              <a:latin typeface="Calibri" panose="020F0502020204030204" pitchFamily="34" charset="0"/>
              <a:ea typeface="Calibri" panose="020F0502020204030204" pitchFamily="34" charset="0"/>
              <a:cs typeface="Calibri" panose="020F0502020204030204" pitchFamily="34" charset="0"/>
            </a:endParaRPr>
          </a:p>
        </cx:rich>
      </cx:tx>
    </cx:title>
    <cx:plotArea>
      <cx:plotAreaRegion>
        <cx:series layoutId="waterfall" uniqueId="{5942C384-5233-48E6-A175-83532BC0DC6D}" formatIdx="0">
          <cx:tx>
            <cx:txData>
              <cx:f>_xlchart.v5.0</cx:f>
              <cx:v>Story Points</cx:v>
            </cx:txData>
          </cx:tx>
          <cx:dataPt idx="0">
            <cx:spPr>
              <a:ln>
                <a:noFill/>
              </a:ln>
            </cx:spPr>
          </cx:dataPt>
          <cx:dataPt idx="1">
            <cx:spPr>
              <a:ln>
                <a:noFill/>
              </a:ln>
            </cx:spPr>
          </cx:dataPt>
          <cx:dataPt idx="2">
            <cx:spPr>
              <a:ln>
                <a:noFill/>
              </a:ln>
            </cx:spPr>
          </cx:dataPt>
          <cx:dataPt idx="3">
            <cx:spPr>
              <a:ln>
                <a:noFill/>
              </a:ln>
            </cx:spPr>
          </cx:dataPt>
          <cx:dataLabels pos="ctr">
            <cx:txPr>
              <a:bodyPr spcFirstLastPara="1" vertOverflow="ellipsis" horzOverflow="overflow" wrap="square" lIns="0" tIns="0" rIns="0" bIns="0" anchor="ctr" anchorCtr="1"/>
              <a:lstStyle/>
              <a:p>
                <a:pPr algn="ctr" rtl="0">
                  <a:defRPr sz="1100" b="1">
                    <a:solidFill>
                      <a:schemeClr val="bg1"/>
                    </a:solidFill>
                  </a:defRPr>
                </a:pPr>
                <a:endParaRPr lang="pt-BR" sz="1100" b="1" i="0" u="none" strike="noStrike" baseline="0">
                  <a:solidFill>
                    <a:schemeClr val="bg1"/>
                  </a:solidFill>
                  <a:latin typeface="Aptos Narrow" panose="02110004020202020204"/>
                </a:endParaRPr>
              </a:p>
            </cx:txPr>
            <cx:visibility seriesName="0" categoryName="0" value="1"/>
            <cx:separator>, </cx:separator>
          </cx:dataLabels>
          <cx:dataId val="0"/>
          <cx:layoutPr>
            <cx:visibility connectorLines="1"/>
            <cx:subtotals>
              <cx:idx val="0"/>
              <cx:idx val="1"/>
            </cx:subtotals>
          </cx:layoutPr>
        </cx:series>
      </cx:plotAreaRegion>
      <cx:axis id="0">
        <cx:catScaling gapWidth="0.5"/>
        <cx:tickLabels/>
      </cx:axis>
      <cx:axis id="1" hidden="1">
        <cx:valScaling/>
        <cx:tickLabels/>
      </cx:axis>
    </cx:plotArea>
  </cx:chart>
  <cx:spPr>
    <a:ln>
      <a:solidFill>
        <a:schemeClr val="bg1">
          <a:lumMod val="75000"/>
        </a:schemeClr>
      </a:solidFill>
    </a:ln>
  </cx:spPr>
  <cx:fmtOvrs>
    <cx:fmtOvr idx="2">
      <cx:spPr>
        <a:solidFill>
          <a:srgbClr val="FFAF00"/>
        </a:solidFill>
      </cx:spPr>
    </cx:fmtOvr>
    <cx:fmtOvr idx="1">
      <cx:spPr>
        <a:solidFill>
          <a:srgbClr val="9335F5"/>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absolute">
    <xdr:from>
      <xdr:col>0</xdr:col>
      <xdr:colOff>135255</xdr:colOff>
      <xdr:row>14</xdr:row>
      <xdr:rowOff>22859</xdr:rowOff>
    </xdr:from>
    <xdr:to>
      <xdr:col>10</xdr:col>
      <xdr:colOff>324117</xdr:colOff>
      <xdr:row>36</xdr:row>
      <xdr:rowOff>136619</xdr:rowOff>
    </xdr:to>
    <xdr:graphicFrame macro="">
      <xdr:nvGraphicFramePr>
        <xdr:cNvPr id="2" name="Gráfico 1">
          <a:extLst>
            <a:ext uri="{FF2B5EF4-FFF2-40B4-BE49-F238E27FC236}">
              <a16:creationId xmlns:a16="http://schemas.microsoft.com/office/drawing/2014/main" id="{46C58B7B-E7AE-4AF2-976F-3C0DBEB47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155572</xdr:colOff>
      <xdr:row>14</xdr:row>
      <xdr:rowOff>19049</xdr:rowOff>
    </xdr:from>
    <xdr:to>
      <xdr:col>8</xdr:col>
      <xdr:colOff>3347722</xdr:colOff>
      <xdr:row>36</xdr:row>
      <xdr:rowOff>148049</xdr:rowOff>
    </xdr:to>
    <xdr:graphicFrame macro="">
      <xdr:nvGraphicFramePr>
        <xdr:cNvPr id="2" name="Gráfico 1">
          <a:extLst>
            <a:ext uri="{FF2B5EF4-FFF2-40B4-BE49-F238E27FC236}">
              <a16:creationId xmlns:a16="http://schemas.microsoft.com/office/drawing/2014/main" id="{ECDCFD79-7D0B-4934-ABE8-917114940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180974</xdr:colOff>
      <xdr:row>14</xdr:row>
      <xdr:rowOff>152400</xdr:rowOff>
    </xdr:from>
    <xdr:to>
      <xdr:col>8</xdr:col>
      <xdr:colOff>1956149</xdr:colOff>
      <xdr:row>21</xdr:row>
      <xdr:rowOff>42900</xdr:rowOff>
    </xdr:to>
    <xdr:graphicFrame macro="">
      <xdr:nvGraphicFramePr>
        <xdr:cNvPr id="5" name="Gráfico 4">
          <a:extLst>
            <a:ext uri="{FF2B5EF4-FFF2-40B4-BE49-F238E27FC236}">
              <a16:creationId xmlns:a16="http://schemas.microsoft.com/office/drawing/2014/main" id="{2CB86FC2-8388-4243-ADC3-46809838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166685</xdr:colOff>
      <xdr:row>21</xdr:row>
      <xdr:rowOff>171450</xdr:rowOff>
    </xdr:from>
    <xdr:to>
      <xdr:col>8</xdr:col>
      <xdr:colOff>1401860</xdr:colOff>
      <xdr:row>36</xdr:row>
      <xdr:rowOff>103950</xdr:rowOff>
    </xdr:to>
    <xdr:graphicFrame macro="">
      <xdr:nvGraphicFramePr>
        <xdr:cNvPr id="4" name="Gráfico 3">
          <a:extLst>
            <a:ext uri="{FF2B5EF4-FFF2-40B4-BE49-F238E27FC236}">
              <a16:creationId xmlns:a16="http://schemas.microsoft.com/office/drawing/2014/main" id="{8B48FF6B-7ED3-8307-D26F-9C9C62BD8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88244</xdr:colOff>
      <xdr:row>10</xdr:row>
      <xdr:rowOff>56029</xdr:rowOff>
    </xdr:from>
    <xdr:to>
      <xdr:col>9</xdr:col>
      <xdr:colOff>502583</xdr:colOff>
      <xdr:row>28</xdr:row>
      <xdr:rowOff>15688</xdr:rowOff>
    </xdr:to>
    <xdr:graphicFrame macro="">
      <xdr:nvGraphicFramePr>
        <xdr:cNvPr id="2" name="Gráfico 1">
          <a:extLst>
            <a:ext uri="{FF2B5EF4-FFF2-40B4-BE49-F238E27FC236}">
              <a16:creationId xmlns:a16="http://schemas.microsoft.com/office/drawing/2014/main" id="{87CA7460-82BA-4A8E-B1A1-1D9AEEAB3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13</xdr:row>
      <xdr:rowOff>180974</xdr:rowOff>
    </xdr:from>
    <xdr:to>
      <xdr:col>8</xdr:col>
      <xdr:colOff>2853079</xdr:colOff>
      <xdr:row>33</xdr:row>
      <xdr:rowOff>78974</xdr:rowOff>
    </xdr:to>
    <xdr:graphicFrame macro="">
      <xdr:nvGraphicFramePr>
        <xdr:cNvPr id="4" name="Gráfico 3">
          <a:extLst>
            <a:ext uri="{FF2B5EF4-FFF2-40B4-BE49-F238E27FC236}">
              <a16:creationId xmlns:a16="http://schemas.microsoft.com/office/drawing/2014/main" id="{CE5B6FC9-741A-4A1D-9309-AA3C2F1E4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142667</xdr:colOff>
      <xdr:row>16</xdr:row>
      <xdr:rowOff>61629</xdr:rowOff>
    </xdr:from>
    <xdr:to>
      <xdr:col>2</xdr:col>
      <xdr:colOff>981075</xdr:colOff>
      <xdr:row>32</xdr:row>
      <xdr:rowOff>102384</xdr:rowOff>
    </xdr:to>
    <xdr:grpSp>
      <xdr:nvGrpSpPr>
        <xdr:cNvPr id="23" name="Agrupar 22">
          <a:extLst>
            <a:ext uri="{FF2B5EF4-FFF2-40B4-BE49-F238E27FC236}">
              <a16:creationId xmlns:a16="http://schemas.microsoft.com/office/drawing/2014/main" id="{1C21028E-CF27-E58D-C19A-3DC3E2D0A2C2}"/>
            </a:ext>
          </a:extLst>
        </xdr:cNvPr>
        <xdr:cNvGrpSpPr/>
      </xdr:nvGrpSpPr>
      <xdr:grpSpPr>
        <a:xfrm>
          <a:off x="394713" y="2992398"/>
          <a:ext cx="2139670" cy="2948078"/>
          <a:chOff x="4831372" y="221273"/>
          <a:chExt cx="2091104" cy="3632535"/>
        </a:xfrm>
      </xdr:grpSpPr>
      <xdr:graphicFrame macro="">
        <xdr:nvGraphicFramePr>
          <xdr:cNvPr id="3" name="Gráfico 2">
            <a:extLst>
              <a:ext uri="{FF2B5EF4-FFF2-40B4-BE49-F238E27FC236}">
                <a16:creationId xmlns:a16="http://schemas.microsoft.com/office/drawing/2014/main" id="{1D9BA285-A57D-FEF9-AE6E-7ED49772A77F}"/>
              </a:ext>
            </a:extLst>
          </xdr:cNvPr>
          <xdr:cNvGraphicFramePr/>
        </xdr:nvGraphicFramePr>
        <xdr:xfrm>
          <a:off x="4831372" y="221273"/>
          <a:ext cx="2091104" cy="363253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8" name="Agrupar 7">
            <a:extLst>
              <a:ext uri="{FF2B5EF4-FFF2-40B4-BE49-F238E27FC236}">
                <a16:creationId xmlns:a16="http://schemas.microsoft.com/office/drawing/2014/main" id="{4A234425-2FF0-25EC-3E41-9A6B6771EC73}"/>
              </a:ext>
            </a:extLst>
          </xdr:cNvPr>
          <xdr:cNvGrpSpPr/>
        </xdr:nvGrpSpPr>
        <xdr:grpSpPr>
          <a:xfrm>
            <a:off x="5154543" y="904875"/>
            <a:ext cx="636836" cy="781050"/>
            <a:chOff x="5162549" y="904875"/>
            <a:chExt cx="638175" cy="781050"/>
          </a:xfrm>
        </xdr:grpSpPr>
        <xdr:sp macro="" textlink="">
          <xdr:nvSpPr>
            <xdr:cNvPr id="4" name="Elipse 3">
              <a:extLst>
                <a:ext uri="{FF2B5EF4-FFF2-40B4-BE49-F238E27FC236}">
                  <a16:creationId xmlns:a16="http://schemas.microsoft.com/office/drawing/2014/main" id="{56825A6E-F639-1C73-5A90-64ABD99F1B11}"/>
                </a:ext>
              </a:extLst>
            </xdr:cNvPr>
            <xdr:cNvSpPr/>
          </xdr:nvSpPr>
          <xdr:spPr>
            <a:xfrm>
              <a:off x="5230391" y="904875"/>
              <a:ext cx="502491" cy="561975"/>
            </a:xfrm>
            <a:prstGeom prst="ellipse">
              <a:avLst/>
            </a:prstGeom>
            <a:solidFill>
              <a:srgbClr val="E4E7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p>
          </xdr:txBody>
        </xdr:sp>
        <xdr:sp macro="" textlink="$F$4">
          <xdr:nvSpPr>
            <xdr:cNvPr id="6" name="CaixaDeTexto 5">
              <a:extLst>
                <a:ext uri="{FF2B5EF4-FFF2-40B4-BE49-F238E27FC236}">
                  <a16:creationId xmlns:a16="http://schemas.microsoft.com/office/drawing/2014/main" id="{CD80D7BB-E450-DEB5-4F1E-81D428519984}"/>
                </a:ext>
              </a:extLst>
            </xdr:cNvPr>
            <xdr:cNvSpPr txBox="1"/>
          </xdr:nvSpPr>
          <xdr:spPr>
            <a:xfrm>
              <a:off x="5211156" y="1039367"/>
              <a:ext cx="54096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2729BA-4143-471A-9200-FDD0C8CFF2DB}" type="TxLink">
                <a:rPr lang="en-US" sz="1200" b="1" i="0" u="none" strike="noStrike">
                  <a:solidFill>
                    <a:srgbClr val="000000"/>
                  </a:solidFill>
                  <a:latin typeface="+mn-lt"/>
                </a:rPr>
                <a:pPr algn="ctr"/>
                <a:t>374</a:t>
              </a:fld>
              <a:endParaRPr lang="pt-BR" sz="1200" b="1">
                <a:latin typeface="+mn-lt"/>
              </a:endParaRPr>
            </a:p>
          </xdr:txBody>
        </xdr:sp>
        <xdr:sp macro="" textlink="$F$4">
          <xdr:nvSpPr>
            <xdr:cNvPr id="7" name="CaixaDeTexto 6">
              <a:extLst>
                <a:ext uri="{FF2B5EF4-FFF2-40B4-BE49-F238E27FC236}">
                  <a16:creationId xmlns:a16="http://schemas.microsoft.com/office/drawing/2014/main" id="{31A7401C-3DF9-4898-86AF-27870F5651A0}"/>
                </a:ext>
              </a:extLst>
            </xdr:cNvPr>
            <xdr:cNvSpPr txBox="1"/>
          </xdr:nvSpPr>
          <xdr:spPr>
            <a:xfrm>
              <a:off x="5162549" y="1381125"/>
              <a:ext cx="638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900" b="0">
                  <a:latin typeface="+mn-lt"/>
                </a:rPr>
                <a:t>Pontos</a:t>
              </a:r>
              <a:endParaRPr lang="pt-BR" sz="1000" b="0">
                <a:latin typeface="+mn-lt"/>
              </a:endParaRPr>
            </a:p>
          </xdr:txBody>
        </xdr:sp>
      </xdr:grpSp>
    </xdr:grpSp>
    <xdr:clientData/>
  </xdr:twoCellAnchor>
  <xdr:twoCellAnchor>
    <xdr:from>
      <xdr:col>6</xdr:col>
      <xdr:colOff>933450</xdr:colOff>
      <xdr:row>3</xdr:row>
      <xdr:rowOff>142875</xdr:rowOff>
    </xdr:from>
    <xdr:to>
      <xdr:col>12</xdr:col>
      <xdr:colOff>381000</xdr:colOff>
      <xdr:row>8</xdr:row>
      <xdr:rowOff>0</xdr:rowOff>
    </xdr:to>
    <xdr:sp macro="" textlink="">
      <xdr:nvSpPr>
        <xdr:cNvPr id="2" name="CaixaDeTexto 1">
          <a:extLst>
            <a:ext uri="{FF2B5EF4-FFF2-40B4-BE49-F238E27FC236}">
              <a16:creationId xmlns:a16="http://schemas.microsoft.com/office/drawing/2014/main" id="{8F9C3875-66A1-E1F6-8E77-1A44351D2A2A}"/>
            </a:ext>
          </a:extLst>
        </xdr:cNvPr>
        <xdr:cNvSpPr txBox="1"/>
      </xdr:nvSpPr>
      <xdr:spPr>
        <a:xfrm>
          <a:off x="5248275" y="714375"/>
          <a:ext cx="340995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Incluir como obsevação no slide:</a:t>
          </a:r>
          <a:br>
            <a:rPr lang="pt-BR" sz="1100"/>
          </a:br>
          <a:r>
            <a:rPr lang="pt-BR" sz="1100" i="1"/>
            <a:t>58 itens</a:t>
          </a:r>
          <a:r>
            <a:rPr lang="pt-BR" sz="1100" i="1" baseline="0"/>
            <a:t> totalizando 82 </a:t>
          </a:r>
          <a:r>
            <a:rPr lang="pt-BR" sz="1100" i="1"/>
            <a:t>pontos que não estão vinculados a épicos. Destes 56 itens - totalizando 80 pontos - já foram</a:t>
          </a:r>
          <a:r>
            <a:rPr lang="pt-BR" sz="1100" i="1" baseline="0"/>
            <a:t> entregues.</a:t>
          </a:r>
          <a:endParaRPr lang="pt-BR" sz="1100" i="1"/>
        </a:p>
      </xdr:txBody>
    </xdr:sp>
    <xdr:clientData/>
  </xdr:twoCellAnchor>
  <xdr:twoCellAnchor>
    <xdr:from>
      <xdr:col>2</xdr:col>
      <xdr:colOff>1263773</xdr:colOff>
      <xdr:row>16</xdr:row>
      <xdr:rowOff>78521</xdr:rowOff>
    </xdr:from>
    <xdr:to>
      <xdr:col>8</xdr:col>
      <xdr:colOff>180120</xdr:colOff>
      <xdr:row>33</xdr:row>
      <xdr:rowOff>5252</xdr:rowOff>
    </xdr:to>
    <xdr:grpSp>
      <xdr:nvGrpSpPr>
        <xdr:cNvPr id="5" name="Agrupar 4">
          <a:extLst>
            <a:ext uri="{FF2B5EF4-FFF2-40B4-BE49-F238E27FC236}">
              <a16:creationId xmlns:a16="http://schemas.microsoft.com/office/drawing/2014/main" id="{95B8BDAF-ADA7-51A6-E994-A166F1F3DA7C}"/>
            </a:ext>
          </a:extLst>
        </xdr:cNvPr>
        <xdr:cNvGrpSpPr/>
      </xdr:nvGrpSpPr>
      <xdr:grpSpPr>
        <a:xfrm>
          <a:off x="2817081" y="3009290"/>
          <a:ext cx="3230439" cy="3015762"/>
          <a:chOff x="2835398" y="6403121"/>
          <a:chExt cx="3116872" cy="3165231"/>
        </a:xfrm>
      </xdr:grpSpPr>
      <xdr:graphicFrame macro="">
        <xdr:nvGraphicFramePr>
          <xdr:cNvPr id="29" name="Gráfico 28">
            <a:extLst>
              <a:ext uri="{FF2B5EF4-FFF2-40B4-BE49-F238E27FC236}">
                <a16:creationId xmlns:a16="http://schemas.microsoft.com/office/drawing/2014/main" id="{83A97F81-92A5-41BA-B8A7-D715FE676B38}"/>
              </a:ext>
            </a:extLst>
          </xdr:cNvPr>
          <xdr:cNvGraphicFramePr>
            <a:graphicFrameLocks/>
          </xdr:cNvGraphicFramePr>
        </xdr:nvGraphicFramePr>
        <xdr:xfrm>
          <a:off x="2835398" y="6403121"/>
          <a:ext cx="3116872" cy="3165231"/>
        </xdr:xfrm>
        <a:graphic>
          <a:graphicData uri="http://schemas.openxmlformats.org/drawingml/2006/chart">
            <c:chart xmlns:c="http://schemas.openxmlformats.org/drawingml/2006/chart" xmlns:r="http://schemas.openxmlformats.org/officeDocument/2006/relationships" r:id="rId2"/>
          </a:graphicData>
        </a:graphic>
      </xdr:graphicFrame>
      <xdr:sp macro="" textlink="$E$8">
        <xdr:nvSpPr>
          <xdr:cNvPr id="17" name="CaixaDeTexto 16">
            <a:extLst>
              <a:ext uri="{FF2B5EF4-FFF2-40B4-BE49-F238E27FC236}">
                <a16:creationId xmlns:a16="http://schemas.microsoft.com/office/drawing/2014/main" id="{368A8988-61CA-6B5B-E29E-975970096EF2}"/>
              </a:ext>
            </a:extLst>
          </xdr:cNvPr>
          <xdr:cNvSpPr txBox="1"/>
        </xdr:nvSpPr>
        <xdr:spPr>
          <a:xfrm>
            <a:off x="5168630" y="6953081"/>
            <a:ext cx="456854" cy="18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CD55A9-9F9F-478C-A408-C8EDCE768D0B}" type="TxLink">
              <a:rPr lang="en-US" sz="1050" b="1" i="0" u="none" strike="noStrike">
                <a:solidFill>
                  <a:srgbClr val="6B3596"/>
                </a:solidFill>
                <a:latin typeface="Aptos Narrow"/>
              </a:rPr>
              <a:pPr algn="ctr"/>
              <a:t>133</a:t>
            </a:fld>
            <a:endParaRPr lang="pt-BR" sz="1050" b="1">
              <a:solidFill>
                <a:srgbClr val="6B3596"/>
              </a:solidFill>
              <a:latin typeface="+mn-lt"/>
            </a:endParaRPr>
          </a:p>
        </xdr:txBody>
      </xdr:sp>
      <xdr:sp macro="" textlink="$D$8">
        <xdr:nvSpPr>
          <xdr:cNvPr id="15" name="CaixaDeTexto 14">
            <a:extLst>
              <a:ext uri="{FF2B5EF4-FFF2-40B4-BE49-F238E27FC236}">
                <a16:creationId xmlns:a16="http://schemas.microsoft.com/office/drawing/2014/main" id="{F93363F8-45B0-6651-BF37-7C88A594F742}"/>
              </a:ext>
            </a:extLst>
          </xdr:cNvPr>
          <xdr:cNvSpPr txBox="1"/>
        </xdr:nvSpPr>
        <xdr:spPr>
          <a:xfrm>
            <a:off x="4302669" y="8307961"/>
            <a:ext cx="336393" cy="18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89D1A1-F82D-40B6-B974-68ACFAD2EBC1}" type="TxLink">
              <a:rPr lang="en-US" sz="1050" b="1" i="0" u="none" strike="noStrike">
                <a:solidFill>
                  <a:srgbClr val="6B3596"/>
                </a:solidFill>
                <a:latin typeface="Aptos Narrow"/>
              </a:rPr>
              <a:pPr algn="ctr"/>
              <a:t>28</a:t>
            </a:fld>
            <a:endParaRPr lang="pt-BR" sz="1050" b="1">
              <a:solidFill>
                <a:srgbClr val="6B3596"/>
              </a:solidFill>
              <a:latin typeface="+mn-lt"/>
            </a:endParaRPr>
          </a:p>
        </xdr:txBody>
      </xdr:sp>
      <xdr:grpSp>
        <xdr:nvGrpSpPr>
          <xdr:cNvPr id="12" name="Agrupar 11">
            <a:extLst>
              <a:ext uri="{FF2B5EF4-FFF2-40B4-BE49-F238E27FC236}">
                <a16:creationId xmlns:a16="http://schemas.microsoft.com/office/drawing/2014/main" id="{9378D9D3-C4BE-5464-A274-F9540B785189}"/>
              </a:ext>
            </a:extLst>
          </xdr:cNvPr>
          <xdr:cNvGrpSpPr/>
        </xdr:nvGrpSpPr>
        <xdr:grpSpPr>
          <a:xfrm>
            <a:off x="3069896" y="6860186"/>
            <a:ext cx="1107438" cy="469753"/>
            <a:chOff x="9575686" y="865422"/>
            <a:chExt cx="1387589" cy="561975"/>
          </a:xfrm>
        </xdr:grpSpPr>
        <xdr:sp macro="" textlink="">
          <xdr:nvSpPr>
            <xdr:cNvPr id="26" name="Elipse 25">
              <a:extLst>
                <a:ext uri="{FF2B5EF4-FFF2-40B4-BE49-F238E27FC236}">
                  <a16:creationId xmlns:a16="http://schemas.microsoft.com/office/drawing/2014/main" id="{E16741C7-CEC9-B3DA-CB89-131E7EBD1C63}"/>
                </a:ext>
              </a:extLst>
            </xdr:cNvPr>
            <xdr:cNvSpPr/>
          </xdr:nvSpPr>
          <xdr:spPr>
            <a:xfrm>
              <a:off x="9575686" y="865422"/>
              <a:ext cx="581025" cy="561975"/>
            </a:xfrm>
            <a:prstGeom prst="ellipse">
              <a:avLst/>
            </a:prstGeom>
            <a:solidFill>
              <a:srgbClr val="E8E8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050" b="1"/>
            </a:p>
          </xdr:txBody>
        </xdr:sp>
        <xdr:sp macro="" textlink="$F$7">
          <xdr:nvSpPr>
            <xdr:cNvPr id="27" name="CaixaDeTexto 26">
              <a:extLst>
                <a:ext uri="{FF2B5EF4-FFF2-40B4-BE49-F238E27FC236}">
                  <a16:creationId xmlns:a16="http://schemas.microsoft.com/office/drawing/2014/main" id="{0379670D-4C48-2404-E7C5-1CE01B491FD9}"/>
                </a:ext>
              </a:extLst>
            </xdr:cNvPr>
            <xdr:cNvSpPr txBox="1"/>
          </xdr:nvSpPr>
          <xdr:spPr>
            <a:xfrm>
              <a:off x="9589514" y="1000802"/>
              <a:ext cx="5533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2601C3-3163-483D-AEC1-1897F62B517A}" type="TxLink">
                <a:rPr lang="en-US" sz="1100" b="1" i="0" u="none" strike="noStrike">
                  <a:solidFill>
                    <a:srgbClr val="000000"/>
                  </a:solidFill>
                  <a:latin typeface="Aptos Narrow"/>
                </a:rPr>
                <a:pPr algn="ctr"/>
                <a:t>0</a:t>
              </a:fld>
              <a:endParaRPr lang="pt-BR" sz="1200" b="1">
                <a:latin typeface="+mn-lt"/>
              </a:endParaRPr>
            </a:p>
          </xdr:txBody>
        </xdr:sp>
        <xdr:sp macro="" textlink="$F$4">
          <xdr:nvSpPr>
            <xdr:cNvPr id="28" name="CaixaDeTexto 27">
              <a:extLst>
                <a:ext uri="{FF2B5EF4-FFF2-40B4-BE49-F238E27FC236}">
                  <a16:creationId xmlns:a16="http://schemas.microsoft.com/office/drawing/2014/main" id="{9437D76C-CB59-9D08-E2A9-3289B92C6411}"/>
                </a:ext>
              </a:extLst>
            </xdr:cNvPr>
            <xdr:cNvSpPr txBox="1"/>
          </xdr:nvSpPr>
          <xdr:spPr>
            <a:xfrm>
              <a:off x="10048874" y="922572"/>
              <a:ext cx="9144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0">
                  <a:latin typeface="+mn-lt"/>
                </a:rPr>
                <a:t>Pontos</a:t>
              </a:r>
            </a:p>
            <a:p>
              <a:pPr algn="ctr"/>
              <a:r>
                <a:rPr lang="pt-BR" sz="800" b="0">
                  <a:latin typeface="+mn-lt"/>
                </a:rPr>
                <a:t>Cancelados</a:t>
              </a:r>
            </a:p>
          </xdr:txBody>
        </xdr:sp>
      </xdr:grpSp>
      <xdr:grpSp>
        <xdr:nvGrpSpPr>
          <xdr:cNvPr id="13" name="Agrupar 12">
            <a:extLst>
              <a:ext uri="{FF2B5EF4-FFF2-40B4-BE49-F238E27FC236}">
                <a16:creationId xmlns:a16="http://schemas.microsoft.com/office/drawing/2014/main" id="{09B9F39A-6D3D-5637-0AE9-25877E0317A6}"/>
              </a:ext>
            </a:extLst>
          </xdr:cNvPr>
          <xdr:cNvGrpSpPr/>
        </xdr:nvGrpSpPr>
        <xdr:grpSpPr>
          <a:xfrm>
            <a:off x="3069896" y="7386357"/>
            <a:ext cx="1107438" cy="517525"/>
            <a:chOff x="9575686" y="846372"/>
            <a:chExt cx="1387589" cy="619125"/>
          </a:xfrm>
        </xdr:grpSpPr>
        <xdr:sp macro="" textlink="">
          <xdr:nvSpPr>
            <xdr:cNvPr id="21" name="Elipse 20">
              <a:extLst>
                <a:ext uri="{FF2B5EF4-FFF2-40B4-BE49-F238E27FC236}">
                  <a16:creationId xmlns:a16="http://schemas.microsoft.com/office/drawing/2014/main" id="{C2879B7A-C454-1D24-4510-EF7D5DA598AB}"/>
                </a:ext>
              </a:extLst>
            </xdr:cNvPr>
            <xdr:cNvSpPr/>
          </xdr:nvSpPr>
          <xdr:spPr>
            <a:xfrm>
              <a:off x="9575686" y="865422"/>
              <a:ext cx="581025" cy="561975"/>
            </a:xfrm>
            <a:prstGeom prst="ellipse">
              <a:avLst/>
            </a:prstGeom>
            <a:solidFill>
              <a:srgbClr val="DDE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050" b="1"/>
            </a:p>
          </xdr:txBody>
        </xdr:sp>
        <xdr:sp macro="" textlink="$F$6">
          <xdr:nvSpPr>
            <xdr:cNvPr id="22" name="CaixaDeTexto 21">
              <a:extLst>
                <a:ext uri="{FF2B5EF4-FFF2-40B4-BE49-F238E27FC236}">
                  <a16:creationId xmlns:a16="http://schemas.microsoft.com/office/drawing/2014/main" id="{E9883108-4E1A-2221-13FB-AA11E235BCE1}"/>
                </a:ext>
              </a:extLst>
            </xdr:cNvPr>
            <xdr:cNvSpPr txBox="1"/>
          </xdr:nvSpPr>
          <xdr:spPr>
            <a:xfrm>
              <a:off x="9582830" y="1014384"/>
              <a:ext cx="56673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F493AD-51C4-44E2-88E5-EDB7998253CC}" type="TxLink">
                <a:rPr lang="en-US" sz="1100" b="1" i="0" u="none" strike="noStrike">
                  <a:solidFill>
                    <a:srgbClr val="000000"/>
                  </a:solidFill>
                  <a:latin typeface="Aptos Narrow"/>
                </a:rPr>
                <a:pPr algn="ctr"/>
                <a:t>61</a:t>
              </a:fld>
              <a:endParaRPr lang="pt-BR" sz="1400" b="1">
                <a:latin typeface="+mn-lt"/>
              </a:endParaRPr>
            </a:p>
          </xdr:txBody>
        </xdr:sp>
        <xdr:sp macro="" textlink="$F$4">
          <xdr:nvSpPr>
            <xdr:cNvPr id="25" name="CaixaDeTexto 24">
              <a:extLst>
                <a:ext uri="{FF2B5EF4-FFF2-40B4-BE49-F238E27FC236}">
                  <a16:creationId xmlns:a16="http://schemas.microsoft.com/office/drawing/2014/main" id="{1B2E3726-DBAE-F4FB-D6F1-191FC2B44EE6}"/>
                </a:ext>
              </a:extLst>
            </xdr:cNvPr>
            <xdr:cNvSpPr txBox="1"/>
          </xdr:nvSpPr>
          <xdr:spPr>
            <a:xfrm>
              <a:off x="10048874" y="846372"/>
              <a:ext cx="914401"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0">
                  <a:latin typeface="+mn-lt"/>
                </a:rPr>
                <a:t>Pontos</a:t>
              </a:r>
            </a:p>
            <a:p>
              <a:pPr algn="ctr"/>
              <a:r>
                <a:rPr lang="pt-BR" sz="800" b="0">
                  <a:latin typeface="+mn-lt"/>
                </a:rPr>
                <a:t>Mudança</a:t>
              </a:r>
              <a:r>
                <a:rPr lang="pt-BR" sz="800" b="0" baseline="0">
                  <a:latin typeface="+mn-lt"/>
                </a:rPr>
                <a:t> de Escopo</a:t>
              </a:r>
              <a:endParaRPr lang="pt-BR" sz="900" b="0">
                <a:latin typeface="+mn-lt"/>
              </a:endParaRPr>
            </a:p>
          </xdr:txBody>
        </xdr:sp>
      </xdr:grpSp>
      <xdr:grpSp>
        <xdr:nvGrpSpPr>
          <xdr:cNvPr id="14" name="Agrupar 13">
            <a:extLst>
              <a:ext uri="{FF2B5EF4-FFF2-40B4-BE49-F238E27FC236}">
                <a16:creationId xmlns:a16="http://schemas.microsoft.com/office/drawing/2014/main" id="{43C6685E-BA9A-1376-E0C6-3392A0FEF315}"/>
              </a:ext>
            </a:extLst>
          </xdr:cNvPr>
          <xdr:cNvGrpSpPr/>
        </xdr:nvGrpSpPr>
        <xdr:grpSpPr>
          <a:xfrm>
            <a:off x="3069901" y="7969192"/>
            <a:ext cx="1115065" cy="517525"/>
            <a:chOff x="9566142" y="846372"/>
            <a:chExt cx="1397133" cy="619125"/>
          </a:xfrm>
        </xdr:grpSpPr>
        <xdr:sp macro="" textlink="">
          <xdr:nvSpPr>
            <xdr:cNvPr id="18" name="Elipse 17">
              <a:extLst>
                <a:ext uri="{FF2B5EF4-FFF2-40B4-BE49-F238E27FC236}">
                  <a16:creationId xmlns:a16="http://schemas.microsoft.com/office/drawing/2014/main" id="{749F2278-907C-F2C3-6F33-A786904DCA65}"/>
                </a:ext>
              </a:extLst>
            </xdr:cNvPr>
            <xdr:cNvSpPr/>
          </xdr:nvSpPr>
          <xdr:spPr>
            <a:xfrm>
              <a:off x="9566142" y="865422"/>
              <a:ext cx="581025" cy="561975"/>
            </a:xfrm>
            <a:prstGeom prst="ellipse">
              <a:avLst/>
            </a:prstGeom>
            <a:solidFill>
              <a:srgbClr val="919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050" b="1">
                <a:solidFill>
                  <a:schemeClr val="bg1"/>
                </a:solidFill>
              </a:endParaRPr>
            </a:p>
          </xdr:txBody>
        </xdr:sp>
        <xdr:sp macro="" textlink="$F$5">
          <xdr:nvSpPr>
            <xdr:cNvPr id="19" name="CaixaDeTexto 18">
              <a:extLst>
                <a:ext uri="{FF2B5EF4-FFF2-40B4-BE49-F238E27FC236}">
                  <a16:creationId xmlns:a16="http://schemas.microsoft.com/office/drawing/2014/main" id="{2D8BEACD-9A4B-ADCD-2800-A296799729B9}"/>
                </a:ext>
              </a:extLst>
            </xdr:cNvPr>
            <xdr:cNvSpPr txBox="1"/>
          </xdr:nvSpPr>
          <xdr:spPr>
            <a:xfrm>
              <a:off x="9574711" y="994009"/>
              <a:ext cx="56387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9F13B5-7BE5-426E-8147-D4CCB9B1FF40}" type="TxLink">
                <a:rPr lang="en-US" sz="1100" b="1" i="0" u="none" strike="noStrike">
                  <a:solidFill>
                    <a:schemeClr val="bg1"/>
                  </a:solidFill>
                  <a:latin typeface="Aptos Narrow"/>
                </a:rPr>
                <a:pPr algn="ctr"/>
                <a:t>275</a:t>
              </a:fld>
              <a:endParaRPr lang="pt-BR" sz="1600" b="1">
                <a:solidFill>
                  <a:schemeClr val="bg1"/>
                </a:solidFill>
                <a:latin typeface="+mn-lt"/>
              </a:endParaRPr>
            </a:p>
          </xdr:txBody>
        </xdr:sp>
        <xdr:sp macro="" textlink="$F$4">
          <xdr:nvSpPr>
            <xdr:cNvPr id="20" name="CaixaDeTexto 19">
              <a:extLst>
                <a:ext uri="{FF2B5EF4-FFF2-40B4-BE49-F238E27FC236}">
                  <a16:creationId xmlns:a16="http://schemas.microsoft.com/office/drawing/2014/main" id="{B64E68BB-818C-7BB5-19EB-635FB228EA7E}"/>
                </a:ext>
              </a:extLst>
            </xdr:cNvPr>
            <xdr:cNvSpPr txBox="1"/>
          </xdr:nvSpPr>
          <xdr:spPr>
            <a:xfrm>
              <a:off x="10048874" y="846372"/>
              <a:ext cx="914401"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0">
                  <a:latin typeface="+mn-lt"/>
                </a:rPr>
                <a:t>Pontos</a:t>
              </a:r>
            </a:p>
            <a:p>
              <a:pPr algn="ctr"/>
              <a:r>
                <a:rPr lang="pt-BR" sz="800" b="0">
                  <a:latin typeface="+mn-lt"/>
                </a:rPr>
                <a:t>Plan.</a:t>
              </a:r>
              <a:r>
                <a:rPr lang="pt-BR" sz="800" b="0" baseline="0">
                  <a:latin typeface="+mn-lt"/>
                </a:rPr>
                <a:t> PI Planning</a:t>
              </a:r>
              <a:endParaRPr lang="pt-BR" sz="900" b="0">
                <a:latin typeface="+mn-lt"/>
              </a:endParaRPr>
            </a:p>
          </xdr:txBody>
        </xdr:sp>
      </xdr:grpSp>
      <xdr:sp macro="" textlink="$F$8">
        <xdr:nvSpPr>
          <xdr:cNvPr id="16" name="CaixaDeTexto 15">
            <a:extLst>
              <a:ext uri="{FF2B5EF4-FFF2-40B4-BE49-F238E27FC236}">
                <a16:creationId xmlns:a16="http://schemas.microsoft.com/office/drawing/2014/main" id="{F45B96DD-6B01-4F3C-EF08-DBECC59A793C}"/>
              </a:ext>
            </a:extLst>
          </xdr:cNvPr>
          <xdr:cNvSpPr txBox="1"/>
        </xdr:nvSpPr>
        <xdr:spPr>
          <a:xfrm>
            <a:off x="3076131" y="8490382"/>
            <a:ext cx="449441" cy="18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32871C-0E52-4706-BA9C-98526BF55A9A}" type="TxLink">
              <a:rPr lang="en-US" sz="1050" b="1" i="0" u="none" strike="noStrike">
                <a:solidFill>
                  <a:srgbClr val="6B3596"/>
                </a:solidFill>
                <a:latin typeface="Aptos Narrow"/>
              </a:rPr>
              <a:pPr algn="ctr"/>
              <a:t>336</a:t>
            </a:fld>
            <a:endParaRPr lang="pt-BR" sz="1050" b="1">
              <a:solidFill>
                <a:srgbClr val="6B3596"/>
              </a:solidFill>
              <a:latin typeface="+mn-lt"/>
            </a:endParaRPr>
          </a:p>
        </xdr:txBody>
      </xdr:sp>
      <xdr:sp macro="" textlink="$F$4">
        <xdr:nvSpPr>
          <xdr:cNvPr id="10" name="CaixaDeTexto 9">
            <a:extLst>
              <a:ext uri="{FF2B5EF4-FFF2-40B4-BE49-F238E27FC236}">
                <a16:creationId xmlns:a16="http://schemas.microsoft.com/office/drawing/2014/main" id="{FEB18A05-95BB-A7C1-A2FA-7F7CDC66360A}"/>
              </a:ext>
            </a:extLst>
          </xdr:cNvPr>
          <xdr:cNvSpPr txBox="1"/>
        </xdr:nvSpPr>
        <xdr:spPr>
          <a:xfrm>
            <a:off x="3058603" y="8621938"/>
            <a:ext cx="483084" cy="176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1">
                <a:solidFill>
                  <a:srgbClr val="6B3596"/>
                </a:solidFill>
                <a:latin typeface="+mn-lt"/>
              </a:rPr>
              <a:t>Total</a:t>
            </a:r>
            <a:r>
              <a:rPr lang="pt-BR" sz="800" b="1" baseline="0">
                <a:solidFill>
                  <a:srgbClr val="6B3596"/>
                </a:solidFill>
                <a:latin typeface="+mn-lt"/>
              </a:rPr>
              <a:t> </a:t>
            </a:r>
            <a:endParaRPr lang="pt-BR" sz="900" b="1">
              <a:solidFill>
                <a:srgbClr val="6B3596"/>
              </a:solidFill>
              <a:latin typeface="+mn-lt"/>
            </a:endParaRPr>
          </a:p>
        </xdr:txBody>
      </xdr:sp>
    </xdr:grpSp>
    <xdr:clientData/>
  </xdr:twoCellAnchor>
  <xdr:twoCellAnchor>
    <xdr:from>
      <xdr:col>8</xdr:col>
      <xdr:colOff>452437</xdr:colOff>
      <xdr:row>16</xdr:row>
      <xdr:rowOff>107950</xdr:rowOff>
    </xdr:from>
    <xdr:to>
      <xdr:col>13</xdr:col>
      <xdr:colOff>230187</xdr:colOff>
      <xdr:row>32</xdr:row>
      <xdr:rowOff>148705</xdr:rowOff>
    </xdr:to>
    <xdr:graphicFrame macro="">
      <xdr:nvGraphicFramePr>
        <xdr:cNvPr id="30" name="Gráfico 29">
          <a:extLst>
            <a:ext uri="{FF2B5EF4-FFF2-40B4-BE49-F238E27FC236}">
              <a16:creationId xmlns:a16="http://schemas.microsoft.com/office/drawing/2014/main" id="{495A63B1-7EB6-490B-85B9-7B33EB6C6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0.07405</cdr:x>
      <cdr:y>0.17578</cdr:y>
    </cdr:from>
    <cdr:to>
      <cdr:x>0.89459</cdr:x>
      <cdr:y>0.74084</cdr:y>
    </cdr:to>
    <cdr:grpSp>
      <cdr:nvGrpSpPr>
        <cdr:cNvPr id="12" name="Agrupar 11">
          <a:extLst xmlns:a="http://schemas.openxmlformats.org/drawingml/2006/main">
            <a:ext uri="{FF2B5EF4-FFF2-40B4-BE49-F238E27FC236}">
              <a16:creationId xmlns:a16="http://schemas.microsoft.com/office/drawing/2014/main" id="{AD189993-8F1B-3C71-B3D3-FA84E78A6092}"/>
            </a:ext>
          </a:extLst>
        </cdr:cNvPr>
        <cdr:cNvGrpSpPr/>
      </cdr:nvGrpSpPr>
      <cdr:grpSpPr>
        <a:xfrm xmlns:a="http://schemas.openxmlformats.org/drawingml/2006/main">
          <a:off x="212502" y="542941"/>
          <a:ext cx="2354713" cy="1745332"/>
          <a:chOff x="212773" y="542941"/>
          <a:chExt cx="2357720" cy="1745332"/>
        </a:xfrm>
      </cdr:grpSpPr>
      <cdr:sp macro="" textlink="'Alterações no Plano (Novo)'!$E$11">
        <cdr:nvSpPr>
          <cdr:cNvPr id="2" name="CaixaDeTexto 62">
            <a:extLst xmlns:a="http://schemas.openxmlformats.org/drawingml/2006/main">
              <a:ext uri="{FF2B5EF4-FFF2-40B4-BE49-F238E27FC236}">
                <a16:creationId xmlns:a16="http://schemas.microsoft.com/office/drawing/2014/main" id="{E8049164-BAF1-A5E8-BE15-3CFFDB60AB9D}"/>
              </a:ext>
            </a:extLst>
          </cdr:cNvPr>
          <cdr:cNvSpPr txBox="1"/>
        </cdr:nvSpPr>
        <cdr:spPr>
          <a:xfrm xmlns:a="http://schemas.openxmlformats.org/drawingml/2006/main">
            <a:off x="1991163" y="542941"/>
            <a:ext cx="579330" cy="1793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EA06136A-D226-46D4-891D-6489F29B843C}" type="TxLink">
              <a:rPr lang="en-US" sz="1100" b="1" i="0" u="none" strike="noStrike">
                <a:solidFill>
                  <a:srgbClr val="6B3596"/>
                </a:solidFill>
                <a:latin typeface="Aptos Narrow"/>
              </a:rPr>
              <a:pPr algn="ctr"/>
              <a:t>91</a:t>
            </a:fld>
            <a:endParaRPr lang="pt-BR" sz="1100" b="1">
              <a:solidFill>
                <a:srgbClr val="6B3596"/>
              </a:solidFill>
              <a:latin typeface="+mn-lt"/>
            </a:endParaRPr>
          </a:p>
        </cdr:txBody>
      </cdr:sp>
      <cdr:sp macro="" textlink="'Alterações no Plano (Novo)'!$D$11">
        <cdr:nvSpPr>
          <cdr:cNvPr id="3" name="CaixaDeTexto 60">
            <a:extLst xmlns:a="http://schemas.openxmlformats.org/drawingml/2006/main">
              <a:ext uri="{FF2B5EF4-FFF2-40B4-BE49-F238E27FC236}">
                <a16:creationId xmlns:a16="http://schemas.microsoft.com/office/drawing/2014/main" id="{A5FDFFDB-6CF8-EECF-AEE8-171D90A67CA3}"/>
              </a:ext>
            </a:extLst>
          </cdr:cNvPr>
          <cdr:cNvSpPr txBox="1"/>
        </cdr:nvSpPr>
        <cdr:spPr>
          <a:xfrm xmlns:a="http://schemas.openxmlformats.org/drawingml/2006/main">
            <a:off x="1059270" y="1939923"/>
            <a:ext cx="369602" cy="1843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8082D21-7846-4BE8-980B-33F3B23D756F}" type="TxLink">
              <a:rPr lang="en-US" sz="1100" b="1" i="0" u="none" strike="noStrike">
                <a:solidFill>
                  <a:srgbClr val="6B3596"/>
                </a:solidFill>
                <a:latin typeface="Aptos Narrow"/>
              </a:rPr>
              <a:pPr algn="ctr"/>
              <a:t>23</a:t>
            </a:fld>
            <a:endParaRPr lang="pt-BR" sz="1100" b="1">
              <a:solidFill>
                <a:srgbClr val="6B3596"/>
              </a:solidFill>
              <a:latin typeface="+mn-lt"/>
            </a:endParaRPr>
          </a:p>
        </cdr:txBody>
      </cdr:sp>
      <cdr:sp macro="" textlink="">
        <cdr:nvSpPr>
          <cdr:cNvPr id="4" name="Elipse 3">
            <a:extLst xmlns:a="http://schemas.openxmlformats.org/drawingml/2006/main">
              <a:ext uri="{FF2B5EF4-FFF2-40B4-BE49-F238E27FC236}">
                <a16:creationId xmlns:a16="http://schemas.microsoft.com/office/drawing/2014/main" id="{AEE41278-ECC9-F340-1EC5-05F8B70C2990}"/>
              </a:ext>
            </a:extLst>
          </cdr:cNvPr>
          <cdr:cNvSpPr/>
        </cdr:nvSpPr>
        <cdr:spPr>
          <a:xfrm xmlns:a="http://schemas.openxmlformats.org/drawingml/2006/main">
            <a:off x="212773" y="908063"/>
            <a:ext cx="512438" cy="477583"/>
          </a:xfrm>
          <a:prstGeom xmlns:a="http://schemas.openxmlformats.org/drawingml/2006/main" prst="ellipse">
            <a:avLst/>
          </a:prstGeom>
          <a:solidFill xmlns:a="http://schemas.openxmlformats.org/drawingml/2006/main">
            <a:srgbClr val="B6BDFF"/>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b="1"/>
          </a:p>
        </cdr:txBody>
      </cdr:sp>
      <cdr:sp macro="" textlink="'Alterações no Plano (Novo)'!$F$10">
        <cdr:nvSpPr>
          <cdr:cNvPr id="5" name="CaixaDeTexto 70">
            <a:extLst xmlns:a="http://schemas.openxmlformats.org/drawingml/2006/main">
              <a:ext uri="{FF2B5EF4-FFF2-40B4-BE49-F238E27FC236}">
                <a16:creationId xmlns:a16="http://schemas.microsoft.com/office/drawing/2014/main" id="{70FD738A-12FB-1F9F-9A4C-DA30CED19252}"/>
              </a:ext>
            </a:extLst>
          </cdr:cNvPr>
          <cdr:cNvSpPr txBox="1"/>
        </cdr:nvSpPr>
        <cdr:spPr>
          <a:xfrm xmlns:a="http://schemas.openxmlformats.org/drawingml/2006/main">
            <a:off x="252598" y="1017343"/>
            <a:ext cx="432788" cy="2590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A531C80-EBB8-4B79-AF78-0A428BE8297F}" type="TxLink">
              <a:rPr lang="en-US" sz="1100" b="1" i="0" u="none" strike="noStrike">
                <a:solidFill>
                  <a:srgbClr val="000000"/>
                </a:solidFill>
                <a:latin typeface="Aptos Narrow"/>
              </a:rPr>
              <a:pPr algn="ctr"/>
              <a:t>16</a:t>
            </a:fld>
            <a:endParaRPr lang="pt-BR" sz="1600" b="1">
              <a:latin typeface="+mn-lt"/>
            </a:endParaRPr>
          </a:p>
        </cdr:txBody>
      </cdr:sp>
      <cdr:sp macro="" textlink="">
        <cdr:nvSpPr>
          <cdr:cNvPr id="6" name="CaixaDeTexto 71">
            <a:extLst xmlns:a="http://schemas.openxmlformats.org/drawingml/2006/main">
              <a:ext uri="{FF2B5EF4-FFF2-40B4-BE49-F238E27FC236}">
                <a16:creationId xmlns:a16="http://schemas.microsoft.com/office/drawing/2014/main" id="{CC6A6CD9-E2D5-CE63-B913-07ACCA0C2563}"/>
              </a:ext>
            </a:extLst>
          </cdr:cNvPr>
          <cdr:cNvSpPr txBox="1"/>
        </cdr:nvSpPr>
        <cdr:spPr>
          <a:xfrm xmlns:a="http://schemas.openxmlformats.org/drawingml/2006/main">
            <a:off x="686593" y="956618"/>
            <a:ext cx="631884" cy="3804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900" b="0">
                <a:latin typeface="+mn-lt"/>
              </a:rPr>
              <a:t>Pontos</a:t>
            </a:r>
          </a:p>
          <a:p xmlns:a="http://schemas.openxmlformats.org/drawingml/2006/main">
            <a:pPr algn="ctr"/>
            <a:r>
              <a:rPr lang="pt-BR" sz="900" b="0">
                <a:latin typeface="+mn-lt"/>
              </a:rPr>
              <a:t>Pendente</a:t>
            </a:r>
          </a:p>
        </cdr:txBody>
      </cdr:sp>
      <cdr:sp macro="" textlink="">
        <cdr:nvSpPr>
          <cdr:cNvPr id="7" name="Elipse 6">
            <a:extLst xmlns:a="http://schemas.openxmlformats.org/drawingml/2006/main">
              <a:ext uri="{FF2B5EF4-FFF2-40B4-BE49-F238E27FC236}">
                <a16:creationId xmlns:a16="http://schemas.microsoft.com/office/drawing/2014/main" id="{56ECA8F4-420F-65A3-C965-6E0E4732E708}"/>
              </a:ext>
            </a:extLst>
          </cdr:cNvPr>
          <cdr:cNvSpPr/>
        </cdr:nvSpPr>
        <cdr:spPr>
          <a:xfrm xmlns:a="http://schemas.openxmlformats.org/drawingml/2006/main">
            <a:off x="212773" y="1450418"/>
            <a:ext cx="512438" cy="477583"/>
          </a:xfrm>
          <a:prstGeom xmlns:a="http://schemas.openxmlformats.org/drawingml/2006/main" prst="ellipse">
            <a:avLst/>
          </a:prstGeom>
          <a:solidFill xmlns:a="http://schemas.openxmlformats.org/drawingml/2006/main">
            <a:srgbClr val="7112FE"/>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b="1"/>
          </a:p>
        </cdr:txBody>
      </cdr:sp>
      <cdr:sp macro="" textlink="'Alterações no Plano (Novo)'!$F$9">
        <cdr:nvSpPr>
          <cdr:cNvPr id="8" name="CaixaDeTexto 67">
            <a:extLst xmlns:a="http://schemas.openxmlformats.org/drawingml/2006/main">
              <a:ext uri="{FF2B5EF4-FFF2-40B4-BE49-F238E27FC236}">
                <a16:creationId xmlns:a16="http://schemas.microsoft.com/office/drawing/2014/main" id="{C249873C-027E-D823-73DE-D642EFE3BB1D}"/>
              </a:ext>
            </a:extLst>
          </cdr:cNvPr>
          <cdr:cNvSpPr txBox="1"/>
        </cdr:nvSpPr>
        <cdr:spPr>
          <a:xfrm xmlns:a="http://schemas.openxmlformats.org/drawingml/2006/main">
            <a:off x="258316" y="1559698"/>
            <a:ext cx="421352" cy="2590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1468E63-ACCA-43EF-8822-1A6D2E1F233E}" type="TxLink">
              <a:rPr lang="en-US" sz="1100" b="1" i="0" u="none" strike="noStrike">
                <a:solidFill>
                  <a:schemeClr val="bg1"/>
                </a:solidFill>
                <a:latin typeface="Aptos Narrow"/>
              </a:rPr>
              <a:pPr algn="ctr"/>
              <a:t>274</a:t>
            </a:fld>
            <a:endParaRPr lang="pt-BR" sz="1800" b="1">
              <a:solidFill>
                <a:schemeClr val="bg1"/>
              </a:solidFill>
              <a:latin typeface="+mn-lt"/>
            </a:endParaRPr>
          </a:p>
        </cdr:txBody>
      </cdr:sp>
      <cdr:sp macro="" textlink="'Alterações no Plano (Novo)'!$F$11">
        <cdr:nvSpPr>
          <cdr:cNvPr id="9" name="CaixaDeTexto 61">
            <a:extLst xmlns:a="http://schemas.openxmlformats.org/drawingml/2006/main">
              <a:ext uri="{FF2B5EF4-FFF2-40B4-BE49-F238E27FC236}">
                <a16:creationId xmlns:a16="http://schemas.microsoft.com/office/drawing/2014/main" id="{33545EED-1C5A-1CD0-0418-CBE4C0B550DB}"/>
              </a:ext>
            </a:extLst>
          </cdr:cNvPr>
          <cdr:cNvSpPr txBox="1"/>
        </cdr:nvSpPr>
        <cdr:spPr>
          <a:xfrm xmlns:a="http://schemas.openxmlformats.org/drawingml/2006/main">
            <a:off x="261104" y="1983135"/>
            <a:ext cx="415777" cy="1843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031D6FD-4BE1-43CC-9128-8BB3B0716BD1}" type="TxLink">
              <a:rPr lang="en-US" sz="1100" b="1" i="0" u="none" strike="noStrike">
                <a:solidFill>
                  <a:srgbClr val="6B3596"/>
                </a:solidFill>
                <a:latin typeface="Aptos Narrow"/>
              </a:rPr>
              <a:pPr algn="ctr"/>
              <a:t>290</a:t>
            </a:fld>
            <a:endParaRPr lang="pt-BR" sz="1100" b="1">
              <a:solidFill>
                <a:srgbClr val="6B3596"/>
              </a:solidFill>
              <a:latin typeface="+mn-lt"/>
            </a:endParaRPr>
          </a:p>
        </cdr:txBody>
      </cdr:sp>
      <cdr:sp macro="" textlink="">
        <cdr:nvSpPr>
          <cdr:cNvPr id="10" name="CaixaDeTexto 55">
            <a:extLst xmlns:a="http://schemas.openxmlformats.org/drawingml/2006/main">
              <a:ext uri="{FF2B5EF4-FFF2-40B4-BE49-F238E27FC236}">
                <a16:creationId xmlns:a16="http://schemas.microsoft.com/office/drawing/2014/main" id="{09E4D4DE-4AA4-DC2B-0374-A7091189753E}"/>
              </a:ext>
            </a:extLst>
          </cdr:cNvPr>
          <cdr:cNvSpPr txBox="1"/>
        </cdr:nvSpPr>
        <cdr:spPr>
          <a:xfrm xmlns:a="http://schemas.openxmlformats.org/drawingml/2006/main">
            <a:off x="244122" y="2108940"/>
            <a:ext cx="449741" cy="1793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900" b="1">
                <a:solidFill>
                  <a:srgbClr val="6B3596"/>
                </a:solidFill>
                <a:latin typeface="+mn-lt"/>
              </a:rPr>
              <a:t>Total</a:t>
            </a:r>
            <a:r>
              <a:rPr lang="pt-BR" sz="900" b="1" baseline="0">
                <a:solidFill>
                  <a:srgbClr val="6B3596"/>
                </a:solidFill>
                <a:latin typeface="+mn-lt"/>
              </a:rPr>
              <a:t> </a:t>
            </a:r>
            <a:endParaRPr lang="pt-BR" sz="1000" b="1">
              <a:solidFill>
                <a:srgbClr val="6B3596"/>
              </a:solidFill>
              <a:latin typeface="+mn-lt"/>
            </a:endParaRPr>
          </a:p>
        </cdr:txBody>
      </cdr:sp>
      <cdr:sp macro="" textlink="">
        <cdr:nvSpPr>
          <cdr:cNvPr id="11" name="CaixaDeTexto 72">
            <a:extLst xmlns:a="http://schemas.openxmlformats.org/drawingml/2006/main">
              <a:ext uri="{FF2B5EF4-FFF2-40B4-BE49-F238E27FC236}">
                <a16:creationId xmlns:a16="http://schemas.microsoft.com/office/drawing/2014/main" id="{E25DE07C-808B-4A63-9B77-6271D1D1A5F5}"/>
              </a:ext>
            </a:extLst>
          </cdr:cNvPr>
          <cdr:cNvSpPr txBox="1"/>
        </cdr:nvSpPr>
        <cdr:spPr>
          <a:xfrm xmlns:a="http://schemas.openxmlformats.org/drawingml/2006/main">
            <a:off x="685357" y="1493660"/>
            <a:ext cx="604846" cy="3804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900" b="0">
                <a:latin typeface="+mn-lt"/>
              </a:rPr>
              <a:t>Pontos</a:t>
            </a:r>
          </a:p>
          <a:p xmlns:a="http://schemas.openxmlformats.org/drawingml/2006/main">
            <a:pPr algn="ctr"/>
            <a:r>
              <a:rPr lang="pt-BR" sz="900" b="0">
                <a:latin typeface="+mn-lt"/>
              </a:rPr>
              <a:t>Aceito</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257173</xdr:colOff>
      <xdr:row>16</xdr:row>
      <xdr:rowOff>125782</xdr:rowOff>
    </xdr:from>
    <xdr:to>
      <xdr:col>7</xdr:col>
      <xdr:colOff>639585</xdr:colOff>
      <xdr:row>34</xdr:row>
      <xdr:rowOff>112194</xdr:rowOff>
    </xdr:to>
    <xdr:graphicFrame macro="">
      <xdr:nvGraphicFramePr>
        <xdr:cNvPr id="2" name="Gráfico 1">
          <a:extLst>
            <a:ext uri="{FF2B5EF4-FFF2-40B4-BE49-F238E27FC236}">
              <a16:creationId xmlns:a16="http://schemas.microsoft.com/office/drawing/2014/main" id="{FACE1BD4-6D88-58AD-C543-3BDCF19F6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368756</xdr:colOff>
      <xdr:row>18</xdr:row>
      <xdr:rowOff>624567</xdr:rowOff>
    </xdr:from>
    <xdr:to>
      <xdr:col>8</xdr:col>
      <xdr:colOff>152401</xdr:colOff>
      <xdr:row>34</xdr:row>
      <xdr:rowOff>19050</xdr:rowOff>
    </xdr:to>
    <xdr:graphicFrame macro="">
      <xdr:nvGraphicFramePr>
        <xdr:cNvPr id="3" name="Gráfico 2">
          <a:extLst>
            <a:ext uri="{FF2B5EF4-FFF2-40B4-BE49-F238E27FC236}">
              <a16:creationId xmlns:a16="http://schemas.microsoft.com/office/drawing/2014/main" id="{7DA9D9B6-2AAC-419C-9955-22A6E6852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579576</xdr:colOff>
      <xdr:row>23</xdr:row>
      <xdr:rowOff>21555</xdr:rowOff>
    </xdr:from>
    <xdr:to>
      <xdr:col>7</xdr:col>
      <xdr:colOff>481854</xdr:colOff>
      <xdr:row>44</xdr:row>
      <xdr:rowOff>25524</xdr:rowOff>
    </xdr:to>
    <xdr:graphicFrame macro="">
      <xdr:nvGraphicFramePr>
        <xdr:cNvPr id="4" name="Gráfico 3">
          <a:extLst>
            <a:ext uri="{FF2B5EF4-FFF2-40B4-BE49-F238E27FC236}">
              <a16:creationId xmlns:a16="http://schemas.microsoft.com/office/drawing/2014/main" id="{7079C494-9C6C-4BBC-8CDE-B987C95CB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161131</xdr:colOff>
      <xdr:row>22</xdr:row>
      <xdr:rowOff>92869</xdr:rowOff>
    </xdr:from>
    <xdr:to>
      <xdr:col>3</xdr:col>
      <xdr:colOff>146844</xdr:colOff>
      <xdr:row>43</xdr:row>
      <xdr:rowOff>130970</xdr:rowOff>
    </xdr:to>
    <xdr:graphicFrame macro="">
      <xdr:nvGraphicFramePr>
        <xdr:cNvPr id="5" name="Gráfico 4">
          <a:extLst>
            <a:ext uri="{FF2B5EF4-FFF2-40B4-BE49-F238E27FC236}">
              <a16:creationId xmlns:a16="http://schemas.microsoft.com/office/drawing/2014/main" id="{B1CE4EA1-67B1-4F04-BD37-871C745AC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89535</xdr:colOff>
      <xdr:row>7</xdr:row>
      <xdr:rowOff>90487</xdr:rowOff>
    </xdr:from>
    <xdr:to>
      <xdr:col>3</xdr:col>
      <xdr:colOff>927735</xdr:colOff>
      <xdr:row>21</xdr:row>
      <xdr:rowOff>166687</xdr:rowOff>
    </xdr:to>
    <xdr:graphicFrame macro="">
      <xdr:nvGraphicFramePr>
        <xdr:cNvPr id="7" name="Gráfico 6">
          <a:extLst>
            <a:ext uri="{FF2B5EF4-FFF2-40B4-BE49-F238E27FC236}">
              <a16:creationId xmlns:a16="http://schemas.microsoft.com/office/drawing/2014/main" id="{645A8F65-D231-549C-FB97-9B89EFDB8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500062</xdr:colOff>
      <xdr:row>7</xdr:row>
      <xdr:rowOff>90487</xdr:rowOff>
    </xdr:from>
    <xdr:to>
      <xdr:col>11</xdr:col>
      <xdr:colOff>842962</xdr:colOff>
      <xdr:row>21</xdr:row>
      <xdr:rowOff>166687</xdr:rowOff>
    </xdr:to>
    <mc:AlternateContent xmlns:mc="http://schemas.openxmlformats.org/markup-compatibility/2006">
      <mc:Choice xmlns:cx4="http://schemas.microsoft.com/office/drawing/2016/5/10/chartex" Requires="cx4">
        <xdr:graphicFrame macro="">
          <xdr:nvGraphicFramePr>
            <xdr:cNvPr id="11" name="Gráfico 10">
              <a:extLst>
                <a:ext uri="{FF2B5EF4-FFF2-40B4-BE49-F238E27FC236}">
                  <a16:creationId xmlns:a16="http://schemas.microsoft.com/office/drawing/2014/main" id="{1015E630-9B18-1A44-17FA-4107111EE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518082" y="1370647"/>
              <a:ext cx="5067300" cy="263652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461423</xdr:colOff>
      <xdr:row>73</xdr:row>
      <xdr:rowOff>40257</xdr:rowOff>
    </xdr:from>
    <xdr:to>
      <xdr:col>9</xdr:col>
      <xdr:colOff>326948</xdr:colOff>
      <xdr:row>83</xdr:row>
      <xdr:rowOff>187257</xdr:rowOff>
    </xdr:to>
    <xdr:graphicFrame macro="">
      <xdr:nvGraphicFramePr>
        <xdr:cNvPr id="7" name="Gráfico 6">
          <a:extLst>
            <a:ext uri="{FF2B5EF4-FFF2-40B4-BE49-F238E27FC236}">
              <a16:creationId xmlns:a16="http://schemas.microsoft.com/office/drawing/2014/main" id="{FCF1E81F-AC30-63BE-4B9E-66C8A93E7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183953</xdr:colOff>
      <xdr:row>47</xdr:row>
      <xdr:rowOff>115004</xdr:rowOff>
    </xdr:from>
    <xdr:to>
      <xdr:col>8</xdr:col>
      <xdr:colOff>349628</xdr:colOff>
      <xdr:row>57</xdr:row>
      <xdr:rowOff>190004</xdr:rowOff>
    </xdr:to>
    <xdr:graphicFrame macro="">
      <xdr:nvGraphicFramePr>
        <xdr:cNvPr id="9" name="Gráfico 8">
          <a:extLst>
            <a:ext uri="{FF2B5EF4-FFF2-40B4-BE49-F238E27FC236}">
              <a16:creationId xmlns:a16="http://schemas.microsoft.com/office/drawing/2014/main" id="{EB02068C-C86F-D0E4-E827-8445370D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451899</xdr:colOff>
      <xdr:row>84</xdr:row>
      <xdr:rowOff>97406</xdr:rowOff>
    </xdr:from>
    <xdr:to>
      <xdr:col>9</xdr:col>
      <xdr:colOff>317424</xdr:colOff>
      <xdr:row>95</xdr:row>
      <xdr:rowOff>53906</xdr:rowOff>
    </xdr:to>
    <xdr:graphicFrame macro="">
      <xdr:nvGraphicFramePr>
        <xdr:cNvPr id="11" name="Gráfico 10">
          <a:extLst>
            <a:ext uri="{FF2B5EF4-FFF2-40B4-BE49-F238E27FC236}">
              <a16:creationId xmlns:a16="http://schemas.microsoft.com/office/drawing/2014/main" id="{4DEE965B-1AA4-48ED-AA2A-ABA423C5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490115</xdr:colOff>
      <xdr:row>60</xdr:row>
      <xdr:rowOff>102903</xdr:rowOff>
    </xdr:from>
    <xdr:to>
      <xdr:col>9</xdr:col>
      <xdr:colOff>175640</xdr:colOff>
      <xdr:row>70</xdr:row>
      <xdr:rowOff>177903</xdr:rowOff>
    </xdr:to>
    <xdr:graphicFrame macro="">
      <xdr:nvGraphicFramePr>
        <xdr:cNvPr id="12" name="Gráfico 11">
          <a:extLst>
            <a:ext uri="{FF2B5EF4-FFF2-40B4-BE49-F238E27FC236}">
              <a16:creationId xmlns:a16="http://schemas.microsoft.com/office/drawing/2014/main" id="{6DF32581-93ED-4840-BBB8-35A8BA97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451899</xdr:colOff>
      <xdr:row>95</xdr:row>
      <xdr:rowOff>183131</xdr:rowOff>
    </xdr:from>
    <xdr:to>
      <xdr:col>9</xdr:col>
      <xdr:colOff>317424</xdr:colOff>
      <xdr:row>106</xdr:row>
      <xdr:rowOff>139631</xdr:rowOff>
    </xdr:to>
    <xdr:graphicFrame macro="">
      <xdr:nvGraphicFramePr>
        <xdr:cNvPr id="2" name="Gráfico 1">
          <a:extLst>
            <a:ext uri="{FF2B5EF4-FFF2-40B4-BE49-F238E27FC236}">
              <a16:creationId xmlns:a16="http://schemas.microsoft.com/office/drawing/2014/main" id="{2323E41A-D589-CC19-A806-7E8B96C1F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1921296" createdVersion="8" refreshedVersion="8" minRefreshableVersion="3" recordCount="43" xr:uid="{BBC17664-BC87-4272-AB97-D9FABB884937}">
  <cacheSource type="worksheet">
    <worksheetSource name="Tab_Debitos_Tecnicos_PI"/>
  </cacheSource>
  <cacheFields count="7">
    <cacheField name="Projeto" numFmtId="0">
      <sharedItems/>
    </cacheField>
    <cacheField name="Tipo de item" numFmtId="0">
      <sharedItems/>
    </cacheField>
    <cacheField name="Chave" numFmtId="0">
      <sharedItems/>
    </cacheField>
    <cacheField name="Status" numFmtId="0">
      <sharedItems count="9">
        <s v="Aceito"/>
        <s v="Em produção"/>
        <s v="Pendente de Produção"/>
        <s v="Em desenvolvimento" u="1"/>
        <s v="Bloqueado" u="1"/>
        <s v="Em teste" u="1"/>
        <s v="Backlog" u="1"/>
        <s v="Em Andamento" u="1"/>
        <s v="Concluído" u="1"/>
      </sharedItems>
    </cacheField>
    <cacheField name="Versões corrigidas" numFmtId="0">
      <sharedItems/>
    </cacheField>
    <cacheField name="Sprint" numFmtId="0">
      <sharedItems/>
    </cacheField>
    <cacheField name="Story Points" numFmtId="0">
      <sharedItems containsSemiMixedTypes="0" containsString="0" containsNumber="1" containsInteger="1" minValue="1" maxValue="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226852" createdVersion="8" refreshedVersion="8" minRefreshableVersion="3" recordCount="683" xr:uid="{BDCC44F9-94DB-4B05-9657-276D265E814E}">
  <cacheSource type="worksheet">
    <worksheetSource ref="A1:AN684" sheet="Baseline"/>
  </cacheSource>
  <cacheFields count="40">
    <cacheField name="Tipo de item" numFmtId="0">
      <sharedItems count="12">
        <s v="Incidente"/>
        <s v="Teste"/>
        <s v="História"/>
        <s v="Enabler"/>
        <s v="Solicitação de Serviço"/>
        <s v="Débito Técnico"/>
        <s v="Spike"/>
        <s v="Sustentação"/>
        <s v="Segurança"/>
        <s v="Suporte"/>
        <s v="Bug"/>
        <s v="Liderança"/>
      </sharedItems>
    </cacheField>
    <cacheField name="Resumo" numFmtId="0">
      <sharedItems/>
    </cacheField>
    <cacheField name="Chave" numFmtId="0">
      <sharedItems/>
    </cacheField>
    <cacheField name="Status" numFmtId="0">
      <sharedItems/>
    </cacheField>
    <cacheField name="Criado" numFmtId="0">
      <sharedItems containsNonDate="0" containsString="0" containsBlank="1"/>
    </cacheField>
    <cacheField name="Start date" numFmtId="0">
      <sharedItems containsNonDate="0" containsString="0" containsBlank="1"/>
    </cacheField>
    <cacheField name="Versões corrigidas" numFmtId="0">
      <sharedItems/>
    </cacheField>
    <cacheField name="parent" numFmtId="0">
      <sharedItems containsBlank="1"/>
    </cacheField>
    <cacheField name="Tempo gasto" numFmtId="0">
      <sharedItems containsNonDate="0" containsString="0" containsBlank="1"/>
    </cacheField>
    <cacheField name="Σ de Tempo Gasto" numFmtId="0">
      <sharedItems containsNonDate="0" containsString="0" containsBlank="1"/>
    </cacheField>
    <cacheField name="Story point estimate" numFmtId="0">
      <sharedItems containsString="0" containsBlank="1" containsNumber="1" containsInteger="1" minValue="0" maxValue="21"/>
    </cacheField>
    <cacheField name="Story Points" numFmtId="0">
      <sharedItems containsString="0" containsBlank="1" containsNumber="1" containsInteger="1" minValue="0" maxValue="21"/>
    </cacheField>
    <cacheField name="Sprint" numFmtId="0">
      <sharedItems/>
    </cacheField>
    <cacheField name="Checklist Progress" numFmtId="0">
      <sharedItems containsNonDate="0" containsString="0" containsBlank="1"/>
    </cacheField>
    <cacheField name="Ponto de compromisso" numFmtId="0">
      <sharedItems containsNonDate="0" containsString="0" containsBlank="1"/>
    </cacheField>
    <cacheField name="Tipo" numFmtId="0">
      <sharedItems containsNonDate="0" containsString="0" containsBlank="1"/>
    </cacheField>
    <cacheField name="Categoria do status" numFmtId="0">
      <sharedItems containsNonDate="0" containsString="0" containsBlank="1"/>
    </cacheField>
    <cacheField name="Alteração de escopo (após a última PIP)?" numFmtId="0">
      <sharedItems containsNonDate="0" containsString="0" containsBlank="1"/>
    </cacheField>
    <cacheField name="Inicio do fluxo" numFmtId="0">
      <sharedItems containsNonDate="0" containsString="0" containsBlank="1"/>
    </cacheField>
    <cacheField name="Fim do fluxo" numFmtId="0">
      <sharedItems containsNonDate="0" containsString="0" containsBlank="1"/>
    </cacheField>
    <cacheField name="Início Homologação" numFmtId="0">
      <sharedItems containsNonDate="0" containsString="0" containsBlank="1"/>
    </cacheField>
    <cacheField name="Fim Homologação" numFmtId="0">
      <sharedItems containsNonDate="0" containsString="0" containsBlank="1"/>
    </cacheField>
    <cacheField name="Início Implantação" numFmtId="0">
      <sharedItems containsNonDate="0" containsString="0" containsBlank="1"/>
    </cacheField>
    <cacheField name="Fim Implantação" numFmtId="0">
      <sharedItems containsNonDate="0" containsString="0" containsBlank="1"/>
    </cacheField>
    <cacheField name="Ciclo de Ideação" numFmtId="0">
      <sharedItems containsNonDate="0" containsString="0" containsBlank="1"/>
    </cacheField>
    <cacheField name="Ciclo de Desenvolvimento" numFmtId="0">
      <sharedItems containsNonDate="0" containsString="0" containsBlank="1"/>
    </cacheField>
    <cacheField name="Ciclo Homologação" numFmtId="0">
      <sharedItems containsNonDate="0" containsString="0" containsBlank="1"/>
    </cacheField>
    <cacheField name="Ciclo de Implantação" numFmtId="0">
      <sharedItems containsNonDate="0" containsString="0" containsBlank="1"/>
    </cacheField>
    <cacheField name="Lead Time" numFmtId="0">
      <sharedItems containsNonDate="0" containsString="0" containsBlank="1"/>
    </cacheField>
    <cacheField name="Costumer Lead Time" numFmtId="0">
      <sharedItems containsNonDate="0" containsString="0" containsBlank="1"/>
    </cacheField>
    <cacheField name="Tipo Sustentação" numFmtId="0">
      <sharedItems containsNonDate="0" containsString="0" containsBlank="1"/>
    </cacheField>
    <cacheField name="Projeto" numFmtId="0">
      <sharedItems/>
    </cacheField>
    <cacheField name="Jornada dona do Epico" numFmtId="0">
      <sharedItems/>
    </cacheField>
    <cacheField name="Σ Estimativa de trabalho restante" numFmtId="0">
      <sharedItems containsNonDate="0" containsString="0" containsBlank="1"/>
    </cacheField>
    <cacheField name="Alteração de escopo (após a última PIP)?2" numFmtId="0">
      <sharedItems containsNonDate="0" containsString="0" containsBlank="1"/>
    </cacheField>
    <cacheField name="Responsável" numFmtId="0">
      <sharedItems containsNonDate="0" containsString="0" containsBlank="1"/>
    </cacheField>
    <cacheField name="Tempo bloqueado" numFmtId="0">
      <sharedItems containsNonDate="0" containsString="0" containsBlank="1"/>
    </cacheField>
    <cacheField name="Dias Bloqueados" numFmtId="0">
      <sharedItems containsNonDate="0" containsString="0" containsBlank="1"/>
    </cacheField>
    <cacheField name="Squad Responsável" numFmtId="0">
      <sharedItems containsNonDate="0" containsString="0" containsBlank="1"/>
    </cacheField>
    <cacheField name="OKRs de 2025"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2615743" createdVersion="8" refreshedVersion="8" minRefreshableVersion="3" recordCount="21" xr:uid="{27EE178E-E0AF-40FF-8B0E-4A3D13ABD915}">
  <cacheSource type="worksheet">
    <worksheetSource name="Tab_Épicos_Jornada"/>
  </cacheSource>
  <cacheFields count="11">
    <cacheField name="Tipo de item" numFmtId="0">
      <sharedItems count="1">
        <s v="Epic"/>
      </sharedItems>
    </cacheField>
    <cacheField name="Chave" numFmtId="0">
      <sharedItems count="50">
        <s v="ARTSG-193"/>
        <s v="ARTSG-189"/>
        <s v="ARTSG-185"/>
        <s v="ARTSG-172"/>
        <s v="SGTB-1013"/>
        <s v="SGTB-61"/>
        <s v="SGGU-5187"/>
        <s v="ARTSG-190"/>
        <s v="ARTSG-182"/>
        <s v="ARTPT-710"/>
        <s v="SGTB-999"/>
        <s v="SGTB-247"/>
        <s v="SGTB-100"/>
        <s v="SGGU-5288"/>
        <s v="SDIA-1212"/>
        <s v="ARTSG-313"/>
        <s v="ARTSG-270"/>
        <s v="ARTSG-184"/>
        <s v="ARTSG-183"/>
        <s v="ARTSG-180"/>
        <s v="ARTSG-178"/>
        <s v="JADO-5806" u="1"/>
        <s v="JADO-3773" u="1"/>
        <s v="JADO-2743" u="1"/>
        <s v="JACO-7728" u="1"/>
        <s v="JACO-5650" u="1"/>
        <s v="JACO-5270" u="1"/>
        <s v="JAAM-898" u="1"/>
        <s v="ARTPT-702" u="1"/>
        <s v="ARTPT-701" u="1"/>
        <s v="ARTPT-695" u="1"/>
        <s v="ARTPT-687" u="1"/>
        <s v="ARTPT-681" u="1"/>
        <s v="ARTPT-680" u="1"/>
        <s v="ARTPT-679" u="1"/>
        <s v="ARTPT-677" u="1"/>
        <s v="ARTPT-676" u="1"/>
        <s v="ARTPT-675" u="1"/>
        <s v="ARTPT-669" u="1"/>
        <s v="ARTPT-668" u="1"/>
        <s v="ARTPT-664" u="1"/>
        <s v="ARTPT-663" u="1"/>
        <s v="ARTPT-653" u="1"/>
        <s v="ARTPT-643" u="1"/>
        <s v="ARTPT-639" u="1"/>
        <s v="ARTPT-595" u="1"/>
        <s v="ARTPT-497" u="1"/>
        <s v="ARTPT-459" u="1"/>
        <s v="ARTPT-393" u="1"/>
        <s v="ARTPT-385" u="1"/>
      </sharedItems>
    </cacheField>
    <cacheField name="Resumo" numFmtId="0">
      <sharedItems count="68">
        <s v="[GU] Incluir nos logs dos flows/plugins a informação da tabela de origem"/>
        <s v="[GU] Implementar frame para visualizar os eventos que trafegaram pelo backbone"/>
        <s v="[Avanade] Refatorar Plugins por: otimizar query, updates, aplicar solid quando possível e melhores praticas"/>
        <s v="[Ci&amp;t] Replatform e Otimização do Processo de Alocação de Disciplinas"/>
        <s v="  [RADE CMED]Integração Sistema Medicina com Olimpo -Retorno de notas e Frequência"/>
        <s v="[Prisma]Correções no fluxo de exclusão de perfil corporativo e migração para Java 17"/>
        <s v="[GU] Integrar Mediador Pedagógico em todas as Unidades que possui vínculo de matrícula no RM "/>
        <s v="[GU] Estabilizar deploy: Reduzir tempo e Ajustar variáveis de ambiente"/>
        <s v="[GA] Refator o Plug-in GestorRematricula"/>
        <s v="[GA] Redefinição de regras e solução do processo de Rematrícula"/>
        <s v="[THB PI 3/26] [TP] Executar a migração em massa de alunos de polos distratados"/>
        <s v="[KT R66 e THB] Passagem de processos de secretaria de R66 para Thunderbolts"/>
        <s v="[Thunderbolts] [Route66] [MEC Regulatório] Realizar transmissão as informações de SBTEC para UNIFESP"/>
        <s v="[GA] [ENT] [GU] Ajustar a turma do aluno na matricula (Unificação Dia da Semana WEB)"/>
        <s v="Demandas de SI - PI 26.3 - Jornada Secretaria"/>
        <s v="[CNPJ] Adequar os sistemas para salvar o CNPJ Alfanumérico "/>
        <s v="[GA][GE][Aloc. Disciplina] Remoção da obrigatoriedade de docente na alocação de disciplinas"/>
        <s v="[GA][GE][GU] Refatorar flows buscando otimização de consultas, diminuindo steps desnecessarios"/>
        <s v="[GA][GE][GU] Refatorar requisições de flows filhos, incluindo try catch para tratamento de exceção e retorno para flow pai"/>
        <s v="[GA] Reestruturar o processo de reenvio ao SAP"/>
        <s v="[GE][GA] Garantir o acesso do Aluno ao AVA com suas respectivas disciplinas alocadas para inicio do estudo no semestre, através de um checklist e orquestrador de eventos(Quick-Win)"/>
        <s v="[BLOX] Ajustes no fluxo de análise curricular para equivalência de disciplina utilizando AI" u="1"/>
        <s v="[JARVIS] Implementação da funcionalidade de detecção de plágio via IA nas correções de trabalho no portal acadêmico" u="1"/>
        <s v="[JARVIS] Correção de Trabalhos de Estágio" u="1"/>
        <s v="[Estágio] Adicionar novos campos no cadastro de supervisores de estágio no Colaborar" u="1"/>
        <s v="[Importação de vídeos] Adaptação da tela de vídeos usando uma nova estrutura de importação" u="1"/>
        <s v="[Associação de Tutores] Melhoria no processo de formação de tutores" u="1"/>
        <s v="Melhorias Integrações Maia &lt;&gt; Backoffice" u="1"/>
        <s v="[Adobe] Configuração de templates para produção de outros tipos de questões - múltipla escolha complexa, asserção-razão, verdadeiro e falso, seriação" u="1"/>
        <s v="[Adobe] Flexibilização para Produção de Conteúdo de diversos Componentes Curriculares" u="1"/>
        <s v="[Adobe] Dashboards e Relatórios da Produção de Conteúdo no CMS" u="1"/>
        <s v="[SAG] Habilitar marcações para micro certificações dentro da uma matriz curricular" u="1"/>
        <s v="[SAG] Fluxo de Versionamento de Unidade de Ensino / Disciplina" u="1"/>
        <s v="[SAG] Fluxo de Versionamento de Matrizes" u="1"/>
        <s v="[SAG] Fluxo de Edição de Matrizes" u="1"/>
        <s v="[SAG] Gestão de books físicos" u="1"/>
        <s v="[SAG] Gestão de soluções digitais (Books Virtuais)" u="1"/>
        <s v="[SAG] Cadastro e associação da regra avaliativa para curso/disciplina/matriz" u="1"/>
        <s v="[SAG] Habilitar integrações para criação de materiais didáticos no CMS Adobe" u="1"/>
        <s v="[SAG] Habilitar integrações de cursos, matrizes e componentes (produtos acadêmicos) vinculados a uma frente de negócio" u="1"/>
        <s v="[SAG] Cursos com flexibilidade na criação, vinculados a uma frente de negócio e uma ou mais empresas / marcas" u="1"/>
        <s v="[SAG] Matrizes curriculares com flexibilidade na criação, vinculados a uma frente de negócio e uma ou mais empresas / marcas" u="1"/>
        <s v="[Adobe] Integração de Questões com Sofia Avaliação" u="1"/>
        <s v="[Adobe] Integração do material didático com Sofia" u="1"/>
        <s v="[Adobe] Integração com Cogna.IA para criação de questões no CMS Adobe" u="1"/>
        <s v="[Docência] Habilitar a solução para comportar as regras para o estágio obrigatório nos cursos de serviço social e saúde" u="1"/>
        <s v="[Docência] Comprovação e auditoria de aulas práticas " u="1"/>
        <s v="[Docência] Mudança e evolução da alocação de tutor eletrônico no PTC" u="1"/>
        <s v="[Docência] Lançamento de ausência e retificações pelo tutor presencial no portal acadêmico e reflexo dos lançamentos são integrados com Sofia e Athenas" u="1"/>
        <s v="[Docência] Tutor presencial recebe e visualiza case, gabarito e RAP no portal acadêmico das turmas que ele é vinculado" u="1"/>
        <s v="[Adobe] Flexibilização para Produção de Conteúdo de diversos Componentes Curriculares_x000a__x0009_" u="1"/>
        <s v="[Portal Docente] Gestão da operação Acadêmica da frente de Docência" u="1"/>
        <s v="[JARVIS] Correção de Trabalhos de TCC" u="1"/>
        <s v="[Portal Docente] Otimizar a mensageria entre estudante e tutor via IA" u="1"/>
        <s v="[BLOX] [Colaborar] Análise curricular para equivalência de disciplina utilizando AI" u="1"/>
        <s v="[Portal Docente] Integração Colaborar &lt;&gt; Portal Docente - Correção de Trabalhos Portfólio via IA - 2.0" u="1"/>
        <s v="[Piloto] Criação de Conteúdo no CMS Adobe - Produção Digital" u="1"/>
        <s v="[SAG] Habilitar integrações da nova estrutura de componente e componente modalidade, vinculados a uma frente de negócio" u="1"/>
        <s v="[Novo SAG] Cadastro e permissionamento de usuários vinculados a uma frente de negócio, uma ou mais empresas e marcas" u="1"/>
        <s v="[Novo SAG] Matrizes Curriculares com flexibilidade na criação, vinculados a uma frente de negócio e uma ou mais empresas / marcas" u="1"/>
        <s v="[Piloto] Criação e Integração de Questões no AVA" u="1"/>
        <s v="[Piloto] Integração da Demanda Publicada para o AVA" u="1"/>
        <s v="[Piloto] Criação de Conteúdos no CMS Adobe - Consultoria" u="1"/>
        <s v="[Piloto] Criação dos Workflows de Produção das Demandas" u="1"/>
        <s v="[Piloto] Administração de Perfis e Permissões de Usuários" u="1"/>
        <s v="Docência - Tutor presencial lança ausência por hora + Retificação + Integração da frequência do aluno “que é refletido” em Sofia e Athenas [Portal do Tutor]" u="1"/>
        <s v="[Docência] Tutor presencial recebe e visualiza as turmas vinculadas à ele, o Case, o Gabarito[Portal Acadêmico]" u="1"/>
        <s v="[Docência] Tutor presencial recebe e visualiza as aulas práticas vinculadas à ele, o RAP, o Case, o Gabarito e as turmas por data/horário [Portal Acadêmico]" u="1"/>
      </sharedItems>
    </cacheField>
    <cacheField name="Projeto" numFmtId="0">
      <sharedItems/>
    </cacheField>
    <cacheField name="Status" numFmtId="0">
      <sharedItems/>
    </cacheField>
    <cacheField name="Versões corrigidas" numFmtId="0">
      <sharedItems/>
    </cacheField>
    <cacheField name="Start date (Epic)" numFmtId="0">
      <sharedItems containsNonDate="0" containsString="0" containsBlank="1"/>
    </cacheField>
    <cacheField name="Data limite" numFmtId="0">
      <sharedItems containsNonDate="0" containsDate="1" containsString="0" containsBlank="1" minDate="2025-09-12T00:00:00" maxDate="2026-12-19T00:00:00" count="13">
        <d v="2026-12-04T00:00:00"/>
        <d v="2026-12-18T00:00:00"/>
        <d v="2026-08-28T00:00:00"/>
        <d v="2026-08-17T00:00:00"/>
        <d v="2026-09-11T00:00:00"/>
        <d v="2026-06-19T00:00:00"/>
        <d v="2026-09-25T00:00:00"/>
        <d v="2025-09-12T00:00:00"/>
        <d v="2026-07-31T00:00:00"/>
        <m/>
        <d v="2026-07-03T00:00:00"/>
        <d v="2026-08-21T00:00:00"/>
        <d v="2026-09-18T00:00:00"/>
      </sharedItems>
    </cacheField>
    <cacheField name="Data de início" numFmtId="0">
      <sharedItems containsNonDate="0" containsDate="1" containsString="0" containsBlank="1" minDate="2025-07-07T00:00:00" maxDate="2026-10-06T00:00:00"/>
    </cacheField>
    <cacheField name="Data de Entrega" numFmtId="0">
      <sharedItems containsNonDate="0" containsDate="1" containsString="0" containsBlank="1" minDate="2026-06-19T00:00:00" maxDate="2026-12-19T00:00:00"/>
    </cacheField>
    <cacheField name="Must Win Battl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2962966" createdVersion="8" refreshedVersion="8" minRefreshableVersion="3" recordCount="23" xr:uid="{3E9E08BB-B326-43C7-BD0E-EC4D825B5FFD}">
  <cacheSource type="worksheet">
    <worksheetSource ref="A1:N24" sheet="Extração Jira - Épicos"/>
  </cacheSource>
  <cacheFields count="14">
    <cacheField name="Tipo de item" numFmtId="0">
      <sharedItems containsBlank="1"/>
    </cacheField>
    <cacheField name="Resumo" numFmtId="0">
      <sharedItems containsBlank="1"/>
    </cacheField>
    <cacheField name="Projeto" numFmtId="0">
      <sharedItems containsBlank="1"/>
    </cacheField>
    <cacheField name="Chave" numFmtId="0">
      <sharedItems containsBlank="1"/>
    </cacheField>
    <cacheField name="Status" numFmtId="0">
      <sharedItems containsBlank="1" count="7">
        <s v="Funil"/>
        <s v="Em Andamento"/>
        <s v="Refinamento"/>
        <s v="Backlog"/>
        <m/>
        <s v="Em produção" u="1"/>
        <s v="Pronto" u="1"/>
      </sharedItems>
    </cacheField>
    <cacheField name="Versões corrigidas" numFmtId="0">
      <sharedItems containsBlank="1"/>
    </cacheField>
    <cacheField name="Sprint" numFmtId="0">
      <sharedItems containsBlank="1"/>
    </cacheField>
    <cacheField name="Story Points" numFmtId="0">
      <sharedItems containsBlank="1"/>
    </cacheField>
    <cacheField name="Story point estimate" numFmtId="0">
      <sharedItems containsBlank="1" containsMixedTypes="1" containsNumber="1" containsInteger="1" minValue="16" maxValue="16"/>
    </cacheField>
    <cacheField name="Σ de Tempo Gasto" numFmtId="0">
      <sharedItems containsBlank="1" containsMixedTypes="1" containsNumber="1" containsInteger="1" minValue="1800" maxValue="1800"/>
    </cacheField>
    <cacheField name="Cycle Time" numFmtId="0">
      <sharedItems containsBlank="1"/>
    </cacheField>
    <cacheField name="Lead Time" numFmtId="0">
      <sharedItems containsBlank="1"/>
    </cacheField>
    <cacheField name="Start date" numFmtId="0">
      <sharedItems containsDate="1" containsBlank="1" containsMixedTypes="1" minDate="2024-06-24T00:00:00" maxDate="2025-02-18T00:00:00"/>
    </cacheField>
    <cacheField name="Actual start" numFmtId="0">
      <sharedItems containsDate="1" containsBlank="1" containsMixedTypes="1" minDate="2024-09-03T12:02:00" maxDate="2025-02-03T10:07: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4120367" createdVersion="8" refreshedVersion="8" minRefreshableVersion="3" recordCount="2999" xr:uid="{325D66FA-EC84-4073-ADEC-859094EF41AB}">
  <cacheSource type="worksheet">
    <worksheetSource ref="A1:AT1048576" sheet="Extração Jira - Itens"/>
  </cacheSource>
  <cacheFields count="46">
    <cacheField name="Tipo de item" numFmtId="0">
      <sharedItems containsBlank="1" count="15">
        <s v="Incidente"/>
        <s v="Solicitação de Serviço"/>
        <s v="Teste"/>
        <s v="Enabler"/>
        <s v="História"/>
        <s v="Débito Técnico"/>
        <s v="Sustentação"/>
        <s v="Spike"/>
        <s v="Suporte"/>
        <s v="Bug"/>
        <s v="Liderança"/>
        <s v="Segurança"/>
        <m/>
        <s v="Vulnerabilidade" u="1"/>
        <s v="Design" u="1"/>
      </sharedItems>
    </cacheField>
    <cacheField name="Chave" numFmtId="0">
      <sharedItems containsBlank="1"/>
    </cacheField>
    <cacheField name="Sprint" numFmtId="0">
      <sharedItems containsBlank="1"/>
    </cacheField>
    <cacheField name="Projeto" numFmtId="0">
      <sharedItems containsBlank="1"/>
    </cacheField>
    <cacheField name="Status" numFmtId="0">
      <sharedItems containsBlank="1" count="14">
        <s v="Aceito"/>
        <s v="Em produção"/>
        <s v="Cancelado"/>
        <s v="Pendente de Produção"/>
        <s v="Concluído"/>
        <s v="Em Andamento"/>
        <s v="Backlog"/>
        <m/>
        <s v="Revisão de código" u="1"/>
        <s v="Bloqueado" u="1"/>
        <s v="Abertura Indevida" u="1"/>
        <s v="Em teste" u="1"/>
        <s v="Em desenvolvimento" u="1"/>
        <s v="Em espera" u="1"/>
      </sharedItems>
    </cacheField>
    <cacheField name="Versões corrigidas" numFmtId="0">
      <sharedItems containsBlank="1"/>
    </cacheField>
    <cacheField name="Story Points" numFmtId="0">
      <sharedItems containsString="0" containsBlank="1" containsNumber="1" containsInteger="1" minValue="0" maxValue="21"/>
    </cacheField>
    <cacheField name="Resumo" numFmtId="0">
      <sharedItems containsBlank="1"/>
    </cacheField>
    <cacheField name="Story point estimate" numFmtId="0">
      <sharedItems containsString="0" containsBlank="1" containsNumber="1" containsInteger="1" minValue="0" maxValue="18"/>
    </cacheField>
    <cacheField name="Σ de Tempo Gasto" numFmtId="0">
      <sharedItems containsString="0" containsBlank="1" containsNumber="1" containsInteger="1" minValue="0" maxValue="572400"/>
    </cacheField>
    <cacheField name="Tipo" numFmtId="0">
      <sharedItems containsNonDate="0" containsString="0" containsBlank="1"/>
    </cacheField>
    <cacheField name="Categoria do status" numFmtId="0">
      <sharedItems containsBlank="1"/>
    </cacheField>
    <cacheField name="Pai" numFmtId="0">
      <sharedItems containsBlank="1"/>
    </cacheField>
    <cacheField name="Alteração de escopo (após a última PIP)?" numFmtId="0">
      <sharedItems containsBlank="1"/>
    </cacheField>
    <cacheField name="Resolução" numFmtId="0">
      <sharedItems containsBlank="1" count="11">
        <s v="Abertura indevida"/>
        <s v="Concluído"/>
        <s v="Cancelado"/>
        <m/>
        <s v="Massa incorreta"/>
        <s v="Itens concluídos" u="1"/>
        <s v="Item despriorizado" u="1"/>
        <s v="" u="1"/>
        <s v="Não será feito" u="1"/>
        <s v="Duplicado" u="1"/>
        <s v="Itens aceitos" u="1"/>
      </sharedItems>
    </cacheField>
    <cacheField name="Criado" numFmtId="0">
      <sharedItems containsNonDate="0" containsDate="1" containsString="0" containsBlank="1" minDate="2025-06-27T15:29:00" maxDate="2026-09-25T17:19:00"/>
    </cacheField>
    <cacheField name="Ponto de compromisso" numFmtId="14">
      <sharedItems containsNonDate="0" containsDate="1" containsString="0" containsBlank="1" minDate="2026-03-30T00:00:00" maxDate="2026-09-29T00:00:00"/>
    </cacheField>
    <cacheField name="Inicio do fluxo" numFmtId="14">
      <sharedItems containsNonDate="0" containsDate="1" containsString="0" containsBlank="1" minDate="2026-05-05T00:00:00" maxDate="2026-10-01T00:00:00"/>
    </cacheField>
    <cacheField name="Fim do fluxo" numFmtId="0">
      <sharedItems containsNonDate="0" containsDate="1" containsString="0" containsBlank="1" minDate="2026-06-29T00:00:00" maxDate="2026-09-30T00:00:00"/>
    </cacheField>
    <cacheField name="Início Homologação" numFmtId="0">
      <sharedItems containsNonDate="0" containsDate="1" containsString="0" containsBlank="1" minDate="2026-07-01T00:00:00" maxDate="2026-09-26T00:00:00"/>
    </cacheField>
    <cacheField name="Fim Homologação" numFmtId="0">
      <sharedItems containsNonDate="0" containsDate="1" containsString="0" containsBlank="1" minDate="2026-07-06T00:00:00" maxDate="2026-09-29T00:00:00"/>
    </cacheField>
    <cacheField name="Início Implantação" numFmtId="0">
      <sharedItems containsNonDate="0" containsDate="1" containsString="0" containsBlank="1" minDate="2026-07-06T00:00:00" maxDate="2026-09-29T00:00:00"/>
    </cacheField>
    <cacheField name="Fim Implantação" numFmtId="0">
      <sharedItems containsNonDate="0" containsDate="1" containsString="0" containsBlank="1" minDate="2026-07-17T00:00:00" maxDate="2026-09-29T00:00:00"/>
    </cacheField>
    <cacheField name="Ciclo de Ideação" numFmtId="0">
      <sharedItems containsNonDate="0" containsString="0" containsBlank="1"/>
    </cacheField>
    <cacheField name="Ciclo de Desenvolvimento" numFmtId="0">
      <sharedItems containsString="0" containsBlank="1" containsNumber="1" containsInteger="1" minValue="1" maxValue="18"/>
    </cacheField>
    <cacheField name="Ciclo Homologação" numFmtId="0">
      <sharedItems containsString="0" containsBlank="1" containsNumber="1" containsInteger="1" minValue="1" maxValue="6"/>
    </cacheField>
    <cacheField name="Ciclo de Implantação" numFmtId="0">
      <sharedItems containsString="0" containsBlank="1" containsNumber="1" containsInteger="1" minValue="1" maxValue="37"/>
    </cacheField>
    <cacheField name="Lead Time" numFmtId="0">
      <sharedItems containsString="0" containsBlank="1" containsNumber="1" containsInteger="1" minValue="1" maxValue="305"/>
    </cacheField>
    <cacheField name="Costumer Lead Time" numFmtId="0">
      <sharedItems containsString="0" containsBlank="1" containsNumber="1" containsInteger="1" minValue="1" maxValue="115"/>
    </cacheField>
    <cacheField name="Tipo Sustentação" numFmtId="0">
      <sharedItems containsBlank="1"/>
    </cacheField>
    <cacheField name="Este item sofreu antecipação de Sprint?" numFmtId="0">
      <sharedItems containsNonDate="0" containsString="0" containsBlank="1"/>
    </cacheField>
    <cacheField name="Ambiente" numFmtId="0">
      <sharedItems containsNonDate="0" containsString="0" containsBlank="1"/>
    </cacheField>
    <cacheField name="Tempo total bloqueado" numFmtId="0">
      <sharedItems containsBlank="1"/>
    </cacheField>
    <cacheField name="Tempo Gasto (horas)" numFmtId="2">
      <sharedItems containsBlank="1" containsMixedTypes="1" containsNumber="1" minValue="0" maxValue="159"/>
    </cacheField>
    <cacheField name="Check Dias" numFmtId="2">
      <sharedItems containsBlank="1"/>
    </cacheField>
    <cacheField name="Tempo de Bloqueio (Dias)" numFmtId="2">
      <sharedItems containsBlank="1" containsMixedTypes="1" containsNumber="1" containsInteger="1" minValue="0" maxValue="0"/>
    </cacheField>
    <cacheField name="Ideação" numFmtId="1">
      <sharedItems containsBlank="1" containsMixedTypes="1" containsNumber="1" containsInteger="1" minValue="-11" maxValue="296"/>
    </cacheField>
    <cacheField name="Check Ideação" numFmtId="1">
      <sharedItems containsBlank="1"/>
    </cacheField>
    <cacheField name="Desenvolvimento" numFmtId="1">
      <sharedItems containsBlank="1" containsMixedTypes="1" containsNumber="1" containsInteger="1" minValue="-11" maxValue="18"/>
    </cacheField>
    <cacheField name="Check Desenvolvimento" numFmtId="1">
      <sharedItems containsBlank="1"/>
    </cacheField>
    <cacheField name="Homologação" numFmtId="1">
      <sharedItems containsBlank="1" containsMixedTypes="1" containsNumber="1" containsInteger="1" minValue="1" maxValue="13"/>
    </cacheField>
    <cacheField name="Check Homologação" numFmtId="1">
      <sharedItems containsBlank="1"/>
    </cacheField>
    <cacheField name="Implantação" numFmtId="1">
      <sharedItems containsBlank="1" containsMixedTypes="1" containsNumber="1" containsInteger="1" minValue="1" maxValue="55"/>
    </cacheField>
    <cacheField name="Check Implantação" numFmtId="1">
      <sharedItems containsBlank="1"/>
    </cacheField>
    <cacheField name="Lead Time2" numFmtId="1">
      <sharedItems containsBlank="1" containsMixedTypes="1" containsNumber="1" containsInteger="1" minValue="0" maxValue="203"/>
    </cacheField>
    <cacheField name="Check Lead time" numFmtId="1">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5162037" createdVersion="8" refreshedVersion="8" minRefreshableVersion="3" recordCount="1" xr:uid="{B68A1450-4BBF-4C0C-92B6-ED4C8BCC4638}">
  <cacheSource type="worksheet">
    <worksheetSource ref="A1:K2" sheet="Baseline"/>
  </cacheSource>
  <cacheFields count="11">
    <cacheField name="Tipo de item" numFmtId="0">
      <sharedItems/>
    </cacheField>
    <cacheField name="Resumo" numFmtId="0">
      <sharedItems/>
    </cacheField>
    <cacheField name="Chave" numFmtId="0">
      <sharedItems/>
    </cacheField>
    <cacheField name="Status" numFmtId="0">
      <sharedItems/>
    </cacheField>
    <cacheField name="Criado" numFmtId="0">
      <sharedItems containsNonDate="0" containsString="0" containsBlank="1"/>
    </cacheField>
    <cacheField name="Start date" numFmtId="0">
      <sharedItems containsNonDate="0" containsString="0" containsBlank="1"/>
    </cacheField>
    <cacheField name="Versões corrigidas" numFmtId="0">
      <sharedItems/>
    </cacheField>
    <cacheField name="parent" numFmtId="0">
      <sharedItems containsNonDate="0" containsString="0" containsBlank="1"/>
    </cacheField>
    <cacheField name="Tempo gasto" numFmtId="0">
      <sharedItems containsNonDate="0" containsString="0" containsBlank="1"/>
    </cacheField>
    <cacheField name="Σ de Tempo Gasto" numFmtId="0">
      <sharedItems containsNonDate="0" containsString="0" containsBlank="1"/>
    </cacheField>
    <cacheField name="Story point estim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5740737" createdVersion="8" refreshedVersion="8" minRefreshableVersion="3" recordCount="335" xr:uid="{FB005A46-B1BC-42FC-9CC3-6DA381528ACC}">
  <cacheSource type="worksheet">
    <worksheetSource ref="A1:AT336" sheet="Extração Jira - Itens"/>
  </cacheSource>
  <cacheFields count="46">
    <cacheField name="Tipo de item" numFmtId="0">
      <sharedItems containsBlank="1" count="14">
        <s v="Incidente"/>
        <s v="Solicitação de Serviço"/>
        <s v="Teste"/>
        <s v="Enabler"/>
        <s v="História"/>
        <s v="Débito Técnico"/>
        <s v="Suporte" u="1"/>
        <s v="Spike" u="1"/>
        <s v="Vulnerabilidade" u="1"/>
        <s v="Sustentação" u="1"/>
        <s v="Bug" u="1"/>
        <s v="Liderança" u="1"/>
        <m u="1"/>
        <s v="Design" u="1"/>
      </sharedItems>
    </cacheField>
    <cacheField name="Chave" numFmtId="0">
      <sharedItems/>
    </cacheField>
    <cacheField name="Sprint" numFmtId="0">
      <sharedItems/>
    </cacheField>
    <cacheField name="Projeto" numFmtId="0">
      <sharedItems containsBlank="1" count="12">
        <s v="[Jornada Secretaria e Gestor de Unidades] Thunderbolts"/>
        <s v="[Jornada Acadêmica] Colaborar" u="1"/>
        <s v="[Jornada Acadêmica] Docência" u="1"/>
        <s v="[Jornada Acadêmica] Maia &amp; Alexandria" u="1"/>
        <s v="[Jornada Acadêmica] Moodle" u="1"/>
        <m u="1"/>
        <s v="[Jornada Acadêmica] Maia_Alexandria " u="1"/>
        <s v="[Jornada Aprendizagem Digital] Docência" u="1"/>
        <s v="[Jornada Financeira] Sparta" u="1"/>
        <s v="[Jornada Financeira] Triforce" u="1"/>
        <s v="[Jornada Financeira] House of Money" u="1"/>
        <s v="[Jornada Financeira] Eagles" u="1"/>
      </sharedItems>
    </cacheField>
    <cacheField name="Status" numFmtId="0">
      <sharedItems containsBlank="1" count="14">
        <s v="Aceito"/>
        <s v="Em produção"/>
        <s v="Pendente de Produção" u="1"/>
        <s v="Cancelado" u="1"/>
        <s v="Concluído" u="1"/>
        <s v="Backlog" u="1"/>
        <s v="Em Andamento" u="1"/>
        <s v="Revisão de código" u="1"/>
        <s v="Bloqueado" u="1"/>
        <s v="Abertura Indevida" u="1"/>
        <s v="Em teste" u="1"/>
        <s v="Em desenvolvimento" u="1"/>
        <m u="1"/>
        <s v="Em espera" u="1"/>
      </sharedItems>
    </cacheField>
    <cacheField name="Versões corrigidas" numFmtId="0">
      <sharedItems/>
    </cacheField>
    <cacheField name="Story Points" numFmtId="0">
      <sharedItems containsString="0" containsBlank="1" containsNumber="1" containsInteger="1" minValue="2" maxValue="5"/>
    </cacheField>
    <cacheField name="Resumo" numFmtId="0">
      <sharedItems/>
    </cacheField>
    <cacheField name="Story point estimate" numFmtId="0">
      <sharedItems containsString="0" containsBlank="1" containsNumber="1" containsInteger="1" minValue="2" maxValue="5"/>
    </cacheField>
    <cacheField name="Σ de Tempo Gasto" numFmtId="0">
      <sharedItems containsString="0" containsBlank="1" containsNumber="1" containsInteger="1" minValue="300" maxValue="122400"/>
    </cacheField>
    <cacheField name="Tipo" numFmtId="0">
      <sharedItems containsNonDate="0" containsString="0" containsBlank="1"/>
    </cacheField>
    <cacheField name="Categoria do status" numFmtId="0">
      <sharedItems/>
    </cacheField>
    <cacheField name="Pai" numFmtId="0">
      <sharedItems containsBlank="1"/>
    </cacheField>
    <cacheField name="Alteração de escopo (após a última PIP)?" numFmtId="0">
      <sharedItems containsNonDate="0" containsBlank="1" count="4">
        <m/>
        <s v="" u="1"/>
        <s v="Sim" u="1"/>
        <s v="Não" u="1"/>
      </sharedItems>
    </cacheField>
    <cacheField name="Resolução" numFmtId="0">
      <sharedItems containsBlank="1" count="8">
        <s v="Abertura indevida"/>
        <s v="Concluído"/>
        <s v="Itens concluídos" u="1"/>
        <s v="Item despriorizado" u="1"/>
        <m u="1"/>
        <s v="" u="1"/>
        <s v="Não será feito" u="1"/>
        <s v="Duplicado" u="1"/>
      </sharedItems>
    </cacheField>
    <cacheField name="Criado" numFmtId="22">
      <sharedItems containsSemiMixedTypes="0" containsNonDate="0" containsDate="1" containsString="0" minDate="2026-07-19T18:11:00" maxDate="2026-09-24T12:06:00"/>
    </cacheField>
    <cacheField name="Ponto de compromisso" numFmtId="14">
      <sharedItems containsNonDate="0" containsDate="1" containsString="0" containsBlank="1" minDate="2026-07-20T00:00:00" maxDate="2026-09-15T00:00:00"/>
    </cacheField>
    <cacheField name="Inicio do fluxo" numFmtId="14">
      <sharedItems containsSemiMixedTypes="0" containsNonDate="0" containsDate="1" containsString="0" minDate="2026-07-20T00:00:00" maxDate="2026-09-26T00:00:00"/>
    </cacheField>
    <cacheField name="Fim do fluxo" numFmtId="0">
      <sharedItems containsNonDate="0" containsDate="1" containsString="0" containsBlank="1" minDate="2026-07-21T00:00:00" maxDate="2026-09-26T00:00:00"/>
    </cacheField>
    <cacheField name="Início Homologação" numFmtId="0">
      <sharedItems containsNonDate="0" containsDate="1" containsString="0" containsBlank="1" minDate="2026-07-27T00:00:00" maxDate="2026-09-26T00:00:00"/>
    </cacheField>
    <cacheField name="Fim Homologação" numFmtId="0">
      <sharedItems containsNonDate="0" containsDate="1" containsString="0" containsBlank="1" minDate="2026-07-28T00:00:00" maxDate="2026-09-26T00:00:00"/>
    </cacheField>
    <cacheField name="Início Implantação" numFmtId="0">
      <sharedItems containsNonDate="0" containsDate="1" containsString="0" containsBlank="1" minDate="2026-07-28T00:00:00" maxDate="2026-09-26T00:00:00"/>
    </cacheField>
    <cacheField name="Fim Implantação" numFmtId="0">
      <sharedItems containsNonDate="0" containsDate="1" containsString="0" containsBlank="1" minDate="2026-09-16T00:00:00" maxDate="2026-09-23T00:00:00"/>
    </cacheField>
    <cacheField name="Ciclo de Ideação" numFmtId="0">
      <sharedItems containsNonDate="0" containsString="0" containsBlank="1"/>
    </cacheField>
    <cacheField name="Ciclo de Desenvolvimento" numFmtId="0">
      <sharedItems containsString="0" containsBlank="1" containsNumber="1" containsInteger="1" minValue="1" maxValue="5"/>
    </cacheField>
    <cacheField name="Ciclo Homologação" numFmtId="0">
      <sharedItems containsString="0" containsBlank="1" containsNumber="1" containsInteger="1" minValue="1" maxValue="1"/>
    </cacheField>
    <cacheField name="Ciclo de Implantação" numFmtId="0">
      <sharedItems containsString="0" containsBlank="1" containsNumber="1" containsInteger="1" minValue="7" maxValue="34"/>
    </cacheField>
    <cacheField name="Lead Time" numFmtId="0">
      <sharedItems containsString="0" containsBlank="1" containsNumber="1" containsInteger="1" minValue="6" maxValue="9"/>
    </cacheField>
    <cacheField name="Costumer Lead Time" numFmtId="0">
      <sharedItems containsString="0" containsBlank="1" containsNumber="1" containsInteger="1" minValue="16" maxValue="42"/>
    </cacheField>
    <cacheField name="Tipo Sustentação" numFmtId="0">
      <sharedItems containsNonDate="0" containsString="0" containsBlank="1"/>
    </cacheField>
    <cacheField name="Este item sofreu antecipação de Sprint?" numFmtId="0">
      <sharedItems containsNonDate="0" containsString="0" containsBlank="1"/>
    </cacheField>
    <cacheField name="Ambiente" numFmtId="0">
      <sharedItems containsNonDate="0" containsString="0" containsBlank="1"/>
    </cacheField>
    <cacheField name="Tempo total bloqueado" numFmtId="0">
      <sharedItems containsNonDate="0" containsString="0" containsBlank="1"/>
    </cacheField>
    <cacheField name="Tempo Gasto (horas)" numFmtId="2">
      <sharedItems containsMixedTypes="1" containsNumber="1" minValue="8.3333333333333329E-2" maxValue="34"/>
    </cacheField>
    <cacheField name="Check Dias" numFmtId="2">
      <sharedItems/>
    </cacheField>
    <cacheField name="Tempo de Bloqueio (Dias)" numFmtId="2">
      <sharedItems containsSemiMixedTypes="0" containsString="0" containsNumber="1" containsInteger="1" minValue="0" maxValue="0"/>
    </cacheField>
    <cacheField name="Ideação" numFmtId="1">
      <sharedItems containsMixedTypes="1" containsNumber="1" containsInteger="1" minValue="1" maxValue="1"/>
    </cacheField>
    <cacheField name="Check Ideação" numFmtId="1">
      <sharedItems/>
    </cacheField>
    <cacheField name="Desenvolvimento" numFmtId="1">
      <sharedItems containsMixedTypes="1" containsNumber="1" containsInteger="1" minValue="1" maxValue="5"/>
    </cacheField>
    <cacheField name="Check Desenvolvimento" numFmtId="1">
      <sharedItems/>
    </cacheField>
    <cacheField name="Homologação" numFmtId="1">
      <sharedItems containsMixedTypes="1" containsNumber="1" containsInteger="1" minValue="1" maxValue="3"/>
    </cacheField>
    <cacheField name="Check Homologação" numFmtId="1">
      <sharedItems/>
    </cacheField>
    <cacheField name="Implantação" numFmtId="1">
      <sharedItems containsMixedTypes="1" containsNumber="1" containsInteger="1" minValue="7" maxValue="34"/>
    </cacheField>
    <cacheField name="Check Implantação" numFmtId="1">
      <sharedItems/>
    </cacheField>
    <cacheField name="Lead Time2" numFmtId="1">
      <sharedItems containsMixedTypes="1" containsNumber="1" containsInteger="1" minValue="6" maxValue="42"/>
    </cacheField>
    <cacheField name="Check Lead time" numFmtId="1">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8518516" createdVersion="8" refreshedVersion="8" minRefreshableVersion="3" recordCount="65" xr:uid="{A9CDFAD9-30B6-475D-BCA7-4DCC8A0AEA94}">
  <cacheSource type="worksheet">
    <worksheetSource name="Tab_Debitos_Tecnicos_Backlog"/>
  </cacheSource>
  <cacheFields count="7">
    <cacheField name="Projeto" numFmtId="0">
      <sharedItems count="8">
        <s v="[Jornada Secretaria e Gestor de Unidades] Thunderbolts"/>
        <s v="[Jornada Secretaria e Gestor de Unidades] Secretaria - Enturmação"/>
        <s v="[Jornada Secretaria e Gestor de Unidades] Gestor de Unidades"/>
        <s v="[Jornada Secretaria e Gestor de Unidades] Secretaria - Gestão Acadêmica"/>
        <s v="[Jornada Acadêmica] Colaborar" u="1"/>
        <s v="[Jornada Acadêmica] Moodle" u="1"/>
        <s v="[Jornada Acadêmica] Docência" u="1"/>
        <s v="[Jornada Acadêmica] Maia &amp; Alexandria" u="1"/>
      </sharedItems>
    </cacheField>
    <cacheField name="Tipo de item" numFmtId="0">
      <sharedItems/>
    </cacheField>
    <cacheField name="Chave" numFmtId="0">
      <sharedItems/>
    </cacheField>
    <cacheField name="Status" numFmtId="0">
      <sharedItems/>
    </cacheField>
    <cacheField name="Versões corrigidas" numFmtId="0">
      <sharedItems containsBlank="1"/>
    </cacheField>
    <cacheField name="Sprint" numFmtId="0">
      <sharedItems containsBlank="1"/>
    </cacheField>
    <cacheField name="Story Points" numFmtId="0">
      <sharedItems containsString="0" containsBlank="1" containsNumber="1" containsInteger="1" minValue="0" maxValue="13"/>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69791663" createdVersion="8" refreshedVersion="8" minRefreshableVersion="3" recordCount="2595" xr:uid="{5DF08949-45AA-4D54-9FEC-F8A26802E487}">
  <cacheSource type="worksheet">
    <worksheetSource name="Tab_Itens_Jira"/>
  </cacheSource>
  <cacheFields count="47">
    <cacheField name="Tipo de item" numFmtId="0">
      <sharedItems count="14">
        <s v="Incidente"/>
        <s v="Solicitação de Serviço"/>
        <s v="Teste"/>
        <s v="Enabler"/>
        <s v="História"/>
        <s v="Débito Técnico"/>
        <s v="Sustentação"/>
        <s v="Spike"/>
        <s v="Suporte"/>
        <s v="Bug"/>
        <s v="Liderança"/>
        <s v="Segurança"/>
        <s v="Vulnerabilidade" u="1"/>
        <s v="Design" u="1"/>
      </sharedItems>
    </cacheField>
    <cacheField name="Chave" numFmtId="0">
      <sharedItems/>
    </cacheField>
    <cacheField name="Sprint" numFmtId="0">
      <sharedItems/>
    </cacheField>
    <cacheField name="Projeto" numFmtId="0">
      <sharedItems count="10">
        <s v="[Jornada Secretaria e Gestor de Unidades] Thunderbolts"/>
        <s v="[Jornada Secretaria e Gestor de Unidades] Secretaria - Enturmação"/>
        <s v="[Jornada Secretaria e Gestor de Unidades] Gestor de Unidades"/>
        <s v="[Jornada Secretaria e Gestor de Unidades] Secretaria - Gestão Acadêmica"/>
        <s v="[Jornada Acadêmica] Colaborar" u="1"/>
        <s v="[Jornada Acadêmica] Docência" u="1"/>
        <s v="[Jornada Acadêmica] Maia &amp; Alexandria" u="1"/>
        <s v="[Jornada Acadêmica] Moodle" u="1"/>
        <s v="[Jornada Acadêmica] Maia_Alexandria " u="1"/>
        <s v="[Jornada Aprendizagem Digital] Docência" u="1"/>
      </sharedItems>
    </cacheField>
    <cacheField name="Status" numFmtId="0">
      <sharedItems count="13">
        <s v="Aceito"/>
        <s v="Em produção"/>
        <s v="Cancelado"/>
        <s v="Pendente de Produção"/>
        <s v="Concluído"/>
        <s v="Em Andamento"/>
        <s v="Backlog"/>
        <s v="Revisão de código" u="1"/>
        <s v="Bloqueado" u="1"/>
        <s v="Abertura Indevida" u="1"/>
        <s v="Em teste" u="1"/>
        <s v="Em desenvolvimento" u="1"/>
        <s v="Em espera" u="1"/>
      </sharedItems>
    </cacheField>
    <cacheField name="Versões corrigidas" numFmtId="0">
      <sharedItems containsBlank="1"/>
    </cacheField>
    <cacheField name="Story Points" numFmtId="0">
      <sharedItems containsString="0" containsBlank="1" containsNumber="1" containsInteger="1" minValue="0" maxValue="21" count="21">
        <m/>
        <n v="2"/>
        <n v="3"/>
        <n v="5"/>
        <n v="1"/>
        <n v="8"/>
        <n v="9"/>
        <n v="13"/>
        <n v="4"/>
        <n v="12"/>
        <n v="16"/>
        <n v="7"/>
        <n v="0"/>
        <n v="10"/>
        <n v="19"/>
        <n v="14"/>
        <n v="11"/>
        <n v="6"/>
        <n v="18"/>
        <n v="21"/>
        <n v="15" u="1"/>
      </sharedItems>
    </cacheField>
    <cacheField name="Resumo" numFmtId="0">
      <sharedItems/>
    </cacheField>
    <cacheField name="Story point estimate" numFmtId="0">
      <sharedItems containsString="0" containsBlank="1" containsNumber="1" containsInteger="1" minValue="0" maxValue="18"/>
    </cacheField>
    <cacheField name="Σ de Tempo Gasto" numFmtId="0">
      <sharedItems containsString="0" containsBlank="1" containsNumber="1" containsInteger="1" minValue="0" maxValue="572400"/>
    </cacheField>
    <cacheField name="Tipo" numFmtId="0">
      <sharedItems containsNonDate="0" containsString="0" containsBlank="1"/>
    </cacheField>
    <cacheField name="Categoria do status" numFmtId="0">
      <sharedItems/>
    </cacheField>
    <cacheField name="Pai" numFmtId="0">
      <sharedItems containsBlank="1"/>
    </cacheField>
    <cacheField name="Alteração de escopo (após a última PIP)?" numFmtId="0">
      <sharedItems containsBlank="1"/>
    </cacheField>
    <cacheField name="Resolução" numFmtId="0">
      <sharedItems containsBlank="1"/>
    </cacheField>
    <cacheField name="Criado" numFmtId="0">
      <sharedItems containsSemiMixedTypes="0" containsNonDate="0" containsDate="1" containsString="0" minDate="2025-06-27T15:29:00" maxDate="2026-09-25T17:19:00"/>
    </cacheField>
    <cacheField name="Ponto de compromisso" numFmtId="14">
      <sharedItems containsNonDate="0" containsDate="1" containsString="0" containsBlank="1" minDate="2026-03-30T00:00:00" maxDate="2026-09-29T00:00:00"/>
    </cacheField>
    <cacheField name="Inicio do fluxo" numFmtId="14">
      <sharedItems containsNonDate="0" containsDate="1" containsString="0" containsBlank="1" minDate="2026-05-05T00:00:00" maxDate="2026-10-01T00:00:00"/>
    </cacheField>
    <cacheField name="Fim do fluxo" numFmtId="0">
      <sharedItems containsNonDate="0" containsDate="1" containsString="0" containsBlank="1" minDate="2026-06-29T00:00:00" maxDate="2026-09-30T00:00:00"/>
    </cacheField>
    <cacheField name="Início Homologação" numFmtId="0">
      <sharedItems containsNonDate="0" containsDate="1" containsString="0" containsBlank="1" minDate="2026-07-01T00:00:00" maxDate="2026-09-26T00:00:00"/>
    </cacheField>
    <cacheField name="Fim Homologação" numFmtId="0">
      <sharedItems containsNonDate="0" containsDate="1" containsString="0" containsBlank="1" minDate="2026-07-06T00:00:00" maxDate="2026-09-29T00:00:00"/>
    </cacheField>
    <cacheField name="Início Implantação" numFmtId="0">
      <sharedItems containsNonDate="0" containsDate="1" containsString="0" containsBlank="1" minDate="2026-07-06T00:00:00" maxDate="2026-09-29T00:00:00"/>
    </cacheField>
    <cacheField name="Fim Implantação" numFmtId="0">
      <sharedItems containsNonDate="0" containsDate="1" containsString="0" containsBlank="1" minDate="2026-07-17T00:00:00" maxDate="2026-09-29T00:00:00"/>
    </cacheField>
    <cacheField name="Ciclo de Ideação" numFmtId="0">
      <sharedItems containsNonDate="0" containsString="0" containsBlank="1"/>
    </cacheField>
    <cacheField name="Ciclo de Desenvolvimento" numFmtId="0">
      <sharedItems containsString="0" containsBlank="1" containsNumber="1" containsInteger="1" minValue="1" maxValue="18"/>
    </cacheField>
    <cacheField name="Ciclo Homologação" numFmtId="0">
      <sharedItems containsString="0" containsBlank="1" containsNumber="1" containsInteger="1" minValue="1" maxValue="6"/>
    </cacheField>
    <cacheField name="Ciclo de Implantação" numFmtId="0">
      <sharedItems containsString="0" containsBlank="1" containsNumber="1" containsInteger="1" minValue="1" maxValue="37"/>
    </cacheField>
    <cacheField name="Lead Time" numFmtId="0">
      <sharedItems containsString="0" containsBlank="1" containsNumber="1" containsInteger="1" minValue="1" maxValue="305"/>
    </cacheField>
    <cacheField name="Costumer Lead Time" numFmtId="0">
      <sharedItems containsString="0" containsBlank="1" containsNumber="1" containsInteger="1" minValue="1" maxValue="115"/>
    </cacheField>
    <cacheField name="Tipo Sustentação" numFmtId="0">
      <sharedItems containsBlank="1" count="4">
        <m/>
        <s v="Incidente"/>
        <s v="Solicitação de Serviço"/>
        <s v="" u="1"/>
      </sharedItems>
    </cacheField>
    <cacheField name="Este item sofreu antecipação de Sprint?" numFmtId="0">
      <sharedItems containsNonDate="0" containsString="0" containsBlank="1"/>
    </cacheField>
    <cacheField name="Ambiente" numFmtId="0">
      <sharedItems containsNonDate="0" containsString="0" containsBlank="1"/>
    </cacheField>
    <cacheField name="Tempo total bloqueado" numFmtId="0">
      <sharedItems containsBlank="1"/>
    </cacheField>
    <cacheField name="Tempo Gasto (horas)" numFmtId="2">
      <sharedItems containsMixedTypes="1" containsNumber="1" minValue="0" maxValue="159"/>
    </cacheField>
    <cacheField name="Check Dias" numFmtId="2">
      <sharedItems/>
    </cacheField>
    <cacheField name="Tempo de Bloqueio (Dias)" numFmtId="2">
      <sharedItems containsMixedTypes="1" containsNumber="1" containsInteger="1" minValue="0" maxValue="0"/>
    </cacheField>
    <cacheField name="Ideação" numFmtId="1">
      <sharedItems containsMixedTypes="1" containsNumber="1" containsInteger="1" minValue="-11" maxValue="296"/>
    </cacheField>
    <cacheField name="Check Ideação" numFmtId="1">
      <sharedItems/>
    </cacheField>
    <cacheField name="Desenvolvimento" numFmtId="1">
      <sharedItems containsMixedTypes="1" containsNumber="1" containsInteger="1" minValue="-11" maxValue="18"/>
    </cacheField>
    <cacheField name="Check Desenvolvimento" numFmtId="1">
      <sharedItems/>
    </cacheField>
    <cacheField name="Homologação" numFmtId="1">
      <sharedItems containsMixedTypes="1" containsNumber="1" containsInteger="1" minValue="1" maxValue="13"/>
    </cacheField>
    <cacheField name="Check Homologação" numFmtId="1">
      <sharedItems/>
    </cacheField>
    <cacheField name="Implantação" numFmtId="1">
      <sharedItems containsMixedTypes="1" containsNumber="1" containsInteger="1" minValue="1" maxValue="55"/>
    </cacheField>
    <cacheField name="Check Implantação" numFmtId="1">
      <sharedItems/>
    </cacheField>
    <cacheField name="Lead Time2" numFmtId="1">
      <sharedItems containsMixedTypes="1" containsNumber="1" containsInteger="1" minValue="0" maxValue="203"/>
    </cacheField>
    <cacheField name="Check Lead time" numFmtId="1">
      <sharedItems/>
    </cacheField>
    <cacheField name="Epico" numFmtId="1">
      <sharedItems containsBlank="1" count="64">
        <s v=""/>
        <s v="SGTB-1013"/>
        <s v="SGTB-2421"/>
        <s v="SGTB-100"/>
        <s v="JADO-5833"/>
        <s v="ARTSG-313"/>
        <s v="SGTB-999"/>
        <s v="JFTS-3686"/>
        <s v="SGTB-247"/>
        <s v="ARTPT-680"/>
        <s v="ARTSG-183"/>
        <s v="ARTSG-182"/>
        <s v="ARTSG-184"/>
        <s v="SGGS-11290"/>
        <s v="ARTSG-270"/>
        <s v="ARTSG-178"/>
        <s v="ARTPT-691"/>
        <s v="ARTPT-379"/>
        <s v="ARTSG-185"/>
        <s v="SGGU-5288"/>
        <s v="ARTJA-196"/>
        <s v="SGGU-5187"/>
        <s v="APAP-10055"/>
        <s v="AISRE-7262"/>
        <s v="SGGU-5202"/>
        <s v="ARTSG-189"/>
        <s v="ARTSG-193"/>
        <s v="JAES-650"/>
        <s v="ARTSG-190"/>
        <s v="ARTPT-669"/>
        <s v="SDIA-1212"/>
        <s v="ARTDF-377"/>
        <s v="ARTPT-710"/>
        <s v="ARTPT-575"/>
        <s v="ARTDF-523"/>
        <s v="QSTI-781"/>
        <s v="ASAT-10556"/>
        <s v="ARTPT-714"/>
        <s v="ARTDF-417"/>
        <s v="SGGS-15490"/>
        <s v="QSTI-776"/>
        <s v="ASR6-15480"/>
        <s v="JIBK-14461"/>
        <s v="ARTPT-459"/>
        <s v="ARTDF-475"/>
        <s v="ARTSG-267"/>
        <s v="ARTSG-180"/>
        <s v="SGGS-15483"/>
        <s v="SDIA-1115"/>
        <m u="1"/>
        <s v="SDIA-836" u="1"/>
        <s v="JACO-7728" u="1"/>
        <s v="JACO-5650" u="1"/>
        <s v="ARTPT-381" u="1"/>
        <s v="JADO-5834" u="1"/>
        <s v="ARTPT-393" u="1"/>
        <s v="ARTPT-385" u="1"/>
        <s v="ARTPT-455" u="1"/>
        <s v="QSTI-363" u="1"/>
        <s v="JADO-3773" u="1"/>
        <s v="ARTPT-497" u="1"/>
        <s v="JADO-5806" u="1"/>
        <s v="ARTPT-378" u="1"/>
        <s v="JACO-5270" u="1"/>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o Dias de Oliveira" refreshedDate="46296.830672337965" createdVersion="8" refreshedVersion="8" minRefreshableVersion="3" recordCount="552" xr:uid="{D2020801-0DB3-45CF-9280-443E885DAF1A}">
  <cacheSource type="worksheet">
    <worksheetSource name="Tab_Extração_Jira_Épicos"/>
  </cacheSource>
  <cacheFields count="11">
    <cacheField name="Tipo de item" numFmtId="0">
      <sharedItems/>
    </cacheField>
    <cacheField name="Chave" numFmtId="0">
      <sharedItems/>
    </cacheField>
    <cacheField name="Resumo" numFmtId="0">
      <sharedItems/>
    </cacheField>
    <cacheField name="Projeto" numFmtId="0">
      <sharedItems/>
    </cacheField>
    <cacheField name="Status" numFmtId="0">
      <sharedItems/>
    </cacheField>
    <cacheField name="Versões corrigidas" numFmtId="0">
      <sharedItems containsBlank="1"/>
    </cacheField>
    <cacheField name="Sprint" numFmtId="0">
      <sharedItems containsBlank="1" count="321">
        <s v="[SGTB] SP 26.3.2"/>
        <s v="[SGTB] SP 26.3.5"/>
        <s v="[SGTB] SP 26.3.3"/>
        <s v="[SGTB] SP 26.3.4"/>
        <s v="[SGTB] SP 26.3.1"/>
        <s v="[SGGU] SP 26.3.1"/>
        <s v="[SGGS] SP 26.3.2"/>
        <s v="[SGGS] SP 26.3.1"/>
        <s v="[SGTB] SP 26.3.6"/>
        <m/>
        <s v="[SGGU] SP 26.3.5"/>
        <s v="[SGTB] SP 26.2.5"/>
        <s v="[ASR66] SP 26.2.5"/>
        <s v="[SGSE] SP 26.3.4"/>
        <s v="[SGSE] SP 26.3.2"/>
        <s v="[SGSE] SP 26.2.3"/>
        <s v="[SGSE] SP 26.2.4"/>
        <s v="[SGSE] SP 26.3.1"/>
        <s v="[BBBE] SP 26.3.1"/>
        <s v="[BBBE] SP 26.2.2"/>
        <s v="[BBBE] SP 26.2.1"/>
        <s v="[APIN] SP 26.3.2"/>
        <s v="[APIN] SP 26.3.1"/>
        <s v="[APIN] SP 26.2.3"/>
        <s v="[SGGU] SP 26.3.2"/>
        <s v="[SGTB] SP 26.2.1"/>
        <s v="[SGTB] SP 26.2.2"/>
        <s v="[ASR66] SP 26.2.4"/>
        <s v="[ASR66] SP 26.2.3"/>
        <s v="[ASR66] SP 26.2.2"/>
        <s v="[SGGU] SP 26.3.3"/>
        <s v="[SGGU] SP 26.4.6"/>
        <s v="[SGGU] SP 26.4.5"/>
        <s v="[SGGU] SP 26.4.3"/>
        <s v="[SGGU] SP 26.4.2"/>
        <s v="[SGGU] SP 26.3.4"/>
        <s v="[SGRP] SP 26.3.1"/>
        <s v="[SGRP] SP 26.2.6;[SGRP] SP 26.3.1;[SGRP] SP 26.3.2"/>
        <s v="[SGRP] SP 26.3.1;[SGRP] SP 26.3.3"/>
        <s v="[SGRP] SP 26.2.5;[SGRP] SP 26.2.6;[SGRP] SP 26.3.1;[SGRP] SP 26.3.3"/>
        <s v="[SGRP] SP 26.2.6"/>
        <s v="[SGRP] SP 26.2.5;[SGRP] SP 26.2.6;[SGRP] SP 26.3.1;[SGRP] SP 26.3.2"/>
        <s v="[SGRP] SP 26.2.6;[SGRP] SP 26.3.1;[SGRP] SP 26.3.3"/>
        <s v="[SGRP] SP 26.2.5;[SGRP] SP 26.2.6"/>
        <s v="[SGRP] SP 26.3.1;[SGRP] SP 26.3.2"/>
        <s v="[SGGU] SP 26.2.3"/>
        <s v="[SGGU] SP 26.2.2"/>
        <s v="[SGGU] SP 26.2.1"/>
        <s v="[SGGS] SP 26.3.3"/>
        <s v="[SGSE] SP 26.3.3"/>
        <s v="[SGSE] SP 26.3.5"/>
        <s v="[SGGU] SP 26.2.5"/>
        <s v="[SGGU] SP 26.2.4"/>
        <s v="[SGGS] SP 26.2.5"/>
        <s v="[SGGS] SP 26.2.4"/>
        <s v="[SGGS] SP 26.2.3"/>
        <s v="[SGGS] SP 26.3.5"/>
        <s v="[SGGS] SP 26.3.4"/>
        <s v="[SGGS] SP 26.3.5;[SGGS] SP 26.3.6"/>
        <s v="[SGGS] SP 26.2.6;[SGGS] SP 26.2.5"/>
        <s v="[SGGS] SP 26.2.6"/>
        <s v="[SGGS] SP 26.3.5;[SGGS] SP 26.3.4"/>
        <s v="[SGGS] SP 26.3.6"/>
        <s v="[SGSE] SP 26.2.6"/>
        <s v="[SGSE] SP 26.2.5"/>
        <s v="[SGSE] SP 26.2.2"/>
        <s v="[SGSE] SP 26.2.1"/>
        <s v="[ADSE] SP 26.1.6;[SGSE] SP 26.2.1"/>
        <s v="[SGGS] SP 26.2.1;[SGGS] SP 26.2.2"/>
        <s v="[SGGU] SP 26.3.6"/>
        <s v="[SGGU] SP 26.4.1;[SGGU] SP 26.3.6"/>
        <s v="[JADO] SP 26.4.1;[JADO] SP 26.3.6"/>
        <s v="[JADO] SP 26.3.6"/>
        <s v="[JADO] SP 26.3.5"/>
        <s v="[JADO] SP 26.3.3;[JADO] SP 26.3.4"/>
        <s v="[JADO] SP 26.2.5"/>
        <s v="[JADO] SP 26.3.4"/>
        <s v="[JADO] SP 26.2.4"/>
        <s v="[JADO] SP 26.3.1;[JADO] SP 26.3.2"/>
        <s v="[JADO] SP 26.2.6"/>
        <s v="[JADO] SP 26.3.2"/>
        <s v="[ADSE] SP 25.4.5"/>
        <s v="[ADSE] SP 25.4.6"/>
        <s v="[ADSE] SP 25.4.4"/>
        <s v="[SGGS] SP 26.3.1;[SGGS] SP 26.2.6"/>
        <s v="[SGGS] SP 25.4.4"/>
        <s v="[SGGS] SP 25.4.3"/>
        <s v="[SGGS] SP 25.4.1"/>
        <s v="[SGGS] SP 25.4.1;[SGGS] SP 25.4.2"/>
        <s v="[SGGS] SP 25.4.2"/>
        <s v="[SGGS] SP 25.3.4"/>
        <s v="[SGGS] SP 25.3.2"/>
        <s v="[SGGS] SP 25.3.3"/>
        <s v="[SGGS] SP 25.3.1;[SGGS] SP 25.3.2"/>
        <s v="[SGGS] SP 25.3.2;[SGGS] SP 25.3.3"/>
        <s v="Despriorizados Próx. Pi"/>
        <s v="[JIBK] SP 26.1.1"/>
        <s v="[JFEA] SP 26.2.5"/>
        <s v="[JFEA] SP 25.4.5"/>
        <s v="[DFOC] SP 26.3.5"/>
        <s v="[DFOC] SP 26.3.6"/>
        <s v="[DFOC] SP 26.3.3;[DFOC] SP 26.2.6"/>
        <s v="[DFFA] SP 26.3.3"/>
        <s v="[DFFA] SP 26.3.3;[DFFA] SP 26.3.6"/>
        <s v="[DFFA] SP 26.2.2"/>
        <s v="[DFFA] SP 25.4.2;[DFFA] SP 25.4.3"/>
        <s v="[DFFA] SP 25.4.1"/>
        <s v="[DFCR] SP 26.2.3"/>
        <s v="[DFAR] SP 26.1.6;[DFAR] SP 26.2.1"/>
        <s v="[DFAR] SP 26.1.2"/>
        <s v="[DFAR] SP 26.2.2;[DFAR] SP 26.2.3"/>
        <s v="[DFAR] SP 26.2.1"/>
        <s v="[DFAR] SP 26.1.5"/>
        <s v="[DFAR] SP 26.1.3;[DFAR] SP 26.1.5"/>
        <s v="[DFAR] SP 26.1.2;[DFAR] SP 26.1.5"/>
        <s v="[DFAR] SP 25.4.8"/>
        <s v="[CPI] SP 26.3.4"/>
        <s v="[CPI] SP 26.3.3;[CPI] SP 26.3.4"/>
        <s v="[CPI] SP 26.3.2"/>
        <s v="[BBBE] SP 26.3.6"/>
        <s v="[BBBE] SP 26.3.4;[BBBE] SP 26.3.5"/>
        <s v="[BBBE] SP 26.3.2"/>
        <s v="[BBBE] SP 25.4.1"/>
        <s v="[APSF] SP 26.4.1"/>
        <s v="[APSF] SP 26.3.6"/>
        <s v="[APSF] SP 26.3.5"/>
        <s v="[APSF] SP 26.3.5;[APSF] SP 26.3.6"/>
        <s v="[APSF] SP 26.2.5"/>
        <s v="[APSF] SP 26.2.5;[APSF] SP 26.2.4"/>
        <s v="[APSF] SP 26.2.4"/>
        <s v="[APSF] SP 25.4.6;[APSF] SP 25.4.7;[APSF] SP 25.4.8"/>
        <s v="[APSF] SP 25.4.6;[APSF] SP 25.4.8"/>
        <s v="[APSF] SP 25.4.3;[APSF] SP 25.4.4"/>
        <s v="[APSF] SP 25.4.1"/>
        <s v="[APSF] SP 25.4.5"/>
        <s v="[APIN] SP 26.3.3"/>
        <s v="[APIN] SP 26.2.6"/>
        <s v="[APIN] SP 26.2.5"/>
        <s v="[APIN] SP 26.2.4"/>
        <s v="[APIN] SP 25.4.1"/>
        <s v="[APIN] SP 25.4.2"/>
        <s v="[JACM] Sprint 25.3.2"/>
        <s v="[JACM] Sprint 25.3.1"/>
        <s v="[JACM] Sprint 25.3.3;[JACM] Sprint 25.3.4"/>
        <s v="[JACM] Sprint 25.3.3"/>
        <s v="[JACM] Sprint 25.4.2"/>
        <s v="[JACM] Sprint 25.3.5"/>
        <s v="[JACM] Sprint 25.2.5"/>
        <s v="[JACM] Sprint 25.4.1"/>
        <s v="[JACM] Sprint 4;[JACM] Sprint 3;[JACM] Sprint 24.4.2;[JACM] Sprint 25.1.1;[JACM] Sprint 2;[JACM] Sprint 24.4.1;[JACM] Sprint 24.4.2;[JACM] SP 24.4.8"/>
        <s v="[JACM] Sprint 25.3.4"/>
        <s v="[JACM] Sprint 25.4.2;[JACM] Sprint 24.4.5"/>
        <s v="[JASA] SP 25.3.4" u="1"/>
        <s v="[JASA] SP 25.3.3" u="1"/>
        <s v="[JASA] SP 25.3.2" u="1"/>
        <s v="[JASA] SP 25.2.6" u="1"/>
        <s v="[JASA] SP 25.2.5" u="1"/>
        <s v="[JASA] SP 25.2.4" u="1"/>
        <s v="[JASA] SP 25.3.1" u="1"/>
        <s v="[BBBE] SP 25.3.3" u="1"/>
        <s v="[BBBE] SP 25.3.4" u="1"/>
        <s v="[BBBE] SP 25.3.3;[BBBE] SP 25.3.2;[BBBE] SP 24.4.5" u="1"/>
        <s v="[JASA] SP 25.3.5" u="1"/>
        <s v="[JADO] SP 25.3.4" u="1"/>
        <s v="[JADO] SP 25.3.3" u="1"/>
        <s v="[JADO] SP 25.3.2" u="1"/>
        <s v="[JACO] SP 25.3.2" u="1"/>
        <s v="[JACO] SP 25.3.1" u="1"/>
        <s v="[JACO] SP 25.2.5" u="1"/>
        <s v="[JACO] SP 25.3.3" u="1"/>
        <s v="[JACO] SP 25.2.6" u="1"/>
        <s v="[ADSE] SP 25.2.6" u="1"/>
        <s v="[ADSE] SP 25.2.5" u="1"/>
        <s v="[ADSE] SP 25.3.1" u="1"/>
        <s v="[SGGU] SP 25.3.1" u="1"/>
        <s v="[ADGP] SP 25.2.5" u="1"/>
        <s v="[ASEC] SP 25.2.3" u="1"/>
        <s v="[ASEC] SP 25.2.5" u="1"/>
        <s v="[QSTI] SP 25.2.4" u="1"/>
        <s v="[JADO] SP 25.3.1" u="1"/>
        <s v="[JADO] SP 25.3.1;[APDO] SP 25.2.6" u="1"/>
        <s v="[APDO] SP 25.2.5" u="1"/>
        <s v="[APDO] SP 25.2.4" u="1"/>
        <s v="[APDO] SP 25.2.3" u="1"/>
        <s v="[APDO] SP 25.2.3;[APDO] SP 25.2.4;[APDO] SP 25.2.2" u="1"/>
        <s v="[APDO] SP 25.2.1" u="1"/>
        <s v="[APDO] SP 25.2.2" u="1"/>
        <s v="[APDO] SP 25.1.6" u="1"/>
        <s v="[APDO] SP 25.2.3;[APDO] SP 25.2.4" u="1"/>
        <s v="[APDO] SP 24.4.8" u="1"/>
        <s v="[APDO] SP 24.4.3" u="1"/>
        <s v="[APDO] SP 25.1.5" u="1"/>
        <s v="[APDO] SP 24.4.1" u="1"/>
        <s v="[APDO] SP 24.4.5" u="1"/>
        <s v="[JAAM] SP 25.3.1;[JAAM] SP 25.3.2" u="1"/>
        <s v="[BBBE] SP 24.2.1" u="1"/>
        <s v="[BBBE] SP 24.1.4;[BBBE] SP 24.1.5;[BBBE] SP 24.1.6" u="1"/>
        <s v="[APAV] SP - 25.3.1;[APAV] SP 25.3.2" u="1"/>
        <s v="[APAP] SP 25.3.1;[APAP] SP 25.3.2" u="1"/>
        <s v="[APAP] SP 25.3.1" u="1"/>
        <s v="[APAP] SP 25.1.1;[APAP] SP 25.1.2" u="1"/>
        <s v="[APAP] SP 25.1.2" u="1"/>
        <s v="[APAP] SP 25.1.1" u="1"/>
        <s v="[JADO] SP 25.3.5" u="1"/>
        <s v="[APDO] SP 25.2.6" u="1"/>
        <s v="[BBBE] SP 25.3.5" u="1"/>
        <s v="[BBBE] SP 24.2.4;[BBBE] SP 24.2.5" u="1"/>
        <s v="[APIN] SP 25.3.3;[APIN] SP 25.3.2" u="1"/>
        <s v="[ASEC] SP 25.2.6" u="1"/>
        <s v="[ASEC] SP 25.2.2" u="1"/>
        <s v="[ASEC] Sprint 24.2.5" u="1"/>
        <s v="[JADO] SP 25.3.1;[APDO] SP 25.2.6;[JADO] SP 25.3.2" u="1"/>
        <s v="[APDO] SP 24.3.2" u="1"/>
        <s v="[APDO] SP 24.3.1" u="1"/>
        <s v="[SDOC] SP 24.2.3" u="1"/>
        <s v="[SDOC] SP 24.2.1" u="1"/>
        <s v="[SDOC] SP 24.2.2;[SDOC] SP 24.2.3" u="1"/>
        <s v="[SDOC] SP 24.2.2" u="1"/>
        <s v="[APDO] SP 24.4.6" u="1"/>
        <s v="[SDOC] SP 24.2.4;[SDOC] SP 24.2.5" u="1"/>
        <s v="[SDOC] SP 24.1.5" u="1"/>
        <s v="[SDOC] SP 24.1.3;[SDOC] SP 24.1.2" u="1"/>
        <s v="[APDO] SP 24.3.3" u="1"/>
        <s v="[SDOC] SP 24.1.6" u="1"/>
        <s v="[BBBE] SP 25.2.1;[BBBE] SP 25.1.6" u="1"/>
        <s v="[BBBE] SP 24.2.4" u="1"/>
        <s v="[BBBE] SP 24.2.2;[BBBE] SP 24.2.3" u="1"/>
        <s v="[ATEN] SP 25.2.5" u="1"/>
        <s v="[ATEN] SP 25.2.2" u="1"/>
        <s v="[ATEN] Sprint 24.2.2;[PATHE] Sprint 24.1.4;[PATHE] Sprint 24.1.5;[PATHE] Sprint 24.1.6" u="1"/>
        <s v="[APAV] SP - 25.2.4" u="1"/>
        <s v="[APAV] SP - 25.2.6" u="1"/>
        <s v="[APAV] SP 25.2.1;[APAV] SP 25.2.2" u="1"/>
        <s v="[APAV] SP - 25.2.3" u="1"/>
        <s v="[APAV] SP 25.2.2" u="1"/>
        <s v="[APAV] SP - 25.2.4;[APAV] SP - 25.2.3" u="1"/>
        <s v="[APAV] SP 25.2.2;[APAV] SP - 25.2.4;[APAV] SP - 25.2.3" u="1"/>
        <s v="[APAP] SP 24.4.1" u="1"/>
        <s v="[APAP] SP 25.3.2" u="1"/>
        <s v="[APAP] SP 24.4.5" u="1"/>
        <s v="[SOAP] SP 24.2.3" u="1"/>
        <s v="[APAP] SP 24.4.3" u="1"/>
        <s v="[APAP] SP 24.4.2" u="1"/>
        <s v="[APAP] SP 24.4.5;[APAP] SP 24.4.6;[APAP] SP 24.4.4" u="1"/>
        <s v="[APAP] SP 24.4.5;[APAP] SP 24.4.6" u="1"/>
        <s v="[APAP] SP 24.4.6;[APAP] SP 24.4.7" u="1"/>
        <s v="[APAP] SP 24.4.6" u="1"/>
        <s v="[SGGU] SP 25.3.3" u="1"/>
        <s v="[SGGU] SP 25.3.5" u="1"/>
        <s v="[SDOC] SP 24.2.5" u="1"/>
        <s v="[SDOC] SP 24.2.4" u="1"/>
        <s v="[SDOC] SP 24.2.5;[APDO] SP 24.3.1" u="1"/>
        <s v="[BTHR] SP 25.3.4" u="1"/>
        <s v="[BTHR] SP 25.3.2;[BTHR] SP 25.3.3" u="1"/>
        <s v="[BTHR] SP 25.3.1" u="1"/>
        <s v="[JADO] SP 25.3.1;[JADO] SP 25.3.3" u="1"/>
        <s v="[JADO] SP 25.3.1;[APDO] SP 25.2.5;[APDO] SP 25.2.6" u="1"/>
        <s v="[APDO] SP 25.2.5;[APDO] SP 25.2.6" u="1"/>
        <s v="[JACO] SP 25.3.4" u="1"/>
        <s v="[JACO] SP 24.4.2" u="1"/>
        <s v="[JACO] SP 24.3.5" u="1"/>
        <s v="[JACO] SP 24.3.2" u="1"/>
        <s v="[JACO] SP 24.3.1" u="1"/>
        <s v="[JACO] SP 24.4.1;[JACO] SP 24.3.4" u="1"/>
        <s v="[JACO] SP 24.3.4" u="1"/>
        <s v="[JACO] SP 24.4.5" u="1"/>
        <s v="[JACO] SP 24.3.3;[JACO] SP 24.3.4" u="1"/>
        <s v="[JACO] SP 24.3.3" u="1"/>
        <s v="[JAMA] SP 24.4.4" u="1"/>
        <s v="[JACM] Sprint 25.2.5;[JACM] Sprint 25.2.4" u="1"/>
        <s v="[JACM] Sprint 25.2.3;[JACM] Sprint 25.2.5;[JACM] Sprint 25.2.4;[JACM] Sprint 25.2.6;[JACM] Sprint 25.3.1" u="1"/>
        <s v="[JACM] Sprint 25.2.1" u="1"/>
        <s v="[JACM] Sprint 25.3.4;[JACM] Sprint 25.3.2" u="1"/>
        <s v="[JACM] Sprint 25.1.5" u="1"/>
        <s v="[JACM] Sprint 25.2.2" u="1"/>
        <s v="[JACM] Sprint 25.1.4" u="1"/>
        <s v="[JACM] Sprint 25.2.2;[JACM] Sprint 25.1.4;[JACM] Sprint 25.1.5" u="1"/>
        <s v="[JACM] Sprint 25.1.4;[JACM] Sprint 25.1.5" u="1"/>
        <s v="[JACM] Sprint 25.2.3" u="1"/>
        <s v="[JACM] Sprint 24.4.6;[JACM] Sprint 24.4.5" u="1"/>
        <s v="[JACM] Sprint 24.4.6;[JACM] Sprint 24.4.3;[JACM] Sprint 24.4.4;[JACM] Sprint 24.4.5" u="1"/>
        <s v="[JACM] Sprint 4;[JACM] Sprint 3;[JACM] Sprint 25.1.2;[JACM] Sprint 24.4.2;[JACM] Sprint 25.1.1;[JACM] Sprint 25.1.3;[JACM] Sprint 24.4.3;[JACM] Sprint 2;[JACM] Sprint 24.4.4" u="1"/>
        <s v="[JACM] Sprint 2;[JACM] Sprint 3" u="1"/>
        <s v="[JACM] Sprint 2;[JACM] Sprint 25.2.1" u="1"/>
        <s v="[JACM] Sprint 1;[JACM] Sprint 2" u="1"/>
        <s v="[JACM] Sprint 1" u="1"/>
        <s v="[JACM] Sprint 25.1.1" u="1"/>
        <s v="[JAAM] SP 25.1.3" u="1"/>
        <s v="[BBBE] SP 24.4.8;[BBBE] SP 25.1.1" u="1"/>
        <s v="[BBBE] SP 24.4.2;[BBBE] SP 24.4.4;[BBBE] SP 24.4.5;[BBBE] SP 24.4.1" u="1"/>
        <s v="[APAP] SP 25.3.4" u="1"/>
        <s v="[APAP] SP 25.3.4;[APAP] SP 25.3.3" u="1"/>
        <s v="[APAP] SP 25.3.3" u="1"/>
        <s v="[APAP] SP 25.2.6" u="1"/>
        <s v="[APAP] SP 25.3.3;[APAP] SP 25.3.2" u="1"/>
        <s v="[APAP] SP 25.2.2;[APAP] SP 25.2.4;[APAP] SP 25.2.3" u="1"/>
        <s v="[APAP] SP 25.1.5" u="1"/>
        <s v="[APAP] SP 24.3.5;[APAP] SP 24.3.6" u="1"/>
        <s v="[APAP] SP 24.3.5;[APAP] SP 24.3.1" u="1"/>
        <s v="[APAP] SP 24.3.4;[APAP] SP 24.3.5" u="1"/>
        <s v="[JACM] Sprint 25.1.3" u="1"/>
        <s v="[JACM] Sprint 25.2.5;[JACM] Sprint 25.2.6" u="1"/>
        <s v="[JACM] Sprint 25.1.2;[JACM] Sprint 25.1.3;[JACM] Sprint 25.1.4" u="1"/>
        <s v="[JACM] Sprint 25.1.2" u="1"/>
        <s v="[JACM] Sprint 25.3.3;[JACM] Sprint 25.3.2" u="1"/>
        <s v="[JACM] Sprint 25.1.2;[JACM] Sprint 25.1.3" u="1"/>
        <s v="[JACM] Sprint 1;[JACM] Sprint 2;[JACM] Sprint 25.1.2" u="1"/>
        <s v="[JACM] Sprint 25.1.1;[JACM] Sprint 25.1.3" u="1"/>
        <s v="[JACM] Sprint 2;[JACM] Sprint 25.1.2" u="1"/>
        <s v="[BBBE] SP 25.1.2" u="1"/>
        <s v="[BBBE] SP 24.4.6" u="1"/>
        <s v="[BBBE] SP 24.3.5" u="1"/>
        <s v="[APAV] SP 25.3.4" u="1"/>
        <s v="[APAV] SP 25.3.3" u="1"/>
        <s v="[APAV] SP 25.3.4;[APAV] SP 25.3.2" u="1"/>
        <s v="[APAV] SP 25.3.2" u="1"/>
        <s v="[APAV] SP - 25.2.5" u="1"/>
        <s v="[APAV] SP - 25.2.6;[APAV] SP - 25.2.5" u="1"/>
        <s v="[APAV] SP - 25.2.6;[APAV] SP - 25.3.1;[APAV] SP - 25.2.5" u="1"/>
        <s v="[JACM] Sprint 25.4.5" u="1"/>
        <s v="[APAV] SP 25.3.2;[APAV] SP 25.3.3" u="1"/>
      </sharedItems>
    </cacheField>
    <cacheField name="Story Points" numFmtId="0">
      <sharedItems containsString="0" containsBlank="1" containsNumber="1" containsInteger="1" minValue="0" maxValue="13"/>
    </cacheField>
    <cacheField name="Pai" numFmtId="0">
      <sharedItems count="58">
        <s v="ARTSG-313"/>
        <s v="SGTB-1013"/>
        <s v="SGTB-999"/>
        <s v="SDIA-1212"/>
        <s v="SGTB-247"/>
        <s v="ARTSG-270"/>
        <s v="SGGU-5288"/>
        <s v="SGTB-61"/>
        <s v="SGTB-100"/>
        <s v="ARTSG-193"/>
        <s v="ARTSG-190"/>
        <s v="ARTSG-189"/>
        <s v="ARTSG-185"/>
        <s v="ARTSG-184"/>
        <s v="ARTSG-183"/>
        <s v="ARTSG-182"/>
        <s v="ARTSG-180"/>
        <s v="ARTSG-178"/>
        <s v="SGGU-5187"/>
        <s v="ARTPT-710"/>
        <s v="ARTPT-701"/>
        <s v="ARTPT-695"/>
        <s v="ARTPT-702"/>
        <s v="ARTPT-663" u="1"/>
        <s v="ARTPT-687" u="1"/>
        <s v="ARTPT-669" u="1"/>
        <s v="ARTPT-668" u="1"/>
        <s v="ARTPT-676" u="1"/>
        <s v="ARTPT-677" u="1"/>
        <s v="ARTPT-680" u="1"/>
        <s v="ARTPT-679" u="1"/>
        <s v="ARTPT-664" u="1"/>
        <s v="ARTPT-675" u="1"/>
        <s v="JADO-3773" u="1"/>
        <s v="JACO-5650" u="1"/>
        <s v="JACO-7728" u="1"/>
        <s v="ARTPT-385" u="1"/>
        <s v="ARTPT-459" u="1"/>
        <s v="ARTPT-393" u="1"/>
        <s v="ARTPT-497" u="1"/>
        <s v="JADO-5806" u="1"/>
        <s v="JACO-5270" u="1"/>
        <s v="ARTPT-643" u="1"/>
        <s v="ARTPT-653" u="1"/>
        <s v="ARTPT-639" u="1"/>
        <s v="ARTPT-595" u="1"/>
        <s v="ARTPT-681" u="1"/>
        <s v="ARTPT-700" u="1"/>
        <s v="ARTPT-599" u="1"/>
        <s v="ARTPT-665" u="1"/>
        <s v="JADO-2061" u="1"/>
        <s v="JADO-577" u="1"/>
        <s v="JADO-3138" u="1"/>
        <s v="ARTPT-624" u="1"/>
        <s v="ARTPT-641" u="1"/>
        <s v="APDO-577" u="1"/>
        <s v="APDO-3138" u="1"/>
        <s v="APDO-2061" u="1"/>
      </sharedItems>
    </cacheField>
    <cacheField name="Este item sofreu antecipação de Sprint?" numFmtId="0">
      <sharedItems containsNonDate="0" containsString="0" containsBlank="1"/>
    </cacheField>
    <cacheField name="Status Atualizado" numFmtId="2">
      <sharedItems count="3">
        <s v="Entregue"/>
        <s v="Cancelado"/>
        <s v="Não Entregue"/>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elo Dias de Oliveira" refreshedDate="46304.634726388889" createdVersion="8" refreshedVersion="8" minRefreshableVersion="3" recordCount="683" xr:uid="{73EB5E75-00A1-43AC-AF1B-EBACAF377EB4}">
  <cacheSource type="worksheet">
    <worksheetSource ref="A1:AO684" sheet="Baseline"/>
  </cacheSource>
  <cacheFields count="41">
    <cacheField name="Tipo de item" numFmtId="0">
      <sharedItems count="12">
        <s v="Incidente"/>
        <s v="Teste"/>
        <s v="História"/>
        <s v="Enabler"/>
        <s v="Solicitação de Serviço"/>
        <s v="Débito Técnico"/>
        <s v="Spike"/>
        <s v="Sustentação"/>
        <s v="Segurança"/>
        <s v="Suporte"/>
        <s v="Bug"/>
        <s v="Liderança"/>
      </sharedItems>
    </cacheField>
    <cacheField name="Resumo" numFmtId="0">
      <sharedItems/>
    </cacheField>
    <cacheField name="Chave" numFmtId="0">
      <sharedItems/>
    </cacheField>
    <cacheField name="Status" numFmtId="0">
      <sharedItems/>
    </cacheField>
    <cacheField name="Criado" numFmtId="0">
      <sharedItems containsNonDate="0" containsString="0" containsBlank="1"/>
    </cacheField>
    <cacheField name="Start date" numFmtId="0">
      <sharedItems containsNonDate="0" containsString="0" containsBlank="1"/>
    </cacheField>
    <cacheField name="Versões corrigidas" numFmtId="0">
      <sharedItems/>
    </cacheField>
    <cacheField name="parent" numFmtId="0">
      <sharedItems containsBlank="1" count="37">
        <m/>
        <s v="JAES-650"/>
        <s v="SGGS-11290"/>
        <s v="SGGU-5187"/>
        <s v="APAP-10055"/>
        <s v="ARTSG-185"/>
        <s v="SGGU-5288"/>
        <s v="ARTSG-190"/>
        <s v="ARTSG-189"/>
        <s v="ARTSG-193"/>
        <s v="ARTSG-184"/>
        <s v="ARTPT-669"/>
        <s v="ARTSG-313"/>
        <s v="SDIA-1212"/>
        <s v="ARTPT-691"/>
        <s v="ARTPT-680"/>
        <s v="ARTJA-196"/>
        <s v="ARTSG-270"/>
        <s v="ARTSG-178"/>
        <s v="ARTSG-183"/>
        <s v="ARTPT-710"/>
        <s v="ASAT-10556"/>
        <s v="ARTPT-575"/>
        <s v="ARTPT-714"/>
        <s v="QSTI-776"/>
        <s v="ASR6-15480"/>
        <s v="JIBK-14461"/>
        <s v="ARTDF-475"/>
        <s v="ARTSG-182"/>
        <s v="ARTSG-267"/>
        <s v="ARTSG-180"/>
        <s v="SGTB-1013"/>
        <s v="SDIA-1423"/>
        <s v="SGTB-999"/>
        <s v="ASPL-21126"/>
        <s v="JFTS-3686"/>
        <s v="SGTB-247"/>
      </sharedItems>
    </cacheField>
    <cacheField name="Tempo gasto" numFmtId="0">
      <sharedItems containsNonDate="0" containsString="0" containsBlank="1"/>
    </cacheField>
    <cacheField name="Σ de Tempo Gasto" numFmtId="0">
      <sharedItems containsNonDate="0" containsString="0" containsBlank="1"/>
    </cacheField>
    <cacheField name="Story point estimate" numFmtId="0">
      <sharedItems containsString="0" containsBlank="1" containsNumber="1" containsInteger="1" minValue="0" maxValue="21"/>
    </cacheField>
    <cacheField name="Story Points" numFmtId="0">
      <sharedItems containsString="0" containsBlank="1" containsNumber="1" containsInteger="1" minValue="0" maxValue="21"/>
    </cacheField>
    <cacheField name="Sprint" numFmtId="0">
      <sharedItems count="35">
        <s v="[SGGU] SP 26.3.1"/>
        <s v="[SGGU] SP 26.2.6;[SGGU] SP 26.3.1"/>
        <s v="[SGGU] SP 26.3.3"/>
        <s v="[SGGU] SP 26.3.5"/>
        <s v="[SGGU] SP 26.3.4"/>
        <s v="[SGGU] SP 26.3.6"/>
        <s v="[SGGU] SP 26.3.2"/>
        <s v="[SGSE] SP 26.3.1"/>
        <s v="[SGSE] SP 26.2.6;[SGSE] SP 26.3.1"/>
        <s v="[SGSE] SP 26.3.2"/>
        <s v="[SGSE] SP 26.3.5"/>
        <s v="[SGSE] SP 26.3.3"/>
        <s v="[SGSE] SP 26.3.4"/>
        <s v="[SGSE] SP 26.3.6"/>
        <s v="[SGSE] SP 26.2.6;[SGSE] SP 26.2.5;[SGSE] SP 26.3.1"/>
        <s v="[SGGS] SP 26.3.1"/>
        <s v="[SGGS] SP 26.3.1;[SGGS] SP 26.2.6"/>
        <s v="[SGGS] SP 26.3.2"/>
        <s v="[SGGS] SP 26.3.3"/>
        <s v="[SGGS] SP 26.3.5"/>
        <s v="[SGGS] SP 26.3.4"/>
        <s v="[SGGS] SP 26.3.6"/>
        <s v="[SGGS] SP 26.3.1;[SGGS] SP 26.2.6;[SGGS] SP 26.2.5"/>
        <s v="[SGGS] SP 26.2.4;[SGGS] SP 26.3.1;[SGGS] SP 26.2.6;[SGGS] SP 26.2.5"/>
        <s v="[SGGS] SP 26.2.4;[SGGS] SP 26.2.3;[SGGS] SP 26.3.1;[SGGS] SP 26.2.6;[SGGS] SP 26.2.5"/>
        <s v="[SGGS] SP 26.2.4;[SGGS] SP 26.2.3;[SGGS] SP 26.3.1;[SGGS] SP 26.2.2;[SGGS] SP 26.2.6;[SGGS] SP 26.2.5"/>
        <s v="[SGGS] SP 26.2.4;[SGGS] SP 26.2.3;[SGGS] SP 26.3.1;[SGGS] SP 26.2.2;[SGGS] SP 26.2.1;[SGGS] SP 26.2.6;[SGGS] SP 26.2.5"/>
        <s v="[SGGS] SP 26.1.6;[SGGS] SP 26.2.4;[SGGS] SP 26.2.3;[SGGS] SP 26.3.1;[SGGS] SP 26.2.2;[SGGS] SP 26.2.1;[SGGS] SP 26.2.6;[SGGS] SP 26.2.5"/>
        <s v="[SGTB] SP 26.3.1"/>
        <s v="[SGTB] SP 26.2.6;[SGTB] SP 26.3.1"/>
        <s v="[SGTB] SP 26.3.5"/>
        <s v="[SGTB] SP 26.3.4"/>
        <s v="[SGTB] SP 26.3.3"/>
        <s v="[SGTB] SP 26.3.2"/>
        <s v="[SGTB] SP 26.3.6"/>
      </sharedItems>
    </cacheField>
    <cacheField name="Checklist Progress" numFmtId="0">
      <sharedItems containsNonDate="0" containsString="0" containsBlank="1"/>
    </cacheField>
    <cacheField name="Ponto de compromisso" numFmtId="0">
      <sharedItems containsNonDate="0" containsString="0" containsBlank="1"/>
    </cacheField>
    <cacheField name="Tipo" numFmtId="0">
      <sharedItems containsNonDate="0" containsString="0" containsBlank="1"/>
    </cacheField>
    <cacheField name="Categoria do status" numFmtId="0">
      <sharedItems containsNonDate="0" containsString="0" containsBlank="1"/>
    </cacheField>
    <cacheField name="Alteração de escopo (após a última PIP)?" numFmtId="0">
      <sharedItems containsNonDate="0" containsString="0" containsBlank="1"/>
    </cacheField>
    <cacheField name="Inicio do fluxo" numFmtId="0">
      <sharedItems containsNonDate="0" containsString="0" containsBlank="1"/>
    </cacheField>
    <cacheField name="Fim do fluxo" numFmtId="0">
      <sharedItems containsNonDate="0" containsString="0" containsBlank="1"/>
    </cacheField>
    <cacheField name="Início Homologação" numFmtId="0">
      <sharedItems containsNonDate="0" containsString="0" containsBlank="1"/>
    </cacheField>
    <cacheField name="Fim Homologação" numFmtId="0">
      <sharedItems containsNonDate="0" containsString="0" containsBlank="1"/>
    </cacheField>
    <cacheField name="Início Implantação" numFmtId="0">
      <sharedItems containsNonDate="0" containsString="0" containsBlank="1"/>
    </cacheField>
    <cacheField name="Fim Implantação" numFmtId="0">
      <sharedItems containsNonDate="0" containsString="0" containsBlank="1"/>
    </cacheField>
    <cacheField name="Ciclo de Ideação" numFmtId="0">
      <sharedItems containsNonDate="0" containsString="0" containsBlank="1"/>
    </cacheField>
    <cacheField name="Ciclo de Desenvolvimento" numFmtId="0">
      <sharedItems containsNonDate="0" containsString="0" containsBlank="1"/>
    </cacheField>
    <cacheField name="Ciclo Homologação" numFmtId="0">
      <sharedItems containsNonDate="0" containsString="0" containsBlank="1"/>
    </cacheField>
    <cacheField name="Ciclo de Implantação" numFmtId="0">
      <sharedItems containsNonDate="0" containsString="0" containsBlank="1"/>
    </cacheField>
    <cacheField name="Lead Time" numFmtId="0">
      <sharedItems containsNonDate="0" containsString="0" containsBlank="1"/>
    </cacheField>
    <cacheField name="Costumer Lead Time" numFmtId="0">
      <sharedItems containsNonDate="0" containsString="0" containsBlank="1"/>
    </cacheField>
    <cacheField name="Tipo Sustentação" numFmtId="0">
      <sharedItems containsNonDate="0" containsString="0" containsBlank="1"/>
    </cacheField>
    <cacheField name="Projeto" numFmtId="0">
      <sharedItems count="4">
        <s v="[Jornada Secretaria e Gestor de Unidades] Gestor de Unidades"/>
        <s v="[Jornada Secretaria e Gestor de Unidades] Secretaria - Enturmação"/>
        <s v="[Jornada Secretaria e Gestor de Unidades] Secretaria - Gestão Acadêmica"/>
        <s v="[Jornada Secretaria e Gestor de Unidades] Thunderbolts"/>
      </sharedItems>
    </cacheField>
    <cacheField name="Jornada dona do Epico" numFmtId="0">
      <sharedItems/>
    </cacheField>
    <cacheField name="Σ Estimativa de trabalho restante" numFmtId="0">
      <sharedItems containsNonDate="0" containsString="0" containsBlank="1"/>
    </cacheField>
    <cacheField name="Alteração de escopo (após a última PIP)?2" numFmtId="0">
      <sharedItems containsNonDate="0" containsString="0" containsBlank="1"/>
    </cacheField>
    <cacheField name="Responsável" numFmtId="0">
      <sharedItems containsNonDate="0" containsString="0" containsBlank="1"/>
    </cacheField>
    <cacheField name="Tempo bloqueado" numFmtId="0">
      <sharedItems containsNonDate="0" containsString="0" containsBlank="1"/>
    </cacheField>
    <cacheField name="Dias Bloqueados" numFmtId="0">
      <sharedItems containsNonDate="0" containsString="0" containsBlank="1"/>
    </cacheField>
    <cacheField name="Squad Responsável" numFmtId="0">
      <sharedItems containsNonDate="0" containsString="0" containsBlank="1"/>
    </cacheField>
    <cacheField name="OKRs de 2025" numFmtId="0">
      <sharedItems containsNonDate="0" containsString="0" containsBlank="1"/>
    </cacheField>
    <cacheField name="Tipo Sustentação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Jornada Secretaria e Gestor de Unidades] Thunderbolts"/>
    <s v="Débito Técnico"/>
    <s v="SGTB-1993"/>
    <x v="0"/>
    <s v="[SGTB] PI 3/26"/>
    <s v="[SGTB] SP 26.3.3"/>
    <n v="2"/>
  </r>
  <r>
    <s v="[Jornada Secretaria e Gestor de Unidades] Secretaria - Enturmação"/>
    <s v="Débito Técnico"/>
    <s v="SGSE-3296"/>
    <x v="1"/>
    <s v="[SGSE] PI 3/26"/>
    <s v="[SGSE] SP 26.3.3"/>
    <n v="3"/>
  </r>
  <r>
    <s v="[Jornada Secretaria e Gestor de Unidades] Secretaria - Enturmação"/>
    <s v="Débito Técnico"/>
    <s v="SGSE-3294"/>
    <x v="1"/>
    <s v="[SGSE] PI 3/26"/>
    <s v="[SGSE] SP 26.3.3"/>
    <n v="1"/>
  </r>
  <r>
    <s v="[Jornada Secretaria e Gestor de Unidades] Secretaria - Enturmação"/>
    <s v="Débito Técnico"/>
    <s v="SGSE-3292"/>
    <x v="1"/>
    <s v="[SGSE] PI 3/26"/>
    <s v="[SGSE] SP 26.3.5"/>
    <n v="8"/>
  </r>
  <r>
    <s v="[Jornada Secretaria e Gestor de Unidades] Secretaria - Enturmação"/>
    <s v="Débito Técnico"/>
    <s v="SGSE-3291"/>
    <x v="1"/>
    <s v="[SGSE] PI 3/26"/>
    <s v="[SGSE] SP 26.3.5"/>
    <n v="1"/>
  </r>
  <r>
    <s v="[Jornada Secretaria e Gestor de Unidades] Secretaria - Enturmação"/>
    <s v="Débito Técnico"/>
    <s v="SGSE-3289"/>
    <x v="1"/>
    <s v="[SGSE] PI 3/26"/>
    <s v="[SGSE] SP 26.3.5"/>
    <n v="1"/>
  </r>
  <r>
    <s v="[Jornada Secretaria e Gestor de Unidades] Secretaria - Enturmação"/>
    <s v="Débito Técnico"/>
    <s v="SGSE-3287"/>
    <x v="1"/>
    <s v="[SGSE] PI 3/26"/>
    <s v="[SGSE] SP 26.3.5"/>
    <n v="1"/>
  </r>
  <r>
    <s v="[Jornada Secretaria e Gestor de Unidades] Secretaria - Enturmação"/>
    <s v="Débito Técnico"/>
    <s v="SGSE-3286"/>
    <x v="1"/>
    <s v="[SGSE] PI 3/26"/>
    <s v="[SGSE] SP 26.3.4"/>
    <n v="1"/>
  </r>
  <r>
    <s v="[Jornada Secretaria e Gestor de Unidades] Secretaria - Enturmação"/>
    <s v="Débito Técnico"/>
    <s v="SGSE-3284"/>
    <x v="1"/>
    <s v="[SGSE] PI 3/26"/>
    <s v="[SGSE] SP 26.3.4"/>
    <n v="1"/>
  </r>
  <r>
    <s v="[Jornada Secretaria e Gestor de Unidades] Secretaria - Enturmação"/>
    <s v="Débito Técnico"/>
    <s v="SGSE-3283"/>
    <x v="1"/>
    <s v="[SGSE] PI 3/26"/>
    <s v="[SGSE] SP 26.3.5"/>
    <n v="1"/>
  </r>
  <r>
    <s v="[Jornada Secretaria e Gestor de Unidades] Secretaria - Enturmação"/>
    <s v="Débito Técnico"/>
    <s v="SGSE-3280"/>
    <x v="1"/>
    <s v="[SGSE] PI 3/26"/>
    <s v="[SGSE] SP 26.3.5"/>
    <n v="1"/>
  </r>
  <r>
    <s v="[Jornada Secretaria e Gestor de Unidades] Secretaria - Enturmação"/>
    <s v="Débito Técnico"/>
    <s v="SGSE-3276"/>
    <x v="1"/>
    <s v="[SGSE] PI 3/26"/>
    <s v="[SGSE] SP 26.3.3"/>
    <n v="8"/>
  </r>
  <r>
    <s v="[Jornada Secretaria e Gestor de Unidades] Secretaria - Enturmação"/>
    <s v="Débito Técnico"/>
    <s v="SGSE-3271"/>
    <x v="1"/>
    <s v="[SGSE] PI 3/26"/>
    <s v="[SGSE] SP 26.3.5"/>
    <n v="1"/>
  </r>
  <r>
    <s v="[Jornada Secretaria e Gestor de Unidades] Secretaria - Enturmação"/>
    <s v="Débito Técnico"/>
    <s v="SGSE-3267"/>
    <x v="1"/>
    <s v="[SGSE] PI 3/26"/>
    <s v="[SGSE] SP 26.3.3"/>
    <n v="1"/>
  </r>
  <r>
    <s v="[Jornada Secretaria e Gestor de Unidades] Secretaria - Enturmação"/>
    <s v="Débito Técnico"/>
    <s v="SGSE-3266"/>
    <x v="1"/>
    <s v="[SGSE] PI 3/26"/>
    <s v="[SGSE] SP 26.3.3"/>
    <n v="1"/>
  </r>
  <r>
    <s v="[Jornada Secretaria e Gestor de Unidades] Secretaria - Enturmação"/>
    <s v="Débito Técnico"/>
    <s v="SGSE-3265"/>
    <x v="1"/>
    <s v="[SGSE] PI 3/26"/>
    <s v="[SGSE] SP 26.3.3"/>
    <n v="1"/>
  </r>
  <r>
    <s v="[Jornada Secretaria e Gestor de Unidades] Secretaria - Enturmação"/>
    <s v="Débito Técnico"/>
    <s v="SGSE-3264"/>
    <x v="1"/>
    <s v="[SGSE] PI 3/26"/>
    <s v="[SGSE] SP 26.3.3"/>
    <n v="1"/>
  </r>
  <r>
    <s v="[Jornada Secretaria e Gestor de Unidades] Secretaria - Enturmação"/>
    <s v="Débito Técnico"/>
    <s v="SGSE-3263"/>
    <x v="1"/>
    <s v="[SGSE] PI 3/26"/>
    <s v="[SGSE] SP 26.3.3"/>
    <n v="1"/>
  </r>
  <r>
    <s v="[Jornada Secretaria e Gestor de Unidades] Secretaria - Enturmação"/>
    <s v="Débito Técnico"/>
    <s v="SGSE-3262"/>
    <x v="1"/>
    <s v="[SGSE] PI 3/26"/>
    <s v="[SGSE] SP 26.3.3"/>
    <n v="1"/>
  </r>
  <r>
    <s v="[Jornada Secretaria e Gestor de Unidades] Gestor de Unidades"/>
    <s v="Débito Técnico"/>
    <s v="SGGU-7457"/>
    <x v="2"/>
    <s v="[SGGU] PI 3/26"/>
    <s v="[SGGU] SP 26.3.6"/>
    <n v="2"/>
  </r>
  <r>
    <s v="[Jornada Secretaria e Gestor de Unidades] Gestor de Unidades"/>
    <s v="Débito Técnico"/>
    <s v="SGGU-7110"/>
    <x v="1"/>
    <s v="[SGGU] PI 3/26"/>
    <s v="[SGGU] SP 26.3.5"/>
    <n v="5"/>
  </r>
  <r>
    <s v="[Jornada Secretaria e Gestor de Unidades] Gestor de Unidades"/>
    <s v="Débito Técnico"/>
    <s v="SGGU-6364"/>
    <x v="1"/>
    <s v="[SGGU] PI 3/26"/>
    <s v="[SGGU] SP 26.3.1"/>
    <n v="5"/>
  </r>
  <r>
    <s v="[Jornada Secretaria e Gestor de Unidades] Gestor de Unidades"/>
    <s v="Débito Técnico"/>
    <s v="SGGU-6348"/>
    <x v="1"/>
    <s v="[SGGU] PI 3/26"/>
    <s v="[SGGU] SP 26.3.3"/>
    <n v="3"/>
  </r>
  <r>
    <s v="[Jornada Secretaria e Gestor de Unidades] Gestor de Unidades"/>
    <s v="Débito Técnico"/>
    <s v="SGGU-6343"/>
    <x v="1"/>
    <s v="[SGGU] PI 3/26"/>
    <s v="[SGGU] SP 26.3.2"/>
    <n v="3"/>
  </r>
  <r>
    <s v="[Jornada Secretaria e Gestor de Unidades] Gestor de Unidades"/>
    <s v="Débito Técnico"/>
    <s v="SGGU-6339"/>
    <x v="1"/>
    <s v="[SGGU] PI 3/26"/>
    <s v="[SGGU] SP 26.3.1"/>
    <n v="5"/>
  </r>
  <r>
    <s v="[Jornada Secretaria e Gestor de Unidades] Gestor de Unidades"/>
    <s v="Débito Técnico"/>
    <s v="SGGU-5331"/>
    <x v="1"/>
    <s v="[SGGU] PI 3/26"/>
    <s v="[SGGU] SP 26.3.3"/>
    <n v="3"/>
  </r>
  <r>
    <s v="[Jornada Secretaria e Gestor de Unidades] Gestor de Unidades"/>
    <s v="Débito Técnico"/>
    <s v="SGGU-5326"/>
    <x v="1"/>
    <s v="[SGGU] PI 3/26"/>
    <s v="[SGGU] SP 26.3.3"/>
    <n v="5"/>
  </r>
  <r>
    <s v="[Jornada Secretaria e Gestor de Unidades] Gestor de Unidades"/>
    <s v="Débito Técnico"/>
    <s v="SGGU-5325"/>
    <x v="1"/>
    <s v="[SGGU] PI 3/26"/>
    <s v="[SGGU] SP 26.3.3"/>
    <n v="5"/>
  </r>
  <r>
    <s v="[Jornada Secretaria e Gestor de Unidades] Gestor de Unidades"/>
    <s v="Débito Técnico"/>
    <s v="SGGU-5324"/>
    <x v="1"/>
    <s v="[SGGU] PI 3/26"/>
    <s v="[SGGU] SP 26.3.2"/>
    <n v="5"/>
  </r>
  <r>
    <s v="[Jornada Secretaria e Gestor de Unidades] Gestor de Unidades"/>
    <s v="Débito Técnico"/>
    <s v="SGGU-5323"/>
    <x v="1"/>
    <s v="[SGGU] PI 3/26"/>
    <s v="[SGGU] SP 26.3.2"/>
    <n v="5"/>
  </r>
  <r>
    <s v="[Jornada Secretaria e Gestor de Unidades] Gestor de Unidades"/>
    <s v="Débito Técnico"/>
    <s v="SGGU-5320"/>
    <x v="1"/>
    <s v="[SGGU] PI 3/26"/>
    <s v="[SGGU] SP 26.3.2"/>
    <n v="3"/>
  </r>
  <r>
    <s v="[Jornada Secretaria e Gestor de Unidades] Gestor de Unidades"/>
    <s v="Débito Técnico"/>
    <s v="SGGU-5319"/>
    <x v="2"/>
    <s v="[SGGU] PI 3/26"/>
    <s v="[SGGU] SP 26.3.2"/>
    <n v="2"/>
  </r>
  <r>
    <s v="[Jornada Secretaria e Gestor de Unidades] Gestor de Unidades"/>
    <s v="Débito Técnico"/>
    <s v="SGGU-5318"/>
    <x v="2"/>
    <s v="[SGGU] PI 3/26"/>
    <s v="[SGGU] SP 26.3.2"/>
    <n v="2"/>
  </r>
  <r>
    <s v="[Jornada Secretaria e Gestor de Unidades] Secretaria - Gestão Acadêmica"/>
    <s v="Débito Técnico"/>
    <s v="SGGS-17343"/>
    <x v="2"/>
    <s v="[SGGS] PI 3/26"/>
    <s v="[SGGS] SP 26.3.1"/>
    <n v="3"/>
  </r>
  <r>
    <s v="[Jornada Secretaria e Gestor de Unidades] Secretaria - Gestão Acadêmica"/>
    <s v="Débito Técnico"/>
    <s v="SGGS-17049"/>
    <x v="0"/>
    <s v="[SGGS] PI 3/26"/>
    <s v="[SGGS] SP 26.3.2"/>
    <n v="2"/>
  </r>
  <r>
    <s v="[Jornada Secretaria e Gestor de Unidades] Secretaria - Gestão Acadêmica"/>
    <s v="Débito Técnico"/>
    <s v="SGGS-15548"/>
    <x v="2"/>
    <s v="[SGGS] PI 3/26"/>
    <s v="[SGGS] SP 26.3.1"/>
    <n v="3"/>
  </r>
  <r>
    <s v="[Jornada Secretaria e Gestor de Unidades] Secretaria - Gestão Acadêmica"/>
    <s v="Débito Técnico"/>
    <s v="SGGS-15541"/>
    <x v="2"/>
    <s v="[SGGS] PI 3/26"/>
    <s v="[SGGS] SP 26.3.5;[SGGS] SP 26.3.6"/>
    <n v="8"/>
  </r>
  <r>
    <s v="[Jornada Secretaria e Gestor de Unidades] Secretaria - Gestão Acadêmica"/>
    <s v="Débito Técnico"/>
    <s v="SGGS-15540"/>
    <x v="2"/>
    <s v="[SGGS] PI 3/26"/>
    <s v="[SGGS] SP 26.3.6"/>
    <n v="8"/>
  </r>
  <r>
    <s v="[Jornada Secretaria e Gestor de Unidades] Secretaria - Gestão Acadêmica"/>
    <s v="Débito Técnico"/>
    <s v="SGGS-15538"/>
    <x v="2"/>
    <s v="[SGGS] PI 3/26"/>
    <s v="[SGGS] SP 26.3.4"/>
    <n v="8"/>
  </r>
  <r>
    <s v="[Jornada Secretaria e Gestor de Unidades] Secretaria - Gestão Acadêmica"/>
    <s v="Débito Técnico"/>
    <s v="SGGS-15532"/>
    <x v="0"/>
    <s v="[SGGS] PI 3/26"/>
    <s v="[SGGS] SP 26.3.5"/>
    <n v="5"/>
  </r>
  <r>
    <s v="[Jornada Secretaria e Gestor de Unidades] Secretaria - Gestão Acadêmica"/>
    <s v="Débito Técnico"/>
    <s v="SGGS-15531"/>
    <x v="0"/>
    <s v="[SGGS] PI 3/26"/>
    <s v="[SGGS] SP 26.3.4"/>
    <n v="5"/>
  </r>
  <r>
    <s v="[Jornada Secretaria e Gestor de Unidades] Secretaria - Gestão Acadêmica"/>
    <s v="Débito Técnico"/>
    <s v="SGGS-15528"/>
    <x v="2"/>
    <s v="[SGGS] PI 3/26"/>
    <s v="[SGGS] SP 26.3.3"/>
    <n v="5"/>
  </r>
  <r>
    <s v="[Jornada Secretaria e Gestor de Unidades] Secretaria - Gestão Acadêmica"/>
    <s v="Débito Técnico"/>
    <s v="SGGS-15527"/>
    <x v="0"/>
    <s v="[SGGS] PI 3/26"/>
    <s v="[SGGS] SP 26.3.5;[SGGS] SP 26.3.6"/>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s v="[INC0796440]Tenho um Erro/Problema com o PTC - Dynamics Athenas - Envio de reatórios"/>
    <s v="SGGU-6546"/>
    <s v="Backlog"/>
    <m/>
    <m/>
    <s v="[SGGU] PI 3/26"/>
    <m/>
    <m/>
    <m/>
    <m/>
    <m/>
    <s v="[SGGU] SP 26.3.1"/>
    <m/>
    <m/>
    <m/>
    <m/>
    <m/>
    <m/>
    <m/>
    <m/>
    <m/>
    <m/>
    <m/>
    <m/>
    <m/>
    <m/>
    <m/>
    <m/>
    <m/>
    <m/>
    <s v="[Jornada Secretaria e Gestor de Unidades] Gestor de Unidades"/>
    <s v="Jornada Secretaria e Gestor de Unidades"/>
    <m/>
    <m/>
    <m/>
    <m/>
    <m/>
    <m/>
    <m/>
  </r>
  <r>
    <x v="0"/>
    <s v="[INC0796379]Tenho um Erro/Problema com o PTC - Dynamics Athenas - Inativação de curso e ofertas"/>
    <s v="SGGU-6545"/>
    <s v="Backlog"/>
    <m/>
    <m/>
    <s v="[SGGU] PI 3/26"/>
    <m/>
    <m/>
    <m/>
    <m/>
    <m/>
    <s v="[SGGU] SP 26.3.1"/>
    <m/>
    <m/>
    <m/>
    <m/>
    <m/>
    <m/>
    <m/>
    <m/>
    <m/>
    <m/>
    <m/>
    <m/>
    <m/>
    <m/>
    <m/>
    <m/>
    <m/>
    <m/>
    <s v="[Jornada Secretaria e Gestor de Unidades] Gestor de Unidades"/>
    <s v="Jornada Secretaria e Gestor de Unidades"/>
    <m/>
    <m/>
    <m/>
    <m/>
    <m/>
    <m/>
    <m/>
  </r>
  <r>
    <x v="0"/>
    <s v="[INC0796118]Tenho um Erro/Problema no Dynamics - Gestão de unidades - Reportar um erro/problema"/>
    <s v="SGGU-6541"/>
    <s v="Em Andamento"/>
    <m/>
    <m/>
    <s v="[SGGU] PI 3/26"/>
    <m/>
    <m/>
    <m/>
    <m/>
    <m/>
    <s v="[SGGU] SP 26.3.1"/>
    <m/>
    <m/>
    <m/>
    <m/>
    <m/>
    <m/>
    <m/>
    <m/>
    <m/>
    <m/>
    <m/>
    <m/>
    <m/>
    <m/>
    <m/>
    <m/>
    <m/>
    <m/>
    <s v="[Jornada Secretaria e Gestor de Unidades] Gestor de Unidades"/>
    <s v="Jornada Secretaria e Gestor de Unidades"/>
    <m/>
    <m/>
    <m/>
    <m/>
    <m/>
    <m/>
    <m/>
  </r>
  <r>
    <x v="0"/>
    <s v="[INC0796099]Tenho um Erro/Problema no Dynamics - Gestão de unidades - Reportar um erro/problema"/>
    <s v="SGGU-6540"/>
    <s v="Aceito"/>
    <m/>
    <m/>
    <s v="[SGGU] PI 3/26"/>
    <m/>
    <m/>
    <m/>
    <m/>
    <m/>
    <s v="[SGGU] SP 26.3.1"/>
    <m/>
    <m/>
    <m/>
    <m/>
    <m/>
    <m/>
    <m/>
    <m/>
    <m/>
    <m/>
    <m/>
    <m/>
    <m/>
    <m/>
    <m/>
    <m/>
    <m/>
    <m/>
    <s v="[Jornada Secretaria e Gestor de Unidades] Gestor de Unidades"/>
    <s v="Jornada Secretaria e Gestor de Unidades"/>
    <m/>
    <m/>
    <m/>
    <m/>
    <m/>
    <m/>
    <m/>
  </r>
  <r>
    <x v="0"/>
    <s v="[INC0756582]Tenho um Erro/Problema no Dynamics - Gestão de unidades - Reportar um erro/problema"/>
    <s v="SGGU-6539"/>
    <s v="Aceito"/>
    <m/>
    <m/>
    <s v="[SGGU] PI 3/26"/>
    <m/>
    <m/>
    <m/>
    <m/>
    <m/>
    <s v="[SGGU] SP 26.2.6;[SGGU] SP 26.3.1"/>
    <m/>
    <m/>
    <m/>
    <m/>
    <m/>
    <m/>
    <m/>
    <m/>
    <m/>
    <m/>
    <m/>
    <m/>
    <m/>
    <m/>
    <m/>
    <m/>
    <m/>
    <m/>
    <s v="[Jornada Secretaria e Gestor de Unidades] Gestor de Unidades"/>
    <s v="Jornada Secretaria e Gestor de Unidades"/>
    <m/>
    <m/>
    <m/>
    <m/>
    <m/>
    <m/>
    <m/>
  </r>
  <r>
    <x v="0"/>
    <s v="[INC0794566]Tenho um Erro/Problema no Dynamics - Gestão de unidades - Reportar um erro/problema"/>
    <s v="SGGU-6536"/>
    <s v="Backlog"/>
    <m/>
    <m/>
    <s v="[SGGU] PI 3/26"/>
    <m/>
    <m/>
    <m/>
    <m/>
    <m/>
    <s v="[SGGU] SP 26.2.6;[SGGU] SP 26.3.1"/>
    <m/>
    <m/>
    <m/>
    <m/>
    <m/>
    <m/>
    <m/>
    <m/>
    <m/>
    <m/>
    <m/>
    <m/>
    <m/>
    <m/>
    <m/>
    <m/>
    <m/>
    <m/>
    <s v="[Jornada Secretaria e Gestor de Unidades] Gestor de Unidades"/>
    <s v="Jornada Secretaria e Gestor de Unidades"/>
    <m/>
    <m/>
    <m/>
    <m/>
    <m/>
    <m/>
    <m/>
  </r>
  <r>
    <x v="0"/>
    <s v="[INC0782154]Tenho um Erro/Problema com o PTC - Dynamics Athenas - Atualização de Dados Cadastrais"/>
    <s v="SGGU-6535"/>
    <s v="Aceito"/>
    <m/>
    <m/>
    <s v="[SGGU] PI 3/26"/>
    <m/>
    <m/>
    <m/>
    <m/>
    <m/>
    <s v="[SGGU] SP 26.2.6;[SGGU] SP 26.3.1"/>
    <m/>
    <m/>
    <m/>
    <m/>
    <m/>
    <m/>
    <m/>
    <m/>
    <m/>
    <m/>
    <m/>
    <m/>
    <m/>
    <m/>
    <m/>
    <m/>
    <m/>
    <m/>
    <s v="[Jornada Secretaria e Gestor de Unidades] Gestor de Unidades"/>
    <s v="Jornada Secretaria e Gestor de Unidades"/>
    <m/>
    <m/>
    <m/>
    <m/>
    <m/>
    <m/>
    <m/>
  </r>
  <r>
    <x v="0"/>
    <s v="[INC0794335]Tenho um Erro/Problema no Dynamics - Gestão de unidades - Reportar um erro/problema"/>
    <s v="SGGU-6534"/>
    <s v="Concluído"/>
    <m/>
    <m/>
    <s v="[SGGU] PI 3/26"/>
    <m/>
    <m/>
    <m/>
    <m/>
    <m/>
    <s v="[SGGU] SP 26.2.6;[SGGU] SP 26.3.1"/>
    <m/>
    <m/>
    <m/>
    <m/>
    <m/>
    <m/>
    <m/>
    <m/>
    <m/>
    <m/>
    <m/>
    <m/>
    <m/>
    <m/>
    <m/>
    <m/>
    <m/>
    <m/>
    <s v="[Jornada Secretaria e Gestor de Unidades] Gestor de Unidades"/>
    <s v="Jornada Secretaria e Gestor de Unidades"/>
    <m/>
    <m/>
    <m/>
    <m/>
    <m/>
    <m/>
    <m/>
  </r>
  <r>
    <x v="0"/>
    <s v="[INC0793763]Tenho um Erro/Problema no Dynamics - Gestão de unidades - Reportar um erro/problema"/>
    <s v="SGGU-6490"/>
    <s v="Concluído"/>
    <m/>
    <m/>
    <s v="[SGGU] PI 3/26"/>
    <m/>
    <m/>
    <m/>
    <m/>
    <m/>
    <s v="[SGGU] SP 26.2.6;[SGGU] SP 26.3.1"/>
    <m/>
    <m/>
    <m/>
    <m/>
    <m/>
    <m/>
    <m/>
    <m/>
    <m/>
    <m/>
    <m/>
    <m/>
    <m/>
    <m/>
    <m/>
    <m/>
    <m/>
    <m/>
    <s v="[Jornada Secretaria e Gestor de Unidades] Gestor de Unidades"/>
    <s v="Jornada Secretaria e Gestor de Unidades"/>
    <m/>
    <m/>
    <m/>
    <m/>
    <m/>
    <m/>
    <m/>
  </r>
  <r>
    <x v="1"/>
    <s v="Apoio criação de oferta de Serviço Social para time de estágio"/>
    <s v="SGGU-6446"/>
    <s v="Backlog"/>
    <m/>
    <m/>
    <s v="[SGGU] PI 3/26"/>
    <s v="JAES-650"/>
    <m/>
    <m/>
    <n v="2"/>
    <n v="2"/>
    <s v="[SGGU] SP 26.3.3"/>
    <m/>
    <m/>
    <m/>
    <m/>
    <m/>
    <m/>
    <m/>
    <m/>
    <m/>
    <m/>
    <m/>
    <m/>
    <m/>
    <m/>
    <m/>
    <m/>
    <m/>
    <m/>
    <s v="[Jornada Secretaria e Gestor de Unidades] Gestor de Unidades"/>
    <s v="Jornada Secretaria e Gestor de Unidades"/>
    <m/>
    <m/>
    <m/>
    <m/>
    <m/>
    <m/>
    <m/>
  </r>
  <r>
    <x v="2"/>
    <s v="[Curso MEC] Mapear quais tabelas, campos e filtros precisam ter ajuste no layout para apresentar o código vínculo (bk) e código mec (atributo) "/>
    <s v="SGGU-6444"/>
    <s v="Backlog"/>
    <m/>
    <m/>
    <s v="[SGGU] PI 3/26"/>
    <s v="SGGS-11290"/>
    <m/>
    <m/>
    <n v="5"/>
    <n v="5"/>
    <s v="[SGGU] SP 26.3.3"/>
    <m/>
    <m/>
    <m/>
    <m/>
    <m/>
    <m/>
    <m/>
    <m/>
    <m/>
    <m/>
    <m/>
    <m/>
    <m/>
    <m/>
    <m/>
    <m/>
    <m/>
    <m/>
    <s v="[Jornada Secretaria e Gestor de Unidades] Gestor de Unidades"/>
    <s v="Jornada Secretaria e Gestor de Unidades"/>
    <m/>
    <m/>
    <m/>
    <m/>
    <m/>
    <m/>
    <m/>
  </r>
  <r>
    <x v="2"/>
    <s v="[Curso MEC] Frontend - Realizar alterações para consumir o Código Vínculo (BK) - Curso SEMI"/>
    <s v="SGGU-6431"/>
    <s v="Backlog"/>
    <m/>
    <m/>
    <s v="[SGGU] PI 3/26"/>
    <s v="SGGS-11290"/>
    <m/>
    <m/>
    <n v="5"/>
    <n v="5"/>
    <s v="[SGGU] SP 26.3.5"/>
    <m/>
    <m/>
    <m/>
    <m/>
    <m/>
    <m/>
    <m/>
    <m/>
    <m/>
    <m/>
    <m/>
    <m/>
    <m/>
    <m/>
    <m/>
    <m/>
    <m/>
    <m/>
    <s v="[Jornada Secretaria e Gestor de Unidades] Gestor de Unidades"/>
    <s v="Jornada Secretaria e Gestor de Unidades"/>
    <m/>
    <m/>
    <m/>
    <m/>
    <m/>
    <m/>
    <m/>
  </r>
  <r>
    <x v="3"/>
    <s v="[Curso MEC] Backend - Realizar alterações para consumir o Código Vínculo (BK) - Curso SEMI"/>
    <s v="SGGU-6430"/>
    <s v="Backlog"/>
    <m/>
    <m/>
    <s v="[SGGU] PI 3/26"/>
    <s v="SGGS-11290"/>
    <m/>
    <m/>
    <n v="8"/>
    <n v="8"/>
    <s v="[SGGU] SP 26.3.4"/>
    <m/>
    <m/>
    <m/>
    <m/>
    <m/>
    <m/>
    <m/>
    <m/>
    <m/>
    <m/>
    <m/>
    <m/>
    <m/>
    <m/>
    <m/>
    <m/>
    <m/>
    <m/>
    <s v="[Jornada Secretaria e Gestor de Unidades] Gestor de Unidades"/>
    <s v="Jornada Secretaria e Gestor de Unidades"/>
    <m/>
    <m/>
    <m/>
    <m/>
    <m/>
    <m/>
    <m/>
  </r>
  <r>
    <x v="3"/>
    <s v="[Curso MEC] Mapear fluxos e alterações que deverão passar a consumir o novo Código Vínculo (BK) e Código MEC (atributo) "/>
    <s v="SGGU-6429"/>
    <s v="Backlog"/>
    <m/>
    <m/>
    <s v="[SGGU] PI 3/26"/>
    <s v="SGGS-11290"/>
    <m/>
    <m/>
    <n v="5"/>
    <n v="5"/>
    <s v="[SGGU] SP 26.3.3"/>
    <m/>
    <m/>
    <m/>
    <m/>
    <m/>
    <m/>
    <m/>
    <m/>
    <m/>
    <m/>
    <m/>
    <m/>
    <m/>
    <m/>
    <m/>
    <m/>
    <m/>
    <m/>
    <s v="[Jornada Secretaria e Gestor de Unidades] Gestor de Unidades"/>
    <s v="Jornada Secretaria e Gestor de Unidades"/>
    <m/>
    <m/>
    <m/>
    <m/>
    <m/>
    <m/>
    <m/>
  </r>
  <r>
    <x v="3"/>
    <s v="[Curso MEC] Backend - Realizar alterações para consumir o Código Vínculo (BK) - Tipo de Produto"/>
    <s v="SGGU-6428"/>
    <s v="Backlog"/>
    <m/>
    <m/>
    <s v="[SGGU] PI 3/26"/>
    <s v="SGGS-11290"/>
    <m/>
    <m/>
    <n v="8"/>
    <n v="8"/>
    <s v="[SGGU] SP 26.3.4"/>
    <m/>
    <m/>
    <m/>
    <m/>
    <m/>
    <m/>
    <m/>
    <m/>
    <m/>
    <m/>
    <m/>
    <m/>
    <m/>
    <m/>
    <m/>
    <m/>
    <m/>
    <m/>
    <s v="[Jornada Secretaria e Gestor de Unidades] Gestor de Unidades"/>
    <s v="Jornada Secretaria e Gestor de Unidades"/>
    <m/>
    <m/>
    <m/>
    <m/>
    <m/>
    <m/>
    <m/>
  </r>
  <r>
    <x v="3"/>
    <s v="[Curso MEC] Backend - Realizar alterações para consumir o Código Vínculo (BK) - Curso por tipo de produto "/>
    <s v="SGGU-6427"/>
    <s v="Backlog"/>
    <m/>
    <m/>
    <s v="[SGGU] PI 3/26"/>
    <s v="SGGS-11290"/>
    <m/>
    <m/>
    <n v="8"/>
    <n v="8"/>
    <s v="[SGGU] SP 26.3.4"/>
    <m/>
    <m/>
    <m/>
    <m/>
    <m/>
    <m/>
    <m/>
    <m/>
    <m/>
    <m/>
    <m/>
    <m/>
    <m/>
    <m/>
    <m/>
    <m/>
    <m/>
    <m/>
    <s v="[Jornada Secretaria e Gestor de Unidades] Gestor de Unidades"/>
    <s v="Jornada Secretaria e Gestor de Unidades"/>
    <m/>
    <m/>
    <m/>
    <m/>
    <m/>
    <m/>
    <m/>
  </r>
  <r>
    <x v="3"/>
    <s v="[Curso MEC] Backend - Realizar alterações para consumir o Código Vínculo (BK) - Portfólio Padrão"/>
    <s v="SGGU-6426"/>
    <s v="Backlog"/>
    <m/>
    <m/>
    <s v="[SGGU] PI 3/26"/>
    <s v="SGGS-11290"/>
    <m/>
    <m/>
    <n v="8"/>
    <n v="8"/>
    <s v="[SGGU] SP 26.3.4"/>
    <m/>
    <m/>
    <m/>
    <m/>
    <m/>
    <m/>
    <m/>
    <m/>
    <m/>
    <m/>
    <m/>
    <m/>
    <m/>
    <m/>
    <m/>
    <m/>
    <m/>
    <m/>
    <s v="[Jornada Secretaria e Gestor de Unidades] Gestor de Unidades"/>
    <s v="Jornada Secretaria e Gestor de Unidades"/>
    <m/>
    <m/>
    <m/>
    <m/>
    <m/>
    <m/>
    <m/>
  </r>
  <r>
    <x v="2"/>
    <s v="[Curso MEC] Frontend - Realizar alterações para consumir o Código Vínculo (BK) - Curso por tipo de produto"/>
    <s v="SGGU-6425"/>
    <s v="Backlog"/>
    <m/>
    <m/>
    <s v="[SGGU] PI 3/26"/>
    <s v="SGGS-11290"/>
    <m/>
    <m/>
    <n v="5"/>
    <n v="5"/>
    <s v="[SGGU] SP 26.3.5"/>
    <m/>
    <m/>
    <m/>
    <m/>
    <m/>
    <m/>
    <m/>
    <m/>
    <m/>
    <m/>
    <m/>
    <m/>
    <m/>
    <m/>
    <m/>
    <m/>
    <m/>
    <m/>
    <s v="[Jornada Secretaria e Gestor de Unidades] Gestor de Unidades"/>
    <s v="Jornada Secretaria e Gestor de Unidades"/>
    <m/>
    <m/>
    <m/>
    <m/>
    <m/>
    <m/>
    <m/>
  </r>
  <r>
    <x v="2"/>
    <s v="[Curso MEC] Frontend - Realizar alterações para consumir o Código Vínculo (BK) - Portfólio Padrão"/>
    <s v="SGGU-6424"/>
    <s v="Backlog"/>
    <m/>
    <m/>
    <s v="[SGGU] PI 3/26"/>
    <s v="SGGS-11290"/>
    <m/>
    <m/>
    <n v="5"/>
    <n v="5"/>
    <s v="[SGGU] SP 26.3.5"/>
    <m/>
    <m/>
    <m/>
    <m/>
    <m/>
    <m/>
    <m/>
    <m/>
    <m/>
    <m/>
    <m/>
    <m/>
    <m/>
    <m/>
    <m/>
    <m/>
    <m/>
    <m/>
    <s v="[Jornada Secretaria e Gestor de Unidades] Gestor de Unidades"/>
    <s v="Jornada Secretaria e Gestor de Unidades"/>
    <m/>
    <m/>
    <m/>
    <m/>
    <m/>
    <m/>
    <m/>
  </r>
  <r>
    <x v="4"/>
    <s v="[RITM0718223]Solicitação de Serviço ao PTC - Gestão de Unidades - Gestão de Unidades"/>
    <s v="SGGU-6422"/>
    <s v="Backlog"/>
    <m/>
    <m/>
    <s v="[SGGU] PI 3/26"/>
    <m/>
    <m/>
    <m/>
    <m/>
    <m/>
    <s v="[SGGU] SP 26.3.1"/>
    <m/>
    <m/>
    <m/>
    <m/>
    <m/>
    <m/>
    <m/>
    <m/>
    <m/>
    <m/>
    <m/>
    <m/>
    <m/>
    <m/>
    <m/>
    <m/>
    <m/>
    <m/>
    <s v="[Jornada Secretaria e Gestor de Unidades] Gestor de Unidades"/>
    <s v="Jornada Secretaria e Gestor de Unidades"/>
    <m/>
    <m/>
    <m/>
    <m/>
    <m/>
    <m/>
    <m/>
  </r>
  <r>
    <x v="1"/>
    <s v="[SGGU-5187] Teste Integrado"/>
    <s v="SGGU-6420"/>
    <s v="Backlog"/>
    <m/>
    <m/>
    <s v="[SGGU] PI 3/26"/>
    <s v="SGGU-5187"/>
    <m/>
    <m/>
    <n v="1"/>
    <n v="1"/>
    <s v="[SGGU] SP 26.3.5"/>
    <m/>
    <m/>
    <m/>
    <m/>
    <m/>
    <m/>
    <m/>
    <m/>
    <m/>
    <m/>
    <m/>
    <m/>
    <m/>
    <m/>
    <m/>
    <m/>
    <m/>
    <m/>
    <s v="[Jornada Secretaria e Gestor de Unidades] Gestor de Unidades"/>
    <s v="Jornada Secretaria e Gestor de Unidades"/>
    <m/>
    <m/>
    <m/>
    <m/>
    <m/>
    <m/>
    <m/>
  </r>
  <r>
    <x v="0"/>
    <s v="[INC0792429]Tenho um Erro/Problema com o PTC - Dynamics Athenas - Alocação do tutor a turma"/>
    <s v="SGGU-6418"/>
    <s v="Concluído"/>
    <m/>
    <m/>
    <s v="[SGGU] PI 3/26"/>
    <m/>
    <m/>
    <m/>
    <m/>
    <m/>
    <s v="[SGGU] SP 26.2.6;[SGGU] SP 26.3.1"/>
    <m/>
    <m/>
    <m/>
    <m/>
    <m/>
    <m/>
    <m/>
    <m/>
    <m/>
    <m/>
    <m/>
    <m/>
    <m/>
    <m/>
    <m/>
    <m/>
    <m/>
    <m/>
    <s v="[Jornada Secretaria e Gestor de Unidades] Gestor de Unidades"/>
    <s v="Jornada Secretaria e Gestor de Unidades"/>
    <m/>
    <m/>
    <m/>
    <m/>
    <m/>
    <m/>
    <m/>
  </r>
  <r>
    <x v="0"/>
    <s v="[INC0791299]Tenho um Erro/Problema com o PTC - Dynamics Athenas - Alocação do tutor a turma"/>
    <s v="SGGU-6413"/>
    <s v="Aceito"/>
    <m/>
    <m/>
    <s v="[SGGU] PI 3/26"/>
    <m/>
    <m/>
    <m/>
    <m/>
    <m/>
    <s v="[SGGU] SP 26.2.6;[SGGU] SP 26.3.1"/>
    <m/>
    <m/>
    <m/>
    <m/>
    <m/>
    <m/>
    <m/>
    <m/>
    <m/>
    <m/>
    <m/>
    <m/>
    <m/>
    <m/>
    <m/>
    <m/>
    <m/>
    <m/>
    <s v="[Jornada Secretaria e Gestor de Unidades] Gestor de Unidades"/>
    <s v="Jornada Secretaria e Gestor de Unidades"/>
    <m/>
    <m/>
    <m/>
    <m/>
    <m/>
    <m/>
    <m/>
  </r>
  <r>
    <x v="4"/>
    <s v="[RITM0717458]Solicitação de Serviço ao PTC - Gestão de Unidades - Gestão de Unidades"/>
    <s v="SGGU-6400"/>
    <s v="Concluído"/>
    <m/>
    <m/>
    <s v="[SGGU] PI 3/26"/>
    <m/>
    <m/>
    <m/>
    <m/>
    <m/>
    <s v="[SGGU] SP 26.2.6;[SGGU] SP 26.3.1"/>
    <m/>
    <m/>
    <m/>
    <m/>
    <m/>
    <m/>
    <m/>
    <m/>
    <m/>
    <m/>
    <m/>
    <m/>
    <m/>
    <m/>
    <m/>
    <m/>
    <m/>
    <m/>
    <s v="[Jornada Secretaria e Gestor de Unidades] Gestor de Unidades"/>
    <s v="Jornada Secretaria e Gestor de Unidades"/>
    <m/>
    <m/>
    <m/>
    <m/>
    <m/>
    <m/>
    <m/>
  </r>
  <r>
    <x v="3"/>
    <s v="[GU] [Síncrona Mediada] Analisar o recebimento das informações no tópico"/>
    <s v="SGGU-6399"/>
    <s v="Backlog"/>
    <m/>
    <m/>
    <s v="[SGGU] PI 3/26"/>
    <s v="APAP-10055"/>
    <m/>
    <m/>
    <n v="0"/>
    <n v="2"/>
    <s v="[SGGU] SP 26.3.4"/>
    <m/>
    <m/>
    <m/>
    <m/>
    <m/>
    <m/>
    <m/>
    <m/>
    <m/>
    <m/>
    <m/>
    <m/>
    <m/>
    <m/>
    <m/>
    <m/>
    <m/>
    <m/>
    <s v="[Jornada Secretaria e Gestor de Unidades] Gestor de Unidades"/>
    <s v="Jornada Secretaria e Gestor de Unidades"/>
    <m/>
    <m/>
    <m/>
    <m/>
    <m/>
    <m/>
    <m/>
  </r>
  <r>
    <x v="3"/>
    <s v="[GU] [Síncrona Mediada] Teste Regrevisso"/>
    <s v="SGGU-6392"/>
    <s v="Backlog"/>
    <m/>
    <m/>
    <s v="[SGGU] PI 3/26"/>
    <s v="APAP-10055"/>
    <m/>
    <m/>
    <n v="5"/>
    <n v="5"/>
    <s v="[SGGU] SP 26.3.6"/>
    <m/>
    <m/>
    <m/>
    <m/>
    <m/>
    <m/>
    <m/>
    <m/>
    <m/>
    <m/>
    <m/>
    <m/>
    <m/>
    <m/>
    <m/>
    <m/>
    <m/>
    <m/>
    <s v="[Jornada Secretaria e Gestor de Unidades] Gestor de Unidades"/>
    <s v="Jornada Secretaria e Gestor de Unidades"/>
    <m/>
    <m/>
    <m/>
    <m/>
    <m/>
    <m/>
    <m/>
  </r>
  <r>
    <x v="3"/>
    <s v="[185] [GU] Validação customização dos plugins"/>
    <s v="SGGU-6390"/>
    <s v="Backlog"/>
    <m/>
    <m/>
    <s v="[SGGU] PI 3/26"/>
    <s v="ARTSG-185"/>
    <m/>
    <m/>
    <n v="1"/>
    <n v="1"/>
    <s v="[SGGU] SP 26.3.3"/>
    <m/>
    <m/>
    <m/>
    <m/>
    <m/>
    <m/>
    <m/>
    <m/>
    <m/>
    <m/>
    <m/>
    <m/>
    <m/>
    <m/>
    <m/>
    <m/>
    <m/>
    <m/>
    <s v="[Jornada Secretaria e Gestor de Unidades] Gestor de Unidades"/>
    <s v="Jornada Secretaria e Gestor de Unidades"/>
    <m/>
    <m/>
    <m/>
    <m/>
    <m/>
    <m/>
    <m/>
  </r>
  <r>
    <x v="3"/>
    <s v="[185] [GU] Validação customização dos plugins"/>
    <s v="SGGU-6389"/>
    <s v="Backlog"/>
    <m/>
    <m/>
    <s v="[SGGU] PI 3/26"/>
    <s v="ARTSG-185"/>
    <m/>
    <m/>
    <n v="1"/>
    <n v="1"/>
    <s v="[SGGU] SP 26.3.2"/>
    <m/>
    <m/>
    <m/>
    <m/>
    <m/>
    <m/>
    <m/>
    <m/>
    <m/>
    <m/>
    <m/>
    <m/>
    <m/>
    <m/>
    <m/>
    <m/>
    <m/>
    <m/>
    <s v="[Jornada Secretaria e Gestor de Unidades] Gestor de Unidades"/>
    <s v="Jornada Secretaria e Gestor de Unidades"/>
    <m/>
    <m/>
    <m/>
    <m/>
    <m/>
    <m/>
    <m/>
  </r>
  <r>
    <x v="3"/>
    <s v="[GU] [Síncrona Mediada] Consumir tópicos e realizar teste de conectividade"/>
    <s v="SGGU-6388"/>
    <s v="Backlog"/>
    <m/>
    <m/>
    <s v="[SGGU] PI 3/26"/>
    <s v="APAP-10055"/>
    <m/>
    <m/>
    <n v="8"/>
    <n v="8"/>
    <s v="[SGGU] SP 26.3.5"/>
    <m/>
    <m/>
    <m/>
    <m/>
    <m/>
    <m/>
    <m/>
    <m/>
    <m/>
    <m/>
    <m/>
    <m/>
    <m/>
    <m/>
    <m/>
    <m/>
    <m/>
    <m/>
    <s v="[Jornada Secretaria e Gestor de Unidades] Gestor de Unidades"/>
    <s v="Jornada Secretaria e Gestor de Unidades"/>
    <m/>
    <m/>
    <m/>
    <m/>
    <m/>
    <m/>
    <m/>
  </r>
  <r>
    <x v="3"/>
    <s v="[185] [GU] Validação customização dos plugins"/>
    <s v="SGGU-6387"/>
    <s v="Backlog"/>
    <m/>
    <m/>
    <s v="[SGGU] PI 3/26"/>
    <s v="ARTSG-185"/>
    <m/>
    <m/>
    <n v="1"/>
    <n v="1"/>
    <s v="[SGGU] SP 26.3.1"/>
    <m/>
    <m/>
    <m/>
    <m/>
    <m/>
    <m/>
    <m/>
    <m/>
    <m/>
    <m/>
    <m/>
    <m/>
    <m/>
    <m/>
    <m/>
    <m/>
    <m/>
    <m/>
    <s v="[Jornada Secretaria e Gestor de Unidades] Gestor de Unidades"/>
    <s v="Jornada Secretaria e Gestor de Unidades"/>
    <m/>
    <m/>
    <m/>
    <m/>
    <m/>
    <m/>
    <m/>
  </r>
  <r>
    <x v="2"/>
    <s v="[GU] [Síncrona Mediada] Criar nova tabela/layout/menu"/>
    <s v="SGGU-6385"/>
    <s v="Backlog"/>
    <m/>
    <m/>
    <s v="[SGGU] PI 3/26"/>
    <s v="APAP-10055"/>
    <m/>
    <m/>
    <n v="3"/>
    <n v="3"/>
    <s v="[SGGU] SP 26.3.4"/>
    <m/>
    <m/>
    <m/>
    <m/>
    <m/>
    <m/>
    <m/>
    <m/>
    <m/>
    <m/>
    <m/>
    <m/>
    <m/>
    <m/>
    <m/>
    <m/>
    <m/>
    <m/>
    <s v="[Jornada Secretaria e Gestor de Unidades] Gestor de Unidades"/>
    <s v="Jornada Secretaria e Gestor de Unidades"/>
    <m/>
    <m/>
    <m/>
    <m/>
    <m/>
    <m/>
    <m/>
  </r>
  <r>
    <x v="3"/>
    <s v="[SGGU-5202] Parametrização - Atualizar consulta para resgatar a Aula da tabela correta "/>
    <s v="SGGU-6381"/>
    <s v="Backlog"/>
    <m/>
    <m/>
    <s v="[SGGU] PI 3/26"/>
    <s v="SGGU-5288"/>
    <m/>
    <m/>
    <n v="0"/>
    <n v="3"/>
    <s v="[SGGU] SP 26.3.2"/>
    <m/>
    <m/>
    <m/>
    <m/>
    <m/>
    <m/>
    <m/>
    <m/>
    <m/>
    <m/>
    <m/>
    <m/>
    <m/>
    <m/>
    <m/>
    <m/>
    <m/>
    <m/>
    <s v="[Jornada Secretaria e Gestor de Unidades] Gestor de Unidades"/>
    <s v="Jornada Secretaria e Gestor de Unidades"/>
    <m/>
    <m/>
    <m/>
    <m/>
    <m/>
    <m/>
    <m/>
  </r>
  <r>
    <x v="2"/>
    <s v="[SGGU-5187] Plano de virada - Add acesso ao menu por perfil de acesso"/>
    <s v="SGGU-6367"/>
    <s v="Backlog"/>
    <m/>
    <m/>
    <s v="[SGGU] PI 3/26"/>
    <s v="SGGU-5187"/>
    <m/>
    <m/>
    <n v="2"/>
    <n v="2"/>
    <s v="[SGGU] SP 26.3.5"/>
    <m/>
    <m/>
    <m/>
    <m/>
    <m/>
    <m/>
    <m/>
    <m/>
    <m/>
    <m/>
    <m/>
    <m/>
    <m/>
    <m/>
    <m/>
    <m/>
    <m/>
    <m/>
    <s v="[Jornada Secretaria e Gestor de Unidades] Gestor de Unidades"/>
    <s v="Jornada Secretaria e Gestor de Unidades"/>
    <m/>
    <m/>
    <m/>
    <m/>
    <m/>
    <m/>
    <m/>
  </r>
  <r>
    <x v="3"/>
    <s v="[SGGU-5187] Plano de virada - Ajuste no Console para Inicialização e Conclusão do BPF de Mediadores Legados"/>
    <s v="SGGU-6366"/>
    <s v="Backlog"/>
    <m/>
    <m/>
    <s v="[SGGU] PI 3/26"/>
    <s v="SGGU-5187"/>
    <m/>
    <m/>
    <n v="2"/>
    <n v="2"/>
    <s v="[SGGU] SP 26.3.5"/>
    <m/>
    <m/>
    <m/>
    <m/>
    <m/>
    <m/>
    <m/>
    <m/>
    <m/>
    <m/>
    <m/>
    <m/>
    <m/>
    <m/>
    <m/>
    <m/>
    <m/>
    <m/>
    <s v="[Jornada Secretaria e Gestor de Unidades] Gestor de Unidades"/>
    <s v="Jornada Secretaria e Gestor de Unidades"/>
    <m/>
    <m/>
    <m/>
    <m/>
    <m/>
    <m/>
    <m/>
  </r>
  <r>
    <x v="5"/>
    <s v="[SGGU-5187] Correção da Regra de Reaproveitamento de Documentos entre Semestres"/>
    <s v="SGGU-6364"/>
    <s v="Em Andamento"/>
    <m/>
    <m/>
    <s v="[SGGU] PI 3/26"/>
    <s v="SGGU-5187"/>
    <m/>
    <m/>
    <n v="5"/>
    <n v="5"/>
    <s v="[SGGU] SP 26.3.1"/>
    <m/>
    <m/>
    <m/>
    <m/>
    <m/>
    <m/>
    <m/>
    <m/>
    <m/>
    <m/>
    <m/>
    <m/>
    <m/>
    <m/>
    <m/>
    <m/>
    <m/>
    <m/>
    <s v="[Jornada Secretaria e Gestor de Unidades] Gestor de Unidades"/>
    <s v="Jornada Secretaria e Gestor de Unidades"/>
    <m/>
    <m/>
    <m/>
    <m/>
    <m/>
    <m/>
    <m/>
  </r>
  <r>
    <x v="3"/>
    <s v="[Estabilizar Deploy] Levantamento dos itens da solução mediador"/>
    <s v="SGGU-6356"/>
    <s v="Backlog"/>
    <m/>
    <m/>
    <s v="[SGGU] PI 3/26"/>
    <s v="ARTSG-190"/>
    <m/>
    <m/>
    <n v="3"/>
    <n v="3"/>
    <s v="[SGGU] SP 26.3.1"/>
    <m/>
    <m/>
    <m/>
    <m/>
    <m/>
    <m/>
    <m/>
    <m/>
    <m/>
    <m/>
    <m/>
    <m/>
    <m/>
    <m/>
    <m/>
    <m/>
    <m/>
    <m/>
    <s v="[Jornada Secretaria e Gestor de Unidades] Gestor de Unidades"/>
    <s v="Jornada Secretaria e Gestor de Unidades"/>
    <m/>
    <m/>
    <m/>
    <m/>
    <m/>
    <m/>
    <m/>
  </r>
  <r>
    <x v="3"/>
    <s v="[Estabilizar Deploy] Reserva levantamento dos itens da solução util"/>
    <s v="SGGU-6355"/>
    <s v="Backlog"/>
    <m/>
    <m/>
    <s v="[SGGU] PI 3/26"/>
    <s v="ARTSG-190"/>
    <m/>
    <m/>
    <n v="3"/>
    <n v="3"/>
    <s v="[SGGU] SP 26.3.1"/>
    <m/>
    <m/>
    <m/>
    <m/>
    <m/>
    <m/>
    <m/>
    <m/>
    <m/>
    <m/>
    <m/>
    <m/>
    <m/>
    <m/>
    <m/>
    <m/>
    <m/>
    <m/>
    <s v="[Jornada Secretaria e Gestor de Unidades] Gestor de Unidades"/>
    <s v="Jornada Secretaria e Gestor de Unidades"/>
    <m/>
    <m/>
    <m/>
    <m/>
    <m/>
    <m/>
    <m/>
  </r>
  <r>
    <x v="3"/>
    <s v="[Estabilizar Deploy] Teste subida com os novos pacotes"/>
    <s v="SGGU-6354"/>
    <s v="Backlog"/>
    <m/>
    <m/>
    <s v="[SGGU] PI 3/26"/>
    <s v="ARTSG-190"/>
    <m/>
    <m/>
    <n v="2"/>
    <n v="2"/>
    <s v="[SGGU] SP 26.3.2"/>
    <m/>
    <m/>
    <m/>
    <m/>
    <m/>
    <m/>
    <m/>
    <m/>
    <m/>
    <m/>
    <m/>
    <m/>
    <m/>
    <m/>
    <m/>
    <m/>
    <m/>
    <m/>
    <s v="[Jornada Secretaria e Gestor de Unidades] Gestor de Unidades"/>
    <s v="Jornada Secretaria e Gestor de Unidades"/>
    <m/>
    <m/>
    <m/>
    <m/>
    <m/>
    <m/>
    <m/>
  </r>
  <r>
    <x v="3"/>
    <s v="[Eventos Backbone] Validar a implementação COE retorno particion e offset"/>
    <s v="SGGU-6350"/>
    <s v="Backlog"/>
    <m/>
    <m/>
    <s v="[SGGU] PI 3/26"/>
    <s v="ARTSG-189"/>
    <m/>
    <m/>
    <n v="3"/>
    <n v="3"/>
    <s v="[SGGU] SP 26.3.4"/>
    <m/>
    <m/>
    <m/>
    <m/>
    <m/>
    <m/>
    <m/>
    <m/>
    <m/>
    <m/>
    <m/>
    <m/>
    <m/>
    <m/>
    <m/>
    <m/>
    <m/>
    <m/>
    <s v="[Jornada Secretaria e Gestor de Unidades] Gestor de Unidades"/>
    <s v="Jornada Secretaria e Gestor de Unidades"/>
    <m/>
    <m/>
    <m/>
    <m/>
    <m/>
    <m/>
    <m/>
  </r>
  <r>
    <x v="6"/>
    <s v="[Eventos Backbone] Exploração retorno Particion, offset nos tópicos com o backbone"/>
    <s v="SGGU-6349"/>
    <s v="Backlog"/>
    <m/>
    <m/>
    <s v="[SGGU] PI 3/26"/>
    <s v="ARTSG-189"/>
    <m/>
    <m/>
    <n v="2"/>
    <n v="2"/>
    <s v="[SGGU] SP 26.3.3"/>
    <m/>
    <m/>
    <m/>
    <m/>
    <m/>
    <m/>
    <m/>
    <m/>
    <m/>
    <m/>
    <m/>
    <m/>
    <m/>
    <m/>
    <m/>
    <m/>
    <m/>
    <m/>
    <s v="[Jornada Secretaria e Gestor de Unidades] Gestor de Unidades"/>
    <s v="Jornada Secretaria e Gestor de Unidades"/>
    <m/>
    <m/>
    <m/>
    <m/>
    <m/>
    <m/>
    <m/>
  </r>
  <r>
    <x v="5"/>
    <s v="[Logs por Origem] Ajuste por tabela Documentos"/>
    <s v="SGGU-6348"/>
    <s v="Backlog"/>
    <m/>
    <m/>
    <s v="[SGGU] PI 3/26"/>
    <s v="ARTSG-193"/>
    <m/>
    <m/>
    <n v="8"/>
    <n v="5"/>
    <s v="[SGGU] SP 26.3.3"/>
    <m/>
    <m/>
    <m/>
    <m/>
    <m/>
    <m/>
    <m/>
    <m/>
    <m/>
    <m/>
    <m/>
    <m/>
    <m/>
    <m/>
    <m/>
    <m/>
    <m/>
    <m/>
    <s v="[Jornada Secretaria e Gestor de Unidades] Gestor de Unidades"/>
    <s v="Jornada Secretaria e Gestor de Unidades"/>
    <m/>
    <m/>
    <m/>
    <m/>
    <m/>
    <m/>
    <m/>
  </r>
  <r>
    <x v="5"/>
    <s v="[Refatoração flows] Estabilização e Ajustes Complementares dos Processos de Portfólio"/>
    <s v="SGGU-6343"/>
    <s v="Backlog"/>
    <m/>
    <m/>
    <s v="[SGGU] PI 3/26"/>
    <s v="ARTSG-184"/>
    <m/>
    <m/>
    <n v="3"/>
    <n v="3"/>
    <s v="[SGGU] SP 26.3.2"/>
    <m/>
    <m/>
    <m/>
    <m/>
    <m/>
    <m/>
    <m/>
    <m/>
    <m/>
    <m/>
    <m/>
    <m/>
    <m/>
    <m/>
    <m/>
    <m/>
    <m/>
    <m/>
    <s v="[Jornada Secretaria e Gestor de Unidades] Gestor de Unidades"/>
    <s v="Jornada Secretaria e Gestor de Unidades"/>
    <m/>
    <m/>
    <m/>
    <m/>
    <m/>
    <m/>
    <m/>
  </r>
  <r>
    <x v="3"/>
    <s v="[Refatoração flows] Teste de Performance Ponta a Ponta"/>
    <s v="SGGU-6342"/>
    <s v="Backlog"/>
    <m/>
    <m/>
    <s v="[SGGU] PI 3/26"/>
    <s v="ARTSG-184"/>
    <m/>
    <m/>
    <n v="5"/>
    <n v="5"/>
    <s v="[SGGU] SP 26.3.3"/>
    <m/>
    <m/>
    <m/>
    <m/>
    <m/>
    <m/>
    <m/>
    <m/>
    <m/>
    <m/>
    <m/>
    <m/>
    <m/>
    <m/>
    <m/>
    <m/>
    <m/>
    <m/>
    <s v="[Jornada Secretaria e Gestor de Unidades] Gestor de Unidades"/>
    <s v="Jornada Secretaria e Gestor de Unidades"/>
    <m/>
    <m/>
    <m/>
    <m/>
    <m/>
    <m/>
    <m/>
  </r>
  <r>
    <x v="3"/>
    <s v="[Refatoração flows] Continuidade dos Testes Regressivos Ponta a Ponta até Parametrização e Agendamento"/>
    <s v="SGGU-6341"/>
    <s v="Backlog"/>
    <m/>
    <m/>
    <s v="[SGGU] PI 3/26"/>
    <s v="ARTSG-184"/>
    <m/>
    <m/>
    <n v="3"/>
    <n v="3"/>
    <s v="[SGGU] SP 26.3.2"/>
    <m/>
    <m/>
    <m/>
    <m/>
    <m/>
    <m/>
    <m/>
    <m/>
    <m/>
    <m/>
    <m/>
    <m/>
    <m/>
    <m/>
    <m/>
    <m/>
    <m/>
    <m/>
    <s v="[Jornada Secretaria e Gestor de Unidades] Gestor de Unidades"/>
    <s v="Jornada Secretaria e Gestor de Unidades"/>
    <m/>
    <m/>
    <m/>
    <m/>
    <m/>
    <m/>
    <m/>
  </r>
  <r>
    <x v="3"/>
    <s v="[Refatoração flows] Execução dos Testes Regressivos Pós-Correções"/>
    <s v="SGGU-6340"/>
    <s v="Backlog"/>
    <m/>
    <m/>
    <s v="[SGGU] PI 3/26"/>
    <s v="ARTSG-184"/>
    <m/>
    <m/>
    <n v="3"/>
    <n v="5"/>
    <s v="[SGGU] SP 26.3.1"/>
    <m/>
    <m/>
    <m/>
    <m/>
    <m/>
    <m/>
    <m/>
    <m/>
    <m/>
    <m/>
    <m/>
    <m/>
    <m/>
    <m/>
    <m/>
    <m/>
    <m/>
    <m/>
    <s v="[Jornada Secretaria e Gestor de Unidades] Gestor de Unidades"/>
    <s v="Jornada Secretaria e Gestor de Unidades"/>
    <m/>
    <m/>
    <m/>
    <m/>
    <m/>
    <m/>
    <m/>
  </r>
  <r>
    <x v="5"/>
    <s v="[Refatoração flows] Correção dos itens identificados nos testes regressivos"/>
    <s v="SGGU-6339"/>
    <s v="Em Andamento"/>
    <m/>
    <m/>
    <s v="[SGGU] PI 3/26"/>
    <s v="ARTSG-184"/>
    <m/>
    <m/>
    <n v="5"/>
    <n v="5"/>
    <s v="[SGGU] SP 26.3.1"/>
    <m/>
    <m/>
    <m/>
    <m/>
    <m/>
    <m/>
    <m/>
    <m/>
    <m/>
    <m/>
    <m/>
    <m/>
    <m/>
    <m/>
    <m/>
    <m/>
    <m/>
    <m/>
    <s v="[Jornada Secretaria e Gestor de Unidades] Gestor de Unidades"/>
    <s v="Jornada Secretaria e Gestor de Unidades"/>
    <m/>
    <m/>
    <m/>
    <m/>
    <m/>
    <m/>
    <m/>
  </r>
  <r>
    <x v="2"/>
    <s v="[SGGU-5187] Melhoria na inserção da Formação Acadêmica"/>
    <s v="SGGU-6334"/>
    <s v="Em Andamento"/>
    <m/>
    <m/>
    <s v="[SGGU] PI 3/26"/>
    <s v="SGGU-5187"/>
    <m/>
    <m/>
    <n v="5"/>
    <n v="5"/>
    <s v="[SGGU] SP 26.3.1"/>
    <m/>
    <m/>
    <m/>
    <m/>
    <m/>
    <m/>
    <m/>
    <m/>
    <m/>
    <m/>
    <m/>
    <m/>
    <m/>
    <m/>
    <m/>
    <m/>
    <m/>
    <m/>
    <s v="[Jornada Secretaria e Gestor de Unidades] Gestor de Unidades"/>
    <s v="Jornada Secretaria e Gestor de Unidades"/>
    <m/>
    <m/>
    <m/>
    <m/>
    <m/>
    <m/>
    <m/>
  </r>
  <r>
    <x v="3"/>
    <s v="[ARTPT-669] Plano virada de ambiente do Épico para PRD"/>
    <s v="SGGU-6318"/>
    <s v="Backlog"/>
    <m/>
    <m/>
    <s v="[SGGU] PI 3/26"/>
    <s v="ARTPT-669"/>
    <m/>
    <m/>
    <n v="1"/>
    <n v="1"/>
    <s v="[SGGU] SP 26.3.1"/>
    <m/>
    <m/>
    <m/>
    <m/>
    <m/>
    <m/>
    <m/>
    <m/>
    <m/>
    <m/>
    <m/>
    <m/>
    <m/>
    <m/>
    <m/>
    <m/>
    <m/>
    <m/>
    <s v="[Jornada Secretaria e Gestor de Unidades] Gestor de Unidades"/>
    <s v="Jornada Secretaria e Gestor de Unidades"/>
    <m/>
    <m/>
    <m/>
    <m/>
    <m/>
    <m/>
    <m/>
  </r>
  <r>
    <x v="7"/>
    <s v="Atendimento à Solicitações de Serviço"/>
    <s v="SGGU-6317"/>
    <s v="Backlog"/>
    <m/>
    <m/>
    <s v="[SGGU] PI 3/26"/>
    <m/>
    <m/>
    <m/>
    <n v="3"/>
    <n v="3"/>
    <s v="[SGGU] SP 26.3.6"/>
    <m/>
    <m/>
    <m/>
    <m/>
    <m/>
    <m/>
    <m/>
    <m/>
    <m/>
    <m/>
    <m/>
    <m/>
    <m/>
    <m/>
    <m/>
    <m/>
    <m/>
    <m/>
    <s v="[Jornada Secretaria e Gestor de Unidades] Gestor de Unidades"/>
    <s v="Jornada Secretaria e Gestor de Unidades"/>
    <m/>
    <m/>
    <m/>
    <m/>
    <m/>
    <m/>
    <m/>
  </r>
  <r>
    <x v="7"/>
    <s v="Atendimento à Solicitações de Serviço"/>
    <s v="SGGU-6316"/>
    <s v="Backlog"/>
    <m/>
    <m/>
    <s v="[SGGU] PI 3/26"/>
    <m/>
    <m/>
    <m/>
    <n v="3"/>
    <n v="3"/>
    <s v="[SGGU] SP 26.3.5"/>
    <m/>
    <m/>
    <m/>
    <m/>
    <m/>
    <m/>
    <m/>
    <m/>
    <m/>
    <m/>
    <m/>
    <m/>
    <m/>
    <m/>
    <m/>
    <m/>
    <m/>
    <m/>
    <s v="[Jornada Secretaria e Gestor de Unidades] Gestor de Unidades"/>
    <s v="Jornada Secretaria e Gestor de Unidades"/>
    <m/>
    <m/>
    <m/>
    <m/>
    <m/>
    <m/>
    <m/>
  </r>
  <r>
    <x v="7"/>
    <s v="Atendimento à Solicitações de Serviço"/>
    <s v="SGGU-6315"/>
    <s v="Backlog"/>
    <m/>
    <m/>
    <s v="[SGGU] PI 3/26"/>
    <m/>
    <m/>
    <m/>
    <n v="3"/>
    <n v="3"/>
    <s v="[SGGU] SP 26.3.3"/>
    <m/>
    <m/>
    <m/>
    <m/>
    <m/>
    <m/>
    <m/>
    <m/>
    <m/>
    <m/>
    <m/>
    <m/>
    <m/>
    <m/>
    <m/>
    <m/>
    <m/>
    <m/>
    <s v="[Jornada Secretaria e Gestor de Unidades] Gestor de Unidades"/>
    <s v="Jornada Secretaria e Gestor de Unidades"/>
    <m/>
    <m/>
    <m/>
    <m/>
    <m/>
    <m/>
    <m/>
  </r>
  <r>
    <x v="7"/>
    <s v="Atendimento à Solicitações de Serviço"/>
    <s v="SGGU-6314"/>
    <s v="Backlog"/>
    <m/>
    <m/>
    <s v="[SGGU] PI 3/26"/>
    <m/>
    <m/>
    <m/>
    <n v="3"/>
    <n v="3"/>
    <s v="[SGGU] SP 26.3.4"/>
    <m/>
    <m/>
    <m/>
    <m/>
    <m/>
    <m/>
    <m/>
    <m/>
    <m/>
    <m/>
    <m/>
    <m/>
    <m/>
    <m/>
    <m/>
    <m/>
    <m/>
    <m/>
    <s v="[Jornada Secretaria e Gestor de Unidades] Gestor de Unidades"/>
    <s v="Jornada Secretaria e Gestor de Unidades"/>
    <m/>
    <m/>
    <m/>
    <m/>
    <m/>
    <m/>
    <m/>
  </r>
  <r>
    <x v="7"/>
    <s v="Atendimento à Solicitações de Serviço"/>
    <s v="SGGU-6313"/>
    <s v="Backlog"/>
    <m/>
    <m/>
    <s v="[SGGU] PI 3/26"/>
    <m/>
    <m/>
    <m/>
    <n v="3"/>
    <n v="3"/>
    <s v="[SGGU] SP 26.3.2"/>
    <m/>
    <m/>
    <m/>
    <m/>
    <m/>
    <m/>
    <m/>
    <m/>
    <m/>
    <m/>
    <m/>
    <m/>
    <m/>
    <m/>
    <m/>
    <m/>
    <m/>
    <m/>
    <s v="[Jornada Secretaria e Gestor de Unidades] Gestor de Unidades"/>
    <s v="Jornada Secretaria e Gestor de Unidades"/>
    <m/>
    <m/>
    <m/>
    <m/>
    <m/>
    <m/>
    <m/>
  </r>
  <r>
    <x v="7"/>
    <s v="Atendimento à Solicitações de Serviço"/>
    <s v="SGGU-6312"/>
    <s v="Aceito"/>
    <m/>
    <m/>
    <s v="[SGGU] PI 3/26"/>
    <m/>
    <m/>
    <m/>
    <n v="3"/>
    <n v="3"/>
    <s v="[SGGU] SP 26.3.1"/>
    <m/>
    <m/>
    <m/>
    <m/>
    <m/>
    <m/>
    <m/>
    <m/>
    <m/>
    <m/>
    <m/>
    <m/>
    <m/>
    <m/>
    <m/>
    <m/>
    <m/>
    <m/>
    <s v="[Jornada Secretaria e Gestor de Unidades] Gestor de Unidades"/>
    <s v="Jornada Secretaria e Gestor de Unidades"/>
    <m/>
    <m/>
    <m/>
    <m/>
    <m/>
    <m/>
    <m/>
  </r>
  <r>
    <x v="7"/>
    <s v="Protocolo de Sustentação para INCIDENTES"/>
    <s v="SGGU-6311"/>
    <s v="Backlog"/>
    <m/>
    <m/>
    <s v="[SGGU] PI 3/26"/>
    <m/>
    <m/>
    <m/>
    <n v="8"/>
    <n v="5"/>
    <s v="[SGGU] SP 26.3.6"/>
    <m/>
    <m/>
    <m/>
    <m/>
    <m/>
    <m/>
    <m/>
    <m/>
    <m/>
    <m/>
    <m/>
    <m/>
    <m/>
    <m/>
    <m/>
    <m/>
    <m/>
    <m/>
    <s v="[Jornada Secretaria e Gestor de Unidades] Gestor de Unidades"/>
    <s v="Jornada Secretaria e Gestor de Unidades"/>
    <m/>
    <m/>
    <m/>
    <m/>
    <m/>
    <m/>
    <m/>
  </r>
  <r>
    <x v="7"/>
    <s v="Protocolo de Sustentação para INCIDENTES"/>
    <s v="SGGU-6310"/>
    <s v="Backlog"/>
    <m/>
    <m/>
    <s v="[SGGU] PI 3/26"/>
    <m/>
    <m/>
    <m/>
    <n v="8"/>
    <n v="5"/>
    <s v="[SGGU] SP 26.3.5"/>
    <m/>
    <m/>
    <m/>
    <m/>
    <m/>
    <m/>
    <m/>
    <m/>
    <m/>
    <m/>
    <m/>
    <m/>
    <m/>
    <m/>
    <m/>
    <m/>
    <m/>
    <m/>
    <s v="[Jornada Secretaria e Gestor de Unidades] Gestor de Unidades"/>
    <s v="Jornada Secretaria e Gestor de Unidades"/>
    <m/>
    <m/>
    <m/>
    <m/>
    <m/>
    <m/>
    <m/>
  </r>
  <r>
    <x v="7"/>
    <s v="Protocolo de Sustentação para INCIDENTES"/>
    <s v="SGGU-6309"/>
    <s v="Backlog"/>
    <m/>
    <m/>
    <s v="[SGGU] PI 3/26"/>
    <m/>
    <m/>
    <m/>
    <n v="8"/>
    <n v="8"/>
    <s v="[SGGU] SP 26.3.4"/>
    <m/>
    <m/>
    <m/>
    <m/>
    <m/>
    <m/>
    <m/>
    <m/>
    <m/>
    <m/>
    <m/>
    <m/>
    <m/>
    <m/>
    <m/>
    <m/>
    <m/>
    <m/>
    <s v="[Jornada Secretaria e Gestor de Unidades] Gestor de Unidades"/>
    <s v="Jornada Secretaria e Gestor de Unidades"/>
    <m/>
    <m/>
    <m/>
    <m/>
    <m/>
    <m/>
    <m/>
  </r>
  <r>
    <x v="7"/>
    <s v="Protocolo de Sustentação para INCIDENTES"/>
    <s v="SGGU-6308"/>
    <s v="Backlog"/>
    <m/>
    <m/>
    <s v="[SGGU] PI 3/26"/>
    <m/>
    <m/>
    <m/>
    <n v="8"/>
    <n v="8"/>
    <s v="[SGGU] SP 26.3.3"/>
    <m/>
    <m/>
    <m/>
    <m/>
    <m/>
    <m/>
    <m/>
    <m/>
    <m/>
    <m/>
    <m/>
    <m/>
    <m/>
    <m/>
    <m/>
    <m/>
    <m/>
    <m/>
    <s v="[Jornada Secretaria e Gestor de Unidades] Gestor de Unidades"/>
    <s v="Jornada Secretaria e Gestor de Unidades"/>
    <m/>
    <m/>
    <m/>
    <m/>
    <m/>
    <m/>
    <m/>
  </r>
  <r>
    <x v="7"/>
    <s v="Protocolo de Sustentação para INCIDENTES"/>
    <s v="SGGU-6307"/>
    <s v="Backlog"/>
    <m/>
    <m/>
    <s v="[SGGU] PI 3/26"/>
    <m/>
    <m/>
    <m/>
    <n v="8"/>
    <n v="5"/>
    <s v="[SGGU] SP 26.3.2"/>
    <m/>
    <m/>
    <m/>
    <m/>
    <m/>
    <m/>
    <m/>
    <m/>
    <m/>
    <m/>
    <m/>
    <m/>
    <m/>
    <m/>
    <m/>
    <m/>
    <m/>
    <m/>
    <s v="[Jornada Secretaria e Gestor de Unidades] Gestor de Unidades"/>
    <s v="Jornada Secretaria e Gestor de Unidades"/>
    <m/>
    <m/>
    <m/>
    <m/>
    <m/>
    <m/>
    <m/>
  </r>
  <r>
    <x v="7"/>
    <s v="Protocolo de Sustentação para INCIDENTES"/>
    <s v="SGGU-6306"/>
    <s v="Aceito"/>
    <m/>
    <m/>
    <s v="[SGGU] PI 3/26"/>
    <m/>
    <m/>
    <m/>
    <n v="8"/>
    <n v="5"/>
    <s v="[SGGU] SP 26.3.1"/>
    <m/>
    <m/>
    <m/>
    <m/>
    <m/>
    <m/>
    <m/>
    <m/>
    <m/>
    <m/>
    <m/>
    <m/>
    <m/>
    <m/>
    <m/>
    <m/>
    <m/>
    <m/>
    <s v="[Jornada Secretaria e Gestor de Unidades] Gestor de Unidades"/>
    <s v="Jornada Secretaria e Gestor de Unidades"/>
    <m/>
    <m/>
    <m/>
    <m/>
    <m/>
    <m/>
    <m/>
  </r>
  <r>
    <x v="3"/>
    <s v="Automação de Testes 26.3.6"/>
    <s v="SGGU-6305"/>
    <s v="Backlog"/>
    <m/>
    <m/>
    <s v="[SGGU] PI 3/26"/>
    <m/>
    <m/>
    <m/>
    <n v="1"/>
    <n v="1"/>
    <s v="[SGGU] SP 26.3.6"/>
    <m/>
    <m/>
    <m/>
    <m/>
    <m/>
    <m/>
    <m/>
    <m/>
    <m/>
    <m/>
    <m/>
    <m/>
    <m/>
    <m/>
    <m/>
    <m/>
    <m/>
    <m/>
    <s v="[Jornada Secretaria e Gestor de Unidades] Gestor de Unidades"/>
    <s v="Jornada Secretaria e Gestor de Unidades"/>
    <m/>
    <m/>
    <m/>
    <m/>
    <m/>
    <m/>
    <m/>
  </r>
  <r>
    <x v="3"/>
    <s v="Automação de Testes 26.3.5"/>
    <s v="SGGU-6304"/>
    <s v="Backlog"/>
    <m/>
    <m/>
    <s v="[SGGU] PI 3/26"/>
    <m/>
    <m/>
    <m/>
    <n v="1"/>
    <n v="1"/>
    <s v="[SGGU] SP 26.3.5"/>
    <m/>
    <m/>
    <m/>
    <m/>
    <m/>
    <m/>
    <m/>
    <m/>
    <m/>
    <m/>
    <m/>
    <m/>
    <m/>
    <m/>
    <m/>
    <m/>
    <m/>
    <m/>
    <s v="[Jornada Secretaria e Gestor de Unidades] Gestor de Unidades"/>
    <s v="Jornada Secretaria e Gestor de Unidades"/>
    <m/>
    <m/>
    <m/>
    <m/>
    <m/>
    <m/>
    <m/>
  </r>
  <r>
    <x v="3"/>
    <s v="Automação de Testes 26.3.4"/>
    <s v="SGGU-6303"/>
    <s v="Backlog"/>
    <m/>
    <m/>
    <s v="[SGGU] PI 3/26"/>
    <m/>
    <m/>
    <m/>
    <n v="1"/>
    <n v="1"/>
    <s v="[SGGU] SP 26.3.4"/>
    <m/>
    <m/>
    <m/>
    <m/>
    <m/>
    <m/>
    <m/>
    <m/>
    <m/>
    <m/>
    <m/>
    <m/>
    <m/>
    <m/>
    <m/>
    <m/>
    <m/>
    <m/>
    <s v="[Jornada Secretaria e Gestor de Unidades] Gestor de Unidades"/>
    <s v="Jornada Secretaria e Gestor de Unidades"/>
    <m/>
    <m/>
    <m/>
    <m/>
    <m/>
    <m/>
    <m/>
  </r>
  <r>
    <x v="3"/>
    <s v="Automação de Testes 26.3.3"/>
    <s v="SGGU-6302"/>
    <s v="Backlog"/>
    <m/>
    <m/>
    <s v="[SGGU] PI 3/26"/>
    <m/>
    <m/>
    <m/>
    <n v="1"/>
    <n v="1"/>
    <s v="[SGGU] SP 26.3.3"/>
    <m/>
    <m/>
    <m/>
    <m/>
    <m/>
    <m/>
    <m/>
    <m/>
    <m/>
    <m/>
    <m/>
    <m/>
    <m/>
    <m/>
    <m/>
    <m/>
    <m/>
    <m/>
    <s v="[Jornada Secretaria e Gestor de Unidades] Gestor de Unidades"/>
    <s v="Jornada Secretaria e Gestor de Unidades"/>
    <m/>
    <m/>
    <m/>
    <m/>
    <m/>
    <m/>
    <m/>
  </r>
  <r>
    <x v="3"/>
    <s v="Automação de Testes 26.3.2"/>
    <s v="SGGU-6301"/>
    <s v="Backlog"/>
    <m/>
    <m/>
    <s v="[SGGU] PI 3/26"/>
    <m/>
    <m/>
    <m/>
    <n v="1"/>
    <n v="1"/>
    <s v="[SGGU] SP 26.3.2"/>
    <m/>
    <m/>
    <m/>
    <m/>
    <m/>
    <m/>
    <m/>
    <m/>
    <m/>
    <m/>
    <m/>
    <m/>
    <m/>
    <m/>
    <m/>
    <m/>
    <m/>
    <m/>
    <s v="[Jornada Secretaria e Gestor de Unidades] Gestor de Unidades"/>
    <s v="Jornada Secretaria e Gestor de Unidades"/>
    <m/>
    <m/>
    <m/>
    <m/>
    <m/>
    <m/>
    <m/>
  </r>
  <r>
    <x v="3"/>
    <s v="Automação de Testes 26.3.1"/>
    <s v="SGGU-6300"/>
    <s v="Backlog"/>
    <m/>
    <m/>
    <s v="[SGGU] PI 3/26"/>
    <m/>
    <m/>
    <m/>
    <n v="1"/>
    <n v="1"/>
    <s v="[SGGU] SP 26.3.1"/>
    <m/>
    <m/>
    <m/>
    <m/>
    <m/>
    <m/>
    <m/>
    <m/>
    <m/>
    <m/>
    <m/>
    <m/>
    <m/>
    <m/>
    <m/>
    <m/>
    <m/>
    <m/>
    <s v="[Jornada Secretaria e Gestor de Unidades] Gestor de Unidades"/>
    <s v="Jornada Secretaria e Gestor de Unidades"/>
    <m/>
    <m/>
    <m/>
    <m/>
    <m/>
    <m/>
    <m/>
  </r>
  <r>
    <x v="3"/>
    <s v="Deploy 26.3.6"/>
    <s v="SGGU-6299"/>
    <s v="Backlog"/>
    <m/>
    <m/>
    <s v="[SGGU] PI 3/26"/>
    <m/>
    <m/>
    <m/>
    <n v="1"/>
    <n v="1"/>
    <s v="[SGGU] SP 26.3.6"/>
    <m/>
    <m/>
    <m/>
    <m/>
    <m/>
    <m/>
    <m/>
    <m/>
    <m/>
    <m/>
    <m/>
    <m/>
    <m/>
    <m/>
    <m/>
    <m/>
    <m/>
    <m/>
    <s v="[Jornada Secretaria e Gestor de Unidades] Gestor de Unidades"/>
    <s v="Jornada Secretaria e Gestor de Unidades"/>
    <m/>
    <m/>
    <m/>
    <m/>
    <m/>
    <m/>
    <m/>
  </r>
  <r>
    <x v="3"/>
    <s v="Deploy 26.3.5"/>
    <s v="SGGU-6298"/>
    <s v="Backlog"/>
    <m/>
    <m/>
    <s v="[SGGU] PI 3/26"/>
    <m/>
    <m/>
    <m/>
    <n v="1"/>
    <n v="1"/>
    <s v="[SGGU] SP 26.3.5"/>
    <m/>
    <m/>
    <m/>
    <m/>
    <m/>
    <m/>
    <m/>
    <m/>
    <m/>
    <m/>
    <m/>
    <m/>
    <m/>
    <m/>
    <m/>
    <m/>
    <m/>
    <m/>
    <s v="[Jornada Secretaria e Gestor de Unidades] Gestor de Unidades"/>
    <s v="Jornada Secretaria e Gestor de Unidades"/>
    <m/>
    <m/>
    <m/>
    <m/>
    <m/>
    <m/>
    <m/>
  </r>
  <r>
    <x v="3"/>
    <s v="Deploy 26.3.4"/>
    <s v="SGGU-6297"/>
    <s v="Backlog"/>
    <m/>
    <m/>
    <s v="[SGGU] PI 3/26"/>
    <m/>
    <m/>
    <m/>
    <n v="1"/>
    <n v="1"/>
    <s v="[SGGU] SP 26.3.4"/>
    <m/>
    <m/>
    <m/>
    <m/>
    <m/>
    <m/>
    <m/>
    <m/>
    <m/>
    <m/>
    <m/>
    <m/>
    <m/>
    <m/>
    <m/>
    <m/>
    <m/>
    <m/>
    <s v="[Jornada Secretaria e Gestor de Unidades] Gestor de Unidades"/>
    <s v="Jornada Secretaria e Gestor de Unidades"/>
    <m/>
    <m/>
    <m/>
    <m/>
    <m/>
    <m/>
    <m/>
  </r>
  <r>
    <x v="3"/>
    <s v="Deploy 26.3.3"/>
    <s v="SGGU-6296"/>
    <s v="Backlog"/>
    <m/>
    <m/>
    <s v="[SGGU] PI 3/26"/>
    <m/>
    <m/>
    <m/>
    <n v="1"/>
    <n v="1"/>
    <s v="[SGGU] SP 26.3.3"/>
    <m/>
    <m/>
    <m/>
    <m/>
    <m/>
    <m/>
    <m/>
    <m/>
    <m/>
    <m/>
    <m/>
    <m/>
    <m/>
    <m/>
    <m/>
    <m/>
    <m/>
    <m/>
    <s v="[Jornada Secretaria e Gestor de Unidades] Gestor de Unidades"/>
    <s v="Jornada Secretaria e Gestor de Unidades"/>
    <m/>
    <m/>
    <m/>
    <m/>
    <m/>
    <m/>
    <m/>
  </r>
  <r>
    <x v="3"/>
    <s v="Deploy 26.3.2"/>
    <s v="SGGU-6295"/>
    <s v="Backlog"/>
    <m/>
    <m/>
    <s v="[SGGU] PI 3/26"/>
    <m/>
    <m/>
    <m/>
    <n v="1"/>
    <n v="1"/>
    <s v="[SGGU] SP 26.3.2"/>
    <m/>
    <m/>
    <m/>
    <m/>
    <m/>
    <m/>
    <m/>
    <m/>
    <m/>
    <m/>
    <m/>
    <m/>
    <m/>
    <m/>
    <m/>
    <m/>
    <m/>
    <m/>
    <s v="[Jornada Secretaria e Gestor de Unidades] Gestor de Unidades"/>
    <s v="Jornada Secretaria e Gestor de Unidades"/>
    <m/>
    <m/>
    <m/>
    <m/>
    <m/>
    <m/>
    <m/>
  </r>
  <r>
    <x v="3"/>
    <s v="Deploy 26.3.1"/>
    <s v="SGGU-6294"/>
    <s v="Backlog"/>
    <m/>
    <m/>
    <s v="[SGGU] PI 3/26"/>
    <m/>
    <m/>
    <m/>
    <n v="1"/>
    <n v="1"/>
    <s v="[SGGU] SP 26.3.1"/>
    <m/>
    <m/>
    <m/>
    <m/>
    <m/>
    <m/>
    <m/>
    <m/>
    <m/>
    <m/>
    <m/>
    <m/>
    <m/>
    <m/>
    <m/>
    <m/>
    <m/>
    <m/>
    <s v="[Jornada Secretaria e Gestor de Unidades] Gestor de Unidades"/>
    <s v="Jornada Secretaria e Gestor de Unidades"/>
    <m/>
    <m/>
    <m/>
    <m/>
    <m/>
    <m/>
    <m/>
  </r>
  <r>
    <x v="2"/>
    <s v="[CNPJ Alfanumérico] Ajustar campo CNPJ para permitir o preenchimento alfanumérico"/>
    <s v="SGGU-6107"/>
    <s v="Backlog"/>
    <m/>
    <m/>
    <s v="[SGGU] PI 3/26"/>
    <s v="ARTSG-313"/>
    <m/>
    <m/>
    <n v="0"/>
    <n v="3"/>
    <s v="[SGGU] SP 26.3.1"/>
    <m/>
    <m/>
    <m/>
    <m/>
    <m/>
    <m/>
    <m/>
    <m/>
    <m/>
    <m/>
    <m/>
    <m/>
    <m/>
    <m/>
    <m/>
    <m/>
    <m/>
    <m/>
    <s v="[Jornada Secretaria e Gestor de Unidades] Gestor de Unidades"/>
    <s v="Jornada Secretaria e Gestor de Unidades"/>
    <m/>
    <m/>
    <m/>
    <m/>
    <m/>
    <m/>
    <m/>
  </r>
  <r>
    <x v="2"/>
    <s v="[SGGU-5202] Alocação - Atualizar consulta para resgatar a CH e Disciplina da tabela correta "/>
    <s v="SGGU-6106"/>
    <s v="Em Andamento"/>
    <m/>
    <m/>
    <s v="[SGGU] PI 3/26"/>
    <s v="SGGU-5288"/>
    <m/>
    <m/>
    <n v="0"/>
    <n v="3"/>
    <s v="[SGGU] SP 26.3.1"/>
    <m/>
    <m/>
    <m/>
    <m/>
    <m/>
    <m/>
    <m/>
    <m/>
    <m/>
    <m/>
    <m/>
    <m/>
    <m/>
    <m/>
    <m/>
    <m/>
    <m/>
    <m/>
    <s v="[Jornada Secretaria e Gestor de Unidades] Gestor de Unidades"/>
    <s v="Jornada Secretaria e Gestor de Unidades"/>
    <m/>
    <m/>
    <m/>
    <m/>
    <m/>
    <m/>
    <m/>
  </r>
  <r>
    <x v="8"/>
    <s v="[SEC][QA][Secretaria][SGGU] - Testes de Segurança PI 26.3"/>
    <s v="SGGU-6025"/>
    <s v="Backlog"/>
    <m/>
    <m/>
    <s v="[SGGU] PI 3/26"/>
    <s v="SDIA-1212"/>
    <m/>
    <m/>
    <n v="0"/>
    <n v="0"/>
    <s v="[SGGU] SP 26.3.5"/>
    <m/>
    <m/>
    <m/>
    <m/>
    <m/>
    <m/>
    <m/>
    <m/>
    <m/>
    <m/>
    <m/>
    <m/>
    <m/>
    <m/>
    <m/>
    <m/>
    <m/>
    <m/>
    <s v="[Jornada Secretaria e Gestor de Unidades] Gestor de Unidades"/>
    <s v="Jornada Secretaria e Gestor de Unidades"/>
    <m/>
    <m/>
    <m/>
    <m/>
    <m/>
    <m/>
    <m/>
  </r>
  <r>
    <x v="1"/>
    <s v="[SGGU-5187] Teste Integrado"/>
    <s v="SGGU-5598"/>
    <s v="Backlog"/>
    <m/>
    <m/>
    <s v="[SGGU] PI 3/26"/>
    <s v="SGGU-5187"/>
    <m/>
    <m/>
    <n v="0"/>
    <n v="1"/>
    <s v="[SGGU] SP 26.3.4"/>
    <m/>
    <m/>
    <m/>
    <m/>
    <m/>
    <m/>
    <m/>
    <m/>
    <m/>
    <m/>
    <m/>
    <m/>
    <m/>
    <m/>
    <m/>
    <m/>
    <m/>
    <m/>
    <s v="[Jornada Secretaria e Gestor de Unidades] Gestor de Unidades"/>
    <s v="Jornada Secretaria e Gestor de Unidades"/>
    <m/>
    <m/>
    <m/>
    <m/>
    <m/>
    <m/>
    <m/>
  </r>
  <r>
    <x v="2"/>
    <s v="[SGGU-5202] Alocação/Parametrização - Realizar desenvolvimento para inativação a partir da turma"/>
    <s v="SGGU-5438"/>
    <s v="Backlog"/>
    <m/>
    <m/>
    <s v="[SGGU] PI 3/26"/>
    <s v="SGGU-5288"/>
    <m/>
    <m/>
    <n v="8"/>
    <n v="8"/>
    <s v="[SGGU] SP 26.3.2"/>
    <m/>
    <m/>
    <m/>
    <m/>
    <m/>
    <m/>
    <m/>
    <m/>
    <m/>
    <m/>
    <m/>
    <m/>
    <m/>
    <m/>
    <m/>
    <m/>
    <m/>
    <m/>
    <s v="[Jornada Secretaria e Gestor de Unidades] Gestor de Unidades"/>
    <s v="Jornada Secretaria e Gestor de Unidades"/>
    <m/>
    <m/>
    <m/>
    <m/>
    <m/>
    <m/>
    <m/>
  </r>
  <r>
    <x v="6"/>
    <s v="[SGGU-5202] Realizar estudo para inativar Alocação/Parametrização a partir da inativação da turma"/>
    <s v="SGGU-5437"/>
    <s v="Em Andamento"/>
    <m/>
    <m/>
    <s v="[SGGU] PI 3/26"/>
    <s v="SGGU-5288"/>
    <m/>
    <m/>
    <n v="3"/>
    <n v="3"/>
    <s v="[SGGU] SP 26.3.1"/>
    <m/>
    <m/>
    <m/>
    <m/>
    <m/>
    <m/>
    <m/>
    <m/>
    <m/>
    <m/>
    <m/>
    <m/>
    <m/>
    <m/>
    <m/>
    <m/>
    <m/>
    <m/>
    <s v="[Jornada Secretaria e Gestor de Unidades] Gestor de Unidades"/>
    <s v="Jornada Secretaria e Gestor de Unidades"/>
    <m/>
    <m/>
    <m/>
    <m/>
    <m/>
    <m/>
    <m/>
  </r>
  <r>
    <x v="5"/>
    <s v="[Logs por Origem] Ajuste por tabela Portfólio padrão"/>
    <s v="SGGU-5331"/>
    <s v="Backlog"/>
    <m/>
    <m/>
    <s v="[SGGU] PI 3/26"/>
    <s v="ARTSG-193"/>
    <m/>
    <m/>
    <n v="8"/>
    <n v="5"/>
    <s v="[SGGU] SP 26.3.3"/>
    <m/>
    <m/>
    <m/>
    <m/>
    <m/>
    <m/>
    <m/>
    <m/>
    <m/>
    <m/>
    <m/>
    <m/>
    <m/>
    <m/>
    <m/>
    <m/>
    <m/>
    <m/>
    <s v="[Jornada Secretaria e Gestor de Unidades] Gestor de Unidades"/>
    <s v="Jornada Secretaria e Gestor de Unidades"/>
    <m/>
    <m/>
    <m/>
    <m/>
    <m/>
    <m/>
    <m/>
  </r>
  <r>
    <x v="5"/>
    <s v="[Logs por Origem] Ajuste por tabela unidade"/>
    <s v="SGGU-5326"/>
    <s v="Backlog"/>
    <m/>
    <m/>
    <s v="[SGGU] PI 3/26"/>
    <s v="ARTSG-193"/>
    <m/>
    <m/>
    <n v="8"/>
    <n v="5"/>
    <s v="[SGGU] SP 26.3.3"/>
    <m/>
    <m/>
    <m/>
    <m/>
    <m/>
    <m/>
    <m/>
    <m/>
    <m/>
    <m/>
    <m/>
    <m/>
    <m/>
    <m/>
    <m/>
    <m/>
    <m/>
    <m/>
    <s v="[Jornada Secretaria e Gestor de Unidades] Gestor de Unidades"/>
    <s v="Jornada Secretaria e Gestor de Unidades"/>
    <m/>
    <m/>
    <m/>
    <m/>
    <m/>
    <m/>
    <m/>
  </r>
  <r>
    <x v="5"/>
    <s v="[Logs por Origem] Ajuste por tabela tipos de produtos"/>
    <s v="SGGU-5325"/>
    <s v="Backlog"/>
    <m/>
    <m/>
    <s v="[SGGU] PI 3/26"/>
    <s v="ARTSG-193"/>
    <m/>
    <m/>
    <n v="8"/>
    <n v="8"/>
    <s v="[SGGU] SP 26.3.3"/>
    <m/>
    <m/>
    <m/>
    <m/>
    <m/>
    <m/>
    <m/>
    <m/>
    <m/>
    <m/>
    <m/>
    <m/>
    <m/>
    <m/>
    <m/>
    <m/>
    <m/>
    <m/>
    <s v="[Jornada Secretaria e Gestor de Unidades] Gestor de Unidades"/>
    <s v="Jornada Secretaria e Gestor de Unidades"/>
    <m/>
    <m/>
    <m/>
    <m/>
    <m/>
    <m/>
    <m/>
  </r>
  <r>
    <x v="5"/>
    <s v="[Logs por Origem] Ajuste por tabela Curso por tipo"/>
    <s v="SGGU-5324"/>
    <s v="Backlog"/>
    <m/>
    <m/>
    <s v="[SGGU] PI 3/26"/>
    <s v="ARTSG-193"/>
    <m/>
    <m/>
    <n v="8"/>
    <n v="5"/>
    <s v="[SGGU] SP 26.3.2"/>
    <m/>
    <m/>
    <m/>
    <m/>
    <m/>
    <m/>
    <m/>
    <m/>
    <m/>
    <m/>
    <m/>
    <m/>
    <m/>
    <m/>
    <m/>
    <m/>
    <m/>
    <m/>
    <s v="[Jornada Secretaria e Gestor de Unidades] Gestor de Unidades"/>
    <s v="Jornada Secretaria e Gestor de Unidades"/>
    <m/>
    <m/>
    <m/>
    <m/>
    <m/>
    <m/>
    <m/>
  </r>
  <r>
    <x v="5"/>
    <s v="[Logs por Origem] Ajuste por tabela Curso Semi"/>
    <s v="SGGU-5323"/>
    <s v="Backlog"/>
    <m/>
    <m/>
    <s v="[SGGU] PI 3/26"/>
    <s v="ARTSG-193"/>
    <m/>
    <m/>
    <n v="8"/>
    <n v="8"/>
    <s v="[SGGU] SP 26.3.2"/>
    <m/>
    <m/>
    <m/>
    <m/>
    <m/>
    <m/>
    <m/>
    <m/>
    <m/>
    <m/>
    <m/>
    <m/>
    <m/>
    <m/>
    <m/>
    <m/>
    <m/>
    <m/>
    <s v="[Jornada Secretaria e Gestor de Unidades] Gestor de Unidades"/>
    <s v="Jornada Secretaria e Gestor de Unidades"/>
    <m/>
    <m/>
    <m/>
    <m/>
    <m/>
    <m/>
    <m/>
  </r>
  <r>
    <x v="3"/>
    <s v="[Logs por Origem] Mapear fluxos e tabelas para ajustar os logs por registro"/>
    <s v="SGGU-5321"/>
    <s v="Backlog"/>
    <m/>
    <m/>
    <s v="[SGGU] PI 3/26"/>
    <s v="ARTSG-193"/>
    <m/>
    <m/>
    <n v="2"/>
    <n v="2"/>
    <s v="[SGGU] SP 26.3.2"/>
    <m/>
    <m/>
    <m/>
    <m/>
    <m/>
    <m/>
    <m/>
    <m/>
    <m/>
    <m/>
    <m/>
    <m/>
    <m/>
    <m/>
    <m/>
    <m/>
    <m/>
    <m/>
    <s v="[Jornada Secretaria e Gestor de Unidades] Gestor de Unidades"/>
    <s v="Jornada Secretaria e Gestor de Unidades"/>
    <m/>
    <m/>
    <m/>
    <m/>
    <m/>
    <m/>
    <m/>
  </r>
  <r>
    <x v="5"/>
    <s v="[Estabilizar Deploy] Ajustar PA das variáveis"/>
    <s v="SGGU-5320"/>
    <s v="Backlog"/>
    <m/>
    <m/>
    <s v="[SGGU] PI 3/26"/>
    <s v="ARTSG-190"/>
    <m/>
    <m/>
    <n v="5"/>
    <n v="5"/>
    <s v="[SGGU] SP 26.3.2"/>
    <m/>
    <m/>
    <m/>
    <m/>
    <m/>
    <m/>
    <m/>
    <m/>
    <m/>
    <m/>
    <m/>
    <m/>
    <m/>
    <m/>
    <m/>
    <m/>
    <m/>
    <m/>
    <s v="[Jornada Secretaria e Gestor de Unidades] Gestor de Unidades"/>
    <s v="Jornada Secretaria e Gestor de Unidades"/>
    <m/>
    <m/>
    <m/>
    <m/>
    <m/>
    <m/>
    <m/>
  </r>
  <r>
    <x v="5"/>
    <s v="[Estabilizar Deploy] Nova solução colaboradores"/>
    <s v="SGGU-5319"/>
    <s v="Backlog"/>
    <m/>
    <m/>
    <s v="[SGGU] PI 3/26"/>
    <s v="ARTSG-190"/>
    <m/>
    <m/>
    <n v="3"/>
    <n v="3"/>
    <s v="[SGGU] SP 26.3.2"/>
    <m/>
    <m/>
    <m/>
    <m/>
    <m/>
    <m/>
    <m/>
    <m/>
    <m/>
    <m/>
    <m/>
    <m/>
    <m/>
    <m/>
    <m/>
    <m/>
    <m/>
    <m/>
    <s v="[Jornada Secretaria e Gestor de Unidades] Gestor de Unidades"/>
    <s v="Jornada Secretaria e Gestor de Unidades"/>
    <m/>
    <m/>
    <m/>
    <m/>
    <m/>
    <m/>
    <m/>
  </r>
  <r>
    <x v="5"/>
    <s v="[Estabilizar Deploy] Nova solução Util GU"/>
    <s v="SGGU-5318"/>
    <s v="Backlog"/>
    <m/>
    <m/>
    <s v="[SGGU] PI 3/26"/>
    <s v="ARTSG-190"/>
    <m/>
    <m/>
    <n v="3"/>
    <n v="3"/>
    <s v="[SGGU] SP 26.3.2"/>
    <m/>
    <m/>
    <m/>
    <m/>
    <m/>
    <m/>
    <m/>
    <m/>
    <m/>
    <m/>
    <m/>
    <m/>
    <m/>
    <m/>
    <m/>
    <m/>
    <m/>
    <m/>
    <s v="[Jornada Secretaria e Gestor de Unidades] Gestor de Unidades"/>
    <s v="Jornada Secretaria e Gestor de Unidades"/>
    <m/>
    <m/>
    <m/>
    <m/>
    <m/>
    <m/>
    <m/>
  </r>
  <r>
    <x v="3"/>
    <s v="[Estabilizar Deploy] Levantamento, Documentação e Estratégia de Segregação das Soluções Dynamics"/>
    <s v="SGGU-5316"/>
    <s v="Em Andamento"/>
    <m/>
    <m/>
    <s v="[SGGU] PI 3/26"/>
    <s v="ARTSG-190"/>
    <m/>
    <m/>
    <n v="5"/>
    <n v="3"/>
    <s v="[SGGU] SP 26.3.1"/>
    <m/>
    <m/>
    <m/>
    <m/>
    <m/>
    <m/>
    <m/>
    <m/>
    <m/>
    <m/>
    <m/>
    <m/>
    <m/>
    <m/>
    <m/>
    <m/>
    <m/>
    <m/>
    <s v="[Jornada Secretaria e Gestor de Unidades] Gestor de Unidades"/>
    <s v="Jornada Secretaria e Gestor de Unidades"/>
    <m/>
    <m/>
    <m/>
    <m/>
    <m/>
    <m/>
    <m/>
  </r>
  <r>
    <x v="0"/>
    <s v="[INC0778380]Tenho um Erro/Problema com o PTC - Dynamics Athenas - Inativação de curso e ofertas"/>
    <s v="SGSE-4183"/>
    <s v="Backlog"/>
    <m/>
    <m/>
    <s v="[SGSE] PI 3/26"/>
    <m/>
    <m/>
    <m/>
    <m/>
    <m/>
    <s v="[SGSE] SP 26.3.1"/>
    <m/>
    <m/>
    <m/>
    <m/>
    <m/>
    <m/>
    <m/>
    <m/>
    <m/>
    <m/>
    <m/>
    <m/>
    <m/>
    <m/>
    <m/>
    <m/>
    <m/>
    <m/>
    <s v="[Jornada Secretaria e Gestor de Unidades] Secretaria - Enturmação"/>
    <s v="Jornada Secretaria e Gestor de Unidades"/>
    <m/>
    <m/>
    <m/>
    <m/>
    <m/>
    <m/>
    <m/>
  </r>
  <r>
    <x v="7"/>
    <s v="[SGSE] - IT 1 - PI 3/26 ] Solicitação de Serviço"/>
    <s v="SGSE-4176"/>
    <s v="Backlog"/>
    <m/>
    <m/>
    <s v="[SGSE] PI 3/26"/>
    <m/>
    <m/>
    <m/>
    <n v="2"/>
    <n v="2"/>
    <s v="[SGSE] SP 26.3.1"/>
    <m/>
    <m/>
    <m/>
    <m/>
    <m/>
    <m/>
    <m/>
    <m/>
    <m/>
    <m/>
    <m/>
    <m/>
    <m/>
    <m/>
    <m/>
    <m/>
    <m/>
    <m/>
    <s v="[Jornada Secretaria e Gestor de Unidades] Secretaria - Enturmação"/>
    <s v="Jornada Secretaria e Gestor de Unidades"/>
    <m/>
    <m/>
    <m/>
    <m/>
    <m/>
    <m/>
    <m/>
  </r>
  <r>
    <x v="7"/>
    <s v="[SGSE] - IT 1 - PI 3/26 ] Incidentes"/>
    <s v="SGSE-4175"/>
    <s v="Backlog"/>
    <m/>
    <m/>
    <s v="[SGSE] PI 3/26"/>
    <m/>
    <m/>
    <m/>
    <n v="5"/>
    <n v="5"/>
    <s v="[SGSE] SP 26.3.1"/>
    <m/>
    <m/>
    <m/>
    <m/>
    <m/>
    <m/>
    <m/>
    <m/>
    <m/>
    <m/>
    <m/>
    <m/>
    <m/>
    <m/>
    <m/>
    <m/>
    <m/>
    <m/>
    <s v="[Jornada Secretaria e Gestor de Unidades] Secretaria - Enturmação"/>
    <s v="Jornada Secretaria e Gestor de Unidades"/>
    <m/>
    <m/>
    <m/>
    <m/>
    <m/>
    <m/>
    <m/>
  </r>
  <r>
    <x v="0"/>
    <s v="[INC0790661]Tenho um Erro/Problema com o PTC - Ambiente do Aluno / AVA Sofia - Visão de disciplinas"/>
    <s v="SGSE-4154"/>
    <s v="Aceito"/>
    <m/>
    <m/>
    <s v="[SGSE] PI 3/26"/>
    <m/>
    <m/>
    <m/>
    <m/>
    <m/>
    <s v="[SGSE] SP 26.3.1"/>
    <m/>
    <m/>
    <m/>
    <m/>
    <m/>
    <m/>
    <m/>
    <m/>
    <m/>
    <m/>
    <m/>
    <m/>
    <m/>
    <m/>
    <m/>
    <m/>
    <m/>
    <m/>
    <s v="[Jornada Secretaria e Gestor de Unidades] Secretaria - Enturmação"/>
    <s v="Jornada Secretaria e Gestor de Unidades"/>
    <m/>
    <m/>
    <m/>
    <m/>
    <m/>
    <m/>
    <m/>
  </r>
  <r>
    <x v="0"/>
    <s v="[INC0792175]Tenho um Erro/Problema com o PTC - Ambiente do Aluno / AVA Sofia - Visão de disciplinas"/>
    <s v="SGSE-4153"/>
    <s v="Aceito"/>
    <m/>
    <m/>
    <s v="[SGSE] PI 3/26"/>
    <m/>
    <m/>
    <m/>
    <m/>
    <m/>
    <s v="[SGSE] SP 26.3.1"/>
    <m/>
    <m/>
    <m/>
    <m/>
    <m/>
    <m/>
    <m/>
    <m/>
    <m/>
    <m/>
    <m/>
    <m/>
    <m/>
    <m/>
    <m/>
    <m/>
    <m/>
    <m/>
    <s v="[Jornada Secretaria e Gestor de Unidades] Secretaria - Enturmação"/>
    <s v="Jornada Secretaria e Gestor de Unidades"/>
    <m/>
    <m/>
    <m/>
    <m/>
    <m/>
    <m/>
    <m/>
  </r>
  <r>
    <x v="0"/>
    <s v="[INC0746077]Tenho um Erro/Problema com o PTC - Financeiro SAP - Rematrícula"/>
    <s v="SGSE-4152"/>
    <s v="Backlog"/>
    <m/>
    <m/>
    <s v="[SGSE] PI 3/26"/>
    <m/>
    <m/>
    <m/>
    <m/>
    <m/>
    <s v="[SGSE] SP 26.3.1"/>
    <m/>
    <m/>
    <m/>
    <m/>
    <m/>
    <m/>
    <m/>
    <m/>
    <m/>
    <m/>
    <m/>
    <m/>
    <m/>
    <m/>
    <m/>
    <m/>
    <m/>
    <m/>
    <s v="[Jornada Secretaria e Gestor de Unidades] Secretaria - Enturmação"/>
    <s v="Jornada Secretaria e Gestor de Unidades"/>
    <m/>
    <m/>
    <m/>
    <m/>
    <m/>
    <m/>
    <m/>
  </r>
  <r>
    <x v="0"/>
    <s v="[INC0794804]Tenho um Erro/Problema com o PTC - Dynamics Athenas - Alocação e disponibilização de disciplinas"/>
    <s v="SGSE-4149"/>
    <s v="Concluído"/>
    <m/>
    <m/>
    <s v="[SGSE] PI 3/26"/>
    <m/>
    <m/>
    <m/>
    <m/>
    <m/>
    <s v="[SGSE] SP 26.2.6;[SGSE] SP 26.3.1"/>
    <m/>
    <m/>
    <m/>
    <m/>
    <m/>
    <m/>
    <m/>
    <m/>
    <m/>
    <m/>
    <m/>
    <m/>
    <m/>
    <m/>
    <m/>
    <m/>
    <m/>
    <m/>
    <s v="[Jornada Secretaria e Gestor de Unidades] Secretaria - Enturmação"/>
    <s v="Jornada Secretaria e Gestor de Unidades"/>
    <m/>
    <m/>
    <m/>
    <m/>
    <m/>
    <m/>
    <m/>
  </r>
  <r>
    <x v="0"/>
    <s v="[INC0794342]Tenho um Erro/Problema com o PTC - Dynamics Athenas - Alocação e disponibilização de disciplinas"/>
    <s v="SGSE-4143"/>
    <s v="Concluído"/>
    <m/>
    <m/>
    <s v="[SGSE] PI 3/26"/>
    <m/>
    <m/>
    <m/>
    <m/>
    <m/>
    <s v="[SGSE] SP 26.2.6;[SGSE] SP 26.3.1"/>
    <m/>
    <m/>
    <m/>
    <m/>
    <m/>
    <m/>
    <m/>
    <m/>
    <m/>
    <m/>
    <m/>
    <m/>
    <m/>
    <m/>
    <m/>
    <m/>
    <m/>
    <m/>
    <s v="[Jornada Secretaria e Gestor de Unidades] Secretaria - Enturmação"/>
    <s v="Jornada Secretaria e Gestor de Unidades"/>
    <m/>
    <m/>
    <m/>
    <m/>
    <m/>
    <m/>
    <m/>
  </r>
  <r>
    <x v="0"/>
    <s v="[INC0794260]Tenho um Erro/Problema com o PTC - Dynamics Athenas - Alocação e disponibilização de disciplinas"/>
    <s v="SGSE-4142"/>
    <s v="Backlog"/>
    <m/>
    <m/>
    <s v="[SGSE] PI 3/26"/>
    <m/>
    <m/>
    <m/>
    <m/>
    <m/>
    <s v="[SGSE] SP 26.2.6;[SGSE] SP 26.3.1"/>
    <m/>
    <m/>
    <m/>
    <m/>
    <m/>
    <m/>
    <m/>
    <m/>
    <m/>
    <m/>
    <m/>
    <m/>
    <m/>
    <m/>
    <m/>
    <m/>
    <m/>
    <m/>
    <s v="[Jornada Secretaria e Gestor de Unidades] Secretaria - Enturmação"/>
    <s v="Jornada Secretaria e Gestor de Unidades"/>
    <m/>
    <m/>
    <m/>
    <m/>
    <m/>
    <m/>
    <m/>
  </r>
  <r>
    <x v="0"/>
    <s v="[INC0794182]Tenho um Erro/Problema com o PTC - Dynamics Athenas - Alocação e disponibilização de disciplinas"/>
    <s v="SGSE-4141"/>
    <s v="Backlog"/>
    <m/>
    <m/>
    <s v="[SGSE] PI 3/26"/>
    <m/>
    <m/>
    <m/>
    <m/>
    <m/>
    <s v="[SGSE] SP 26.2.6;[SGSE] SP 26.3.1"/>
    <m/>
    <m/>
    <m/>
    <m/>
    <m/>
    <m/>
    <m/>
    <m/>
    <m/>
    <m/>
    <m/>
    <m/>
    <m/>
    <m/>
    <m/>
    <m/>
    <m/>
    <m/>
    <s v="[Jornada Secretaria e Gestor de Unidades] Secretaria - Enturmação"/>
    <s v="Jornada Secretaria e Gestor de Unidades"/>
    <m/>
    <m/>
    <m/>
    <m/>
    <m/>
    <m/>
    <m/>
  </r>
  <r>
    <x v="0"/>
    <s v="[INC0794177]Tenho um Erro/Problema com o PTC - Dynamics Athenas - Alocação e disponibilização de disciplinas"/>
    <s v="SGSE-4140"/>
    <s v="Aceito"/>
    <m/>
    <m/>
    <s v="[SGSE] PI 3/26"/>
    <m/>
    <m/>
    <m/>
    <m/>
    <m/>
    <s v="[SGSE] SP 26.2.6;[SGSE] SP 26.3.1"/>
    <m/>
    <m/>
    <m/>
    <m/>
    <m/>
    <m/>
    <m/>
    <m/>
    <m/>
    <m/>
    <m/>
    <m/>
    <m/>
    <m/>
    <m/>
    <m/>
    <m/>
    <m/>
    <s v="[Jornada Secretaria e Gestor de Unidades] Secretaria - Enturmação"/>
    <s v="Jornada Secretaria e Gestor de Unidades"/>
    <m/>
    <m/>
    <m/>
    <m/>
    <m/>
    <m/>
    <m/>
  </r>
  <r>
    <x v="0"/>
    <s v="[INC0793701]Tenho um Erro/Problema com o PTC - Dynamics Athenas - Alocação e disponibilização de disciplinas"/>
    <s v="SGSE-4139"/>
    <s v="Bloqueado"/>
    <m/>
    <m/>
    <s v="[SGSE] PI 3/26"/>
    <m/>
    <m/>
    <m/>
    <m/>
    <m/>
    <s v="[SGSE] SP 26.2.6;[SGSE] SP 26.3.1"/>
    <m/>
    <m/>
    <m/>
    <m/>
    <m/>
    <m/>
    <m/>
    <m/>
    <m/>
    <m/>
    <m/>
    <m/>
    <m/>
    <m/>
    <m/>
    <m/>
    <m/>
    <m/>
    <s v="[Jornada Secretaria e Gestor de Unidades] Secretaria - Enturmação"/>
    <s v="Jornada Secretaria e Gestor de Unidades"/>
    <m/>
    <m/>
    <m/>
    <m/>
    <m/>
    <m/>
    <m/>
  </r>
  <r>
    <x v="1"/>
    <s v="[691] Teste Mobile de Sofia"/>
    <s v="SGSE-4138"/>
    <s v="Backlog"/>
    <m/>
    <m/>
    <s v="[SGSE] PI 3/26"/>
    <s v="ARTPT-691"/>
    <m/>
    <m/>
    <n v="1"/>
    <n v="1"/>
    <s v="[SGSE] SP 26.3.2"/>
    <m/>
    <m/>
    <m/>
    <m/>
    <m/>
    <m/>
    <m/>
    <m/>
    <m/>
    <m/>
    <m/>
    <m/>
    <m/>
    <m/>
    <m/>
    <m/>
    <m/>
    <m/>
    <s v="[Jornada Secretaria e Gestor de Unidades] Secretaria - Enturmação"/>
    <s v="Jornada Secretaria e Gestor de Unidades"/>
    <m/>
    <m/>
    <m/>
    <m/>
    <m/>
    <m/>
    <m/>
  </r>
  <r>
    <x v="9"/>
    <s v="[Transf. Externa] Tratar passivo de alunos com matriz e série divergente"/>
    <s v="SGSE-4137"/>
    <s v="Backlog"/>
    <m/>
    <m/>
    <s v="[SGSE] PI 3/26"/>
    <s v="ARTPT-691"/>
    <m/>
    <m/>
    <n v="1"/>
    <n v="1"/>
    <s v="[SGSE] SP 26.3.1"/>
    <m/>
    <m/>
    <m/>
    <m/>
    <m/>
    <m/>
    <m/>
    <m/>
    <m/>
    <m/>
    <m/>
    <m/>
    <m/>
    <m/>
    <m/>
    <m/>
    <m/>
    <m/>
    <s v="[Jornada Secretaria e Gestor de Unidades] Secretaria - Enturmação"/>
    <s v="Jornada Secretaria e Gestor de Unidades"/>
    <m/>
    <m/>
    <m/>
    <m/>
    <m/>
    <m/>
    <m/>
  </r>
  <r>
    <x v="1"/>
    <s v="[Teste integrado - ARTDF-379] Formando Reprovado -  Enturmação"/>
    <s v="SGSE-4136"/>
    <s v="Backlog"/>
    <m/>
    <m/>
    <s v="[SGSE] PI 3/26"/>
    <m/>
    <m/>
    <m/>
    <n v="1"/>
    <n v="1"/>
    <s v="[SGSE] SP 26.3.1"/>
    <m/>
    <m/>
    <m/>
    <m/>
    <m/>
    <m/>
    <m/>
    <m/>
    <m/>
    <m/>
    <m/>
    <m/>
    <m/>
    <m/>
    <m/>
    <m/>
    <m/>
    <m/>
    <s v="[Jornada Secretaria e Gestor de Unidades] Secretaria - Enturmação"/>
    <s v="Jornada Secretaria e Gestor de Unidades"/>
    <m/>
    <m/>
    <m/>
    <m/>
    <m/>
    <m/>
    <m/>
  </r>
  <r>
    <x v="2"/>
    <s v="[680 - Vers. Matriz] Alterar a controladora para reconhecer a geração do Historico Curricular na Rematricula"/>
    <s v="SGSE-4135"/>
    <s v="Backlog"/>
    <m/>
    <m/>
    <s v="[SGSE] PI 3/26"/>
    <s v="ARTPT-680"/>
    <m/>
    <m/>
    <n v="8"/>
    <n v="8"/>
    <s v="[SGSE] SP 26.3.5"/>
    <m/>
    <m/>
    <m/>
    <m/>
    <m/>
    <m/>
    <m/>
    <m/>
    <m/>
    <m/>
    <m/>
    <m/>
    <m/>
    <m/>
    <m/>
    <m/>
    <m/>
    <m/>
    <s v="[Jornada Secretaria e Gestor de Unidades] Secretaria - Enturmação"/>
    <s v="Jornada Secretaria e Gestor de Unidades"/>
    <m/>
    <m/>
    <m/>
    <m/>
    <m/>
    <m/>
    <m/>
  </r>
  <r>
    <x v="6"/>
    <s v="[680 - Vers. Matriz] Spike – Análise de Impactos na geração do Histórico Curricular fracionado por série"/>
    <s v="SGSE-4134"/>
    <s v="Backlog"/>
    <m/>
    <m/>
    <s v="[SGSE] PI 3/26"/>
    <s v="ARTPT-680"/>
    <m/>
    <m/>
    <n v="2"/>
    <n v="2"/>
    <s v="[SGSE] SP 26.3.3"/>
    <m/>
    <m/>
    <m/>
    <m/>
    <m/>
    <m/>
    <m/>
    <m/>
    <m/>
    <m/>
    <m/>
    <m/>
    <m/>
    <m/>
    <m/>
    <m/>
    <m/>
    <m/>
    <s v="[Jornada Secretaria e Gestor de Unidades] Secretaria - Enturmação"/>
    <s v="Jornada Secretaria e Gestor de Unidades"/>
    <m/>
    <m/>
    <m/>
    <m/>
    <m/>
    <m/>
    <m/>
  </r>
  <r>
    <x v="2"/>
    <s v="[196 - SAG] Alterção de View e formulário do histórico curricular e estoque"/>
    <s v="SGSE-4133"/>
    <s v="Backlog"/>
    <m/>
    <m/>
    <s v="[SGSE] PI 3/26"/>
    <s v="ARTJA-196"/>
    <m/>
    <m/>
    <n v="2"/>
    <n v="2"/>
    <s v="[SGSE] SP 26.3.3"/>
    <m/>
    <m/>
    <m/>
    <m/>
    <m/>
    <m/>
    <m/>
    <m/>
    <m/>
    <m/>
    <m/>
    <m/>
    <m/>
    <m/>
    <m/>
    <m/>
    <m/>
    <m/>
    <s v="[Jornada Secretaria e Gestor de Unidades] Secretaria - Enturmação"/>
    <s v="Jornada Secretaria e Gestor de Unidades"/>
    <m/>
    <m/>
    <m/>
    <m/>
    <m/>
    <m/>
    <m/>
  </r>
  <r>
    <x v="2"/>
    <s v="Alterar composição da bussineskey na criação do histórico curricular"/>
    <s v="SGSE-4132"/>
    <s v="Backlog"/>
    <m/>
    <m/>
    <s v="[SGSE] PI 3/26"/>
    <s v="ARTSG-270"/>
    <m/>
    <m/>
    <n v="5"/>
    <n v="5"/>
    <s v="[SGSE] SP 26.3.4"/>
    <m/>
    <m/>
    <m/>
    <m/>
    <m/>
    <m/>
    <m/>
    <m/>
    <m/>
    <m/>
    <m/>
    <m/>
    <m/>
    <m/>
    <m/>
    <m/>
    <m/>
    <m/>
    <s v="[Jornada Secretaria e Gestor de Unidades] Secretaria - Enturmação"/>
    <s v="Jornada Secretaria e Gestor de Unidades"/>
    <m/>
    <m/>
    <m/>
    <m/>
    <m/>
    <m/>
    <m/>
  </r>
  <r>
    <x v="1"/>
    <s v="[DT - Aloc. Disciplinas] Teste integrado - Remover obrigatoriedade do docente na alocação - sprint 2"/>
    <s v="SGSE-4131"/>
    <s v="Backlog"/>
    <m/>
    <m/>
    <s v="[SGSE] PI 3/26"/>
    <s v="ARTSG-270"/>
    <m/>
    <m/>
    <n v="1"/>
    <n v="1"/>
    <s v="[SGSE] SP 26.3.2"/>
    <m/>
    <m/>
    <m/>
    <m/>
    <m/>
    <m/>
    <m/>
    <m/>
    <m/>
    <m/>
    <m/>
    <m/>
    <m/>
    <m/>
    <m/>
    <m/>
    <m/>
    <m/>
    <s v="[Jornada Secretaria e Gestor de Unidades] Secretaria - Enturmação"/>
    <s v="Jornada Secretaria e Gestor de Unidades"/>
    <m/>
    <m/>
    <m/>
    <m/>
    <m/>
    <m/>
    <m/>
  </r>
  <r>
    <x v="2"/>
    <s v="Alteração de retorno da API de turmas para docência - Retornar somente turmas Veteranas"/>
    <s v="SGSE-4130"/>
    <s v="Backlog"/>
    <m/>
    <m/>
    <s v="[SGSE] PI 3/26"/>
    <s v="ARTPT-691"/>
    <m/>
    <m/>
    <n v="1"/>
    <n v="1"/>
    <s v="[SGSE] SP 26.3.1"/>
    <m/>
    <m/>
    <m/>
    <m/>
    <m/>
    <m/>
    <m/>
    <m/>
    <m/>
    <m/>
    <m/>
    <m/>
    <m/>
    <m/>
    <m/>
    <m/>
    <m/>
    <m/>
    <s v="[Jornada Secretaria e Gestor de Unidades] Secretaria - Enturmação"/>
    <s v="Jornada Secretaria e Gestor de Unidades"/>
    <m/>
    <m/>
    <m/>
    <m/>
    <m/>
    <m/>
    <m/>
  </r>
  <r>
    <x v="2"/>
    <s v="[680 - Vers. Matriz] Tratar históricos já gerados"/>
    <s v="SGSE-4129"/>
    <s v="Backlog"/>
    <m/>
    <m/>
    <s v="[SGSE] PI 3/26"/>
    <s v="ARTPT-680"/>
    <m/>
    <m/>
    <n v="8"/>
    <n v="8"/>
    <s v="[SGSE] SP 26.3.5"/>
    <m/>
    <m/>
    <m/>
    <m/>
    <m/>
    <m/>
    <m/>
    <m/>
    <m/>
    <m/>
    <m/>
    <m/>
    <m/>
    <m/>
    <m/>
    <m/>
    <m/>
    <m/>
    <s v="[Jornada Secretaria e Gestor de Unidades] Secretaria - Enturmação"/>
    <s v="Jornada Secretaria e Gestor de Unidades"/>
    <m/>
    <m/>
    <m/>
    <m/>
    <m/>
    <m/>
    <m/>
  </r>
  <r>
    <x v="2"/>
    <s v="[680 - Vers. Matriz] Disponibilizar acionamento manual da geração do Histórico Curricular e pré-alocação para área de negócio"/>
    <s v="SGSE-4128"/>
    <s v="Backlog"/>
    <m/>
    <m/>
    <s v="[SGSE] PI 3/26"/>
    <s v="ARTPT-680"/>
    <m/>
    <m/>
    <n v="8"/>
    <n v="8"/>
    <s v="[SGSE] SP 26.3.5"/>
    <m/>
    <m/>
    <m/>
    <m/>
    <m/>
    <m/>
    <m/>
    <m/>
    <m/>
    <m/>
    <m/>
    <m/>
    <m/>
    <m/>
    <m/>
    <m/>
    <m/>
    <m/>
    <s v="[Jornada Secretaria e Gestor de Unidades] Secretaria - Enturmação"/>
    <s v="Jornada Secretaria e Gestor de Unidades"/>
    <m/>
    <m/>
    <m/>
    <m/>
    <m/>
    <m/>
    <m/>
  </r>
  <r>
    <x v="2"/>
    <s v="[680 - Vers. Matriz] Gerar Histórico Curricular e pré-alocar a série correspondente na rematrícula na data parametrizada"/>
    <s v="SGSE-4127"/>
    <s v="Backlog"/>
    <m/>
    <m/>
    <s v="[SGSE] PI 3/26"/>
    <s v="ARTPT-680"/>
    <m/>
    <m/>
    <n v="8"/>
    <n v="8"/>
    <s v="[SGSE] SP 26.3.4"/>
    <m/>
    <m/>
    <m/>
    <m/>
    <m/>
    <m/>
    <m/>
    <m/>
    <m/>
    <m/>
    <m/>
    <m/>
    <m/>
    <m/>
    <m/>
    <m/>
    <m/>
    <m/>
    <s v="[Jornada Secretaria e Gestor de Unidades] Secretaria - Enturmação"/>
    <s v="Jornada Secretaria e Gestor de Unidades"/>
    <m/>
    <m/>
    <m/>
    <m/>
    <m/>
    <m/>
    <m/>
  </r>
  <r>
    <x v="2"/>
    <s v="[680 - Vers. Matriz] Gerar Histórico Curricular apenas da série atual na matrícula inicial"/>
    <s v="SGSE-4126"/>
    <s v="Backlog"/>
    <m/>
    <m/>
    <s v="[SGSE] PI 3/26"/>
    <s v="ARTPT-680"/>
    <m/>
    <m/>
    <n v="8"/>
    <n v="8"/>
    <s v="[SGSE] SP 26.3.4"/>
    <m/>
    <m/>
    <m/>
    <m/>
    <m/>
    <m/>
    <m/>
    <m/>
    <m/>
    <m/>
    <m/>
    <m/>
    <m/>
    <m/>
    <m/>
    <m/>
    <m/>
    <m/>
    <s v="[Jornada Secretaria e Gestor de Unidades] Secretaria - Enturmação"/>
    <s v="Jornada Secretaria e Gestor de Unidades"/>
    <m/>
    <m/>
    <m/>
    <m/>
    <m/>
    <m/>
    <m/>
  </r>
  <r>
    <x v="0"/>
    <s v="[INC0789008]Tenho um Erro/Problema com o PTC - Dynamics Athenas - Alocação e disponibilização de disciplinas"/>
    <s v="SGSE-4125"/>
    <s v="Aceito"/>
    <m/>
    <m/>
    <s v="[SGSE] PI 3/26"/>
    <m/>
    <m/>
    <m/>
    <m/>
    <m/>
    <s v="[SGSE] SP 26.2.6;[SGSE] SP 26.3.1"/>
    <m/>
    <m/>
    <m/>
    <m/>
    <m/>
    <m/>
    <m/>
    <m/>
    <m/>
    <m/>
    <m/>
    <m/>
    <m/>
    <m/>
    <m/>
    <m/>
    <m/>
    <m/>
    <s v="[Jornada Secretaria e Gestor de Unidades] Secretaria - Enturmação"/>
    <s v="Jornada Secretaria e Gestor de Unidades"/>
    <m/>
    <m/>
    <m/>
    <m/>
    <m/>
    <m/>
    <m/>
  </r>
  <r>
    <x v="0"/>
    <s v="[INC0781427]Tenho um Erro/Problema com o PTC - Ambiente do Aluno / AVA Sofia - Visão de disciplinas"/>
    <s v="SGSE-4124"/>
    <s v="Aceito"/>
    <m/>
    <m/>
    <s v="[SGSE] PI 3/26"/>
    <m/>
    <m/>
    <m/>
    <m/>
    <m/>
    <s v="[SGSE] SP 26.2.6;[SGSE] SP 26.3.1"/>
    <m/>
    <m/>
    <m/>
    <m/>
    <m/>
    <m/>
    <m/>
    <m/>
    <m/>
    <m/>
    <m/>
    <m/>
    <m/>
    <m/>
    <m/>
    <m/>
    <m/>
    <m/>
    <s v="[Jornada Secretaria e Gestor de Unidades] Secretaria - Enturmação"/>
    <s v="Jornada Secretaria e Gestor de Unidades"/>
    <m/>
    <m/>
    <m/>
    <m/>
    <m/>
    <m/>
    <m/>
  </r>
  <r>
    <x v="3"/>
    <s v="Deploy ambiente produtivo sprint 6"/>
    <s v="SGSE-4123"/>
    <s v="Backlog"/>
    <m/>
    <m/>
    <s v="[SGSE] PI 3/26"/>
    <m/>
    <m/>
    <m/>
    <n v="5"/>
    <n v="8"/>
    <s v="[SGSE] SP 26.3.6"/>
    <m/>
    <m/>
    <m/>
    <m/>
    <m/>
    <m/>
    <m/>
    <m/>
    <m/>
    <m/>
    <m/>
    <m/>
    <m/>
    <m/>
    <m/>
    <m/>
    <m/>
    <m/>
    <s v="[Jornada Secretaria e Gestor de Unidades] Secretaria - Enturmação"/>
    <s v="Jornada Secretaria e Gestor de Unidades"/>
    <m/>
    <m/>
    <m/>
    <m/>
    <m/>
    <m/>
    <m/>
  </r>
  <r>
    <x v="3"/>
    <s v="Deploy ambiente produtivo sprint 5"/>
    <s v="SGSE-4122"/>
    <s v="Backlog"/>
    <m/>
    <m/>
    <s v="[SGSE] PI 3/26"/>
    <m/>
    <m/>
    <m/>
    <n v="1"/>
    <n v="1"/>
    <s v="[SGSE] SP 26.3.5"/>
    <m/>
    <m/>
    <m/>
    <m/>
    <m/>
    <m/>
    <m/>
    <m/>
    <m/>
    <m/>
    <m/>
    <m/>
    <m/>
    <m/>
    <m/>
    <m/>
    <m/>
    <m/>
    <s v="[Jornada Secretaria e Gestor de Unidades] Secretaria - Enturmação"/>
    <s v="Jornada Secretaria e Gestor de Unidades"/>
    <m/>
    <m/>
    <m/>
    <m/>
    <m/>
    <m/>
    <m/>
  </r>
  <r>
    <x v="3"/>
    <s v="Deploy ambiente produtivo sprint 4"/>
    <s v="SGSE-4121"/>
    <s v="Backlog"/>
    <m/>
    <m/>
    <s v="[SGSE] PI 3/26"/>
    <m/>
    <m/>
    <m/>
    <n v="1"/>
    <n v="1"/>
    <s v="[SGSE] SP 26.3.4"/>
    <m/>
    <m/>
    <m/>
    <m/>
    <m/>
    <m/>
    <m/>
    <m/>
    <m/>
    <m/>
    <m/>
    <m/>
    <m/>
    <m/>
    <m/>
    <m/>
    <m/>
    <m/>
    <s v="[Jornada Secretaria e Gestor de Unidades] Secretaria - Enturmação"/>
    <s v="Jornada Secretaria e Gestor de Unidades"/>
    <m/>
    <m/>
    <m/>
    <m/>
    <m/>
    <m/>
    <m/>
  </r>
  <r>
    <x v="3"/>
    <s v="Deploy ambiente produtivo sprint 3"/>
    <s v="SGSE-4120"/>
    <s v="Backlog"/>
    <m/>
    <m/>
    <s v="[SGSE] PI 3/26"/>
    <m/>
    <m/>
    <m/>
    <n v="1"/>
    <n v="1"/>
    <s v="[SGSE] SP 26.3.3"/>
    <m/>
    <m/>
    <m/>
    <m/>
    <m/>
    <m/>
    <m/>
    <m/>
    <m/>
    <m/>
    <m/>
    <m/>
    <m/>
    <m/>
    <m/>
    <m/>
    <m/>
    <m/>
    <s v="[Jornada Secretaria e Gestor de Unidades] Secretaria - Enturmação"/>
    <s v="Jornada Secretaria e Gestor de Unidades"/>
    <m/>
    <m/>
    <m/>
    <m/>
    <m/>
    <m/>
    <m/>
  </r>
  <r>
    <x v="3"/>
    <s v="Deploy ambiente produtivo sprint 2"/>
    <s v="SGSE-4118"/>
    <s v="Backlog"/>
    <m/>
    <m/>
    <s v="[SGSE] PI 3/26"/>
    <m/>
    <m/>
    <m/>
    <n v="1"/>
    <n v="1"/>
    <s v="[SGSE] SP 26.3.2"/>
    <m/>
    <m/>
    <m/>
    <m/>
    <m/>
    <m/>
    <m/>
    <m/>
    <m/>
    <m/>
    <m/>
    <m/>
    <m/>
    <m/>
    <m/>
    <m/>
    <m/>
    <m/>
    <s v="[Jornada Secretaria e Gestor de Unidades] Secretaria - Enturmação"/>
    <s v="Jornada Secretaria e Gestor de Unidades"/>
    <m/>
    <m/>
    <m/>
    <m/>
    <m/>
    <m/>
    <m/>
  </r>
  <r>
    <x v="3"/>
    <s v="Deploy ambiente produtivo sprint 1"/>
    <s v="SGSE-4117"/>
    <s v="Backlog"/>
    <m/>
    <m/>
    <s v="[SGSE] PI 3/26"/>
    <m/>
    <m/>
    <m/>
    <n v="1"/>
    <n v="1"/>
    <s v="[SGSE] SP 26.3.1"/>
    <m/>
    <m/>
    <m/>
    <m/>
    <m/>
    <m/>
    <m/>
    <m/>
    <m/>
    <m/>
    <m/>
    <m/>
    <m/>
    <m/>
    <m/>
    <m/>
    <m/>
    <m/>
    <s v="[Jornada Secretaria e Gestor de Unidades] Secretaria - Enturmação"/>
    <s v="Jornada Secretaria e Gestor de Unidades"/>
    <m/>
    <m/>
    <m/>
    <m/>
    <m/>
    <m/>
    <m/>
  </r>
  <r>
    <x v="2"/>
    <s v="[185] [GE] Validação customização dos plugins Avanade"/>
    <s v="SGSE-4116"/>
    <s v="Backlog"/>
    <m/>
    <m/>
    <s v="[SGSE] PI 3/26"/>
    <s v="ARTSG-185"/>
    <m/>
    <m/>
    <n v="5"/>
    <n v="5"/>
    <s v="[SGSE] SP 26.3.3"/>
    <m/>
    <m/>
    <m/>
    <m/>
    <m/>
    <m/>
    <m/>
    <m/>
    <m/>
    <m/>
    <m/>
    <m/>
    <m/>
    <m/>
    <m/>
    <m/>
    <m/>
    <m/>
    <s v="[Jornada Secretaria e Gestor de Unidades] Secretaria - Enturmação"/>
    <s v="Jornada Secretaria e Gestor de Unidades"/>
    <m/>
    <m/>
    <m/>
    <m/>
    <m/>
    <m/>
    <m/>
  </r>
  <r>
    <x v="3"/>
    <s v="[185] [GE] Validação customização dos plugins Avanade"/>
    <s v="SGSE-4115"/>
    <s v="Backlog"/>
    <m/>
    <m/>
    <s v="[SGSE] PI 3/26"/>
    <s v="ARTSG-185"/>
    <m/>
    <m/>
    <n v="5"/>
    <n v="5"/>
    <s v="[SGSE] SP 26.3.2"/>
    <m/>
    <m/>
    <m/>
    <m/>
    <m/>
    <m/>
    <m/>
    <m/>
    <m/>
    <m/>
    <m/>
    <m/>
    <m/>
    <m/>
    <m/>
    <m/>
    <m/>
    <m/>
    <s v="[Jornada Secretaria e Gestor de Unidades] Secretaria - Enturmação"/>
    <s v="Jornada Secretaria e Gestor de Unidades"/>
    <m/>
    <m/>
    <m/>
    <m/>
    <m/>
    <m/>
    <m/>
  </r>
  <r>
    <x v="3"/>
    <s v="[185] [GE] Validação customização dos plugins Avanade"/>
    <s v="SGSE-4114"/>
    <s v="Backlog"/>
    <m/>
    <m/>
    <s v="[SGSE] PI 3/26"/>
    <s v="ARTSG-185"/>
    <m/>
    <m/>
    <n v="5"/>
    <n v="5"/>
    <s v="[SGSE] SP 26.3.1"/>
    <m/>
    <m/>
    <m/>
    <m/>
    <m/>
    <m/>
    <m/>
    <m/>
    <m/>
    <m/>
    <m/>
    <m/>
    <m/>
    <m/>
    <m/>
    <m/>
    <m/>
    <m/>
    <s v="[Jornada Secretaria e Gestor de Unidades] Secretaria - Enturmação"/>
    <s v="Jornada Secretaria e Gestor de Unidades"/>
    <m/>
    <m/>
    <m/>
    <m/>
    <m/>
    <m/>
    <m/>
  </r>
  <r>
    <x v="2"/>
    <s v="[Unif. Turmas] Processar a unificação de turmas na matricula dos alunos - RESERVA 2"/>
    <s v="SGSE-4113"/>
    <s v="Backlog"/>
    <m/>
    <m/>
    <s v="[SGSE] PI 3/26"/>
    <s v="SGGU-5288"/>
    <m/>
    <m/>
    <n v="5"/>
    <n v="5"/>
    <s v="[SGSE] SP 26.3.2"/>
    <m/>
    <m/>
    <m/>
    <m/>
    <m/>
    <m/>
    <m/>
    <m/>
    <m/>
    <m/>
    <m/>
    <m/>
    <m/>
    <m/>
    <m/>
    <m/>
    <m/>
    <m/>
    <s v="[Jornada Secretaria e Gestor de Unidades] Secretaria - Enturmação"/>
    <s v="Jornada Secretaria e Gestor de Unidades"/>
    <m/>
    <m/>
    <m/>
    <m/>
    <m/>
    <m/>
    <m/>
  </r>
  <r>
    <x v="2"/>
    <s v="[Unif. Turmas] Processar a unificação de turmas na matricula dos alunos"/>
    <s v="SGSE-4112"/>
    <s v="Backlog"/>
    <m/>
    <m/>
    <s v="[SGSE] PI 3/26"/>
    <s v="SGGU-5288"/>
    <m/>
    <m/>
    <n v="5"/>
    <n v="5"/>
    <s v="[SGSE] SP 26.3.1"/>
    <m/>
    <m/>
    <m/>
    <m/>
    <m/>
    <m/>
    <m/>
    <m/>
    <m/>
    <m/>
    <m/>
    <m/>
    <m/>
    <m/>
    <m/>
    <m/>
    <m/>
    <m/>
    <s v="[Jornada Secretaria e Gestor de Unidades] Secretaria - Enturmação"/>
    <s v="Jornada Secretaria e Gestor de Unidades"/>
    <m/>
    <m/>
    <m/>
    <m/>
    <m/>
    <m/>
    <m/>
  </r>
  <r>
    <x v="0"/>
    <s v="[INC0789601]Tenho um Erro/Problema com o PTC - Ambiente do Aluno / AVA Sofia - Visão de disciplinas"/>
    <s v="SGSE-4109"/>
    <s v="Bloqueado"/>
    <m/>
    <m/>
    <s v="[SGSE] PI 3/26"/>
    <m/>
    <m/>
    <m/>
    <m/>
    <m/>
    <s v="[SGSE] SP 26.2.6;[SGSE] SP 26.3.1"/>
    <m/>
    <m/>
    <m/>
    <m/>
    <m/>
    <m/>
    <m/>
    <m/>
    <m/>
    <m/>
    <m/>
    <m/>
    <m/>
    <m/>
    <m/>
    <m/>
    <m/>
    <m/>
    <s v="[Jornada Secretaria e Gestor de Unidades] Secretaria - Enturmação"/>
    <s v="Jornada Secretaria e Gestor de Unidades"/>
    <m/>
    <m/>
    <m/>
    <m/>
    <m/>
    <m/>
    <m/>
  </r>
  <r>
    <x v="0"/>
    <s v="[INC0789560]Tenho um Erro/Problema com o PTC - Ambiente do Aluno / AVA Sofia - Visão de disciplinas"/>
    <s v="SGSE-4108"/>
    <s v="Concluído"/>
    <m/>
    <m/>
    <s v="[SGSE] PI 3/26"/>
    <m/>
    <m/>
    <m/>
    <m/>
    <m/>
    <s v="[SGSE] SP 26.2.6;[SGSE] SP 26.3.1"/>
    <m/>
    <m/>
    <m/>
    <m/>
    <m/>
    <m/>
    <m/>
    <m/>
    <m/>
    <m/>
    <m/>
    <m/>
    <m/>
    <m/>
    <m/>
    <m/>
    <m/>
    <m/>
    <s v="[Jornada Secretaria e Gestor de Unidades] Secretaria - Enturmação"/>
    <s v="Jornada Secretaria e Gestor de Unidades"/>
    <m/>
    <m/>
    <m/>
    <m/>
    <m/>
    <m/>
    <m/>
  </r>
  <r>
    <x v="2"/>
    <s v="[196- SAG] Atualizar fonte da carga horária para criação do estoque a partir de mshied_programrequirement"/>
    <s v="SGSE-4107"/>
    <s v="Backlog"/>
    <m/>
    <m/>
    <s v="[SGSE] PI 3/26"/>
    <s v="ARTJA-196"/>
    <m/>
    <m/>
    <n v="8"/>
    <n v="8"/>
    <s v="[SGSE] SP 26.3.3"/>
    <m/>
    <m/>
    <m/>
    <m/>
    <m/>
    <m/>
    <m/>
    <m/>
    <m/>
    <m/>
    <m/>
    <m/>
    <m/>
    <m/>
    <m/>
    <m/>
    <m/>
    <m/>
    <s v="[Jornada Secretaria e Gestor de Unidades] Secretaria - Enturmação"/>
    <s v="Jornada Secretaria e Gestor de Unidades"/>
    <m/>
    <m/>
    <m/>
    <m/>
    <m/>
    <m/>
    <m/>
  </r>
  <r>
    <x v="2"/>
    <s v="[196- SAG] Criar historico curricular buscando dados da  mshied_programrequirement"/>
    <s v="SGSE-4106"/>
    <s v="Backlog"/>
    <m/>
    <m/>
    <s v="[SGSE] PI 3/26"/>
    <s v="ARTJA-196"/>
    <m/>
    <m/>
    <n v="8"/>
    <n v="8"/>
    <s v="[SGSE] SP 26.3.2"/>
    <m/>
    <m/>
    <m/>
    <m/>
    <m/>
    <m/>
    <m/>
    <m/>
    <m/>
    <m/>
    <m/>
    <m/>
    <m/>
    <m/>
    <m/>
    <m/>
    <m/>
    <m/>
    <s v="[Jornada Secretaria e Gestor de Unidades] Secretaria - Enturmação"/>
    <s v="Jornada Secretaria e Gestor de Unidades"/>
    <m/>
    <m/>
    <m/>
    <m/>
    <m/>
    <m/>
    <m/>
  </r>
  <r>
    <x v="3"/>
    <s v="[DT - Orquestrador] Deploy e estabilização do Orquestrador no ambiente produtivo"/>
    <s v="SGSE-4105"/>
    <s v="Backlog"/>
    <m/>
    <m/>
    <s v="[SGSE] PI 3/26"/>
    <s v="ARTSG-178"/>
    <m/>
    <m/>
    <n v="8"/>
    <n v="8"/>
    <s v="[SGSE] SP 26.3.3"/>
    <m/>
    <m/>
    <m/>
    <m/>
    <m/>
    <m/>
    <m/>
    <m/>
    <m/>
    <m/>
    <m/>
    <m/>
    <m/>
    <m/>
    <m/>
    <m/>
    <m/>
    <m/>
    <s v="[Jornada Secretaria e Gestor de Unidades] Secretaria - Enturmação"/>
    <s v="Jornada Secretaria e Gestor de Unidades"/>
    <m/>
    <m/>
    <m/>
    <m/>
    <m/>
    <m/>
    <m/>
  </r>
  <r>
    <x v="3"/>
    <s v="[DT - Orquestrador] Configuração do Orquestrador de Rematricula"/>
    <s v="SGSE-4104"/>
    <s v="Backlog"/>
    <m/>
    <m/>
    <s v="[SGSE] PI 3/26"/>
    <s v="ARTSG-178"/>
    <m/>
    <m/>
    <n v="8"/>
    <n v="8"/>
    <s v="[SGSE] SP 26.3.1"/>
    <m/>
    <m/>
    <m/>
    <m/>
    <m/>
    <m/>
    <m/>
    <m/>
    <m/>
    <m/>
    <m/>
    <m/>
    <m/>
    <m/>
    <m/>
    <m/>
    <m/>
    <m/>
    <s v="[Jornada Secretaria e Gestor de Unidades] Secretaria - Enturmação"/>
    <s v="Jornada Secretaria e Gestor de Unidades"/>
    <m/>
    <m/>
    <m/>
    <m/>
    <m/>
    <m/>
    <m/>
  </r>
  <r>
    <x v="1"/>
    <s v="[DT - Orquestrador]  Teste completo da solução do Orquestrador - Rematricula"/>
    <s v="SGSE-4103"/>
    <s v="Backlog"/>
    <m/>
    <m/>
    <s v="[SGSE] PI 3/26"/>
    <s v="ARTSG-178"/>
    <m/>
    <m/>
    <n v="8"/>
    <n v="8"/>
    <s v="[SGSE] SP 26.3.2"/>
    <m/>
    <m/>
    <m/>
    <m/>
    <m/>
    <m/>
    <m/>
    <m/>
    <m/>
    <m/>
    <m/>
    <m/>
    <m/>
    <m/>
    <m/>
    <m/>
    <m/>
    <m/>
    <s v="[Jornada Secretaria e Gestor de Unidades] Secretaria - Enturmação"/>
    <s v="Jornada Secretaria e Gestor de Unidades"/>
    <m/>
    <m/>
    <m/>
    <m/>
    <m/>
    <m/>
    <m/>
  </r>
  <r>
    <x v="1"/>
    <s v="[DT - Orquestrador]  Teste completo da solução do Orquestrador - Matricula"/>
    <s v="SGSE-4102"/>
    <s v="Backlog"/>
    <m/>
    <m/>
    <s v="[SGSE] PI 3/26"/>
    <s v="ARTSG-178"/>
    <m/>
    <m/>
    <n v="8"/>
    <n v="8"/>
    <s v="[SGSE] SP 26.3.1"/>
    <m/>
    <m/>
    <m/>
    <m/>
    <m/>
    <m/>
    <m/>
    <m/>
    <m/>
    <m/>
    <m/>
    <m/>
    <m/>
    <m/>
    <m/>
    <m/>
    <m/>
    <m/>
    <s v="[Jornada Secretaria e Gestor de Unidades] Secretaria - Enturmação"/>
    <s v="Jornada Secretaria e Gestor de Unidades"/>
    <m/>
    <m/>
    <m/>
    <m/>
    <m/>
    <m/>
    <m/>
  </r>
  <r>
    <x v="2"/>
    <s v="[DT - Aloc. Disciplinas]  Alteração regra para datas de escolha de optativa na rematrícula "/>
    <s v="SGSE-4101"/>
    <s v="Backlog"/>
    <m/>
    <m/>
    <s v="[SGSE] PI 3/26"/>
    <s v="ARTSG-270"/>
    <m/>
    <m/>
    <n v="3"/>
    <n v="3"/>
    <s v="[SGSE] SP 26.3.2"/>
    <m/>
    <m/>
    <m/>
    <m/>
    <m/>
    <m/>
    <m/>
    <m/>
    <m/>
    <m/>
    <m/>
    <m/>
    <m/>
    <m/>
    <m/>
    <m/>
    <m/>
    <m/>
    <s v="[Jornada Secretaria e Gestor de Unidades] Secretaria - Enturmação"/>
    <s v="Jornada Secretaria e Gestor de Unidades"/>
    <m/>
    <m/>
    <m/>
    <m/>
    <m/>
    <m/>
    <m/>
  </r>
  <r>
    <x v="2"/>
    <s v="[DT - Aloc. Disciplinas]  Alteração regra para datas de escolha de optativa na matrícula "/>
    <s v="SGSE-4100"/>
    <s v="Backlog"/>
    <m/>
    <m/>
    <s v="[SGSE] PI 3/26"/>
    <s v="ARTSG-270"/>
    <m/>
    <m/>
    <n v="3"/>
    <n v="3"/>
    <s v="[SGSE] SP 26.3.2"/>
    <m/>
    <m/>
    <m/>
    <m/>
    <m/>
    <m/>
    <m/>
    <m/>
    <m/>
    <m/>
    <m/>
    <m/>
    <m/>
    <m/>
    <m/>
    <m/>
    <m/>
    <m/>
    <s v="[Jornada Secretaria e Gestor de Unidades] Secretaria - Enturmação"/>
    <s v="Jornada Secretaria e Gestor de Unidades"/>
    <m/>
    <m/>
    <m/>
    <m/>
    <m/>
    <m/>
    <m/>
  </r>
  <r>
    <x v="7"/>
    <s v="[SGSE] - IT 6 - PI 3/26 ] Solicitação de Serviço"/>
    <s v="SGSE-4098"/>
    <s v="Backlog"/>
    <m/>
    <m/>
    <s v="[SGSE] PI 3/26"/>
    <m/>
    <m/>
    <m/>
    <n v="2"/>
    <n v="2"/>
    <s v="[SGSE] SP 26.3.6"/>
    <m/>
    <m/>
    <m/>
    <m/>
    <m/>
    <m/>
    <m/>
    <m/>
    <m/>
    <m/>
    <m/>
    <m/>
    <m/>
    <m/>
    <m/>
    <m/>
    <m/>
    <m/>
    <s v="[Jornada Secretaria e Gestor de Unidades] Secretaria - Enturmação"/>
    <s v="Jornada Secretaria e Gestor de Unidades"/>
    <m/>
    <m/>
    <m/>
    <m/>
    <m/>
    <m/>
    <m/>
  </r>
  <r>
    <x v="7"/>
    <s v="[SGSE] - IT 5 - PI 3/26 ] Solicitação de Serviço"/>
    <s v="SGSE-4097"/>
    <s v="Backlog"/>
    <m/>
    <m/>
    <s v="[SGSE] PI 3/26"/>
    <m/>
    <m/>
    <m/>
    <n v="2"/>
    <n v="2"/>
    <s v="[SGSE] SP 26.3.5"/>
    <m/>
    <m/>
    <m/>
    <m/>
    <m/>
    <m/>
    <m/>
    <m/>
    <m/>
    <m/>
    <m/>
    <m/>
    <m/>
    <m/>
    <m/>
    <m/>
    <m/>
    <m/>
    <s v="[Jornada Secretaria e Gestor de Unidades] Secretaria - Enturmação"/>
    <s v="Jornada Secretaria e Gestor de Unidades"/>
    <m/>
    <m/>
    <m/>
    <m/>
    <m/>
    <m/>
    <m/>
  </r>
  <r>
    <x v="7"/>
    <s v="[SGSE] - IT 4 - PI 3/26 ] Solicitação de Serviço"/>
    <s v="SGSE-4096"/>
    <s v="Backlog"/>
    <m/>
    <m/>
    <s v="[SGSE] PI 3/26"/>
    <m/>
    <m/>
    <m/>
    <n v="2"/>
    <n v="2"/>
    <s v="[SGSE] SP 26.3.4"/>
    <m/>
    <m/>
    <m/>
    <m/>
    <m/>
    <m/>
    <m/>
    <m/>
    <m/>
    <m/>
    <m/>
    <m/>
    <m/>
    <m/>
    <m/>
    <m/>
    <m/>
    <m/>
    <s v="[Jornada Secretaria e Gestor de Unidades] Secretaria - Enturmação"/>
    <s v="Jornada Secretaria e Gestor de Unidades"/>
    <m/>
    <m/>
    <m/>
    <m/>
    <m/>
    <m/>
    <m/>
  </r>
  <r>
    <x v="7"/>
    <s v="[SGSE] - IT 3 - PI 3/26 ] Solicitação de Serviço"/>
    <s v="SGSE-4095"/>
    <s v="Backlog"/>
    <m/>
    <m/>
    <s v="[SGSE] PI 3/26"/>
    <m/>
    <m/>
    <m/>
    <n v="2"/>
    <n v="2"/>
    <s v="[SGSE] SP 26.3.3"/>
    <m/>
    <m/>
    <m/>
    <m/>
    <m/>
    <m/>
    <m/>
    <m/>
    <m/>
    <m/>
    <m/>
    <m/>
    <m/>
    <m/>
    <m/>
    <m/>
    <m/>
    <m/>
    <s v="[Jornada Secretaria e Gestor de Unidades] Secretaria - Enturmação"/>
    <s v="Jornada Secretaria e Gestor de Unidades"/>
    <m/>
    <m/>
    <m/>
    <m/>
    <m/>
    <m/>
    <m/>
  </r>
  <r>
    <x v="7"/>
    <s v="[SGSE] - IT 2 - PI 3/26 ] Solicitação de Serviço"/>
    <s v="SGSE-4094"/>
    <s v="Backlog"/>
    <m/>
    <m/>
    <s v="[SGSE] PI 3/26"/>
    <m/>
    <m/>
    <m/>
    <n v="2"/>
    <n v="2"/>
    <s v="[SGSE] SP 26.3.2"/>
    <m/>
    <m/>
    <m/>
    <m/>
    <m/>
    <m/>
    <m/>
    <m/>
    <m/>
    <m/>
    <m/>
    <m/>
    <m/>
    <m/>
    <m/>
    <m/>
    <m/>
    <m/>
    <s v="[Jornada Secretaria e Gestor de Unidades] Secretaria - Enturmação"/>
    <s v="Jornada Secretaria e Gestor de Unidades"/>
    <m/>
    <m/>
    <m/>
    <m/>
    <m/>
    <m/>
    <m/>
  </r>
  <r>
    <x v="7"/>
    <s v="[SGSE] - IT 6 - PI 3/26 ] Incidentes"/>
    <s v="SGSE-4092"/>
    <s v="Backlog"/>
    <m/>
    <m/>
    <s v="[SGSE] PI 3/26"/>
    <m/>
    <m/>
    <m/>
    <n v="3"/>
    <n v="3"/>
    <s v="[SGSE] SP 26.3.6"/>
    <m/>
    <m/>
    <m/>
    <m/>
    <m/>
    <m/>
    <m/>
    <m/>
    <m/>
    <m/>
    <m/>
    <m/>
    <m/>
    <m/>
    <m/>
    <m/>
    <m/>
    <m/>
    <s v="[Jornada Secretaria e Gestor de Unidades] Secretaria - Enturmação"/>
    <s v="Jornada Secretaria e Gestor de Unidades"/>
    <m/>
    <m/>
    <m/>
    <m/>
    <m/>
    <m/>
    <m/>
  </r>
  <r>
    <x v="7"/>
    <s v="[SGSE] - IT 5 - PI 3/26 ] Incidentes"/>
    <s v="SGSE-4091"/>
    <s v="Backlog"/>
    <m/>
    <m/>
    <s v="[SGSE] PI 3/26"/>
    <m/>
    <m/>
    <m/>
    <n v="5"/>
    <n v="5"/>
    <s v="[SGSE] SP 26.3.5"/>
    <m/>
    <m/>
    <m/>
    <m/>
    <m/>
    <m/>
    <m/>
    <m/>
    <m/>
    <m/>
    <m/>
    <m/>
    <m/>
    <m/>
    <m/>
    <m/>
    <m/>
    <m/>
    <s v="[Jornada Secretaria e Gestor de Unidades] Secretaria - Enturmação"/>
    <s v="Jornada Secretaria e Gestor de Unidades"/>
    <m/>
    <m/>
    <m/>
    <m/>
    <m/>
    <m/>
    <m/>
  </r>
  <r>
    <x v="7"/>
    <s v="[SGSE] - IT 4 - PI 3/26 ] Incidentes"/>
    <s v="SGSE-4090"/>
    <s v="Backlog"/>
    <m/>
    <m/>
    <s v="[SGSE] PI 3/26"/>
    <m/>
    <m/>
    <m/>
    <n v="8"/>
    <n v="8"/>
    <s v="[SGSE] SP 26.3.4"/>
    <m/>
    <m/>
    <m/>
    <m/>
    <m/>
    <m/>
    <m/>
    <m/>
    <m/>
    <m/>
    <m/>
    <m/>
    <m/>
    <m/>
    <m/>
    <m/>
    <m/>
    <m/>
    <s v="[Jornada Secretaria e Gestor de Unidades] Secretaria - Enturmação"/>
    <s v="Jornada Secretaria e Gestor de Unidades"/>
    <m/>
    <m/>
    <m/>
    <m/>
    <m/>
    <m/>
    <m/>
  </r>
  <r>
    <x v="7"/>
    <s v="[SGSE] - IT 3 - PI 3/26 ] Incidentes"/>
    <s v="SGSE-4089"/>
    <s v="Backlog"/>
    <m/>
    <m/>
    <s v="[SGSE] PI 3/26"/>
    <m/>
    <m/>
    <m/>
    <n v="8"/>
    <n v="8"/>
    <s v="[SGSE] SP 26.3.3"/>
    <m/>
    <m/>
    <m/>
    <m/>
    <m/>
    <m/>
    <m/>
    <m/>
    <m/>
    <m/>
    <m/>
    <m/>
    <m/>
    <m/>
    <m/>
    <m/>
    <m/>
    <m/>
    <s v="[Jornada Secretaria e Gestor de Unidades] Secretaria - Enturmação"/>
    <s v="Jornada Secretaria e Gestor de Unidades"/>
    <m/>
    <m/>
    <m/>
    <m/>
    <m/>
    <m/>
    <m/>
  </r>
  <r>
    <x v="7"/>
    <s v="[SGSE] - IT 2 - PI 3/26 ] Incidentes"/>
    <s v="SGSE-4088"/>
    <s v="Backlog"/>
    <m/>
    <m/>
    <s v="[SGSE] PI 3/26"/>
    <m/>
    <m/>
    <m/>
    <n v="5"/>
    <n v="5"/>
    <s v="[SGSE] SP 26.3.2"/>
    <m/>
    <m/>
    <m/>
    <m/>
    <m/>
    <m/>
    <m/>
    <m/>
    <m/>
    <m/>
    <m/>
    <m/>
    <m/>
    <m/>
    <m/>
    <m/>
    <m/>
    <m/>
    <s v="[Jornada Secretaria e Gestor de Unidades] Secretaria - Enturmação"/>
    <s v="Jornada Secretaria e Gestor de Unidades"/>
    <m/>
    <m/>
    <m/>
    <m/>
    <m/>
    <m/>
    <m/>
  </r>
  <r>
    <x v="0"/>
    <s v="[INC0781110]Tenho um Erro/Problema com o PTC - Ambiente do Aluno / AVA Sofia - Visão de disciplinas"/>
    <s v="SGSE-4081"/>
    <s v="Em Andamento"/>
    <m/>
    <m/>
    <s v="[SGSE] PI 3/26"/>
    <m/>
    <m/>
    <m/>
    <m/>
    <m/>
    <s v="[SGSE] SP 26.2.6;[SGSE] SP 26.3.1"/>
    <m/>
    <m/>
    <m/>
    <m/>
    <m/>
    <m/>
    <m/>
    <m/>
    <m/>
    <m/>
    <m/>
    <m/>
    <m/>
    <m/>
    <m/>
    <m/>
    <m/>
    <m/>
    <s v="[Jornada Secretaria e Gestor de Unidades] Secretaria - Enturmação"/>
    <s v="Jornada Secretaria e Gestor de Unidades"/>
    <m/>
    <m/>
    <m/>
    <m/>
    <m/>
    <m/>
    <m/>
  </r>
  <r>
    <x v="0"/>
    <s v="[INC0789386]Tenho um Erro/Problema com o PTC - Dynamics Athenas - Alocação e disponibilização de disciplinas"/>
    <s v="SGSE-4080"/>
    <s v="Aceito"/>
    <m/>
    <m/>
    <s v="[SGSE] PI 3/26"/>
    <m/>
    <m/>
    <m/>
    <m/>
    <m/>
    <s v="[SGSE] SP 26.2.6;[SGSE] SP 26.3.1"/>
    <m/>
    <m/>
    <m/>
    <m/>
    <m/>
    <m/>
    <m/>
    <m/>
    <m/>
    <m/>
    <m/>
    <m/>
    <m/>
    <m/>
    <m/>
    <m/>
    <m/>
    <m/>
    <s v="[Jornada Secretaria e Gestor de Unidades] Secretaria - Enturmação"/>
    <s v="Jornada Secretaria e Gestor de Unidades"/>
    <m/>
    <m/>
    <m/>
    <m/>
    <m/>
    <m/>
    <m/>
  </r>
  <r>
    <x v="0"/>
    <s v="[INC0789382]Tenho um Erro/Problema com o PTC - Dynamics Athenas - Alocação e disponibilização de disciplinas"/>
    <s v="SGSE-4079"/>
    <s v="Aceito"/>
    <m/>
    <m/>
    <s v="[SGSE] PI 3/26"/>
    <m/>
    <m/>
    <m/>
    <m/>
    <m/>
    <s v="[SGSE] SP 26.2.6;[SGSE] SP 26.3.1"/>
    <m/>
    <m/>
    <m/>
    <m/>
    <m/>
    <m/>
    <m/>
    <m/>
    <m/>
    <m/>
    <m/>
    <m/>
    <m/>
    <m/>
    <m/>
    <m/>
    <m/>
    <m/>
    <s v="[Jornada Secretaria e Gestor de Unidades] Secretaria - Enturmação"/>
    <s v="Jornada Secretaria e Gestor de Unidades"/>
    <m/>
    <m/>
    <m/>
    <m/>
    <m/>
    <m/>
    <m/>
  </r>
  <r>
    <x v="0"/>
    <s v="[INC0789364]Tenho um Erro/Problema com o PTC - Dynamics Athenas - Alocação e disponibilização de disciplinas"/>
    <s v="SGSE-4078"/>
    <s v="Aceito"/>
    <m/>
    <m/>
    <s v="[SGSE] PI 3/26"/>
    <m/>
    <m/>
    <m/>
    <m/>
    <m/>
    <s v="[SGSE] SP 26.2.6;[SGSE] SP 26.3.1"/>
    <m/>
    <m/>
    <m/>
    <m/>
    <m/>
    <m/>
    <m/>
    <m/>
    <m/>
    <m/>
    <m/>
    <m/>
    <m/>
    <m/>
    <m/>
    <m/>
    <m/>
    <m/>
    <s v="[Jornada Secretaria e Gestor de Unidades] Secretaria - Enturmação"/>
    <s v="Jornada Secretaria e Gestor de Unidades"/>
    <m/>
    <m/>
    <m/>
    <m/>
    <m/>
    <m/>
    <m/>
  </r>
  <r>
    <x v="0"/>
    <s v="[INC0789349]Tenho um Erro/Problema com o PTC - Dynamics Athenas - Alocação e disponibilização de disciplinas"/>
    <s v="SGSE-4077"/>
    <s v="Aceito"/>
    <m/>
    <m/>
    <s v="[SGSE] PI 3/26"/>
    <m/>
    <m/>
    <m/>
    <m/>
    <m/>
    <s v="[SGSE] SP 26.2.6;[SGSE] SP 26.3.1"/>
    <m/>
    <m/>
    <m/>
    <m/>
    <m/>
    <m/>
    <m/>
    <m/>
    <m/>
    <m/>
    <m/>
    <m/>
    <m/>
    <m/>
    <m/>
    <m/>
    <m/>
    <m/>
    <s v="[Jornada Secretaria e Gestor de Unidades] Secretaria - Enturmação"/>
    <s v="Jornada Secretaria e Gestor de Unidades"/>
    <m/>
    <m/>
    <m/>
    <m/>
    <m/>
    <m/>
    <m/>
  </r>
  <r>
    <x v="0"/>
    <s v="[INC0789337]Tenho um Erro/Problema com o PTC - Dynamics Athenas - Alocação e disponibilização de disciplinas"/>
    <s v="SGSE-4076"/>
    <s v="Aceito"/>
    <m/>
    <m/>
    <s v="[SGSE] PI 3/26"/>
    <m/>
    <m/>
    <m/>
    <m/>
    <m/>
    <s v="[SGSE] SP 26.2.6;[SGSE] SP 26.3.1"/>
    <m/>
    <m/>
    <m/>
    <m/>
    <m/>
    <m/>
    <m/>
    <m/>
    <m/>
    <m/>
    <m/>
    <m/>
    <m/>
    <m/>
    <m/>
    <m/>
    <m/>
    <m/>
    <s v="[Jornada Secretaria e Gestor de Unidades] Secretaria - Enturmação"/>
    <s v="Jornada Secretaria e Gestor de Unidades"/>
    <m/>
    <m/>
    <m/>
    <m/>
    <m/>
    <m/>
    <m/>
  </r>
  <r>
    <x v="0"/>
    <s v="[INC0789335]Tenho um Erro/Problema com o PTC - Dynamics Athenas - Alocação e disponibilização de disciplinas"/>
    <s v="SGSE-4075"/>
    <s v="Aceito"/>
    <m/>
    <m/>
    <s v="[SGSE] PI 3/26"/>
    <m/>
    <m/>
    <m/>
    <m/>
    <m/>
    <s v="[SGSE] SP 26.2.6;[SGSE] SP 26.3.1"/>
    <m/>
    <m/>
    <m/>
    <m/>
    <m/>
    <m/>
    <m/>
    <m/>
    <m/>
    <m/>
    <m/>
    <m/>
    <m/>
    <m/>
    <m/>
    <m/>
    <m/>
    <m/>
    <s v="[Jornada Secretaria e Gestor de Unidades] Secretaria - Enturmação"/>
    <s v="Jornada Secretaria e Gestor de Unidades"/>
    <m/>
    <m/>
    <m/>
    <m/>
    <m/>
    <m/>
    <m/>
  </r>
  <r>
    <x v="0"/>
    <s v="[INC0789333]Tenho um Erro/Problema com o PTC - Dynamics Athenas - Alocação e disponibilização de disciplinas"/>
    <s v="SGSE-4074"/>
    <s v="Aceito"/>
    <m/>
    <m/>
    <s v="[SGSE] PI 3/26"/>
    <m/>
    <m/>
    <m/>
    <m/>
    <m/>
    <s v="[SGSE] SP 26.2.6;[SGSE] SP 26.3.1"/>
    <m/>
    <m/>
    <m/>
    <m/>
    <m/>
    <m/>
    <m/>
    <m/>
    <m/>
    <m/>
    <m/>
    <m/>
    <m/>
    <m/>
    <m/>
    <m/>
    <m/>
    <m/>
    <s v="[Jornada Secretaria e Gestor de Unidades] Secretaria - Enturmação"/>
    <s v="Jornada Secretaria e Gestor de Unidades"/>
    <m/>
    <m/>
    <m/>
    <m/>
    <m/>
    <m/>
    <m/>
  </r>
  <r>
    <x v="0"/>
    <s v="[INC0789307]Tenho um Erro/Problema com o PTC - Dynamics Athenas - Alocação e disponibilização de disciplinas"/>
    <s v="SGSE-4073"/>
    <s v="Aceito"/>
    <m/>
    <m/>
    <s v="[SGSE] PI 3/26"/>
    <m/>
    <m/>
    <m/>
    <m/>
    <m/>
    <s v="[SGSE] SP 26.2.6;[SGSE] SP 26.3.1"/>
    <m/>
    <m/>
    <m/>
    <m/>
    <m/>
    <m/>
    <m/>
    <m/>
    <m/>
    <m/>
    <m/>
    <m/>
    <m/>
    <m/>
    <m/>
    <m/>
    <m/>
    <m/>
    <s v="[Jornada Secretaria e Gestor de Unidades] Secretaria - Enturmação"/>
    <s v="Jornada Secretaria e Gestor de Unidades"/>
    <m/>
    <m/>
    <m/>
    <m/>
    <m/>
    <m/>
    <m/>
  </r>
  <r>
    <x v="0"/>
    <s v="[INC0789303]Tenho um Erro/Problema com o PTC - Dynamics Athenas - Alocação e disponibilização de disciplinas"/>
    <s v="SGSE-4072"/>
    <s v="Aceito"/>
    <m/>
    <m/>
    <s v="[SGSE] PI 3/26"/>
    <m/>
    <m/>
    <m/>
    <m/>
    <m/>
    <s v="[SGSE] SP 26.2.6;[SGSE] SP 26.3.1"/>
    <m/>
    <m/>
    <m/>
    <m/>
    <m/>
    <m/>
    <m/>
    <m/>
    <m/>
    <m/>
    <m/>
    <m/>
    <m/>
    <m/>
    <m/>
    <m/>
    <m/>
    <m/>
    <s v="[Jornada Secretaria e Gestor de Unidades] Secretaria - Enturmação"/>
    <s v="Jornada Secretaria e Gestor de Unidades"/>
    <m/>
    <m/>
    <m/>
    <m/>
    <m/>
    <m/>
    <m/>
  </r>
  <r>
    <x v="0"/>
    <s v="[INC0789291]Tenho um Erro/Problema com o PTC - Dynamics Athenas - Alocação e disponibilização de disciplinas"/>
    <s v="SGSE-4071"/>
    <s v="Aceito"/>
    <m/>
    <m/>
    <s v="[SGSE] PI 3/26"/>
    <m/>
    <m/>
    <m/>
    <m/>
    <m/>
    <s v="[SGSE] SP 26.2.6;[SGSE] SP 26.3.1"/>
    <m/>
    <m/>
    <m/>
    <m/>
    <m/>
    <m/>
    <m/>
    <m/>
    <m/>
    <m/>
    <m/>
    <m/>
    <m/>
    <m/>
    <m/>
    <m/>
    <m/>
    <m/>
    <s v="[Jornada Secretaria e Gestor de Unidades] Secretaria - Enturmação"/>
    <s v="Jornada Secretaria e Gestor de Unidades"/>
    <m/>
    <m/>
    <m/>
    <m/>
    <m/>
    <m/>
    <m/>
  </r>
  <r>
    <x v="0"/>
    <s v="[INC0786352]Tenho um Erro/Problema com o PTC - Ambiente do Aluno / AVA Sofia - Assistente virtual - Conteúdo"/>
    <s v="SGSE-4033"/>
    <s v="Backlog"/>
    <m/>
    <m/>
    <s v="[SGSE] PI 3/26"/>
    <m/>
    <m/>
    <m/>
    <m/>
    <m/>
    <s v="[SGSE] SP 26.2.6;[SGSE] SP 26.2.5;[SGSE] SP 26.3.1"/>
    <m/>
    <m/>
    <m/>
    <m/>
    <m/>
    <m/>
    <m/>
    <m/>
    <m/>
    <m/>
    <m/>
    <m/>
    <m/>
    <m/>
    <m/>
    <m/>
    <m/>
    <m/>
    <s v="[Jornada Secretaria e Gestor de Unidades] Secretaria - Enturmação"/>
    <s v="Jornada Secretaria e Gestor de Unidades"/>
    <m/>
    <m/>
    <m/>
    <m/>
    <m/>
    <m/>
    <m/>
  </r>
  <r>
    <x v="1"/>
    <s v="[DT - Aloc. Disciplinas] Teste integrado - Remover obrigatoriedade do docente na alocação "/>
    <s v="SGSE-3384"/>
    <s v="Backlog"/>
    <m/>
    <m/>
    <s v="[SGSE] PI 3/26"/>
    <s v="ARTSG-270"/>
    <m/>
    <m/>
    <n v="1"/>
    <n v="1"/>
    <s v="[SGSE] SP 26.3.1"/>
    <m/>
    <m/>
    <m/>
    <m/>
    <m/>
    <m/>
    <m/>
    <m/>
    <m/>
    <m/>
    <m/>
    <m/>
    <m/>
    <m/>
    <m/>
    <m/>
    <m/>
    <m/>
    <s v="[Jornada Secretaria e Gestor de Unidades] Secretaria - Enturmação"/>
    <s v="Jornada Secretaria e Gestor de Unidades"/>
    <m/>
    <m/>
    <m/>
    <m/>
    <m/>
    <m/>
    <m/>
  </r>
  <r>
    <x v="5"/>
    <s v="[DT - Trans. Interna][11]Refatorar requisições de flows([SECR][ENT][AG] - Atualiza Serie da Turma)"/>
    <s v="SGSE-3296"/>
    <s v="Backlog"/>
    <m/>
    <m/>
    <s v="[SGSE] PI 3/26"/>
    <s v="ARTSG-184"/>
    <m/>
    <m/>
    <n v="1"/>
    <n v="1"/>
    <s v="[SGSE] SP 26.3.3"/>
    <m/>
    <m/>
    <m/>
    <m/>
    <m/>
    <m/>
    <m/>
    <m/>
    <m/>
    <m/>
    <m/>
    <m/>
    <m/>
    <m/>
    <m/>
    <m/>
    <m/>
    <m/>
    <s v="[Jornada Secretaria e Gestor de Unidades] Secretaria - Enturmação"/>
    <s v="Jornada Secretaria e Gestor de Unidades"/>
    <m/>
    <m/>
    <m/>
    <m/>
    <m/>
    <m/>
    <m/>
  </r>
  <r>
    <x v="5"/>
    <s v="[DT - Aloc. Disciplina][3]Refatorar requisições de flows([SECR][ENT][AG][PRODUCER] - Envio Optativas course-offering-connection-created)"/>
    <s v="SGSE-3294"/>
    <s v="Backlog"/>
    <m/>
    <m/>
    <s v="[SGSE] PI 3/26"/>
    <s v="ARTSG-184"/>
    <m/>
    <m/>
    <n v="1"/>
    <n v="1"/>
    <s v="[SGSE] SP 26.3.3"/>
    <m/>
    <m/>
    <m/>
    <m/>
    <m/>
    <m/>
    <m/>
    <m/>
    <m/>
    <m/>
    <m/>
    <m/>
    <m/>
    <m/>
    <m/>
    <m/>
    <m/>
    <m/>
    <s v="[Jornada Secretaria e Gestor de Unidades] Secretaria - Enturmação"/>
    <s v="Jornada Secretaria e Gestor de Unidades"/>
    <m/>
    <m/>
    <m/>
    <m/>
    <m/>
    <m/>
    <m/>
  </r>
  <r>
    <x v="5"/>
    <s v="[DT - Trans. Interna][11]Refatorar requisições de flows([SECR][ENT][AG] Controle de fluxos enturmação)"/>
    <s v="SGSE-3292"/>
    <s v="Backlog"/>
    <m/>
    <m/>
    <s v="[SGSE] PI 3/26"/>
    <s v="ARTSG-184"/>
    <m/>
    <m/>
    <n v="1"/>
    <n v="1"/>
    <s v="[SGSE] SP 26.3.3"/>
    <m/>
    <m/>
    <m/>
    <m/>
    <m/>
    <m/>
    <m/>
    <m/>
    <m/>
    <m/>
    <m/>
    <m/>
    <m/>
    <m/>
    <m/>
    <m/>
    <m/>
    <m/>
    <s v="[Jornada Secretaria e Gestor de Unidades] Secretaria - Enturmação"/>
    <s v="Jornada Secretaria e Gestor de Unidades"/>
    <m/>
    <m/>
    <m/>
    <m/>
    <m/>
    <m/>
    <m/>
  </r>
  <r>
    <x v="5"/>
    <s v="[DT - Trans. Interna][11]Refatorar requisições de flows([SECR][ENT][DV][CursoPorTipoDeProduto] - Atualização do campo Dia da Semana na turma)"/>
    <s v="SGSE-3291"/>
    <s v="Backlog"/>
    <m/>
    <m/>
    <s v="[SGSE] PI 3/26"/>
    <s v="ARTSG-184"/>
    <m/>
    <m/>
    <n v="1"/>
    <n v="1"/>
    <s v="[SGSE] SP 26.3.2"/>
    <m/>
    <m/>
    <m/>
    <m/>
    <m/>
    <m/>
    <m/>
    <m/>
    <m/>
    <m/>
    <m/>
    <m/>
    <m/>
    <m/>
    <m/>
    <m/>
    <m/>
    <m/>
    <s v="[Jornada Secretaria e Gestor de Unidades] Secretaria - Enturmação"/>
    <s v="Jornada Secretaria e Gestor de Unidades"/>
    <m/>
    <m/>
    <m/>
    <m/>
    <m/>
    <m/>
    <m/>
  </r>
  <r>
    <x v="5"/>
    <s v="[DT - Acrescidas][0]Refatorar requisições de flows([SECR][ENT][DV][PRODUCER][term-allocation-rules-created]Criação/Atualização do Parâmetros Acrescida)"/>
    <s v="SGSE-3289"/>
    <s v="Backlog"/>
    <m/>
    <m/>
    <s v="[SGSE] PI 3/26"/>
    <s v="ARTSG-184"/>
    <m/>
    <m/>
    <n v="1"/>
    <n v="1"/>
    <s v="[SGSE] SP 26.3.5"/>
    <m/>
    <m/>
    <m/>
    <m/>
    <m/>
    <m/>
    <m/>
    <m/>
    <m/>
    <m/>
    <m/>
    <m/>
    <m/>
    <m/>
    <m/>
    <m/>
    <m/>
    <m/>
    <s v="[Jornada Secretaria e Gestor de Unidades] Secretaria - Enturmação"/>
    <s v="Jornada Secretaria e Gestor de Unidades"/>
    <m/>
    <m/>
    <m/>
    <m/>
    <m/>
    <m/>
    <m/>
  </r>
  <r>
    <x v="5"/>
    <s v="[DT - Aloc. Disciplina][0]Refatorar requisições de flows([SECR][NFT][DV][HISTORICOCURRICULAR][PRODUCER][course-connection-updated] - Notificando Suspensão)"/>
    <s v="SGSE-3287"/>
    <s v="Backlog"/>
    <m/>
    <m/>
    <s v="[SGSE] PI 3/26"/>
    <s v="ARTSG-184"/>
    <m/>
    <m/>
    <n v="1"/>
    <n v="1"/>
    <s v="[SGSE] SP 26.3.4"/>
    <m/>
    <m/>
    <m/>
    <m/>
    <m/>
    <m/>
    <m/>
    <m/>
    <m/>
    <m/>
    <m/>
    <m/>
    <m/>
    <m/>
    <m/>
    <m/>
    <m/>
    <m/>
    <s v="[Jornada Secretaria e Gestor de Unidades] Secretaria - Enturmação"/>
    <s v="Jornada Secretaria e Gestor de Unidades"/>
    <m/>
    <m/>
    <m/>
    <m/>
    <m/>
    <m/>
    <m/>
  </r>
  <r>
    <x v="5"/>
    <s v="[DT - Acrescidas][0]Refatorar requisições de flows([SECR][GA][course-offering-connection-removed] - Desassociar Disciplinas)"/>
    <s v="SGSE-3286"/>
    <s v="Backlog"/>
    <m/>
    <m/>
    <s v="[SGSE] PI 3/26"/>
    <s v="ARTSG-184"/>
    <m/>
    <m/>
    <n v="1"/>
    <n v="1"/>
    <s v="[SGSE] SP 26.3.4"/>
    <m/>
    <m/>
    <m/>
    <m/>
    <m/>
    <m/>
    <m/>
    <m/>
    <m/>
    <m/>
    <m/>
    <m/>
    <m/>
    <m/>
    <m/>
    <m/>
    <m/>
    <m/>
    <s v="[Jornada Secretaria e Gestor de Unidades] Secretaria - Enturmação"/>
    <s v="Jornada Secretaria e Gestor de Unidades"/>
    <m/>
    <m/>
    <m/>
    <m/>
    <m/>
    <m/>
    <m/>
  </r>
  <r>
    <x v="5"/>
    <s v="[DT - Aloc. Disciplina][0]Refatorar requisições de flows([SECR][ENT][HTTP][course-offering-connection-removed] - Desassociar Disciplinas)"/>
    <s v="SGSE-3284"/>
    <s v="Backlog"/>
    <m/>
    <m/>
    <s v="[SGSE] PI 3/26"/>
    <s v="ARTSG-184"/>
    <m/>
    <m/>
    <n v="1"/>
    <n v="1"/>
    <s v="[SGSE] SP 26.3.4"/>
    <m/>
    <m/>
    <m/>
    <m/>
    <m/>
    <m/>
    <m/>
    <m/>
    <m/>
    <m/>
    <m/>
    <m/>
    <m/>
    <m/>
    <m/>
    <m/>
    <m/>
    <m/>
    <s v="[Jornada Secretaria e Gestor de Unidades] Secretaria - Enturmação"/>
    <s v="Jornada Secretaria e Gestor de Unidades"/>
    <m/>
    <m/>
    <m/>
    <m/>
    <m/>
    <m/>
    <m/>
  </r>
  <r>
    <x v="5"/>
    <s v="[DT - Aloc. Disciplina][3]Refatorar requisições de flows([SECR][ENT][AG] - Alocação de Optativa - Seleção Automática)"/>
    <s v="SGSE-3283"/>
    <s v="Backlog"/>
    <m/>
    <m/>
    <s v="[SGSE] PI 3/26"/>
    <s v="ARTSG-184"/>
    <m/>
    <m/>
    <n v="1"/>
    <n v="1"/>
    <s v="[SGSE] SP 26.3.4"/>
    <m/>
    <m/>
    <m/>
    <m/>
    <m/>
    <m/>
    <m/>
    <m/>
    <m/>
    <m/>
    <m/>
    <m/>
    <m/>
    <m/>
    <m/>
    <m/>
    <m/>
    <m/>
    <s v="[Jornada Secretaria e Gestor de Unidades] Secretaria - Enturmação"/>
    <s v="Jornada Secretaria e Gestor de Unidades"/>
    <m/>
    <m/>
    <m/>
    <m/>
    <m/>
    <m/>
    <m/>
  </r>
  <r>
    <x v="5"/>
    <s v="[DT - Trans. Interna][11]Refatorar requisições de flows([SECR][ENT][DV][MATRICULA] Adiciona Turma - Semestral - Create e Update Matricula)"/>
    <s v="SGSE-3282"/>
    <s v="Backlog"/>
    <m/>
    <m/>
    <s v="[SGSE] PI 3/26"/>
    <s v="ARTSG-184"/>
    <m/>
    <m/>
    <n v="1"/>
    <n v="1"/>
    <s v="[SGSE] SP 26.3.4"/>
    <m/>
    <m/>
    <m/>
    <m/>
    <m/>
    <m/>
    <m/>
    <m/>
    <m/>
    <m/>
    <m/>
    <m/>
    <m/>
    <m/>
    <m/>
    <m/>
    <m/>
    <m/>
    <s v="[Jornada Secretaria e Gestor de Unidades] Secretaria - Enturmação"/>
    <s v="Jornada Secretaria e Gestor de Unidades"/>
    <m/>
    <m/>
    <m/>
    <m/>
    <m/>
    <m/>
    <m/>
  </r>
  <r>
    <x v="5"/>
    <s v="[DT - Aloc. Disciplina][0]Refatorar requisições de flows([SECR][ENT][HTTP][HistoricoCurricular] Athenas-Producer - course-offering-date-updated (Historico C)"/>
    <s v="SGSE-3280"/>
    <s v="Backlog"/>
    <m/>
    <m/>
    <s v="[SGSE] PI 3/26"/>
    <s v="ARTSG-184"/>
    <m/>
    <m/>
    <n v="1"/>
    <n v="1"/>
    <s v="[SGSE] SP 26.3.3"/>
    <m/>
    <m/>
    <m/>
    <m/>
    <m/>
    <m/>
    <m/>
    <m/>
    <m/>
    <m/>
    <m/>
    <m/>
    <m/>
    <m/>
    <m/>
    <m/>
    <m/>
    <m/>
    <s v="[Jornada Secretaria e Gestor de Unidades] Secretaria - Enturmação"/>
    <s v="Jornada Secretaria e Gestor de Unidades"/>
    <m/>
    <m/>
    <m/>
    <m/>
    <m/>
    <m/>
    <m/>
  </r>
  <r>
    <x v="5"/>
    <s v="[DT - Aloc. Disciplina][3]Refatorar requisições de flows([SECR][SF][PRODUCER][program-enrollment-course-opt-related] Notificação Optativas)"/>
    <s v="SGSE-3276"/>
    <s v="Backlog"/>
    <m/>
    <m/>
    <s v="[SGSE] PI 3/26"/>
    <s v="ARTSG-183"/>
    <m/>
    <m/>
    <n v="1"/>
    <n v="1"/>
    <s v="[SGSE] SP 26.3.2"/>
    <m/>
    <m/>
    <m/>
    <m/>
    <m/>
    <m/>
    <m/>
    <m/>
    <m/>
    <m/>
    <m/>
    <m/>
    <m/>
    <m/>
    <m/>
    <m/>
    <m/>
    <m/>
    <s v="[Jornada Secretaria e Gestor de Unidades] Secretaria - Enturmação"/>
    <s v="Jornada Secretaria e Gestor de Unidades"/>
    <m/>
    <m/>
    <m/>
    <m/>
    <m/>
    <m/>
    <m/>
  </r>
  <r>
    <x v="5"/>
    <s v="[DT - Aloc. Disciplina][0]Refatorar requisições de flows([SECR][ENT][SF]  - Suspensão de disciplinas tardias)"/>
    <s v="SGSE-3274"/>
    <s v="Backlog"/>
    <m/>
    <m/>
    <s v="[SGSE] PI 3/26"/>
    <s v="ARTSG-183"/>
    <m/>
    <m/>
    <n v="1"/>
    <n v="1"/>
    <s v="[SGSE] SP 26.3.5"/>
    <m/>
    <m/>
    <m/>
    <m/>
    <m/>
    <m/>
    <m/>
    <m/>
    <m/>
    <m/>
    <m/>
    <m/>
    <m/>
    <m/>
    <m/>
    <m/>
    <m/>
    <m/>
    <s v="[Jornada Secretaria e Gestor de Unidades] Secretaria - Enturmação"/>
    <s v="Jornada Secretaria e Gestor de Unidades"/>
    <m/>
    <m/>
    <m/>
    <m/>
    <m/>
    <m/>
    <m/>
  </r>
  <r>
    <x v="5"/>
    <s v="[DT - Trans. Interna][0]Refatorar requisições de flows([SECR][ENT][SF] - Histórico Curricular - Gestão de Reprovas)"/>
    <s v="SGSE-3271"/>
    <s v="Backlog"/>
    <m/>
    <m/>
    <s v="[SGSE] PI 3/26"/>
    <s v="ARTSG-183"/>
    <m/>
    <m/>
    <n v="1"/>
    <n v="1"/>
    <s v="[SGSE] SP 26.3.4"/>
    <m/>
    <m/>
    <m/>
    <m/>
    <m/>
    <m/>
    <m/>
    <m/>
    <m/>
    <m/>
    <m/>
    <m/>
    <m/>
    <m/>
    <m/>
    <m/>
    <m/>
    <m/>
    <s v="[Jornada Secretaria e Gestor de Unidades] Secretaria - Enturmação"/>
    <s v="Jornada Secretaria e Gestor de Unidades"/>
    <m/>
    <m/>
    <m/>
    <m/>
    <m/>
    <m/>
    <m/>
  </r>
  <r>
    <x v="5"/>
    <s v="[DT - Trans. Interna][0]Refatorar requisições de flows([SECR][ENT][DV][MATRICULA] - Remoção de Aluno do Grupo por Cancelamento  Transferência ou Trancamen)"/>
    <s v="SGSE-3269"/>
    <s v="Backlog"/>
    <m/>
    <m/>
    <s v="[SGSE] PI 3/26"/>
    <s v="ARTSG-183"/>
    <m/>
    <m/>
    <n v="1"/>
    <n v="1"/>
    <s v="[SGSE] SP 26.3.4"/>
    <m/>
    <m/>
    <m/>
    <m/>
    <m/>
    <m/>
    <m/>
    <m/>
    <m/>
    <m/>
    <m/>
    <m/>
    <m/>
    <m/>
    <m/>
    <m/>
    <m/>
    <m/>
    <s v="[Jornada Secretaria e Gestor de Unidades] Secretaria - Enturmação"/>
    <s v="Jornada Secretaria e Gestor de Unidades"/>
    <m/>
    <m/>
    <m/>
    <m/>
    <m/>
    <m/>
    <m/>
  </r>
  <r>
    <x v="5"/>
    <s v="[DT - Aloc. Disciplina][3]Refatorar requisições de flows([SECR][SF][PRODUCER][program-enrollment-course-opt-related] Notificação Optativas - Via Console)"/>
    <s v="SGSE-3267"/>
    <s v="Backlog"/>
    <m/>
    <m/>
    <s v="[SGSE] PI 3/26"/>
    <s v="ARTSG-183"/>
    <m/>
    <m/>
    <n v="1"/>
    <n v="1"/>
    <s v="[SGSE] SP 26.3.3"/>
    <m/>
    <m/>
    <m/>
    <m/>
    <m/>
    <m/>
    <m/>
    <m/>
    <m/>
    <m/>
    <m/>
    <m/>
    <m/>
    <m/>
    <m/>
    <m/>
    <m/>
    <m/>
    <s v="[Jornada Secretaria e Gestor de Unidades] Secretaria - Enturmação"/>
    <s v="Jornada Secretaria e Gestor de Unidades"/>
    <m/>
    <m/>
    <m/>
    <m/>
    <m/>
    <m/>
    <m/>
  </r>
  <r>
    <x v="5"/>
    <s v="[DT - Aloc. Disciplina][Alocação de Disciplinas Paralelase Optativas][0]Refatorar requisições de flows([SECR][SF][Matriculas] - Gerar Histórico Curricular)"/>
    <s v="SGSE-3266"/>
    <s v="Backlog"/>
    <m/>
    <m/>
    <s v="[SGSE] PI 3/26"/>
    <s v="ARTSG-183"/>
    <m/>
    <m/>
    <n v="1"/>
    <n v="1"/>
    <s v="[SGSE] SP 26.3.3"/>
    <m/>
    <m/>
    <m/>
    <m/>
    <m/>
    <m/>
    <m/>
    <m/>
    <m/>
    <m/>
    <m/>
    <m/>
    <m/>
    <m/>
    <m/>
    <m/>
    <m/>
    <m/>
    <s v="[Jornada Secretaria e Gestor de Unidades] Secretaria - Enturmação"/>
    <s v="Jornada Secretaria e Gestor de Unidades"/>
    <m/>
    <m/>
    <m/>
    <m/>
    <m/>
    <m/>
    <m/>
  </r>
  <r>
    <x v="5"/>
    <s v="[DT - Trans. Interna][3]Refatorar requisições de flows filhos([SECR][ENT][SF][MATRICULA] - Pré-alocação para alunos Veteranos - Transferência Interna)"/>
    <s v="SGSE-3265"/>
    <s v="Backlog"/>
    <m/>
    <m/>
    <s v="[SGSE] PI 3/26"/>
    <s v="ARTSG-183"/>
    <m/>
    <m/>
    <n v="1"/>
    <n v="1"/>
    <s v="[SGSE] SP 26.3.3"/>
    <m/>
    <m/>
    <m/>
    <m/>
    <m/>
    <m/>
    <m/>
    <m/>
    <m/>
    <m/>
    <m/>
    <m/>
    <m/>
    <m/>
    <m/>
    <m/>
    <m/>
    <m/>
    <s v="[Jornada Secretaria e Gestor de Unidades] Secretaria - Enturmação"/>
    <s v="Jornada Secretaria e Gestor de Unidades"/>
    <m/>
    <m/>
    <m/>
    <m/>
    <m/>
    <m/>
    <m/>
  </r>
  <r>
    <x v="5"/>
    <s v="[DT - Trans. Interna][11]Refatorar requisições de flows([SECR][ENT][SF][MATRICULA] Adiciona Turma - Semestral)"/>
    <s v="SGSE-3264"/>
    <s v="Backlog"/>
    <m/>
    <m/>
    <s v="[SGSE] PI 3/26"/>
    <s v="ARTSG-183"/>
    <m/>
    <m/>
    <n v="1"/>
    <n v="1"/>
    <s v="[SGSE] SP 26.3.3"/>
    <m/>
    <m/>
    <m/>
    <m/>
    <m/>
    <m/>
    <m/>
    <m/>
    <m/>
    <m/>
    <m/>
    <m/>
    <m/>
    <m/>
    <m/>
    <m/>
    <m/>
    <m/>
    <s v="[Jornada Secretaria e Gestor de Unidades] Secretaria - Enturmação"/>
    <s v="Jornada Secretaria e Gestor de Unidades"/>
    <m/>
    <m/>
    <m/>
    <m/>
    <m/>
    <m/>
    <m/>
  </r>
  <r>
    <x v="5"/>
    <s v="[DT - Trans. Interna][3]Refatorar requisições de flows([SECR][ENT][SF] Buscar turmas ativas para transferência interna)"/>
    <s v="SGSE-3263"/>
    <s v="Backlog"/>
    <m/>
    <m/>
    <s v="[SGSE] PI 3/26"/>
    <s v="ARTSG-183"/>
    <m/>
    <m/>
    <n v="1"/>
    <n v="1"/>
    <s v="[SGSE] SP 26.3.3"/>
    <m/>
    <m/>
    <m/>
    <m/>
    <m/>
    <m/>
    <m/>
    <m/>
    <m/>
    <m/>
    <m/>
    <m/>
    <m/>
    <m/>
    <m/>
    <m/>
    <m/>
    <m/>
    <s v="[Jornada Secretaria e Gestor de Unidades] Secretaria - Enturmação"/>
    <s v="Jornada Secretaria e Gestor de Unidades"/>
    <m/>
    <m/>
    <m/>
    <m/>
    <m/>
    <m/>
    <m/>
  </r>
  <r>
    <x v="5"/>
    <s v="[DT - Trans. Interna][3]Refatorar requisições de flows filhos([SECR][ENT][SF][MATRICULA] - Pré-alocação para alunos Calouros - Transferência Interna)"/>
    <s v="SGSE-3262"/>
    <s v="Backlog"/>
    <m/>
    <m/>
    <s v="[SGSE] PI 3/26"/>
    <s v="ARTSG-183"/>
    <m/>
    <m/>
    <n v="1"/>
    <n v="1"/>
    <s v="[SGSE] SP 26.3.3"/>
    <m/>
    <m/>
    <m/>
    <m/>
    <m/>
    <m/>
    <m/>
    <m/>
    <m/>
    <m/>
    <m/>
    <m/>
    <m/>
    <m/>
    <m/>
    <m/>
    <m/>
    <m/>
    <s v="[Jornada Secretaria e Gestor de Unidades] Secretaria - Enturmação"/>
    <s v="Jornada Secretaria e Gestor de Unidades"/>
    <m/>
    <m/>
    <m/>
    <m/>
    <m/>
    <m/>
    <m/>
  </r>
  <r>
    <x v="0"/>
    <s v="[INC0782154]Tenho um Erro/Problema com o PTC - Dynamics Athenas - Atualização de Dados Cadastrais"/>
    <s v="SGGS-17193"/>
    <s v="Backlog"/>
    <m/>
    <m/>
    <s v="[SGGS] PI 3/26"/>
    <m/>
    <m/>
    <m/>
    <m/>
    <m/>
    <s v="[SGGS] SP 26.3.1"/>
    <m/>
    <m/>
    <m/>
    <m/>
    <m/>
    <m/>
    <m/>
    <m/>
    <m/>
    <m/>
    <m/>
    <m/>
    <m/>
    <m/>
    <m/>
    <m/>
    <m/>
    <m/>
    <s v="[Jornada Secretaria e Gestor de Unidades] Secretaria - Gestão Acadêmica"/>
    <s v="Jornada Secretaria e Gestor de Unidades"/>
    <m/>
    <m/>
    <m/>
    <m/>
    <m/>
    <m/>
    <m/>
  </r>
  <r>
    <x v="0"/>
    <s v="[INC0796033]Tenho um Erro/Problema com o Sistema - PAD: Portal de Atendimento - Problema no atendimento do chamado"/>
    <s v="SGGS-17192"/>
    <s v="Backlog"/>
    <m/>
    <m/>
    <s v="[SGGS] PI 3/26"/>
    <m/>
    <m/>
    <m/>
    <m/>
    <m/>
    <s v="[SGGS] SP 26.3.1"/>
    <m/>
    <m/>
    <m/>
    <m/>
    <m/>
    <m/>
    <m/>
    <m/>
    <m/>
    <m/>
    <m/>
    <m/>
    <m/>
    <m/>
    <m/>
    <m/>
    <m/>
    <m/>
    <s v="[Jornada Secretaria e Gestor de Unidades] Secretaria - Gestão Acadêmica"/>
    <s v="Jornada Secretaria e Gestor de Unidades"/>
    <m/>
    <m/>
    <m/>
    <m/>
    <m/>
    <m/>
    <m/>
  </r>
  <r>
    <x v="0"/>
    <s v="[INC0796215]Tenho um Erro/Problema com o PTC - Ingresso - Captação - Área do Candidato"/>
    <s v="SGGS-17191"/>
    <s v="Backlog"/>
    <m/>
    <m/>
    <s v="[SGGS] PI 3/26"/>
    <m/>
    <m/>
    <m/>
    <m/>
    <m/>
    <s v="[SGGS] SP 26.3.1"/>
    <m/>
    <m/>
    <m/>
    <m/>
    <m/>
    <m/>
    <m/>
    <m/>
    <m/>
    <m/>
    <m/>
    <m/>
    <m/>
    <m/>
    <m/>
    <m/>
    <m/>
    <m/>
    <s v="[Jornada Secretaria e Gestor de Unidades] Secretaria - Gestão Acadêmica"/>
    <s v="Jornada Secretaria e Gestor de Unidades"/>
    <m/>
    <m/>
    <m/>
    <m/>
    <m/>
    <m/>
    <m/>
  </r>
  <r>
    <x v="0"/>
    <s v="[INC0796291]Tenho um Erro/Problema com o Sistema - Gerador de Documentos - Contrato"/>
    <s v="SGGS-17190"/>
    <s v="Backlog"/>
    <m/>
    <m/>
    <s v="[SGGS] PI 3/26"/>
    <m/>
    <m/>
    <m/>
    <m/>
    <m/>
    <s v="[SGGS] SP 26.3.1"/>
    <m/>
    <m/>
    <m/>
    <m/>
    <m/>
    <m/>
    <m/>
    <m/>
    <m/>
    <m/>
    <m/>
    <m/>
    <m/>
    <m/>
    <m/>
    <m/>
    <m/>
    <m/>
    <s v="[Jornada Secretaria e Gestor de Unidades] Secretaria - Gestão Acadêmica"/>
    <s v="Jornada Secretaria e Gestor de Unidades"/>
    <m/>
    <m/>
    <m/>
    <m/>
    <m/>
    <m/>
    <m/>
  </r>
  <r>
    <x v="0"/>
    <s v="[INC0796333]Tenho um Erro/Problema com o PTC - Dynamics Athenas - Efetivação da Matrícula"/>
    <s v="SGGS-17178"/>
    <s v="Aceito"/>
    <m/>
    <m/>
    <s v="[SGGS] PI 3/26"/>
    <m/>
    <m/>
    <m/>
    <m/>
    <m/>
    <s v="[SGGS] SP 26.3.1"/>
    <m/>
    <m/>
    <m/>
    <m/>
    <m/>
    <m/>
    <m/>
    <m/>
    <m/>
    <m/>
    <m/>
    <m/>
    <m/>
    <m/>
    <m/>
    <m/>
    <m/>
    <m/>
    <s v="[Jornada Secretaria e Gestor de Unidades] Secretaria - Gestão Acadêmica"/>
    <s v="Jornada Secretaria e Gestor de Unidades"/>
    <m/>
    <m/>
    <m/>
    <m/>
    <m/>
    <m/>
    <m/>
  </r>
  <r>
    <x v="0"/>
    <s v="[INC0796330]Tenho um Erro/Problema com o PTC - Dynamics Athenas - Rematrícula"/>
    <s v="SGGS-17176"/>
    <s v="Em Andamento"/>
    <m/>
    <m/>
    <s v="[SGGS] PI 3/26"/>
    <m/>
    <m/>
    <m/>
    <m/>
    <m/>
    <s v="[SGGS] SP 26.3.1"/>
    <m/>
    <m/>
    <m/>
    <m/>
    <m/>
    <m/>
    <m/>
    <m/>
    <m/>
    <m/>
    <m/>
    <m/>
    <m/>
    <m/>
    <m/>
    <m/>
    <m/>
    <m/>
    <s v="[Jornada Secretaria e Gestor de Unidades] Secretaria - Gestão Acadêmica"/>
    <s v="Jornada Secretaria e Gestor de Unidades"/>
    <m/>
    <m/>
    <m/>
    <m/>
    <m/>
    <m/>
    <m/>
  </r>
  <r>
    <x v="0"/>
    <s v="[INC0793111]Tenho um Erro/Problema com o PTC - Ambiente do Aluno / AVA Sofia - Login/senha"/>
    <s v="SGGS-17170"/>
    <s v="Concluído"/>
    <m/>
    <m/>
    <s v="[SGGS] PI 3/26"/>
    <m/>
    <m/>
    <m/>
    <m/>
    <m/>
    <s v="[SGGS] SP 26.3.1"/>
    <m/>
    <m/>
    <m/>
    <m/>
    <m/>
    <m/>
    <m/>
    <m/>
    <m/>
    <m/>
    <m/>
    <m/>
    <m/>
    <m/>
    <m/>
    <m/>
    <m/>
    <m/>
    <s v="[Jornada Secretaria e Gestor de Unidades] Secretaria - Gestão Acadêmica"/>
    <s v="Jornada Secretaria e Gestor de Unidades"/>
    <m/>
    <m/>
    <m/>
    <m/>
    <m/>
    <m/>
    <m/>
  </r>
  <r>
    <x v="0"/>
    <s v="[INC0796119]Tenho um Erro/Problema com o PTC - Dynamics Athenas - Efetivação da Matrícula"/>
    <s v="SGGS-17169"/>
    <s v="Concluído"/>
    <m/>
    <m/>
    <s v="[SGGS] PI 3/26"/>
    <m/>
    <m/>
    <m/>
    <m/>
    <m/>
    <s v="[SGGS] SP 26.3.1"/>
    <m/>
    <m/>
    <m/>
    <m/>
    <m/>
    <m/>
    <m/>
    <m/>
    <m/>
    <m/>
    <m/>
    <m/>
    <m/>
    <m/>
    <m/>
    <m/>
    <m/>
    <m/>
    <s v="[Jornada Secretaria e Gestor de Unidades] Secretaria - Gestão Acadêmica"/>
    <s v="Jornada Secretaria e Gestor de Unidades"/>
    <m/>
    <m/>
    <m/>
    <m/>
    <m/>
    <m/>
    <m/>
  </r>
  <r>
    <x v="0"/>
    <s v="[INC0796062]Tenho um Erro/Problema com o PTC - Dynamics Athenas - Efetivação da Matrícula"/>
    <s v="SGGS-17152"/>
    <s v="Aceito"/>
    <m/>
    <m/>
    <s v="[SGGS] PI 3/26"/>
    <m/>
    <m/>
    <m/>
    <m/>
    <m/>
    <s v="[SGGS] SP 26.3.1"/>
    <m/>
    <m/>
    <m/>
    <m/>
    <m/>
    <m/>
    <m/>
    <m/>
    <m/>
    <m/>
    <m/>
    <m/>
    <m/>
    <m/>
    <m/>
    <m/>
    <m/>
    <m/>
    <s v="[Jornada Secretaria e Gestor de Unidades] Secretaria - Gestão Acadêmica"/>
    <s v="Jornada Secretaria e Gestor de Unidades"/>
    <m/>
    <m/>
    <m/>
    <m/>
    <m/>
    <m/>
    <m/>
  </r>
  <r>
    <x v="0"/>
    <s v="[INC0795383]Tenho um Erro/Problema com o PTC - Dynamics Athenas - Efetivação da Matrícula"/>
    <s v="SGGS-17151"/>
    <s v="Aceito"/>
    <m/>
    <m/>
    <s v="[SGGS] PI 3/26"/>
    <m/>
    <m/>
    <m/>
    <m/>
    <m/>
    <s v="[SGGS] SP 26.3.1"/>
    <m/>
    <m/>
    <m/>
    <m/>
    <m/>
    <m/>
    <m/>
    <m/>
    <m/>
    <m/>
    <m/>
    <m/>
    <m/>
    <m/>
    <m/>
    <m/>
    <m/>
    <m/>
    <s v="[Jornada Secretaria e Gestor de Unidades] Secretaria - Gestão Acadêmica"/>
    <s v="Jornada Secretaria e Gestor de Unidades"/>
    <m/>
    <m/>
    <m/>
    <m/>
    <m/>
    <m/>
    <m/>
  </r>
  <r>
    <x v="0"/>
    <s v="[INC0792163]Tenho um Erro/Problema com o PTC - Dynamics Athenas - Atualização de Dados Cadastrais"/>
    <s v="SGGS-17147"/>
    <s v="Backlog"/>
    <m/>
    <m/>
    <s v="[SGGS] PI 3/26"/>
    <m/>
    <m/>
    <m/>
    <m/>
    <m/>
    <s v="[SGGS] SP 26.3.1;[SGGS] SP 26.2.6"/>
    <m/>
    <m/>
    <m/>
    <m/>
    <m/>
    <m/>
    <m/>
    <m/>
    <m/>
    <m/>
    <m/>
    <m/>
    <m/>
    <m/>
    <m/>
    <m/>
    <m/>
    <m/>
    <s v="[Jornada Secretaria e Gestor de Unidades] Secretaria - Gestão Acadêmica"/>
    <s v="Jornada Secretaria e Gestor de Unidades"/>
    <m/>
    <m/>
    <m/>
    <m/>
    <m/>
    <m/>
    <m/>
  </r>
  <r>
    <x v="0"/>
    <s v="[INC0790755]Tenho um Erro/Problema com o PTC - Cadastro de Curso/Disciplina/Matriz - Criação/Versão de Matriz"/>
    <s v="SGGS-17146"/>
    <s v="Backlog"/>
    <m/>
    <m/>
    <s v="[SGGS] PI 3/26"/>
    <m/>
    <m/>
    <m/>
    <m/>
    <m/>
    <s v="[SGGS] SP 26.3.1;[SGGS] SP 26.2.6"/>
    <m/>
    <m/>
    <m/>
    <m/>
    <m/>
    <m/>
    <m/>
    <m/>
    <m/>
    <m/>
    <m/>
    <m/>
    <m/>
    <m/>
    <m/>
    <m/>
    <m/>
    <m/>
    <s v="[Jornada Secretaria e Gestor de Unidades] Secretaria - Gestão Acadêmica"/>
    <s v="Jornada Secretaria e Gestor de Unidades"/>
    <m/>
    <m/>
    <m/>
    <m/>
    <m/>
    <m/>
    <m/>
  </r>
  <r>
    <x v="0"/>
    <s v="[INC0790302]Tenho um Erro/Problema com o PTC - Dynamics Athenas - Evasão"/>
    <s v="SGGS-17145"/>
    <s v="Backlog"/>
    <m/>
    <m/>
    <s v="[SGGS] PI 3/26"/>
    <m/>
    <m/>
    <m/>
    <m/>
    <m/>
    <s v="[SGGS] SP 26.3.1;[SGGS] SP 26.2.6"/>
    <m/>
    <m/>
    <m/>
    <m/>
    <m/>
    <m/>
    <m/>
    <m/>
    <m/>
    <m/>
    <m/>
    <m/>
    <m/>
    <m/>
    <m/>
    <m/>
    <m/>
    <m/>
    <s v="[Jornada Secretaria e Gestor de Unidades] Secretaria - Gestão Acadêmica"/>
    <s v="Jornada Secretaria e Gestor de Unidades"/>
    <m/>
    <m/>
    <m/>
    <m/>
    <m/>
    <m/>
    <m/>
  </r>
  <r>
    <x v="0"/>
    <s v="[INC0794979]Tenho um Erro/Problema com o PTC - Dynamics Athenas - Documentos Acadêmicos - Serviços"/>
    <s v="SGGS-17144"/>
    <s v="Backlog"/>
    <m/>
    <m/>
    <s v="[SGGS] PI 3/26"/>
    <m/>
    <m/>
    <m/>
    <m/>
    <m/>
    <s v="[SGGS] SP 26.3.1;[SGGS] SP 26.2.6"/>
    <m/>
    <m/>
    <m/>
    <m/>
    <m/>
    <m/>
    <m/>
    <m/>
    <m/>
    <m/>
    <m/>
    <m/>
    <m/>
    <m/>
    <m/>
    <m/>
    <m/>
    <m/>
    <s v="[Jornada Secretaria e Gestor de Unidades] Secretaria - Gestão Acadêmica"/>
    <s v="Jornada Secretaria e Gestor de Unidades"/>
    <m/>
    <m/>
    <m/>
    <m/>
    <m/>
    <m/>
    <m/>
  </r>
  <r>
    <x v="0"/>
    <s v="[INC0794960]Tenho um Erro/Problema com o PTC - Dynamics Athenas - Efetivação da Matrícula"/>
    <s v="SGGS-17143"/>
    <s v="Backlog"/>
    <m/>
    <m/>
    <s v="[SGGS] PI 3/26"/>
    <m/>
    <m/>
    <m/>
    <m/>
    <m/>
    <s v="[SGGS] SP 26.3.1;[SGGS] SP 26.2.6"/>
    <m/>
    <m/>
    <m/>
    <m/>
    <m/>
    <m/>
    <m/>
    <m/>
    <m/>
    <m/>
    <m/>
    <m/>
    <m/>
    <m/>
    <m/>
    <m/>
    <m/>
    <m/>
    <s v="[Jornada Secretaria e Gestor de Unidades] Secretaria - Gestão Acadêmica"/>
    <s v="Jornada Secretaria e Gestor de Unidades"/>
    <m/>
    <m/>
    <m/>
    <m/>
    <m/>
    <m/>
    <m/>
  </r>
  <r>
    <x v="0"/>
    <s v="[INC0794957]Tenho um Erro/Problema com o PTC - Dynamics Athenas - Rematrícula"/>
    <s v="SGGS-17142"/>
    <s v="Backlog"/>
    <m/>
    <m/>
    <s v="[SGGS] PI 3/26"/>
    <m/>
    <m/>
    <m/>
    <m/>
    <m/>
    <s v="[SGGS] SP 26.3.1;[SGGS] SP 26.2.6"/>
    <m/>
    <m/>
    <m/>
    <m/>
    <m/>
    <m/>
    <m/>
    <m/>
    <m/>
    <m/>
    <m/>
    <m/>
    <m/>
    <m/>
    <m/>
    <m/>
    <m/>
    <m/>
    <s v="[Jornada Secretaria e Gestor de Unidades] Secretaria - Gestão Acadêmica"/>
    <s v="Jornada Secretaria e Gestor de Unidades"/>
    <m/>
    <m/>
    <m/>
    <m/>
    <m/>
    <m/>
    <m/>
  </r>
  <r>
    <x v="0"/>
    <s v="[INC0793101]Tenho um Erro/Problema com o PTC - Dynamics Athenas - Documentos de Matrícula"/>
    <s v="SGGS-17141"/>
    <s v="Backlog"/>
    <m/>
    <m/>
    <s v="[SGGS] PI 3/26"/>
    <m/>
    <m/>
    <m/>
    <m/>
    <m/>
    <s v="[SGGS] SP 26.3.1;[SGGS] SP 26.2.6"/>
    <m/>
    <m/>
    <m/>
    <m/>
    <m/>
    <m/>
    <m/>
    <m/>
    <m/>
    <m/>
    <m/>
    <m/>
    <m/>
    <m/>
    <m/>
    <m/>
    <m/>
    <m/>
    <s v="[Jornada Secretaria e Gestor de Unidades] Secretaria - Gestão Acadêmica"/>
    <s v="Jornada Secretaria e Gestor de Unidades"/>
    <m/>
    <m/>
    <m/>
    <m/>
    <m/>
    <m/>
    <m/>
  </r>
  <r>
    <x v="0"/>
    <s v="[INC0794915]Tenho um Erro/Problema com o PTC - Dynamics Athenas - Efetivação da Matrícula"/>
    <s v="SGGS-17140"/>
    <s v="Backlog"/>
    <m/>
    <m/>
    <s v="[SGGS] PI 3/26"/>
    <m/>
    <m/>
    <m/>
    <m/>
    <m/>
    <s v="[SGGS] SP 26.3.1;[SGGS] SP 26.2.6"/>
    <m/>
    <m/>
    <m/>
    <m/>
    <m/>
    <m/>
    <m/>
    <m/>
    <m/>
    <m/>
    <m/>
    <m/>
    <m/>
    <m/>
    <m/>
    <m/>
    <m/>
    <m/>
    <s v="[Jornada Secretaria e Gestor de Unidades] Secretaria - Gestão Acadêmica"/>
    <s v="Jornada Secretaria e Gestor de Unidades"/>
    <m/>
    <m/>
    <m/>
    <m/>
    <m/>
    <m/>
    <m/>
  </r>
  <r>
    <x v="0"/>
    <s v="[INC0794908]Tenho um Erro/Problema com o PTC - Dynamics Athenas - Efetivação da Matrícula"/>
    <s v="SGGS-17139"/>
    <s v="Backlog"/>
    <m/>
    <m/>
    <s v="[SGGS] PI 3/26"/>
    <m/>
    <m/>
    <m/>
    <m/>
    <m/>
    <s v="[SGGS] SP 26.3.1;[SGGS] SP 26.2.6"/>
    <m/>
    <m/>
    <m/>
    <m/>
    <m/>
    <m/>
    <m/>
    <m/>
    <m/>
    <m/>
    <m/>
    <m/>
    <m/>
    <m/>
    <m/>
    <m/>
    <m/>
    <m/>
    <s v="[Jornada Secretaria e Gestor de Unidades] Secretaria - Gestão Acadêmica"/>
    <s v="Jornada Secretaria e Gestor de Unidades"/>
    <m/>
    <m/>
    <m/>
    <m/>
    <m/>
    <m/>
    <m/>
  </r>
  <r>
    <x v="0"/>
    <s v="[INC0788227]Tenho um Erro/Problema com o PTC - Dynamics Athenas - Evasão"/>
    <s v="SGGS-17131"/>
    <s v="Backlog"/>
    <m/>
    <m/>
    <s v="[SGGS] PI 3/26"/>
    <m/>
    <m/>
    <m/>
    <m/>
    <m/>
    <s v="[SGGS] SP 26.3.1;[SGGS] SP 26.2.6"/>
    <m/>
    <m/>
    <m/>
    <m/>
    <m/>
    <m/>
    <m/>
    <m/>
    <m/>
    <m/>
    <m/>
    <m/>
    <m/>
    <m/>
    <m/>
    <m/>
    <m/>
    <m/>
    <s v="[Jornada Secretaria e Gestor de Unidades] Secretaria - Gestão Acadêmica"/>
    <s v="Jornada Secretaria e Gestor de Unidades"/>
    <m/>
    <m/>
    <m/>
    <m/>
    <m/>
    <m/>
    <m/>
  </r>
  <r>
    <x v="0"/>
    <s v="[INC0788207]Tenho um Erro/Problema com o PTC - Dynamics Athenas - Evasão"/>
    <s v="SGGS-17130"/>
    <s v="Backlog"/>
    <m/>
    <m/>
    <s v="[SGGS] PI 3/26"/>
    <m/>
    <m/>
    <m/>
    <m/>
    <m/>
    <s v="[SGGS] SP 26.3.1;[SGGS] SP 26.2.6"/>
    <m/>
    <m/>
    <m/>
    <m/>
    <m/>
    <m/>
    <m/>
    <m/>
    <m/>
    <m/>
    <m/>
    <m/>
    <m/>
    <m/>
    <m/>
    <m/>
    <m/>
    <m/>
    <s v="[Jornada Secretaria e Gestor de Unidades] Secretaria - Gestão Acadêmica"/>
    <s v="Jornada Secretaria e Gestor de Unidades"/>
    <m/>
    <m/>
    <m/>
    <m/>
    <m/>
    <m/>
    <m/>
  </r>
  <r>
    <x v="0"/>
    <s v="[INC0787301]Tenho um Erro/Problema com o PTC - Dynamics Athenas - Módulo de Benefícios"/>
    <s v="SGGS-17129"/>
    <s v="Backlog"/>
    <m/>
    <m/>
    <s v="[SGGS] PI 3/26"/>
    <m/>
    <m/>
    <m/>
    <m/>
    <m/>
    <s v="[SGGS] SP 26.3.1;[SGGS] SP 26.2.6"/>
    <m/>
    <m/>
    <m/>
    <m/>
    <m/>
    <m/>
    <m/>
    <m/>
    <m/>
    <m/>
    <m/>
    <m/>
    <m/>
    <m/>
    <m/>
    <m/>
    <m/>
    <m/>
    <s v="[Jornada Secretaria e Gestor de Unidades] Secretaria - Gestão Acadêmica"/>
    <s v="Jornada Secretaria e Gestor de Unidades"/>
    <m/>
    <m/>
    <m/>
    <m/>
    <m/>
    <m/>
    <m/>
  </r>
  <r>
    <x v="0"/>
    <s v="[INC0793176]Tenho um Erro/Problema com o PTC - Ingresso - Captação - Área do Candidato"/>
    <s v="SGGS-17128"/>
    <s v="Concluído"/>
    <m/>
    <m/>
    <s v="[SGGS] PI 3/26"/>
    <m/>
    <m/>
    <m/>
    <m/>
    <m/>
    <s v="[SGGS] SP 26.3.1;[SGGS] SP 26.2.6"/>
    <m/>
    <m/>
    <m/>
    <m/>
    <m/>
    <m/>
    <m/>
    <m/>
    <m/>
    <m/>
    <m/>
    <m/>
    <m/>
    <m/>
    <m/>
    <m/>
    <m/>
    <m/>
    <s v="[Jornada Secretaria e Gestor de Unidades] Secretaria - Gestão Acadêmica"/>
    <s v="Jornada Secretaria e Gestor de Unidades"/>
    <m/>
    <m/>
    <m/>
    <m/>
    <m/>
    <m/>
    <m/>
  </r>
  <r>
    <x v="0"/>
    <s v="[INC0794173]Tenho um Erro/Problema com o PTC - Dynamics Athenas - Envio de reatórios"/>
    <s v="SGGS-17127"/>
    <s v="Backlog"/>
    <m/>
    <m/>
    <s v="[SGGS] PI 3/26"/>
    <m/>
    <m/>
    <m/>
    <m/>
    <m/>
    <s v="[SGGS] SP 26.3.1;[SGGS] SP 26.2.6"/>
    <m/>
    <m/>
    <m/>
    <m/>
    <m/>
    <m/>
    <m/>
    <m/>
    <m/>
    <m/>
    <m/>
    <m/>
    <m/>
    <m/>
    <m/>
    <m/>
    <m/>
    <m/>
    <s v="[Jornada Secretaria e Gestor de Unidades] Secretaria - Gestão Acadêmica"/>
    <s v="Jornada Secretaria e Gestor de Unidades"/>
    <m/>
    <m/>
    <m/>
    <m/>
    <m/>
    <m/>
    <m/>
  </r>
  <r>
    <x v="0"/>
    <s v="[INC0786262]Tenho um Erro/Problema com o PTC - Ambiente do Aluno / AVA Sofia - Secretaria - Erro no documento da solicitação"/>
    <s v="SGGS-17126"/>
    <s v="Backlog"/>
    <m/>
    <m/>
    <s v="[SGGS] PI 3/26"/>
    <m/>
    <m/>
    <m/>
    <m/>
    <m/>
    <s v="[SGGS] SP 26.3.1;[SGGS] SP 26.2.6"/>
    <m/>
    <m/>
    <m/>
    <m/>
    <m/>
    <m/>
    <m/>
    <m/>
    <m/>
    <m/>
    <m/>
    <m/>
    <m/>
    <m/>
    <m/>
    <m/>
    <m/>
    <m/>
    <s v="[Jornada Secretaria e Gestor de Unidades] Secretaria - Gestão Acadêmica"/>
    <s v="Jornada Secretaria e Gestor de Unidades"/>
    <m/>
    <m/>
    <m/>
    <m/>
    <m/>
    <m/>
    <m/>
  </r>
  <r>
    <x v="0"/>
    <s v="[INC0786245]Tenho um Erro/Problema com o PTC - Dynamics Athenas - Reembolso"/>
    <s v="SGGS-17125"/>
    <s v="Backlog"/>
    <m/>
    <m/>
    <s v="[SGGS] PI 3/26"/>
    <m/>
    <m/>
    <m/>
    <m/>
    <m/>
    <s v="[SGGS] SP 26.3.1;[SGGS] SP 26.2.6"/>
    <m/>
    <m/>
    <m/>
    <m/>
    <m/>
    <m/>
    <m/>
    <m/>
    <m/>
    <m/>
    <m/>
    <m/>
    <m/>
    <m/>
    <m/>
    <m/>
    <m/>
    <m/>
    <s v="[Jornada Secretaria e Gestor de Unidades] Secretaria - Gestão Acadêmica"/>
    <s v="Jornada Secretaria e Gestor de Unidades"/>
    <m/>
    <m/>
    <m/>
    <m/>
    <m/>
    <m/>
    <m/>
  </r>
  <r>
    <x v="0"/>
    <s v="[INC0785080]Tenho um Erro/Problema com o PTC - Dynamics Athenas - Documentos de Matrícula"/>
    <s v="SGGS-17124"/>
    <s v="Backlog"/>
    <m/>
    <m/>
    <s v="[SGGS] PI 3/26"/>
    <m/>
    <m/>
    <m/>
    <m/>
    <m/>
    <s v="[SGGS] SP 26.3.1;[SGGS] SP 26.2.6"/>
    <m/>
    <m/>
    <m/>
    <m/>
    <m/>
    <m/>
    <m/>
    <m/>
    <m/>
    <m/>
    <m/>
    <m/>
    <m/>
    <m/>
    <m/>
    <m/>
    <m/>
    <m/>
    <s v="[Jornada Secretaria e Gestor de Unidades] Secretaria - Gestão Acadêmica"/>
    <s v="Jornada Secretaria e Gestor de Unidades"/>
    <m/>
    <m/>
    <m/>
    <m/>
    <m/>
    <m/>
    <m/>
  </r>
  <r>
    <x v="0"/>
    <s v="[INC0784487]Tenho um Erro/Problema com o PTC - Dynamics Athenas - Evasão"/>
    <s v="SGGS-17123"/>
    <s v="Backlog"/>
    <m/>
    <m/>
    <s v="[SGGS] PI 3/26"/>
    <m/>
    <m/>
    <m/>
    <m/>
    <m/>
    <s v="[SGGS] SP 26.3.1;[SGGS] SP 26.2.6"/>
    <m/>
    <m/>
    <m/>
    <m/>
    <m/>
    <m/>
    <m/>
    <m/>
    <m/>
    <m/>
    <m/>
    <m/>
    <m/>
    <m/>
    <m/>
    <m/>
    <m/>
    <m/>
    <s v="[Jornada Secretaria e Gestor de Unidades] Secretaria - Gestão Acadêmica"/>
    <s v="Jornada Secretaria e Gestor de Unidades"/>
    <m/>
    <m/>
    <m/>
    <m/>
    <m/>
    <m/>
    <m/>
  </r>
  <r>
    <x v="0"/>
    <s v="[INC0781689]Tenho um Erro/Problema com o PTC - Dynamics Athenas - Atualização de Dados Cadastrais"/>
    <s v="SGGS-17121"/>
    <s v="Backlog"/>
    <m/>
    <m/>
    <s v="[SGGS] PI 3/26"/>
    <m/>
    <m/>
    <m/>
    <m/>
    <m/>
    <s v="[SGGS] SP 26.3.1;[SGGS] SP 26.2.6"/>
    <m/>
    <m/>
    <m/>
    <m/>
    <m/>
    <m/>
    <m/>
    <m/>
    <m/>
    <m/>
    <m/>
    <m/>
    <m/>
    <m/>
    <m/>
    <m/>
    <m/>
    <m/>
    <s v="[Jornada Secretaria e Gestor de Unidades] Secretaria - Gestão Acadêmica"/>
    <s v="Jornada Secretaria e Gestor de Unidades"/>
    <m/>
    <m/>
    <m/>
    <m/>
    <m/>
    <m/>
    <m/>
  </r>
  <r>
    <x v="0"/>
    <s v="[INC0778932]Tenho um Erro/Problema com o PTC - Dynamics Athenas - Envio de reatórios"/>
    <s v="SGGS-17120"/>
    <s v="Backlog"/>
    <m/>
    <m/>
    <s v="[SGGS] PI 3/26"/>
    <m/>
    <m/>
    <m/>
    <m/>
    <m/>
    <s v="[SGGS] SP 26.3.1;[SGGS] SP 26.2.6"/>
    <m/>
    <m/>
    <m/>
    <m/>
    <m/>
    <m/>
    <m/>
    <m/>
    <m/>
    <m/>
    <m/>
    <m/>
    <m/>
    <m/>
    <m/>
    <m/>
    <m/>
    <m/>
    <s v="[Jornada Secretaria e Gestor de Unidades] Secretaria - Gestão Acadêmica"/>
    <s v="Jornada Secretaria e Gestor de Unidades"/>
    <m/>
    <m/>
    <m/>
    <m/>
    <m/>
    <m/>
    <m/>
  </r>
  <r>
    <x v="0"/>
    <s v="[INC0794418]Tenho um Erro/Problema com o PTC - Dynamics Athenas - Efetivação da Matrícula"/>
    <s v="SGGS-17119"/>
    <s v="Backlog"/>
    <m/>
    <m/>
    <s v="[SGGS] PI 3/26"/>
    <m/>
    <m/>
    <m/>
    <m/>
    <m/>
    <s v="[SGGS] SP 26.3.1;[SGGS] SP 26.2.6"/>
    <m/>
    <m/>
    <m/>
    <m/>
    <m/>
    <m/>
    <m/>
    <m/>
    <m/>
    <m/>
    <m/>
    <m/>
    <m/>
    <m/>
    <m/>
    <m/>
    <m/>
    <m/>
    <s v="[Jornada Secretaria e Gestor de Unidades] Secretaria - Gestão Acadêmica"/>
    <s v="Jornada Secretaria e Gestor de Unidades"/>
    <m/>
    <m/>
    <m/>
    <m/>
    <m/>
    <m/>
    <m/>
  </r>
  <r>
    <x v="0"/>
    <s v="[INC0775997]Tenho um Erro/Problema com o PTC - Financeiro SAP - Baixa de Pagamento"/>
    <s v="SGGS-17115"/>
    <s v="Backlog"/>
    <m/>
    <m/>
    <s v="[SGGS] PI 3/26"/>
    <m/>
    <m/>
    <m/>
    <m/>
    <m/>
    <s v="[SGGS] SP 26.3.1;[SGGS] SP 26.2.6"/>
    <m/>
    <m/>
    <m/>
    <m/>
    <m/>
    <m/>
    <m/>
    <m/>
    <m/>
    <m/>
    <m/>
    <m/>
    <m/>
    <m/>
    <m/>
    <m/>
    <m/>
    <m/>
    <s v="[Jornada Secretaria e Gestor de Unidades] Secretaria - Gestão Acadêmica"/>
    <s v="Jornada Secretaria e Gestor de Unidades"/>
    <m/>
    <m/>
    <m/>
    <m/>
    <m/>
    <m/>
    <m/>
  </r>
  <r>
    <x v="0"/>
    <s v="[INC0761283]Tenho um Erro/Problema com o PTC - Ambiente do Aluno / AVA Sofia - Secretaria - Erro no documento da solicitação"/>
    <s v="SGGS-17114"/>
    <s v="Backlog"/>
    <m/>
    <m/>
    <s v="[SGGS] PI 3/26"/>
    <m/>
    <m/>
    <m/>
    <m/>
    <m/>
    <s v="[SGGS] SP 26.3.1;[SGGS] SP 26.2.6"/>
    <m/>
    <m/>
    <m/>
    <m/>
    <m/>
    <m/>
    <m/>
    <m/>
    <m/>
    <m/>
    <m/>
    <m/>
    <m/>
    <m/>
    <m/>
    <m/>
    <m/>
    <m/>
    <s v="[Jornada Secretaria e Gestor de Unidades] Secretaria - Gestão Acadêmica"/>
    <s v="Jornada Secretaria e Gestor de Unidades"/>
    <m/>
    <m/>
    <m/>
    <m/>
    <m/>
    <m/>
    <m/>
  </r>
  <r>
    <x v="0"/>
    <s v="[INC0761124]Tenho um Erro/Problema com o PTC - Ambiente do Aluno / AVA Sofia - Secretaria - Erro no documento da solicitação"/>
    <s v="SGGS-17113"/>
    <s v="Backlog"/>
    <m/>
    <m/>
    <s v="[SGGS] PI 3/26"/>
    <m/>
    <m/>
    <m/>
    <m/>
    <m/>
    <s v="[SGGS] SP 26.3.1;[SGGS] SP 26.2.6"/>
    <m/>
    <m/>
    <m/>
    <m/>
    <m/>
    <m/>
    <m/>
    <m/>
    <m/>
    <m/>
    <m/>
    <m/>
    <m/>
    <m/>
    <m/>
    <m/>
    <m/>
    <m/>
    <s v="[Jornada Secretaria e Gestor de Unidades] Secretaria - Gestão Acadêmica"/>
    <s v="Jornada Secretaria e Gestor de Unidades"/>
    <m/>
    <m/>
    <m/>
    <m/>
    <m/>
    <m/>
    <m/>
  </r>
  <r>
    <x v="0"/>
    <s v="[INC0794275]Tenho um Erro/Problema com o PTC - Dynamics Athenas - Documentos Acadêmicos - Serviços"/>
    <s v="SGGS-17110"/>
    <s v="Backlog"/>
    <m/>
    <m/>
    <s v="[SGGS] PI 3/26"/>
    <m/>
    <m/>
    <m/>
    <m/>
    <m/>
    <s v="[SGGS] SP 26.3.1;[SGGS] SP 26.2.6"/>
    <m/>
    <m/>
    <m/>
    <m/>
    <m/>
    <m/>
    <m/>
    <m/>
    <m/>
    <m/>
    <m/>
    <m/>
    <m/>
    <m/>
    <m/>
    <m/>
    <m/>
    <m/>
    <s v="[Jornada Secretaria e Gestor de Unidades] Secretaria - Gestão Acadêmica"/>
    <s v="Jornada Secretaria e Gestor de Unidades"/>
    <m/>
    <m/>
    <m/>
    <m/>
    <m/>
    <m/>
    <m/>
  </r>
  <r>
    <x v="0"/>
    <s v="[INC0794175]Tenho um Erro/Problema com o PTC - Dynamics Athenas - Efetivação da Matrícula"/>
    <s v="SGGS-17109"/>
    <s v="Backlog"/>
    <m/>
    <m/>
    <s v="[SGGS] PI 3/26"/>
    <m/>
    <m/>
    <m/>
    <m/>
    <m/>
    <s v="[SGGS] SP 26.3.1;[SGGS] SP 26.2.6"/>
    <m/>
    <m/>
    <m/>
    <m/>
    <m/>
    <m/>
    <m/>
    <m/>
    <m/>
    <m/>
    <m/>
    <m/>
    <m/>
    <m/>
    <m/>
    <m/>
    <m/>
    <m/>
    <s v="[Jornada Secretaria e Gestor de Unidades] Secretaria - Gestão Acadêmica"/>
    <s v="Jornada Secretaria e Gestor de Unidades"/>
    <m/>
    <m/>
    <m/>
    <m/>
    <m/>
    <m/>
    <m/>
  </r>
  <r>
    <x v="0"/>
    <s v="[INC0794148]Tenho um Erro/Problema com o PTC - Dynamics Athenas - Efetivação da Matrícula"/>
    <s v="SGGS-17107"/>
    <s v="Backlog"/>
    <m/>
    <m/>
    <s v="[SGGS] PI 3/26"/>
    <m/>
    <m/>
    <m/>
    <m/>
    <m/>
    <s v="[SGGS] SP 26.3.1;[SGGS] SP 26.2.6"/>
    <m/>
    <m/>
    <m/>
    <m/>
    <m/>
    <m/>
    <m/>
    <m/>
    <m/>
    <m/>
    <m/>
    <m/>
    <m/>
    <m/>
    <m/>
    <m/>
    <m/>
    <m/>
    <s v="[Jornada Secretaria e Gestor de Unidades] Secretaria - Gestão Acadêmica"/>
    <s v="Jornada Secretaria e Gestor de Unidades"/>
    <m/>
    <m/>
    <m/>
    <m/>
    <m/>
    <m/>
    <m/>
  </r>
  <r>
    <x v="0"/>
    <s v="[INC0793761]Tenho um Erro/Problema com o PTC - Dynamics Athenas - Instabilidade Sistêmica no Dynamics"/>
    <s v="SGGS-17106"/>
    <s v="Backlog"/>
    <m/>
    <m/>
    <s v="[SGGS] PI 3/26"/>
    <m/>
    <m/>
    <m/>
    <m/>
    <m/>
    <s v="[SGGS] SP 26.3.1;[SGGS] SP 26.2.6"/>
    <m/>
    <m/>
    <m/>
    <m/>
    <m/>
    <m/>
    <m/>
    <m/>
    <m/>
    <m/>
    <m/>
    <m/>
    <m/>
    <m/>
    <m/>
    <m/>
    <m/>
    <m/>
    <s v="[Jornada Secretaria e Gestor de Unidades] Secretaria - Gestão Acadêmica"/>
    <s v="Jornada Secretaria e Gestor de Unidades"/>
    <m/>
    <m/>
    <m/>
    <m/>
    <m/>
    <m/>
    <m/>
  </r>
  <r>
    <x v="0"/>
    <s v="[INC0794117]Tenho um Erro/Problema com o PTC - Dynamics Athenas - Rematrícula"/>
    <s v="SGGS-17105"/>
    <s v="Backlog"/>
    <m/>
    <m/>
    <s v="[SGGS] PI 3/26"/>
    <m/>
    <m/>
    <m/>
    <m/>
    <m/>
    <s v="[SGGS] SP 26.3.1;[SGGS] SP 26.2.6"/>
    <m/>
    <m/>
    <m/>
    <m/>
    <m/>
    <m/>
    <m/>
    <m/>
    <m/>
    <m/>
    <m/>
    <m/>
    <m/>
    <m/>
    <m/>
    <m/>
    <m/>
    <m/>
    <s v="[Jornada Secretaria e Gestor de Unidades] Secretaria - Gestão Acadêmica"/>
    <s v="Jornada Secretaria e Gestor de Unidades"/>
    <m/>
    <m/>
    <m/>
    <m/>
    <m/>
    <m/>
    <m/>
  </r>
  <r>
    <x v="0"/>
    <s v="[INC0788906]Tenho um Erro/Problema com o PTC - Cadastro de Curso/Disciplina/Matriz - Cadastro de Usuário"/>
    <s v="SGGS-17104"/>
    <s v="Backlog"/>
    <m/>
    <m/>
    <s v="[SGGS] PI 3/26"/>
    <m/>
    <m/>
    <m/>
    <m/>
    <m/>
    <s v="[SGGS] SP 26.3.1;[SGGS] SP 26.2.6"/>
    <m/>
    <m/>
    <m/>
    <m/>
    <m/>
    <m/>
    <m/>
    <m/>
    <m/>
    <m/>
    <m/>
    <m/>
    <m/>
    <m/>
    <m/>
    <m/>
    <m/>
    <m/>
    <s v="[Jornada Secretaria e Gestor de Unidades] Secretaria - Gestão Acadêmica"/>
    <s v="Jornada Secretaria e Gestor de Unidades"/>
    <m/>
    <m/>
    <m/>
    <m/>
    <m/>
    <m/>
    <m/>
  </r>
  <r>
    <x v="0"/>
    <s v="[INC0794108]Tenho um Erro/Problema com o PTC - Dynamics Athenas - Documentos Acadêmicos - Serviços"/>
    <s v="SGGS-17103"/>
    <s v="Backlog"/>
    <m/>
    <m/>
    <s v="[SGGS] PI 3/26"/>
    <m/>
    <m/>
    <m/>
    <m/>
    <m/>
    <s v="[SGGS] SP 26.3.1;[SGGS] SP 26.2.6"/>
    <m/>
    <m/>
    <m/>
    <m/>
    <m/>
    <m/>
    <m/>
    <m/>
    <m/>
    <m/>
    <m/>
    <m/>
    <m/>
    <m/>
    <m/>
    <m/>
    <m/>
    <m/>
    <s v="[Jornada Secretaria e Gestor de Unidades] Secretaria - Gestão Acadêmica"/>
    <s v="Jornada Secretaria e Gestor de Unidades"/>
    <m/>
    <m/>
    <m/>
    <m/>
    <m/>
    <m/>
    <m/>
  </r>
  <r>
    <x v="0"/>
    <s v="[INC0793686]Tenho um Erro/Problema com o PTC - Ingresso - Captação - Área do Candidato"/>
    <s v="SGGS-17102"/>
    <s v="Concluído"/>
    <m/>
    <m/>
    <s v="[SGGS] PI 3/26"/>
    <m/>
    <m/>
    <m/>
    <m/>
    <m/>
    <s v="[SGGS] SP 26.3.1;[SGGS] SP 26.2.6"/>
    <m/>
    <m/>
    <m/>
    <m/>
    <m/>
    <m/>
    <m/>
    <m/>
    <m/>
    <m/>
    <m/>
    <m/>
    <m/>
    <m/>
    <m/>
    <m/>
    <m/>
    <m/>
    <s v="[Jornada Secretaria e Gestor de Unidades] Secretaria - Gestão Acadêmica"/>
    <s v="Jornada Secretaria e Gestor de Unidades"/>
    <m/>
    <m/>
    <m/>
    <m/>
    <m/>
    <m/>
    <m/>
  </r>
  <r>
    <x v="0"/>
    <s v="[INC0792480]Tenho um Erro/Problema com o PTC - Ambiente do Aluno / AVA Sofia - Secretaria - Conclusão de Curso - Colação de Grau "/>
    <s v="SGGS-17101"/>
    <s v="Backlog"/>
    <m/>
    <m/>
    <s v="[SGGS] PI 3/26"/>
    <m/>
    <m/>
    <m/>
    <m/>
    <m/>
    <s v="[SGGS] SP 26.3.1;[SGGS] SP 26.2.6"/>
    <m/>
    <m/>
    <m/>
    <m/>
    <m/>
    <m/>
    <m/>
    <m/>
    <m/>
    <m/>
    <m/>
    <m/>
    <m/>
    <m/>
    <m/>
    <m/>
    <m/>
    <m/>
    <s v="[Jornada Secretaria e Gestor de Unidades] Secretaria - Gestão Acadêmica"/>
    <s v="Jornada Secretaria e Gestor de Unidades"/>
    <m/>
    <m/>
    <m/>
    <m/>
    <m/>
    <m/>
    <m/>
  </r>
  <r>
    <x v="0"/>
    <s v="[INC0793648]Tenho um Erro/Problema com o PTC - Ambiente do Aluno / AVA Sofia - Financeiro -  Bolsas e benefícios"/>
    <s v="SGGS-17100"/>
    <s v="Backlog"/>
    <m/>
    <m/>
    <s v="[SGGS] PI 3/26"/>
    <m/>
    <m/>
    <m/>
    <m/>
    <m/>
    <s v="[SGGS] SP 26.3.1;[SGGS] SP 26.2.6"/>
    <m/>
    <m/>
    <m/>
    <m/>
    <m/>
    <m/>
    <m/>
    <m/>
    <m/>
    <m/>
    <m/>
    <m/>
    <m/>
    <m/>
    <m/>
    <m/>
    <m/>
    <m/>
    <s v="[Jornada Secretaria e Gestor de Unidades] Secretaria - Gestão Acadêmica"/>
    <s v="Jornada Secretaria e Gestor de Unidades"/>
    <m/>
    <m/>
    <m/>
    <m/>
    <m/>
    <m/>
    <m/>
  </r>
  <r>
    <x v="0"/>
    <s v="[INC0793758]Tenho um Erro/Problema com o PTC - Ambiente do Aluno / AVA Sofia - Secretaria -  Termos e contratos"/>
    <s v="SGGS-17099"/>
    <s v="Backlog"/>
    <m/>
    <m/>
    <s v="[SGGS] PI 3/26"/>
    <m/>
    <m/>
    <m/>
    <m/>
    <m/>
    <s v="[SGGS] SP 26.3.1;[SGGS] SP 26.2.6"/>
    <m/>
    <m/>
    <m/>
    <m/>
    <m/>
    <m/>
    <m/>
    <m/>
    <m/>
    <m/>
    <m/>
    <m/>
    <m/>
    <m/>
    <m/>
    <m/>
    <m/>
    <m/>
    <s v="[Jornada Secretaria e Gestor de Unidades] Secretaria - Gestão Acadêmica"/>
    <s v="Jornada Secretaria e Gestor de Unidades"/>
    <m/>
    <m/>
    <m/>
    <m/>
    <m/>
    <m/>
    <m/>
  </r>
  <r>
    <x v="0"/>
    <s v="[INC0793734]Tenho um Erro/Problema com o PTC - Dynamics Athenas - Efetivação da Matrícula"/>
    <s v="SGGS-17097"/>
    <s v="Concluído"/>
    <m/>
    <m/>
    <s v="[SGGS] PI 3/26"/>
    <m/>
    <m/>
    <m/>
    <m/>
    <m/>
    <s v="[SGGS] SP 26.3.1;[SGGS] SP 26.2.6"/>
    <m/>
    <m/>
    <m/>
    <m/>
    <m/>
    <m/>
    <m/>
    <m/>
    <m/>
    <m/>
    <m/>
    <m/>
    <m/>
    <m/>
    <m/>
    <m/>
    <m/>
    <m/>
    <s v="[Jornada Secretaria e Gestor de Unidades] Secretaria - Gestão Acadêmica"/>
    <s v="Jornada Secretaria e Gestor de Unidades"/>
    <m/>
    <m/>
    <m/>
    <m/>
    <m/>
    <m/>
    <m/>
  </r>
  <r>
    <x v="0"/>
    <s v="[INC0788624]Tenho um Erro/Problema com o PTC - Cadastro de Curso/Disciplina/Matriz - Cadastro de Usuário"/>
    <s v="SGGS-17096"/>
    <s v="Backlog"/>
    <m/>
    <m/>
    <s v="[SGGS] PI 3/26"/>
    <m/>
    <m/>
    <m/>
    <m/>
    <m/>
    <s v="[SGGS] SP 26.3.1;[SGGS] SP 26.2.6"/>
    <m/>
    <m/>
    <m/>
    <m/>
    <m/>
    <m/>
    <m/>
    <m/>
    <m/>
    <m/>
    <m/>
    <m/>
    <m/>
    <m/>
    <m/>
    <m/>
    <m/>
    <m/>
    <s v="[Jornada Secretaria e Gestor de Unidades] Secretaria - Gestão Acadêmica"/>
    <s v="Jornada Secretaria e Gestor de Unidades"/>
    <m/>
    <m/>
    <m/>
    <m/>
    <m/>
    <m/>
    <m/>
  </r>
  <r>
    <x v="0"/>
    <s v="[INC0793624]Tenho um Erro/Problema com o PTC - Ingresso - Captação - Backoffice"/>
    <s v="SGGS-17093"/>
    <s v="Concluído"/>
    <m/>
    <m/>
    <s v="[SGGS] PI 3/26"/>
    <m/>
    <m/>
    <m/>
    <m/>
    <m/>
    <s v="[SGGS] SP 26.3.1;[SGGS] SP 26.2.6"/>
    <m/>
    <m/>
    <m/>
    <m/>
    <m/>
    <m/>
    <m/>
    <m/>
    <m/>
    <m/>
    <m/>
    <m/>
    <m/>
    <m/>
    <m/>
    <m/>
    <m/>
    <m/>
    <s v="[Jornada Secretaria e Gestor de Unidades] Secretaria - Gestão Acadêmica"/>
    <s v="Jornada Secretaria e Gestor de Unidades"/>
    <m/>
    <m/>
    <m/>
    <m/>
    <m/>
    <m/>
    <m/>
  </r>
  <r>
    <x v="0"/>
    <s v="[INC0793601]Tenho um Erro/Problema com o PTC - Ingresso - Captação - Backoffice"/>
    <s v="SGGS-17092"/>
    <s v="Concluído"/>
    <m/>
    <m/>
    <s v="[SGGS] PI 3/26"/>
    <m/>
    <m/>
    <m/>
    <m/>
    <m/>
    <s v="[SGGS] SP 26.3.1;[SGGS] SP 26.2.6"/>
    <m/>
    <m/>
    <m/>
    <m/>
    <m/>
    <m/>
    <m/>
    <m/>
    <m/>
    <m/>
    <m/>
    <m/>
    <m/>
    <m/>
    <m/>
    <m/>
    <m/>
    <m/>
    <s v="[Jornada Secretaria e Gestor de Unidades] Secretaria - Gestão Acadêmica"/>
    <s v="Jornada Secretaria e Gestor de Unidades"/>
    <m/>
    <m/>
    <m/>
    <m/>
    <m/>
    <m/>
    <m/>
  </r>
  <r>
    <x v="0"/>
    <s v="[INC0793585]Tenho um Erro/Problema com o PTC - Ambiente do Aluno / AVA Sofia - Secretaria - Erro no documento da solicitação"/>
    <s v="SGGS-17090"/>
    <s v="Backlog"/>
    <m/>
    <m/>
    <s v="[SGGS] PI 3/26"/>
    <m/>
    <m/>
    <m/>
    <m/>
    <m/>
    <s v="[SGGS] SP 26.3.1;[SGGS] SP 26.2.6"/>
    <m/>
    <m/>
    <m/>
    <m/>
    <m/>
    <m/>
    <m/>
    <m/>
    <m/>
    <m/>
    <m/>
    <m/>
    <m/>
    <m/>
    <m/>
    <m/>
    <m/>
    <m/>
    <s v="[Jornada Secretaria e Gestor de Unidades] Secretaria - Gestão Acadêmica"/>
    <s v="Jornada Secretaria e Gestor de Unidades"/>
    <m/>
    <m/>
    <m/>
    <m/>
    <m/>
    <m/>
    <m/>
  </r>
  <r>
    <x v="0"/>
    <s v="[INC0793592]Tenho um Erro/Problema com o PTC - Dynamics Athenas - Efetivação da Matrícula"/>
    <s v="SGGS-17087"/>
    <s v="Concluído"/>
    <m/>
    <m/>
    <s v="[SGGS] PI 3/26"/>
    <m/>
    <m/>
    <m/>
    <m/>
    <m/>
    <s v="[SGGS] SP 26.3.1;[SGGS] SP 26.2.6"/>
    <m/>
    <m/>
    <m/>
    <m/>
    <m/>
    <m/>
    <m/>
    <m/>
    <m/>
    <m/>
    <m/>
    <m/>
    <m/>
    <m/>
    <m/>
    <m/>
    <m/>
    <m/>
    <s v="[Jornada Secretaria e Gestor de Unidades] Secretaria - Gestão Acadêmica"/>
    <s v="Jornada Secretaria e Gestor de Unidades"/>
    <m/>
    <m/>
    <m/>
    <m/>
    <m/>
    <m/>
    <m/>
  </r>
  <r>
    <x v="1"/>
    <s v="[GA][GE][Aloc. Disciplina] Remoção da obrigatoriedade de docente na alocação de disciplinas_Teste Integrado"/>
    <s v="SGGS-17086"/>
    <s v="Backlog"/>
    <m/>
    <m/>
    <s v="[SGGS] PI 3/26"/>
    <s v="ARTSG-270"/>
    <m/>
    <m/>
    <n v="1"/>
    <n v="1"/>
    <s v="[SGGS] SP 26.3.2"/>
    <m/>
    <m/>
    <m/>
    <m/>
    <m/>
    <m/>
    <m/>
    <m/>
    <m/>
    <m/>
    <m/>
    <m/>
    <m/>
    <m/>
    <m/>
    <m/>
    <m/>
    <m/>
    <s v="[Jornada Secretaria e Gestor de Unidades] Secretaria - Gestão Acadêmica"/>
    <s v="Jornada Secretaria e Gestor de Unidades"/>
    <m/>
    <m/>
    <m/>
    <m/>
    <m/>
    <m/>
    <m/>
  </r>
  <r>
    <x v="1"/>
    <s v="[GA][GE][Aloc. Disciplina] Remoção da obrigatoriedade de docente na alocação de disciplinas_Teste Integrado"/>
    <s v="SGGS-17085"/>
    <s v="Backlog"/>
    <m/>
    <m/>
    <s v="[SGGS] PI 3/26"/>
    <s v="ARTSG-270"/>
    <m/>
    <m/>
    <n v="1"/>
    <n v="1"/>
    <s v="[SGGS] SP 26.3.1"/>
    <m/>
    <m/>
    <m/>
    <m/>
    <m/>
    <m/>
    <m/>
    <m/>
    <m/>
    <m/>
    <m/>
    <m/>
    <m/>
    <m/>
    <m/>
    <m/>
    <m/>
    <m/>
    <s v="[Jornada Secretaria e Gestor de Unidades] Secretaria - Gestão Acadêmica"/>
    <s v="Jornada Secretaria e Gestor de Unidades"/>
    <m/>
    <m/>
    <m/>
    <m/>
    <m/>
    <m/>
    <m/>
  </r>
  <r>
    <x v="1"/>
    <s v="[GA] Redefinição de regras e solução do processo de Rematrícula_Teste Integrado"/>
    <s v="SGGS-17083"/>
    <s v="Backlog"/>
    <m/>
    <m/>
    <s v="[SGGS] PI 3/26"/>
    <s v="ARTPT-710"/>
    <m/>
    <m/>
    <n v="2"/>
    <n v="2"/>
    <s v="[SGGS] SP 26.3.3"/>
    <m/>
    <m/>
    <m/>
    <m/>
    <m/>
    <m/>
    <m/>
    <m/>
    <m/>
    <m/>
    <m/>
    <m/>
    <m/>
    <m/>
    <m/>
    <m/>
    <m/>
    <m/>
    <s v="[Jornada Secretaria e Gestor de Unidades] Secretaria - Gestão Acadêmica"/>
    <s v="Jornada Secretaria e Gestor de Unidades"/>
    <m/>
    <m/>
    <m/>
    <m/>
    <m/>
    <m/>
    <m/>
  </r>
  <r>
    <x v="0"/>
    <s v="[INC0790346]Tenho um Erro/Problema com o PTC - Dynamics Athenas - Alocação e disponibilização de disciplinas"/>
    <s v="SGGS-17082"/>
    <s v="Backlog"/>
    <m/>
    <m/>
    <s v="[SGGS] PI 3/26"/>
    <m/>
    <m/>
    <m/>
    <m/>
    <m/>
    <s v="[SGGS] SP 26.3.1;[SGGS] SP 26.2.6"/>
    <m/>
    <m/>
    <m/>
    <m/>
    <m/>
    <m/>
    <m/>
    <m/>
    <m/>
    <m/>
    <m/>
    <m/>
    <m/>
    <m/>
    <m/>
    <m/>
    <m/>
    <m/>
    <s v="[Jornada Secretaria e Gestor de Unidades] Secretaria - Gestão Acadêmica"/>
    <s v="Jornada Secretaria e Gestor de Unidades"/>
    <m/>
    <m/>
    <m/>
    <m/>
    <m/>
    <m/>
    <m/>
  </r>
  <r>
    <x v="9"/>
    <s v="[SEC GA][Transferência Externa] Tratar passivo de alunos com matriz e série divergente"/>
    <s v="SGGS-17081"/>
    <s v="Backlog"/>
    <m/>
    <m/>
    <s v="[SGGS] PI 3/26"/>
    <s v="ARTPT-691"/>
    <m/>
    <m/>
    <n v="1"/>
    <n v="1"/>
    <s v="[SGGS] SP 26.3.1"/>
    <m/>
    <m/>
    <m/>
    <m/>
    <m/>
    <m/>
    <m/>
    <m/>
    <m/>
    <m/>
    <m/>
    <m/>
    <m/>
    <m/>
    <m/>
    <m/>
    <m/>
    <m/>
    <s v="[Jornada Secretaria e Gestor de Unidades] Secretaria - Gestão Acadêmica"/>
    <s v="Jornada Secretaria e Gestor de Unidades"/>
    <m/>
    <m/>
    <m/>
    <m/>
    <m/>
    <m/>
    <m/>
  </r>
  <r>
    <x v="1"/>
    <s v="[Teste Integrado][DÉBITO TÉCNICO] Adequar o fluxo de solicitação de transferência interna para gerar BK (inscrição) através do fluxo de ingresso"/>
    <s v="SGGS-17080"/>
    <s v="Backlog"/>
    <m/>
    <m/>
    <s v="[SGGS] PI 3/26"/>
    <s v="ASAT-10556"/>
    <m/>
    <m/>
    <n v="1"/>
    <n v="1"/>
    <s v="[SGGS] SP 26.3.5"/>
    <m/>
    <m/>
    <m/>
    <m/>
    <m/>
    <m/>
    <m/>
    <m/>
    <m/>
    <m/>
    <m/>
    <m/>
    <m/>
    <m/>
    <m/>
    <m/>
    <m/>
    <m/>
    <s v="[Jornada Secretaria e Gestor de Unidades] Secretaria - Gestão Acadêmica"/>
    <s v="Jornada Secretaria e Gestor de Unidades"/>
    <m/>
    <m/>
    <m/>
    <m/>
    <m/>
    <m/>
    <m/>
  </r>
  <r>
    <x v="1"/>
    <s v="[Teste Integrado][DÉBITO TÉCNICO] Revisão do fluxo de criação e atualização de ocorrencia (&quot;Service Created&quot;)"/>
    <s v="SGGS-17079"/>
    <s v="Backlog"/>
    <m/>
    <m/>
    <s v="[SGGS] PI 3/26"/>
    <s v="ARTPT-575"/>
    <m/>
    <m/>
    <n v="1"/>
    <n v="1"/>
    <s v="[SGGS] SP 26.3.5"/>
    <m/>
    <m/>
    <m/>
    <m/>
    <m/>
    <m/>
    <m/>
    <m/>
    <m/>
    <m/>
    <m/>
    <m/>
    <m/>
    <m/>
    <m/>
    <m/>
    <m/>
    <m/>
    <s v="[Jornada Secretaria e Gestor de Unidades] Secretaria - Gestão Acadêmica"/>
    <s v="Jornada Secretaria e Gestor de Unidades"/>
    <m/>
    <m/>
    <m/>
    <m/>
    <m/>
    <m/>
    <m/>
  </r>
  <r>
    <x v="1"/>
    <s v="[Teste Integrado][DÉBITO TÉCNICO] Revisão do fluxo de criação e atualização de ocorrencia (&quot;Service Created&quot;)"/>
    <s v="SGGS-17078"/>
    <s v="Backlog"/>
    <m/>
    <m/>
    <s v="[SGGS] PI 3/26"/>
    <s v="ARTPT-575"/>
    <m/>
    <m/>
    <n v="1"/>
    <n v="1"/>
    <s v="[SGGS] SP 26.3.4"/>
    <m/>
    <m/>
    <m/>
    <m/>
    <m/>
    <m/>
    <m/>
    <m/>
    <m/>
    <m/>
    <m/>
    <m/>
    <m/>
    <m/>
    <m/>
    <m/>
    <m/>
    <m/>
    <s v="[Jornada Secretaria e Gestor de Unidades] Secretaria - Gestão Acadêmica"/>
    <s v="Jornada Secretaria e Gestor de Unidades"/>
    <m/>
    <m/>
    <m/>
    <m/>
    <m/>
    <m/>
    <m/>
  </r>
  <r>
    <x v="1"/>
    <s v="[Teste Integrado][DÉBITO TÉCNICO] Revisão do fluxo de criação e atualização de ocorrencia (&quot;Service Created&quot;)"/>
    <s v="SGGS-17077"/>
    <s v="Backlog"/>
    <m/>
    <m/>
    <s v="[SGGS] PI 3/26"/>
    <s v="ARTPT-575"/>
    <m/>
    <m/>
    <n v="1"/>
    <n v="1"/>
    <s v="[SGGS] SP 26.3.3"/>
    <m/>
    <m/>
    <m/>
    <m/>
    <m/>
    <m/>
    <m/>
    <m/>
    <m/>
    <m/>
    <m/>
    <m/>
    <m/>
    <m/>
    <m/>
    <m/>
    <m/>
    <m/>
    <s v="[Jornada Secretaria e Gestor de Unidades] Secretaria - Gestão Acadêmica"/>
    <s v="Jornada Secretaria e Gestor de Unidades"/>
    <m/>
    <m/>
    <m/>
    <m/>
    <m/>
    <m/>
    <m/>
  </r>
  <r>
    <x v="1"/>
    <s v="[Teste Integrado][DÉBITO TÉCNICO] Revisão do fluxo de criação e atualização de ocorrencia (&quot;Service Created&quot;)"/>
    <s v="SGGS-17076"/>
    <s v="Backlog"/>
    <m/>
    <m/>
    <s v="[SGGS] PI 3/26"/>
    <s v="ARTPT-575"/>
    <m/>
    <m/>
    <n v="1"/>
    <n v="1"/>
    <s v="[SGGS] SP 26.3.2"/>
    <m/>
    <m/>
    <m/>
    <m/>
    <m/>
    <m/>
    <m/>
    <m/>
    <m/>
    <m/>
    <m/>
    <m/>
    <m/>
    <m/>
    <m/>
    <m/>
    <m/>
    <m/>
    <s v="[Jornada Secretaria e Gestor de Unidades] Secretaria - Gestão Acadêmica"/>
    <s v="Jornada Secretaria e Gestor de Unidades"/>
    <m/>
    <m/>
    <m/>
    <m/>
    <m/>
    <m/>
    <m/>
  </r>
  <r>
    <x v="0"/>
    <s v="[INC0790984]Tenho um Erro/Problema com o PTC - Ambiente do Aluno / AVA Sofia - Aulas"/>
    <s v="SGGS-17074"/>
    <s v="Backlog"/>
    <m/>
    <m/>
    <s v="[SGGS] PI 3/26"/>
    <m/>
    <m/>
    <m/>
    <m/>
    <m/>
    <s v="[SGGS] SP 26.3.1;[SGGS] SP 26.2.6"/>
    <m/>
    <m/>
    <m/>
    <m/>
    <m/>
    <m/>
    <m/>
    <m/>
    <m/>
    <m/>
    <m/>
    <m/>
    <m/>
    <m/>
    <m/>
    <m/>
    <m/>
    <m/>
    <s v="[Jornada Secretaria e Gestor de Unidades] Secretaria - Gestão Acadêmica"/>
    <s v="Jornada Secretaria e Gestor de Unidades"/>
    <m/>
    <m/>
    <m/>
    <m/>
    <m/>
    <m/>
    <m/>
  </r>
  <r>
    <x v="0"/>
    <s v="[INC0792371]Tenho um Erro/Problema com o PTC - Ambiente do Aluno / AVA Sofia - Assistente virtual - Conteúdo"/>
    <s v="SGGS-17073"/>
    <s v="Backlog"/>
    <m/>
    <m/>
    <s v="[SGGS] PI 3/26"/>
    <m/>
    <m/>
    <m/>
    <m/>
    <m/>
    <s v="[SGGS] SP 26.3.1;[SGGS] SP 26.2.6"/>
    <m/>
    <m/>
    <m/>
    <m/>
    <m/>
    <m/>
    <m/>
    <m/>
    <m/>
    <m/>
    <m/>
    <m/>
    <m/>
    <m/>
    <m/>
    <m/>
    <m/>
    <m/>
    <s v="[Jornada Secretaria e Gestor de Unidades] Secretaria - Gestão Acadêmica"/>
    <s v="Jornada Secretaria e Gestor de Unidades"/>
    <m/>
    <m/>
    <m/>
    <m/>
    <m/>
    <m/>
    <m/>
  </r>
  <r>
    <x v="0"/>
    <s v="[INC0787954]Tenho um Erro/Problema com o PTC - Ambiente do Aluno / AVA Sofia - Secretaria - Conclusão de Curso - Colação de Grau "/>
    <s v="SGGS-17071"/>
    <s v="Backlog"/>
    <m/>
    <m/>
    <s v="[SGGS] PI 3/26"/>
    <m/>
    <m/>
    <m/>
    <m/>
    <m/>
    <s v="[SGGS] SP 26.3.1;[SGGS] SP 26.2.6"/>
    <m/>
    <m/>
    <m/>
    <m/>
    <m/>
    <m/>
    <m/>
    <m/>
    <m/>
    <m/>
    <m/>
    <m/>
    <m/>
    <m/>
    <m/>
    <m/>
    <m/>
    <m/>
    <s v="[Jornada Secretaria e Gestor de Unidades] Secretaria - Gestão Acadêmica"/>
    <s v="Jornada Secretaria e Gestor de Unidades"/>
    <m/>
    <m/>
    <m/>
    <m/>
    <m/>
    <m/>
    <m/>
  </r>
  <r>
    <x v="0"/>
    <s v="[INC0790274]Tenho um Erro/Problema com o PTC - Ambiente do Aluno / AVA Sofia - Secretaria -  Termos e contratos"/>
    <s v="SGGS-17070"/>
    <s v="Backlog"/>
    <m/>
    <m/>
    <s v="[SGGS] PI 3/26"/>
    <m/>
    <m/>
    <m/>
    <m/>
    <m/>
    <s v="[SGGS] SP 26.3.1;[SGGS] SP 26.2.6"/>
    <m/>
    <m/>
    <m/>
    <m/>
    <m/>
    <m/>
    <m/>
    <m/>
    <m/>
    <m/>
    <m/>
    <m/>
    <m/>
    <m/>
    <m/>
    <m/>
    <m/>
    <m/>
    <s v="[Jornada Secretaria e Gestor de Unidades] Secretaria - Gestão Acadêmica"/>
    <s v="Jornada Secretaria e Gestor de Unidades"/>
    <m/>
    <m/>
    <m/>
    <m/>
    <m/>
    <m/>
    <m/>
  </r>
  <r>
    <x v="0"/>
    <s v="[INC0790290]Tenho um Erro/Problema com o PTC - Ambiente do Aluno / AVA Sofia - Secretaria -  Termos e contratos"/>
    <s v="SGGS-17069"/>
    <s v="Backlog"/>
    <m/>
    <m/>
    <s v="[SGGS] PI 3/26"/>
    <m/>
    <m/>
    <m/>
    <m/>
    <m/>
    <s v="[SGGS] SP 26.3.1;[SGGS] SP 26.2.6"/>
    <m/>
    <m/>
    <m/>
    <m/>
    <m/>
    <m/>
    <m/>
    <m/>
    <m/>
    <m/>
    <m/>
    <m/>
    <m/>
    <m/>
    <m/>
    <m/>
    <m/>
    <m/>
    <s v="[Jornada Secretaria e Gestor de Unidades] Secretaria - Gestão Acadêmica"/>
    <s v="Jornada Secretaria e Gestor de Unidades"/>
    <m/>
    <m/>
    <m/>
    <m/>
    <m/>
    <m/>
    <m/>
  </r>
  <r>
    <x v="1"/>
    <s v="[Teste Integrado] [Negócio PI03] Exposição Fatura Pague Fácil - Mês parcelado 100%"/>
    <s v="SGGS-17062"/>
    <s v="Backlog"/>
    <m/>
    <m/>
    <s v="[SGGS] PI 3/26"/>
    <s v="ARTPT-714"/>
    <m/>
    <m/>
    <n v="1"/>
    <n v="1"/>
    <s v="[SGGS] SP 26.3.1"/>
    <m/>
    <m/>
    <m/>
    <m/>
    <m/>
    <m/>
    <m/>
    <m/>
    <m/>
    <m/>
    <m/>
    <m/>
    <m/>
    <m/>
    <m/>
    <m/>
    <m/>
    <m/>
    <s v="[Jornada Secretaria e Gestor de Unidades] Secretaria - Gestão Acadêmica"/>
    <s v="Jornada Secretaria e Gestor de Unidades"/>
    <m/>
    <m/>
    <m/>
    <m/>
    <m/>
    <m/>
    <m/>
  </r>
  <r>
    <x v="2"/>
    <s v="Reserva de capacity épico versionamento de matrizes"/>
    <s v="SGGS-17060"/>
    <s v="Backlog"/>
    <m/>
    <m/>
    <s v="[SGGS] PI 3/26"/>
    <m/>
    <m/>
    <m/>
    <n v="21"/>
    <n v="21"/>
    <s v="[SGGS] SP 26.3.5"/>
    <m/>
    <m/>
    <m/>
    <m/>
    <m/>
    <m/>
    <m/>
    <m/>
    <m/>
    <m/>
    <m/>
    <m/>
    <m/>
    <m/>
    <m/>
    <m/>
    <m/>
    <m/>
    <s v="[Jornada Secretaria e Gestor de Unidades] Secretaria - Gestão Acadêmica"/>
    <s v="Jornada Secretaria e Gestor de Unidades"/>
    <m/>
    <m/>
    <m/>
    <m/>
    <m/>
    <m/>
    <m/>
  </r>
  <r>
    <x v="2"/>
    <s v="[Melhoria] Tranferência Externa_Incluir regra de validação do status de turma"/>
    <s v="SGGS-17052"/>
    <s v="Backlog"/>
    <m/>
    <m/>
    <s v="[SGGS] PI 3/26"/>
    <m/>
    <m/>
    <m/>
    <n v="3"/>
    <n v="3"/>
    <s v="[SGGS] SP 26.3.1"/>
    <m/>
    <m/>
    <m/>
    <m/>
    <m/>
    <m/>
    <m/>
    <m/>
    <m/>
    <m/>
    <m/>
    <m/>
    <m/>
    <m/>
    <m/>
    <m/>
    <m/>
    <m/>
    <s v="[Jornada Secretaria e Gestor de Unidades] Secretaria - Gestão Acadêmica"/>
    <s v="Jornada Secretaria e Gestor de Unidades"/>
    <m/>
    <m/>
    <m/>
    <m/>
    <m/>
    <m/>
    <m/>
  </r>
  <r>
    <x v="9"/>
    <s v="[Formando Reprovado] Validar e/ou gatilhar o termo de Rematrícula para os alunos reprovados"/>
    <s v="SGGS-17051"/>
    <s v="Backlog"/>
    <m/>
    <m/>
    <s v="[SGGS] PI 3/26"/>
    <m/>
    <m/>
    <m/>
    <n v="1"/>
    <n v="1"/>
    <s v="[SGGS] SP 26.3.1"/>
    <m/>
    <m/>
    <m/>
    <m/>
    <m/>
    <m/>
    <m/>
    <m/>
    <m/>
    <m/>
    <m/>
    <m/>
    <m/>
    <m/>
    <m/>
    <m/>
    <m/>
    <m/>
    <s v="[Jornada Secretaria e Gestor de Unidades] Secretaria - Gestão Acadêmica"/>
    <s v="Jornada Secretaria e Gestor de Unidades"/>
    <m/>
    <m/>
    <m/>
    <m/>
    <m/>
    <m/>
    <m/>
  </r>
  <r>
    <x v="9"/>
    <s v="[Formando Reprovado] Atualizar o checklist (Gestor de Rematrícula) dos alunos reprovados para ISENTO"/>
    <s v="SGGS-17050"/>
    <s v="Backlog"/>
    <m/>
    <m/>
    <s v="[SGGS] PI 3/26"/>
    <m/>
    <m/>
    <m/>
    <n v="1"/>
    <n v="1"/>
    <s v="[SGGS] SP 26.3.1"/>
    <m/>
    <m/>
    <m/>
    <m/>
    <m/>
    <m/>
    <m/>
    <m/>
    <m/>
    <m/>
    <m/>
    <m/>
    <m/>
    <m/>
    <m/>
    <m/>
    <m/>
    <m/>
    <s v="[Jornada Secretaria e Gestor de Unidades] Secretaria - Gestão Acadêmica"/>
    <s v="Jornada Secretaria e Gestor de Unidades"/>
    <m/>
    <m/>
    <m/>
    <m/>
    <m/>
    <m/>
    <m/>
  </r>
  <r>
    <x v="9"/>
    <s v="[Formando Reprovado] Validar e/ou Criar o checklist (Gestor de Rematrícula) dos alunos reprovados"/>
    <s v="SGGS-17049"/>
    <s v="Backlog"/>
    <m/>
    <m/>
    <s v="[SGGS] PI 3/26"/>
    <m/>
    <m/>
    <m/>
    <n v="2"/>
    <n v="2"/>
    <s v="[SGGS] SP 26.3.1"/>
    <m/>
    <m/>
    <m/>
    <m/>
    <m/>
    <m/>
    <m/>
    <m/>
    <m/>
    <m/>
    <m/>
    <m/>
    <m/>
    <m/>
    <m/>
    <m/>
    <m/>
    <m/>
    <s v="[Jornada Secretaria e Gestor de Unidades] Secretaria - Gestão Acadêmica"/>
    <s v="Jornada Secretaria e Gestor de Unidades"/>
    <m/>
    <m/>
    <m/>
    <m/>
    <m/>
    <m/>
    <m/>
  </r>
  <r>
    <x v="0"/>
    <s v="[INC0793004]Tenho um Erro/Problema com o PTC - Dynamics Athenas - Rematrícula"/>
    <s v="SGGS-17046"/>
    <s v="Backlog"/>
    <m/>
    <m/>
    <s v="[SGGS] PI 3/26"/>
    <m/>
    <m/>
    <m/>
    <m/>
    <m/>
    <s v="[SGGS] SP 26.3.1;[SGGS] SP 26.2.6"/>
    <m/>
    <m/>
    <m/>
    <m/>
    <m/>
    <m/>
    <m/>
    <m/>
    <m/>
    <m/>
    <m/>
    <m/>
    <m/>
    <m/>
    <m/>
    <m/>
    <m/>
    <m/>
    <s v="[Jornada Secretaria e Gestor de Unidades] Secretaria - Gestão Acadêmica"/>
    <s v="Jornada Secretaria e Gestor de Unidades"/>
    <m/>
    <m/>
    <m/>
    <m/>
    <m/>
    <m/>
    <m/>
  </r>
  <r>
    <x v="9"/>
    <s v="[SEC GA][PROD] Higienizar as matrículas vinculando no curso mec correto"/>
    <s v="SGGS-17045"/>
    <s v="Backlog"/>
    <m/>
    <m/>
    <s v="[SGGS] PI 3/26"/>
    <s v="SGGS-11290"/>
    <m/>
    <m/>
    <n v="3"/>
    <n v="3"/>
    <s v="[SGGS] SP 26.3.6"/>
    <m/>
    <m/>
    <m/>
    <m/>
    <m/>
    <m/>
    <m/>
    <m/>
    <m/>
    <m/>
    <m/>
    <m/>
    <m/>
    <m/>
    <m/>
    <m/>
    <m/>
    <m/>
    <s v="[Jornada Secretaria e Gestor de Unidades] Secretaria - Gestão Acadêmica"/>
    <s v="Jornada Secretaria e Gestor de Unidades"/>
    <m/>
    <m/>
    <m/>
    <m/>
    <m/>
    <m/>
    <m/>
  </r>
  <r>
    <x v="0"/>
    <s v="[INC0792703]Tenho um Erro/Problema com o PTC - Dynamics Athenas - Documentos Acadêmicos - Serviços"/>
    <s v="SGGS-17042"/>
    <s v="Backlog"/>
    <m/>
    <m/>
    <s v="[SGGS] PI 3/26"/>
    <m/>
    <m/>
    <m/>
    <m/>
    <m/>
    <s v="[SGGS] SP 26.3.1;[SGGS] SP 26.2.6"/>
    <m/>
    <m/>
    <m/>
    <m/>
    <m/>
    <m/>
    <m/>
    <m/>
    <m/>
    <m/>
    <m/>
    <m/>
    <m/>
    <m/>
    <m/>
    <m/>
    <m/>
    <m/>
    <s v="[Jornada Secretaria e Gestor de Unidades] Secretaria - Gestão Acadêmica"/>
    <s v="Jornada Secretaria e Gestor de Unidades"/>
    <m/>
    <m/>
    <m/>
    <m/>
    <m/>
    <m/>
    <m/>
  </r>
  <r>
    <x v="0"/>
    <s v="[INC0792699]Tenho um Erro/Problema com o PTC - Dynamics Athenas - Rematrícula"/>
    <s v="SGGS-17040"/>
    <s v="Backlog"/>
    <m/>
    <m/>
    <s v="[SGGS] PI 3/26"/>
    <m/>
    <m/>
    <m/>
    <m/>
    <m/>
    <s v="[SGGS] SP 26.3.1;[SGGS] SP 26.2.6"/>
    <m/>
    <m/>
    <m/>
    <m/>
    <m/>
    <m/>
    <m/>
    <m/>
    <m/>
    <m/>
    <m/>
    <m/>
    <m/>
    <m/>
    <m/>
    <m/>
    <m/>
    <m/>
    <s v="[Jornada Secretaria e Gestor de Unidades] Secretaria - Gestão Acadêmica"/>
    <s v="Jornada Secretaria e Gestor de Unidades"/>
    <m/>
    <m/>
    <m/>
    <m/>
    <m/>
    <m/>
    <m/>
  </r>
  <r>
    <x v="10"/>
    <s v="Matricula do aluno voltando para série 1, mesmo quando no retorno da análise vem série avançada"/>
    <s v="SGGS-17038"/>
    <s v="Concluído"/>
    <m/>
    <m/>
    <s v="[SGGS] PI 3/26"/>
    <s v="QSTI-776"/>
    <m/>
    <m/>
    <m/>
    <m/>
    <s v="[SGGS] SP 26.3.1;[SGGS] SP 26.2.6"/>
    <m/>
    <m/>
    <m/>
    <m/>
    <m/>
    <m/>
    <m/>
    <m/>
    <m/>
    <m/>
    <m/>
    <m/>
    <m/>
    <m/>
    <m/>
    <m/>
    <m/>
    <m/>
    <s v="[Jornada Secretaria e Gestor de Unidades] Secretaria - Gestão Acadêmica"/>
    <s v="Jornada Secretaria e Gestor de Unidades"/>
    <m/>
    <m/>
    <m/>
    <m/>
    <m/>
    <m/>
    <m/>
  </r>
  <r>
    <x v="9"/>
    <s v="[SEC GA] Cutover SRD_Reenvio de eventos ENADE"/>
    <s v="SGGS-17034"/>
    <s v="Backlog"/>
    <m/>
    <m/>
    <s v="[SGGS] PI 3/26"/>
    <s v="ASR6-15480"/>
    <m/>
    <m/>
    <n v="1"/>
    <n v="1"/>
    <s v="[SGGS] SP 26.3.2"/>
    <m/>
    <m/>
    <m/>
    <m/>
    <m/>
    <m/>
    <m/>
    <m/>
    <m/>
    <m/>
    <m/>
    <m/>
    <m/>
    <m/>
    <m/>
    <m/>
    <m/>
    <m/>
    <s v="[Jornada Secretaria e Gestor de Unidades] Secretaria - Gestão Acadêmica"/>
    <s v="Jornada Secretaria e Gestor de Unidades"/>
    <m/>
    <m/>
    <m/>
    <m/>
    <m/>
    <m/>
    <m/>
  </r>
  <r>
    <x v="9"/>
    <s v="[SEC GA] Cutover SRD_Reenvio de eventos Curso MEC"/>
    <s v="SGGS-17033"/>
    <s v="Backlog"/>
    <m/>
    <m/>
    <s v="[SGGS] PI 3/26"/>
    <s v="ASR6-15480"/>
    <m/>
    <m/>
    <n v="1"/>
    <n v="1"/>
    <s v="[SGGS] SP 26.3.2"/>
    <m/>
    <m/>
    <m/>
    <m/>
    <m/>
    <m/>
    <m/>
    <m/>
    <m/>
    <m/>
    <m/>
    <m/>
    <m/>
    <m/>
    <m/>
    <m/>
    <m/>
    <m/>
    <s v="[Jornada Secretaria e Gestor de Unidades] Secretaria - Gestão Acadêmica"/>
    <s v="Jornada Secretaria e Gestor de Unidades"/>
    <m/>
    <m/>
    <m/>
    <m/>
    <m/>
    <m/>
    <m/>
  </r>
  <r>
    <x v="2"/>
    <s v="[SEC GA] Cutover SRD_Criação da console de ENADE"/>
    <s v="SGGS-17032"/>
    <s v="Backlog"/>
    <m/>
    <m/>
    <s v="[SGGS] PI 3/26"/>
    <s v="ASR6-15480"/>
    <m/>
    <m/>
    <n v="2"/>
    <n v="2"/>
    <s v="[SGGS] SP 26.3.1"/>
    <m/>
    <m/>
    <m/>
    <m/>
    <m/>
    <m/>
    <m/>
    <m/>
    <m/>
    <m/>
    <m/>
    <m/>
    <m/>
    <m/>
    <m/>
    <m/>
    <m/>
    <m/>
    <s v="[Jornada Secretaria e Gestor de Unidades] Secretaria - Gestão Acadêmica"/>
    <s v="Jornada Secretaria e Gestor de Unidades"/>
    <m/>
    <m/>
    <m/>
    <m/>
    <m/>
    <m/>
    <m/>
  </r>
  <r>
    <x v="2"/>
    <s v="[SEC GA] Cutover SRD_Criação da console de Curso MEC"/>
    <s v="SGGS-17031"/>
    <s v="Backlog"/>
    <m/>
    <m/>
    <s v="[SGGS] PI 3/26"/>
    <s v="ASR6-15480"/>
    <m/>
    <m/>
    <n v="1"/>
    <n v="1"/>
    <s v="[SGGS] SP 26.3.1"/>
    <m/>
    <m/>
    <m/>
    <m/>
    <m/>
    <m/>
    <m/>
    <m/>
    <m/>
    <m/>
    <m/>
    <m/>
    <m/>
    <m/>
    <m/>
    <m/>
    <m/>
    <m/>
    <s v="[Jornada Secretaria e Gestor de Unidades] Secretaria - Gestão Acadêmica"/>
    <s v="Jornada Secretaria e Gestor de Unidades"/>
    <m/>
    <m/>
    <m/>
    <m/>
    <m/>
    <m/>
    <m/>
  </r>
  <r>
    <x v="0"/>
    <s v="[INC0792333]Tenho um Erro/Problema com o PTC - Ambiente do Aluno / AVA Sofia - Secretaria -  Termos e contratos"/>
    <s v="SGGS-17029"/>
    <s v="Backlog"/>
    <m/>
    <m/>
    <s v="[SGGS] PI 3/26"/>
    <m/>
    <m/>
    <m/>
    <m/>
    <m/>
    <s v="[SGGS] SP 26.3.1;[SGGS] SP 26.2.6"/>
    <m/>
    <m/>
    <m/>
    <m/>
    <m/>
    <m/>
    <m/>
    <m/>
    <m/>
    <m/>
    <m/>
    <m/>
    <m/>
    <m/>
    <m/>
    <m/>
    <m/>
    <m/>
    <s v="[Jornada Secretaria e Gestor de Unidades] Secretaria - Gestão Acadêmica"/>
    <s v="Jornada Secretaria e Gestor de Unidades"/>
    <m/>
    <m/>
    <m/>
    <m/>
    <m/>
    <m/>
    <m/>
  </r>
  <r>
    <x v="0"/>
    <s v="[INC0792349]Tenho um Erro/Problema com o PTC - Ambiente do Aluno / AVA Sofia - Secretaria -  Termos e contratos"/>
    <s v="SGGS-17028"/>
    <s v="Backlog"/>
    <m/>
    <m/>
    <s v="[SGGS] PI 3/26"/>
    <m/>
    <m/>
    <m/>
    <m/>
    <m/>
    <s v="[SGGS] SP 26.3.1;[SGGS] SP 26.2.6"/>
    <m/>
    <m/>
    <m/>
    <m/>
    <m/>
    <m/>
    <m/>
    <m/>
    <m/>
    <m/>
    <m/>
    <m/>
    <m/>
    <m/>
    <m/>
    <m/>
    <m/>
    <m/>
    <s v="[Jornada Secretaria e Gestor de Unidades] Secretaria - Gestão Acadêmica"/>
    <s v="Jornada Secretaria e Gestor de Unidades"/>
    <m/>
    <m/>
    <m/>
    <m/>
    <m/>
    <m/>
    <m/>
  </r>
  <r>
    <x v="0"/>
    <s v="[INC0792237]Tenho um Erro/Problema com o PTC - Ambiente do Aluno / AVA Sofia - Secretaria - Erro no documento da solicitação"/>
    <s v="SGGS-17026"/>
    <s v="Backlog"/>
    <m/>
    <m/>
    <s v="[SGGS] PI 3/26"/>
    <m/>
    <m/>
    <m/>
    <m/>
    <m/>
    <s v="[SGGS] SP 26.3.1;[SGGS] SP 26.2.6"/>
    <m/>
    <m/>
    <m/>
    <m/>
    <m/>
    <m/>
    <m/>
    <m/>
    <m/>
    <m/>
    <m/>
    <m/>
    <m/>
    <m/>
    <m/>
    <m/>
    <m/>
    <m/>
    <s v="[Jornada Secretaria e Gestor de Unidades] Secretaria - Gestão Acadêmica"/>
    <s v="Jornada Secretaria e Gestor de Unidades"/>
    <m/>
    <m/>
    <m/>
    <m/>
    <m/>
    <m/>
    <m/>
  </r>
  <r>
    <x v="0"/>
    <s v="[INC0792244]Tenho um Erro/Problema com o PTC - Ambiente do Aluno / AVA Sofia - Secretaria -  Vizualização de Termos e contratos"/>
    <s v="SGGS-17025"/>
    <s v="Backlog"/>
    <m/>
    <m/>
    <s v="[SGGS] PI 3/26"/>
    <m/>
    <m/>
    <m/>
    <m/>
    <m/>
    <s v="[SGGS] SP 26.3.1;[SGGS] SP 26.2.6"/>
    <m/>
    <m/>
    <m/>
    <m/>
    <m/>
    <m/>
    <m/>
    <m/>
    <m/>
    <m/>
    <m/>
    <m/>
    <m/>
    <m/>
    <m/>
    <m/>
    <m/>
    <m/>
    <s v="[Jornada Secretaria e Gestor de Unidades] Secretaria - Gestão Acadêmica"/>
    <s v="Jornada Secretaria e Gestor de Unidades"/>
    <m/>
    <m/>
    <m/>
    <m/>
    <m/>
    <m/>
    <m/>
  </r>
  <r>
    <x v="0"/>
    <s v="[INC0792210]Tenho um Erro/Problema com o PTC - Dynamics Athenas - Alocação e disponibilização de disciplinas"/>
    <s v="SGGS-17023"/>
    <s v="Backlog"/>
    <m/>
    <m/>
    <s v="[SGGS] PI 3/26"/>
    <m/>
    <m/>
    <m/>
    <m/>
    <m/>
    <s v="[SGGS] SP 26.3.1;[SGGS] SP 26.2.6"/>
    <m/>
    <m/>
    <m/>
    <m/>
    <m/>
    <m/>
    <m/>
    <m/>
    <m/>
    <m/>
    <m/>
    <m/>
    <m/>
    <m/>
    <m/>
    <m/>
    <m/>
    <m/>
    <s v="[Jornada Secretaria e Gestor de Unidades] Secretaria - Gestão Acadêmica"/>
    <s v="Jornada Secretaria e Gestor de Unidades"/>
    <m/>
    <m/>
    <m/>
    <m/>
    <m/>
    <m/>
    <m/>
  </r>
  <r>
    <x v="0"/>
    <s v="[INC0792248]Tenho um Erro/Problema com o PTC - Dynamics Athenas - Efetivação da Matrícula"/>
    <s v="SGGS-17022"/>
    <s v="Concluído"/>
    <m/>
    <m/>
    <s v="[SGGS] PI 3/26"/>
    <m/>
    <m/>
    <m/>
    <m/>
    <m/>
    <s v="[SGGS] SP 26.3.1;[SGGS] SP 26.2.6"/>
    <m/>
    <m/>
    <m/>
    <m/>
    <m/>
    <m/>
    <m/>
    <m/>
    <m/>
    <m/>
    <m/>
    <m/>
    <m/>
    <m/>
    <m/>
    <m/>
    <m/>
    <m/>
    <s v="[Jornada Secretaria e Gestor de Unidades] Secretaria - Gestão Acadêmica"/>
    <s v="Jornada Secretaria e Gestor de Unidades"/>
    <m/>
    <m/>
    <m/>
    <m/>
    <m/>
    <m/>
    <m/>
  </r>
  <r>
    <x v="0"/>
    <s v="[INC0792241]Tenho um Erro/Problema com o PTC - Dynamics Athenas - Efetivação da Matrícula"/>
    <s v="SGGS-17021"/>
    <s v="Backlog"/>
    <m/>
    <m/>
    <s v="[SGGS] PI 3/26"/>
    <m/>
    <m/>
    <m/>
    <m/>
    <m/>
    <s v="[SGGS] SP 26.3.1;[SGGS] SP 26.2.6"/>
    <m/>
    <m/>
    <m/>
    <m/>
    <m/>
    <m/>
    <m/>
    <m/>
    <m/>
    <m/>
    <m/>
    <m/>
    <m/>
    <m/>
    <m/>
    <m/>
    <m/>
    <m/>
    <s v="[Jornada Secretaria e Gestor de Unidades] Secretaria - Gestão Acadêmica"/>
    <s v="Jornada Secretaria e Gestor de Unidades"/>
    <m/>
    <m/>
    <m/>
    <m/>
    <m/>
    <m/>
    <m/>
  </r>
  <r>
    <x v="0"/>
    <s v="[INC0792192]Tenho um Erro/Problema com o PTC - Dynamics Athenas - Rematrícula"/>
    <s v="SGGS-17020"/>
    <s v="Backlog"/>
    <m/>
    <m/>
    <s v="[SGGS] PI 3/26"/>
    <m/>
    <m/>
    <m/>
    <m/>
    <m/>
    <s v="[SGGS] SP 26.3.1;[SGGS] SP 26.2.6"/>
    <m/>
    <m/>
    <m/>
    <m/>
    <m/>
    <m/>
    <m/>
    <m/>
    <m/>
    <m/>
    <m/>
    <m/>
    <m/>
    <m/>
    <m/>
    <m/>
    <m/>
    <m/>
    <s v="[Jornada Secretaria e Gestor de Unidades] Secretaria - Gestão Acadêmica"/>
    <s v="Jornada Secretaria e Gestor de Unidades"/>
    <m/>
    <m/>
    <m/>
    <m/>
    <m/>
    <m/>
    <m/>
  </r>
  <r>
    <x v="0"/>
    <s v="[INC0790433]Tenho um Erro/Problema com o PTC - Dynamics Athenas - Efetivação da Matrícula"/>
    <s v="SGGS-17018"/>
    <s v="Aceito"/>
    <m/>
    <m/>
    <s v="[SGGS] PI 3/26"/>
    <m/>
    <m/>
    <m/>
    <m/>
    <m/>
    <s v="[SGGS] SP 26.3.1;[SGGS] SP 26.2.6"/>
    <m/>
    <m/>
    <m/>
    <m/>
    <m/>
    <m/>
    <m/>
    <m/>
    <m/>
    <m/>
    <m/>
    <m/>
    <m/>
    <m/>
    <m/>
    <m/>
    <m/>
    <m/>
    <s v="[Jornada Secretaria e Gestor de Unidades] Secretaria - Gestão Acadêmica"/>
    <s v="Jornada Secretaria e Gestor de Unidades"/>
    <m/>
    <m/>
    <m/>
    <m/>
    <m/>
    <m/>
    <m/>
  </r>
  <r>
    <x v="0"/>
    <s v="[INC0791269]Tenho um Erro/Problema com o PTC - Dynamics Athenas - Efetivação da Matrícula"/>
    <s v="SGGS-17017"/>
    <s v="Backlog"/>
    <m/>
    <m/>
    <s v="[SGGS] PI 3/26"/>
    <m/>
    <m/>
    <m/>
    <m/>
    <m/>
    <s v="[SGGS] SP 26.3.1;[SGGS] SP 26.2.6"/>
    <m/>
    <m/>
    <m/>
    <m/>
    <m/>
    <m/>
    <m/>
    <m/>
    <m/>
    <m/>
    <m/>
    <m/>
    <m/>
    <m/>
    <m/>
    <m/>
    <m/>
    <m/>
    <s v="[Jornada Secretaria e Gestor de Unidades] Secretaria - Gestão Acadêmica"/>
    <s v="Jornada Secretaria e Gestor de Unidades"/>
    <m/>
    <m/>
    <m/>
    <m/>
    <m/>
    <m/>
    <m/>
  </r>
  <r>
    <x v="0"/>
    <s v="[INC0790911]Tenho um Erro/Problema com o PTC - Ingresso - Captação - Área do Candidato"/>
    <s v="SGGS-17014"/>
    <s v="Concluído"/>
    <m/>
    <m/>
    <s v="[SGGS] PI 3/26"/>
    <m/>
    <m/>
    <m/>
    <m/>
    <m/>
    <s v="[SGGS] SP 26.3.1;[SGGS] SP 26.2.6"/>
    <m/>
    <m/>
    <m/>
    <m/>
    <m/>
    <m/>
    <m/>
    <m/>
    <m/>
    <m/>
    <m/>
    <m/>
    <m/>
    <m/>
    <m/>
    <m/>
    <m/>
    <m/>
    <s v="[Jornada Secretaria e Gestor de Unidades] Secretaria - Gestão Acadêmica"/>
    <s v="Jornada Secretaria e Gestor de Unidades"/>
    <m/>
    <m/>
    <m/>
    <m/>
    <m/>
    <m/>
    <m/>
  </r>
  <r>
    <x v="0"/>
    <s v="[INC0790884]Tenho um Erro/Problema com o PTC - Dynamics Athenas - Efetivação da Matrícula"/>
    <s v="SGGS-17009"/>
    <s v="Backlog"/>
    <m/>
    <m/>
    <s v="[SGGS] PI 3/26"/>
    <m/>
    <m/>
    <m/>
    <m/>
    <m/>
    <s v="[SGGS] SP 26.3.1;[SGGS] SP 26.2.6"/>
    <m/>
    <m/>
    <m/>
    <m/>
    <m/>
    <m/>
    <m/>
    <m/>
    <m/>
    <m/>
    <m/>
    <m/>
    <m/>
    <m/>
    <m/>
    <m/>
    <m/>
    <m/>
    <s v="[Jornada Secretaria e Gestor de Unidades] Secretaria - Gestão Acadêmica"/>
    <s v="Jornada Secretaria e Gestor de Unidades"/>
    <m/>
    <m/>
    <m/>
    <m/>
    <m/>
    <m/>
    <m/>
  </r>
  <r>
    <x v="0"/>
    <s v="[INC0790384]Tenho um Erro/Problema com o PTC - Ingresso - Captação - Área do Candidato"/>
    <s v="SGGS-17008"/>
    <s v="Backlog"/>
    <m/>
    <m/>
    <s v="[SGGS] PI 3/26"/>
    <m/>
    <m/>
    <m/>
    <m/>
    <m/>
    <s v="[SGGS] SP 26.3.1;[SGGS] SP 26.2.6"/>
    <m/>
    <m/>
    <m/>
    <m/>
    <m/>
    <m/>
    <m/>
    <m/>
    <m/>
    <m/>
    <m/>
    <m/>
    <m/>
    <m/>
    <m/>
    <m/>
    <m/>
    <m/>
    <s v="[Jornada Secretaria e Gestor de Unidades] Secretaria - Gestão Acadêmica"/>
    <s v="Jornada Secretaria e Gestor de Unidades"/>
    <m/>
    <m/>
    <m/>
    <m/>
    <m/>
    <m/>
    <m/>
  </r>
  <r>
    <x v="0"/>
    <s v="[INC0790851]Tenho um Erro/Problema com o PTC - Dynamics Athenas - Documentos Acadêmicos - Serviços"/>
    <s v="SGGS-17007"/>
    <s v="Backlog"/>
    <m/>
    <m/>
    <s v="[SGGS] PI 3/26"/>
    <m/>
    <m/>
    <m/>
    <m/>
    <m/>
    <s v="[SGGS] SP 26.3.1;[SGGS] SP 26.2.6"/>
    <m/>
    <m/>
    <m/>
    <m/>
    <m/>
    <m/>
    <m/>
    <m/>
    <m/>
    <m/>
    <m/>
    <m/>
    <m/>
    <m/>
    <m/>
    <m/>
    <m/>
    <m/>
    <s v="[Jornada Secretaria e Gestor de Unidades] Secretaria - Gestão Acadêmica"/>
    <s v="Jornada Secretaria e Gestor de Unidades"/>
    <m/>
    <m/>
    <m/>
    <m/>
    <m/>
    <m/>
    <m/>
  </r>
  <r>
    <x v="0"/>
    <s v="[INC0789748]Tenho um Erro/Problema com o PTC - Ingresso - Captação - Área do Candidato"/>
    <s v="SGGS-17006"/>
    <s v="Backlog"/>
    <m/>
    <m/>
    <s v="[SGGS] PI 3/26"/>
    <m/>
    <m/>
    <m/>
    <m/>
    <m/>
    <s v="[SGGS] SP 26.3.1;[SGGS] SP 26.2.6"/>
    <m/>
    <m/>
    <m/>
    <m/>
    <m/>
    <m/>
    <m/>
    <m/>
    <m/>
    <m/>
    <m/>
    <m/>
    <m/>
    <m/>
    <m/>
    <m/>
    <m/>
    <m/>
    <s v="[Jornada Secretaria e Gestor de Unidades] Secretaria - Gestão Acadêmica"/>
    <s v="Jornada Secretaria e Gestor de Unidades"/>
    <m/>
    <m/>
    <m/>
    <m/>
    <m/>
    <m/>
    <m/>
  </r>
  <r>
    <x v="10"/>
    <s v="[Smoke Test] Evento application-test-information-available não foi consumido por Secretaria"/>
    <s v="SGGS-17005"/>
    <s v="Em Andamento"/>
    <m/>
    <m/>
    <s v="[SGGS] PI 3/26"/>
    <s v="QSTI-776"/>
    <m/>
    <m/>
    <m/>
    <m/>
    <s v="[SGGS] SP 26.3.1;[SGGS] SP 26.2.6"/>
    <m/>
    <m/>
    <m/>
    <m/>
    <m/>
    <m/>
    <m/>
    <m/>
    <m/>
    <m/>
    <m/>
    <m/>
    <m/>
    <m/>
    <m/>
    <m/>
    <m/>
    <m/>
    <s v="[Jornada Secretaria e Gestor de Unidades] Secretaria - Gestão Acadêmica"/>
    <s v="Jornada Secretaria e Gestor de Unidades"/>
    <m/>
    <m/>
    <m/>
    <m/>
    <m/>
    <m/>
    <m/>
  </r>
  <r>
    <x v="9"/>
    <s v="[SEC GA] Cutover SRD_Reenvio de eventos matrícula (created e updated)"/>
    <s v="SGGS-17001"/>
    <s v="Backlog"/>
    <m/>
    <m/>
    <s v="[SGGS] PI 3/26"/>
    <s v="ASR6-15480"/>
    <m/>
    <m/>
    <n v="1"/>
    <n v="1"/>
    <s v="[SGGS] SP 26.3.2"/>
    <m/>
    <m/>
    <m/>
    <m/>
    <m/>
    <m/>
    <m/>
    <m/>
    <m/>
    <m/>
    <m/>
    <m/>
    <m/>
    <m/>
    <m/>
    <m/>
    <m/>
    <m/>
    <s v="[Jornada Secretaria e Gestor de Unidades] Secretaria - Gestão Acadêmica"/>
    <s v="Jornada Secretaria e Gestor de Unidades"/>
    <m/>
    <m/>
    <m/>
    <m/>
    <m/>
    <m/>
    <m/>
  </r>
  <r>
    <x v="2"/>
    <s v="[SEC GA] Síncrona Mediada_Adequar o documento Histórico Escolar (novo layout)"/>
    <s v="SGGS-17000"/>
    <s v="Backlog"/>
    <m/>
    <m/>
    <s v="[SGGS] PI 3/26"/>
    <s v="APAP-10055"/>
    <m/>
    <m/>
    <n v="5"/>
    <n v="5"/>
    <s v="[SGGS] SP 26.3.5"/>
    <m/>
    <m/>
    <m/>
    <m/>
    <m/>
    <m/>
    <m/>
    <m/>
    <m/>
    <m/>
    <m/>
    <m/>
    <m/>
    <m/>
    <m/>
    <m/>
    <m/>
    <m/>
    <s v="[Jornada Secretaria e Gestor de Unidades] Secretaria - Gestão Acadêmica"/>
    <s v="Jornada Secretaria e Gestor de Unidades"/>
    <m/>
    <m/>
    <m/>
    <m/>
    <m/>
    <m/>
    <m/>
  </r>
  <r>
    <x v="2"/>
    <s v="[SEC GA] Síncrona Mediada_Adequar processo de recebimento de notas na Secretaria - Gestor de Formatura - Reprovado por Falta"/>
    <s v="SGGS-16999"/>
    <s v="Backlog"/>
    <m/>
    <m/>
    <s v="[SGGS] PI 3/26"/>
    <s v="APAP-10055"/>
    <m/>
    <m/>
    <n v="3"/>
    <n v="3"/>
    <s v="[SGGS] SP 26.3.3"/>
    <m/>
    <m/>
    <m/>
    <m/>
    <m/>
    <m/>
    <m/>
    <m/>
    <m/>
    <m/>
    <m/>
    <m/>
    <m/>
    <m/>
    <m/>
    <m/>
    <m/>
    <m/>
    <s v="[Jornada Secretaria e Gestor de Unidades] Secretaria - Gestão Acadêmica"/>
    <s v="Jornada Secretaria e Gestor de Unidades"/>
    <m/>
    <m/>
    <m/>
    <m/>
    <m/>
    <m/>
    <m/>
  </r>
  <r>
    <x v="0"/>
    <s v="[INC0790710]Tenho um Erro/Problema com o PTC - Dynamics Athenas - Efetivação da Matrícula"/>
    <s v="SGGS-16998"/>
    <s v="Backlog"/>
    <m/>
    <m/>
    <s v="[SGGS] PI 3/26"/>
    <m/>
    <m/>
    <m/>
    <m/>
    <m/>
    <s v="[SGGS] SP 26.3.1;[SGGS] SP 26.2.6"/>
    <m/>
    <m/>
    <m/>
    <m/>
    <m/>
    <m/>
    <m/>
    <m/>
    <m/>
    <m/>
    <m/>
    <m/>
    <m/>
    <m/>
    <m/>
    <m/>
    <m/>
    <m/>
    <s v="[Jornada Secretaria e Gestor de Unidades] Secretaria - Gestão Acadêmica"/>
    <s v="Jornada Secretaria e Gestor de Unidades"/>
    <m/>
    <m/>
    <m/>
    <m/>
    <m/>
    <m/>
    <m/>
  </r>
  <r>
    <x v="2"/>
    <s v="[SEC GA] Síncrona Mediada_Atualização do contrato course-connection-status-updated"/>
    <s v="SGGS-16997"/>
    <s v="Backlog"/>
    <m/>
    <m/>
    <s v="[SGGS] PI 3/26"/>
    <s v="APAP-10055"/>
    <m/>
    <m/>
    <n v="5"/>
    <n v="5"/>
    <s v="[SGGS] SP 26.3.3"/>
    <m/>
    <m/>
    <m/>
    <m/>
    <m/>
    <m/>
    <m/>
    <m/>
    <m/>
    <m/>
    <m/>
    <m/>
    <m/>
    <m/>
    <m/>
    <m/>
    <m/>
    <m/>
    <s v="[Jornada Secretaria e Gestor de Unidades] Secretaria - Gestão Acadêmica"/>
    <s v="Jornada Secretaria e Gestor de Unidades"/>
    <m/>
    <m/>
    <m/>
    <m/>
    <m/>
    <m/>
    <m/>
  </r>
  <r>
    <x v="2"/>
    <s v="[SEC GA] Mudança de regra do campo BusinessKey (atual campo Código MEC)"/>
    <s v="SGGS-16996"/>
    <s v="Backlog"/>
    <m/>
    <m/>
    <s v="[SGGS] PI 3/26"/>
    <s v="SGGS-11290"/>
    <m/>
    <m/>
    <n v="5"/>
    <n v="5"/>
    <s v="[SGGS] SP 26.3.3"/>
    <m/>
    <m/>
    <m/>
    <m/>
    <m/>
    <m/>
    <m/>
    <m/>
    <m/>
    <m/>
    <m/>
    <m/>
    <m/>
    <m/>
    <m/>
    <m/>
    <m/>
    <m/>
    <s v="[Jornada Secretaria e Gestor de Unidades] Secretaria - Gestão Acadêmica"/>
    <s v="Jornada Secretaria e Gestor de Unidades"/>
    <m/>
    <m/>
    <m/>
    <m/>
    <m/>
    <m/>
    <m/>
  </r>
  <r>
    <x v="2"/>
    <s v="[SEC GA] Criação de nova tela para relacionamento de Curso Base e Curso MEC"/>
    <s v="SGGS-16995"/>
    <s v="Backlog"/>
    <m/>
    <m/>
    <s v="[SGGS] PI 3/26"/>
    <s v="SGGS-11290"/>
    <m/>
    <m/>
    <n v="8"/>
    <n v="8"/>
    <s v="[SGGS] SP 26.3.3"/>
    <m/>
    <m/>
    <m/>
    <m/>
    <m/>
    <m/>
    <m/>
    <m/>
    <m/>
    <m/>
    <m/>
    <m/>
    <m/>
    <m/>
    <m/>
    <m/>
    <m/>
    <m/>
    <s v="[Jornada Secretaria e Gestor de Unidades] Secretaria - Gestão Acadêmica"/>
    <s v="Jornada Secretaria e Gestor de Unidades"/>
    <m/>
    <m/>
    <m/>
    <m/>
    <m/>
    <m/>
    <m/>
  </r>
  <r>
    <x v="2"/>
    <s v="[SEC GA] Atualização contrato account-teaching-institution-created"/>
    <s v="SGGS-16994"/>
    <s v="Backlog"/>
    <m/>
    <m/>
    <s v="[SGGS] PI 3/26"/>
    <s v="SGGS-11290"/>
    <m/>
    <m/>
    <n v="5"/>
    <n v="5"/>
    <s v="[SGGS] SP 26.3.4"/>
    <m/>
    <m/>
    <m/>
    <m/>
    <m/>
    <m/>
    <m/>
    <m/>
    <m/>
    <m/>
    <m/>
    <m/>
    <m/>
    <m/>
    <m/>
    <m/>
    <m/>
    <m/>
    <s v="[Jornada Secretaria e Gestor de Unidades] Secretaria - Gestão Acadêmica"/>
    <s v="Jornada Secretaria e Gestor de Unidades"/>
    <m/>
    <m/>
    <m/>
    <m/>
    <m/>
    <m/>
    <m/>
  </r>
  <r>
    <x v="9"/>
    <s v="[SEC GA] Atualizar dia da semana na matrícula"/>
    <s v="SGGS-16990"/>
    <s v="Backlog"/>
    <m/>
    <m/>
    <s v="[SGGS] PI 3/26"/>
    <s v="SGGU-5288"/>
    <m/>
    <m/>
    <n v="2"/>
    <n v="2"/>
    <s v="[SGGS] SP 26.3.1"/>
    <m/>
    <m/>
    <m/>
    <m/>
    <m/>
    <m/>
    <m/>
    <m/>
    <m/>
    <m/>
    <m/>
    <m/>
    <m/>
    <m/>
    <m/>
    <m/>
    <m/>
    <m/>
    <s v="[Jornada Secretaria e Gestor de Unidades] Secretaria - Gestão Acadêmica"/>
    <s v="Jornada Secretaria e Gestor de Unidades"/>
    <m/>
    <m/>
    <m/>
    <m/>
    <m/>
    <m/>
    <m/>
  </r>
  <r>
    <x v="2"/>
    <s v="[BKO][CRIT. Débito] Refatoração do motor de geração de documentos (PS) - integracao-contrato_Atualização contrato quotation canceled"/>
    <s v="SGGS-16988"/>
    <s v="Backlog"/>
    <m/>
    <m/>
    <s v="[SGGS] PI 3/26"/>
    <s v="JIBK-14461"/>
    <m/>
    <m/>
    <n v="3"/>
    <n v="3"/>
    <s v="[SGGS] SP 26.3.2"/>
    <m/>
    <m/>
    <m/>
    <m/>
    <m/>
    <m/>
    <m/>
    <m/>
    <m/>
    <m/>
    <m/>
    <m/>
    <m/>
    <m/>
    <m/>
    <m/>
    <m/>
    <m/>
    <s v="[Jornada Secretaria e Gestor de Unidades] Secretaria - Gestão Acadêmica"/>
    <s v="Jornada Secretaria e Gestor de Unidades"/>
    <m/>
    <m/>
    <m/>
    <m/>
    <m/>
    <m/>
    <m/>
  </r>
  <r>
    <x v="2"/>
    <s v="[BKO][CRIT. Débito] Refatoração do motor de geração de documentos (PS) - integracao-contrato_Atualização contrato quotation expired"/>
    <s v="SGGS-16987"/>
    <s v="Backlog"/>
    <m/>
    <m/>
    <s v="[SGGS] PI 3/26"/>
    <s v="JIBK-14461"/>
    <m/>
    <m/>
    <n v="3"/>
    <n v="3"/>
    <s v="[SGGS] SP 26.3.2"/>
    <m/>
    <m/>
    <m/>
    <m/>
    <m/>
    <m/>
    <m/>
    <m/>
    <m/>
    <m/>
    <m/>
    <m/>
    <m/>
    <m/>
    <m/>
    <m/>
    <m/>
    <m/>
    <s v="[Jornada Secretaria e Gestor de Unidades] Secretaria - Gestão Acadêmica"/>
    <s v="Jornada Secretaria e Gestor de Unidades"/>
    <m/>
    <m/>
    <m/>
    <m/>
    <m/>
    <m/>
    <m/>
  </r>
  <r>
    <x v="2"/>
    <s v="[BKO][CRIT. Débito] Refatoração do motor de geração de documentos (PS) - integracao-contrato_Atualização contrato payment exemption"/>
    <s v="SGGS-16986"/>
    <s v="Backlog"/>
    <m/>
    <m/>
    <s v="[SGGS] PI 3/26"/>
    <s v="JIBK-14461"/>
    <m/>
    <m/>
    <n v="3"/>
    <n v="3"/>
    <s v="[SGGS] SP 26.3.2"/>
    <m/>
    <m/>
    <m/>
    <m/>
    <m/>
    <m/>
    <m/>
    <m/>
    <m/>
    <m/>
    <m/>
    <m/>
    <m/>
    <m/>
    <m/>
    <m/>
    <m/>
    <m/>
    <s v="[Jornada Secretaria e Gestor de Unidades] Secretaria - Gestão Acadêmica"/>
    <s v="Jornada Secretaria e Gestor de Unidades"/>
    <m/>
    <m/>
    <m/>
    <m/>
    <m/>
    <m/>
    <m/>
  </r>
  <r>
    <x v="2"/>
    <s v="[BKO][CRIT. Débito] Refatoração do motor de geração de documentos (PS) - integracao-contrato_Atualização contrato payment activation"/>
    <s v="SGGS-16985"/>
    <s v="Backlog"/>
    <m/>
    <m/>
    <s v="[SGGS] PI 3/26"/>
    <s v="JIBK-14461"/>
    <m/>
    <m/>
    <n v="3"/>
    <n v="3"/>
    <s v="[SGGS] SP 26.3.1"/>
    <m/>
    <m/>
    <m/>
    <m/>
    <m/>
    <m/>
    <m/>
    <m/>
    <m/>
    <m/>
    <m/>
    <m/>
    <m/>
    <m/>
    <m/>
    <m/>
    <m/>
    <m/>
    <s v="[Jornada Secretaria e Gestor de Unidades] Secretaria - Gestão Acadêmica"/>
    <s v="Jornada Secretaria e Gestor de Unidades"/>
    <m/>
    <m/>
    <m/>
    <m/>
    <m/>
    <m/>
    <m/>
  </r>
  <r>
    <x v="9"/>
    <s v="[Refatorar Plugins] Suporte técnico do time GA para Avanade - etapa 3"/>
    <s v="SGGS-16984"/>
    <s v="Backlog"/>
    <m/>
    <m/>
    <s v="[SGGS] PI 3/26"/>
    <s v="ARTSG-185"/>
    <m/>
    <m/>
    <n v="3"/>
    <n v="3"/>
    <s v="[SGGS] SP 26.3.3"/>
    <m/>
    <m/>
    <m/>
    <m/>
    <m/>
    <m/>
    <m/>
    <m/>
    <m/>
    <m/>
    <m/>
    <m/>
    <m/>
    <m/>
    <m/>
    <m/>
    <m/>
    <m/>
    <s v="[Jornada Secretaria e Gestor de Unidades] Secretaria - Gestão Acadêmica"/>
    <s v="Jornada Secretaria e Gestor de Unidades"/>
    <m/>
    <m/>
    <m/>
    <m/>
    <m/>
    <m/>
    <m/>
  </r>
  <r>
    <x v="9"/>
    <s v="[Refatorar Plugins] Suporte técnico do time GA para Avanade - etapa 2"/>
    <s v="SGGS-16982"/>
    <s v="Backlog"/>
    <m/>
    <m/>
    <s v="[SGGS] PI 3/26"/>
    <s v="ARTSG-185"/>
    <m/>
    <m/>
    <n v="3"/>
    <n v="3"/>
    <s v="[SGGS] SP 26.3.2"/>
    <m/>
    <m/>
    <m/>
    <m/>
    <m/>
    <m/>
    <m/>
    <m/>
    <m/>
    <m/>
    <m/>
    <m/>
    <m/>
    <m/>
    <m/>
    <m/>
    <m/>
    <m/>
    <s v="[Jornada Secretaria e Gestor de Unidades] Secretaria - Gestão Acadêmica"/>
    <s v="Jornada Secretaria e Gestor de Unidades"/>
    <m/>
    <m/>
    <m/>
    <m/>
    <m/>
    <m/>
    <m/>
  </r>
  <r>
    <x v="9"/>
    <s v="[Refatorar Plugins] Suporte técnico do time GA para Avanade - etapa 1"/>
    <s v="SGGS-16981"/>
    <s v="Backlog"/>
    <m/>
    <m/>
    <s v="[SGGS] PI 3/26"/>
    <s v="ARTSG-185"/>
    <m/>
    <m/>
    <n v="3"/>
    <n v="3"/>
    <s v="[SGGS] SP 26.3.1"/>
    <m/>
    <m/>
    <m/>
    <m/>
    <m/>
    <m/>
    <m/>
    <m/>
    <m/>
    <m/>
    <m/>
    <m/>
    <m/>
    <m/>
    <m/>
    <m/>
    <m/>
    <m/>
    <s v="[Jornada Secretaria e Gestor de Unidades] Secretaria - Gestão Acadêmica"/>
    <s v="Jornada Secretaria e Gestor de Unidades"/>
    <m/>
    <m/>
    <m/>
    <m/>
    <m/>
    <m/>
    <m/>
  </r>
  <r>
    <x v="0"/>
    <s v="[INC0790299]Tenho um Erro/Problema com o PTC - Dynamics Athenas - Rematrícula"/>
    <s v="SGGS-16979"/>
    <s v="Backlog"/>
    <m/>
    <m/>
    <s v="[SGGS] PI 3/26"/>
    <m/>
    <m/>
    <m/>
    <m/>
    <m/>
    <s v="[SGGS] SP 26.3.1;[SGGS] SP 26.2.6"/>
    <m/>
    <m/>
    <m/>
    <m/>
    <m/>
    <m/>
    <m/>
    <m/>
    <m/>
    <m/>
    <m/>
    <m/>
    <m/>
    <m/>
    <m/>
    <m/>
    <m/>
    <m/>
    <s v="[Jornada Secretaria e Gestor de Unidades] Secretaria - Gestão Acadêmica"/>
    <s v="Jornada Secretaria e Gestor de Unidades"/>
    <m/>
    <m/>
    <m/>
    <m/>
    <m/>
    <m/>
    <m/>
  </r>
  <r>
    <x v="0"/>
    <s v="[INC0790144]Tenho um Erro/Problema com o PTC - Dynamics Athenas - Documentos Acadêmicos - Serviços"/>
    <s v="SGGS-16975"/>
    <s v="Backlog"/>
    <m/>
    <m/>
    <s v="[SGGS] PI 3/26"/>
    <m/>
    <m/>
    <m/>
    <m/>
    <m/>
    <s v="[SGGS] SP 26.3.1;[SGGS] SP 26.2.6"/>
    <m/>
    <m/>
    <m/>
    <m/>
    <m/>
    <m/>
    <m/>
    <m/>
    <m/>
    <m/>
    <m/>
    <m/>
    <m/>
    <m/>
    <m/>
    <m/>
    <m/>
    <m/>
    <s v="[Jornada Secretaria e Gestor de Unidades] Secretaria - Gestão Acadêmica"/>
    <s v="Jornada Secretaria e Gestor de Unidades"/>
    <m/>
    <m/>
    <m/>
    <m/>
    <m/>
    <m/>
    <m/>
  </r>
  <r>
    <x v="0"/>
    <s v="[INC0789277]Tenho um Erro/Problema com o PTC - Ambiente do Aluno / AVA Sofia - Secretaria -  Termos e contratos"/>
    <s v="SGGS-16972"/>
    <s v="Backlog"/>
    <m/>
    <m/>
    <s v="[SGGS] PI 3/26"/>
    <m/>
    <m/>
    <m/>
    <m/>
    <m/>
    <s v="[SGGS] SP 26.3.1;[SGGS] SP 26.2.6"/>
    <m/>
    <m/>
    <m/>
    <m/>
    <m/>
    <m/>
    <m/>
    <m/>
    <m/>
    <m/>
    <m/>
    <m/>
    <m/>
    <m/>
    <m/>
    <m/>
    <m/>
    <m/>
    <s v="[Jornada Secretaria e Gestor de Unidades] Secretaria - Gestão Acadêmica"/>
    <s v="Jornada Secretaria e Gestor de Unidades"/>
    <m/>
    <m/>
    <m/>
    <m/>
    <m/>
    <m/>
    <m/>
  </r>
  <r>
    <x v="0"/>
    <s v="[INC0790085]Tenho um Erro/Problema com o PTC - Dynamics Athenas - Rematrícula"/>
    <s v="SGGS-16970"/>
    <s v="Concluído"/>
    <m/>
    <m/>
    <s v="[SGGS] PI 3/26"/>
    <m/>
    <m/>
    <m/>
    <m/>
    <m/>
    <s v="[SGGS] SP 26.3.1;[SGGS] SP 26.2.6"/>
    <m/>
    <m/>
    <m/>
    <m/>
    <m/>
    <m/>
    <m/>
    <m/>
    <m/>
    <m/>
    <m/>
    <m/>
    <m/>
    <m/>
    <m/>
    <m/>
    <m/>
    <m/>
    <s v="[Jornada Secretaria e Gestor de Unidades] Secretaria - Gestão Acadêmica"/>
    <s v="Jornada Secretaria e Gestor de Unidades"/>
    <m/>
    <m/>
    <m/>
    <m/>
    <m/>
    <m/>
    <m/>
  </r>
  <r>
    <x v="0"/>
    <s v="[INC0787834]Tenho um Erro/Problema com o PTC - Backoffice Sofia - Acessos"/>
    <s v="SGGS-16969"/>
    <s v="Backlog"/>
    <m/>
    <m/>
    <s v="[SGGS] PI 3/26"/>
    <m/>
    <m/>
    <m/>
    <m/>
    <m/>
    <s v="[SGGS] SP 26.3.1;[SGGS] SP 26.2.6"/>
    <m/>
    <m/>
    <m/>
    <m/>
    <m/>
    <m/>
    <m/>
    <m/>
    <m/>
    <m/>
    <m/>
    <m/>
    <m/>
    <m/>
    <m/>
    <m/>
    <m/>
    <m/>
    <s v="[Jornada Secretaria e Gestor de Unidades] Secretaria - Gestão Acadêmica"/>
    <s v="Jornada Secretaria e Gestor de Unidades"/>
    <m/>
    <m/>
    <m/>
    <m/>
    <m/>
    <m/>
    <m/>
  </r>
  <r>
    <x v="0"/>
    <s v="[INC0789750]Tenho um Erro/Problema com o PTC - Dynamics Athenas - Rematrícula"/>
    <s v="SGGS-16966"/>
    <s v="Backlog"/>
    <m/>
    <m/>
    <s v="[SGGS] PI 3/26"/>
    <m/>
    <m/>
    <m/>
    <m/>
    <m/>
    <s v="[SGGS] SP 26.3.1;[SGGS] SP 26.2.6"/>
    <m/>
    <m/>
    <m/>
    <m/>
    <m/>
    <m/>
    <m/>
    <m/>
    <m/>
    <m/>
    <m/>
    <m/>
    <m/>
    <m/>
    <m/>
    <m/>
    <m/>
    <m/>
    <s v="[Jornada Secretaria e Gestor de Unidades] Secretaria - Gestão Acadêmica"/>
    <s v="Jornada Secretaria e Gestor de Unidades"/>
    <m/>
    <m/>
    <m/>
    <m/>
    <m/>
    <m/>
    <m/>
  </r>
  <r>
    <x v="0"/>
    <s v="[INC0789746]Tenho um Erro/Problema com o PTC - Dynamics Athenas - Efetivação da Matrícula"/>
    <s v="SGGS-16961"/>
    <s v="Backlog"/>
    <m/>
    <m/>
    <s v="[SGGS] PI 3/26"/>
    <m/>
    <m/>
    <m/>
    <m/>
    <m/>
    <s v="[SGGS] SP 26.3.1;[SGGS] SP 26.2.6"/>
    <m/>
    <m/>
    <m/>
    <m/>
    <m/>
    <m/>
    <m/>
    <m/>
    <m/>
    <m/>
    <m/>
    <m/>
    <m/>
    <m/>
    <m/>
    <m/>
    <m/>
    <m/>
    <s v="[Jornada Secretaria e Gestor de Unidades] Secretaria - Gestão Acadêmica"/>
    <s v="Jornada Secretaria e Gestor de Unidades"/>
    <m/>
    <m/>
    <m/>
    <m/>
    <m/>
    <m/>
    <m/>
  </r>
  <r>
    <x v="0"/>
    <s v="[INC0789691]Tenho um Erro/Problema com o PTC - Dynamics Athenas - Rematrícula"/>
    <s v="SGGS-16956"/>
    <s v="Backlog"/>
    <m/>
    <m/>
    <s v="[SGGS] PI 3/26"/>
    <m/>
    <m/>
    <m/>
    <m/>
    <m/>
    <s v="[SGGS] SP 26.3.1;[SGGS] SP 26.2.6"/>
    <m/>
    <m/>
    <m/>
    <m/>
    <m/>
    <m/>
    <m/>
    <m/>
    <m/>
    <m/>
    <m/>
    <m/>
    <m/>
    <m/>
    <m/>
    <m/>
    <m/>
    <m/>
    <s v="[Jornada Secretaria e Gestor de Unidades] Secretaria - Gestão Acadêmica"/>
    <s v="Jornada Secretaria e Gestor de Unidades"/>
    <m/>
    <m/>
    <m/>
    <m/>
    <m/>
    <m/>
    <m/>
  </r>
  <r>
    <x v="0"/>
    <s v="[INC0789590]Tenho um Erro/Problema com o PTC - Financeiro SAP - Rematrícula"/>
    <s v="SGGS-16949"/>
    <s v="Backlog"/>
    <m/>
    <m/>
    <s v="[SGGS] PI 3/26"/>
    <m/>
    <m/>
    <m/>
    <m/>
    <m/>
    <s v="[SGGS] SP 26.3.1;[SGGS] SP 26.2.6"/>
    <m/>
    <m/>
    <m/>
    <m/>
    <m/>
    <m/>
    <m/>
    <m/>
    <m/>
    <m/>
    <m/>
    <m/>
    <m/>
    <m/>
    <m/>
    <m/>
    <m/>
    <m/>
    <s v="[Jornada Secretaria e Gestor de Unidades] Secretaria - Gestão Acadêmica"/>
    <s v="Jornada Secretaria e Gestor de Unidades"/>
    <m/>
    <m/>
    <m/>
    <m/>
    <m/>
    <m/>
    <m/>
  </r>
  <r>
    <x v="0"/>
    <s v="[INC0789620]Tenho um Erro/Problema com o PTC - Dynamics Athenas - Instabilidade Sistêmica no Dynamics"/>
    <s v="SGGS-16948"/>
    <s v="Backlog"/>
    <m/>
    <m/>
    <s v="[SGGS] PI 3/26"/>
    <m/>
    <m/>
    <m/>
    <m/>
    <m/>
    <s v="[SGGS] SP 26.3.1;[SGGS] SP 26.2.6"/>
    <m/>
    <m/>
    <m/>
    <m/>
    <m/>
    <m/>
    <m/>
    <m/>
    <m/>
    <m/>
    <m/>
    <m/>
    <m/>
    <m/>
    <m/>
    <m/>
    <m/>
    <m/>
    <s v="[Jornada Secretaria e Gestor de Unidades] Secretaria - Gestão Acadêmica"/>
    <s v="Jornada Secretaria e Gestor de Unidades"/>
    <m/>
    <m/>
    <m/>
    <m/>
    <m/>
    <m/>
    <m/>
  </r>
  <r>
    <x v="0"/>
    <s v="[INC0789643]Tenho um Erro/Problema com o PTC - Dynamics Athenas - Efetivação da Matrícula"/>
    <s v="SGGS-16947"/>
    <s v="Backlog"/>
    <m/>
    <m/>
    <s v="[SGGS] PI 3/26"/>
    <m/>
    <m/>
    <m/>
    <m/>
    <m/>
    <s v="[SGGS] SP 26.3.1;[SGGS] SP 26.2.6"/>
    <m/>
    <m/>
    <m/>
    <m/>
    <m/>
    <m/>
    <m/>
    <m/>
    <m/>
    <m/>
    <m/>
    <m/>
    <m/>
    <m/>
    <m/>
    <m/>
    <m/>
    <m/>
    <s v="[Jornada Secretaria e Gestor de Unidades] Secretaria - Gestão Acadêmica"/>
    <s v="Jornada Secretaria e Gestor de Unidades"/>
    <m/>
    <m/>
    <m/>
    <m/>
    <m/>
    <m/>
    <m/>
  </r>
  <r>
    <x v="0"/>
    <s v="[INC0789631]Tenho um Erro/Problema com o PTC - Dynamics Athenas - Efetivação da Matrícula"/>
    <s v="SGGS-16946"/>
    <s v="Backlog"/>
    <m/>
    <m/>
    <s v="[SGGS] PI 3/26"/>
    <m/>
    <m/>
    <m/>
    <m/>
    <m/>
    <s v="[SGGS] SP 26.3.1;[SGGS] SP 26.2.6"/>
    <m/>
    <m/>
    <m/>
    <m/>
    <m/>
    <m/>
    <m/>
    <m/>
    <m/>
    <m/>
    <m/>
    <m/>
    <m/>
    <m/>
    <m/>
    <m/>
    <m/>
    <m/>
    <s v="[Jornada Secretaria e Gestor de Unidades] Secretaria - Gestão Acadêmica"/>
    <s v="Jornada Secretaria e Gestor de Unidades"/>
    <m/>
    <m/>
    <m/>
    <m/>
    <m/>
    <m/>
    <m/>
  </r>
  <r>
    <x v="0"/>
    <s v="[INC0789591]Tenho um Erro/Problema com o PTC - Dynamics Athenas - Efetivação da Matrícula"/>
    <s v="SGGS-16945"/>
    <s v="Backlog"/>
    <m/>
    <m/>
    <s v="[SGGS] PI 3/26"/>
    <m/>
    <m/>
    <m/>
    <m/>
    <m/>
    <s v="[SGGS] SP 26.3.1;[SGGS] SP 26.2.6"/>
    <m/>
    <m/>
    <m/>
    <m/>
    <m/>
    <m/>
    <m/>
    <m/>
    <m/>
    <m/>
    <m/>
    <m/>
    <m/>
    <m/>
    <m/>
    <m/>
    <m/>
    <m/>
    <s v="[Jornada Secretaria e Gestor de Unidades] Secretaria - Gestão Acadêmica"/>
    <s v="Jornada Secretaria e Gestor de Unidades"/>
    <m/>
    <m/>
    <m/>
    <m/>
    <m/>
    <m/>
    <m/>
  </r>
  <r>
    <x v="0"/>
    <s v="[INC0789585]Tenho um Erro/Problema com o PTC - Dynamics Athenas - Efetivação da Matrícula"/>
    <s v="SGGS-16944"/>
    <s v="Backlog"/>
    <m/>
    <m/>
    <s v="[SGGS] PI 3/26"/>
    <m/>
    <m/>
    <m/>
    <m/>
    <m/>
    <s v="[SGGS] SP 26.3.1;[SGGS] SP 26.2.6"/>
    <m/>
    <m/>
    <m/>
    <m/>
    <m/>
    <m/>
    <m/>
    <m/>
    <m/>
    <m/>
    <m/>
    <m/>
    <m/>
    <m/>
    <m/>
    <m/>
    <m/>
    <m/>
    <s v="[Jornada Secretaria e Gestor de Unidades] Secretaria - Gestão Acadêmica"/>
    <s v="Jornada Secretaria e Gestor de Unidades"/>
    <m/>
    <m/>
    <m/>
    <m/>
    <m/>
    <m/>
    <m/>
  </r>
  <r>
    <x v="2"/>
    <s v="Adequação dos flows para permitir CNPJ alfanúmerico - parte 2"/>
    <s v="SGGS-16943"/>
    <s v="Backlog"/>
    <m/>
    <m/>
    <s v="[SGGS] PI 3/26"/>
    <s v="ARTSG-313"/>
    <m/>
    <m/>
    <n v="8"/>
    <n v="8"/>
    <s v="[SGGS] SP 26.3.2"/>
    <m/>
    <m/>
    <m/>
    <m/>
    <m/>
    <m/>
    <m/>
    <m/>
    <m/>
    <m/>
    <m/>
    <m/>
    <m/>
    <m/>
    <m/>
    <m/>
    <m/>
    <m/>
    <s v="[Jornada Secretaria e Gestor de Unidades] Secretaria - Gestão Acadêmica"/>
    <s v="Jornada Secretaria e Gestor de Unidades"/>
    <m/>
    <m/>
    <m/>
    <m/>
    <m/>
    <m/>
    <m/>
  </r>
  <r>
    <x v="2"/>
    <s v="Adequação dos flows para permitir CNPJ alfanúmerico - parte 1"/>
    <s v="SGGS-16942"/>
    <s v="Backlog"/>
    <m/>
    <m/>
    <s v="[SGGS] PI 3/26"/>
    <s v="ARTSG-313"/>
    <m/>
    <m/>
    <n v="8"/>
    <n v="8"/>
    <s v="[SGGS] SP 26.3.2"/>
    <m/>
    <m/>
    <m/>
    <m/>
    <m/>
    <m/>
    <m/>
    <m/>
    <m/>
    <m/>
    <m/>
    <m/>
    <m/>
    <m/>
    <m/>
    <m/>
    <m/>
    <m/>
    <s v="[Jornada Secretaria e Gestor de Unidades] Secretaria - Gestão Acadêmica"/>
    <s v="Jornada Secretaria e Gestor de Unidades"/>
    <m/>
    <m/>
    <m/>
    <m/>
    <m/>
    <m/>
    <m/>
  </r>
  <r>
    <x v="6"/>
    <s v="[SEC GA] Exploratório Mudança CNPJ Alfanúmerico"/>
    <s v="SGGS-16941"/>
    <s v="Backlog"/>
    <m/>
    <m/>
    <s v="[SGGS] PI 3/26"/>
    <s v="ARTSG-313"/>
    <m/>
    <m/>
    <n v="2"/>
    <n v="2"/>
    <s v="[SGGS] SP 26.3.1"/>
    <m/>
    <m/>
    <m/>
    <m/>
    <m/>
    <m/>
    <m/>
    <m/>
    <m/>
    <m/>
    <m/>
    <m/>
    <m/>
    <m/>
    <m/>
    <m/>
    <m/>
    <m/>
    <s v="[Jornada Secretaria e Gestor de Unidades] Secretaria - Gestão Acadêmica"/>
    <s v="Jornada Secretaria e Gestor de Unidades"/>
    <m/>
    <m/>
    <m/>
    <m/>
    <m/>
    <m/>
    <m/>
  </r>
  <r>
    <x v="0"/>
    <s v="[INC0789550]Tenho um Erro/Problema com o PTC - Dynamics Athenas - Efetivação da Matrícula"/>
    <s v="SGGS-16938"/>
    <s v="Backlog"/>
    <m/>
    <m/>
    <s v="[SGGS] PI 3/26"/>
    <m/>
    <m/>
    <m/>
    <m/>
    <m/>
    <s v="[SGGS] SP 26.3.1;[SGGS] SP 26.2.6"/>
    <m/>
    <m/>
    <m/>
    <m/>
    <m/>
    <m/>
    <m/>
    <m/>
    <m/>
    <m/>
    <m/>
    <m/>
    <m/>
    <m/>
    <m/>
    <m/>
    <m/>
    <m/>
    <s v="[Jornada Secretaria e Gestor de Unidades] Secretaria - Gestão Acadêmica"/>
    <s v="Jornada Secretaria e Gestor de Unidades"/>
    <m/>
    <m/>
    <m/>
    <m/>
    <m/>
    <m/>
    <m/>
  </r>
  <r>
    <x v="0"/>
    <s v="[INC0788495]Tenho um Erro/Problema com o PTC - Ambiente do Aluno / AVA Sofia - Secretaria -  Termos e contratos"/>
    <s v="SGGS-16931"/>
    <s v="Backlog"/>
    <m/>
    <m/>
    <s v="[SGGS] PI 3/26"/>
    <m/>
    <m/>
    <m/>
    <m/>
    <m/>
    <s v="[SGGS] SP 26.3.1;[SGGS] SP 26.2.6"/>
    <m/>
    <m/>
    <m/>
    <m/>
    <m/>
    <m/>
    <m/>
    <m/>
    <m/>
    <m/>
    <m/>
    <m/>
    <m/>
    <m/>
    <m/>
    <m/>
    <m/>
    <m/>
    <s v="[Jornada Secretaria e Gestor de Unidades] Secretaria - Gestão Acadêmica"/>
    <s v="Jornada Secretaria e Gestor de Unidades"/>
    <m/>
    <m/>
    <m/>
    <m/>
    <m/>
    <m/>
    <m/>
  </r>
  <r>
    <x v="0"/>
    <s v="[INC0789035]Tenho um Erro/Problema com o PTC - Ambiente do Aluno / AVA Sofia - Secretaria -  Termos e contratos"/>
    <s v="SGGS-16924"/>
    <s v="Backlog"/>
    <m/>
    <m/>
    <s v="[SGGS] PI 3/26"/>
    <m/>
    <m/>
    <m/>
    <m/>
    <m/>
    <s v="[SGGS] SP 26.3.1;[SGGS] SP 26.2.6"/>
    <m/>
    <m/>
    <m/>
    <m/>
    <m/>
    <m/>
    <m/>
    <m/>
    <m/>
    <m/>
    <m/>
    <m/>
    <m/>
    <m/>
    <m/>
    <m/>
    <m/>
    <m/>
    <s v="[Jornada Secretaria e Gestor de Unidades] Secretaria - Gestão Acadêmica"/>
    <s v="Jornada Secretaria e Gestor de Unidades"/>
    <m/>
    <m/>
    <m/>
    <m/>
    <m/>
    <m/>
    <m/>
  </r>
  <r>
    <x v="0"/>
    <s v="[INC0789290]Tenho um Erro/Problema com o PTC - Dynamics Athenas - Efetivação da Matrícula"/>
    <s v="SGGS-16923"/>
    <s v="Backlog"/>
    <m/>
    <m/>
    <s v="[SGGS] PI 3/26"/>
    <m/>
    <m/>
    <m/>
    <m/>
    <m/>
    <s v="[SGGS] SP 26.3.1;[SGGS] SP 26.2.6"/>
    <m/>
    <m/>
    <m/>
    <m/>
    <m/>
    <m/>
    <m/>
    <m/>
    <m/>
    <m/>
    <m/>
    <m/>
    <m/>
    <m/>
    <m/>
    <m/>
    <m/>
    <m/>
    <s v="[Jornada Secretaria e Gestor de Unidades] Secretaria - Gestão Acadêmica"/>
    <s v="Jornada Secretaria e Gestor de Unidades"/>
    <m/>
    <m/>
    <m/>
    <m/>
    <m/>
    <m/>
    <m/>
  </r>
  <r>
    <x v="0"/>
    <s v="[INC0789242]Tenho um Erro/Problema com o PTC - Dynamics Athenas - Rematrícula"/>
    <s v="SGGS-16919"/>
    <s v="Backlog"/>
    <m/>
    <m/>
    <s v="[SGGS] PI 3/26"/>
    <m/>
    <m/>
    <m/>
    <m/>
    <m/>
    <s v="[SGGS] SP 26.3.1;[SGGS] SP 26.2.6"/>
    <m/>
    <m/>
    <m/>
    <m/>
    <m/>
    <m/>
    <m/>
    <m/>
    <m/>
    <m/>
    <m/>
    <m/>
    <m/>
    <m/>
    <m/>
    <m/>
    <m/>
    <m/>
    <s v="[Jornada Secretaria e Gestor de Unidades] Secretaria - Gestão Acadêmica"/>
    <s v="Jornada Secretaria e Gestor de Unidades"/>
    <m/>
    <m/>
    <m/>
    <m/>
    <m/>
    <m/>
    <m/>
  </r>
  <r>
    <x v="0"/>
    <s v="[INC0789121]Tenho um Erro/Problema com o PTC - Dynamics Athenas - Instabilidade Sistêmica no Dynamics"/>
    <s v="SGGS-16915"/>
    <s v="Backlog"/>
    <m/>
    <m/>
    <s v="[SGGS] PI 3/26"/>
    <m/>
    <m/>
    <m/>
    <m/>
    <m/>
    <s v="[SGGS] SP 26.3.1;[SGGS] SP 26.2.6"/>
    <m/>
    <m/>
    <m/>
    <m/>
    <m/>
    <m/>
    <m/>
    <m/>
    <m/>
    <m/>
    <m/>
    <m/>
    <m/>
    <m/>
    <m/>
    <m/>
    <m/>
    <m/>
    <s v="[Jornada Secretaria e Gestor de Unidades] Secretaria - Gestão Acadêmica"/>
    <s v="Jornada Secretaria e Gestor de Unidades"/>
    <m/>
    <m/>
    <m/>
    <m/>
    <m/>
    <m/>
    <m/>
  </r>
  <r>
    <x v="0"/>
    <s v="[INC0789119]Tenho um Erro/Problema com o PTC - Dynamics Athenas - Instabilidade Sistêmica no Dynamics"/>
    <s v="SGGS-16914"/>
    <s v="Backlog"/>
    <m/>
    <m/>
    <s v="[SGGS] PI 3/26"/>
    <m/>
    <m/>
    <m/>
    <m/>
    <m/>
    <s v="[SGGS] SP 26.3.1;[SGGS] SP 26.2.6"/>
    <m/>
    <m/>
    <m/>
    <m/>
    <m/>
    <m/>
    <m/>
    <m/>
    <m/>
    <m/>
    <m/>
    <m/>
    <m/>
    <m/>
    <m/>
    <m/>
    <m/>
    <m/>
    <s v="[Jornada Secretaria e Gestor de Unidades] Secretaria - Gestão Acadêmica"/>
    <s v="Jornada Secretaria e Gestor de Unidades"/>
    <m/>
    <m/>
    <m/>
    <m/>
    <m/>
    <m/>
    <m/>
  </r>
  <r>
    <x v="0"/>
    <s v="[INC0789116]Tenho um Erro/Problema com o PTC - Dynamics Athenas - Instabilidade Sistêmica no Dynamics"/>
    <s v="SGGS-16913"/>
    <s v="Backlog"/>
    <m/>
    <m/>
    <s v="[SGGS] PI 3/26"/>
    <m/>
    <m/>
    <m/>
    <m/>
    <m/>
    <s v="[SGGS] SP 26.3.1;[SGGS] SP 26.2.6"/>
    <m/>
    <m/>
    <m/>
    <m/>
    <m/>
    <m/>
    <m/>
    <m/>
    <m/>
    <m/>
    <m/>
    <m/>
    <m/>
    <m/>
    <m/>
    <m/>
    <m/>
    <m/>
    <s v="[Jornada Secretaria e Gestor de Unidades] Secretaria - Gestão Acadêmica"/>
    <s v="Jornada Secretaria e Gestor de Unidades"/>
    <m/>
    <m/>
    <m/>
    <m/>
    <m/>
    <m/>
    <m/>
  </r>
  <r>
    <x v="0"/>
    <s v="[INC0789047]Tenho um Erro/Problema com o PTC - Dynamics Athenas - Efetivação da Matrícula"/>
    <s v="SGGS-16912"/>
    <s v="Backlog"/>
    <m/>
    <m/>
    <s v="[SGGS] PI 3/26"/>
    <m/>
    <m/>
    <m/>
    <m/>
    <m/>
    <s v="[SGGS] SP 26.3.1;[SGGS] SP 26.2.6"/>
    <m/>
    <m/>
    <m/>
    <m/>
    <m/>
    <m/>
    <m/>
    <m/>
    <m/>
    <m/>
    <m/>
    <m/>
    <m/>
    <m/>
    <m/>
    <m/>
    <m/>
    <m/>
    <s v="[Jornada Secretaria e Gestor de Unidades] Secretaria - Gestão Acadêmica"/>
    <s v="Jornada Secretaria e Gestor de Unidades"/>
    <m/>
    <m/>
    <m/>
    <m/>
    <m/>
    <m/>
    <m/>
  </r>
  <r>
    <x v="0"/>
    <s v="[INC0789175]Tenho um Erro/Problema com o PTC - Dynamics Athenas - Rematrícula"/>
    <s v="SGGS-16911"/>
    <s v="Backlog"/>
    <m/>
    <m/>
    <s v="[SGGS] PI 3/26"/>
    <m/>
    <m/>
    <m/>
    <m/>
    <m/>
    <s v="[SGGS] SP 26.3.1;[SGGS] SP 26.2.6"/>
    <m/>
    <m/>
    <m/>
    <m/>
    <m/>
    <m/>
    <m/>
    <m/>
    <m/>
    <m/>
    <m/>
    <m/>
    <m/>
    <m/>
    <m/>
    <m/>
    <m/>
    <m/>
    <s v="[Jornada Secretaria e Gestor de Unidades] Secretaria - Gestão Acadêmica"/>
    <s v="Jornada Secretaria e Gestor de Unidades"/>
    <m/>
    <m/>
    <m/>
    <m/>
    <m/>
    <m/>
    <m/>
  </r>
  <r>
    <x v="0"/>
    <s v="[INC0788973]Tenho um Erro/Problema com o Sistema Colaborar - Ingresso"/>
    <s v="SGGS-16910"/>
    <s v="Backlog"/>
    <m/>
    <m/>
    <s v="[SGGS] PI 3/26"/>
    <m/>
    <m/>
    <m/>
    <m/>
    <m/>
    <s v="[SGGS] SP 26.3.1;[SGGS] SP 26.2.6"/>
    <m/>
    <m/>
    <m/>
    <m/>
    <m/>
    <m/>
    <m/>
    <m/>
    <m/>
    <m/>
    <m/>
    <m/>
    <m/>
    <m/>
    <m/>
    <m/>
    <m/>
    <m/>
    <s v="[Jornada Secretaria e Gestor de Unidades] Secretaria - Gestão Acadêmica"/>
    <s v="Jornada Secretaria e Gestor de Unidades"/>
    <m/>
    <m/>
    <m/>
    <m/>
    <m/>
    <m/>
    <m/>
  </r>
  <r>
    <x v="0"/>
    <s v="[INC0789145]Tenho um Erro/Problema com o PTC - Dynamics Athenas - Efetivação da Matrícula"/>
    <s v="SGGS-16908"/>
    <s v="Backlog"/>
    <m/>
    <m/>
    <s v="[SGGS] PI 3/26"/>
    <m/>
    <m/>
    <m/>
    <m/>
    <m/>
    <s v="[SGGS] SP 26.3.1;[SGGS] SP 26.2.6"/>
    <m/>
    <m/>
    <m/>
    <m/>
    <m/>
    <m/>
    <m/>
    <m/>
    <m/>
    <m/>
    <m/>
    <m/>
    <m/>
    <m/>
    <m/>
    <m/>
    <m/>
    <m/>
    <s v="[Jornada Secretaria e Gestor de Unidades] Secretaria - Gestão Acadêmica"/>
    <s v="Jornada Secretaria e Gestor de Unidades"/>
    <m/>
    <m/>
    <m/>
    <m/>
    <m/>
    <m/>
    <m/>
  </r>
  <r>
    <x v="1"/>
    <s v="[Athenas][SEC][GA] Redefinição de regras e solução do processo de Rematrícula_Teste Integrado"/>
    <s v="SGGS-16906"/>
    <s v="Aceito"/>
    <m/>
    <m/>
    <s v="[SGGS] PI 3/26"/>
    <s v="ARTPT-710"/>
    <m/>
    <m/>
    <n v="1"/>
    <n v="1"/>
    <s v="[SGGS] SP 26.3.1;[SGGS] SP 26.2.6"/>
    <m/>
    <m/>
    <m/>
    <m/>
    <m/>
    <m/>
    <m/>
    <m/>
    <m/>
    <m/>
    <m/>
    <m/>
    <m/>
    <m/>
    <m/>
    <m/>
    <m/>
    <m/>
    <s v="[Jornada Secretaria e Gestor de Unidades] Secretaria - Gestão Acadêmica"/>
    <s v="Jornada Secretaria e Gestor de Unidades"/>
    <m/>
    <m/>
    <m/>
    <m/>
    <m/>
    <m/>
    <m/>
  </r>
  <r>
    <x v="0"/>
    <s v="[INC0788474]Tenho um Erro/Problema com o PTC - Dynamics Athenas - Instabilidade Sistêmica no Dynamics"/>
    <s v="SGGS-16889"/>
    <s v="Backlog"/>
    <m/>
    <m/>
    <s v="[SGGS] PI 3/26"/>
    <m/>
    <m/>
    <m/>
    <m/>
    <m/>
    <s v="[SGGS] SP 26.3.1;[SGGS] SP 26.2.6;[SGGS] SP 26.2.5"/>
    <m/>
    <m/>
    <m/>
    <m/>
    <m/>
    <m/>
    <m/>
    <m/>
    <m/>
    <m/>
    <m/>
    <m/>
    <m/>
    <m/>
    <m/>
    <m/>
    <m/>
    <m/>
    <s v="[Jornada Secretaria e Gestor de Unidades] Secretaria - Gestão Acadêmica"/>
    <s v="Jornada Secretaria e Gestor de Unidades"/>
    <m/>
    <m/>
    <m/>
    <m/>
    <m/>
    <m/>
    <m/>
  </r>
  <r>
    <x v="0"/>
    <s v="[INC0788239]Tenho um Erro/Problema com o PTC - Financeiro SAP - Rematrícula"/>
    <s v="SGGS-16888"/>
    <s v="Backlog"/>
    <m/>
    <m/>
    <s v="[SGGS] PI 3/26"/>
    <m/>
    <m/>
    <m/>
    <m/>
    <m/>
    <s v="[SGGS] SP 26.3.1;[SGGS] SP 26.2.6;[SGGS] SP 26.2.5"/>
    <m/>
    <m/>
    <m/>
    <m/>
    <m/>
    <m/>
    <m/>
    <m/>
    <m/>
    <m/>
    <m/>
    <m/>
    <m/>
    <m/>
    <m/>
    <m/>
    <m/>
    <m/>
    <s v="[Jornada Secretaria e Gestor de Unidades] Secretaria - Gestão Acadêmica"/>
    <s v="Jornada Secretaria e Gestor de Unidades"/>
    <m/>
    <m/>
    <m/>
    <m/>
    <m/>
    <m/>
    <m/>
  </r>
  <r>
    <x v="0"/>
    <s v="[INC0788473]Tenho um Erro/Problema com o PTC - Dynamics Athenas - Efetivação da Matrícula"/>
    <s v="SGGS-16887"/>
    <s v="Em Andamento"/>
    <m/>
    <m/>
    <s v="[SGGS] PI 3/26"/>
    <m/>
    <m/>
    <m/>
    <m/>
    <m/>
    <s v="[SGGS] SP 26.3.1;[SGGS] SP 26.2.6"/>
    <m/>
    <m/>
    <m/>
    <m/>
    <m/>
    <m/>
    <m/>
    <m/>
    <m/>
    <m/>
    <m/>
    <m/>
    <m/>
    <m/>
    <m/>
    <m/>
    <m/>
    <m/>
    <s v="[Jornada Secretaria e Gestor de Unidades] Secretaria - Gestão Acadêmica"/>
    <s v="Jornada Secretaria e Gestor de Unidades"/>
    <m/>
    <m/>
    <m/>
    <m/>
    <m/>
    <m/>
    <m/>
  </r>
  <r>
    <x v="0"/>
    <s v="[INC0788262]Tenho um Erro/Problema com o PTC - Dynamics Athenas - Efetivação da Matrícula"/>
    <s v="SGGS-16881"/>
    <s v="Em Andamento"/>
    <m/>
    <m/>
    <s v="[SGGS] PI 3/26"/>
    <m/>
    <m/>
    <m/>
    <m/>
    <m/>
    <s v="[SGGS] SP 26.3.1;[SGGS] SP 26.2.6"/>
    <m/>
    <m/>
    <m/>
    <m/>
    <m/>
    <m/>
    <m/>
    <m/>
    <m/>
    <m/>
    <m/>
    <m/>
    <m/>
    <m/>
    <m/>
    <m/>
    <m/>
    <m/>
    <s v="[Jornada Secretaria e Gestor de Unidades] Secretaria - Gestão Acadêmica"/>
    <s v="Jornada Secretaria e Gestor de Unidades"/>
    <m/>
    <m/>
    <m/>
    <m/>
    <m/>
    <m/>
    <m/>
  </r>
  <r>
    <x v="0"/>
    <s v="[INC0787898]Tenho um Erro/Problema com o PTC - Ambiente do Aluno / AVA Sofia - Secretaria -  Termos e contratos"/>
    <s v="SGGS-16880"/>
    <s v="Backlog"/>
    <m/>
    <m/>
    <s v="[SGGS] PI 3/26"/>
    <m/>
    <m/>
    <m/>
    <m/>
    <m/>
    <s v="[SGGS] SP 26.3.1;[SGGS] SP 26.2.6;[SGGS] SP 26.2.5"/>
    <m/>
    <m/>
    <m/>
    <m/>
    <m/>
    <m/>
    <m/>
    <m/>
    <m/>
    <m/>
    <m/>
    <m/>
    <m/>
    <m/>
    <m/>
    <m/>
    <m/>
    <m/>
    <s v="[Jornada Secretaria e Gestor de Unidades] Secretaria - Gestão Acadêmica"/>
    <s v="Jornada Secretaria e Gestor de Unidades"/>
    <m/>
    <m/>
    <m/>
    <m/>
    <m/>
    <m/>
    <m/>
  </r>
  <r>
    <x v="0"/>
    <s v="[INC0787897]Tenho um Erro/Problema com o PTC - Ambiente do Aluno / AVA Sofia - Secretaria -  Termos e contratos"/>
    <s v="SGGS-16879"/>
    <s v="Backlog"/>
    <m/>
    <m/>
    <s v="[SGGS] PI 3/26"/>
    <m/>
    <m/>
    <m/>
    <m/>
    <m/>
    <s v="[SGGS] SP 26.3.1;[SGGS] SP 26.2.6;[SGGS] SP 26.2.5"/>
    <m/>
    <m/>
    <m/>
    <m/>
    <m/>
    <m/>
    <m/>
    <m/>
    <m/>
    <m/>
    <m/>
    <m/>
    <m/>
    <m/>
    <m/>
    <m/>
    <m/>
    <m/>
    <s v="[Jornada Secretaria e Gestor de Unidades] Secretaria - Gestão Acadêmica"/>
    <s v="Jornada Secretaria e Gestor de Unidades"/>
    <m/>
    <m/>
    <m/>
    <m/>
    <m/>
    <m/>
    <m/>
  </r>
  <r>
    <x v="0"/>
    <s v="[INC0787876]Tenho um Erro/Problema com o PTC - Ambiente do Aluno / AVA Sofia - Secretaria -  Termos e contratos"/>
    <s v="SGGS-16878"/>
    <s v="Backlog"/>
    <m/>
    <m/>
    <s v="[SGGS] PI 3/26"/>
    <m/>
    <m/>
    <m/>
    <m/>
    <m/>
    <s v="[SGGS] SP 26.3.1;[SGGS] SP 26.2.6;[SGGS] SP 26.2.5"/>
    <m/>
    <m/>
    <m/>
    <m/>
    <m/>
    <m/>
    <m/>
    <m/>
    <m/>
    <m/>
    <m/>
    <m/>
    <m/>
    <m/>
    <m/>
    <m/>
    <m/>
    <m/>
    <s v="[Jornada Secretaria e Gestor de Unidades] Secretaria - Gestão Acadêmica"/>
    <s v="Jornada Secretaria e Gestor de Unidades"/>
    <m/>
    <m/>
    <m/>
    <m/>
    <m/>
    <m/>
    <m/>
  </r>
  <r>
    <x v="0"/>
    <s v="[INC0787989]Tenho um Erro/Problema com o PTC - Ambiente do Aluno / AVA Sofia - Secretaria -  Termos e contratos"/>
    <s v="SGGS-16876"/>
    <s v="Backlog"/>
    <m/>
    <m/>
    <s v="[SGGS] PI 3/26"/>
    <m/>
    <m/>
    <m/>
    <m/>
    <m/>
    <s v="[SGGS] SP 26.3.1;[SGGS] SP 26.2.6;[SGGS] SP 26.2.5"/>
    <m/>
    <m/>
    <m/>
    <m/>
    <m/>
    <m/>
    <m/>
    <m/>
    <m/>
    <m/>
    <m/>
    <m/>
    <m/>
    <m/>
    <m/>
    <m/>
    <m/>
    <m/>
    <s v="[Jornada Secretaria e Gestor de Unidades] Secretaria - Gestão Acadêmica"/>
    <s v="Jornada Secretaria e Gestor de Unidades"/>
    <m/>
    <m/>
    <m/>
    <m/>
    <m/>
    <m/>
    <m/>
  </r>
  <r>
    <x v="0"/>
    <s v="[INC0786680]Tenho um Erro/Problema com o PTC - Ambiente do Aluno / AVA Sofia - Secretaria -  Termos e contratos"/>
    <s v="SGGS-16873"/>
    <s v="Backlog"/>
    <m/>
    <m/>
    <s v="[SGGS] PI 3/26"/>
    <m/>
    <m/>
    <m/>
    <m/>
    <m/>
    <s v="[SGGS] SP 26.3.1;[SGGS] SP 26.2.6;[SGGS] SP 26.2.5"/>
    <m/>
    <m/>
    <m/>
    <m/>
    <m/>
    <m/>
    <m/>
    <m/>
    <m/>
    <m/>
    <m/>
    <m/>
    <m/>
    <m/>
    <m/>
    <m/>
    <m/>
    <m/>
    <s v="[Jornada Secretaria e Gestor de Unidades] Secretaria - Gestão Acadêmica"/>
    <s v="Jornada Secretaria e Gestor de Unidades"/>
    <m/>
    <m/>
    <m/>
    <m/>
    <m/>
    <m/>
    <m/>
  </r>
  <r>
    <x v="0"/>
    <s v="[INC0786670]Tenho um Erro/Problema com o PTC - Ambiente do Aluno / AVA Sofia - Secretaria -  Termos e contratos"/>
    <s v="SGGS-16872"/>
    <s v="Backlog"/>
    <m/>
    <m/>
    <s v="[SGGS] PI 3/26"/>
    <m/>
    <m/>
    <m/>
    <m/>
    <m/>
    <s v="[SGGS] SP 26.3.1;[SGGS] SP 26.2.6;[SGGS] SP 26.2.5"/>
    <m/>
    <m/>
    <m/>
    <m/>
    <m/>
    <m/>
    <m/>
    <m/>
    <m/>
    <m/>
    <m/>
    <m/>
    <m/>
    <m/>
    <m/>
    <m/>
    <m/>
    <m/>
    <s v="[Jornada Secretaria e Gestor de Unidades] Secretaria - Gestão Acadêmica"/>
    <s v="Jornada Secretaria e Gestor de Unidades"/>
    <m/>
    <m/>
    <m/>
    <m/>
    <m/>
    <m/>
    <m/>
  </r>
  <r>
    <x v="0"/>
    <s v="[INC0786661]Tenho um Erro/Problema com o PTC - Ambiente do Aluno / AVA Sofia - Secretaria -  Termos e contratos"/>
    <s v="SGGS-16871"/>
    <s v="Backlog"/>
    <m/>
    <m/>
    <s v="[SGGS] PI 3/26"/>
    <m/>
    <m/>
    <m/>
    <m/>
    <m/>
    <s v="[SGGS] SP 26.3.1;[SGGS] SP 26.2.6;[SGGS] SP 26.2.5"/>
    <m/>
    <m/>
    <m/>
    <m/>
    <m/>
    <m/>
    <m/>
    <m/>
    <m/>
    <m/>
    <m/>
    <m/>
    <m/>
    <m/>
    <m/>
    <m/>
    <m/>
    <m/>
    <s v="[Jornada Secretaria e Gestor de Unidades] Secretaria - Gestão Acadêmica"/>
    <s v="Jornada Secretaria e Gestor de Unidades"/>
    <m/>
    <m/>
    <m/>
    <m/>
    <m/>
    <m/>
    <m/>
  </r>
  <r>
    <x v="0"/>
    <s v="[INC0786428]Tenho um Erro/Problema com o PTC - Ambiente do Aluno / AVA Sofia - Secretaria -  Termos e contratos"/>
    <s v="SGGS-16870"/>
    <s v="Backlog"/>
    <m/>
    <m/>
    <s v="[SGGS] PI 3/26"/>
    <m/>
    <m/>
    <m/>
    <m/>
    <m/>
    <s v="[SGGS] SP 26.3.1;[SGGS] SP 26.2.6;[SGGS] SP 26.2.5"/>
    <m/>
    <m/>
    <m/>
    <m/>
    <m/>
    <m/>
    <m/>
    <m/>
    <m/>
    <m/>
    <m/>
    <m/>
    <m/>
    <m/>
    <m/>
    <m/>
    <m/>
    <m/>
    <s v="[Jornada Secretaria e Gestor de Unidades] Secretaria - Gestão Acadêmica"/>
    <s v="Jornada Secretaria e Gestor de Unidades"/>
    <m/>
    <m/>
    <m/>
    <m/>
    <m/>
    <m/>
    <m/>
  </r>
  <r>
    <x v="0"/>
    <s v="[INC0788212]Tenho um Erro/Problema com o PTC - Dynamics Athenas - Efetivação da Matrícula"/>
    <s v="SGGS-16869"/>
    <s v="Em Andamento"/>
    <m/>
    <m/>
    <s v="[SGGS] PI 3/26"/>
    <m/>
    <m/>
    <m/>
    <m/>
    <m/>
    <s v="[SGGS] SP 26.3.1;[SGGS] SP 26.2.6"/>
    <m/>
    <m/>
    <m/>
    <m/>
    <m/>
    <m/>
    <m/>
    <m/>
    <m/>
    <m/>
    <m/>
    <m/>
    <m/>
    <m/>
    <m/>
    <m/>
    <m/>
    <m/>
    <s v="[Jornada Secretaria e Gestor de Unidades] Secretaria - Gestão Acadêmica"/>
    <s v="Jornada Secretaria e Gestor de Unidades"/>
    <m/>
    <m/>
    <m/>
    <m/>
    <m/>
    <m/>
    <m/>
  </r>
  <r>
    <x v="0"/>
    <s v="[INC0788204]Tenho um Erro/Problema com o PTC - Dynamics Athenas - Efetivação da Matrícula"/>
    <s v="SGGS-16868"/>
    <s v="Em Andamento"/>
    <m/>
    <m/>
    <s v="[SGGS] PI 3/26"/>
    <m/>
    <m/>
    <m/>
    <m/>
    <m/>
    <s v="[SGGS] SP 26.3.1;[SGGS] SP 26.2.6"/>
    <m/>
    <m/>
    <m/>
    <m/>
    <m/>
    <m/>
    <m/>
    <m/>
    <m/>
    <m/>
    <m/>
    <m/>
    <m/>
    <m/>
    <m/>
    <m/>
    <m/>
    <m/>
    <s v="[Jornada Secretaria e Gestor de Unidades] Secretaria - Gestão Acadêmica"/>
    <s v="Jornada Secretaria e Gestor de Unidades"/>
    <m/>
    <m/>
    <m/>
    <m/>
    <m/>
    <m/>
    <m/>
  </r>
  <r>
    <x v="0"/>
    <s v="[INC0788184]Tenho um Erro/Problema com o PTC - Dynamics Athenas - Documentos Acadêmicos - Serviços"/>
    <s v="SGGS-16865"/>
    <s v="Backlog"/>
    <m/>
    <m/>
    <s v="[SGGS] PI 3/26"/>
    <m/>
    <m/>
    <m/>
    <m/>
    <m/>
    <s v="[SGGS] SP 26.3.1;[SGGS] SP 26.2.6;[SGGS] SP 26.2.5"/>
    <m/>
    <m/>
    <m/>
    <m/>
    <m/>
    <m/>
    <m/>
    <m/>
    <m/>
    <m/>
    <m/>
    <m/>
    <m/>
    <m/>
    <m/>
    <m/>
    <m/>
    <m/>
    <s v="[Jornada Secretaria e Gestor de Unidades] Secretaria - Gestão Acadêmica"/>
    <s v="Jornada Secretaria e Gestor de Unidades"/>
    <m/>
    <m/>
    <m/>
    <m/>
    <m/>
    <m/>
    <m/>
  </r>
  <r>
    <x v="0"/>
    <s v="[INC0787285]Tenho um Erro/Problema com o PTC - Dynamics Athenas - Efetivação da Matrícula"/>
    <s v="SGGS-16864"/>
    <s v="Backlog"/>
    <m/>
    <m/>
    <s v="[SGGS] PI 3/26"/>
    <m/>
    <m/>
    <m/>
    <m/>
    <m/>
    <s v="[SGGS] SP 26.3.1;[SGGS] SP 26.2.6;[SGGS] SP 26.2.5"/>
    <m/>
    <m/>
    <m/>
    <m/>
    <m/>
    <m/>
    <m/>
    <m/>
    <m/>
    <m/>
    <m/>
    <m/>
    <m/>
    <m/>
    <m/>
    <m/>
    <m/>
    <m/>
    <s v="[Jornada Secretaria e Gestor de Unidades] Secretaria - Gestão Acadêmica"/>
    <s v="Jornada Secretaria e Gestor de Unidades"/>
    <m/>
    <m/>
    <m/>
    <m/>
    <m/>
    <m/>
    <m/>
  </r>
  <r>
    <x v="0"/>
    <s v="[INC0788151]Tenho um Erro/Problema com o PTC - Dynamics Athenas - Efetivação da Matrícula"/>
    <s v="SGGS-16858"/>
    <s v="Em Andamento"/>
    <m/>
    <m/>
    <s v="[SGGS] PI 3/26"/>
    <m/>
    <m/>
    <m/>
    <m/>
    <m/>
    <s v="[SGGS] SP 26.3.1;[SGGS] SP 26.2.6"/>
    <m/>
    <m/>
    <m/>
    <m/>
    <m/>
    <m/>
    <m/>
    <m/>
    <m/>
    <m/>
    <m/>
    <m/>
    <m/>
    <m/>
    <m/>
    <m/>
    <m/>
    <m/>
    <s v="[Jornada Secretaria e Gestor de Unidades] Secretaria - Gestão Acadêmica"/>
    <s v="Jornada Secretaria e Gestor de Unidades"/>
    <m/>
    <m/>
    <m/>
    <m/>
    <m/>
    <m/>
    <m/>
  </r>
  <r>
    <x v="0"/>
    <s v="[INC0783625]Tenho um Erro/Problema com o PTC - Portal do Estágio Obrigatório - Unidade Propria"/>
    <s v="SGGS-16855"/>
    <s v="Backlog"/>
    <m/>
    <m/>
    <s v="[SGGS] PI 3/26"/>
    <m/>
    <m/>
    <m/>
    <m/>
    <m/>
    <s v="[SGGS] SP 26.3.1;[SGGS] SP 26.2.6;[SGGS] SP 26.2.5"/>
    <m/>
    <m/>
    <m/>
    <m/>
    <m/>
    <m/>
    <m/>
    <m/>
    <m/>
    <m/>
    <m/>
    <m/>
    <m/>
    <m/>
    <m/>
    <m/>
    <m/>
    <m/>
    <s v="[Jornada Secretaria e Gestor de Unidades] Secretaria - Gestão Acadêmica"/>
    <s v="Jornada Secretaria e Gestor de Unidades"/>
    <m/>
    <m/>
    <m/>
    <m/>
    <m/>
    <m/>
    <m/>
  </r>
  <r>
    <x v="0"/>
    <s v="[INC0787515]Tenho um Erro/Problema com o PTC - Dynamics Athenas - Instabilidade Sistêmica no Dynamics"/>
    <s v="SGGS-16852"/>
    <s v="Backlog"/>
    <m/>
    <m/>
    <s v="[SGGS] PI 3/26"/>
    <m/>
    <m/>
    <m/>
    <m/>
    <m/>
    <s v="[SGGS] SP 26.3.1;[SGGS] SP 26.2.6;[SGGS] SP 26.2.5"/>
    <m/>
    <m/>
    <m/>
    <m/>
    <m/>
    <m/>
    <m/>
    <m/>
    <m/>
    <m/>
    <m/>
    <m/>
    <m/>
    <m/>
    <m/>
    <m/>
    <m/>
    <m/>
    <s v="[Jornada Secretaria e Gestor de Unidades] Secretaria - Gestão Acadêmica"/>
    <s v="Jornada Secretaria e Gestor de Unidades"/>
    <m/>
    <m/>
    <m/>
    <m/>
    <m/>
    <m/>
    <m/>
  </r>
  <r>
    <x v="0"/>
    <s v="[INC0787346]Tenho um Erro/Problema com o PTC - Dynamics Athenas - Efetivação da Matrícula"/>
    <s v="SGGS-16851"/>
    <s v="Backlog"/>
    <m/>
    <m/>
    <s v="[SGGS] PI 3/26"/>
    <m/>
    <m/>
    <m/>
    <m/>
    <m/>
    <s v="[SGGS] SP 26.3.1;[SGGS] SP 26.2.6;[SGGS] SP 26.2.5"/>
    <m/>
    <m/>
    <m/>
    <m/>
    <m/>
    <m/>
    <m/>
    <m/>
    <m/>
    <m/>
    <m/>
    <m/>
    <m/>
    <m/>
    <m/>
    <m/>
    <m/>
    <m/>
    <s v="[Jornada Secretaria e Gestor de Unidades] Secretaria - Gestão Acadêmica"/>
    <s v="Jornada Secretaria e Gestor de Unidades"/>
    <m/>
    <m/>
    <m/>
    <m/>
    <m/>
    <m/>
    <m/>
  </r>
  <r>
    <x v="0"/>
    <s v="[INC0787919]Tenho um Erro/Problema com o PTC - Dynamics Athenas - Efetivação da Matrícula"/>
    <s v="SGGS-16848"/>
    <s v="Em Andamento"/>
    <m/>
    <m/>
    <s v="[SGGS] PI 3/26"/>
    <m/>
    <m/>
    <m/>
    <m/>
    <m/>
    <s v="[SGGS] SP 26.3.1;[SGGS] SP 26.2.6"/>
    <m/>
    <m/>
    <m/>
    <m/>
    <m/>
    <m/>
    <m/>
    <m/>
    <m/>
    <m/>
    <m/>
    <m/>
    <m/>
    <m/>
    <m/>
    <m/>
    <m/>
    <m/>
    <s v="[Jornada Secretaria e Gestor de Unidades] Secretaria - Gestão Acadêmica"/>
    <s v="Jornada Secretaria e Gestor de Unidades"/>
    <m/>
    <m/>
    <m/>
    <m/>
    <m/>
    <m/>
    <m/>
  </r>
  <r>
    <x v="0"/>
    <s v="[INC0787892]Tenho um Erro/Problema com o PTC - Dynamics Athenas - Efetivação da Matrícula"/>
    <s v="SGGS-16847"/>
    <s v="Em Andamento"/>
    <m/>
    <m/>
    <s v="[SGGS] PI 3/26"/>
    <m/>
    <m/>
    <m/>
    <m/>
    <m/>
    <s v="[SGGS] SP 26.3.1;[SGGS] SP 26.2.6"/>
    <m/>
    <m/>
    <m/>
    <m/>
    <m/>
    <m/>
    <m/>
    <m/>
    <m/>
    <m/>
    <m/>
    <m/>
    <m/>
    <m/>
    <m/>
    <m/>
    <m/>
    <m/>
    <s v="[Jornada Secretaria e Gestor de Unidades] Secretaria - Gestão Acadêmica"/>
    <s v="Jornada Secretaria e Gestor de Unidades"/>
    <m/>
    <m/>
    <m/>
    <m/>
    <m/>
    <m/>
    <m/>
  </r>
  <r>
    <x v="0"/>
    <s v="[INC0787796]Tenho um Erro/Problema com o PTC - Dynamics Athenas - Efetivação da Matrícula"/>
    <s v="SGGS-16845"/>
    <s v="Em Andamento"/>
    <m/>
    <m/>
    <s v="[SGGS] PI 3/26"/>
    <m/>
    <m/>
    <m/>
    <m/>
    <m/>
    <s v="[SGGS] SP 26.3.1;[SGGS] SP 26.2.6"/>
    <m/>
    <m/>
    <m/>
    <m/>
    <m/>
    <m/>
    <m/>
    <m/>
    <m/>
    <m/>
    <m/>
    <m/>
    <m/>
    <m/>
    <m/>
    <m/>
    <m/>
    <m/>
    <s v="[Jornada Secretaria e Gestor de Unidades] Secretaria - Gestão Acadêmica"/>
    <s v="Jornada Secretaria e Gestor de Unidades"/>
    <m/>
    <m/>
    <m/>
    <m/>
    <m/>
    <m/>
    <m/>
  </r>
  <r>
    <x v="0"/>
    <s v="[INC0769138]Tenho um Erro/Problema com o PTC - Ambiente do Aluno / AVA Sofia - Secretaria - Conclusão de Curso - Colação de Grau "/>
    <s v="SGGS-16840"/>
    <s v="Backlog"/>
    <m/>
    <m/>
    <s v="[SGGS] PI 3/26"/>
    <m/>
    <m/>
    <m/>
    <m/>
    <m/>
    <s v="[SGGS] SP 26.3.1;[SGGS] SP 26.2.6;[SGGS] SP 26.2.5"/>
    <m/>
    <m/>
    <m/>
    <m/>
    <m/>
    <m/>
    <m/>
    <m/>
    <m/>
    <m/>
    <m/>
    <m/>
    <m/>
    <m/>
    <m/>
    <m/>
    <m/>
    <m/>
    <s v="[Jornada Secretaria e Gestor de Unidades] Secretaria - Gestão Acadêmica"/>
    <s v="Jornada Secretaria e Gestor de Unidades"/>
    <m/>
    <m/>
    <m/>
    <m/>
    <m/>
    <m/>
    <m/>
  </r>
  <r>
    <x v="0"/>
    <s v="[INC0781056]Tenho um Erro/Problema com o PTC - Dynamics Athenas - Alocação e disponibilização de disciplinas"/>
    <s v="SGGS-16836"/>
    <s v="Backlog"/>
    <m/>
    <m/>
    <s v="[SGGS] PI 3/26"/>
    <m/>
    <m/>
    <m/>
    <m/>
    <m/>
    <s v="[SGGS] SP 26.3.1;[SGGS] SP 26.2.6;[SGGS] SP 26.2.5"/>
    <m/>
    <m/>
    <m/>
    <m/>
    <m/>
    <m/>
    <m/>
    <m/>
    <m/>
    <m/>
    <m/>
    <m/>
    <m/>
    <m/>
    <m/>
    <m/>
    <m/>
    <m/>
    <s v="[Jornada Secretaria e Gestor de Unidades] Secretaria - Gestão Acadêmica"/>
    <s v="Jornada Secretaria e Gestor de Unidades"/>
    <m/>
    <m/>
    <m/>
    <m/>
    <m/>
    <m/>
    <m/>
  </r>
  <r>
    <x v="0"/>
    <s v="[INC0787603]Tenho um Erro/Problema com o PTC - Dynamics Athenas - Rematrícula"/>
    <s v="SGGS-16835"/>
    <s v="Backlog"/>
    <m/>
    <m/>
    <s v="[SGGS] PI 3/26"/>
    <m/>
    <m/>
    <m/>
    <m/>
    <m/>
    <s v="[SGGS] SP 26.3.1;[SGGS] SP 26.2.6;[SGGS] SP 26.2.5"/>
    <m/>
    <m/>
    <m/>
    <m/>
    <m/>
    <m/>
    <m/>
    <m/>
    <m/>
    <m/>
    <m/>
    <m/>
    <m/>
    <m/>
    <m/>
    <m/>
    <m/>
    <m/>
    <s v="[Jornada Secretaria e Gestor de Unidades] Secretaria - Gestão Acadêmica"/>
    <s v="Jornada Secretaria e Gestor de Unidades"/>
    <m/>
    <m/>
    <m/>
    <m/>
    <m/>
    <m/>
    <m/>
  </r>
  <r>
    <x v="0"/>
    <s v="[INC0787594]Tenho um Erro/Problema com o PTC - Dynamics Athenas - Efetivação da Matrícula"/>
    <s v="SGGS-16833"/>
    <s v="Em Andamento"/>
    <m/>
    <m/>
    <s v="[SGGS] PI 3/26"/>
    <m/>
    <m/>
    <m/>
    <m/>
    <m/>
    <s v="[SGGS] SP 26.3.1;[SGGS] SP 26.2.6"/>
    <m/>
    <m/>
    <m/>
    <m/>
    <m/>
    <m/>
    <m/>
    <m/>
    <m/>
    <m/>
    <m/>
    <m/>
    <m/>
    <m/>
    <m/>
    <m/>
    <m/>
    <m/>
    <s v="[Jornada Secretaria e Gestor de Unidades] Secretaria - Gestão Acadêmica"/>
    <s v="Jornada Secretaria e Gestor de Unidades"/>
    <m/>
    <m/>
    <m/>
    <m/>
    <m/>
    <m/>
    <m/>
  </r>
  <r>
    <x v="0"/>
    <s v="[INC0787279]Tenho um Erro/Problema com o PTC - Dynamics Athenas - Efetivação da Matrícula"/>
    <s v="SGGS-16814"/>
    <s v="Em Andamento"/>
    <m/>
    <m/>
    <s v="[SGGS] PI 3/26"/>
    <m/>
    <m/>
    <m/>
    <m/>
    <m/>
    <s v="[SGGS] SP 26.3.1;[SGGS] SP 26.2.6"/>
    <m/>
    <m/>
    <m/>
    <m/>
    <m/>
    <m/>
    <m/>
    <m/>
    <m/>
    <m/>
    <m/>
    <m/>
    <m/>
    <m/>
    <m/>
    <m/>
    <m/>
    <m/>
    <s v="[Jornada Secretaria e Gestor de Unidades] Secretaria - Gestão Acadêmica"/>
    <s v="Jornada Secretaria e Gestor de Unidades"/>
    <m/>
    <m/>
    <m/>
    <m/>
    <m/>
    <m/>
    <m/>
  </r>
  <r>
    <x v="0"/>
    <s v="[INC0787236]Tenho um Erro/Problema com o PTC - Dynamics Athenas - Vínculo de Tutor e Professor"/>
    <s v="SGGS-16812"/>
    <s v="Backlog"/>
    <m/>
    <m/>
    <s v="[SGGS] PI 3/26"/>
    <m/>
    <m/>
    <m/>
    <m/>
    <m/>
    <s v="[SGGS] SP 26.3.1;[SGGS] SP 26.2.6;[SGGS] SP 26.2.5"/>
    <m/>
    <m/>
    <m/>
    <m/>
    <m/>
    <m/>
    <m/>
    <m/>
    <m/>
    <m/>
    <m/>
    <m/>
    <m/>
    <m/>
    <m/>
    <m/>
    <m/>
    <m/>
    <s v="[Jornada Secretaria e Gestor de Unidades] Secretaria - Gestão Acadêmica"/>
    <s v="Jornada Secretaria e Gestor de Unidades"/>
    <m/>
    <m/>
    <m/>
    <m/>
    <m/>
    <m/>
    <m/>
  </r>
  <r>
    <x v="0"/>
    <s v="[INC0787080]Tenho um Erro/Problema com o PTC - Dynamics Athenas - Documentos Acadêmicos - Serviços"/>
    <s v="SGGS-16804"/>
    <s v="Backlog"/>
    <m/>
    <m/>
    <s v="[SGGS] PI 3/26"/>
    <m/>
    <m/>
    <m/>
    <m/>
    <m/>
    <s v="[SGGS] SP 26.3.1;[SGGS] SP 26.2.6;[SGGS] SP 26.2.5"/>
    <m/>
    <m/>
    <m/>
    <m/>
    <m/>
    <m/>
    <m/>
    <m/>
    <m/>
    <m/>
    <m/>
    <m/>
    <m/>
    <m/>
    <m/>
    <m/>
    <m/>
    <m/>
    <s v="[Jornada Secretaria e Gestor de Unidades] Secretaria - Gestão Acadêmica"/>
    <s v="Jornada Secretaria e Gestor de Unidades"/>
    <m/>
    <m/>
    <m/>
    <m/>
    <m/>
    <m/>
    <m/>
  </r>
  <r>
    <x v="0"/>
    <s v="[INC0786613]Tenho um Erro/Problema com o PTC - Dynamics Athenas - Efetivação da Matrícula"/>
    <s v="SGGS-16798"/>
    <s v="Em Andamento"/>
    <m/>
    <m/>
    <s v="[SGGS] PI 3/26"/>
    <m/>
    <m/>
    <m/>
    <m/>
    <m/>
    <s v="[SGGS] SP 26.3.1;[SGGS] SP 26.2.6"/>
    <m/>
    <m/>
    <m/>
    <m/>
    <m/>
    <m/>
    <m/>
    <m/>
    <m/>
    <m/>
    <m/>
    <m/>
    <m/>
    <m/>
    <m/>
    <m/>
    <m/>
    <m/>
    <s v="[Jornada Secretaria e Gestor de Unidades] Secretaria - Gestão Acadêmica"/>
    <s v="Jornada Secretaria e Gestor de Unidades"/>
    <m/>
    <m/>
    <m/>
    <m/>
    <m/>
    <m/>
    <m/>
  </r>
  <r>
    <x v="0"/>
    <s v="[INC0786492]Tenho um Erro/Problema com o PTC - Dynamics Athenas - Alocação e disponibilização de disciplinas"/>
    <s v="SGGS-16795"/>
    <s v="Backlog"/>
    <m/>
    <m/>
    <s v="[SGGS] PI 3/26"/>
    <m/>
    <m/>
    <m/>
    <m/>
    <m/>
    <s v="[SGGS] SP 26.3.1;[SGGS] SP 26.2.6;[SGGS] SP 26.2.5"/>
    <m/>
    <m/>
    <m/>
    <m/>
    <m/>
    <m/>
    <m/>
    <m/>
    <m/>
    <m/>
    <m/>
    <m/>
    <m/>
    <m/>
    <m/>
    <m/>
    <m/>
    <m/>
    <s v="[Jornada Secretaria e Gestor de Unidades] Secretaria - Gestão Acadêmica"/>
    <s v="Jornada Secretaria e Gestor de Unidades"/>
    <m/>
    <m/>
    <m/>
    <m/>
    <m/>
    <m/>
    <m/>
  </r>
  <r>
    <x v="0"/>
    <s v="[INC0785754]Tenho um Erro/Problema com o PTC - Dynamics Athenas - Alocação e disponibilização de disciplinas"/>
    <s v="SGGS-16794"/>
    <s v="Backlog"/>
    <m/>
    <m/>
    <s v="[SGGS] PI 3/26"/>
    <m/>
    <m/>
    <m/>
    <m/>
    <m/>
    <s v="[SGGS] SP 26.3.1;[SGGS] SP 26.2.6;[SGGS] SP 26.2.5"/>
    <m/>
    <m/>
    <m/>
    <m/>
    <m/>
    <m/>
    <m/>
    <m/>
    <m/>
    <m/>
    <m/>
    <m/>
    <m/>
    <m/>
    <m/>
    <m/>
    <m/>
    <m/>
    <s v="[Jornada Secretaria e Gestor de Unidades] Secretaria - Gestão Acadêmica"/>
    <s v="Jornada Secretaria e Gestor de Unidades"/>
    <m/>
    <m/>
    <m/>
    <m/>
    <m/>
    <m/>
    <m/>
  </r>
  <r>
    <x v="0"/>
    <s v="[INC0786486]Tenho um Erro/Problema com o PTC - Dynamics Athenas - Efetivação da Matrícula"/>
    <s v="SGGS-16793"/>
    <s v="Em Andamento"/>
    <m/>
    <m/>
    <s v="[SGGS] PI 3/26"/>
    <m/>
    <m/>
    <m/>
    <m/>
    <m/>
    <s v="[SGGS] SP 26.3.1;[SGGS] SP 26.2.6"/>
    <m/>
    <m/>
    <m/>
    <m/>
    <m/>
    <m/>
    <m/>
    <m/>
    <m/>
    <m/>
    <m/>
    <m/>
    <m/>
    <m/>
    <m/>
    <m/>
    <m/>
    <m/>
    <s v="[Jornada Secretaria e Gestor de Unidades] Secretaria - Gestão Acadêmica"/>
    <s v="Jornada Secretaria e Gestor de Unidades"/>
    <m/>
    <m/>
    <m/>
    <m/>
    <m/>
    <m/>
    <m/>
  </r>
  <r>
    <x v="0"/>
    <s v="[INC0785954]Tenho um Erro/Problema com o PTC - Dynamics Athenas - Alocação e disponibilização de disciplinas"/>
    <s v="SGGS-16792"/>
    <s v="Backlog"/>
    <m/>
    <m/>
    <s v="[SGGS] PI 3/26"/>
    <m/>
    <m/>
    <m/>
    <m/>
    <m/>
    <s v="[SGGS] SP 26.3.1;[SGGS] SP 26.2.6;[SGGS] SP 26.2.5"/>
    <m/>
    <m/>
    <m/>
    <m/>
    <m/>
    <m/>
    <m/>
    <m/>
    <m/>
    <m/>
    <m/>
    <m/>
    <m/>
    <m/>
    <m/>
    <m/>
    <m/>
    <m/>
    <s v="[Jornada Secretaria e Gestor de Unidades] Secretaria - Gestão Acadêmica"/>
    <s v="Jornada Secretaria e Gestor de Unidades"/>
    <m/>
    <m/>
    <m/>
    <m/>
    <m/>
    <m/>
    <m/>
  </r>
  <r>
    <x v="0"/>
    <s v="[INC0786391]Tenho um Erro/Problema com o PTC - Dynamics Athenas - Alocação e disponibilização de disciplinas"/>
    <s v="SGGS-16789"/>
    <s v="Backlog"/>
    <m/>
    <m/>
    <s v="[SGGS] PI 3/26"/>
    <m/>
    <m/>
    <m/>
    <m/>
    <m/>
    <s v="[SGGS] SP 26.3.1;[SGGS] SP 26.2.6;[SGGS] SP 26.2.5"/>
    <m/>
    <m/>
    <m/>
    <m/>
    <m/>
    <m/>
    <m/>
    <m/>
    <m/>
    <m/>
    <m/>
    <m/>
    <m/>
    <m/>
    <m/>
    <m/>
    <m/>
    <m/>
    <s v="[Jornada Secretaria e Gestor de Unidades] Secretaria - Gestão Acadêmica"/>
    <s v="Jornada Secretaria e Gestor de Unidades"/>
    <m/>
    <m/>
    <m/>
    <m/>
    <m/>
    <m/>
    <m/>
  </r>
  <r>
    <x v="0"/>
    <s v="[INC0786320]Tenho um Erro/Problema com o PTC - Dynamics Athenas - Efetivação da Matrícula"/>
    <s v="SGGS-16783"/>
    <s v="Em Andamento"/>
    <m/>
    <m/>
    <s v="[SGGS] PI 3/26"/>
    <m/>
    <m/>
    <m/>
    <m/>
    <m/>
    <s v="[SGGS] SP 26.3.1;[SGGS] SP 26.2.6"/>
    <m/>
    <m/>
    <m/>
    <m/>
    <m/>
    <m/>
    <m/>
    <m/>
    <m/>
    <m/>
    <m/>
    <m/>
    <m/>
    <m/>
    <m/>
    <m/>
    <m/>
    <m/>
    <s v="[Jornada Secretaria e Gestor de Unidades] Secretaria - Gestão Acadêmica"/>
    <s v="Jornada Secretaria e Gestor de Unidades"/>
    <m/>
    <m/>
    <m/>
    <m/>
    <m/>
    <m/>
    <m/>
  </r>
  <r>
    <x v="0"/>
    <s v="[INC0786304]Tenho um Erro/Problema com o PTC - Dynamics Athenas - Efetivação da Matrícula"/>
    <s v="SGGS-16782"/>
    <s v="Em Andamento"/>
    <m/>
    <m/>
    <s v="[SGGS] PI 3/26"/>
    <m/>
    <m/>
    <m/>
    <m/>
    <m/>
    <s v="[SGGS] SP 26.3.1;[SGGS] SP 26.2.6"/>
    <m/>
    <m/>
    <m/>
    <m/>
    <m/>
    <m/>
    <m/>
    <m/>
    <m/>
    <m/>
    <m/>
    <m/>
    <m/>
    <m/>
    <m/>
    <m/>
    <m/>
    <m/>
    <s v="[Jornada Secretaria e Gestor de Unidades] Secretaria - Gestão Acadêmica"/>
    <s v="Jornada Secretaria e Gestor de Unidades"/>
    <m/>
    <m/>
    <m/>
    <m/>
    <m/>
    <m/>
    <m/>
  </r>
  <r>
    <x v="0"/>
    <s v="[INC0786261]Tenho um Erro/Problema com o PTC - Dynamics Athenas - Efetivação da Matrícula"/>
    <s v="SGGS-16781"/>
    <s v="Em Andamento"/>
    <m/>
    <m/>
    <s v="[SGGS] PI 3/26"/>
    <m/>
    <m/>
    <m/>
    <m/>
    <m/>
    <s v="[SGGS] SP 26.3.1;[SGGS] SP 26.2.6"/>
    <m/>
    <m/>
    <m/>
    <m/>
    <m/>
    <m/>
    <m/>
    <m/>
    <m/>
    <m/>
    <m/>
    <m/>
    <m/>
    <m/>
    <m/>
    <m/>
    <m/>
    <m/>
    <s v="[Jornada Secretaria e Gestor de Unidades] Secretaria - Gestão Acadêmica"/>
    <s v="Jornada Secretaria e Gestor de Unidades"/>
    <m/>
    <m/>
    <m/>
    <m/>
    <m/>
    <m/>
    <m/>
  </r>
  <r>
    <x v="0"/>
    <s v="[INC0786229]Tenho um Erro/Problema com o PTC - Ingresso - Captação - Backoffice"/>
    <s v="SGGS-16778"/>
    <s v="Concluído"/>
    <m/>
    <m/>
    <s v="[SGGS] PI 3/26"/>
    <m/>
    <m/>
    <m/>
    <m/>
    <m/>
    <s v="[SGGS] SP 26.3.1;[SGGS] SP 26.2.6;[SGGS] SP 26.2.5"/>
    <m/>
    <m/>
    <m/>
    <m/>
    <m/>
    <m/>
    <m/>
    <m/>
    <m/>
    <m/>
    <m/>
    <m/>
    <m/>
    <m/>
    <m/>
    <m/>
    <m/>
    <m/>
    <s v="[Jornada Secretaria e Gestor de Unidades] Secretaria - Gestão Acadêmica"/>
    <s v="Jornada Secretaria e Gestor de Unidades"/>
    <m/>
    <m/>
    <m/>
    <m/>
    <m/>
    <m/>
    <m/>
  </r>
  <r>
    <x v="0"/>
    <s v="[INC0785625]Tenho um Erro/Problema com o PTC - Ambiente do Aluno / AVA Sofia - Aulas"/>
    <s v="SGGS-16774"/>
    <s v="Backlog"/>
    <m/>
    <m/>
    <s v="[SGGS] PI 3/26"/>
    <m/>
    <m/>
    <m/>
    <m/>
    <m/>
    <s v="[SGGS] SP 26.3.1;[SGGS] SP 26.2.6;[SGGS] SP 26.2.5"/>
    <m/>
    <m/>
    <m/>
    <m/>
    <m/>
    <m/>
    <m/>
    <m/>
    <m/>
    <m/>
    <m/>
    <m/>
    <m/>
    <m/>
    <m/>
    <m/>
    <m/>
    <m/>
    <s v="[Jornada Secretaria e Gestor de Unidades] Secretaria - Gestão Acadêmica"/>
    <s v="Jornada Secretaria e Gestor de Unidades"/>
    <m/>
    <m/>
    <m/>
    <m/>
    <m/>
    <m/>
    <m/>
  </r>
  <r>
    <x v="0"/>
    <s v="[INC0786134]Tenho um Erro/Problema com o PTC - Dynamics Athenas - Efetivação da Matrícula"/>
    <s v="SGGS-16773"/>
    <s v="Em Andamento"/>
    <m/>
    <m/>
    <s v="[SGGS] PI 3/26"/>
    <m/>
    <m/>
    <m/>
    <m/>
    <m/>
    <s v="[SGGS] SP 26.3.1;[SGGS] SP 26.2.6"/>
    <m/>
    <m/>
    <m/>
    <m/>
    <m/>
    <m/>
    <m/>
    <m/>
    <m/>
    <m/>
    <m/>
    <m/>
    <m/>
    <m/>
    <m/>
    <m/>
    <m/>
    <m/>
    <s v="[Jornada Secretaria e Gestor de Unidades] Secretaria - Gestão Acadêmica"/>
    <s v="Jornada Secretaria e Gestor de Unidades"/>
    <m/>
    <m/>
    <m/>
    <m/>
    <m/>
    <m/>
    <m/>
  </r>
  <r>
    <x v="0"/>
    <s v="[INC0786131]Tenho um Erro/Problema com o PTC - Dynamics Athenas - Efetivação da Matrícula"/>
    <s v="SGGS-16772"/>
    <s v="Em Andamento"/>
    <m/>
    <m/>
    <s v="[SGGS] PI 3/26"/>
    <m/>
    <m/>
    <m/>
    <m/>
    <m/>
    <s v="[SGGS] SP 26.3.1;[SGGS] SP 26.2.6"/>
    <m/>
    <m/>
    <m/>
    <m/>
    <m/>
    <m/>
    <m/>
    <m/>
    <m/>
    <m/>
    <m/>
    <m/>
    <m/>
    <m/>
    <m/>
    <m/>
    <m/>
    <m/>
    <s v="[Jornada Secretaria e Gestor de Unidades] Secretaria - Gestão Acadêmica"/>
    <s v="Jornada Secretaria e Gestor de Unidades"/>
    <m/>
    <m/>
    <m/>
    <m/>
    <m/>
    <m/>
    <m/>
  </r>
  <r>
    <x v="0"/>
    <s v="[INC0786113]Tenho um Erro/Problema com o PTC - Dynamics Athenas - Efetivação da Matrícula"/>
    <s v="SGGS-16771"/>
    <s v="Em Andamento"/>
    <m/>
    <m/>
    <s v="[SGGS] PI 3/26"/>
    <m/>
    <m/>
    <m/>
    <m/>
    <m/>
    <s v="[SGGS] SP 26.3.1;[SGGS] SP 26.2.6"/>
    <m/>
    <m/>
    <m/>
    <m/>
    <m/>
    <m/>
    <m/>
    <m/>
    <m/>
    <m/>
    <m/>
    <m/>
    <m/>
    <m/>
    <m/>
    <m/>
    <m/>
    <m/>
    <s v="[Jornada Secretaria e Gestor de Unidades] Secretaria - Gestão Acadêmica"/>
    <s v="Jornada Secretaria e Gestor de Unidades"/>
    <m/>
    <m/>
    <m/>
    <m/>
    <m/>
    <m/>
    <m/>
  </r>
  <r>
    <x v="0"/>
    <s v="[INC0785967]Tenho um Erro/Problema com o PTC - Ingresso - Captação - Backoffice"/>
    <s v="SGGS-16766"/>
    <s v="Concluído"/>
    <m/>
    <m/>
    <s v="[SGGS] PI 3/26"/>
    <m/>
    <m/>
    <m/>
    <m/>
    <m/>
    <s v="[SGGS] SP 26.3.1;[SGGS] SP 26.2.6;[SGGS] SP 26.2.5"/>
    <m/>
    <m/>
    <m/>
    <m/>
    <m/>
    <m/>
    <m/>
    <m/>
    <m/>
    <m/>
    <m/>
    <m/>
    <m/>
    <m/>
    <m/>
    <m/>
    <m/>
    <m/>
    <s v="[Jornada Secretaria e Gestor de Unidades] Secretaria - Gestão Acadêmica"/>
    <s v="Jornada Secretaria e Gestor de Unidades"/>
    <m/>
    <m/>
    <m/>
    <m/>
    <m/>
    <m/>
    <m/>
  </r>
  <r>
    <x v="0"/>
    <s v="[INC0785807]Tenho um Erro/Problema com o Sistema - Área do Candidato - Prova"/>
    <s v="SGGS-16765"/>
    <s v="Concluído"/>
    <m/>
    <m/>
    <s v="[SGGS] PI 3/26"/>
    <m/>
    <m/>
    <m/>
    <m/>
    <m/>
    <s v="[SGGS] SP 26.3.1;[SGGS] SP 26.2.6;[SGGS] SP 26.2.5"/>
    <m/>
    <m/>
    <m/>
    <m/>
    <m/>
    <m/>
    <m/>
    <m/>
    <m/>
    <m/>
    <m/>
    <m/>
    <m/>
    <m/>
    <m/>
    <m/>
    <m/>
    <m/>
    <s v="[Jornada Secretaria e Gestor de Unidades] Secretaria - Gestão Acadêmica"/>
    <s v="Jornada Secretaria e Gestor de Unidades"/>
    <m/>
    <m/>
    <m/>
    <m/>
    <m/>
    <m/>
    <m/>
  </r>
  <r>
    <x v="0"/>
    <s v="[INC0785518]Tenho um Erro/Problema com o PTC - Ingresso - Captação - Backoffice"/>
    <s v="SGGS-16764"/>
    <s v="Concluído"/>
    <m/>
    <m/>
    <s v="[SGGS] PI 3/26"/>
    <m/>
    <m/>
    <m/>
    <m/>
    <m/>
    <s v="[SGGS] SP 26.3.1;[SGGS] SP 26.2.6;[SGGS] SP 26.2.5"/>
    <m/>
    <m/>
    <m/>
    <m/>
    <m/>
    <m/>
    <m/>
    <m/>
    <m/>
    <m/>
    <m/>
    <m/>
    <m/>
    <m/>
    <m/>
    <m/>
    <m/>
    <m/>
    <s v="[Jornada Secretaria e Gestor de Unidades] Secretaria - Gestão Acadêmica"/>
    <s v="Jornada Secretaria e Gestor de Unidades"/>
    <m/>
    <m/>
    <m/>
    <m/>
    <m/>
    <m/>
    <m/>
  </r>
  <r>
    <x v="0"/>
    <s v="[INC0785512]Tenho um Erro/Problema com o Sistema - Área do Candidato - Prova"/>
    <s v="SGGS-16763"/>
    <s v="Concluído"/>
    <m/>
    <m/>
    <s v="[SGGS] PI 3/26"/>
    <m/>
    <m/>
    <m/>
    <m/>
    <m/>
    <s v="[SGGS] SP 26.3.1;[SGGS] SP 26.2.6;[SGGS] SP 26.2.5"/>
    <m/>
    <m/>
    <m/>
    <m/>
    <m/>
    <m/>
    <m/>
    <m/>
    <m/>
    <m/>
    <m/>
    <m/>
    <m/>
    <m/>
    <m/>
    <m/>
    <m/>
    <m/>
    <s v="[Jornada Secretaria e Gestor de Unidades] Secretaria - Gestão Acadêmica"/>
    <s v="Jornada Secretaria e Gestor de Unidades"/>
    <m/>
    <m/>
    <m/>
    <m/>
    <m/>
    <m/>
    <m/>
  </r>
  <r>
    <x v="0"/>
    <s v="[INC0785306]Tenho um Erro/Problema com o PTC - Ingresso - Meios de Pagamento"/>
    <s v="SGGS-16759"/>
    <s v="Backlog"/>
    <m/>
    <m/>
    <s v="[SGGS] PI 3/26"/>
    <m/>
    <m/>
    <m/>
    <m/>
    <m/>
    <s v="[SGGS] SP 26.3.1;[SGGS] SP 26.2.6;[SGGS] SP 26.2.5"/>
    <m/>
    <m/>
    <m/>
    <m/>
    <m/>
    <m/>
    <m/>
    <m/>
    <m/>
    <m/>
    <m/>
    <m/>
    <m/>
    <m/>
    <m/>
    <m/>
    <m/>
    <m/>
    <s v="[Jornada Secretaria e Gestor de Unidades] Secretaria - Gestão Acadêmica"/>
    <s v="Jornada Secretaria e Gestor de Unidades"/>
    <m/>
    <m/>
    <m/>
    <m/>
    <m/>
    <m/>
    <m/>
  </r>
  <r>
    <x v="0"/>
    <s v="[INC0785925]Tenho um Erro/Problema com o PTC - Dynamics Athenas - Alocação e disponibilização de disciplinas"/>
    <s v="SGGS-16758"/>
    <s v="Backlog"/>
    <m/>
    <m/>
    <s v="[SGGS] PI 3/26"/>
    <m/>
    <m/>
    <m/>
    <m/>
    <m/>
    <s v="[SGGS] SP 26.3.1;[SGGS] SP 26.2.6;[SGGS] SP 26.2.5"/>
    <m/>
    <m/>
    <m/>
    <m/>
    <m/>
    <m/>
    <m/>
    <m/>
    <m/>
    <m/>
    <m/>
    <m/>
    <m/>
    <m/>
    <m/>
    <m/>
    <m/>
    <m/>
    <s v="[Jornada Secretaria e Gestor de Unidades] Secretaria - Gestão Acadêmica"/>
    <s v="Jornada Secretaria e Gestor de Unidades"/>
    <m/>
    <m/>
    <m/>
    <m/>
    <m/>
    <m/>
    <m/>
  </r>
  <r>
    <x v="0"/>
    <s v="[INC0785429]Tenho um Erro/Problema com o PTC - Ingresso - Captação - Backoffice"/>
    <s v="SGGS-16757"/>
    <s v="Concluído"/>
    <m/>
    <m/>
    <s v="[SGGS] PI 3/26"/>
    <m/>
    <m/>
    <m/>
    <m/>
    <m/>
    <s v="[SGGS] SP 26.3.1;[SGGS] SP 26.2.6;[SGGS] SP 26.2.5"/>
    <m/>
    <m/>
    <m/>
    <m/>
    <m/>
    <m/>
    <m/>
    <m/>
    <m/>
    <m/>
    <m/>
    <m/>
    <m/>
    <m/>
    <m/>
    <m/>
    <m/>
    <m/>
    <s v="[Jornada Secretaria e Gestor de Unidades] Secretaria - Gestão Acadêmica"/>
    <s v="Jornada Secretaria e Gestor de Unidades"/>
    <m/>
    <m/>
    <m/>
    <m/>
    <m/>
    <m/>
    <m/>
  </r>
  <r>
    <x v="0"/>
    <s v="[INC0785797]Tenho um Erro/Problema com o PTC - Ingresso - Captação - Backoffice"/>
    <s v="SGGS-16756"/>
    <s v="Backlog"/>
    <m/>
    <m/>
    <s v="[SGGS] PI 3/26"/>
    <m/>
    <m/>
    <m/>
    <m/>
    <m/>
    <s v="[SGGS] SP 26.3.1;[SGGS] SP 26.2.6;[SGGS] SP 26.2.5"/>
    <m/>
    <m/>
    <m/>
    <m/>
    <m/>
    <m/>
    <m/>
    <m/>
    <m/>
    <m/>
    <m/>
    <m/>
    <m/>
    <m/>
    <m/>
    <m/>
    <m/>
    <m/>
    <s v="[Jornada Secretaria e Gestor de Unidades] Secretaria - Gestão Acadêmica"/>
    <s v="Jornada Secretaria e Gestor de Unidades"/>
    <m/>
    <m/>
    <m/>
    <m/>
    <m/>
    <m/>
    <m/>
  </r>
  <r>
    <x v="0"/>
    <s v="[INC0784589]Tenho um Erro/Problema com o PTC - Dynamics Athenas - Inativação de curso e ofertas"/>
    <s v="SGGS-16755"/>
    <s v="Backlog"/>
    <m/>
    <m/>
    <s v="[SGGS] PI 3/26"/>
    <m/>
    <m/>
    <m/>
    <m/>
    <m/>
    <s v="[SGGS] SP 26.3.1;[SGGS] SP 26.2.6;[SGGS] SP 26.2.5"/>
    <m/>
    <m/>
    <m/>
    <m/>
    <m/>
    <m/>
    <m/>
    <m/>
    <m/>
    <m/>
    <m/>
    <m/>
    <m/>
    <m/>
    <m/>
    <m/>
    <m/>
    <m/>
    <s v="[Jornada Secretaria e Gestor de Unidades] Secretaria - Gestão Acadêmica"/>
    <s v="Jornada Secretaria e Gestor de Unidades"/>
    <m/>
    <m/>
    <m/>
    <m/>
    <m/>
    <m/>
    <m/>
  </r>
  <r>
    <x v="0"/>
    <s v="[INC0785822]Tenho um Erro/Problema com o PTC - Dynamics Athenas - Efetivação da Matrícula"/>
    <s v="SGGS-16754"/>
    <s v="Em Andamento"/>
    <m/>
    <m/>
    <s v="[SGGS] PI 3/26"/>
    <m/>
    <m/>
    <m/>
    <m/>
    <m/>
    <s v="[SGGS] SP 26.3.1;[SGGS] SP 26.2.6"/>
    <m/>
    <m/>
    <m/>
    <m/>
    <m/>
    <m/>
    <m/>
    <m/>
    <m/>
    <m/>
    <m/>
    <m/>
    <m/>
    <m/>
    <m/>
    <m/>
    <m/>
    <m/>
    <s v="[Jornada Secretaria e Gestor de Unidades] Secretaria - Gestão Acadêmica"/>
    <s v="Jornada Secretaria e Gestor de Unidades"/>
    <m/>
    <m/>
    <m/>
    <m/>
    <m/>
    <m/>
    <m/>
  </r>
  <r>
    <x v="0"/>
    <s v="[INC0785798]Tenho um Erro/Problema com o PTC - Dynamics Athenas - Efetivação da Matrícula"/>
    <s v="SGGS-16752"/>
    <s v="Em Andamento"/>
    <m/>
    <m/>
    <s v="[SGGS] PI 3/26"/>
    <m/>
    <m/>
    <m/>
    <m/>
    <m/>
    <s v="[SGGS] SP 26.3.1;[SGGS] SP 26.2.6"/>
    <m/>
    <m/>
    <m/>
    <m/>
    <m/>
    <m/>
    <m/>
    <m/>
    <m/>
    <m/>
    <m/>
    <m/>
    <m/>
    <m/>
    <m/>
    <m/>
    <m/>
    <m/>
    <s v="[Jornada Secretaria e Gestor de Unidades] Secretaria - Gestão Acadêmica"/>
    <s v="Jornada Secretaria e Gestor de Unidades"/>
    <m/>
    <m/>
    <m/>
    <m/>
    <m/>
    <m/>
    <m/>
  </r>
  <r>
    <x v="0"/>
    <s v="[INC0785770]Tenho um Erro/Problema com o PTC - Dynamics Athenas - Efetivação da Matrícula"/>
    <s v="SGGS-16751"/>
    <s v="Em Andamento"/>
    <m/>
    <m/>
    <s v="[SGGS] PI 3/26"/>
    <m/>
    <m/>
    <m/>
    <m/>
    <m/>
    <s v="[SGGS] SP 26.3.1;[SGGS] SP 26.2.6"/>
    <m/>
    <m/>
    <m/>
    <m/>
    <m/>
    <m/>
    <m/>
    <m/>
    <m/>
    <m/>
    <m/>
    <m/>
    <m/>
    <m/>
    <m/>
    <m/>
    <m/>
    <m/>
    <s v="[Jornada Secretaria e Gestor de Unidades] Secretaria - Gestão Acadêmica"/>
    <s v="Jornada Secretaria e Gestor de Unidades"/>
    <m/>
    <m/>
    <m/>
    <m/>
    <m/>
    <m/>
    <m/>
  </r>
  <r>
    <x v="0"/>
    <s v="[INC0785590]Tenho um Erro/Problema com o PTC - Dynamics Athenas - Efetivação da Matrícula"/>
    <s v="SGGS-16747"/>
    <s v="Em Andamento"/>
    <m/>
    <m/>
    <s v="[SGGS] PI 3/26"/>
    <m/>
    <m/>
    <m/>
    <m/>
    <m/>
    <s v="[SGGS] SP 26.3.1;[SGGS] SP 26.2.6"/>
    <m/>
    <m/>
    <m/>
    <m/>
    <m/>
    <m/>
    <m/>
    <m/>
    <m/>
    <m/>
    <m/>
    <m/>
    <m/>
    <m/>
    <m/>
    <m/>
    <m/>
    <m/>
    <s v="[Jornada Secretaria e Gestor de Unidades] Secretaria - Gestão Acadêmica"/>
    <s v="Jornada Secretaria e Gestor de Unidades"/>
    <m/>
    <m/>
    <m/>
    <m/>
    <m/>
    <m/>
    <m/>
  </r>
  <r>
    <x v="0"/>
    <s v="[INC0785556]Tenho um Erro/Problema com o PTC - Dynamics Athenas - Efetivação da Matrícula"/>
    <s v="SGGS-16746"/>
    <s v="Em Andamento"/>
    <m/>
    <m/>
    <s v="[SGGS] PI 3/26"/>
    <m/>
    <m/>
    <m/>
    <m/>
    <m/>
    <s v="[SGGS] SP 26.3.1;[SGGS] SP 26.2.6"/>
    <m/>
    <m/>
    <m/>
    <m/>
    <m/>
    <m/>
    <m/>
    <m/>
    <m/>
    <m/>
    <m/>
    <m/>
    <m/>
    <m/>
    <m/>
    <m/>
    <m/>
    <m/>
    <s v="[Jornada Secretaria e Gestor de Unidades] Secretaria - Gestão Acadêmica"/>
    <s v="Jornada Secretaria e Gestor de Unidades"/>
    <m/>
    <m/>
    <m/>
    <m/>
    <m/>
    <m/>
    <m/>
  </r>
  <r>
    <x v="0"/>
    <s v="[INC0785521]Tenho um Erro/Problema com o PTC - Dynamics Athenas - Efetivação da Matrícula"/>
    <s v="SGGS-16745"/>
    <s v="Em Andamento"/>
    <m/>
    <m/>
    <s v="[SGGS] PI 3/26"/>
    <m/>
    <m/>
    <m/>
    <m/>
    <m/>
    <s v="[SGGS] SP 26.3.1;[SGGS] SP 26.2.6"/>
    <m/>
    <m/>
    <m/>
    <m/>
    <m/>
    <m/>
    <m/>
    <m/>
    <m/>
    <m/>
    <m/>
    <m/>
    <m/>
    <m/>
    <m/>
    <m/>
    <m/>
    <m/>
    <s v="[Jornada Secretaria e Gestor de Unidades] Secretaria - Gestão Acadêmica"/>
    <s v="Jornada Secretaria e Gestor de Unidades"/>
    <m/>
    <m/>
    <m/>
    <m/>
    <m/>
    <m/>
    <m/>
  </r>
  <r>
    <x v="10"/>
    <s v="[FASE 4]Analise curricular deve considerar mais de uma disciplina origem para um aproveitamento destino e uma disciplina origem sendo usada em mais de uma disciplina destino"/>
    <s v="SGGS-16744"/>
    <s v="Concluído"/>
    <m/>
    <m/>
    <s v="[SGGS] PI 3/26"/>
    <s v="ARTPT-691"/>
    <m/>
    <m/>
    <m/>
    <m/>
    <s v="[SGGS] SP 26.3.1;[SGGS] SP 26.2.6"/>
    <m/>
    <m/>
    <m/>
    <m/>
    <m/>
    <m/>
    <m/>
    <m/>
    <m/>
    <m/>
    <m/>
    <m/>
    <m/>
    <m/>
    <m/>
    <m/>
    <m/>
    <m/>
    <s v="[Jornada Secretaria e Gestor de Unidades] Secretaria - Gestão Acadêmica"/>
    <s v="Jornada Secretaria e Gestor de Unidades"/>
    <m/>
    <m/>
    <m/>
    <m/>
    <m/>
    <m/>
    <m/>
  </r>
  <r>
    <x v="0"/>
    <s v="[INC0785437]Tenho um Erro/Problema com o PTC - Dynamics Athenas - Documentos Acadêmicos - Serviços"/>
    <s v="SGGS-16742"/>
    <s v="Backlog"/>
    <m/>
    <m/>
    <s v="[SGGS] PI 3/26"/>
    <m/>
    <m/>
    <m/>
    <m/>
    <m/>
    <s v="[SGGS] SP 26.3.1;[SGGS] SP 26.2.6;[SGGS] SP 26.2.5"/>
    <m/>
    <m/>
    <m/>
    <m/>
    <m/>
    <m/>
    <m/>
    <m/>
    <m/>
    <m/>
    <m/>
    <m/>
    <m/>
    <m/>
    <m/>
    <m/>
    <m/>
    <m/>
    <s v="[Jornada Secretaria e Gestor de Unidades] Secretaria - Gestão Acadêmica"/>
    <s v="Jornada Secretaria e Gestor de Unidades"/>
    <m/>
    <m/>
    <m/>
    <m/>
    <m/>
    <m/>
    <m/>
  </r>
  <r>
    <x v="0"/>
    <s v="[INC0785428]Tenho um Erro/Problema com o PTC - Dynamics Athenas - Efetivação da Matrícula"/>
    <s v="SGGS-16741"/>
    <s v="Em Andamento"/>
    <m/>
    <m/>
    <s v="[SGGS] PI 3/26"/>
    <m/>
    <m/>
    <m/>
    <m/>
    <m/>
    <s v="[SGGS] SP 26.3.1;[SGGS] SP 26.2.6"/>
    <m/>
    <m/>
    <m/>
    <m/>
    <m/>
    <m/>
    <m/>
    <m/>
    <m/>
    <m/>
    <m/>
    <m/>
    <m/>
    <m/>
    <m/>
    <m/>
    <m/>
    <m/>
    <s v="[Jornada Secretaria e Gestor de Unidades] Secretaria - Gestão Acadêmica"/>
    <s v="Jornada Secretaria e Gestor de Unidades"/>
    <m/>
    <m/>
    <m/>
    <m/>
    <m/>
    <m/>
    <m/>
  </r>
  <r>
    <x v="0"/>
    <s v="[INC0784579]Tenho um Erro/Problema com o PTC - Ambiente do Aluno / AVA Sofia - Aulas"/>
    <s v="SGGS-16740"/>
    <s v="Backlog"/>
    <m/>
    <m/>
    <s v="[SGGS] PI 3/26"/>
    <m/>
    <m/>
    <m/>
    <m/>
    <m/>
    <s v="[SGGS] SP 26.3.1;[SGGS] SP 26.2.6;[SGGS] SP 26.2.5"/>
    <m/>
    <m/>
    <m/>
    <m/>
    <m/>
    <m/>
    <m/>
    <m/>
    <m/>
    <m/>
    <m/>
    <m/>
    <m/>
    <m/>
    <m/>
    <m/>
    <m/>
    <m/>
    <s v="[Jornada Secretaria e Gestor de Unidades] Secretaria - Gestão Acadêmica"/>
    <s v="Jornada Secretaria e Gestor de Unidades"/>
    <m/>
    <m/>
    <m/>
    <m/>
    <m/>
    <m/>
    <m/>
  </r>
  <r>
    <x v="0"/>
    <s v="[INC0785262]Tenho um Erro/Problema com o PTC - Ambiente do Aluno / AVA Sofia - Presença de Aula"/>
    <s v="SGGS-16739"/>
    <s v="Backlog"/>
    <m/>
    <m/>
    <s v="[SGGS] PI 3/26"/>
    <m/>
    <m/>
    <m/>
    <m/>
    <m/>
    <s v="[SGGS] SP 26.3.1;[SGGS] SP 26.2.6;[SGGS] SP 26.2.5"/>
    <m/>
    <m/>
    <m/>
    <m/>
    <m/>
    <m/>
    <m/>
    <m/>
    <m/>
    <m/>
    <m/>
    <m/>
    <m/>
    <m/>
    <m/>
    <m/>
    <m/>
    <m/>
    <s v="[Jornada Secretaria e Gestor de Unidades] Secretaria - Gestão Acadêmica"/>
    <s v="Jornada Secretaria e Gestor de Unidades"/>
    <m/>
    <m/>
    <m/>
    <m/>
    <m/>
    <m/>
    <m/>
  </r>
  <r>
    <x v="0"/>
    <s v="[INC0784591]Tenho um Erro/Problema com o Sistema - Área do Candidato - Pagamento"/>
    <s v="SGGS-16738"/>
    <s v="Backlog"/>
    <m/>
    <m/>
    <s v="[SGGS] PI 3/26"/>
    <m/>
    <m/>
    <m/>
    <m/>
    <m/>
    <s v="[SGGS] SP 26.3.1;[SGGS] SP 26.2.6;[SGGS] SP 26.2.5"/>
    <m/>
    <m/>
    <m/>
    <m/>
    <m/>
    <m/>
    <m/>
    <m/>
    <m/>
    <m/>
    <m/>
    <m/>
    <m/>
    <m/>
    <m/>
    <m/>
    <m/>
    <m/>
    <s v="[Jornada Secretaria e Gestor de Unidades] Secretaria - Gestão Acadêmica"/>
    <s v="Jornada Secretaria e Gestor de Unidades"/>
    <m/>
    <m/>
    <m/>
    <m/>
    <m/>
    <m/>
    <m/>
  </r>
  <r>
    <x v="10"/>
    <s v="Aluno em período de rematricula continua com status de cursando."/>
    <s v="SGGS-16702"/>
    <s v="Backlog"/>
    <m/>
    <m/>
    <s v="[SGGS] PI 3/26"/>
    <s v="ARTPT-691"/>
    <m/>
    <m/>
    <m/>
    <m/>
    <s v="[SGGS] SP 26.3.1;[SGGS] SP 26.2.6"/>
    <m/>
    <m/>
    <m/>
    <m/>
    <m/>
    <m/>
    <m/>
    <m/>
    <m/>
    <m/>
    <m/>
    <m/>
    <m/>
    <m/>
    <m/>
    <m/>
    <m/>
    <m/>
    <s v="[Jornada Secretaria e Gestor de Unidades] Secretaria - Gestão Acadêmica"/>
    <s v="Jornada Secretaria e Gestor de Unidades"/>
    <m/>
    <m/>
    <m/>
    <m/>
    <m/>
    <m/>
    <m/>
  </r>
  <r>
    <x v="10"/>
    <s v="[FASE 4]Após mudança da data do periodo letivo o evento não foi gatilhado para liberar as analise em espera"/>
    <s v="SGGS-16647"/>
    <s v="Backlog"/>
    <m/>
    <m/>
    <s v="[SGGS] PI 3/26"/>
    <s v="ARTPT-691"/>
    <m/>
    <m/>
    <m/>
    <m/>
    <s v="[SGGS] SP 26.3.1;[SGGS] SP 26.2.6"/>
    <m/>
    <m/>
    <m/>
    <m/>
    <m/>
    <m/>
    <m/>
    <m/>
    <m/>
    <m/>
    <m/>
    <m/>
    <m/>
    <m/>
    <m/>
    <m/>
    <m/>
    <m/>
    <s v="[Jornada Secretaria e Gestor de Unidades] Secretaria - Gestão Acadêmica"/>
    <s v="Jornada Secretaria e Gestor de Unidades"/>
    <m/>
    <m/>
    <m/>
    <m/>
    <m/>
    <m/>
    <m/>
  </r>
  <r>
    <x v="10"/>
    <s v="[FASE 4]Evento de cancelamento de pré alocações não foi disparado por GA"/>
    <s v="SGGS-16646"/>
    <s v="Backlog"/>
    <m/>
    <m/>
    <s v="[SGGS] PI 3/26"/>
    <s v="ARTPT-691"/>
    <m/>
    <m/>
    <m/>
    <m/>
    <s v="[SGGS] SP 26.3.1;[SGGS] SP 26.2.6"/>
    <m/>
    <m/>
    <m/>
    <m/>
    <m/>
    <m/>
    <m/>
    <m/>
    <m/>
    <m/>
    <m/>
    <m/>
    <m/>
    <m/>
    <m/>
    <m/>
    <m/>
    <m/>
    <s v="[Jornada Secretaria e Gestor de Unidades] Secretaria - Gestão Acadêmica"/>
    <s v="Jornada Secretaria e Gestor de Unidades"/>
    <m/>
    <m/>
    <m/>
    <m/>
    <m/>
    <m/>
    <m/>
  </r>
  <r>
    <x v="0"/>
    <s v="[INC0783569]Tenho um Erro/Problema com o PTC - Dynamics Athenas - Alocação e disponibilização de disciplinas"/>
    <s v="SGGS-16641"/>
    <s v="Backlog"/>
    <m/>
    <m/>
    <s v="[SGGS] PI 3/26"/>
    <m/>
    <m/>
    <m/>
    <m/>
    <m/>
    <s v="[SGGS] SP 26.2.4;[SGGS] SP 26.3.1;[SGGS] SP 26.2.6;[SGGS] SP 26.2.5"/>
    <m/>
    <m/>
    <m/>
    <m/>
    <m/>
    <m/>
    <m/>
    <m/>
    <m/>
    <m/>
    <m/>
    <m/>
    <m/>
    <m/>
    <m/>
    <m/>
    <m/>
    <m/>
    <s v="[Jornada Secretaria e Gestor de Unidades] Secretaria - Gestão Acadêmica"/>
    <s v="Jornada Secretaria e Gestor de Unidades"/>
    <m/>
    <m/>
    <m/>
    <m/>
    <m/>
    <m/>
    <m/>
  </r>
  <r>
    <x v="0"/>
    <s v="[INC0784469]Tenho um Erro/Problema com o PTC - Dynamics Athenas - Instabilidade Sistêmica no Dynamics"/>
    <s v="SGGS-16640"/>
    <s v="Backlog"/>
    <m/>
    <m/>
    <s v="[SGGS] PI 3/26"/>
    <m/>
    <m/>
    <m/>
    <m/>
    <m/>
    <s v="[SGGS] SP 26.2.4;[SGGS] SP 26.3.1;[SGGS] SP 26.2.6;[SGGS] SP 26.2.5"/>
    <m/>
    <m/>
    <m/>
    <m/>
    <m/>
    <m/>
    <m/>
    <m/>
    <m/>
    <m/>
    <m/>
    <m/>
    <m/>
    <m/>
    <m/>
    <m/>
    <m/>
    <m/>
    <s v="[Jornada Secretaria e Gestor de Unidades] Secretaria - Gestão Acadêmica"/>
    <s v="Jornada Secretaria e Gestor de Unidades"/>
    <m/>
    <m/>
    <m/>
    <m/>
    <m/>
    <m/>
    <m/>
  </r>
  <r>
    <x v="10"/>
    <s v="[FASE 4]Documento de Histórico Escolar não exibiu o subscritos com a IES dos aproveitamentos"/>
    <s v="SGGS-16637"/>
    <s v="Backlog"/>
    <m/>
    <m/>
    <s v="[SGGS] PI 3/26"/>
    <s v="ARTPT-691"/>
    <m/>
    <m/>
    <m/>
    <m/>
    <s v="[SGGS] SP 26.3.1;[SGGS] SP 26.2.6"/>
    <m/>
    <m/>
    <m/>
    <m/>
    <m/>
    <m/>
    <m/>
    <m/>
    <m/>
    <m/>
    <m/>
    <m/>
    <m/>
    <m/>
    <m/>
    <m/>
    <m/>
    <m/>
    <s v="[Jornada Secretaria e Gestor de Unidades] Secretaria - Gestão Acadêmica"/>
    <s v="Jornada Secretaria e Gestor de Unidades"/>
    <m/>
    <m/>
    <m/>
    <m/>
    <m/>
    <m/>
    <m/>
  </r>
  <r>
    <x v="0"/>
    <s v="[INC0784468]Tenho um Erro/Problema com o PTC - Dynamics Athenas - Efetivação da Matrícula"/>
    <s v="SGGS-16636"/>
    <s v="Em Andamento"/>
    <m/>
    <m/>
    <s v="[SGGS] PI 3/26"/>
    <m/>
    <m/>
    <m/>
    <m/>
    <m/>
    <s v="[SGGS] SP 26.3.1;[SGGS] SP 26.2.6"/>
    <m/>
    <m/>
    <m/>
    <m/>
    <m/>
    <m/>
    <m/>
    <m/>
    <m/>
    <m/>
    <m/>
    <m/>
    <m/>
    <m/>
    <m/>
    <m/>
    <m/>
    <m/>
    <s v="[Jornada Secretaria e Gestor de Unidades] Secretaria - Gestão Acadêmica"/>
    <s v="Jornada Secretaria e Gestor de Unidades"/>
    <m/>
    <m/>
    <m/>
    <m/>
    <m/>
    <m/>
    <m/>
  </r>
  <r>
    <x v="0"/>
    <s v="[INC0779095]Tenho um Erro/Problema com o PTC - Ambiente do Aluno / AVA Sofia - Secretaria - Erro ao abrir solicitação"/>
    <s v="SGGS-16631"/>
    <s v="Em Andamento"/>
    <m/>
    <m/>
    <s v="[SGGS] PI 3/26"/>
    <m/>
    <m/>
    <m/>
    <m/>
    <m/>
    <s v="[SGGS] SP 26.2.4;[SGGS] SP 26.3.1;[SGGS] SP 26.2.6;[SGGS] SP 26.2.5"/>
    <m/>
    <m/>
    <m/>
    <m/>
    <m/>
    <m/>
    <m/>
    <m/>
    <m/>
    <m/>
    <m/>
    <m/>
    <m/>
    <m/>
    <m/>
    <m/>
    <m/>
    <m/>
    <s v="[Jornada Secretaria e Gestor de Unidades] Secretaria - Gestão Acadêmica"/>
    <s v="Jornada Secretaria e Gestor de Unidades"/>
    <m/>
    <m/>
    <m/>
    <m/>
    <m/>
    <m/>
    <m/>
  </r>
  <r>
    <x v="0"/>
    <s v="[INC0784182]Tenho um Erro/Problema com o PTC - Dynamics Athenas - Efetivação da Matrícula"/>
    <s v="SGGS-16630"/>
    <s v="Em Andamento"/>
    <m/>
    <m/>
    <s v="[SGGS] PI 3/26"/>
    <m/>
    <m/>
    <m/>
    <m/>
    <m/>
    <s v="[SGGS] SP 26.3.1;[SGGS] SP 26.2.6"/>
    <m/>
    <m/>
    <m/>
    <m/>
    <m/>
    <m/>
    <m/>
    <m/>
    <m/>
    <m/>
    <m/>
    <m/>
    <m/>
    <m/>
    <m/>
    <m/>
    <m/>
    <m/>
    <s v="[Jornada Secretaria e Gestor de Unidades] Secretaria - Gestão Acadêmica"/>
    <s v="Jornada Secretaria e Gestor de Unidades"/>
    <m/>
    <m/>
    <m/>
    <m/>
    <m/>
    <m/>
    <m/>
  </r>
  <r>
    <x v="0"/>
    <s v="[INC0784145]Tenho um Erro/Problema com o PTC - Dynamics Athenas - Efetivação da Matrícula"/>
    <s v="SGGS-16629"/>
    <s v="Em Andamento"/>
    <m/>
    <m/>
    <s v="[SGGS] PI 3/26"/>
    <m/>
    <m/>
    <m/>
    <m/>
    <m/>
    <s v="[SGGS] SP 26.3.1;[SGGS] SP 26.2.6"/>
    <m/>
    <m/>
    <m/>
    <m/>
    <m/>
    <m/>
    <m/>
    <m/>
    <m/>
    <m/>
    <m/>
    <m/>
    <m/>
    <m/>
    <m/>
    <m/>
    <m/>
    <m/>
    <s v="[Jornada Secretaria e Gestor de Unidades] Secretaria - Gestão Acadêmica"/>
    <s v="Jornada Secretaria e Gestor de Unidades"/>
    <m/>
    <m/>
    <m/>
    <m/>
    <m/>
    <m/>
    <m/>
  </r>
  <r>
    <x v="0"/>
    <s v="[INC0784139]Tenho um Erro/Problema com o PTC - Dynamics Athenas - Documentos Acadêmicos - Serviços"/>
    <s v="SGGS-16627"/>
    <s v="Backlog"/>
    <m/>
    <m/>
    <s v="[SGGS] PI 3/26"/>
    <m/>
    <m/>
    <m/>
    <m/>
    <m/>
    <s v="[SGGS] SP 26.2.4;[SGGS] SP 26.3.1;[SGGS] SP 26.2.6;[SGGS] SP 26.2.5"/>
    <m/>
    <m/>
    <m/>
    <m/>
    <m/>
    <m/>
    <m/>
    <m/>
    <m/>
    <m/>
    <m/>
    <m/>
    <m/>
    <m/>
    <m/>
    <m/>
    <m/>
    <m/>
    <s v="[Jornada Secretaria e Gestor de Unidades] Secretaria - Gestão Acadêmica"/>
    <s v="Jornada Secretaria e Gestor de Unidades"/>
    <m/>
    <m/>
    <m/>
    <m/>
    <m/>
    <m/>
    <m/>
  </r>
  <r>
    <x v="0"/>
    <s v="[INC0783881]Tenho um Erro/Problema com o PTC - Ingresso - Captação - Backoffice"/>
    <s v="SGGS-16621"/>
    <s v="Backlog"/>
    <m/>
    <m/>
    <s v="[SGGS] PI 3/26"/>
    <m/>
    <m/>
    <m/>
    <m/>
    <m/>
    <s v="[SGGS] SP 26.2.4;[SGGS] SP 26.3.1;[SGGS] SP 26.2.6;[SGGS] SP 26.2.5"/>
    <m/>
    <m/>
    <m/>
    <m/>
    <m/>
    <m/>
    <m/>
    <m/>
    <m/>
    <m/>
    <m/>
    <m/>
    <m/>
    <m/>
    <m/>
    <m/>
    <m/>
    <m/>
    <s v="[Jornada Secretaria e Gestor de Unidades] Secretaria - Gestão Acadêmica"/>
    <s v="Jornada Secretaria e Gestor de Unidades"/>
    <m/>
    <m/>
    <m/>
    <m/>
    <m/>
    <m/>
    <m/>
  </r>
  <r>
    <x v="0"/>
    <s v="[INC0783937]Tenho um Erro/Problema com o PTC - Dynamics Athenas - Efetivação da Matrícula"/>
    <s v="SGGS-16620"/>
    <s v="Em Andamento"/>
    <m/>
    <m/>
    <s v="[SGGS] PI 3/26"/>
    <m/>
    <m/>
    <m/>
    <m/>
    <m/>
    <s v="[SGGS] SP 26.3.1;[SGGS] SP 26.2.6"/>
    <m/>
    <m/>
    <m/>
    <m/>
    <m/>
    <m/>
    <m/>
    <m/>
    <m/>
    <m/>
    <m/>
    <m/>
    <m/>
    <m/>
    <m/>
    <m/>
    <m/>
    <m/>
    <s v="[Jornada Secretaria e Gestor de Unidades] Secretaria - Gestão Acadêmica"/>
    <s v="Jornada Secretaria e Gestor de Unidades"/>
    <m/>
    <m/>
    <m/>
    <m/>
    <m/>
    <m/>
    <m/>
  </r>
  <r>
    <x v="0"/>
    <s v="[INC0783841]Tenho um Erro/Problema com o PTC - Dynamics Athenas - Efetivação da Matrícula"/>
    <s v="SGGS-16616"/>
    <s v="Em Andamento"/>
    <m/>
    <m/>
    <s v="[SGGS] PI 3/26"/>
    <m/>
    <m/>
    <m/>
    <m/>
    <m/>
    <s v="[SGGS] SP 26.3.1;[SGGS] SP 26.2.6"/>
    <m/>
    <m/>
    <m/>
    <m/>
    <m/>
    <m/>
    <m/>
    <m/>
    <m/>
    <m/>
    <m/>
    <m/>
    <m/>
    <m/>
    <m/>
    <m/>
    <m/>
    <m/>
    <s v="[Jornada Secretaria e Gestor de Unidades] Secretaria - Gestão Acadêmica"/>
    <s v="Jornada Secretaria e Gestor de Unidades"/>
    <m/>
    <m/>
    <m/>
    <m/>
    <m/>
    <m/>
    <m/>
  </r>
  <r>
    <x v="2"/>
    <s v="[GA] Adequar o formulário das Contas Mantenedora e IES para CNPJ Alfanumérico (JavaScript)"/>
    <s v="SGGS-16615"/>
    <s v="Backlog"/>
    <m/>
    <m/>
    <s v="[SGGS] PI 3/26"/>
    <s v="ARTSG-313"/>
    <m/>
    <m/>
    <n v="3"/>
    <n v="3"/>
    <s v="[SGGS] SP 26.3.2"/>
    <m/>
    <m/>
    <m/>
    <m/>
    <m/>
    <m/>
    <m/>
    <m/>
    <m/>
    <m/>
    <m/>
    <m/>
    <m/>
    <m/>
    <m/>
    <m/>
    <m/>
    <m/>
    <s v="[Jornada Secretaria e Gestor de Unidades] Secretaria - Gestão Acadêmica"/>
    <s v="Jornada Secretaria e Gestor de Unidades"/>
    <m/>
    <m/>
    <m/>
    <m/>
    <m/>
    <m/>
    <m/>
  </r>
  <r>
    <x v="0"/>
    <s v="[INC0783823]Tenho um Erro/Problema com o PTC - Dynamics Athenas - Efetivação da Matrícula"/>
    <s v="SGGS-16612"/>
    <s v="Em Andamento"/>
    <m/>
    <m/>
    <s v="[SGGS] PI 3/26"/>
    <m/>
    <m/>
    <m/>
    <m/>
    <m/>
    <s v="[SGGS] SP 26.3.1;[SGGS] SP 26.2.6"/>
    <m/>
    <m/>
    <m/>
    <m/>
    <m/>
    <m/>
    <m/>
    <m/>
    <m/>
    <m/>
    <m/>
    <m/>
    <m/>
    <m/>
    <m/>
    <m/>
    <m/>
    <m/>
    <s v="[Jornada Secretaria e Gestor de Unidades] Secretaria - Gestão Acadêmica"/>
    <s v="Jornada Secretaria e Gestor de Unidades"/>
    <m/>
    <m/>
    <m/>
    <m/>
    <m/>
    <m/>
    <m/>
  </r>
  <r>
    <x v="0"/>
    <s v="[INC0783638]Tenho um Erro/Problema com o PTC - Dynamics Athenas - Efetivação da Matrícula"/>
    <s v="SGGS-16610"/>
    <s v="Em Andamento"/>
    <m/>
    <m/>
    <s v="[SGGS] PI 3/26"/>
    <m/>
    <m/>
    <m/>
    <m/>
    <m/>
    <s v="[SGGS] SP 26.3.1;[SGGS] SP 26.2.6"/>
    <m/>
    <m/>
    <m/>
    <m/>
    <m/>
    <m/>
    <m/>
    <m/>
    <m/>
    <m/>
    <m/>
    <m/>
    <m/>
    <m/>
    <m/>
    <m/>
    <m/>
    <m/>
    <s v="[Jornada Secretaria e Gestor de Unidades] Secretaria - Gestão Acadêmica"/>
    <s v="Jornada Secretaria e Gestor de Unidades"/>
    <m/>
    <m/>
    <m/>
    <m/>
    <m/>
    <m/>
    <m/>
  </r>
  <r>
    <x v="0"/>
    <s v="[INC0783609]Tenho um Erro/Problema com o PTC - Dynamics Athenas - Instabilidade Sistêmica no Dynamics"/>
    <s v="SGGS-16609"/>
    <s v="Backlog"/>
    <m/>
    <m/>
    <s v="[SGGS] PI 3/26"/>
    <m/>
    <m/>
    <m/>
    <m/>
    <m/>
    <s v="[SGGS] SP 26.2.4;[SGGS] SP 26.3.1;[SGGS] SP 26.2.6;[SGGS] SP 26.2.5"/>
    <m/>
    <m/>
    <m/>
    <m/>
    <m/>
    <m/>
    <m/>
    <m/>
    <m/>
    <m/>
    <m/>
    <m/>
    <m/>
    <m/>
    <m/>
    <m/>
    <m/>
    <m/>
    <s v="[Jornada Secretaria e Gestor de Unidades] Secretaria - Gestão Acadêmica"/>
    <s v="Jornada Secretaria e Gestor de Unidades"/>
    <m/>
    <m/>
    <m/>
    <m/>
    <m/>
    <m/>
    <m/>
  </r>
  <r>
    <x v="0"/>
    <s v="[INC0781345]Tenho um Erro/Problema com o PTC - Dynamics Athenas - Alocação e disponibilização de disciplinas"/>
    <s v="SGGS-16608"/>
    <s v="Backlog"/>
    <m/>
    <m/>
    <s v="[SGGS] PI 3/26"/>
    <m/>
    <m/>
    <m/>
    <m/>
    <m/>
    <s v="[SGGS] SP 26.2.4;[SGGS] SP 26.3.1;[SGGS] SP 26.2.6;[SGGS] SP 26.2.5"/>
    <m/>
    <m/>
    <m/>
    <m/>
    <m/>
    <m/>
    <m/>
    <m/>
    <m/>
    <m/>
    <m/>
    <m/>
    <m/>
    <m/>
    <m/>
    <m/>
    <m/>
    <m/>
    <s v="[Jornada Secretaria e Gestor de Unidades] Secretaria - Gestão Acadêmica"/>
    <s v="Jornada Secretaria e Gestor de Unidades"/>
    <m/>
    <m/>
    <m/>
    <m/>
    <m/>
    <m/>
    <m/>
  </r>
  <r>
    <x v="0"/>
    <s v="[INC0783539]Tenho um Erro/Problema com o PTC - Dynamics Athenas - Efetivação da Matrícula"/>
    <s v="SGGS-16606"/>
    <s v="Em Andamento"/>
    <m/>
    <m/>
    <s v="[SGGS] PI 3/26"/>
    <m/>
    <m/>
    <m/>
    <m/>
    <m/>
    <s v="[SGGS] SP 26.3.1;[SGGS] SP 26.2.6"/>
    <m/>
    <m/>
    <m/>
    <m/>
    <m/>
    <m/>
    <m/>
    <m/>
    <m/>
    <m/>
    <m/>
    <m/>
    <m/>
    <m/>
    <m/>
    <m/>
    <m/>
    <m/>
    <s v="[Jornada Secretaria e Gestor de Unidades] Secretaria - Gestão Acadêmica"/>
    <s v="Jornada Secretaria e Gestor de Unidades"/>
    <m/>
    <m/>
    <m/>
    <m/>
    <m/>
    <m/>
    <m/>
  </r>
  <r>
    <x v="0"/>
    <s v="[INC0782452]Tenho um Erro/Problema com o PTC - Ingresso - Inativar inscrição anterior"/>
    <s v="SGGS-16597"/>
    <s v="Backlog"/>
    <m/>
    <m/>
    <s v="[SGGS] PI 3/26"/>
    <m/>
    <m/>
    <m/>
    <m/>
    <m/>
    <s v="[SGGS] SP 26.2.4;[SGGS] SP 26.3.1;[SGGS] SP 26.2.6;[SGGS] SP 26.2.5"/>
    <m/>
    <m/>
    <m/>
    <m/>
    <m/>
    <m/>
    <m/>
    <m/>
    <m/>
    <m/>
    <m/>
    <m/>
    <m/>
    <m/>
    <m/>
    <m/>
    <m/>
    <m/>
    <s v="[Jornada Secretaria e Gestor de Unidades] Secretaria - Gestão Acadêmica"/>
    <s v="Jornada Secretaria e Gestor de Unidades"/>
    <m/>
    <m/>
    <m/>
    <m/>
    <m/>
    <m/>
    <m/>
  </r>
  <r>
    <x v="0"/>
    <s v="[INC0782251]Tenho um Erro/Problema com o PTC - Ingresso - Inativar inscrição anterior"/>
    <s v="SGGS-16596"/>
    <s v="Backlog"/>
    <m/>
    <m/>
    <s v="[SGGS] PI 3/26"/>
    <m/>
    <m/>
    <m/>
    <m/>
    <m/>
    <s v="[SGGS] SP 26.2.4;[SGGS] SP 26.3.1;[SGGS] SP 26.2.6;[SGGS] SP 26.2.5"/>
    <m/>
    <m/>
    <m/>
    <m/>
    <m/>
    <m/>
    <m/>
    <m/>
    <m/>
    <m/>
    <m/>
    <m/>
    <m/>
    <m/>
    <m/>
    <m/>
    <m/>
    <m/>
    <s v="[Jornada Secretaria e Gestor de Unidades] Secretaria - Gestão Acadêmica"/>
    <s v="Jornada Secretaria e Gestor de Unidades"/>
    <m/>
    <m/>
    <m/>
    <m/>
    <m/>
    <m/>
    <m/>
  </r>
  <r>
    <x v="0"/>
    <s v="[INC0782159]Tenho um Erro/Problema com o PTC - Ingresso - Inativar inscrição anterior"/>
    <s v="SGGS-16595"/>
    <s v="Backlog"/>
    <m/>
    <m/>
    <s v="[SGGS] PI 3/26"/>
    <m/>
    <m/>
    <m/>
    <m/>
    <m/>
    <s v="[SGGS] SP 26.2.4;[SGGS] SP 26.3.1;[SGGS] SP 26.2.6;[SGGS] SP 26.2.5"/>
    <m/>
    <m/>
    <m/>
    <m/>
    <m/>
    <m/>
    <m/>
    <m/>
    <m/>
    <m/>
    <m/>
    <m/>
    <m/>
    <m/>
    <m/>
    <m/>
    <m/>
    <m/>
    <s v="[Jornada Secretaria e Gestor de Unidades] Secretaria - Gestão Acadêmica"/>
    <s v="Jornada Secretaria e Gestor de Unidades"/>
    <m/>
    <m/>
    <m/>
    <m/>
    <m/>
    <m/>
    <m/>
  </r>
  <r>
    <x v="0"/>
    <s v="[INC0782390]Tenho um Erro/Problema com o PTC - Ingresso - Inativar inscrição anterior"/>
    <s v="SGGS-16594"/>
    <s v="Backlog"/>
    <m/>
    <m/>
    <s v="[SGGS] PI 3/26"/>
    <m/>
    <m/>
    <m/>
    <m/>
    <m/>
    <s v="[SGGS] SP 26.2.4;[SGGS] SP 26.3.1;[SGGS] SP 26.2.6;[SGGS] SP 26.2.5"/>
    <m/>
    <m/>
    <m/>
    <m/>
    <m/>
    <m/>
    <m/>
    <m/>
    <m/>
    <m/>
    <m/>
    <m/>
    <m/>
    <m/>
    <m/>
    <m/>
    <m/>
    <m/>
    <s v="[Jornada Secretaria e Gestor de Unidades] Secretaria - Gestão Acadêmica"/>
    <s v="Jornada Secretaria e Gestor de Unidades"/>
    <m/>
    <m/>
    <m/>
    <m/>
    <m/>
    <m/>
    <m/>
  </r>
  <r>
    <x v="0"/>
    <s v="[INC0781021]Tenho um Erro/Problema com o PTC - Ambiente do Aluno / AVA Sofia - Secretaria -  Termos e contratos"/>
    <s v="SGGS-16593"/>
    <s v="Backlog"/>
    <m/>
    <m/>
    <s v="[SGGS] PI 3/26"/>
    <m/>
    <m/>
    <m/>
    <m/>
    <m/>
    <s v="[SGGS] SP 26.2.4;[SGGS] SP 26.3.1;[SGGS] SP 26.2.6;[SGGS] SP 26.2.5"/>
    <m/>
    <m/>
    <m/>
    <m/>
    <m/>
    <m/>
    <m/>
    <m/>
    <m/>
    <m/>
    <m/>
    <m/>
    <m/>
    <m/>
    <m/>
    <m/>
    <m/>
    <m/>
    <s v="[Jornada Secretaria e Gestor de Unidades] Secretaria - Gestão Acadêmica"/>
    <s v="Jornada Secretaria e Gestor de Unidades"/>
    <m/>
    <m/>
    <m/>
    <m/>
    <m/>
    <m/>
    <m/>
  </r>
  <r>
    <x v="0"/>
    <s v="[INC0782402]Tenho um Erro/Problema com o PTC - Ambiente do Aluno / AVA Sofia - Aulas"/>
    <s v="SGGS-16592"/>
    <s v="Backlog"/>
    <m/>
    <m/>
    <s v="[SGGS] PI 3/26"/>
    <m/>
    <m/>
    <m/>
    <m/>
    <m/>
    <s v="[SGGS] SP 26.2.4;[SGGS] SP 26.3.1;[SGGS] SP 26.2.6;[SGGS] SP 26.2.5"/>
    <m/>
    <m/>
    <m/>
    <m/>
    <m/>
    <m/>
    <m/>
    <m/>
    <m/>
    <m/>
    <m/>
    <m/>
    <m/>
    <m/>
    <m/>
    <m/>
    <m/>
    <m/>
    <s v="[Jornada Secretaria e Gestor de Unidades] Secretaria - Gestão Acadêmica"/>
    <s v="Jornada Secretaria e Gestor de Unidades"/>
    <m/>
    <m/>
    <m/>
    <m/>
    <m/>
    <m/>
    <m/>
  </r>
  <r>
    <x v="0"/>
    <s v="[INC0782877]Tenho um Erro/Problema com o PTC - Dynamics Athenas - Efetivação da Matrícula"/>
    <s v="SGGS-16590"/>
    <s v="Em Andamento"/>
    <m/>
    <m/>
    <s v="[SGGS] PI 3/26"/>
    <m/>
    <m/>
    <m/>
    <m/>
    <m/>
    <s v="[SGGS] SP 26.3.1;[SGGS] SP 26.2.6"/>
    <m/>
    <m/>
    <m/>
    <m/>
    <m/>
    <m/>
    <m/>
    <m/>
    <m/>
    <m/>
    <m/>
    <m/>
    <m/>
    <m/>
    <m/>
    <m/>
    <m/>
    <m/>
    <s v="[Jornada Secretaria e Gestor de Unidades] Secretaria - Gestão Acadêmica"/>
    <s v="Jornada Secretaria e Gestor de Unidades"/>
    <m/>
    <m/>
    <m/>
    <m/>
    <m/>
    <m/>
    <m/>
  </r>
  <r>
    <x v="0"/>
    <s v="[INC0767502]Tenho um Erro/Problema com o PTC - Ambiente do Aluno / AVA Sofia - Secretaria -  Termos e contratos"/>
    <s v="SGGS-16589"/>
    <s v="Backlog"/>
    <m/>
    <m/>
    <s v="[SGGS] PI 3/26"/>
    <m/>
    <m/>
    <m/>
    <m/>
    <m/>
    <s v="[SGGS] SP 26.2.4;[SGGS] SP 26.3.1;[SGGS] SP 26.2.6;[SGGS] SP 26.2.5"/>
    <m/>
    <m/>
    <m/>
    <m/>
    <m/>
    <m/>
    <m/>
    <m/>
    <m/>
    <m/>
    <m/>
    <m/>
    <m/>
    <m/>
    <m/>
    <m/>
    <m/>
    <m/>
    <s v="[Jornada Secretaria e Gestor de Unidades] Secretaria - Gestão Acadêmica"/>
    <s v="Jornada Secretaria e Gestor de Unidades"/>
    <m/>
    <m/>
    <m/>
    <m/>
    <m/>
    <m/>
    <m/>
  </r>
  <r>
    <x v="0"/>
    <s v="[INC0782853]Tenho um Erro/Problema com o PTC - Dynamics Athenas - Efetivação da Matrícula"/>
    <s v="SGGS-16588"/>
    <s v="Em Andamento"/>
    <m/>
    <m/>
    <s v="[SGGS] PI 3/26"/>
    <m/>
    <m/>
    <m/>
    <m/>
    <m/>
    <s v="[SGGS] SP 26.3.1;[SGGS] SP 26.2.6"/>
    <m/>
    <m/>
    <m/>
    <m/>
    <m/>
    <m/>
    <m/>
    <m/>
    <m/>
    <m/>
    <m/>
    <m/>
    <m/>
    <m/>
    <m/>
    <m/>
    <m/>
    <m/>
    <s v="[Jornada Secretaria e Gestor de Unidades] Secretaria - Gestão Acadêmica"/>
    <s v="Jornada Secretaria e Gestor de Unidades"/>
    <m/>
    <m/>
    <m/>
    <m/>
    <m/>
    <m/>
    <m/>
  </r>
  <r>
    <x v="0"/>
    <s v="[INC0782767]Tenho um Erro/Problema com o PTC - Dynamics Athenas - Efetivação da Matrícula"/>
    <s v="SGGS-16587"/>
    <s v="Em Andamento"/>
    <m/>
    <m/>
    <s v="[SGGS] PI 3/26"/>
    <m/>
    <m/>
    <m/>
    <m/>
    <m/>
    <s v="[SGGS] SP 26.3.1;[SGGS] SP 26.2.6"/>
    <m/>
    <m/>
    <m/>
    <m/>
    <m/>
    <m/>
    <m/>
    <m/>
    <m/>
    <m/>
    <m/>
    <m/>
    <m/>
    <m/>
    <m/>
    <m/>
    <m/>
    <m/>
    <s v="[Jornada Secretaria e Gestor de Unidades] Secretaria - Gestão Acadêmica"/>
    <s v="Jornada Secretaria e Gestor de Unidades"/>
    <m/>
    <m/>
    <m/>
    <m/>
    <m/>
    <m/>
    <m/>
  </r>
  <r>
    <x v="0"/>
    <s v="[INC0782730]Tenho um Erro/Problema com o PTC - Dynamics Athenas - Efetivação da Matrícula"/>
    <s v="SGGS-16586"/>
    <s v="Em Andamento"/>
    <m/>
    <m/>
    <s v="[SGGS] PI 3/26"/>
    <m/>
    <m/>
    <m/>
    <m/>
    <m/>
    <s v="[SGGS] SP 26.3.1;[SGGS] SP 26.2.6"/>
    <m/>
    <m/>
    <m/>
    <m/>
    <m/>
    <m/>
    <m/>
    <m/>
    <m/>
    <m/>
    <m/>
    <m/>
    <m/>
    <m/>
    <m/>
    <m/>
    <m/>
    <m/>
    <s v="[Jornada Secretaria e Gestor de Unidades] Secretaria - Gestão Acadêmica"/>
    <s v="Jornada Secretaria e Gestor de Unidades"/>
    <m/>
    <m/>
    <m/>
    <m/>
    <m/>
    <m/>
    <m/>
  </r>
  <r>
    <x v="0"/>
    <s v="[INC0782710]Tenho um Erro/Problema com o PTC - Dynamics Athenas - Efetivação da Matrícula"/>
    <s v="SGGS-16585"/>
    <s v="Em Andamento"/>
    <m/>
    <m/>
    <s v="[SGGS] PI 3/26"/>
    <m/>
    <m/>
    <m/>
    <m/>
    <m/>
    <s v="[SGGS] SP 26.3.1;[SGGS] SP 26.2.6"/>
    <m/>
    <m/>
    <m/>
    <m/>
    <m/>
    <m/>
    <m/>
    <m/>
    <m/>
    <m/>
    <m/>
    <m/>
    <m/>
    <m/>
    <m/>
    <m/>
    <m/>
    <m/>
    <s v="[Jornada Secretaria e Gestor de Unidades] Secretaria - Gestão Acadêmica"/>
    <s v="Jornada Secretaria e Gestor de Unidades"/>
    <m/>
    <m/>
    <m/>
    <m/>
    <m/>
    <m/>
    <m/>
  </r>
  <r>
    <x v="0"/>
    <s v="[INC0782552]Tenho um Erro/Problema com o PTC - Ingresso - Captação - Backoffice"/>
    <s v="SGGS-16584"/>
    <s v="Backlog"/>
    <m/>
    <m/>
    <s v="[SGGS] PI 3/26"/>
    <m/>
    <m/>
    <m/>
    <m/>
    <m/>
    <s v="[SGGS] SP 26.2.4;[SGGS] SP 26.3.1;[SGGS] SP 26.2.6;[SGGS] SP 26.2.5"/>
    <m/>
    <m/>
    <m/>
    <m/>
    <m/>
    <m/>
    <m/>
    <m/>
    <m/>
    <m/>
    <m/>
    <m/>
    <m/>
    <m/>
    <m/>
    <m/>
    <m/>
    <m/>
    <s v="[Jornada Secretaria e Gestor de Unidades] Secretaria - Gestão Acadêmica"/>
    <s v="Jornada Secretaria e Gestor de Unidades"/>
    <m/>
    <m/>
    <m/>
    <m/>
    <m/>
    <m/>
    <m/>
  </r>
  <r>
    <x v="0"/>
    <s v="[INC0782707]Tenho um Erro/Problema com o PTC - Dynamics Athenas - Rematrícula"/>
    <s v="SGGS-16583"/>
    <s v="Backlog"/>
    <m/>
    <m/>
    <s v="[SGGS] PI 3/26"/>
    <m/>
    <m/>
    <m/>
    <m/>
    <m/>
    <s v="[SGGS] SP 26.2.4;[SGGS] SP 26.3.1;[SGGS] SP 26.2.6;[SGGS] SP 26.2.5"/>
    <m/>
    <m/>
    <m/>
    <m/>
    <m/>
    <m/>
    <m/>
    <m/>
    <m/>
    <m/>
    <m/>
    <m/>
    <m/>
    <m/>
    <m/>
    <m/>
    <m/>
    <m/>
    <s v="[Jornada Secretaria e Gestor de Unidades] Secretaria - Gestão Acadêmica"/>
    <s v="Jornada Secretaria e Gestor de Unidades"/>
    <m/>
    <m/>
    <m/>
    <m/>
    <m/>
    <m/>
    <m/>
  </r>
  <r>
    <x v="0"/>
    <s v="[INC0782613]Tenho um Erro/Problema com o PTC - Dynamics Athenas - Efetivação da Matrícula"/>
    <s v="SGGS-16581"/>
    <s v="Em Andamento"/>
    <m/>
    <m/>
    <s v="[SGGS] PI 3/26"/>
    <m/>
    <m/>
    <m/>
    <m/>
    <m/>
    <s v="[SGGS] SP 26.3.1;[SGGS] SP 26.2.6"/>
    <m/>
    <m/>
    <m/>
    <m/>
    <m/>
    <m/>
    <m/>
    <m/>
    <m/>
    <m/>
    <m/>
    <m/>
    <m/>
    <m/>
    <m/>
    <m/>
    <m/>
    <m/>
    <s v="[Jornada Secretaria e Gestor de Unidades] Secretaria - Gestão Acadêmica"/>
    <s v="Jornada Secretaria e Gestor de Unidades"/>
    <m/>
    <m/>
    <m/>
    <m/>
    <m/>
    <m/>
    <m/>
  </r>
  <r>
    <x v="0"/>
    <s v="[INC0782560]Tenho um Erro/Problema com o PTC - Dynamics Athenas - Efetivação da Matrícula"/>
    <s v="SGGS-16580"/>
    <s v="Em Andamento"/>
    <m/>
    <m/>
    <s v="[SGGS] PI 3/26"/>
    <m/>
    <m/>
    <m/>
    <m/>
    <m/>
    <s v="[SGGS] SP 26.3.1;[SGGS] SP 26.2.6"/>
    <m/>
    <m/>
    <m/>
    <m/>
    <m/>
    <m/>
    <m/>
    <m/>
    <m/>
    <m/>
    <m/>
    <m/>
    <m/>
    <m/>
    <m/>
    <m/>
    <m/>
    <m/>
    <s v="[Jornada Secretaria e Gestor de Unidades] Secretaria - Gestão Acadêmica"/>
    <s v="Jornada Secretaria e Gestor de Unidades"/>
    <m/>
    <m/>
    <m/>
    <m/>
    <m/>
    <m/>
    <m/>
  </r>
  <r>
    <x v="0"/>
    <s v="[INC0777173]Tenho um Erro/Problema com o PTC - Dynamics Athenas - Alocação e disponibilização de disciplinas"/>
    <s v="SGGS-16577"/>
    <s v="Backlog"/>
    <m/>
    <m/>
    <s v="[SGGS] PI 3/26"/>
    <m/>
    <m/>
    <m/>
    <m/>
    <m/>
    <s v="[SGGS] SP 26.2.4;[SGGS] SP 26.3.1;[SGGS] SP 26.2.6;[SGGS] SP 26.2.5"/>
    <m/>
    <m/>
    <m/>
    <m/>
    <m/>
    <m/>
    <m/>
    <m/>
    <m/>
    <m/>
    <m/>
    <m/>
    <m/>
    <m/>
    <m/>
    <m/>
    <m/>
    <m/>
    <s v="[Jornada Secretaria e Gestor de Unidades] Secretaria - Gestão Acadêmica"/>
    <s v="Jornada Secretaria e Gestor de Unidades"/>
    <m/>
    <m/>
    <m/>
    <m/>
    <m/>
    <m/>
    <m/>
  </r>
  <r>
    <x v="0"/>
    <s v="[INC0773673]Tenho um Erro/Problema com o PTC - Dynamics Athenas - Alocação e disponibilização de disciplinas"/>
    <s v="SGGS-16574"/>
    <s v="Backlog"/>
    <m/>
    <m/>
    <s v="[SGGS] PI 3/26"/>
    <m/>
    <m/>
    <m/>
    <m/>
    <m/>
    <s v="[SGGS] SP 26.2.4;[SGGS] SP 26.3.1;[SGGS] SP 26.2.6;[SGGS] SP 26.2.5"/>
    <m/>
    <m/>
    <m/>
    <m/>
    <m/>
    <m/>
    <m/>
    <m/>
    <m/>
    <m/>
    <m/>
    <m/>
    <m/>
    <m/>
    <m/>
    <m/>
    <m/>
    <m/>
    <s v="[Jornada Secretaria e Gestor de Unidades] Secretaria - Gestão Acadêmica"/>
    <s v="Jornada Secretaria e Gestor de Unidades"/>
    <m/>
    <m/>
    <m/>
    <m/>
    <m/>
    <m/>
    <m/>
  </r>
  <r>
    <x v="0"/>
    <s v="[INC0775316]Tenho um Erro/Problema com o PTC - Ambiente do Aluno / AVA Sofia - Secretaria - Erro na solicitação de Transferencia interna - curso e polo"/>
    <s v="SGGS-16573"/>
    <s v="Backlog"/>
    <m/>
    <m/>
    <s v="[SGGS] PI 3/26"/>
    <m/>
    <m/>
    <m/>
    <m/>
    <m/>
    <s v="[SGGS] SP 26.2.4;[SGGS] SP 26.3.1;[SGGS] SP 26.2.6;[SGGS] SP 26.2.5"/>
    <m/>
    <m/>
    <m/>
    <m/>
    <m/>
    <m/>
    <m/>
    <m/>
    <m/>
    <m/>
    <m/>
    <m/>
    <m/>
    <m/>
    <m/>
    <m/>
    <m/>
    <m/>
    <s v="[Jornada Secretaria e Gestor de Unidades] Secretaria - Gestão Acadêmica"/>
    <s v="Jornada Secretaria e Gestor de Unidades"/>
    <m/>
    <m/>
    <m/>
    <m/>
    <m/>
    <m/>
    <m/>
  </r>
  <r>
    <x v="0"/>
    <s v="[INC0782244]Tenho um Erro/Problema com o Sistema - Área do Candidato - Contrato"/>
    <s v="SGGS-16572"/>
    <s v="Backlog"/>
    <m/>
    <m/>
    <s v="[SGGS] PI 3/26"/>
    <m/>
    <m/>
    <m/>
    <m/>
    <m/>
    <s v="[SGGS] SP 26.2.4;[SGGS] SP 26.3.1;[SGGS] SP 26.2.6;[SGGS] SP 26.2.5"/>
    <m/>
    <m/>
    <m/>
    <m/>
    <m/>
    <m/>
    <m/>
    <m/>
    <m/>
    <m/>
    <m/>
    <m/>
    <m/>
    <m/>
    <m/>
    <m/>
    <m/>
    <m/>
    <s v="[Jornada Secretaria e Gestor de Unidades] Secretaria - Gestão Acadêmica"/>
    <s v="Jornada Secretaria e Gestor de Unidades"/>
    <m/>
    <m/>
    <m/>
    <m/>
    <m/>
    <m/>
    <m/>
  </r>
  <r>
    <x v="0"/>
    <s v="[INC0782252]Tenho um Erro/Problema com o PTC - Dynamics Athenas - Efetivação da Matrícula"/>
    <s v="SGGS-16570"/>
    <s v="Em Andamento"/>
    <m/>
    <m/>
    <s v="[SGGS] PI 3/26"/>
    <m/>
    <m/>
    <m/>
    <m/>
    <m/>
    <s v="[SGGS] SP 26.3.1;[SGGS] SP 26.2.6"/>
    <m/>
    <m/>
    <m/>
    <m/>
    <m/>
    <m/>
    <m/>
    <m/>
    <m/>
    <m/>
    <m/>
    <m/>
    <m/>
    <m/>
    <m/>
    <m/>
    <m/>
    <m/>
    <s v="[Jornada Secretaria e Gestor de Unidades] Secretaria - Gestão Acadêmica"/>
    <s v="Jornada Secretaria e Gestor de Unidades"/>
    <m/>
    <m/>
    <m/>
    <m/>
    <m/>
    <m/>
    <m/>
  </r>
  <r>
    <x v="0"/>
    <s v="[INC0782241]Tenho um Erro/Problema com o PTC - Dynamics Athenas - Efetivação da Matrícula"/>
    <s v="SGGS-16569"/>
    <s v="Em Andamento"/>
    <m/>
    <m/>
    <s v="[SGGS] PI 3/26"/>
    <m/>
    <m/>
    <m/>
    <m/>
    <m/>
    <s v="[SGGS] SP 26.3.1;[SGGS] SP 26.2.6"/>
    <m/>
    <m/>
    <m/>
    <m/>
    <m/>
    <m/>
    <m/>
    <m/>
    <m/>
    <m/>
    <m/>
    <m/>
    <m/>
    <m/>
    <m/>
    <m/>
    <m/>
    <m/>
    <s v="[Jornada Secretaria e Gestor de Unidades] Secretaria - Gestão Acadêmica"/>
    <s v="Jornada Secretaria e Gestor de Unidades"/>
    <m/>
    <m/>
    <m/>
    <m/>
    <m/>
    <m/>
    <m/>
  </r>
  <r>
    <x v="0"/>
    <s v="[INC0782234]Tenho um Erro/Problema com o PTC - Dynamics Athenas - Efetivação da Matrícula"/>
    <s v="SGGS-16568"/>
    <s v="Em Andamento"/>
    <m/>
    <m/>
    <s v="[SGGS] PI 3/26"/>
    <m/>
    <m/>
    <m/>
    <m/>
    <m/>
    <s v="[SGGS] SP 26.3.1;[SGGS] SP 26.2.6"/>
    <m/>
    <m/>
    <m/>
    <m/>
    <m/>
    <m/>
    <m/>
    <m/>
    <m/>
    <m/>
    <m/>
    <m/>
    <m/>
    <m/>
    <m/>
    <m/>
    <m/>
    <m/>
    <s v="[Jornada Secretaria e Gestor de Unidades] Secretaria - Gestão Acadêmica"/>
    <s v="Jornada Secretaria e Gestor de Unidades"/>
    <m/>
    <m/>
    <m/>
    <m/>
    <m/>
    <m/>
    <m/>
  </r>
  <r>
    <x v="0"/>
    <s v="[INC0775549]Tenho um Erro/Problema com o PTC - Ambiente do Aluno / AVA Sofia - Secretaria - Erro na solicitação de Transferencia interna - curso e polo"/>
    <s v="SGGS-16561"/>
    <s v="Backlog"/>
    <m/>
    <m/>
    <s v="[SGGS] PI 3/26"/>
    <m/>
    <m/>
    <m/>
    <m/>
    <m/>
    <s v="[SGGS] SP 26.2.4;[SGGS] SP 26.3.1;[SGGS] SP 26.2.6;[SGGS] SP 26.2.5"/>
    <m/>
    <m/>
    <m/>
    <m/>
    <m/>
    <m/>
    <m/>
    <m/>
    <m/>
    <m/>
    <m/>
    <m/>
    <m/>
    <m/>
    <m/>
    <m/>
    <m/>
    <m/>
    <s v="[Jornada Secretaria e Gestor de Unidades] Secretaria - Gestão Acadêmica"/>
    <s v="Jornada Secretaria e Gestor de Unidades"/>
    <m/>
    <m/>
    <m/>
    <m/>
    <m/>
    <m/>
    <m/>
  </r>
  <r>
    <x v="0"/>
    <s v="[INC0771762]Tenho um Erro/Problema com o PTC - Ambiente do Aluno / AVA Sofia - Secretaria - Erro na solicitação de Transferencia interna - curso e polo"/>
    <s v="SGGS-16558"/>
    <s v="Backlog"/>
    <m/>
    <m/>
    <s v="[SGGS] PI 3/26"/>
    <m/>
    <m/>
    <m/>
    <m/>
    <m/>
    <s v="[SGGS] SP 26.2.4;[SGGS] SP 26.3.1;[SGGS] SP 26.2.6;[SGGS] SP 26.2.5"/>
    <m/>
    <m/>
    <m/>
    <m/>
    <m/>
    <m/>
    <m/>
    <m/>
    <m/>
    <m/>
    <m/>
    <m/>
    <m/>
    <m/>
    <m/>
    <m/>
    <m/>
    <m/>
    <s v="[Jornada Secretaria e Gestor de Unidades] Secretaria - Gestão Acadêmica"/>
    <s v="Jornada Secretaria e Gestor de Unidades"/>
    <m/>
    <m/>
    <m/>
    <m/>
    <m/>
    <m/>
    <m/>
  </r>
  <r>
    <x v="0"/>
    <s v="[INC0771805]Tenho um Erro/Problema com o PTC - Ambiente do Aluno / AVA Sofia - Secretaria - Erro na solicitação de Transferencia interna - curso e polo"/>
    <s v="SGGS-16557"/>
    <s v="Backlog"/>
    <m/>
    <m/>
    <s v="[SGGS] PI 3/26"/>
    <m/>
    <m/>
    <m/>
    <m/>
    <m/>
    <s v="[SGGS] SP 26.2.4;[SGGS] SP 26.3.1;[SGGS] SP 26.2.6;[SGGS] SP 26.2.5"/>
    <m/>
    <m/>
    <m/>
    <m/>
    <m/>
    <m/>
    <m/>
    <m/>
    <m/>
    <m/>
    <m/>
    <m/>
    <m/>
    <m/>
    <m/>
    <m/>
    <m/>
    <m/>
    <s v="[Jornada Secretaria e Gestor de Unidades] Secretaria - Gestão Acadêmica"/>
    <s v="Jornada Secretaria e Gestor de Unidades"/>
    <m/>
    <m/>
    <m/>
    <m/>
    <m/>
    <m/>
    <m/>
  </r>
  <r>
    <x v="0"/>
    <s v="[INC0782118]Tenho um Erro/Problema com o PTC - Ingresso - Captação - Backoffice"/>
    <s v="SGGS-16555"/>
    <s v="Backlog"/>
    <m/>
    <m/>
    <s v="[SGGS] PI 3/26"/>
    <m/>
    <m/>
    <m/>
    <m/>
    <m/>
    <s v="[SGGS] SP 26.2.4;[SGGS] SP 26.3.1;[SGGS] SP 26.2.6;[SGGS] SP 26.2.5"/>
    <m/>
    <m/>
    <m/>
    <m/>
    <m/>
    <m/>
    <m/>
    <m/>
    <m/>
    <m/>
    <m/>
    <m/>
    <m/>
    <m/>
    <m/>
    <m/>
    <m/>
    <m/>
    <s v="[Jornada Secretaria e Gestor de Unidades] Secretaria - Gestão Acadêmica"/>
    <s v="Jornada Secretaria e Gestor de Unidades"/>
    <m/>
    <m/>
    <m/>
    <m/>
    <m/>
    <m/>
    <m/>
  </r>
  <r>
    <x v="0"/>
    <s v="[INC0772884]Tenho um Erro/Problema no Dynamics - Gestão de unidades - Reportar um erro/problema"/>
    <s v="SGGS-16548"/>
    <s v="Backlog"/>
    <m/>
    <m/>
    <s v="[SGGS] PI 3/26"/>
    <m/>
    <m/>
    <m/>
    <m/>
    <m/>
    <s v="[SGGS] SP 26.2.4;[SGGS] SP 26.3.1;[SGGS] SP 26.2.6;[SGGS] SP 26.2.5"/>
    <m/>
    <m/>
    <m/>
    <m/>
    <m/>
    <m/>
    <m/>
    <m/>
    <m/>
    <m/>
    <m/>
    <m/>
    <m/>
    <m/>
    <m/>
    <m/>
    <m/>
    <m/>
    <s v="[Jornada Secretaria e Gestor de Unidades] Secretaria - Gestão Acadêmica"/>
    <s v="Jornada Secretaria e Gestor de Unidades"/>
    <m/>
    <m/>
    <m/>
    <m/>
    <m/>
    <m/>
    <m/>
  </r>
  <r>
    <x v="0"/>
    <s v="[INC0781352]Tenho um Erro/Problema com o PTC - Ingresso - Captação - Área do Candidato"/>
    <s v="SGGS-16547"/>
    <s v="Backlog"/>
    <m/>
    <m/>
    <s v="[SGGS] PI 3/26"/>
    <m/>
    <m/>
    <m/>
    <m/>
    <m/>
    <s v="[SGGS] SP 26.2.4;[SGGS] SP 26.3.1;[SGGS] SP 26.2.6;[SGGS] SP 26.2.5"/>
    <m/>
    <m/>
    <m/>
    <m/>
    <m/>
    <m/>
    <m/>
    <m/>
    <m/>
    <m/>
    <m/>
    <m/>
    <m/>
    <m/>
    <m/>
    <m/>
    <m/>
    <m/>
    <s v="[Jornada Secretaria e Gestor de Unidades] Secretaria - Gestão Acadêmica"/>
    <s v="Jornada Secretaria e Gestor de Unidades"/>
    <m/>
    <m/>
    <m/>
    <m/>
    <m/>
    <m/>
    <m/>
  </r>
  <r>
    <x v="0"/>
    <s v="[INC0781342]Tenho um Erro/Problema com o PTC - Dynamics Athenas - Efetivação da Matrícula"/>
    <s v="SGGS-16466"/>
    <s v="Em Andamento"/>
    <m/>
    <m/>
    <s v="[SGGS] PI 3/26"/>
    <m/>
    <m/>
    <m/>
    <m/>
    <m/>
    <s v="[SGGS] SP 26.3.1;[SGGS] SP 26.2.6"/>
    <m/>
    <m/>
    <m/>
    <m/>
    <m/>
    <m/>
    <m/>
    <m/>
    <m/>
    <m/>
    <m/>
    <m/>
    <m/>
    <m/>
    <m/>
    <m/>
    <m/>
    <m/>
    <s v="[Jornada Secretaria e Gestor de Unidades] Secretaria - Gestão Acadêmica"/>
    <s v="Jornada Secretaria e Gestor de Unidades"/>
    <m/>
    <m/>
    <m/>
    <m/>
    <m/>
    <m/>
    <m/>
  </r>
  <r>
    <x v="0"/>
    <s v="[INC0778271]Tenho um Erro/Problema com o PTC - Dynamics Athenas - Efetivação da Matrícula"/>
    <s v="SGGS-1646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1769]Tenho um Erro/Problema com o PTC - Ambiente do Aluno / AVA Sofia - Secretaria -  Termos e contratos"/>
    <s v="SGGS-1646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1311]Tenho um Erro/Problema com o PTC - Dynamics Athenas - Efetivação da Matrícula"/>
    <s v="SGGS-16463"/>
    <s v="Em Andamento"/>
    <m/>
    <m/>
    <s v="[SGGS] PI 3/26"/>
    <m/>
    <m/>
    <m/>
    <m/>
    <m/>
    <s v="[SGGS] SP 26.3.1;[SGGS] SP 26.2.6"/>
    <m/>
    <m/>
    <m/>
    <m/>
    <m/>
    <m/>
    <m/>
    <m/>
    <m/>
    <m/>
    <m/>
    <m/>
    <m/>
    <m/>
    <m/>
    <m/>
    <m/>
    <m/>
    <s v="[Jornada Secretaria e Gestor de Unidades] Secretaria - Gestão Acadêmica"/>
    <s v="Jornada Secretaria e Gestor de Unidades"/>
    <m/>
    <m/>
    <m/>
    <m/>
    <m/>
    <m/>
    <m/>
  </r>
  <r>
    <x v="0"/>
    <s v="[INC0781271]Tenho um Erro/Problema com o PTC - Dynamics Athenas - Documentos Acadêmicos - Serviços"/>
    <s v="SGGS-1645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1253]Tenho um Erro/Problema com o PTC - Dynamics Athenas - Efetivação da Matrícula"/>
    <s v="SGGS-16457"/>
    <s v="Em Andamento"/>
    <m/>
    <m/>
    <s v="[SGGS] PI 3/26"/>
    <m/>
    <m/>
    <m/>
    <m/>
    <m/>
    <s v="[SGGS] SP 26.3.1;[SGGS] SP 26.2.6"/>
    <m/>
    <m/>
    <m/>
    <m/>
    <m/>
    <m/>
    <m/>
    <m/>
    <m/>
    <m/>
    <m/>
    <m/>
    <m/>
    <m/>
    <m/>
    <m/>
    <m/>
    <m/>
    <s v="[Jornada Secretaria e Gestor de Unidades] Secretaria - Gestão Acadêmica"/>
    <s v="Jornada Secretaria e Gestor de Unidades"/>
    <m/>
    <m/>
    <m/>
    <m/>
    <m/>
    <m/>
    <m/>
  </r>
  <r>
    <x v="0"/>
    <s v="[INC0781242]Tenho um Erro/Problema com o PTC - Dynamics Athenas - Efetivação da Matrícula"/>
    <s v="SGGS-16456"/>
    <s v="Em Andamento"/>
    <m/>
    <m/>
    <s v="[SGGS] PI 3/26"/>
    <m/>
    <m/>
    <m/>
    <m/>
    <m/>
    <s v="[SGGS] SP 26.3.1;[SGGS] SP 26.2.6"/>
    <m/>
    <m/>
    <m/>
    <m/>
    <m/>
    <m/>
    <m/>
    <m/>
    <m/>
    <m/>
    <m/>
    <m/>
    <m/>
    <m/>
    <m/>
    <m/>
    <m/>
    <m/>
    <s v="[Jornada Secretaria e Gestor de Unidades] Secretaria - Gestão Acadêmica"/>
    <s v="Jornada Secretaria e Gestor de Unidades"/>
    <m/>
    <m/>
    <m/>
    <m/>
    <m/>
    <m/>
    <m/>
  </r>
  <r>
    <x v="0"/>
    <s v="[INC0780902]Tenho um Erro/Problema com o PTC - Ingresso - Captação - Área do Candidato"/>
    <s v="SGGS-1645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1073]Tenho um Erro/Problema com o PTC - Dynamics Athenas - Rematrícula"/>
    <s v="SGGS-1644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1060]Tenho um Erro/Problema com o PTC - Dynamics Athenas - Efetivação da Matrícula"/>
    <s v="SGGS-16444"/>
    <s v="Em Andamento"/>
    <m/>
    <m/>
    <s v="[SGGS] PI 3/26"/>
    <m/>
    <m/>
    <m/>
    <m/>
    <m/>
    <s v="[SGGS] SP 26.3.1;[SGGS] SP 26.2.6"/>
    <m/>
    <m/>
    <m/>
    <m/>
    <m/>
    <m/>
    <m/>
    <m/>
    <m/>
    <m/>
    <m/>
    <m/>
    <m/>
    <m/>
    <m/>
    <m/>
    <m/>
    <m/>
    <s v="[Jornada Secretaria e Gestor de Unidades] Secretaria - Gestão Acadêmica"/>
    <s v="Jornada Secretaria e Gestor de Unidades"/>
    <m/>
    <m/>
    <m/>
    <m/>
    <m/>
    <m/>
    <m/>
  </r>
  <r>
    <x v="0"/>
    <s v="[INC0781052]Tenho um Erro/Problema com o PTC - Dynamics Athenas - Efetivação da Matrícula"/>
    <s v="SGGS-16443"/>
    <s v="Em Andamento"/>
    <m/>
    <m/>
    <s v="[SGGS] PI 3/26"/>
    <m/>
    <m/>
    <m/>
    <m/>
    <m/>
    <s v="[SGGS] SP 26.3.1;[SGGS] SP 26.2.6"/>
    <m/>
    <m/>
    <m/>
    <m/>
    <m/>
    <m/>
    <m/>
    <m/>
    <m/>
    <m/>
    <m/>
    <m/>
    <m/>
    <m/>
    <m/>
    <m/>
    <m/>
    <m/>
    <s v="[Jornada Secretaria e Gestor de Unidades] Secretaria - Gestão Acadêmica"/>
    <s v="Jornada Secretaria e Gestor de Unidades"/>
    <m/>
    <m/>
    <m/>
    <m/>
    <m/>
    <m/>
    <m/>
  </r>
  <r>
    <x v="0"/>
    <s v="[INC0780937]Tenho um Erro/Problema com o PTC - Dynamics Athenas - Documentos Acadêmicos - Serviços"/>
    <s v="SGGS-1644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0838]Tenho um Erro/Problema com o PTC - Dynamics Athenas - Efetivação da Matrícula"/>
    <s v="SGGS-16436"/>
    <s v="Em Andamento"/>
    <m/>
    <m/>
    <s v="[SGGS] PI 3/26"/>
    <m/>
    <m/>
    <m/>
    <m/>
    <m/>
    <s v="[SGGS] SP 26.3.1;[SGGS] SP 26.2.6"/>
    <m/>
    <m/>
    <m/>
    <m/>
    <m/>
    <m/>
    <m/>
    <m/>
    <m/>
    <m/>
    <m/>
    <m/>
    <m/>
    <m/>
    <m/>
    <m/>
    <m/>
    <m/>
    <s v="[Jornada Secretaria e Gestor de Unidades] Secretaria - Gestão Acadêmica"/>
    <s v="Jornada Secretaria e Gestor de Unidades"/>
    <m/>
    <m/>
    <m/>
    <m/>
    <m/>
    <m/>
    <m/>
  </r>
  <r>
    <x v="0"/>
    <s v="[INC0729139]Tenho um Erro/Problema com o PTC - Dynamics Athenas - Notas e Frequências Parciais"/>
    <s v="SGGS-16432"/>
    <s v="Concluído"/>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46]Tenho um Erro/Problema com o PTC - Dynamics Athenas - Efetivação da Matrícula"/>
    <s v="SGGS-1642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0292]Tenho um Erro/Problema com o PTC - Ingresso - Captação - Backoffice"/>
    <s v="SGGS-1642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56652]Tenho um Erro/Problema com o PTC - Dynamics Athenas - Instabilidade Sistêmica no Dynamics"/>
    <s v="SGGS-1642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95]Tenho um Erro/Problema com o PTC - Dynamics Athenas - Efetivação da Matrícula"/>
    <s v="SGGS-1642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116]Tenho um Erro/Problema com o PTC - Dynamics Athenas - Efetivação da Matrícula"/>
    <s v="SGGS-1642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568]Tenho um Erro/Problema com o PTC - Dynamics Athenas - Efetivação da Matrícula"/>
    <s v="SGGS-1642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75]Tenho um Erro/Problema com o PTC - Dynamics Athenas - Efetivação da Matrícula"/>
    <s v="SGGS-1642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44027]Tenho um Erro/Problema com o PTC - Dynamics Athenas - Rematrícula"/>
    <s v="SGGS-16419"/>
    <s v="Em Andamento"/>
    <m/>
    <m/>
    <s v="[SGGS] PI 3/26"/>
    <m/>
    <m/>
    <m/>
    <m/>
    <m/>
    <s v="[SGGS] SP 26.2.4;[SGGS] SP 26.2.3;[SGGS] SP 26.3.1;[SGGS] SP 26.2.6;[SGGS] SP 26.2.5"/>
    <m/>
    <m/>
    <m/>
    <m/>
    <m/>
    <m/>
    <m/>
    <m/>
    <m/>
    <m/>
    <m/>
    <m/>
    <m/>
    <m/>
    <m/>
    <m/>
    <m/>
    <m/>
    <s v="[Jornada Secretaria e Gestor de Unidades] Secretaria - Gestão Acadêmica"/>
    <s v="Jornada Secretaria e Gestor de Unidades"/>
    <m/>
    <m/>
    <m/>
    <m/>
    <m/>
    <m/>
    <m/>
  </r>
  <r>
    <x v="0"/>
    <s v="[INC0742341]Tenho um Erro/Problema com o PTC - Ambiente do Aluno / AVA Sofia - Secretaria - Atualização cadastral"/>
    <s v="SGGS-1641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44339]Tenho um Erro/Problema com o PTC - Dynamics Athenas - Problema na parametrização da matriz"/>
    <s v="SGGS-1641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55733]Tenho um Erro/Problema com o PTC - Dynamics Athenas - Atualização de Dados Cadastrais"/>
    <s v="SGGS-1641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59992]Tenho um Erro/Problema com o PTC - Dynamics Athenas - Atualização de Dados Cadastrais"/>
    <s v="SGGS-1641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80191]Tenho um Erro/Problema com o PTC - Dynamics Athenas - Efetivação da Matrícula"/>
    <s v="SGGS-16413"/>
    <s v="Em Andamento"/>
    <m/>
    <m/>
    <s v="[SGGS] PI 3/26"/>
    <m/>
    <m/>
    <m/>
    <m/>
    <m/>
    <s v="[SGGS] SP 26.3.1;[SGGS] SP 26.2.6"/>
    <m/>
    <m/>
    <m/>
    <m/>
    <m/>
    <m/>
    <m/>
    <m/>
    <m/>
    <m/>
    <m/>
    <m/>
    <m/>
    <m/>
    <m/>
    <m/>
    <m/>
    <m/>
    <s v="[Jornada Secretaria e Gestor de Unidades] Secretaria - Gestão Acadêmica"/>
    <s v="Jornada Secretaria e Gestor de Unidades"/>
    <m/>
    <m/>
    <m/>
    <m/>
    <m/>
    <m/>
    <m/>
  </r>
  <r>
    <x v="0"/>
    <s v="[INC0780126]Tenho um Erro/Problema com o PTC - Dynamics Athenas - Efetivação da Matrícula"/>
    <s v="SGGS-16411"/>
    <s v="Em Andamento"/>
    <m/>
    <m/>
    <s v="[SGGS] PI 3/26"/>
    <m/>
    <m/>
    <m/>
    <m/>
    <m/>
    <s v="[SGGS] SP 26.3.1;[SGGS] SP 26.2.6"/>
    <m/>
    <m/>
    <m/>
    <m/>
    <m/>
    <m/>
    <m/>
    <m/>
    <m/>
    <m/>
    <m/>
    <m/>
    <m/>
    <m/>
    <m/>
    <m/>
    <m/>
    <m/>
    <s v="[Jornada Secretaria e Gestor de Unidades] Secretaria - Gestão Acadêmica"/>
    <s v="Jornada Secretaria e Gestor de Unidades"/>
    <m/>
    <m/>
    <m/>
    <m/>
    <m/>
    <m/>
    <m/>
  </r>
  <r>
    <x v="0"/>
    <s v="[INC0780115]Tenho um Erro/Problema com o PTC - Dynamics Athenas - Efetivação da Matrícula"/>
    <s v="SGGS-16408"/>
    <s v="Em Andamento"/>
    <m/>
    <m/>
    <s v="[SGGS] PI 3/26"/>
    <m/>
    <m/>
    <m/>
    <m/>
    <m/>
    <s v="[SGGS] SP 26.3.1;[SGGS] SP 26.2.6"/>
    <m/>
    <m/>
    <m/>
    <m/>
    <m/>
    <m/>
    <m/>
    <m/>
    <m/>
    <m/>
    <m/>
    <m/>
    <m/>
    <m/>
    <m/>
    <m/>
    <m/>
    <m/>
    <s v="[Jornada Secretaria e Gestor de Unidades] Secretaria - Gestão Acadêmica"/>
    <s v="Jornada Secretaria e Gestor de Unidades"/>
    <m/>
    <m/>
    <m/>
    <m/>
    <m/>
    <m/>
    <m/>
  </r>
  <r>
    <x v="0"/>
    <s v="[INC0780109]Tenho um Erro/Problema com o PTC - Dynamics Athenas - Efetivação da Matrícula"/>
    <s v="SGGS-16405"/>
    <s v="Em Andamento"/>
    <m/>
    <m/>
    <s v="[SGGS] PI 3/26"/>
    <m/>
    <m/>
    <m/>
    <m/>
    <m/>
    <s v="[SGGS] SP 26.3.1;[SGGS] SP 26.2.6"/>
    <m/>
    <m/>
    <m/>
    <m/>
    <m/>
    <m/>
    <m/>
    <m/>
    <m/>
    <m/>
    <m/>
    <m/>
    <m/>
    <m/>
    <m/>
    <m/>
    <m/>
    <m/>
    <s v="[Jornada Secretaria e Gestor de Unidades] Secretaria - Gestão Acadêmica"/>
    <s v="Jornada Secretaria e Gestor de Unidades"/>
    <m/>
    <m/>
    <m/>
    <m/>
    <m/>
    <m/>
    <m/>
  </r>
  <r>
    <x v="0"/>
    <s v="[INC0779535]Tenho um Erro/Problema com o Sistema - Área do Candidato - Contrato"/>
    <s v="SGGS-1640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527]Tenho um Erro/Problema com o PTC - Ingresso - Captação - Área do Candidato"/>
    <s v="SGGS-1640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848]Tenho um Erro/Problema com o PTC - Dynamics Athenas - Extrato Financeiro - Não concordo com os dados exibidos"/>
    <s v="SGGS-1639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815]Tenho um Erro/Problema com o Sistema - Área do Candidato - Contrato"/>
    <s v="SGGS-1639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465]Tenho um Erro/Problema com o PTC - Ambiente do Aluno / AVA Sofia - Visão de disciplinas"/>
    <s v="SGGS-1638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097]Tenho um Erro/Problema com o PTC - Ambiente do Aluno / AVA Sofia - Aulas"/>
    <s v="SGGS-1638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46]Tenho um Erro/Problema com o PTC - Ingresso - Pagamento de Matrícula"/>
    <s v="SGGS-1638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300]Tenho um Erro/Problema no Dynamics - Captar - Inscrição"/>
    <s v="SGGS-1638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707]Tenho um Erro/Problema com o PTC - Ambiente do Aluno / AVA Sofia - Login/senha"/>
    <s v="SGGS-1637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036]Tenho um Erro/Problema com o PTC - Dynamics Athenas - Alocação e disponibilização de disciplinas"/>
    <s v="SGGS-1637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862]Tenho um Erro/Problema com o PTC - Ambiente do Aluno / AVA Sofia - Secretaria - Erro no documento da solicitação"/>
    <s v="SGGS-1636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6834]Tenho um Erro/Problema com o PTC - Financeiro SAP - Agrupador de Faturas"/>
    <s v="SGGS-1636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09]Tenho um Erro/Problema com o PTC - Dynamics Athenas - Alocação e disponibilização de disciplinas"/>
    <s v="SGGS-1635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9086]Tenho um Erro/Problema com o PTC - Ingresso - Captação - Backoffice"/>
    <s v="SGGS-1635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7425]Tenho um Erro/Problema com o PTC - Ambiente do Aluno / AVA Sofia - Secretaria - Erro na solicitação de Transferencia interna - curso e polo"/>
    <s v="SGGS-1635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7632]Tenho um Erro/Problema com o PTC - Ambiente do Aluno / AVA Sofia - Secretaria - Erro na solicitação de Transferencia interna - curso e polo"/>
    <s v="SGGS-1635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4462]Tenho um Erro/Problema com o PTC - Ambiente do Aluno / AVA Sofia - Secretaria - Erro na solicitação de Transferencia interna - curso e polo"/>
    <s v="SGGS-1635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3954]Tenho um Erro/Problema com o PTC - Ambiente do Aluno / AVA Sofia - Secretaria - Erro na solicitação de Transferencia interna - curso e polo"/>
    <s v="SGGS-1635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3894]Tenho um Erro/Problema com o PTC - Ambiente do Aluno / AVA Sofia - Secretaria - Erro na solicitação de Transferencia interna - curso e polo"/>
    <s v="SGGS-1634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3800]Tenho um Erro/Problema com o PTC - Ambiente do Aluno / AVA Sofia - Secretaria - Erro na solicitação de Transferencia interna - curso e polo"/>
    <s v="SGGS-1634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17]Tenho um Erro/Problema com o PTC - Dynamics Athenas - Alocação e disponibilização de disciplinas"/>
    <s v="SGGS-1634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695]Tenho um Erro/Problema com o PTC - Dynamics Athenas - Instabilidade Sistêmica no Dynamics"/>
    <s v="SGGS-1633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87]Tenho um Erro/Problema com o PTC - Ingresso - Captação - Área do Candidato"/>
    <s v="SGGS-1633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50]Tenho um Erro/Problema com o PTC - Ingresso - Captação - Área do Candidato"/>
    <s v="SGGS-1633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64]Tenho um Erro/Problema no Dynamics - Captar - Inscrição"/>
    <s v="SGGS-1633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159]Tenho um Erro/Problema com o PTC - Ambiente do Aluno / AVA Sofia - Secretaria - Erro na solicitação de Transferencia interna - curso e polo"/>
    <s v="SGGS-16331"/>
    <s v="Aceito"/>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83]Tenho um Erro/Problema com o PTC - Ingresso - Captação - Área do Candidato"/>
    <s v="SGGS-16326"/>
    <s v="Aceito"/>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907]Tenho um Erro/Problema com o PTC - Dynamics Athenas - Documentos Acadêmicos - Serviços"/>
    <s v="SGGS-1632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889]Tenho um Erro/Problema com o PTC - Ingresso - Captação - Backoffice"/>
    <s v="SGGS-1632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90]Tenho um Erro/Problema com o PTC - Ingresso - Captação - Área do Candidato"/>
    <s v="SGGS-16321"/>
    <s v="Aceito"/>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362]Tenho um Erro/Problema com o PTC - Dynamics Athenas - Problema na parametrização da matriz"/>
    <s v="SGGS-1631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85]Tenho um Erro/Problema com o PTC - Ingresso - Captação - Área do Candidato"/>
    <s v="SGGS-1631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10]Tenho um Erro/Problema com o PTC - Ingresso - Captação - Área do Candidato"/>
    <s v="SGGS-1631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648]Tenho um Erro/Problema com o Sistema - Área do Candidato - Contrato"/>
    <s v="SGGS-1631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10]Tenho um Erro/Problema com o PTC - Ingresso - Captação - Área do Candidato"/>
    <s v="SGGS-1631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606]Tenho um Erro/Problema com o Sistema - Área do Candidato - Contrato"/>
    <s v="SGGS-1631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950]Tenho um Erro/Problema com o PTC - Ingresso - Captação - Área do Candidato"/>
    <s v="SGGS-1630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542]Tenho um Erro/Problema com o Sistema - Área do Candidato - Contrato"/>
    <s v="SGGS-1630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188]Tenho um Erro/Problema com o PTC - Ambiente do Aluno / AVA Sofia - Visão de disciplinas"/>
    <s v="SGGS-1629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6866]Tenho um Erro/Problema com o PTC - Ambiente do Aluno / AVA Sofia - Visão de disciplinas"/>
    <s v="SGGS-1629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308]Tenho um Erro/Problema com o PTC - Ambiente do Aluno / AVA Sofia - Detalhes do curso"/>
    <s v="SGGS-1629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468]Tenho um Erro/Problema com o PTC - Cadastro de Curso/Disciplina/Matriz - Criação/Versão de Matriz"/>
    <s v="SGGS-1629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484]Tenho um Erro/Problema com o PTC - Dynamics Athenas - Rematrícula"/>
    <s v="SGGS-1629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360]Tenho um Erro/Problema com o Sistema Colaborar - Colaborar - Avaliação"/>
    <s v="SGGS-1629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250]Tenho um Erro/Problema com o Sistema - Área do Candidato - Contrato"/>
    <s v="SGGS-1628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91]Tenho um Erro/Problema com o PTC - Ingresso - Captação - Backoffice"/>
    <s v="SGGS-1628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466]Tenho um Erro/Problema com o PTC - Ambiente do Aluno / AVA Sofia - Detalhes do curso"/>
    <s v="SGGS-1628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180]Tenho um Erro/Problema com o PTC - Dynamics Athenas - Rematrícula"/>
    <s v="SGGS-1627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73]Tenho um Erro/Problema com o PTC - Dynamics Athenas - Rematrícula"/>
    <s v="SGGS-1627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66]Tenho um Erro/Problema com o PTC - Dynamics Athenas - Rematrícula"/>
    <s v="SGGS-1627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8019]Tenho um Erro/Problema com o PTC - Ingresso - Captação - Área do Candidato"/>
    <s v="SGGS-1627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401]Tenho um Erro/Problema no Dynamics - Captar - Inscrição"/>
    <s v="SGGS-16208"/>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7409]Tenho um Erro/Problema no Dynamics - Captar - Inscrição"/>
    <s v="SGGS-1620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6734]Tenho um Erro/Problema com o PTC - Ingresso - Captação - Área do Candidato"/>
    <s v="SGGS-1619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5901]Tenho um Erro/Problema com o PTC - Dynamics Athenas - Instabilidade Sistêmica no Dynamics"/>
    <s v="SGGS-16178"/>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7098]Tenho um Erro/Problema com o PTC - Cadastro de Curso/Disciplina/Matriz - Criação/Versão de Matriz"/>
    <s v="SGGS-16175"/>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6830]Tenho um Erro/Problema com o PTC - Ambiente do Aluno / AVA Sofia - Aulas"/>
    <s v="SGGS-16173"/>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7363]Tenho um Erro/Problema com o PTC - Dynamics Athenas - Documentos Acadêmicos - Serviços"/>
    <s v="SGGS-16172"/>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67939]Tenho um Erro/Problema com o PTC - Ambiente do Aluno / AVA Sofia - Detalhes do curso"/>
    <s v="SGGS-16167"/>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7170]Tenho um Erro/Problema com o PTC - Dynamics Athenas - Alocação e disponibilização de disciplinas"/>
    <s v="SGGS-16160"/>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5762]Tenho um Erro/Problema com o PTC - Dynamics Athenas - Alocação e disponibilização de disciplinas"/>
    <s v="SGGS-16159"/>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4229]Tenho um Erro/Problema com o PTC - Ambiente do Aluno / AVA Sofia - Assistente virtual - Conteúdo"/>
    <s v="SGGS-16153"/>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1580]Tenho um Erro/Problema com o PTC - Dynamics Athenas - Alocação e disponibilização de disciplinas"/>
    <s v="SGGS-16152"/>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1764]Tenho um Erro/Problema com o PTC - Dynamics Athenas - Alocação e disponibilização de disciplinas"/>
    <s v="SGGS-16151"/>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6791]Tenho um Erro/Problema com o PTC - Dynamics Athenas - Instabilidade Sistêmica no Dynamics"/>
    <s v="SGGS-16147"/>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6330]Tenho um Erro/Problema com o PTC - Dynamics Athenas - Alocação e disponibilização de disciplinas"/>
    <s v="SGGS-16138"/>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6222]Tenho um Erro/Problema com o PTC - Dynamics Athenas - Alocação e disponibilização de disciplinas"/>
    <s v="SGGS-16137"/>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4989]Tenho um Erro/Problema com o PTC - Ambiente do Aluno / AVA Sofia - Detalhes do curso"/>
    <s v="SGGS-16135"/>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4502]Tenho um Erro/Problema com o PTC - Ingresso - Captação - Backoffice"/>
    <s v="SGGS-16002"/>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4312]Tenho um Erro/Problema com o PTC - Ingresso - Captação - Área do Candidato"/>
    <s v="SGGS-16000"/>
    <s v="Backlog"/>
    <m/>
    <m/>
    <s v="[SGGS] PI 3/26"/>
    <m/>
    <m/>
    <m/>
    <m/>
    <m/>
    <s v="[SGGS] SP 26.2.4;[SGGS] SP 26.2.3;[SGGS] SP 26.3.1;[SGGS] SP 26.2.2;[SGGS] SP 26.2.6;[SGGS] SP 26.2.5"/>
    <m/>
    <m/>
    <m/>
    <m/>
    <m/>
    <m/>
    <m/>
    <m/>
    <m/>
    <m/>
    <m/>
    <m/>
    <m/>
    <m/>
    <m/>
    <m/>
    <m/>
    <m/>
    <s v="[Jornada Secretaria e Gestor de Unidades] Secretaria - Gestão Acadêmica"/>
    <s v="Jornada Secretaria e Gestor de Unidades"/>
    <m/>
    <m/>
    <m/>
    <m/>
    <m/>
    <m/>
    <m/>
  </r>
  <r>
    <x v="0"/>
    <s v="[INC0771174]Tenho um Erro/Problema com o PTC - Ingresso - Captação - Área do Candidato"/>
    <s v="SGGS-1592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171]Tenho um Erro/Problema com o PTC - Ambiente do Aluno / AVA Sofia - Secretaria - Erro no documento da solicitação"/>
    <s v="SGGS-15892"/>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66718]Tenho um Erro/Problema com o Sistema - RAID - RAID"/>
    <s v="SGGS-15863"/>
    <s v="Em Andamento"/>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3174]Tenho um Erro/Problema com o PTC - Dynamics Athenas - Documentos Acadêmicos - Serviços"/>
    <s v="SGGS-15858"/>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2592]Tenho um Erro/Problema com o PTC - Financeiro SAP - Rematrícula"/>
    <s v="SGGS-15853"/>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2710]Tenho um Erro/Problema com o PTC - Dynamics Athenas - Perfil de Acesso"/>
    <s v="SGGS-15842"/>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2681]Tenho um Erro/Problema com o PTC - Dynamics Athenas - Documentos Acadêmicos - Serviços"/>
    <s v="SGGS-15822"/>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67591]Tenho um Erro/Problema com o PTC - Dynamics Athenas - Alocação e disponibilização de disciplinas"/>
    <s v="SGGS-15811"/>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561]Tenho um Erro/Problema com o PTC - Ingresso - Captação - Área do Candidato"/>
    <s v="SGGS-15806"/>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582]Tenho um Erro/Problema com o PTC - Ingresso - Captação - Backoffice"/>
    <s v="SGGS-15803"/>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517]Tenho um Erro/Problema com o PTC - Backoffice de Operação Acadêmica (Dynamics) - Documentação de Estágio"/>
    <s v="SGGS-15794"/>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797]Tenho um Erro/Problema com o PTC - Dynamics Athenas - Rematrícula"/>
    <s v="SGGS-15791"/>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536]Tenho um Erro/Problema com o PTC - Ambiente do Aluno / AVA Sofia - Login/senha"/>
    <s v="SGGS-15787"/>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1408]Tenho um Erro/Problema com o PTC - Dynamics Athenas - Documentos Acadêmicos - Serviços"/>
    <s v="SGGS-15780"/>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66774]Tenho um Erro/Problema com o PTC - Dynamics Athenas - Evasão"/>
    <s v="SGGS-15772"/>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67657]Tenho um Erro/Problema com o PTC - Dynamics Athenas - Documentos de Matrícula"/>
    <s v="SGGS-15771"/>
    <s v="Backlog"/>
    <m/>
    <m/>
    <s v="[SGGS] PI 3/26"/>
    <m/>
    <m/>
    <m/>
    <m/>
    <m/>
    <s v="[SGGS] SP 26.2.4;[SGGS] SP 26.2.3;[SGGS] SP 26.3.1;[SGGS] SP 26.2.2;[SGGS] SP 26.2.1;[SGGS] SP 26.2.6;[SGGS] SP 26.2.5"/>
    <m/>
    <m/>
    <m/>
    <m/>
    <m/>
    <m/>
    <m/>
    <m/>
    <m/>
    <m/>
    <m/>
    <m/>
    <m/>
    <m/>
    <m/>
    <m/>
    <m/>
    <m/>
    <s v="[Jornada Secretaria e Gestor de Unidades] Secretaria - Gestão Acadêmica"/>
    <s v="Jornada Secretaria e Gestor de Unidades"/>
    <m/>
    <m/>
    <m/>
    <m/>
    <m/>
    <m/>
    <m/>
  </r>
  <r>
    <x v="0"/>
    <s v="[INC0770613]Tenho um Erro/Problema com o PTC - Ambiente do Aluno / AVA Sofia - Aulas"/>
    <s v="SGGS-1570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995]Tenho um Erro/Problema com o PTC - Dynamics Athenas - Documentos Acadêmicos - Serviços"/>
    <s v="SGGS-1569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966]Tenho um Erro/Problema com o PTC - Dynamics Athenas - Documentos Acadêmicos - Serviços"/>
    <s v="SGGS-1569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953]Tenho um Erro/Problema com o PTC - Dynamics Athenas - Documentos Acadêmicos - Serviços"/>
    <s v="SGGS-1569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949]Tenho um Erro/Problema com o PTC - Dynamics Athenas - Documentos Acadêmicos - Serviços"/>
    <s v="SGGS-1569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940]Tenho um Erro/Problema com o PTC - Dynamics Athenas - Documentos Acadêmicos - Serviços"/>
    <s v="SGGS-15691"/>
    <s v="Backlog"/>
    <m/>
    <m/>
    <s v="[SGGS] PI 3/26"/>
    <m/>
    <m/>
    <m/>
    <m/>
    <m/>
    <s v="[SGGS] SP 26.2.4;[SGGS] SP 26.2.3;[SGGS] SP 26.3.1;[SGGS] SP 26.2.6;[SGGS] SP 26.2.5"/>
    <m/>
    <m/>
    <m/>
    <m/>
    <m/>
    <m/>
    <m/>
    <m/>
    <m/>
    <m/>
    <m/>
    <m/>
    <m/>
    <m/>
    <m/>
    <m/>
    <m/>
    <m/>
    <s v="[Jornada Secretaria e Gestor de Unidades] Secretaria - Gestão Acadêmica"/>
    <s v="Jornada Secretaria e Gestor de Unidades"/>
    <m/>
    <m/>
    <m/>
    <m/>
    <m/>
    <m/>
    <m/>
  </r>
  <r>
    <x v="9"/>
    <s v="[ARTPT-783] Validar Operação de reenvio das informações para eventos da base de elegibilidade"/>
    <s v="SGGS-15690"/>
    <s v="Backlog"/>
    <m/>
    <m/>
    <s v="[SGGS] PI 3/26"/>
    <s v="ARTDF-475"/>
    <m/>
    <m/>
    <n v="1"/>
    <n v="1"/>
    <s v="[SGGS] SP 26.3.1"/>
    <m/>
    <m/>
    <m/>
    <m/>
    <m/>
    <m/>
    <m/>
    <m/>
    <m/>
    <m/>
    <m/>
    <m/>
    <m/>
    <m/>
    <m/>
    <m/>
    <m/>
    <m/>
    <s v="[Jornada Secretaria e Gestor de Unidades] Secretaria - Gestão Acadêmica"/>
    <s v="Jornada Secretaria e Gestor de Unidades"/>
    <m/>
    <m/>
    <m/>
    <m/>
    <m/>
    <m/>
    <m/>
  </r>
  <r>
    <x v="0"/>
    <s v="[INC0770382]Tenho um Erro/Problema com o PTC - Dynamics Athenas - Evasão"/>
    <s v="SGGS-15687"/>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909]Tenho um Erro/Problema com o PTC - Dynamics Athenas - Alocação e disponibilização de disciplinas"/>
    <s v="SGGS-15684"/>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110]Tenho um Erro/Problema com o PTC - Dynamics Athenas - Alocação e disponibilização de disciplinas"/>
    <s v="SGGS-1568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6794]Tenho um Erro/Problema com o PTC - Ambiente do Aluno / AVA Sofia - Visão de disciplinas"/>
    <s v="SGGS-1568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2"/>
    <s v="[Controladora Eventos][SECR][SF]Migrar program-enrollment-updated para service na Function AKS e integrar com orquestrador (Rematrícula)"/>
    <s v="SGGS-15671"/>
    <s v="Backlog"/>
    <m/>
    <m/>
    <s v="[SGGS] PI 3/26"/>
    <s v="ARTSG-182"/>
    <m/>
    <m/>
    <n v="8"/>
    <n v="8"/>
    <s v="[SGGS] SP 26.3.4"/>
    <m/>
    <m/>
    <m/>
    <m/>
    <m/>
    <m/>
    <m/>
    <m/>
    <m/>
    <m/>
    <m/>
    <m/>
    <m/>
    <m/>
    <m/>
    <m/>
    <m/>
    <m/>
    <s v="[Jornada Secretaria e Gestor de Unidades] Secretaria - Gestão Acadêmica"/>
    <s v="Jornada Secretaria e Gestor de Unidades"/>
    <m/>
    <m/>
    <m/>
    <m/>
    <m/>
    <m/>
    <m/>
  </r>
  <r>
    <x v="0"/>
    <s v="[INC0770255]Tenho um Erro/Problema no Dynamics - Captar - Inscrição"/>
    <s v="SGGS-1566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448]Tenho um Erro/Problema com o PTC - Dynamics Athenas - Alocação e disponibilização de disciplinas"/>
    <s v="SGGS-1565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104]Tenho um Erro/Problema com o PTC - Dynamics Athenas - Alocação e disponibilização de disciplinas"/>
    <s v="SGGS-15646"/>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970]Tenho um Erro/Problema com o PTC - Dynamics Athenas - Instabilidade Sistêmica no Dynamics"/>
    <s v="SGGS-1564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9109]Tenho um Erro/Problema com o Sistema - PDA:Portal do aluno - Graduação - Erro ao Solicitar Serviço"/>
    <s v="SGGS-1564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70012]Tenho um Erro/Problema com o PTC - Dynamics Athenas - Documentos Acadêmicos - Serviços"/>
    <s v="SGGS-15625"/>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8709]Tenho um Erro/Problema com o PTC - Ambiente do Aluno / AVA Sofia - Visão de disciplinas"/>
    <s v="SGGS-15622"/>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8772]Tenho um Erro/Problema com o PTC - Dynamics Athenas - Instabilidade Sistêmica no Dynamics"/>
    <s v="SGGS-15620"/>
    <s v="Backlog"/>
    <m/>
    <m/>
    <s v="[SGGS] PI 3/26"/>
    <m/>
    <m/>
    <m/>
    <m/>
    <m/>
    <s v="[SGGS] SP 26.2.4;[SGGS] SP 26.2.3;[SGGS] SP 26.3.1;[SGGS] SP 26.2.6;[SGGS] SP 26.2.5"/>
    <m/>
    <m/>
    <m/>
    <m/>
    <m/>
    <m/>
    <m/>
    <m/>
    <m/>
    <m/>
    <m/>
    <m/>
    <m/>
    <m/>
    <m/>
    <m/>
    <m/>
    <m/>
    <s v="[Jornada Secretaria e Gestor de Unidades] Secretaria - Gestão Acadêmica"/>
    <s v="Jornada Secretaria e Gestor de Unidades"/>
    <m/>
    <m/>
    <m/>
    <m/>
    <m/>
    <m/>
    <m/>
  </r>
  <r>
    <x v="1"/>
    <s v="[Ativação de Matricula][1,2] Acompanhamento de teste integrado"/>
    <s v="SGGS-15618"/>
    <s v="Aceito"/>
    <m/>
    <m/>
    <s v="[SGGS] PI 3/26"/>
    <s v="ARTSG-267"/>
    <m/>
    <m/>
    <n v="1"/>
    <n v="1"/>
    <s v="[SGGS] SP 26.3.1;[SGGS] SP 26.2.6"/>
    <m/>
    <m/>
    <m/>
    <m/>
    <m/>
    <m/>
    <m/>
    <m/>
    <m/>
    <m/>
    <m/>
    <m/>
    <m/>
    <m/>
    <m/>
    <m/>
    <m/>
    <m/>
    <s v="[Jornada Secretaria e Gestor de Unidades] Secretaria - Gestão Acadêmica"/>
    <s v="Jornada Secretaria e Gestor de Unidades"/>
    <m/>
    <m/>
    <m/>
    <m/>
    <m/>
    <m/>
    <m/>
  </r>
  <r>
    <x v="0"/>
    <s v="[INC0769060]Tenho um Erro/Problema com o PTC - Dynamics Athenas - Rematrícula"/>
    <s v="SGGS-15603"/>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961]Tenho um Erro/Problema com o PTC - Dynamics Athenas - Rematrícula"/>
    <s v="SGGS-15594"/>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780]Tenho um Erro/Problema com o PTC - Dynamics Athenas - Documentos Acadêmicos - Serviços"/>
    <s v="SGGS-15587"/>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775]Tenho um Erro/Problema com o PTC - Dynamics Athenas - Documentos Acadêmicos - Serviços"/>
    <s v="SGGS-15586"/>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737]Tenho um Erro/Problema com o PTC - Dynamics Athenas - Documentos Acadêmicos - Serviços"/>
    <s v="SGGS-15585"/>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412]Tenho um Erro/Problema com o PTC - Dynamics Athenas - Alocação e disponibilização de disciplinas"/>
    <s v="SGGS-15573"/>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618]Tenho um Erro/Problema com o PTC - Dynamics Athenas - Alocação e disponibilização de disciplinas"/>
    <s v="SGGS-15568"/>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8539]Tenho um Erro/Problema com o PTC - Dynamics Athenas - Alocação e disponibilização de disciplinas"/>
    <s v="SGGS-15567"/>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5"/>
    <s v="[Rematricula][30] Alterar forma de validar confirmação de envio de evento re-enrollment-offer-type-reviewed"/>
    <s v="SGGS-15548"/>
    <s v="Backlog"/>
    <m/>
    <m/>
    <s v="[SGGS] PI 3/26"/>
    <s v="ARTSG-180"/>
    <m/>
    <m/>
    <n v="3"/>
    <n v="3"/>
    <s v="[SGGS] SP 26.3.1"/>
    <m/>
    <m/>
    <m/>
    <m/>
    <m/>
    <m/>
    <m/>
    <m/>
    <m/>
    <m/>
    <m/>
    <m/>
    <m/>
    <m/>
    <m/>
    <m/>
    <m/>
    <m/>
    <s v="[Jornada Secretaria e Gestor de Unidades] Secretaria - Gestão Acadêmica"/>
    <s v="Jornada Secretaria e Gestor de Unidades"/>
    <m/>
    <m/>
    <m/>
    <m/>
    <m/>
    <m/>
    <m/>
  </r>
  <r>
    <x v="5"/>
    <s v="[Rematricula][7,9][GA] Atualizar Flow de Reprocessamento para enviar mensagem a servicebus"/>
    <s v="SGGS-15541"/>
    <s v="Backlog"/>
    <m/>
    <m/>
    <s v="[SGGS] PI 3/26"/>
    <s v="ARTSG-182"/>
    <m/>
    <m/>
    <n v="8"/>
    <n v="8"/>
    <s v="[SGGS] SP 26.3.5"/>
    <m/>
    <m/>
    <m/>
    <m/>
    <m/>
    <m/>
    <m/>
    <m/>
    <m/>
    <m/>
    <m/>
    <m/>
    <m/>
    <m/>
    <m/>
    <m/>
    <m/>
    <m/>
    <s v="[Jornada Secretaria e Gestor de Unidades] Secretaria - Gestão Acadêmica"/>
    <s v="Jornada Secretaria e Gestor de Unidades"/>
    <m/>
    <m/>
    <m/>
    <m/>
    <m/>
    <m/>
    <m/>
  </r>
  <r>
    <x v="5"/>
    <s v="[Rematricula][7,9,22][GA] Transportar Regra de Atualização de status Checklist da Rematricula conforme os Eventos Recebidos"/>
    <s v="SGGS-15540"/>
    <s v="Backlog"/>
    <m/>
    <m/>
    <s v="[SGGS] PI 3/26"/>
    <s v="ARTSG-182"/>
    <m/>
    <m/>
    <n v="8"/>
    <n v="8"/>
    <s v="[SGGS] SP 26.3.3"/>
    <m/>
    <m/>
    <m/>
    <m/>
    <m/>
    <m/>
    <m/>
    <m/>
    <m/>
    <m/>
    <m/>
    <m/>
    <m/>
    <m/>
    <m/>
    <m/>
    <m/>
    <m/>
    <s v="[Jornada Secretaria e Gestor de Unidades] Secretaria - Gestão Acadêmica"/>
    <s v="Jornada Secretaria e Gestor de Unidades"/>
    <m/>
    <m/>
    <m/>
    <m/>
    <m/>
    <m/>
    <m/>
  </r>
  <r>
    <x v="5"/>
    <s v="[Rematricula][7,9,22][GA] Transportar regra de gatilho dos eventos de Rematricula para Plugin Async"/>
    <s v="SGGS-15538"/>
    <s v="Backlog"/>
    <m/>
    <m/>
    <s v="[SGGS] PI 3/26"/>
    <s v="ARTSG-182"/>
    <m/>
    <m/>
    <n v="8"/>
    <n v="8"/>
    <s v="[SGGS] SP 26.3.4"/>
    <m/>
    <m/>
    <m/>
    <m/>
    <m/>
    <m/>
    <m/>
    <m/>
    <m/>
    <m/>
    <m/>
    <m/>
    <m/>
    <m/>
    <m/>
    <m/>
    <m/>
    <m/>
    <s v="[Jornada Secretaria e Gestor de Unidades] Secretaria - Gestão Acadêmica"/>
    <s v="Jornada Secretaria e Gestor de Unidades"/>
    <m/>
    <m/>
    <m/>
    <m/>
    <m/>
    <m/>
    <m/>
  </r>
  <r>
    <x v="5"/>
    <s v="[Autoserviço][10] Refatorar tratamento de erro no flow de [SECR] [SF] Popular documento de Carteirinha Digital"/>
    <s v="SGGS-15531"/>
    <s v="Backlog"/>
    <m/>
    <m/>
    <s v="[SGGS] PI 3/26"/>
    <s v="ARTSG-183"/>
    <m/>
    <m/>
    <n v="5"/>
    <n v="5"/>
    <s v="[SGGS] SP 26.3.4"/>
    <m/>
    <m/>
    <m/>
    <m/>
    <m/>
    <m/>
    <m/>
    <m/>
    <m/>
    <m/>
    <m/>
    <m/>
    <m/>
    <m/>
    <m/>
    <m/>
    <m/>
    <m/>
    <s v="[Jornada Secretaria e Gestor de Unidades] Secretaria - Gestão Acadêmica"/>
    <s v="Jornada Secretaria e Gestor de Unidades"/>
    <m/>
    <m/>
    <m/>
    <m/>
    <m/>
    <m/>
    <m/>
  </r>
  <r>
    <x v="5"/>
    <s v="[Autoserviços][10] Refatorar tratamento de erro no flow de [SECR] [SF] - Gerar documento de Carteirinha Digital"/>
    <s v="SGGS-15528"/>
    <s v="Backlog"/>
    <m/>
    <m/>
    <s v="[SGGS] PI 3/26"/>
    <s v="ARTSG-183"/>
    <m/>
    <m/>
    <n v="5"/>
    <n v="5"/>
    <s v="[SGGS] SP 26.3.3"/>
    <m/>
    <m/>
    <m/>
    <m/>
    <m/>
    <m/>
    <m/>
    <m/>
    <m/>
    <m/>
    <m/>
    <m/>
    <m/>
    <m/>
    <m/>
    <m/>
    <m/>
    <m/>
    <s v="[Jornada Secretaria e Gestor de Unidades] Secretaria - Gestão Acadêmica"/>
    <s v="Jornada Secretaria e Gestor de Unidades"/>
    <m/>
    <m/>
    <m/>
    <m/>
    <m/>
    <m/>
    <m/>
  </r>
  <r>
    <x v="0"/>
    <s v="[INC0767919]Tenho um Erro/Problema no Dynamics - Gestão de unidades - Reportar um erro/problema"/>
    <s v="SGGS-15512"/>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7916]Tenho um Erro/Problema com o PTC - Ambiente do Aluno / AVA Sofia - Login/senha"/>
    <s v="SGGS-15506"/>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7674]Tenho um Erro/Problema com o PTC - Dynamics Athenas - Instabilidade Sistêmica no Dynamics"/>
    <s v="SGGS-15501"/>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7569]Tenho um Erro/Problema com o PTC - Dynamics Athenas - Alocação e disponibilização de disciplinas"/>
    <s v="SGGS-15492"/>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7808]Tenho um Erro/Problema com o PTC - Dynamics Athenas - Alocação e disponibilização de disciplinas"/>
    <s v="SGGS-15491"/>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6190]Tenho um Erro/Problema com o PTC - Dynamics Athenas - Problema na parametrização da matriz"/>
    <s v="SGGS-15468"/>
    <s v="Backlog"/>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6245]Tenho um Erro/Problema com o PTC - Ingresso - Captação - Backoffice"/>
    <s v="SGGS-15446"/>
    <s v="Em Andamento"/>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6247]Tenho um Erro/Problema com o PTC - Ingresso - Captação - Backoffice"/>
    <s v="SGGS-15445"/>
    <s v="Em Andamento"/>
    <m/>
    <m/>
    <s v="[SGGS] PI 3/26"/>
    <m/>
    <m/>
    <m/>
    <m/>
    <m/>
    <s v="[SGGS] SP 26.1.6;[SGGS] SP 26.2.4;[SGGS] SP 26.2.3;[SGGS] SP 26.3.1;[SGGS] SP 26.2.2;[SGGS] SP 26.2.1;[SGGS] SP 26.2.6;[SGGS] SP 26.2.5"/>
    <m/>
    <m/>
    <m/>
    <m/>
    <m/>
    <m/>
    <m/>
    <m/>
    <m/>
    <m/>
    <m/>
    <m/>
    <m/>
    <m/>
    <m/>
    <m/>
    <m/>
    <m/>
    <s v="[Jornada Secretaria e Gestor de Unidades] Secretaria - Gestão Acadêmica"/>
    <s v="Jornada Secretaria e Gestor de Unidades"/>
    <m/>
    <m/>
    <m/>
    <m/>
    <m/>
    <m/>
    <m/>
  </r>
  <r>
    <x v="0"/>
    <s v="[INC0764755]Tenho um Erro/Problema com o PTC - Ingresso - Captação - Área do Candidato"/>
    <s v="SGGS-15359"/>
    <s v="Backlog"/>
    <m/>
    <m/>
    <s v="[SGGS] PI 3/26"/>
    <m/>
    <m/>
    <m/>
    <m/>
    <m/>
    <s v="[SGGS] SP 26.2.4;[SGGS] SP 26.2.3;[SGGS] SP 26.3.1;[SGGS] SP 26.2.6;[SGGS] SP 26.2.5"/>
    <m/>
    <m/>
    <m/>
    <m/>
    <m/>
    <m/>
    <m/>
    <m/>
    <m/>
    <m/>
    <m/>
    <m/>
    <m/>
    <m/>
    <m/>
    <m/>
    <m/>
    <m/>
    <s v="[Jornada Secretaria e Gestor de Unidades] Secretaria - Gestão Acadêmica"/>
    <s v="Jornada Secretaria e Gestor de Unidades"/>
    <m/>
    <m/>
    <m/>
    <m/>
    <m/>
    <m/>
    <m/>
  </r>
  <r>
    <x v="0"/>
    <s v="[INC0765138]Tenho um Erro/Problema com o PTC - Dynamics Athenas - Rematrícula"/>
    <s v="SGGS-15343"/>
    <s v="Backlog"/>
    <m/>
    <m/>
    <s v="[SGGS] PI 3/26"/>
    <m/>
    <m/>
    <m/>
    <m/>
    <m/>
    <s v="[SGGS] SP 26.2.4;[SGGS] SP 26.2.3;[SGGS] SP 26.3.1;[SGGS] SP 26.2.6;[SGGS] SP 26.2.5"/>
    <m/>
    <m/>
    <m/>
    <m/>
    <m/>
    <m/>
    <m/>
    <m/>
    <m/>
    <m/>
    <m/>
    <m/>
    <m/>
    <m/>
    <m/>
    <m/>
    <m/>
    <m/>
    <s v="[Jornada Secretaria e Gestor de Unidades] Secretaria - Gestão Acadêmica"/>
    <s v="Jornada Secretaria e Gestor de Unidades"/>
    <m/>
    <m/>
    <m/>
    <m/>
    <m/>
    <m/>
    <m/>
  </r>
  <r>
    <x v="11"/>
    <s v="Monitoria que a data início de renovação de rematrícula do Semanal está correta"/>
    <s v="SGGS-15316"/>
    <s v="Backlog"/>
    <m/>
    <m/>
    <s v="[SGGS] PI 3/26"/>
    <s v="ARTSG-182"/>
    <m/>
    <m/>
    <n v="0"/>
    <m/>
    <s v="[SGGS] SP 26.3.1"/>
    <m/>
    <m/>
    <m/>
    <m/>
    <m/>
    <m/>
    <m/>
    <m/>
    <m/>
    <m/>
    <m/>
    <m/>
    <m/>
    <m/>
    <m/>
    <m/>
    <m/>
    <m/>
    <s v="[Jornada Secretaria e Gestor de Unidades] Secretaria - Gestão Acadêmica"/>
    <s v="Jornada Secretaria e Gestor de Unidades"/>
    <m/>
    <m/>
    <m/>
    <m/>
    <m/>
    <m/>
    <m/>
  </r>
  <r>
    <x v="8"/>
    <s v="[SEC][SAST][SGGS] secr-academic-program-emec-updated-producer - Corrigir vulnerabilidades MEDIUM em backlog"/>
    <s v="SGGS-15138"/>
    <s v="Backlog"/>
    <m/>
    <m/>
    <s v="[SGGS] PI 3/26"/>
    <s v="SDIA-1212"/>
    <m/>
    <m/>
    <n v="3"/>
    <n v="3"/>
    <s v="[SGGS] SP 26.3.6"/>
    <m/>
    <m/>
    <m/>
    <m/>
    <m/>
    <m/>
    <m/>
    <m/>
    <m/>
    <m/>
    <m/>
    <m/>
    <m/>
    <m/>
    <m/>
    <m/>
    <m/>
    <m/>
    <s v="[Jornada Secretaria e Gestor de Unidades] Secretaria - Gestão Acadêmica"/>
    <s v="Jornada Secretaria e Gestor de Unidades"/>
    <m/>
    <m/>
    <m/>
    <m/>
    <m/>
    <m/>
    <m/>
  </r>
  <r>
    <x v="8"/>
    <s v="[SEC][SAST][SGGS] secr-academic-program-emec-created-producer - Corrigir vulnerabilidades MEDIUM em backlog"/>
    <s v="SGGS-15136"/>
    <s v="Backlog"/>
    <m/>
    <m/>
    <s v="[SGGS] PI 3/26"/>
    <s v="SDIA-1212"/>
    <m/>
    <m/>
    <n v="3"/>
    <n v="3"/>
    <s v="[SGGS] SP 26.3.6"/>
    <m/>
    <m/>
    <m/>
    <m/>
    <m/>
    <m/>
    <m/>
    <m/>
    <m/>
    <m/>
    <m/>
    <m/>
    <m/>
    <m/>
    <m/>
    <m/>
    <m/>
    <m/>
    <s v="[Jornada Secretaria e Gestor de Unidades] Secretaria - Gestão Acadêmica"/>
    <s v="Jornada Secretaria e Gestor de Unidades"/>
    <m/>
    <m/>
    <m/>
    <m/>
    <m/>
    <m/>
    <m/>
  </r>
  <r>
    <x v="2"/>
    <s v="[SEC GA] Incluir novas informações no cadastro do Curso MEC"/>
    <s v="SGGS-14612"/>
    <s v="Backlog"/>
    <m/>
    <m/>
    <s v="[SGGS] PI 3/26"/>
    <s v="SGGS-11290"/>
    <m/>
    <m/>
    <n v="5"/>
    <n v="5"/>
    <s v="[SGGS] SP 26.3.3"/>
    <m/>
    <m/>
    <m/>
    <m/>
    <m/>
    <m/>
    <m/>
    <m/>
    <m/>
    <m/>
    <m/>
    <m/>
    <m/>
    <m/>
    <m/>
    <m/>
    <m/>
    <m/>
    <s v="[Jornada Secretaria e Gestor de Unidades] Secretaria - Gestão Acadêmica"/>
    <s v="Jornada Secretaria e Gestor de Unidades"/>
    <m/>
    <m/>
    <m/>
    <m/>
    <m/>
    <m/>
    <m/>
  </r>
  <r>
    <x v="6"/>
    <s v="[SEC GA] Relacionamento entre Curso x Curso MEC"/>
    <s v="SGGS-11042"/>
    <s v="Backlog"/>
    <m/>
    <m/>
    <s v="[SGGS] PI 3/26"/>
    <s v="SGGS-11290"/>
    <m/>
    <m/>
    <n v="3"/>
    <n v="3"/>
    <s v="[SGGS] SP 26.3.2"/>
    <m/>
    <m/>
    <m/>
    <m/>
    <m/>
    <m/>
    <m/>
    <m/>
    <m/>
    <m/>
    <m/>
    <m/>
    <m/>
    <m/>
    <m/>
    <m/>
    <m/>
    <m/>
    <s v="[Jornada Secretaria e Gestor de Unidades] Secretaria - Gestão Acadêmica"/>
    <s v="Jornada Secretaria e Gestor de Unidades"/>
    <m/>
    <m/>
    <m/>
    <m/>
    <m/>
    <m/>
    <m/>
  </r>
  <r>
    <x v="2"/>
    <s v="[SEC GA][Integração] Revisão do contrato academic-program-emec-created/updated"/>
    <s v="SGGS-7611"/>
    <s v="Backlog"/>
    <m/>
    <m/>
    <s v="[SGGS] PI 3/26"/>
    <s v="SGGS-11290"/>
    <m/>
    <m/>
    <n v="8"/>
    <n v="8"/>
    <s v="[SGGS] SP 26.3.4"/>
    <m/>
    <m/>
    <m/>
    <m/>
    <m/>
    <m/>
    <m/>
    <m/>
    <m/>
    <m/>
    <m/>
    <m/>
    <m/>
    <m/>
    <m/>
    <m/>
    <m/>
    <m/>
    <s v="[Jornada Secretaria e Gestor de Unidades] Secretaria - Gestão Acadêmica"/>
    <s v="Jornada Secretaria e Gestor de Unidades"/>
    <m/>
    <m/>
    <m/>
    <m/>
    <m/>
    <m/>
    <m/>
  </r>
  <r>
    <x v="2"/>
    <s v="[SEC GA][Integração] Revisão do contrato program-enrollment-updated"/>
    <s v="SGGS-7610"/>
    <s v="Backlog"/>
    <m/>
    <m/>
    <s v="[SGGS] PI 3/26"/>
    <s v="SGGS-11290"/>
    <m/>
    <m/>
    <n v="8"/>
    <n v="8"/>
    <s v="[SGGS] SP 26.3.4"/>
    <m/>
    <m/>
    <m/>
    <m/>
    <m/>
    <m/>
    <m/>
    <m/>
    <m/>
    <m/>
    <m/>
    <m/>
    <m/>
    <m/>
    <m/>
    <m/>
    <m/>
    <m/>
    <s v="[Jornada Secretaria e Gestor de Unidades] Secretaria - Gestão Acadêmica"/>
    <s v="Jornada Secretaria e Gestor de Unidades"/>
    <m/>
    <m/>
    <m/>
    <m/>
    <m/>
    <m/>
    <m/>
  </r>
  <r>
    <x v="0"/>
    <s v="[INC0796428]Tenho um Erro/Problema com o Sistema - Portal Prisma - Prisma - Usuários do Prisma"/>
    <s v="SGTB-1523"/>
    <s v="Backlog"/>
    <m/>
    <m/>
    <s v="[SGTB] PI 3/26"/>
    <m/>
    <m/>
    <m/>
    <m/>
    <m/>
    <s v="[SGTB] SP 26.3.1"/>
    <m/>
    <m/>
    <m/>
    <m/>
    <m/>
    <m/>
    <m/>
    <m/>
    <m/>
    <m/>
    <m/>
    <m/>
    <m/>
    <m/>
    <m/>
    <m/>
    <m/>
    <m/>
    <s v="[Jornada Secretaria e Gestor de Unidades] Thunderbolts"/>
    <s v="Jornada Secretaria e Gestor de Unidades"/>
    <m/>
    <m/>
    <m/>
    <m/>
    <m/>
    <m/>
    <m/>
  </r>
  <r>
    <x v="0"/>
    <s v="[INC0796334]Tenho um Erro/Problema com o Sistema - Olimpo - Enturmacao"/>
    <s v="SGTB-1522"/>
    <s v="Backlog"/>
    <m/>
    <m/>
    <s v="[SGTB] PI 3/26"/>
    <m/>
    <m/>
    <m/>
    <m/>
    <m/>
    <s v="[SGTB] SP 26.3.1"/>
    <m/>
    <m/>
    <m/>
    <m/>
    <m/>
    <m/>
    <m/>
    <m/>
    <m/>
    <m/>
    <m/>
    <m/>
    <m/>
    <m/>
    <m/>
    <m/>
    <m/>
    <m/>
    <s v="[Jornada Secretaria e Gestor de Unidades] Thunderbolts"/>
    <s v="Jornada Secretaria e Gestor de Unidades"/>
    <m/>
    <m/>
    <m/>
    <m/>
    <m/>
    <m/>
    <m/>
  </r>
  <r>
    <x v="0"/>
    <s v="[INC0796324]Tenho um Erro/Problema com o Sistema - Prisma - Usuários do Prisma"/>
    <s v="SGTB-1520"/>
    <s v="Backlog"/>
    <m/>
    <m/>
    <s v="[SGTB] PI 3/26"/>
    <m/>
    <m/>
    <m/>
    <m/>
    <m/>
    <s v="[SGTB] SP 26.3.1"/>
    <m/>
    <m/>
    <m/>
    <m/>
    <m/>
    <m/>
    <m/>
    <m/>
    <m/>
    <m/>
    <m/>
    <m/>
    <m/>
    <m/>
    <m/>
    <m/>
    <m/>
    <m/>
    <s v="[Jornada Secretaria e Gestor de Unidades] Thunderbolts"/>
    <s v="Jornada Secretaria e Gestor de Unidades"/>
    <m/>
    <m/>
    <m/>
    <m/>
    <m/>
    <m/>
    <m/>
  </r>
  <r>
    <x v="0"/>
    <s v="[INC0796196]Tenho um Erro/Problema com o Sistema - Extranet Matrícula - Extranet Matrícula"/>
    <s v="SGTB-1519"/>
    <s v="Backlog"/>
    <m/>
    <m/>
    <s v="[SGTB] PI 3/26"/>
    <m/>
    <m/>
    <m/>
    <m/>
    <m/>
    <s v="[SGTB] SP 26.3.1"/>
    <m/>
    <m/>
    <m/>
    <m/>
    <m/>
    <m/>
    <m/>
    <m/>
    <m/>
    <m/>
    <m/>
    <m/>
    <m/>
    <m/>
    <m/>
    <m/>
    <m/>
    <m/>
    <s v="[Jornada Secretaria e Gestor de Unidades] Thunderbolts"/>
    <s v="Jornada Secretaria e Gestor de Unidades"/>
    <m/>
    <m/>
    <m/>
    <m/>
    <m/>
    <m/>
    <m/>
  </r>
  <r>
    <x v="0"/>
    <s v="[INC0796061]Tenho um Erro/Problema com o Sistema - Prisma - Usuários do Prisma"/>
    <s v="SGTB-1515"/>
    <s v="Concluído"/>
    <m/>
    <m/>
    <s v="[SGTB] PI 3/26"/>
    <m/>
    <m/>
    <m/>
    <m/>
    <m/>
    <s v="[SGTB] SP 26.3.1"/>
    <m/>
    <m/>
    <m/>
    <m/>
    <m/>
    <m/>
    <m/>
    <m/>
    <m/>
    <m/>
    <m/>
    <m/>
    <m/>
    <m/>
    <m/>
    <m/>
    <m/>
    <m/>
    <s v="[Jornada Secretaria e Gestor de Unidades] Thunderbolts"/>
    <s v="Jornada Secretaria e Gestor de Unidades"/>
    <m/>
    <m/>
    <m/>
    <m/>
    <m/>
    <m/>
    <m/>
  </r>
  <r>
    <x v="0"/>
    <s v="[INC0794114]Tenho um Erro/Problema com o Sistema - Gerador de Documentos - Documento"/>
    <s v="SGTB-1512"/>
    <s v="Backlog"/>
    <m/>
    <m/>
    <s v="[SGTB] PI 3/26"/>
    <m/>
    <m/>
    <m/>
    <m/>
    <m/>
    <s v="[SGTB] SP 26.3.1"/>
    <m/>
    <m/>
    <m/>
    <m/>
    <m/>
    <m/>
    <m/>
    <m/>
    <m/>
    <m/>
    <m/>
    <m/>
    <m/>
    <m/>
    <m/>
    <m/>
    <m/>
    <m/>
    <s v="[Jornada Secretaria e Gestor de Unidades] Thunderbolts"/>
    <s v="Jornada Secretaria e Gestor de Unidades"/>
    <m/>
    <m/>
    <m/>
    <m/>
    <m/>
    <m/>
    <m/>
  </r>
  <r>
    <x v="0"/>
    <s v="[INC0794916]Tenho um Erro/Problema com o Sistema - Prisma - Usuários do Prisma"/>
    <s v="SGTB-1511"/>
    <s v="Em Andamento"/>
    <m/>
    <m/>
    <s v="[SGTB] PI 3/26"/>
    <m/>
    <m/>
    <m/>
    <m/>
    <m/>
    <s v="[SGTB] SP 26.3.1"/>
    <m/>
    <m/>
    <m/>
    <m/>
    <m/>
    <m/>
    <m/>
    <m/>
    <m/>
    <m/>
    <m/>
    <m/>
    <m/>
    <m/>
    <m/>
    <m/>
    <m/>
    <m/>
    <s v="[Jornada Secretaria e Gestor de Unidades] Thunderbolts"/>
    <s v="Jornada Secretaria e Gestor de Unidades"/>
    <m/>
    <m/>
    <m/>
    <m/>
    <m/>
    <m/>
    <m/>
  </r>
  <r>
    <x v="0"/>
    <s v="[INC0794934]Tenho um Erro/Problema com o Sistema Colaborar - Colaborar - Docs Geração (Polo)"/>
    <s v="SGTB-1505"/>
    <s v="Backlog"/>
    <m/>
    <m/>
    <s v="[SGTB] PI 3/26"/>
    <m/>
    <m/>
    <m/>
    <m/>
    <m/>
    <s v="[SGTB] SP 26.3.1"/>
    <m/>
    <m/>
    <m/>
    <m/>
    <m/>
    <m/>
    <m/>
    <m/>
    <m/>
    <m/>
    <m/>
    <m/>
    <m/>
    <m/>
    <m/>
    <m/>
    <m/>
    <m/>
    <s v="[Jornada Secretaria e Gestor de Unidades] Thunderbolts"/>
    <s v="Jornada Secretaria e Gestor de Unidades"/>
    <m/>
    <m/>
    <m/>
    <m/>
    <m/>
    <m/>
    <m/>
  </r>
  <r>
    <x v="4"/>
    <s v="[RITM0719140]Solicitar Serviço ao Sistema - Olimpo - Enturmacao - krotonEnturmacao"/>
    <s v="SGTB-1482"/>
    <s v="Concluído"/>
    <m/>
    <m/>
    <s v="[SGTB] PI 3/26"/>
    <m/>
    <m/>
    <m/>
    <m/>
    <m/>
    <s v="[SGTB] SP 26.2.6;[SGTB] SP 26.3.1"/>
    <m/>
    <m/>
    <m/>
    <m/>
    <m/>
    <m/>
    <m/>
    <m/>
    <m/>
    <m/>
    <m/>
    <m/>
    <m/>
    <m/>
    <m/>
    <m/>
    <m/>
    <m/>
    <s v="[Jornada Secretaria e Gestor de Unidades] Thunderbolts"/>
    <s v="Jornada Secretaria e Gestor de Unidades"/>
    <m/>
    <m/>
    <m/>
    <m/>
    <m/>
    <m/>
    <m/>
  </r>
  <r>
    <x v="0"/>
    <s v="[INC0793526]Tenho um Erro/Problema com o Sistema - SRD - SRD"/>
    <s v="SGTB-1481"/>
    <s v="Em Andamento"/>
    <m/>
    <m/>
    <s v="[SGTB] PI 3/26"/>
    <m/>
    <m/>
    <m/>
    <m/>
    <m/>
    <s v="[SGTB] SP 26.2.6;[SGTB] SP 26.3.1"/>
    <m/>
    <m/>
    <m/>
    <m/>
    <m/>
    <m/>
    <m/>
    <m/>
    <m/>
    <m/>
    <m/>
    <m/>
    <m/>
    <m/>
    <m/>
    <m/>
    <m/>
    <m/>
    <s v="[Jornada Secretaria e Gestor de Unidades] Thunderbolts"/>
    <s v="Jornada Secretaria e Gestor de Unidades"/>
    <m/>
    <m/>
    <m/>
    <m/>
    <m/>
    <m/>
    <m/>
  </r>
  <r>
    <x v="4"/>
    <s v="[RITM0719172]Solicitar Serviço ao Sistema - Olimpo - Matrícula"/>
    <s v="SGTB-1479"/>
    <s v="Concluído"/>
    <m/>
    <m/>
    <s v="[SGTB] PI 3/26"/>
    <m/>
    <m/>
    <m/>
    <m/>
    <m/>
    <s v="[SGTB] SP 26.2.6;[SGTB] SP 26.3.1"/>
    <m/>
    <m/>
    <m/>
    <m/>
    <m/>
    <m/>
    <m/>
    <m/>
    <m/>
    <m/>
    <m/>
    <m/>
    <m/>
    <m/>
    <m/>
    <m/>
    <m/>
    <m/>
    <s v="[Jornada Secretaria e Gestor de Unidades] Thunderbolts"/>
    <s v="Jornada Secretaria e Gestor de Unidades"/>
    <m/>
    <m/>
    <m/>
    <m/>
    <m/>
    <m/>
    <m/>
  </r>
  <r>
    <x v="0"/>
    <s v="[INC0794217]Tenho um Erro/Problema com o Sistema - Portal do Professor - Portal do Professor"/>
    <s v="SGTB-1478"/>
    <s v="Concluído"/>
    <m/>
    <m/>
    <s v="[SGTB] PI 3/26"/>
    <m/>
    <m/>
    <m/>
    <m/>
    <m/>
    <s v="[SGTB] SP 26.2.6;[SGTB] SP 26.3.1"/>
    <m/>
    <m/>
    <m/>
    <m/>
    <m/>
    <m/>
    <m/>
    <m/>
    <m/>
    <m/>
    <m/>
    <m/>
    <m/>
    <m/>
    <m/>
    <m/>
    <m/>
    <m/>
    <s v="[Jornada Secretaria e Gestor de Unidades] Thunderbolts"/>
    <s v="Jornada Secretaria e Gestor de Unidades"/>
    <m/>
    <m/>
    <m/>
    <m/>
    <m/>
    <m/>
    <m/>
  </r>
  <r>
    <x v="4"/>
    <s v="[RITM0718899]Solicitar Serviço ao Sistema - Olimpo - Matrícula"/>
    <s v="SGTB-1452"/>
    <s v="Concluído"/>
    <m/>
    <m/>
    <s v="[SGTB] PI 3/26"/>
    <m/>
    <m/>
    <m/>
    <m/>
    <m/>
    <s v="[SGTB] SP 26.2.6;[SGTB] SP 26.3.1"/>
    <m/>
    <m/>
    <m/>
    <m/>
    <m/>
    <m/>
    <m/>
    <m/>
    <m/>
    <m/>
    <m/>
    <m/>
    <m/>
    <m/>
    <m/>
    <m/>
    <m/>
    <m/>
    <s v="[Jornada Secretaria e Gestor de Unidades] Thunderbolts"/>
    <s v="Jornada Secretaria e Gestor de Unidades"/>
    <m/>
    <m/>
    <m/>
    <m/>
    <m/>
    <m/>
    <m/>
  </r>
  <r>
    <x v="1"/>
    <s v="[THB Formando Reprovado PTC] Teste da funcionalidade de Formando Reprovado"/>
    <s v="SGTB-1445"/>
    <s v="Backlog"/>
    <m/>
    <m/>
    <s v="[SGTB] PI 3/26"/>
    <m/>
    <m/>
    <m/>
    <n v="2"/>
    <n v="2"/>
    <s v="[SGTB] SP 26.3.1"/>
    <m/>
    <m/>
    <m/>
    <m/>
    <m/>
    <m/>
    <m/>
    <m/>
    <m/>
    <m/>
    <m/>
    <m/>
    <m/>
    <m/>
    <m/>
    <m/>
    <m/>
    <m/>
    <s v="[Jornada Secretaria e Gestor de Unidades] Thunderbolts"/>
    <s v="Jornada Secretaria e Gestor de Unidades"/>
    <m/>
    <m/>
    <m/>
    <m/>
    <m/>
    <m/>
    <m/>
  </r>
  <r>
    <x v="0"/>
    <s v="[INC0792246]Tenho um Erro/Problema com o Sistema - Extranet - Requerimento"/>
    <s v="SGTB-1441"/>
    <s v="Concluído"/>
    <m/>
    <m/>
    <s v="[SGTB] PI 3/26"/>
    <m/>
    <m/>
    <m/>
    <m/>
    <m/>
    <s v="[SGTB] SP 26.2.6;[SGTB] SP 26.3.1"/>
    <m/>
    <m/>
    <m/>
    <m/>
    <m/>
    <m/>
    <m/>
    <m/>
    <m/>
    <m/>
    <m/>
    <m/>
    <m/>
    <m/>
    <m/>
    <m/>
    <m/>
    <m/>
    <s v="[Jornada Secretaria e Gestor de Unidades] Thunderbolts"/>
    <s v="Jornada Secretaria e Gestor de Unidades"/>
    <m/>
    <m/>
    <m/>
    <m/>
    <m/>
    <m/>
    <m/>
  </r>
  <r>
    <x v="0"/>
    <s v="[INC0793102]Tenho um Erro/Problema com o Sistema - Portal Prisma - Prisma - Usuários do Prisma"/>
    <s v="SGTB-1433"/>
    <s v="Concluído"/>
    <m/>
    <m/>
    <s v="[SGTB] PI 3/26"/>
    <m/>
    <m/>
    <m/>
    <m/>
    <m/>
    <s v="[SGTB] SP 26.2.6;[SGTB] SP 26.3.1"/>
    <m/>
    <m/>
    <m/>
    <m/>
    <m/>
    <m/>
    <m/>
    <m/>
    <m/>
    <m/>
    <m/>
    <m/>
    <m/>
    <m/>
    <m/>
    <m/>
    <m/>
    <m/>
    <s v="[Jornada Secretaria e Gestor de Unidades] Thunderbolts"/>
    <s v="Jornada Secretaria e Gestor de Unidades"/>
    <m/>
    <m/>
    <m/>
    <m/>
    <m/>
    <m/>
    <m/>
  </r>
  <r>
    <x v="1"/>
    <s v="[RADE MEC] Teste Integrado com o RADE  - Lançamento de Notas "/>
    <s v="SGTB-1424"/>
    <s v="Backlog"/>
    <m/>
    <m/>
    <s v="[SGTB] PI 3/26"/>
    <s v="SGTB-1013"/>
    <m/>
    <m/>
    <n v="3"/>
    <n v="3"/>
    <s v="[SGTB] SP 26.3.5"/>
    <m/>
    <m/>
    <m/>
    <m/>
    <m/>
    <m/>
    <m/>
    <m/>
    <m/>
    <m/>
    <m/>
    <m/>
    <m/>
    <m/>
    <m/>
    <m/>
    <m/>
    <m/>
    <s v="[Jornada Secretaria e Gestor de Unidades] Thunderbolts"/>
    <s v="Jornada Secretaria e Gestor de Unidades"/>
    <m/>
    <m/>
    <m/>
    <m/>
    <m/>
    <m/>
    <m/>
  </r>
  <r>
    <x v="3"/>
    <s v="Deploy SP 26.3.5"/>
    <s v="SGTB-1419"/>
    <s v="Backlog"/>
    <m/>
    <m/>
    <s v="[SGTB] PI 3/26"/>
    <m/>
    <m/>
    <m/>
    <n v="2"/>
    <n v="2"/>
    <s v="[SGTB] SP 26.3.5"/>
    <m/>
    <m/>
    <m/>
    <m/>
    <m/>
    <m/>
    <m/>
    <m/>
    <m/>
    <m/>
    <m/>
    <m/>
    <m/>
    <m/>
    <m/>
    <m/>
    <m/>
    <m/>
    <s v="[Jornada Secretaria e Gestor de Unidades] Thunderbolts"/>
    <s v="Jornada Secretaria e Gestor de Unidades"/>
    <m/>
    <m/>
    <m/>
    <m/>
    <m/>
    <m/>
    <m/>
  </r>
  <r>
    <x v="3"/>
    <s v="Deploy SP 26.3.4"/>
    <s v="SGTB-1418"/>
    <s v="Backlog"/>
    <m/>
    <m/>
    <s v="[SGTB] PI 3/26"/>
    <m/>
    <m/>
    <m/>
    <n v="2"/>
    <n v="2"/>
    <s v="[SGTB] SP 26.3.4"/>
    <m/>
    <m/>
    <m/>
    <m/>
    <m/>
    <m/>
    <m/>
    <m/>
    <m/>
    <m/>
    <m/>
    <m/>
    <m/>
    <m/>
    <m/>
    <m/>
    <m/>
    <m/>
    <s v="[Jornada Secretaria e Gestor de Unidades] Thunderbolts"/>
    <s v="Jornada Secretaria e Gestor de Unidades"/>
    <m/>
    <m/>
    <m/>
    <m/>
    <m/>
    <m/>
    <m/>
  </r>
  <r>
    <x v="3"/>
    <s v="Deploy SP 26.3.3"/>
    <s v="SGTB-1417"/>
    <s v="Backlog"/>
    <m/>
    <m/>
    <s v="[SGTB] PI 3/26"/>
    <m/>
    <m/>
    <m/>
    <n v="2"/>
    <n v="2"/>
    <s v="[SGTB] SP 26.3.3"/>
    <m/>
    <m/>
    <m/>
    <m/>
    <m/>
    <m/>
    <m/>
    <m/>
    <m/>
    <m/>
    <m/>
    <m/>
    <m/>
    <m/>
    <m/>
    <m/>
    <m/>
    <m/>
    <s v="[Jornada Secretaria e Gestor de Unidades] Thunderbolts"/>
    <s v="Jornada Secretaria e Gestor de Unidades"/>
    <m/>
    <m/>
    <m/>
    <m/>
    <m/>
    <m/>
    <m/>
  </r>
  <r>
    <x v="3"/>
    <s v="Deploy SP 26.3.2"/>
    <s v="SGTB-1416"/>
    <s v="Backlog"/>
    <m/>
    <m/>
    <s v="[SGTB] PI 3/26"/>
    <m/>
    <m/>
    <m/>
    <n v="2"/>
    <n v="1"/>
    <s v="[SGTB] SP 26.3.2"/>
    <m/>
    <m/>
    <m/>
    <m/>
    <m/>
    <m/>
    <m/>
    <m/>
    <m/>
    <m/>
    <m/>
    <m/>
    <m/>
    <m/>
    <m/>
    <m/>
    <m/>
    <m/>
    <s v="[Jornada Secretaria e Gestor de Unidades] Thunderbolts"/>
    <s v="Jornada Secretaria e Gestor de Unidades"/>
    <m/>
    <m/>
    <m/>
    <m/>
    <m/>
    <m/>
    <m/>
  </r>
  <r>
    <x v="7"/>
    <s v="[SGTB] [SP 26.3.6] Atendimento de Incidentes"/>
    <s v="SGTB-1415"/>
    <s v="Backlog"/>
    <m/>
    <m/>
    <s v="[SGTB] PI 3/26"/>
    <m/>
    <m/>
    <m/>
    <n v="2"/>
    <n v="2"/>
    <s v="[SGTB] SP 26.3.6"/>
    <m/>
    <m/>
    <m/>
    <m/>
    <m/>
    <m/>
    <m/>
    <m/>
    <m/>
    <m/>
    <m/>
    <m/>
    <m/>
    <m/>
    <m/>
    <m/>
    <m/>
    <m/>
    <s v="[Jornada Secretaria e Gestor de Unidades] Thunderbolts"/>
    <s v="Jornada Secretaria e Gestor de Unidades"/>
    <m/>
    <m/>
    <m/>
    <m/>
    <m/>
    <m/>
    <m/>
  </r>
  <r>
    <x v="7"/>
    <s v="[SGTB] [SP 26.3.6] Atendimento de Solicitações de Serviço"/>
    <s v="SGTB-1414"/>
    <s v="Backlog"/>
    <m/>
    <m/>
    <s v="[SGTB] PI 3/26"/>
    <m/>
    <m/>
    <m/>
    <n v="1"/>
    <n v="1"/>
    <s v="[SGTB] SP 26.3.6"/>
    <m/>
    <m/>
    <m/>
    <m/>
    <m/>
    <m/>
    <m/>
    <m/>
    <m/>
    <m/>
    <m/>
    <m/>
    <m/>
    <m/>
    <m/>
    <m/>
    <m/>
    <m/>
    <s v="[Jornada Secretaria e Gestor de Unidades] Thunderbolts"/>
    <s v="Jornada Secretaria e Gestor de Unidades"/>
    <m/>
    <m/>
    <m/>
    <m/>
    <m/>
    <m/>
    <m/>
  </r>
  <r>
    <x v="7"/>
    <s v="[SGTB] [SP 26.3.5] Atendimento de Incidentes"/>
    <s v="SGTB-1413"/>
    <s v="Backlog"/>
    <m/>
    <m/>
    <s v="[SGTB] PI 3/26"/>
    <m/>
    <m/>
    <m/>
    <n v="3"/>
    <n v="5"/>
    <s v="[SGTB] SP 26.3.5"/>
    <m/>
    <m/>
    <m/>
    <m/>
    <m/>
    <m/>
    <m/>
    <m/>
    <m/>
    <m/>
    <m/>
    <m/>
    <m/>
    <m/>
    <m/>
    <m/>
    <m/>
    <m/>
    <s v="[Jornada Secretaria e Gestor de Unidades] Thunderbolts"/>
    <s v="Jornada Secretaria e Gestor de Unidades"/>
    <m/>
    <m/>
    <m/>
    <m/>
    <m/>
    <m/>
    <m/>
  </r>
  <r>
    <x v="7"/>
    <s v="[SGTB] [SP 26.3.5] Atendimento de Solicitações de Serviço"/>
    <s v="SGTB-1412"/>
    <s v="Backlog"/>
    <m/>
    <m/>
    <s v="[SGTB] PI 3/26"/>
    <m/>
    <m/>
    <m/>
    <n v="3"/>
    <n v="3"/>
    <s v="[SGTB] SP 26.3.5"/>
    <m/>
    <m/>
    <m/>
    <m/>
    <m/>
    <m/>
    <m/>
    <m/>
    <m/>
    <m/>
    <m/>
    <m/>
    <m/>
    <m/>
    <m/>
    <m/>
    <m/>
    <m/>
    <s v="[Jornada Secretaria e Gestor de Unidades] Thunderbolts"/>
    <s v="Jornada Secretaria e Gestor de Unidades"/>
    <m/>
    <m/>
    <m/>
    <m/>
    <m/>
    <m/>
    <m/>
  </r>
  <r>
    <x v="7"/>
    <s v="[SGTB] [SP 26.3.4] Atendimento de Incidentes"/>
    <s v="SGTB-1411"/>
    <s v="Backlog"/>
    <m/>
    <m/>
    <s v="[SGTB] PI 3/26"/>
    <m/>
    <m/>
    <m/>
    <n v="5"/>
    <n v="5"/>
    <s v="[SGTB] SP 26.3.4"/>
    <m/>
    <m/>
    <m/>
    <m/>
    <m/>
    <m/>
    <m/>
    <m/>
    <m/>
    <m/>
    <m/>
    <m/>
    <m/>
    <m/>
    <m/>
    <m/>
    <m/>
    <m/>
    <s v="[Jornada Secretaria e Gestor de Unidades] Thunderbolts"/>
    <s v="Jornada Secretaria e Gestor de Unidades"/>
    <m/>
    <m/>
    <m/>
    <m/>
    <m/>
    <m/>
    <m/>
  </r>
  <r>
    <x v="7"/>
    <s v="[SGTB] [SP 26.3.4] Atendimento de Solicitações de Serviço"/>
    <s v="SGTB-1410"/>
    <s v="Backlog"/>
    <m/>
    <m/>
    <s v="[SGTB] PI 3/26"/>
    <m/>
    <m/>
    <m/>
    <n v="3"/>
    <n v="3"/>
    <s v="[SGTB] SP 26.3.4"/>
    <m/>
    <m/>
    <m/>
    <m/>
    <m/>
    <m/>
    <m/>
    <m/>
    <m/>
    <m/>
    <m/>
    <m/>
    <m/>
    <m/>
    <m/>
    <m/>
    <m/>
    <m/>
    <s v="[Jornada Secretaria e Gestor de Unidades] Thunderbolts"/>
    <s v="Jornada Secretaria e Gestor de Unidades"/>
    <m/>
    <m/>
    <m/>
    <m/>
    <m/>
    <m/>
    <m/>
  </r>
  <r>
    <x v="7"/>
    <s v="[SGTB] [SP 26.3.3] Atendimento de Incidentes"/>
    <s v="SGTB-1409"/>
    <s v="Backlog"/>
    <m/>
    <m/>
    <s v="[SGTB] PI 3/26"/>
    <m/>
    <m/>
    <m/>
    <n v="5"/>
    <n v="5"/>
    <s v="[SGTB] SP 26.3.3"/>
    <m/>
    <m/>
    <m/>
    <m/>
    <m/>
    <m/>
    <m/>
    <m/>
    <m/>
    <m/>
    <m/>
    <m/>
    <m/>
    <m/>
    <m/>
    <m/>
    <m/>
    <m/>
    <s v="[Jornada Secretaria e Gestor de Unidades] Thunderbolts"/>
    <s v="Jornada Secretaria e Gestor de Unidades"/>
    <m/>
    <m/>
    <m/>
    <m/>
    <m/>
    <m/>
    <m/>
  </r>
  <r>
    <x v="7"/>
    <s v=" [SGTB] [SP 26.3.3] Atendimento de Solicitações de Serviço"/>
    <s v="SGTB-1408"/>
    <s v="Backlog"/>
    <m/>
    <m/>
    <s v="[SGTB] PI 3/26"/>
    <m/>
    <m/>
    <m/>
    <n v="3"/>
    <n v="3"/>
    <s v="[SGTB] SP 26.3.3"/>
    <m/>
    <m/>
    <m/>
    <m/>
    <m/>
    <m/>
    <m/>
    <m/>
    <m/>
    <m/>
    <m/>
    <m/>
    <m/>
    <m/>
    <m/>
    <m/>
    <m/>
    <m/>
    <s v="[Jornada Secretaria e Gestor de Unidades] Thunderbolts"/>
    <s v="Jornada Secretaria e Gestor de Unidades"/>
    <m/>
    <m/>
    <m/>
    <m/>
    <m/>
    <m/>
    <m/>
  </r>
  <r>
    <x v="7"/>
    <s v="[SGTB] [SP 26.3.2] Atendimento de Incidentes"/>
    <s v="SGTB-1407"/>
    <s v="Backlog"/>
    <m/>
    <m/>
    <s v="[SGTB] PI 3/26"/>
    <m/>
    <m/>
    <m/>
    <n v="8"/>
    <n v="8"/>
    <s v="[SGTB] SP 26.3.2"/>
    <m/>
    <m/>
    <m/>
    <m/>
    <m/>
    <m/>
    <m/>
    <m/>
    <m/>
    <m/>
    <m/>
    <m/>
    <m/>
    <m/>
    <m/>
    <m/>
    <m/>
    <m/>
    <s v="[Jornada Secretaria e Gestor de Unidades] Thunderbolts"/>
    <s v="Jornada Secretaria e Gestor de Unidades"/>
    <m/>
    <m/>
    <m/>
    <m/>
    <m/>
    <m/>
    <m/>
  </r>
  <r>
    <x v="7"/>
    <s v="[SGTB] [SP 26.3.2] Atendimento de Solicitações de Serviço"/>
    <s v="SGTB-1406"/>
    <s v="Backlog"/>
    <m/>
    <m/>
    <s v="[SGTB] PI 3/26"/>
    <m/>
    <m/>
    <m/>
    <n v="5"/>
    <n v="5"/>
    <s v="[SGTB] SP 26.3.2"/>
    <m/>
    <m/>
    <m/>
    <m/>
    <m/>
    <m/>
    <m/>
    <m/>
    <m/>
    <m/>
    <m/>
    <m/>
    <m/>
    <m/>
    <m/>
    <m/>
    <m/>
    <m/>
    <s v="[Jornada Secretaria e Gestor de Unidades] Thunderbolts"/>
    <s v="Jornada Secretaria e Gestor de Unidades"/>
    <m/>
    <m/>
    <m/>
    <m/>
    <m/>
    <m/>
    <m/>
  </r>
  <r>
    <x v="3"/>
    <s v="Deploy SP 26.3.1"/>
    <s v="SGTB-1405"/>
    <s v="Backlog"/>
    <m/>
    <m/>
    <s v="[SGTB] PI 3/26"/>
    <m/>
    <m/>
    <m/>
    <n v="2"/>
    <n v="1"/>
    <s v="[SGTB] SP 26.3.1"/>
    <m/>
    <m/>
    <m/>
    <m/>
    <m/>
    <m/>
    <m/>
    <m/>
    <m/>
    <m/>
    <m/>
    <m/>
    <m/>
    <m/>
    <m/>
    <m/>
    <m/>
    <m/>
    <s v="[Jornada Secretaria e Gestor de Unidades] Thunderbolts"/>
    <s v="Jornada Secretaria e Gestor de Unidades"/>
    <m/>
    <m/>
    <m/>
    <m/>
    <m/>
    <m/>
    <m/>
  </r>
  <r>
    <x v="7"/>
    <s v="[SGTB] [SP 26.3.1] Atendimento de Incidentes"/>
    <s v="SGTB-1404"/>
    <s v="Aceito"/>
    <m/>
    <m/>
    <s v="[SGTB] PI 3/26"/>
    <m/>
    <m/>
    <m/>
    <n v="8"/>
    <n v="8"/>
    <s v="[SGTB] SP 26.3.1"/>
    <m/>
    <m/>
    <m/>
    <m/>
    <m/>
    <m/>
    <m/>
    <m/>
    <m/>
    <m/>
    <m/>
    <m/>
    <m/>
    <m/>
    <m/>
    <m/>
    <m/>
    <m/>
    <s v="[Jornada Secretaria e Gestor de Unidades] Thunderbolts"/>
    <s v="Jornada Secretaria e Gestor de Unidades"/>
    <m/>
    <m/>
    <m/>
    <m/>
    <m/>
    <m/>
    <m/>
  </r>
  <r>
    <x v="7"/>
    <s v="[SGTB] [SP 26.3.1] Atendimento de Solicitações de Serviço"/>
    <s v="SGTB-1403"/>
    <s v="Aceito"/>
    <m/>
    <m/>
    <s v="[SGTB] PI 3/26"/>
    <m/>
    <m/>
    <m/>
    <n v="5"/>
    <n v="3"/>
    <s v="[SGTB] SP 26.3.1"/>
    <m/>
    <m/>
    <m/>
    <m/>
    <m/>
    <m/>
    <m/>
    <m/>
    <m/>
    <m/>
    <m/>
    <m/>
    <m/>
    <m/>
    <m/>
    <m/>
    <m/>
    <m/>
    <s v="[Jornada Secretaria e Gestor de Unidades] Thunderbolts"/>
    <s v="Jornada Secretaria e Gestor de Unidades"/>
    <m/>
    <m/>
    <m/>
    <m/>
    <m/>
    <m/>
    <m/>
  </r>
  <r>
    <x v="1"/>
    <s v="[MFA- COLABORAR] [TESTE] Teste funcional e disponibilização do ambiente para testes da área de negócio"/>
    <s v="SGTB-1402"/>
    <s v="Backlog"/>
    <m/>
    <m/>
    <s v="[SGTB] PI 3/26"/>
    <s v="SDIA-1423"/>
    <m/>
    <m/>
    <n v="5"/>
    <n v="5"/>
    <s v="[SGTB] SP 26.3.5"/>
    <m/>
    <m/>
    <m/>
    <m/>
    <m/>
    <m/>
    <m/>
    <m/>
    <m/>
    <m/>
    <m/>
    <m/>
    <m/>
    <m/>
    <m/>
    <m/>
    <m/>
    <m/>
    <s v="[Jornada Secretaria e Gestor de Unidades] Thunderbolts"/>
    <s v="Jornada Secretaria e Gestor de Unidades"/>
    <m/>
    <m/>
    <m/>
    <m/>
    <m/>
    <m/>
    <m/>
  </r>
  <r>
    <x v="2"/>
    <s v=" [MFA- COLABORAR] [BACK-END] Ajustar endoipoint para usuários não coorporativos retornar apenas os sistemas e não as contas -"/>
    <s v="SGTB-1401"/>
    <s v="Backlog"/>
    <m/>
    <m/>
    <s v="[SGTB] PI 3/26"/>
    <s v="SDIA-1423"/>
    <m/>
    <m/>
    <n v="5"/>
    <n v="5"/>
    <s v="[SGTB] SP 26.3.4"/>
    <m/>
    <m/>
    <m/>
    <m/>
    <m/>
    <m/>
    <m/>
    <m/>
    <m/>
    <m/>
    <m/>
    <m/>
    <m/>
    <m/>
    <m/>
    <m/>
    <m/>
    <m/>
    <s v="[Jornada Secretaria e Gestor de Unidades] Thunderbolts"/>
    <s v="Jornada Secretaria e Gestor de Unidades"/>
    <m/>
    <m/>
    <m/>
    <m/>
    <m/>
    <m/>
    <m/>
  </r>
  <r>
    <x v="2"/>
    <s v="[MFA- COLABORAR] [BACK-END] Criação do endpoint de reset de senha no MFA"/>
    <s v="SGTB-1400"/>
    <s v="Backlog"/>
    <m/>
    <m/>
    <s v="[SGTB] PI 3/26"/>
    <s v="SDIA-1423"/>
    <m/>
    <m/>
    <n v="5"/>
    <n v="5"/>
    <s v="[SGTB] SP 26.3.4"/>
    <m/>
    <m/>
    <m/>
    <m/>
    <m/>
    <m/>
    <m/>
    <m/>
    <m/>
    <m/>
    <m/>
    <m/>
    <m/>
    <m/>
    <m/>
    <m/>
    <m/>
    <m/>
    <s v="[Jornada Secretaria e Gestor de Unidades] Thunderbolts"/>
    <s v="Jornada Secretaria e Gestor de Unidades"/>
    <m/>
    <m/>
    <m/>
    <m/>
    <m/>
    <m/>
    <m/>
  </r>
  <r>
    <x v="2"/>
    <s v="[MFA- COLABORAR] [BACK-END] Criação do endpoint de validação do código de acesso"/>
    <s v="SGTB-1399"/>
    <s v="Backlog"/>
    <m/>
    <m/>
    <s v="[SGTB] PI 3/26"/>
    <s v="SDIA-1423"/>
    <m/>
    <m/>
    <n v="5"/>
    <n v="5"/>
    <s v="[SGTB] SP 26.3.3"/>
    <m/>
    <m/>
    <m/>
    <m/>
    <m/>
    <m/>
    <m/>
    <m/>
    <m/>
    <m/>
    <m/>
    <m/>
    <m/>
    <m/>
    <m/>
    <m/>
    <m/>
    <m/>
    <s v="[Jornada Secretaria e Gestor de Unidades] Thunderbolts"/>
    <s v="Jornada Secretaria e Gestor de Unidades"/>
    <m/>
    <m/>
    <m/>
    <m/>
    <m/>
    <m/>
    <m/>
  </r>
  <r>
    <x v="2"/>
    <s v="[MFA- COLABORAR] [BACK-END] Criar end point de envio/reenvio do código de acesso"/>
    <s v="SGTB-1398"/>
    <s v="Backlog"/>
    <m/>
    <m/>
    <s v="[SGTB] PI 3/26"/>
    <s v="SDIA-1423"/>
    <m/>
    <m/>
    <n v="5"/>
    <n v="5"/>
    <s v="[SGTB] SP 26.3.3"/>
    <m/>
    <m/>
    <m/>
    <m/>
    <m/>
    <m/>
    <m/>
    <m/>
    <m/>
    <m/>
    <m/>
    <m/>
    <m/>
    <m/>
    <m/>
    <m/>
    <m/>
    <m/>
    <s v="[Jornada Secretaria e Gestor de Unidades] Thunderbolts"/>
    <s v="Jornada Secretaria e Gestor de Unidades"/>
    <m/>
    <m/>
    <m/>
    <m/>
    <m/>
    <m/>
    <m/>
  </r>
  <r>
    <x v="2"/>
    <s v="[MFA- COLABORAR] [BACK-END] Criação do endpoint de validação de usuário e senha para usuários não corporativos"/>
    <s v="SGTB-1397"/>
    <s v="Backlog"/>
    <m/>
    <m/>
    <s v="[SGTB] PI 3/26"/>
    <s v="SDIA-1423"/>
    <m/>
    <m/>
    <n v="5"/>
    <n v="5"/>
    <s v="[SGTB] SP 26.3.2"/>
    <m/>
    <m/>
    <m/>
    <m/>
    <m/>
    <m/>
    <m/>
    <m/>
    <m/>
    <m/>
    <m/>
    <m/>
    <m/>
    <m/>
    <m/>
    <m/>
    <m/>
    <m/>
    <s v="[Jornada Secretaria e Gestor de Unidades] Thunderbolts"/>
    <s v="Jornada Secretaria e Gestor de Unidades"/>
    <m/>
    <m/>
    <m/>
    <m/>
    <m/>
    <m/>
    <m/>
  </r>
  <r>
    <x v="3"/>
    <s v="[MFA- COLABORAR] [BANCO DE DADOS] Adequações de tabelas e carga de dados para adequar as estruturas do MFA"/>
    <s v="SGTB-1396"/>
    <s v="Backlog"/>
    <m/>
    <m/>
    <s v="[SGTB] PI 3/26"/>
    <s v="SDIA-1423"/>
    <m/>
    <m/>
    <n v="5"/>
    <n v="5"/>
    <s v="[SGTB] SP 26.3.2"/>
    <m/>
    <m/>
    <m/>
    <m/>
    <m/>
    <m/>
    <m/>
    <m/>
    <m/>
    <m/>
    <m/>
    <m/>
    <m/>
    <m/>
    <m/>
    <m/>
    <m/>
    <m/>
    <s v="[Jornada Secretaria e Gestor de Unidades] Thunderbolts"/>
    <s v="Jornada Secretaria e Gestor de Unidades"/>
    <m/>
    <m/>
    <m/>
    <m/>
    <m/>
    <m/>
    <m/>
  </r>
  <r>
    <x v="2"/>
    <s v="[MFA- COLABORAR] [FRONT-END] Adequações no login do MFA para contemplar usuários não corporativos"/>
    <s v="SGTB-1395"/>
    <s v="Backlog"/>
    <m/>
    <m/>
    <s v="[SGTB] PI 3/26"/>
    <s v="SDIA-1423"/>
    <m/>
    <m/>
    <n v="5"/>
    <n v="5"/>
    <s v="[SGTB] SP 26.3.4"/>
    <m/>
    <m/>
    <m/>
    <m/>
    <m/>
    <m/>
    <m/>
    <m/>
    <m/>
    <m/>
    <m/>
    <m/>
    <m/>
    <m/>
    <m/>
    <m/>
    <m/>
    <m/>
    <s v="[Jornada Secretaria e Gestor de Unidades] Thunderbolts"/>
    <s v="Jornada Secretaria e Gestor de Unidades"/>
    <m/>
    <m/>
    <m/>
    <m/>
    <m/>
    <m/>
    <m/>
  </r>
  <r>
    <x v="3"/>
    <s v="[THB PI 3/26 MIGRAÇÃO] Executar scripts para os alunos de transferência interna e externa - LOTE 3"/>
    <s v="SGTB-1391"/>
    <s v="Backlog"/>
    <m/>
    <m/>
    <s v="[SGTB] PI 3/26"/>
    <s v="SGTB-999"/>
    <m/>
    <m/>
    <n v="3"/>
    <n v="3"/>
    <s v="[SGTB] SP 26.3.4"/>
    <m/>
    <m/>
    <m/>
    <m/>
    <m/>
    <m/>
    <m/>
    <m/>
    <m/>
    <m/>
    <m/>
    <m/>
    <m/>
    <m/>
    <m/>
    <m/>
    <m/>
    <m/>
    <s v="[Jornada Secretaria e Gestor de Unidades] Thunderbolts"/>
    <s v="Jornada Secretaria e Gestor de Unidades"/>
    <m/>
    <m/>
    <m/>
    <m/>
    <m/>
    <m/>
    <m/>
  </r>
  <r>
    <x v="3"/>
    <s v="[THB PI 3/26 MIGRAÇÃO] Processo de validação dos alunos aptos a migração - LOTE 3"/>
    <s v="SGTB-1390"/>
    <s v="Backlog"/>
    <m/>
    <m/>
    <s v="[SGTB] PI 3/26"/>
    <s v="SGTB-999"/>
    <m/>
    <m/>
    <n v="3"/>
    <n v="3"/>
    <s v="[SGTB] SP 26.3.3"/>
    <m/>
    <m/>
    <m/>
    <m/>
    <m/>
    <m/>
    <m/>
    <m/>
    <m/>
    <m/>
    <m/>
    <m/>
    <m/>
    <m/>
    <m/>
    <m/>
    <m/>
    <m/>
    <s v="[Jornada Secretaria e Gestor de Unidades] Thunderbolts"/>
    <s v="Jornada Secretaria e Gestor de Unidades"/>
    <m/>
    <m/>
    <m/>
    <m/>
    <m/>
    <m/>
    <m/>
  </r>
  <r>
    <x v="3"/>
    <s v="[THB PI 3/26 MIGRAÇÃO] Executar scripts para os alunos de transferência interna e externa - LOTE 2"/>
    <s v="SGTB-1389"/>
    <s v="Backlog"/>
    <m/>
    <m/>
    <s v="[SGTB] PI 3/26"/>
    <s v="SGTB-999"/>
    <m/>
    <m/>
    <n v="3"/>
    <n v="3"/>
    <s v="[SGTB] SP 26.3.3"/>
    <m/>
    <m/>
    <m/>
    <m/>
    <m/>
    <m/>
    <m/>
    <m/>
    <m/>
    <m/>
    <m/>
    <m/>
    <m/>
    <m/>
    <m/>
    <m/>
    <m/>
    <m/>
    <s v="[Jornada Secretaria e Gestor de Unidades] Thunderbolts"/>
    <s v="Jornada Secretaria e Gestor de Unidades"/>
    <m/>
    <m/>
    <m/>
    <m/>
    <m/>
    <m/>
    <m/>
  </r>
  <r>
    <x v="3"/>
    <s v="[THB PI 3/26 MIGRAÇÃO] Processo de validação dos alunos aptos a migração - LOTE 2"/>
    <s v="SGTB-1388"/>
    <s v="Backlog"/>
    <m/>
    <m/>
    <s v="[SGTB] PI 3/26"/>
    <s v="SGTB-999"/>
    <m/>
    <m/>
    <n v="3"/>
    <n v="3"/>
    <s v="[SGTB] SP 26.3.3"/>
    <m/>
    <m/>
    <m/>
    <m/>
    <m/>
    <m/>
    <m/>
    <m/>
    <m/>
    <m/>
    <m/>
    <m/>
    <m/>
    <m/>
    <m/>
    <m/>
    <m/>
    <m/>
    <s v="[Jornada Secretaria e Gestor de Unidades] Thunderbolts"/>
    <s v="Jornada Secretaria e Gestor de Unidades"/>
    <m/>
    <m/>
    <m/>
    <m/>
    <m/>
    <m/>
    <m/>
  </r>
  <r>
    <x v="3"/>
    <s v="[THB PI 3/26 MIGRAÇÃO] Executar scripts para os alunos de transferência interna e externa - LOTE 1"/>
    <s v="SGTB-1387"/>
    <s v="Backlog"/>
    <m/>
    <m/>
    <s v="[SGTB] PI 3/26"/>
    <s v="SGTB-999"/>
    <m/>
    <m/>
    <n v="3"/>
    <n v="3"/>
    <s v="[SGTB] SP 26.3.2"/>
    <m/>
    <m/>
    <m/>
    <m/>
    <m/>
    <m/>
    <m/>
    <m/>
    <m/>
    <m/>
    <m/>
    <m/>
    <m/>
    <m/>
    <m/>
    <m/>
    <m/>
    <m/>
    <s v="[Jornada Secretaria e Gestor de Unidades] Thunderbolts"/>
    <s v="Jornada Secretaria e Gestor de Unidades"/>
    <m/>
    <m/>
    <m/>
    <m/>
    <m/>
    <m/>
    <m/>
  </r>
  <r>
    <x v="3"/>
    <s v="[THB PI 3/26 MIGRAÇÃO] Processo de validação dos alunos aptos a migração - LOTE 1"/>
    <s v="SGTB-1386"/>
    <s v="Backlog"/>
    <m/>
    <m/>
    <s v="[SGTB] PI 3/26"/>
    <s v="SGTB-999"/>
    <m/>
    <m/>
    <n v="3"/>
    <n v="3"/>
    <s v="[SGTB] SP 26.3.2"/>
    <m/>
    <m/>
    <m/>
    <m/>
    <m/>
    <m/>
    <m/>
    <m/>
    <m/>
    <m/>
    <m/>
    <m/>
    <m/>
    <m/>
    <m/>
    <m/>
    <m/>
    <m/>
    <s v="[Jornada Secretaria e Gestor de Unidades] Thunderbolts"/>
    <s v="Jornada Secretaria e Gestor de Unidades"/>
    <m/>
    <m/>
    <m/>
    <m/>
    <m/>
    <m/>
    <m/>
  </r>
  <r>
    <x v="1"/>
    <s v="[THB Demonstrativo de Pagamento]  Teste integrado com PPL e House"/>
    <s v="SGTB-1385"/>
    <s v="Backlog"/>
    <m/>
    <m/>
    <s v="[SGTB] PI 3/26"/>
    <s v="ASPL-21126"/>
    <m/>
    <m/>
    <n v="2"/>
    <n v="2"/>
    <s v="[SGTB] SP 26.3.6"/>
    <m/>
    <m/>
    <m/>
    <m/>
    <m/>
    <m/>
    <m/>
    <m/>
    <m/>
    <m/>
    <m/>
    <m/>
    <m/>
    <m/>
    <m/>
    <m/>
    <m/>
    <m/>
    <s v="[Jornada Secretaria e Gestor de Unidades] Thunderbolts"/>
    <s v="Jornada Secretaria e Gestor de Unidades"/>
    <m/>
    <m/>
    <m/>
    <m/>
    <m/>
    <m/>
    <m/>
  </r>
  <r>
    <x v="2"/>
    <s v="[THB Demonstrativo de Pagamento]Adequar a API para receber o parâmetro do ano de consulta"/>
    <s v="SGTB-1384"/>
    <s v="Backlog"/>
    <m/>
    <m/>
    <s v="[SGTB] PI 3/26"/>
    <s v="ASPL-21126"/>
    <m/>
    <m/>
    <n v="5"/>
    <n v="5"/>
    <s v="[SGTB] SP 26.3.5"/>
    <m/>
    <m/>
    <m/>
    <m/>
    <m/>
    <m/>
    <m/>
    <m/>
    <m/>
    <m/>
    <m/>
    <m/>
    <m/>
    <m/>
    <m/>
    <m/>
    <m/>
    <m/>
    <s v="[Jornada Secretaria e Gestor de Unidades] Thunderbolts"/>
    <s v="Jornada Secretaria e Gestor de Unidades"/>
    <m/>
    <m/>
    <m/>
    <m/>
    <m/>
    <m/>
    <m/>
  </r>
  <r>
    <x v="1"/>
    <s v="[TBH Tributário] Teste integrado "/>
    <s v="SGTB-1382"/>
    <s v="Backlog"/>
    <m/>
    <m/>
    <s v="[SGTB] PI 3/26"/>
    <s v="JFTS-3686"/>
    <m/>
    <m/>
    <n v="1"/>
    <n v="1"/>
    <s v="[SGTB] SP 26.3.4"/>
    <m/>
    <m/>
    <m/>
    <m/>
    <m/>
    <m/>
    <m/>
    <m/>
    <m/>
    <m/>
    <m/>
    <m/>
    <m/>
    <m/>
    <m/>
    <m/>
    <m/>
    <m/>
    <s v="[Jornada Secretaria e Gestor de Unidades] Thunderbolts"/>
    <s v="Jornada Secretaria e Gestor de Unidades"/>
    <m/>
    <m/>
    <m/>
    <m/>
    <m/>
    <m/>
    <m/>
  </r>
  <r>
    <x v="2"/>
    <s v="[THB Tributário] Criar function para informar a enturmação do aluno - Olimpo"/>
    <s v="SGTB-1380"/>
    <s v="Backlog"/>
    <m/>
    <m/>
    <s v="[SGTB] PI 3/26"/>
    <s v="JFTS-3686"/>
    <m/>
    <m/>
    <n v="3"/>
    <n v="3"/>
    <s v="[SGTB] SP 26.3.1"/>
    <m/>
    <m/>
    <m/>
    <m/>
    <m/>
    <m/>
    <m/>
    <m/>
    <m/>
    <m/>
    <m/>
    <m/>
    <m/>
    <m/>
    <m/>
    <m/>
    <m/>
    <m/>
    <s v="[Jornada Secretaria e Gestor de Unidades] Thunderbolts"/>
    <s v="Jornada Secretaria e Gestor de Unidades"/>
    <m/>
    <m/>
    <m/>
    <m/>
    <m/>
    <m/>
    <m/>
  </r>
  <r>
    <x v="2"/>
    <s v="[THB CNPJ] Ajuste nas estruturas de Olimpo"/>
    <s v="SGTB-1379"/>
    <s v="Backlog"/>
    <m/>
    <m/>
    <s v="[SGTB] PI 3/26"/>
    <s v="ARTSG-313"/>
    <m/>
    <m/>
    <n v="8"/>
    <n v="8"/>
    <s v="[SGTB] SP 26.3.5"/>
    <m/>
    <m/>
    <m/>
    <m/>
    <m/>
    <m/>
    <m/>
    <m/>
    <m/>
    <m/>
    <m/>
    <m/>
    <m/>
    <m/>
    <m/>
    <m/>
    <m/>
    <m/>
    <s v="[Jornada Secretaria e Gestor de Unidades] Thunderbolts"/>
    <s v="Jornada Secretaria e Gestor de Unidades"/>
    <m/>
    <m/>
    <m/>
    <m/>
    <m/>
    <m/>
    <m/>
  </r>
  <r>
    <x v="2"/>
    <s v="[THB CNPJ]Ajuste nas estruturas de Banco"/>
    <s v="SGTB-1378"/>
    <s v="Backlog"/>
    <m/>
    <m/>
    <s v="[SGTB] PI 3/26"/>
    <s v="ARTSG-313"/>
    <m/>
    <m/>
    <n v="8"/>
    <n v="8"/>
    <s v="[SGTB] SP 26.3.2"/>
    <m/>
    <m/>
    <m/>
    <m/>
    <m/>
    <m/>
    <m/>
    <m/>
    <m/>
    <m/>
    <m/>
    <m/>
    <m/>
    <m/>
    <m/>
    <m/>
    <m/>
    <m/>
    <s v="[Jornada Secretaria e Gestor de Unidades] Thunderbolts"/>
    <s v="Jornada Secretaria e Gestor de Unidades"/>
    <m/>
    <m/>
    <m/>
    <m/>
    <m/>
    <m/>
    <m/>
  </r>
  <r>
    <x v="2"/>
    <s v="[THB CNPJ]  Ajuste nas estruturas de APIS"/>
    <s v="SGTB-1375"/>
    <s v="Backlog"/>
    <m/>
    <m/>
    <s v="[SGTB] PI 3/26"/>
    <s v="ARTSG-313"/>
    <m/>
    <m/>
    <n v="8"/>
    <n v="8"/>
    <s v="[SGTB] SP 26.3.3"/>
    <m/>
    <m/>
    <m/>
    <m/>
    <m/>
    <m/>
    <m/>
    <m/>
    <m/>
    <m/>
    <m/>
    <m/>
    <m/>
    <m/>
    <m/>
    <m/>
    <m/>
    <m/>
    <s v="[Jornada Secretaria e Gestor de Unidades] Thunderbolts"/>
    <s v="Jornada Secretaria e Gestor de Unidades"/>
    <m/>
    <m/>
    <m/>
    <m/>
    <m/>
    <m/>
    <m/>
  </r>
  <r>
    <x v="2"/>
    <s v="[THB CNPJ] Ajuste nas estruturas de Web Colaborar "/>
    <s v="SGTB-1373"/>
    <s v="Backlog"/>
    <m/>
    <m/>
    <s v="[SGTB] PI 3/26"/>
    <s v="ARTSG-313"/>
    <m/>
    <m/>
    <n v="8"/>
    <n v="8"/>
    <s v="[SGTB] SP 26.3.4"/>
    <m/>
    <m/>
    <m/>
    <m/>
    <m/>
    <m/>
    <m/>
    <m/>
    <m/>
    <m/>
    <m/>
    <m/>
    <m/>
    <m/>
    <m/>
    <m/>
    <m/>
    <m/>
    <s v="[Jornada Secretaria e Gestor de Unidades] Thunderbolts"/>
    <s v="Jornada Secretaria e Gestor de Unidades"/>
    <m/>
    <m/>
    <m/>
    <m/>
    <m/>
    <m/>
    <m/>
  </r>
  <r>
    <x v="6"/>
    <s v="[THB CNPJ] Explorar campos que necessitam de alteração para receber CNPJ Alfanumérico - APIs Colaborar"/>
    <s v="SGTB-1372"/>
    <s v="Backlog"/>
    <m/>
    <m/>
    <s v="[SGTB] PI 3/26"/>
    <s v="ARTSG-313"/>
    <m/>
    <m/>
    <n v="5"/>
    <n v="5"/>
    <s v="[SGTB] SP 26.3.1"/>
    <m/>
    <m/>
    <m/>
    <m/>
    <m/>
    <m/>
    <m/>
    <m/>
    <m/>
    <m/>
    <m/>
    <m/>
    <m/>
    <m/>
    <m/>
    <m/>
    <m/>
    <m/>
    <s v="[Jornada Secretaria e Gestor de Unidades] Thunderbolts"/>
    <s v="Jornada Secretaria e Gestor de Unidades"/>
    <m/>
    <m/>
    <m/>
    <m/>
    <m/>
    <m/>
    <m/>
  </r>
  <r>
    <x v="6"/>
    <s v="[THB CNPJ] Explorar campos que necessitam de alteração para receber CNPJ Alfanumérico - Olimpo "/>
    <s v="SGTB-1370"/>
    <s v="Backlog"/>
    <m/>
    <m/>
    <s v="[SGTB] PI 3/26"/>
    <s v="ARTSG-313"/>
    <m/>
    <m/>
    <n v="5"/>
    <n v="5"/>
    <s v="[SGTB] SP 26.3.1"/>
    <m/>
    <m/>
    <m/>
    <m/>
    <m/>
    <m/>
    <m/>
    <m/>
    <m/>
    <m/>
    <m/>
    <m/>
    <m/>
    <m/>
    <m/>
    <m/>
    <m/>
    <m/>
    <s v="[Jornada Secretaria e Gestor de Unidades] Thunderbolts"/>
    <s v="Jornada Secretaria e Gestor de Unidades"/>
    <m/>
    <m/>
    <m/>
    <m/>
    <m/>
    <m/>
    <m/>
  </r>
  <r>
    <x v="6"/>
    <s v="[THB CNPJ] Explorar campos que necessitam de alteração para receber CNPJ Alfanumérico - Banco Colaborar "/>
    <s v="SGTB-1369"/>
    <s v="Backlog"/>
    <m/>
    <m/>
    <s v="[SGTB] PI 3/26"/>
    <s v="ARTSG-313"/>
    <m/>
    <m/>
    <n v="5"/>
    <n v="5"/>
    <s v="[SGTB] SP 26.3.1"/>
    <m/>
    <m/>
    <m/>
    <m/>
    <m/>
    <m/>
    <m/>
    <m/>
    <m/>
    <m/>
    <m/>
    <m/>
    <m/>
    <m/>
    <m/>
    <m/>
    <m/>
    <m/>
    <s v="[Jornada Secretaria e Gestor de Unidades] Thunderbolts"/>
    <s v="Jornada Secretaria e Gestor de Unidades"/>
    <m/>
    <m/>
    <m/>
    <m/>
    <m/>
    <m/>
    <m/>
  </r>
  <r>
    <x v="6"/>
    <s v="[THB CNPJ] Explorar campos que necessitam de alteração para receber CNPJ Alfanumérico - Web EAD"/>
    <s v="SGTB-1368"/>
    <s v="Backlog"/>
    <m/>
    <m/>
    <s v="[SGTB] PI 3/26"/>
    <s v="ARTSG-313"/>
    <m/>
    <m/>
    <n v="5"/>
    <n v="5"/>
    <s v="[SGTB] SP 26.3.1"/>
    <m/>
    <m/>
    <m/>
    <m/>
    <m/>
    <m/>
    <m/>
    <m/>
    <m/>
    <m/>
    <m/>
    <m/>
    <m/>
    <m/>
    <m/>
    <m/>
    <m/>
    <m/>
    <s v="[Jornada Secretaria e Gestor de Unidades] Thunderbolts"/>
    <s v="Jornada Secretaria e Gestor de Unidades"/>
    <m/>
    <m/>
    <m/>
    <m/>
    <m/>
    <m/>
    <m/>
  </r>
  <r>
    <x v="3"/>
    <s v="[RADE MED]  POC para testar o lançamento de frequência e notas &gt; Testar o cenário lançando o total de faltas para validar se o sistema vai compreender os fluxos de aprovação/reprovação"/>
    <s v="SGTB-1363"/>
    <s v="Backlog"/>
    <m/>
    <m/>
    <s v="[SGTB] PI 3/26"/>
    <s v="SGTB-1013"/>
    <m/>
    <m/>
    <n v="5"/>
    <n v="5"/>
    <s v="[SGTB] SP 26.3.5"/>
    <m/>
    <m/>
    <m/>
    <m/>
    <m/>
    <m/>
    <m/>
    <m/>
    <m/>
    <m/>
    <m/>
    <m/>
    <m/>
    <m/>
    <m/>
    <m/>
    <m/>
    <m/>
    <s v="[Jornada Secretaria e Gestor de Unidades] Thunderbolts"/>
    <s v="Jornada Secretaria e Gestor de Unidades"/>
    <m/>
    <m/>
    <m/>
    <m/>
    <m/>
    <m/>
    <m/>
  </r>
  <r>
    <x v="6"/>
    <s v="[RADE MED] Spike do processo de frequência - Compreender como o processo de frequência e realizado no Olimpo"/>
    <s v="SGTB-1362"/>
    <s v="Backlog"/>
    <m/>
    <m/>
    <s v="[SGTB] PI 3/26"/>
    <s v="SGTB-1013"/>
    <m/>
    <m/>
    <n v="5"/>
    <n v="5"/>
    <s v="[SGTB] SP 26.3.4"/>
    <m/>
    <m/>
    <m/>
    <m/>
    <m/>
    <m/>
    <m/>
    <m/>
    <m/>
    <m/>
    <m/>
    <m/>
    <m/>
    <m/>
    <m/>
    <m/>
    <m/>
    <m/>
    <s v="[Jornada Secretaria e Gestor de Unidades] Thunderbolts"/>
    <s v="Jornada Secretaria e Gestor de Unidades"/>
    <m/>
    <m/>
    <m/>
    <m/>
    <m/>
    <m/>
    <m/>
  </r>
  <r>
    <x v="2"/>
    <s v="[RADE MED] API de processamento dos dados encaminhados pelo RADE e  salvos na tabela intermediária Parte 2"/>
    <s v="SGTB-1361"/>
    <s v="Backlog"/>
    <m/>
    <m/>
    <s v="[SGTB] PI 3/26"/>
    <s v="SGTB-1013"/>
    <m/>
    <m/>
    <n v="5"/>
    <n v="5"/>
    <s v="[SGTB] SP 26.3.4"/>
    <m/>
    <m/>
    <m/>
    <m/>
    <m/>
    <m/>
    <m/>
    <m/>
    <m/>
    <m/>
    <m/>
    <m/>
    <m/>
    <m/>
    <m/>
    <m/>
    <m/>
    <m/>
    <s v="[Jornada Secretaria e Gestor de Unidades] Thunderbolts"/>
    <s v="Jornada Secretaria e Gestor de Unidades"/>
    <m/>
    <m/>
    <m/>
    <m/>
    <m/>
    <m/>
    <m/>
  </r>
  <r>
    <x v="2"/>
    <s v="[RADE MED] API de processamento dos dados encaminhados pelo RADE e  salvos na tabela intermediária Parte 1 "/>
    <s v="SGTB-1360"/>
    <s v="Backlog"/>
    <m/>
    <m/>
    <s v="[SGTB] PI 3/26"/>
    <s v="SGTB-1013"/>
    <m/>
    <m/>
    <n v="8"/>
    <n v="8"/>
    <s v="[SGTB] SP 26.3.3"/>
    <m/>
    <m/>
    <m/>
    <m/>
    <m/>
    <m/>
    <m/>
    <m/>
    <m/>
    <m/>
    <m/>
    <m/>
    <m/>
    <m/>
    <m/>
    <m/>
    <m/>
    <m/>
    <s v="[Jornada Secretaria e Gestor de Unidades] Thunderbolts"/>
    <s v="Jornada Secretaria e Gestor de Unidades"/>
    <m/>
    <m/>
    <m/>
    <m/>
    <m/>
    <m/>
    <m/>
  </r>
  <r>
    <x v="2"/>
    <s v="[RADE MED] Endpoint/ API  que salvar os dados na tabela intermediária (Consumida pelo RADE) Parte 2 "/>
    <s v="SGTB-1359"/>
    <s v="Backlog"/>
    <m/>
    <m/>
    <s v="[SGTB] PI 3/26"/>
    <s v="SGTB-1013"/>
    <m/>
    <m/>
    <n v="3"/>
    <n v="3"/>
    <s v="[SGTB] SP 26.3.3"/>
    <m/>
    <m/>
    <m/>
    <m/>
    <m/>
    <m/>
    <m/>
    <m/>
    <m/>
    <m/>
    <m/>
    <m/>
    <m/>
    <m/>
    <m/>
    <m/>
    <m/>
    <m/>
    <s v="[Jornada Secretaria e Gestor de Unidades] Thunderbolts"/>
    <s v="Jornada Secretaria e Gestor de Unidades"/>
    <m/>
    <m/>
    <m/>
    <m/>
    <m/>
    <m/>
    <m/>
  </r>
  <r>
    <x v="2"/>
    <s v="[RADE MED]  Endpoint/ API  que salvar os dados na tabela intermediária (Consumida pelo RADE)  Parte 1"/>
    <s v="SGTB-1358"/>
    <s v="Backlog"/>
    <m/>
    <m/>
    <s v="[SGTB] PI 3/26"/>
    <s v="SGTB-1013"/>
    <m/>
    <m/>
    <n v="5"/>
    <n v="5"/>
    <s v="[SGTB] SP 26.3.2"/>
    <m/>
    <m/>
    <m/>
    <m/>
    <m/>
    <m/>
    <m/>
    <m/>
    <m/>
    <m/>
    <m/>
    <m/>
    <m/>
    <m/>
    <m/>
    <m/>
    <m/>
    <m/>
    <s v="[Jornada Secretaria e Gestor de Unidades] Thunderbolts"/>
    <s v="Jornada Secretaria e Gestor de Unidades"/>
    <m/>
    <m/>
    <m/>
    <m/>
    <m/>
    <m/>
    <m/>
  </r>
  <r>
    <x v="3"/>
    <s v="[RADE MED] Criar uma tabela intermediária para salvar os dados de nota que serão encaminhados pelo RADE "/>
    <s v="SGTB-1357"/>
    <s v="Backlog"/>
    <m/>
    <m/>
    <s v="[SGTB] PI 3/26"/>
    <s v="SGTB-1013"/>
    <m/>
    <m/>
    <n v="3"/>
    <n v="3"/>
    <s v="[SGTB] SP 26.3.2"/>
    <m/>
    <m/>
    <m/>
    <m/>
    <m/>
    <m/>
    <m/>
    <m/>
    <m/>
    <m/>
    <m/>
    <m/>
    <m/>
    <m/>
    <m/>
    <m/>
    <m/>
    <m/>
    <s v="[Jornada Secretaria e Gestor de Unidades] Thunderbolts"/>
    <s v="Jornada Secretaria e Gestor de Unidades"/>
    <m/>
    <m/>
    <m/>
    <m/>
    <m/>
    <m/>
    <m/>
  </r>
  <r>
    <x v="6"/>
    <s v="[RADE MED] Spike no processo de lançamento de notas - Olimpo"/>
    <s v="SGTB-1356"/>
    <s v="Backlog"/>
    <m/>
    <m/>
    <s v="[SGTB] PI 3/26"/>
    <s v="SGTB-1013"/>
    <m/>
    <m/>
    <n v="5"/>
    <n v="5"/>
    <s v="[SGTB] SP 26.3.1"/>
    <m/>
    <m/>
    <m/>
    <m/>
    <m/>
    <m/>
    <m/>
    <m/>
    <m/>
    <m/>
    <m/>
    <m/>
    <m/>
    <m/>
    <m/>
    <m/>
    <m/>
    <m/>
    <s v="[Jornada Secretaria e Gestor de Unidades] Thunderbolts"/>
    <s v="Jornada Secretaria e Gestor de Unidades"/>
    <m/>
    <m/>
    <m/>
    <m/>
    <m/>
    <m/>
    <m/>
  </r>
  <r>
    <x v="2"/>
    <s v="[RADE MED] Ajuste na  API de vinculo entre Aluno x Disciplina "/>
    <s v="SGTB-1355"/>
    <s v="Backlog"/>
    <m/>
    <m/>
    <s v="[SGTB] PI 3/26"/>
    <s v="SGTB-1013"/>
    <m/>
    <m/>
    <n v="3"/>
    <n v="3"/>
    <s v="[SGTB] SP 26.3.2"/>
    <m/>
    <m/>
    <m/>
    <m/>
    <m/>
    <m/>
    <m/>
    <m/>
    <m/>
    <m/>
    <m/>
    <m/>
    <m/>
    <m/>
    <m/>
    <m/>
    <m/>
    <m/>
    <s v="[Jornada Secretaria e Gestor de Unidades] Thunderbolts"/>
    <s v="Jornada Secretaria e Gestor de Unidades"/>
    <m/>
    <m/>
    <m/>
    <m/>
    <m/>
    <m/>
    <m/>
  </r>
  <r>
    <x v="0"/>
    <s v="[INC0790352]Tenho um Erro/Problema com o Sistema - Portal Prisma - Prisma - Cadastro de Comunicados / Banner"/>
    <s v="SGTB-1347"/>
    <s v="Aceito"/>
    <m/>
    <m/>
    <s v="[SGTB] PI 3/26"/>
    <m/>
    <m/>
    <m/>
    <m/>
    <m/>
    <s v="[SGTB] SP 26.2.6;[SGTB] SP 26.3.1"/>
    <m/>
    <m/>
    <m/>
    <m/>
    <m/>
    <m/>
    <m/>
    <m/>
    <m/>
    <m/>
    <m/>
    <m/>
    <m/>
    <m/>
    <m/>
    <m/>
    <m/>
    <m/>
    <s v="[Jornada Secretaria e Gestor de Unidades] Thunderbolts"/>
    <s v="Jornada Secretaria e Gestor de Unidades"/>
    <m/>
    <m/>
    <m/>
    <m/>
    <m/>
    <m/>
    <m/>
  </r>
  <r>
    <x v="0"/>
    <s v="[INC0790268]Tenho um Erro/Problema com o Sistema - Extranet - Requerimento"/>
    <s v="SGTB-1345"/>
    <s v="Aceito"/>
    <m/>
    <m/>
    <s v="[SGTB] PI 3/26"/>
    <m/>
    <m/>
    <m/>
    <m/>
    <m/>
    <s v="[SGTB] SP 26.2.6;[SGTB] SP 26.3.1"/>
    <m/>
    <m/>
    <m/>
    <m/>
    <m/>
    <m/>
    <m/>
    <m/>
    <m/>
    <m/>
    <m/>
    <m/>
    <m/>
    <m/>
    <m/>
    <m/>
    <m/>
    <m/>
    <s v="[Jornada Secretaria e Gestor de Unidades] Thunderbolts"/>
    <s v="Jornada Secretaria e Gestor de Unidades"/>
    <m/>
    <m/>
    <m/>
    <m/>
    <m/>
    <m/>
    <m/>
  </r>
  <r>
    <x v="0"/>
    <s v="[INC0790227]Tenho um Erro/Problema com o Sistema - Portal Prisma - Prisma - Usuários do Prisma"/>
    <s v="SGTB-1338"/>
    <s v="Aceito"/>
    <m/>
    <m/>
    <s v="[SGTB] PI 3/26"/>
    <m/>
    <m/>
    <m/>
    <m/>
    <m/>
    <s v="[SGTB] SP 26.2.6;[SGTB] SP 26.3.1"/>
    <m/>
    <m/>
    <m/>
    <m/>
    <m/>
    <m/>
    <m/>
    <m/>
    <m/>
    <m/>
    <m/>
    <m/>
    <m/>
    <m/>
    <m/>
    <m/>
    <m/>
    <m/>
    <s v="[Jornada Secretaria e Gestor de Unidades] Thunderbolts"/>
    <s v="Jornada Secretaria e Gestor de Unidades"/>
    <m/>
    <m/>
    <m/>
    <m/>
    <m/>
    <m/>
    <m/>
  </r>
  <r>
    <x v="0"/>
    <s v="[INC0790105]Tenho um Erro/Problema com o Sistema - Gerador de Documentos - Documento"/>
    <s v="SGTB-1334"/>
    <s v="Aceito"/>
    <m/>
    <m/>
    <s v="[SGTB] PI 3/26"/>
    <m/>
    <m/>
    <m/>
    <m/>
    <m/>
    <s v="[SGTB] SP 26.2.6;[SGTB] SP 26.3.1"/>
    <m/>
    <m/>
    <m/>
    <m/>
    <m/>
    <m/>
    <m/>
    <m/>
    <m/>
    <m/>
    <m/>
    <m/>
    <m/>
    <m/>
    <m/>
    <m/>
    <m/>
    <m/>
    <s v="[Jornada Secretaria e Gestor de Unidades] Thunderbolts"/>
    <s v="Jornada Secretaria e Gestor de Unidades"/>
    <m/>
    <m/>
    <m/>
    <m/>
    <m/>
    <m/>
    <m/>
  </r>
  <r>
    <x v="0"/>
    <s v="[INC0789690]Tenho um Erro/Problema com o Sistema - Portal Prisma - Prisma - Portal Prisma (Banco de Dados)"/>
    <s v="SGTB-1323"/>
    <s v="Aceito"/>
    <m/>
    <m/>
    <s v="[SGTB] PI 3/26"/>
    <m/>
    <m/>
    <m/>
    <m/>
    <m/>
    <s v="[SGTB] SP 26.2.6;[SGTB] SP 26.3.1"/>
    <m/>
    <m/>
    <m/>
    <m/>
    <m/>
    <m/>
    <m/>
    <m/>
    <m/>
    <m/>
    <m/>
    <m/>
    <m/>
    <m/>
    <m/>
    <m/>
    <m/>
    <m/>
    <s v="[Jornada Secretaria e Gestor de Unidades] Thunderbolts"/>
    <s v="Jornada Secretaria e Gestor de Unidades"/>
    <m/>
    <m/>
    <m/>
    <m/>
    <m/>
    <m/>
    <m/>
  </r>
  <r>
    <x v="4"/>
    <s v="[RITM0716723]Solicitar Serviço ao Sistema - Olimpo - Olimpo / Professores"/>
    <s v="SGTB-1315"/>
    <s v="Concluído"/>
    <m/>
    <m/>
    <s v="[SGTB] PI 3/26"/>
    <m/>
    <m/>
    <m/>
    <m/>
    <m/>
    <s v="[SGTB] SP 26.2.6;[SGTB] SP 26.3.1"/>
    <m/>
    <m/>
    <m/>
    <m/>
    <m/>
    <m/>
    <m/>
    <m/>
    <m/>
    <m/>
    <m/>
    <m/>
    <m/>
    <m/>
    <m/>
    <m/>
    <m/>
    <m/>
    <s v="[Jornada Secretaria e Gestor de Unidades] Thunderbolts"/>
    <s v="Jornada Secretaria e Gestor de Unidades"/>
    <m/>
    <m/>
    <m/>
    <m/>
    <m/>
    <m/>
    <m/>
  </r>
  <r>
    <x v="4"/>
    <s v="[RITM0712511]Solicitar um serviço para o Sistema Colaborar - Administrativo (DGA) - Operação Secretaria EAD: Ofertas - Histórico - Notas e Frequências - Diploma - Colação - "/>
    <s v="SGTB-1186"/>
    <s v="Aceito"/>
    <m/>
    <m/>
    <s v="[SGTB] PI 3/26"/>
    <m/>
    <m/>
    <m/>
    <m/>
    <m/>
    <s v="[SGTB] SP 26.2.6;[SGTB] SP 26.3.1"/>
    <m/>
    <m/>
    <m/>
    <m/>
    <m/>
    <m/>
    <m/>
    <m/>
    <m/>
    <m/>
    <m/>
    <m/>
    <m/>
    <m/>
    <m/>
    <m/>
    <m/>
    <m/>
    <s v="[Jornada Secretaria e Gestor de Unidades] Thunderbolts"/>
    <s v="Jornada Secretaria e Gestor de Unidades"/>
    <m/>
    <m/>
    <m/>
    <m/>
    <m/>
    <m/>
    <m/>
  </r>
  <r>
    <x v="4"/>
    <s v="[RITM0702813]Solicitar Serviço ao Sistema - Prisma - Portal Prisma (PortalUnificado)"/>
    <s v="SGTB-706"/>
    <s v="Backlog"/>
    <m/>
    <m/>
    <s v="[SGTB] PI 3/26"/>
    <m/>
    <m/>
    <m/>
    <m/>
    <m/>
    <s v="[SGTB] SP 26.3.1"/>
    <m/>
    <m/>
    <m/>
    <m/>
    <m/>
    <m/>
    <m/>
    <m/>
    <m/>
    <m/>
    <m/>
    <m/>
    <m/>
    <m/>
    <m/>
    <m/>
    <m/>
    <m/>
    <s v="[Jornada Secretaria e Gestor de Unidades] Thunderbolts"/>
    <s v="Jornada Secretaria e Gestor de Unidades"/>
    <m/>
    <m/>
    <m/>
    <m/>
    <m/>
    <m/>
    <m/>
  </r>
  <r>
    <x v="3"/>
    <s v="[KT Secretaria] KT processos de secretaria R66 para Thunderbolts"/>
    <s v="SGTB-83"/>
    <s v="Backlog"/>
    <m/>
    <m/>
    <s v="[SGTB] PI 3/26"/>
    <s v="SGTB-247"/>
    <m/>
    <m/>
    <n v="2"/>
    <n v="2"/>
    <s v="[SGTB] SP 26.3.5"/>
    <m/>
    <m/>
    <m/>
    <m/>
    <m/>
    <m/>
    <m/>
    <m/>
    <m/>
    <m/>
    <m/>
    <m/>
    <m/>
    <m/>
    <m/>
    <m/>
    <m/>
    <m/>
    <s v="[Jornada Secretaria e Gestor de Unidades] Thunderbolts"/>
    <s v="Jornada Secretaria e Gestor de Unidades"/>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s v="[ART] Jornada Secretaria e Gestor de Unidades"/>
    <s v="Em Andamento"/>
    <s v="[ARTSG] PI 3/26;[ARTSG] PI 4/26"/>
    <m/>
    <x v="0"/>
    <d v="2026-07-06T00:00:00"/>
    <d v="2026-12-04T00:00:00"/>
    <s v="26 - SER UMA ORGANIZAÇÃO SIMPLES, EFICIENTE E ÁGIL"/>
  </r>
  <r>
    <x v="0"/>
    <x v="1"/>
    <x v="1"/>
    <s v="[ART] Jornada Secretaria e Gestor de Unidades"/>
    <s v="Em Andamento"/>
    <s v="[ARTSG] PI 3/26;[ARTSG] PI 4/26"/>
    <m/>
    <x v="1"/>
    <d v="2026-10-05T00:00:00"/>
    <d v="2026-12-18T00:00:00"/>
    <s v="26 - SER UMA ORGANIZAÇÃO SIMPLES, EFICIENTE E ÁGIL"/>
  </r>
  <r>
    <x v="0"/>
    <x v="2"/>
    <x v="2"/>
    <s v="[ART] Jornada Secretaria e Gestor de Unidades"/>
    <s v="Cancelado"/>
    <s v="[ARTSG] PI 2/26;[ARTSG] PI 3/26"/>
    <m/>
    <x v="2"/>
    <d v="2026-04-27T00:00:00"/>
    <d v="2026-09-25T00:00:00"/>
    <s v="26 - SER UMA ORGANIZAÇÃO SIMPLES, EFICIENTE E ÁGIL"/>
  </r>
  <r>
    <x v="0"/>
    <x v="3"/>
    <x v="3"/>
    <s v="[ART] Jornada Secretaria e Gestor de Unidades"/>
    <s v="Cancelado"/>
    <s v="[ARTSG] PI 2/26;[ARTSG] PI 3/26"/>
    <m/>
    <x v="3"/>
    <d v="2026-04-16T00:00:00"/>
    <d v="2026-09-25T00:00:00"/>
    <s v="26 - SER UMA ORGANIZAÇÃO SIMPLES, EFICIENTE E ÁGIL"/>
  </r>
  <r>
    <x v="0"/>
    <x v="4"/>
    <x v="4"/>
    <s v="[Jornada Secretaria e Gestor de Unidades] Thunderbolts"/>
    <s v="Pronto"/>
    <s v="[SGTB] PI 3/26"/>
    <m/>
    <x v="4"/>
    <m/>
    <d v="2026-09-11T00:00:00"/>
    <s v="00 - Não se aplica"/>
  </r>
  <r>
    <x v="0"/>
    <x v="5"/>
    <x v="5"/>
    <s v="[Jornada Secretaria e Gestor de Unidades] Thunderbolts"/>
    <s v="Pronto"/>
    <s v="[SGTB] PI 3/26"/>
    <m/>
    <x v="5"/>
    <d v="2026-04-16T00:00:00"/>
    <d v="2026-06-19T00:00:00"/>
    <s v="26 - SER UMA ORGANIZAÇÃO SIMPLES, EFICIENTE E ÁGIL"/>
  </r>
  <r>
    <x v="0"/>
    <x v="6"/>
    <x v="6"/>
    <s v="[Jornada Secretaria e Gestor de Unidades] Gestor de Unidades"/>
    <s v="Pronto"/>
    <s v="[SGGU] PI 3/26"/>
    <m/>
    <x v="6"/>
    <d v="2026-04-27T00:00:00"/>
    <d v="2026-09-25T00:00:00"/>
    <s v="26 - SER UMA ORGANIZAÇÃO SIMPLES, EFICIENTE E ÁGIL"/>
  </r>
  <r>
    <x v="0"/>
    <x v="7"/>
    <x v="7"/>
    <s v="[ART] Jornada Secretaria e Gestor de Unidades"/>
    <s v="Pronto"/>
    <s v="[ARTSG] PI 3/26"/>
    <m/>
    <x v="6"/>
    <d v="2026-07-06T00:00:00"/>
    <d v="2026-09-25T00:00:00"/>
    <s v="26 - SER UMA ORGANIZAÇÃO SIMPLES, EFICIENTE E ÁGIL"/>
  </r>
  <r>
    <x v="0"/>
    <x v="8"/>
    <x v="8"/>
    <s v="[ART] Jornada Secretaria e Gestor de Unidades"/>
    <s v="Pronto"/>
    <s v="[ARTSG] PI 3/26"/>
    <m/>
    <x v="6"/>
    <m/>
    <d v="2026-09-25T00:00:00"/>
    <s v="26 - SER UMA ORGANIZAÇÃO SIMPLES, EFICIENTE E ÁGIL"/>
  </r>
  <r>
    <x v="0"/>
    <x v="9"/>
    <x v="9"/>
    <s v="[ART] Programa de Transformação Cogna"/>
    <s v="Pronto"/>
    <s v="[ARTPT] PI 3/25;[ARTPT] PI 4/25;[ARTPT] PI 1/26;[ARTPT] PI 2/26;[ARTPT] PI 3/26"/>
    <m/>
    <x v="7"/>
    <d v="2025-07-07T00:00:00"/>
    <d v="2026-08-14T00:00:00"/>
    <s v="00 - Não se aplica"/>
  </r>
  <r>
    <x v="0"/>
    <x v="10"/>
    <x v="10"/>
    <s v="[Jornada Secretaria e Gestor de Unidades] Thunderbolts"/>
    <s v="Em produção"/>
    <s v="[SGTB] PI 3/26"/>
    <m/>
    <x v="6"/>
    <d v="2026-07-06T00:00:00"/>
    <d v="2026-09-25T00:00:00"/>
    <s v="00 - Não se aplica"/>
  </r>
  <r>
    <x v="0"/>
    <x v="11"/>
    <x v="11"/>
    <s v="[Jornada Secretaria e Gestor de Unidades] Thunderbolts"/>
    <s v="Em produção"/>
    <s v="[SGTB] PI 3/26"/>
    <m/>
    <x v="6"/>
    <m/>
    <d v="2026-09-25T00:00:00"/>
    <s v="26 - SER UMA ORGANIZAÇÃO SIMPLES, EFICIENTE E ÁGIL"/>
  </r>
  <r>
    <x v="0"/>
    <x v="12"/>
    <x v="12"/>
    <s v="[Jornada Secretaria e Gestor de Unidades] Thunderbolts"/>
    <s v="Em produção"/>
    <s v="[SGTB] PI 3/26"/>
    <m/>
    <x v="5"/>
    <d v="2026-04-16T00:00:00"/>
    <d v="2026-06-19T00:00:00"/>
    <s v="26 - SER UMA ORGANIZAÇÃO SIMPLES, EFICIENTE E ÁGIL"/>
  </r>
  <r>
    <x v="0"/>
    <x v="13"/>
    <x v="13"/>
    <s v="[Jornada Secretaria e Gestor de Unidades] Gestor de Unidades"/>
    <s v="Em produção"/>
    <s v="[SGGU] PI 3/26"/>
    <m/>
    <x v="8"/>
    <d v="2026-07-06T00:00:00"/>
    <d v="2026-07-31T00:00:00"/>
    <s v="26 - SER UMA ORGANIZAÇÃO SIMPLES, EFICIENTE E ÁGIL"/>
  </r>
  <r>
    <x v="0"/>
    <x v="14"/>
    <x v="14"/>
    <s v="[Segurança da Informação] AppSec "/>
    <s v="Em produção"/>
    <s v="[SDIA] PI 3/26"/>
    <m/>
    <x v="9"/>
    <m/>
    <m/>
    <s v="26 - SER UMA ORGANIZAÇÃO SIMPLES, EFICIENTE E ÁGIL"/>
  </r>
  <r>
    <x v="0"/>
    <x v="15"/>
    <x v="15"/>
    <s v="[ART] Jornada Secretaria e Gestor de Unidades"/>
    <s v="Em produção"/>
    <s v="[ARTSG] PI 3/26"/>
    <m/>
    <x v="4"/>
    <d v="2026-07-06T00:00:00"/>
    <d v="2026-09-11T00:00:00"/>
    <s v="00 - Não se aplica"/>
  </r>
  <r>
    <x v="0"/>
    <x v="16"/>
    <x v="16"/>
    <s v="[ART] Jornada Secretaria e Gestor de Unidades"/>
    <s v="Em produção"/>
    <s v="[ARTSG] PI 2/26;[ARTSG] PI 3/26"/>
    <m/>
    <x v="10"/>
    <d v="2026-05-11T00:00:00"/>
    <d v="2026-09-25T00:00:00"/>
    <s v="26 - SER UMA ORGANIZAÇÃO SIMPLES, EFICIENTE E ÁGIL"/>
  </r>
  <r>
    <x v="0"/>
    <x v="17"/>
    <x v="17"/>
    <s v="[ART] Jornada Secretaria e Gestor de Unidades"/>
    <s v="Em produção"/>
    <s v="[ARTSG] PI 2/26;[ARTSG] PI 3/26"/>
    <m/>
    <x v="6"/>
    <d v="2026-04-16T00:00:00"/>
    <d v="2026-09-25T00:00:00"/>
    <s v="26 - SER UMA ORGANIZAÇÃO SIMPLES, EFICIENTE E ÁGIL"/>
  </r>
  <r>
    <x v="0"/>
    <x v="18"/>
    <x v="18"/>
    <s v="[ART] Jornada Secretaria e Gestor de Unidades"/>
    <s v="Em produção"/>
    <s v="[ARTSG] PI 2/26;[ARTSG] PI 3/26"/>
    <m/>
    <x v="11"/>
    <d v="2026-04-16T00:00:00"/>
    <d v="2026-09-25T00:00:00"/>
    <s v="26 - SER UMA ORGANIZAÇÃO SIMPLES, EFICIENTE E ÁGIL"/>
  </r>
  <r>
    <x v="0"/>
    <x v="19"/>
    <x v="19"/>
    <s v="[ART] Jornada Secretaria e Gestor de Unidades"/>
    <s v="Em produção"/>
    <s v="[ARTSG] PI 2/26;[ARTSG] PI 3/26"/>
    <m/>
    <x v="4"/>
    <d v="2026-05-11T00:00:00"/>
    <d v="2026-09-11T00:00:00"/>
    <s v="26 - SER UMA ORGANIZAÇÃO SIMPLES, EFICIENTE E ÁGIL"/>
  </r>
  <r>
    <x v="0"/>
    <x v="20"/>
    <x v="20"/>
    <s v="[ART] Jornada Secretaria e Gestor de Unidades"/>
    <s v="Em produção"/>
    <s v="[ARTSG] PI 2/26;[ARTSG] PI 3/26"/>
    <m/>
    <x v="12"/>
    <d v="2026-04-16T00:00:00"/>
    <d v="2026-09-25T00:00:00"/>
    <s v="26 - SER UMA ORGANIZAÇÃO SIMPLES, EFICIENTE E ÁGIL"/>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Epic"/>
    <s v="[Sparta] Habilitar a ferramenta SonarCloud nas pipelines e corrigir as vulnerabilidades identificadas"/>
    <s v="[Jornada Financeira] Sparta"/>
    <s v="JFSP-8246"/>
    <x v="0"/>
    <s v="[JFSP] PI 1/25"/>
    <s v=""/>
    <s v=""/>
    <s v=""/>
    <s v=""/>
    <s v=""/>
    <s v=""/>
    <s v=""/>
    <s v=""/>
  </r>
  <r>
    <s v="Epic"/>
    <s v="[Boleto Bradesco] Desenvolver Integração de Cobrança via Boleto do Bradesco no CoganPay"/>
    <s v="[Jornada Financeira] House of Money"/>
    <s v="JFHM-8453"/>
    <x v="0"/>
    <s v="[JFHM] PI 1/25"/>
    <s v=""/>
    <s v=""/>
    <s v=""/>
    <s v=""/>
    <s v=""/>
    <s v=""/>
    <s v=""/>
    <s v=""/>
  </r>
  <r>
    <s v="Epic"/>
    <s v="[PIX Bradesco] Desenvolver Integração de Cobrança via PIx do Bradesco no CoganPay"/>
    <s v="[Jornada Financeira] House of Money"/>
    <s v="JFHM-8310"/>
    <x v="0"/>
    <s v="[JFHM] PI 1/25"/>
    <s v=""/>
    <s v=""/>
    <s v=""/>
    <s v=""/>
    <s v=""/>
    <s v=""/>
    <s v=""/>
    <s v=""/>
  </r>
  <r>
    <s v="Epic"/>
    <s v="[House][Checkmarks] Implementar correções para as vulnerabilidades identificadas pelo time de Segurança"/>
    <s v="[Jornada Financeira] House of Money"/>
    <s v="JFHM-8408"/>
    <x v="1"/>
    <s v="[JFHM] PI 1/25"/>
    <s v=""/>
    <s v=""/>
    <s v=""/>
    <n v="1800"/>
    <s v=""/>
    <s v=""/>
    <d v="2025-01-01T00:00:00"/>
    <d v="2025-01-28T16:45:00"/>
  </r>
  <r>
    <s v="Epic"/>
    <s v="[Arquitetura] - Migrar o banco de dados do CognaBancos para o MongoDB Atlas"/>
    <s v="[Jornada Financeira] House of Money"/>
    <s v="JFHM-6651"/>
    <x v="1"/>
    <s v="[JFHM] PI 4/24;[JFHM] PI 1/25"/>
    <s v=""/>
    <s v=""/>
    <s v=""/>
    <s v=""/>
    <s v=""/>
    <s v=""/>
    <d v="2024-06-24T00:00:00"/>
    <d v="2024-09-03T12:02:00"/>
  </r>
  <r>
    <s v="Epic"/>
    <s v="[EAGLES] - [Masterplan] Unificação de Empresas no Sistema Olimpo "/>
    <s v="[Jornada Financeira] Eagles"/>
    <s v="JFEA-18856"/>
    <x v="1"/>
    <s v="[JFEA] PI 1/25"/>
    <s v=""/>
    <s v=""/>
    <s v=""/>
    <s v=""/>
    <s v=""/>
    <s v=""/>
    <d v="2025-02-03T00:00:00"/>
    <d v="2025-02-03T10:02:00"/>
  </r>
  <r>
    <s v="Epic"/>
    <s v="Prover dados para disparo da fatura digital a partir da ADOBE"/>
    <s v="[Jornada Financeira] Eagles"/>
    <s v="JFEA-18805"/>
    <x v="1"/>
    <s v="[JFEA] PI 1/25"/>
    <s v=""/>
    <s v=""/>
    <s v=""/>
    <s v=""/>
    <s v=""/>
    <s v=""/>
    <d v="2025-01-20T00:00:00"/>
    <d v="2025-02-03T10:07:00"/>
  </r>
  <r>
    <s v="Epic"/>
    <s v="[TRIFORCE]- [Masterplan] Unificação de Empresas no Sistema Olimpo"/>
    <s v="[Jornada Financeira] Triforce"/>
    <s v="JFTR-7443"/>
    <x v="2"/>
    <s v="[JFTR] PI 1/25"/>
    <s v=""/>
    <s v=""/>
    <s v=""/>
    <s v=""/>
    <s v=""/>
    <s v=""/>
    <s v=""/>
    <s v=""/>
  </r>
  <r>
    <s v="Epic"/>
    <s v="[Presencial] Possibilitar um novo modelo de disponibilização e cobrança de disciplinas Acrescidas"/>
    <s v="[Jornada Financeira] Triforce"/>
    <s v="JFTR-7435"/>
    <x v="2"/>
    <s v="[JFTR] PI 1/25"/>
    <s v=""/>
    <s v=""/>
    <s v=""/>
    <s v=""/>
    <s v=""/>
    <s v=""/>
    <s v=""/>
    <s v=""/>
  </r>
  <r>
    <s v="Epic"/>
    <s v="[Sparta] - [Masterplan] Unificação de Empresas no Sistema Olimpo"/>
    <s v="[Jornada Financeira] Sparta"/>
    <s v="JFSP-8225"/>
    <x v="2"/>
    <s v="[JFSP] PI 1/25"/>
    <s v=""/>
    <s v=""/>
    <s v=""/>
    <s v=""/>
    <s v=""/>
    <s v=""/>
    <s v=""/>
    <s v=""/>
  </r>
  <r>
    <s v="Epic"/>
    <s v="[Reduzir Sustentação Técnica] Melhorias no processo de geração da coleta de dados e extração do relatório de Pré Selecionados Prouni"/>
    <s v="[Jornada Financeira] Sparta"/>
    <s v="JFSP-5622"/>
    <x v="2"/>
    <s v="[JFSP] PI 1/25"/>
    <s v=""/>
    <s v=""/>
    <n v="16"/>
    <s v=""/>
    <s v=""/>
    <s v=""/>
    <d v="2025-01-20T00:00:00"/>
    <s v=""/>
  </r>
  <r>
    <s v="Epic"/>
    <s v="[Eagles] Habilitar a ferramenta SonarCloud nas pipelines e corrigir as vulnerabilidades identificadas o GitHub"/>
    <s v="[Jornada Financeira] Eagles"/>
    <s v="JFEA-18872"/>
    <x v="2"/>
    <s v="[JFEA] PI 1/25"/>
    <s v=""/>
    <s v=""/>
    <s v=""/>
    <s v=""/>
    <s v=""/>
    <s v=""/>
    <s v=""/>
    <s v=""/>
  </r>
  <r>
    <s v="Epic"/>
    <s v="Enabler - Estudar fluxo para integração de Voomp com o RAID"/>
    <s v="[Jornada Financeira] Eagles"/>
    <s v="JFEA-18847"/>
    <x v="2"/>
    <s v="[JFEA] PI 1/25"/>
    <s v=""/>
    <s v=""/>
    <s v=""/>
    <s v=""/>
    <s v=""/>
    <s v=""/>
    <s v=""/>
    <s v=""/>
  </r>
  <r>
    <s v="Epic"/>
    <s v="Habilitar no gestor de cargas um validador de cidade e estado para o RAID"/>
    <s v="[Jornada Financeira] Eagles"/>
    <s v="JFEA-18804"/>
    <x v="2"/>
    <s v="[JFEA] PI 1/25"/>
    <s v=""/>
    <s v=""/>
    <s v=""/>
    <s v=""/>
    <s v=""/>
    <s v=""/>
    <s v=""/>
    <s v=""/>
  </r>
  <r>
    <s v="Epic"/>
    <s v="[Reduzir sustentação Técnica] Reduzir sustentação nas etapas de Cancelamento e geração de Serviços no Processo da Boletagem de Parcelamentos no Presencial"/>
    <s v="[Jornada Financeira] Sparta"/>
    <s v="JFSP-8416"/>
    <x v="3"/>
    <s v="[JFSP] PI 1/25"/>
    <s v=""/>
    <s v=""/>
    <s v=""/>
    <s v=""/>
    <s v=""/>
    <s v=""/>
    <d v="2025-02-17T00:00:00"/>
    <s v=""/>
  </r>
  <r>
    <m/>
    <m/>
    <m/>
    <m/>
    <x v="4"/>
    <m/>
    <m/>
    <m/>
    <m/>
    <m/>
    <m/>
    <m/>
    <m/>
    <m/>
  </r>
  <r>
    <m/>
    <m/>
    <m/>
    <m/>
    <x v="4"/>
    <m/>
    <m/>
    <m/>
    <m/>
    <m/>
    <m/>
    <m/>
    <m/>
    <m/>
  </r>
  <r>
    <m/>
    <m/>
    <m/>
    <m/>
    <x v="4"/>
    <m/>
    <m/>
    <m/>
    <m/>
    <m/>
    <m/>
    <m/>
    <m/>
    <m/>
  </r>
  <r>
    <m/>
    <m/>
    <m/>
    <m/>
    <x v="4"/>
    <m/>
    <m/>
    <m/>
    <m/>
    <m/>
    <m/>
    <m/>
    <m/>
    <m/>
  </r>
  <r>
    <m/>
    <m/>
    <m/>
    <m/>
    <x v="4"/>
    <m/>
    <m/>
    <m/>
    <m/>
    <m/>
    <m/>
    <m/>
    <m/>
    <m/>
  </r>
  <r>
    <m/>
    <m/>
    <m/>
    <m/>
    <x v="4"/>
    <m/>
    <m/>
    <m/>
    <m/>
    <m/>
    <m/>
    <m/>
    <m/>
    <m/>
  </r>
  <r>
    <m/>
    <m/>
    <m/>
    <m/>
    <x v="4"/>
    <m/>
    <m/>
    <m/>
    <m/>
    <m/>
    <m/>
    <m/>
    <m/>
    <m/>
  </r>
  <r>
    <m/>
    <m/>
    <m/>
    <m/>
    <x v="4"/>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x v="0"/>
    <s v="SGTB-2860"/>
    <s v="[SGTB] SP 26.3.6"/>
    <s v="[Jornada Secretaria e Gestor de Unidades] Thunderbolts"/>
    <x v="0"/>
    <s v="[SGTB] PI 3/26"/>
    <m/>
    <s v="[INC0821305]Tenho um Erro/Problema com o Sistema Colaborar - Colaborar - Cursos extensão"/>
    <m/>
    <n v="900"/>
    <m/>
    <s v="Itens concluídos"/>
    <m/>
    <m/>
    <x v="0"/>
    <d v="2026-09-24T12:06:00"/>
    <d v="2026-09-14T00:00:00"/>
    <d v="2026-09-25T00:00:00"/>
    <m/>
    <m/>
    <m/>
    <m/>
    <m/>
    <m/>
    <m/>
    <m/>
    <m/>
    <m/>
    <m/>
    <m/>
    <m/>
    <m/>
    <m/>
    <n v="0.25"/>
    <s v="FALSO"/>
    <n v="0"/>
    <s v=""/>
    <s v=""/>
    <s v=""/>
    <s v=""/>
    <s v=""/>
    <s v=""/>
    <s v=""/>
    <s v=""/>
    <s v=""/>
    <s v=""/>
  </r>
  <r>
    <x v="0"/>
    <s v="SGTB-2856"/>
    <s v="[SGTB] SP 26.4.1;[SGTB] SP 26.3.6"/>
    <s v="[Jornada Secretaria e Gestor de Unidades] Thunderbolts"/>
    <x v="0"/>
    <s v="[SGTB] PI 3/26"/>
    <m/>
    <s v="[INC0819324]Tenho um Erro/Problema com o Sistema - AVA (LMS) - AVA (LMS)"/>
    <m/>
    <n v="1800"/>
    <m/>
    <s v="Itens concluídos"/>
    <m/>
    <m/>
    <x v="1"/>
    <d v="2026-09-24T10:23:00"/>
    <d v="2026-09-14T00:00:00"/>
    <d v="2026-09-24T00:00:00"/>
    <d v="2026-09-24T00:00:00"/>
    <m/>
    <m/>
    <m/>
    <m/>
    <m/>
    <m/>
    <m/>
    <m/>
    <m/>
    <m/>
    <m/>
    <m/>
    <m/>
    <m/>
    <n v="0.5"/>
    <s v="FALSO"/>
    <n v="0"/>
    <s v=""/>
    <s v=""/>
    <s v=""/>
    <s v=""/>
    <s v=""/>
    <s v=""/>
    <s v=""/>
    <s v=""/>
    <s v=""/>
    <s v=""/>
  </r>
  <r>
    <x v="0"/>
    <s v="SGTB-2855"/>
    <s v="[SGTB] SP 26.4.1;[SGTB] SP 26.3.6"/>
    <s v="[Jornada Secretaria e Gestor de Unidades] Thunderbolts"/>
    <x v="0"/>
    <s v="[SGTB] PI 3/26"/>
    <m/>
    <s v="[INC0817975]Tenho um Erro/Problema com o Sistema - AVA Presencial/Moodle - Acesso ao AVA/Disciplina"/>
    <m/>
    <n v="3600"/>
    <m/>
    <s v="Itens concluídos"/>
    <m/>
    <m/>
    <x v="1"/>
    <d v="2026-09-24T10:23:00"/>
    <d v="2026-09-14T00:00:00"/>
    <d v="2026-09-24T00:00:00"/>
    <d v="2026-09-24T00:00:00"/>
    <m/>
    <m/>
    <m/>
    <m/>
    <m/>
    <m/>
    <m/>
    <m/>
    <m/>
    <m/>
    <m/>
    <m/>
    <m/>
    <m/>
    <n v="1"/>
    <s v="FALSO"/>
    <n v="0"/>
    <s v=""/>
    <s v=""/>
    <s v=""/>
    <s v=""/>
    <s v=""/>
    <s v=""/>
    <s v=""/>
    <s v=""/>
    <s v=""/>
    <s v=""/>
  </r>
  <r>
    <x v="0"/>
    <s v="SGTB-2853"/>
    <s v="[SGTB] SP 26.3.6"/>
    <s v="[Jornada Secretaria e Gestor de Unidades] Thunderbolts"/>
    <x v="0"/>
    <s v="[SGTB] PI 3/26"/>
    <m/>
    <s v="[INC0822380]Tenho um Erro/Problema com o Sistema - Ajuste de Horário - Acadêmico"/>
    <m/>
    <n v="1800"/>
    <m/>
    <s v="Itens concluídos"/>
    <m/>
    <m/>
    <x v="0"/>
    <d v="2026-09-24T09:41:00"/>
    <d v="2026-09-14T00:00:00"/>
    <d v="2026-09-24T00:00:00"/>
    <m/>
    <m/>
    <m/>
    <m/>
    <m/>
    <m/>
    <m/>
    <m/>
    <m/>
    <m/>
    <m/>
    <m/>
    <m/>
    <m/>
    <m/>
    <n v="0.5"/>
    <s v="FALSO"/>
    <n v="0"/>
    <s v=""/>
    <s v=""/>
    <s v=""/>
    <s v=""/>
    <s v=""/>
    <s v=""/>
    <s v=""/>
    <s v=""/>
    <s v=""/>
    <s v=""/>
  </r>
  <r>
    <x v="1"/>
    <s v="SGTB-2848"/>
    <s v="[SGTB] SP 26.4.1;[SGTB] SP 26.3.6"/>
    <s v="[Jornada Secretaria e Gestor de Unidades] Thunderbolts"/>
    <x v="0"/>
    <s v="[SGTB] PI 3/26"/>
    <m/>
    <s v="[RITM0746664]Solicitar Serviço ao Sistema - Olimpo - Olimpo / Professores"/>
    <m/>
    <n v="600"/>
    <m/>
    <s v="Itens concluídos"/>
    <m/>
    <m/>
    <x v="1"/>
    <d v="2026-09-23T16:23:00"/>
    <d v="2026-09-14T00:00:00"/>
    <d v="2026-09-25T00:00:00"/>
    <d v="2026-09-25T00:00:00"/>
    <m/>
    <m/>
    <m/>
    <m/>
    <m/>
    <m/>
    <m/>
    <m/>
    <m/>
    <m/>
    <m/>
    <m/>
    <m/>
    <m/>
    <n v="0.16666666666666666"/>
    <s v="FALSO"/>
    <n v="0"/>
    <s v=""/>
    <s v=""/>
    <s v=""/>
    <s v=""/>
    <s v=""/>
    <s v=""/>
    <s v=""/>
    <s v=""/>
    <s v=""/>
    <s v=""/>
  </r>
  <r>
    <x v="0"/>
    <s v="SGTB-2847"/>
    <s v="[SGTB] SP 26.3.6"/>
    <s v="[Jornada Secretaria e Gestor de Unidades] Thunderbolts"/>
    <x v="0"/>
    <s v="[SGTB] PI 3/26"/>
    <m/>
    <s v="[INC0822099]Tenho um Erro/Problema com o Sistema - Prisma - Usuários do Prisma"/>
    <m/>
    <n v="3600"/>
    <m/>
    <s v="Itens concluídos"/>
    <m/>
    <m/>
    <x v="0"/>
    <d v="2026-09-23T16:21:00"/>
    <d v="2026-09-14T00:00:00"/>
    <d v="2026-09-23T00:00:00"/>
    <m/>
    <m/>
    <m/>
    <m/>
    <m/>
    <m/>
    <m/>
    <m/>
    <m/>
    <m/>
    <m/>
    <m/>
    <m/>
    <m/>
    <m/>
    <n v="1"/>
    <s v="FALSO"/>
    <n v="0"/>
    <s v=""/>
    <s v=""/>
    <s v=""/>
    <s v=""/>
    <s v=""/>
    <s v=""/>
    <s v=""/>
    <s v=""/>
    <s v=""/>
    <s v=""/>
  </r>
  <r>
    <x v="0"/>
    <s v="SGTB-2840"/>
    <s v="[SGTB] SP 26.4.1;[SGTB] SP 26.3.6"/>
    <s v="[Jornada Secretaria e Gestor de Unidades] Thunderbolts"/>
    <x v="0"/>
    <s v="[SGTB] PI 3/26"/>
    <m/>
    <s v="[INC0819723]Tenho um Erro/Problema com o Sistema - Olimpo - Matrícula"/>
    <m/>
    <n v="10800"/>
    <m/>
    <s v="Itens concluídos"/>
    <m/>
    <m/>
    <x v="1"/>
    <d v="2026-09-23T11:00:00"/>
    <d v="2026-09-14T00:00:00"/>
    <d v="2026-09-24T00:00:00"/>
    <d v="2026-09-24T00:00:00"/>
    <m/>
    <m/>
    <m/>
    <m/>
    <m/>
    <m/>
    <m/>
    <m/>
    <m/>
    <m/>
    <m/>
    <m/>
    <m/>
    <m/>
    <n v="3"/>
    <s v="FALSO"/>
    <n v="0"/>
    <s v=""/>
    <s v=""/>
    <s v=""/>
    <s v=""/>
    <s v=""/>
    <s v=""/>
    <s v=""/>
    <s v=""/>
    <s v=""/>
    <s v=""/>
  </r>
  <r>
    <x v="0"/>
    <s v="SGTB-2837"/>
    <s v="[SGTB] SP 26.3.6"/>
    <s v="[Jornada Secretaria e Gestor de Unidades] Thunderbolts"/>
    <x v="0"/>
    <s v="[SGTB] PI 3/26"/>
    <m/>
    <s v="[INC0821361]Tenho um Erro/Problema com o Sistema - Extranet - Requerimento"/>
    <m/>
    <n v="900"/>
    <m/>
    <s v="Itens concluídos"/>
    <m/>
    <m/>
    <x v="0"/>
    <d v="2026-09-23T10:48:00"/>
    <d v="2026-09-14T00:00:00"/>
    <d v="2026-09-23T00:00:00"/>
    <m/>
    <m/>
    <m/>
    <m/>
    <m/>
    <m/>
    <m/>
    <m/>
    <m/>
    <m/>
    <m/>
    <m/>
    <m/>
    <m/>
    <m/>
    <n v="0.25"/>
    <s v="FALSO"/>
    <n v="0"/>
    <s v=""/>
    <s v=""/>
    <s v=""/>
    <s v=""/>
    <s v=""/>
    <s v=""/>
    <s v=""/>
    <s v=""/>
    <s v=""/>
    <s v=""/>
  </r>
  <r>
    <x v="0"/>
    <s v="SGTB-2835"/>
    <s v="[SGTB] SP 26.3.6"/>
    <s v="[Jornada Secretaria e Gestor de Unidades] Thunderbolts"/>
    <x v="0"/>
    <s v="[SGTB] PI 3/26"/>
    <m/>
    <s v="[INC0821364]Tenho um Erro/Problema com o Sistema - Extranet - (Extranet) Atendimento"/>
    <m/>
    <n v="900"/>
    <m/>
    <s v="Itens concluídos"/>
    <m/>
    <m/>
    <x v="0"/>
    <d v="2026-09-23T10:39:00"/>
    <d v="2026-09-14T00:00:00"/>
    <d v="2026-09-23T00:00:00"/>
    <m/>
    <m/>
    <m/>
    <m/>
    <m/>
    <m/>
    <m/>
    <m/>
    <m/>
    <m/>
    <m/>
    <m/>
    <m/>
    <m/>
    <m/>
    <n v="0.25"/>
    <s v="FALSO"/>
    <n v="0"/>
    <s v=""/>
    <s v=""/>
    <s v=""/>
    <s v=""/>
    <s v=""/>
    <s v=""/>
    <s v=""/>
    <s v=""/>
    <s v=""/>
    <s v=""/>
  </r>
  <r>
    <x v="0"/>
    <s v="SGTB-2829"/>
    <s v="[SGTB] SP 26.4.1;[SGTB] SP 26.3.6"/>
    <s v="[Jornada Secretaria e Gestor de Unidades] Thunderbolts"/>
    <x v="0"/>
    <s v="[SGTB] PI 3/26"/>
    <m/>
    <s v="[INC0821332]Tenho um Erro/Problema com o Sistema - Portal do Professor - Portal do Professor"/>
    <m/>
    <n v="3600"/>
    <m/>
    <s v="Itens concluídos"/>
    <m/>
    <m/>
    <x v="1"/>
    <d v="2026-09-22T15:40:00"/>
    <d v="2026-09-14T00:00:00"/>
    <d v="2026-09-23T00:00:00"/>
    <d v="2026-09-23T00:00:00"/>
    <m/>
    <m/>
    <m/>
    <m/>
    <m/>
    <m/>
    <m/>
    <m/>
    <m/>
    <m/>
    <m/>
    <m/>
    <m/>
    <m/>
    <n v="1"/>
    <s v="FALSO"/>
    <n v="0"/>
    <s v=""/>
    <s v=""/>
    <s v=""/>
    <s v=""/>
    <s v=""/>
    <s v=""/>
    <s v=""/>
    <s v=""/>
    <s v=""/>
    <s v=""/>
  </r>
  <r>
    <x v="1"/>
    <s v="SGTB-2828"/>
    <s v="[SGTB] SP 26.4.1;[SGTB] SP 26.3.6"/>
    <s v="[Jornada Secretaria e Gestor de Unidades] Thunderbolts"/>
    <x v="0"/>
    <s v="[SGTB] PI 3/26"/>
    <m/>
    <s v="[RITM0746021]Solicitar um serviço para o Sistema Colaborar - Colaborar - Extranet Colaborar"/>
    <m/>
    <n v="1800"/>
    <m/>
    <s v="Itens concluídos"/>
    <m/>
    <m/>
    <x v="1"/>
    <d v="2026-09-22T15:15:00"/>
    <d v="2026-09-14T00:00:00"/>
    <d v="2026-09-23T00:00:00"/>
    <d v="2026-09-23T00:00:00"/>
    <m/>
    <m/>
    <m/>
    <m/>
    <m/>
    <m/>
    <m/>
    <m/>
    <m/>
    <m/>
    <m/>
    <m/>
    <m/>
    <m/>
    <n v="0.5"/>
    <s v="FALSO"/>
    <n v="0"/>
    <s v=""/>
    <s v=""/>
    <s v=""/>
    <s v=""/>
    <s v=""/>
    <s v=""/>
    <s v=""/>
    <s v=""/>
    <s v=""/>
    <s v=""/>
  </r>
  <r>
    <x v="0"/>
    <s v="SGTB-2824"/>
    <s v="[SGTB] SP 26.4.1;[SGTB] SP 26.3.6"/>
    <s v="[Jornada Secretaria e Gestor de Unidades] Thunderbolts"/>
    <x v="0"/>
    <s v="[SGTB] PI 3/26"/>
    <m/>
    <s v="[INC0821219]Tenho um Erro/Problema com o Sistema Colaborar - Colaborar - GED (DGA)"/>
    <m/>
    <n v="900"/>
    <m/>
    <s v="Itens concluídos"/>
    <m/>
    <m/>
    <x v="1"/>
    <d v="2026-09-22T14:44:00"/>
    <d v="2026-09-14T00:00:00"/>
    <d v="2026-09-24T00:00:00"/>
    <d v="2026-09-24T00:00:00"/>
    <m/>
    <m/>
    <m/>
    <m/>
    <m/>
    <m/>
    <m/>
    <m/>
    <m/>
    <m/>
    <m/>
    <m/>
    <m/>
    <m/>
    <n v="0.25"/>
    <s v="FALSO"/>
    <n v="0"/>
    <s v=""/>
    <s v=""/>
    <s v=""/>
    <s v=""/>
    <s v=""/>
    <s v=""/>
    <s v=""/>
    <s v=""/>
    <s v=""/>
    <s v=""/>
  </r>
  <r>
    <x v="0"/>
    <s v="SGTB-2819"/>
    <s v="[SGTB] SP 26.4.1;[SGTB] SP 26.3.6"/>
    <s v="[Jornada Secretaria e Gestor de Unidades] Thunderbolts"/>
    <x v="0"/>
    <s v="[SGTB] PI 3/26"/>
    <m/>
    <s v="[INC0821235]Tenho um Erro/Problema com o Sistema - Portal Prisma - Prisma - Usuários do Prisma"/>
    <m/>
    <n v="25200"/>
    <m/>
    <s v="Itens concluídos"/>
    <m/>
    <m/>
    <x v="1"/>
    <d v="2026-09-22T12:13:00"/>
    <d v="2026-09-14T00:00:00"/>
    <d v="2026-09-24T00:00:00"/>
    <d v="2026-09-24T00:00:00"/>
    <m/>
    <m/>
    <m/>
    <m/>
    <m/>
    <m/>
    <m/>
    <m/>
    <m/>
    <m/>
    <m/>
    <m/>
    <m/>
    <m/>
    <n v="7"/>
    <s v="FALSO"/>
    <n v="0"/>
    <s v=""/>
    <s v=""/>
    <s v=""/>
    <s v=""/>
    <s v=""/>
    <s v=""/>
    <s v=""/>
    <s v=""/>
    <s v=""/>
    <s v=""/>
  </r>
  <r>
    <x v="0"/>
    <s v="SGTB-2818"/>
    <s v="[SGTB] SP 26.3.6"/>
    <s v="[Jornada Secretaria e Gestor de Unidades] Thunderbolts"/>
    <x v="0"/>
    <s v="[SGTB] PI 3/26"/>
    <m/>
    <s v="[INC0819611]Tenho um Erro/Problema com o Sistema Colaborar - Colaborar - Administração de usuários"/>
    <m/>
    <n v="600"/>
    <m/>
    <s v="Itens concluídos"/>
    <m/>
    <m/>
    <x v="0"/>
    <d v="2026-09-22T11:54:00"/>
    <d v="2026-09-14T00:00:00"/>
    <d v="2026-09-23T00:00:00"/>
    <m/>
    <m/>
    <m/>
    <m/>
    <m/>
    <m/>
    <m/>
    <m/>
    <m/>
    <m/>
    <m/>
    <m/>
    <m/>
    <m/>
    <m/>
    <n v="0.16666666666666666"/>
    <s v="FALSO"/>
    <n v="0"/>
    <s v=""/>
    <s v=""/>
    <s v=""/>
    <s v=""/>
    <s v=""/>
    <s v=""/>
    <s v=""/>
    <s v=""/>
    <s v=""/>
    <s v=""/>
  </r>
  <r>
    <x v="0"/>
    <s v="SGTB-2815"/>
    <s v="[SGTB] SP 26.4.1;[SGTB] SP 26.3.6"/>
    <s v="[Jornada Secretaria e Gestor de Unidades] Thunderbolts"/>
    <x v="0"/>
    <s v="[SGTB] PI 3/26"/>
    <m/>
    <s v="[INC0818183]Tenho um Erro/Problema com o PTC - Dynamics Athenas - Ocorrências"/>
    <m/>
    <n v="600"/>
    <m/>
    <s v="Itens concluídos"/>
    <m/>
    <m/>
    <x v="1"/>
    <d v="2026-09-22T11:45:00"/>
    <d v="2026-09-14T00:00:00"/>
    <d v="2026-09-22T00:00:00"/>
    <d v="2026-09-22T00:00:00"/>
    <m/>
    <m/>
    <m/>
    <m/>
    <m/>
    <m/>
    <m/>
    <m/>
    <m/>
    <m/>
    <m/>
    <m/>
    <m/>
    <m/>
    <n v="0.16666666666666666"/>
    <s v="FALSO"/>
    <n v="0"/>
    <s v=""/>
    <s v=""/>
    <s v=""/>
    <s v=""/>
    <s v=""/>
    <s v=""/>
    <s v=""/>
    <s v=""/>
    <s v=""/>
    <s v=""/>
  </r>
  <r>
    <x v="0"/>
    <s v="SGTB-2814"/>
    <s v="[SGTB] SP 26.3.6"/>
    <s v="[Jornada Secretaria e Gestor de Unidades] Thunderbolts"/>
    <x v="0"/>
    <s v="[SGTB] PI 3/26"/>
    <m/>
    <s v="[INC0821180]Tenho um Erro/Problema com o Sistema - Olimpo - Concurso"/>
    <m/>
    <m/>
    <m/>
    <s v="Itens concluídos"/>
    <m/>
    <m/>
    <x v="0"/>
    <d v="2026-09-22T11:31:00"/>
    <d v="2026-09-14T00:00:00"/>
    <d v="2026-09-22T00:00:00"/>
    <m/>
    <m/>
    <m/>
    <m/>
    <m/>
    <m/>
    <m/>
    <m/>
    <m/>
    <m/>
    <m/>
    <m/>
    <m/>
    <m/>
    <m/>
    <s v=""/>
    <s v="FALSO"/>
    <n v="0"/>
    <s v=""/>
    <s v=""/>
    <s v=""/>
    <s v=""/>
    <s v=""/>
    <s v=""/>
    <s v=""/>
    <s v=""/>
    <s v=""/>
    <s v=""/>
  </r>
  <r>
    <x v="0"/>
    <s v="SGTB-2812"/>
    <s v="[SGTB] SP 26.4.1;[SGTB] SP 26.3.6"/>
    <s v="[Jornada Secretaria e Gestor de Unidades] Thunderbolts"/>
    <x v="0"/>
    <s v="[SGTB] PI 3/26"/>
    <m/>
    <s v="[INC0821189]Tenho um Erro/Problema com o Sistema - Extranet - Enturmacao"/>
    <m/>
    <n v="25200"/>
    <m/>
    <s v="Itens concluídos"/>
    <m/>
    <m/>
    <x v="1"/>
    <d v="2026-09-22T11:03:00"/>
    <d v="2026-09-14T00:00:00"/>
    <d v="2026-09-22T00:00:00"/>
    <d v="2026-09-23T00:00:00"/>
    <m/>
    <m/>
    <m/>
    <m/>
    <m/>
    <m/>
    <m/>
    <m/>
    <m/>
    <m/>
    <m/>
    <m/>
    <m/>
    <m/>
    <n v="7"/>
    <s v="FALSO"/>
    <n v="0"/>
    <s v=""/>
    <s v=""/>
    <s v=""/>
    <s v=""/>
    <s v=""/>
    <s v=""/>
    <s v=""/>
    <s v=""/>
    <s v=""/>
    <s v=""/>
  </r>
  <r>
    <x v="0"/>
    <s v="SGTB-2797"/>
    <s v="[SGTB] SP 26.3.6"/>
    <s v="[Jornada Secretaria e Gestor de Unidades] Thunderbolts"/>
    <x v="0"/>
    <s v="[SGTB] PI 3/26"/>
    <m/>
    <s v="[INC0821158]Tenho um Erro/Problema com o Sistema Colaborar - Administrativo [Secretaria] - Operações Acadêmicas - Secretaria - Atendimento EAD "/>
    <m/>
    <n v="600"/>
    <m/>
    <s v="Itens concluídos"/>
    <m/>
    <m/>
    <x v="0"/>
    <d v="2026-09-22T09:19:00"/>
    <d v="2026-09-14T00:00:00"/>
    <d v="2026-09-22T00:00:00"/>
    <m/>
    <m/>
    <m/>
    <m/>
    <m/>
    <m/>
    <m/>
    <m/>
    <m/>
    <m/>
    <m/>
    <m/>
    <m/>
    <m/>
    <m/>
    <n v="0.16666666666666666"/>
    <s v="FALSO"/>
    <n v="0"/>
    <s v=""/>
    <s v=""/>
    <s v=""/>
    <s v=""/>
    <s v=""/>
    <s v=""/>
    <s v=""/>
    <s v=""/>
    <s v=""/>
    <s v=""/>
  </r>
  <r>
    <x v="0"/>
    <s v="SGTB-2746"/>
    <s v="[SGTB] SP 26.3.6"/>
    <s v="[Jornada Secretaria e Gestor de Unidades] Thunderbolts"/>
    <x v="0"/>
    <s v="[SGTB] PI 3/26"/>
    <m/>
    <s v="[INC0818151]Tenho um Erro/Problema com o Sistema - PDA:Portal do aluno - Graduação - Erro no Estudar no AVA "/>
    <m/>
    <m/>
    <m/>
    <s v="Itens concluídos"/>
    <m/>
    <m/>
    <x v="0"/>
    <d v="2026-09-21T12:32:00"/>
    <d v="2026-09-14T00:00:00"/>
    <d v="2026-09-21T00:00:00"/>
    <m/>
    <m/>
    <m/>
    <m/>
    <m/>
    <m/>
    <m/>
    <m/>
    <m/>
    <m/>
    <m/>
    <m/>
    <m/>
    <m/>
    <m/>
    <s v=""/>
    <s v="FALSO"/>
    <n v="0"/>
    <s v=""/>
    <s v=""/>
    <s v=""/>
    <s v=""/>
    <s v=""/>
    <s v=""/>
    <s v=""/>
    <s v=""/>
    <s v=""/>
    <s v=""/>
  </r>
  <r>
    <x v="0"/>
    <s v="SGTB-2745"/>
    <s v="[SGTB] SP 26.3.6"/>
    <s v="[Jornada Secretaria e Gestor de Unidades] Thunderbolts"/>
    <x v="0"/>
    <s v="[SGTB] PI 3/26"/>
    <m/>
    <s v="[INC0808474]Tenho um Erro/Problema com o Sistema - AVA (LMS) - AVA (LMS)"/>
    <m/>
    <n v="1800"/>
    <m/>
    <s v="Itens concluídos"/>
    <m/>
    <m/>
    <x v="0"/>
    <d v="2026-09-21T12:02:00"/>
    <d v="2026-09-14T00:00:00"/>
    <d v="2026-09-21T00:00:00"/>
    <m/>
    <m/>
    <m/>
    <m/>
    <m/>
    <m/>
    <m/>
    <m/>
    <m/>
    <m/>
    <m/>
    <m/>
    <m/>
    <m/>
    <m/>
    <n v="0.5"/>
    <s v="FALSO"/>
    <n v="0"/>
    <s v=""/>
    <s v=""/>
    <s v=""/>
    <s v=""/>
    <s v=""/>
    <s v=""/>
    <s v=""/>
    <s v=""/>
    <s v=""/>
    <s v=""/>
  </r>
  <r>
    <x v="0"/>
    <s v="SGTB-2743"/>
    <s v="[SGTB] SP 26.4.1;[SGTB] SP 26.3.6"/>
    <s v="[Jornada Secretaria e Gestor de Unidades] Thunderbolts"/>
    <x v="0"/>
    <s v="[SGTB] PI 3/26"/>
    <m/>
    <s v="[INC0819805]Tenho um Erro/Problema com o Sistema - Olimpo - BD - Olimpo Banco de Dados"/>
    <m/>
    <n v="14400"/>
    <m/>
    <s v="Itens concluídos"/>
    <m/>
    <m/>
    <x v="1"/>
    <d v="2026-09-21T10:54:00"/>
    <d v="2026-09-14T00:00:00"/>
    <d v="2026-09-21T00:00:00"/>
    <d v="2026-09-23T00:00:00"/>
    <m/>
    <m/>
    <m/>
    <m/>
    <m/>
    <m/>
    <m/>
    <m/>
    <m/>
    <m/>
    <m/>
    <m/>
    <m/>
    <m/>
    <n v="4"/>
    <s v="FALSO"/>
    <n v="0"/>
    <s v=""/>
    <s v=""/>
    <s v=""/>
    <s v=""/>
    <s v=""/>
    <s v=""/>
    <s v=""/>
    <s v=""/>
    <s v=""/>
    <s v=""/>
  </r>
  <r>
    <x v="0"/>
    <s v="SGTB-2742"/>
    <s v="[SGTB] SP 26.4.1;[SGTB] SP 26.3.6"/>
    <s v="[Jornada Secretaria e Gestor de Unidades] Thunderbolts"/>
    <x v="0"/>
    <s v="[SGTB] PI 3/26"/>
    <m/>
    <s v="[INC0819839]Tenho um Erro/Problema com o Sistema - Olimpo - Desktop - Consulta"/>
    <m/>
    <n v="3600"/>
    <m/>
    <s v="Itens concluídos"/>
    <m/>
    <m/>
    <x v="1"/>
    <d v="2026-09-21T10:54:00"/>
    <d v="2026-09-14T00:00:00"/>
    <d v="2026-09-21T00:00:00"/>
    <d v="2026-09-21T00:00:00"/>
    <m/>
    <m/>
    <m/>
    <m/>
    <m/>
    <m/>
    <m/>
    <m/>
    <m/>
    <m/>
    <m/>
    <m/>
    <m/>
    <m/>
    <n v="1"/>
    <s v="FALSO"/>
    <n v="0"/>
    <s v=""/>
    <s v=""/>
    <s v=""/>
    <s v=""/>
    <s v=""/>
    <s v=""/>
    <s v=""/>
    <s v=""/>
    <s v=""/>
    <s v=""/>
  </r>
  <r>
    <x v="0"/>
    <s v="SGTB-2741"/>
    <s v="[SGTB] SP 26.4.1;[SGTB] SP 26.3.6"/>
    <s v="[Jornada Secretaria e Gestor de Unidades] Thunderbolts"/>
    <x v="0"/>
    <s v="[SGTB] PI 3/26"/>
    <m/>
    <s v="[INC0820663]Tenho um Erro/Problema com o Sistema - Olimpo - Matrícula"/>
    <m/>
    <n v="3600"/>
    <m/>
    <s v="Itens concluídos"/>
    <m/>
    <m/>
    <x v="1"/>
    <d v="2026-09-21T10:46:00"/>
    <d v="2026-09-14T00:00:00"/>
    <d v="2026-09-23T00:00:00"/>
    <d v="2026-09-23T00:00:00"/>
    <m/>
    <m/>
    <m/>
    <m/>
    <m/>
    <m/>
    <m/>
    <m/>
    <m/>
    <m/>
    <m/>
    <m/>
    <m/>
    <m/>
    <n v="1"/>
    <s v="FALSO"/>
    <n v="0"/>
    <s v=""/>
    <s v=""/>
    <s v=""/>
    <s v=""/>
    <s v=""/>
    <s v=""/>
    <s v=""/>
    <s v=""/>
    <s v=""/>
    <s v=""/>
  </r>
  <r>
    <x v="0"/>
    <s v="SGTB-2738"/>
    <s v="[SGTB] SP 26.4.1;[SGTB] SP 26.3.6"/>
    <s v="[Jornada Secretaria e Gestor de Unidades] Thunderbolts"/>
    <x v="0"/>
    <s v="[SGTB] PI 3/26"/>
    <m/>
    <s v="[INC0819881]Tenho um Erro/Problema com o Sistema - Portal do Professor - Portal do Professor"/>
    <m/>
    <n v="7200"/>
    <m/>
    <s v="Itens concluídos"/>
    <m/>
    <m/>
    <x v="1"/>
    <d v="2026-09-18T19:47:00"/>
    <d v="2026-09-14T00:00:00"/>
    <d v="2026-09-21T00:00:00"/>
    <d v="2026-09-23T00:00:00"/>
    <m/>
    <m/>
    <m/>
    <m/>
    <m/>
    <m/>
    <m/>
    <m/>
    <m/>
    <m/>
    <m/>
    <m/>
    <m/>
    <m/>
    <n v="2"/>
    <s v="FALSO"/>
    <n v="0"/>
    <s v=""/>
    <s v=""/>
    <s v=""/>
    <s v=""/>
    <s v=""/>
    <s v=""/>
    <s v=""/>
    <s v=""/>
    <s v=""/>
    <s v=""/>
  </r>
  <r>
    <x v="0"/>
    <s v="SGTB-2737"/>
    <s v="[SGTB] SP 26.3.6"/>
    <s v="[Jornada Secretaria e Gestor de Unidades] Thunderbolts"/>
    <x v="0"/>
    <s v="[SGTB] PI 3/26"/>
    <m/>
    <s v="[INC0819751]Tenho um Erro/Problema com o Sistema - Olimpo - Matrícula"/>
    <m/>
    <n v="900"/>
    <m/>
    <s v="Itens concluídos"/>
    <m/>
    <m/>
    <x v="1"/>
    <d v="2026-09-18T16:00:00"/>
    <d v="2026-09-14T00:00:00"/>
    <d v="2026-09-21T00:00:00"/>
    <d v="2026-09-21T00:00:00"/>
    <m/>
    <m/>
    <m/>
    <m/>
    <m/>
    <m/>
    <m/>
    <m/>
    <m/>
    <m/>
    <m/>
    <m/>
    <m/>
    <m/>
    <n v="0.25"/>
    <s v="FALSO"/>
    <n v="0"/>
    <s v=""/>
    <s v=""/>
    <s v=""/>
    <s v=""/>
    <s v=""/>
    <s v=""/>
    <s v=""/>
    <s v=""/>
    <s v=""/>
    <s v=""/>
  </r>
  <r>
    <x v="0"/>
    <s v="SGTB-2736"/>
    <s v="[SGTB] SP 26.4.1;[SGTB] SP 26.3.6"/>
    <s v="[Jornada Secretaria e Gestor de Unidades] Thunderbolts"/>
    <x v="0"/>
    <s v="[SGTB] PI 3/26"/>
    <m/>
    <s v="[INC0819294]Tenho um Erro/Problema com o Sistema - AVA (LMS) - AVA (LMS)"/>
    <m/>
    <n v="25200"/>
    <m/>
    <s v="Itens concluídos"/>
    <m/>
    <m/>
    <x v="1"/>
    <d v="2026-09-18T15:52:00"/>
    <d v="2026-09-14T00:00:00"/>
    <d v="2026-09-23T00:00:00"/>
    <d v="2026-09-23T00:00:00"/>
    <m/>
    <m/>
    <m/>
    <m/>
    <m/>
    <m/>
    <m/>
    <m/>
    <m/>
    <m/>
    <m/>
    <m/>
    <m/>
    <m/>
    <n v="7"/>
    <s v="FALSO"/>
    <n v="0"/>
    <s v=""/>
    <s v=""/>
    <s v=""/>
    <s v=""/>
    <s v=""/>
    <s v=""/>
    <s v=""/>
    <s v=""/>
    <s v=""/>
    <s v=""/>
  </r>
  <r>
    <x v="0"/>
    <s v="SGTB-2733"/>
    <s v="[SGTB] SP 26.3.6"/>
    <s v="[Jornada Secretaria e Gestor de Unidades] Thunderbolts"/>
    <x v="0"/>
    <s v="[SGTB] PI 3/26"/>
    <m/>
    <s v="[INC0819155]Tenho um Erro/Problema com o Sistema - Portal Prisma - Prisma"/>
    <m/>
    <n v="1800"/>
    <m/>
    <s v="Itens concluídos"/>
    <m/>
    <m/>
    <x v="0"/>
    <d v="2026-09-18T14:15:00"/>
    <d v="2026-09-14T00:00:00"/>
    <d v="2026-09-21T00:00:00"/>
    <m/>
    <m/>
    <m/>
    <m/>
    <m/>
    <m/>
    <m/>
    <m/>
    <m/>
    <m/>
    <m/>
    <m/>
    <m/>
    <m/>
    <m/>
    <n v="0.5"/>
    <s v="FALSO"/>
    <n v="0"/>
    <s v=""/>
    <s v=""/>
    <s v=""/>
    <s v=""/>
    <s v=""/>
    <s v=""/>
    <s v=""/>
    <s v=""/>
    <s v=""/>
    <s v=""/>
  </r>
  <r>
    <x v="1"/>
    <s v="SGTB-2732"/>
    <s v="[SGTB] SP 26.4.1;[SGTB] SP 26.3.6"/>
    <s v="[Jornada Secretaria e Gestor de Unidades] Thunderbolts"/>
    <x v="0"/>
    <s v="[SGTB] PI 3/26"/>
    <m/>
    <s v="[RITM0744746]Solicitar Serviço ao Sistema - Olimpo - Matrícula"/>
    <m/>
    <n v="3600"/>
    <m/>
    <s v="Itens concluídos"/>
    <m/>
    <m/>
    <x v="1"/>
    <d v="2026-09-18T14:12:00"/>
    <d v="2026-09-14T00:00:00"/>
    <d v="2026-09-25T00:00:00"/>
    <d v="2026-09-25T00:00:00"/>
    <m/>
    <m/>
    <m/>
    <m/>
    <m/>
    <m/>
    <m/>
    <m/>
    <m/>
    <m/>
    <m/>
    <m/>
    <m/>
    <m/>
    <n v="1"/>
    <s v="FALSO"/>
    <n v="0"/>
    <s v=""/>
    <s v=""/>
    <s v=""/>
    <s v=""/>
    <s v=""/>
    <s v=""/>
    <s v=""/>
    <s v=""/>
    <s v=""/>
    <s v=""/>
  </r>
  <r>
    <x v="0"/>
    <s v="SGTB-2731"/>
    <s v="[SGTB] SP 26.3.6"/>
    <s v="[Jornada Secretaria e Gestor de Unidades] Thunderbolts"/>
    <x v="0"/>
    <s v="[SGTB] PI 3/26"/>
    <m/>
    <s v="[INC0819652]Tenho um Erro/Problema com o Sistema - Portal do Professor - Portal do Professor"/>
    <m/>
    <m/>
    <m/>
    <s v="Itens concluídos"/>
    <m/>
    <m/>
    <x v="0"/>
    <d v="2026-09-18T11:49:00"/>
    <d v="2026-09-14T00:00:00"/>
    <d v="2026-09-18T00:00:00"/>
    <m/>
    <m/>
    <m/>
    <m/>
    <m/>
    <m/>
    <m/>
    <m/>
    <m/>
    <m/>
    <m/>
    <m/>
    <m/>
    <m/>
    <m/>
    <s v=""/>
    <s v="FALSO"/>
    <n v="0"/>
    <s v=""/>
    <s v=""/>
    <s v=""/>
    <s v=""/>
    <s v=""/>
    <s v=""/>
    <s v=""/>
    <s v=""/>
    <s v=""/>
    <s v=""/>
  </r>
  <r>
    <x v="0"/>
    <s v="SGTB-2730"/>
    <s v="[SGTB] SP 26.4.1;[SGTB] SP 26.3.6"/>
    <s v="[Jornada Secretaria e Gestor de Unidades] Thunderbolts"/>
    <x v="0"/>
    <s v="[SGTB] PI 3/26"/>
    <m/>
    <s v="[INC0819637]Tenho um Erro/Problema com o Sistema - Portal Prisma - Prisma - Usuários do Prisma"/>
    <m/>
    <n v="7200"/>
    <m/>
    <s v="Itens concluídos"/>
    <m/>
    <m/>
    <x v="1"/>
    <d v="2026-09-18T11:23:00"/>
    <d v="2026-09-14T00:00:00"/>
    <d v="2026-09-21T00:00:00"/>
    <d v="2026-09-22T00:00:00"/>
    <m/>
    <m/>
    <m/>
    <m/>
    <m/>
    <m/>
    <m/>
    <m/>
    <m/>
    <m/>
    <m/>
    <m/>
    <m/>
    <m/>
    <n v="2"/>
    <s v="FALSO"/>
    <n v="0"/>
    <s v=""/>
    <s v=""/>
    <s v=""/>
    <s v=""/>
    <s v=""/>
    <s v=""/>
    <s v=""/>
    <s v=""/>
    <s v=""/>
    <s v=""/>
  </r>
  <r>
    <x v="0"/>
    <s v="SGTB-2726"/>
    <s v="[SGTB] SP 26.3.6"/>
    <s v="[Jornada Secretaria e Gestor de Unidades] Thunderbolts"/>
    <x v="0"/>
    <s v="[SGTB] PI 3/26"/>
    <m/>
    <s v="[INC0818587]Tenho um Erro/Problema com o Sistema - AVA Presencial/Moodle - Extrato de pontos e notas"/>
    <m/>
    <m/>
    <m/>
    <s v="Itens concluídos"/>
    <m/>
    <m/>
    <x v="0"/>
    <d v="2026-09-17T10:36:00"/>
    <d v="2026-09-14T00:00:00"/>
    <d v="2026-09-17T00:00:00"/>
    <m/>
    <m/>
    <m/>
    <m/>
    <m/>
    <m/>
    <m/>
    <m/>
    <m/>
    <m/>
    <m/>
    <m/>
    <m/>
    <m/>
    <m/>
    <s v=""/>
    <s v="FALSO"/>
    <n v="0"/>
    <s v=""/>
    <s v=""/>
    <s v=""/>
    <s v=""/>
    <s v=""/>
    <s v=""/>
    <s v=""/>
    <s v=""/>
    <s v=""/>
    <s v=""/>
  </r>
  <r>
    <x v="1"/>
    <s v="SGTB-2725"/>
    <s v="[SGTB] SP 26.4.1;[SGTB] SP 26.3.6"/>
    <s v="[Jornada Secretaria e Gestor de Unidades] Thunderbolts"/>
    <x v="0"/>
    <s v="[SGTB] PI 3/26"/>
    <m/>
    <s v="[RITM0740591]Solicitar Serviço ao Sistema - Olimpo - (Olimpo) Contrato"/>
    <m/>
    <n v="1800"/>
    <m/>
    <s v="Itens concluídos"/>
    <m/>
    <m/>
    <x v="1"/>
    <d v="2026-09-17T10:34:00"/>
    <d v="2026-09-14T00:00:00"/>
    <d v="2026-09-25T00:00:00"/>
    <d v="2026-09-25T00:00:00"/>
    <m/>
    <m/>
    <m/>
    <m/>
    <m/>
    <m/>
    <m/>
    <m/>
    <m/>
    <m/>
    <m/>
    <m/>
    <m/>
    <m/>
    <n v="0.5"/>
    <s v="FALSO"/>
    <n v="0"/>
    <s v=""/>
    <s v=""/>
    <s v=""/>
    <s v=""/>
    <s v=""/>
    <s v=""/>
    <s v=""/>
    <s v=""/>
    <s v=""/>
    <s v=""/>
  </r>
  <r>
    <x v="1"/>
    <s v="SGTB-2723"/>
    <s v="[SGTB] SP 26.4.1;[SGTB] SP 26.3.6"/>
    <s v="[Jornada Secretaria e Gestor de Unidades] Thunderbolts"/>
    <x v="0"/>
    <s v="[SGTB] PI 3/26"/>
    <m/>
    <s v="[RITM0744482]Solicitar Serviço ao Sistema - Olimpo - Enturmacao - krotonEnturmacao"/>
    <m/>
    <n v="1800"/>
    <m/>
    <s v="Itens concluídos"/>
    <m/>
    <m/>
    <x v="1"/>
    <d v="2026-09-17T10:33:00"/>
    <d v="2026-09-14T00:00:00"/>
    <d v="2026-09-25T00:00:00"/>
    <d v="2026-09-25T00:00:00"/>
    <m/>
    <m/>
    <m/>
    <m/>
    <m/>
    <m/>
    <m/>
    <m/>
    <m/>
    <m/>
    <m/>
    <m/>
    <m/>
    <m/>
    <n v="0.5"/>
    <s v="FALSO"/>
    <n v="0"/>
    <s v=""/>
    <s v=""/>
    <s v=""/>
    <s v=""/>
    <s v=""/>
    <s v=""/>
    <s v=""/>
    <s v=""/>
    <s v=""/>
    <s v=""/>
  </r>
  <r>
    <x v="0"/>
    <s v="SGTB-2720"/>
    <s v="[SGTB] SP 26.3.6"/>
    <s v="[Jornada Secretaria e Gestor de Unidades] Thunderbolts"/>
    <x v="0"/>
    <s v="[SGTB] PI 3/26"/>
    <m/>
    <s v="[INC0818148]Tenho um Erro/Problema com o Sistema - AVA Presencial/Moodle - Acesso ao AVA/Disciplina"/>
    <m/>
    <n v="7200"/>
    <m/>
    <s v="Itens concluídos"/>
    <m/>
    <m/>
    <x v="1"/>
    <d v="2026-09-17T09:58:00"/>
    <d v="2026-09-14T00:00:00"/>
    <d v="2026-09-17T00:00:00"/>
    <d v="2026-09-18T00:00:00"/>
    <m/>
    <m/>
    <m/>
    <m/>
    <m/>
    <m/>
    <m/>
    <m/>
    <m/>
    <m/>
    <m/>
    <m/>
    <m/>
    <m/>
    <n v="2"/>
    <s v="FALSO"/>
    <n v="0"/>
    <s v=""/>
    <s v=""/>
    <s v=""/>
    <s v=""/>
    <s v=""/>
    <s v=""/>
    <s v=""/>
    <s v=""/>
    <s v=""/>
    <s v=""/>
  </r>
  <r>
    <x v="1"/>
    <s v="SGTB-2715"/>
    <s v="[SGTB] SP 26.3.6"/>
    <s v="[Jornada Secretaria e Gestor de Unidades] Thunderbolts"/>
    <x v="0"/>
    <s v="[SGTB] PI 3/26"/>
    <m/>
    <s v="[RITM0743304]Solicitar Serviço ao Sistema - Olimpo - (Olimpo) Contrato"/>
    <m/>
    <n v="3600"/>
    <m/>
    <s v="Itens concluídos"/>
    <m/>
    <m/>
    <x v="1"/>
    <d v="2026-09-16T21:53:00"/>
    <d v="2026-09-14T00:00:00"/>
    <d v="2026-09-17T00:00:00"/>
    <d v="2026-09-17T00:00:00"/>
    <m/>
    <m/>
    <m/>
    <m/>
    <m/>
    <m/>
    <m/>
    <m/>
    <m/>
    <m/>
    <m/>
    <m/>
    <m/>
    <m/>
    <n v="1"/>
    <s v="FALSO"/>
    <n v="0"/>
    <s v=""/>
    <s v=""/>
    <s v=""/>
    <s v=""/>
    <s v=""/>
    <s v=""/>
    <s v=""/>
    <s v=""/>
    <s v=""/>
    <s v=""/>
  </r>
  <r>
    <x v="0"/>
    <s v="SGTB-2714"/>
    <s v="[SGTB] SP 26.3.6"/>
    <s v="[Jornada Secretaria e Gestor de Unidades] Thunderbolts"/>
    <x v="0"/>
    <s v="[SGTB] PI 3/26"/>
    <m/>
    <s v="[INC0818837]Tenho um Erro/Problema com o Sistema - Portal Prisma - Prisma - Cadastro de Comunicados / Banner"/>
    <m/>
    <n v="25200"/>
    <m/>
    <s v="Itens concluídos"/>
    <m/>
    <m/>
    <x v="1"/>
    <d v="2026-09-16T17:28:00"/>
    <d v="2026-09-14T00:00:00"/>
    <d v="2026-09-17T00:00:00"/>
    <d v="2026-09-17T00:00:00"/>
    <m/>
    <m/>
    <m/>
    <m/>
    <m/>
    <m/>
    <m/>
    <m/>
    <m/>
    <m/>
    <m/>
    <m/>
    <m/>
    <m/>
    <n v="7"/>
    <s v="FALSO"/>
    <n v="0"/>
    <s v=""/>
    <s v=""/>
    <s v=""/>
    <s v=""/>
    <s v=""/>
    <s v=""/>
    <s v=""/>
    <s v=""/>
    <s v=""/>
    <s v=""/>
  </r>
  <r>
    <x v="1"/>
    <s v="SGTB-2706"/>
    <s v="[SGTB] SP 26.3.6"/>
    <s v="[Jornada Secretaria e Gestor de Unidades] Thunderbolts"/>
    <x v="0"/>
    <s v="[SGTB] PI 3/26"/>
    <m/>
    <s v="[RITM0744294]Solicitar Serviço ao Sistema - Portal do Professor - Portal do Professor"/>
    <m/>
    <n v="3600"/>
    <m/>
    <s v="Itens concluídos"/>
    <m/>
    <m/>
    <x v="1"/>
    <d v="2026-09-16T12:34:00"/>
    <d v="2026-09-14T00:00:00"/>
    <d v="2026-09-17T00:00:00"/>
    <d v="2026-09-17T00:00:00"/>
    <m/>
    <m/>
    <m/>
    <m/>
    <m/>
    <m/>
    <m/>
    <m/>
    <m/>
    <m/>
    <m/>
    <m/>
    <m/>
    <m/>
    <n v="1"/>
    <s v="FALSO"/>
    <n v="0"/>
    <s v=""/>
    <s v=""/>
    <s v=""/>
    <s v=""/>
    <s v=""/>
    <s v=""/>
    <s v=""/>
    <s v=""/>
    <s v=""/>
    <s v=""/>
  </r>
  <r>
    <x v="0"/>
    <s v="SGTB-2705"/>
    <s v="[SGTB] SP 26.3.6"/>
    <s v="[Jornada Secretaria e Gestor de Unidades] Thunderbolts"/>
    <x v="0"/>
    <s v="[SGTB] PI 3/26"/>
    <m/>
    <s v="[INC0818637]Tenho um Erro/Problema com o Sistema - Portal Prisma - Prisma"/>
    <m/>
    <n v="900"/>
    <m/>
    <s v="Itens concluídos"/>
    <m/>
    <m/>
    <x v="1"/>
    <d v="2026-09-16T12:22:00"/>
    <d v="2026-09-14T00:00:00"/>
    <d v="2026-09-18T00:00:00"/>
    <d v="2026-09-18T00:00:00"/>
    <m/>
    <m/>
    <m/>
    <m/>
    <m/>
    <m/>
    <m/>
    <m/>
    <m/>
    <m/>
    <m/>
    <m/>
    <m/>
    <m/>
    <n v="0.25"/>
    <s v="FALSO"/>
    <n v="0"/>
    <s v=""/>
    <s v=""/>
    <s v=""/>
    <s v=""/>
    <s v=""/>
    <s v=""/>
    <s v=""/>
    <s v=""/>
    <s v=""/>
    <s v=""/>
  </r>
  <r>
    <x v="0"/>
    <s v="SGTB-2704"/>
    <s v="[SGTB] SP 26.3.6"/>
    <s v="[Jornada Secretaria e Gestor de Unidades] Thunderbolts"/>
    <x v="0"/>
    <s v="[SGTB] PI 3/26"/>
    <m/>
    <s v="[INC0818646]Tenho um Erro/Problema com o Sistema - Portal Prisma - Prisma"/>
    <m/>
    <n v="900"/>
    <m/>
    <s v="Itens concluídos"/>
    <m/>
    <m/>
    <x v="1"/>
    <d v="2026-09-16T12:21:00"/>
    <d v="2026-09-14T00:00:00"/>
    <d v="2026-09-18T00:00:00"/>
    <d v="2026-09-18T00:00:00"/>
    <m/>
    <m/>
    <m/>
    <m/>
    <m/>
    <m/>
    <m/>
    <m/>
    <m/>
    <m/>
    <m/>
    <m/>
    <m/>
    <m/>
    <n v="0.25"/>
    <s v="FALSO"/>
    <n v="0"/>
    <s v=""/>
    <s v=""/>
    <s v=""/>
    <s v=""/>
    <s v=""/>
    <s v=""/>
    <s v=""/>
    <s v=""/>
    <s v=""/>
    <s v=""/>
  </r>
  <r>
    <x v="0"/>
    <s v="SGTB-2703"/>
    <s v="[SGTB] SP 26.3.6"/>
    <s v="[Jornada Secretaria e Gestor de Unidades] Thunderbolts"/>
    <x v="0"/>
    <s v="[SGTB] PI 3/26"/>
    <m/>
    <s v="[INC0818645]Tenho um Erro/Problema com o Sistema - Portal Prisma - Prisma"/>
    <m/>
    <n v="900"/>
    <m/>
    <s v="Itens concluídos"/>
    <m/>
    <m/>
    <x v="1"/>
    <d v="2026-09-16T12:21:00"/>
    <d v="2026-09-14T00:00:00"/>
    <d v="2026-09-18T00:00:00"/>
    <d v="2026-09-18T00:00:00"/>
    <m/>
    <m/>
    <m/>
    <m/>
    <m/>
    <m/>
    <m/>
    <m/>
    <m/>
    <m/>
    <m/>
    <m/>
    <m/>
    <m/>
    <n v="0.25"/>
    <s v="FALSO"/>
    <n v="0"/>
    <s v=""/>
    <s v=""/>
    <s v=""/>
    <s v=""/>
    <s v=""/>
    <s v=""/>
    <s v=""/>
    <s v=""/>
    <s v=""/>
    <s v=""/>
  </r>
  <r>
    <x v="0"/>
    <s v="SGTB-2702"/>
    <s v="[SGTB] SP 26.3.6"/>
    <s v="[Jornada Secretaria e Gestor de Unidades] Thunderbolts"/>
    <x v="0"/>
    <s v="[SGTB] PI 3/26"/>
    <m/>
    <s v="[INC0818650]Tenho um Erro/Problema com o Sistema - Prisma - Usuários do Prisma"/>
    <m/>
    <m/>
    <m/>
    <s v="Itens concluídos"/>
    <m/>
    <m/>
    <x v="0"/>
    <d v="2026-09-16T11:29:00"/>
    <d v="2026-09-14T00:00:00"/>
    <d v="2026-09-17T00:00:00"/>
    <m/>
    <m/>
    <m/>
    <m/>
    <m/>
    <m/>
    <m/>
    <m/>
    <m/>
    <m/>
    <m/>
    <m/>
    <m/>
    <m/>
    <m/>
    <s v=""/>
    <s v="FALSO"/>
    <n v="0"/>
    <s v=""/>
    <s v=""/>
    <s v=""/>
    <s v=""/>
    <s v=""/>
    <s v=""/>
    <s v=""/>
    <s v=""/>
    <s v=""/>
    <s v=""/>
  </r>
  <r>
    <x v="0"/>
    <s v="SGTB-2694"/>
    <s v="[SGTB] SP 26.3.6"/>
    <s v="[Jornada Secretaria e Gestor de Unidades] Thunderbolts"/>
    <x v="0"/>
    <s v="[SGTB] PI 3/26"/>
    <m/>
    <s v="[INC0818572]Tenho um Erro/Problema com o Sistema - Portal Prisma - Prisma - Usuários do Prisma"/>
    <m/>
    <n v="900"/>
    <m/>
    <s v="Itens concluídos"/>
    <m/>
    <m/>
    <x v="1"/>
    <d v="2026-09-16T09:03:00"/>
    <d v="2026-09-14T00:00:00"/>
    <d v="2026-09-16T00:00:00"/>
    <d v="2026-09-16T00:00:00"/>
    <m/>
    <m/>
    <m/>
    <m/>
    <m/>
    <m/>
    <m/>
    <m/>
    <m/>
    <m/>
    <m/>
    <m/>
    <m/>
    <m/>
    <n v="0.25"/>
    <s v="FALSO"/>
    <n v="0"/>
    <s v=""/>
    <s v=""/>
    <s v=""/>
    <s v=""/>
    <s v=""/>
    <s v=""/>
    <s v=""/>
    <s v=""/>
    <s v=""/>
    <s v=""/>
  </r>
  <r>
    <x v="0"/>
    <s v="SGTB-2693"/>
    <s v="[SGTB] SP 26.3.6"/>
    <s v="[Jornada Secretaria e Gestor de Unidades] Thunderbolts"/>
    <x v="0"/>
    <s v="[SGTB] PI 3/26"/>
    <m/>
    <s v="[INC0816495]Tenho um Erro/Problema com o Sistema - AVA Presencial/Moodle - Acesso ao AVA/Disciplina"/>
    <m/>
    <n v="1800"/>
    <m/>
    <s v="Itens concluídos"/>
    <m/>
    <m/>
    <x v="1"/>
    <d v="2026-09-15T17:54:00"/>
    <d v="2026-09-14T00:00:00"/>
    <d v="2026-09-16T00:00:00"/>
    <d v="2026-09-16T00:00:00"/>
    <m/>
    <m/>
    <m/>
    <m/>
    <m/>
    <m/>
    <m/>
    <m/>
    <m/>
    <m/>
    <m/>
    <m/>
    <m/>
    <m/>
    <n v="0.5"/>
    <s v="FALSO"/>
    <n v="0"/>
    <s v=""/>
    <s v=""/>
    <s v=""/>
    <s v=""/>
    <s v=""/>
    <s v=""/>
    <s v=""/>
    <s v=""/>
    <s v=""/>
    <s v=""/>
  </r>
  <r>
    <x v="0"/>
    <s v="SGTB-2692"/>
    <s v="[SGTB] SP 26.3.6"/>
    <s v="[Jornada Secretaria e Gestor de Unidades] Thunderbolts"/>
    <x v="0"/>
    <s v="[SGTB] PI 3/26"/>
    <m/>
    <s v="[INC0818316]Tenho um Erro/Problema com o Sistema - Sistema U - (Sistema U) Histórico Escolar"/>
    <m/>
    <n v="900"/>
    <m/>
    <s v="Itens concluídos"/>
    <m/>
    <m/>
    <x v="0"/>
    <d v="2026-09-15T17:41:00"/>
    <d v="2026-09-14T00:00:00"/>
    <d v="2026-09-16T00:00:00"/>
    <m/>
    <m/>
    <m/>
    <m/>
    <m/>
    <m/>
    <m/>
    <m/>
    <m/>
    <m/>
    <m/>
    <m/>
    <m/>
    <m/>
    <m/>
    <n v="0.25"/>
    <s v="FALSO"/>
    <n v="0"/>
    <s v=""/>
    <s v=""/>
    <s v=""/>
    <s v=""/>
    <s v=""/>
    <s v=""/>
    <s v=""/>
    <s v=""/>
    <s v=""/>
    <s v=""/>
  </r>
  <r>
    <x v="0"/>
    <s v="SGTB-2691"/>
    <s v="[SGTB] SP 26.3.6"/>
    <s v="[Jornada Secretaria e Gestor de Unidades] Thunderbolts"/>
    <x v="0"/>
    <s v="[SGTB] PI 3/26"/>
    <m/>
    <s v="[INC0818334]Tenho um Erro/Problema com o Sistema - Portal do Professor - Portal do Professor"/>
    <m/>
    <m/>
    <m/>
    <s v="Itens concluídos"/>
    <m/>
    <m/>
    <x v="0"/>
    <d v="2026-09-15T17:39:00"/>
    <d v="2026-09-14T00:00:00"/>
    <d v="2026-09-17T00:00:00"/>
    <m/>
    <m/>
    <m/>
    <m/>
    <m/>
    <m/>
    <m/>
    <m/>
    <m/>
    <m/>
    <m/>
    <m/>
    <m/>
    <m/>
    <m/>
    <s v=""/>
    <s v="FALSO"/>
    <n v="0"/>
    <s v=""/>
    <s v=""/>
    <s v=""/>
    <s v=""/>
    <s v=""/>
    <s v=""/>
    <s v=""/>
    <s v=""/>
    <s v=""/>
    <s v=""/>
  </r>
  <r>
    <x v="0"/>
    <s v="SGTB-2690"/>
    <s v="[SGTB] SP 26.3.6"/>
    <s v="[Jornada Secretaria e Gestor de Unidades] Thunderbolts"/>
    <x v="0"/>
    <s v="[SGTB] PI 3/26"/>
    <m/>
    <s v="[INC0764376]Tenho um Erro/Problema no Dynamics - Gestão de unidades - Reportar um erro/problema"/>
    <m/>
    <n v="1800"/>
    <m/>
    <s v="Itens concluídos"/>
    <m/>
    <m/>
    <x v="1"/>
    <d v="2026-09-15T16:24:00"/>
    <d v="2026-09-14T00:00:00"/>
    <d v="2026-09-18T00:00:00"/>
    <d v="2026-09-18T00:00:00"/>
    <m/>
    <m/>
    <m/>
    <m/>
    <m/>
    <m/>
    <m/>
    <m/>
    <m/>
    <m/>
    <m/>
    <m/>
    <m/>
    <m/>
    <n v="0.5"/>
    <s v="FALSO"/>
    <n v="0"/>
    <s v=""/>
    <s v=""/>
    <s v=""/>
    <s v=""/>
    <s v=""/>
    <s v=""/>
    <s v=""/>
    <s v=""/>
    <s v=""/>
    <s v=""/>
  </r>
  <r>
    <x v="0"/>
    <s v="SGTB-2688"/>
    <s v="[SGTB] SP 26.3.6"/>
    <s v="[Jornada Secretaria e Gestor de Unidades] Thunderbolts"/>
    <x v="0"/>
    <s v="[SGTB] PI 3/26"/>
    <m/>
    <s v="[INC0816361]Tenho um Erro/Problema com o Sistema - AVA Presencial/Moodle - Acesso ao AVA/Disciplina"/>
    <m/>
    <n v="600"/>
    <m/>
    <s v="Itens concluídos"/>
    <m/>
    <m/>
    <x v="1"/>
    <d v="2026-09-15T15:59:00"/>
    <d v="2026-09-14T00:00:00"/>
    <d v="2026-09-16T00:00:00"/>
    <d v="2026-09-16T00:00:00"/>
    <m/>
    <m/>
    <m/>
    <m/>
    <m/>
    <m/>
    <m/>
    <m/>
    <m/>
    <m/>
    <m/>
    <m/>
    <m/>
    <m/>
    <n v="0.16666666666666666"/>
    <s v="FALSO"/>
    <n v="0"/>
    <s v=""/>
    <s v=""/>
    <s v=""/>
    <s v=""/>
    <s v=""/>
    <s v=""/>
    <s v=""/>
    <s v=""/>
    <s v=""/>
    <s v=""/>
  </r>
  <r>
    <x v="0"/>
    <s v="SGTB-2687"/>
    <s v="[SGTB] SP 26.3.6"/>
    <s v="[Jornada Secretaria e Gestor de Unidades] Thunderbolts"/>
    <x v="0"/>
    <s v="[SGTB] PI 3/26"/>
    <m/>
    <s v="[INC0816358]Tenho um Erro/Problema com o Sistema - AVA Presencial/Moodle - Acesso ao AVA/Disciplina"/>
    <m/>
    <n v="600"/>
    <m/>
    <s v="Itens concluídos"/>
    <m/>
    <m/>
    <x v="1"/>
    <d v="2026-09-15T15:58:00"/>
    <d v="2026-09-14T00:00:00"/>
    <d v="2026-09-16T00:00:00"/>
    <d v="2026-09-16T00:00:00"/>
    <m/>
    <m/>
    <m/>
    <m/>
    <m/>
    <m/>
    <m/>
    <m/>
    <m/>
    <m/>
    <m/>
    <m/>
    <m/>
    <m/>
    <n v="0.16666666666666666"/>
    <s v="FALSO"/>
    <n v="0"/>
    <s v=""/>
    <s v=""/>
    <s v=""/>
    <s v=""/>
    <s v=""/>
    <s v=""/>
    <s v=""/>
    <s v=""/>
    <s v=""/>
    <s v=""/>
  </r>
  <r>
    <x v="0"/>
    <s v="SGTB-2686"/>
    <s v="[SGTB] SP 26.3.6"/>
    <s v="[Jornada Secretaria e Gestor de Unidades] Thunderbolts"/>
    <x v="0"/>
    <s v="[SGTB] PI 3/26"/>
    <m/>
    <s v="[INC0816359]Tenho um Erro/Problema com o Sistema - AVA Presencial/Moodle - Acesso ao AVA/Disciplina"/>
    <m/>
    <n v="600"/>
    <m/>
    <s v="Itens concluídos"/>
    <m/>
    <m/>
    <x v="1"/>
    <d v="2026-09-15T15:58:00"/>
    <d v="2026-09-14T00:00:00"/>
    <d v="2026-09-16T00:00:00"/>
    <d v="2026-09-16T00:00:00"/>
    <m/>
    <m/>
    <m/>
    <m/>
    <m/>
    <m/>
    <m/>
    <m/>
    <m/>
    <m/>
    <m/>
    <m/>
    <m/>
    <m/>
    <n v="0.16666666666666666"/>
    <s v="FALSO"/>
    <n v="0"/>
    <s v=""/>
    <s v=""/>
    <s v=""/>
    <s v=""/>
    <s v=""/>
    <s v=""/>
    <s v=""/>
    <s v=""/>
    <s v=""/>
    <s v=""/>
  </r>
  <r>
    <x v="0"/>
    <s v="SGTB-2679"/>
    <s v="[SGTB] SP 26.3.6"/>
    <s v="[Jornada Secretaria e Gestor de Unidades] Thunderbolts"/>
    <x v="0"/>
    <s v="[SGTB] PI 3/26"/>
    <m/>
    <s v="[INC0818123]Tenho um Erro/Problema com o Sistema - Portal Prisma - Prisma - Portal Prisma (Banco de Dados)"/>
    <m/>
    <n v="1800"/>
    <m/>
    <s v="Itens concluídos"/>
    <m/>
    <m/>
    <x v="1"/>
    <d v="2026-09-15T10:57:00"/>
    <d v="2026-09-14T00:00:00"/>
    <d v="2026-09-15T00:00:00"/>
    <d v="2026-09-15T00:00:00"/>
    <m/>
    <m/>
    <m/>
    <m/>
    <m/>
    <m/>
    <m/>
    <m/>
    <m/>
    <m/>
    <m/>
    <m/>
    <m/>
    <m/>
    <n v="0.5"/>
    <s v="FALSO"/>
    <n v="0"/>
    <s v=""/>
    <s v=""/>
    <s v=""/>
    <s v=""/>
    <s v=""/>
    <s v=""/>
    <s v=""/>
    <s v=""/>
    <s v=""/>
    <s v=""/>
  </r>
  <r>
    <x v="1"/>
    <s v="SGTB-2678"/>
    <s v="[SGTB] SP 26.3.6"/>
    <s v="[Jornada Secretaria e Gestor de Unidades] Thunderbolts"/>
    <x v="0"/>
    <s v="[SGTB] PI 3/26"/>
    <m/>
    <s v="[RITM0739554]Solicitar Serviço ao Sistema - Prisma - Licenças Dynamics"/>
    <m/>
    <n v="900"/>
    <m/>
    <s v="Itens concluídos"/>
    <m/>
    <m/>
    <x v="1"/>
    <d v="2026-09-15T09:26:00"/>
    <d v="2026-09-14T00:00:00"/>
    <d v="2026-09-18T00:00:00"/>
    <d v="2026-09-18T00:00:00"/>
    <m/>
    <m/>
    <m/>
    <m/>
    <m/>
    <m/>
    <m/>
    <m/>
    <m/>
    <m/>
    <m/>
    <m/>
    <m/>
    <m/>
    <n v="0.25"/>
    <s v="FALSO"/>
    <n v="0"/>
    <s v=""/>
    <s v=""/>
    <s v=""/>
    <s v=""/>
    <s v=""/>
    <s v=""/>
    <s v=""/>
    <s v=""/>
    <s v=""/>
    <s v=""/>
  </r>
  <r>
    <x v="1"/>
    <s v="SGTB-2677"/>
    <s v="[SGTB] SP 26.3.6"/>
    <s v="[Jornada Secretaria e Gestor de Unidades] Thunderbolts"/>
    <x v="0"/>
    <s v="[SGTB] PI 3/26"/>
    <m/>
    <s v="[RITM0742908]Solicitar Serviço ao Sistema - Prisma - Licenças Dynamics"/>
    <m/>
    <n v="900"/>
    <m/>
    <s v="Itens concluídos"/>
    <m/>
    <m/>
    <x v="1"/>
    <d v="2026-09-15T09:26:00"/>
    <d v="2026-09-14T00:00:00"/>
    <d v="2026-09-18T00:00:00"/>
    <d v="2026-09-18T00:00:00"/>
    <m/>
    <m/>
    <m/>
    <m/>
    <m/>
    <m/>
    <m/>
    <m/>
    <m/>
    <m/>
    <m/>
    <m/>
    <m/>
    <m/>
    <n v="0.25"/>
    <s v="FALSO"/>
    <n v="0"/>
    <s v=""/>
    <s v=""/>
    <s v=""/>
    <s v=""/>
    <s v=""/>
    <s v=""/>
    <s v=""/>
    <s v=""/>
    <s v=""/>
    <s v=""/>
  </r>
  <r>
    <x v="0"/>
    <s v="SGTB-2675"/>
    <s v="[SGTB] SP 26.3.6"/>
    <s v="[Jornada Secretaria e Gestor de Unidades] Thunderbolts"/>
    <x v="0"/>
    <s v="[SGTB] PI 3/26"/>
    <m/>
    <s v="[INC0818075]Tenho um Erro/Problema com o Sistema - Portal Prisma - Prisma - Usuários do Prisma"/>
    <m/>
    <n v="900"/>
    <m/>
    <s v="Itens concluídos"/>
    <m/>
    <m/>
    <x v="0"/>
    <d v="2026-09-15T09:20:00"/>
    <d v="2026-09-14T00:00:00"/>
    <d v="2026-09-16T00:00:00"/>
    <m/>
    <m/>
    <m/>
    <m/>
    <m/>
    <m/>
    <m/>
    <m/>
    <m/>
    <m/>
    <m/>
    <m/>
    <m/>
    <m/>
    <m/>
    <n v="0.25"/>
    <s v="FALSO"/>
    <n v="0"/>
    <s v=""/>
    <s v=""/>
    <s v=""/>
    <s v=""/>
    <s v=""/>
    <s v=""/>
    <s v=""/>
    <s v=""/>
    <s v=""/>
    <s v=""/>
  </r>
  <r>
    <x v="0"/>
    <s v="SGTB-2669"/>
    <s v="[SGTB] SP 26.3.6"/>
    <s v="[Jornada Secretaria e Gestor de Unidades] Thunderbolts"/>
    <x v="0"/>
    <s v="[SGTB] PI 3/26"/>
    <m/>
    <s v="[INC0817953]Tenho um Erro/Problema com o Sistema - Olimpo - Sala especial"/>
    <m/>
    <m/>
    <m/>
    <s v="Itens concluídos"/>
    <m/>
    <m/>
    <x v="0"/>
    <d v="2026-09-14T17:16:00"/>
    <d v="2026-09-14T00:00:00"/>
    <d v="2026-09-15T00:00:00"/>
    <m/>
    <m/>
    <m/>
    <m/>
    <m/>
    <m/>
    <m/>
    <m/>
    <m/>
    <m/>
    <m/>
    <m/>
    <m/>
    <m/>
    <m/>
    <s v=""/>
    <s v="FALSO"/>
    <n v="0"/>
    <s v=""/>
    <s v=""/>
    <s v=""/>
    <s v=""/>
    <s v=""/>
    <s v=""/>
    <s v=""/>
    <s v=""/>
    <s v=""/>
    <s v=""/>
  </r>
  <r>
    <x v="0"/>
    <s v="SGTB-2667"/>
    <s v="[SGTB] SP 26.3.6"/>
    <s v="[Jornada Secretaria e Gestor de Unidades] Thunderbolts"/>
    <x v="0"/>
    <s v="[SGTB] PI 3/26"/>
    <m/>
    <s v="[INC0817929]Tenho um Erro/Problema com o Sistema - Portal do Professor - Portal do Professor"/>
    <m/>
    <m/>
    <m/>
    <s v="Itens concluídos"/>
    <m/>
    <m/>
    <x v="0"/>
    <d v="2026-09-14T16:08:00"/>
    <d v="2026-09-14T00:00:00"/>
    <d v="2026-09-15T00:00:00"/>
    <m/>
    <m/>
    <m/>
    <m/>
    <m/>
    <m/>
    <m/>
    <m/>
    <m/>
    <m/>
    <m/>
    <m/>
    <m/>
    <m/>
    <m/>
    <s v=""/>
    <s v="FALSO"/>
    <n v="0"/>
    <s v=""/>
    <s v=""/>
    <s v=""/>
    <s v=""/>
    <s v=""/>
    <s v=""/>
    <s v=""/>
    <s v=""/>
    <s v=""/>
    <s v=""/>
  </r>
  <r>
    <x v="0"/>
    <s v="SGTB-2662"/>
    <s v="[SGTB] SP 26.3.6"/>
    <s v="[Jornada Secretaria e Gestor de Unidades] Thunderbolts"/>
    <x v="0"/>
    <s v="[SGTB] PI 3/26"/>
    <m/>
    <s v="[INC0817914]Tenho um Erro/Problema com o Sistema - Portal do Professor - Portal do Professor"/>
    <m/>
    <m/>
    <m/>
    <s v="Itens concluídos"/>
    <m/>
    <m/>
    <x v="0"/>
    <d v="2026-09-14T16:02:00"/>
    <d v="2026-09-14T00:00:00"/>
    <d v="2026-09-15T00:00:00"/>
    <m/>
    <m/>
    <m/>
    <m/>
    <m/>
    <m/>
    <m/>
    <m/>
    <m/>
    <m/>
    <m/>
    <m/>
    <m/>
    <m/>
    <m/>
    <s v=""/>
    <s v="FALSO"/>
    <n v="0"/>
    <s v=""/>
    <s v=""/>
    <s v=""/>
    <s v=""/>
    <s v=""/>
    <s v=""/>
    <s v=""/>
    <s v=""/>
    <s v=""/>
    <s v=""/>
  </r>
  <r>
    <x v="2"/>
    <s v="SGTB-2661"/>
    <s v="[SGTB] SP 26.3.6"/>
    <s v="[Jornada Secretaria e Gestor de Unidades] Thunderbolts"/>
    <x v="0"/>
    <s v="[SGTB] PI 3/26"/>
    <n v="2"/>
    <s v="[RADE MEC] Teste Integrado com o RADE  - Lançamento de Notas - Parte 2"/>
    <n v="2"/>
    <n v="55800"/>
    <m/>
    <s v="Itens concluídos"/>
    <s v="SGTB-1013"/>
    <m/>
    <x v="1"/>
    <d v="2026-09-14T15:55:00"/>
    <d v="2026-09-14T00:00:00"/>
    <d v="2026-09-18T00:00:00"/>
    <d v="2026-09-25T00:00:00"/>
    <d v="2026-09-25T00:00:00"/>
    <d v="2026-09-25T00:00:00"/>
    <d v="2026-09-25T00:00:00"/>
    <m/>
    <m/>
    <m/>
    <n v="1"/>
    <m/>
    <n v="9"/>
    <m/>
    <m/>
    <m/>
    <m/>
    <m/>
    <n v="15.5"/>
    <s v="FALSO"/>
    <n v="0"/>
    <n v="1"/>
    <s v=""/>
    <n v="5"/>
    <s v=""/>
    <n v="1"/>
    <b v="1"/>
    <s v=""/>
    <s v=""/>
    <n v="9"/>
    <b v="1"/>
  </r>
  <r>
    <x v="3"/>
    <s v="SGTB-2650"/>
    <s v="[SGTB] SP 26.3.6"/>
    <s v="[Jornada Secretaria e Gestor de Unidades] Thunderbolts"/>
    <x v="0"/>
    <s v="[SGTB] PI 3/26"/>
    <n v="2"/>
    <s v="Deploy"/>
    <n v="2"/>
    <n v="97200"/>
    <m/>
    <s v="Itens concluídos"/>
    <m/>
    <m/>
    <x v="1"/>
    <d v="2026-09-14T15:23:00"/>
    <d v="2026-09-14T00:00:00"/>
    <d v="2026-09-25T00:00:00"/>
    <d v="2026-09-25T00:00:00"/>
    <d v="2026-09-25T00:00:00"/>
    <d v="2026-09-25T00:00:00"/>
    <d v="2026-09-25T00:00:00"/>
    <m/>
    <m/>
    <n v="1"/>
    <m/>
    <m/>
    <n v="9"/>
    <m/>
    <m/>
    <m/>
    <m/>
    <m/>
    <n v="27"/>
    <s v="FALSO"/>
    <n v="0"/>
    <n v="1"/>
    <s v=""/>
    <n v="1"/>
    <b v="1"/>
    <n v="1"/>
    <s v=""/>
    <s v=""/>
    <s v=""/>
    <s v=""/>
    <b v="1"/>
  </r>
  <r>
    <x v="0"/>
    <s v="SGTB-2643"/>
    <s v="[SGTB] SP 26.3.6"/>
    <s v="[Jornada Secretaria e Gestor de Unidades] Thunderbolts"/>
    <x v="0"/>
    <s v="[SGTB] PI 3/26"/>
    <m/>
    <s v="[INC0816364]Tenho um Erro/Problema com o Sistema Colaborar - Colaborar - (Colaborar) Enade"/>
    <m/>
    <n v="25200"/>
    <m/>
    <s v="Itens concluídos"/>
    <m/>
    <m/>
    <x v="1"/>
    <d v="2026-09-14T10:56:00"/>
    <d v="2026-09-14T00:00:00"/>
    <d v="2026-09-15T00:00:00"/>
    <d v="2026-09-15T00:00:00"/>
    <m/>
    <m/>
    <m/>
    <m/>
    <m/>
    <m/>
    <m/>
    <m/>
    <m/>
    <m/>
    <m/>
    <m/>
    <m/>
    <m/>
    <n v="7"/>
    <s v="FALSO"/>
    <n v="0"/>
    <s v=""/>
    <s v=""/>
    <s v=""/>
    <s v=""/>
    <s v=""/>
    <s v=""/>
    <s v=""/>
    <s v=""/>
    <s v=""/>
    <s v=""/>
  </r>
  <r>
    <x v="0"/>
    <s v="SGTB-2637"/>
    <s v="[SGTB] SP 26.3.6"/>
    <s v="[Jornada Secretaria e Gestor de Unidades] Thunderbolts"/>
    <x v="0"/>
    <s v="[SGTB] PI 3/26"/>
    <m/>
    <s v="[INC0817335]Tenho um Erro/Problema com o Sistema - Portal Prisma - Prisma - Usuários do Prisma"/>
    <m/>
    <n v="900"/>
    <m/>
    <s v="Itens concluídos"/>
    <m/>
    <m/>
    <x v="1"/>
    <d v="2026-09-11T14:11:00"/>
    <d v="2026-09-14T00:00:00"/>
    <d v="2026-09-14T00:00:00"/>
    <d v="2026-09-14T00:00:00"/>
    <m/>
    <m/>
    <m/>
    <m/>
    <m/>
    <m/>
    <m/>
    <m/>
    <m/>
    <m/>
    <m/>
    <m/>
    <m/>
    <m/>
    <n v="0.25"/>
    <s v="FALSO"/>
    <n v="0"/>
    <s v=""/>
    <s v=""/>
    <s v=""/>
    <s v=""/>
    <s v=""/>
    <s v=""/>
    <s v=""/>
    <s v=""/>
    <s v=""/>
    <s v=""/>
  </r>
  <r>
    <x v="0"/>
    <s v="SGTB-2630"/>
    <s v="[SGTB] SP 26.3.6"/>
    <s v="[Jornada Secretaria e Gestor de Unidades] Thunderbolts"/>
    <x v="0"/>
    <s v="[SGTB] PI 3/26"/>
    <m/>
    <s v="[INC0814653]Tenho um Erro/Problema com o Sistema - AVA Presencial/Moodle - Acesso ao AVA/Disciplina"/>
    <m/>
    <n v="3600"/>
    <m/>
    <s v="Itens concluídos"/>
    <m/>
    <m/>
    <x v="1"/>
    <d v="2026-09-10T16:39:00"/>
    <d v="2026-09-14T00:00:00"/>
    <d v="2026-09-14T00:00:00"/>
    <d v="2026-09-14T00:00:00"/>
    <m/>
    <m/>
    <m/>
    <m/>
    <m/>
    <m/>
    <m/>
    <m/>
    <m/>
    <m/>
    <m/>
    <m/>
    <m/>
    <m/>
    <n v="1"/>
    <s v="FALSO"/>
    <n v="0"/>
    <s v=""/>
    <s v=""/>
    <s v=""/>
    <s v=""/>
    <s v=""/>
    <s v=""/>
    <s v=""/>
    <s v=""/>
    <s v=""/>
    <s v=""/>
  </r>
  <r>
    <x v="0"/>
    <s v="SGTB-2624"/>
    <s v="[SGTB] SP 26.3.5;[SGTB] SP 26.3.6"/>
    <s v="[Jornada Secretaria e Gestor de Unidades] Thunderbolts"/>
    <x v="0"/>
    <s v="[SGTB] PI 3/26"/>
    <m/>
    <s v="[INC0816985]Tenho um Erro/Problema com o Sistema - Portal Prisma - Prisma - Usuários do Prisma"/>
    <m/>
    <n v="900"/>
    <m/>
    <s v="Itens concluídos"/>
    <m/>
    <m/>
    <x v="1"/>
    <d v="2026-09-10T14:09:00"/>
    <d v="2026-08-31T00:00:00"/>
    <d v="2026-09-10T00:00:00"/>
    <d v="2026-09-10T00:00:00"/>
    <m/>
    <m/>
    <m/>
    <m/>
    <m/>
    <m/>
    <m/>
    <m/>
    <m/>
    <m/>
    <m/>
    <m/>
    <m/>
    <m/>
    <n v="0.25"/>
    <s v="FALSO"/>
    <n v="0"/>
    <s v=""/>
    <s v=""/>
    <s v=""/>
    <s v=""/>
    <s v=""/>
    <s v=""/>
    <s v=""/>
    <s v=""/>
    <s v=""/>
    <s v=""/>
  </r>
  <r>
    <x v="0"/>
    <s v="SGTB-2620"/>
    <s v="[SGTB] SP 26.3.5;[SGTB] SP 26.3.6"/>
    <s v="[Jornada Secretaria e Gestor de Unidades] Thunderbolts"/>
    <x v="0"/>
    <s v="[SGTB] PI 3/26"/>
    <m/>
    <s v="[INC0814924]Tenho um Erro/Problema com o Sistema - Portal do Aluno - EaD - Solicitação do Serviço Colaborar"/>
    <m/>
    <n v="7200"/>
    <m/>
    <s v="Itens concluídos"/>
    <m/>
    <m/>
    <x v="1"/>
    <d v="2026-09-10T11:09:00"/>
    <d v="2026-08-31T00:00:00"/>
    <d v="2026-09-10T00:00:00"/>
    <d v="2026-09-10T00:00:00"/>
    <m/>
    <m/>
    <m/>
    <m/>
    <m/>
    <m/>
    <m/>
    <m/>
    <m/>
    <m/>
    <m/>
    <m/>
    <m/>
    <m/>
    <n v="2"/>
    <s v="FALSO"/>
    <n v="0"/>
    <s v=""/>
    <s v=""/>
    <s v=""/>
    <s v=""/>
    <s v=""/>
    <s v=""/>
    <s v=""/>
    <s v=""/>
    <s v=""/>
    <s v=""/>
  </r>
  <r>
    <x v="0"/>
    <s v="SGTB-2613"/>
    <s v="[SGTB] SP 26.3.5;[SGTB] SP 26.3.6"/>
    <s v="[Jornada Secretaria e Gestor de Unidades] Thunderbolts"/>
    <x v="0"/>
    <s v="[SGTB] PI 3/26"/>
    <m/>
    <s v="[INC0816751]Tenho um Erro/Problema com o Sistema - Portal Prisma - Prisma - Usuários do Prisma"/>
    <m/>
    <n v="600"/>
    <m/>
    <s v="Itens concluídos"/>
    <m/>
    <m/>
    <x v="1"/>
    <d v="2026-09-09T20:20:00"/>
    <d v="2026-08-31T00:00:00"/>
    <d v="2026-09-10T00:00:00"/>
    <d v="2026-09-10T00:00:00"/>
    <m/>
    <m/>
    <m/>
    <m/>
    <m/>
    <m/>
    <m/>
    <m/>
    <m/>
    <m/>
    <m/>
    <m/>
    <m/>
    <m/>
    <n v="0.16666666666666666"/>
    <s v="FALSO"/>
    <n v="0"/>
    <s v=""/>
    <s v=""/>
    <s v=""/>
    <s v=""/>
    <s v=""/>
    <s v=""/>
    <s v=""/>
    <s v=""/>
    <s v=""/>
    <s v=""/>
  </r>
  <r>
    <x v="0"/>
    <s v="SGTB-2612"/>
    <s v="[SGTB] SP 26.3.6"/>
    <s v="[Jornada Secretaria e Gestor de Unidades] Thunderbolts"/>
    <x v="0"/>
    <s v="[SGTB] PI 3/26"/>
    <m/>
    <s v="[INC0816705]Tenho um Erro/Problema com o Sistema - Portal Prisma - Prisma - Usuários do Prisma"/>
    <m/>
    <n v="14400"/>
    <m/>
    <s v="Itens concluídos"/>
    <m/>
    <m/>
    <x v="0"/>
    <d v="2026-09-09T18:22:00"/>
    <d v="2026-09-14T00:00:00"/>
    <d v="2026-09-15T00:00:00"/>
    <m/>
    <m/>
    <m/>
    <m/>
    <m/>
    <m/>
    <m/>
    <m/>
    <m/>
    <m/>
    <m/>
    <m/>
    <m/>
    <m/>
    <m/>
    <n v="4"/>
    <s v="FALSO"/>
    <n v="0"/>
    <s v=""/>
    <s v=""/>
    <s v=""/>
    <s v=""/>
    <s v=""/>
    <s v=""/>
    <s v=""/>
    <s v=""/>
    <s v=""/>
    <s v=""/>
  </r>
  <r>
    <x v="1"/>
    <s v="SGTB-2609"/>
    <s v="[SGTB] SP 26.3.6"/>
    <s v="[Jornada Secretaria e Gestor de Unidades] Thunderbolts"/>
    <x v="0"/>
    <s v="[SGTB] PI 3/26"/>
    <m/>
    <s v="[RITM0736644]Solicitar um Serviço de Liberação de Acesso e Reset de Senha - Olimpo"/>
    <m/>
    <n v="3600"/>
    <m/>
    <s v="Itens concluídos"/>
    <m/>
    <m/>
    <x v="1"/>
    <d v="2026-09-09T16:58:00"/>
    <d v="2026-09-14T00:00:00"/>
    <d v="2026-09-14T00:00:00"/>
    <d v="2026-09-14T00:00:00"/>
    <m/>
    <m/>
    <m/>
    <m/>
    <m/>
    <m/>
    <m/>
    <m/>
    <m/>
    <m/>
    <m/>
    <m/>
    <m/>
    <m/>
    <n v="1"/>
    <s v="FALSO"/>
    <n v="0"/>
    <s v=""/>
    <s v=""/>
    <s v=""/>
    <s v=""/>
    <s v=""/>
    <s v=""/>
    <s v=""/>
    <s v=""/>
    <s v=""/>
    <s v=""/>
  </r>
  <r>
    <x v="1"/>
    <s v="SGTB-2608"/>
    <s v="[SGTB] SP 26.3.5;[SGTB] SP 26.3.6"/>
    <s v="[Jornada Secretaria e Gestor de Unidades] Thunderbolts"/>
    <x v="0"/>
    <s v="[SGTB] PI 3/26"/>
    <m/>
    <s v="[RITM0742000]Solicitar Serviço ao Sistema - Olimpo - Ministrada  - Olimpo - Ministrada"/>
    <m/>
    <n v="14400"/>
    <m/>
    <s v="Itens concluídos"/>
    <m/>
    <m/>
    <x v="1"/>
    <d v="2026-09-09T15:56:00"/>
    <d v="2026-08-31T00:00:00"/>
    <d v="2026-09-10T00:00:00"/>
    <d v="2026-09-10T00:00:00"/>
    <m/>
    <m/>
    <m/>
    <m/>
    <m/>
    <m/>
    <m/>
    <m/>
    <m/>
    <m/>
    <m/>
    <m/>
    <m/>
    <m/>
    <n v="4"/>
    <s v="FALSO"/>
    <n v="0"/>
    <s v=""/>
    <s v=""/>
    <s v=""/>
    <s v=""/>
    <s v=""/>
    <s v=""/>
    <s v=""/>
    <s v=""/>
    <s v=""/>
    <s v=""/>
  </r>
  <r>
    <x v="1"/>
    <s v="SGTB-2606"/>
    <s v="[SGTB] SP 26.3.6"/>
    <s v="[Jornada Secretaria e Gestor de Unidades] Thunderbolts"/>
    <x v="0"/>
    <s v="[SGTB] PI 3/26"/>
    <m/>
    <s v="[RITM0741969]Solicitar Serviço ao Sistema - Portal do Professor - Portal do Professor"/>
    <m/>
    <n v="3600"/>
    <m/>
    <s v="Itens concluídos"/>
    <m/>
    <m/>
    <x v="1"/>
    <d v="2026-09-09T13:12:00"/>
    <d v="2026-09-14T00:00:00"/>
    <d v="2026-09-16T00:00:00"/>
    <d v="2026-09-16T00:00:00"/>
    <m/>
    <m/>
    <m/>
    <m/>
    <m/>
    <m/>
    <m/>
    <m/>
    <m/>
    <m/>
    <m/>
    <m/>
    <m/>
    <m/>
    <n v="1"/>
    <s v="FALSO"/>
    <n v="0"/>
    <s v=""/>
    <s v=""/>
    <s v=""/>
    <s v=""/>
    <s v=""/>
    <s v=""/>
    <s v=""/>
    <s v=""/>
    <s v=""/>
    <s v=""/>
  </r>
  <r>
    <x v="0"/>
    <s v="SGTB-2605"/>
    <s v="[SGTB] SP 26.3.5"/>
    <s v="[Jornada Secretaria e Gestor de Unidades] Thunderbolts"/>
    <x v="0"/>
    <s v="[SGTB] PI 3/26"/>
    <m/>
    <s v="[INC0814488]Tenho um Erro/Problema com o Sistema - PDA:Portal do aluno - Graduação - Erro no Ajuste de horário"/>
    <m/>
    <n v="10800"/>
    <m/>
    <s v="Itens concluídos"/>
    <m/>
    <m/>
    <x v="1"/>
    <d v="2026-09-09T12:18:00"/>
    <d v="2026-08-31T00:00:00"/>
    <d v="2026-09-11T00:00:00"/>
    <d v="2026-09-11T00:00:00"/>
    <m/>
    <m/>
    <m/>
    <m/>
    <m/>
    <m/>
    <m/>
    <m/>
    <m/>
    <m/>
    <m/>
    <m/>
    <m/>
    <m/>
    <n v="3"/>
    <s v="FALSO"/>
    <n v="0"/>
    <s v=""/>
    <s v=""/>
    <s v=""/>
    <s v=""/>
    <s v=""/>
    <s v=""/>
    <s v=""/>
    <s v=""/>
    <s v=""/>
    <s v=""/>
  </r>
  <r>
    <x v="0"/>
    <s v="SGTB-2604"/>
    <s v="[SGTB] SP 26.3.5"/>
    <s v="[Jornada Secretaria e Gestor de Unidades] Thunderbolts"/>
    <x v="0"/>
    <s v="[SGTB] PI 3/26"/>
    <m/>
    <s v="[INC0813281]Tenho um Erro/Problema com o Sistema Colaborar - Colaborar - Chat"/>
    <m/>
    <n v="7200"/>
    <m/>
    <s v="Itens concluídos"/>
    <m/>
    <m/>
    <x v="0"/>
    <d v="2026-09-09T11:26:00"/>
    <d v="2026-08-31T00:00:00"/>
    <d v="2026-09-10T00:00:00"/>
    <m/>
    <m/>
    <m/>
    <m/>
    <m/>
    <m/>
    <m/>
    <m/>
    <m/>
    <m/>
    <m/>
    <m/>
    <m/>
    <m/>
    <m/>
    <n v="2"/>
    <s v="FALSO"/>
    <n v="0"/>
    <s v=""/>
    <s v=""/>
    <s v=""/>
    <s v=""/>
    <s v=""/>
    <s v=""/>
    <s v=""/>
    <s v=""/>
    <s v=""/>
    <s v=""/>
  </r>
  <r>
    <x v="0"/>
    <s v="SGTB-2603"/>
    <s v="[SGTB] SP 26.3.5"/>
    <s v="[Jornada Secretaria e Gestor de Unidades] Thunderbolts"/>
    <x v="0"/>
    <s v="[SGTB] PI 3/26"/>
    <m/>
    <s v="[INC0816086]Tenho um Erro/Problema com o PTC - Ingresso - Captação - Backoffice"/>
    <m/>
    <n v="600"/>
    <m/>
    <s v="Itens concluídos"/>
    <m/>
    <m/>
    <x v="0"/>
    <d v="2026-09-09T10:25:00"/>
    <d v="2026-08-31T00:00:00"/>
    <d v="2026-09-09T00:00:00"/>
    <m/>
    <m/>
    <m/>
    <m/>
    <m/>
    <m/>
    <m/>
    <m/>
    <m/>
    <m/>
    <m/>
    <m/>
    <m/>
    <m/>
    <m/>
    <n v="0.16666666666666666"/>
    <s v="FALSO"/>
    <n v="0"/>
    <s v=""/>
    <s v=""/>
    <s v=""/>
    <s v=""/>
    <s v=""/>
    <s v=""/>
    <s v=""/>
    <s v=""/>
    <s v=""/>
    <s v=""/>
  </r>
  <r>
    <x v="0"/>
    <s v="SGTB-2602"/>
    <s v="[SGTB] SP 26.3.5;[SGTB] SP 26.3.6"/>
    <s v="[Jornada Secretaria e Gestor de Unidades] Thunderbolts"/>
    <x v="0"/>
    <s v="[SGTB] PI 3/26"/>
    <m/>
    <s v="[INC0813879]Tenho um Erro/Problema com o Sistema - AVA (LMS) - AVA (LMS)"/>
    <m/>
    <n v="1800"/>
    <m/>
    <s v="Itens concluídos"/>
    <m/>
    <m/>
    <x v="1"/>
    <d v="2026-09-09T10:20:00"/>
    <d v="2026-08-31T00:00:00"/>
    <d v="2026-09-10T00:00:00"/>
    <d v="2026-09-10T00:00:00"/>
    <m/>
    <m/>
    <m/>
    <m/>
    <m/>
    <m/>
    <m/>
    <m/>
    <m/>
    <m/>
    <m/>
    <m/>
    <m/>
    <m/>
    <n v="0.5"/>
    <s v="FALSO"/>
    <n v="0"/>
    <s v=""/>
    <s v=""/>
    <s v=""/>
    <s v=""/>
    <s v=""/>
    <s v=""/>
    <s v=""/>
    <s v=""/>
    <s v=""/>
    <s v=""/>
  </r>
  <r>
    <x v="0"/>
    <s v="SGTB-2601"/>
    <s v="[SGTB] SP 26.3.5"/>
    <s v="[Jornada Secretaria e Gestor de Unidades] Thunderbolts"/>
    <x v="0"/>
    <s v="[SGTB] PI 3/26"/>
    <m/>
    <s v="[INC0804216]Tenho um Erro/Problema com o Sistema - Extranet Contrato - Extranet Contrato"/>
    <m/>
    <m/>
    <m/>
    <s v="Itens concluídos"/>
    <m/>
    <m/>
    <x v="0"/>
    <d v="2026-09-09T10:16:00"/>
    <d v="2026-08-31T00:00:00"/>
    <d v="2026-09-09T00:00:00"/>
    <m/>
    <m/>
    <m/>
    <m/>
    <m/>
    <m/>
    <m/>
    <m/>
    <m/>
    <m/>
    <m/>
    <m/>
    <m/>
    <m/>
    <m/>
    <s v=""/>
    <s v="FALSO"/>
    <n v="0"/>
    <s v=""/>
    <s v=""/>
    <s v=""/>
    <s v=""/>
    <s v=""/>
    <s v=""/>
    <s v=""/>
    <s v=""/>
    <s v=""/>
    <s v=""/>
  </r>
  <r>
    <x v="0"/>
    <s v="SGTB-2600"/>
    <s v="[SGTB] SP 26.3.5;[SGTB] SP 26.3.6"/>
    <s v="[Jornada Secretaria e Gestor de Unidades] Thunderbolts"/>
    <x v="0"/>
    <s v="[SGTB] PI 3/26"/>
    <m/>
    <s v="[INC0816190]Tenho um Erro/Problema com o Sistema - AVA 3.0 - Login Colaborar/AVA 3.0"/>
    <m/>
    <n v="900"/>
    <m/>
    <s v="Itens concluídos"/>
    <m/>
    <m/>
    <x v="1"/>
    <d v="2026-09-09T10:15:00"/>
    <d v="2026-08-31T00:00:00"/>
    <d v="2026-09-10T00:00:00"/>
    <d v="2026-09-10T00:00:00"/>
    <m/>
    <m/>
    <m/>
    <m/>
    <m/>
    <m/>
    <m/>
    <m/>
    <m/>
    <m/>
    <m/>
    <m/>
    <m/>
    <m/>
    <n v="0.25"/>
    <s v="FALSO"/>
    <n v="0"/>
    <s v=""/>
    <s v=""/>
    <s v=""/>
    <s v=""/>
    <s v=""/>
    <s v=""/>
    <s v=""/>
    <s v=""/>
    <s v=""/>
    <s v=""/>
  </r>
  <r>
    <x v="0"/>
    <s v="SGTB-2599"/>
    <s v="[SGTB] SP 26.3.5"/>
    <s v="[Jornada Secretaria e Gestor de Unidades] Thunderbolts"/>
    <x v="0"/>
    <s v="[SGTB] PI 3/26"/>
    <m/>
    <s v="[INC0816251]Tenho um Erro/Problema com o Sistema - AVA Presencial - Moodle (LMS)"/>
    <m/>
    <n v="900"/>
    <m/>
    <s v="Itens concluídos"/>
    <m/>
    <m/>
    <x v="1"/>
    <d v="2026-09-09T10:14:00"/>
    <d v="2026-08-31T00:00:00"/>
    <d v="2026-09-10T00:00:00"/>
    <d v="2026-09-10T00:00:00"/>
    <m/>
    <m/>
    <m/>
    <m/>
    <m/>
    <m/>
    <m/>
    <m/>
    <m/>
    <m/>
    <m/>
    <m/>
    <m/>
    <m/>
    <n v="0.25"/>
    <s v="FALSO"/>
    <n v="0"/>
    <s v=""/>
    <s v=""/>
    <s v=""/>
    <s v=""/>
    <s v=""/>
    <s v=""/>
    <s v=""/>
    <s v=""/>
    <s v=""/>
    <s v=""/>
  </r>
  <r>
    <x v="0"/>
    <s v="SGTB-2597"/>
    <s v="[SGTB] SP 26.3.5"/>
    <s v="[Jornada Secretaria e Gestor de Unidades] Thunderbolts"/>
    <x v="0"/>
    <s v="[SGTB] PI 3/26"/>
    <m/>
    <s v="[INC0816369]Tenho um Erro/Problema com o Sistema - Olimpo - BD - ALUNO Schema"/>
    <m/>
    <n v="1800"/>
    <m/>
    <s v="Itens concluídos"/>
    <m/>
    <m/>
    <x v="1"/>
    <d v="2026-09-09T09:26:00"/>
    <d v="2026-08-31T00:00:00"/>
    <d v="2026-09-10T00:00:00"/>
    <d v="2026-09-10T00:00:00"/>
    <m/>
    <m/>
    <m/>
    <m/>
    <m/>
    <m/>
    <m/>
    <m/>
    <m/>
    <m/>
    <m/>
    <m/>
    <m/>
    <m/>
    <n v="0.5"/>
    <s v="FALSO"/>
    <n v="0"/>
    <s v=""/>
    <s v=""/>
    <s v=""/>
    <s v=""/>
    <s v=""/>
    <s v=""/>
    <s v=""/>
    <s v=""/>
    <s v=""/>
    <s v=""/>
  </r>
  <r>
    <x v="0"/>
    <s v="SGTB-2594"/>
    <s v="[SGTB] SP 26.3.6"/>
    <s v="[Jornada Secretaria e Gestor de Unidades] Thunderbolts"/>
    <x v="0"/>
    <s v="[SGTB] PI 3/26"/>
    <m/>
    <s v="[INC0815993]Tenho um Erro/Problema no Dynamics - Gestão de unidades - Reportar um erro/problema"/>
    <m/>
    <n v="3600"/>
    <m/>
    <s v="Itens concluídos"/>
    <m/>
    <m/>
    <x v="1"/>
    <d v="2026-09-08T15:41:00"/>
    <d v="2026-09-14T00:00:00"/>
    <d v="2026-09-14T00:00:00"/>
    <d v="2026-09-15T00:00:00"/>
    <m/>
    <m/>
    <m/>
    <m/>
    <m/>
    <m/>
    <m/>
    <m/>
    <m/>
    <m/>
    <m/>
    <m/>
    <m/>
    <m/>
    <n v="1"/>
    <s v="FALSO"/>
    <n v="0"/>
    <s v=""/>
    <s v=""/>
    <s v=""/>
    <s v=""/>
    <s v=""/>
    <s v=""/>
    <s v=""/>
    <s v=""/>
    <s v=""/>
    <s v=""/>
  </r>
  <r>
    <x v="0"/>
    <s v="SGTB-2591"/>
    <s v="[SGTB] SP 26.3.6"/>
    <s v="[Jornada Secretaria e Gestor de Unidades] Thunderbolts"/>
    <x v="0"/>
    <s v="[SGTB] PI 3/26"/>
    <m/>
    <s v="[INC0816173]Tenho um Erro/Problema com o Sistema - Portal Prisma - Prisma - Usuários do Prisma"/>
    <m/>
    <n v="25200"/>
    <m/>
    <s v="Itens concluídos"/>
    <m/>
    <m/>
    <x v="1"/>
    <d v="2026-09-08T15:11:00"/>
    <d v="2026-09-14T00:00:00"/>
    <d v="2026-09-09T00:00:00"/>
    <d v="2026-09-15T00:00:00"/>
    <m/>
    <m/>
    <m/>
    <m/>
    <m/>
    <m/>
    <m/>
    <m/>
    <m/>
    <m/>
    <m/>
    <m/>
    <m/>
    <m/>
    <n v="7"/>
    <s v="FALSO"/>
    <n v="0"/>
    <s v=""/>
    <s v=""/>
    <s v=""/>
    <s v=""/>
    <s v=""/>
    <s v=""/>
    <s v=""/>
    <s v=""/>
    <s v=""/>
    <s v=""/>
  </r>
  <r>
    <x v="0"/>
    <s v="SGTB-2590"/>
    <s v="[SGTB] SP 26.3.5;[SGTB] SP 26.3.6"/>
    <s v="[Jornada Secretaria e Gestor de Unidades] Thunderbolts"/>
    <x v="0"/>
    <s v="[SGTB] PI 3/26"/>
    <m/>
    <s v="[INC0811842]Tenho um Erro/Problema com o Sistema Colaborar - Colaborar - Administração de usuários"/>
    <m/>
    <n v="3600"/>
    <m/>
    <s v="Itens concluídos"/>
    <m/>
    <m/>
    <x v="1"/>
    <d v="2026-09-08T13:58:00"/>
    <d v="2026-08-31T00:00:00"/>
    <d v="2026-09-09T00:00:00"/>
    <d v="2026-09-09T00:00:00"/>
    <m/>
    <m/>
    <m/>
    <m/>
    <m/>
    <m/>
    <m/>
    <m/>
    <m/>
    <m/>
    <m/>
    <m/>
    <m/>
    <m/>
    <n v="1"/>
    <s v="FALSO"/>
    <n v="0"/>
    <s v=""/>
    <s v=""/>
    <s v=""/>
    <s v=""/>
    <s v=""/>
    <s v=""/>
    <s v=""/>
    <s v=""/>
    <s v=""/>
    <s v=""/>
  </r>
  <r>
    <x v="0"/>
    <s v="SGTB-2588"/>
    <s v="[SGTB] SP 26.3.5;[SGTB] SP 26.3.6"/>
    <s v="[Jornada Secretaria e Gestor de Unidades] Thunderbolts"/>
    <x v="0"/>
    <s v="[SGTB] PI 3/26"/>
    <m/>
    <s v="[INC0816019]Tenho um Erro/Problema com o Sistema - Portal Prisma - Prisma - Usuários do Prisma"/>
    <m/>
    <n v="600"/>
    <m/>
    <s v="Itens concluídos"/>
    <m/>
    <m/>
    <x v="1"/>
    <d v="2026-09-08T11:33:00"/>
    <d v="2026-08-31T00:00:00"/>
    <d v="2026-09-08T00:00:00"/>
    <d v="2026-09-10T00:00:00"/>
    <m/>
    <m/>
    <m/>
    <m/>
    <m/>
    <m/>
    <m/>
    <m/>
    <m/>
    <m/>
    <m/>
    <m/>
    <m/>
    <m/>
    <n v="0.16666666666666666"/>
    <s v="FALSO"/>
    <n v="0"/>
    <s v=""/>
    <s v=""/>
    <s v=""/>
    <s v=""/>
    <s v=""/>
    <s v=""/>
    <s v=""/>
    <s v=""/>
    <s v=""/>
    <s v=""/>
  </r>
  <r>
    <x v="0"/>
    <s v="SGTB-2587"/>
    <s v="[SGTB] SP 26.3.5;[SGTB] SP 26.3.6"/>
    <s v="[Jornada Secretaria e Gestor de Unidades] Thunderbolts"/>
    <x v="0"/>
    <s v="[SGTB] PI 3/26"/>
    <m/>
    <s v="[INC0815972]Tenho um Erro/Problema com o Sistema - Ajuste de Horário - Ajuste de Horário"/>
    <m/>
    <n v="10800"/>
    <m/>
    <s v="Itens concluídos"/>
    <m/>
    <m/>
    <x v="1"/>
    <d v="2026-09-08T10:26:00"/>
    <d v="2026-08-31T00:00:00"/>
    <d v="2026-09-10T00:00:00"/>
    <d v="2026-09-11T00:00:00"/>
    <m/>
    <m/>
    <m/>
    <m/>
    <m/>
    <m/>
    <m/>
    <m/>
    <m/>
    <m/>
    <m/>
    <m/>
    <m/>
    <m/>
    <n v="3"/>
    <s v="FALSO"/>
    <n v="0"/>
    <s v=""/>
    <s v=""/>
    <s v=""/>
    <s v=""/>
    <s v=""/>
    <s v=""/>
    <s v=""/>
    <s v=""/>
    <s v=""/>
    <s v=""/>
  </r>
  <r>
    <x v="0"/>
    <s v="SGTB-2586"/>
    <s v="[SGTB] SP 26.3.5;[SGTB] SP 26.3.6"/>
    <s v="[Jornada Secretaria e Gestor de Unidades] Thunderbolts"/>
    <x v="0"/>
    <s v="[SGTB] PI 3/26"/>
    <m/>
    <s v="[INC0812962]Tenho um Erro/Problema com o Sistema - AVA Presencial/Moodle - Acesso ao AVA/Disciplina"/>
    <m/>
    <n v="3600"/>
    <m/>
    <s v="Itens concluídos"/>
    <m/>
    <m/>
    <x v="1"/>
    <d v="2026-09-08T10:25:00"/>
    <d v="2026-08-31T00:00:00"/>
    <d v="2026-09-10T00:00:00"/>
    <d v="2026-09-10T00:00:00"/>
    <m/>
    <m/>
    <m/>
    <m/>
    <m/>
    <m/>
    <m/>
    <m/>
    <m/>
    <m/>
    <m/>
    <m/>
    <m/>
    <m/>
    <n v="1"/>
    <s v="FALSO"/>
    <n v="0"/>
    <s v=""/>
    <s v=""/>
    <s v=""/>
    <s v=""/>
    <s v=""/>
    <s v=""/>
    <s v=""/>
    <s v=""/>
    <s v=""/>
    <s v=""/>
  </r>
  <r>
    <x v="1"/>
    <s v="SGTB-2584"/>
    <s v="[SGTB] SP 26.3.5;[SGTB] SP 26.3.6"/>
    <s v="[Jornada Secretaria e Gestor de Unidades] Thunderbolts"/>
    <x v="0"/>
    <s v="[SGTB] PI 3/26"/>
    <m/>
    <s v="[RITM0741170]Solicitar Serviço ao Sistema - Portal do Professor - Portal do Professor"/>
    <m/>
    <n v="7200"/>
    <m/>
    <s v="Itens concluídos"/>
    <m/>
    <m/>
    <x v="1"/>
    <d v="2026-09-04T19:36:00"/>
    <d v="2026-08-31T00:00:00"/>
    <d v="2026-09-08T00:00:00"/>
    <d v="2026-09-08T00:00:00"/>
    <m/>
    <m/>
    <m/>
    <m/>
    <m/>
    <m/>
    <m/>
    <m/>
    <m/>
    <m/>
    <m/>
    <m/>
    <m/>
    <m/>
    <n v="2"/>
    <s v="FALSO"/>
    <n v="0"/>
    <s v=""/>
    <s v=""/>
    <s v=""/>
    <s v=""/>
    <s v=""/>
    <s v=""/>
    <s v=""/>
    <s v=""/>
    <s v=""/>
    <s v=""/>
  </r>
  <r>
    <x v="0"/>
    <s v="SGTB-2581"/>
    <s v="[SGTB] SP 26.3.5"/>
    <s v="[Jornada Secretaria e Gestor de Unidades] Thunderbolts"/>
    <x v="0"/>
    <s v="[SGTB] PI 3/26"/>
    <m/>
    <s v="[INC0815220]Tenho um Erro/Problema com o PTC - Ingresso - Captação - Área do Candidato"/>
    <m/>
    <m/>
    <m/>
    <s v="Itens concluídos"/>
    <m/>
    <m/>
    <x v="0"/>
    <d v="2026-09-04T11:43:00"/>
    <d v="2026-08-31T00:00:00"/>
    <d v="2026-09-04T00:00:00"/>
    <m/>
    <m/>
    <m/>
    <m/>
    <m/>
    <m/>
    <m/>
    <m/>
    <m/>
    <m/>
    <m/>
    <m/>
    <m/>
    <m/>
    <m/>
    <s v=""/>
    <s v="FALSO"/>
    <n v="0"/>
    <s v=""/>
    <s v=""/>
    <s v=""/>
    <s v=""/>
    <s v=""/>
    <s v=""/>
    <s v=""/>
    <s v=""/>
    <s v=""/>
    <s v=""/>
  </r>
  <r>
    <x v="0"/>
    <s v="SGTB-2580"/>
    <s v="[SGTB] SP 26.3.5;[SGTB] SP 26.3.6"/>
    <s v="[Jornada Secretaria e Gestor de Unidades] Thunderbolts"/>
    <x v="0"/>
    <s v="[SGTB] PI 3/26"/>
    <m/>
    <s v="[INC0815329]Tenho um Erro/Problema com o Sistema - Extranet - Relatorios"/>
    <m/>
    <m/>
    <m/>
    <s v="Itens concluídos"/>
    <m/>
    <m/>
    <x v="1"/>
    <d v="2026-09-04T10:09:00"/>
    <d v="2026-08-31T00:00:00"/>
    <d v="2026-09-08T00:00:00"/>
    <d v="2026-09-08T00:00:00"/>
    <m/>
    <m/>
    <m/>
    <m/>
    <m/>
    <m/>
    <m/>
    <m/>
    <m/>
    <m/>
    <m/>
    <m/>
    <m/>
    <m/>
    <s v=""/>
    <s v="FALSO"/>
    <n v="0"/>
    <s v=""/>
    <s v=""/>
    <s v=""/>
    <s v=""/>
    <s v=""/>
    <s v=""/>
    <s v=""/>
    <s v=""/>
    <s v=""/>
    <s v=""/>
  </r>
  <r>
    <x v="0"/>
    <s v="SGTB-2574"/>
    <s v="[SGTB] SP 26.3.5"/>
    <s v="[Jornada Secretaria e Gestor de Unidades] Thunderbolts"/>
    <x v="0"/>
    <s v="[SGTB] PI 3/26"/>
    <m/>
    <s v="[INC0815172]Tenho um Erro/Problema com o Sistema - Prisma - Unidades dos Polos"/>
    <m/>
    <m/>
    <m/>
    <s v="Itens concluídos"/>
    <m/>
    <m/>
    <x v="1"/>
    <d v="2026-09-03T17:20:00"/>
    <d v="2026-08-31T00:00:00"/>
    <d v="2026-09-04T00:00:00"/>
    <d v="2026-09-04T00:00:00"/>
    <m/>
    <m/>
    <m/>
    <m/>
    <m/>
    <m/>
    <m/>
    <m/>
    <m/>
    <m/>
    <m/>
    <m/>
    <m/>
    <m/>
    <s v=""/>
    <s v="FALSO"/>
    <n v="0"/>
    <s v=""/>
    <s v=""/>
    <s v=""/>
    <s v=""/>
    <s v=""/>
    <s v=""/>
    <s v=""/>
    <s v=""/>
    <s v=""/>
    <s v=""/>
  </r>
  <r>
    <x v="0"/>
    <s v="SGTB-2572"/>
    <s v="[SGTB] SP 26.3.5"/>
    <s v="[Jornada Secretaria e Gestor de Unidades] Thunderbolts"/>
    <x v="0"/>
    <s v="[SGTB] PI 3/26"/>
    <m/>
    <s v="[INC0815077]Tenho um Erro/Problema com o Sistema Colaborar - Colaborar - Docs Solicitação (Polo)"/>
    <m/>
    <n v="600"/>
    <m/>
    <s v="Itens concluídos"/>
    <m/>
    <m/>
    <x v="0"/>
    <d v="2026-09-03T16:25:00"/>
    <d v="2026-08-31T00:00:00"/>
    <d v="2026-09-03T00:00:00"/>
    <m/>
    <m/>
    <m/>
    <m/>
    <m/>
    <m/>
    <m/>
    <m/>
    <m/>
    <m/>
    <m/>
    <m/>
    <m/>
    <m/>
    <m/>
    <n v="0.16666666666666666"/>
    <s v="FALSO"/>
    <n v="0"/>
    <s v=""/>
    <s v=""/>
    <s v=""/>
    <s v=""/>
    <s v=""/>
    <s v=""/>
    <s v=""/>
    <s v=""/>
    <s v=""/>
    <s v=""/>
  </r>
  <r>
    <x v="0"/>
    <s v="SGTB-2571"/>
    <s v="[SGTB] SP 26.3.5"/>
    <s v="[Jornada Secretaria e Gestor de Unidades] Thunderbolts"/>
    <x v="0"/>
    <s v="[SGTB] PI 3/26"/>
    <m/>
    <s v="[INC0815039]Tenho um Erro/Problema com o Sistema - Prisma - Usuários do Prisma"/>
    <m/>
    <n v="600"/>
    <m/>
    <s v="Itens concluídos"/>
    <m/>
    <m/>
    <x v="0"/>
    <d v="2026-09-03T14:23:00"/>
    <d v="2026-08-31T00:00:00"/>
    <d v="2026-09-03T00:00:00"/>
    <m/>
    <m/>
    <m/>
    <m/>
    <m/>
    <m/>
    <m/>
    <m/>
    <m/>
    <m/>
    <m/>
    <m/>
    <m/>
    <m/>
    <m/>
    <n v="0.16666666666666666"/>
    <s v="FALSO"/>
    <n v="0"/>
    <s v=""/>
    <s v=""/>
    <s v=""/>
    <s v=""/>
    <s v=""/>
    <s v=""/>
    <s v=""/>
    <s v=""/>
    <s v=""/>
    <s v=""/>
  </r>
  <r>
    <x v="0"/>
    <s v="SGTB-2569"/>
    <s v="[SGTB] SP 26.3.5"/>
    <s v="[Jornada Secretaria e Gestor de Unidades] Thunderbolts"/>
    <x v="0"/>
    <s v="[SGTB] PI 3/26"/>
    <m/>
    <s v="[INC0814825]Tenho um Erro/Problema com o Sistema - Portal Prisma - Prisma - Portal Prisma (PortalUnificado)"/>
    <m/>
    <n v="600"/>
    <m/>
    <s v="Itens concluídos"/>
    <m/>
    <m/>
    <x v="1"/>
    <d v="2026-09-03T10:24:00"/>
    <d v="2026-08-31T00:00:00"/>
    <d v="2026-09-03T00:00:00"/>
    <d v="2026-09-03T00:00:00"/>
    <m/>
    <m/>
    <m/>
    <m/>
    <m/>
    <m/>
    <m/>
    <m/>
    <m/>
    <m/>
    <m/>
    <m/>
    <m/>
    <m/>
    <n v="0.16666666666666666"/>
    <s v="FALSO"/>
    <n v="0"/>
    <s v=""/>
    <s v=""/>
    <s v=""/>
    <s v=""/>
    <s v=""/>
    <s v=""/>
    <s v=""/>
    <s v=""/>
    <s v=""/>
    <s v=""/>
  </r>
  <r>
    <x v="1"/>
    <s v="SGTB-2568"/>
    <s v="[SGTB] SP 26.3.5;[SGTB] SP 26.3.6"/>
    <s v="[Jornada Secretaria e Gestor de Unidades] Thunderbolts"/>
    <x v="0"/>
    <s v="[SGTB] PI 3/26"/>
    <m/>
    <s v="[RITM0740428]Solicitar um serviço para o Sistema Colaborar - Administrativo (DGA) - Comunicação - Banner e mensagens Campanhas"/>
    <m/>
    <n v="14400"/>
    <m/>
    <s v="Itens concluídos"/>
    <m/>
    <m/>
    <x v="1"/>
    <d v="2026-09-03T09:31:00"/>
    <d v="2026-08-31T00:00:00"/>
    <d v="2026-09-08T00:00:00"/>
    <d v="2026-09-08T00:00:00"/>
    <m/>
    <m/>
    <m/>
    <m/>
    <m/>
    <m/>
    <m/>
    <m/>
    <m/>
    <m/>
    <m/>
    <m/>
    <m/>
    <m/>
    <n v="4"/>
    <s v="FALSO"/>
    <n v="0"/>
    <s v=""/>
    <s v=""/>
    <s v=""/>
    <s v=""/>
    <s v=""/>
    <s v=""/>
    <s v=""/>
    <s v=""/>
    <s v=""/>
    <s v=""/>
  </r>
  <r>
    <x v="0"/>
    <s v="SGTB-2566"/>
    <s v="[SGTB] SP 26.3.5"/>
    <s v="[Jornada Secretaria e Gestor de Unidades] Thunderbolts"/>
    <x v="0"/>
    <s v="[SGTB] PI 3/26"/>
    <m/>
    <s v="[INC0814606]Tenho um Erro/Problema com o Sistema Colaborar - Colaborar - Solicitação de Documentos"/>
    <m/>
    <n v="600"/>
    <m/>
    <s v="Itens concluídos"/>
    <m/>
    <m/>
    <x v="0"/>
    <d v="2026-09-03T08:23:00"/>
    <d v="2026-08-31T00:00:00"/>
    <d v="2026-09-03T00:00:00"/>
    <m/>
    <m/>
    <m/>
    <m/>
    <m/>
    <m/>
    <m/>
    <m/>
    <m/>
    <m/>
    <m/>
    <m/>
    <m/>
    <m/>
    <m/>
    <n v="0.16666666666666666"/>
    <s v="FALSO"/>
    <n v="0"/>
    <s v=""/>
    <s v=""/>
    <s v=""/>
    <s v=""/>
    <s v=""/>
    <s v=""/>
    <s v=""/>
    <s v=""/>
    <s v=""/>
    <s v=""/>
  </r>
  <r>
    <x v="0"/>
    <s v="SGTB-2563"/>
    <s v="[SGTB] SP 26.3.5"/>
    <s v="[Jornada Secretaria e Gestor de Unidades] Thunderbolts"/>
    <x v="0"/>
    <s v="[SGTB] PI 3/26"/>
    <m/>
    <s v="[INC0813676]Tenho um Erro/Problema com o Sistema - Sistema U - Diploma e Colação"/>
    <m/>
    <n v="3600"/>
    <m/>
    <s v="Itens concluídos"/>
    <m/>
    <m/>
    <x v="1"/>
    <d v="2026-09-02T18:26:00"/>
    <d v="2026-08-31T00:00:00"/>
    <d v="2026-09-02T00:00:00"/>
    <d v="2026-09-02T00:00:00"/>
    <m/>
    <m/>
    <m/>
    <m/>
    <m/>
    <m/>
    <m/>
    <m/>
    <m/>
    <m/>
    <m/>
    <m/>
    <m/>
    <m/>
    <n v="1"/>
    <s v="FALSO"/>
    <n v="0"/>
    <s v=""/>
    <s v=""/>
    <s v=""/>
    <s v=""/>
    <s v=""/>
    <s v=""/>
    <s v=""/>
    <s v=""/>
    <s v=""/>
    <s v=""/>
  </r>
  <r>
    <x v="0"/>
    <s v="SGTB-2559"/>
    <s v="[SGTB] SP 26.3.5;[SGTB] SP 26.3.6"/>
    <s v="[Jornada Secretaria e Gestor de Unidades] Thunderbolts"/>
    <x v="0"/>
    <s v="[SGTB] PI 3/26"/>
    <m/>
    <s v="[INC0814570]Tenho um Erro/Problema com o Sistema - Portal do Professor - Portal do Professor"/>
    <m/>
    <n v="28800"/>
    <m/>
    <s v="Itens concluídos"/>
    <m/>
    <m/>
    <x v="1"/>
    <d v="2026-09-02T17:37:00"/>
    <d v="2026-08-31T00:00:00"/>
    <d v="2026-09-03T00:00:00"/>
    <d v="2026-09-04T00:00:00"/>
    <m/>
    <m/>
    <m/>
    <m/>
    <m/>
    <m/>
    <m/>
    <m/>
    <m/>
    <m/>
    <m/>
    <m/>
    <m/>
    <m/>
    <n v="8"/>
    <s v="FALSO"/>
    <n v="0"/>
    <s v=""/>
    <s v=""/>
    <s v=""/>
    <s v=""/>
    <s v=""/>
    <s v=""/>
    <s v=""/>
    <s v=""/>
    <s v=""/>
    <s v=""/>
  </r>
  <r>
    <x v="0"/>
    <s v="SGTB-2558"/>
    <s v="[SGTB] SP 26.3.5"/>
    <s v="[Jornada Secretaria e Gestor de Unidades] Thunderbolts"/>
    <x v="0"/>
    <s v="[SGTB] PI 3/26"/>
    <m/>
    <s v="[INC0813788]Tenho um Erro/Problema com o Sistema - RAID - RAID"/>
    <m/>
    <m/>
    <m/>
    <s v="Itens concluídos"/>
    <m/>
    <m/>
    <x v="0"/>
    <d v="2026-09-02T16:59:00"/>
    <d v="2026-08-31T00:00:00"/>
    <d v="2026-09-02T00:00:00"/>
    <m/>
    <m/>
    <m/>
    <m/>
    <m/>
    <m/>
    <m/>
    <m/>
    <m/>
    <m/>
    <m/>
    <m/>
    <m/>
    <m/>
    <m/>
    <s v=""/>
    <s v="FALSO"/>
    <n v="0"/>
    <s v=""/>
    <s v=""/>
    <s v=""/>
    <s v=""/>
    <s v=""/>
    <s v=""/>
    <s v=""/>
    <s v=""/>
    <s v=""/>
    <s v=""/>
  </r>
  <r>
    <x v="0"/>
    <s v="SGTB-2557"/>
    <s v="[SGTB] SP 26.3.5"/>
    <s v="[Jornada Secretaria e Gestor de Unidades] Thunderbolts"/>
    <x v="0"/>
    <s v="[SGTB] PI 3/26"/>
    <m/>
    <s v="[INC0814320]Tenho um Erro/Problema com o Sistema - Extranet - Relatorios"/>
    <m/>
    <n v="600"/>
    <m/>
    <s v="Itens concluídos"/>
    <m/>
    <m/>
    <x v="0"/>
    <d v="2026-09-02T16:28:00"/>
    <d v="2026-08-31T00:00:00"/>
    <d v="2026-09-03T00:00:00"/>
    <m/>
    <m/>
    <m/>
    <m/>
    <m/>
    <m/>
    <m/>
    <m/>
    <m/>
    <m/>
    <m/>
    <m/>
    <m/>
    <m/>
    <m/>
    <n v="0.16666666666666666"/>
    <s v="FALSO"/>
    <n v="0"/>
    <s v=""/>
    <s v=""/>
    <s v=""/>
    <s v=""/>
    <s v=""/>
    <s v=""/>
    <s v=""/>
    <s v=""/>
    <s v=""/>
    <s v=""/>
  </r>
  <r>
    <x v="0"/>
    <s v="SGTB-2550"/>
    <s v="[SGTB] SP 26.3.5"/>
    <s v="[Jornada Secretaria e Gestor de Unidades] Thunderbolts"/>
    <x v="0"/>
    <s v="[SGTB] PI 3/26"/>
    <m/>
    <s v="[INC0814322]Tenho um Erro/Problema com o Sistema - Olimpo - Pré Matrícula"/>
    <m/>
    <n v="7200"/>
    <m/>
    <s v="Itens concluídos"/>
    <m/>
    <m/>
    <x v="1"/>
    <d v="2026-09-02T13:43:00"/>
    <d v="2026-08-31T00:00:00"/>
    <d v="2026-09-02T00:00:00"/>
    <d v="2026-09-02T00:00:00"/>
    <m/>
    <m/>
    <m/>
    <m/>
    <m/>
    <m/>
    <m/>
    <m/>
    <m/>
    <m/>
    <m/>
    <m/>
    <m/>
    <m/>
    <n v="2"/>
    <s v="FALSO"/>
    <n v="0"/>
    <s v=""/>
    <s v=""/>
    <s v=""/>
    <s v=""/>
    <s v=""/>
    <s v=""/>
    <s v=""/>
    <s v=""/>
    <s v=""/>
    <s v=""/>
  </r>
  <r>
    <x v="0"/>
    <s v="SGTB-2549"/>
    <s v="[SGTB] SP 26.3.5"/>
    <s v="[Jornada Secretaria e Gestor de Unidades] Thunderbolts"/>
    <x v="0"/>
    <s v="[SGTB] PI 3/26"/>
    <m/>
    <s v="[INC0814269]Tenho um Erro/Problema com o Sistema - Ajuste de Horário - Ajuste de Horário"/>
    <m/>
    <n v="14400"/>
    <m/>
    <s v="Itens concluídos"/>
    <m/>
    <m/>
    <x v="1"/>
    <d v="2026-09-02T11:10:00"/>
    <d v="2026-08-31T00:00:00"/>
    <d v="2026-09-02T00:00:00"/>
    <d v="2026-09-02T00:00:00"/>
    <m/>
    <m/>
    <m/>
    <m/>
    <m/>
    <m/>
    <m/>
    <m/>
    <m/>
    <m/>
    <m/>
    <m/>
    <m/>
    <m/>
    <n v="4"/>
    <s v="FALSO"/>
    <n v="0"/>
    <s v=""/>
    <s v=""/>
    <s v=""/>
    <s v=""/>
    <s v=""/>
    <s v=""/>
    <s v=""/>
    <s v=""/>
    <s v=""/>
    <s v=""/>
  </r>
  <r>
    <x v="0"/>
    <s v="SGTB-2541"/>
    <s v="[SGTB] SP 26.3.5"/>
    <s v="[Jornada Secretaria e Gestor de Unidades] Thunderbolts"/>
    <x v="0"/>
    <s v="[SGTB] PI 3/26"/>
    <m/>
    <s v="[INC0813867]Tenho um Erro/Problema com o Sistema Colaborar - Administrativo (DGA) - Operação Secretaria EAD: Ofertas - Histórico - Notas e Frequências - Diploma - Colação -"/>
    <m/>
    <n v="25200"/>
    <m/>
    <s v="Itens concluídos"/>
    <m/>
    <m/>
    <x v="1"/>
    <d v="2026-09-01T14:58:00"/>
    <d v="2026-08-31T00:00:00"/>
    <d v="2026-09-03T00:00:00"/>
    <d v="2026-09-03T00:00:00"/>
    <m/>
    <m/>
    <m/>
    <m/>
    <m/>
    <m/>
    <m/>
    <m/>
    <m/>
    <m/>
    <m/>
    <m/>
    <m/>
    <m/>
    <n v="7"/>
    <s v="FALSO"/>
    <n v="0"/>
    <s v=""/>
    <s v=""/>
    <s v=""/>
    <s v=""/>
    <s v=""/>
    <s v=""/>
    <s v=""/>
    <s v=""/>
    <s v=""/>
    <s v=""/>
  </r>
  <r>
    <x v="1"/>
    <s v="SGTB-2539"/>
    <s v="[SGTB] SP 26.3.5"/>
    <s v="[Jornada Secretaria e Gestor de Unidades] Thunderbolts"/>
    <x v="0"/>
    <s v="[SGTB] PI 3/26"/>
    <m/>
    <s v="[RITM0739434]Solicitar Serviço ao Sistema - Prisma - Licenças Dynamics"/>
    <m/>
    <n v="900"/>
    <m/>
    <s v="Itens concluídos"/>
    <m/>
    <m/>
    <x v="1"/>
    <d v="2026-09-01T12:33:00"/>
    <d v="2026-08-31T00:00:00"/>
    <d v="2026-09-02T00:00:00"/>
    <d v="2026-09-02T00:00:00"/>
    <m/>
    <m/>
    <m/>
    <m/>
    <m/>
    <m/>
    <m/>
    <m/>
    <m/>
    <m/>
    <m/>
    <m/>
    <m/>
    <m/>
    <n v="0.25"/>
    <s v="FALSO"/>
    <n v="0"/>
    <s v=""/>
    <s v=""/>
    <s v=""/>
    <s v=""/>
    <s v=""/>
    <s v=""/>
    <s v=""/>
    <s v=""/>
    <s v=""/>
    <s v=""/>
  </r>
  <r>
    <x v="1"/>
    <s v="SGTB-2538"/>
    <s v="[SGTB] SP 26.3.6"/>
    <s v="[Jornada Secretaria e Gestor de Unidades] Thunderbolts"/>
    <x v="0"/>
    <s v="[SGTB] PI 3/26"/>
    <m/>
    <s v="[RITM0739425]Solicitar Serviço ao Sistema - Prisma - Licenças Dynamics"/>
    <m/>
    <n v="900"/>
    <m/>
    <s v="Itens concluídos"/>
    <m/>
    <m/>
    <x v="1"/>
    <d v="2026-09-01T12:33:00"/>
    <d v="2026-09-14T00:00:00"/>
    <d v="2026-09-14T00:00:00"/>
    <d v="2026-09-14T00:00:00"/>
    <m/>
    <m/>
    <m/>
    <m/>
    <m/>
    <m/>
    <m/>
    <m/>
    <m/>
    <m/>
    <m/>
    <m/>
    <m/>
    <m/>
    <n v="0.25"/>
    <s v="FALSO"/>
    <n v="0"/>
    <s v=""/>
    <s v=""/>
    <s v=""/>
    <s v=""/>
    <s v=""/>
    <s v=""/>
    <s v=""/>
    <s v=""/>
    <s v=""/>
    <s v=""/>
  </r>
  <r>
    <x v="0"/>
    <s v="SGTB-2537"/>
    <s v="[SGTB] SP 26.3.5"/>
    <s v="[Jornada Secretaria e Gestor de Unidades] Thunderbolts"/>
    <x v="0"/>
    <s v="[SGTB] PI 3/26"/>
    <m/>
    <s v="[INC0813679]Tenho um Erro/Problema com o PTC - Dynamics Athenas - Ocorrências"/>
    <m/>
    <n v="1800"/>
    <m/>
    <s v="Itens concluídos"/>
    <m/>
    <m/>
    <x v="1"/>
    <d v="2026-09-01T12:19:00"/>
    <d v="2026-08-31T00:00:00"/>
    <d v="2026-09-03T00:00:00"/>
    <d v="2026-09-03T00:00:00"/>
    <m/>
    <m/>
    <m/>
    <m/>
    <m/>
    <m/>
    <m/>
    <m/>
    <m/>
    <m/>
    <m/>
    <m/>
    <m/>
    <m/>
    <n v="0.5"/>
    <s v="FALSO"/>
    <n v="0"/>
    <s v=""/>
    <s v=""/>
    <s v=""/>
    <s v=""/>
    <s v=""/>
    <s v=""/>
    <s v=""/>
    <s v=""/>
    <s v=""/>
    <s v=""/>
  </r>
  <r>
    <x v="0"/>
    <s v="SGTB-2536"/>
    <s v="[SGTB] SP 26.3.5"/>
    <s v="[Jornada Secretaria e Gestor de Unidades] Thunderbolts"/>
    <x v="0"/>
    <s v="[SGTB] PI 3/26"/>
    <m/>
    <s v="[INC0813696]Tenho um Erro/Problema com o Sistema - Olimpo - (Olimpo) Fechamento Contábil"/>
    <m/>
    <m/>
    <m/>
    <s v="Itens concluídos"/>
    <m/>
    <m/>
    <x v="0"/>
    <d v="2026-09-01T11:40:00"/>
    <d v="2026-08-31T00:00:00"/>
    <d v="2026-09-02T00:00:00"/>
    <m/>
    <m/>
    <m/>
    <m/>
    <m/>
    <m/>
    <m/>
    <m/>
    <m/>
    <m/>
    <m/>
    <m/>
    <m/>
    <m/>
    <m/>
    <s v=""/>
    <s v="FALSO"/>
    <n v="0"/>
    <s v=""/>
    <s v=""/>
    <s v=""/>
    <s v=""/>
    <s v=""/>
    <s v=""/>
    <s v=""/>
    <s v=""/>
    <s v=""/>
    <s v=""/>
  </r>
  <r>
    <x v="0"/>
    <s v="SGTB-2535"/>
    <s v="[SGTB] SP 26.3.5"/>
    <s v="[Jornada Secretaria e Gestor de Unidades] Thunderbolts"/>
    <x v="0"/>
    <s v="[SGTB] PI 3/26"/>
    <m/>
    <s v="[INC0813780]Tenho um Erro/Problema com o Sistema - Portal Prisma - Prisma - Usuários do Prisma"/>
    <m/>
    <n v="7200"/>
    <m/>
    <s v="Itens concluídos"/>
    <m/>
    <m/>
    <x v="1"/>
    <d v="2026-09-01T11:27:00"/>
    <d v="2026-08-31T00:00:00"/>
    <d v="2026-09-02T00:00:00"/>
    <d v="2026-09-02T00:00:00"/>
    <m/>
    <m/>
    <m/>
    <m/>
    <m/>
    <m/>
    <m/>
    <m/>
    <m/>
    <m/>
    <m/>
    <m/>
    <m/>
    <m/>
    <n v="2"/>
    <s v="FALSO"/>
    <n v="0"/>
    <s v=""/>
    <s v=""/>
    <s v=""/>
    <s v=""/>
    <s v=""/>
    <s v=""/>
    <s v=""/>
    <s v=""/>
    <s v=""/>
    <s v=""/>
  </r>
  <r>
    <x v="0"/>
    <s v="SGTB-2524"/>
    <s v="[SGTB] SP 26.3.5"/>
    <s v="[Jornada Secretaria e Gestor de Unidades] Thunderbolts"/>
    <x v="0"/>
    <s v="[SGTB] PI 3/26"/>
    <m/>
    <s v="[INC0813722]Tenho um Erro/Problema com o Sistema - Prisma - Usuários do Prisma"/>
    <m/>
    <n v="600"/>
    <m/>
    <s v="Itens concluídos"/>
    <m/>
    <m/>
    <x v="0"/>
    <d v="2026-09-01T10:07:00"/>
    <d v="2026-08-31T00:00:00"/>
    <d v="2026-09-04T00:00:00"/>
    <m/>
    <m/>
    <m/>
    <m/>
    <m/>
    <m/>
    <m/>
    <m/>
    <m/>
    <m/>
    <m/>
    <m/>
    <m/>
    <m/>
    <m/>
    <n v="0.16666666666666666"/>
    <s v="FALSO"/>
    <n v="0"/>
    <s v=""/>
    <s v=""/>
    <s v=""/>
    <s v=""/>
    <s v=""/>
    <s v=""/>
    <s v=""/>
    <s v=""/>
    <s v=""/>
    <s v=""/>
  </r>
  <r>
    <x v="1"/>
    <s v="SGTB-2523"/>
    <s v="[SGTB] SP 26.3.5"/>
    <s v="[Jornada Secretaria e Gestor de Unidades] Thunderbolts"/>
    <x v="0"/>
    <s v="[SGTB] PI 3/26"/>
    <m/>
    <s v="[RITM0735478]Solicitar Serviço ao Sistema - Prisma - Licenças Dynamics"/>
    <m/>
    <n v="900"/>
    <m/>
    <s v="Itens concluídos"/>
    <m/>
    <m/>
    <x v="1"/>
    <d v="2026-09-01T08:46:00"/>
    <d v="2026-08-31T00:00:00"/>
    <d v="2026-09-02T00:00:00"/>
    <d v="2026-09-02T00:00:00"/>
    <m/>
    <m/>
    <m/>
    <m/>
    <m/>
    <m/>
    <m/>
    <m/>
    <m/>
    <m/>
    <m/>
    <m/>
    <m/>
    <m/>
    <n v="0.25"/>
    <s v="FALSO"/>
    <n v="0"/>
    <s v=""/>
    <s v=""/>
    <s v=""/>
    <s v=""/>
    <s v=""/>
    <s v=""/>
    <s v=""/>
    <s v=""/>
    <s v=""/>
    <s v=""/>
  </r>
  <r>
    <x v="4"/>
    <s v="SGTB-2512"/>
    <s v="[SGTB] SP 26.3.5"/>
    <s v="[Jornada Secretaria e Gestor de Unidades] Thunderbolts"/>
    <x v="1"/>
    <s v="[SGTB] PI 3/26"/>
    <n v="3"/>
    <s v="[MFA- COLABORAR] [FRONT-END] Ajuste da listagem de Sistemas Usuários Terceiros"/>
    <n v="3"/>
    <n v="57600"/>
    <m/>
    <s v="Itens concluídos"/>
    <s v="SGTB-2421"/>
    <m/>
    <x v="1"/>
    <d v="2026-08-31T17:59:00"/>
    <d v="2026-08-31T00:00:00"/>
    <d v="2026-09-09T00:00:00"/>
    <d v="2026-09-10T00:00:00"/>
    <d v="2026-09-10T00:00:00"/>
    <d v="2026-09-10T00:00:00"/>
    <d v="2026-09-10T00:00:00"/>
    <d v="2026-09-22T00:00:00"/>
    <m/>
    <n v="1"/>
    <n v="1"/>
    <n v="8"/>
    <n v="8"/>
    <m/>
    <m/>
    <m/>
    <m/>
    <m/>
    <n v="16"/>
    <s v="FALSO"/>
    <n v="0"/>
    <n v="1"/>
    <s v=""/>
    <n v="1"/>
    <b v="1"/>
    <n v="1"/>
    <b v="1"/>
    <n v="8"/>
    <b v="1"/>
    <n v="16"/>
    <b v="0"/>
  </r>
  <r>
    <x v="4"/>
    <s v="SGTB-2495"/>
    <s v="[SGTB] SP 26.3.5"/>
    <s v="[Jornada Secretaria e Gestor de Unidades] Thunderbolts"/>
    <x v="1"/>
    <s v="[SGTB] PI 3/26"/>
    <n v="3"/>
    <s v="[MFA- COLABORAR] [FRONT-END]  Regras e Integrações - Reset e Recuperação de Senha"/>
    <n v="3"/>
    <n v="68400"/>
    <m/>
    <s v="Itens concluídos"/>
    <s v="SGTB-2421"/>
    <m/>
    <x v="1"/>
    <d v="2026-08-31T17:28:00"/>
    <d v="2026-08-31T00:00:00"/>
    <d v="2026-09-08T00:00:00"/>
    <d v="2026-09-10T00:00:00"/>
    <d v="2026-09-10T00:00:00"/>
    <d v="2026-09-11T00:00:00"/>
    <d v="2026-09-11T00:00:00"/>
    <d v="2026-09-22T00:00:00"/>
    <m/>
    <n v="2"/>
    <m/>
    <n v="7"/>
    <n v="9"/>
    <n v="16"/>
    <m/>
    <m/>
    <m/>
    <m/>
    <n v="19"/>
    <s v="FALSO"/>
    <n v="0"/>
    <n v="1"/>
    <s v=""/>
    <n v="2"/>
    <b v="1"/>
    <n v="1"/>
    <s v=""/>
    <n v="7"/>
    <b v="1"/>
    <n v="16"/>
    <b v="1"/>
  </r>
  <r>
    <x v="0"/>
    <s v="SGTB-2494"/>
    <s v="[SGTB] SP 26.3.5"/>
    <s v="[Jornada Secretaria e Gestor de Unidades] Thunderbolts"/>
    <x v="0"/>
    <s v="[SGTB] PI 3/26"/>
    <m/>
    <s v="[INC0813509]Tenho um Erro/Problema com o Sistema - Portal Prisma - Prisma - Usuários do Prisma"/>
    <m/>
    <n v="600"/>
    <m/>
    <s v="Itens concluídos"/>
    <m/>
    <m/>
    <x v="1"/>
    <d v="2026-08-31T17:21:00"/>
    <d v="2026-08-31T00:00:00"/>
    <d v="2026-09-02T00:00:00"/>
    <d v="2026-09-02T00:00:00"/>
    <m/>
    <m/>
    <m/>
    <m/>
    <m/>
    <m/>
    <m/>
    <m/>
    <m/>
    <m/>
    <m/>
    <m/>
    <m/>
    <m/>
    <n v="0.16666666666666666"/>
    <s v="FALSO"/>
    <n v="0"/>
    <s v=""/>
    <s v=""/>
    <s v=""/>
    <s v=""/>
    <s v=""/>
    <s v=""/>
    <s v=""/>
    <s v=""/>
    <s v=""/>
    <s v=""/>
  </r>
  <r>
    <x v="4"/>
    <s v="SGTB-2484"/>
    <s v="[SGTB] SP 26.3.5"/>
    <s v="[Jornada Secretaria e Gestor de Unidades] Thunderbolts"/>
    <x v="1"/>
    <s v="[SGTB] PI 3/26"/>
    <n v="3"/>
    <s v="[MFA- COLABORAR] [FRONT-END]  Regras e Integrações - Login e Código OTP"/>
    <n v="3"/>
    <n v="82800"/>
    <m/>
    <s v="Itens concluídos"/>
    <s v="SGTB-2421"/>
    <m/>
    <x v="1"/>
    <d v="2026-08-31T16:33:00"/>
    <d v="2026-08-31T00:00:00"/>
    <d v="2026-09-09T00:00:00"/>
    <d v="2026-09-10T00:00:00"/>
    <d v="2026-09-10T00:00:00"/>
    <d v="2026-09-10T00:00:00"/>
    <d v="2026-09-10T00:00:00"/>
    <d v="2026-09-22T00:00:00"/>
    <m/>
    <n v="1"/>
    <m/>
    <m/>
    <n v="8"/>
    <n v="16"/>
    <m/>
    <m/>
    <m/>
    <m/>
    <n v="23"/>
    <s v="FALSO"/>
    <n v="0"/>
    <n v="1"/>
    <s v=""/>
    <n v="1"/>
    <b v="1"/>
    <n v="1"/>
    <s v=""/>
    <n v="8"/>
    <s v=""/>
    <n v="16"/>
    <b v="1"/>
  </r>
  <r>
    <x v="0"/>
    <s v="SGTB-2476"/>
    <s v="[SGTB] SP 26.3.5"/>
    <s v="[Jornada Secretaria e Gestor de Unidades] Thunderbolts"/>
    <x v="0"/>
    <s v="[SGTB] PI 3/26"/>
    <m/>
    <s v="[INC0812726]Tenho um Erro/Problema com o Sistema - PDA:Portal do aluno - Graduação - Erro no Financeiro "/>
    <m/>
    <n v="600"/>
    <m/>
    <s v="Itens concluídos"/>
    <m/>
    <m/>
    <x v="0"/>
    <d v="2026-08-31T15:17:00"/>
    <d v="2026-08-31T00:00:00"/>
    <d v="2026-08-31T00:00:00"/>
    <m/>
    <m/>
    <m/>
    <m/>
    <m/>
    <m/>
    <m/>
    <m/>
    <m/>
    <m/>
    <m/>
    <m/>
    <m/>
    <m/>
    <m/>
    <n v="0.16666666666666666"/>
    <s v="FALSO"/>
    <n v="0"/>
    <s v=""/>
    <s v=""/>
    <s v=""/>
    <s v=""/>
    <s v=""/>
    <s v=""/>
    <s v=""/>
    <s v=""/>
    <s v=""/>
    <s v=""/>
  </r>
  <r>
    <x v="1"/>
    <s v="SGTB-2475"/>
    <s v="[SGTB] SP 26.4.1;[SGTB] SP 26.3.6"/>
    <s v="[Jornada Secretaria e Gestor de Unidades] Thunderbolts"/>
    <x v="0"/>
    <s v="[SGTB] PI 3/26"/>
    <m/>
    <s v="[RITM0738501]Solicitar Serviço ao Sistema - Sistema U - Diploma e Colação"/>
    <m/>
    <n v="7200"/>
    <m/>
    <s v="Itens concluídos"/>
    <m/>
    <m/>
    <x v="1"/>
    <d v="2026-08-31T15:17:00"/>
    <d v="2026-09-14T00:00:00"/>
    <d v="2026-09-18T00:00:00"/>
    <d v="2026-09-24T00:00:00"/>
    <m/>
    <m/>
    <m/>
    <m/>
    <m/>
    <m/>
    <m/>
    <m/>
    <m/>
    <m/>
    <m/>
    <m/>
    <m/>
    <m/>
    <n v="2"/>
    <s v="FALSO"/>
    <n v="0"/>
    <s v=""/>
    <s v=""/>
    <s v=""/>
    <s v=""/>
    <s v=""/>
    <s v=""/>
    <s v=""/>
    <s v=""/>
    <s v=""/>
    <s v=""/>
  </r>
  <r>
    <x v="0"/>
    <s v="SGTB-2474"/>
    <s v="[SGTB] SP 26.3.5"/>
    <s v="[Jornada Secretaria e Gestor de Unidades] Thunderbolts"/>
    <x v="0"/>
    <s v="[SGTB] PI 3/26"/>
    <m/>
    <s v="[INC0812455]Tenho um Erro/Problema com o Sistema - Gerador de Documentos - Documento"/>
    <m/>
    <n v="1200"/>
    <m/>
    <s v="Itens concluídos"/>
    <m/>
    <m/>
    <x v="1"/>
    <d v="2026-08-31T14:38:00"/>
    <d v="2026-08-31T00:00:00"/>
    <d v="2026-09-04T00:00:00"/>
    <d v="2026-09-04T00:00:00"/>
    <m/>
    <m/>
    <m/>
    <m/>
    <m/>
    <m/>
    <m/>
    <m/>
    <m/>
    <m/>
    <m/>
    <m/>
    <m/>
    <m/>
    <n v="0.33333333333333331"/>
    <s v="FALSO"/>
    <n v="0"/>
    <s v=""/>
    <s v=""/>
    <s v=""/>
    <s v=""/>
    <s v=""/>
    <s v=""/>
    <s v=""/>
    <s v=""/>
    <s v=""/>
    <s v=""/>
  </r>
  <r>
    <x v="0"/>
    <s v="SGTB-2473"/>
    <s v="[SGTB] SP 26.3.5"/>
    <s v="[Jornada Secretaria e Gestor de Unidades] Thunderbolts"/>
    <x v="0"/>
    <s v="[SGTB] PI 3/26"/>
    <m/>
    <s v="[INC0813024]Tenho um Erro/Problema no Dynamics - Gestão de unidades - Reportar um erro/problema"/>
    <m/>
    <n v="600"/>
    <m/>
    <s v="Itens concluídos"/>
    <m/>
    <m/>
    <x v="0"/>
    <d v="2026-08-31T14:21:00"/>
    <d v="2026-08-31T00:00:00"/>
    <d v="2026-08-31T00:00:00"/>
    <m/>
    <m/>
    <m/>
    <m/>
    <m/>
    <m/>
    <m/>
    <m/>
    <m/>
    <m/>
    <m/>
    <m/>
    <m/>
    <m/>
    <m/>
    <n v="0.16666666666666666"/>
    <s v="FALSO"/>
    <n v="0"/>
    <s v=""/>
    <s v=""/>
    <s v=""/>
    <s v=""/>
    <s v=""/>
    <s v=""/>
    <s v=""/>
    <s v=""/>
    <s v=""/>
    <s v=""/>
  </r>
  <r>
    <x v="0"/>
    <s v="SGTB-2468"/>
    <s v="[SGTB] SP 26.3.5"/>
    <s v="[Jornada Secretaria e Gestor de Unidades] Thunderbolts"/>
    <x v="0"/>
    <s v="[SGTB] PI 3/26"/>
    <m/>
    <s v="[INC0813281]Tenho um Erro/Problema com o Sistema Colaborar - Colaborar - Chat"/>
    <m/>
    <n v="600"/>
    <m/>
    <s v="Itens concluídos"/>
    <m/>
    <m/>
    <x v="0"/>
    <d v="2026-08-31T14:06:00"/>
    <d v="2026-08-31T00:00:00"/>
    <d v="2026-08-31T00:00:00"/>
    <m/>
    <m/>
    <m/>
    <m/>
    <m/>
    <m/>
    <m/>
    <m/>
    <m/>
    <m/>
    <m/>
    <m/>
    <m/>
    <m/>
    <m/>
    <n v="0.16666666666666666"/>
    <s v="FALSO"/>
    <n v="0"/>
    <s v=""/>
    <s v=""/>
    <s v=""/>
    <s v=""/>
    <s v=""/>
    <s v=""/>
    <s v=""/>
    <s v=""/>
    <s v=""/>
    <s v=""/>
  </r>
  <r>
    <x v="0"/>
    <s v="SGTB-2466"/>
    <s v="[SGTB] SP 26.3.5"/>
    <s v="[Jornada Secretaria e Gestor de Unidades] Thunderbolts"/>
    <x v="0"/>
    <s v="[SGTB] PI 3/26"/>
    <m/>
    <s v="[INC0811613]Tenho um Erro/Problema com o Sistema - AVA Presencial/Moodle - Extrato de pontos e notas"/>
    <m/>
    <n v="7200"/>
    <m/>
    <s v="Itens concluídos"/>
    <m/>
    <m/>
    <x v="1"/>
    <d v="2026-08-31T12:50:00"/>
    <d v="2026-08-31T00:00:00"/>
    <d v="2026-09-01T00:00:00"/>
    <d v="2026-09-01T00:00:00"/>
    <m/>
    <m/>
    <m/>
    <m/>
    <m/>
    <m/>
    <m/>
    <m/>
    <m/>
    <m/>
    <m/>
    <m/>
    <m/>
    <m/>
    <n v="2"/>
    <s v="FALSO"/>
    <n v="0"/>
    <s v=""/>
    <s v=""/>
    <s v=""/>
    <s v=""/>
    <s v=""/>
    <s v=""/>
    <s v=""/>
    <s v=""/>
    <s v=""/>
    <s v=""/>
  </r>
  <r>
    <x v="0"/>
    <s v="SGTB-2465"/>
    <s v="[SGTB] SP 26.3.5"/>
    <s v="[Jornada Secretaria e Gestor de Unidades] Thunderbolts"/>
    <x v="0"/>
    <s v="[SGTB] PI 3/26"/>
    <m/>
    <s v="[INC0811460]Tenho um Erro/Problema com o Sistema - AVA (LMS) - AVA (LMS)"/>
    <m/>
    <n v="600"/>
    <m/>
    <s v="Itens concluídos"/>
    <m/>
    <m/>
    <x v="0"/>
    <d v="2026-08-31T12:49:00"/>
    <d v="2026-08-31T00:00:00"/>
    <d v="2026-08-31T00:00:00"/>
    <m/>
    <m/>
    <m/>
    <m/>
    <m/>
    <m/>
    <m/>
    <m/>
    <m/>
    <m/>
    <m/>
    <m/>
    <m/>
    <m/>
    <m/>
    <n v="0.16666666666666666"/>
    <s v="FALSO"/>
    <n v="0"/>
    <s v=""/>
    <s v=""/>
    <s v=""/>
    <s v=""/>
    <s v=""/>
    <s v=""/>
    <s v=""/>
    <s v=""/>
    <s v=""/>
    <s v=""/>
  </r>
  <r>
    <x v="0"/>
    <s v="SGTB-2464"/>
    <s v="[SGTB] SP 26.3.5"/>
    <s v="[Jornada Secretaria e Gestor de Unidades] Thunderbolts"/>
    <x v="0"/>
    <s v="[SGTB] PI 3/26"/>
    <m/>
    <s v="[INC0811459]Tenho um Erro/Problema com o Sistema - AVA (LMS) - AVA (LMS)"/>
    <m/>
    <n v="600"/>
    <m/>
    <s v="Itens concluídos"/>
    <m/>
    <m/>
    <x v="0"/>
    <d v="2026-08-31T12:49:00"/>
    <d v="2026-08-31T00:00:00"/>
    <d v="2026-08-31T00:00:00"/>
    <m/>
    <m/>
    <m/>
    <m/>
    <m/>
    <m/>
    <m/>
    <m/>
    <m/>
    <m/>
    <m/>
    <m/>
    <m/>
    <m/>
    <m/>
    <n v="0.16666666666666666"/>
    <s v="FALSO"/>
    <n v="0"/>
    <s v=""/>
    <s v=""/>
    <s v=""/>
    <s v=""/>
    <s v=""/>
    <s v=""/>
    <s v=""/>
    <s v=""/>
    <s v=""/>
    <s v=""/>
  </r>
  <r>
    <x v="0"/>
    <s v="SGTB-2463"/>
    <s v="[SGTB] SP 26.3.5"/>
    <s v="[Jornada Secretaria e Gestor de Unidades] Thunderbolts"/>
    <x v="0"/>
    <s v="[SGTB] PI 3/26"/>
    <m/>
    <s v="[INC0811447]Tenho um Erro/Problema com o PTC - Ingresso - Captação - Área do Candidato"/>
    <m/>
    <n v="600"/>
    <m/>
    <s v="Itens concluídos"/>
    <m/>
    <m/>
    <x v="1"/>
    <d v="2026-08-31T11:48:00"/>
    <d v="2026-08-31T00:00:00"/>
    <d v="2026-08-31T00:00:00"/>
    <d v="2026-08-31T00:00:00"/>
    <m/>
    <m/>
    <m/>
    <m/>
    <m/>
    <m/>
    <m/>
    <m/>
    <m/>
    <m/>
    <m/>
    <m/>
    <m/>
    <m/>
    <n v="0.16666666666666666"/>
    <s v="FALSO"/>
    <n v="0"/>
    <s v=""/>
    <s v=""/>
    <s v=""/>
    <s v=""/>
    <s v=""/>
    <s v=""/>
    <s v=""/>
    <s v=""/>
    <s v=""/>
    <s v=""/>
  </r>
  <r>
    <x v="0"/>
    <s v="SGTB-2454"/>
    <s v="[SGTB] SP 26.3.5"/>
    <s v="[Jornada Secretaria e Gestor de Unidades] Thunderbolts"/>
    <x v="0"/>
    <s v="[SGTB] PI 3/26"/>
    <m/>
    <s v="[INC0812958]Tenho um Erro/Problema com o Sistema Colaborar - Colaborar - Administração de usuários"/>
    <m/>
    <n v="600"/>
    <m/>
    <s v="Itens concluídos"/>
    <m/>
    <m/>
    <x v="0"/>
    <d v="2026-08-31T11:19:00"/>
    <d v="2026-08-31T00:00:00"/>
    <d v="2026-08-31T00:00:00"/>
    <m/>
    <m/>
    <m/>
    <m/>
    <m/>
    <m/>
    <m/>
    <m/>
    <m/>
    <m/>
    <m/>
    <m/>
    <m/>
    <m/>
    <m/>
    <n v="0.16666666666666666"/>
    <s v="FALSO"/>
    <n v="0"/>
    <s v=""/>
    <s v=""/>
    <s v=""/>
    <s v=""/>
    <s v=""/>
    <s v=""/>
    <s v=""/>
    <s v=""/>
    <s v=""/>
    <s v=""/>
  </r>
  <r>
    <x v="0"/>
    <s v="SGTB-2442"/>
    <s v="[SGTB] SP 26.3.5"/>
    <s v="[Jornada Secretaria e Gestor de Unidades] Thunderbolts"/>
    <x v="0"/>
    <s v="[SGTB] PI 3/26"/>
    <m/>
    <s v="[INC0811430]Tenho um Erro/Problema com o Sistema - Sistema U - Transferência interna/externa"/>
    <m/>
    <n v="3600"/>
    <m/>
    <s v="Itens concluídos"/>
    <m/>
    <m/>
    <x v="1"/>
    <d v="2026-08-31T10:35:00"/>
    <d v="2026-08-31T00:00:00"/>
    <d v="2026-08-31T00:00:00"/>
    <d v="2026-08-31T00:00:00"/>
    <m/>
    <m/>
    <m/>
    <m/>
    <m/>
    <m/>
    <m/>
    <m/>
    <m/>
    <m/>
    <m/>
    <m/>
    <m/>
    <m/>
    <n v="1"/>
    <s v="FALSO"/>
    <n v="0"/>
    <s v=""/>
    <s v=""/>
    <s v=""/>
    <s v=""/>
    <s v=""/>
    <s v=""/>
    <s v=""/>
    <s v=""/>
    <s v=""/>
    <s v=""/>
  </r>
  <r>
    <x v="0"/>
    <s v="SGTB-2441"/>
    <s v="[SGTB] SP 26.3.5"/>
    <s v="[Jornada Secretaria e Gestor de Unidades] Thunderbolts"/>
    <x v="0"/>
    <s v="[SGTB] PI 3/26"/>
    <m/>
    <s v="[INC0813262]Tenho um Erro/Problema com o Sistema - Portal Prisma - Prisma - Portal Prisma (Banco de Dados)"/>
    <m/>
    <n v="1200"/>
    <m/>
    <s v="Itens concluídos"/>
    <m/>
    <m/>
    <x v="0"/>
    <d v="2026-08-31T10:03:00"/>
    <d v="2026-08-31T00:00:00"/>
    <d v="2026-09-02T00:00:00"/>
    <m/>
    <m/>
    <m/>
    <m/>
    <m/>
    <m/>
    <m/>
    <m/>
    <m/>
    <m/>
    <m/>
    <m/>
    <m/>
    <m/>
    <m/>
    <n v="0.33333333333333331"/>
    <s v="FALSO"/>
    <n v="0"/>
    <s v=""/>
    <s v=""/>
    <s v=""/>
    <s v=""/>
    <s v=""/>
    <s v=""/>
    <s v=""/>
    <s v=""/>
    <s v=""/>
    <s v=""/>
  </r>
  <r>
    <x v="0"/>
    <s v="SGTB-2438"/>
    <s v="[SGTB] SP 26.3.5"/>
    <s v="[Jornada Secretaria e Gestor de Unidades] Thunderbolts"/>
    <x v="0"/>
    <s v="[SGTB] PI 3/26"/>
    <m/>
    <s v="[INC0813244]Tenho um Erro/Problema com o Sistema - Portal Prisma - Prisma - Usuários do Prisma"/>
    <m/>
    <n v="1800"/>
    <m/>
    <s v="Itens concluídos"/>
    <m/>
    <m/>
    <x v="1"/>
    <d v="2026-08-31T09:34:00"/>
    <d v="2026-08-31T00:00:00"/>
    <d v="2026-08-31T00:00:00"/>
    <d v="2026-08-31T00:00:00"/>
    <m/>
    <m/>
    <m/>
    <m/>
    <m/>
    <m/>
    <m/>
    <m/>
    <m/>
    <m/>
    <m/>
    <m/>
    <m/>
    <m/>
    <n v="0.5"/>
    <s v="FALSO"/>
    <n v="0"/>
    <s v=""/>
    <s v=""/>
    <s v=""/>
    <s v=""/>
    <s v=""/>
    <s v=""/>
    <s v=""/>
    <s v=""/>
    <s v=""/>
    <s v=""/>
  </r>
  <r>
    <x v="0"/>
    <s v="SGTB-2437"/>
    <s v="[SGTB] SP 26.3.5"/>
    <s v="[Jornada Secretaria e Gestor de Unidades] Thunderbolts"/>
    <x v="0"/>
    <s v="[SGTB] PI 3/26"/>
    <m/>
    <s v="[INC0813240]Tenho um Erro/Problema com o Sistema - Portal Prisma - Prisma - Usuários do Prisma"/>
    <m/>
    <n v="900"/>
    <m/>
    <s v="Itens concluídos"/>
    <m/>
    <m/>
    <x v="1"/>
    <d v="2026-08-31T09:25:00"/>
    <d v="2026-08-31T00:00:00"/>
    <d v="2026-08-31T00:00:00"/>
    <d v="2026-08-31T00:00:00"/>
    <m/>
    <m/>
    <m/>
    <m/>
    <m/>
    <m/>
    <m/>
    <m/>
    <m/>
    <m/>
    <m/>
    <m/>
    <m/>
    <m/>
    <n v="0.25"/>
    <s v="FALSO"/>
    <n v="0"/>
    <s v=""/>
    <s v=""/>
    <s v=""/>
    <s v=""/>
    <s v=""/>
    <s v=""/>
    <s v=""/>
    <s v=""/>
    <s v=""/>
    <s v=""/>
  </r>
  <r>
    <x v="0"/>
    <s v="SGTB-2434"/>
    <s v="[SGTB] SP 26.3.5"/>
    <s v="[Jornada Secretaria e Gestor de Unidades] Thunderbolts"/>
    <x v="0"/>
    <s v="[SGTB] PI 3/26"/>
    <m/>
    <s v="[INC0812908]Tenho um Erro/Problema com o Sistema - Portal Prisma - Prisma - Portal Prisma (Banco de Dados)"/>
    <m/>
    <n v="21600"/>
    <m/>
    <s v="Itens concluídos"/>
    <m/>
    <m/>
    <x v="1"/>
    <d v="2026-08-28T16:07:00"/>
    <d v="2026-08-31T00:00:00"/>
    <d v="2026-09-04T00:00:00"/>
    <d v="2026-09-04T00:00:00"/>
    <m/>
    <m/>
    <m/>
    <m/>
    <m/>
    <m/>
    <m/>
    <m/>
    <m/>
    <m/>
    <m/>
    <m/>
    <m/>
    <m/>
    <n v="6"/>
    <s v="FALSO"/>
    <n v="0"/>
    <s v=""/>
    <s v=""/>
    <s v=""/>
    <s v=""/>
    <s v=""/>
    <s v=""/>
    <s v=""/>
    <s v=""/>
    <s v=""/>
    <s v=""/>
  </r>
  <r>
    <x v="0"/>
    <s v="SGTB-2432"/>
    <s v="[SGTB] SP 26.3.5"/>
    <s v="[Jornada Secretaria e Gestor de Unidades] Thunderbolts"/>
    <x v="0"/>
    <s v="[SGTB] PI 3/26"/>
    <m/>
    <s v="[INC0812892]Tenho um Erro/Problema com o Sistema - Prisma - Erro na plataforma"/>
    <m/>
    <n v="600"/>
    <m/>
    <s v="Itens concluídos"/>
    <m/>
    <m/>
    <x v="1"/>
    <d v="2026-08-28T15:34:00"/>
    <d v="2026-08-31T00:00:00"/>
    <d v="2026-09-01T00:00:00"/>
    <d v="2026-09-01T00:00:00"/>
    <m/>
    <m/>
    <m/>
    <m/>
    <m/>
    <m/>
    <m/>
    <m/>
    <m/>
    <m/>
    <m/>
    <m/>
    <m/>
    <m/>
    <n v="0.16666666666666666"/>
    <s v="FALSO"/>
    <n v="0"/>
    <s v=""/>
    <s v=""/>
    <s v=""/>
    <s v=""/>
    <s v=""/>
    <s v=""/>
    <s v=""/>
    <s v=""/>
    <s v=""/>
    <s v=""/>
  </r>
  <r>
    <x v="0"/>
    <s v="SGTB-2429"/>
    <s v="[SGTB] SP 26.3.5"/>
    <s v="[Jornada Secretaria e Gestor de Unidades] Thunderbolts"/>
    <x v="0"/>
    <s v="[SGTB] PI 3/26"/>
    <m/>
    <s v="[INC0812825]Tenho um Erro/Problema com o Sistema - Portal do Professor - Portal do Professor"/>
    <m/>
    <m/>
    <m/>
    <s v="Itens concluídos"/>
    <m/>
    <m/>
    <x v="0"/>
    <d v="2026-08-28T13:02:00"/>
    <d v="2026-08-31T00:00:00"/>
    <d v="2026-08-31T00:00:00"/>
    <m/>
    <m/>
    <m/>
    <m/>
    <m/>
    <m/>
    <m/>
    <m/>
    <m/>
    <m/>
    <m/>
    <m/>
    <m/>
    <m/>
    <m/>
    <s v=""/>
    <s v="FALSO"/>
    <n v="0"/>
    <s v=""/>
    <s v=""/>
    <s v=""/>
    <s v=""/>
    <s v=""/>
    <s v=""/>
    <s v=""/>
    <s v=""/>
    <s v=""/>
    <s v=""/>
  </r>
  <r>
    <x v="0"/>
    <s v="SGTB-2428"/>
    <s v="[SGTB] SP 26.3.5"/>
    <s v="[Jornada Secretaria e Gestor de Unidades] Thunderbolts"/>
    <x v="0"/>
    <s v="[SGTB] PI 3/26"/>
    <m/>
    <s v="[INC0812800]Tenho um Erro/Problema com o Sistema - Portal Prisma - Prisma - Usuários do Prisma"/>
    <m/>
    <n v="3600"/>
    <m/>
    <s v="Itens concluídos"/>
    <m/>
    <m/>
    <x v="1"/>
    <d v="2026-08-28T11:48:00"/>
    <d v="2026-08-31T00:00:00"/>
    <d v="2026-08-31T00:00:00"/>
    <d v="2026-08-31T00:00:00"/>
    <m/>
    <m/>
    <m/>
    <m/>
    <m/>
    <m/>
    <m/>
    <m/>
    <m/>
    <m/>
    <m/>
    <m/>
    <m/>
    <m/>
    <n v="1"/>
    <s v="FALSO"/>
    <n v="0"/>
    <s v=""/>
    <s v=""/>
    <s v=""/>
    <s v=""/>
    <s v=""/>
    <s v=""/>
    <s v=""/>
    <s v=""/>
    <s v=""/>
    <s v=""/>
  </r>
  <r>
    <x v="1"/>
    <s v="SGTB-2426"/>
    <s v="[SGTB] SP 26.3.5"/>
    <s v="[Jornada Secretaria e Gestor de Unidades] Thunderbolts"/>
    <x v="0"/>
    <s v="[SGTB] PI 3/26"/>
    <m/>
    <s v="[RITM0738525]Solicitar Serviço ao Sistema - Portal do Professor - Portal do Professor"/>
    <m/>
    <m/>
    <m/>
    <s v="Itens concluídos"/>
    <m/>
    <m/>
    <x v="0"/>
    <d v="2026-08-28T11:26:00"/>
    <d v="2026-08-31T00:00:00"/>
    <d v="2026-09-10T00:00:00"/>
    <m/>
    <m/>
    <m/>
    <m/>
    <m/>
    <m/>
    <m/>
    <m/>
    <m/>
    <m/>
    <m/>
    <m/>
    <m/>
    <m/>
    <m/>
    <s v=""/>
    <s v="FALSO"/>
    <n v="0"/>
    <s v=""/>
    <s v=""/>
    <s v=""/>
    <s v=""/>
    <s v=""/>
    <s v=""/>
    <s v=""/>
    <s v=""/>
    <s v=""/>
    <s v=""/>
  </r>
  <r>
    <x v="0"/>
    <s v="SGTB-2411"/>
    <s v="[SGTB] SP 26.3.4"/>
    <s v="[Jornada Secretaria e Gestor de Unidades] Thunderbolts"/>
    <x v="0"/>
    <s v="[SGTB] PI 3/26"/>
    <m/>
    <s v="[INC0812597]Tenho um Erro/Problema com o Sistema - Portal Prisma - Prisma - Portal Prisma (PortalUnificado)"/>
    <m/>
    <n v="1200"/>
    <m/>
    <s v="Itens concluídos"/>
    <m/>
    <m/>
    <x v="0"/>
    <d v="2026-08-27T16:45:00"/>
    <d v="2026-08-17T00:00:00"/>
    <d v="2026-08-28T00:00:00"/>
    <m/>
    <m/>
    <m/>
    <m/>
    <m/>
    <m/>
    <m/>
    <m/>
    <m/>
    <m/>
    <m/>
    <m/>
    <m/>
    <m/>
    <m/>
    <n v="0.33333333333333331"/>
    <s v="FALSO"/>
    <n v="0"/>
    <s v=""/>
    <s v=""/>
    <s v=""/>
    <s v=""/>
    <s v=""/>
    <s v=""/>
    <s v=""/>
    <s v=""/>
    <s v=""/>
    <s v=""/>
  </r>
  <r>
    <x v="0"/>
    <s v="SGTB-2408"/>
    <s v="[SGTB] SP 26.3.5;[SGTB] SP 26.3.4"/>
    <s v="[Jornada Secretaria e Gestor de Unidades] Thunderbolts"/>
    <x v="0"/>
    <s v="[SGTB] PI 3/26"/>
    <m/>
    <s v="[INC0810239]Tenho um Erro/Problema com o Sistema - AVA Presencial/Moodle - Acesso ao AVA/Disciplina"/>
    <m/>
    <n v="3600"/>
    <m/>
    <s v="Itens concluídos"/>
    <m/>
    <m/>
    <x v="1"/>
    <d v="2026-08-27T15:31:00"/>
    <d v="2026-08-17T00:00:00"/>
    <d v="2026-08-28T00:00:00"/>
    <d v="2026-08-28T00:00:00"/>
    <m/>
    <m/>
    <m/>
    <m/>
    <m/>
    <m/>
    <m/>
    <m/>
    <m/>
    <m/>
    <m/>
    <m/>
    <m/>
    <m/>
    <n v="1"/>
    <s v="FALSO"/>
    <n v="0"/>
    <s v=""/>
    <s v=""/>
    <s v=""/>
    <s v=""/>
    <s v=""/>
    <s v=""/>
    <s v=""/>
    <s v=""/>
    <s v=""/>
    <s v=""/>
  </r>
  <r>
    <x v="0"/>
    <s v="SGTB-2407"/>
    <s v="[SGTB] SP 26.3.5;[SGTB] SP 26.3.4"/>
    <s v="[Jornada Secretaria e Gestor de Unidades] Thunderbolts"/>
    <x v="0"/>
    <s v="[SGTB] PI 3/26"/>
    <m/>
    <s v="[INC0812512]Tenho um Erro/Problema com o Sistema - Gerador de Documentos - Documento"/>
    <m/>
    <n v="3600"/>
    <m/>
    <s v="Itens concluídos"/>
    <m/>
    <m/>
    <x v="1"/>
    <d v="2026-08-27T15:16:00"/>
    <d v="2026-08-17T00:00:00"/>
    <d v="2026-08-27T00:00:00"/>
    <d v="2026-08-27T00:00:00"/>
    <m/>
    <m/>
    <m/>
    <m/>
    <m/>
    <m/>
    <m/>
    <m/>
    <m/>
    <m/>
    <m/>
    <m/>
    <m/>
    <m/>
    <n v="1"/>
    <s v="FALSO"/>
    <n v="0"/>
    <s v=""/>
    <s v=""/>
    <s v=""/>
    <s v=""/>
    <s v=""/>
    <s v=""/>
    <s v=""/>
    <s v=""/>
    <s v=""/>
    <s v=""/>
  </r>
  <r>
    <x v="1"/>
    <s v="SGTB-2406"/>
    <s v="[SGTB] SP 26.3.5"/>
    <s v="[Jornada Secretaria e Gestor de Unidades] Thunderbolts"/>
    <x v="0"/>
    <s v="[SGTB] PI 3/26"/>
    <m/>
    <s v="[RITM0737829]Solicitar Serviço ao Sistema - Olimpo - Matrícula"/>
    <m/>
    <n v="7200"/>
    <m/>
    <s v="Itens concluídos"/>
    <m/>
    <m/>
    <x v="1"/>
    <d v="2026-08-27T14:45:00"/>
    <d v="2026-08-31T00:00:00"/>
    <d v="2026-09-01T00:00:00"/>
    <d v="2026-09-01T00:00:00"/>
    <m/>
    <m/>
    <m/>
    <m/>
    <m/>
    <m/>
    <m/>
    <m/>
    <m/>
    <m/>
    <m/>
    <m/>
    <m/>
    <m/>
    <n v="2"/>
    <s v="FALSO"/>
    <n v="0"/>
    <s v=""/>
    <s v=""/>
    <s v=""/>
    <s v=""/>
    <s v=""/>
    <s v=""/>
    <s v=""/>
    <s v=""/>
    <s v=""/>
    <s v=""/>
  </r>
  <r>
    <x v="0"/>
    <s v="SGTB-2405"/>
    <s v="[SGTB] SP 26.3.5;[SGTB] SP 26.3.4"/>
    <s v="[Jornada Secretaria e Gestor de Unidades] Thunderbolts"/>
    <x v="0"/>
    <s v="[SGTB] PI 3/26"/>
    <m/>
    <s v="[INC0807746]Tenho um Erro/Problema com o Sistema - Área do Candidato - Contrato"/>
    <m/>
    <n v="600"/>
    <m/>
    <s v="Itens concluídos"/>
    <m/>
    <m/>
    <x v="0"/>
    <d v="2026-08-27T14:41:00"/>
    <d v="2026-08-17T00:00:00"/>
    <d v="2026-08-27T00:00:00"/>
    <m/>
    <m/>
    <m/>
    <m/>
    <m/>
    <m/>
    <m/>
    <m/>
    <m/>
    <m/>
    <m/>
    <m/>
    <m/>
    <m/>
    <m/>
    <n v="0.16666666666666666"/>
    <s v="FALSO"/>
    <n v="0"/>
    <s v=""/>
    <s v=""/>
    <s v=""/>
    <s v=""/>
    <s v=""/>
    <s v=""/>
    <s v=""/>
    <s v=""/>
    <s v=""/>
    <s v=""/>
  </r>
  <r>
    <x v="0"/>
    <s v="SGTB-2404"/>
    <s v="[SGTB] SP 26.3.5"/>
    <s v="[Jornada Secretaria e Gestor de Unidades] Thunderbolts"/>
    <x v="0"/>
    <s v="[SGTB] PI 3/26"/>
    <m/>
    <s v="[INC0812472]Tenho um Erro/Problema com o Sistema - Sistema U - Gestão de Documentos"/>
    <m/>
    <n v="14400"/>
    <m/>
    <s v="Itens concluídos"/>
    <m/>
    <m/>
    <x v="1"/>
    <d v="2026-08-27T14:18:00"/>
    <d v="2026-08-31T00:00:00"/>
    <d v="2026-09-02T00:00:00"/>
    <d v="2026-09-02T00:00:00"/>
    <m/>
    <m/>
    <m/>
    <m/>
    <m/>
    <m/>
    <m/>
    <m/>
    <m/>
    <m/>
    <m/>
    <m/>
    <m/>
    <m/>
    <n v="4"/>
    <s v="FALSO"/>
    <n v="0"/>
    <s v=""/>
    <s v=""/>
    <s v=""/>
    <s v=""/>
    <s v=""/>
    <s v=""/>
    <s v=""/>
    <s v=""/>
    <s v=""/>
    <s v=""/>
  </r>
  <r>
    <x v="0"/>
    <s v="SGTB-2403"/>
    <s v="[SGTB] SP 26.3.5;[SGTB] SP 26.3.4"/>
    <s v="[Jornada Secretaria e Gestor de Unidades] Thunderbolts"/>
    <x v="0"/>
    <s v="[SGTB] PI 3/26"/>
    <m/>
    <s v="[INC0812298]Tenho um Erro/Problema com o Sistema - AVA 3.0 - Login Colaborar/AVA 3.0"/>
    <m/>
    <n v="900"/>
    <m/>
    <s v="Itens concluídos"/>
    <m/>
    <m/>
    <x v="1"/>
    <d v="2026-08-27T14:10:00"/>
    <d v="2026-08-17T00:00:00"/>
    <d v="2026-08-28T00:00:00"/>
    <d v="2026-08-28T00:00:00"/>
    <m/>
    <m/>
    <m/>
    <m/>
    <m/>
    <m/>
    <m/>
    <m/>
    <m/>
    <m/>
    <m/>
    <m/>
    <m/>
    <m/>
    <n v="0.25"/>
    <s v="FALSO"/>
    <n v="0"/>
    <s v=""/>
    <s v=""/>
    <s v=""/>
    <s v=""/>
    <s v=""/>
    <s v=""/>
    <s v=""/>
    <s v=""/>
    <s v=""/>
    <s v=""/>
  </r>
  <r>
    <x v="0"/>
    <s v="SGTB-2402"/>
    <s v="[SGTB] SP 26.3.5"/>
    <s v="[Jornada Secretaria e Gestor de Unidades] Thunderbolts"/>
    <x v="0"/>
    <s v="[SGTB] PI 3/26"/>
    <m/>
    <s v="[INC0812485]Tenho um Erro/Problema com o Sistema - Portal Prisma - Prisma - Usuários do Prisma"/>
    <m/>
    <n v="1800"/>
    <m/>
    <s v="Itens concluídos"/>
    <m/>
    <m/>
    <x v="1"/>
    <d v="2026-08-27T14:05:00"/>
    <d v="2026-08-31T00:00:00"/>
    <d v="2026-08-28T00:00:00"/>
    <d v="2026-08-28T00:00:00"/>
    <m/>
    <m/>
    <m/>
    <m/>
    <m/>
    <m/>
    <m/>
    <m/>
    <m/>
    <m/>
    <m/>
    <m/>
    <m/>
    <m/>
    <n v="0.5"/>
    <s v="FALSO"/>
    <n v="0"/>
    <s v=""/>
    <s v=""/>
    <s v=""/>
    <s v=""/>
    <s v=""/>
    <s v=""/>
    <s v=""/>
    <s v=""/>
    <s v=""/>
    <s v=""/>
  </r>
  <r>
    <x v="0"/>
    <s v="SGTB-2400"/>
    <s v="[SGTB] SP 26.3.4"/>
    <s v="[Jornada Secretaria e Gestor de Unidades] Thunderbolts"/>
    <x v="0"/>
    <s v="[SGTB] PI 3/26"/>
    <m/>
    <s v="[INC0812410]Tenho um Erro/Problema com o Sistema - Portal Prisma - Prisma - Portal Prisma (PortalUnificado)"/>
    <m/>
    <n v="1800"/>
    <m/>
    <s v="Itens concluídos"/>
    <m/>
    <m/>
    <x v="0"/>
    <d v="2026-08-27T10:21:00"/>
    <d v="2026-08-17T00:00:00"/>
    <d v="2026-08-28T00:00:00"/>
    <m/>
    <m/>
    <m/>
    <m/>
    <m/>
    <m/>
    <m/>
    <m/>
    <m/>
    <m/>
    <m/>
    <m/>
    <m/>
    <m/>
    <m/>
    <n v="0.5"/>
    <s v="FALSO"/>
    <n v="0"/>
    <s v=""/>
    <s v=""/>
    <s v=""/>
    <s v=""/>
    <s v=""/>
    <s v=""/>
    <s v=""/>
    <s v=""/>
    <s v=""/>
    <s v=""/>
  </r>
  <r>
    <x v="0"/>
    <s v="SGTB-2396"/>
    <s v="[SGTB] SP 26.3.4"/>
    <s v="[Jornada Secretaria e Gestor de Unidades] Thunderbolts"/>
    <x v="0"/>
    <s v="[SGTB] PI 3/26"/>
    <m/>
    <s v="[INC0812146]Tenho um Erro/Problema com o Sistema - Portal Prisma - Prisma - Usuários do Prisma"/>
    <m/>
    <n v="1200"/>
    <m/>
    <s v="Itens concluídos"/>
    <m/>
    <m/>
    <x v="0"/>
    <d v="2026-08-26T16:21:00"/>
    <d v="2026-08-17T00:00:00"/>
    <d v="2026-08-26T00:00:00"/>
    <m/>
    <m/>
    <m/>
    <m/>
    <m/>
    <m/>
    <m/>
    <m/>
    <m/>
    <m/>
    <m/>
    <m/>
    <m/>
    <m/>
    <m/>
    <n v="0.33333333333333331"/>
    <s v="FALSO"/>
    <n v="0"/>
    <s v=""/>
    <s v=""/>
    <s v=""/>
    <s v=""/>
    <s v=""/>
    <s v=""/>
    <s v=""/>
    <s v=""/>
    <s v=""/>
    <s v=""/>
  </r>
  <r>
    <x v="0"/>
    <s v="SGTB-2391"/>
    <s v="[SGTB] SP 26.3.4"/>
    <s v="[Jornada Secretaria e Gestor de Unidades] Thunderbolts"/>
    <x v="0"/>
    <s v="[SGTB] PI 3/26"/>
    <m/>
    <s v="[INC0812099]Tenho um Erro/Problema com o Sistema - Portal Prisma - Prisma - Portal Prisma (Banco de Dados)"/>
    <m/>
    <n v="1200"/>
    <m/>
    <s v="Itens concluídos"/>
    <m/>
    <m/>
    <x v="0"/>
    <d v="2026-08-26T14:46:00"/>
    <d v="2026-08-17T00:00:00"/>
    <d v="2026-08-26T00:00:00"/>
    <m/>
    <m/>
    <m/>
    <m/>
    <m/>
    <m/>
    <m/>
    <m/>
    <m/>
    <m/>
    <m/>
    <m/>
    <m/>
    <m/>
    <m/>
    <n v="0.33333333333333331"/>
    <s v="FALSO"/>
    <n v="0"/>
    <s v=""/>
    <s v=""/>
    <s v=""/>
    <s v=""/>
    <s v=""/>
    <s v=""/>
    <s v=""/>
    <s v=""/>
    <s v=""/>
    <s v=""/>
  </r>
  <r>
    <x v="0"/>
    <s v="SGTB-2388"/>
    <s v="[SGTB] SP 26.3.5;[SGTB] SP 26.3.4"/>
    <s v="[Jornada Secretaria e Gestor de Unidades] Thunderbolts"/>
    <x v="0"/>
    <s v="[SGTB] PI 3/26"/>
    <m/>
    <s v="[INC0812053]Tenho um Erro/Problema com o Sistema - Ajuste de Horário - Ajuste de Horário"/>
    <m/>
    <n v="10800"/>
    <m/>
    <s v="Itens concluídos"/>
    <m/>
    <m/>
    <x v="1"/>
    <d v="2026-08-26T12:25:00"/>
    <d v="2026-08-17T00:00:00"/>
    <d v="2026-08-27T00:00:00"/>
    <d v="2026-08-27T00:00:00"/>
    <m/>
    <m/>
    <m/>
    <m/>
    <m/>
    <m/>
    <m/>
    <m/>
    <m/>
    <m/>
    <m/>
    <m/>
    <m/>
    <m/>
    <n v="3"/>
    <s v="FALSO"/>
    <n v="0"/>
    <s v=""/>
    <s v=""/>
    <s v=""/>
    <s v=""/>
    <s v=""/>
    <s v=""/>
    <s v=""/>
    <s v=""/>
    <s v=""/>
    <s v=""/>
  </r>
  <r>
    <x v="0"/>
    <s v="SGTB-2387"/>
    <s v="[SGTB] SP 26.3.5;[SGTB] SP 26.3.4"/>
    <s v="[Jornada Secretaria e Gestor de Unidades] Thunderbolts"/>
    <x v="0"/>
    <s v="[SGTB] PI 3/26"/>
    <m/>
    <s v="[INC0809946]Tenho um Erro/Problema com o Sistema Colaborar - Colaborar - Docs Solicitação (Polo)"/>
    <m/>
    <n v="7200"/>
    <m/>
    <s v="Itens concluídos"/>
    <m/>
    <m/>
    <x v="1"/>
    <d v="2026-08-26T12:18:00"/>
    <d v="2026-08-17T00:00:00"/>
    <d v="2026-08-26T00:00:00"/>
    <d v="2026-08-26T00:00:00"/>
    <m/>
    <m/>
    <m/>
    <m/>
    <m/>
    <m/>
    <m/>
    <m/>
    <m/>
    <m/>
    <m/>
    <m/>
    <m/>
    <m/>
    <n v="2"/>
    <s v="FALSO"/>
    <n v="0"/>
    <s v=""/>
    <s v=""/>
    <s v=""/>
    <s v=""/>
    <s v=""/>
    <s v=""/>
    <s v=""/>
    <s v=""/>
    <s v=""/>
    <s v=""/>
  </r>
  <r>
    <x v="0"/>
    <s v="SGTB-2386"/>
    <s v="[SGTB] SP 26.3.4"/>
    <s v="[Jornada Secretaria e Gestor de Unidades] Thunderbolts"/>
    <x v="0"/>
    <s v="[SGTB] PI 3/26"/>
    <m/>
    <s v="[INC0811400]Tenho um Erro/Problema com o Sistema Colaborar - Colaborar - Matricula (DGA)"/>
    <m/>
    <n v="900"/>
    <m/>
    <s v="Itens concluídos"/>
    <m/>
    <m/>
    <x v="0"/>
    <d v="2026-08-26T12:17:00"/>
    <d v="2026-08-17T00:00:00"/>
    <d v="2026-08-26T00:00:00"/>
    <m/>
    <m/>
    <m/>
    <m/>
    <m/>
    <m/>
    <m/>
    <m/>
    <m/>
    <m/>
    <m/>
    <m/>
    <m/>
    <m/>
    <m/>
    <n v="0.25"/>
    <s v="FALSO"/>
    <n v="0"/>
    <s v=""/>
    <s v=""/>
    <s v=""/>
    <s v=""/>
    <s v=""/>
    <s v=""/>
    <s v=""/>
    <s v=""/>
    <s v=""/>
    <s v=""/>
  </r>
  <r>
    <x v="0"/>
    <s v="SGTB-2385"/>
    <s v="[SGTB] SP 26.3.4"/>
    <s v="[Jornada Secretaria e Gestor de Unidades] Thunderbolts"/>
    <x v="0"/>
    <s v="[SGTB] PI 3/26"/>
    <m/>
    <s v="[INC0811607]Tenho um Erro/Problema com o Sistema - Extranet - (Extranet) Atendimento"/>
    <m/>
    <n v="900"/>
    <m/>
    <s v="Itens concluídos"/>
    <m/>
    <m/>
    <x v="0"/>
    <d v="2026-08-26T11:53:00"/>
    <d v="2026-08-17T00:00:00"/>
    <d v="2026-08-26T00:00:00"/>
    <m/>
    <m/>
    <m/>
    <m/>
    <m/>
    <m/>
    <m/>
    <m/>
    <m/>
    <m/>
    <m/>
    <m/>
    <m/>
    <m/>
    <m/>
    <n v="0.25"/>
    <s v="FALSO"/>
    <n v="0"/>
    <s v=""/>
    <s v=""/>
    <s v=""/>
    <s v=""/>
    <s v=""/>
    <s v=""/>
    <s v=""/>
    <s v=""/>
    <s v=""/>
    <s v=""/>
  </r>
  <r>
    <x v="0"/>
    <s v="SGTB-2383"/>
    <s v="[SGTB] SP 26.3.4"/>
    <s v="[Jornada Secretaria e Gestor de Unidades] Thunderbolts"/>
    <x v="0"/>
    <s v="[SGTB] PI 3/26"/>
    <m/>
    <s v="[INC0812021]Tenho um Erro/Problema com o Sistema Colaborar - Administrativo [Secretaria] - Operações Acadêmicas - Secretaria - Atendimento EAD "/>
    <m/>
    <n v="1800"/>
    <m/>
    <s v="Itens concluídos"/>
    <m/>
    <m/>
    <x v="0"/>
    <d v="2026-08-26T10:59:00"/>
    <d v="2026-08-17T00:00:00"/>
    <d v="2026-08-26T00:00:00"/>
    <m/>
    <m/>
    <m/>
    <m/>
    <m/>
    <m/>
    <m/>
    <m/>
    <m/>
    <m/>
    <m/>
    <m/>
    <m/>
    <m/>
    <m/>
    <n v="0.5"/>
    <s v="FALSO"/>
    <n v="0"/>
    <s v=""/>
    <s v=""/>
    <s v=""/>
    <s v=""/>
    <s v=""/>
    <s v=""/>
    <s v=""/>
    <s v=""/>
    <s v=""/>
    <s v=""/>
  </r>
  <r>
    <x v="0"/>
    <s v="SGTB-2381"/>
    <s v="[SGTB] SP 26.3.4"/>
    <s v="[Jornada Secretaria e Gestor de Unidades] Thunderbolts"/>
    <x v="0"/>
    <s v="[SGTB] PI 3/26"/>
    <m/>
    <s v="[INC0810239]Tenho um Erro/Problema com o Sistema - AVA Presencial/Moodle - Acesso ao AVA/Disciplina"/>
    <m/>
    <m/>
    <m/>
    <s v="Itens concluídos"/>
    <m/>
    <m/>
    <x v="0"/>
    <d v="2026-08-26T10:31:00"/>
    <d v="2026-08-17T00:00:00"/>
    <d v="2026-08-26T00:00:00"/>
    <m/>
    <m/>
    <m/>
    <m/>
    <m/>
    <m/>
    <m/>
    <m/>
    <m/>
    <m/>
    <m/>
    <m/>
    <m/>
    <m/>
    <m/>
    <s v=""/>
    <s v="FALSO"/>
    <n v="0"/>
    <s v=""/>
    <s v=""/>
    <s v=""/>
    <s v=""/>
    <s v=""/>
    <s v=""/>
    <s v=""/>
    <s v=""/>
    <s v=""/>
    <s v=""/>
  </r>
  <r>
    <x v="0"/>
    <s v="SGTB-2370"/>
    <s v="[SGTB] SP 26.3.4"/>
    <s v="[Jornada Secretaria e Gestor de Unidades] Thunderbolts"/>
    <x v="0"/>
    <s v="[SGTB] PI 3/26"/>
    <m/>
    <s v="[INC0811810]Tenho um Erro/Problema com o Sistema Colaborar - Prova"/>
    <m/>
    <n v="1800"/>
    <m/>
    <s v="Itens concluídos"/>
    <m/>
    <m/>
    <x v="0"/>
    <d v="2026-08-25T16:19:00"/>
    <d v="2026-08-17T00:00:00"/>
    <d v="2026-08-26T00:00:00"/>
    <m/>
    <m/>
    <m/>
    <m/>
    <m/>
    <m/>
    <m/>
    <m/>
    <m/>
    <m/>
    <m/>
    <m/>
    <m/>
    <m/>
    <m/>
    <n v="0.5"/>
    <s v="FALSO"/>
    <n v="0"/>
    <s v=""/>
    <s v=""/>
    <s v=""/>
    <s v=""/>
    <s v=""/>
    <s v=""/>
    <s v=""/>
    <s v=""/>
    <s v=""/>
    <s v=""/>
  </r>
  <r>
    <x v="0"/>
    <s v="SGTB-2364"/>
    <s v="[SGTB] SP 26.3.4"/>
    <s v="[Jornada Secretaria e Gestor de Unidades] Thunderbolts"/>
    <x v="0"/>
    <s v="[SGTB] PI 3/26"/>
    <m/>
    <s v="[INC0811675]Tenho um Erro/Problema com o Sistema - Olimpo - Enturmacao"/>
    <m/>
    <n v="14400"/>
    <m/>
    <s v="Itens concluídos"/>
    <m/>
    <m/>
    <x v="0"/>
    <d v="2026-08-25T14:18:00"/>
    <d v="2026-08-17T00:00:00"/>
    <d v="2026-08-26T00:00:00"/>
    <m/>
    <m/>
    <m/>
    <m/>
    <m/>
    <m/>
    <m/>
    <m/>
    <m/>
    <m/>
    <m/>
    <m/>
    <m/>
    <m/>
    <m/>
    <n v="4"/>
    <s v="FALSO"/>
    <n v="0"/>
    <s v=""/>
    <s v=""/>
    <s v=""/>
    <s v=""/>
    <s v=""/>
    <s v=""/>
    <s v=""/>
    <s v=""/>
    <s v=""/>
    <s v=""/>
  </r>
  <r>
    <x v="0"/>
    <s v="SGTB-2362"/>
    <s v="[SGTB] SP 26.3.5;[SGTB] SP 26.3.4"/>
    <s v="[Jornada Secretaria e Gestor de Unidades] Thunderbolts"/>
    <x v="0"/>
    <s v="[SGTB] PI 3/26"/>
    <m/>
    <s v="[INC0811682]Tenho um Erro/Problema com o Sistema - Portal Prisma - Prisma - Usuários do Prisma"/>
    <m/>
    <n v="1800"/>
    <m/>
    <s v="Itens concluídos"/>
    <m/>
    <m/>
    <x v="1"/>
    <d v="2026-08-25T12:52:00"/>
    <d v="2026-08-17T00:00:00"/>
    <d v="2026-08-25T00:00:00"/>
    <d v="2026-08-25T00:00:00"/>
    <m/>
    <m/>
    <m/>
    <m/>
    <m/>
    <m/>
    <m/>
    <m/>
    <m/>
    <m/>
    <m/>
    <m/>
    <m/>
    <m/>
    <n v="0.5"/>
    <s v="FALSO"/>
    <n v="0"/>
    <s v=""/>
    <s v=""/>
    <s v=""/>
    <s v=""/>
    <s v=""/>
    <s v=""/>
    <s v=""/>
    <s v=""/>
    <s v=""/>
    <s v=""/>
  </r>
  <r>
    <x v="0"/>
    <s v="SGTB-2360"/>
    <s v="[SGTB] SP 26.3.4"/>
    <s v="[Jornada Secretaria e Gestor de Unidades] Thunderbolts"/>
    <x v="0"/>
    <s v="[SGTB] PI 3/26"/>
    <m/>
    <s v="[INC0811638]Tenho um Erro/Problema com o Sistema - Portal Prisma - Prisma - Usuários do Prisma"/>
    <m/>
    <n v="3600"/>
    <m/>
    <s v="Itens concluídos"/>
    <m/>
    <m/>
    <x v="0"/>
    <d v="2026-08-25T11:14:00"/>
    <d v="2026-08-17T00:00:00"/>
    <d v="2026-08-25T00:00:00"/>
    <d v="2026-08-25T00:00:00"/>
    <m/>
    <m/>
    <m/>
    <m/>
    <m/>
    <m/>
    <m/>
    <m/>
    <m/>
    <m/>
    <m/>
    <m/>
    <m/>
    <m/>
    <n v="1"/>
    <s v="FALSO"/>
    <n v="0"/>
    <s v=""/>
    <s v=""/>
    <s v=""/>
    <s v=""/>
    <s v=""/>
    <s v=""/>
    <s v=""/>
    <s v=""/>
    <s v=""/>
    <s v=""/>
  </r>
  <r>
    <x v="0"/>
    <s v="SGTB-2351"/>
    <s v="[SGTB] SP 26.3.5;[SGTB] SP 26.3.4"/>
    <s v="[Jornada Secretaria e Gestor de Unidades] Thunderbolts"/>
    <x v="0"/>
    <s v="[SGTB] PI 3/26"/>
    <m/>
    <s v="[INC0811548]Tenho um Erro/Problema com o Sistema - Portal Prisma - Prisma - Portal Prisma (PortalUnificado)"/>
    <m/>
    <n v="21600"/>
    <m/>
    <s v="Itens concluídos"/>
    <m/>
    <m/>
    <x v="1"/>
    <d v="2026-08-25T08:44:00"/>
    <d v="2026-08-17T00:00:00"/>
    <d v="2026-08-28T00:00:00"/>
    <d v="2026-08-28T00:00:00"/>
    <m/>
    <m/>
    <m/>
    <m/>
    <m/>
    <m/>
    <m/>
    <m/>
    <m/>
    <m/>
    <m/>
    <m/>
    <m/>
    <m/>
    <n v="6"/>
    <s v="FALSO"/>
    <n v="0"/>
    <s v=""/>
    <s v=""/>
    <s v=""/>
    <s v=""/>
    <s v=""/>
    <s v=""/>
    <s v=""/>
    <s v=""/>
    <s v=""/>
    <s v=""/>
  </r>
  <r>
    <x v="0"/>
    <s v="SGTB-2350"/>
    <s v="[SGTB] SP 26.3.5;[SGTB] SP 26.3.4"/>
    <s v="[Jornada Secretaria e Gestor de Unidades] Thunderbolts"/>
    <x v="0"/>
    <s v="[SGTB] PI 3/26"/>
    <m/>
    <s v="[INC0811545]Tenho um Erro/Problema com o Sistema - Prisma - Erro na plataforma"/>
    <m/>
    <n v="7200"/>
    <m/>
    <s v="Itens concluídos"/>
    <m/>
    <m/>
    <x v="1"/>
    <d v="2026-08-25T08:36:00"/>
    <d v="2026-08-17T00:00:00"/>
    <d v="2026-08-26T00:00:00"/>
    <d v="2026-08-26T00:00:00"/>
    <m/>
    <m/>
    <m/>
    <m/>
    <m/>
    <m/>
    <m/>
    <m/>
    <m/>
    <m/>
    <m/>
    <m/>
    <m/>
    <m/>
    <n v="2"/>
    <s v="FALSO"/>
    <n v="0"/>
    <s v=""/>
    <s v=""/>
    <s v=""/>
    <s v=""/>
    <s v=""/>
    <s v=""/>
    <s v=""/>
    <s v=""/>
    <s v=""/>
    <s v=""/>
  </r>
  <r>
    <x v="0"/>
    <s v="SGTB-2348"/>
    <s v="[SGTB] SP 26.3.5;[SGTB] SP 26.3.4"/>
    <s v="[Jornada Secretaria e Gestor de Unidades] Thunderbolts"/>
    <x v="0"/>
    <s v="[SGTB] PI 3/26"/>
    <m/>
    <s v="[INC0811441]Tenho um Erro/Problema com o Sistema - Olimpo - Enturmacao"/>
    <m/>
    <n v="21600"/>
    <m/>
    <s v="Itens concluídos"/>
    <m/>
    <m/>
    <x v="1"/>
    <d v="2026-08-24T18:44:00"/>
    <d v="2026-08-17T00:00:00"/>
    <d v="2026-08-26T00:00:00"/>
    <d v="2026-08-28T00:00:00"/>
    <m/>
    <m/>
    <m/>
    <m/>
    <m/>
    <m/>
    <m/>
    <m/>
    <m/>
    <m/>
    <m/>
    <m/>
    <m/>
    <m/>
    <n v="6"/>
    <s v="FALSO"/>
    <n v="0"/>
    <s v=""/>
    <s v=""/>
    <s v=""/>
    <s v=""/>
    <s v=""/>
    <s v=""/>
    <s v=""/>
    <s v=""/>
    <s v=""/>
    <s v=""/>
  </r>
  <r>
    <x v="0"/>
    <s v="SGTB-2347"/>
    <s v="[SGTB] SP 26.3.5"/>
    <s v="[Jornada Secretaria e Gestor de Unidades] Thunderbolts"/>
    <x v="0"/>
    <s v="[SGTB] PI 3/26"/>
    <m/>
    <s v="[INC0811430]Tenho um Erro/Problema com o Sistema - Sistema U - Transferência interna/externa"/>
    <m/>
    <n v="5400"/>
    <m/>
    <s v="Itens concluídos"/>
    <m/>
    <m/>
    <x v="1"/>
    <d v="2026-08-24T18:26:00"/>
    <m/>
    <d v="2026-08-26T00:00:00"/>
    <d v="2026-08-31T00:00:00"/>
    <m/>
    <m/>
    <m/>
    <m/>
    <m/>
    <m/>
    <m/>
    <m/>
    <m/>
    <m/>
    <m/>
    <m/>
    <m/>
    <m/>
    <n v="1.5"/>
    <s v="FALSO"/>
    <n v="0"/>
    <s v=""/>
    <s v=""/>
    <s v=""/>
    <s v=""/>
    <s v=""/>
    <s v=""/>
    <s v=""/>
    <s v=""/>
    <s v=""/>
    <s v=""/>
  </r>
  <r>
    <x v="0"/>
    <s v="SGTB-2346"/>
    <s v="[SGTB] SP 26.3.4"/>
    <s v="[Jornada Secretaria e Gestor de Unidades] Thunderbolts"/>
    <x v="0"/>
    <s v="[SGTB] PI 3/26"/>
    <m/>
    <s v="[INC0811437]Tenho um Erro/Problema com o Sistema - Portal do Professor - Portal do Professor"/>
    <m/>
    <n v="1800"/>
    <m/>
    <s v="Itens concluídos"/>
    <m/>
    <m/>
    <x v="0"/>
    <d v="2026-08-24T18:23:00"/>
    <d v="2026-08-17T00:00:00"/>
    <d v="2026-08-25T00:00:00"/>
    <m/>
    <m/>
    <m/>
    <m/>
    <m/>
    <m/>
    <m/>
    <m/>
    <m/>
    <m/>
    <m/>
    <m/>
    <m/>
    <m/>
    <m/>
    <n v="0.5"/>
    <s v="FALSO"/>
    <n v="0"/>
    <s v=""/>
    <s v=""/>
    <s v=""/>
    <s v=""/>
    <s v=""/>
    <s v=""/>
    <s v=""/>
    <s v=""/>
    <s v=""/>
    <s v=""/>
  </r>
  <r>
    <x v="1"/>
    <s v="SGTB-2342"/>
    <s v="[SGTB] SP 26.3.5"/>
    <s v="[Jornada Secretaria e Gestor de Unidades] Thunderbolts"/>
    <x v="0"/>
    <s v="[SGTB] PI 3/26"/>
    <m/>
    <s v="[RITM0736688]Solicitar Serviço ao Sistema - Prisma - Licenças Dynamics"/>
    <m/>
    <n v="1200"/>
    <m/>
    <s v="Itens concluídos"/>
    <m/>
    <m/>
    <x v="1"/>
    <d v="2026-08-24T15:48:00"/>
    <d v="2026-08-31T00:00:00"/>
    <d v="2026-09-01T00:00:00"/>
    <d v="2026-09-01T00:00:00"/>
    <m/>
    <m/>
    <m/>
    <m/>
    <m/>
    <m/>
    <m/>
    <m/>
    <m/>
    <m/>
    <m/>
    <m/>
    <m/>
    <m/>
    <n v="0.33333333333333331"/>
    <s v="FALSO"/>
    <n v="0"/>
    <s v=""/>
    <s v=""/>
    <s v=""/>
    <s v=""/>
    <s v=""/>
    <s v=""/>
    <s v=""/>
    <s v=""/>
    <s v=""/>
    <s v=""/>
  </r>
  <r>
    <x v="1"/>
    <s v="SGTB-2341"/>
    <s v="[SGTB] SP 26.3.6"/>
    <s v="[Jornada Secretaria e Gestor de Unidades] Thunderbolts"/>
    <x v="0"/>
    <s v="[SGTB] PI 3/26"/>
    <m/>
    <s v="[RITM0736716]Solicitar Serviço ao Sistema - Prisma - Licenças Dynamics"/>
    <m/>
    <n v="900"/>
    <m/>
    <s v="Itens concluídos"/>
    <m/>
    <m/>
    <x v="1"/>
    <d v="2026-08-24T15:48:00"/>
    <d v="2026-09-14T00:00:00"/>
    <d v="2026-09-14T00:00:00"/>
    <d v="2026-09-14T00:00:00"/>
    <m/>
    <m/>
    <m/>
    <m/>
    <m/>
    <m/>
    <m/>
    <m/>
    <m/>
    <m/>
    <m/>
    <m/>
    <m/>
    <m/>
    <n v="0.25"/>
    <s v="FALSO"/>
    <n v="0"/>
    <s v=""/>
    <s v=""/>
    <s v=""/>
    <s v=""/>
    <s v=""/>
    <s v=""/>
    <s v=""/>
    <s v=""/>
    <s v=""/>
    <s v=""/>
  </r>
  <r>
    <x v="1"/>
    <s v="SGTB-2340"/>
    <s v="[SGTB] SP 26.3.6"/>
    <s v="[Jornada Secretaria e Gestor de Unidades] Thunderbolts"/>
    <x v="0"/>
    <s v="[SGTB] PI 3/26"/>
    <m/>
    <s v="[RITM0736753]Solicitar Serviço ao Sistema - Prisma - Licenças Dynamics"/>
    <m/>
    <n v="900"/>
    <m/>
    <s v="Itens concluídos"/>
    <m/>
    <m/>
    <x v="1"/>
    <d v="2026-08-24T15:48:00"/>
    <d v="2026-09-14T00:00:00"/>
    <d v="2026-09-14T00:00:00"/>
    <d v="2026-09-14T00:00:00"/>
    <m/>
    <m/>
    <m/>
    <m/>
    <m/>
    <m/>
    <m/>
    <m/>
    <m/>
    <m/>
    <m/>
    <m/>
    <m/>
    <m/>
    <n v="0.25"/>
    <s v="FALSO"/>
    <n v="0"/>
    <s v=""/>
    <s v=""/>
    <s v=""/>
    <s v=""/>
    <s v=""/>
    <s v=""/>
    <s v=""/>
    <s v=""/>
    <s v=""/>
    <s v=""/>
  </r>
  <r>
    <x v="0"/>
    <s v="SGTB-2336"/>
    <s v="[SGTB] SP 26.3.5;[SGTB] SP 26.3.4"/>
    <s v="[Jornada Secretaria e Gestor de Unidades] Thunderbolts"/>
    <x v="0"/>
    <s v="[SGTB] PI 3/26"/>
    <m/>
    <s v="[INC0811343]Tenho um Erro/Problema com o Sistema - Portal Prisma - Prisma - Usuários do Prisma"/>
    <m/>
    <n v="900"/>
    <m/>
    <s v="Itens concluídos"/>
    <m/>
    <m/>
    <x v="1"/>
    <d v="2026-08-24T14:22:00"/>
    <d v="2026-08-17T00:00:00"/>
    <d v="2026-08-25T00:00:00"/>
    <d v="2026-08-25T00:00:00"/>
    <m/>
    <m/>
    <m/>
    <m/>
    <m/>
    <m/>
    <m/>
    <m/>
    <m/>
    <m/>
    <m/>
    <m/>
    <m/>
    <m/>
    <n v="0.25"/>
    <s v="FALSO"/>
    <n v="0"/>
    <s v=""/>
    <s v=""/>
    <s v=""/>
    <s v=""/>
    <s v=""/>
    <s v=""/>
    <s v=""/>
    <s v=""/>
    <s v=""/>
    <s v=""/>
  </r>
  <r>
    <x v="0"/>
    <s v="SGTB-2333"/>
    <s v="[SGTB] SP 26.3.4"/>
    <s v="[Jornada Secretaria e Gestor de Unidades] Thunderbolts"/>
    <x v="0"/>
    <s v="[SGTB] PI 3/26"/>
    <m/>
    <s v="[INC0811298]Tenho um Erro/Problema com o Sistema - Olimpo - Matrícula"/>
    <m/>
    <n v="3600"/>
    <m/>
    <s v="Itens concluídos"/>
    <m/>
    <m/>
    <x v="0"/>
    <d v="2026-08-24T12:59:00"/>
    <d v="2026-08-17T00:00:00"/>
    <d v="2026-08-26T00:00:00"/>
    <m/>
    <m/>
    <m/>
    <m/>
    <m/>
    <m/>
    <m/>
    <m/>
    <m/>
    <m/>
    <m/>
    <m/>
    <m/>
    <m/>
    <m/>
    <n v="1"/>
    <s v="FALSO"/>
    <n v="0"/>
    <s v=""/>
    <s v=""/>
    <s v=""/>
    <s v=""/>
    <s v=""/>
    <s v=""/>
    <s v=""/>
    <s v=""/>
    <s v=""/>
    <s v=""/>
  </r>
  <r>
    <x v="0"/>
    <s v="SGTB-2332"/>
    <s v="[SGTB] SP 26.3.5;[SGTB] SP 26.3.4"/>
    <s v="[Jornada Secretaria e Gestor de Unidades] Thunderbolts"/>
    <x v="0"/>
    <s v="[SGTB] PI 3/26"/>
    <m/>
    <s v="[INC0811297]Tenho um Erro/Problema com o Sistema - Ajuste de Horário - Ajuste de Horário"/>
    <m/>
    <n v="14400"/>
    <m/>
    <s v="Itens concluídos"/>
    <m/>
    <m/>
    <x v="1"/>
    <d v="2026-08-24T12:06:00"/>
    <d v="2026-08-17T00:00:00"/>
    <d v="2026-08-25T00:00:00"/>
    <d v="2026-08-25T00:00:00"/>
    <m/>
    <m/>
    <m/>
    <m/>
    <m/>
    <m/>
    <m/>
    <m/>
    <m/>
    <m/>
    <m/>
    <m/>
    <m/>
    <m/>
    <n v="4"/>
    <s v="FALSO"/>
    <n v="0"/>
    <s v=""/>
    <s v=""/>
    <s v=""/>
    <s v=""/>
    <s v=""/>
    <s v=""/>
    <s v=""/>
    <s v=""/>
    <s v=""/>
    <s v=""/>
  </r>
  <r>
    <x v="0"/>
    <s v="SGTB-2322"/>
    <s v="[SGTB] SP 26.3.4"/>
    <s v="[Jornada Secretaria e Gestor de Unidades] Thunderbolts"/>
    <x v="0"/>
    <s v="[SGTB] PI 3/26"/>
    <m/>
    <s v="[INC0811075]Tenho um Erro/Problema com o Sistema - Olimpo - Olimpo / Professores"/>
    <m/>
    <m/>
    <m/>
    <s v="Itens concluídos"/>
    <m/>
    <m/>
    <x v="0"/>
    <d v="2026-08-24T09:24:00"/>
    <d v="2026-08-17T00:00:00"/>
    <d v="2026-08-24T00:00:00"/>
    <m/>
    <m/>
    <m/>
    <m/>
    <m/>
    <m/>
    <m/>
    <m/>
    <m/>
    <m/>
    <m/>
    <m/>
    <m/>
    <m/>
    <m/>
    <s v=""/>
    <s v="FALSO"/>
    <n v="0"/>
    <s v=""/>
    <s v=""/>
    <s v=""/>
    <s v=""/>
    <s v=""/>
    <s v=""/>
    <s v=""/>
    <s v=""/>
    <s v=""/>
    <s v=""/>
  </r>
  <r>
    <x v="0"/>
    <s v="SGTB-2321"/>
    <s v="[SGTB] SP 26.3.4"/>
    <s v="[Jornada Secretaria e Gestor de Unidades] Thunderbolts"/>
    <x v="0"/>
    <s v="[SGTB] PI 3/26"/>
    <m/>
    <s v="[INC0811074]Tenho um Erro/Problema com o Sistema - Olimpo - Olimpo / Professores"/>
    <m/>
    <m/>
    <m/>
    <s v="Itens concluídos"/>
    <m/>
    <m/>
    <x v="0"/>
    <d v="2026-08-24T09:23:00"/>
    <d v="2026-08-17T00:00:00"/>
    <d v="2026-08-24T00:00:00"/>
    <m/>
    <m/>
    <m/>
    <m/>
    <m/>
    <m/>
    <m/>
    <m/>
    <m/>
    <m/>
    <m/>
    <m/>
    <m/>
    <m/>
    <m/>
    <s v=""/>
    <s v="FALSO"/>
    <n v="0"/>
    <s v=""/>
    <s v=""/>
    <s v=""/>
    <s v=""/>
    <s v=""/>
    <s v=""/>
    <s v=""/>
    <s v=""/>
    <s v=""/>
    <s v=""/>
  </r>
  <r>
    <x v="0"/>
    <s v="SGTB-2320"/>
    <s v="[SGTB] SP 26.3.4"/>
    <s v="[Jornada Secretaria e Gestor de Unidades] Thunderbolts"/>
    <x v="0"/>
    <s v="[SGTB] PI 3/26"/>
    <m/>
    <s v="[INC0811053]Tenho um Erro/Problema com o Sistema - Olimpo - Olimpo / Professores"/>
    <m/>
    <m/>
    <m/>
    <s v="Itens concluídos"/>
    <m/>
    <m/>
    <x v="0"/>
    <d v="2026-08-24T09:23:00"/>
    <d v="2026-08-17T00:00:00"/>
    <d v="2026-08-24T00:00:00"/>
    <m/>
    <m/>
    <m/>
    <m/>
    <m/>
    <m/>
    <m/>
    <m/>
    <m/>
    <m/>
    <m/>
    <m/>
    <m/>
    <m/>
    <m/>
    <s v=""/>
    <s v="FALSO"/>
    <n v="0"/>
    <s v=""/>
    <s v=""/>
    <s v=""/>
    <s v=""/>
    <s v=""/>
    <s v=""/>
    <s v=""/>
    <s v=""/>
    <s v=""/>
    <s v=""/>
  </r>
  <r>
    <x v="0"/>
    <s v="SGTB-2319"/>
    <s v="[SGTB] SP 26.3.5;[SGTB] SP 26.3.4"/>
    <s v="[Jornada Secretaria e Gestor de Unidades] Thunderbolts"/>
    <x v="0"/>
    <s v="[SGTB] PI 3/26"/>
    <m/>
    <s v="[INC0810921]Tenho um Erro/Problema com o Sistema - Olimpo - Olimpo / Professores"/>
    <m/>
    <n v="7200"/>
    <m/>
    <s v="Itens concluídos"/>
    <m/>
    <m/>
    <x v="1"/>
    <d v="2026-08-24T09:21:00"/>
    <d v="2026-08-17T00:00:00"/>
    <d v="2026-08-25T00:00:00"/>
    <d v="2026-08-25T00:00:00"/>
    <m/>
    <m/>
    <m/>
    <m/>
    <m/>
    <m/>
    <m/>
    <m/>
    <m/>
    <m/>
    <m/>
    <m/>
    <m/>
    <m/>
    <n v="2"/>
    <s v="FALSO"/>
    <n v="0"/>
    <s v=""/>
    <s v=""/>
    <s v=""/>
    <s v=""/>
    <s v=""/>
    <s v=""/>
    <s v=""/>
    <s v=""/>
    <s v=""/>
    <s v=""/>
  </r>
  <r>
    <x v="0"/>
    <s v="SGTB-2318"/>
    <s v="[SGTB] SP 26.3.4"/>
    <s v="[Jornada Secretaria e Gestor de Unidades] Thunderbolts"/>
    <x v="0"/>
    <s v="[SGTB] PI 3/26"/>
    <m/>
    <s v="[INC0810930]Tenho um Erro/Problema com o PTC - Biblioteca Virtual - Indisponibilidade"/>
    <m/>
    <n v="3600"/>
    <m/>
    <s v="Itens concluídos"/>
    <m/>
    <m/>
    <x v="0"/>
    <d v="2026-08-24T09:06:00"/>
    <d v="2026-08-17T00:00:00"/>
    <d v="2026-08-27T00:00:00"/>
    <m/>
    <m/>
    <m/>
    <m/>
    <m/>
    <m/>
    <m/>
    <m/>
    <m/>
    <m/>
    <m/>
    <m/>
    <m/>
    <m/>
    <m/>
    <n v="1"/>
    <s v="FALSO"/>
    <n v="0"/>
    <s v=""/>
    <s v=""/>
    <s v=""/>
    <s v=""/>
    <s v=""/>
    <s v=""/>
    <s v=""/>
    <s v=""/>
    <s v=""/>
    <s v=""/>
  </r>
  <r>
    <x v="0"/>
    <s v="SGTB-2317"/>
    <s v="[SGTB] SP 26.3.4"/>
    <s v="[Jornada Secretaria e Gestor de Unidades] Thunderbolts"/>
    <x v="0"/>
    <s v="[SGTB] PI 3/26"/>
    <m/>
    <s v="[INC0811186]Tenho um Erro/Problema com o Sistema - Portal Prisma - Prisma - Usuários do Prisma"/>
    <m/>
    <n v="1800"/>
    <m/>
    <s v="Itens concluídos"/>
    <m/>
    <m/>
    <x v="1"/>
    <d v="2026-08-24T09:02:00"/>
    <d v="2026-08-17T00:00:00"/>
    <d v="2026-08-24T00:00:00"/>
    <d v="2026-08-24T00:00:00"/>
    <m/>
    <m/>
    <m/>
    <m/>
    <m/>
    <m/>
    <m/>
    <m/>
    <m/>
    <m/>
    <m/>
    <m/>
    <m/>
    <m/>
    <n v="0.5"/>
    <s v="FALSO"/>
    <n v="0"/>
    <s v=""/>
    <s v=""/>
    <s v=""/>
    <s v=""/>
    <s v=""/>
    <s v=""/>
    <s v=""/>
    <s v=""/>
    <s v=""/>
    <s v=""/>
  </r>
  <r>
    <x v="0"/>
    <s v="SGTB-2316"/>
    <s v="[SGTB] SP 26.3.4"/>
    <s v="[Jornada Secretaria e Gestor de Unidades] Thunderbolts"/>
    <x v="0"/>
    <s v="[SGTB] PI 3/26"/>
    <m/>
    <s v="[INC0811184]Tenho um Erro/Problema com o Sistema - Portal Prisma - Prisma - Usuários do Prisma"/>
    <m/>
    <n v="1800"/>
    <m/>
    <s v="Itens concluídos"/>
    <m/>
    <m/>
    <x v="1"/>
    <d v="2026-08-24T08:52:00"/>
    <d v="2026-08-17T00:00:00"/>
    <d v="2026-08-24T00:00:00"/>
    <d v="2026-08-24T00:00:00"/>
    <m/>
    <m/>
    <m/>
    <m/>
    <m/>
    <m/>
    <m/>
    <m/>
    <m/>
    <m/>
    <m/>
    <m/>
    <m/>
    <m/>
    <n v="0.5"/>
    <s v="FALSO"/>
    <n v="0"/>
    <s v=""/>
    <s v=""/>
    <s v=""/>
    <s v=""/>
    <s v=""/>
    <s v=""/>
    <s v=""/>
    <s v=""/>
    <s v=""/>
    <s v=""/>
  </r>
  <r>
    <x v="0"/>
    <s v="SGTB-2315"/>
    <s v="[SGTB] SP 26.3.4"/>
    <s v="[Jornada Secretaria e Gestor de Unidades] Thunderbolts"/>
    <x v="0"/>
    <s v="[SGTB] PI 3/26"/>
    <m/>
    <s v="[INC0811171]Tenho um Erro/Problema com o Sistema - Portal do Professor - Portal do Professor"/>
    <m/>
    <m/>
    <m/>
    <s v="Itens concluídos"/>
    <m/>
    <m/>
    <x v="0"/>
    <d v="2026-08-24T07:48:00"/>
    <d v="2026-08-17T00:00:00"/>
    <d v="2026-08-24T00:00:00"/>
    <m/>
    <m/>
    <m/>
    <m/>
    <m/>
    <m/>
    <m/>
    <m/>
    <m/>
    <m/>
    <m/>
    <m/>
    <m/>
    <m/>
    <m/>
    <s v=""/>
    <s v="FALSO"/>
    <n v="0"/>
    <s v=""/>
    <s v=""/>
    <s v=""/>
    <s v=""/>
    <s v=""/>
    <s v=""/>
    <s v=""/>
    <s v=""/>
    <s v=""/>
    <s v=""/>
  </r>
  <r>
    <x v="0"/>
    <s v="SGTB-2310"/>
    <s v="[SGTB] SP 26.3.4"/>
    <s v="[Jornada Secretaria e Gestor de Unidades] Thunderbolts"/>
    <x v="0"/>
    <s v="[SGTB] PI 3/26"/>
    <m/>
    <s v="[INC0810915]Tenho um Erro/Problema com o Sistema - Prisma - Usuários do Prisma"/>
    <m/>
    <n v="1800"/>
    <m/>
    <s v="Itens concluídos"/>
    <m/>
    <m/>
    <x v="0"/>
    <d v="2026-08-21T17:40:00"/>
    <d v="2026-08-17T00:00:00"/>
    <d v="2026-08-25T00:00:00"/>
    <m/>
    <m/>
    <m/>
    <m/>
    <m/>
    <m/>
    <m/>
    <m/>
    <m/>
    <m/>
    <m/>
    <m/>
    <m/>
    <m/>
    <m/>
    <n v="0.5"/>
    <s v="FALSO"/>
    <n v="0"/>
    <s v=""/>
    <s v=""/>
    <s v=""/>
    <s v=""/>
    <s v=""/>
    <s v=""/>
    <s v=""/>
    <s v=""/>
    <s v=""/>
    <s v=""/>
  </r>
  <r>
    <x v="0"/>
    <s v="SGTB-2307"/>
    <s v="[SGTB] SP 26.3.5;[SGTB] SP 26.3.4"/>
    <s v="[Jornada Secretaria e Gestor de Unidades] Thunderbolts"/>
    <x v="0"/>
    <s v="[SGTB] PI 3/26"/>
    <m/>
    <s v="[INC0810906]Tenho um Erro/Problema com o Sistema - Olimpo - Sala especial"/>
    <m/>
    <n v="28800"/>
    <m/>
    <s v="Itens concluídos"/>
    <m/>
    <m/>
    <x v="1"/>
    <d v="2026-08-21T17:02:00"/>
    <d v="2026-08-17T00:00:00"/>
    <d v="2026-08-24T00:00:00"/>
    <d v="2026-08-26T00:00:00"/>
    <m/>
    <m/>
    <m/>
    <m/>
    <m/>
    <m/>
    <m/>
    <m/>
    <m/>
    <m/>
    <m/>
    <m/>
    <m/>
    <m/>
    <n v="8"/>
    <s v="FALSO"/>
    <n v="0"/>
    <s v=""/>
    <s v=""/>
    <s v=""/>
    <s v=""/>
    <s v=""/>
    <s v=""/>
    <s v=""/>
    <s v=""/>
    <s v=""/>
    <s v=""/>
  </r>
  <r>
    <x v="1"/>
    <s v="SGTB-2304"/>
    <s v="[SGTB] SP 26.3.5"/>
    <s v="[Jornada Secretaria e Gestor de Unidades] Thunderbolts"/>
    <x v="0"/>
    <s v="[SGTB] PI 3/26"/>
    <m/>
    <s v="[RITM0736165]Solicitar um serviço para o Sistema Colaborar - Colaborar"/>
    <m/>
    <m/>
    <m/>
    <s v="Itens concluídos"/>
    <m/>
    <m/>
    <x v="0"/>
    <d v="2026-08-21T13:49:00"/>
    <d v="2026-08-31T00:00:00"/>
    <d v="2026-09-03T00:00:00"/>
    <m/>
    <m/>
    <m/>
    <m/>
    <m/>
    <m/>
    <m/>
    <m/>
    <m/>
    <m/>
    <m/>
    <m/>
    <m/>
    <m/>
    <m/>
    <s v=""/>
    <s v="FALSO"/>
    <n v="0"/>
    <s v=""/>
    <s v=""/>
    <s v=""/>
    <s v=""/>
    <s v=""/>
    <s v=""/>
    <s v=""/>
    <s v=""/>
    <s v=""/>
    <s v=""/>
  </r>
  <r>
    <x v="1"/>
    <s v="SGTB-2303"/>
    <s v="[SGTB] SP 26.3.4"/>
    <s v="[Jornada Secretaria e Gestor de Unidades] Thunderbolts"/>
    <x v="0"/>
    <s v="[SGTB] PI 3/26"/>
    <m/>
    <s v="[RITM0736406]Solicitar Serviço ao Sistema - Olimpo - Enturmacao - krotonEnturmacao"/>
    <m/>
    <n v="3600"/>
    <m/>
    <s v="Itens concluídos"/>
    <m/>
    <m/>
    <x v="1"/>
    <d v="2026-08-21T12:18:00"/>
    <d v="2026-08-17T00:00:00"/>
    <d v="2026-08-21T00:00:00"/>
    <d v="2026-08-21T00:00:00"/>
    <m/>
    <m/>
    <m/>
    <m/>
    <m/>
    <m/>
    <m/>
    <m/>
    <m/>
    <m/>
    <m/>
    <m/>
    <m/>
    <m/>
    <n v="1"/>
    <s v="FALSO"/>
    <n v="0"/>
    <s v=""/>
    <s v=""/>
    <s v=""/>
    <s v=""/>
    <s v=""/>
    <s v=""/>
    <s v=""/>
    <s v=""/>
    <s v=""/>
    <s v=""/>
  </r>
  <r>
    <x v="0"/>
    <s v="SGTB-2302"/>
    <s v="[SGTB] SP 26.3.4"/>
    <s v="[Jornada Secretaria e Gestor de Unidades] Thunderbolts"/>
    <x v="0"/>
    <s v="[SGTB] PI 3/26"/>
    <m/>
    <s v="[INC0810825]Tenho um Erro/Problema com o Sistema - Portal Prisma - Prisma - Portal Prisma (PortalUnificado)"/>
    <m/>
    <n v="900"/>
    <m/>
    <s v="Itens concluídos"/>
    <m/>
    <m/>
    <x v="1"/>
    <d v="2026-08-21T12:06:00"/>
    <d v="2026-08-17T00:00:00"/>
    <d v="2026-08-24T00:00:00"/>
    <d v="2026-08-24T00:00:00"/>
    <m/>
    <m/>
    <m/>
    <m/>
    <m/>
    <m/>
    <m/>
    <m/>
    <m/>
    <m/>
    <m/>
    <m/>
    <m/>
    <m/>
    <n v="0.25"/>
    <s v="FALSO"/>
    <n v="0"/>
    <s v=""/>
    <s v=""/>
    <s v=""/>
    <s v=""/>
    <s v=""/>
    <s v=""/>
    <s v=""/>
    <s v=""/>
    <s v=""/>
    <s v=""/>
  </r>
  <r>
    <x v="0"/>
    <s v="SGTB-2301"/>
    <s v="[SGTB] SP 26.3.4"/>
    <s v="[Jornada Secretaria e Gestor de Unidades] Thunderbolts"/>
    <x v="0"/>
    <s v="[SGTB] PI 3/26"/>
    <m/>
    <s v="[INC0810799]Tenho um Erro/Problema com o Sistema - Portal Prisma - Prisma - Usuários do Prisma"/>
    <m/>
    <n v="600"/>
    <m/>
    <s v="Itens concluídos"/>
    <m/>
    <m/>
    <x v="1"/>
    <d v="2026-08-21T11:19:00"/>
    <d v="2026-08-17T00:00:00"/>
    <d v="2026-08-24T00:00:00"/>
    <d v="2026-08-24T00:00:00"/>
    <m/>
    <m/>
    <m/>
    <m/>
    <m/>
    <m/>
    <m/>
    <m/>
    <m/>
    <m/>
    <m/>
    <m/>
    <m/>
    <m/>
    <n v="0.16666666666666666"/>
    <s v="FALSO"/>
    <n v="0"/>
    <s v=""/>
    <s v=""/>
    <s v=""/>
    <s v=""/>
    <s v=""/>
    <s v=""/>
    <s v=""/>
    <s v=""/>
    <s v=""/>
    <s v=""/>
  </r>
  <r>
    <x v="0"/>
    <s v="SGTB-2299"/>
    <s v="[SGTB] SP 26.3.4"/>
    <s v="[Jornada Secretaria e Gestor de Unidades] Thunderbolts"/>
    <x v="0"/>
    <s v="[SGTB] PI 3/26"/>
    <m/>
    <s v="[INC0810665]Tenho um Erro/Problema com o Sistema - Portal do Professor - Portal do Professor"/>
    <m/>
    <n v="1800"/>
    <m/>
    <s v="Itens concluídos"/>
    <m/>
    <m/>
    <x v="0"/>
    <d v="2026-08-20T17:15:00"/>
    <d v="2026-08-17T00:00:00"/>
    <d v="2026-08-25T00:00:00"/>
    <m/>
    <m/>
    <m/>
    <m/>
    <m/>
    <m/>
    <m/>
    <m/>
    <m/>
    <m/>
    <m/>
    <m/>
    <m/>
    <m/>
    <m/>
    <n v="0.5"/>
    <s v="FALSO"/>
    <n v="0"/>
    <s v=""/>
    <s v=""/>
    <s v=""/>
    <s v=""/>
    <s v=""/>
    <s v=""/>
    <s v=""/>
    <s v=""/>
    <s v=""/>
    <s v=""/>
  </r>
  <r>
    <x v="1"/>
    <s v="SGTB-2296"/>
    <s v="[SGTB] SP 26.3.5;[SGTB] SP 26.3.4"/>
    <s v="[Jornada Secretaria e Gestor de Unidades] Thunderbolts"/>
    <x v="0"/>
    <s v="[SGTB] PI 3/26"/>
    <m/>
    <s v="[RITM0732576]Solicitar um serviço para o Sistema Colaborar - Colaborar - (Colaborar) Enade"/>
    <m/>
    <n v="21600"/>
    <m/>
    <s v="Itens concluídos"/>
    <m/>
    <m/>
    <x v="1"/>
    <d v="2026-08-20T15:59:00"/>
    <d v="2026-08-17T00:00:00"/>
    <d v="2026-08-25T00:00:00"/>
    <d v="2026-08-25T00:00:00"/>
    <m/>
    <m/>
    <m/>
    <m/>
    <m/>
    <m/>
    <m/>
    <m/>
    <m/>
    <m/>
    <m/>
    <m/>
    <m/>
    <m/>
    <n v="6"/>
    <s v="FALSO"/>
    <n v="0"/>
    <s v=""/>
    <s v=""/>
    <s v=""/>
    <s v=""/>
    <s v=""/>
    <s v=""/>
    <s v=""/>
    <s v=""/>
    <s v=""/>
    <s v=""/>
  </r>
  <r>
    <x v="0"/>
    <s v="SGTB-2295"/>
    <s v="[SGTB] SP 26.3.4"/>
    <s v="[Jornada Secretaria e Gestor de Unidades] Thunderbolts"/>
    <x v="0"/>
    <s v="[SGTB] PI 3/26"/>
    <m/>
    <s v="[INC0810564]Tenho um Erro/Problema com o Sistema - Portal do Professor - Portal do Professor"/>
    <m/>
    <n v="1200"/>
    <m/>
    <s v="Itens concluídos"/>
    <m/>
    <m/>
    <x v="0"/>
    <d v="2026-08-20T14:26:00"/>
    <d v="2026-08-17T00:00:00"/>
    <d v="2026-08-21T00:00:00"/>
    <m/>
    <m/>
    <m/>
    <m/>
    <m/>
    <m/>
    <m/>
    <m/>
    <m/>
    <m/>
    <m/>
    <m/>
    <m/>
    <m/>
    <m/>
    <n v="0.33333333333333331"/>
    <s v="FALSO"/>
    <n v="0"/>
    <s v=""/>
    <s v=""/>
    <s v=""/>
    <s v=""/>
    <s v=""/>
    <s v=""/>
    <s v=""/>
    <s v=""/>
    <s v=""/>
    <s v=""/>
  </r>
  <r>
    <x v="0"/>
    <s v="SGTB-2288"/>
    <s v="[SGTB] SP 26.3.4"/>
    <s v="[Jornada Secretaria e Gestor de Unidades] Thunderbolts"/>
    <x v="0"/>
    <s v="[SGTB] PI 3/26"/>
    <m/>
    <s v="[INC0810518]Tenho um Erro/Problema com o Sistema - Ajuste de Horário - Ajuste de Horário"/>
    <m/>
    <n v="600"/>
    <m/>
    <s v="Itens concluídos"/>
    <m/>
    <m/>
    <x v="1"/>
    <d v="2026-08-20T11:54:00"/>
    <d v="2026-08-17T00:00:00"/>
    <d v="2026-08-20T00:00:00"/>
    <d v="2026-08-20T00:00:00"/>
    <m/>
    <m/>
    <m/>
    <m/>
    <m/>
    <m/>
    <m/>
    <m/>
    <m/>
    <m/>
    <m/>
    <m/>
    <m/>
    <m/>
    <n v="0.16666666666666666"/>
    <s v="FALSO"/>
    <n v="0"/>
    <s v=""/>
    <s v=""/>
    <s v=""/>
    <s v=""/>
    <s v=""/>
    <s v=""/>
    <s v=""/>
    <s v=""/>
    <s v=""/>
    <s v=""/>
  </r>
  <r>
    <x v="0"/>
    <s v="SGTB-2287"/>
    <s v="[SGTB] SP 26.3.5;[SGTB] SP 26.3.4"/>
    <s v="[Jornada Secretaria e Gestor de Unidades] Thunderbolts"/>
    <x v="0"/>
    <s v="[SGTB] PI 3/26"/>
    <m/>
    <s v="[INC0810517]Tenho um Erro/Problema com o Sistema - Portal Prisma - Prisma - Usuários do Prisma"/>
    <m/>
    <n v="3600"/>
    <m/>
    <s v="Itens concluídos"/>
    <m/>
    <m/>
    <x v="1"/>
    <d v="2026-08-20T11:53:00"/>
    <d v="2026-08-17T00:00:00"/>
    <d v="2026-08-25T00:00:00"/>
    <d v="2026-08-25T00:00:00"/>
    <m/>
    <m/>
    <m/>
    <m/>
    <m/>
    <m/>
    <m/>
    <m/>
    <m/>
    <m/>
    <m/>
    <m/>
    <m/>
    <m/>
    <n v="1"/>
    <s v="FALSO"/>
    <n v="0"/>
    <s v=""/>
    <s v=""/>
    <s v=""/>
    <s v=""/>
    <s v=""/>
    <s v=""/>
    <s v=""/>
    <s v=""/>
    <s v=""/>
    <s v=""/>
  </r>
  <r>
    <x v="0"/>
    <s v="SGTB-2284"/>
    <s v="[SGTB] SP 26.3.4"/>
    <s v="[Jornada Secretaria e Gestor de Unidades] Thunderbolts"/>
    <x v="0"/>
    <s v="[SGTB] PI 3/26"/>
    <m/>
    <s v="[INC0809853]Tenho um Erro/Problema com o Sistema - Portal do Aluno - EaD - (Portal do aluno - EaD) Boletim"/>
    <m/>
    <m/>
    <m/>
    <s v="Itens concluídos"/>
    <m/>
    <m/>
    <x v="0"/>
    <d v="2026-08-20T09:35:00"/>
    <d v="2026-08-17T00:00:00"/>
    <d v="2026-08-20T00:00:00"/>
    <m/>
    <m/>
    <m/>
    <m/>
    <m/>
    <m/>
    <m/>
    <m/>
    <m/>
    <m/>
    <m/>
    <m/>
    <m/>
    <m/>
    <m/>
    <s v=""/>
    <s v="FALSO"/>
    <n v="0"/>
    <s v=""/>
    <s v=""/>
    <s v=""/>
    <s v=""/>
    <s v=""/>
    <s v=""/>
    <s v=""/>
    <s v=""/>
    <s v=""/>
    <s v=""/>
  </r>
  <r>
    <x v="0"/>
    <s v="SGTB-2282"/>
    <s v="[SGTB] SP 26.3.4"/>
    <s v="[Jornada Secretaria e Gestor de Unidades] Thunderbolts"/>
    <x v="0"/>
    <s v="[SGTB] PI 3/26"/>
    <m/>
    <s v="[INC0809839]Tenho um Erro/Problema com o Sistema - Portal do Aluno - EaD - Deferimento de solicitação"/>
    <m/>
    <m/>
    <m/>
    <s v="Itens concluídos"/>
    <m/>
    <m/>
    <x v="0"/>
    <d v="2026-08-20T09:19:00"/>
    <d v="2026-08-17T00:00:00"/>
    <d v="2026-08-20T00:00:00"/>
    <m/>
    <m/>
    <m/>
    <m/>
    <m/>
    <m/>
    <m/>
    <m/>
    <m/>
    <m/>
    <m/>
    <m/>
    <m/>
    <m/>
    <m/>
    <s v=""/>
    <s v="FALSO"/>
    <n v="0"/>
    <s v=""/>
    <s v=""/>
    <s v=""/>
    <s v=""/>
    <s v=""/>
    <s v=""/>
    <s v=""/>
    <s v=""/>
    <s v=""/>
    <s v=""/>
  </r>
  <r>
    <x v="0"/>
    <s v="SGTB-2281"/>
    <s v="[SGTB] SP 26.3.4"/>
    <s v="[Jornada Secretaria e Gestor de Unidades] Thunderbolts"/>
    <x v="0"/>
    <s v="[SGTB] PI 3/26"/>
    <m/>
    <s v="[INC0809866]Tenho um Erro/Problema com o Sistema - Portal do Aluno - EaD - Solicitação do Serviço Colaborar"/>
    <m/>
    <m/>
    <m/>
    <s v="Itens concluídos"/>
    <m/>
    <m/>
    <x v="0"/>
    <d v="2026-08-20T09:16:00"/>
    <d v="2026-08-17T00:00:00"/>
    <d v="2026-08-20T00:00:00"/>
    <m/>
    <m/>
    <m/>
    <m/>
    <m/>
    <m/>
    <m/>
    <m/>
    <m/>
    <m/>
    <m/>
    <m/>
    <m/>
    <m/>
    <m/>
    <s v=""/>
    <s v="FALSO"/>
    <n v="0"/>
    <s v=""/>
    <s v=""/>
    <s v=""/>
    <s v=""/>
    <s v=""/>
    <s v=""/>
    <s v=""/>
    <s v=""/>
    <s v=""/>
    <s v=""/>
  </r>
  <r>
    <x v="1"/>
    <s v="SGTB-2272"/>
    <s v="[SGTB] SP 26.3.4"/>
    <s v="[Jornada Secretaria e Gestor de Unidades] Thunderbolts"/>
    <x v="0"/>
    <s v="[SGTB] PI 3/26"/>
    <m/>
    <s v="[RITM0735488]Solicitar Serviço ao Sistema - Olimpo - Matrícula"/>
    <m/>
    <n v="25200"/>
    <m/>
    <s v="Itens concluídos"/>
    <m/>
    <m/>
    <x v="1"/>
    <d v="2026-08-19T15:53:00"/>
    <d v="2026-08-17T00:00:00"/>
    <d v="2026-08-24T00:00:00"/>
    <d v="2026-08-24T00:00:00"/>
    <m/>
    <m/>
    <m/>
    <m/>
    <m/>
    <m/>
    <m/>
    <m/>
    <m/>
    <m/>
    <m/>
    <m/>
    <m/>
    <m/>
    <n v="7"/>
    <s v="FALSO"/>
    <n v="0"/>
    <s v=""/>
    <s v=""/>
    <s v=""/>
    <s v=""/>
    <s v=""/>
    <s v=""/>
    <s v=""/>
    <s v=""/>
    <s v=""/>
    <s v=""/>
  </r>
  <r>
    <x v="0"/>
    <s v="SGTB-2271"/>
    <s v="[SGTB] SP 26.3.4"/>
    <s v="[Jornada Secretaria e Gestor de Unidades] Thunderbolts"/>
    <x v="0"/>
    <s v="[SGTB] PI 3/26"/>
    <m/>
    <s v="[INC0810299]Tenho um Erro/Problema com o Sistema - Portal Prisma - Prisma - Usuários do Prisma"/>
    <m/>
    <n v="2700"/>
    <m/>
    <s v="Itens concluídos"/>
    <m/>
    <m/>
    <x v="1"/>
    <d v="2026-08-19T15:45:00"/>
    <d v="2026-08-17T00:00:00"/>
    <d v="2026-08-19T00:00:00"/>
    <d v="2026-08-20T00:00:00"/>
    <m/>
    <m/>
    <m/>
    <m/>
    <m/>
    <m/>
    <m/>
    <m/>
    <m/>
    <m/>
    <m/>
    <m/>
    <m/>
    <m/>
    <n v="0.75"/>
    <s v="FALSO"/>
    <n v="0"/>
    <s v=""/>
    <s v=""/>
    <s v=""/>
    <s v=""/>
    <s v=""/>
    <s v=""/>
    <s v=""/>
    <s v=""/>
    <s v=""/>
    <s v=""/>
  </r>
  <r>
    <x v="0"/>
    <s v="SGTB-2270"/>
    <s v="[SGTB] SP 26.3.4"/>
    <s v="[Jornada Secretaria e Gestor de Unidades] Thunderbolts"/>
    <x v="0"/>
    <s v="[SGTB] PI 3/26"/>
    <m/>
    <s v="[INC0810297]Tenho um Erro/Problema com o Sistema - Portal Prisma - Prisma - Usuários do Prisma"/>
    <m/>
    <n v="8100"/>
    <m/>
    <s v="Itens concluídos"/>
    <m/>
    <m/>
    <x v="1"/>
    <d v="2026-08-19T15:42:00"/>
    <d v="2026-08-17T00:00:00"/>
    <d v="2026-08-19T00:00:00"/>
    <d v="2026-08-20T00:00:00"/>
    <m/>
    <m/>
    <m/>
    <m/>
    <m/>
    <m/>
    <m/>
    <m/>
    <m/>
    <m/>
    <m/>
    <m/>
    <m/>
    <m/>
    <n v="2.25"/>
    <s v="FALSO"/>
    <n v="0"/>
    <s v=""/>
    <s v=""/>
    <s v=""/>
    <s v=""/>
    <s v=""/>
    <s v=""/>
    <s v=""/>
    <s v=""/>
    <s v=""/>
    <s v=""/>
  </r>
  <r>
    <x v="0"/>
    <s v="SGTB-2269"/>
    <s v="[SGTB] SP 26.3.4"/>
    <s v="[Jornada Secretaria e Gestor de Unidades] Thunderbolts"/>
    <x v="0"/>
    <s v="[SGTB] PI 3/26"/>
    <m/>
    <s v="[INC0810269]Tenho um Erro/Problema com o Sistema - Portal Prisma - Prisma - Unidades dos Polos"/>
    <m/>
    <m/>
    <m/>
    <s v="Itens concluídos"/>
    <m/>
    <m/>
    <x v="0"/>
    <d v="2026-08-19T14:39:00"/>
    <d v="2026-08-17T00:00:00"/>
    <d v="2026-08-19T00:00:00"/>
    <m/>
    <m/>
    <m/>
    <m/>
    <m/>
    <m/>
    <m/>
    <m/>
    <m/>
    <m/>
    <m/>
    <m/>
    <m/>
    <m/>
    <m/>
    <s v=""/>
    <s v="FALSO"/>
    <n v="0"/>
    <s v=""/>
    <s v=""/>
    <s v=""/>
    <s v=""/>
    <s v=""/>
    <s v=""/>
    <s v=""/>
    <s v=""/>
    <s v=""/>
    <s v=""/>
  </r>
  <r>
    <x v="0"/>
    <s v="SGTB-2256"/>
    <s v="[SGTB] SP 26.3.4"/>
    <s v="[Jornada Secretaria e Gestor de Unidades] Thunderbolts"/>
    <x v="0"/>
    <s v="[SGTB] PI 3/26"/>
    <m/>
    <s v="[INC0808590]Tenho um Erro/Problema com o Sistema - PAD: Portal de Atendimento - Problema na abertura de chamados"/>
    <m/>
    <n v="1800"/>
    <m/>
    <s v="Itens concluídos"/>
    <m/>
    <m/>
    <x v="1"/>
    <d v="2026-08-18T15:42:00"/>
    <d v="2026-08-17T00:00:00"/>
    <d v="2026-08-19T00:00:00"/>
    <d v="2026-08-19T00:00:00"/>
    <m/>
    <m/>
    <m/>
    <m/>
    <m/>
    <m/>
    <m/>
    <m/>
    <m/>
    <m/>
    <m/>
    <m/>
    <m/>
    <m/>
    <n v="0.5"/>
    <s v="FALSO"/>
    <n v="0"/>
    <s v=""/>
    <s v=""/>
    <s v=""/>
    <s v=""/>
    <s v=""/>
    <s v=""/>
    <s v=""/>
    <s v=""/>
    <s v=""/>
    <s v=""/>
  </r>
  <r>
    <x v="0"/>
    <s v="SGTB-2248"/>
    <s v="[SGTB] SP 26.3.4"/>
    <s v="[Jornada Secretaria e Gestor de Unidades] Thunderbolts"/>
    <x v="0"/>
    <s v="[SGTB] PI 3/26"/>
    <m/>
    <s v="[INC0808451]Tenho um Erro/Problema com o Sistema - PDA:Portal do aluno - Graduação - Erro ao Solicitar Serviço"/>
    <m/>
    <m/>
    <m/>
    <s v="Itens concluídos"/>
    <m/>
    <m/>
    <x v="0"/>
    <d v="2026-08-18T14:52:00"/>
    <d v="2026-08-17T00:00:00"/>
    <d v="2026-08-19T00:00:00"/>
    <m/>
    <m/>
    <m/>
    <m/>
    <m/>
    <m/>
    <m/>
    <m/>
    <m/>
    <m/>
    <m/>
    <m/>
    <m/>
    <m/>
    <m/>
    <s v=""/>
    <s v="FALSO"/>
    <n v="0"/>
    <s v=""/>
    <s v=""/>
    <s v=""/>
    <s v=""/>
    <s v=""/>
    <s v=""/>
    <s v=""/>
    <s v=""/>
    <s v=""/>
    <s v=""/>
  </r>
  <r>
    <x v="0"/>
    <s v="SGTB-2246"/>
    <s v="[SGTB] SP 26.3.4"/>
    <s v="[Jornada Secretaria e Gestor de Unidades] Thunderbolts"/>
    <x v="0"/>
    <s v="[SGTB] PI 3/26"/>
    <m/>
    <s v="[INC0809795]Tenho um Erro/Problema com o Sistema - Portal Prisma - Prisma - Usuários do Prisma"/>
    <m/>
    <n v="5400"/>
    <m/>
    <s v="Itens concluídos"/>
    <m/>
    <m/>
    <x v="1"/>
    <d v="2026-08-18T13:27:00"/>
    <d v="2026-08-17T00:00:00"/>
    <d v="2026-08-19T00:00:00"/>
    <d v="2026-08-20T00:00:00"/>
    <m/>
    <m/>
    <m/>
    <m/>
    <m/>
    <m/>
    <m/>
    <m/>
    <m/>
    <m/>
    <m/>
    <m/>
    <m/>
    <m/>
    <n v="1.5"/>
    <s v="FALSO"/>
    <n v="0"/>
    <s v=""/>
    <s v=""/>
    <s v=""/>
    <s v=""/>
    <s v=""/>
    <s v=""/>
    <s v=""/>
    <s v=""/>
    <s v=""/>
    <s v=""/>
  </r>
  <r>
    <x v="0"/>
    <s v="SGTB-2244"/>
    <s v="[SGTB] SP 26.3.4"/>
    <s v="[Jornada Secretaria e Gestor de Unidades] Thunderbolts"/>
    <x v="0"/>
    <s v="[SGTB] PI 3/26"/>
    <m/>
    <s v="[INC0808113]Tenho um Erro/Problema com o Sistema Colaborar - Colaborar - Administração de usuários"/>
    <m/>
    <n v="600"/>
    <m/>
    <s v="Itens concluídos"/>
    <m/>
    <m/>
    <x v="1"/>
    <d v="2026-08-18T12:17:00"/>
    <d v="2026-08-17T00:00:00"/>
    <d v="2026-08-19T00:00:00"/>
    <d v="2026-08-19T00:00:00"/>
    <m/>
    <m/>
    <m/>
    <m/>
    <m/>
    <m/>
    <m/>
    <m/>
    <m/>
    <m/>
    <m/>
    <m/>
    <m/>
    <m/>
    <n v="0.16666666666666666"/>
    <s v="FALSO"/>
    <n v="0"/>
    <s v=""/>
    <s v=""/>
    <s v=""/>
    <s v=""/>
    <s v=""/>
    <s v=""/>
    <s v=""/>
    <s v=""/>
    <s v=""/>
    <s v=""/>
  </r>
  <r>
    <x v="0"/>
    <s v="SGTB-2243"/>
    <s v="[SGTB] SP 26.3.4"/>
    <s v="[Jornada Secretaria e Gestor de Unidades] Thunderbolts"/>
    <x v="0"/>
    <s v="[SGTB] PI 3/26"/>
    <m/>
    <s v="[INC0808420]Tenho um Erro/Problema com o Sistema - Extranet - Requerimento"/>
    <m/>
    <n v="600"/>
    <m/>
    <s v="Itens concluídos"/>
    <m/>
    <m/>
    <x v="0"/>
    <d v="2026-08-18T12:16:00"/>
    <d v="2026-08-17T00:00:00"/>
    <d v="2026-08-20T00:00:00"/>
    <m/>
    <m/>
    <m/>
    <m/>
    <m/>
    <m/>
    <m/>
    <m/>
    <m/>
    <m/>
    <m/>
    <m/>
    <m/>
    <m/>
    <m/>
    <n v="0.16666666666666666"/>
    <s v="FALSO"/>
    <n v="0"/>
    <s v=""/>
    <s v=""/>
    <s v=""/>
    <s v=""/>
    <s v=""/>
    <s v=""/>
    <s v=""/>
    <s v=""/>
    <s v=""/>
    <s v=""/>
  </r>
  <r>
    <x v="0"/>
    <s v="SGTB-2242"/>
    <s v="[SGTB] SP 26.3.4"/>
    <s v="[Jornada Secretaria e Gestor de Unidades] Thunderbolts"/>
    <x v="0"/>
    <s v="[SGTB] PI 3/26"/>
    <m/>
    <s v="[INC0808441]Tenho um Erro/Problema com o PTC - Dynamics Athenas - Alocação do tutor a turma"/>
    <m/>
    <n v="7200"/>
    <m/>
    <s v="Itens concluídos"/>
    <m/>
    <m/>
    <x v="1"/>
    <d v="2026-08-18T11:56:00"/>
    <d v="2026-08-17T00:00:00"/>
    <d v="2026-08-20T00:00:00"/>
    <d v="2026-08-20T00:00:00"/>
    <m/>
    <m/>
    <m/>
    <m/>
    <m/>
    <m/>
    <m/>
    <m/>
    <m/>
    <m/>
    <m/>
    <m/>
    <m/>
    <m/>
    <n v="2"/>
    <s v="FALSO"/>
    <n v="0"/>
    <s v=""/>
    <s v=""/>
    <s v=""/>
    <s v=""/>
    <s v=""/>
    <s v=""/>
    <s v=""/>
    <s v=""/>
    <s v=""/>
    <s v=""/>
  </r>
  <r>
    <x v="0"/>
    <s v="SGTB-2237"/>
    <s v="[SGTB] SP 26.3.4"/>
    <s v="[Jornada Secretaria e Gestor de Unidades] Thunderbolts"/>
    <x v="0"/>
    <s v="[SGTB] PI 3/26"/>
    <m/>
    <s v="[INC0809700]Tenho um Erro/Problema com o Sistema - Ajuste de Horário - Ajuste de Horário"/>
    <m/>
    <n v="7200"/>
    <m/>
    <s v="Itens concluídos"/>
    <m/>
    <m/>
    <x v="1"/>
    <d v="2026-08-18T09:40:00"/>
    <d v="2026-08-17T00:00:00"/>
    <d v="2026-08-21T00:00:00"/>
    <d v="2026-08-21T00:00:00"/>
    <m/>
    <m/>
    <m/>
    <m/>
    <m/>
    <m/>
    <m/>
    <m/>
    <m/>
    <m/>
    <m/>
    <m/>
    <m/>
    <m/>
    <n v="2"/>
    <s v="FALSO"/>
    <n v="0"/>
    <s v=""/>
    <s v=""/>
    <s v=""/>
    <s v=""/>
    <s v=""/>
    <s v=""/>
    <s v=""/>
    <s v=""/>
    <s v=""/>
    <s v=""/>
  </r>
  <r>
    <x v="0"/>
    <s v="SGTB-2236"/>
    <s v="[SGTB] SP 26.3.4"/>
    <s v="[Jornada Secretaria e Gestor de Unidades] Thunderbolts"/>
    <x v="0"/>
    <s v="[SGTB] PI 3/26"/>
    <m/>
    <s v="[INC0809694]Tenho um Erro/Problema com o Sistema Colaborar - Colaborar - LMS Acadêmico"/>
    <m/>
    <n v="3600"/>
    <m/>
    <s v="Itens concluídos"/>
    <m/>
    <m/>
    <x v="1"/>
    <d v="2026-08-18T09:40:00"/>
    <d v="2026-08-17T00:00:00"/>
    <d v="2026-08-18T00:00:00"/>
    <d v="2026-08-18T00:00:00"/>
    <m/>
    <m/>
    <m/>
    <m/>
    <m/>
    <m/>
    <m/>
    <m/>
    <m/>
    <m/>
    <m/>
    <m/>
    <m/>
    <m/>
    <n v="1"/>
    <s v="FALSO"/>
    <n v="0"/>
    <s v=""/>
    <s v=""/>
    <s v=""/>
    <s v=""/>
    <s v=""/>
    <s v=""/>
    <s v=""/>
    <s v=""/>
    <s v=""/>
    <s v=""/>
  </r>
  <r>
    <x v="0"/>
    <s v="SGTB-2224"/>
    <s v="[SGTB] SP 26.3.4"/>
    <s v="[Jornada Secretaria e Gestor de Unidades] Thunderbolts"/>
    <x v="0"/>
    <s v="[SGTB] PI 3/26"/>
    <m/>
    <s v="[INC0809495]Tenho um Erro/Problema com o Sistema - Portal do Professor - Portal do Professor"/>
    <m/>
    <n v="7200"/>
    <m/>
    <s v="Itens concluídos"/>
    <m/>
    <m/>
    <x v="1"/>
    <d v="2026-08-17T18:51:00"/>
    <d v="2026-08-17T00:00:00"/>
    <d v="2026-08-18T00:00:00"/>
    <d v="2026-08-18T00:00:00"/>
    <m/>
    <m/>
    <m/>
    <m/>
    <m/>
    <m/>
    <m/>
    <m/>
    <m/>
    <m/>
    <m/>
    <m/>
    <m/>
    <m/>
    <n v="2"/>
    <s v="FALSO"/>
    <n v="0"/>
    <s v=""/>
    <s v=""/>
    <s v=""/>
    <s v=""/>
    <s v=""/>
    <s v=""/>
    <s v=""/>
    <s v=""/>
    <s v=""/>
    <s v=""/>
  </r>
  <r>
    <x v="0"/>
    <s v="SGTB-2215"/>
    <s v="[SGTB] SP 26.3.4"/>
    <s v="[Jornada Secretaria e Gestor de Unidades] Thunderbolts"/>
    <x v="0"/>
    <s v="[SGTB] PI 3/26"/>
    <m/>
    <s v="[INC0809478]Tenho um Erro/Problema com o Sistema - Portal do Professor - Portal do Professor"/>
    <m/>
    <n v="3600"/>
    <m/>
    <s v="Itens concluídos"/>
    <m/>
    <m/>
    <x v="1"/>
    <d v="2026-08-17T18:15:00"/>
    <d v="2026-08-17T00:00:00"/>
    <d v="2026-08-18T00:00:00"/>
    <d v="2026-08-18T00:00:00"/>
    <m/>
    <m/>
    <m/>
    <m/>
    <m/>
    <m/>
    <m/>
    <m/>
    <m/>
    <m/>
    <m/>
    <m/>
    <m/>
    <m/>
    <n v="1"/>
    <s v="FALSO"/>
    <n v="0"/>
    <s v=""/>
    <s v=""/>
    <s v=""/>
    <s v=""/>
    <s v=""/>
    <s v=""/>
    <s v=""/>
    <s v=""/>
    <s v=""/>
    <s v=""/>
  </r>
  <r>
    <x v="4"/>
    <s v="SGTB-2188"/>
    <s v="[SGTB] SP 26.3.4"/>
    <s v="[Jornada Secretaria e Gestor de Unidades] Thunderbolts"/>
    <x v="1"/>
    <s v="[SGTB] PI 3/26"/>
    <n v="5"/>
    <s v="[MFA- COLABORAR] [BACK-END] Criação do endpoint de recuperação  de senha no MFA"/>
    <n v="5"/>
    <n v="122400"/>
    <m/>
    <s v="Itens concluídos"/>
    <s v="SGTB-2421"/>
    <m/>
    <x v="1"/>
    <d v="2026-08-17T15:43:00"/>
    <d v="2026-08-17T00:00:00"/>
    <d v="2026-08-20T00:00:00"/>
    <d v="2026-08-27T00:00:00"/>
    <d v="2026-08-27T00:00:00"/>
    <d v="2026-08-27T00:00:00"/>
    <d v="2026-08-27T00:00:00"/>
    <d v="2026-09-22T00:00:00"/>
    <m/>
    <n v="5"/>
    <m/>
    <m/>
    <n v="8"/>
    <n v="26"/>
    <m/>
    <m/>
    <m/>
    <m/>
    <n v="34"/>
    <s v="FALSO"/>
    <n v="0"/>
    <n v="1"/>
    <s v=""/>
    <n v="5"/>
    <b v="1"/>
    <n v="1"/>
    <s v=""/>
    <n v="18"/>
    <s v=""/>
    <n v="26"/>
    <b v="1"/>
  </r>
  <r>
    <x v="0"/>
    <s v="SGTB-2187"/>
    <s v="[SGTB] SP 26.3.4"/>
    <s v="[Jornada Secretaria e Gestor de Unidades] Thunderbolts"/>
    <x v="0"/>
    <s v="[SGTB] PI 3/26"/>
    <m/>
    <s v="[INC0809390]Tenho um Erro/Problema com o Sistema - Portal Prisma - Prisma - Portal Prisma (PortalUnificado)"/>
    <m/>
    <n v="1200"/>
    <m/>
    <s v="Itens concluídos"/>
    <m/>
    <m/>
    <x v="0"/>
    <d v="2026-08-17T15:41:00"/>
    <d v="2026-08-17T00:00:00"/>
    <d v="2026-08-18T00:00:00"/>
    <m/>
    <m/>
    <m/>
    <m/>
    <m/>
    <m/>
    <m/>
    <m/>
    <m/>
    <m/>
    <m/>
    <m/>
    <m/>
    <m/>
    <m/>
    <n v="0.33333333333333331"/>
    <s v="FALSO"/>
    <n v="0"/>
    <s v=""/>
    <s v=""/>
    <s v=""/>
    <s v=""/>
    <s v=""/>
    <s v=""/>
    <s v=""/>
    <s v=""/>
    <s v=""/>
    <s v=""/>
  </r>
  <r>
    <x v="0"/>
    <s v="SGTB-2186"/>
    <s v="[SGTB] SP 26.3.4"/>
    <s v="[Jornada Secretaria e Gestor de Unidades] Thunderbolts"/>
    <x v="0"/>
    <s v="[SGTB] PI 3/26"/>
    <m/>
    <s v="[INC0809386]Tenho um Erro/Problema com o Sistema - Portal do Professor - Portal do Professor"/>
    <m/>
    <n v="1800"/>
    <m/>
    <s v="Itens concluídos"/>
    <m/>
    <m/>
    <x v="0"/>
    <d v="2026-08-17T15:33:00"/>
    <d v="2026-08-17T00:00:00"/>
    <d v="2026-08-18T00:00:00"/>
    <m/>
    <m/>
    <m/>
    <m/>
    <m/>
    <m/>
    <m/>
    <m/>
    <m/>
    <m/>
    <m/>
    <m/>
    <m/>
    <m/>
    <m/>
    <n v="0.5"/>
    <s v="FALSO"/>
    <n v="0"/>
    <s v=""/>
    <s v=""/>
    <s v=""/>
    <s v=""/>
    <s v=""/>
    <s v=""/>
    <s v=""/>
    <s v=""/>
    <s v=""/>
    <s v=""/>
  </r>
  <r>
    <x v="0"/>
    <s v="SGTB-2180"/>
    <s v="[SGTB] SP 26.3.4"/>
    <s v="[Jornada Secretaria e Gestor de Unidades] Thunderbolts"/>
    <x v="0"/>
    <s v="[SGTB] PI 3/26"/>
    <m/>
    <s v="[INC0809347]Tenho um Erro/Problema com o Sistema - Portal Prisma - Prisma - Portal Prisma (Banco de Dados)"/>
    <m/>
    <n v="1200"/>
    <m/>
    <s v="Itens concluídos"/>
    <m/>
    <m/>
    <x v="0"/>
    <d v="2026-08-17T14:36:00"/>
    <d v="2026-08-17T00:00:00"/>
    <d v="2026-08-18T00:00:00"/>
    <m/>
    <m/>
    <m/>
    <m/>
    <m/>
    <m/>
    <m/>
    <m/>
    <m/>
    <m/>
    <m/>
    <m/>
    <m/>
    <m/>
    <m/>
    <n v="0.33333333333333331"/>
    <s v="FALSO"/>
    <n v="0"/>
    <s v=""/>
    <s v=""/>
    <s v=""/>
    <s v=""/>
    <s v=""/>
    <s v=""/>
    <s v=""/>
    <s v=""/>
    <s v=""/>
    <s v=""/>
  </r>
  <r>
    <x v="0"/>
    <s v="SGTB-2170"/>
    <s v="[SGTB] SP 26.3.4"/>
    <s v="[Jornada Secretaria e Gestor de Unidades] Thunderbolts"/>
    <x v="0"/>
    <s v="[SGTB] PI 3/26"/>
    <m/>
    <s v="[INC0808906]Tenho um Erro/Problema com o Sistema - Olimpo - (Olimpo) Contrato"/>
    <m/>
    <n v="3600"/>
    <m/>
    <s v="Itens concluídos"/>
    <m/>
    <m/>
    <x v="1"/>
    <d v="2026-08-17T09:47:00"/>
    <d v="2026-08-17T00:00:00"/>
    <d v="2026-08-18T00:00:00"/>
    <d v="2026-08-18T00:00:00"/>
    <m/>
    <m/>
    <m/>
    <m/>
    <m/>
    <m/>
    <m/>
    <m/>
    <m/>
    <m/>
    <m/>
    <m/>
    <m/>
    <m/>
    <n v="1"/>
    <s v="FALSO"/>
    <n v="0"/>
    <s v=""/>
    <s v=""/>
    <s v=""/>
    <s v=""/>
    <s v=""/>
    <s v=""/>
    <s v=""/>
    <s v=""/>
    <s v=""/>
    <s v=""/>
  </r>
  <r>
    <x v="1"/>
    <s v="SGTB-2166"/>
    <s v="[SGTB] SP 26.3.5;[SGTB] SP 26.3.4"/>
    <s v="[Jornada Secretaria e Gestor de Unidades] Thunderbolts"/>
    <x v="0"/>
    <s v="[SGTB] PI 3/26"/>
    <m/>
    <s v="[RITM0732923]Solicitar um serviço para o Sistema Colaborar - Colaborar - (Colaborar) Enade"/>
    <m/>
    <n v="43200"/>
    <m/>
    <s v="Itens concluídos"/>
    <m/>
    <m/>
    <x v="1"/>
    <d v="2026-08-15T20:38:00"/>
    <d v="2026-08-17T00:00:00"/>
    <d v="2026-08-25T00:00:00"/>
    <d v="2026-08-25T00:00:00"/>
    <m/>
    <m/>
    <m/>
    <m/>
    <m/>
    <m/>
    <m/>
    <m/>
    <m/>
    <m/>
    <m/>
    <m/>
    <m/>
    <m/>
    <n v="12"/>
    <s v="FALSO"/>
    <n v="0"/>
    <s v=""/>
    <s v=""/>
    <s v=""/>
    <s v=""/>
    <s v=""/>
    <s v=""/>
    <s v=""/>
    <s v=""/>
    <s v=""/>
    <s v=""/>
  </r>
  <r>
    <x v="1"/>
    <s v="SGTB-2165"/>
    <s v="[SGTB] SP 26.3.5"/>
    <s v="[Jornada Secretaria e Gestor de Unidades] Thunderbolts"/>
    <x v="0"/>
    <s v="[SGTB] PI 3/26"/>
    <m/>
    <s v="[RITM0727335]Solicitar um serviço para o Sistema Colaborar - Colaborar - Administração de usuários"/>
    <m/>
    <n v="5400"/>
    <m/>
    <s v="Itens concluídos"/>
    <m/>
    <m/>
    <x v="1"/>
    <d v="2026-08-14T19:49:00"/>
    <m/>
    <d v="2026-08-31T00:00:00"/>
    <d v="2026-08-31T00:00:00"/>
    <m/>
    <m/>
    <m/>
    <m/>
    <m/>
    <m/>
    <m/>
    <m/>
    <m/>
    <m/>
    <m/>
    <m/>
    <m/>
    <m/>
    <n v="1.5"/>
    <s v="FALSO"/>
    <n v="0"/>
    <s v=""/>
    <s v=""/>
    <s v=""/>
    <s v=""/>
    <s v=""/>
    <s v=""/>
    <s v=""/>
    <s v=""/>
    <s v=""/>
    <s v=""/>
  </r>
  <r>
    <x v="0"/>
    <s v="SGTB-2160"/>
    <s v="[SGTB] SP 26.3.4"/>
    <s v="[Jornada Secretaria e Gestor de Unidades] Thunderbolts"/>
    <x v="0"/>
    <s v="[SGTB] PI 3/26"/>
    <m/>
    <s v="[INC0808911]Tenho um Erro/Problema com o Sistema - Portal do Professor - Portal do Professor"/>
    <m/>
    <n v="7200"/>
    <m/>
    <s v="Itens concluídos"/>
    <m/>
    <m/>
    <x v="1"/>
    <d v="2026-08-14T18:16:00"/>
    <d v="2026-08-17T00:00:00"/>
    <d v="2026-08-18T00:00:00"/>
    <d v="2026-08-18T00:00:00"/>
    <m/>
    <m/>
    <m/>
    <m/>
    <m/>
    <m/>
    <m/>
    <m/>
    <m/>
    <m/>
    <m/>
    <m/>
    <m/>
    <m/>
    <n v="2"/>
    <s v="FALSO"/>
    <n v="0"/>
    <s v=""/>
    <s v=""/>
    <s v=""/>
    <s v=""/>
    <s v=""/>
    <s v=""/>
    <s v=""/>
    <s v=""/>
    <s v=""/>
    <s v=""/>
  </r>
  <r>
    <x v="0"/>
    <s v="SGTB-2159"/>
    <s v="[SGTB] SP 26.3.4"/>
    <s v="[Jornada Secretaria e Gestor de Unidades] Thunderbolts"/>
    <x v="0"/>
    <s v="[SGTB] PI 3/26"/>
    <m/>
    <s v="[INC0808879]Tenho um Erro/Problema com o Sistema - Sistema U - (Sistema U) Histórico Escolar"/>
    <m/>
    <n v="7200"/>
    <m/>
    <s v="Itens concluídos"/>
    <m/>
    <m/>
    <x v="1"/>
    <d v="2026-08-14T16:47:00"/>
    <d v="2026-08-17T00:00:00"/>
    <d v="2026-08-18T00:00:00"/>
    <d v="2026-08-18T00:00:00"/>
    <m/>
    <m/>
    <m/>
    <m/>
    <m/>
    <m/>
    <m/>
    <m/>
    <m/>
    <m/>
    <m/>
    <m/>
    <m/>
    <m/>
    <n v="2"/>
    <s v="FALSO"/>
    <n v="0"/>
    <s v=""/>
    <s v=""/>
    <s v=""/>
    <s v=""/>
    <s v=""/>
    <s v=""/>
    <s v=""/>
    <s v=""/>
    <s v=""/>
    <s v=""/>
  </r>
  <r>
    <x v="0"/>
    <s v="SGTB-2157"/>
    <s v="[SGTB] SP 26.3.4"/>
    <s v="[Jornada Secretaria e Gestor de Unidades] Thunderbolts"/>
    <x v="0"/>
    <s v="[SGTB] PI 3/26"/>
    <m/>
    <s v="[INC0808848]Tenho um Erro/Problema com o Sistema - Portal do Professor - Portal do Professor"/>
    <m/>
    <n v="7200"/>
    <m/>
    <s v="Itens concluídos"/>
    <m/>
    <m/>
    <x v="1"/>
    <d v="2026-08-14T14:50:00"/>
    <d v="2026-08-17T00:00:00"/>
    <d v="2026-08-18T00:00:00"/>
    <d v="2026-08-18T00:00:00"/>
    <m/>
    <m/>
    <m/>
    <m/>
    <m/>
    <m/>
    <m/>
    <m/>
    <m/>
    <m/>
    <m/>
    <m/>
    <m/>
    <m/>
    <n v="2"/>
    <s v="FALSO"/>
    <n v="0"/>
    <s v=""/>
    <s v=""/>
    <s v=""/>
    <s v=""/>
    <s v=""/>
    <s v=""/>
    <s v=""/>
    <s v=""/>
    <s v=""/>
    <s v=""/>
  </r>
  <r>
    <x v="0"/>
    <s v="SGTB-2156"/>
    <s v="[SGTB] SP 26.3.4"/>
    <s v="[Jornada Secretaria e Gestor de Unidades] Thunderbolts"/>
    <x v="0"/>
    <s v="[SGTB] PI 3/26"/>
    <m/>
    <s v="[INC0808779]Tenho um Erro/Problema com o Sistema - Sistema U - Gestão de Cadastro"/>
    <m/>
    <n v="7200"/>
    <m/>
    <s v="Itens concluídos"/>
    <m/>
    <m/>
    <x v="1"/>
    <d v="2026-08-14T14:50:00"/>
    <d v="2026-08-17T00:00:00"/>
    <d v="2026-08-20T00:00:00"/>
    <d v="2026-08-20T00:00:00"/>
    <m/>
    <m/>
    <m/>
    <m/>
    <m/>
    <m/>
    <m/>
    <m/>
    <m/>
    <m/>
    <m/>
    <m/>
    <m/>
    <m/>
    <n v="2"/>
    <s v="FALSO"/>
    <n v="0"/>
    <s v=""/>
    <s v=""/>
    <s v=""/>
    <s v=""/>
    <s v=""/>
    <s v=""/>
    <s v=""/>
    <s v=""/>
    <s v=""/>
    <s v=""/>
  </r>
  <r>
    <x v="0"/>
    <s v="SGTB-2153"/>
    <s v="[SGTB] SP 26.3.4"/>
    <s v="[Jornada Secretaria e Gestor de Unidades] Thunderbolts"/>
    <x v="0"/>
    <s v="[SGTB] PI 3/26"/>
    <m/>
    <s v="[INC0808822]Tenho um Erro/Problema com o Sistema - Portal Prisma - Prisma - Unidades dos Polos"/>
    <m/>
    <n v="600"/>
    <m/>
    <s v="Itens concluídos"/>
    <m/>
    <m/>
    <x v="0"/>
    <d v="2026-08-14T13:59:00"/>
    <d v="2026-08-17T00:00:00"/>
    <d v="2026-08-17T00:00:00"/>
    <m/>
    <m/>
    <m/>
    <m/>
    <m/>
    <m/>
    <m/>
    <m/>
    <m/>
    <m/>
    <m/>
    <m/>
    <m/>
    <m/>
    <m/>
    <n v="0.16666666666666666"/>
    <s v="FALSO"/>
    <n v="0"/>
    <s v=""/>
    <s v=""/>
    <s v=""/>
    <s v=""/>
    <s v=""/>
    <s v=""/>
    <s v=""/>
    <s v=""/>
    <s v=""/>
    <s v=""/>
  </r>
  <r>
    <x v="1"/>
    <s v="SGTB-2149"/>
    <s v="[SGTB] SP 26.3.5"/>
    <s v="[Jornada Secretaria e Gestor de Unidades] Thunderbolts"/>
    <x v="0"/>
    <s v="[SGTB] PI 3/26"/>
    <m/>
    <s v="[RITM0732106]Solicitar Serviço ao Sistema - Prisma - Licenças Dynamics"/>
    <m/>
    <n v="1200"/>
    <m/>
    <s v="Itens concluídos"/>
    <m/>
    <m/>
    <x v="1"/>
    <d v="2026-08-14T09:42:00"/>
    <d v="2026-08-31T00:00:00"/>
    <d v="2026-09-01T00:00:00"/>
    <d v="2026-09-01T00:00:00"/>
    <m/>
    <m/>
    <m/>
    <m/>
    <m/>
    <m/>
    <m/>
    <m/>
    <m/>
    <m/>
    <m/>
    <m/>
    <m/>
    <m/>
    <n v="0.33333333333333331"/>
    <s v="FALSO"/>
    <n v="0"/>
    <s v=""/>
    <s v=""/>
    <s v=""/>
    <s v=""/>
    <s v=""/>
    <s v=""/>
    <s v=""/>
    <s v=""/>
    <s v=""/>
    <s v=""/>
  </r>
  <r>
    <x v="1"/>
    <s v="SGTB-2148"/>
    <s v="[SGTB] SP 26.3.5"/>
    <s v="[Jornada Secretaria e Gestor de Unidades] Thunderbolts"/>
    <x v="0"/>
    <s v="[SGTB] PI 3/26"/>
    <m/>
    <s v="[RITM0729651]Solicitar Serviço ao Sistema - Prisma - Licenças Dynamics"/>
    <m/>
    <n v="1200"/>
    <m/>
    <s v="Itens concluídos"/>
    <m/>
    <m/>
    <x v="1"/>
    <d v="2026-08-14T09:42:00"/>
    <d v="2026-08-31T00:00:00"/>
    <d v="2026-09-01T00:00:00"/>
    <d v="2026-09-01T00:00:00"/>
    <m/>
    <m/>
    <m/>
    <m/>
    <m/>
    <m/>
    <m/>
    <m/>
    <m/>
    <m/>
    <m/>
    <m/>
    <m/>
    <m/>
    <n v="0.33333333333333331"/>
    <s v="FALSO"/>
    <n v="0"/>
    <s v=""/>
    <s v=""/>
    <s v=""/>
    <s v=""/>
    <s v=""/>
    <s v=""/>
    <s v=""/>
    <s v=""/>
    <s v=""/>
    <s v=""/>
  </r>
  <r>
    <x v="1"/>
    <s v="SGTB-2147"/>
    <s v="[SGTB] SP 26.3.4"/>
    <s v="[Jornada Secretaria e Gestor de Unidades] Thunderbolts"/>
    <x v="0"/>
    <s v="[SGTB] PI 3/26"/>
    <m/>
    <s v="[RITM0732551]Solicitar Serviço ao Sistema - Prisma - Licenças Dynamics"/>
    <m/>
    <n v="900"/>
    <m/>
    <s v="Itens concluídos"/>
    <m/>
    <m/>
    <x v="1"/>
    <d v="2026-08-14T09:41:00"/>
    <d v="2026-08-17T00:00:00"/>
    <d v="2026-08-18T00:00:00"/>
    <d v="2026-08-18T00:00:00"/>
    <m/>
    <m/>
    <m/>
    <m/>
    <m/>
    <m/>
    <m/>
    <m/>
    <m/>
    <m/>
    <m/>
    <m/>
    <m/>
    <m/>
    <n v="0.25"/>
    <s v="FALSO"/>
    <n v="0"/>
    <s v=""/>
    <s v=""/>
    <s v=""/>
    <s v=""/>
    <s v=""/>
    <s v=""/>
    <s v=""/>
    <s v=""/>
    <s v=""/>
    <s v=""/>
  </r>
  <r>
    <x v="1"/>
    <s v="SGTB-2146"/>
    <s v="[SGTB] SP 26.3.4"/>
    <s v="[Jornada Secretaria e Gestor de Unidades] Thunderbolts"/>
    <x v="0"/>
    <s v="[SGTB] PI 3/26"/>
    <m/>
    <s v="[RITM0732549]Solicitar Serviço ao Sistema - Prisma - Licenças Dynamics"/>
    <m/>
    <n v="900"/>
    <m/>
    <s v="Itens concluídos"/>
    <m/>
    <m/>
    <x v="1"/>
    <d v="2026-08-14T09:40:00"/>
    <d v="2026-08-17T00:00:00"/>
    <d v="2026-08-18T00:00:00"/>
    <d v="2026-08-18T00:00:00"/>
    <m/>
    <m/>
    <m/>
    <m/>
    <m/>
    <m/>
    <m/>
    <m/>
    <m/>
    <m/>
    <m/>
    <m/>
    <m/>
    <m/>
    <n v="0.25"/>
    <s v="FALSO"/>
    <n v="0"/>
    <s v=""/>
    <s v=""/>
    <s v=""/>
    <s v=""/>
    <s v=""/>
    <s v=""/>
    <s v=""/>
    <s v=""/>
    <s v=""/>
    <s v=""/>
  </r>
  <r>
    <x v="1"/>
    <s v="SGTB-2145"/>
    <s v="[SGTB] SP 26.3.4"/>
    <s v="[Jornada Secretaria e Gestor de Unidades] Thunderbolts"/>
    <x v="0"/>
    <s v="[SGTB] PI 3/26"/>
    <m/>
    <s v="[RITM0732542]Solicitar Serviço ao Sistema - Prisma - Licenças Dynamics"/>
    <m/>
    <n v="1800"/>
    <m/>
    <s v="Itens concluídos"/>
    <m/>
    <m/>
    <x v="1"/>
    <d v="2026-08-14T09:38:00"/>
    <d v="2026-08-17T00:00:00"/>
    <d v="2026-08-18T00:00:00"/>
    <d v="2026-08-18T00:00:00"/>
    <m/>
    <m/>
    <m/>
    <m/>
    <m/>
    <m/>
    <m/>
    <m/>
    <m/>
    <m/>
    <m/>
    <m/>
    <m/>
    <m/>
    <n v="0.5"/>
    <s v="FALSO"/>
    <n v="0"/>
    <s v=""/>
    <s v=""/>
    <s v=""/>
    <s v=""/>
    <s v=""/>
    <s v=""/>
    <s v=""/>
    <s v=""/>
    <s v=""/>
    <s v=""/>
  </r>
  <r>
    <x v="0"/>
    <s v="SGTB-2136"/>
    <s v="[SGTB] SP 26.3.3"/>
    <s v="[Jornada Secretaria e Gestor de Unidades] Thunderbolts"/>
    <x v="0"/>
    <s v="[SGTB] PI 3/26"/>
    <m/>
    <s v="[INC0808646]Tenho um Erro/Problema com o Sistema - Prisma - Usuários do Prisma"/>
    <m/>
    <n v="3600"/>
    <m/>
    <s v="Itens concluídos"/>
    <m/>
    <m/>
    <x v="0"/>
    <d v="2026-08-13T19:46:00"/>
    <d v="2026-08-03T00:00:00"/>
    <d v="2026-08-14T00:00:00"/>
    <m/>
    <m/>
    <m/>
    <m/>
    <m/>
    <m/>
    <m/>
    <m/>
    <m/>
    <m/>
    <m/>
    <m/>
    <m/>
    <m/>
    <m/>
    <n v="1"/>
    <s v="FALSO"/>
    <n v="0"/>
    <s v=""/>
    <s v=""/>
    <s v=""/>
    <s v=""/>
    <s v=""/>
    <s v=""/>
    <s v=""/>
    <s v=""/>
    <s v=""/>
    <s v=""/>
  </r>
  <r>
    <x v="1"/>
    <s v="SGTB-2131"/>
    <s v="[SGTB] SP 26.3.3;[SGTB] SP 26.3.4"/>
    <s v="[Jornada Secretaria e Gestor de Unidades] Thunderbolts"/>
    <x v="0"/>
    <s v="[SGTB] PI 3/26"/>
    <m/>
    <s v="[RITM0733174]Solicitar um serviço para o Sistema Colaborar - Colaborar - Administração de usuários"/>
    <m/>
    <n v="72000"/>
    <m/>
    <s v="Itens concluídos"/>
    <m/>
    <m/>
    <x v="1"/>
    <d v="2026-08-13T18:02:00"/>
    <d v="2026-08-03T00:00:00"/>
    <d v="2026-08-14T00:00:00"/>
    <d v="2026-08-14T00:00:00"/>
    <m/>
    <m/>
    <m/>
    <m/>
    <m/>
    <m/>
    <m/>
    <m/>
    <m/>
    <m/>
    <m/>
    <m/>
    <m/>
    <m/>
    <n v="20"/>
    <s v="FALSO"/>
    <n v="0"/>
    <s v=""/>
    <s v=""/>
    <s v=""/>
    <s v=""/>
    <s v=""/>
    <s v=""/>
    <s v=""/>
    <s v=""/>
    <s v=""/>
    <s v=""/>
  </r>
  <r>
    <x v="0"/>
    <s v="SGTB-2124"/>
    <s v="[SGTB] SP 26.3.3;[SGTB] SP 26.3.4"/>
    <s v="[Jornada Secretaria e Gestor de Unidades] Thunderbolts"/>
    <x v="0"/>
    <s v="[SGTB] PI 3/26"/>
    <m/>
    <s v="[INC0808465]Tenho um Erro/Problema com o Sistema - Portal do Professor - Portal do Professor"/>
    <m/>
    <n v="7200"/>
    <m/>
    <s v="Itens concluídos"/>
    <m/>
    <m/>
    <x v="1"/>
    <d v="2026-08-13T12:51:00"/>
    <d v="2026-08-03T00:00:00"/>
    <d v="2026-08-13T00:00:00"/>
    <d v="2026-08-13T00:00:00"/>
    <m/>
    <m/>
    <m/>
    <m/>
    <m/>
    <m/>
    <m/>
    <m/>
    <m/>
    <m/>
    <m/>
    <m/>
    <m/>
    <m/>
    <n v="2"/>
    <s v="FALSO"/>
    <n v="0"/>
    <s v=""/>
    <s v=""/>
    <s v=""/>
    <s v=""/>
    <s v=""/>
    <s v=""/>
    <s v=""/>
    <s v=""/>
    <s v=""/>
    <s v=""/>
  </r>
  <r>
    <x v="0"/>
    <s v="SGTB-2122"/>
    <s v="[SGTB] SP 26.3.4"/>
    <s v="[Jornada Secretaria e Gestor de Unidades] Thunderbolts"/>
    <x v="0"/>
    <s v="[SGTB] PI 3/26"/>
    <m/>
    <s v="[INC0808439]Tenho um Erro/Problema com o Sistema - AVA Presencial - Moodle (LMS)"/>
    <m/>
    <n v="3600"/>
    <m/>
    <s v="Itens concluídos"/>
    <m/>
    <m/>
    <x v="0"/>
    <d v="2026-08-13T11:43:00"/>
    <d v="2026-08-17T00:00:00"/>
    <d v="2026-08-25T00:00:00"/>
    <m/>
    <m/>
    <m/>
    <m/>
    <m/>
    <m/>
    <m/>
    <m/>
    <m/>
    <m/>
    <m/>
    <m/>
    <m/>
    <m/>
    <m/>
    <n v="1"/>
    <s v="FALSO"/>
    <n v="0"/>
    <s v=""/>
    <s v=""/>
    <s v=""/>
    <s v=""/>
    <s v=""/>
    <s v=""/>
    <s v=""/>
    <s v=""/>
    <s v=""/>
    <s v=""/>
  </r>
  <r>
    <x v="0"/>
    <s v="SGTB-2120"/>
    <s v="[SGTB] SP 26.3.4"/>
    <s v="[Jornada Secretaria e Gestor de Unidades] Thunderbolts"/>
    <x v="0"/>
    <s v="[SGTB] PI 3/26"/>
    <m/>
    <s v="[INC0808228]Tenho um Erro/Problema no Dynamics - Gestão de unidades - Reportar um erro/problema"/>
    <m/>
    <n v="1800"/>
    <m/>
    <s v="Itens concluídos"/>
    <m/>
    <m/>
    <x v="0"/>
    <d v="2026-08-13T09:16:00"/>
    <d v="2026-08-17T00:00:00"/>
    <d v="2026-08-19T00:00:00"/>
    <m/>
    <m/>
    <m/>
    <m/>
    <m/>
    <m/>
    <m/>
    <m/>
    <m/>
    <m/>
    <m/>
    <m/>
    <m/>
    <m/>
    <m/>
    <n v="0.5"/>
    <s v="FALSO"/>
    <n v="0"/>
    <s v=""/>
    <s v=""/>
    <s v=""/>
    <s v=""/>
    <s v=""/>
    <s v=""/>
    <s v=""/>
    <s v=""/>
    <s v=""/>
    <s v=""/>
  </r>
  <r>
    <x v="0"/>
    <s v="SGTB-2119"/>
    <s v="[SGTB] SP 26.3.4"/>
    <s v="[Jornada Secretaria e Gestor de Unidades] Thunderbolts"/>
    <x v="0"/>
    <s v="[SGTB] PI 3/26"/>
    <m/>
    <s v="[INC0808226]Tenho um Erro/Problema no Dynamics - Gestão de unidades - Reportar um erro/problema"/>
    <m/>
    <n v="900"/>
    <m/>
    <s v="Itens concluídos"/>
    <m/>
    <m/>
    <x v="0"/>
    <d v="2026-08-13T09:15:00"/>
    <d v="2026-08-17T00:00:00"/>
    <d v="2026-08-19T00:00:00"/>
    <m/>
    <m/>
    <m/>
    <m/>
    <m/>
    <m/>
    <m/>
    <m/>
    <m/>
    <m/>
    <m/>
    <m/>
    <m/>
    <m/>
    <m/>
    <n v="0.25"/>
    <s v="FALSO"/>
    <n v="0"/>
    <s v=""/>
    <s v=""/>
    <s v=""/>
    <s v=""/>
    <s v=""/>
    <s v=""/>
    <s v=""/>
    <s v=""/>
    <s v=""/>
    <s v=""/>
  </r>
  <r>
    <x v="0"/>
    <s v="SGTB-2115"/>
    <s v="[SGTB] SP 26.3.3"/>
    <s v="[Jornada Secretaria e Gestor de Unidades] Thunderbolts"/>
    <x v="0"/>
    <s v="[SGTB] PI 3/26"/>
    <m/>
    <s v="[INC0808064]Tenho um Erro/Problema com o Sistema - Olimpo - Olimpo / Professores"/>
    <m/>
    <n v="14400"/>
    <m/>
    <s v="Itens concluídos"/>
    <m/>
    <m/>
    <x v="1"/>
    <d v="2026-08-12T17:11:00"/>
    <d v="2026-08-03T00:00:00"/>
    <d v="2026-08-12T00:00:00"/>
    <d v="2026-08-13T00:00:00"/>
    <m/>
    <m/>
    <m/>
    <m/>
    <m/>
    <m/>
    <m/>
    <m/>
    <m/>
    <m/>
    <m/>
    <m/>
    <m/>
    <m/>
    <n v="4"/>
    <s v="FALSO"/>
    <n v="0"/>
    <s v=""/>
    <s v=""/>
    <s v=""/>
    <s v=""/>
    <s v=""/>
    <s v=""/>
    <s v=""/>
    <s v=""/>
    <s v=""/>
    <s v=""/>
  </r>
  <r>
    <x v="0"/>
    <s v="SGTB-2112"/>
    <s v="[SGTB] SP 26.3.4"/>
    <s v="[Jornada Secretaria e Gestor de Unidades] Thunderbolts"/>
    <x v="0"/>
    <s v="[SGTB] PI 3/26"/>
    <m/>
    <s v="[INC0807973]Tenho um Erro/Problema com o Sistema - Portal do Aluno - EaD - (Portal do aluno - EaD) Geração de documentos"/>
    <m/>
    <n v="25200"/>
    <m/>
    <s v="Itens concluídos"/>
    <m/>
    <m/>
    <x v="1"/>
    <d v="2026-08-12T15:46:00"/>
    <d v="2026-08-17T00:00:00"/>
    <d v="2026-08-17T00:00:00"/>
    <d v="2026-08-17T00:00:00"/>
    <m/>
    <m/>
    <m/>
    <m/>
    <m/>
    <m/>
    <m/>
    <m/>
    <m/>
    <m/>
    <m/>
    <m/>
    <m/>
    <m/>
    <n v="7"/>
    <s v="FALSO"/>
    <n v="0"/>
    <s v=""/>
    <s v=""/>
    <s v=""/>
    <s v=""/>
    <s v=""/>
    <s v=""/>
    <s v=""/>
    <s v=""/>
    <s v=""/>
    <s v=""/>
  </r>
  <r>
    <x v="0"/>
    <s v="SGTB-2111"/>
    <s v="[SGTB] SP 26.3.4"/>
    <s v="[Jornada Secretaria e Gestor de Unidades] Thunderbolts"/>
    <x v="0"/>
    <s v="[SGTB] PI 3/26"/>
    <m/>
    <s v="[INC0808086]Tenho um Erro/Problema com o Sistema - Portal Prisma - Prisma - Portal Prisma (Banco de Dados)"/>
    <m/>
    <n v="54000"/>
    <m/>
    <s v="Itens concluídos"/>
    <m/>
    <m/>
    <x v="1"/>
    <d v="2026-08-12T14:17:00"/>
    <d v="2026-08-17T00:00:00"/>
    <d v="2026-08-13T00:00:00"/>
    <d v="2026-08-18T00:00:00"/>
    <m/>
    <m/>
    <m/>
    <m/>
    <m/>
    <m/>
    <m/>
    <m/>
    <m/>
    <m/>
    <m/>
    <m/>
    <m/>
    <m/>
    <n v="15"/>
    <s v="FALSO"/>
    <n v="0"/>
    <s v=""/>
    <s v=""/>
    <s v=""/>
    <s v=""/>
    <s v=""/>
    <s v=""/>
    <s v=""/>
    <s v=""/>
    <s v=""/>
    <s v=""/>
  </r>
  <r>
    <x v="0"/>
    <s v="SGTB-2109"/>
    <s v="[SGTB] SP 26.3.3;[SGTB] SP 26.3.4"/>
    <s v="[Jornada Secretaria e Gestor de Unidades] Thunderbolts"/>
    <x v="0"/>
    <s v="[SGTB] PI 3/26"/>
    <m/>
    <s v="[INC0808049]Tenho um Erro/Problema com o Sistema Colaborar - Colaborar - Alocação de tutor"/>
    <m/>
    <n v="600"/>
    <m/>
    <s v="Itens concluídos"/>
    <m/>
    <m/>
    <x v="1"/>
    <d v="2026-08-12T11:57:00"/>
    <d v="2026-08-03T00:00:00"/>
    <d v="2026-08-13T00:00:00"/>
    <d v="2026-08-13T00:00:00"/>
    <m/>
    <m/>
    <m/>
    <m/>
    <m/>
    <m/>
    <m/>
    <m/>
    <m/>
    <m/>
    <m/>
    <m/>
    <m/>
    <m/>
    <n v="0.16666666666666666"/>
    <s v="FALSO"/>
    <n v="0"/>
    <s v=""/>
    <s v=""/>
    <s v=""/>
    <s v=""/>
    <s v=""/>
    <s v=""/>
    <s v=""/>
    <s v=""/>
    <s v=""/>
    <s v=""/>
  </r>
  <r>
    <x v="1"/>
    <s v="SGTB-2108"/>
    <s v="[SGTB] SP 26.3.6"/>
    <s v="[Jornada Secretaria e Gestor de Unidades] Thunderbolts"/>
    <x v="0"/>
    <s v="[SGTB] PI 3/26"/>
    <m/>
    <s v="[RITM0732920]Solicitar Serviço ao Sistema - Olimpo - (Olimpo) Contrato"/>
    <m/>
    <n v="25200"/>
    <m/>
    <s v="Itens concluídos"/>
    <m/>
    <m/>
    <x v="1"/>
    <d v="2026-08-12T11:43:00"/>
    <d v="2026-09-14T00:00:00"/>
    <d v="2026-09-10T00:00:00"/>
    <d v="2026-09-18T00:00:00"/>
    <m/>
    <m/>
    <m/>
    <m/>
    <m/>
    <m/>
    <m/>
    <m/>
    <m/>
    <m/>
    <m/>
    <m/>
    <m/>
    <m/>
    <n v="7"/>
    <s v="FALSO"/>
    <n v="0"/>
    <s v=""/>
    <s v=""/>
    <s v=""/>
    <s v=""/>
    <s v=""/>
    <s v=""/>
    <s v=""/>
    <s v=""/>
    <s v=""/>
    <s v=""/>
  </r>
  <r>
    <x v="0"/>
    <s v="SGTB-2106"/>
    <s v="[SGTB] SP 26.3.3;[SGTB] SP 26.3.4"/>
    <s v="[Jornada Secretaria e Gestor de Unidades] Thunderbolts"/>
    <x v="0"/>
    <s v="[SGTB] PI 3/26"/>
    <m/>
    <s v="[INC0807987]Tenho um Erro/Problema com o Sistema Colaborar - Colaborar - Alocação de tutor"/>
    <m/>
    <n v="600"/>
    <m/>
    <s v="Itens concluídos"/>
    <m/>
    <m/>
    <x v="1"/>
    <d v="2026-08-12T09:58:00"/>
    <d v="2026-08-03T00:00:00"/>
    <d v="2026-08-13T00:00:00"/>
    <d v="2026-08-13T00:00:00"/>
    <m/>
    <m/>
    <m/>
    <m/>
    <m/>
    <m/>
    <m/>
    <m/>
    <m/>
    <m/>
    <m/>
    <m/>
    <m/>
    <m/>
    <n v="0.16666666666666666"/>
    <s v="FALSO"/>
    <n v="0"/>
    <s v=""/>
    <s v=""/>
    <s v=""/>
    <s v=""/>
    <s v=""/>
    <s v=""/>
    <s v=""/>
    <s v=""/>
    <s v=""/>
    <s v=""/>
  </r>
  <r>
    <x v="0"/>
    <s v="SGTB-2100"/>
    <s v="[SGTB] SP 26.3.3;[SGTB] SP 26.3.4"/>
    <s v="[Jornada Secretaria e Gestor de Unidades] Thunderbolts"/>
    <x v="0"/>
    <s v="[SGTB] PI 3/26"/>
    <m/>
    <s v="[INC0807974]Tenho um Erro/Problema com o Sistema - Portal Prisma - Prisma - Usuários do Prisma"/>
    <m/>
    <n v="3600"/>
    <m/>
    <s v="Itens concluídos"/>
    <m/>
    <m/>
    <x v="1"/>
    <d v="2026-08-12T09:17:00"/>
    <d v="2026-08-03T00:00:00"/>
    <d v="2026-08-12T00:00:00"/>
    <d v="2026-08-12T00:00:00"/>
    <m/>
    <m/>
    <m/>
    <m/>
    <m/>
    <m/>
    <m/>
    <m/>
    <m/>
    <m/>
    <m/>
    <m/>
    <m/>
    <m/>
    <n v="1"/>
    <s v="FALSO"/>
    <n v="0"/>
    <s v=""/>
    <s v=""/>
    <s v=""/>
    <s v=""/>
    <s v=""/>
    <s v=""/>
    <s v=""/>
    <s v=""/>
    <s v=""/>
    <s v=""/>
  </r>
  <r>
    <x v="0"/>
    <s v="SGTB-2098"/>
    <s v="[SGTB] SP 26.3.3;[SGTB] SP 26.3.4"/>
    <s v="[Jornada Secretaria e Gestor de Unidades] Thunderbolts"/>
    <x v="0"/>
    <s v="[SGTB] PI 3/26"/>
    <m/>
    <s v="[INC0807536]Tenho um Erro/Problema com o Sistema - PDA:Portal do aluno - Graduação - Erro no Ajuste de horário"/>
    <m/>
    <n v="7200"/>
    <m/>
    <s v="Itens concluídos"/>
    <m/>
    <m/>
    <x v="1"/>
    <d v="2026-08-11T17:45:00"/>
    <d v="2026-08-03T00:00:00"/>
    <d v="2026-08-12T00:00:00"/>
    <d v="2026-08-12T00:00:00"/>
    <m/>
    <m/>
    <m/>
    <m/>
    <m/>
    <m/>
    <m/>
    <m/>
    <m/>
    <m/>
    <m/>
    <m/>
    <m/>
    <m/>
    <n v="2"/>
    <s v="FALSO"/>
    <n v="0"/>
    <s v=""/>
    <s v=""/>
    <s v=""/>
    <s v=""/>
    <s v=""/>
    <s v=""/>
    <s v=""/>
    <s v=""/>
    <s v=""/>
    <s v=""/>
  </r>
  <r>
    <x v="0"/>
    <s v="SGTB-2097"/>
    <s v="[SGTB] SP 26.3.3"/>
    <s v="[Jornada Secretaria e Gestor de Unidades] Thunderbolts"/>
    <x v="0"/>
    <s v="[SGTB] PI 3/26"/>
    <m/>
    <s v="[INC0807818]Tenho um Erro/Problema com o Sistema - Prisma - Usuários do Prisma"/>
    <m/>
    <n v="1200"/>
    <m/>
    <s v="Itens concluídos"/>
    <m/>
    <m/>
    <x v="0"/>
    <d v="2026-08-11T15:35:00"/>
    <d v="2026-08-03T00:00:00"/>
    <d v="2026-08-14T00:00:00"/>
    <m/>
    <m/>
    <m/>
    <m/>
    <m/>
    <m/>
    <m/>
    <m/>
    <m/>
    <m/>
    <m/>
    <m/>
    <m/>
    <m/>
    <m/>
    <n v="0.33333333333333331"/>
    <s v="FALSO"/>
    <n v="0"/>
    <s v=""/>
    <s v=""/>
    <s v=""/>
    <s v=""/>
    <s v=""/>
    <s v=""/>
    <s v=""/>
    <s v=""/>
    <s v=""/>
    <s v=""/>
  </r>
  <r>
    <x v="0"/>
    <s v="SGTB-2096"/>
    <s v="[SGTB] SP 26.3.3"/>
    <s v="[Jornada Secretaria e Gestor de Unidades] Thunderbolts"/>
    <x v="0"/>
    <s v="[SGTB] PI 3/26"/>
    <m/>
    <s v="[INC0807133]Tenho um Erro/Problema com o Sistema - PDA:Portal do aluno - Graduação - Erro no Meu curso"/>
    <m/>
    <n v="7200"/>
    <m/>
    <s v="Itens concluídos"/>
    <m/>
    <m/>
    <x v="1"/>
    <d v="2026-08-11T14:46:00"/>
    <d v="2026-08-03T00:00:00"/>
    <d v="2026-08-12T00:00:00"/>
    <d v="2026-08-12T00:00:00"/>
    <m/>
    <m/>
    <m/>
    <m/>
    <m/>
    <m/>
    <m/>
    <m/>
    <m/>
    <m/>
    <m/>
    <m/>
    <m/>
    <m/>
    <n v="2"/>
    <s v="FALSO"/>
    <n v="0"/>
    <s v=""/>
    <s v=""/>
    <s v=""/>
    <s v=""/>
    <s v=""/>
    <s v=""/>
    <s v=""/>
    <s v=""/>
    <s v=""/>
    <s v=""/>
  </r>
  <r>
    <x v="0"/>
    <s v="SGTB-2095"/>
    <s v="[SGTB] SP 26.3.4"/>
    <s v="[Jornada Secretaria e Gestor de Unidades] Thunderbolts"/>
    <x v="0"/>
    <s v="[SGTB] PI 3/26"/>
    <m/>
    <s v="[INC0807721]Tenho um Erro/Problema com o Sistema - Extranet - Enturmacao"/>
    <m/>
    <n v="10800"/>
    <m/>
    <s v="Itens concluídos"/>
    <m/>
    <m/>
    <x v="1"/>
    <d v="2026-08-11T12:40:00"/>
    <d v="2026-08-17T00:00:00"/>
    <d v="2026-08-11T00:00:00"/>
    <d v="2026-08-17T00:00:00"/>
    <m/>
    <m/>
    <m/>
    <m/>
    <m/>
    <m/>
    <m/>
    <m/>
    <m/>
    <m/>
    <m/>
    <m/>
    <m/>
    <m/>
    <n v="3"/>
    <s v="FALSO"/>
    <n v="0"/>
    <s v=""/>
    <s v=""/>
    <s v=""/>
    <s v=""/>
    <s v=""/>
    <s v=""/>
    <s v=""/>
    <s v=""/>
    <s v=""/>
    <s v=""/>
  </r>
  <r>
    <x v="0"/>
    <s v="SGTB-2091"/>
    <s v="[SGTB] SP 26.3.3;[SGTB] SP 26.3.4"/>
    <s v="[Jornada Secretaria e Gestor de Unidades] Thunderbolts"/>
    <x v="0"/>
    <s v="[SGTB] PI 3/26"/>
    <m/>
    <s v="[INC0802402]Tenho um Erro/Problema com o PTC - Dynamics Athenas - Atualização de Dados Cadastrais"/>
    <m/>
    <m/>
    <m/>
    <s v="Itens concluídos"/>
    <m/>
    <m/>
    <x v="1"/>
    <d v="2026-08-11T11:10:00"/>
    <d v="2026-08-03T00:00:00"/>
    <d v="2026-08-11T00:00:00"/>
    <d v="2026-08-11T00:00:00"/>
    <m/>
    <m/>
    <m/>
    <m/>
    <m/>
    <m/>
    <m/>
    <m/>
    <m/>
    <m/>
    <m/>
    <m/>
    <m/>
    <m/>
    <s v=""/>
    <s v="FALSO"/>
    <n v="0"/>
    <s v=""/>
    <s v=""/>
    <s v=""/>
    <s v=""/>
    <s v=""/>
    <s v=""/>
    <s v=""/>
    <s v=""/>
    <s v=""/>
    <s v=""/>
  </r>
  <r>
    <x v="0"/>
    <s v="SGTB-2089"/>
    <s v="[SGTB] SP 26.3.3"/>
    <s v="[Jornada Secretaria e Gestor de Unidades] Thunderbolts"/>
    <x v="0"/>
    <s v="[SGTB] PI 3/26"/>
    <m/>
    <s v="[INC0806439]Tenho um Erro/Problema com o Sistema Colaborar - Colaborar - LMS Acadêmico"/>
    <m/>
    <m/>
    <m/>
    <s v="Itens concluídos"/>
    <m/>
    <m/>
    <x v="0"/>
    <d v="2026-08-11T10:59:00"/>
    <d v="2026-08-03T00:00:00"/>
    <d v="2026-08-11T00:00:00"/>
    <m/>
    <m/>
    <m/>
    <m/>
    <m/>
    <m/>
    <m/>
    <m/>
    <m/>
    <m/>
    <m/>
    <m/>
    <m/>
    <m/>
    <m/>
    <s v=""/>
    <s v="FALSO"/>
    <n v="0"/>
    <s v=""/>
    <s v=""/>
    <s v=""/>
    <s v=""/>
    <s v=""/>
    <s v=""/>
    <s v=""/>
    <s v=""/>
    <s v=""/>
    <s v=""/>
  </r>
  <r>
    <x v="0"/>
    <s v="SGTB-2088"/>
    <s v="[SGTB] SP 26.3.3;[SGTB] SP 26.3.4"/>
    <s v="[Jornada Secretaria e Gestor de Unidades] Thunderbolts"/>
    <x v="0"/>
    <s v="[SGTB] PI 3/26"/>
    <m/>
    <s v="[INC0806781]Tenho um Erro/Problema com o Sistema Colaborar - Colaborar - Alocação de tutor"/>
    <m/>
    <n v="3600"/>
    <m/>
    <s v="Itens concluídos"/>
    <m/>
    <m/>
    <x v="1"/>
    <d v="2026-08-11T10:54:00"/>
    <d v="2026-08-03T00:00:00"/>
    <d v="2026-08-12T00:00:00"/>
    <d v="2026-08-12T00:00:00"/>
    <m/>
    <m/>
    <m/>
    <m/>
    <m/>
    <m/>
    <m/>
    <m/>
    <m/>
    <m/>
    <m/>
    <m/>
    <m/>
    <m/>
    <n v="1"/>
    <s v="FALSO"/>
    <n v="0"/>
    <s v=""/>
    <s v=""/>
    <s v=""/>
    <s v=""/>
    <s v=""/>
    <s v=""/>
    <s v=""/>
    <s v=""/>
    <s v=""/>
    <s v=""/>
  </r>
  <r>
    <x v="1"/>
    <s v="SGTB-2087"/>
    <s v="[SGTB] SP 26.3.3;[SGTB] SP 26.3.4"/>
    <s v="[Jornada Secretaria e Gestor de Unidades] Thunderbolts"/>
    <x v="0"/>
    <s v="[SGTB] PI 3/26"/>
    <m/>
    <s v="[RITM0732195]Solicitar Serviço ao Sistema - Olimpo - Enturmacao - krotonEnturmacao"/>
    <m/>
    <m/>
    <m/>
    <s v="Itens concluídos"/>
    <m/>
    <m/>
    <x v="1"/>
    <d v="2026-08-11T10:51:00"/>
    <d v="2026-08-03T00:00:00"/>
    <d v="2026-08-11T00:00:00"/>
    <d v="2026-08-11T00:00:00"/>
    <m/>
    <m/>
    <m/>
    <m/>
    <m/>
    <m/>
    <m/>
    <m/>
    <m/>
    <m/>
    <m/>
    <m/>
    <m/>
    <m/>
    <s v=""/>
    <s v="FALSO"/>
    <n v="0"/>
    <s v=""/>
    <s v=""/>
    <s v=""/>
    <s v=""/>
    <s v=""/>
    <s v=""/>
    <s v=""/>
    <s v=""/>
    <s v=""/>
    <s v=""/>
  </r>
  <r>
    <x v="0"/>
    <s v="SGTB-2086"/>
    <s v="[SGTB] SP 26.3.3"/>
    <s v="[Jornada Secretaria e Gestor de Unidades] Thunderbolts"/>
    <x v="0"/>
    <s v="[SGTB] PI 3/26"/>
    <m/>
    <s v="[INC0806345]Tenho um Erro/Problema com o Sistema - Gerador de Documentos - Documento"/>
    <m/>
    <n v="3600"/>
    <m/>
    <s v="Itens concluídos"/>
    <m/>
    <m/>
    <x v="0"/>
    <d v="2026-08-11T10:43:00"/>
    <d v="2026-08-03T00:00:00"/>
    <d v="2026-08-11T00:00:00"/>
    <m/>
    <m/>
    <m/>
    <m/>
    <m/>
    <m/>
    <m/>
    <m/>
    <m/>
    <m/>
    <m/>
    <m/>
    <m/>
    <m/>
    <m/>
    <n v="1"/>
    <s v="FALSO"/>
    <n v="0"/>
    <s v=""/>
    <s v=""/>
    <s v=""/>
    <s v=""/>
    <s v=""/>
    <s v=""/>
    <s v=""/>
    <s v=""/>
    <s v=""/>
    <s v=""/>
  </r>
  <r>
    <x v="0"/>
    <s v="SGTB-2084"/>
    <s v="[SGTB] SP 26.3.3;[SGTB] SP 26.3.4"/>
    <s v="[Jornada Secretaria e Gestor de Unidades] Thunderbolts"/>
    <x v="0"/>
    <s v="[SGTB] PI 3/26"/>
    <m/>
    <s v="[INC0807470]Tenho um Erro/Problema com o Sistema - Extranet - Enturmacao"/>
    <m/>
    <n v="18000"/>
    <m/>
    <s v="Itens concluídos"/>
    <m/>
    <m/>
    <x v="1"/>
    <d v="2026-08-11T09:20:00"/>
    <d v="2026-08-03T00:00:00"/>
    <d v="2026-08-12T00:00:00"/>
    <d v="2026-08-12T00:00:00"/>
    <m/>
    <m/>
    <m/>
    <m/>
    <m/>
    <m/>
    <m/>
    <m/>
    <m/>
    <m/>
    <m/>
    <m/>
    <m/>
    <m/>
    <n v="5"/>
    <s v="FALSO"/>
    <n v="0"/>
    <s v=""/>
    <s v=""/>
    <s v=""/>
    <s v=""/>
    <s v=""/>
    <s v=""/>
    <s v=""/>
    <s v=""/>
    <s v=""/>
    <s v=""/>
  </r>
  <r>
    <x v="0"/>
    <s v="SGTB-2082"/>
    <s v="[SGTB] SP 26.3.3;[SGTB] SP 26.3.4"/>
    <s v="[Jornada Secretaria e Gestor de Unidades] Thunderbolts"/>
    <x v="0"/>
    <s v="[SGTB] PI 3/26"/>
    <m/>
    <s v="[INC0807370]Tenho um Erro/Problema com o Sistema - Olimpo - Olimpo / Professores"/>
    <m/>
    <m/>
    <m/>
    <s v="Itens concluídos"/>
    <m/>
    <m/>
    <x v="1"/>
    <d v="2026-08-10T15:32:00"/>
    <d v="2026-08-03T00:00:00"/>
    <d v="2026-08-11T00:00:00"/>
    <d v="2026-08-11T00:00:00"/>
    <m/>
    <m/>
    <m/>
    <m/>
    <m/>
    <m/>
    <m/>
    <m/>
    <m/>
    <m/>
    <m/>
    <m/>
    <m/>
    <m/>
    <s v=""/>
    <s v="FALSO"/>
    <n v="0"/>
    <s v=""/>
    <s v=""/>
    <s v=""/>
    <s v=""/>
    <s v=""/>
    <s v=""/>
    <s v=""/>
    <s v=""/>
    <s v=""/>
    <s v=""/>
  </r>
  <r>
    <x v="0"/>
    <s v="SGTB-2080"/>
    <s v="[SGTB] SP 26.3.3;[SGTB] SP 26.3.4"/>
    <s v="[Jornada Secretaria e Gestor de Unidades] Thunderbolts"/>
    <x v="0"/>
    <s v="[SGTB] PI 3/26"/>
    <m/>
    <s v="[INC0806202]Tenho um Erro/Problema com o Sistema - Extranet Matrícula - Extranet Matrícula"/>
    <m/>
    <n v="1800"/>
    <m/>
    <s v="Itens concluídos"/>
    <m/>
    <m/>
    <x v="1"/>
    <d v="2026-08-10T11:45:00"/>
    <d v="2026-08-03T00:00:00"/>
    <d v="2026-08-10T00:00:00"/>
    <d v="2026-08-10T00:00:00"/>
    <m/>
    <m/>
    <m/>
    <m/>
    <m/>
    <m/>
    <m/>
    <m/>
    <m/>
    <m/>
    <m/>
    <m/>
    <m/>
    <m/>
    <n v="0.5"/>
    <s v="FALSO"/>
    <n v="0"/>
    <s v=""/>
    <s v=""/>
    <s v=""/>
    <s v=""/>
    <s v=""/>
    <s v=""/>
    <s v=""/>
    <s v=""/>
    <s v=""/>
    <s v=""/>
  </r>
  <r>
    <x v="0"/>
    <s v="SGTB-2077"/>
    <s v="[SGTB] SP 26.3.3;[SGTB] SP 26.3.4"/>
    <s v="[Jornada Secretaria e Gestor de Unidades] Thunderbolts"/>
    <x v="0"/>
    <s v="[SGTB] PI 3/26"/>
    <m/>
    <s v="[INC0807349]Tenho um Erro/Problema com o Sistema - Portal Prisma - Prisma - Usuários do Prisma"/>
    <m/>
    <n v="1800"/>
    <m/>
    <s v="Itens concluídos"/>
    <m/>
    <m/>
    <x v="1"/>
    <d v="2026-08-10T10:30:00"/>
    <d v="2026-08-03T00:00:00"/>
    <d v="2026-08-10T00:00:00"/>
    <d v="2026-08-10T00:00:00"/>
    <m/>
    <m/>
    <m/>
    <m/>
    <m/>
    <m/>
    <m/>
    <m/>
    <m/>
    <m/>
    <m/>
    <m/>
    <m/>
    <m/>
    <n v="0.5"/>
    <s v="FALSO"/>
    <n v="0"/>
    <s v=""/>
    <s v=""/>
    <s v=""/>
    <s v=""/>
    <s v=""/>
    <s v=""/>
    <s v=""/>
    <s v=""/>
    <s v=""/>
    <s v=""/>
  </r>
  <r>
    <x v="0"/>
    <s v="SGTB-2076"/>
    <s v="[SGTB] SP 26.3.3;[SGTB] SP 26.3.4"/>
    <s v="[Jornada Secretaria e Gestor de Unidades] Thunderbolts"/>
    <x v="0"/>
    <s v="[SGTB] PI 3/26"/>
    <m/>
    <s v="[INC0807330]Tenho um Erro/Problema com o Sistema - Portal Prisma - Prisma - Usuários do Prisma"/>
    <m/>
    <n v="1800"/>
    <m/>
    <s v="Itens concluídos"/>
    <m/>
    <m/>
    <x v="1"/>
    <d v="2026-08-10T10:04:00"/>
    <d v="2026-08-03T00:00:00"/>
    <d v="2026-08-10T00:00:00"/>
    <d v="2026-08-10T00:00:00"/>
    <m/>
    <m/>
    <m/>
    <m/>
    <m/>
    <m/>
    <m/>
    <m/>
    <m/>
    <m/>
    <m/>
    <m/>
    <m/>
    <m/>
    <n v="0.5"/>
    <s v="FALSO"/>
    <n v="0"/>
    <s v=""/>
    <s v=""/>
    <s v=""/>
    <s v=""/>
    <s v=""/>
    <s v=""/>
    <s v=""/>
    <s v=""/>
    <s v=""/>
    <s v=""/>
  </r>
  <r>
    <x v="1"/>
    <s v="SGTB-2056"/>
    <s v="[SGTB] SP 26.3.5"/>
    <s v="[Jornada Secretaria e Gestor de Unidades] Thunderbolts"/>
    <x v="0"/>
    <s v="[SGTB] PI 3/26"/>
    <m/>
    <s v="[RITM0731730]Solicitar Serviço ao Sistema - Portal do Professor - Portal do Professor"/>
    <m/>
    <m/>
    <m/>
    <s v="Itens concluídos"/>
    <m/>
    <m/>
    <x v="0"/>
    <d v="2026-08-07T15:07:00"/>
    <d v="2026-08-31T00:00:00"/>
    <d v="2026-09-08T00:00:00"/>
    <m/>
    <m/>
    <m/>
    <m/>
    <m/>
    <m/>
    <m/>
    <m/>
    <m/>
    <m/>
    <m/>
    <m/>
    <m/>
    <m/>
    <m/>
    <s v=""/>
    <s v="FALSO"/>
    <n v="0"/>
    <s v=""/>
    <s v=""/>
    <s v=""/>
    <s v=""/>
    <s v=""/>
    <s v=""/>
    <s v=""/>
    <s v=""/>
    <s v=""/>
    <s v=""/>
  </r>
  <r>
    <x v="0"/>
    <s v="SGTB-2055"/>
    <s v="[SGTB] SP 26.3.3"/>
    <s v="[Jornada Secretaria e Gestor de Unidades] Thunderbolts"/>
    <x v="0"/>
    <s v="[SGTB] PI 3/26"/>
    <m/>
    <s v="[INC0804406]Tenho um Erro/Problema com o Sistema - EAD legados - EAD legados"/>
    <m/>
    <n v="900"/>
    <m/>
    <s v="Itens concluídos"/>
    <m/>
    <m/>
    <x v="0"/>
    <d v="2026-08-07T13:27:00"/>
    <d v="2026-08-03T00:00:00"/>
    <d v="2026-08-07T00:00:00"/>
    <m/>
    <m/>
    <m/>
    <m/>
    <m/>
    <m/>
    <m/>
    <m/>
    <m/>
    <m/>
    <m/>
    <m/>
    <m/>
    <m/>
    <m/>
    <n v="0.25"/>
    <s v="FALSO"/>
    <n v="0"/>
    <s v=""/>
    <s v=""/>
    <s v=""/>
    <s v=""/>
    <s v=""/>
    <s v=""/>
    <s v=""/>
    <s v=""/>
    <s v=""/>
    <s v=""/>
  </r>
  <r>
    <x v="1"/>
    <s v="SGTB-2054"/>
    <s v="[SGTB] SP 26.3.3;[SGTB] SP 26.3.4"/>
    <s v="[Jornada Secretaria e Gestor de Unidades] Thunderbolts"/>
    <x v="0"/>
    <s v="[SGTB] PI 3/26"/>
    <m/>
    <s v="[RITM0730277]Solicitar Serviço ao Sistema - Olimpo - Olimpo / Professores"/>
    <m/>
    <n v="3600"/>
    <m/>
    <s v="Itens concluídos"/>
    <m/>
    <m/>
    <x v="1"/>
    <d v="2026-08-07T12:53:00"/>
    <d v="2026-08-03T00:00:00"/>
    <d v="2026-08-10T00:00:00"/>
    <d v="2026-08-10T00:00:00"/>
    <m/>
    <m/>
    <m/>
    <m/>
    <m/>
    <m/>
    <m/>
    <m/>
    <m/>
    <m/>
    <m/>
    <m/>
    <m/>
    <m/>
    <n v="1"/>
    <s v="FALSO"/>
    <n v="0"/>
    <s v=""/>
    <s v=""/>
    <s v=""/>
    <s v=""/>
    <s v=""/>
    <s v=""/>
    <s v=""/>
    <s v=""/>
    <s v=""/>
    <s v=""/>
  </r>
  <r>
    <x v="0"/>
    <s v="SGTB-2053"/>
    <s v="[SGTB] SP 26.3.3"/>
    <s v="[Jornada Secretaria e Gestor de Unidades] Thunderbolts"/>
    <x v="0"/>
    <s v="[SGTB] PI 3/26"/>
    <m/>
    <s v="[INC0806589]Tenho um Erro/Problema com o PTC - Dynamics Athenas - Documentação para vinculo do tutor"/>
    <m/>
    <n v="3600"/>
    <m/>
    <s v="Itens concluídos"/>
    <m/>
    <m/>
    <x v="1"/>
    <d v="2026-08-07T11:40:00"/>
    <d v="2026-08-03T00:00:00"/>
    <d v="2026-08-07T00:00:00"/>
    <d v="2026-08-07T00:00:00"/>
    <m/>
    <m/>
    <m/>
    <m/>
    <m/>
    <m/>
    <m/>
    <m/>
    <m/>
    <m/>
    <m/>
    <m/>
    <m/>
    <m/>
    <n v="1"/>
    <s v="FALSO"/>
    <n v="0"/>
    <s v=""/>
    <s v=""/>
    <s v=""/>
    <s v=""/>
    <s v=""/>
    <s v=""/>
    <s v=""/>
    <s v=""/>
    <s v=""/>
    <s v=""/>
  </r>
  <r>
    <x v="0"/>
    <s v="SGTB-2051"/>
    <s v="[SGTB] SP 26.3.3;[SGTB] SP 26.3.4"/>
    <s v="[Jornada Secretaria e Gestor de Unidades] Thunderbolts"/>
    <x v="0"/>
    <s v="[SGTB] PI 3/26"/>
    <m/>
    <s v="[INC0806650]Tenho um Erro/Problema com o Sistema - Portal Prisma - Prisma"/>
    <m/>
    <n v="3600"/>
    <m/>
    <s v="Itens concluídos"/>
    <m/>
    <m/>
    <x v="1"/>
    <d v="2026-08-07T11:17:00"/>
    <d v="2026-08-03T00:00:00"/>
    <d v="2026-08-11T00:00:00"/>
    <d v="2026-08-11T00:00:00"/>
    <m/>
    <m/>
    <m/>
    <m/>
    <m/>
    <m/>
    <m/>
    <m/>
    <m/>
    <m/>
    <m/>
    <m/>
    <m/>
    <m/>
    <n v="1"/>
    <s v="FALSO"/>
    <n v="0"/>
    <s v=""/>
    <s v=""/>
    <s v=""/>
    <s v=""/>
    <s v=""/>
    <s v=""/>
    <s v=""/>
    <s v=""/>
    <s v=""/>
    <s v=""/>
  </r>
  <r>
    <x v="0"/>
    <s v="SGTB-2050"/>
    <s v="[SGTB] SP 26.3.3"/>
    <s v="[Jornada Secretaria e Gestor de Unidades] Thunderbolts"/>
    <x v="0"/>
    <s v="[SGTB] PI 3/26"/>
    <m/>
    <s v="[INC0806793]Tenho um Erro/Problema com o Sistema - Portal Prisma - Prisma - Usuários do Prisma"/>
    <m/>
    <n v="600"/>
    <m/>
    <s v="Itens concluídos"/>
    <m/>
    <m/>
    <x v="0"/>
    <d v="2026-08-07T10:43:00"/>
    <d v="2026-08-03T00:00:00"/>
    <d v="2026-08-10T00:00:00"/>
    <m/>
    <m/>
    <m/>
    <m/>
    <m/>
    <m/>
    <m/>
    <m/>
    <m/>
    <m/>
    <m/>
    <m/>
    <m/>
    <m/>
    <m/>
    <n v="0.16666666666666666"/>
    <s v="FALSO"/>
    <n v="0"/>
    <s v=""/>
    <s v=""/>
    <s v=""/>
    <s v=""/>
    <s v=""/>
    <s v=""/>
    <s v=""/>
    <s v=""/>
    <s v=""/>
    <s v=""/>
  </r>
  <r>
    <x v="1"/>
    <s v="SGTB-2047"/>
    <s v="[SGTB] SP 26.3.5;[SGTB] SP 26.3.4"/>
    <s v="[Jornada Secretaria e Gestor de Unidades] Thunderbolts"/>
    <x v="0"/>
    <s v="[SGTB] PI 3/26"/>
    <m/>
    <s v="[RITM0730685]Solicitar Serviço ao Sistema - Olimpo - Matrícula"/>
    <m/>
    <n v="10800"/>
    <m/>
    <s v="Itens concluídos"/>
    <m/>
    <m/>
    <x v="1"/>
    <d v="2026-08-06T22:01:00"/>
    <d v="2026-08-17T00:00:00"/>
    <d v="2026-08-28T00:00:00"/>
    <d v="2026-08-28T00:00:00"/>
    <m/>
    <m/>
    <m/>
    <m/>
    <m/>
    <m/>
    <m/>
    <m/>
    <m/>
    <m/>
    <m/>
    <m/>
    <m/>
    <m/>
    <n v="3"/>
    <s v="FALSO"/>
    <n v="0"/>
    <s v=""/>
    <s v=""/>
    <s v=""/>
    <s v=""/>
    <s v=""/>
    <s v=""/>
    <s v=""/>
    <s v=""/>
    <s v=""/>
    <s v=""/>
  </r>
  <r>
    <x v="0"/>
    <s v="SGTB-2043"/>
    <s v="[SGTB] SP 26.3.3;[SGTB] SP 26.3.4"/>
    <s v="[Jornada Secretaria e Gestor de Unidades] Thunderbolts"/>
    <x v="0"/>
    <s v="[SGTB] PI 3/26"/>
    <m/>
    <s v="[INC0806655]Tenho um Erro/Problema com o Sistema Colaborar - Colaborar - Gerador de relatórios"/>
    <m/>
    <n v="7200"/>
    <m/>
    <s v="Itens concluídos"/>
    <m/>
    <m/>
    <x v="1"/>
    <d v="2026-08-06T19:43:00"/>
    <d v="2026-08-03T00:00:00"/>
    <d v="2026-08-10T00:00:00"/>
    <d v="2026-08-10T00:00:00"/>
    <m/>
    <m/>
    <m/>
    <m/>
    <m/>
    <m/>
    <m/>
    <m/>
    <m/>
    <m/>
    <m/>
    <m/>
    <m/>
    <m/>
    <n v="2"/>
    <s v="FALSO"/>
    <n v="0"/>
    <s v=""/>
    <s v=""/>
    <s v=""/>
    <s v=""/>
    <s v=""/>
    <s v=""/>
    <s v=""/>
    <s v=""/>
    <s v=""/>
    <s v=""/>
  </r>
  <r>
    <x v="0"/>
    <s v="SGTB-2042"/>
    <s v="[SGTB] SP 26.3.3"/>
    <s v="[Jornada Secretaria e Gestor de Unidades] Thunderbolts"/>
    <x v="0"/>
    <s v="[SGTB] PI 3/26"/>
    <m/>
    <s v="[INC0806632]Tenho um Erro/Problema com o Sistema - Portal do Professor - Portal do Professor"/>
    <m/>
    <n v="14400"/>
    <m/>
    <s v="Itens concluídos"/>
    <m/>
    <m/>
    <x v="0"/>
    <d v="2026-08-06T16:55:00"/>
    <d v="2026-08-03T00:00:00"/>
    <d v="2026-08-07T00:00:00"/>
    <d v="2026-08-07T00:00:00"/>
    <m/>
    <m/>
    <m/>
    <m/>
    <m/>
    <m/>
    <m/>
    <m/>
    <m/>
    <m/>
    <m/>
    <m/>
    <m/>
    <m/>
    <n v="4"/>
    <s v="FALSO"/>
    <n v="0"/>
    <s v=""/>
    <s v=""/>
    <s v=""/>
    <s v=""/>
    <s v=""/>
    <s v=""/>
    <s v=""/>
    <s v=""/>
    <s v=""/>
    <s v=""/>
  </r>
  <r>
    <x v="0"/>
    <s v="SGTB-2039"/>
    <s v="[SGTB] SP 26.3.3"/>
    <s v="[Jornada Secretaria e Gestor de Unidades] Thunderbolts"/>
    <x v="0"/>
    <s v="[SGTB] PI 3/26"/>
    <m/>
    <s v="[INC0806200]Tenho um Erro/Problema com o Sistema - Extranet - Enturmacao"/>
    <m/>
    <n v="21600"/>
    <m/>
    <s v="Itens concluídos"/>
    <m/>
    <m/>
    <x v="1"/>
    <d v="2026-08-06T11:38:00"/>
    <d v="2026-08-03T00:00:00"/>
    <d v="2026-08-07T00:00:00"/>
    <d v="2026-08-07T00:00:00"/>
    <m/>
    <m/>
    <m/>
    <m/>
    <m/>
    <m/>
    <m/>
    <m/>
    <m/>
    <m/>
    <m/>
    <m/>
    <m/>
    <m/>
    <n v="6"/>
    <s v="FALSO"/>
    <n v="0"/>
    <s v=""/>
    <s v=""/>
    <s v=""/>
    <s v=""/>
    <s v=""/>
    <s v=""/>
    <s v=""/>
    <s v=""/>
    <s v=""/>
    <s v=""/>
  </r>
  <r>
    <x v="0"/>
    <s v="SGTB-2021"/>
    <s v="[SGTB] SP 26.3.3"/>
    <s v="[Jornada Secretaria e Gestor de Unidades] Thunderbolts"/>
    <x v="0"/>
    <s v="[SGTB] PI 3/26"/>
    <m/>
    <s v="[INC0806139]Tenho um Erro/Problema com o Sistema - Portal Prisma - Prisma - Usuários do Prisma"/>
    <m/>
    <n v="14400"/>
    <m/>
    <s v="Itens concluídos"/>
    <m/>
    <m/>
    <x v="1"/>
    <d v="2026-08-05T10:42:00"/>
    <d v="2026-08-03T00:00:00"/>
    <d v="2026-08-06T00:00:00"/>
    <d v="2026-08-06T00:00:00"/>
    <m/>
    <m/>
    <m/>
    <m/>
    <m/>
    <m/>
    <m/>
    <m/>
    <m/>
    <m/>
    <m/>
    <m/>
    <m/>
    <m/>
    <n v="4"/>
    <s v="FALSO"/>
    <n v="0"/>
    <s v=""/>
    <s v=""/>
    <s v=""/>
    <s v=""/>
    <s v=""/>
    <s v=""/>
    <s v=""/>
    <s v=""/>
    <s v=""/>
    <s v=""/>
  </r>
  <r>
    <x v="0"/>
    <s v="SGTB-2020"/>
    <s v="[SGTB] SP 26.3.3"/>
    <s v="[Jornada Secretaria e Gestor de Unidades] Thunderbolts"/>
    <x v="0"/>
    <s v="[SGTB] PI 3/26"/>
    <m/>
    <s v="[INC0806102]Tenho um Erro/Problema com o Sistema - Auto Atendimento (Canais: URA, WhatsApp, Totem) - Autoatendimento API"/>
    <m/>
    <m/>
    <m/>
    <s v="Itens concluídos"/>
    <m/>
    <m/>
    <x v="1"/>
    <d v="2026-08-05T10:32:00"/>
    <d v="2026-08-03T00:00:00"/>
    <d v="2026-08-05T00:00:00"/>
    <d v="2026-08-05T00:00:00"/>
    <m/>
    <m/>
    <m/>
    <m/>
    <m/>
    <m/>
    <m/>
    <m/>
    <m/>
    <m/>
    <m/>
    <m/>
    <m/>
    <m/>
    <s v=""/>
    <s v="FALSO"/>
    <n v="0"/>
    <s v=""/>
    <s v=""/>
    <s v=""/>
    <s v=""/>
    <s v=""/>
    <s v=""/>
    <s v=""/>
    <s v=""/>
    <s v=""/>
    <s v=""/>
  </r>
  <r>
    <x v="0"/>
    <s v="SGTB-2019"/>
    <s v="[SGTB] SP 26.3.3"/>
    <s v="[Jornada Secretaria e Gestor de Unidades] Thunderbolts"/>
    <x v="0"/>
    <s v="[SGTB] PI 3/26"/>
    <m/>
    <s v="[INC0806107]Tenho um Erro/Problema com o Sistema - Portal Prisma - Prisma - Usuários do Prisma"/>
    <m/>
    <n v="600"/>
    <m/>
    <s v="Itens concluídos"/>
    <m/>
    <m/>
    <x v="0"/>
    <d v="2026-08-05T10:04:00"/>
    <d v="2026-08-03T00:00:00"/>
    <d v="2026-08-07T00:00:00"/>
    <m/>
    <m/>
    <m/>
    <m/>
    <m/>
    <m/>
    <m/>
    <m/>
    <m/>
    <m/>
    <m/>
    <m/>
    <m/>
    <m/>
    <m/>
    <n v="0.16666666666666666"/>
    <s v="FALSO"/>
    <n v="0"/>
    <s v=""/>
    <s v=""/>
    <s v=""/>
    <s v=""/>
    <s v=""/>
    <s v=""/>
    <s v=""/>
    <s v=""/>
    <s v=""/>
    <s v=""/>
  </r>
  <r>
    <x v="0"/>
    <s v="SGTB-2018"/>
    <s v="[SGTB] SP 26.3.3"/>
    <s v="[Jornada Secretaria e Gestor de Unidades] Thunderbolts"/>
    <x v="0"/>
    <s v="[SGTB] PI 3/26"/>
    <m/>
    <s v="[INC0805526]Tenho um Erro/Problema com o Sistema - Olimpo - Ministrada "/>
    <m/>
    <n v="9000"/>
    <m/>
    <s v="Itens concluídos"/>
    <m/>
    <m/>
    <x v="1"/>
    <d v="2026-08-04T18:34:00"/>
    <d v="2026-08-03T00:00:00"/>
    <d v="2026-08-05T00:00:00"/>
    <d v="2026-08-05T00:00:00"/>
    <m/>
    <m/>
    <m/>
    <m/>
    <m/>
    <m/>
    <m/>
    <m/>
    <m/>
    <m/>
    <m/>
    <m/>
    <m/>
    <m/>
    <n v="2.5"/>
    <s v="FALSO"/>
    <n v="0"/>
    <s v=""/>
    <s v=""/>
    <s v=""/>
    <s v=""/>
    <s v=""/>
    <s v=""/>
    <s v=""/>
    <s v=""/>
    <s v=""/>
    <s v=""/>
  </r>
  <r>
    <x v="0"/>
    <s v="SGTB-2013"/>
    <s v="[SGTB] SP 26.3.3"/>
    <s v="[Jornada Secretaria e Gestor de Unidades] Thunderbolts"/>
    <x v="0"/>
    <s v="[SGTB] PI 3/26"/>
    <m/>
    <s v="[INC0805733]Tenho um Erro/Problema com o Sistema - Portal Prisma - Prisma - Usuários do Prisma"/>
    <m/>
    <n v="3600"/>
    <m/>
    <s v="Itens concluídos"/>
    <m/>
    <m/>
    <x v="1"/>
    <d v="2026-08-04T14:33:00"/>
    <d v="2026-08-03T00:00:00"/>
    <d v="2026-08-04T00:00:00"/>
    <d v="2026-08-04T00:00:00"/>
    <m/>
    <m/>
    <m/>
    <m/>
    <m/>
    <m/>
    <m/>
    <m/>
    <m/>
    <m/>
    <m/>
    <m/>
    <m/>
    <m/>
    <n v="1"/>
    <s v="FALSO"/>
    <n v="0"/>
    <s v=""/>
    <s v=""/>
    <s v=""/>
    <s v=""/>
    <s v=""/>
    <s v=""/>
    <s v=""/>
    <s v=""/>
    <s v=""/>
    <s v=""/>
  </r>
  <r>
    <x v="0"/>
    <s v="SGTB-2007"/>
    <s v="[SGTB] SP 26.3.3"/>
    <s v="[Jornada Secretaria e Gestor de Unidades] Thunderbolts"/>
    <x v="0"/>
    <s v="[SGTB] PI 3/26"/>
    <m/>
    <s v="[INC0804901]Tenho um Erro/Problema com o PTC - Dynamics Athenas - Vínculo de Tutor e Professor"/>
    <m/>
    <m/>
    <m/>
    <s v="Itens concluídos"/>
    <m/>
    <m/>
    <x v="0"/>
    <d v="2026-08-04T12:12:00"/>
    <d v="2026-08-03T00:00:00"/>
    <d v="2026-08-04T00:00:00"/>
    <m/>
    <m/>
    <m/>
    <m/>
    <m/>
    <m/>
    <m/>
    <m/>
    <m/>
    <m/>
    <m/>
    <m/>
    <m/>
    <m/>
    <m/>
    <s v=""/>
    <s v="FALSO"/>
    <n v="0"/>
    <s v=""/>
    <s v=""/>
    <s v=""/>
    <s v=""/>
    <s v=""/>
    <s v=""/>
    <s v=""/>
    <s v=""/>
    <s v=""/>
    <s v=""/>
  </r>
  <r>
    <x v="1"/>
    <s v="SGTB-2002"/>
    <s v="[SGTB] SP 26.3.3"/>
    <s v="[Jornada Secretaria e Gestor de Unidades] Thunderbolts"/>
    <x v="0"/>
    <s v="[SGTB] PI 3/26"/>
    <m/>
    <s v="[RITM0730008]Solicitar Serviço ao Sistema - Olimpo - Enturmacao - krotonEnturmacao"/>
    <m/>
    <n v="5400"/>
    <m/>
    <s v="Itens concluídos"/>
    <m/>
    <m/>
    <x v="1"/>
    <d v="2026-08-04T10:49:00"/>
    <d v="2026-08-03T00:00:00"/>
    <d v="2026-08-05T00:00:00"/>
    <d v="2026-08-05T00:00:00"/>
    <m/>
    <m/>
    <m/>
    <m/>
    <m/>
    <m/>
    <m/>
    <m/>
    <m/>
    <m/>
    <m/>
    <m/>
    <m/>
    <m/>
    <n v="1.5"/>
    <s v="FALSO"/>
    <n v="0"/>
    <s v=""/>
    <s v=""/>
    <s v=""/>
    <s v=""/>
    <s v=""/>
    <s v=""/>
    <s v=""/>
    <s v=""/>
    <s v=""/>
    <s v=""/>
  </r>
  <r>
    <x v="0"/>
    <s v="SGTB-2001"/>
    <s v="[SGTB] SP 26.3.3"/>
    <s v="[Jornada Secretaria e Gestor de Unidades] Thunderbolts"/>
    <x v="0"/>
    <s v="[SGTB] PI 3/26"/>
    <m/>
    <s v="[INC0805522]Tenho um Erro/Problema com o Sistema - Olimpo - Enturmacao"/>
    <m/>
    <n v="12600"/>
    <m/>
    <s v="Itens concluídos"/>
    <m/>
    <m/>
    <x v="1"/>
    <d v="2026-08-04T10:36:00"/>
    <d v="2026-08-03T00:00:00"/>
    <d v="2026-08-04T00:00:00"/>
    <d v="2026-08-04T00:00:00"/>
    <m/>
    <m/>
    <m/>
    <m/>
    <m/>
    <m/>
    <m/>
    <m/>
    <m/>
    <m/>
    <m/>
    <m/>
    <m/>
    <m/>
    <n v="3.5"/>
    <s v="FALSO"/>
    <n v="0"/>
    <s v=""/>
    <s v=""/>
    <s v=""/>
    <s v=""/>
    <s v=""/>
    <s v=""/>
    <s v=""/>
    <s v=""/>
    <s v=""/>
    <s v=""/>
  </r>
  <r>
    <x v="5"/>
    <s v="SGTB-1993"/>
    <s v="[SGTB] SP 26.3.3"/>
    <s v="[Jornada Secretaria e Gestor de Unidades] Thunderbolts"/>
    <x v="0"/>
    <s v="[SGTB] PI 3/26"/>
    <n v="2"/>
    <s v="[EXTRANET][iText] Implementação de uma abstração para desacoplar a lógica de geração de documentos da biblioteca iTex"/>
    <n v="2"/>
    <n v="28800"/>
    <m/>
    <s v="Itens concluídos"/>
    <s v="SGTB-100"/>
    <m/>
    <x v="1"/>
    <d v="2026-08-03T21:01:00"/>
    <d v="2026-08-03T00:00:00"/>
    <d v="2026-08-07T00:00:00"/>
    <d v="2026-08-07T00:00:00"/>
    <d v="2026-08-07T00:00:00"/>
    <d v="2026-08-12T00:00:00"/>
    <d v="2026-08-12T00:00:00"/>
    <m/>
    <m/>
    <n v="1"/>
    <m/>
    <m/>
    <n v="6"/>
    <m/>
    <m/>
    <m/>
    <m/>
    <m/>
    <n v="8"/>
    <s v="FALSO"/>
    <n v="0"/>
    <n v="1"/>
    <s v=""/>
    <n v="1"/>
    <b v="1"/>
    <n v="3"/>
    <s v=""/>
    <s v=""/>
    <s v=""/>
    <s v=""/>
    <b v="1"/>
  </r>
  <r>
    <x v="0"/>
    <s v="SGTB-1964"/>
    <s v="[SGTB] SP 26.3.3"/>
    <s v="[Jornada Secretaria e Gestor de Unidades] Thunderbolts"/>
    <x v="0"/>
    <s v="[SGTB] PI 3/26"/>
    <m/>
    <s v="[INC0805421]Tenho um Erro/Problema com o Sistema - Olimpo - Olimpo / Professores"/>
    <m/>
    <n v="3600"/>
    <m/>
    <s v="Itens concluídos"/>
    <m/>
    <m/>
    <x v="1"/>
    <d v="2026-08-03T18:18:00"/>
    <d v="2026-08-03T00:00:00"/>
    <d v="2026-08-04T00:00:00"/>
    <d v="2026-08-04T00:00:00"/>
    <m/>
    <m/>
    <m/>
    <m/>
    <m/>
    <m/>
    <m/>
    <m/>
    <m/>
    <m/>
    <m/>
    <m/>
    <m/>
    <m/>
    <n v="1"/>
    <s v="FALSO"/>
    <n v="0"/>
    <s v=""/>
    <s v=""/>
    <s v=""/>
    <s v=""/>
    <s v=""/>
    <s v=""/>
    <s v=""/>
    <s v=""/>
    <s v=""/>
    <s v=""/>
  </r>
  <r>
    <x v="0"/>
    <s v="SGTB-1932"/>
    <s v="[SGTB] SP 26.3.3"/>
    <s v="[Jornada Secretaria e Gestor de Unidades] Thunderbolts"/>
    <x v="0"/>
    <s v="[SGTB] PI 3/26"/>
    <m/>
    <s v="[INC0805489]Tenho um Erro/Problema com o Sistema - Portal do Professor - Portal do Professor"/>
    <m/>
    <n v="1800"/>
    <m/>
    <s v="Itens concluídos"/>
    <m/>
    <m/>
    <x v="0"/>
    <d v="2026-08-03T17:01:00"/>
    <d v="2026-08-03T00:00:00"/>
    <d v="2026-08-04T00:00:00"/>
    <m/>
    <m/>
    <m/>
    <m/>
    <m/>
    <m/>
    <m/>
    <m/>
    <m/>
    <m/>
    <m/>
    <m/>
    <m/>
    <m/>
    <m/>
    <n v="0.5"/>
    <s v="FALSO"/>
    <n v="0"/>
    <s v=""/>
    <s v=""/>
    <s v=""/>
    <s v=""/>
    <s v=""/>
    <s v=""/>
    <s v=""/>
    <s v=""/>
    <s v=""/>
    <s v=""/>
  </r>
  <r>
    <x v="0"/>
    <s v="SGTB-1930"/>
    <s v="[SGTB] SP 26.3.3"/>
    <s v="[Jornada Secretaria e Gestor de Unidades] Thunderbolts"/>
    <x v="0"/>
    <s v="[SGTB] PI 3/26"/>
    <m/>
    <s v="[INC0805459]Tenho um Erro/Problema com o Sistema - Olimpo - Olimpo / Professores"/>
    <m/>
    <n v="7200"/>
    <m/>
    <s v="Itens concluídos"/>
    <m/>
    <m/>
    <x v="1"/>
    <d v="2026-08-03T16:17:00"/>
    <d v="2026-08-03T00:00:00"/>
    <d v="2026-08-04T00:00:00"/>
    <d v="2026-08-04T00:00:00"/>
    <m/>
    <m/>
    <m/>
    <m/>
    <m/>
    <m/>
    <m/>
    <m/>
    <m/>
    <m/>
    <m/>
    <m/>
    <m/>
    <m/>
    <n v="2"/>
    <s v="FALSO"/>
    <n v="0"/>
    <s v=""/>
    <s v=""/>
    <s v=""/>
    <s v=""/>
    <s v=""/>
    <s v=""/>
    <s v=""/>
    <s v=""/>
    <s v=""/>
    <s v=""/>
  </r>
  <r>
    <x v="0"/>
    <s v="SGTB-1919"/>
    <s v="[SGTB] SP 26.3.3"/>
    <s v="[Jornada Secretaria e Gestor de Unidades] Thunderbolts"/>
    <x v="0"/>
    <s v="[SGTB] PI 3/26"/>
    <m/>
    <s v="[INC0805394]Tenho um Erro/Problema com o Sistema - Prisma - Usuários do Prisma"/>
    <m/>
    <n v="1200"/>
    <m/>
    <s v="Itens concluídos"/>
    <m/>
    <m/>
    <x v="0"/>
    <d v="2026-08-03T14:29:00"/>
    <d v="2026-08-03T00:00:00"/>
    <d v="2026-08-04T00:00:00"/>
    <m/>
    <m/>
    <m/>
    <m/>
    <m/>
    <m/>
    <m/>
    <m/>
    <m/>
    <m/>
    <m/>
    <m/>
    <m/>
    <m/>
    <m/>
    <n v="0.33333333333333331"/>
    <s v="FALSO"/>
    <n v="0"/>
    <s v=""/>
    <s v=""/>
    <s v=""/>
    <s v=""/>
    <s v=""/>
    <s v=""/>
    <s v=""/>
    <s v=""/>
    <s v=""/>
    <s v=""/>
  </r>
  <r>
    <x v="0"/>
    <s v="SGTB-1910"/>
    <s v="[SGTB] SP 26.3.3"/>
    <s v="[Jornada Secretaria e Gestor de Unidades] Thunderbolts"/>
    <x v="0"/>
    <s v="[SGTB] PI 3/26"/>
    <m/>
    <s v="[INC0805252]Tenho um Erro/Problema com o Sistema - Portal Prisma - Prisma - Portal Prisma (PortalUnificado)"/>
    <m/>
    <n v="600"/>
    <m/>
    <s v="Itens concluídos"/>
    <m/>
    <m/>
    <x v="1"/>
    <d v="2026-08-03T08:34:00"/>
    <d v="2026-08-03T00:00:00"/>
    <d v="2026-08-04T00:00:00"/>
    <d v="2026-08-04T00:00:00"/>
    <m/>
    <m/>
    <m/>
    <m/>
    <m/>
    <m/>
    <m/>
    <m/>
    <m/>
    <m/>
    <m/>
    <m/>
    <m/>
    <m/>
    <n v="0.16666666666666666"/>
    <s v="FALSO"/>
    <n v="0"/>
    <s v=""/>
    <s v=""/>
    <s v=""/>
    <s v=""/>
    <s v=""/>
    <s v=""/>
    <s v=""/>
    <s v=""/>
    <s v=""/>
    <s v=""/>
  </r>
  <r>
    <x v="0"/>
    <s v="SGTB-1909"/>
    <s v="[SGTB] SP 26.3.3"/>
    <s v="[Jornada Secretaria e Gestor de Unidades] Thunderbolts"/>
    <x v="0"/>
    <s v="[SGTB] PI 3/26"/>
    <m/>
    <s v="[INC0805112]Tenho um Erro/Problema com o Sistema - Portal Prisma - Prisma - Usuários do Prisma"/>
    <m/>
    <n v="1200"/>
    <m/>
    <s v="Itens concluídos"/>
    <m/>
    <m/>
    <x v="1"/>
    <d v="2026-08-01T13:36:00"/>
    <d v="2026-08-03T00:00:00"/>
    <d v="2026-08-03T00:00:00"/>
    <d v="2026-08-03T00:00:00"/>
    <m/>
    <m/>
    <m/>
    <m/>
    <m/>
    <m/>
    <m/>
    <m/>
    <m/>
    <m/>
    <m/>
    <m/>
    <m/>
    <m/>
    <n v="0.33333333333333331"/>
    <s v="FALSO"/>
    <n v="0"/>
    <s v=""/>
    <s v=""/>
    <s v=""/>
    <s v=""/>
    <s v=""/>
    <s v=""/>
    <s v=""/>
    <s v=""/>
    <s v=""/>
    <s v=""/>
  </r>
  <r>
    <x v="0"/>
    <s v="SGTB-1908"/>
    <s v="[SGTB] SP 26.3.3"/>
    <s v="[Jornada Secretaria e Gestor de Unidades] Thunderbolts"/>
    <x v="0"/>
    <s v="[SGTB] PI 3/26"/>
    <m/>
    <s v="[INC0805110]Tenho um Erro/Problema com o Sistema - Portal Prisma - Prisma - Portal Prisma (Banco de Dados)"/>
    <m/>
    <n v="1800"/>
    <m/>
    <s v="Itens concluídos"/>
    <m/>
    <m/>
    <x v="1"/>
    <d v="2026-08-01T12:43:00"/>
    <d v="2026-08-03T00:00:00"/>
    <d v="2026-08-03T00:00:00"/>
    <d v="2026-08-03T00:00:00"/>
    <m/>
    <m/>
    <m/>
    <m/>
    <m/>
    <m/>
    <m/>
    <m/>
    <m/>
    <m/>
    <m/>
    <m/>
    <m/>
    <m/>
    <n v="0.5"/>
    <s v="FALSO"/>
    <n v="0"/>
    <s v=""/>
    <s v=""/>
    <s v=""/>
    <s v=""/>
    <s v=""/>
    <s v=""/>
    <s v=""/>
    <s v=""/>
    <s v=""/>
    <s v=""/>
  </r>
  <r>
    <x v="0"/>
    <s v="SGTB-1906"/>
    <s v="[SGTB] SP 26.3.3"/>
    <s v="[Jornada Secretaria e Gestor de Unidades] Thunderbolts"/>
    <x v="0"/>
    <s v="[SGTB] PI 3/26"/>
    <m/>
    <s v="[INC0804903]Tenho um Erro/Problema com o Sistema - Portal Prisma - Prisma - Portal Prisma (PortalUnificado)"/>
    <m/>
    <n v="1800"/>
    <m/>
    <s v="Itens concluídos"/>
    <m/>
    <m/>
    <x v="1"/>
    <d v="2026-07-31T18:27:00"/>
    <d v="2026-08-03T00:00:00"/>
    <d v="2026-08-03T00:00:00"/>
    <d v="2026-08-03T00:00:00"/>
    <m/>
    <m/>
    <m/>
    <m/>
    <m/>
    <m/>
    <m/>
    <m/>
    <m/>
    <m/>
    <m/>
    <m/>
    <m/>
    <m/>
    <n v="0.5"/>
    <s v="FALSO"/>
    <n v="0"/>
    <s v=""/>
    <s v=""/>
    <s v=""/>
    <s v=""/>
    <s v=""/>
    <s v=""/>
    <s v=""/>
    <s v=""/>
    <s v=""/>
    <s v=""/>
  </r>
  <r>
    <x v="0"/>
    <s v="SGTB-1905"/>
    <s v="[SGTB] SP 26.3.4"/>
    <s v="[Jornada Secretaria e Gestor de Unidades] Thunderbolts"/>
    <x v="0"/>
    <s v="[SGTB] PI 3/26"/>
    <m/>
    <s v="[INC0800506]Tenho um Erro/Problema com o Sistema - Portal Prisma - Prisma - Usuários do Prisma"/>
    <m/>
    <n v="1200"/>
    <m/>
    <s v="Itens concluídos"/>
    <m/>
    <m/>
    <x v="0"/>
    <d v="2026-07-31T18:03:00"/>
    <d v="2026-08-17T00:00:00"/>
    <d v="2026-08-21T00:00:00"/>
    <m/>
    <m/>
    <m/>
    <m/>
    <m/>
    <m/>
    <m/>
    <m/>
    <m/>
    <m/>
    <m/>
    <m/>
    <m/>
    <m/>
    <m/>
    <n v="0.33333333333333331"/>
    <s v="FALSO"/>
    <n v="0"/>
    <s v=""/>
    <s v=""/>
    <s v=""/>
    <s v=""/>
    <s v=""/>
    <s v=""/>
    <s v=""/>
    <s v=""/>
    <s v=""/>
    <s v=""/>
  </r>
  <r>
    <x v="0"/>
    <s v="SGTB-1904"/>
    <s v="[SGTB] SP 26.3.3"/>
    <s v="[Jornada Secretaria e Gestor de Unidades] Thunderbolts"/>
    <x v="0"/>
    <s v="[SGTB] PI 3/26"/>
    <m/>
    <s v="[INC0803802]Tenho um Erro/Problema com o Sistema - Portal do Aluno - EaD - Geração de Documentos"/>
    <m/>
    <n v="25200"/>
    <m/>
    <s v="Itens concluídos"/>
    <m/>
    <m/>
    <x v="1"/>
    <d v="2026-07-31T15:31:00"/>
    <d v="2026-08-03T00:00:00"/>
    <d v="2026-08-06T00:00:00"/>
    <d v="2026-08-07T00:00:00"/>
    <m/>
    <m/>
    <m/>
    <m/>
    <m/>
    <m/>
    <m/>
    <m/>
    <m/>
    <m/>
    <m/>
    <m/>
    <m/>
    <m/>
    <n v="7"/>
    <s v="FALSO"/>
    <n v="0"/>
    <s v=""/>
    <s v=""/>
    <s v=""/>
    <s v=""/>
    <s v=""/>
    <s v=""/>
    <s v=""/>
    <s v=""/>
    <s v=""/>
    <s v=""/>
  </r>
  <r>
    <x v="0"/>
    <s v="SGTB-1902"/>
    <s v="[SGTB] SP 26.3.3"/>
    <s v="[Jornada Secretaria e Gestor de Unidades] Thunderbolts"/>
    <x v="0"/>
    <s v="[SGTB] PI 3/26"/>
    <m/>
    <s v="[INC0804716]Tenho um Erro/Problema com o Sistema - Ajuste de Horário - Ajuste de Horário"/>
    <m/>
    <m/>
    <m/>
    <s v="Itens concluídos"/>
    <m/>
    <m/>
    <x v="0"/>
    <d v="2026-07-31T10:09:00"/>
    <d v="2026-08-03T00:00:00"/>
    <d v="2026-08-03T00:00:00"/>
    <m/>
    <m/>
    <m/>
    <m/>
    <m/>
    <m/>
    <m/>
    <m/>
    <m/>
    <m/>
    <m/>
    <m/>
    <m/>
    <m/>
    <m/>
    <s v=""/>
    <s v="FALSO"/>
    <n v="0"/>
    <s v=""/>
    <s v=""/>
    <s v=""/>
    <s v=""/>
    <s v=""/>
    <s v=""/>
    <s v=""/>
    <s v=""/>
    <s v=""/>
    <s v=""/>
  </r>
  <r>
    <x v="0"/>
    <s v="SGTB-1901"/>
    <s v="[SGTB] SP 26.3.3"/>
    <s v="[Jornada Secretaria e Gestor de Unidades] Thunderbolts"/>
    <x v="0"/>
    <s v="[SGTB] PI 3/26"/>
    <m/>
    <s v="[INC0804639]Tenho um Erro/Problema com o PTC - Dynamics Athenas - Alocação do tutor a turma"/>
    <m/>
    <m/>
    <m/>
    <s v="Itens concluídos"/>
    <m/>
    <m/>
    <x v="1"/>
    <d v="2026-07-31T09:47:00"/>
    <d v="2026-08-03T00:00:00"/>
    <d v="2026-08-03T00:00:00"/>
    <d v="2026-08-04T00:00:00"/>
    <m/>
    <m/>
    <m/>
    <m/>
    <m/>
    <m/>
    <m/>
    <m/>
    <m/>
    <m/>
    <m/>
    <m/>
    <m/>
    <m/>
    <s v=""/>
    <s v="FALSO"/>
    <n v="0"/>
    <s v=""/>
    <s v=""/>
    <s v=""/>
    <s v=""/>
    <s v=""/>
    <s v=""/>
    <s v=""/>
    <s v=""/>
    <s v=""/>
    <s v=""/>
  </r>
  <r>
    <x v="0"/>
    <s v="SGTB-1898"/>
    <s v="[SGTB] SP 26.3.3"/>
    <s v="[Jornada Secretaria e Gestor de Unidades] Thunderbolts"/>
    <x v="0"/>
    <s v="[SGTB] PI 3/26"/>
    <m/>
    <s v="[INC0804598]Tenho um Erro/Problema com o Sistema - Ajuste de Horário - Ajuste de Horário"/>
    <m/>
    <n v="7200"/>
    <m/>
    <s v="Itens concluídos"/>
    <m/>
    <m/>
    <x v="1"/>
    <d v="2026-07-30T17:55:00"/>
    <d v="2026-08-03T00:00:00"/>
    <d v="2026-08-04T00:00:00"/>
    <d v="2026-08-06T00:00:00"/>
    <m/>
    <m/>
    <m/>
    <m/>
    <m/>
    <m/>
    <m/>
    <m/>
    <m/>
    <m/>
    <m/>
    <m/>
    <m/>
    <m/>
    <n v="2"/>
    <s v="FALSO"/>
    <n v="0"/>
    <s v=""/>
    <s v=""/>
    <s v=""/>
    <s v=""/>
    <s v=""/>
    <s v=""/>
    <s v=""/>
    <s v=""/>
    <s v=""/>
    <s v=""/>
  </r>
  <r>
    <x v="0"/>
    <s v="SGTB-1897"/>
    <s v="[SGTB] SP 26.3.3"/>
    <s v="[Jornada Secretaria e Gestor de Unidades] Thunderbolts"/>
    <x v="0"/>
    <s v="[SGTB] PI 3/26"/>
    <m/>
    <s v="[INC0804597]Tenho um Erro/Problema com o Sistema - Ajuste de Horário - Ajuste de Horário"/>
    <m/>
    <n v="14400"/>
    <m/>
    <s v="Itens concluídos"/>
    <m/>
    <m/>
    <x v="1"/>
    <d v="2026-07-30T17:48:00"/>
    <d v="2026-08-03T00:00:00"/>
    <d v="2026-07-31T00:00:00"/>
    <d v="2026-08-04T00:00:00"/>
    <m/>
    <m/>
    <m/>
    <m/>
    <m/>
    <m/>
    <m/>
    <m/>
    <m/>
    <m/>
    <m/>
    <m/>
    <m/>
    <m/>
    <n v="4"/>
    <s v="FALSO"/>
    <n v="0"/>
    <s v=""/>
    <s v=""/>
    <s v=""/>
    <s v=""/>
    <s v=""/>
    <s v=""/>
    <s v=""/>
    <s v=""/>
    <s v=""/>
    <s v=""/>
  </r>
  <r>
    <x v="0"/>
    <s v="SGTB-1888"/>
    <s v="[SGTB] SP 26.3.3;[SGTB] SP 26.3.2"/>
    <s v="[Jornada Secretaria e Gestor de Unidades] Thunderbolts"/>
    <x v="0"/>
    <s v="[SGTB] PI 3/26"/>
    <m/>
    <s v="[INC0803805]Tenho um Erro/Problema com o Sistema - OnBase - Falha Sistema / Aplicação"/>
    <m/>
    <n v="21600"/>
    <m/>
    <s v="Itens concluídos"/>
    <m/>
    <m/>
    <x v="1"/>
    <d v="2026-07-30T09:59:00"/>
    <d v="2026-07-20T00:00:00"/>
    <d v="2026-07-31T00:00:00"/>
    <d v="2026-07-31T00:00:00"/>
    <m/>
    <m/>
    <m/>
    <m/>
    <m/>
    <m/>
    <m/>
    <m/>
    <m/>
    <m/>
    <m/>
    <m/>
    <m/>
    <m/>
    <n v="6"/>
    <s v="FALSO"/>
    <n v="0"/>
    <s v=""/>
    <s v=""/>
    <s v=""/>
    <s v=""/>
    <s v=""/>
    <s v=""/>
    <s v=""/>
    <s v=""/>
    <s v=""/>
    <s v=""/>
  </r>
  <r>
    <x v="0"/>
    <s v="SGTB-1881"/>
    <s v="[SGTB] SP 26.3.2"/>
    <s v="[Jornada Secretaria e Gestor de Unidades] Thunderbolts"/>
    <x v="0"/>
    <s v="[SGTB] PI 3/26"/>
    <m/>
    <s v="[INC0801319]Tenho um Erro/Problema com o Sistema - Portal do Aluno - EaD - Geração de Documentos"/>
    <m/>
    <m/>
    <m/>
    <s v="Itens concluídos"/>
    <m/>
    <m/>
    <x v="0"/>
    <d v="2026-07-29T15:17:00"/>
    <d v="2026-07-20T00:00:00"/>
    <d v="2026-07-30T00:00:00"/>
    <m/>
    <m/>
    <m/>
    <m/>
    <m/>
    <m/>
    <m/>
    <m/>
    <m/>
    <m/>
    <m/>
    <m/>
    <m/>
    <m/>
    <m/>
    <s v=""/>
    <s v="FALSO"/>
    <n v="0"/>
    <s v=""/>
    <s v=""/>
    <s v=""/>
    <s v=""/>
    <s v=""/>
    <s v=""/>
    <s v=""/>
    <s v=""/>
    <s v=""/>
    <s v=""/>
  </r>
  <r>
    <x v="0"/>
    <s v="SGTB-1880"/>
    <s v="[SGTB] SP 26.3.2"/>
    <s v="[Jornada Secretaria e Gestor de Unidades] Thunderbolts"/>
    <x v="0"/>
    <s v="[SGTB] PI 3/26"/>
    <m/>
    <s v="[INC0801606]Tenho um Erro/Problema com o Sistema - PDA:Portal do aluno - Graduação - Erro ao Solicitar Serviço"/>
    <m/>
    <n v="1800"/>
    <m/>
    <s v="Itens concluídos"/>
    <m/>
    <m/>
    <x v="0"/>
    <d v="2026-07-29T15:09:00"/>
    <d v="2026-07-20T00:00:00"/>
    <d v="2026-07-30T00:00:00"/>
    <m/>
    <m/>
    <m/>
    <m/>
    <m/>
    <m/>
    <m/>
    <m/>
    <m/>
    <m/>
    <m/>
    <m/>
    <m/>
    <m/>
    <m/>
    <n v="0.5"/>
    <s v="FALSO"/>
    <n v="0"/>
    <s v=""/>
    <s v=""/>
    <s v=""/>
    <s v=""/>
    <s v=""/>
    <s v=""/>
    <s v=""/>
    <s v=""/>
    <s v=""/>
    <s v=""/>
  </r>
  <r>
    <x v="0"/>
    <s v="SGTB-1879"/>
    <s v="[SGTB] SP 26.3.2"/>
    <s v="[Jornada Secretaria e Gestor de Unidades] Thunderbolts"/>
    <x v="0"/>
    <s v="[SGTB] PI 3/26"/>
    <m/>
    <s v="[INC0801969]Tenho um Erro/Problema com o Sistema - Portal do Aluno - EaD - Preço da Solicitação de Serviço"/>
    <m/>
    <n v="1800"/>
    <m/>
    <s v="Itens concluídos"/>
    <m/>
    <m/>
    <x v="0"/>
    <d v="2026-07-29T14:56:00"/>
    <d v="2026-07-20T00:00:00"/>
    <d v="2026-07-30T00:00:00"/>
    <m/>
    <m/>
    <m/>
    <m/>
    <m/>
    <m/>
    <m/>
    <m/>
    <m/>
    <m/>
    <m/>
    <m/>
    <m/>
    <m/>
    <m/>
    <n v="0.5"/>
    <s v="FALSO"/>
    <n v="0"/>
    <s v=""/>
    <s v=""/>
    <s v=""/>
    <s v=""/>
    <s v=""/>
    <s v=""/>
    <s v=""/>
    <s v=""/>
    <s v=""/>
    <s v=""/>
  </r>
  <r>
    <x v="0"/>
    <s v="SGTB-1878"/>
    <s v="[SGTB] SP 26.3.3;[SGTB] SP 26.3.2"/>
    <s v="[Jornada Secretaria e Gestor de Unidades] Thunderbolts"/>
    <x v="0"/>
    <s v="[SGTB] PI 3/26"/>
    <m/>
    <s v="[INC0804179]Tenho um Erro/Problema com o Sistema - Portal Prisma - Prisma - Portal Prisma (PortalUnificado)"/>
    <m/>
    <n v="7200"/>
    <m/>
    <s v="Itens concluídos"/>
    <m/>
    <m/>
    <x v="1"/>
    <d v="2026-07-29T14:25:00"/>
    <d v="2026-07-20T00:00:00"/>
    <d v="2026-07-29T00:00:00"/>
    <d v="2026-07-29T00:00:00"/>
    <m/>
    <m/>
    <m/>
    <m/>
    <m/>
    <m/>
    <m/>
    <m/>
    <m/>
    <m/>
    <m/>
    <m/>
    <m/>
    <m/>
    <n v="2"/>
    <s v="FALSO"/>
    <n v="0"/>
    <s v=""/>
    <s v=""/>
    <s v=""/>
    <s v=""/>
    <s v=""/>
    <s v=""/>
    <s v=""/>
    <s v=""/>
    <s v=""/>
    <s v=""/>
  </r>
  <r>
    <x v="0"/>
    <s v="SGTB-1877"/>
    <s v="[SGTB] SP 26.3.2"/>
    <s v="[Jornada Secretaria e Gestor de Unidades] Thunderbolts"/>
    <x v="0"/>
    <s v="[SGTB] PI 3/26"/>
    <m/>
    <s v="[INC0790680]Tenho um Erro/Problema com o Sistema - Gerador de Documentos - Documento"/>
    <m/>
    <n v="1200"/>
    <m/>
    <s v="Itens concluídos"/>
    <m/>
    <m/>
    <x v="1"/>
    <d v="2026-07-29T13:20:00"/>
    <d v="2026-07-20T00:00:00"/>
    <d v="2026-07-30T00:00:00"/>
    <d v="2026-07-30T00:00:00"/>
    <m/>
    <m/>
    <m/>
    <m/>
    <m/>
    <m/>
    <m/>
    <m/>
    <m/>
    <m/>
    <m/>
    <m/>
    <m/>
    <m/>
    <n v="0.33333333333333331"/>
    <s v="FALSO"/>
    <n v="0"/>
    <s v=""/>
    <s v=""/>
    <s v=""/>
    <s v=""/>
    <s v=""/>
    <s v=""/>
    <s v=""/>
    <s v=""/>
    <s v=""/>
    <s v=""/>
  </r>
  <r>
    <x v="0"/>
    <s v="SGTB-1876"/>
    <s v="[SGTB] SP 26.3.3"/>
    <s v="[Jornada Secretaria e Gestor de Unidades] Thunderbolts"/>
    <x v="0"/>
    <s v="[SGTB] PI 3/26"/>
    <m/>
    <s v="[INC0804108]Tenho um Erro/Problema com o Sistema - Portal Prisma - Prisma - Portal Prisma (Banco de Dados)"/>
    <m/>
    <n v="600"/>
    <m/>
    <s v="Itens concluídos"/>
    <m/>
    <m/>
    <x v="0"/>
    <d v="2026-07-29T12:05:00"/>
    <m/>
    <d v="2026-08-03T00:00:00"/>
    <m/>
    <m/>
    <m/>
    <m/>
    <m/>
    <m/>
    <m/>
    <m/>
    <m/>
    <m/>
    <m/>
    <m/>
    <m/>
    <m/>
    <m/>
    <n v="0.16666666666666666"/>
    <s v="FALSO"/>
    <n v="0"/>
    <s v=""/>
    <s v=""/>
    <s v=""/>
    <s v=""/>
    <s v=""/>
    <s v=""/>
    <s v=""/>
    <s v=""/>
    <s v=""/>
    <s v=""/>
  </r>
  <r>
    <x v="0"/>
    <s v="SGTB-1874"/>
    <s v="[SGTB] SP 26.3.3"/>
    <s v="[Jornada Secretaria e Gestor de Unidades] Thunderbolts"/>
    <x v="0"/>
    <s v="[SGTB] PI 3/26"/>
    <m/>
    <s v="[INC0804106]Tenho um Erro/Problema com o Sistema - Portal Prisma - Prisma - Portal Prisma (Banco de Dados)"/>
    <m/>
    <n v="600"/>
    <m/>
    <s v="Itens concluídos"/>
    <m/>
    <m/>
    <x v="0"/>
    <d v="2026-07-29T11:59:00"/>
    <d v="2026-08-03T00:00:00"/>
    <d v="2026-08-03T00:00:00"/>
    <m/>
    <m/>
    <m/>
    <m/>
    <m/>
    <m/>
    <m/>
    <m/>
    <m/>
    <m/>
    <m/>
    <m/>
    <m/>
    <m/>
    <m/>
    <n v="0.16666666666666666"/>
    <s v="FALSO"/>
    <n v="0"/>
    <s v=""/>
    <s v=""/>
    <s v=""/>
    <s v=""/>
    <s v=""/>
    <s v=""/>
    <s v=""/>
    <s v=""/>
    <s v=""/>
    <s v=""/>
  </r>
  <r>
    <x v="1"/>
    <s v="SGTB-1870"/>
    <s v="[SGTB] SP 26.3.3;[SGTB] SP 26.3.2"/>
    <s v="[Jornada Secretaria e Gestor de Unidades] Thunderbolts"/>
    <x v="0"/>
    <s v="[SGTB] PI 3/26"/>
    <m/>
    <s v="[RITM0727141]Solicitar Serviço ao Sistema - Olimpo - Olimpo / Professores"/>
    <m/>
    <n v="18000"/>
    <m/>
    <s v="Itens concluídos"/>
    <m/>
    <m/>
    <x v="1"/>
    <d v="2026-07-28T15:17:00"/>
    <d v="2026-07-20T00:00:00"/>
    <d v="2026-07-29T00:00:00"/>
    <d v="2026-07-29T00:00:00"/>
    <m/>
    <m/>
    <m/>
    <m/>
    <m/>
    <m/>
    <m/>
    <m/>
    <m/>
    <m/>
    <m/>
    <m/>
    <m/>
    <m/>
    <n v="5"/>
    <s v="FALSO"/>
    <n v="0"/>
    <s v=""/>
    <s v=""/>
    <s v=""/>
    <s v=""/>
    <s v=""/>
    <s v=""/>
    <s v=""/>
    <s v=""/>
    <s v=""/>
    <s v=""/>
  </r>
  <r>
    <x v="1"/>
    <s v="SGTB-1867"/>
    <s v="[SGTB] SP 26.4.1;[SGTB] SP 26.3.6"/>
    <s v="[Jornada Secretaria e Gestor de Unidades] Thunderbolts"/>
    <x v="0"/>
    <s v="[SGTB] PI 3/26"/>
    <m/>
    <s v="[RITM0728090]Solicitar Serviço ao Sistema - Prisma - Usuários do Prisma"/>
    <m/>
    <n v="18000"/>
    <m/>
    <s v="Itens concluídos"/>
    <m/>
    <m/>
    <x v="1"/>
    <d v="2026-07-28T12:06:00"/>
    <d v="2026-09-14T00:00:00"/>
    <d v="2026-09-21T00:00:00"/>
    <d v="2026-09-21T00:00:00"/>
    <m/>
    <m/>
    <m/>
    <m/>
    <m/>
    <m/>
    <m/>
    <m/>
    <m/>
    <m/>
    <m/>
    <m/>
    <m/>
    <m/>
    <n v="5"/>
    <s v="FALSO"/>
    <n v="0"/>
    <s v=""/>
    <s v=""/>
    <s v=""/>
    <s v=""/>
    <s v=""/>
    <s v=""/>
    <s v=""/>
    <s v=""/>
    <s v=""/>
    <s v=""/>
  </r>
  <r>
    <x v="0"/>
    <s v="SGTB-1863"/>
    <s v="[SGTB] SP 26.3.2"/>
    <s v="[Jornada Secretaria e Gestor de Unidades] Thunderbolts"/>
    <x v="0"/>
    <s v="[SGTB] PI 3/26"/>
    <m/>
    <s v="[INC0803600]Tenho um Erro/Problema com o Sistema Colaborar - Colaborar - Alocação de tutor"/>
    <m/>
    <n v="1200"/>
    <m/>
    <s v="Itens concluídos"/>
    <m/>
    <m/>
    <x v="0"/>
    <d v="2026-07-28T10:15:00"/>
    <d v="2026-07-20T00:00:00"/>
    <d v="2026-07-29T00:00:00"/>
    <m/>
    <m/>
    <m/>
    <m/>
    <m/>
    <m/>
    <m/>
    <m/>
    <m/>
    <m/>
    <m/>
    <m/>
    <m/>
    <m/>
    <m/>
    <n v="0.33333333333333331"/>
    <s v="FALSO"/>
    <n v="0"/>
    <s v=""/>
    <s v=""/>
    <s v=""/>
    <s v=""/>
    <s v=""/>
    <s v=""/>
    <s v=""/>
    <s v=""/>
    <s v=""/>
    <s v=""/>
  </r>
  <r>
    <x v="0"/>
    <s v="SGTB-1860"/>
    <s v="[SGTB] SP 26.3.2"/>
    <s v="[Jornada Secretaria e Gestor de Unidades] Thunderbolts"/>
    <x v="0"/>
    <s v="[SGTB] PI 3/26"/>
    <m/>
    <s v="[INC0803474]Tenho um Erro/Problema com o Sistema - Portal Prisma - Prisma - Usuários do Prisma"/>
    <m/>
    <n v="1200"/>
    <m/>
    <s v="Itens concluídos"/>
    <m/>
    <m/>
    <x v="0"/>
    <d v="2026-07-27T18:08:00"/>
    <d v="2026-07-20T00:00:00"/>
    <d v="2026-07-30T00:00:00"/>
    <m/>
    <m/>
    <m/>
    <m/>
    <m/>
    <m/>
    <m/>
    <m/>
    <m/>
    <m/>
    <m/>
    <m/>
    <m/>
    <m/>
    <m/>
    <n v="0.33333333333333331"/>
    <s v="FALSO"/>
    <n v="0"/>
    <s v=""/>
    <s v=""/>
    <s v=""/>
    <s v=""/>
    <s v=""/>
    <s v=""/>
    <s v=""/>
    <s v=""/>
    <s v=""/>
    <s v=""/>
  </r>
  <r>
    <x v="0"/>
    <s v="SGTB-1857"/>
    <s v="[SGTB] SP 26.3.3;[SGTB] SP 26.3.2"/>
    <s v="[Jornada Secretaria e Gestor de Unidades] Thunderbolts"/>
    <x v="0"/>
    <s v="[SGTB] PI 3/26"/>
    <m/>
    <s v="[INC0803420]Tenho um Erro/Problema com o Sistema - Portal Prisma - Prisma - Usuários do Prisma"/>
    <m/>
    <n v="1800"/>
    <m/>
    <s v="Itens concluídos"/>
    <m/>
    <m/>
    <x v="1"/>
    <d v="2026-07-27T16:32:00"/>
    <d v="2026-07-20T00:00:00"/>
    <d v="2026-07-30T00:00:00"/>
    <d v="2026-07-30T00:00:00"/>
    <m/>
    <m/>
    <m/>
    <m/>
    <m/>
    <m/>
    <m/>
    <m/>
    <m/>
    <m/>
    <m/>
    <m/>
    <m/>
    <m/>
    <n v="0.5"/>
    <s v="FALSO"/>
    <n v="0"/>
    <s v=""/>
    <s v=""/>
    <s v=""/>
    <s v=""/>
    <s v=""/>
    <s v=""/>
    <s v=""/>
    <s v=""/>
    <s v=""/>
    <s v=""/>
  </r>
  <r>
    <x v="0"/>
    <s v="SGTB-1854"/>
    <s v="[SGTB] SP 26.3.3;[SGTB] SP 26.3.2"/>
    <s v="[Jornada Secretaria e Gestor de Unidades] Thunderbolts"/>
    <x v="0"/>
    <s v="[SGTB] PI 3/26"/>
    <m/>
    <s v="[INC0803354]Tenho um Erro/Problema com o Sistema - Portal Prisma - Prisma - Usuários do Prisma"/>
    <m/>
    <n v="600"/>
    <m/>
    <s v="Itens concluídos"/>
    <m/>
    <m/>
    <x v="1"/>
    <d v="2026-07-27T14:43:00"/>
    <d v="2026-07-20T00:00:00"/>
    <d v="2026-07-29T00:00:00"/>
    <d v="2026-07-29T00:00:00"/>
    <m/>
    <m/>
    <m/>
    <m/>
    <m/>
    <m/>
    <m/>
    <m/>
    <m/>
    <m/>
    <m/>
    <m/>
    <m/>
    <m/>
    <n v="0.16666666666666666"/>
    <s v="FALSO"/>
    <n v="0"/>
    <s v=""/>
    <s v=""/>
    <s v=""/>
    <s v=""/>
    <s v=""/>
    <s v=""/>
    <s v=""/>
    <s v=""/>
    <s v=""/>
    <s v=""/>
  </r>
  <r>
    <x v="0"/>
    <s v="SGTB-1850"/>
    <s v="[SGTB] SP 26.3.2"/>
    <s v="[Jornada Secretaria e Gestor de Unidades] Thunderbolts"/>
    <x v="0"/>
    <s v="[SGTB] PI 3/26"/>
    <m/>
    <s v="[INC0803344]Tenho um Erro/Problema com o Sistema - Portal Prisma - Prisma - Usuários do Prisma"/>
    <m/>
    <n v="1200"/>
    <m/>
    <s v="Itens concluídos"/>
    <m/>
    <m/>
    <x v="0"/>
    <d v="2026-07-27T14:24:00"/>
    <d v="2026-07-20T00:00:00"/>
    <d v="2026-07-27T00:00:00"/>
    <m/>
    <m/>
    <m/>
    <m/>
    <m/>
    <m/>
    <m/>
    <m/>
    <m/>
    <m/>
    <m/>
    <m/>
    <m/>
    <m/>
    <m/>
    <n v="0.33333333333333331"/>
    <s v="FALSO"/>
    <n v="0"/>
    <s v=""/>
    <s v=""/>
    <s v=""/>
    <s v=""/>
    <s v=""/>
    <s v=""/>
    <s v=""/>
    <s v=""/>
    <s v=""/>
    <s v=""/>
  </r>
  <r>
    <x v="1"/>
    <s v="SGTB-1847"/>
    <s v="[SGTB] SP 26.3.3;[SGTB] SP 26.3.4"/>
    <s v="[Jornada Secretaria e Gestor de Unidades] Thunderbolts"/>
    <x v="0"/>
    <s v="[SGTB] PI 3/26"/>
    <m/>
    <s v="[RITM0722559]Solicitar Serviço ao Sistema - Prisma - Licenças Dynamics"/>
    <m/>
    <n v="1800"/>
    <m/>
    <s v="Itens concluídos"/>
    <m/>
    <m/>
    <x v="1"/>
    <d v="2026-07-27T10:37:00"/>
    <d v="2026-08-03T00:00:00"/>
    <d v="2026-08-11T00:00:00"/>
    <d v="2026-08-11T00:00:00"/>
    <m/>
    <m/>
    <m/>
    <m/>
    <m/>
    <m/>
    <m/>
    <m/>
    <m/>
    <m/>
    <m/>
    <m/>
    <m/>
    <m/>
    <n v="0.5"/>
    <s v="FALSO"/>
    <n v="0"/>
    <s v=""/>
    <s v=""/>
    <s v=""/>
    <s v=""/>
    <s v=""/>
    <s v=""/>
    <s v=""/>
    <s v=""/>
    <s v=""/>
    <s v=""/>
  </r>
  <r>
    <x v="1"/>
    <s v="SGTB-1846"/>
    <s v="[SGTB] SP 26.3.5"/>
    <s v="[Jornada Secretaria e Gestor de Unidades] Thunderbolts"/>
    <x v="0"/>
    <s v="[SGTB] PI 3/26"/>
    <m/>
    <s v="[RITM0722669]Solicitar Serviço ao Sistema - Prisma - Licenças Dynamics"/>
    <m/>
    <n v="600"/>
    <m/>
    <s v="Itens concluídos"/>
    <m/>
    <m/>
    <x v="1"/>
    <d v="2026-07-27T10:36:00"/>
    <d v="2026-08-31T00:00:00"/>
    <d v="2026-09-01T00:00:00"/>
    <d v="2026-09-01T00:00:00"/>
    <m/>
    <m/>
    <m/>
    <m/>
    <m/>
    <m/>
    <m/>
    <m/>
    <m/>
    <m/>
    <m/>
    <m/>
    <m/>
    <m/>
    <n v="0.16666666666666666"/>
    <s v="FALSO"/>
    <n v="0"/>
    <s v=""/>
    <s v=""/>
    <s v=""/>
    <s v=""/>
    <s v=""/>
    <s v=""/>
    <s v=""/>
    <s v=""/>
    <s v=""/>
    <s v=""/>
  </r>
  <r>
    <x v="1"/>
    <s v="SGTB-1845"/>
    <s v="[SGTB] SP 26.3.4"/>
    <s v="[Jornada Secretaria e Gestor de Unidades] Thunderbolts"/>
    <x v="0"/>
    <s v="[SGTB] PI 3/26"/>
    <m/>
    <s v="[RITM0722673]Solicitar Serviço ao Sistema - Prisma - Licenças Dynamics"/>
    <m/>
    <n v="1800"/>
    <m/>
    <s v="Itens concluídos"/>
    <m/>
    <m/>
    <x v="1"/>
    <d v="2026-07-27T10:34:00"/>
    <d v="2026-08-17T00:00:00"/>
    <d v="2026-08-18T00:00:00"/>
    <d v="2026-08-18T00:00:00"/>
    <m/>
    <m/>
    <m/>
    <m/>
    <m/>
    <m/>
    <m/>
    <m/>
    <m/>
    <m/>
    <m/>
    <m/>
    <m/>
    <m/>
    <n v="0.5"/>
    <s v="FALSO"/>
    <n v="0"/>
    <s v=""/>
    <s v=""/>
    <s v=""/>
    <s v=""/>
    <s v=""/>
    <s v=""/>
    <s v=""/>
    <s v=""/>
    <s v=""/>
    <s v=""/>
  </r>
  <r>
    <x v="0"/>
    <s v="SGTB-1842"/>
    <s v="[SGTB] SP 26.3.3;[SGTB] SP 26.3.2"/>
    <s v="[Jornada Secretaria e Gestor de Unidades] Thunderbolts"/>
    <x v="0"/>
    <s v="[SGTB] PI 3/26"/>
    <m/>
    <s v="[INC0803215]Tenho um Erro/Problema com o Sistema - Portal Prisma - Prisma - Portal Prisma (Banco de Dados)"/>
    <m/>
    <n v="7200"/>
    <m/>
    <s v="Itens concluídos"/>
    <m/>
    <m/>
    <x v="1"/>
    <d v="2026-07-26T20:23:00"/>
    <d v="2026-07-20T00:00:00"/>
    <d v="2026-07-30T00:00:00"/>
    <d v="2026-07-30T00:00:00"/>
    <m/>
    <m/>
    <m/>
    <m/>
    <m/>
    <m/>
    <m/>
    <m/>
    <m/>
    <m/>
    <m/>
    <m/>
    <m/>
    <m/>
    <n v="2"/>
    <s v="FALSO"/>
    <n v="0"/>
    <s v=""/>
    <s v=""/>
    <s v=""/>
    <s v=""/>
    <s v=""/>
    <s v=""/>
    <s v=""/>
    <s v=""/>
    <s v=""/>
    <s v=""/>
  </r>
  <r>
    <x v="0"/>
    <s v="SGTB-1839"/>
    <s v="[SGTB] SP 26.3.2"/>
    <s v="[Jornada Secretaria e Gestor de Unidades] Thunderbolts"/>
    <x v="0"/>
    <s v="[SGTB] PI 3/26"/>
    <m/>
    <s v="[INC0802995]Tenho um Erro/Problema com o Sistema - Portal Prisma - Prisma - Usuários do Prisma"/>
    <m/>
    <n v="1200"/>
    <m/>
    <s v="Itens concluídos"/>
    <m/>
    <m/>
    <x v="0"/>
    <d v="2026-07-24T19:44:00"/>
    <d v="2026-07-20T00:00:00"/>
    <d v="2026-07-27T00:00:00"/>
    <m/>
    <m/>
    <m/>
    <m/>
    <m/>
    <m/>
    <m/>
    <m/>
    <m/>
    <m/>
    <m/>
    <m/>
    <m/>
    <m/>
    <m/>
    <n v="0.33333333333333331"/>
    <s v="FALSO"/>
    <n v="0"/>
    <s v=""/>
    <s v=""/>
    <s v=""/>
    <s v=""/>
    <s v=""/>
    <s v=""/>
    <s v=""/>
    <s v=""/>
    <s v=""/>
    <s v=""/>
  </r>
  <r>
    <x v="0"/>
    <s v="SGTB-1837"/>
    <s v="[SGTB] SP 26.3.3;[SGTB] SP 26.3.2"/>
    <s v="[Jornada Secretaria e Gestor de Unidades] Thunderbolts"/>
    <x v="0"/>
    <s v="[SGTB] PI 3/26"/>
    <m/>
    <s v="[INC0783994]Tenho um Erro/Problema com o Sistema - AVA (LMS) - AVA (LMS)"/>
    <m/>
    <n v="3600"/>
    <m/>
    <s v="Itens concluídos"/>
    <m/>
    <m/>
    <x v="1"/>
    <d v="2026-07-24T16:36:00"/>
    <d v="2026-07-20T00:00:00"/>
    <d v="2026-07-30T00:00:00"/>
    <d v="2026-07-30T00:00:00"/>
    <m/>
    <m/>
    <m/>
    <m/>
    <m/>
    <m/>
    <m/>
    <m/>
    <m/>
    <m/>
    <m/>
    <m/>
    <m/>
    <m/>
    <n v="1"/>
    <s v="FALSO"/>
    <n v="0"/>
    <s v=""/>
    <s v=""/>
    <s v=""/>
    <s v=""/>
    <s v=""/>
    <s v=""/>
    <s v=""/>
    <s v=""/>
    <s v=""/>
    <s v=""/>
  </r>
  <r>
    <x v="0"/>
    <s v="SGTB-1836"/>
    <s v="[SGTB] SP 26.3.3;[SGTB] SP 26.3.2"/>
    <s v="[Jornada Secretaria e Gestor de Unidades] Thunderbolts"/>
    <x v="0"/>
    <s v="[SGTB] PI 3/26"/>
    <m/>
    <s v="[INC0787225]Tenho um Erro/Problema com o PTC - SAG - Sistema Acadêmico de Gestão - Acesso"/>
    <m/>
    <n v="1200"/>
    <m/>
    <s v="Itens concluídos"/>
    <m/>
    <m/>
    <x v="1"/>
    <d v="2026-07-24T16:30:00"/>
    <d v="2026-07-20T00:00:00"/>
    <d v="2026-07-27T00:00:00"/>
    <d v="2026-07-27T00:00:00"/>
    <m/>
    <m/>
    <m/>
    <m/>
    <m/>
    <m/>
    <m/>
    <m/>
    <m/>
    <m/>
    <m/>
    <m/>
    <m/>
    <m/>
    <n v="0.33333333333333331"/>
    <s v="FALSO"/>
    <n v="0"/>
    <s v=""/>
    <s v=""/>
    <s v=""/>
    <s v=""/>
    <s v=""/>
    <s v=""/>
    <s v=""/>
    <s v=""/>
    <s v=""/>
    <s v=""/>
  </r>
  <r>
    <x v="0"/>
    <s v="SGTB-1835"/>
    <s v="[SGTB] SP 26.3.3"/>
    <s v="[Jornada Secretaria e Gestor de Unidades] Thunderbolts"/>
    <x v="0"/>
    <s v="[SGTB] PI 3/26"/>
    <m/>
    <s v="[INC0783459]Tenho um Erro/Problema com o Sistema - Extranet - (Extranet) Sistema de mensagens"/>
    <m/>
    <n v="7200"/>
    <m/>
    <s v="Itens concluídos"/>
    <m/>
    <m/>
    <x v="1"/>
    <d v="2026-07-24T16:29:00"/>
    <m/>
    <d v="2026-08-03T00:00:00"/>
    <d v="2026-08-04T00:00:00"/>
    <m/>
    <m/>
    <m/>
    <m/>
    <m/>
    <m/>
    <m/>
    <m/>
    <m/>
    <m/>
    <m/>
    <m/>
    <m/>
    <m/>
    <n v="2"/>
    <s v="FALSO"/>
    <n v="0"/>
    <s v=""/>
    <s v=""/>
    <s v=""/>
    <s v=""/>
    <s v=""/>
    <s v=""/>
    <s v=""/>
    <s v=""/>
    <s v=""/>
    <s v=""/>
  </r>
  <r>
    <x v="0"/>
    <s v="SGTB-1834"/>
    <s v="[SGTB] SP 26.3.2"/>
    <s v="[Jornada Secretaria e Gestor de Unidades] Thunderbolts"/>
    <x v="0"/>
    <s v="[SGTB] PI 3/26"/>
    <m/>
    <s v="[INC0802955]Tenho um Erro/Problema com o Sistema - Portal do Professor - Portal do Professor"/>
    <m/>
    <m/>
    <m/>
    <s v="Itens concluídos"/>
    <m/>
    <m/>
    <x v="0"/>
    <d v="2026-07-24T16:27:00"/>
    <d v="2026-07-20T00:00:00"/>
    <d v="2026-07-24T00:00:00"/>
    <m/>
    <m/>
    <m/>
    <m/>
    <m/>
    <m/>
    <m/>
    <m/>
    <m/>
    <m/>
    <m/>
    <m/>
    <m/>
    <m/>
    <m/>
    <s v=""/>
    <s v="FALSO"/>
    <n v="0"/>
    <s v=""/>
    <s v=""/>
    <s v=""/>
    <s v=""/>
    <s v=""/>
    <s v=""/>
    <s v=""/>
    <s v=""/>
    <s v=""/>
    <s v=""/>
  </r>
  <r>
    <x v="1"/>
    <s v="SGTB-1833"/>
    <s v="[SGTB] SP 26.3.5"/>
    <s v="[Jornada Secretaria e Gestor de Unidades] Thunderbolts"/>
    <x v="0"/>
    <s v="[SGTB] PI 3/26"/>
    <m/>
    <s v="[RITM0727351]Solicitar Serviço ao Sistema - Portal do Professor - Portal do Professor"/>
    <m/>
    <m/>
    <m/>
    <s v="Itens concluídos"/>
    <m/>
    <m/>
    <x v="0"/>
    <d v="2026-07-24T15:50:00"/>
    <d v="2026-08-31T00:00:00"/>
    <d v="2026-09-08T00:00:00"/>
    <m/>
    <m/>
    <m/>
    <m/>
    <m/>
    <m/>
    <m/>
    <m/>
    <m/>
    <m/>
    <m/>
    <m/>
    <m/>
    <m/>
    <m/>
    <s v=""/>
    <s v="FALSO"/>
    <n v="0"/>
    <s v=""/>
    <s v=""/>
    <s v=""/>
    <s v=""/>
    <s v=""/>
    <s v=""/>
    <s v=""/>
    <s v=""/>
    <s v=""/>
    <s v=""/>
  </r>
  <r>
    <x v="0"/>
    <s v="SGTB-1831"/>
    <s v="[SGTB] SP 26.3.2"/>
    <s v="[Jornada Secretaria e Gestor de Unidades] Thunderbolts"/>
    <x v="0"/>
    <s v="[SGTB] PI 3/26"/>
    <m/>
    <s v="[INC0801501]Tenho um Erro/Problema com o Sistema - PDA:Portal do aluno - Graduação - Erro na Página Inicial do PDA"/>
    <m/>
    <n v="18000"/>
    <m/>
    <s v="Itens concluídos"/>
    <m/>
    <m/>
    <x v="1"/>
    <d v="2026-07-24T13:10:00"/>
    <d v="2026-07-20T00:00:00"/>
    <d v="2026-07-27T00:00:00"/>
    <d v="2026-07-28T00:00:00"/>
    <m/>
    <m/>
    <m/>
    <m/>
    <m/>
    <m/>
    <m/>
    <m/>
    <m/>
    <m/>
    <m/>
    <m/>
    <m/>
    <m/>
    <n v="5"/>
    <s v="FALSO"/>
    <n v="0"/>
    <s v=""/>
    <s v=""/>
    <s v=""/>
    <s v=""/>
    <s v=""/>
    <s v=""/>
    <s v=""/>
    <s v=""/>
    <s v=""/>
    <s v=""/>
  </r>
  <r>
    <x v="0"/>
    <s v="SGTB-1830"/>
    <s v="[SGTB] SP 26.3.3;[SGTB] SP 26.3.2"/>
    <s v="[Jornada Secretaria e Gestor de Unidades] Thunderbolts"/>
    <x v="0"/>
    <s v="[SGTB] PI 3/26"/>
    <m/>
    <s v="[INC0802560]Tenho um Erro/Problema com o Sistema - Extranet - Enturmacao"/>
    <m/>
    <n v="64800"/>
    <m/>
    <s v="Itens concluídos"/>
    <m/>
    <m/>
    <x v="1"/>
    <d v="2026-07-24T12:54:00"/>
    <d v="2026-07-20T00:00:00"/>
    <d v="2026-07-29T00:00:00"/>
    <d v="2026-07-29T00:00:00"/>
    <m/>
    <m/>
    <m/>
    <m/>
    <m/>
    <m/>
    <m/>
    <m/>
    <m/>
    <m/>
    <m/>
    <m/>
    <m/>
    <m/>
    <n v="18"/>
    <s v="FALSO"/>
    <n v="0"/>
    <s v=""/>
    <s v=""/>
    <s v=""/>
    <s v=""/>
    <s v=""/>
    <s v=""/>
    <s v=""/>
    <s v=""/>
    <s v=""/>
    <s v=""/>
  </r>
  <r>
    <x v="0"/>
    <s v="SGTB-1827"/>
    <s v="[SGTB] SP 26.3.2"/>
    <s v="[Jornada Secretaria e Gestor de Unidades] Thunderbolts"/>
    <x v="0"/>
    <s v="[SGTB] PI 3/26"/>
    <m/>
    <s v="[INC0802827]Tenho um Erro/Problema com o Sistema Colaborar - Administrativo [Secretaria] - Documentações, Colação de Grau e Diplomas "/>
    <m/>
    <m/>
    <m/>
    <s v="Itens concluídos"/>
    <m/>
    <m/>
    <x v="0"/>
    <d v="2026-07-24T11:26:00"/>
    <d v="2026-07-20T00:00:00"/>
    <d v="2026-07-24T00:00:00"/>
    <m/>
    <m/>
    <m/>
    <m/>
    <m/>
    <m/>
    <m/>
    <m/>
    <m/>
    <m/>
    <m/>
    <m/>
    <m/>
    <m/>
    <m/>
    <s v=""/>
    <s v="FALSO"/>
    <n v="0"/>
    <s v=""/>
    <s v=""/>
    <s v=""/>
    <s v=""/>
    <s v=""/>
    <s v=""/>
    <s v=""/>
    <s v=""/>
    <s v=""/>
    <s v=""/>
  </r>
  <r>
    <x v="0"/>
    <s v="SGTB-1826"/>
    <s v="[SGTB] SP 26.3.2"/>
    <s v="[Jornada Secretaria e Gestor de Unidades] Thunderbolts"/>
    <x v="0"/>
    <s v="[SGTB] PI 3/26"/>
    <m/>
    <s v="[INC0801220]Tenho um Erro/Problema com o Sistema - PDA:Portal do aluno - Graduação - Erro ao Solicitar Serviço"/>
    <m/>
    <n v="1800"/>
    <m/>
    <s v="Itens concluídos"/>
    <m/>
    <m/>
    <x v="0"/>
    <d v="2026-07-24T10:24:00"/>
    <d v="2026-07-20T00:00:00"/>
    <d v="2026-07-28T00:00:00"/>
    <m/>
    <m/>
    <m/>
    <m/>
    <m/>
    <m/>
    <m/>
    <m/>
    <m/>
    <m/>
    <m/>
    <m/>
    <m/>
    <m/>
    <m/>
    <n v="0.5"/>
    <s v="FALSO"/>
    <n v="0"/>
    <s v=""/>
    <s v=""/>
    <s v=""/>
    <s v=""/>
    <s v=""/>
    <s v=""/>
    <s v=""/>
    <s v=""/>
    <s v=""/>
    <s v=""/>
  </r>
  <r>
    <x v="0"/>
    <s v="SGTB-1819"/>
    <s v="[SGTB] SP 26.3.2"/>
    <s v="[Jornada Secretaria e Gestor de Unidades] Thunderbolts"/>
    <x v="0"/>
    <s v="[SGTB] PI 3/26"/>
    <m/>
    <s v="[INC0802555]Tenho um Erro/Problema com o Sistema Colaborar - Colaborar - Alocação de tutor"/>
    <m/>
    <n v="1200"/>
    <m/>
    <s v="Itens concluídos"/>
    <m/>
    <m/>
    <x v="0"/>
    <d v="2026-07-23T22:05:00"/>
    <d v="2026-07-20T00:00:00"/>
    <d v="2026-07-27T00:00:00"/>
    <m/>
    <m/>
    <m/>
    <m/>
    <m/>
    <m/>
    <m/>
    <m/>
    <m/>
    <m/>
    <m/>
    <m/>
    <m/>
    <m/>
    <m/>
    <n v="0.33333333333333331"/>
    <s v="FALSO"/>
    <n v="0"/>
    <s v=""/>
    <s v=""/>
    <s v=""/>
    <s v=""/>
    <s v=""/>
    <s v=""/>
    <s v=""/>
    <s v=""/>
    <s v=""/>
    <s v=""/>
  </r>
  <r>
    <x v="0"/>
    <s v="SGTB-1807"/>
    <s v="[SGTB] SP 26.3.2"/>
    <s v="[Jornada Secretaria e Gestor de Unidades] Thunderbolts"/>
    <x v="0"/>
    <s v="[SGTB] PI 3/26"/>
    <m/>
    <s v="[INC0800543]Tenho um Erro/Problema com o PTC - Dynamics Athenas - Perfil de Acesso"/>
    <m/>
    <m/>
    <m/>
    <s v="Itens concluídos"/>
    <m/>
    <m/>
    <x v="0"/>
    <d v="2026-07-23T16:21:00"/>
    <d v="2026-07-20T00:00:00"/>
    <d v="2026-07-24T00:00:00"/>
    <m/>
    <m/>
    <m/>
    <m/>
    <m/>
    <m/>
    <m/>
    <m/>
    <m/>
    <m/>
    <m/>
    <m/>
    <m/>
    <m/>
    <m/>
    <s v=""/>
    <s v="FALSO"/>
    <n v="0"/>
    <s v=""/>
    <s v=""/>
    <s v=""/>
    <s v=""/>
    <s v=""/>
    <s v=""/>
    <s v=""/>
    <s v=""/>
    <s v=""/>
    <s v=""/>
  </r>
  <r>
    <x v="0"/>
    <s v="SGTB-1806"/>
    <s v="[SGTB] SP 26.3.2"/>
    <s v="[Jornada Secretaria e Gestor de Unidades] Thunderbolts"/>
    <x v="0"/>
    <s v="[SGTB] PI 3/26"/>
    <m/>
    <s v="[INC0802402]Tenho um Erro/Problema com o PTC - Dynamics Athenas - Atualização de Dados Cadastrais"/>
    <m/>
    <n v="3600"/>
    <m/>
    <s v="Itens concluídos"/>
    <m/>
    <m/>
    <x v="0"/>
    <d v="2026-07-23T16:11:00"/>
    <d v="2026-07-20T00:00:00"/>
    <d v="2026-07-27T00:00:00"/>
    <m/>
    <m/>
    <m/>
    <m/>
    <m/>
    <m/>
    <m/>
    <m/>
    <m/>
    <m/>
    <m/>
    <m/>
    <m/>
    <m/>
    <m/>
    <n v="1"/>
    <s v="FALSO"/>
    <n v="0"/>
    <s v=""/>
    <s v=""/>
    <s v=""/>
    <s v=""/>
    <s v=""/>
    <s v=""/>
    <s v=""/>
    <s v=""/>
    <s v=""/>
    <s v=""/>
  </r>
  <r>
    <x v="0"/>
    <s v="SGTB-1805"/>
    <s v="[SGTB] SP 26.3.2"/>
    <s v="[Jornada Secretaria e Gestor de Unidades] Thunderbolts"/>
    <x v="0"/>
    <s v="[SGTB] PI 3/26"/>
    <m/>
    <s v="[INC0802406]Tenho um Erro/Problema com o Sistema - Olimpo - (Olimpo) Fechamento Contábil"/>
    <m/>
    <n v="10800"/>
    <m/>
    <s v="Itens concluídos"/>
    <m/>
    <m/>
    <x v="1"/>
    <d v="2026-07-23T15:52:00"/>
    <d v="2026-07-20T00:00:00"/>
    <d v="2026-07-24T00:00:00"/>
    <d v="2026-07-24T00:00:00"/>
    <m/>
    <m/>
    <m/>
    <m/>
    <m/>
    <m/>
    <m/>
    <m/>
    <m/>
    <m/>
    <m/>
    <m/>
    <m/>
    <m/>
    <n v="3"/>
    <s v="FALSO"/>
    <n v="0"/>
    <s v=""/>
    <s v=""/>
    <s v=""/>
    <s v=""/>
    <s v=""/>
    <s v=""/>
    <s v=""/>
    <s v=""/>
    <s v=""/>
    <s v=""/>
  </r>
  <r>
    <x v="0"/>
    <s v="SGTB-1804"/>
    <s v="[SGTB] SP 26.3.2"/>
    <s v="[Jornada Secretaria e Gestor de Unidades] Thunderbolts"/>
    <x v="0"/>
    <s v="[SGTB] PI 3/26"/>
    <m/>
    <s v="[INC0802506]Tenho um Erro/Problema com o Sistema - Portal Prisma - Prisma - Usuários do Prisma"/>
    <m/>
    <n v="3600"/>
    <m/>
    <s v="Itens concluídos"/>
    <m/>
    <m/>
    <x v="1"/>
    <d v="2026-07-23T15:10:00"/>
    <d v="2026-07-20T00:00:00"/>
    <d v="2026-07-27T00:00:00"/>
    <d v="2026-07-27T00:00:00"/>
    <m/>
    <m/>
    <m/>
    <m/>
    <m/>
    <m/>
    <m/>
    <m/>
    <m/>
    <m/>
    <m/>
    <m/>
    <m/>
    <m/>
    <n v="1"/>
    <s v="FALSO"/>
    <n v="0"/>
    <s v=""/>
    <s v=""/>
    <s v=""/>
    <s v=""/>
    <s v=""/>
    <s v=""/>
    <s v=""/>
    <s v=""/>
    <s v=""/>
    <s v=""/>
  </r>
  <r>
    <x v="0"/>
    <s v="SGTB-1803"/>
    <s v="[SGTB] SP 26.3.3;[SGTB] SP 26.3.2"/>
    <s v="[Jornada Secretaria e Gestor de Unidades] Thunderbolts"/>
    <x v="0"/>
    <s v="[SGTB] PI 3/26"/>
    <m/>
    <s v="[INC0802502]Tenho um Erro/Problema com o Sistema - Prisma - Erro na plataforma"/>
    <m/>
    <n v="600"/>
    <m/>
    <s v="Itens concluídos"/>
    <m/>
    <m/>
    <x v="1"/>
    <d v="2026-07-23T15:03:00"/>
    <d v="2026-07-20T00:00:00"/>
    <d v="2026-07-31T00:00:00"/>
    <d v="2026-07-31T00:00:00"/>
    <m/>
    <m/>
    <m/>
    <m/>
    <m/>
    <m/>
    <m/>
    <m/>
    <m/>
    <m/>
    <m/>
    <m/>
    <m/>
    <m/>
    <n v="0.16666666666666666"/>
    <s v="FALSO"/>
    <n v="0"/>
    <s v=""/>
    <s v=""/>
    <s v=""/>
    <s v=""/>
    <s v=""/>
    <s v=""/>
    <s v=""/>
    <s v=""/>
    <s v=""/>
    <s v=""/>
  </r>
  <r>
    <x v="0"/>
    <s v="SGTB-1802"/>
    <s v="[SGTB] SP 26.3.3;[SGTB] SP 26.3.2"/>
    <s v="[Jornada Secretaria e Gestor de Unidades] Thunderbolts"/>
    <x v="0"/>
    <s v="[SGTB] PI 3/26"/>
    <m/>
    <s v="[INC0802495]Tenho um Erro/Problema com o Sistema - Portal Prisma - Prisma - Usuários do Prisma"/>
    <m/>
    <n v="3600"/>
    <m/>
    <s v="Itens concluídos"/>
    <m/>
    <m/>
    <x v="1"/>
    <d v="2026-07-23T14:48:00"/>
    <d v="2026-07-20T00:00:00"/>
    <d v="2026-07-30T00:00:00"/>
    <d v="2026-07-30T00:00:00"/>
    <m/>
    <m/>
    <m/>
    <m/>
    <m/>
    <m/>
    <m/>
    <m/>
    <m/>
    <m/>
    <m/>
    <m/>
    <m/>
    <m/>
    <n v="1"/>
    <s v="FALSO"/>
    <n v="0"/>
    <s v=""/>
    <s v=""/>
    <s v=""/>
    <s v=""/>
    <s v=""/>
    <s v=""/>
    <s v=""/>
    <s v=""/>
    <s v=""/>
    <s v=""/>
  </r>
  <r>
    <x v="0"/>
    <s v="SGTB-1801"/>
    <s v="[SGTB] SP 26.3.3;[SGTB] SP 26.3.2"/>
    <s v="[Jornada Secretaria e Gestor de Unidades] Thunderbolts"/>
    <x v="0"/>
    <s v="[SGTB] PI 3/26"/>
    <m/>
    <s v="[INC0802463]Tenho um Erro/Problema com o Sistema - Prisma - Erro na plataforma"/>
    <m/>
    <m/>
    <m/>
    <s v="Itens concluídos"/>
    <m/>
    <m/>
    <x v="1"/>
    <d v="2026-07-23T13:34:00"/>
    <d v="2026-07-20T00:00:00"/>
    <d v="2026-07-23T00:00:00"/>
    <d v="2026-07-28T00:00:00"/>
    <m/>
    <m/>
    <m/>
    <m/>
    <m/>
    <m/>
    <m/>
    <m/>
    <m/>
    <m/>
    <m/>
    <m/>
    <m/>
    <m/>
    <s v=""/>
    <s v="FALSO"/>
    <n v="0"/>
    <s v=""/>
    <s v=""/>
    <s v=""/>
    <s v=""/>
    <s v=""/>
    <s v=""/>
    <s v=""/>
    <s v=""/>
    <s v=""/>
    <s v=""/>
  </r>
  <r>
    <x v="0"/>
    <s v="SGTB-1800"/>
    <s v="[SGTB] SP 26.3.3;[SGTB] SP 26.3.2"/>
    <s v="[Jornada Secretaria e Gestor de Unidades] Thunderbolts"/>
    <x v="0"/>
    <s v="[SGTB] PI 3/26"/>
    <m/>
    <s v="[INC0802390]Tenho um Erro/Problema com o Sistema Colaborar - Colaborar - Administração de usuários"/>
    <m/>
    <m/>
    <m/>
    <s v="Itens concluídos"/>
    <m/>
    <m/>
    <x v="1"/>
    <d v="2026-07-23T10:49:00"/>
    <d v="2026-07-20T00:00:00"/>
    <d v="2026-07-23T00:00:00"/>
    <d v="2026-07-29T00:00:00"/>
    <m/>
    <m/>
    <m/>
    <m/>
    <m/>
    <m/>
    <m/>
    <m/>
    <m/>
    <m/>
    <m/>
    <m/>
    <m/>
    <m/>
    <s v=""/>
    <s v="FALSO"/>
    <n v="0"/>
    <s v=""/>
    <s v=""/>
    <s v=""/>
    <s v=""/>
    <s v=""/>
    <s v=""/>
    <s v=""/>
    <s v=""/>
    <s v=""/>
    <s v=""/>
  </r>
  <r>
    <x v="0"/>
    <s v="SGTB-1796"/>
    <s v="[SGTB] SP 26.3.2"/>
    <s v="[Jornada Secretaria e Gestor de Unidades] Thunderbolts"/>
    <x v="0"/>
    <s v="[SGTB] PI 3/26"/>
    <m/>
    <s v="[INC0800178]Tenho um Erro/Problema com o Sistema - EAD legados - EAD legados"/>
    <m/>
    <m/>
    <m/>
    <s v="Itens concluídos"/>
    <m/>
    <m/>
    <x v="0"/>
    <d v="2026-07-22T20:53:00"/>
    <d v="2026-07-20T00:00:00"/>
    <d v="2026-07-23T00:00:00"/>
    <m/>
    <m/>
    <m/>
    <m/>
    <m/>
    <m/>
    <m/>
    <m/>
    <m/>
    <m/>
    <m/>
    <m/>
    <m/>
    <m/>
    <m/>
    <s v=""/>
    <s v="FALSO"/>
    <n v="0"/>
    <s v=""/>
    <s v=""/>
    <s v=""/>
    <s v=""/>
    <s v=""/>
    <s v=""/>
    <s v=""/>
    <s v=""/>
    <s v=""/>
    <s v=""/>
  </r>
  <r>
    <x v="0"/>
    <s v="SGTB-1794"/>
    <s v="[SGTB] SP 26.3.2"/>
    <s v="[Jornada Secretaria e Gestor de Unidades] Thunderbolts"/>
    <x v="0"/>
    <s v="[SGTB] PI 3/26"/>
    <m/>
    <s v="[INC0802124]Tenho um Erro/Problema com o Sistema - Olimpo - Matrícula"/>
    <m/>
    <m/>
    <m/>
    <s v="Itens concluídos"/>
    <m/>
    <m/>
    <x v="0"/>
    <d v="2026-07-22T20:15:00"/>
    <d v="2026-07-20T00:00:00"/>
    <d v="2026-07-23T00:00:00"/>
    <m/>
    <m/>
    <m/>
    <m/>
    <m/>
    <m/>
    <m/>
    <m/>
    <m/>
    <m/>
    <m/>
    <m/>
    <m/>
    <m/>
    <m/>
    <s v=""/>
    <s v="FALSO"/>
    <n v="0"/>
    <s v=""/>
    <s v=""/>
    <s v=""/>
    <s v=""/>
    <s v=""/>
    <s v=""/>
    <s v=""/>
    <s v=""/>
    <s v=""/>
    <s v=""/>
  </r>
  <r>
    <x v="0"/>
    <s v="SGTB-1793"/>
    <s v="[SGTB] SP 26.3.2"/>
    <s v="[Jornada Secretaria e Gestor de Unidades] Thunderbolts"/>
    <x v="0"/>
    <s v="[SGTB] PI 3/26"/>
    <m/>
    <s v="[INC0802060]Tenho um Erro/Problema com o Sistema - Olimpo - BD - Olimpo Banco de Dados"/>
    <m/>
    <n v="3600"/>
    <m/>
    <s v="Itens concluídos"/>
    <m/>
    <m/>
    <x v="1"/>
    <d v="2026-07-22T20:14:00"/>
    <d v="2026-07-20T00:00:00"/>
    <d v="2026-07-23T00:00:00"/>
    <d v="2026-07-23T00:00:00"/>
    <m/>
    <m/>
    <m/>
    <m/>
    <m/>
    <m/>
    <m/>
    <m/>
    <m/>
    <m/>
    <m/>
    <m/>
    <m/>
    <m/>
    <n v="1"/>
    <s v="FALSO"/>
    <n v="0"/>
    <s v=""/>
    <s v=""/>
    <s v=""/>
    <s v=""/>
    <s v=""/>
    <s v=""/>
    <s v=""/>
    <s v=""/>
    <s v=""/>
    <s v=""/>
  </r>
  <r>
    <x v="0"/>
    <s v="SGTB-1789"/>
    <s v="[SGTB] SP 26.3.2"/>
    <s v="[Jornada Secretaria e Gestor de Unidades] Thunderbolts"/>
    <x v="0"/>
    <s v="[SGTB] PI 3/26"/>
    <m/>
    <s v="[INC0801737]Tenho um Erro/Problema com o PTC - Ambiente do Aluno / AVA Sofia - Escolha de Disciplinas Optativas/Eletivas"/>
    <m/>
    <n v="1800"/>
    <m/>
    <s v="Itens concluídos"/>
    <m/>
    <m/>
    <x v="0"/>
    <d v="2026-07-22T17:35:00"/>
    <d v="2026-07-20T00:00:00"/>
    <d v="2026-07-22T00:00:00"/>
    <m/>
    <m/>
    <m/>
    <m/>
    <m/>
    <m/>
    <m/>
    <m/>
    <m/>
    <m/>
    <m/>
    <m/>
    <m/>
    <m/>
    <m/>
    <n v="0.5"/>
    <s v="FALSO"/>
    <n v="0"/>
    <s v=""/>
    <s v=""/>
    <s v=""/>
    <s v=""/>
    <s v=""/>
    <s v=""/>
    <s v=""/>
    <s v=""/>
    <s v=""/>
    <s v=""/>
  </r>
  <r>
    <x v="0"/>
    <s v="SGTB-1788"/>
    <s v="[SGTB] SP 26.3.3;[SGTB] SP 26.3.2"/>
    <s v="[Jornada Secretaria e Gestor de Unidades] Thunderbolts"/>
    <x v="0"/>
    <s v="[SGTB] PI 3/26"/>
    <m/>
    <s v="[INC0802143]Tenho um Erro/Problema no Dynamics - Gestão de unidades - Reportar um erro/problema"/>
    <m/>
    <m/>
    <m/>
    <s v="Itens concluídos"/>
    <m/>
    <m/>
    <x v="1"/>
    <d v="2026-07-22T17:31:00"/>
    <d v="2026-07-20T00:00:00"/>
    <d v="2026-07-29T00:00:00"/>
    <d v="2026-07-29T00:00:00"/>
    <m/>
    <m/>
    <m/>
    <m/>
    <m/>
    <m/>
    <m/>
    <m/>
    <m/>
    <m/>
    <m/>
    <m/>
    <m/>
    <m/>
    <s v=""/>
    <s v="FALSO"/>
    <n v="0"/>
    <s v=""/>
    <s v=""/>
    <s v=""/>
    <s v=""/>
    <s v=""/>
    <s v=""/>
    <s v=""/>
    <s v=""/>
    <s v=""/>
    <s v=""/>
  </r>
  <r>
    <x v="0"/>
    <s v="SGTB-1785"/>
    <s v="[SGTB] SP 26.3.3"/>
    <s v="[Jornada Secretaria e Gestor de Unidades] Thunderbolts"/>
    <x v="0"/>
    <s v="[SGTB] PI 3/26"/>
    <m/>
    <s v="[INC0802171]Tenho um Erro/Problema com o Sistema - Ajuste de Horário - Ajuste de Horário"/>
    <m/>
    <n v="7200"/>
    <m/>
    <s v="Itens concluídos"/>
    <m/>
    <m/>
    <x v="1"/>
    <d v="2026-07-22T15:15:00"/>
    <m/>
    <d v="2026-07-30T00:00:00"/>
    <d v="2026-08-05T00:00:00"/>
    <m/>
    <m/>
    <m/>
    <m/>
    <m/>
    <m/>
    <m/>
    <m/>
    <m/>
    <m/>
    <m/>
    <m/>
    <m/>
    <m/>
    <n v="2"/>
    <s v="FALSO"/>
    <n v="0"/>
    <s v=""/>
    <s v=""/>
    <s v=""/>
    <s v=""/>
    <s v=""/>
    <s v=""/>
    <s v=""/>
    <s v=""/>
    <s v=""/>
    <s v=""/>
  </r>
  <r>
    <x v="0"/>
    <s v="SGTB-1783"/>
    <s v="[SGTB] SP 26.3.2"/>
    <s v="[Jornada Secretaria e Gestor de Unidades] Thunderbolts"/>
    <x v="0"/>
    <s v="[SGTB] PI 3/26"/>
    <m/>
    <s v="[INC0802071]Tenho um Erro/Problema com o Sistema - Portal Prisma - Prisma - Usuários do Prisma"/>
    <m/>
    <n v="14400"/>
    <m/>
    <s v="Itens concluídos"/>
    <m/>
    <m/>
    <x v="1"/>
    <d v="2026-07-22T12:11:00"/>
    <d v="2026-07-20T00:00:00"/>
    <d v="2026-07-24T00:00:00"/>
    <d v="2026-07-24T00:00:00"/>
    <m/>
    <m/>
    <m/>
    <m/>
    <m/>
    <m/>
    <m/>
    <m/>
    <m/>
    <m/>
    <m/>
    <m/>
    <m/>
    <m/>
    <n v="4"/>
    <s v="FALSO"/>
    <n v="0"/>
    <s v=""/>
    <s v=""/>
    <s v=""/>
    <s v=""/>
    <s v=""/>
    <s v=""/>
    <s v=""/>
    <s v=""/>
    <s v=""/>
    <s v=""/>
  </r>
  <r>
    <x v="0"/>
    <s v="SGTB-1779"/>
    <s v="[SGTB] SP 26.3.2"/>
    <s v="[Jornada Secretaria e Gestor de Unidades] Thunderbolts"/>
    <x v="0"/>
    <s v="[SGTB] PI 3/26"/>
    <m/>
    <s v="[INC0802019]Tenho um Erro/Problema com o Sistema - Portal Prisma - Prisma - Usuários do Prisma"/>
    <m/>
    <n v="1200"/>
    <m/>
    <s v="Itens concluídos"/>
    <m/>
    <m/>
    <x v="1"/>
    <d v="2026-07-22T10:33:00"/>
    <d v="2026-07-20T00:00:00"/>
    <d v="2026-07-23T00:00:00"/>
    <d v="2026-07-23T00:00:00"/>
    <m/>
    <m/>
    <m/>
    <m/>
    <m/>
    <m/>
    <m/>
    <m/>
    <m/>
    <m/>
    <m/>
    <m/>
    <m/>
    <m/>
    <n v="0.33333333333333331"/>
    <s v="FALSO"/>
    <n v="0"/>
    <s v=""/>
    <s v=""/>
    <s v=""/>
    <s v=""/>
    <s v=""/>
    <s v=""/>
    <s v=""/>
    <s v=""/>
    <s v=""/>
    <s v=""/>
  </r>
  <r>
    <x v="1"/>
    <s v="SGTB-1777"/>
    <s v="[SGTB] SP 26.3.5"/>
    <s v="[Jornada Secretaria e Gestor de Unidades] Thunderbolts"/>
    <x v="0"/>
    <s v="[SGTB] PI 3/26"/>
    <m/>
    <s v="[RITM0726077]Solicitar Serviço ao Sistema - Prisma - Usuários do Prisma"/>
    <m/>
    <n v="21600"/>
    <m/>
    <s v="Itens concluídos"/>
    <m/>
    <m/>
    <x v="1"/>
    <d v="2026-07-22T08:49:00"/>
    <d v="2026-08-31T00:00:00"/>
    <d v="2026-09-02T00:00:00"/>
    <d v="2026-09-02T00:00:00"/>
    <m/>
    <m/>
    <m/>
    <m/>
    <m/>
    <m/>
    <m/>
    <m/>
    <m/>
    <m/>
    <m/>
    <m/>
    <m/>
    <m/>
    <n v="6"/>
    <s v="FALSO"/>
    <n v="0"/>
    <s v=""/>
    <s v=""/>
    <s v=""/>
    <s v=""/>
    <s v=""/>
    <s v=""/>
    <s v=""/>
    <s v=""/>
    <s v=""/>
    <s v=""/>
  </r>
  <r>
    <x v="0"/>
    <s v="SGTB-1776"/>
    <s v="[SGTB] SP 26.3.2"/>
    <s v="[Jornada Secretaria e Gestor de Unidades] Thunderbolts"/>
    <x v="0"/>
    <s v="[SGTB] PI 3/26"/>
    <m/>
    <s v="[INC0801971]Tenho um Erro/Problema com o Sistema - Prisma - Erro na plataforma"/>
    <m/>
    <n v="1800"/>
    <m/>
    <s v="Itens concluídos"/>
    <m/>
    <m/>
    <x v="0"/>
    <d v="2026-07-22T08:39:00"/>
    <d v="2026-07-20T00:00:00"/>
    <d v="2026-07-22T00:00:00"/>
    <m/>
    <m/>
    <m/>
    <m/>
    <m/>
    <m/>
    <m/>
    <m/>
    <m/>
    <m/>
    <m/>
    <m/>
    <m/>
    <m/>
    <m/>
    <n v="0.5"/>
    <s v="FALSO"/>
    <n v="0"/>
    <s v=""/>
    <s v=""/>
    <s v=""/>
    <s v=""/>
    <s v=""/>
    <s v=""/>
    <s v=""/>
    <s v=""/>
    <s v=""/>
    <s v=""/>
  </r>
  <r>
    <x v="0"/>
    <s v="SGTB-1775"/>
    <s v="[SGTB] SP 26.3.2"/>
    <s v="[Jornada Secretaria e Gestor de Unidades] Thunderbolts"/>
    <x v="0"/>
    <s v="[SGTB] PI 3/26"/>
    <m/>
    <s v="[INC0801617]Tenho um Erro/Problema com o PTC - Ambiente do Aluno / AVA Sofia - Secretaria - Erro ao abrir solicitação"/>
    <m/>
    <n v="14400"/>
    <m/>
    <s v="Itens concluídos"/>
    <m/>
    <m/>
    <x v="1"/>
    <d v="2026-07-21T23:01:00"/>
    <d v="2026-07-20T00:00:00"/>
    <d v="2026-07-22T00:00:00"/>
    <d v="2026-07-23T00:00:00"/>
    <m/>
    <m/>
    <m/>
    <m/>
    <m/>
    <m/>
    <m/>
    <m/>
    <m/>
    <m/>
    <m/>
    <m/>
    <m/>
    <m/>
    <n v="4"/>
    <s v="FALSO"/>
    <n v="0"/>
    <s v=""/>
    <s v=""/>
    <s v=""/>
    <s v=""/>
    <s v=""/>
    <s v=""/>
    <s v=""/>
    <s v=""/>
    <s v=""/>
    <s v=""/>
  </r>
  <r>
    <x v="0"/>
    <s v="SGTB-1772"/>
    <s v="[SGTB] SP 26.3.2"/>
    <s v="[Jornada Secretaria e Gestor de Unidades] Thunderbolts"/>
    <x v="0"/>
    <s v="[SGTB] PI 3/26"/>
    <m/>
    <s v="[INC0801616]Tenho um Erro/Problema com o Sistema - Portal Prisma - Prisma - Portal Prisma (PortalUnificado)"/>
    <m/>
    <n v="1200"/>
    <m/>
    <s v="Itens concluídos"/>
    <m/>
    <m/>
    <x v="0"/>
    <d v="2026-07-21T13:00:00"/>
    <d v="2026-07-20T00:00:00"/>
    <d v="2026-07-22T00:00:00"/>
    <m/>
    <m/>
    <m/>
    <m/>
    <m/>
    <m/>
    <m/>
    <m/>
    <m/>
    <m/>
    <m/>
    <m/>
    <m/>
    <m/>
    <m/>
    <n v="0.33333333333333331"/>
    <s v="FALSO"/>
    <n v="0"/>
    <s v=""/>
    <s v=""/>
    <s v=""/>
    <s v=""/>
    <s v=""/>
    <s v=""/>
    <s v=""/>
    <s v=""/>
    <s v=""/>
    <s v=""/>
  </r>
  <r>
    <x v="0"/>
    <s v="SGTB-1768"/>
    <s v="[SGTB] SP 26.3.2"/>
    <s v="[Jornada Secretaria e Gestor de Unidades] Thunderbolts"/>
    <x v="0"/>
    <s v="[SGTB] PI 3/26"/>
    <m/>
    <s v="[INC0801579]Tenho um Erro/Problema com o Sistema - Prisma - Unidades dos Polos"/>
    <m/>
    <n v="300"/>
    <m/>
    <s v="Itens concluídos"/>
    <m/>
    <m/>
    <x v="0"/>
    <d v="2026-07-21T11:13:00"/>
    <d v="2026-07-20T00:00:00"/>
    <d v="2026-07-27T00:00:00"/>
    <m/>
    <m/>
    <m/>
    <m/>
    <m/>
    <m/>
    <m/>
    <m/>
    <m/>
    <m/>
    <m/>
    <m/>
    <m/>
    <m/>
    <m/>
    <n v="8.3333333333333329E-2"/>
    <s v="FALSO"/>
    <n v="0"/>
    <s v=""/>
    <s v=""/>
    <s v=""/>
    <s v=""/>
    <s v=""/>
    <s v=""/>
    <s v=""/>
    <s v=""/>
    <s v=""/>
    <s v=""/>
  </r>
  <r>
    <x v="0"/>
    <s v="SGTB-1766"/>
    <s v="[SGTB] SP 26.3.2"/>
    <s v="[Jornada Secretaria e Gestor de Unidades] Thunderbolts"/>
    <x v="0"/>
    <s v="[SGTB] PI 3/26"/>
    <m/>
    <s v="[INC0801498]Tenho um Erro/Problema com o Sistema - Olimpo - Olimpo / Professores"/>
    <m/>
    <n v="3600"/>
    <m/>
    <s v="Itens concluídos"/>
    <m/>
    <m/>
    <x v="1"/>
    <d v="2026-07-21T09:01:00"/>
    <d v="2026-07-20T00:00:00"/>
    <d v="2026-07-22T00:00:00"/>
    <d v="2026-07-22T00:00:00"/>
    <m/>
    <m/>
    <m/>
    <m/>
    <m/>
    <m/>
    <m/>
    <m/>
    <m/>
    <m/>
    <m/>
    <m/>
    <m/>
    <m/>
    <n v="1"/>
    <s v="FALSO"/>
    <n v="0"/>
    <s v=""/>
    <s v=""/>
    <s v=""/>
    <s v=""/>
    <s v=""/>
    <s v=""/>
    <s v=""/>
    <s v=""/>
    <s v=""/>
    <s v=""/>
  </r>
  <r>
    <x v="0"/>
    <s v="SGTB-1765"/>
    <s v="[SGTB] SP 26.3.2"/>
    <s v="[Jornada Secretaria e Gestor de Unidades] Thunderbolts"/>
    <x v="0"/>
    <s v="[SGTB] PI 3/26"/>
    <m/>
    <s v="[INC0801310]Tenho um Erro/Problema com o Sistema - Portal Prisma - Prisma - Usuários do Prisma"/>
    <m/>
    <n v="3600"/>
    <m/>
    <s v="Itens concluídos"/>
    <m/>
    <m/>
    <x v="1"/>
    <d v="2026-07-20T18:38:00"/>
    <d v="2026-07-20T00:00:00"/>
    <d v="2026-07-21T00:00:00"/>
    <d v="2026-07-21T00:00:00"/>
    <m/>
    <m/>
    <m/>
    <m/>
    <m/>
    <m/>
    <m/>
    <m/>
    <m/>
    <m/>
    <m/>
    <m/>
    <m/>
    <m/>
    <n v="1"/>
    <s v="FALSO"/>
    <n v="0"/>
    <s v=""/>
    <s v=""/>
    <s v=""/>
    <s v=""/>
    <s v=""/>
    <s v=""/>
    <s v=""/>
    <s v=""/>
    <s v=""/>
    <s v=""/>
  </r>
  <r>
    <x v="0"/>
    <s v="SGTB-1764"/>
    <s v="[SGTB] SP 26.3.2"/>
    <s v="[Jornada Secretaria e Gestor de Unidades] Thunderbolts"/>
    <x v="0"/>
    <s v="[SGTB] PI 3/26"/>
    <m/>
    <s v="[INC0801309]Tenho um Erro/Problema com o Sistema - Portal Prisma - Prisma - Usuários do Prisma"/>
    <m/>
    <n v="3600"/>
    <m/>
    <s v="Itens concluídos"/>
    <m/>
    <m/>
    <x v="1"/>
    <d v="2026-07-20T18:29:00"/>
    <d v="2026-07-20T00:00:00"/>
    <d v="2026-07-21T00:00:00"/>
    <d v="2026-07-21T00:00:00"/>
    <m/>
    <m/>
    <m/>
    <m/>
    <m/>
    <m/>
    <m/>
    <m/>
    <m/>
    <m/>
    <m/>
    <m/>
    <m/>
    <m/>
    <n v="1"/>
    <s v="FALSO"/>
    <n v="0"/>
    <s v=""/>
    <s v=""/>
    <s v=""/>
    <s v=""/>
    <s v=""/>
    <s v=""/>
    <s v=""/>
    <s v=""/>
    <s v=""/>
    <s v=""/>
  </r>
  <r>
    <x v="0"/>
    <s v="SGTB-1732"/>
    <s v="[SGTB] SP 26.3.2"/>
    <s v="[Jornada Secretaria e Gestor de Unidades] Thunderbolts"/>
    <x v="0"/>
    <s v="[SGTB] PI 3/26"/>
    <m/>
    <s v="[INC0801282]Tenho um Erro/Problema com o Sistema - Olimpo - Enturmacao"/>
    <m/>
    <n v="43200"/>
    <m/>
    <s v="Itens concluídos"/>
    <m/>
    <m/>
    <x v="1"/>
    <d v="2026-07-20T17:03:00"/>
    <d v="2026-07-20T00:00:00"/>
    <d v="2026-07-22T00:00:00"/>
    <d v="2026-07-24T00:00:00"/>
    <m/>
    <m/>
    <m/>
    <m/>
    <m/>
    <m/>
    <m/>
    <m/>
    <m/>
    <m/>
    <m/>
    <m/>
    <m/>
    <m/>
    <n v="12"/>
    <s v="FALSO"/>
    <n v="0"/>
    <s v=""/>
    <s v=""/>
    <s v=""/>
    <s v=""/>
    <s v=""/>
    <s v=""/>
    <s v=""/>
    <s v=""/>
    <s v=""/>
    <s v=""/>
  </r>
  <r>
    <x v="1"/>
    <s v="SGTB-1692"/>
    <s v="[SGTB] SP 26.3.2"/>
    <s v="[Jornada Secretaria e Gestor de Unidades] Thunderbolts"/>
    <x v="0"/>
    <s v="[SGTB] PI 3/26"/>
    <m/>
    <s v="[RITM0725395]Solicitar Serviço ao Sistema - Ajuste de Horário - Ajuste de Horário"/>
    <m/>
    <n v="1800"/>
    <m/>
    <s v="Itens concluídos"/>
    <m/>
    <m/>
    <x v="1"/>
    <d v="2026-07-20T14:45:00"/>
    <d v="2026-07-20T00:00:00"/>
    <d v="2026-07-21T00:00:00"/>
    <d v="2026-07-21T00:00:00"/>
    <m/>
    <m/>
    <m/>
    <m/>
    <m/>
    <m/>
    <m/>
    <m/>
    <m/>
    <m/>
    <m/>
    <m/>
    <m/>
    <m/>
    <n v="0.5"/>
    <s v="FALSO"/>
    <n v="0"/>
    <s v=""/>
    <s v=""/>
    <s v=""/>
    <s v=""/>
    <s v=""/>
    <s v=""/>
    <s v=""/>
    <s v=""/>
    <s v=""/>
    <s v=""/>
  </r>
  <r>
    <x v="0"/>
    <s v="SGTB-1691"/>
    <s v="[SGTB] SP 26.3.3;[SGTB] SP 26.3.4"/>
    <s v="[Jornada Secretaria e Gestor de Unidades] Thunderbolts"/>
    <x v="0"/>
    <s v="[SGTB] PI 3/26"/>
    <m/>
    <s v="[INC0797865]Tenho um Erro/Problema com o Sistema - Portal Prisma - Prisma - Usuários do Prisma"/>
    <m/>
    <n v="14400"/>
    <m/>
    <s v="Itens concluídos"/>
    <m/>
    <m/>
    <x v="1"/>
    <d v="2026-07-20T13:05:00"/>
    <d v="2026-08-03T00:00:00"/>
    <d v="2026-08-10T00:00:00"/>
    <d v="2026-08-10T00:00:00"/>
    <m/>
    <m/>
    <m/>
    <m/>
    <m/>
    <m/>
    <m/>
    <m/>
    <m/>
    <m/>
    <m/>
    <m/>
    <m/>
    <m/>
    <n v="4"/>
    <s v="FALSO"/>
    <n v="0"/>
    <s v=""/>
    <s v=""/>
    <s v=""/>
    <s v=""/>
    <s v=""/>
    <s v=""/>
    <s v=""/>
    <s v=""/>
    <s v=""/>
    <s v=""/>
  </r>
  <r>
    <x v="0"/>
    <s v="SGTB-1689"/>
    <s v="[SGTB] SP 26.3.2"/>
    <s v="[Jornada Secretaria e Gestor de Unidades] Thunderbolts"/>
    <x v="0"/>
    <s v="[SGTB] PI 3/26"/>
    <m/>
    <s v="[INC0799943]Tenho um Erro/Problema com o PTC - Ingresso - Captação - Área do Candidato"/>
    <m/>
    <m/>
    <m/>
    <s v="Itens concluídos"/>
    <m/>
    <m/>
    <x v="0"/>
    <d v="2026-07-20T11:20:00"/>
    <d v="2026-07-20T00:00:00"/>
    <d v="2026-07-20T00:00:00"/>
    <m/>
    <m/>
    <m/>
    <m/>
    <m/>
    <m/>
    <m/>
    <m/>
    <m/>
    <m/>
    <m/>
    <m/>
    <m/>
    <m/>
    <m/>
    <s v=""/>
    <s v="FALSO"/>
    <n v="0"/>
    <s v=""/>
    <s v=""/>
    <s v=""/>
    <s v=""/>
    <s v=""/>
    <s v=""/>
    <s v=""/>
    <s v=""/>
    <s v=""/>
    <s v=""/>
  </r>
  <r>
    <x v="0"/>
    <s v="SGTB-1687"/>
    <s v="[SGTB] SP 26.3.2"/>
    <s v="[Jornada Secretaria e Gestor de Unidades] Thunderbolts"/>
    <x v="0"/>
    <s v="[SGTB] PI 3/26"/>
    <m/>
    <s v="[INC0801127]Tenho um Erro/Problema com o Sistema - Prisma - Erro na plataforma"/>
    <m/>
    <n v="600"/>
    <m/>
    <s v="Itens concluídos"/>
    <m/>
    <m/>
    <x v="0"/>
    <d v="2026-07-20T10:12:00"/>
    <d v="2026-07-20T00:00:00"/>
    <d v="2026-07-20T00:00:00"/>
    <m/>
    <m/>
    <m/>
    <m/>
    <m/>
    <m/>
    <m/>
    <m/>
    <m/>
    <m/>
    <m/>
    <m/>
    <m/>
    <m/>
    <m/>
    <n v="0.16666666666666666"/>
    <s v="FALSO"/>
    <n v="0"/>
    <s v=""/>
    <s v=""/>
    <s v=""/>
    <s v=""/>
    <s v=""/>
    <s v=""/>
    <s v=""/>
    <s v=""/>
    <s v=""/>
    <s v=""/>
  </r>
  <r>
    <x v="0"/>
    <s v="SGTB-1686"/>
    <s v="[SGTB] SP 26.3.2"/>
    <s v="[Jornada Secretaria e Gestor de Unidades] Thunderbolts"/>
    <x v="0"/>
    <s v="[SGTB] PI 3/26"/>
    <m/>
    <s v="[INC0800785]Tenho um Erro/Problema com o Sistema - Sistema U - Financeiro"/>
    <m/>
    <m/>
    <m/>
    <s v="Itens concluídos"/>
    <m/>
    <m/>
    <x v="1"/>
    <d v="2026-07-20T09:44:00"/>
    <d v="2026-07-20T00:00:00"/>
    <d v="2026-07-22T00:00:00"/>
    <d v="2026-07-22T00:00:00"/>
    <m/>
    <m/>
    <m/>
    <m/>
    <m/>
    <m/>
    <m/>
    <m/>
    <m/>
    <m/>
    <m/>
    <m/>
    <m/>
    <m/>
    <s v=""/>
    <s v="FALSO"/>
    <n v="0"/>
    <s v=""/>
    <s v=""/>
    <s v=""/>
    <s v=""/>
    <s v=""/>
    <s v=""/>
    <s v=""/>
    <s v=""/>
    <s v=""/>
    <s v=""/>
  </r>
  <r>
    <x v="2"/>
    <s v="SGTB-1684"/>
    <s v="[SGTB] SP 26.3.2"/>
    <s v="[Jornada Secretaria e Gestor de Unidades] Thunderbolts"/>
    <x v="0"/>
    <s v="[SGTB] PI 3/26"/>
    <n v="2"/>
    <s v="[Blox] Teste integrado com time de Docência "/>
    <n v="2"/>
    <n v="50400"/>
    <m/>
    <s v="Itens concluídos"/>
    <s v="JADO-5833"/>
    <m/>
    <x v="1"/>
    <d v="2026-07-20T09:38:00"/>
    <d v="2026-07-20T00:00:00"/>
    <d v="2026-07-24T00:00:00"/>
    <d v="2026-07-27T00:00:00"/>
    <d v="2026-07-27T00:00:00"/>
    <d v="2026-07-28T00:00:00"/>
    <d v="2026-07-28T00:00:00"/>
    <m/>
    <m/>
    <n v="1"/>
    <n v="1"/>
    <m/>
    <n v="6"/>
    <m/>
    <m/>
    <m/>
    <m/>
    <m/>
    <n v="14"/>
    <s v="FALSO"/>
    <n v="0"/>
    <n v="1"/>
    <s v=""/>
    <n v="1"/>
    <b v="1"/>
    <n v="1"/>
    <b v="1"/>
    <s v=""/>
    <s v=""/>
    <n v="6"/>
    <b v="1"/>
  </r>
  <r>
    <x v="4"/>
    <s v="SGTB-1677"/>
    <s v="[SGTB] SP 26.3.2"/>
    <s v="[Jornada Secretaria e Gestor de Unidades] Thunderbolts"/>
    <x v="1"/>
    <s v="[SGTB] PI 3/26"/>
    <n v="3"/>
    <s v="[THB CNPJ] - [BANCO DE DADOS] Ajuste nas rotinas referente a tipagem do campo CNPJ - PK_CADASTRO_POLOS"/>
    <n v="3"/>
    <n v="54000"/>
    <m/>
    <s v="Itens concluídos"/>
    <s v="ARTSG-313"/>
    <m/>
    <x v="1"/>
    <d v="2026-07-19T18:11:00"/>
    <d v="2026-07-20T00:00:00"/>
    <d v="2026-07-22T00:00:00"/>
    <d v="2026-07-27T00:00:00"/>
    <d v="2026-07-27T00:00:00"/>
    <d v="2026-07-30T00:00:00"/>
    <d v="2026-07-30T00:00:00"/>
    <d v="2026-09-16T00:00:00"/>
    <m/>
    <n v="3"/>
    <m/>
    <n v="34"/>
    <n v="8"/>
    <n v="42"/>
    <m/>
    <m/>
    <m/>
    <m/>
    <n v="15"/>
    <s v="FALSO"/>
    <n v="0"/>
    <n v="1"/>
    <s v=""/>
    <n v="3"/>
    <b v="1"/>
    <n v="3"/>
    <s v=""/>
    <n v="34"/>
    <b v="1"/>
    <n v="42"/>
    <b v="1"/>
  </r>
  <r>
    <x v="4"/>
    <s v="SGTB-1676"/>
    <s v="[SGTB] SP 26.3.2"/>
    <s v="[Jornada Secretaria e Gestor de Unidades] Thunderbolts"/>
    <x v="1"/>
    <s v="[SGTB] PI 3/26"/>
    <n v="1"/>
    <s v="[THB CNPJ] - [BANCO DE DADOS] Ajuste nas rotinas referente a tipagem do campo CNPJ - TR_EDALUNO_GEPESSOA"/>
    <n v="1"/>
    <n v="28800"/>
    <m/>
    <s v="Itens concluídos"/>
    <s v="ARTSG-313"/>
    <m/>
    <x v="1"/>
    <d v="2026-07-19T18:06:00"/>
    <d v="2026-07-20T00:00:00"/>
    <d v="2026-07-21T00:00:00"/>
    <d v="2026-07-21T00:00:00"/>
    <d v="2026-07-21T00:00:00"/>
    <d v="2026-07-21T00:00:00"/>
    <d v="2026-07-21T00:00:00"/>
    <d v="2026-07-21T00:00:00"/>
    <m/>
    <n v="1"/>
    <m/>
    <m/>
    <n v="1"/>
    <m/>
    <m/>
    <m/>
    <m/>
    <m/>
    <n v="8"/>
    <s v="FALSO"/>
    <n v="0"/>
    <n v="1"/>
    <s v=""/>
    <n v="1"/>
    <b v="1"/>
    <n v="1"/>
    <s v=""/>
    <n v="1"/>
    <s v=""/>
    <n v="1"/>
    <b v="0"/>
  </r>
  <r>
    <x v="4"/>
    <s v="SGTB-1675"/>
    <s v="[SGTB] SP 26.3.2"/>
    <s v="[Jornada Secretaria e Gestor de Unidades] Thunderbolts"/>
    <x v="1"/>
    <s v="[SGTB] PI 3/26"/>
    <n v="1"/>
    <s v="[THB CNPJ] - [BANCO DE DADOS] Ajuste nas rotinas referente aos dados do CNPJ - ATUALIZA_USUARIO_UNIDADE"/>
    <n v="1"/>
    <n v="19800"/>
    <m/>
    <s v="Itens concluídos"/>
    <s v="ARTSG-313"/>
    <m/>
    <x v="1"/>
    <d v="2026-07-19T17:42:00"/>
    <d v="2026-07-20T00:00:00"/>
    <d v="2026-07-27T00:00:00"/>
    <d v="2026-07-27T00:00:00"/>
    <d v="2026-07-27T00:00:00"/>
    <d v="2026-07-30T00:00:00"/>
    <d v="2026-07-30T00:00:00"/>
    <d v="2026-09-16T00:00:00"/>
    <m/>
    <n v="1"/>
    <m/>
    <m/>
    <n v="8"/>
    <m/>
    <m/>
    <m/>
    <m/>
    <m/>
    <n v="5.5"/>
    <s v="FALSO"/>
    <n v="0"/>
    <n v="1"/>
    <s v=""/>
    <n v="1"/>
    <b v="1"/>
    <n v="3"/>
    <s v=""/>
    <n v="34"/>
    <s v=""/>
    <n v="42"/>
    <b v="0"/>
  </r>
  <r>
    <x v="0"/>
    <s v="SGTB-1674"/>
    <s v="[SGTB] SP 26.3.2"/>
    <s v="[Jornada Secretaria e Gestor de Unidades] Thunderbolts"/>
    <x v="0"/>
    <s v="[SGTB] PI 3/26"/>
    <m/>
    <s v="[INC0799758]Tenho um Erro/Problema com o PTC - Ambiente do Aluno / AVA Sofia - Visão de disciplinas"/>
    <m/>
    <n v="3600"/>
    <m/>
    <s v="Itens concluídos"/>
    <m/>
    <m/>
    <x v="1"/>
    <d v="2026-07-17T22:13:00"/>
    <d v="2026-07-20T00:00:00"/>
    <d v="2026-07-21T00:00:00"/>
    <d v="2026-07-21T00:00:00"/>
    <m/>
    <m/>
    <m/>
    <m/>
    <m/>
    <m/>
    <m/>
    <m/>
    <m/>
    <m/>
    <m/>
    <m/>
    <m/>
    <m/>
    <n v="1"/>
    <s v="FALSO"/>
    <n v="0"/>
    <s v=""/>
    <s v=""/>
    <s v=""/>
    <s v=""/>
    <s v=""/>
    <s v=""/>
    <s v=""/>
    <s v=""/>
    <s v=""/>
    <s v=""/>
  </r>
  <r>
    <x v="0"/>
    <s v="SGTB-1671"/>
    <s v="[SGTB] SP 26.3.2"/>
    <s v="[Jornada Secretaria e Gestor de Unidades] Thunderbolts"/>
    <x v="0"/>
    <s v="[SGTB] PI 3/26"/>
    <m/>
    <s v="[INC0800835]Tenho um Erro/Problema com o Sistema - Portal Prisma - Prisma - Portal Prisma (Banco de Dados)"/>
    <m/>
    <n v="14400"/>
    <m/>
    <s v="Itens concluídos"/>
    <m/>
    <m/>
    <x v="1"/>
    <d v="2026-07-17T17:29:00"/>
    <d v="2026-07-20T00:00:00"/>
    <d v="2026-07-21T00:00:00"/>
    <d v="2026-07-21T00:00:00"/>
    <m/>
    <m/>
    <m/>
    <m/>
    <m/>
    <m/>
    <m/>
    <m/>
    <m/>
    <m/>
    <m/>
    <m/>
    <m/>
    <m/>
    <n v="4"/>
    <s v="FALSO"/>
    <n v="0"/>
    <s v=""/>
    <s v=""/>
    <s v=""/>
    <s v=""/>
    <s v=""/>
    <s v=""/>
    <s v=""/>
    <s v=""/>
    <s v=""/>
    <s v=""/>
  </r>
  <r>
    <x v="0"/>
    <s v="SGTB-1670"/>
    <s v="[SGTB] SP 26.3.3;[SGTB] SP 26.3.2"/>
    <s v="[Jornada Secretaria e Gestor de Unidades] Thunderbolts"/>
    <x v="0"/>
    <s v="[SGTB] PI 3/26"/>
    <m/>
    <s v="[INC0800759]Tenho um Erro/Problema com o Sistema Colaborar - Colaborar"/>
    <m/>
    <n v="600"/>
    <m/>
    <s v="Itens concluídos"/>
    <m/>
    <m/>
    <x v="1"/>
    <d v="2026-07-17T14:19:00"/>
    <d v="2026-07-20T00:00:00"/>
    <d v="2026-07-21T00:00:00"/>
    <d v="2026-07-27T00:00:00"/>
    <m/>
    <m/>
    <m/>
    <m/>
    <m/>
    <m/>
    <m/>
    <m/>
    <m/>
    <m/>
    <m/>
    <m/>
    <m/>
    <m/>
    <n v="0.16666666666666666"/>
    <s v="FALSO"/>
    <n v="0"/>
    <s v=""/>
    <s v=""/>
    <s v=""/>
    <s v=""/>
    <s v=""/>
    <s v=""/>
    <s v=""/>
    <s v=""/>
    <s v=""/>
    <s v=""/>
  </r>
  <r>
    <x v="1"/>
    <s v="SGTB-1669"/>
    <s v="[SGTB] SP 26.3.3;[SGTB] SP 26.3.2"/>
    <s v="[Jornada Secretaria e Gestor de Unidades] Thunderbolts"/>
    <x v="0"/>
    <s v="[SGTB] PI 3/26"/>
    <m/>
    <s v="[RITM0722473]Solicitar um serviço para o Sistema Colaborar - Colaborar - Extranet Colaborar"/>
    <m/>
    <n v="25200"/>
    <m/>
    <s v="Itens concluídos"/>
    <m/>
    <m/>
    <x v="1"/>
    <d v="2026-07-17T13:32:00"/>
    <d v="2026-07-20T00:00:00"/>
    <d v="2026-07-28T00:00:00"/>
    <d v="2026-07-28T00:00:00"/>
    <m/>
    <m/>
    <m/>
    <m/>
    <m/>
    <m/>
    <m/>
    <m/>
    <m/>
    <m/>
    <m/>
    <m/>
    <m/>
    <m/>
    <n v="7"/>
    <s v="FALSO"/>
    <n v="0"/>
    <s v=""/>
    <s v=""/>
    <s v=""/>
    <s v=""/>
    <s v=""/>
    <s v=""/>
    <s v=""/>
    <s v=""/>
    <s v=""/>
    <s v=""/>
  </r>
  <r>
    <x v="0"/>
    <s v="SGTB-1668"/>
    <s v="[SGTB] SP 26.3.2"/>
    <s v="[Jornada Secretaria e Gestor de Unidades] Thunderbolts"/>
    <x v="0"/>
    <s v="[SGTB] PI 3/26"/>
    <m/>
    <s v="[INC0800665]Tenho um Erro/Problema com o Sistema - Sistema U - Diploma e Colação"/>
    <m/>
    <n v="7200"/>
    <m/>
    <s v="Itens concluídos"/>
    <m/>
    <m/>
    <x v="1"/>
    <d v="2026-07-17T11:31:00"/>
    <d v="2026-07-20T00:00:00"/>
    <d v="2026-07-21T00:00:00"/>
    <d v="2026-07-22T00:00:00"/>
    <m/>
    <m/>
    <m/>
    <m/>
    <m/>
    <m/>
    <m/>
    <m/>
    <m/>
    <m/>
    <m/>
    <m/>
    <m/>
    <m/>
    <n v="2"/>
    <s v="FALSO"/>
    <n v="0"/>
    <s v=""/>
    <s v=""/>
    <s v=""/>
    <s v=""/>
    <s v=""/>
    <s v=""/>
    <s v=""/>
    <s v=""/>
    <s v=""/>
    <s v=""/>
  </r>
  <r>
    <x v="0"/>
    <s v="SGTB-1667"/>
    <s v="[SGTB] SP 26.3.2"/>
    <s v="[Jornada Secretaria e Gestor de Unidades] Thunderbolts"/>
    <x v="0"/>
    <s v="[SGTB] PI 3/26"/>
    <m/>
    <s v="[INC0800179]Tenho um Erro/Problema com o Sistema - PDA:Portal do aluno - Graduação - Problema com o carregamento de tela"/>
    <m/>
    <n v="3600"/>
    <m/>
    <s v="Itens concluídos"/>
    <m/>
    <m/>
    <x v="0"/>
    <d v="2026-07-17T11:17:00"/>
    <m/>
    <d v="2026-07-20T00:00:00"/>
    <m/>
    <m/>
    <m/>
    <m/>
    <m/>
    <m/>
    <m/>
    <m/>
    <m/>
    <m/>
    <m/>
    <m/>
    <m/>
    <m/>
    <m/>
    <n v="1"/>
    <s v="FALSO"/>
    <n v="0"/>
    <s v=""/>
    <s v=""/>
    <s v=""/>
    <s v=""/>
    <s v=""/>
    <s v=""/>
    <s v=""/>
    <s v=""/>
    <s v=""/>
    <s v=""/>
  </r>
  <r>
    <x v="0"/>
    <s v="SGTB-1664"/>
    <s v="[SGTB] SP 26.3.1;[SGTB] SP 26.3.2"/>
    <s v="[Jornada Secretaria e Gestor de Unidades] Thunderbolts"/>
    <x v="0"/>
    <s v="[SGTB] PI 3/26"/>
    <m/>
    <s v="[INC0800383]Tenho um Erro/Problema com o PTC - Dynamics Athenas - Alocação e disponibilização de disciplinas"/>
    <m/>
    <m/>
    <m/>
    <s v="Itens concluídos"/>
    <m/>
    <m/>
    <x v="1"/>
    <d v="2026-07-16T16:53:00"/>
    <d v="2026-07-06T00:00:00"/>
    <d v="2026-07-16T00:00:00"/>
    <d v="2026-07-16T00:00:00"/>
    <m/>
    <m/>
    <m/>
    <m/>
    <m/>
    <m/>
    <m/>
    <m/>
    <m/>
    <m/>
    <m/>
    <m/>
    <m/>
    <m/>
    <s v=""/>
    <s v="FALSO"/>
    <n v="0"/>
    <s v=""/>
    <s v=""/>
    <s v=""/>
    <s v=""/>
    <s v=""/>
    <s v=""/>
    <s v=""/>
    <s v=""/>
    <s v=""/>
    <s v=""/>
  </r>
  <r>
    <x v="0"/>
    <s v="SGTB-1656"/>
    <s v="[SGTB] SP 26.3.3;[SGTB] SP 26.3.2"/>
    <s v="[Jornada Secretaria e Gestor de Unidades] Thunderbolts"/>
    <x v="0"/>
    <s v="[SGTB] PI 3/26"/>
    <m/>
    <s v="[INC0800506]Tenho um Erro/Problema com o Sistema - Portal Prisma - Prisma - Usuários do Prisma"/>
    <m/>
    <n v="1200"/>
    <m/>
    <s v="Itens concluídos"/>
    <m/>
    <m/>
    <x v="1"/>
    <d v="2026-07-16T14:56:00"/>
    <d v="2026-07-20T00:00:00"/>
    <d v="2026-07-17T00:00:00"/>
    <d v="2026-07-17T00:00:00"/>
    <m/>
    <m/>
    <m/>
    <m/>
    <m/>
    <m/>
    <m/>
    <m/>
    <m/>
    <m/>
    <m/>
    <m/>
    <m/>
    <m/>
    <n v="0.33333333333333331"/>
    <s v="FALSO"/>
    <n v="0"/>
    <s v=""/>
    <s v=""/>
    <s v=""/>
    <s v=""/>
    <s v=""/>
    <s v=""/>
    <s v=""/>
    <s v=""/>
    <s v=""/>
    <s v=""/>
  </r>
  <r>
    <x v="0"/>
    <s v="SGTB-1653"/>
    <s v="[SGTB] SP 26.3.3;[SGTB] SP 26.3.2"/>
    <s v="[Jornada Secretaria e Gestor de Unidades] Thunderbolts"/>
    <x v="0"/>
    <s v="[SGTB] PI 3/26"/>
    <m/>
    <s v="[INC0800411]Tenho um Erro/Problema com o Sistema - Olimpo - BD - Olimpo Banco de Dados"/>
    <m/>
    <n v="28800"/>
    <m/>
    <s v="Itens concluídos"/>
    <m/>
    <m/>
    <x v="1"/>
    <d v="2026-07-16T11:40:00"/>
    <d v="2026-07-20T00:00:00"/>
    <d v="2026-07-16T00:00:00"/>
    <d v="2026-07-27T00:00:00"/>
    <m/>
    <m/>
    <m/>
    <m/>
    <m/>
    <m/>
    <m/>
    <m/>
    <m/>
    <m/>
    <m/>
    <m/>
    <m/>
    <m/>
    <n v="8"/>
    <s v="FALSO"/>
    <n v="0"/>
    <s v=""/>
    <s v=""/>
    <s v=""/>
    <s v=""/>
    <s v=""/>
    <s v=""/>
    <s v=""/>
    <s v=""/>
    <s v=""/>
    <s v=""/>
  </r>
  <r>
    <x v="0"/>
    <s v="SGTB-1652"/>
    <s v="[SGTB] SP 26.3.1"/>
    <s v="[Jornada Secretaria e Gestor de Unidades] Thunderbolts"/>
    <x v="0"/>
    <s v="[SGTB] PI 3/26"/>
    <m/>
    <s v="[INC0799887]Tenho um Erro/Problema com o PTC - Ambiente do Aluno / AVA Sofia - Secretaria - Erro ao abrir solicitação"/>
    <m/>
    <m/>
    <m/>
    <s v="Itens concluídos"/>
    <m/>
    <m/>
    <x v="0"/>
    <d v="2026-07-16T11:10:00"/>
    <d v="2026-07-06T00:00:00"/>
    <d v="2026-07-16T00:00:00"/>
    <m/>
    <m/>
    <m/>
    <m/>
    <m/>
    <m/>
    <m/>
    <m/>
    <m/>
    <m/>
    <m/>
    <m/>
    <m/>
    <m/>
    <m/>
    <s v=""/>
    <s v="FALSO"/>
    <n v="0"/>
    <s v=""/>
    <s v=""/>
    <s v=""/>
    <s v=""/>
    <s v=""/>
    <s v=""/>
    <s v=""/>
    <s v=""/>
    <s v=""/>
    <s v=""/>
  </r>
  <r>
    <x v="0"/>
    <s v="SGTB-1651"/>
    <s v="[SGTB] SP 26.3.1;[SGTB] SP 26.3.2"/>
    <s v="[Jornada Secretaria e Gestor de Unidades] Thunderbolts"/>
    <x v="0"/>
    <s v="[SGTB] PI 3/26"/>
    <m/>
    <s v="[INC0798308]Tenho um Erro/Problema com o PTC - Backoffice Sofia - Acessos"/>
    <m/>
    <n v="25200"/>
    <m/>
    <s v="Itens concluídos"/>
    <m/>
    <m/>
    <x v="1"/>
    <d v="2026-07-16T11:09:00"/>
    <d v="2026-07-06T00:00:00"/>
    <d v="2026-07-16T00:00:00"/>
    <d v="2026-07-16T00:00:00"/>
    <m/>
    <m/>
    <m/>
    <m/>
    <m/>
    <m/>
    <m/>
    <m/>
    <m/>
    <m/>
    <m/>
    <m/>
    <m/>
    <m/>
    <n v="7"/>
    <s v="FALSO"/>
    <n v="0"/>
    <s v=""/>
    <s v=""/>
    <s v=""/>
    <s v=""/>
    <s v=""/>
    <s v=""/>
    <s v=""/>
    <s v=""/>
    <s v=""/>
    <s v=""/>
  </r>
  <r>
    <x v="0"/>
    <s v="SGTB-1650"/>
    <s v="[SGTB] SP 26.3.1;[SGTB] SP 26.3.2"/>
    <s v="[Jornada Secretaria e Gestor de Unidades] Thunderbolts"/>
    <x v="0"/>
    <s v="[SGTB] PI 3/26"/>
    <m/>
    <s v="[INC0797924]Tenho um Erro/Problema com o PTC - Backoffice Sofia - Acessos"/>
    <m/>
    <n v="100800"/>
    <m/>
    <s v="Itens concluídos"/>
    <m/>
    <m/>
    <x v="1"/>
    <d v="2026-07-16T11:09:00"/>
    <d v="2026-07-06T00:00:00"/>
    <d v="2026-07-16T00:00:00"/>
    <d v="2026-07-16T00:00:00"/>
    <m/>
    <m/>
    <m/>
    <m/>
    <m/>
    <m/>
    <m/>
    <m/>
    <m/>
    <m/>
    <m/>
    <m/>
    <m/>
    <m/>
    <n v="28"/>
    <s v="FALSO"/>
    <n v="0"/>
    <s v=""/>
    <s v=""/>
    <s v=""/>
    <s v=""/>
    <s v=""/>
    <s v=""/>
    <s v=""/>
    <s v=""/>
    <s v=""/>
    <s v=""/>
  </r>
  <r>
    <x v="0"/>
    <s v="SGTB-1649"/>
    <s v="[SGTB] SP 26.3.1;[SGTB] SP 26.3.2"/>
    <s v="[Jornada Secretaria e Gestor de Unidades] Thunderbolts"/>
    <x v="0"/>
    <s v="[SGTB] PI 3/26"/>
    <m/>
    <s v="[INC0797585]Tenho um Erro/Problema com o PTC - Ambiente do Aluno / AVA Sofia - Detalhes do curso"/>
    <m/>
    <m/>
    <m/>
    <s v="Itens concluídos"/>
    <m/>
    <m/>
    <x v="1"/>
    <d v="2026-07-16T11:09:00"/>
    <d v="2026-07-06T00:00:00"/>
    <d v="2026-07-16T00:00:00"/>
    <d v="2026-07-16T00:00:00"/>
    <m/>
    <m/>
    <m/>
    <m/>
    <m/>
    <m/>
    <m/>
    <m/>
    <m/>
    <m/>
    <m/>
    <m/>
    <m/>
    <m/>
    <s v=""/>
    <s v="FALSO"/>
    <n v="0"/>
    <s v=""/>
    <s v=""/>
    <s v=""/>
    <s v=""/>
    <s v=""/>
    <s v=""/>
    <s v=""/>
    <s v=""/>
    <s v=""/>
    <s v=""/>
  </r>
  <r>
    <x v="0"/>
    <s v="SGTB-1646"/>
    <s v="[SGTB] SP 26.3.2"/>
    <s v="[Jornada Secretaria e Gestor de Unidades] Thunderbolts"/>
    <x v="0"/>
    <s v="[SGTB] PI 3/26"/>
    <m/>
    <s v="[INC0800304]Tenho um Erro/Problema com o Sistema - Extranet Matrícula - (Extranet Matrícula) Extranet - Modulo Comercial"/>
    <m/>
    <m/>
    <m/>
    <s v="Itens concluídos"/>
    <m/>
    <m/>
    <x v="1"/>
    <d v="2026-07-15T19:48:00"/>
    <d v="2026-07-20T00:00:00"/>
    <d v="2026-07-22T00:00:00"/>
    <d v="2026-07-22T00:00:00"/>
    <m/>
    <m/>
    <m/>
    <m/>
    <m/>
    <m/>
    <m/>
    <m/>
    <m/>
    <m/>
    <m/>
    <m/>
    <m/>
    <m/>
    <s v=""/>
    <s v="FALSO"/>
    <n v="0"/>
    <s v=""/>
    <s v=""/>
    <s v=""/>
    <s v=""/>
    <s v=""/>
    <s v=""/>
    <s v=""/>
    <s v=""/>
    <s v=""/>
    <s v=""/>
  </r>
  <r>
    <x v="0"/>
    <s v="SGTB-1645"/>
    <s v="[SGTB] SP 26.3.2"/>
    <s v="[Jornada Secretaria e Gestor de Unidades] Thunderbolts"/>
    <x v="0"/>
    <s v="[SGTB] PI 3/26"/>
    <m/>
    <s v="[INC0800282]Tenho um Erro/Problema com o Sistema - Gerador de Documentos - Documento"/>
    <m/>
    <m/>
    <m/>
    <s v="Itens concluídos"/>
    <m/>
    <m/>
    <x v="1"/>
    <d v="2026-07-15T16:44:00"/>
    <m/>
    <d v="2026-07-22T00:00:00"/>
    <d v="2026-07-22T00:00:00"/>
    <m/>
    <m/>
    <m/>
    <m/>
    <m/>
    <m/>
    <m/>
    <m/>
    <m/>
    <m/>
    <m/>
    <m/>
    <m/>
    <m/>
    <s v=""/>
    <s v="FALSO"/>
    <n v="0"/>
    <s v=""/>
    <s v=""/>
    <s v=""/>
    <s v=""/>
    <s v=""/>
    <s v=""/>
    <s v=""/>
    <s v=""/>
    <s v=""/>
    <s v=""/>
  </r>
  <r>
    <x v="0"/>
    <s v="SGTB-1644"/>
    <s v="[SGTB] SP 26.3.1"/>
    <s v="[Jornada Secretaria e Gestor de Unidades] Thunderbolts"/>
    <x v="0"/>
    <s v="[SGTB] PI 3/26"/>
    <m/>
    <s v="[INC0800269]Tenho um Erro/Problema com o Sistema - Prisma - Erro na plataforma"/>
    <m/>
    <n v="600"/>
    <m/>
    <s v="Itens concluídos"/>
    <m/>
    <m/>
    <x v="0"/>
    <d v="2026-07-15T15:57:00"/>
    <d v="2026-07-06T00:00:00"/>
    <d v="2026-07-17T00:00:00"/>
    <m/>
    <m/>
    <m/>
    <m/>
    <m/>
    <m/>
    <m/>
    <m/>
    <m/>
    <m/>
    <m/>
    <m/>
    <m/>
    <m/>
    <m/>
    <n v="0.16666666666666666"/>
    <s v="FALSO"/>
    <n v="0"/>
    <s v=""/>
    <s v=""/>
    <s v=""/>
    <s v=""/>
    <s v=""/>
    <s v=""/>
    <s v=""/>
    <s v=""/>
    <s v=""/>
    <s v=""/>
  </r>
  <r>
    <x v="0"/>
    <s v="SGTB-1641"/>
    <s v="[SGTB] SP 26.3.1;[SGTB] SP 26.3.2"/>
    <s v="[Jornada Secretaria e Gestor de Unidades] Thunderbolts"/>
    <x v="0"/>
    <s v="[SGTB] PI 3/26"/>
    <m/>
    <s v="[INC0800199]Tenho um Erro/Problema com o Sistema - Prisma - Usuários do Prisma"/>
    <m/>
    <n v="3600"/>
    <m/>
    <s v="Itens concluídos"/>
    <m/>
    <m/>
    <x v="1"/>
    <d v="2026-07-15T12:25:00"/>
    <d v="2026-07-06T00:00:00"/>
    <d v="2026-07-16T00:00:00"/>
    <d v="2026-07-16T00:00:00"/>
    <m/>
    <m/>
    <m/>
    <m/>
    <m/>
    <m/>
    <m/>
    <m/>
    <m/>
    <m/>
    <m/>
    <m/>
    <m/>
    <m/>
    <n v="1"/>
    <s v="FALSO"/>
    <n v="0"/>
    <s v=""/>
    <s v=""/>
    <s v=""/>
    <s v=""/>
    <s v=""/>
    <s v=""/>
    <s v=""/>
    <s v=""/>
    <s v=""/>
    <s v=""/>
  </r>
  <r>
    <x v="0"/>
    <s v="SGTB-1637"/>
    <s v="[SGTB] SP 26.3.1;[SGTB] SP 26.3.2"/>
    <s v="[Jornada Secretaria e Gestor de Unidades] Thunderbolts"/>
    <x v="0"/>
    <s v="[SGTB] PI 3/26"/>
    <m/>
    <s v="[INC0800118]Tenho um Erro/Problema com o Sistema - Prisma - Usuários do Prisma"/>
    <m/>
    <n v="21600"/>
    <m/>
    <s v="Itens concluídos"/>
    <m/>
    <m/>
    <x v="1"/>
    <d v="2026-07-15T08:50:00"/>
    <d v="2026-07-06T00:00:00"/>
    <d v="2026-07-16T00:00:00"/>
    <d v="2026-07-16T00:00:00"/>
    <m/>
    <m/>
    <m/>
    <m/>
    <m/>
    <m/>
    <m/>
    <m/>
    <m/>
    <m/>
    <m/>
    <m/>
    <m/>
    <m/>
    <n v="6"/>
    <s v="FALSO"/>
    <n v="0"/>
    <s v=""/>
    <s v=""/>
    <s v=""/>
    <s v=""/>
    <s v=""/>
    <s v=""/>
    <s v=""/>
    <s v=""/>
    <s v=""/>
    <s v=""/>
  </r>
  <r>
    <x v="0"/>
    <s v="SGTB-1636"/>
    <s v="[SGTB] SP 26.3.2"/>
    <s v="[Jornada Secretaria e Gestor de Unidades] Thunderbolts"/>
    <x v="0"/>
    <s v="[SGTB] PI 3/26"/>
    <m/>
    <s v="[INC0799767]Tenho um Erro/Problema com o Sistema - Extranet - Enturmacao"/>
    <m/>
    <m/>
    <m/>
    <s v="Itens concluídos"/>
    <m/>
    <m/>
    <x v="1"/>
    <d v="2026-07-14T18:39:00"/>
    <m/>
    <d v="2026-07-22T00:00:00"/>
    <m/>
    <m/>
    <m/>
    <m/>
    <m/>
    <m/>
    <m/>
    <m/>
    <m/>
    <m/>
    <m/>
    <m/>
    <m/>
    <m/>
    <m/>
    <s v=""/>
    <s v="FALSO"/>
    <n v="0"/>
    <s v=""/>
    <s v=""/>
    <s v=""/>
    <s v=""/>
    <s v=""/>
    <s v=""/>
    <s v=""/>
    <s v=""/>
    <s v=""/>
    <s v=""/>
  </r>
  <r>
    <x v="0"/>
    <s v="SGTB-1633"/>
    <s v="[SGTB] SP 26.3.1"/>
    <s v="[Jornada Secretaria e Gestor de Unidades] Thunderbolts"/>
    <x v="0"/>
    <s v="[SGTB] PI 3/26"/>
    <m/>
    <s v="[INC0799994]Tenho um Erro/Problema com o Sistema - Prisma - Erro na plataforma"/>
    <m/>
    <n v="1200"/>
    <m/>
    <s v="Itens concluídos"/>
    <m/>
    <m/>
    <x v="0"/>
    <d v="2026-07-14T15:41:00"/>
    <d v="2026-07-06T00:00:00"/>
    <d v="2026-07-15T00:00:00"/>
    <m/>
    <m/>
    <m/>
    <m/>
    <m/>
    <m/>
    <m/>
    <m/>
    <m/>
    <m/>
    <m/>
    <m/>
    <m/>
    <m/>
    <m/>
    <n v="0.33333333333333331"/>
    <s v="FALSO"/>
    <n v="0"/>
    <s v=""/>
    <s v=""/>
    <s v=""/>
    <s v=""/>
    <s v=""/>
    <s v=""/>
    <s v=""/>
    <s v=""/>
    <s v=""/>
    <s v=""/>
  </r>
  <r>
    <x v="0"/>
    <s v="SGTB-1632"/>
    <s v="[SGTB] SP 26.3.1;[SGTB] SP 26.3.2"/>
    <s v="[Jornada Secretaria e Gestor de Unidades] Thunderbolts"/>
    <x v="0"/>
    <s v="[SGTB] PI 3/26"/>
    <m/>
    <s v="[INC0799985]Tenho um Erro/Problema com o Sistema - Extranet - (Extranet) Atendimento"/>
    <m/>
    <n v="3600"/>
    <m/>
    <s v="Itens concluídos"/>
    <m/>
    <m/>
    <x v="1"/>
    <d v="2026-07-14T15:34:00"/>
    <d v="2026-07-06T00:00:00"/>
    <d v="2026-07-16T00:00:00"/>
    <d v="2026-07-16T00:00:00"/>
    <m/>
    <m/>
    <m/>
    <m/>
    <m/>
    <m/>
    <m/>
    <m/>
    <m/>
    <m/>
    <m/>
    <m/>
    <m/>
    <m/>
    <n v="1"/>
    <s v="FALSO"/>
    <n v="0"/>
    <s v=""/>
    <s v=""/>
    <s v=""/>
    <s v=""/>
    <s v=""/>
    <s v=""/>
    <s v=""/>
    <s v=""/>
    <s v=""/>
    <s v=""/>
  </r>
  <r>
    <x v="0"/>
    <s v="SGTB-1627"/>
    <s v="[SGTB] SP 26.3.1"/>
    <s v="[Jornada Secretaria e Gestor de Unidades] Thunderbolts"/>
    <x v="0"/>
    <s v="[SGTB] PI 3/26"/>
    <m/>
    <s v="[INC0799932]Tenho um Erro/Problema com o Sistema - Portal Prisma - Prisma - Unidades dos Polos"/>
    <m/>
    <n v="1200"/>
    <m/>
    <s v="Itens concluídos"/>
    <m/>
    <m/>
    <x v="0"/>
    <d v="2026-07-14T11:55:00"/>
    <d v="2026-07-06T00:00:00"/>
    <d v="2026-07-14T00:00:00"/>
    <m/>
    <m/>
    <m/>
    <m/>
    <m/>
    <m/>
    <m/>
    <m/>
    <m/>
    <m/>
    <m/>
    <m/>
    <m/>
    <m/>
    <m/>
    <n v="0.33333333333333331"/>
    <s v="FALSO"/>
    <n v="0"/>
    <s v=""/>
    <s v=""/>
    <s v=""/>
    <s v=""/>
    <s v=""/>
    <s v=""/>
    <s v=""/>
    <s v=""/>
    <s v=""/>
    <s v=""/>
  </r>
  <r>
    <x v="0"/>
    <s v="SGTB-1626"/>
    <s v="[SGTB] SP 26.3.1;[SGTB] SP 26.3.2"/>
    <s v="[Jornada Secretaria e Gestor de Unidades] Thunderbolts"/>
    <x v="0"/>
    <s v="[SGTB] PI 3/26"/>
    <m/>
    <s v="[INC0799919]Tenho um Erro/Problema com o Sistema - Ajuste de Horário - Ajuste de Horário"/>
    <m/>
    <n v="50400"/>
    <m/>
    <s v="Itens concluídos"/>
    <m/>
    <m/>
    <x v="1"/>
    <d v="2026-07-14T11:15:00"/>
    <d v="2026-07-06T00:00:00"/>
    <d v="2026-07-14T00:00:00"/>
    <d v="2026-07-16T00:00:00"/>
    <m/>
    <m/>
    <m/>
    <m/>
    <m/>
    <m/>
    <m/>
    <m/>
    <m/>
    <m/>
    <m/>
    <m/>
    <m/>
    <m/>
    <n v="14"/>
    <s v="FALSO"/>
    <n v="0"/>
    <s v=""/>
    <s v=""/>
    <s v=""/>
    <s v=""/>
    <s v=""/>
    <s v=""/>
    <s v=""/>
    <s v=""/>
    <s v=""/>
    <s v=""/>
  </r>
  <r>
    <x v="1"/>
    <s v="SGTB-1625"/>
    <s v="[SGTB] SP 26.3.2"/>
    <s v="[Jornada Secretaria e Gestor de Unidades] Thunderbolts"/>
    <x v="0"/>
    <s v="[SGTB] PI 3/26"/>
    <m/>
    <s v="[RITM0722502]Solicitar Serviço ao Sistema - Prisma - Usuários do Prisma"/>
    <m/>
    <n v="25200"/>
    <m/>
    <s v="Itens concluídos"/>
    <m/>
    <m/>
    <x v="1"/>
    <d v="2026-07-14T10:26:00"/>
    <d v="2026-07-20T00:00:00"/>
    <d v="2026-07-21T00:00:00"/>
    <d v="2026-07-21T00:00:00"/>
    <m/>
    <m/>
    <m/>
    <m/>
    <m/>
    <m/>
    <m/>
    <m/>
    <m/>
    <m/>
    <m/>
    <m/>
    <m/>
    <m/>
    <n v="7"/>
    <s v="FALSO"/>
    <n v="0"/>
    <s v=""/>
    <s v=""/>
    <s v=""/>
    <s v=""/>
    <s v=""/>
    <s v=""/>
    <s v=""/>
    <s v=""/>
    <s v=""/>
    <s v=""/>
  </r>
  <r>
    <x v="0"/>
    <s v="SGTB-1623"/>
    <s v="[SGTB] SP 26.3.1;[SGTB] SP 26.3.2"/>
    <s v="[Jornada Secretaria e Gestor de Unidades] Thunderbolts"/>
    <x v="0"/>
    <s v="[SGTB] PI 3/26"/>
    <m/>
    <s v="[INC0794868]Tenho um Erro/Problema com o Sistema - EAD legados - EAD legados"/>
    <m/>
    <n v="1200"/>
    <m/>
    <s v="Itens concluídos"/>
    <m/>
    <m/>
    <x v="1"/>
    <d v="2026-07-13T23:19:00"/>
    <d v="2026-07-06T00:00:00"/>
    <d v="2026-07-14T00:00:00"/>
    <d v="2026-07-14T00:00:00"/>
    <m/>
    <m/>
    <m/>
    <m/>
    <m/>
    <m/>
    <m/>
    <m/>
    <m/>
    <m/>
    <m/>
    <m/>
    <m/>
    <m/>
    <n v="0.33333333333333331"/>
    <s v="FALSO"/>
    <n v="0"/>
    <s v=""/>
    <s v=""/>
    <s v=""/>
    <s v=""/>
    <s v=""/>
    <s v=""/>
    <s v=""/>
    <s v=""/>
    <s v=""/>
    <s v=""/>
  </r>
  <r>
    <x v="0"/>
    <s v="SGTB-1622"/>
    <s v="[SGTB] SP 26.3.1"/>
    <s v="[Jornada Secretaria e Gestor de Unidades] Thunderbolts"/>
    <x v="0"/>
    <s v="[SGTB] PI 3/26"/>
    <m/>
    <s v="[INC0799806]Tenho um Erro/Problema com o Sistema - Olimpo - Matrícula"/>
    <m/>
    <m/>
    <m/>
    <s v="Itens concluídos"/>
    <m/>
    <m/>
    <x v="0"/>
    <d v="2026-07-13T22:52:00"/>
    <d v="2026-07-06T00:00:00"/>
    <d v="2026-07-14T00:00:00"/>
    <m/>
    <m/>
    <m/>
    <m/>
    <m/>
    <m/>
    <m/>
    <m/>
    <m/>
    <m/>
    <m/>
    <m/>
    <m/>
    <m/>
    <m/>
    <s v=""/>
    <s v="FALSO"/>
    <n v="0"/>
    <s v=""/>
    <s v=""/>
    <s v=""/>
    <s v=""/>
    <s v=""/>
    <s v=""/>
    <s v=""/>
    <s v=""/>
    <s v=""/>
    <s v=""/>
  </r>
  <r>
    <x v="0"/>
    <s v="SGTB-1621"/>
    <s v="[SGTB] SP 26.3.1"/>
    <s v="[Jornada Secretaria e Gestor de Unidades] Thunderbolts"/>
    <x v="0"/>
    <s v="[SGTB] PI 3/26"/>
    <m/>
    <s v="[INC0799659]Tenho um Erro/Problema com o Sistema - Olimpo - (Olimpo) Contrato"/>
    <m/>
    <m/>
    <m/>
    <s v="Itens concluídos"/>
    <m/>
    <m/>
    <x v="0"/>
    <d v="2026-07-13T22:51:00"/>
    <d v="2026-07-06T00:00:00"/>
    <d v="2026-07-14T00:00:00"/>
    <m/>
    <m/>
    <m/>
    <m/>
    <m/>
    <m/>
    <m/>
    <m/>
    <m/>
    <m/>
    <m/>
    <m/>
    <m/>
    <m/>
    <m/>
    <s v=""/>
    <s v="FALSO"/>
    <n v="0"/>
    <s v=""/>
    <s v=""/>
    <s v=""/>
    <s v=""/>
    <s v=""/>
    <s v=""/>
    <s v=""/>
    <s v=""/>
    <s v=""/>
    <s v=""/>
  </r>
  <r>
    <x v="1"/>
    <s v="SGTB-1616"/>
    <s v="[SGTB] SP 26.3.1;[SGTB] SP 26.3.2"/>
    <s v="[Jornada Secretaria e Gestor de Unidades] Thunderbolts"/>
    <x v="0"/>
    <s v="[SGTB] PI 3/26"/>
    <m/>
    <s v="[RITM0722333]Solicitar Serviço ao Sistema - Ajuste de Horário - Ajuste de Horário"/>
    <m/>
    <n v="14400"/>
    <m/>
    <s v="Itens concluídos"/>
    <m/>
    <m/>
    <x v="1"/>
    <d v="2026-07-13T18:04:00"/>
    <d v="2026-07-06T00:00:00"/>
    <d v="2026-07-14T00:00:00"/>
    <d v="2026-07-14T00:00:00"/>
    <m/>
    <m/>
    <m/>
    <m/>
    <m/>
    <m/>
    <m/>
    <m/>
    <m/>
    <m/>
    <m/>
    <m/>
    <m/>
    <m/>
    <n v="4"/>
    <s v="FALSO"/>
    <n v="0"/>
    <s v=""/>
    <s v=""/>
    <s v=""/>
    <s v=""/>
    <s v=""/>
    <s v=""/>
    <s v=""/>
    <s v=""/>
    <s v=""/>
    <s v=""/>
  </r>
  <r>
    <x v="0"/>
    <s v="SGTB-1615"/>
    <s v="[SGTB] SP 26.3.1"/>
    <s v="[Jornada Secretaria e Gestor de Unidades] Thunderbolts"/>
    <x v="0"/>
    <s v="[SGTB] PI 3/26"/>
    <m/>
    <s v="[INC0796327]Tenho um Erro/Problema com o Sistema - Integrador - Integrador"/>
    <m/>
    <m/>
    <m/>
    <s v="Itens concluídos"/>
    <m/>
    <m/>
    <x v="0"/>
    <d v="2026-07-13T16:27:00"/>
    <d v="2026-07-06T00:00:00"/>
    <d v="2026-07-17T00:00:00"/>
    <m/>
    <m/>
    <m/>
    <m/>
    <m/>
    <m/>
    <m/>
    <m/>
    <m/>
    <m/>
    <m/>
    <m/>
    <m/>
    <m/>
    <m/>
    <s v=""/>
    <s v="FALSO"/>
    <n v="0"/>
    <s v=""/>
    <s v=""/>
    <s v=""/>
    <s v=""/>
    <s v=""/>
    <s v=""/>
    <s v=""/>
    <s v=""/>
    <s v=""/>
    <s v=""/>
  </r>
  <r>
    <x v="1"/>
    <s v="SGTB-1613"/>
    <s v="[SGTB] SP 26.3.5"/>
    <s v="[Jornada Secretaria e Gestor de Unidades] Thunderbolts"/>
    <x v="0"/>
    <s v="[SGTB] PI 3/26"/>
    <m/>
    <s v="[RITM0722214]Solicitar Serviço ao Sistema - Portal do Professor - Portal do Professor"/>
    <m/>
    <m/>
    <m/>
    <s v="Itens concluídos"/>
    <m/>
    <m/>
    <x v="0"/>
    <d v="2026-07-13T14:52:00"/>
    <d v="2026-08-31T00:00:00"/>
    <d v="2026-09-10T00:00:00"/>
    <m/>
    <m/>
    <m/>
    <m/>
    <m/>
    <m/>
    <m/>
    <m/>
    <m/>
    <m/>
    <m/>
    <m/>
    <m/>
    <m/>
    <m/>
    <s v=""/>
    <s v="FALSO"/>
    <n v="0"/>
    <s v=""/>
    <s v=""/>
    <s v=""/>
    <s v=""/>
    <s v=""/>
    <s v=""/>
    <s v=""/>
    <s v=""/>
    <s v=""/>
    <s v=""/>
  </r>
  <r>
    <x v="0"/>
    <s v="SGTB-1611"/>
    <s v="[SGTB] SP 26.3.1"/>
    <s v="[Jornada Secretaria e Gestor de Unidades] Thunderbolts"/>
    <x v="0"/>
    <s v="[SGTB] PI 3/26"/>
    <m/>
    <s v="[INC0799686]Tenho um Erro/Problema com o Sistema - Portal Prisma - Prisma - Usuários do Prisma"/>
    <m/>
    <n v="1200"/>
    <m/>
    <s v="Itens concluídos"/>
    <m/>
    <m/>
    <x v="0"/>
    <d v="2026-07-13T14:06:00"/>
    <d v="2026-07-06T00:00:00"/>
    <d v="2026-07-14T00:00:00"/>
    <m/>
    <m/>
    <m/>
    <m/>
    <m/>
    <m/>
    <m/>
    <m/>
    <m/>
    <m/>
    <m/>
    <m/>
    <m/>
    <m/>
    <m/>
    <n v="0.33333333333333331"/>
    <s v="FALSO"/>
    <n v="0"/>
    <s v=""/>
    <s v=""/>
    <s v=""/>
    <s v=""/>
    <s v=""/>
    <s v=""/>
    <s v=""/>
    <s v=""/>
    <s v=""/>
    <s v=""/>
  </r>
  <r>
    <x v="0"/>
    <s v="SGTB-1610"/>
    <s v="[SGTB] SP 26.3.1;[SGTB] SP 26.3.2"/>
    <s v="[Jornada Secretaria e Gestor de Unidades] Thunderbolts"/>
    <x v="0"/>
    <s v="[SGTB] PI 3/26"/>
    <m/>
    <s v="[INC0786347]Tenho um Erro/Problema com o Sistema - EAD legados - EAD legados"/>
    <m/>
    <m/>
    <m/>
    <s v="Itens concluídos"/>
    <m/>
    <m/>
    <x v="1"/>
    <d v="2026-07-13T14:06:00"/>
    <d v="2026-07-06T00:00:00"/>
    <d v="2026-07-16T00:00:00"/>
    <d v="2026-07-16T00:00:00"/>
    <m/>
    <m/>
    <m/>
    <m/>
    <m/>
    <m/>
    <m/>
    <m/>
    <m/>
    <m/>
    <m/>
    <m/>
    <m/>
    <m/>
    <s v=""/>
    <s v="FALSO"/>
    <n v="0"/>
    <s v=""/>
    <s v=""/>
    <s v=""/>
    <s v=""/>
    <s v=""/>
    <s v=""/>
    <s v=""/>
    <s v=""/>
    <s v=""/>
    <s v=""/>
  </r>
  <r>
    <x v="0"/>
    <s v="SGTB-1609"/>
    <s v="[SGTB] SP 26.3.1"/>
    <s v="[Jornada Secretaria e Gestor de Unidades] Thunderbolts"/>
    <x v="0"/>
    <s v="[SGTB] PI 3/26"/>
    <m/>
    <s v="[INC0799679]Tenho um Erro/Problema com o Sistema - Prisma - Usuários do Prisma"/>
    <m/>
    <n v="1200"/>
    <m/>
    <s v="Itens concluídos"/>
    <m/>
    <m/>
    <x v="0"/>
    <d v="2026-07-13T13:55:00"/>
    <d v="2026-07-06T00:00:00"/>
    <d v="2026-07-14T00:00:00"/>
    <m/>
    <m/>
    <m/>
    <m/>
    <m/>
    <m/>
    <m/>
    <m/>
    <m/>
    <m/>
    <m/>
    <m/>
    <m/>
    <m/>
    <m/>
    <n v="0.33333333333333331"/>
    <s v="FALSO"/>
    <n v="0"/>
    <s v=""/>
    <s v=""/>
    <s v=""/>
    <s v=""/>
    <s v=""/>
    <s v=""/>
    <s v=""/>
    <s v=""/>
    <s v=""/>
    <s v=""/>
  </r>
  <r>
    <x v="0"/>
    <s v="SGTB-1607"/>
    <s v="[SGTB] SP 26.3.1"/>
    <s v="[Jornada Secretaria e Gestor de Unidades] Thunderbolts"/>
    <x v="0"/>
    <s v="[SGTB] PI 3/26"/>
    <m/>
    <s v="[INC0799598]Tenho um Erro/Problema com o Sistema - Prisma - Erro na plataforma"/>
    <m/>
    <n v="1800"/>
    <m/>
    <s v="Itens concluídos"/>
    <m/>
    <m/>
    <x v="0"/>
    <d v="2026-07-13T10:51:00"/>
    <d v="2026-07-06T00:00:00"/>
    <d v="2026-07-14T00:00:00"/>
    <m/>
    <m/>
    <m/>
    <m/>
    <m/>
    <m/>
    <m/>
    <m/>
    <m/>
    <m/>
    <m/>
    <m/>
    <m/>
    <m/>
    <m/>
    <n v="0.5"/>
    <s v="FALSO"/>
    <n v="0"/>
    <s v=""/>
    <s v=""/>
    <s v=""/>
    <s v=""/>
    <s v=""/>
    <s v=""/>
    <s v=""/>
    <s v=""/>
    <s v=""/>
    <s v=""/>
  </r>
  <r>
    <x v="1"/>
    <s v="SGTB-1606"/>
    <s v="[SGTB] SP 26.3.1;[SGTB] SP 26.3.2"/>
    <s v="[Jornada Secretaria e Gestor de Unidades] Thunderbolts"/>
    <x v="0"/>
    <s v="[SGTB] PI 3/26"/>
    <m/>
    <s v="[RITM0721997]Solicitar Serviço ao Sistema - Prisma - Usuários do Prisma"/>
    <m/>
    <n v="25200"/>
    <m/>
    <s v="Itens concluídos"/>
    <m/>
    <m/>
    <x v="1"/>
    <d v="2026-07-13T10:25:00"/>
    <d v="2026-07-06T00:00:00"/>
    <d v="2026-07-15T00:00:00"/>
    <d v="2026-07-15T00:00:00"/>
    <m/>
    <m/>
    <m/>
    <m/>
    <m/>
    <m/>
    <m/>
    <m/>
    <m/>
    <m/>
    <m/>
    <m/>
    <m/>
    <m/>
    <n v="7"/>
    <s v="FALSO"/>
    <n v="0"/>
    <s v=""/>
    <s v=""/>
    <s v=""/>
    <s v=""/>
    <s v=""/>
    <s v=""/>
    <s v=""/>
    <s v=""/>
    <s v=""/>
    <s v=""/>
  </r>
  <r>
    <x v="0"/>
    <s v="SGTB-1600"/>
    <s v="[SGTB] SP 26.3.1;[SGTB] SP 26.3.2"/>
    <s v="[Jornada Secretaria e Gestor de Unidades] Thunderbolts"/>
    <x v="0"/>
    <s v="[SGTB] PI 3/26"/>
    <m/>
    <s v="[INC0796872]Tenho um Erro/Problema com o Sistema - Extranet - Enturmacao"/>
    <m/>
    <n v="21600"/>
    <m/>
    <s v="Itens concluídos"/>
    <m/>
    <m/>
    <x v="1"/>
    <d v="2026-07-10T15:02:00"/>
    <d v="2026-07-06T00:00:00"/>
    <d v="2026-07-13T00:00:00"/>
    <d v="2026-07-15T00:00:00"/>
    <m/>
    <m/>
    <m/>
    <m/>
    <m/>
    <m/>
    <m/>
    <m/>
    <m/>
    <m/>
    <m/>
    <m/>
    <m/>
    <m/>
    <n v="6"/>
    <s v="FALSO"/>
    <n v="0"/>
    <s v=""/>
    <s v=""/>
    <s v=""/>
    <s v=""/>
    <s v=""/>
    <s v=""/>
    <s v=""/>
    <s v=""/>
    <s v=""/>
    <s v=""/>
  </r>
  <r>
    <x v="0"/>
    <s v="SGTB-1598"/>
    <s v="[SGTB] SP 26.3.1;[SGTB] SP 26.3.2"/>
    <s v="[Jornada Secretaria e Gestor de Unidades] Thunderbolts"/>
    <x v="0"/>
    <s v="[SGTB] PI 3/26"/>
    <m/>
    <s v="[INC0798354]Tenho um Erro/Problema com o Sistema - Portal Prisma - Prisma - Usuários do Prisma"/>
    <m/>
    <n v="1800"/>
    <m/>
    <s v="Itens concluídos"/>
    <m/>
    <m/>
    <x v="1"/>
    <d v="2026-07-10T12:00:00"/>
    <d v="2026-07-06T00:00:00"/>
    <d v="2026-07-13T00:00:00"/>
    <d v="2026-07-13T00:00:00"/>
    <m/>
    <m/>
    <m/>
    <m/>
    <m/>
    <m/>
    <m/>
    <m/>
    <m/>
    <m/>
    <m/>
    <m/>
    <m/>
    <m/>
    <n v="0.5"/>
    <s v="FALSO"/>
    <n v="0"/>
    <s v=""/>
    <s v=""/>
    <s v=""/>
    <s v=""/>
    <s v=""/>
    <s v=""/>
    <s v=""/>
    <s v=""/>
    <s v=""/>
    <s v=""/>
  </r>
  <r>
    <x v="0"/>
    <s v="SGTB-1593"/>
    <s v="[SGTB] SP 26.3.1"/>
    <s v="[Jornada Secretaria e Gestor de Unidades] Thunderbolts"/>
    <x v="0"/>
    <s v="[SGTB] PI 3/26"/>
    <m/>
    <s v="[INC0797996]Tenho um Erro/Problema com o Sistema - Portal Prisma - Prisma - Usuários do Prisma"/>
    <m/>
    <n v="600"/>
    <m/>
    <s v="Itens concluídos"/>
    <m/>
    <m/>
    <x v="0"/>
    <d v="2026-07-09T16:26:00"/>
    <d v="2026-07-06T00:00:00"/>
    <d v="2026-07-13T00:00:00"/>
    <m/>
    <m/>
    <m/>
    <m/>
    <m/>
    <m/>
    <m/>
    <m/>
    <m/>
    <m/>
    <m/>
    <m/>
    <m/>
    <m/>
    <m/>
    <n v="0.16666666666666666"/>
    <s v="FALSO"/>
    <n v="0"/>
    <s v=""/>
    <s v=""/>
    <s v=""/>
    <s v=""/>
    <s v=""/>
    <s v=""/>
    <s v=""/>
    <s v=""/>
    <s v=""/>
    <s v=""/>
  </r>
  <r>
    <x v="0"/>
    <s v="SGTB-1592"/>
    <s v="[SGTB] SP 26.3.1"/>
    <s v="[Jornada Secretaria e Gestor de Unidades] Thunderbolts"/>
    <x v="0"/>
    <s v="[SGTB] PI 3/26"/>
    <m/>
    <s v="[INC0797995]Tenho um Erro/Problema com o Sistema - Portal Prisma - Prisma - Usuários do Prisma"/>
    <m/>
    <n v="1800"/>
    <m/>
    <s v="Itens concluídos"/>
    <m/>
    <m/>
    <x v="1"/>
    <d v="2026-07-09T16:24:00"/>
    <d v="2026-07-06T00:00:00"/>
    <d v="2026-07-10T00:00:00"/>
    <d v="2026-07-10T00:00:00"/>
    <m/>
    <m/>
    <m/>
    <m/>
    <m/>
    <m/>
    <m/>
    <m/>
    <m/>
    <m/>
    <m/>
    <m/>
    <m/>
    <m/>
    <n v="0.5"/>
    <s v="FALSO"/>
    <n v="0"/>
    <s v=""/>
    <s v=""/>
    <s v=""/>
    <s v=""/>
    <s v=""/>
    <s v=""/>
    <s v=""/>
    <s v=""/>
    <s v=""/>
    <s v=""/>
  </r>
  <r>
    <x v="0"/>
    <s v="SGTB-1591"/>
    <s v="[SGTB] SP 26.3.1"/>
    <s v="[Jornada Secretaria e Gestor de Unidades] Thunderbolts"/>
    <x v="0"/>
    <s v="[SGTB] PI 3/26"/>
    <m/>
    <s v="[INC0797993]Tenho um Erro/Problema com o Sistema - Portal Prisma - Prisma - Usuários do Prisma"/>
    <m/>
    <n v="600"/>
    <m/>
    <s v="Itens concluídos"/>
    <m/>
    <m/>
    <x v="1"/>
    <d v="2026-07-09T16:15:00"/>
    <d v="2026-07-06T00:00:00"/>
    <d v="2026-07-10T00:00:00"/>
    <d v="2026-07-10T00:00:00"/>
    <m/>
    <m/>
    <m/>
    <m/>
    <m/>
    <m/>
    <m/>
    <m/>
    <m/>
    <m/>
    <m/>
    <m/>
    <m/>
    <m/>
    <n v="0.16666666666666666"/>
    <s v="FALSO"/>
    <n v="0"/>
    <s v=""/>
    <s v=""/>
    <s v=""/>
    <s v=""/>
    <s v=""/>
    <s v=""/>
    <s v=""/>
    <s v=""/>
    <s v=""/>
    <s v=""/>
  </r>
  <r>
    <x v="0"/>
    <s v="SGTB-1577"/>
    <s v="[SGTB] SP 26.3.2"/>
    <s v="[Jornada Secretaria e Gestor de Unidades] Thunderbolts"/>
    <x v="0"/>
    <s v="[SGTB] PI 3/26"/>
    <m/>
    <s v="[INC0797865]Tenho um Erro/Problema com o Sistema - Portal Prisma - Prisma - Usuários do Prisma"/>
    <m/>
    <n v="600"/>
    <m/>
    <s v="Itens concluídos"/>
    <m/>
    <m/>
    <x v="1"/>
    <d v="2026-07-09T10:51:00"/>
    <m/>
    <d v="2026-07-10T00:00:00"/>
    <d v="2026-07-17T00:00:00"/>
    <m/>
    <m/>
    <m/>
    <m/>
    <m/>
    <m/>
    <m/>
    <m/>
    <m/>
    <m/>
    <m/>
    <m/>
    <m/>
    <m/>
    <n v="0.16666666666666666"/>
    <s v="FALSO"/>
    <n v="0"/>
    <s v=""/>
    <s v=""/>
    <s v=""/>
    <s v=""/>
    <s v=""/>
    <s v=""/>
    <s v=""/>
    <s v=""/>
    <s v=""/>
    <s v=""/>
  </r>
  <r>
    <x v="0"/>
    <s v="SGTB-1566"/>
    <s v="[SGTB] SP 26.3.1"/>
    <s v="[Jornada Secretaria e Gestor de Unidades] Thunderbolts"/>
    <x v="0"/>
    <s v="[SGTB] PI 3/26"/>
    <m/>
    <s v="[INC0785244]Tenho um Erro/Problema com o Sistema Colaborar - Colaborar - Solicitação de Documentos"/>
    <m/>
    <n v="600"/>
    <m/>
    <s v="Itens concluídos"/>
    <m/>
    <m/>
    <x v="0"/>
    <d v="2026-07-08T21:47:00"/>
    <d v="2026-07-06T00:00:00"/>
    <d v="2026-07-09T00:00:00"/>
    <m/>
    <m/>
    <m/>
    <m/>
    <m/>
    <m/>
    <m/>
    <m/>
    <m/>
    <m/>
    <m/>
    <m/>
    <m/>
    <m/>
    <m/>
    <n v="0.16666666666666666"/>
    <s v="FALSO"/>
    <n v="0"/>
    <s v=""/>
    <s v=""/>
    <s v=""/>
    <s v=""/>
    <s v=""/>
    <s v=""/>
    <s v=""/>
    <s v=""/>
    <s v=""/>
    <s v=""/>
  </r>
  <r>
    <x v="1"/>
    <s v="SGTB-1565"/>
    <s v="[SGTB] SP 26.3.1"/>
    <s v="[Jornada Secretaria e Gestor de Unidades] Thunderbolts"/>
    <x v="0"/>
    <s v="[SGTB] PI 3/26"/>
    <m/>
    <s v="[RITM0721058]Solicitar Serviço ao Sistema - Olimpo - Matrícula"/>
    <m/>
    <n v="28800"/>
    <m/>
    <s v="Itens concluídos"/>
    <m/>
    <m/>
    <x v="1"/>
    <d v="2026-07-08T21:38:00"/>
    <d v="2026-07-06T00:00:00"/>
    <d v="2026-07-09T00:00:00"/>
    <d v="2026-07-10T00:00:00"/>
    <m/>
    <m/>
    <m/>
    <m/>
    <m/>
    <m/>
    <m/>
    <m/>
    <m/>
    <m/>
    <m/>
    <m/>
    <m/>
    <m/>
    <n v="8"/>
    <s v="FALSO"/>
    <n v="0"/>
    <s v=""/>
    <s v=""/>
    <s v=""/>
    <s v=""/>
    <s v=""/>
    <s v=""/>
    <s v=""/>
    <s v=""/>
    <s v=""/>
    <s v=""/>
  </r>
  <r>
    <x v="0"/>
    <s v="SGTB-1564"/>
    <s v="[SGTB] SP 26.3.1"/>
    <s v="[Jornada Secretaria e Gestor de Unidades] Thunderbolts"/>
    <x v="0"/>
    <s v="[SGTB] PI 3/26"/>
    <m/>
    <s v="[INC0796033]Tenho um Erro/Problema com o Sistema - PAD: Portal de Atendimento - Problema no atendimento do chamado"/>
    <m/>
    <n v="600"/>
    <m/>
    <s v="Itens concluídos"/>
    <m/>
    <m/>
    <x v="0"/>
    <d v="2026-07-08T21:38:00"/>
    <d v="2026-07-06T00:00:00"/>
    <d v="2026-07-09T00:00:00"/>
    <m/>
    <m/>
    <m/>
    <m/>
    <m/>
    <m/>
    <m/>
    <m/>
    <m/>
    <m/>
    <m/>
    <m/>
    <m/>
    <m/>
    <m/>
    <n v="0.16666666666666666"/>
    <s v="FALSO"/>
    <n v="0"/>
    <s v=""/>
    <s v=""/>
    <s v=""/>
    <s v=""/>
    <s v=""/>
    <s v=""/>
    <s v=""/>
    <s v=""/>
    <s v=""/>
    <s v=""/>
  </r>
  <r>
    <x v="0"/>
    <s v="SGTB-1563"/>
    <s v="[SGTB] SP 26.3.1"/>
    <s v="[Jornada Secretaria e Gestor de Unidades] Thunderbolts"/>
    <x v="0"/>
    <s v="[SGTB] PI 3/26"/>
    <m/>
    <s v="[INC0796291]Tenho um Erro/Problema com o Sistema - Gerador de Documentos - Contrato"/>
    <m/>
    <n v="600"/>
    <m/>
    <s v="Itens concluídos"/>
    <m/>
    <m/>
    <x v="0"/>
    <d v="2026-07-08T21:28:00"/>
    <d v="2026-07-06T00:00:00"/>
    <d v="2026-07-09T00:00:00"/>
    <m/>
    <m/>
    <m/>
    <m/>
    <m/>
    <m/>
    <m/>
    <m/>
    <m/>
    <m/>
    <m/>
    <m/>
    <m/>
    <m/>
    <m/>
    <n v="0.16666666666666666"/>
    <s v="FALSO"/>
    <n v="0"/>
    <s v=""/>
    <s v=""/>
    <s v=""/>
    <s v=""/>
    <s v=""/>
    <s v=""/>
    <s v=""/>
    <s v=""/>
    <s v=""/>
    <s v=""/>
  </r>
  <r>
    <x v="0"/>
    <s v="SGTB-1562"/>
    <s v="[SGTB] SP 26.3.1"/>
    <s v="[Jornada Secretaria e Gestor de Unidades] Thunderbolts"/>
    <x v="0"/>
    <s v="[SGTB] PI 3/26"/>
    <m/>
    <s v="[INC0796679]Tenho um Erro/Problema com o Sistema - AVA 3.0 - Consulta gabarito detalhado prova por aluno"/>
    <m/>
    <n v="300"/>
    <m/>
    <s v="Itens concluídos"/>
    <m/>
    <m/>
    <x v="0"/>
    <d v="2026-07-08T21:18:00"/>
    <d v="2026-07-06T00:00:00"/>
    <d v="2026-07-09T00:00:00"/>
    <m/>
    <m/>
    <m/>
    <m/>
    <m/>
    <m/>
    <m/>
    <m/>
    <m/>
    <m/>
    <m/>
    <m/>
    <m/>
    <m/>
    <m/>
    <n v="8.3333333333333329E-2"/>
    <s v="FALSO"/>
    <n v="0"/>
    <s v=""/>
    <s v=""/>
    <s v=""/>
    <s v=""/>
    <s v=""/>
    <s v=""/>
    <s v=""/>
    <s v=""/>
    <s v=""/>
    <s v=""/>
  </r>
  <r>
    <x v="0"/>
    <s v="SGTB-1561"/>
    <s v="[SGTB] SP 26.3.1"/>
    <s v="[Jornada Secretaria e Gestor de Unidades] Thunderbolts"/>
    <x v="0"/>
    <s v="[SGTB] PI 3/26"/>
    <m/>
    <s v="[INC0797421]Tenho um Erro/Problema com o Sistema Colaborar - Ingresso"/>
    <m/>
    <n v="300"/>
    <m/>
    <s v="Itens concluídos"/>
    <m/>
    <m/>
    <x v="0"/>
    <d v="2026-07-08T20:45:00"/>
    <d v="2026-07-06T00:00:00"/>
    <d v="2026-07-09T00:00:00"/>
    <m/>
    <m/>
    <m/>
    <m/>
    <m/>
    <m/>
    <m/>
    <m/>
    <m/>
    <m/>
    <m/>
    <m/>
    <m/>
    <m/>
    <m/>
    <n v="8.3333333333333329E-2"/>
    <s v="FALSO"/>
    <n v="0"/>
    <s v=""/>
    <s v=""/>
    <s v=""/>
    <s v=""/>
    <s v=""/>
    <s v=""/>
    <s v=""/>
    <s v=""/>
    <s v=""/>
    <s v=""/>
  </r>
  <r>
    <x v="1"/>
    <s v="SGTB-1553"/>
    <s v="[SGTB] SP 26.3.1"/>
    <s v="[Jornada Secretaria e Gestor de Unidades] Thunderbolts"/>
    <x v="0"/>
    <s v="[SGTB] PI 3/26"/>
    <m/>
    <s v="[RITM0721248]Solicitar Serviço ao Sistema - Sistema U - Atualização de disciplinas"/>
    <m/>
    <n v="3600"/>
    <m/>
    <s v="Itens concluídos"/>
    <m/>
    <m/>
    <x v="1"/>
    <d v="2026-07-08T15:29:00"/>
    <d v="2026-07-06T00:00:00"/>
    <d v="2026-07-10T00:00:00"/>
    <d v="2026-07-10T00:00:00"/>
    <m/>
    <m/>
    <m/>
    <m/>
    <m/>
    <m/>
    <m/>
    <m/>
    <m/>
    <m/>
    <m/>
    <m/>
    <m/>
    <m/>
    <n v="1"/>
    <s v="FALSO"/>
    <n v="0"/>
    <s v=""/>
    <s v=""/>
    <s v=""/>
    <s v=""/>
    <s v=""/>
    <s v=""/>
    <s v=""/>
    <s v=""/>
    <s v=""/>
    <s v=""/>
  </r>
  <r>
    <x v="1"/>
    <s v="SGTB-1550"/>
    <s v="[SGTB] SP 26.3.1"/>
    <s v="[Jornada Secretaria e Gestor de Unidades] Thunderbolts"/>
    <x v="0"/>
    <s v="[SGTB] PI 3/26"/>
    <m/>
    <s v="[RITM0721238]Solicitar Serviço ao Sistema - Ajuste de Horário - Ajuste de Horário"/>
    <m/>
    <n v="25200"/>
    <m/>
    <s v="Itens concluídos"/>
    <m/>
    <m/>
    <x v="1"/>
    <d v="2026-07-08T14:57:00"/>
    <d v="2026-07-06T00:00:00"/>
    <d v="2026-07-10T00:00:00"/>
    <d v="2026-07-10T00:00:00"/>
    <m/>
    <m/>
    <m/>
    <m/>
    <m/>
    <m/>
    <m/>
    <m/>
    <m/>
    <m/>
    <m/>
    <m/>
    <m/>
    <m/>
    <n v="7"/>
    <s v="FALSO"/>
    <n v="0"/>
    <s v=""/>
    <s v=""/>
    <s v=""/>
    <s v=""/>
    <s v=""/>
    <s v=""/>
    <s v=""/>
    <s v=""/>
    <s v=""/>
    <s v=""/>
  </r>
  <r>
    <x v="0"/>
    <s v="SGTB-1549"/>
    <s v="[SGTB] SP 26.3.1;[SGTB] SP 26.3.2"/>
    <s v="[Jornada Secretaria e Gestor de Unidades] Thunderbolts"/>
    <x v="0"/>
    <s v="[SGTB] PI 3/26"/>
    <m/>
    <s v="[INC0797458]Tenho um Erro/Problema com o Sistema - Prisma - Usuários do Prisma"/>
    <m/>
    <n v="7200"/>
    <m/>
    <s v="Itens concluídos"/>
    <m/>
    <m/>
    <x v="1"/>
    <d v="2026-07-08T14:39:00"/>
    <d v="2026-07-06T00:00:00"/>
    <d v="2026-07-13T00:00:00"/>
    <d v="2026-07-13T00:00:00"/>
    <m/>
    <m/>
    <m/>
    <m/>
    <m/>
    <m/>
    <m/>
    <m/>
    <m/>
    <m/>
    <m/>
    <m/>
    <m/>
    <m/>
    <n v="2"/>
    <s v="FALSO"/>
    <n v="0"/>
    <s v=""/>
    <s v=""/>
    <s v=""/>
    <s v=""/>
    <s v=""/>
    <s v=""/>
    <s v=""/>
    <s v=""/>
    <s v=""/>
    <s v=""/>
  </r>
  <r>
    <x v="1"/>
    <s v="SGTB-1546"/>
    <s v="[SGTB] SP 26.3.1"/>
    <s v="[Jornada Secretaria e Gestor de Unidades] Thunderbolts"/>
    <x v="0"/>
    <s v="[SGTB] PI 3/26"/>
    <m/>
    <s v="[RITM0720416]Solicitar Serviço ao Sistema - Olimpo - Olimpo / Professores"/>
    <m/>
    <n v="14400"/>
    <m/>
    <s v="Itens concluídos"/>
    <m/>
    <m/>
    <x v="1"/>
    <d v="2026-07-08T11:29:00"/>
    <d v="2026-07-06T00:00:00"/>
    <d v="2026-07-08T00:00:00"/>
    <d v="2026-07-08T00:00:00"/>
    <m/>
    <m/>
    <m/>
    <m/>
    <m/>
    <m/>
    <m/>
    <m/>
    <m/>
    <m/>
    <m/>
    <m/>
    <m/>
    <m/>
    <n v="4"/>
    <s v="FALSO"/>
    <n v="0"/>
    <s v=""/>
    <s v=""/>
    <s v=""/>
    <s v=""/>
    <s v=""/>
    <s v=""/>
    <s v=""/>
    <s v=""/>
    <s v=""/>
    <s v=""/>
  </r>
  <r>
    <x v="1"/>
    <s v="SGTB-1543"/>
    <s v="[SGTB] SP 26.3.1"/>
    <s v="[Jornada Secretaria e Gestor de Unidades] Thunderbolts"/>
    <x v="0"/>
    <s v="[SGTB] PI 3/26"/>
    <m/>
    <s v="[RITM0720058]Solicitar Serviço ao Sistema - Olimpo - Enturmacao - krotonEnturmacao"/>
    <m/>
    <n v="7200"/>
    <m/>
    <s v="Itens concluídos"/>
    <m/>
    <m/>
    <x v="1"/>
    <d v="2026-07-08T09:55:00"/>
    <d v="2026-07-06T00:00:00"/>
    <d v="2026-07-10T00:00:00"/>
    <d v="2026-07-10T00:00:00"/>
    <m/>
    <m/>
    <m/>
    <m/>
    <m/>
    <m/>
    <m/>
    <m/>
    <m/>
    <m/>
    <m/>
    <m/>
    <m/>
    <m/>
    <n v="2"/>
    <s v="FALSO"/>
    <n v="0"/>
    <s v=""/>
    <s v=""/>
    <s v=""/>
    <s v=""/>
    <s v=""/>
    <s v=""/>
    <s v=""/>
    <s v=""/>
    <s v=""/>
    <s v=""/>
  </r>
  <r>
    <x v="0"/>
    <s v="SGTB-1541"/>
    <s v="[SGTB] SP 26.3.1"/>
    <s v="[Jornada Secretaria e Gestor de Unidades] Thunderbolts"/>
    <x v="0"/>
    <s v="[SGTB] PI 3/26"/>
    <m/>
    <s v="[INC0796325]Tenho um Erro/Problema com o Sistema - PDA:Portal do aluno - Graduação - Erro exibição de Termos e Contratos"/>
    <m/>
    <n v="600"/>
    <m/>
    <s v="Itens concluídos"/>
    <m/>
    <m/>
    <x v="0"/>
    <d v="2026-07-07T21:13:00"/>
    <d v="2026-07-06T00:00:00"/>
    <d v="2026-07-09T00:00:00"/>
    <m/>
    <m/>
    <m/>
    <m/>
    <m/>
    <m/>
    <m/>
    <m/>
    <m/>
    <m/>
    <m/>
    <m/>
    <m/>
    <m/>
    <m/>
    <n v="0.16666666666666666"/>
    <s v="FALSO"/>
    <n v="0"/>
    <s v=""/>
    <s v=""/>
    <s v=""/>
    <s v=""/>
    <s v=""/>
    <s v=""/>
    <s v=""/>
    <s v=""/>
    <s v=""/>
    <s v=""/>
  </r>
  <r>
    <x v="0"/>
    <s v="SGTB-1539"/>
    <s v="[SGTB] SP 26.3.1"/>
    <s v="[Jornada Secretaria e Gestor de Unidades] Thunderbolts"/>
    <x v="0"/>
    <s v="[SGTB] PI 3/26"/>
    <m/>
    <s v="[INC0796774]Tenho um Erro/Problema com o Sistema Colaborar - Colaborar - Alocação de tutor"/>
    <m/>
    <n v="600"/>
    <m/>
    <s v="Itens concluídos"/>
    <m/>
    <m/>
    <x v="0"/>
    <d v="2026-07-07T20:40:00"/>
    <d v="2026-07-06T00:00:00"/>
    <d v="2026-07-08T00:00:00"/>
    <m/>
    <m/>
    <m/>
    <m/>
    <m/>
    <m/>
    <m/>
    <m/>
    <m/>
    <m/>
    <m/>
    <m/>
    <m/>
    <m/>
    <m/>
    <n v="0.16666666666666666"/>
    <s v="FALSO"/>
    <n v="0"/>
    <s v=""/>
    <s v=""/>
    <s v=""/>
    <s v=""/>
    <s v=""/>
    <s v=""/>
    <s v=""/>
    <s v=""/>
    <s v=""/>
    <s v=""/>
  </r>
  <r>
    <x v="0"/>
    <s v="SGTB-1538"/>
    <s v="[SGTB] SP 26.3.1"/>
    <s v="[Jornada Secretaria e Gestor de Unidades] Thunderbolts"/>
    <x v="0"/>
    <s v="[SGTB] PI 3/26"/>
    <m/>
    <s v="[INC0796872]Tenho um Erro/Problema com o Sistema - Extranet - Enturmacao"/>
    <m/>
    <n v="600"/>
    <m/>
    <s v="Itens concluídos"/>
    <m/>
    <m/>
    <x v="0"/>
    <d v="2026-07-07T20:38:00"/>
    <d v="2026-07-06T00:00:00"/>
    <d v="2026-07-09T00:00:00"/>
    <m/>
    <m/>
    <m/>
    <m/>
    <m/>
    <m/>
    <m/>
    <m/>
    <m/>
    <m/>
    <m/>
    <m/>
    <m/>
    <m/>
    <m/>
    <n v="0.16666666666666666"/>
    <s v="FALSO"/>
    <n v="0"/>
    <s v=""/>
    <s v=""/>
    <s v=""/>
    <s v=""/>
    <s v=""/>
    <s v=""/>
    <s v=""/>
    <s v=""/>
    <s v=""/>
    <s v=""/>
  </r>
  <r>
    <x v="0"/>
    <s v="SGTB-1529"/>
    <s v="[SGTB] SP 26.3.1;[SGTB] SP 26.3.2"/>
    <s v="[Jornada Secretaria e Gestor de Unidades] Thunderbolts"/>
    <x v="0"/>
    <s v="[SGTB] PI 3/26"/>
    <m/>
    <s v="[INC0796804]Tenho um Erro/Problema com o Sistema - Portal Prisma - Prisma - Usuários do Prisma"/>
    <m/>
    <n v="25200"/>
    <m/>
    <s v="Itens concluídos"/>
    <m/>
    <m/>
    <x v="1"/>
    <d v="2026-07-07T12:19:00"/>
    <d v="2026-07-06T00:00:00"/>
    <d v="2026-07-13T00:00:00"/>
    <d v="2026-07-13T00:00:00"/>
    <m/>
    <m/>
    <m/>
    <m/>
    <m/>
    <m/>
    <m/>
    <m/>
    <m/>
    <m/>
    <m/>
    <m/>
    <m/>
    <m/>
    <n v="7"/>
    <s v="FALSO"/>
    <n v="0"/>
    <s v=""/>
    <s v=""/>
    <s v=""/>
    <s v=""/>
    <s v=""/>
    <s v=""/>
    <s v=""/>
    <s v=""/>
    <s v=""/>
    <s v=""/>
  </r>
  <r>
    <x v="0"/>
    <s v="SGTB-1528"/>
    <s v="[SGTB] SP 26.3.1"/>
    <s v="[Jornada Secretaria e Gestor de Unidades] Thunderbolts"/>
    <x v="0"/>
    <s v="[SGTB] PI 3/26"/>
    <m/>
    <s v="[INC0796800]Tenho um Erro/Problema com o Sistema - Portal Prisma - Prisma - Unidades dos Polos"/>
    <m/>
    <n v="1800"/>
    <m/>
    <s v="Itens concluídos"/>
    <m/>
    <m/>
    <x v="0"/>
    <d v="2026-07-07T12:06:00"/>
    <d v="2026-07-06T00:00:00"/>
    <d v="2026-07-09T00:00:00"/>
    <m/>
    <m/>
    <m/>
    <m/>
    <m/>
    <m/>
    <m/>
    <m/>
    <m/>
    <m/>
    <m/>
    <m/>
    <m/>
    <m/>
    <m/>
    <n v="0.5"/>
    <s v="FALSO"/>
    <n v="0"/>
    <s v=""/>
    <s v=""/>
    <s v=""/>
    <s v=""/>
    <s v=""/>
    <s v=""/>
    <s v=""/>
    <s v=""/>
    <s v=""/>
    <s v=""/>
  </r>
  <r>
    <x v="1"/>
    <s v="SGTB-1527"/>
    <s v="[SGTB] SP 26.3.1"/>
    <s v="[Jornada Secretaria e Gestor de Unidades] Thunderbolts"/>
    <x v="0"/>
    <s v="[SGTB] PI 3/26"/>
    <m/>
    <s v="[RITM0715284]Solicitar Serviço ao Sistema - AVA (LMS) - AVA (LMS)"/>
    <m/>
    <n v="14400"/>
    <m/>
    <s v="Itens concluídos"/>
    <m/>
    <m/>
    <x v="1"/>
    <d v="2026-07-07T11:44:00"/>
    <d v="2026-07-06T00:00:00"/>
    <d v="2026-07-07T00:00:00"/>
    <d v="2026-07-07T00:00:00"/>
    <m/>
    <m/>
    <m/>
    <m/>
    <m/>
    <m/>
    <m/>
    <m/>
    <m/>
    <m/>
    <m/>
    <m/>
    <m/>
    <m/>
    <n v="4"/>
    <s v="FALSO"/>
    <n v="0"/>
    <s v=""/>
    <s v=""/>
    <s v=""/>
    <s v=""/>
    <s v=""/>
    <s v=""/>
    <s v=""/>
    <s v=""/>
    <s v=""/>
    <s v=""/>
  </r>
  <r>
    <x v="0"/>
    <s v="SGTB-1526"/>
    <s v="[SGTB] SP 26.3.1"/>
    <s v="[Jornada Secretaria e Gestor de Unidades] Thunderbolts"/>
    <x v="0"/>
    <s v="[SGTB] PI 3/26"/>
    <m/>
    <s v="[INC0796758]Tenho um Erro/Problema com o Sistema - Olimpo - Enturmacao"/>
    <m/>
    <n v="25200"/>
    <m/>
    <s v="Itens concluídos"/>
    <m/>
    <m/>
    <x v="1"/>
    <d v="2026-07-07T11:13:00"/>
    <d v="2026-07-06T00:00:00"/>
    <d v="2026-07-07T00:00:00"/>
    <d v="2026-07-08T00:00:00"/>
    <m/>
    <m/>
    <m/>
    <m/>
    <m/>
    <m/>
    <m/>
    <m/>
    <m/>
    <m/>
    <m/>
    <m/>
    <m/>
    <m/>
    <n v="7"/>
    <s v="FALSO"/>
    <n v="0"/>
    <s v=""/>
    <s v=""/>
    <s v=""/>
    <s v=""/>
    <s v=""/>
    <s v=""/>
    <s v=""/>
    <s v=""/>
    <s v=""/>
    <s v=""/>
  </r>
  <r>
    <x v="0"/>
    <s v="SGTB-1525"/>
    <s v="[SGTB] SP 26.3.1"/>
    <s v="[Jornada Secretaria e Gestor de Unidades] Thunderbolts"/>
    <x v="0"/>
    <s v="[SGTB] PI 3/26"/>
    <m/>
    <s v="[INC0796515]Tenho um Erro/Problema com o Sistema - Olimpo - Enturmacao"/>
    <m/>
    <n v="21600"/>
    <m/>
    <s v="Itens concluídos"/>
    <m/>
    <m/>
    <x v="1"/>
    <d v="2026-07-07T08:34:00"/>
    <d v="2026-07-06T00:00:00"/>
    <d v="2026-07-09T00:00:00"/>
    <d v="2026-07-09T00:00:00"/>
    <m/>
    <m/>
    <m/>
    <m/>
    <m/>
    <m/>
    <m/>
    <m/>
    <m/>
    <m/>
    <m/>
    <m/>
    <m/>
    <m/>
    <n v="6"/>
    <s v="FALSO"/>
    <n v="0"/>
    <s v=""/>
    <s v=""/>
    <s v=""/>
    <s v=""/>
    <s v=""/>
    <s v=""/>
    <s v=""/>
    <s v=""/>
    <s v=""/>
    <s v=""/>
  </r>
  <r>
    <x v="0"/>
    <s v="SGTB-1524"/>
    <s v="[SGTB] SP 26.3.1"/>
    <s v="[Jornada Secretaria e Gestor de Unidades] Thunderbolts"/>
    <x v="0"/>
    <s v="[SGTB] PI 3/26"/>
    <m/>
    <s v="[INC0779859]Tenho um Erro/Problema com o Sistema - AVA (LMS) - AVA (LMS)"/>
    <m/>
    <n v="600"/>
    <m/>
    <s v="Itens concluídos"/>
    <m/>
    <m/>
    <x v="0"/>
    <d v="2026-07-06T21:45:00"/>
    <d v="2026-07-06T00:00:00"/>
    <d v="2026-07-08T00:00:00"/>
    <m/>
    <m/>
    <m/>
    <m/>
    <m/>
    <m/>
    <m/>
    <m/>
    <m/>
    <m/>
    <m/>
    <m/>
    <m/>
    <m/>
    <m/>
    <n v="0.16666666666666666"/>
    <s v="FALSO"/>
    <n v="0"/>
    <s v=""/>
    <s v=""/>
    <s v=""/>
    <s v=""/>
    <s v=""/>
    <s v=""/>
    <s v=""/>
    <s v=""/>
    <s v=""/>
    <s v=""/>
  </r>
  <r>
    <x v="0"/>
    <s v="SGTB-1523"/>
    <s v="[SGTB] SP 26.3.1"/>
    <s v="[Jornada Secretaria e Gestor de Unidades] Thunderbolts"/>
    <x v="0"/>
    <s v="[SGTB] PI 3/26"/>
    <m/>
    <s v="[INC0796428]Tenho um Erro/Problema com o Sistema - Portal Prisma - Prisma - Usuários do Prisma"/>
    <m/>
    <n v="600"/>
    <m/>
    <s v="Itens concluídos"/>
    <m/>
    <m/>
    <x v="0"/>
    <d v="2026-07-06T17:41:00"/>
    <d v="2026-07-06T00:00:00"/>
    <d v="2026-07-08T00:00:00"/>
    <m/>
    <m/>
    <m/>
    <m/>
    <m/>
    <m/>
    <m/>
    <m/>
    <m/>
    <m/>
    <m/>
    <m/>
    <m/>
    <m/>
    <m/>
    <n v="0.16666666666666666"/>
    <s v="FALSO"/>
    <n v="0"/>
    <s v=""/>
    <s v=""/>
    <s v=""/>
    <s v=""/>
    <s v=""/>
    <s v=""/>
    <s v=""/>
    <s v=""/>
    <s v=""/>
    <s v=""/>
  </r>
  <r>
    <x v="0"/>
    <s v="SGTB-1522"/>
    <s v="[SGTB] SP 26.3.1"/>
    <s v="[Jornada Secretaria e Gestor de Unidades] Thunderbolts"/>
    <x v="0"/>
    <s v="[SGTB] PI 3/26"/>
    <m/>
    <s v="[INC0796334]Tenho um Erro/Problema com o Sistema - Olimpo - Enturmacao"/>
    <m/>
    <n v="43200"/>
    <m/>
    <s v="Itens concluídos"/>
    <m/>
    <m/>
    <x v="1"/>
    <d v="2026-07-06T16:43:00"/>
    <d v="2026-07-06T00:00:00"/>
    <d v="2026-07-07T00:00:00"/>
    <d v="2026-07-09T00:00:00"/>
    <m/>
    <m/>
    <m/>
    <m/>
    <m/>
    <m/>
    <m/>
    <m/>
    <m/>
    <m/>
    <m/>
    <m/>
    <m/>
    <m/>
    <n v="12"/>
    <s v="FALSO"/>
    <n v="0"/>
    <s v=""/>
    <s v=""/>
    <s v=""/>
    <s v=""/>
    <s v=""/>
    <s v=""/>
    <s v=""/>
    <s v=""/>
    <s v=""/>
    <s v=""/>
  </r>
  <r>
    <x v="0"/>
    <s v="SGTB-1520"/>
    <s v="[SGTB] SP 26.3.1"/>
    <s v="[Jornada Secretaria e Gestor de Unidades] Thunderbolts"/>
    <x v="0"/>
    <s v="[SGTB] PI 3/26"/>
    <m/>
    <s v="[INC0796324]Tenho um Erro/Problema com o Sistema - Prisma - Usuários do Prisma"/>
    <m/>
    <n v="1800"/>
    <m/>
    <s v="Itens concluídos"/>
    <m/>
    <m/>
    <x v="1"/>
    <d v="2026-07-06T16:00:00"/>
    <d v="2026-07-06T00:00:00"/>
    <d v="2026-07-08T00:00:00"/>
    <d v="2026-07-08T00:00:00"/>
    <m/>
    <m/>
    <m/>
    <m/>
    <m/>
    <m/>
    <m/>
    <m/>
    <m/>
    <m/>
    <m/>
    <m/>
    <m/>
    <m/>
    <n v="0.5"/>
    <s v="FALSO"/>
    <n v="0"/>
    <s v=""/>
    <s v=""/>
    <s v=""/>
    <s v=""/>
    <s v=""/>
    <s v=""/>
    <s v=""/>
    <s v=""/>
    <s v=""/>
    <s v=""/>
  </r>
  <r>
    <x v="0"/>
    <s v="SGTB-1519"/>
    <s v="[SGTB] SP 26.3.1;[SGTB] SP 26.3.2"/>
    <s v="[Jornada Secretaria e Gestor de Unidades] Thunderbolts"/>
    <x v="0"/>
    <s v="[SGTB] PI 3/26"/>
    <m/>
    <s v="[INC0796196]Tenho um Erro/Problema com o Sistema - Extranet Matrícula - Extranet Matrícula"/>
    <m/>
    <m/>
    <m/>
    <s v="Itens concluídos"/>
    <m/>
    <m/>
    <x v="1"/>
    <d v="2026-07-06T12:21:00"/>
    <d v="2026-07-06T00:00:00"/>
    <d v="2026-07-08T00:00:00"/>
    <d v="2026-07-16T00:00:00"/>
    <m/>
    <m/>
    <m/>
    <m/>
    <m/>
    <m/>
    <m/>
    <m/>
    <m/>
    <m/>
    <m/>
    <m/>
    <m/>
    <m/>
    <s v=""/>
    <s v="FALSO"/>
    <n v="0"/>
    <s v=""/>
    <s v=""/>
    <s v=""/>
    <s v=""/>
    <s v=""/>
    <s v=""/>
    <s v=""/>
    <s v=""/>
    <s v=""/>
    <s v=""/>
  </r>
  <r>
    <x v="0"/>
    <s v="SGTB-1515"/>
    <s v="[SGTB] SP 26.3.1"/>
    <s v="[Jornada Secretaria e Gestor de Unidades] Thunderbolts"/>
    <x v="0"/>
    <s v="[SGTB] PI 3/26"/>
    <m/>
    <s v="[INC0796061]Tenho um Erro/Problema com o Sistema - Prisma - Usuários do Prisma"/>
    <m/>
    <n v="7200"/>
    <m/>
    <s v="Itens concluídos"/>
    <m/>
    <m/>
    <x v="1"/>
    <d v="2026-07-06T09:24:00"/>
    <d v="2026-07-06T00:00:00"/>
    <d v="2026-07-06T00:00:00"/>
    <d v="2026-07-06T00:00:00"/>
    <m/>
    <m/>
    <m/>
    <m/>
    <m/>
    <m/>
    <m/>
    <m/>
    <m/>
    <m/>
    <m/>
    <m/>
    <m/>
    <m/>
    <n v="2"/>
    <s v="FALSO"/>
    <n v="0"/>
    <s v=""/>
    <s v=""/>
    <s v=""/>
    <s v=""/>
    <s v=""/>
    <s v=""/>
    <s v=""/>
    <s v=""/>
    <s v=""/>
    <s v=""/>
  </r>
  <r>
    <x v="0"/>
    <s v="SGTB-1512"/>
    <s v="[SGTB] SP 26.3.1"/>
    <s v="[Jornada Secretaria e Gestor de Unidades] Thunderbolts"/>
    <x v="0"/>
    <s v="[SGTB] PI 3/26"/>
    <m/>
    <s v="[INC0794114]Tenho um Erro/Problema com o Sistema - Gerador de Documentos - Documento"/>
    <m/>
    <n v="14400"/>
    <m/>
    <s v="Itens concluídos"/>
    <m/>
    <m/>
    <x v="1"/>
    <d v="2026-07-03T21:49:00"/>
    <d v="2026-07-06T00:00:00"/>
    <d v="2026-07-08T00:00:00"/>
    <d v="2026-07-08T00:00:00"/>
    <m/>
    <m/>
    <m/>
    <m/>
    <m/>
    <m/>
    <m/>
    <m/>
    <m/>
    <m/>
    <m/>
    <m/>
    <m/>
    <m/>
    <n v="4"/>
    <s v="FALSO"/>
    <n v="0"/>
    <s v=""/>
    <s v=""/>
    <s v=""/>
    <s v=""/>
    <s v=""/>
    <s v=""/>
    <s v=""/>
    <s v=""/>
    <s v=""/>
    <s v=""/>
  </r>
  <r>
    <x v="0"/>
    <s v="SGTB-1511"/>
    <s v="[SGTB] SP 26.3.1"/>
    <s v="[Jornada Secretaria e Gestor de Unidades] Thunderbolts"/>
    <x v="0"/>
    <s v="[SGTB] PI 3/26"/>
    <m/>
    <s v="[INC0794916]Tenho um Erro/Problema com o Sistema - Prisma - Usuários do Prisma"/>
    <m/>
    <n v="600"/>
    <m/>
    <s v="Itens concluídos"/>
    <m/>
    <m/>
    <x v="1"/>
    <d v="2026-07-03T21:41:00"/>
    <d v="2026-07-06T00:00:00"/>
    <d v="2026-07-06T00:00:00"/>
    <d v="2026-07-08T00:00:00"/>
    <m/>
    <m/>
    <m/>
    <m/>
    <m/>
    <m/>
    <m/>
    <m/>
    <m/>
    <m/>
    <m/>
    <m/>
    <m/>
    <m/>
    <n v="0.16666666666666666"/>
    <s v="FALSO"/>
    <n v="0"/>
    <s v=""/>
    <s v=""/>
    <s v=""/>
    <s v=""/>
    <s v=""/>
    <s v=""/>
    <s v=""/>
    <s v=""/>
    <s v=""/>
    <s v=""/>
  </r>
  <r>
    <x v="1"/>
    <s v="SGTB-1509"/>
    <s v="[SGTB] SP 26.3.1"/>
    <s v="[Jornada Secretaria e Gestor de Unidades] Thunderbolts"/>
    <x v="0"/>
    <s v="[SGTB] PI 3/26"/>
    <m/>
    <s v="[RITM0718290]Solicitar um Serviço de Liberação de Acesso e Reset de Senha - Colaborar"/>
    <m/>
    <m/>
    <m/>
    <s v="Itens concluídos"/>
    <m/>
    <m/>
    <x v="0"/>
    <d v="2026-07-03T16:41:00"/>
    <d v="2026-07-06T00:00:00"/>
    <d v="2026-07-09T00:00:00"/>
    <m/>
    <m/>
    <m/>
    <m/>
    <m/>
    <m/>
    <m/>
    <m/>
    <m/>
    <m/>
    <m/>
    <m/>
    <m/>
    <m/>
    <m/>
    <s v=""/>
    <s v="FALSO"/>
    <n v="0"/>
    <s v=""/>
    <s v=""/>
    <s v=""/>
    <s v=""/>
    <s v=""/>
    <s v=""/>
    <s v=""/>
    <s v=""/>
    <s v=""/>
    <s v=""/>
  </r>
  <r>
    <x v="0"/>
    <s v="SGTB-1505"/>
    <s v="[SGTB] SP 26.3.1"/>
    <s v="[Jornada Secretaria e Gestor de Unidades] Thunderbolts"/>
    <x v="0"/>
    <s v="[SGTB] PI 3/26"/>
    <m/>
    <s v="[INC0794934]Tenho um Erro/Problema com o Sistema Colaborar - Colaborar - Docs Geração (Polo)"/>
    <m/>
    <n v="7200"/>
    <m/>
    <s v="Itens concluídos"/>
    <m/>
    <m/>
    <x v="1"/>
    <d v="2026-07-03T15:50:00"/>
    <m/>
    <d v="2026-07-07T00:00:00"/>
    <d v="2026-07-07T00:00:00"/>
    <m/>
    <m/>
    <m/>
    <m/>
    <m/>
    <m/>
    <m/>
    <m/>
    <m/>
    <m/>
    <m/>
    <m/>
    <m/>
    <m/>
    <n v="2"/>
    <s v="FALSO"/>
    <n v="0"/>
    <s v=""/>
    <s v=""/>
    <s v=""/>
    <s v=""/>
    <s v=""/>
    <s v=""/>
    <s v=""/>
    <s v=""/>
    <s v=""/>
    <s v=""/>
  </r>
  <r>
    <x v="1"/>
    <s v="SGTB-1486"/>
    <s v="[SGTB] SP 26.3.1"/>
    <s v="[Jornada Secretaria e Gestor de Unidades] Thunderbolts"/>
    <x v="0"/>
    <s v="[SGTB] PI 3/26"/>
    <m/>
    <s v="[RITM0717297]Solicitar um serviço para o Sistema Colaborar - Colaborar - Administração de usuários"/>
    <m/>
    <n v="25200"/>
    <m/>
    <s v="Itens concluídos"/>
    <m/>
    <m/>
    <x v="1"/>
    <d v="2026-07-02T20:37:00"/>
    <d v="2026-07-06T00:00:00"/>
    <d v="2026-07-08T00:00:00"/>
    <d v="2026-07-08T00:00:00"/>
    <m/>
    <m/>
    <m/>
    <m/>
    <m/>
    <m/>
    <m/>
    <m/>
    <m/>
    <m/>
    <m/>
    <m/>
    <m/>
    <m/>
    <n v="7"/>
    <s v="FALSO"/>
    <n v="0"/>
    <s v=""/>
    <s v=""/>
    <s v=""/>
    <s v=""/>
    <s v=""/>
    <s v=""/>
    <s v=""/>
    <s v=""/>
    <s v=""/>
    <s v=""/>
  </r>
  <r>
    <x v="1"/>
    <s v="SGTB-1482"/>
    <s v="[SGTB] SP 26.2.6;[SGTB] SP 26.3.1"/>
    <s v="[Jornada Secretaria e Gestor de Unidades] Thunderbolts"/>
    <x v="0"/>
    <s v="[SGTB] PI 3/26"/>
    <m/>
    <s v="[RITM0719140]Solicitar Serviço ao Sistema - Olimpo - Enturmacao - krotonEnturmacao"/>
    <m/>
    <m/>
    <m/>
    <s v="Itens concluídos"/>
    <m/>
    <m/>
    <x v="1"/>
    <d v="2026-07-02T15:59:00"/>
    <d v="2026-06-23T00:00:00"/>
    <d v="2026-07-02T00:00:00"/>
    <d v="2026-07-03T00:00:00"/>
    <m/>
    <m/>
    <m/>
    <m/>
    <m/>
    <m/>
    <m/>
    <m/>
    <m/>
    <m/>
    <m/>
    <m/>
    <m/>
    <m/>
    <s v=""/>
    <s v="FALSO"/>
    <n v="0"/>
    <s v=""/>
    <s v=""/>
    <s v=""/>
    <s v=""/>
    <s v=""/>
    <s v=""/>
    <s v=""/>
    <s v=""/>
    <s v=""/>
    <s v=""/>
  </r>
  <r>
    <x v="0"/>
    <s v="SGTB-1481"/>
    <s v="[SGTB] SP 26.2.6;[SGTB] SP 26.3.1"/>
    <s v="[Jornada Secretaria e Gestor de Unidades] Thunderbolts"/>
    <x v="0"/>
    <s v="[SGTB] PI 3/26"/>
    <m/>
    <s v="[INC0793526]Tenho um Erro/Problema com o Sistema - SRD - SRD"/>
    <m/>
    <n v="3600"/>
    <m/>
    <s v="Itens concluídos"/>
    <m/>
    <m/>
    <x v="1"/>
    <d v="2026-07-02T15:10:00"/>
    <d v="2026-06-23T00:00:00"/>
    <d v="2026-07-03T00:00:00"/>
    <d v="2026-07-08T00:00:00"/>
    <m/>
    <m/>
    <m/>
    <m/>
    <m/>
    <m/>
    <m/>
    <m/>
    <m/>
    <m/>
    <m/>
    <m/>
    <m/>
    <m/>
    <n v="1"/>
    <s v="FALSO"/>
    <n v="0"/>
    <s v=""/>
    <s v=""/>
    <s v=""/>
    <s v=""/>
    <s v=""/>
    <s v=""/>
    <s v=""/>
    <s v=""/>
    <s v=""/>
    <s v=""/>
  </r>
  <r>
    <x v="1"/>
    <s v="SGTB-1479"/>
    <s v="[SGTB] SP 26.2.6;[SGTB] SP 26.3.1"/>
    <s v="[Jornada Secretaria e Gestor de Unidades] Thunderbolts"/>
    <x v="0"/>
    <s v="[SGTB] PI 3/26"/>
    <m/>
    <s v="[RITM0719172]Solicitar Serviço ao Sistema - Olimpo - Matrícula"/>
    <m/>
    <m/>
    <m/>
    <s v="Itens concluídos"/>
    <m/>
    <m/>
    <x v="1"/>
    <d v="2026-07-02T13:34:00"/>
    <d v="2026-06-23T00:00:00"/>
    <d v="2026-07-02T00:00:00"/>
    <d v="2026-07-02T00:00:00"/>
    <m/>
    <m/>
    <m/>
    <m/>
    <m/>
    <m/>
    <m/>
    <m/>
    <m/>
    <m/>
    <m/>
    <m/>
    <m/>
    <m/>
    <s v=""/>
    <s v="FALSO"/>
    <n v="0"/>
    <s v=""/>
    <s v=""/>
    <s v=""/>
    <s v=""/>
    <s v=""/>
    <s v=""/>
    <s v=""/>
    <s v=""/>
    <s v=""/>
    <s v=""/>
  </r>
  <r>
    <x v="0"/>
    <s v="SGTB-1478"/>
    <s v="[SGTB] SP 26.2.6;[SGTB] SP 26.3.1"/>
    <s v="[Jornada Secretaria e Gestor de Unidades] Thunderbolts"/>
    <x v="0"/>
    <s v="[SGTB] PI 3/26"/>
    <m/>
    <s v="[INC0794217]Tenho um Erro/Problema com o Sistema - Portal do Professor - Portal do Professor"/>
    <m/>
    <m/>
    <m/>
    <s v="Itens concluídos"/>
    <m/>
    <m/>
    <x v="1"/>
    <d v="2026-07-02T12:40:00"/>
    <d v="2026-06-23T00:00:00"/>
    <d v="2026-07-03T00:00:00"/>
    <d v="2026-07-03T00:00:00"/>
    <m/>
    <m/>
    <m/>
    <m/>
    <m/>
    <m/>
    <m/>
    <m/>
    <m/>
    <m/>
    <m/>
    <m/>
    <m/>
    <m/>
    <s v=""/>
    <s v="FALSO"/>
    <n v="0"/>
    <s v=""/>
    <s v=""/>
    <s v=""/>
    <s v=""/>
    <s v=""/>
    <s v=""/>
    <s v=""/>
    <s v=""/>
    <s v=""/>
    <s v=""/>
  </r>
  <r>
    <x v="1"/>
    <s v="SGTB-1452"/>
    <s v="[SGTB] SP 26.2.6;[SGTB] SP 26.3.1"/>
    <s v="[Jornada Secretaria e Gestor de Unidades] Thunderbolts"/>
    <x v="0"/>
    <s v="[SGTB] PI 3/26"/>
    <m/>
    <s v="[RITM0718899]Solicitar Serviço ao Sistema - Olimpo - Matrícula"/>
    <m/>
    <m/>
    <m/>
    <s v="Itens concluídos"/>
    <m/>
    <m/>
    <x v="1"/>
    <d v="2026-07-01T18:28:00"/>
    <d v="2026-06-23T00:00:00"/>
    <d v="2026-07-01T00:00:00"/>
    <d v="2026-07-02T00:00:00"/>
    <m/>
    <m/>
    <m/>
    <m/>
    <m/>
    <m/>
    <m/>
    <m/>
    <m/>
    <m/>
    <m/>
    <m/>
    <m/>
    <m/>
    <s v=""/>
    <s v="FALSO"/>
    <n v="0"/>
    <s v=""/>
    <s v=""/>
    <s v=""/>
    <s v=""/>
    <s v=""/>
    <s v=""/>
    <s v=""/>
    <s v=""/>
    <s v=""/>
    <s v=""/>
  </r>
  <r>
    <x v="2"/>
    <s v="SGTB-1445"/>
    <s v="[SGTB] SP 26.3.1"/>
    <s v="[Jornada Secretaria e Gestor de Unidades] Thunderbolts"/>
    <x v="0"/>
    <s v="[SGTB] PI 3/26"/>
    <n v="2"/>
    <s v="[THB Formando Reprovado PTC] Teste da funcionalidade de Formando Reprovado"/>
    <n v="2"/>
    <n v="75600"/>
    <m/>
    <s v="Itens concluídos"/>
    <s v="SGTB-100"/>
    <m/>
    <x v="1"/>
    <d v="2026-07-01T14:07:00"/>
    <d v="2026-07-06T00:00:00"/>
    <d v="2026-07-13T00:00:00"/>
    <d v="2026-07-17T00:00:00"/>
    <d v="2026-07-17T00:00:00"/>
    <d v="2026-07-17T00:00:00"/>
    <d v="2026-07-17T00:00:00"/>
    <m/>
    <m/>
    <n v="4"/>
    <n v="1"/>
    <m/>
    <n v="12"/>
    <m/>
    <m/>
    <m/>
    <m/>
    <m/>
    <n v="21"/>
    <s v="FALSO"/>
    <n v="0"/>
    <n v="3"/>
    <s v=""/>
    <n v="4"/>
    <b v="1"/>
    <n v="1"/>
    <b v="1"/>
    <s v=""/>
    <s v=""/>
    <n v="12"/>
    <b v="1"/>
  </r>
  <r>
    <x v="0"/>
    <s v="SGTB-1441"/>
    <s v="[SGTB] SP 26.2.6;[SGTB] SP 26.3.1"/>
    <s v="[Jornada Secretaria e Gestor de Unidades] Thunderbolts"/>
    <x v="0"/>
    <s v="[SGTB] PI 3/26"/>
    <m/>
    <s v="[INC0792246]Tenho um Erro/Problema com o Sistema - Extranet - Requerimento"/>
    <m/>
    <m/>
    <m/>
    <s v="Itens concluídos"/>
    <m/>
    <m/>
    <x v="1"/>
    <d v="2026-07-01T11:52:00"/>
    <d v="2026-06-23T00:00:00"/>
    <d v="2026-07-03T00:00:00"/>
    <d v="2026-07-03T00:00:00"/>
    <m/>
    <m/>
    <m/>
    <m/>
    <m/>
    <m/>
    <m/>
    <m/>
    <m/>
    <m/>
    <m/>
    <m/>
    <m/>
    <m/>
    <s v=""/>
    <s v="FALSO"/>
    <n v="0"/>
    <s v=""/>
    <s v=""/>
    <s v=""/>
    <s v=""/>
    <s v=""/>
    <s v=""/>
    <s v=""/>
    <s v=""/>
    <s v=""/>
    <s v=""/>
  </r>
  <r>
    <x v="0"/>
    <s v="SGTB-1433"/>
    <s v="[SGTB] SP 26.2.6;[SGTB] SP 26.3.1"/>
    <s v="[Jornada Secretaria e Gestor de Unidades] Thunderbolts"/>
    <x v="0"/>
    <s v="[SGTB] PI 3/26"/>
    <m/>
    <s v="[INC0793102]Tenho um Erro/Problema com o Sistema - Portal Prisma - Prisma - Usuários do Prisma"/>
    <m/>
    <m/>
    <m/>
    <s v="Itens concluídos"/>
    <m/>
    <m/>
    <x v="1"/>
    <d v="2026-06-30T15:51:00"/>
    <d v="2026-06-23T00:00:00"/>
    <d v="2026-07-02T00:00:00"/>
    <d v="2026-07-02T00:00:00"/>
    <m/>
    <m/>
    <m/>
    <m/>
    <m/>
    <m/>
    <m/>
    <m/>
    <m/>
    <m/>
    <m/>
    <m/>
    <m/>
    <m/>
    <s v=""/>
    <s v="FALSO"/>
    <n v="0"/>
    <s v=""/>
    <s v=""/>
    <s v=""/>
    <s v=""/>
    <s v=""/>
    <s v=""/>
    <s v=""/>
    <s v=""/>
    <s v=""/>
    <s v=""/>
  </r>
  <r>
    <x v="1"/>
    <s v="SGTB-1432"/>
    <s v="[SGTB] SP 26.3.1"/>
    <s v="[Jornada Secretaria e Gestor de Unidades] Thunderbolts"/>
    <x v="0"/>
    <s v="[SGTB] PI 3/26"/>
    <m/>
    <s v="[RITM0712140]Solicitar um serviço para o Sistema Colaborar - Colaborar - Cadastros básicos (Matriz, Modulo, Curso, Reconhecimento) (DGA)"/>
    <m/>
    <m/>
    <m/>
    <s v="Itens concluídos"/>
    <m/>
    <m/>
    <x v="0"/>
    <d v="2026-06-30T12:54:00"/>
    <d v="2026-07-06T00:00:00"/>
    <d v="2026-07-09T00:00:00"/>
    <m/>
    <m/>
    <m/>
    <m/>
    <m/>
    <m/>
    <m/>
    <m/>
    <m/>
    <m/>
    <m/>
    <m/>
    <m/>
    <m/>
    <m/>
    <s v=""/>
    <s v="FALSO"/>
    <n v="0"/>
    <s v=""/>
    <s v=""/>
    <s v=""/>
    <s v=""/>
    <s v=""/>
    <s v=""/>
    <s v=""/>
    <s v=""/>
    <s v=""/>
    <s v=""/>
  </r>
  <r>
    <x v="1"/>
    <s v="SGTB-1425"/>
    <s v="[SGTB] SP 26.3.1"/>
    <s v="[Jornada Secretaria e Gestor de Unidades] Thunderbolts"/>
    <x v="0"/>
    <s v="[SGTB] PI 3/26"/>
    <m/>
    <s v="[RITM0716713]Solicitar um Serviço de Liberação de Acesso e Reset de Senha - Colaborar"/>
    <m/>
    <m/>
    <m/>
    <s v="Itens concluídos"/>
    <m/>
    <m/>
    <x v="0"/>
    <d v="2026-06-29T11:27:00"/>
    <d v="2026-07-06T00:00:00"/>
    <d v="2026-07-09T00:00:00"/>
    <m/>
    <m/>
    <m/>
    <m/>
    <m/>
    <m/>
    <m/>
    <m/>
    <m/>
    <m/>
    <m/>
    <m/>
    <m/>
    <m/>
    <m/>
    <s v=""/>
    <s v="FALSO"/>
    <n v="0"/>
    <s v=""/>
    <s v=""/>
    <s v=""/>
    <s v=""/>
    <s v=""/>
    <s v=""/>
    <s v=""/>
    <s v=""/>
    <s v=""/>
    <s v=""/>
  </r>
  <r>
    <x v="2"/>
    <s v="SGTB-1424"/>
    <s v="[SGTB] SP 26.3.5"/>
    <s v="[Jornada Secretaria e Gestor de Unidades] Thunderbolts"/>
    <x v="1"/>
    <s v="[SGTB] PI 3/26"/>
    <n v="3"/>
    <s v="[RADE MEC] Teste Integrado com o RADE  - Envio de Alunos e Disciplinas - Parte 1"/>
    <n v="3"/>
    <n v="93600"/>
    <m/>
    <s v="Itens concluídos"/>
    <s v="SGTB-1013"/>
    <m/>
    <x v="1"/>
    <d v="2026-06-29T11:21:00"/>
    <d v="2026-08-31T00:00:00"/>
    <d v="2026-09-02T00:00:00"/>
    <d v="2026-09-11T00:00:00"/>
    <d v="2026-09-11T00:00:00"/>
    <d v="2026-09-11T00:00:00"/>
    <d v="2026-09-11T00:00:00"/>
    <d v="2026-09-18T00:00:00"/>
    <m/>
    <n v="7"/>
    <m/>
    <m/>
    <n v="54"/>
    <n v="59"/>
    <m/>
    <m/>
    <m/>
    <s v="0 minutos úteis"/>
    <n v="26"/>
    <s v="FALSO"/>
    <n v="0"/>
    <n v="45"/>
    <s v=""/>
    <n v="7"/>
    <b v="1"/>
    <n v="1"/>
    <s v=""/>
    <n v="5"/>
    <s v=""/>
    <n v="54"/>
    <b v="1"/>
  </r>
  <r>
    <x v="3"/>
    <s v="SGTB-1419"/>
    <s v="[SGTB] SP 26.3.5"/>
    <s v="[Jornada Secretaria e Gestor de Unidades] Thunderbolts"/>
    <x v="0"/>
    <s v="[SGTB] PI 3/26"/>
    <n v="2"/>
    <s v="Deploy SP 26.3.5"/>
    <n v="2"/>
    <n v="18000"/>
    <m/>
    <s v="Itens concluídos"/>
    <m/>
    <m/>
    <x v="1"/>
    <d v="2026-06-26T18:06:00"/>
    <d v="2026-08-31T00:00:00"/>
    <d v="2026-09-11T00:00:00"/>
    <d v="2026-09-11T00:00:00"/>
    <d v="2026-09-11T00:00:00"/>
    <d v="2026-09-11T00:00:00"/>
    <d v="2026-09-11T00:00:00"/>
    <m/>
    <m/>
    <n v="1"/>
    <m/>
    <m/>
    <n v="55"/>
    <m/>
    <m/>
    <m/>
    <m/>
    <m/>
    <n v="5"/>
    <s v="FALSO"/>
    <n v="0"/>
    <n v="46"/>
    <s v=""/>
    <n v="1"/>
    <b v="1"/>
    <n v="1"/>
    <s v=""/>
    <s v=""/>
    <s v=""/>
    <s v=""/>
    <b v="1"/>
  </r>
  <r>
    <x v="3"/>
    <s v="SGTB-1418"/>
    <s v="[SGTB] SP 26.3.4"/>
    <s v="[Jornada Secretaria e Gestor de Unidades] Thunderbolts"/>
    <x v="0"/>
    <s v="[SGTB] PI 3/26"/>
    <n v="1"/>
    <s v="Deploy SP 26.3.4"/>
    <n v="2"/>
    <n v="14400"/>
    <m/>
    <s v="Itens concluídos"/>
    <m/>
    <m/>
    <x v="1"/>
    <d v="2026-06-26T18:05:00"/>
    <d v="2026-08-17T00:00:00"/>
    <d v="2026-08-27T00:00:00"/>
    <d v="2026-08-28T00:00:00"/>
    <d v="2026-08-28T00:00:00"/>
    <d v="2026-08-28T00:00:00"/>
    <d v="2026-08-28T00:00:00"/>
    <m/>
    <m/>
    <n v="1"/>
    <n v="1"/>
    <m/>
    <n v="45"/>
    <m/>
    <m/>
    <m/>
    <m/>
    <m/>
    <n v="4"/>
    <s v="FALSO"/>
    <n v="0"/>
    <n v="36"/>
    <s v=""/>
    <n v="1"/>
    <b v="1"/>
    <n v="1"/>
    <b v="1"/>
    <s v=""/>
    <s v=""/>
    <s v=""/>
    <b v="1"/>
  </r>
  <r>
    <x v="3"/>
    <s v="SGTB-1417"/>
    <s v="[SGTB] SP 26.3.3"/>
    <s v="[Jornada Secretaria e Gestor de Unidades] Thunderbolts"/>
    <x v="0"/>
    <s v="[SGTB] PI 3/26"/>
    <n v="1"/>
    <s v="Deploy SP 26.3.3"/>
    <n v="2"/>
    <m/>
    <m/>
    <s v="Itens concluídos"/>
    <m/>
    <m/>
    <x v="1"/>
    <d v="2026-06-26T18:04:00"/>
    <d v="2026-08-03T00:00:00"/>
    <d v="2026-08-14T00:00:00"/>
    <d v="2026-08-14T00:00:00"/>
    <d v="2026-08-14T00:00:00"/>
    <d v="2026-08-14T00:00:00"/>
    <d v="2026-08-14T00:00:00"/>
    <m/>
    <m/>
    <n v="1"/>
    <n v="1"/>
    <m/>
    <n v="35"/>
    <m/>
    <m/>
    <m/>
    <m/>
    <m/>
    <s v=""/>
    <s v="FALSO"/>
    <n v="0"/>
    <n v="26"/>
    <s v=""/>
    <n v="1"/>
    <b v="1"/>
    <n v="1"/>
    <b v="1"/>
    <s v=""/>
    <s v=""/>
    <s v=""/>
    <b v="1"/>
  </r>
  <r>
    <x v="3"/>
    <s v="SGTB-1416"/>
    <s v="[SGTB] SP 26.3.2"/>
    <s v="[Jornada Secretaria e Gestor de Unidades] Thunderbolts"/>
    <x v="0"/>
    <s v="[SGTB] PI 3/26"/>
    <n v="1"/>
    <s v="Deploy SP 26.3.2"/>
    <n v="2"/>
    <n v="14400"/>
    <m/>
    <s v="Itens concluídos"/>
    <m/>
    <m/>
    <x v="1"/>
    <d v="2026-06-26T18:03:00"/>
    <d v="2026-07-20T00:00:00"/>
    <d v="2026-07-22T00:00:00"/>
    <d v="2026-07-23T00:00:00"/>
    <d v="2026-07-23T00:00:00"/>
    <d v="2026-07-31T00:00:00"/>
    <d v="2026-07-31T00:00:00"/>
    <m/>
    <m/>
    <n v="1"/>
    <n v="6"/>
    <m/>
    <n v="25"/>
    <m/>
    <m/>
    <m/>
    <m/>
    <m/>
    <n v="4"/>
    <s v="FALSO"/>
    <n v="0"/>
    <n v="16"/>
    <s v=""/>
    <n v="1"/>
    <b v="1"/>
    <n v="6"/>
    <b v="1"/>
    <s v=""/>
    <s v=""/>
    <s v=""/>
    <b v="1"/>
  </r>
  <r>
    <x v="6"/>
    <s v="SGTB-1415"/>
    <s v="[SGTB] SP 26.3.6"/>
    <s v="[Jornada Secretaria e Gestor de Unidades] Thunderbolts"/>
    <x v="0"/>
    <s v="[SGTB] PI 3/26"/>
    <n v="8"/>
    <s v="[SGTB] [SP 26.3.6] Atendimento de Incidentes"/>
    <n v="8"/>
    <m/>
    <m/>
    <s v="Itens concluídos"/>
    <m/>
    <m/>
    <x v="1"/>
    <d v="2026-06-26T17:56:00"/>
    <d v="2026-09-14T00:00:00"/>
    <m/>
    <m/>
    <m/>
    <m/>
    <m/>
    <m/>
    <m/>
    <m/>
    <m/>
    <m/>
    <m/>
    <m/>
    <s v="Incidente"/>
    <m/>
    <m/>
    <m/>
    <s v=""/>
    <s v="FALSO"/>
    <n v="0"/>
    <n v="56"/>
    <s v=""/>
    <s v=""/>
    <s v=""/>
    <s v=""/>
    <s v=""/>
    <s v=""/>
    <s v=""/>
    <s v=""/>
    <s v=""/>
  </r>
  <r>
    <x v="6"/>
    <s v="SGTB-1414"/>
    <s v="[SGTB] SP 26.3.6"/>
    <s v="[Jornada Secretaria e Gestor de Unidades] Thunderbolts"/>
    <x v="0"/>
    <s v="[SGTB] PI 3/26"/>
    <n v="3"/>
    <s v="[SGTB] [SP 26.3.6] Atendimento de Solicitações de Serviço"/>
    <n v="3"/>
    <m/>
    <m/>
    <s v="Itens concluídos"/>
    <m/>
    <m/>
    <x v="1"/>
    <d v="2026-06-26T17:55:00"/>
    <d v="2026-09-14T00:00:00"/>
    <m/>
    <m/>
    <m/>
    <m/>
    <m/>
    <m/>
    <m/>
    <m/>
    <m/>
    <m/>
    <m/>
    <m/>
    <s v="Solicitação de Serviço"/>
    <m/>
    <m/>
    <m/>
    <s v=""/>
    <s v="FALSO"/>
    <n v="0"/>
    <n v="56"/>
    <s v=""/>
    <s v=""/>
    <s v=""/>
    <s v=""/>
    <s v=""/>
    <s v=""/>
    <s v=""/>
    <s v=""/>
    <s v=""/>
  </r>
  <r>
    <x v="6"/>
    <s v="SGTB-1413"/>
    <s v="[SGTB] SP 26.3.5"/>
    <s v="[Jornada Secretaria e Gestor de Unidades] Thunderbolts"/>
    <x v="0"/>
    <s v="[SGTB] PI 3/26"/>
    <n v="9"/>
    <s v="[SGTB] [SP 26.3.5] Atendimento de Incidentes"/>
    <n v="13"/>
    <m/>
    <m/>
    <s v="Itens concluídos"/>
    <m/>
    <m/>
    <x v="1"/>
    <d v="2026-06-26T17:55:00"/>
    <d v="2026-08-31T00:00:00"/>
    <m/>
    <m/>
    <m/>
    <m/>
    <m/>
    <m/>
    <m/>
    <m/>
    <m/>
    <m/>
    <m/>
    <m/>
    <s v="Incidente"/>
    <m/>
    <m/>
    <m/>
    <s v=""/>
    <s v="FALSO"/>
    <n v="0"/>
    <n v="46"/>
    <s v=""/>
    <s v=""/>
    <s v=""/>
    <s v=""/>
    <s v=""/>
    <s v=""/>
    <s v=""/>
    <s v=""/>
    <s v=""/>
  </r>
  <r>
    <x v="6"/>
    <s v="SGTB-1412"/>
    <s v="[SGTB] SP 26.3.5"/>
    <s v="[Jornada Secretaria e Gestor de Unidades] Thunderbolts"/>
    <x v="0"/>
    <s v="[SGTB] PI 3/26"/>
    <n v="5"/>
    <s v="[SGTB] [SP 26.3.5] Atendimento de Solicitações de Serviço"/>
    <n v="3"/>
    <m/>
    <m/>
    <s v="Itens concluídos"/>
    <m/>
    <m/>
    <x v="1"/>
    <d v="2026-06-26T17:52:00"/>
    <d v="2026-08-31T00:00:00"/>
    <m/>
    <m/>
    <m/>
    <m/>
    <m/>
    <m/>
    <m/>
    <m/>
    <m/>
    <m/>
    <m/>
    <m/>
    <s v="Solicitação de Serviço"/>
    <m/>
    <m/>
    <m/>
    <s v=""/>
    <s v="FALSO"/>
    <n v="0"/>
    <n v="46"/>
    <s v=""/>
    <s v=""/>
    <s v=""/>
    <s v=""/>
    <s v=""/>
    <s v=""/>
    <s v=""/>
    <s v=""/>
    <s v=""/>
  </r>
  <r>
    <x v="6"/>
    <s v="SGTB-1411"/>
    <s v="[SGTB] SP 26.3.4"/>
    <s v="[Jornada Secretaria e Gestor de Unidades] Thunderbolts"/>
    <x v="0"/>
    <s v="[SGTB] PI 3/26"/>
    <n v="13"/>
    <s v="[SGTB] [SP 26.3.4] Atendimento de Incidentes"/>
    <n v="5"/>
    <m/>
    <m/>
    <s v="Itens concluídos"/>
    <m/>
    <m/>
    <x v="1"/>
    <d v="2026-06-26T17:49:00"/>
    <d v="2026-08-17T00:00:00"/>
    <m/>
    <m/>
    <m/>
    <m/>
    <m/>
    <m/>
    <m/>
    <m/>
    <m/>
    <m/>
    <m/>
    <m/>
    <s v="Incidente"/>
    <m/>
    <m/>
    <m/>
    <s v=""/>
    <s v="FALSO"/>
    <n v="0"/>
    <n v="36"/>
    <s v=""/>
    <s v=""/>
    <s v=""/>
    <s v=""/>
    <s v=""/>
    <s v=""/>
    <s v=""/>
    <s v=""/>
    <s v=""/>
  </r>
  <r>
    <x v="6"/>
    <s v="SGTB-1410"/>
    <s v="[SGTB] SP 26.3.4"/>
    <s v="[Jornada Secretaria e Gestor de Unidades] Thunderbolts"/>
    <x v="0"/>
    <s v="[SGTB] PI 3/26"/>
    <n v="4"/>
    <s v="[SGTB] [SP 26.3.4] Atendimento de Solicitações de Serviço"/>
    <n v="3"/>
    <m/>
    <m/>
    <s v="Itens concluídos"/>
    <m/>
    <m/>
    <x v="1"/>
    <d v="2026-06-26T17:48:00"/>
    <d v="2026-08-17T00:00:00"/>
    <m/>
    <m/>
    <m/>
    <m/>
    <m/>
    <m/>
    <m/>
    <m/>
    <m/>
    <m/>
    <m/>
    <m/>
    <s v="Solicitação de Serviço"/>
    <m/>
    <m/>
    <m/>
    <s v=""/>
    <s v="FALSO"/>
    <n v="0"/>
    <n v="36"/>
    <s v=""/>
    <s v=""/>
    <s v=""/>
    <s v=""/>
    <s v=""/>
    <s v=""/>
    <s v=""/>
    <s v=""/>
    <s v=""/>
  </r>
  <r>
    <x v="6"/>
    <s v="SGTB-1409"/>
    <s v="[SGTB] SP 26.3.3"/>
    <s v="[Jornada Secretaria e Gestor de Unidades] Thunderbolts"/>
    <x v="0"/>
    <s v="[SGTB] PI 3/26"/>
    <n v="12"/>
    <s v="[SGTB] [SP 26.3.3] Atendimento de Incidentes"/>
    <n v="5"/>
    <m/>
    <m/>
    <s v="Itens concluídos"/>
    <m/>
    <m/>
    <x v="1"/>
    <d v="2026-06-26T17:46:00"/>
    <d v="2026-08-03T00:00:00"/>
    <m/>
    <m/>
    <m/>
    <m/>
    <m/>
    <m/>
    <m/>
    <m/>
    <m/>
    <m/>
    <m/>
    <m/>
    <s v="Incidente"/>
    <m/>
    <m/>
    <m/>
    <s v=""/>
    <s v="FALSO"/>
    <n v="0"/>
    <n v="26"/>
    <s v=""/>
    <s v=""/>
    <s v=""/>
    <s v=""/>
    <s v=""/>
    <s v=""/>
    <s v=""/>
    <s v=""/>
    <s v=""/>
  </r>
  <r>
    <x v="6"/>
    <s v="SGTB-1408"/>
    <s v="[SGTB] SP 26.3.3"/>
    <s v="[Jornada Secretaria e Gestor de Unidades] Thunderbolts"/>
    <x v="0"/>
    <s v="[SGTB] PI 3/26"/>
    <n v="4"/>
    <s v=" [SGTB] [SP 26.3.3] Atendimento de Solicitações de Serviço"/>
    <n v="3"/>
    <m/>
    <m/>
    <s v="Itens concluídos"/>
    <m/>
    <m/>
    <x v="1"/>
    <d v="2026-06-26T17:45:00"/>
    <d v="2026-08-03T00:00:00"/>
    <m/>
    <m/>
    <m/>
    <m/>
    <m/>
    <m/>
    <m/>
    <m/>
    <m/>
    <m/>
    <m/>
    <m/>
    <s v="Solicitação de Serviço"/>
    <m/>
    <m/>
    <m/>
    <s v=""/>
    <s v="FALSO"/>
    <n v="0"/>
    <n v="26"/>
    <s v=""/>
    <s v=""/>
    <s v=""/>
    <s v=""/>
    <s v=""/>
    <s v=""/>
    <s v=""/>
    <s v=""/>
    <s v=""/>
  </r>
  <r>
    <x v="6"/>
    <s v="SGTB-1407"/>
    <s v="[SGTB] SP 26.3.2"/>
    <s v="[Jornada Secretaria e Gestor de Unidades] Thunderbolts"/>
    <x v="0"/>
    <s v="[SGTB] PI 3/26"/>
    <n v="13"/>
    <s v="[SGTB] [SP 26.3.2] Atendimento de Incidentes"/>
    <n v="8"/>
    <m/>
    <m/>
    <s v="Itens concluídos"/>
    <m/>
    <m/>
    <x v="1"/>
    <d v="2026-06-26T17:43:00"/>
    <d v="2026-07-20T00:00:00"/>
    <m/>
    <m/>
    <m/>
    <m/>
    <m/>
    <m/>
    <m/>
    <m/>
    <m/>
    <m/>
    <m/>
    <m/>
    <s v="Incidente"/>
    <m/>
    <m/>
    <m/>
    <s v=""/>
    <s v="FALSO"/>
    <n v="0"/>
    <n v="16"/>
    <s v=""/>
    <s v=""/>
    <s v=""/>
    <s v=""/>
    <s v=""/>
    <s v=""/>
    <s v=""/>
    <s v=""/>
    <s v=""/>
  </r>
  <r>
    <x v="6"/>
    <s v="SGTB-1406"/>
    <s v="[SGTB] SP 26.3.2"/>
    <s v="[Jornada Secretaria e Gestor de Unidades] Thunderbolts"/>
    <x v="0"/>
    <s v="[SGTB] PI 3/26"/>
    <n v="2"/>
    <s v="[SGTB] [SP 26.3.2] Atendimento de Solicitações de Serviço"/>
    <n v="5"/>
    <m/>
    <m/>
    <s v="Itens concluídos"/>
    <m/>
    <m/>
    <x v="1"/>
    <d v="2026-06-26T17:41:00"/>
    <d v="2026-07-20T00:00:00"/>
    <m/>
    <m/>
    <m/>
    <m/>
    <m/>
    <m/>
    <m/>
    <m/>
    <m/>
    <m/>
    <m/>
    <m/>
    <s v="Solicitação de Serviço"/>
    <m/>
    <m/>
    <m/>
    <s v=""/>
    <s v="FALSO"/>
    <n v="0"/>
    <n v="16"/>
    <s v=""/>
    <s v=""/>
    <s v=""/>
    <s v=""/>
    <s v=""/>
    <s v=""/>
    <s v=""/>
    <s v=""/>
    <s v=""/>
  </r>
  <r>
    <x v="3"/>
    <s v="SGTB-1405"/>
    <s v="[SGTB] SP 26.3.1"/>
    <s v="[Jornada Secretaria e Gestor de Unidades] Thunderbolts"/>
    <x v="0"/>
    <s v="[SGTB] PI 3/26"/>
    <n v="1"/>
    <s v="Deploy SP 26.3.1"/>
    <n v="2"/>
    <n v="39600"/>
    <m/>
    <s v="Itens concluídos"/>
    <m/>
    <m/>
    <x v="1"/>
    <d v="2026-06-26T17:40:00"/>
    <d v="2026-07-06T00:00:00"/>
    <d v="2026-07-17T00:00:00"/>
    <d v="2026-07-17T00:00:00"/>
    <d v="2026-07-17T00:00:00"/>
    <d v="2026-07-17T00:00:00"/>
    <d v="2026-07-17T00:00:00"/>
    <m/>
    <m/>
    <n v="1"/>
    <m/>
    <m/>
    <n v="15"/>
    <m/>
    <m/>
    <m/>
    <m/>
    <m/>
    <n v="11"/>
    <s v="FALSO"/>
    <n v="0"/>
    <n v="6"/>
    <s v=""/>
    <n v="1"/>
    <b v="1"/>
    <n v="1"/>
    <s v=""/>
    <s v=""/>
    <s v=""/>
    <s v=""/>
    <b v="1"/>
  </r>
  <r>
    <x v="6"/>
    <s v="SGTB-1404"/>
    <s v="[SGTB] SP 26.3.1"/>
    <s v="[Jornada Secretaria e Gestor de Unidades] Thunderbolts"/>
    <x v="0"/>
    <s v="[SGTB] PI 3/26"/>
    <n v="16"/>
    <s v="[SGTB] [SP 26.3.1] Atendimento de Incidentes"/>
    <n v="8"/>
    <m/>
    <m/>
    <s v="Itens concluídos"/>
    <m/>
    <m/>
    <x v="1"/>
    <d v="2026-06-26T17:38:00"/>
    <d v="2026-07-06T00:00:00"/>
    <m/>
    <m/>
    <m/>
    <m/>
    <m/>
    <m/>
    <m/>
    <m/>
    <m/>
    <m/>
    <m/>
    <m/>
    <s v="Incidente"/>
    <m/>
    <m/>
    <m/>
    <s v=""/>
    <s v="FALSO"/>
    <n v="0"/>
    <n v="6"/>
    <s v=""/>
    <s v=""/>
    <s v=""/>
    <s v=""/>
    <s v=""/>
    <s v=""/>
    <s v=""/>
    <s v=""/>
    <s v=""/>
  </r>
  <r>
    <x v="6"/>
    <s v="SGTB-1403"/>
    <s v="[SGTB] SP 26.3.1"/>
    <s v="[Jornada Secretaria e Gestor de Unidades] Thunderbolts"/>
    <x v="0"/>
    <s v="[SGTB] PI 3/26"/>
    <n v="7"/>
    <s v="[SGTB] [SP 26.3.1] Atendimento de Solicitações de Serviço"/>
    <n v="5"/>
    <m/>
    <m/>
    <s v="Itens concluídos"/>
    <m/>
    <m/>
    <x v="1"/>
    <d v="2026-06-26T17:37:00"/>
    <d v="2026-07-06T00:00:00"/>
    <m/>
    <m/>
    <m/>
    <m/>
    <m/>
    <m/>
    <m/>
    <m/>
    <m/>
    <m/>
    <m/>
    <m/>
    <s v="Solicitação de Serviço"/>
    <m/>
    <m/>
    <m/>
    <s v=""/>
    <s v="FALSO"/>
    <n v="0"/>
    <n v="6"/>
    <s v=""/>
    <s v=""/>
    <s v=""/>
    <s v=""/>
    <s v=""/>
    <s v=""/>
    <s v=""/>
    <s v=""/>
    <s v=""/>
  </r>
  <r>
    <x v="2"/>
    <s v="SGTB-1402"/>
    <s v="[SGTB] SP 26.3.6"/>
    <s v="[Jornada Secretaria e Gestor de Unidades] Thunderbolts"/>
    <x v="0"/>
    <s v="[SGTB] PI 3/26"/>
    <n v="3"/>
    <s v="[MFA- COLABORAR] [TESTE] Teste funcional e disponibilização do ambiente para testes "/>
    <n v="5"/>
    <n v="28800"/>
    <m/>
    <s v="Itens concluídos"/>
    <s v="SGTB-2421"/>
    <m/>
    <x v="1"/>
    <d v="2026-06-26T17:28:00"/>
    <d v="2026-09-14T00:00:00"/>
    <d v="2026-09-18T00:00:00"/>
    <d v="2026-09-25T00:00:00"/>
    <d v="2026-09-25T00:00:00"/>
    <d v="2026-09-25T00:00:00"/>
    <d v="2026-09-25T00:00:00"/>
    <m/>
    <m/>
    <n v="5"/>
    <m/>
    <m/>
    <n v="65"/>
    <m/>
    <m/>
    <m/>
    <m/>
    <m/>
    <n v="8"/>
    <s v="FALSO"/>
    <n v="0"/>
    <n v="56"/>
    <s v=""/>
    <n v="5"/>
    <b v="1"/>
    <n v="1"/>
    <s v=""/>
    <s v=""/>
    <s v=""/>
    <n v="65"/>
    <b v="1"/>
  </r>
  <r>
    <x v="4"/>
    <s v="SGTB-1401"/>
    <s v="[SGTB] SP 26.3.5"/>
    <s v="[Jornada Secretaria e Gestor de Unidades] Thunderbolts"/>
    <x v="1"/>
    <s v="[SGTB] PI 3/26"/>
    <n v="3"/>
    <s v=" [MFA- COLABORAR] [BACK-END] Ajustar endoipoint para usuários não coorporativos retornar apenas os sistemas e não as contas "/>
    <n v="5"/>
    <n v="64800"/>
    <m/>
    <s v="Itens concluídos"/>
    <s v="SGTB-2421"/>
    <m/>
    <x v="1"/>
    <d v="2026-06-26T17:26:00"/>
    <d v="2026-08-31T00:00:00"/>
    <d v="2026-09-01T00:00:00"/>
    <d v="2026-09-08T00:00:00"/>
    <d v="2026-09-08T00:00:00"/>
    <d v="2026-09-09T00:00:00"/>
    <d v="2026-09-09T00:00:00"/>
    <d v="2026-09-22T00:00:00"/>
    <m/>
    <n v="5"/>
    <m/>
    <m/>
    <n v="53"/>
    <n v="62"/>
    <m/>
    <m/>
    <m/>
    <m/>
    <n v="18"/>
    <s v="FALSO"/>
    <n v="0"/>
    <n v="46"/>
    <s v=""/>
    <n v="5"/>
    <b v="1"/>
    <n v="1"/>
    <s v=""/>
    <n v="9"/>
    <s v=""/>
    <n v="62"/>
    <b v="1"/>
  </r>
  <r>
    <x v="4"/>
    <s v="SGTB-1400"/>
    <s v="[SGTB] SP 26.3.4"/>
    <s v="[Jornada Secretaria e Gestor de Unidades] Thunderbolts"/>
    <x v="1"/>
    <s v="[SGTB] PI 3/26"/>
    <n v="5"/>
    <s v="[MFA- COLABORAR] [BACK-END] Criação do endpoint de reset de senha no MFA"/>
    <n v="5"/>
    <n v="118800"/>
    <m/>
    <s v="Itens concluídos"/>
    <s v="SGTB-2421"/>
    <m/>
    <x v="1"/>
    <d v="2026-06-26T17:26:00"/>
    <d v="2026-08-17T00:00:00"/>
    <d v="2026-08-18T00:00:00"/>
    <d v="2026-08-26T00:00:00"/>
    <d v="2026-08-26T00:00:00"/>
    <d v="2026-08-27T00:00:00"/>
    <d v="2026-08-27T00:00:00"/>
    <d v="2026-09-22T00:00:00"/>
    <m/>
    <n v="6"/>
    <m/>
    <n v="18"/>
    <m/>
    <n v="62"/>
    <m/>
    <m/>
    <m/>
    <m/>
    <n v="33"/>
    <s v="FALSO"/>
    <n v="0"/>
    <n v="36"/>
    <s v=""/>
    <n v="6"/>
    <b v="1"/>
    <n v="1"/>
    <s v=""/>
    <n v="18"/>
    <b v="1"/>
    <n v="62"/>
    <b v="1"/>
  </r>
  <r>
    <x v="4"/>
    <s v="SGTB-1399"/>
    <s v="[SGTB] SP 26.3.3"/>
    <s v="[Jornada Secretaria e Gestor de Unidades] Thunderbolts"/>
    <x v="1"/>
    <s v="[SGTB] PI 3/26"/>
    <n v="5"/>
    <s v="[MFA- COLABORAR] [BACK-END] Criação do endpoint de validação do código de acesso"/>
    <n v="5"/>
    <n v="126000"/>
    <m/>
    <s v="Itens concluídos"/>
    <s v="SGTB-2421"/>
    <m/>
    <x v="1"/>
    <d v="2026-06-26T17:25:00"/>
    <d v="2026-08-03T00:00:00"/>
    <d v="2026-08-10T00:00:00"/>
    <d v="2026-08-13T00:00:00"/>
    <d v="2026-08-13T00:00:00"/>
    <d v="2026-08-14T00:00:00"/>
    <d v="2026-08-14T00:00:00"/>
    <d v="2026-09-22T00:00:00"/>
    <m/>
    <n v="3"/>
    <m/>
    <n v="27"/>
    <n v="35"/>
    <n v="62"/>
    <m/>
    <m/>
    <m/>
    <m/>
    <n v="35"/>
    <s v="FALSO"/>
    <n v="0"/>
    <n v="26"/>
    <s v=""/>
    <n v="3"/>
    <b v="1"/>
    <n v="1"/>
    <s v=""/>
    <n v="27"/>
    <b v="1"/>
    <n v="62"/>
    <b v="1"/>
  </r>
  <r>
    <x v="4"/>
    <s v="SGTB-1398"/>
    <s v="[SGTB] SP 26.3.3"/>
    <s v="[Jornada Secretaria e Gestor de Unidades] Thunderbolts"/>
    <x v="1"/>
    <s v="[SGTB] PI 3/26"/>
    <n v="5"/>
    <s v="[MFA- COLABORAR] [BACK-END] Criar endpoint de envio/reenvio do código de acesso (Parte 1) e validação de autenticação (Parte 2)"/>
    <n v="5"/>
    <n v="144000"/>
    <m/>
    <s v="Itens concluídos"/>
    <s v="SGTB-2421"/>
    <m/>
    <x v="1"/>
    <d v="2026-06-26T17:23:00"/>
    <d v="2026-08-03T00:00:00"/>
    <d v="2026-08-04T00:00:00"/>
    <d v="2026-08-12T00:00:00"/>
    <d v="2026-08-12T00:00:00"/>
    <d v="2026-08-14T00:00:00"/>
    <d v="2026-08-14T00:00:00"/>
    <d v="2026-09-22T00:00:00"/>
    <m/>
    <n v="6"/>
    <m/>
    <n v="27"/>
    <n v="35"/>
    <n v="62"/>
    <m/>
    <m/>
    <m/>
    <m/>
    <n v="40"/>
    <s v="FALSO"/>
    <n v="0"/>
    <n v="26"/>
    <s v=""/>
    <n v="6"/>
    <b v="1"/>
    <n v="2"/>
    <s v=""/>
    <n v="27"/>
    <b v="1"/>
    <n v="62"/>
    <b v="1"/>
  </r>
  <r>
    <x v="4"/>
    <s v="SGTB-1397"/>
    <s v="[SGTB] SP 26.3.2"/>
    <s v="[Jornada Secretaria e Gestor de Unidades] Thunderbolts"/>
    <x v="1"/>
    <s v="[SGTB] PI 3/26"/>
    <n v="5"/>
    <s v="[MFA- COLABORAR] [BACK-END] Criação do endpoint de validação de usuário e senha para usuários não corporativos - Parte 1"/>
    <n v="5"/>
    <n v="115200"/>
    <m/>
    <s v="Itens concluídos"/>
    <s v="SGTB-2421"/>
    <m/>
    <x v="1"/>
    <d v="2026-06-26T17:22:00"/>
    <d v="2026-07-20T00:00:00"/>
    <d v="2026-07-22T00:00:00"/>
    <d v="2026-07-30T00:00:00"/>
    <d v="2026-07-30T00:00:00"/>
    <d v="2026-07-31T00:00:00"/>
    <d v="2026-07-31T00:00:00"/>
    <d v="2026-09-22T00:00:00"/>
    <m/>
    <n v="6"/>
    <m/>
    <m/>
    <n v="25"/>
    <m/>
    <m/>
    <m/>
    <m/>
    <m/>
    <n v="32"/>
    <s v="FALSO"/>
    <n v="0"/>
    <n v="16"/>
    <s v=""/>
    <n v="6"/>
    <b v="1"/>
    <n v="1"/>
    <s v=""/>
    <n v="37"/>
    <s v=""/>
    <n v="62"/>
    <b v="0"/>
  </r>
  <r>
    <x v="3"/>
    <s v="SGTB-1396"/>
    <s v="[SGTB] SP 26.3.2"/>
    <s v="[Jornada Secretaria e Gestor de Unidades] Thunderbolts"/>
    <x v="1"/>
    <s v="[SGTB] PI 3/26"/>
    <n v="2"/>
    <s v="[MFA - COLABORAR] [BANCO DE DADOS] Adequação das estruturas de banco de dados para suporte ao MFA"/>
    <n v="5"/>
    <n v="39600"/>
    <m/>
    <s v="Itens concluídos"/>
    <s v="SGTB-2421"/>
    <m/>
    <x v="1"/>
    <d v="2026-06-26T17:20:00"/>
    <d v="2026-07-20T00:00:00"/>
    <d v="2026-07-22T00:00:00"/>
    <d v="2026-07-24T00:00:00"/>
    <d v="2026-07-24T00:00:00"/>
    <d v="2026-07-31T00:00:00"/>
    <d v="2026-07-31T00:00:00"/>
    <d v="2026-09-22T00:00:00"/>
    <m/>
    <n v="2"/>
    <m/>
    <n v="37"/>
    <n v="25"/>
    <n v="62"/>
    <m/>
    <m/>
    <m/>
    <m/>
    <n v="11"/>
    <s v="FALSO"/>
    <n v="0"/>
    <n v="16"/>
    <s v=""/>
    <n v="2"/>
    <b v="1"/>
    <n v="5"/>
    <s v=""/>
    <n v="37"/>
    <b v="1"/>
    <n v="62"/>
    <b v="1"/>
  </r>
  <r>
    <x v="4"/>
    <s v="SGTB-1395"/>
    <s v="[SGTB] SP 26.3.5"/>
    <s v="[Jornada Secretaria e Gestor de Unidades] Thunderbolts"/>
    <x v="1"/>
    <s v="[SGTB] PI 3/26"/>
    <n v="3"/>
    <s v="[MFA- COLABORAR] [FRONT-END] Criação das telas e toggles (estrutura visual / HTML)"/>
    <n v="5"/>
    <n v="79200"/>
    <m/>
    <s v="Itens concluídos"/>
    <s v="SGTB-2421"/>
    <m/>
    <x v="1"/>
    <d v="2026-06-26T17:19:00"/>
    <d v="2026-08-31T00:00:00"/>
    <d v="2026-09-02T00:00:00"/>
    <d v="2026-09-04T00:00:00"/>
    <d v="2026-09-04T00:00:00"/>
    <d v="2026-09-09T00:00:00"/>
    <d v="2026-09-09T00:00:00"/>
    <d v="2026-09-25T00:00:00"/>
    <m/>
    <n v="2"/>
    <m/>
    <m/>
    <n v="53"/>
    <m/>
    <m/>
    <m/>
    <m/>
    <m/>
    <n v="22"/>
    <s v="FALSO"/>
    <n v="0"/>
    <n v="46"/>
    <s v=""/>
    <n v="2"/>
    <b v="1"/>
    <n v="3"/>
    <s v=""/>
    <n v="12"/>
    <s v=""/>
    <n v="65"/>
    <b v="0"/>
  </r>
  <r>
    <x v="3"/>
    <s v="SGTB-1391"/>
    <s v="[SGTB] SP 26.3.4"/>
    <s v="[Jornada Secretaria e Gestor de Unidades] Thunderbolts"/>
    <x v="1"/>
    <s v="[SGTB] PI 3/26"/>
    <n v="2"/>
    <s v="[THB PI 3/26 MIGRAÇÃO] Executar scripts para os alunos de transferência interna e externa - LOTE 3"/>
    <n v="3"/>
    <n v="50400"/>
    <m/>
    <s v="Itens concluídos"/>
    <s v="SGTB-999"/>
    <m/>
    <x v="1"/>
    <d v="2026-06-26T14:44:00"/>
    <d v="2026-08-17T00:00:00"/>
    <d v="2026-08-27T00:00:00"/>
    <d v="2026-08-27T00:00:00"/>
    <d v="2026-08-27T00:00:00"/>
    <d v="2026-08-28T00:00:00"/>
    <d v="2026-08-28T00:00:00"/>
    <d v="2026-08-28T00:00:00"/>
    <m/>
    <n v="1"/>
    <m/>
    <m/>
    <n v="45"/>
    <n v="45"/>
    <m/>
    <m/>
    <m/>
    <m/>
    <n v="14"/>
    <s v="FALSO"/>
    <n v="0"/>
    <n v="36"/>
    <s v=""/>
    <n v="1"/>
    <b v="1"/>
    <n v="1"/>
    <s v=""/>
    <n v="1"/>
    <s v=""/>
    <n v="45"/>
    <b v="1"/>
  </r>
  <r>
    <x v="3"/>
    <s v="SGTB-1390"/>
    <s v="[SGTB] SP 26.3.4"/>
    <s v="[Jornada Secretaria e Gestor de Unidades] Thunderbolts"/>
    <x v="1"/>
    <s v="[SGTB] PI 3/26"/>
    <n v="3"/>
    <s v="[THB PI 3/26 MIGRAÇÃO] Processo de validação dos alunos aptos a migração - LOTE 3"/>
    <n v="3"/>
    <n v="75600"/>
    <m/>
    <s v="Itens concluídos"/>
    <s v="SGTB-999"/>
    <m/>
    <x v="1"/>
    <d v="2026-06-26T14:43:00"/>
    <d v="2026-08-17T00:00:00"/>
    <d v="2026-08-26T00:00:00"/>
    <d v="2026-08-26T00:00:00"/>
    <d v="2026-08-26T00:00:00"/>
    <d v="2026-08-26T00:00:00"/>
    <d v="2026-08-26T00:00:00"/>
    <d v="2026-08-28T00:00:00"/>
    <m/>
    <n v="1"/>
    <m/>
    <m/>
    <n v="43"/>
    <n v="45"/>
    <m/>
    <m/>
    <m/>
    <m/>
    <n v="21"/>
    <s v="FALSO"/>
    <n v="0"/>
    <n v="36"/>
    <s v=""/>
    <n v="1"/>
    <b v="1"/>
    <n v="1"/>
    <s v=""/>
    <n v="2"/>
    <s v=""/>
    <n v="45"/>
    <b v="1"/>
  </r>
  <r>
    <x v="3"/>
    <s v="SGTB-1389"/>
    <s v="[SGTB] SP 26.3.3"/>
    <s v="[Jornada Secretaria e Gestor de Unidades] Thunderbolts"/>
    <x v="1"/>
    <s v="[SGTB] PI 3/26"/>
    <n v="3"/>
    <s v="[THB PI 3/26 MIGRAÇÃO] Executar scripts para os alunos de transferência interna e externa - LOTE 2"/>
    <n v="3"/>
    <n v="68400"/>
    <m/>
    <s v="Itens concluídos"/>
    <s v="SGTB-999"/>
    <m/>
    <x v="1"/>
    <d v="2026-06-26T14:42:00"/>
    <d v="2026-08-03T00:00:00"/>
    <d v="2026-08-12T00:00:00"/>
    <d v="2026-08-13T00:00:00"/>
    <d v="2026-08-13T00:00:00"/>
    <d v="2026-08-14T00:00:00"/>
    <d v="2026-08-14T00:00:00"/>
    <d v="2026-08-17T00:00:00"/>
    <m/>
    <n v="1"/>
    <m/>
    <m/>
    <n v="35"/>
    <n v="36"/>
    <m/>
    <m/>
    <m/>
    <m/>
    <n v="19"/>
    <s v="FALSO"/>
    <n v="0"/>
    <n v="26"/>
    <s v=""/>
    <n v="1"/>
    <b v="1"/>
    <n v="1"/>
    <s v=""/>
    <n v="1"/>
    <s v=""/>
    <n v="36"/>
    <b v="1"/>
  </r>
  <r>
    <x v="3"/>
    <s v="SGTB-1388"/>
    <s v="[SGTB] SP 26.3.3"/>
    <s v="[Jornada Secretaria e Gestor de Unidades] Thunderbolts"/>
    <x v="1"/>
    <s v="[SGTB] PI 3/26"/>
    <n v="3"/>
    <s v="[THB PI 3/26 MIGRAÇÃO] Processo de validação dos alunos aptos a migração - LOTE 2"/>
    <n v="3"/>
    <n v="72000"/>
    <m/>
    <s v="Itens concluídos"/>
    <s v="SGTB-999"/>
    <m/>
    <x v="1"/>
    <d v="2026-06-26T14:41:00"/>
    <d v="2026-08-03T00:00:00"/>
    <d v="2026-08-04T00:00:00"/>
    <d v="2026-08-06T00:00:00"/>
    <d v="2026-08-06T00:00:00"/>
    <d v="2026-08-07T00:00:00"/>
    <d v="2026-08-07T00:00:00"/>
    <d v="2026-08-17T00:00:00"/>
    <m/>
    <n v="2"/>
    <m/>
    <m/>
    <n v="30"/>
    <n v="36"/>
    <m/>
    <m/>
    <m/>
    <m/>
    <n v="20"/>
    <s v="FALSO"/>
    <n v="0"/>
    <n v="26"/>
    <s v=""/>
    <n v="2"/>
    <b v="1"/>
    <n v="1"/>
    <s v=""/>
    <n v="6"/>
    <s v=""/>
    <n v="36"/>
    <b v="1"/>
  </r>
  <r>
    <x v="3"/>
    <s v="SGTB-1387"/>
    <s v="[SGTB] SP 26.3.2"/>
    <s v="[Jornada Secretaria e Gestor de Unidades] Thunderbolts"/>
    <x v="1"/>
    <s v="[SGTB] PI 3/26"/>
    <n v="3"/>
    <s v="[THB PI 3/26 MIGRAÇÃO] Executar scripts para os alunos de transferência interna e externa - LOTE 1"/>
    <n v="3"/>
    <n v="75600"/>
    <m/>
    <s v="Itens concluídos"/>
    <s v="SGTB-999"/>
    <m/>
    <x v="1"/>
    <d v="2026-06-26T14:40:00"/>
    <d v="2026-07-20T00:00:00"/>
    <d v="2026-07-28T00:00:00"/>
    <d v="2026-07-31T00:00:00"/>
    <d v="2026-07-31T00:00:00"/>
    <d v="2026-07-31T00:00:00"/>
    <d v="2026-07-31T00:00:00"/>
    <d v="2026-07-31T00:00:00"/>
    <m/>
    <n v="3"/>
    <m/>
    <m/>
    <n v="25"/>
    <m/>
    <m/>
    <m/>
    <m/>
    <m/>
    <n v="21"/>
    <s v="FALSO"/>
    <n v="0"/>
    <n v="16"/>
    <s v=""/>
    <n v="3"/>
    <b v="1"/>
    <n v="1"/>
    <s v=""/>
    <n v="1"/>
    <s v=""/>
    <n v="25"/>
    <b v="0"/>
  </r>
  <r>
    <x v="3"/>
    <s v="SGTB-1386"/>
    <s v="[SGTB] SP 26.3.2"/>
    <s v="[Jornada Secretaria e Gestor de Unidades] Thunderbolts"/>
    <x v="1"/>
    <s v="[SGTB] PI 3/26"/>
    <n v="3"/>
    <s v="[THB PI 3/26 MIGRAÇÃO] Processo de validação dos alunos aptos a migração - LOTE 1"/>
    <n v="3"/>
    <n v="86400"/>
    <m/>
    <s v="Itens concluídos"/>
    <s v="SGTB-999"/>
    <m/>
    <x v="1"/>
    <d v="2026-06-26T14:38:00"/>
    <d v="2026-07-20T00:00:00"/>
    <d v="2026-07-23T00:00:00"/>
    <d v="2026-07-24T00:00:00"/>
    <d v="2026-07-24T00:00:00"/>
    <d v="2026-07-24T00:00:00"/>
    <d v="2026-07-24T00:00:00"/>
    <d v="2026-07-31T00:00:00"/>
    <m/>
    <n v="1"/>
    <m/>
    <m/>
    <m/>
    <n v="25"/>
    <m/>
    <m/>
    <m/>
    <m/>
    <n v="24"/>
    <s v="FALSO"/>
    <n v="0"/>
    <n v="16"/>
    <s v=""/>
    <n v="1"/>
    <b v="1"/>
    <n v="1"/>
    <s v=""/>
    <n v="5"/>
    <s v=""/>
    <n v="25"/>
    <b v="1"/>
  </r>
  <r>
    <x v="2"/>
    <s v="SGTB-1382"/>
    <s v="[SGTB] SP 26.3.4"/>
    <s v="[Jornada Secretaria e Gestor de Unidades] Thunderbolts"/>
    <x v="2"/>
    <s v="[SGTB] PI 3/26"/>
    <n v="1"/>
    <s v="[TBH Tributário] Teste integrado "/>
    <n v="1"/>
    <m/>
    <m/>
    <s v="Itens concluídos"/>
    <s v="JFTS-3686"/>
    <m/>
    <x v="1"/>
    <d v="2026-06-26T13:42:00"/>
    <d v="2026-08-17T00:00:00"/>
    <m/>
    <m/>
    <m/>
    <m/>
    <m/>
    <m/>
    <m/>
    <m/>
    <m/>
    <m/>
    <m/>
    <m/>
    <m/>
    <m/>
    <m/>
    <m/>
    <s v=""/>
    <s v="FALSO"/>
    <n v="0"/>
    <n v="36"/>
    <s v=""/>
    <s v=""/>
    <s v=""/>
    <s v=""/>
    <s v=""/>
    <s v=""/>
    <s v=""/>
    <s v=""/>
    <b v="1"/>
  </r>
  <r>
    <x v="4"/>
    <s v="SGTB-1380"/>
    <s v="[SGTB] SP 26.3.1"/>
    <s v="[Jornada Secretaria e Gestor de Unidades] Thunderbolts"/>
    <x v="1"/>
    <s v="[SGTB] PI 3/26"/>
    <n v="3"/>
    <s v="[THB Tributário] Criar function para informar a enturmação do aluno - Olimpo"/>
    <n v="3"/>
    <n v="57600"/>
    <m/>
    <s v="Itens concluídos"/>
    <s v="JFTS-3686"/>
    <m/>
    <x v="1"/>
    <d v="2026-06-26T13:41:00"/>
    <d v="2026-07-06T00:00:00"/>
    <d v="2026-07-09T00:00:00"/>
    <d v="2026-07-13T00:00:00"/>
    <d v="2026-07-13T00:00:00"/>
    <d v="2026-07-17T00:00:00"/>
    <d v="2026-07-17T00:00:00"/>
    <d v="2026-07-31T00:00:00"/>
    <m/>
    <n v="2"/>
    <m/>
    <m/>
    <n v="15"/>
    <n v="25"/>
    <m/>
    <m/>
    <m/>
    <m/>
    <n v="16"/>
    <s v="FALSO"/>
    <n v="0"/>
    <n v="6"/>
    <s v=""/>
    <n v="2"/>
    <b v="1"/>
    <n v="4"/>
    <s v=""/>
    <n v="10"/>
    <s v=""/>
    <n v="25"/>
    <b v="1"/>
  </r>
  <r>
    <x v="4"/>
    <s v="SGTB-1379"/>
    <s v="[SGTB] SP 26.3.5"/>
    <s v="[Jornada Secretaria e Gestor de Unidades] Thunderbolts"/>
    <x v="2"/>
    <s v="[SGTB] PI 3/26"/>
    <n v="8"/>
    <s v="[THB CNPJ] Ajuste nas estruturas de Olimpo"/>
    <n v="8"/>
    <m/>
    <m/>
    <s v="Itens concluídos"/>
    <s v="ARTSG-313"/>
    <m/>
    <x v="2"/>
    <d v="2026-06-26T13:37:00"/>
    <d v="2026-08-31T00:00:00"/>
    <m/>
    <m/>
    <m/>
    <m/>
    <m/>
    <m/>
    <m/>
    <m/>
    <m/>
    <m/>
    <m/>
    <m/>
    <m/>
    <m/>
    <m/>
    <m/>
    <s v=""/>
    <s v="FALSO"/>
    <n v="0"/>
    <n v="46"/>
    <s v=""/>
    <s v=""/>
    <s v=""/>
    <s v=""/>
    <s v=""/>
    <s v=""/>
    <s v=""/>
    <s v=""/>
    <b v="1"/>
  </r>
  <r>
    <x v="4"/>
    <s v="SGTB-1378"/>
    <s v="[SGTB] SP 26.3.2"/>
    <s v="[Jornada Secretaria e Gestor de Unidades] Thunderbolts"/>
    <x v="1"/>
    <s v="[SGTB] PI 3/26"/>
    <n v="3"/>
    <s v="[THB CNPJ] [BANCO DE DADOS] Ajuste nas rotinas referente a tipagem do campo CNPJ - Tabelas"/>
    <n v="8"/>
    <n v="64800"/>
    <m/>
    <s v="Itens concluídos"/>
    <s v="ARTSG-313"/>
    <m/>
    <x v="1"/>
    <d v="2026-06-26T13:35:00"/>
    <m/>
    <d v="2026-07-27T00:00:00"/>
    <d v="2026-07-30T00:00:00"/>
    <d v="2026-07-30T00:00:00"/>
    <d v="2026-07-30T00:00:00"/>
    <d v="2026-07-30T00:00:00"/>
    <d v="2026-09-16T00:00:00"/>
    <m/>
    <n v="3"/>
    <m/>
    <n v="34"/>
    <n v="24"/>
    <n v="58"/>
    <m/>
    <m/>
    <m/>
    <m/>
    <n v="18"/>
    <s v="FALSO"/>
    <n v="0"/>
    <s v=""/>
    <s v=""/>
    <n v="3"/>
    <b v="1"/>
    <n v="1"/>
    <s v=""/>
    <n v="34"/>
    <b v="1"/>
    <n v="58"/>
    <b v="1"/>
  </r>
  <r>
    <x v="4"/>
    <s v="SGTB-1375"/>
    <s v="[SGTB] SP 26.3.3"/>
    <s v="[Jornada Secretaria e Gestor de Unidades] Thunderbolts"/>
    <x v="1"/>
    <s v="[SGTB] PI 3/26"/>
    <n v="5"/>
    <s v="[THB CNPJ]  Adequação da api krt-adm-colacaodigitalsender-ead"/>
    <n v="8"/>
    <n v="86400"/>
    <m/>
    <s v="Itens concluídos"/>
    <s v="ARTSG-313"/>
    <m/>
    <x v="1"/>
    <d v="2026-06-26T13:34:00"/>
    <d v="2026-08-03T00:00:00"/>
    <d v="2026-08-05T00:00:00"/>
    <d v="2026-08-07T00:00:00"/>
    <d v="2026-08-07T00:00:00"/>
    <d v="2026-08-13T00:00:00"/>
    <d v="2026-08-13T00:00:00"/>
    <d v="2026-09-16T00:00:00"/>
    <m/>
    <n v="2"/>
    <n v="4"/>
    <m/>
    <n v="34"/>
    <n v="58"/>
    <m/>
    <m/>
    <m/>
    <m/>
    <n v="24"/>
    <s v="FALSO"/>
    <n v="0"/>
    <n v="26"/>
    <s v=""/>
    <n v="2"/>
    <b v="1"/>
    <n v="4"/>
    <b v="1"/>
    <n v="24"/>
    <s v=""/>
    <n v="58"/>
    <b v="1"/>
  </r>
  <r>
    <x v="4"/>
    <s v="SGTB-1373"/>
    <s v="[SGTB] SP 26.3.4"/>
    <s v="[Jornada Secretaria e Gestor de Unidades] Thunderbolts"/>
    <x v="1"/>
    <s v="[SGTB] PI 3/26"/>
    <n v="5"/>
    <s v="[THB CNPJ] Ajuste nas estruturas de Web Colaborar "/>
    <n v="8"/>
    <n v="126000"/>
    <m/>
    <s v="Itens concluídos"/>
    <s v="ARTSG-313"/>
    <m/>
    <x v="1"/>
    <d v="2026-06-26T13:32:00"/>
    <m/>
    <d v="2026-08-19T00:00:00"/>
    <d v="2026-08-27T00:00:00"/>
    <d v="2026-08-27T00:00:00"/>
    <d v="2026-08-27T00:00:00"/>
    <d v="2026-08-27T00:00:00"/>
    <d v="2026-09-16T00:00:00"/>
    <m/>
    <n v="6"/>
    <n v="1"/>
    <m/>
    <n v="44"/>
    <m/>
    <m/>
    <m/>
    <m/>
    <m/>
    <n v="35"/>
    <s v="FALSO"/>
    <n v="0"/>
    <s v=""/>
    <s v=""/>
    <n v="6"/>
    <b v="1"/>
    <n v="1"/>
    <b v="1"/>
    <n v="14"/>
    <s v=""/>
    <n v="58"/>
    <b v="0"/>
  </r>
  <r>
    <x v="7"/>
    <s v="SGTB-1372"/>
    <s v="[SGTB] SP 26.3.1"/>
    <s v="[Jornada Secretaria e Gestor de Unidades] Thunderbolts"/>
    <x v="1"/>
    <s v="[SGTB] PI 3/26"/>
    <n v="5"/>
    <s v="[THB CNPJ] Explorar campos que necessitam de alteração para receber CNPJ Alfanumérico - APIs Colaborar"/>
    <n v="5"/>
    <n v="61800"/>
    <m/>
    <s v="Itens concluídos"/>
    <s v="ARTSG-313"/>
    <m/>
    <x v="1"/>
    <d v="2026-06-26T13:30:00"/>
    <d v="2026-07-06T00:00:00"/>
    <d v="2026-07-13T00:00:00"/>
    <d v="2026-07-17T00:00:00"/>
    <d v="2026-07-17T00:00:00"/>
    <d v="2026-07-17T00:00:00"/>
    <d v="2026-07-17T00:00:00"/>
    <d v="2026-07-17T00:00:00"/>
    <m/>
    <n v="4"/>
    <n v="1"/>
    <m/>
    <n v="15"/>
    <n v="15"/>
    <m/>
    <m/>
    <m/>
    <m/>
    <n v="17.166666666666668"/>
    <s v="FALSO"/>
    <n v="0"/>
    <n v="6"/>
    <s v=""/>
    <n v="4"/>
    <b v="1"/>
    <n v="1"/>
    <b v="1"/>
    <n v="1"/>
    <s v=""/>
    <n v="15"/>
    <b v="1"/>
  </r>
  <r>
    <x v="7"/>
    <s v="SGTB-1370"/>
    <s v="[SGTB] SP 26.3.1"/>
    <s v="[Jornada Secretaria e Gestor de Unidades] Thunderbolts"/>
    <x v="1"/>
    <s v="[SGTB] PI 3/26"/>
    <n v="5"/>
    <s v="[THB CNPJ] Explorar campos que necessitam de alteração para receber CNPJ Alfanumérico - Olimpo "/>
    <n v="5"/>
    <n v="144000"/>
    <m/>
    <s v="Itens concluídos"/>
    <s v="ARTSG-313"/>
    <m/>
    <x v="1"/>
    <d v="2026-06-26T13:28:00"/>
    <d v="2026-07-06T00:00:00"/>
    <d v="2026-07-08T00:00:00"/>
    <d v="2026-07-14T00:00:00"/>
    <d v="2026-07-14T00:00:00"/>
    <d v="2026-07-16T00:00:00"/>
    <d v="2026-07-16T00:00:00"/>
    <d v="2026-07-17T00:00:00"/>
    <m/>
    <n v="4"/>
    <m/>
    <n v="1"/>
    <n v="14"/>
    <n v="15"/>
    <m/>
    <m/>
    <m/>
    <m/>
    <n v="40"/>
    <s v="FALSO"/>
    <n v="0"/>
    <n v="6"/>
    <s v=""/>
    <n v="4"/>
    <b v="1"/>
    <n v="2"/>
    <s v=""/>
    <n v="1"/>
    <b v="1"/>
    <n v="14"/>
    <b v="1"/>
  </r>
  <r>
    <x v="7"/>
    <s v="SGTB-1369"/>
    <s v="[SGTB] SP 26.3.1"/>
    <s v="[Jornada Secretaria e Gestor de Unidades] Thunderbolts"/>
    <x v="1"/>
    <s v="[SGTB] PI 3/26"/>
    <n v="5"/>
    <s v="[THB CNPJ] Explorar campos que necessitam de alteração para receber CNPJ Alfanumérico - Banco Colaborar "/>
    <n v="5"/>
    <n v="86400"/>
    <m/>
    <s v="Itens concluídos"/>
    <s v="ARTSG-313"/>
    <m/>
    <x v="1"/>
    <d v="2026-06-26T13:25:00"/>
    <d v="2026-07-06T00:00:00"/>
    <d v="2026-07-08T00:00:00"/>
    <d v="2026-07-10T00:00:00"/>
    <d v="2026-07-10T00:00:00"/>
    <d v="2026-07-16T00:00:00"/>
    <d v="2026-07-16T00:00:00"/>
    <d v="2026-07-17T00:00:00"/>
    <m/>
    <n v="2"/>
    <m/>
    <m/>
    <m/>
    <m/>
    <m/>
    <m/>
    <m/>
    <m/>
    <n v="24"/>
    <s v="FALSO"/>
    <n v="0"/>
    <n v="6"/>
    <s v=""/>
    <n v="2"/>
    <b v="1"/>
    <n v="4"/>
    <s v=""/>
    <n v="1"/>
    <s v=""/>
    <n v="14"/>
    <b v="0"/>
  </r>
  <r>
    <x v="7"/>
    <s v="SGTB-1368"/>
    <s v="[SGTB] SP 26.3.1"/>
    <s v="[Jornada Secretaria e Gestor de Unidades] Thunderbolts"/>
    <x v="1"/>
    <s v="[SGTB] PI 3/26"/>
    <n v="5"/>
    <s v="[THB CNPJ] Explorar campos que necessitam de alteração para receber CNPJ Alfanumérico - Web EAD"/>
    <n v="5"/>
    <n v="144000"/>
    <m/>
    <s v="Itens concluídos"/>
    <s v="ARTSG-313"/>
    <m/>
    <x v="1"/>
    <d v="2026-06-26T13:18:00"/>
    <d v="2026-07-06T00:00:00"/>
    <d v="2026-07-08T00:00:00"/>
    <d v="2026-07-14T00:00:00"/>
    <d v="2026-07-14T00:00:00"/>
    <d v="2026-07-16T00:00:00"/>
    <d v="2026-07-16T00:00:00"/>
    <d v="2026-07-17T00:00:00"/>
    <m/>
    <n v="4"/>
    <m/>
    <m/>
    <n v="14"/>
    <n v="15"/>
    <m/>
    <m/>
    <m/>
    <m/>
    <n v="40"/>
    <s v="FALSO"/>
    <n v="0"/>
    <n v="6"/>
    <s v=""/>
    <n v="4"/>
    <b v="1"/>
    <n v="2"/>
    <s v=""/>
    <n v="1"/>
    <s v=""/>
    <n v="14"/>
    <b v="1"/>
  </r>
  <r>
    <x v="7"/>
    <s v="SGTB-1362"/>
    <s v="[SGTB] SP 26.3.4"/>
    <s v="[Jornada Secretaria e Gestor de Unidades] Thunderbolts"/>
    <x v="0"/>
    <s v="[SGTB] PI 3/26"/>
    <n v="5"/>
    <s v="[RADE MED] Spike do processo de frequência - Compreender como o processo de frequência e realizado no Olimpo"/>
    <n v="5"/>
    <n v="90000"/>
    <m/>
    <s v="Itens concluídos"/>
    <s v="SGTB-1013"/>
    <m/>
    <x v="1"/>
    <d v="2026-06-26T09:34:00"/>
    <d v="2026-08-17T00:00:00"/>
    <d v="2026-08-21T00:00:00"/>
    <d v="2026-08-27T00:00:00"/>
    <d v="2026-08-27T00:00:00"/>
    <d v="2026-08-27T00:00:00"/>
    <d v="2026-08-27T00:00:00"/>
    <m/>
    <m/>
    <m/>
    <m/>
    <m/>
    <n v="44"/>
    <m/>
    <m/>
    <m/>
    <m/>
    <m/>
    <n v="25"/>
    <s v="FALSO"/>
    <n v="0"/>
    <n v="36"/>
    <s v=""/>
    <n v="4"/>
    <s v=""/>
    <n v="1"/>
    <s v=""/>
    <s v=""/>
    <s v=""/>
    <n v="44"/>
    <b v="1"/>
  </r>
  <r>
    <x v="4"/>
    <s v="SGTB-1361"/>
    <s v="[SGTB] SP 26.3.4"/>
    <s v="[Jornada Secretaria e Gestor de Unidades] Thunderbolts"/>
    <x v="1"/>
    <s v="[SGTB] PI 3/26"/>
    <n v="5"/>
    <s v="[RADE MED] Processamento dos dados gravados na tabela intermediária - Parte 2 "/>
    <n v="5"/>
    <n v="126000"/>
    <m/>
    <s v="Itens concluídos"/>
    <s v="SGTB-1013"/>
    <m/>
    <x v="1"/>
    <d v="2026-06-26T09:33:00"/>
    <d v="2026-08-17T00:00:00"/>
    <d v="2026-08-18T00:00:00"/>
    <d v="2026-08-25T00:00:00"/>
    <d v="2026-08-25T00:00:00"/>
    <d v="2026-08-27T00:00:00"/>
    <d v="2026-08-27T00:00:00"/>
    <d v="2026-09-18T00:00:00"/>
    <m/>
    <n v="5"/>
    <m/>
    <m/>
    <n v="44"/>
    <n v="60"/>
    <m/>
    <m/>
    <m/>
    <m/>
    <n v="35"/>
    <s v="FALSO"/>
    <n v="0"/>
    <n v="36"/>
    <s v=""/>
    <n v="5"/>
    <b v="1"/>
    <n v="2"/>
    <s v=""/>
    <n v="16"/>
    <s v=""/>
    <n v="60"/>
    <b v="1"/>
  </r>
  <r>
    <x v="4"/>
    <s v="SGTB-1360"/>
    <s v="[SGTB] SP 26.3.3"/>
    <s v="[Jornada Secretaria e Gestor de Unidades] Thunderbolts"/>
    <x v="3"/>
    <s v="[SGTB] PI 3/26"/>
    <n v="5"/>
    <s v="[RADE MED] Criação da Timer Trigger de processamento de notas"/>
    <n v="8"/>
    <n v="133200"/>
    <m/>
    <s v="Itens concluídos"/>
    <s v="SGTB-1013"/>
    <m/>
    <x v="1"/>
    <d v="2026-06-26T09:32:00"/>
    <d v="2026-08-03T00:00:00"/>
    <d v="2026-08-06T00:00:00"/>
    <d v="2026-08-13T00:00:00"/>
    <d v="2026-08-13T00:00:00"/>
    <d v="2026-08-14T00:00:00"/>
    <d v="2026-08-14T00:00:00"/>
    <m/>
    <m/>
    <n v="5"/>
    <m/>
    <m/>
    <n v="35"/>
    <m/>
    <m/>
    <m/>
    <m/>
    <m/>
    <n v="37"/>
    <s v="FALSO"/>
    <n v="0"/>
    <n v="26"/>
    <s v=""/>
    <n v="5"/>
    <b v="1"/>
    <n v="1"/>
    <s v=""/>
    <s v=""/>
    <s v=""/>
    <s v=""/>
    <b v="1"/>
  </r>
  <r>
    <x v="4"/>
    <s v="SGTB-1359"/>
    <s v="[SGTB] SP 26.3.3"/>
    <s v="[Jornada Secretaria e Gestor de Unidades] Thunderbolts"/>
    <x v="3"/>
    <s v="[SGTB] PI 3/26"/>
    <n v="3"/>
    <s v="[RADE MED] Endpoint/ API  que salvar os dados na tabela intermediária (Consumida pelo RADE) Parte 2 "/>
    <n v="3"/>
    <n v="93600"/>
    <m/>
    <s v="Itens concluídos"/>
    <s v="SGTB-1013"/>
    <m/>
    <x v="1"/>
    <d v="2026-06-26T09:31:00"/>
    <d v="2026-08-03T00:00:00"/>
    <d v="2026-08-06T00:00:00"/>
    <d v="2026-08-07T00:00:00"/>
    <d v="2026-08-07T00:00:00"/>
    <d v="2026-08-13T00:00:00"/>
    <d v="2026-08-13T00:00:00"/>
    <m/>
    <m/>
    <n v="1"/>
    <m/>
    <m/>
    <n v="34"/>
    <m/>
    <m/>
    <m/>
    <m/>
    <m/>
    <n v="26"/>
    <s v="FALSO"/>
    <n v="0"/>
    <n v="26"/>
    <s v=""/>
    <n v="1"/>
    <b v="1"/>
    <n v="4"/>
    <s v=""/>
    <s v=""/>
    <s v=""/>
    <s v=""/>
    <b v="1"/>
  </r>
  <r>
    <x v="4"/>
    <s v="SGTB-1358"/>
    <s v="[SGTB] SP 26.3.2"/>
    <s v="[Jornada Secretaria e Gestor de Unidades] Thunderbolts"/>
    <x v="3"/>
    <s v="[SGTB] PI 3/26"/>
    <n v="5"/>
    <s v="[RADE MED]  Endpoint/ API  que salvará os dados na tabela intermediária (Consumida pelo RADE)  Parte 1"/>
    <n v="5"/>
    <n v="147600"/>
    <m/>
    <s v="Itens concluídos"/>
    <s v="SGTB-1013"/>
    <m/>
    <x v="1"/>
    <d v="2026-06-26T09:25:00"/>
    <d v="2026-07-20T00:00:00"/>
    <d v="2026-07-21T00:00:00"/>
    <d v="2026-07-31T00:00:00"/>
    <d v="2026-07-31T00:00:00"/>
    <d v="2026-07-31T00:00:00"/>
    <d v="2026-07-31T00:00:00"/>
    <m/>
    <m/>
    <n v="8"/>
    <m/>
    <m/>
    <n v="25"/>
    <m/>
    <m/>
    <m/>
    <m/>
    <m/>
    <n v="41"/>
    <s v="FALSO"/>
    <n v="0"/>
    <n v="16"/>
    <s v=""/>
    <n v="8"/>
    <b v="1"/>
    <n v="1"/>
    <s v=""/>
    <s v=""/>
    <s v=""/>
    <s v=""/>
    <b v="1"/>
  </r>
  <r>
    <x v="3"/>
    <s v="SGTB-1357"/>
    <s v="[SGTB] SP 26.3.2"/>
    <s v="[Jornada Secretaria e Gestor de Unidades] Thunderbolts"/>
    <x v="3"/>
    <s v="[SGTB] PI 3/26"/>
    <n v="2"/>
    <s v="[RADE MED] Criar uma tabela intermediária para salvar os dados de nota que serão encaminhados pelo RADE "/>
    <n v="3"/>
    <n v="32400"/>
    <m/>
    <s v="Itens concluídos"/>
    <s v="SGTB-1013"/>
    <m/>
    <x v="1"/>
    <d v="2026-06-26T09:23:00"/>
    <d v="2026-07-20T00:00:00"/>
    <d v="2026-07-21T00:00:00"/>
    <d v="2026-07-24T00:00:00"/>
    <d v="2026-07-24T00:00:00"/>
    <d v="2026-07-30T00:00:00"/>
    <d v="2026-07-30T00:00:00"/>
    <m/>
    <m/>
    <n v="3"/>
    <m/>
    <m/>
    <n v="24"/>
    <m/>
    <m/>
    <m/>
    <m/>
    <m/>
    <n v="9"/>
    <s v="FALSO"/>
    <n v="0"/>
    <n v="16"/>
    <s v=""/>
    <n v="3"/>
    <b v="1"/>
    <n v="4"/>
    <s v=""/>
    <s v=""/>
    <s v=""/>
    <s v=""/>
    <b v="1"/>
  </r>
  <r>
    <x v="7"/>
    <s v="SGTB-1356"/>
    <s v="[SGTB] SP 26.3.1"/>
    <s v="[Jornada Secretaria e Gestor de Unidades] Thunderbolts"/>
    <x v="1"/>
    <s v="[SGTB] PI 3/26"/>
    <n v="5"/>
    <s v="[RADE MED] Spike no processo de lançamento de notas - Olimpo"/>
    <n v="5"/>
    <n v="104400"/>
    <m/>
    <s v="Itens concluídos"/>
    <s v="SGTB-1013"/>
    <m/>
    <x v="1"/>
    <d v="2026-06-26T09:18:00"/>
    <d v="2026-07-06T00:00:00"/>
    <d v="2026-07-17T00:00:00"/>
    <d v="2026-07-17T00:00:00"/>
    <d v="2026-07-17T00:00:00"/>
    <d v="2026-07-17T00:00:00"/>
    <d v="2026-07-17T00:00:00"/>
    <d v="2026-07-17T00:00:00"/>
    <m/>
    <n v="1"/>
    <m/>
    <m/>
    <m/>
    <m/>
    <m/>
    <m/>
    <m/>
    <m/>
    <n v="29"/>
    <s v="FALSO"/>
    <n v="0"/>
    <n v="6"/>
    <s v=""/>
    <n v="1"/>
    <b v="1"/>
    <n v="1"/>
    <s v=""/>
    <n v="1"/>
    <s v=""/>
    <n v="15"/>
    <b v="0"/>
  </r>
  <r>
    <x v="4"/>
    <s v="SGTB-1355"/>
    <s v="[SGTB] SP 26.3.2"/>
    <s v="[Jornada Secretaria e Gestor de Unidades] Thunderbolts"/>
    <x v="1"/>
    <s v="[SGTB] PI 3/26"/>
    <n v="3"/>
    <s v="[RADE MED] Ajuste na  API de vinculo entre Aluno x Disciplina "/>
    <n v="3"/>
    <n v="75600"/>
    <m/>
    <s v="Itens concluídos"/>
    <s v="SGTB-1013"/>
    <m/>
    <x v="1"/>
    <d v="2026-06-26T09:08:00"/>
    <d v="2026-07-20T00:00:00"/>
    <d v="2026-07-22T00:00:00"/>
    <d v="2026-07-30T00:00:00"/>
    <d v="2026-07-30T00:00:00"/>
    <d v="2026-07-30T00:00:00"/>
    <d v="2026-07-30T00:00:00"/>
    <d v="2026-09-18T00:00:00"/>
    <m/>
    <n v="6"/>
    <m/>
    <m/>
    <m/>
    <n v="60"/>
    <m/>
    <m/>
    <m/>
    <m/>
    <n v="21"/>
    <s v="FALSO"/>
    <n v="0"/>
    <n v="16"/>
    <s v=""/>
    <n v="6"/>
    <b v="1"/>
    <n v="1"/>
    <s v=""/>
    <n v="36"/>
    <s v=""/>
    <n v="60"/>
    <b v="1"/>
  </r>
  <r>
    <x v="1"/>
    <s v="SGTB-1348"/>
    <s v="[SGTB] SP 26.3.1"/>
    <s v="[Jornada Secretaria e Gestor de Unidades] Thunderbolts"/>
    <x v="0"/>
    <s v="[SGTB] PI 3/26"/>
    <m/>
    <s v="[RITM0717322]Solicitar Serviço ao Sistema - Sistema U - (Sistema U) ACO"/>
    <m/>
    <m/>
    <m/>
    <s v="Itens concluídos"/>
    <m/>
    <m/>
    <x v="0"/>
    <d v="2026-06-25T18:02:00"/>
    <d v="2026-07-06T00:00:00"/>
    <d v="2026-07-09T00:00:00"/>
    <m/>
    <m/>
    <m/>
    <m/>
    <m/>
    <m/>
    <m/>
    <m/>
    <m/>
    <m/>
    <m/>
    <m/>
    <m/>
    <m/>
    <m/>
    <s v=""/>
    <s v="FALSO"/>
    <n v="0"/>
    <s v=""/>
    <s v=""/>
    <s v=""/>
    <s v=""/>
    <s v=""/>
    <s v=""/>
    <s v=""/>
    <s v=""/>
    <s v=""/>
    <s v=""/>
  </r>
  <r>
    <x v="0"/>
    <s v="SGTB-1347"/>
    <s v="[SGTB] SP 26.2.6;[SGTB] SP 26.3.1"/>
    <s v="[Jornada Secretaria e Gestor de Unidades] Thunderbolts"/>
    <x v="0"/>
    <s v="[SGTB] PI 3/26"/>
    <m/>
    <s v="[INC0790352]Tenho um Erro/Problema com o Sistema - Portal Prisma - Prisma - Cadastro de Comunicados / Banner"/>
    <m/>
    <m/>
    <m/>
    <s v="Itens concluídos"/>
    <m/>
    <m/>
    <x v="1"/>
    <d v="2026-06-25T17:19:00"/>
    <d v="2026-06-23T00:00:00"/>
    <d v="2026-07-01T00:00:00"/>
    <d v="2026-07-01T00:00:00"/>
    <m/>
    <m/>
    <m/>
    <m/>
    <m/>
    <m/>
    <m/>
    <m/>
    <m/>
    <m/>
    <m/>
    <m/>
    <m/>
    <m/>
    <s v=""/>
    <s v="FALSO"/>
    <n v="0"/>
    <s v=""/>
    <s v=""/>
    <s v=""/>
    <s v=""/>
    <s v=""/>
    <s v=""/>
    <s v=""/>
    <s v=""/>
    <s v=""/>
    <s v=""/>
  </r>
  <r>
    <x v="0"/>
    <s v="SGTB-1345"/>
    <s v="[SGTB] SP 26.2.6;[SGTB] SP 26.3.1"/>
    <s v="[Jornada Secretaria e Gestor de Unidades] Thunderbolts"/>
    <x v="0"/>
    <s v="[SGTB] PI 3/26"/>
    <m/>
    <s v="[INC0790268]Tenho um Erro/Problema com o Sistema - Extranet - Requerimento"/>
    <m/>
    <m/>
    <m/>
    <s v="Itens concluídos"/>
    <m/>
    <m/>
    <x v="1"/>
    <d v="2026-06-25T15:40:00"/>
    <d v="2026-06-23T00:00:00"/>
    <d v="2026-06-30T00:00:00"/>
    <d v="2026-06-30T00:00:00"/>
    <m/>
    <m/>
    <m/>
    <m/>
    <m/>
    <m/>
    <m/>
    <m/>
    <m/>
    <m/>
    <m/>
    <m/>
    <m/>
    <m/>
    <s v=""/>
    <s v="FALSO"/>
    <n v="0"/>
    <s v=""/>
    <s v=""/>
    <s v=""/>
    <s v=""/>
    <s v=""/>
    <s v=""/>
    <s v=""/>
    <s v=""/>
    <s v=""/>
    <s v=""/>
  </r>
  <r>
    <x v="0"/>
    <s v="SGTB-1338"/>
    <s v="[SGTB] SP 26.2.6;[SGTB] SP 26.3.1"/>
    <s v="[Jornada Secretaria e Gestor de Unidades] Thunderbolts"/>
    <x v="0"/>
    <s v="[SGTB] PI 3/26"/>
    <m/>
    <s v="[INC0790227]Tenho um Erro/Problema com o Sistema - Portal Prisma - Prisma - Usuários do Prisma"/>
    <m/>
    <m/>
    <m/>
    <s v="Itens concluídos"/>
    <m/>
    <m/>
    <x v="1"/>
    <d v="2026-06-25T13:41:00"/>
    <d v="2026-06-23T00:00:00"/>
    <d v="2026-06-29T00:00:00"/>
    <d v="2026-06-29T00:00:00"/>
    <m/>
    <m/>
    <m/>
    <m/>
    <m/>
    <m/>
    <m/>
    <m/>
    <m/>
    <m/>
    <m/>
    <m/>
    <m/>
    <m/>
    <s v=""/>
    <s v="FALSO"/>
    <n v="0"/>
    <s v=""/>
    <s v=""/>
    <s v=""/>
    <s v=""/>
    <s v=""/>
    <s v=""/>
    <s v=""/>
    <s v=""/>
    <s v=""/>
    <s v=""/>
  </r>
  <r>
    <x v="0"/>
    <s v="SGTB-1334"/>
    <s v="[SGTB] SP 26.2.6;[SGTB] SP 26.3.1"/>
    <s v="[Jornada Secretaria e Gestor de Unidades] Thunderbolts"/>
    <x v="0"/>
    <s v="[SGTB] PI 3/26"/>
    <m/>
    <s v="[INC0790105]Tenho um Erro/Problema com o Sistema - Gerador de Documentos - Documento"/>
    <m/>
    <m/>
    <m/>
    <s v="Itens concluídos"/>
    <m/>
    <m/>
    <x v="1"/>
    <d v="2026-06-25T10:56:00"/>
    <d v="2026-06-23T00:00:00"/>
    <d v="2026-06-29T00:00:00"/>
    <d v="2026-06-29T00:00:00"/>
    <m/>
    <m/>
    <m/>
    <m/>
    <m/>
    <m/>
    <m/>
    <m/>
    <m/>
    <m/>
    <m/>
    <m/>
    <m/>
    <m/>
    <s v=""/>
    <s v="FALSO"/>
    <n v="0"/>
    <s v=""/>
    <s v=""/>
    <s v=""/>
    <s v=""/>
    <s v=""/>
    <s v=""/>
    <s v=""/>
    <s v=""/>
    <s v=""/>
    <s v=""/>
  </r>
  <r>
    <x v="0"/>
    <s v="SGTB-1323"/>
    <s v="[SGTB] SP 26.2.6;[SGTB] SP 26.3.1"/>
    <s v="[Jornada Secretaria e Gestor de Unidades] Thunderbolts"/>
    <x v="0"/>
    <s v="[SGTB] PI 3/26"/>
    <m/>
    <s v="[INC0789690]Tenho um Erro/Problema com o Sistema - Portal Prisma - Prisma - Portal Prisma (Banco de Dados)"/>
    <m/>
    <m/>
    <m/>
    <s v="Itens concluídos"/>
    <m/>
    <m/>
    <x v="1"/>
    <d v="2026-06-24T15:25:00"/>
    <d v="2026-06-23T00:00:00"/>
    <d v="2026-06-30T00:00:00"/>
    <d v="2026-06-30T00:00:00"/>
    <m/>
    <m/>
    <m/>
    <m/>
    <m/>
    <m/>
    <m/>
    <m/>
    <m/>
    <m/>
    <m/>
    <m/>
    <m/>
    <m/>
    <s v=""/>
    <s v="FALSO"/>
    <n v="0"/>
    <s v=""/>
    <s v=""/>
    <s v=""/>
    <s v=""/>
    <s v=""/>
    <s v=""/>
    <s v=""/>
    <s v=""/>
    <s v=""/>
    <s v=""/>
  </r>
  <r>
    <x v="1"/>
    <s v="SGTB-1315"/>
    <s v="[SGTB] SP 26.2.6;[SGTB] SP 26.3.1"/>
    <s v="[Jornada Secretaria e Gestor de Unidades] Thunderbolts"/>
    <x v="0"/>
    <s v="[SGTB] PI 3/26"/>
    <m/>
    <s v="[RITM0716723]Solicitar Serviço ao Sistema - Olimpo - Olimpo / Professores"/>
    <m/>
    <m/>
    <m/>
    <s v="Itens concluídos"/>
    <m/>
    <m/>
    <x v="1"/>
    <d v="2026-06-24T10:00:00"/>
    <d v="2026-06-23T00:00:00"/>
    <d v="2026-07-01T00:00:00"/>
    <d v="2026-07-01T00:00:00"/>
    <m/>
    <m/>
    <m/>
    <m/>
    <m/>
    <m/>
    <m/>
    <m/>
    <m/>
    <m/>
    <m/>
    <m/>
    <m/>
    <m/>
    <s v=""/>
    <s v="FALSO"/>
    <n v="0"/>
    <s v=""/>
    <s v=""/>
    <s v=""/>
    <s v=""/>
    <s v=""/>
    <s v=""/>
    <s v=""/>
    <s v=""/>
    <s v=""/>
    <s v=""/>
  </r>
  <r>
    <x v="1"/>
    <s v="SGTB-1301"/>
    <s v="[SGTB] SP 26.3.1"/>
    <s v="[Jornada Secretaria e Gestor de Unidades] Thunderbolts"/>
    <x v="0"/>
    <s v="[SGTB] PI 3/26"/>
    <m/>
    <s v="[RITM0711279]Solicitar Serviço ao Sistema - AVA Presencial/Moodle - Acesso ao AVA/Disciplina"/>
    <m/>
    <m/>
    <m/>
    <s v="Itens concluídos"/>
    <m/>
    <m/>
    <x v="0"/>
    <d v="2026-06-22T21:19:00"/>
    <d v="2026-07-06T00:00:00"/>
    <d v="2026-07-09T00:00:00"/>
    <m/>
    <m/>
    <m/>
    <m/>
    <m/>
    <m/>
    <m/>
    <m/>
    <m/>
    <m/>
    <m/>
    <m/>
    <m/>
    <m/>
    <m/>
    <s v=""/>
    <s v="FALSO"/>
    <n v="0"/>
    <s v=""/>
    <s v=""/>
    <s v=""/>
    <s v=""/>
    <s v=""/>
    <s v=""/>
    <s v=""/>
    <s v=""/>
    <s v=""/>
    <s v=""/>
  </r>
  <r>
    <x v="1"/>
    <s v="SGTB-1299"/>
    <s v="[SGTB] SP 26.3.5"/>
    <s v="[Jornada Secretaria e Gestor de Unidades] Thunderbolts"/>
    <x v="0"/>
    <s v="[SGTB] PI 3/26"/>
    <m/>
    <s v="[RITM0713617]Solicitar Serviço ao Sistema - Prisma - Licenças Dynamics"/>
    <m/>
    <n v="1200"/>
    <m/>
    <s v="Itens concluídos"/>
    <m/>
    <m/>
    <x v="1"/>
    <d v="2026-06-22T16:03:00"/>
    <d v="2026-08-31T00:00:00"/>
    <d v="2026-09-01T00:00:00"/>
    <d v="2026-09-01T00:00:00"/>
    <m/>
    <m/>
    <m/>
    <m/>
    <m/>
    <m/>
    <m/>
    <m/>
    <m/>
    <m/>
    <m/>
    <m/>
    <m/>
    <m/>
    <n v="0.33333333333333331"/>
    <s v="FALSO"/>
    <n v="0"/>
    <s v=""/>
    <s v=""/>
    <s v=""/>
    <s v=""/>
    <s v=""/>
    <s v=""/>
    <s v=""/>
    <s v=""/>
    <s v=""/>
    <s v=""/>
  </r>
  <r>
    <x v="1"/>
    <s v="SGTB-1298"/>
    <s v="[SGTB] SP 26.3.5"/>
    <s v="[Jornada Secretaria e Gestor de Unidades] Thunderbolts"/>
    <x v="0"/>
    <s v="[SGTB] PI 3/26"/>
    <m/>
    <s v="[RITM0713669]Solicitar Serviço ao Sistema - Prisma - Licenças Dynamics"/>
    <m/>
    <n v="1200"/>
    <m/>
    <s v="Itens concluídos"/>
    <m/>
    <m/>
    <x v="1"/>
    <d v="2026-06-22T16:00:00"/>
    <d v="2026-08-31T00:00:00"/>
    <d v="2026-09-01T00:00:00"/>
    <d v="2026-09-01T00:00:00"/>
    <m/>
    <m/>
    <m/>
    <m/>
    <m/>
    <m/>
    <m/>
    <m/>
    <m/>
    <m/>
    <m/>
    <m/>
    <m/>
    <m/>
    <n v="0.33333333333333331"/>
    <s v="FALSO"/>
    <n v="0"/>
    <s v=""/>
    <s v=""/>
    <s v=""/>
    <s v=""/>
    <s v=""/>
    <s v=""/>
    <s v=""/>
    <s v=""/>
    <s v=""/>
    <s v=""/>
  </r>
  <r>
    <x v="1"/>
    <s v="SGTB-1297"/>
    <s v="[SGTB] SP 26.3.4"/>
    <s v="[Jornada Secretaria e Gestor de Unidades] Thunderbolts"/>
    <x v="0"/>
    <s v="[SGTB] PI 3/26"/>
    <m/>
    <s v="[RITM0714439]Solicitar Serviço ao Sistema - Prisma - Licenças Dynamics"/>
    <m/>
    <n v="900"/>
    <m/>
    <s v="Itens concluídos"/>
    <m/>
    <m/>
    <x v="1"/>
    <d v="2026-06-22T15:58:00"/>
    <d v="2026-08-17T00:00:00"/>
    <d v="2026-08-18T00:00:00"/>
    <d v="2026-08-18T00:00:00"/>
    <m/>
    <m/>
    <m/>
    <m/>
    <m/>
    <m/>
    <m/>
    <m/>
    <m/>
    <m/>
    <m/>
    <m/>
    <m/>
    <m/>
    <n v="0.25"/>
    <s v="FALSO"/>
    <n v="0"/>
    <s v=""/>
    <s v=""/>
    <s v=""/>
    <s v=""/>
    <s v=""/>
    <s v=""/>
    <s v=""/>
    <s v=""/>
    <s v=""/>
    <s v=""/>
  </r>
  <r>
    <x v="1"/>
    <s v="SGTB-1296"/>
    <s v="[SGTB] SP 26.3.5"/>
    <s v="[Jornada Secretaria e Gestor de Unidades] Thunderbolts"/>
    <x v="0"/>
    <s v="[SGTB] PI 3/26"/>
    <m/>
    <s v="[RITM0714880]Solicitar Serviço ao Sistema - Prisma - Licenças Dynamics"/>
    <m/>
    <n v="1200"/>
    <m/>
    <s v="Itens concluídos"/>
    <m/>
    <m/>
    <x v="1"/>
    <d v="2026-06-22T15:56:00"/>
    <d v="2026-08-31T00:00:00"/>
    <d v="2026-09-01T00:00:00"/>
    <d v="2026-09-01T00:00:00"/>
    <m/>
    <m/>
    <m/>
    <m/>
    <m/>
    <m/>
    <m/>
    <m/>
    <m/>
    <m/>
    <m/>
    <m/>
    <m/>
    <m/>
    <n v="0.33333333333333331"/>
    <s v="FALSO"/>
    <n v="0"/>
    <s v=""/>
    <s v=""/>
    <s v=""/>
    <s v=""/>
    <s v=""/>
    <s v=""/>
    <s v=""/>
    <s v=""/>
    <s v=""/>
    <s v=""/>
  </r>
  <r>
    <x v="1"/>
    <s v="SGTB-1261"/>
    <s v="[SGTB] SP 26.3.1"/>
    <s v="[Jornada Secretaria e Gestor de Unidades] Thunderbolts"/>
    <x v="0"/>
    <s v="[SGTB] PI 3/26"/>
    <m/>
    <s v="[RITM0713105]Solicitar um serviço para o Sistema Colaborar - Acadêmico - Operações Acadêmicas EAD - Docentes - Lançamento de notas e atividades"/>
    <m/>
    <m/>
    <m/>
    <s v="Itens concluídos"/>
    <m/>
    <m/>
    <x v="0"/>
    <d v="2026-06-18T20:03:00"/>
    <d v="2026-07-06T00:00:00"/>
    <d v="2026-07-09T00:00:00"/>
    <m/>
    <m/>
    <m/>
    <m/>
    <m/>
    <m/>
    <m/>
    <m/>
    <m/>
    <m/>
    <m/>
    <m/>
    <m/>
    <m/>
    <m/>
    <s v=""/>
    <s v="FALSO"/>
    <n v="0"/>
    <s v=""/>
    <s v=""/>
    <s v=""/>
    <s v=""/>
    <s v=""/>
    <s v=""/>
    <s v=""/>
    <s v=""/>
    <s v=""/>
    <s v=""/>
  </r>
  <r>
    <x v="1"/>
    <s v="SGTB-1259"/>
    <s v="[SGTB] SP 26.3.1"/>
    <s v="[Jornada Secretaria e Gestor de Unidades] Thunderbolts"/>
    <x v="0"/>
    <s v="[SGTB] PI 3/26"/>
    <m/>
    <s v="[RITM0715146]Solicitar Serviço ao Sistema - Sistema U - (Sistema U) ACO"/>
    <m/>
    <m/>
    <m/>
    <s v="Itens concluídos"/>
    <m/>
    <m/>
    <x v="0"/>
    <d v="2026-06-18T14:05:00"/>
    <d v="2026-07-06T00:00:00"/>
    <d v="2026-07-09T00:00:00"/>
    <m/>
    <m/>
    <m/>
    <m/>
    <m/>
    <m/>
    <m/>
    <m/>
    <m/>
    <m/>
    <m/>
    <m/>
    <m/>
    <m/>
    <m/>
    <s v=""/>
    <s v="FALSO"/>
    <n v="0"/>
    <s v=""/>
    <s v=""/>
    <s v=""/>
    <s v=""/>
    <s v=""/>
    <s v=""/>
    <s v=""/>
    <s v=""/>
    <s v=""/>
    <s v=""/>
  </r>
  <r>
    <x v="1"/>
    <s v="SGTB-1256"/>
    <s v="[SGTB] SP 26.3.1"/>
    <s v="[Jornada Secretaria e Gestor de Unidades] Thunderbolts"/>
    <x v="0"/>
    <s v="[SGTB] PI 3/26"/>
    <m/>
    <s v="[RITM0715022]Solicitar Serviço ao Sistema - Portal do Professor - Portal do Professor"/>
    <m/>
    <m/>
    <m/>
    <s v="Itens concluídos"/>
    <m/>
    <m/>
    <x v="0"/>
    <d v="2026-06-18T01:40:00"/>
    <d v="2026-07-06T00:00:00"/>
    <d v="2026-07-08T00:00:00"/>
    <m/>
    <m/>
    <m/>
    <m/>
    <m/>
    <m/>
    <m/>
    <m/>
    <m/>
    <m/>
    <m/>
    <m/>
    <m/>
    <m/>
    <m/>
    <s v=""/>
    <s v="FALSO"/>
    <n v="0"/>
    <s v=""/>
    <s v=""/>
    <s v=""/>
    <s v=""/>
    <s v=""/>
    <s v=""/>
    <s v=""/>
    <s v=""/>
    <s v=""/>
    <s v=""/>
  </r>
  <r>
    <x v="1"/>
    <s v="SGTB-1235"/>
    <s v="[SGTB] SP 26.3.1"/>
    <s v="[Jornada Secretaria e Gestor de Unidades] Thunderbolts"/>
    <x v="0"/>
    <s v="[SGTB] PI 3/26"/>
    <m/>
    <s v="[RITM0712047]Solicitar um serviço para o Sistema Colaborar - Colaborar - Matricula (DGA)"/>
    <m/>
    <n v="3600"/>
    <m/>
    <s v="Itens concluídos"/>
    <m/>
    <m/>
    <x v="1"/>
    <d v="2026-06-16T12:18:00"/>
    <d v="2026-07-06T00:00:00"/>
    <d v="2026-07-09T00:00:00"/>
    <d v="2026-07-09T00:00:00"/>
    <m/>
    <m/>
    <m/>
    <m/>
    <m/>
    <m/>
    <m/>
    <m/>
    <m/>
    <m/>
    <m/>
    <m/>
    <m/>
    <m/>
    <n v="1"/>
    <s v="FALSO"/>
    <n v="0"/>
    <s v=""/>
    <s v=""/>
    <s v=""/>
    <s v=""/>
    <s v=""/>
    <s v=""/>
    <s v=""/>
    <s v=""/>
    <s v=""/>
    <s v=""/>
  </r>
  <r>
    <x v="1"/>
    <s v="SGTB-1224"/>
    <s v="[SGTB] SP 26.3.1"/>
    <s v="[Jornada Secretaria e Gestor de Unidades] Thunderbolts"/>
    <x v="0"/>
    <s v="[SGTB] PI 3/26"/>
    <m/>
    <s v="[RITM0711761]Solicitar um Serviço de Liberação de Acesso e Reset de Senha - Colaborar"/>
    <m/>
    <m/>
    <m/>
    <s v="Itens concluídos"/>
    <m/>
    <m/>
    <x v="0"/>
    <d v="2026-06-16T09:14:00"/>
    <d v="2026-07-06T00:00:00"/>
    <d v="2026-07-09T00:00:00"/>
    <m/>
    <m/>
    <m/>
    <m/>
    <m/>
    <m/>
    <m/>
    <m/>
    <m/>
    <m/>
    <m/>
    <m/>
    <m/>
    <m/>
    <m/>
    <s v=""/>
    <s v="FALSO"/>
    <n v="0"/>
    <s v=""/>
    <s v=""/>
    <s v=""/>
    <s v=""/>
    <s v=""/>
    <s v=""/>
    <s v=""/>
    <s v=""/>
    <s v=""/>
    <s v=""/>
  </r>
  <r>
    <x v="1"/>
    <s v="SGTB-1186"/>
    <s v="[SGTB] SP 26.2.6;[SGTB] SP 26.3.1"/>
    <s v="[Jornada Secretaria e Gestor de Unidades] Thunderbolts"/>
    <x v="0"/>
    <s v="[SGTB] PI 3/26"/>
    <m/>
    <s v="[RITM0712511]Solicitar um serviço para o Sistema Colaborar - Administrativo (DGA) - Operação Secretaria EAD: Ofertas - Histórico - Notas e Frequências - Diploma - Colação - "/>
    <m/>
    <m/>
    <m/>
    <s v="Itens concluídos"/>
    <m/>
    <m/>
    <x v="1"/>
    <d v="2026-06-11T16:30:00"/>
    <d v="2026-06-23T00:00:00"/>
    <d v="2026-06-23T00:00:00"/>
    <d v="2026-06-30T00:00:00"/>
    <m/>
    <m/>
    <m/>
    <m/>
    <m/>
    <m/>
    <m/>
    <m/>
    <m/>
    <m/>
    <m/>
    <m/>
    <m/>
    <m/>
    <s v=""/>
    <s v="FALSO"/>
    <n v="0"/>
    <s v=""/>
    <s v=""/>
    <s v=""/>
    <s v=""/>
    <s v=""/>
    <s v=""/>
    <s v=""/>
    <s v=""/>
    <s v=""/>
    <s v=""/>
  </r>
  <r>
    <x v="1"/>
    <s v="SGTB-1166"/>
    <s v="[SGTB] SP 26.3.1"/>
    <s v="[Jornada Secretaria e Gestor de Unidades] Thunderbolts"/>
    <x v="0"/>
    <s v="[SGTB] PI 3/26"/>
    <m/>
    <s v="[RITM0711922]Solicitar Serviço ao Sistema - Portal do Professor - Portal do Professor"/>
    <m/>
    <m/>
    <m/>
    <s v="Itens concluídos"/>
    <m/>
    <m/>
    <x v="0"/>
    <d v="2026-06-10T15:29:00"/>
    <d v="2026-07-06T00:00:00"/>
    <d v="2026-07-08T00:00:00"/>
    <m/>
    <m/>
    <m/>
    <m/>
    <m/>
    <m/>
    <m/>
    <m/>
    <m/>
    <m/>
    <m/>
    <m/>
    <m/>
    <m/>
    <m/>
    <s v=""/>
    <s v="FALSO"/>
    <n v="0"/>
    <s v=""/>
    <s v=""/>
    <s v=""/>
    <s v=""/>
    <s v=""/>
    <s v=""/>
    <s v=""/>
    <s v=""/>
    <s v=""/>
    <s v=""/>
  </r>
  <r>
    <x v="1"/>
    <s v="SGTB-1127"/>
    <s v="[SGTB] SP 26.3.3"/>
    <s v="[Jornada Secretaria e Gestor de Unidades] Thunderbolts"/>
    <x v="0"/>
    <s v="[SGTB] PI 3/26"/>
    <m/>
    <s v="[RITM0710936]Solicitar Serviço ao Sistema - Sistema U - Sistema U"/>
    <m/>
    <n v="1800"/>
    <m/>
    <s v="Itens concluídos"/>
    <m/>
    <m/>
    <x v="1"/>
    <d v="2026-06-08T16:28:00"/>
    <d v="2026-08-03T00:00:00"/>
    <d v="2026-08-04T00:00:00"/>
    <d v="2026-08-04T00:00:00"/>
    <m/>
    <m/>
    <m/>
    <m/>
    <m/>
    <m/>
    <m/>
    <m/>
    <m/>
    <m/>
    <m/>
    <m/>
    <m/>
    <m/>
    <n v="0.5"/>
    <s v="FALSO"/>
    <n v="0"/>
    <s v=""/>
    <s v=""/>
    <s v=""/>
    <s v=""/>
    <s v=""/>
    <s v=""/>
    <s v=""/>
    <s v=""/>
    <s v=""/>
    <s v=""/>
  </r>
  <r>
    <x v="1"/>
    <s v="SGTB-1075"/>
    <s v="[SGTB] SP 26.3.3"/>
    <s v="[Jornada Secretaria e Gestor de Unidades] Thunderbolts"/>
    <x v="0"/>
    <s v="[SGTB] PI 3/26"/>
    <m/>
    <s v="[RITM0710850]Solicitar Serviço ao Sistema - Portal do Professor - Portal do Professor"/>
    <m/>
    <m/>
    <m/>
    <s v="Itens concluídos"/>
    <m/>
    <m/>
    <x v="0"/>
    <d v="2026-06-08T14:17:00"/>
    <d v="2026-08-03T00:00:00"/>
    <d v="2026-08-06T00:00:00"/>
    <m/>
    <m/>
    <m/>
    <m/>
    <m/>
    <m/>
    <m/>
    <m/>
    <m/>
    <m/>
    <m/>
    <m/>
    <m/>
    <m/>
    <m/>
    <s v=""/>
    <s v="FALSO"/>
    <n v="0"/>
    <s v=""/>
    <s v=""/>
    <s v=""/>
    <s v=""/>
    <s v=""/>
    <s v=""/>
    <s v=""/>
    <s v=""/>
    <s v=""/>
    <s v=""/>
  </r>
  <r>
    <x v="1"/>
    <s v="SGTB-1057"/>
    <s v="[SGTB] SP 26.3.1"/>
    <s v="[Jornada Secretaria e Gestor de Unidades] Thunderbolts"/>
    <x v="0"/>
    <s v="[SGTB] PI 3/26"/>
    <m/>
    <s v="[RITM0706144]Solicitar um Serviço de Liberação de Acesso e Reset de Senha - Atualização de dados cadastrais/gestor imediato"/>
    <m/>
    <m/>
    <m/>
    <s v="Itens concluídos"/>
    <m/>
    <m/>
    <x v="0"/>
    <d v="2026-06-04T19:15:00"/>
    <d v="2026-07-06T00:00:00"/>
    <d v="2026-07-09T00:00:00"/>
    <m/>
    <m/>
    <m/>
    <m/>
    <m/>
    <m/>
    <m/>
    <m/>
    <m/>
    <m/>
    <m/>
    <m/>
    <m/>
    <m/>
    <m/>
    <s v=""/>
    <s v="FALSO"/>
    <n v="0"/>
    <s v=""/>
    <s v=""/>
    <s v=""/>
    <s v=""/>
    <s v=""/>
    <s v=""/>
    <s v=""/>
    <s v=""/>
    <s v=""/>
    <s v=""/>
  </r>
  <r>
    <x v="1"/>
    <s v="SGTB-1045"/>
    <s v="[SGTB] SP 26.3.3"/>
    <s v="[Jornada Secretaria e Gestor de Unidades] Thunderbolts"/>
    <x v="0"/>
    <s v="[SGTB] PI 3/26"/>
    <m/>
    <s v="[RITM0709663]Solicitar Serviço ao Sistema - Sistema U - Sistema U"/>
    <m/>
    <n v="1800"/>
    <m/>
    <s v="Itens concluídos"/>
    <m/>
    <m/>
    <x v="1"/>
    <d v="2026-06-03T10:26:00"/>
    <m/>
    <d v="2026-08-04T00:00:00"/>
    <d v="2026-08-04T00:00:00"/>
    <m/>
    <m/>
    <m/>
    <m/>
    <m/>
    <m/>
    <m/>
    <m/>
    <m/>
    <m/>
    <m/>
    <m/>
    <m/>
    <m/>
    <n v="0.5"/>
    <s v="FALSO"/>
    <n v="0"/>
    <s v=""/>
    <s v=""/>
    <s v=""/>
    <s v=""/>
    <s v=""/>
    <s v=""/>
    <s v=""/>
    <s v=""/>
    <s v=""/>
    <s v=""/>
  </r>
  <r>
    <x v="1"/>
    <s v="SGTB-1044"/>
    <s v="[SGTB] SP 26.3.3"/>
    <s v="[Jornada Secretaria e Gestor de Unidades] Thunderbolts"/>
    <x v="0"/>
    <s v="[SGTB] PI 3/26"/>
    <m/>
    <s v="[RITM0709534]Solicitar Serviço ao Sistema - Sistema U - Sistema U"/>
    <m/>
    <n v="1800"/>
    <m/>
    <s v="Itens concluídos"/>
    <m/>
    <m/>
    <x v="1"/>
    <d v="2026-06-03T09:38:00"/>
    <d v="2026-08-03T00:00:00"/>
    <d v="2026-08-04T00:00:00"/>
    <d v="2026-08-04T00:00:00"/>
    <m/>
    <m/>
    <m/>
    <m/>
    <m/>
    <m/>
    <m/>
    <m/>
    <m/>
    <m/>
    <m/>
    <m/>
    <m/>
    <m/>
    <n v="0.5"/>
    <s v="FALSO"/>
    <n v="0"/>
    <s v=""/>
    <s v=""/>
    <s v=""/>
    <s v=""/>
    <s v=""/>
    <s v=""/>
    <s v=""/>
    <s v=""/>
    <s v=""/>
    <s v=""/>
  </r>
  <r>
    <x v="1"/>
    <s v="SGTB-1012"/>
    <s v="[SGTB] SP 26.3.5"/>
    <s v="[Jornada Secretaria e Gestor de Unidades] Thunderbolts"/>
    <x v="0"/>
    <s v="[SGTB] PI 3/26"/>
    <m/>
    <s v="[RITM0708671]Solicitar Serviço ao Sistema - Portal do Professor - Portal do Professor"/>
    <m/>
    <m/>
    <m/>
    <s v="Itens concluídos"/>
    <m/>
    <m/>
    <x v="0"/>
    <d v="2026-05-31T16:39:00"/>
    <d v="2026-08-31T00:00:00"/>
    <d v="2026-09-08T00:00:00"/>
    <m/>
    <m/>
    <m/>
    <m/>
    <m/>
    <m/>
    <m/>
    <m/>
    <m/>
    <m/>
    <m/>
    <m/>
    <m/>
    <m/>
    <m/>
    <s v=""/>
    <s v="FALSO"/>
    <n v="0"/>
    <s v=""/>
    <s v=""/>
    <s v=""/>
    <s v=""/>
    <s v=""/>
    <s v=""/>
    <s v=""/>
    <s v=""/>
    <s v=""/>
    <s v=""/>
  </r>
  <r>
    <x v="1"/>
    <s v="SGTB-1011"/>
    <s v="[SGTB] SP 26.3.5"/>
    <s v="[Jornada Secretaria e Gestor de Unidades] Thunderbolts"/>
    <x v="0"/>
    <s v="[SGTB] PI 3/26"/>
    <m/>
    <s v="[RITM0708618]Solicitar Serviço ao Sistema - Portal do Professor - Portal do Professor"/>
    <m/>
    <m/>
    <m/>
    <s v="Itens concluídos"/>
    <m/>
    <m/>
    <x v="0"/>
    <d v="2026-05-29T18:08:00"/>
    <d v="2026-08-31T00:00:00"/>
    <d v="2026-09-08T00:00:00"/>
    <m/>
    <m/>
    <m/>
    <m/>
    <m/>
    <m/>
    <m/>
    <m/>
    <m/>
    <m/>
    <m/>
    <m/>
    <m/>
    <m/>
    <m/>
    <s v=""/>
    <s v="FALSO"/>
    <n v="0"/>
    <s v=""/>
    <s v=""/>
    <s v=""/>
    <s v=""/>
    <s v=""/>
    <s v=""/>
    <s v=""/>
    <s v=""/>
    <s v=""/>
    <s v=""/>
  </r>
  <r>
    <x v="1"/>
    <s v="SGTB-1008"/>
    <s v="[SGTB] SP 26.3.5"/>
    <s v="[Jornada Secretaria e Gestor de Unidades] Thunderbolts"/>
    <x v="0"/>
    <s v="[SGTB] PI 3/26"/>
    <m/>
    <s v="[RITM0708581]Solicitar Serviço ao Sistema - Portal do Professor - Portal do Professor"/>
    <m/>
    <m/>
    <m/>
    <s v="Itens concluídos"/>
    <m/>
    <m/>
    <x v="0"/>
    <d v="2026-05-29T15:40:00"/>
    <d v="2026-08-31T00:00:00"/>
    <d v="2026-09-08T00:00:00"/>
    <m/>
    <m/>
    <m/>
    <m/>
    <m/>
    <m/>
    <m/>
    <m/>
    <m/>
    <m/>
    <m/>
    <m/>
    <m/>
    <m/>
    <m/>
    <s v=""/>
    <s v="FALSO"/>
    <n v="0"/>
    <s v=""/>
    <s v=""/>
    <s v=""/>
    <s v=""/>
    <s v=""/>
    <s v=""/>
    <s v=""/>
    <s v=""/>
    <s v=""/>
    <s v=""/>
  </r>
  <r>
    <x v="1"/>
    <s v="SGTB-1004"/>
    <s v="[SGTB] SP 26.3.4"/>
    <s v="[Jornada Secretaria e Gestor de Unidades] Thunderbolts"/>
    <x v="0"/>
    <s v="[SGTB] PI 3/26"/>
    <m/>
    <s v="[RITM0708462]Solicitar Serviço ao Sistema - Prisma - Licenças Dynamics"/>
    <m/>
    <n v="1800"/>
    <m/>
    <s v="Itens concluídos"/>
    <m/>
    <m/>
    <x v="1"/>
    <d v="2026-05-29T10:47:00"/>
    <d v="2026-08-17T00:00:00"/>
    <d v="2026-08-18T00:00:00"/>
    <d v="2026-08-18T00:00:00"/>
    <m/>
    <m/>
    <m/>
    <m/>
    <m/>
    <m/>
    <m/>
    <m/>
    <m/>
    <m/>
    <m/>
    <m/>
    <m/>
    <m/>
    <n v="0.5"/>
    <s v="FALSO"/>
    <n v="0"/>
    <s v=""/>
    <s v=""/>
    <s v=""/>
    <s v=""/>
    <s v=""/>
    <s v=""/>
    <s v=""/>
    <s v=""/>
    <s v=""/>
    <s v=""/>
  </r>
  <r>
    <x v="1"/>
    <s v="SGTB-1003"/>
    <s v="[SGTB] SP 26.3.5"/>
    <s v="[Jornada Secretaria e Gestor de Unidades] Thunderbolts"/>
    <x v="0"/>
    <s v="[SGTB] PI 3/26"/>
    <m/>
    <s v="[RITM0708430]Solicitar Serviço ao Sistema - Prisma - Licenças Dynamics"/>
    <m/>
    <n v="1200"/>
    <m/>
    <s v="Itens concluídos"/>
    <m/>
    <m/>
    <x v="1"/>
    <d v="2026-05-29T10:46:00"/>
    <d v="2026-08-31T00:00:00"/>
    <d v="2026-09-01T00:00:00"/>
    <d v="2026-09-01T00:00:00"/>
    <m/>
    <m/>
    <m/>
    <m/>
    <m/>
    <m/>
    <m/>
    <m/>
    <m/>
    <m/>
    <m/>
    <m/>
    <m/>
    <m/>
    <n v="0.33333333333333331"/>
    <s v="FALSO"/>
    <n v="0"/>
    <s v=""/>
    <s v=""/>
    <s v=""/>
    <s v=""/>
    <s v=""/>
    <s v=""/>
    <s v=""/>
    <s v=""/>
    <s v=""/>
    <s v=""/>
  </r>
  <r>
    <x v="1"/>
    <s v="SGTB-993"/>
    <s v="[SGTB] SP 26.3.6"/>
    <s v="[Jornada Secretaria e Gestor de Unidades] Thunderbolts"/>
    <x v="0"/>
    <s v="[SGTB] PI 3/26"/>
    <m/>
    <s v="[RITM0708357]Solicitar Serviço ao Sistema - Portal do Professor - Portal do Professor"/>
    <m/>
    <n v="3600"/>
    <m/>
    <s v="Itens concluídos"/>
    <m/>
    <m/>
    <x v="1"/>
    <d v="2026-05-28T18:25:00"/>
    <m/>
    <d v="2026-09-15T00:00:00"/>
    <d v="2026-09-16T00:00:00"/>
    <m/>
    <m/>
    <m/>
    <m/>
    <m/>
    <m/>
    <m/>
    <m/>
    <m/>
    <m/>
    <m/>
    <m/>
    <m/>
    <m/>
    <n v="1"/>
    <s v="FALSO"/>
    <n v="0"/>
    <s v=""/>
    <s v=""/>
    <s v=""/>
    <s v=""/>
    <s v=""/>
    <s v=""/>
    <s v=""/>
    <s v=""/>
    <s v=""/>
    <s v=""/>
  </r>
  <r>
    <x v="1"/>
    <s v="SGTB-992"/>
    <s v="[SGTB] SP 26.3.5"/>
    <s v="[Jornada Secretaria e Gestor de Unidades] Thunderbolts"/>
    <x v="0"/>
    <s v="[SGTB] PI 3/26"/>
    <m/>
    <s v="[RITM0708356]Solicitar Serviço ao Sistema - Portal do Professor - Portal do Professor"/>
    <m/>
    <m/>
    <m/>
    <s v="Itens concluídos"/>
    <m/>
    <m/>
    <x v="0"/>
    <d v="2026-05-28T18:25:00"/>
    <d v="2026-08-31T00:00:00"/>
    <d v="2026-09-08T00:00:00"/>
    <m/>
    <m/>
    <m/>
    <m/>
    <m/>
    <m/>
    <m/>
    <m/>
    <m/>
    <m/>
    <m/>
    <m/>
    <m/>
    <m/>
    <m/>
    <s v=""/>
    <s v="FALSO"/>
    <n v="0"/>
    <s v=""/>
    <s v=""/>
    <s v=""/>
    <s v=""/>
    <s v=""/>
    <s v=""/>
    <s v=""/>
    <s v=""/>
    <s v=""/>
    <s v=""/>
  </r>
  <r>
    <x v="1"/>
    <s v="SGTB-976"/>
    <s v="[SGTB] SP 26.3.1"/>
    <s v="[Jornada Secretaria e Gestor de Unidades] Thunderbolts"/>
    <x v="0"/>
    <s v="[SGTB] PI 3/26"/>
    <m/>
    <s v="[RITM0705227]Solicitar Serviço ao Sistema - AVA Presencial - Moodle (LMS) - Criação de usuário Administrativo"/>
    <m/>
    <m/>
    <m/>
    <s v="Itens concluídos"/>
    <m/>
    <m/>
    <x v="0"/>
    <d v="2026-05-27T10:01:00"/>
    <d v="2026-07-06T00:00:00"/>
    <d v="2026-07-09T00:00:00"/>
    <m/>
    <m/>
    <m/>
    <m/>
    <m/>
    <m/>
    <m/>
    <m/>
    <m/>
    <m/>
    <m/>
    <m/>
    <m/>
    <m/>
    <m/>
    <s v=""/>
    <s v="FALSO"/>
    <n v="0"/>
    <s v=""/>
    <s v=""/>
    <s v=""/>
    <s v=""/>
    <s v=""/>
    <s v=""/>
    <s v=""/>
    <s v=""/>
    <s v=""/>
    <s v=""/>
  </r>
  <r>
    <x v="1"/>
    <s v="SGTB-867"/>
    <s v="[SGTB] SP 26.4.1;[SGTB] SP 26.3.6"/>
    <s v="[Jornada Secretaria e Gestor de Unidades] Thunderbolts"/>
    <x v="0"/>
    <s v="[SGTB] PI 3/26"/>
    <m/>
    <s v="[RITM0706568]Solicitar Serviço ao Sistema - Portal do Professor - Portal do Professor"/>
    <m/>
    <n v="1800"/>
    <m/>
    <s v="Itens concluídos"/>
    <m/>
    <m/>
    <x v="1"/>
    <d v="2026-05-23T19:34:00"/>
    <d v="2026-09-14T00:00:00"/>
    <d v="2026-09-22T00:00:00"/>
    <d v="2026-09-22T00:00:00"/>
    <m/>
    <m/>
    <m/>
    <m/>
    <m/>
    <m/>
    <m/>
    <m/>
    <m/>
    <m/>
    <m/>
    <m/>
    <m/>
    <m/>
    <n v="0.5"/>
    <s v="FALSO"/>
    <n v="0"/>
    <s v=""/>
    <s v=""/>
    <s v=""/>
    <s v=""/>
    <s v=""/>
    <s v=""/>
    <s v=""/>
    <s v=""/>
    <s v=""/>
    <s v=""/>
  </r>
  <r>
    <x v="0"/>
    <s v="SGTB-865"/>
    <s v="[SGTB] SP 26.3.1"/>
    <s v="[Jornada Secretaria e Gestor de Unidades] Thunderbolts"/>
    <x v="0"/>
    <s v="[SGTB] PI 3/26"/>
    <m/>
    <s v="[INC0780002]Tenho um Erro/Problema com o Sistema - Portal Prisma - Prisma"/>
    <m/>
    <n v="600"/>
    <m/>
    <s v="Itens concluídos"/>
    <m/>
    <m/>
    <x v="1"/>
    <d v="2026-05-23T10:30:00"/>
    <d v="2026-07-06T00:00:00"/>
    <d v="2026-07-10T00:00:00"/>
    <d v="2026-07-10T00:00:00"/>
    <m/>
    <m/>
    <m/>
    <m/>
    <m/>
    <m/>
    <m/>
    <m/>
    <m/>
    <m/>
    <m/>
    <m/>
    <m/>
    <m/>
    <n v="0.16666666666666666"/>
    <s v="FALSO"/>
    <n v="0"/>
    <s v=""/>
    <s v=""/>
    <s v=""/>
    <s v=""/>
    <s v=""/>
    <s v=""/>
    <s v=""/>
    <s v=""/>
    <s v=""/>
    <s v=""/>
  </r>
  <r>
    <x v="1"/>
    <s v="SGTB-706"/>
    <s v="[SGTB] SP 26.3.1;[SGTB] SP 26.3.2"/>
    <s v="[Jornada Secretaria e Gestor de Unidades] Thunderbolts"/>
    <x v="0"/>
    <s v="[SGTB] PI 3/26"/>
    <m/>
    <s v="[RITM0702813]Solicitar Serviço ao Sistema - Prisma - Portal Prisma (PortalUnificado)"/>
    <m/>
    <n v="14400"/>
    <m/>
    <s v="Itens concluídos"/>
    <m/>
    <m/>
    <x v="1"/>
    <d v="2026-05-12T15:01:00"/>
    <d v="2026-07-06T00:00:00"/>
    <d v="2026-07-15T00:00:00"/>
    <d v="2026-07-15T00:00:00"/>
    <m/>
    <m/>
    <m/>
    <m/>
    <m/>
    <m/>
    <m/>
    <m/>
    <m/>
    <m/>
    <m/>
    <m/>
    <m/>
    <m/>
    <n v="4"/>
    <s v="FALSO"/>
    <n v="0"/>
    <s v=""/>
    <s v=""/>
    <s v=""/>
    <s v=""/>
    <s v=""/>
    <s v=""/>
    <s v=""/>
    <s v=""/>
    <s v=""/>
    <s v=""/>
  </r>
  <r>
    <x v="1"/>
    <s v="SGTB-640"/>
    <s v="[SGTB] SP 26.3.1"/>
    <s v="[Jornada Secretaria e Gestor de Unidades] Thunderbolts"/>
    <x v="0"/>
    <s v="[SGTB] PI 3/26"/>
    <m/>
    <s v="[RITM0700773]Solicitar um Serviço de Liberação de Acesso e Reset de Senha - Colaborar"/>
    <m/>
    <m/>
    <m/>
    <s v="Itens concluídos"/>
    <m/>
    <m/>
    <x v="0"/>
    <d v="2026-05-11T14:49:00"/>
    <d v="2026-07-06T00:00:00"/>
    <d v="2026-07-09T00:00:00"/>
    <m/>
    <m/>
    <m/>
    <m/>
    <m/>
    <m/>
    <m/>
    <m/>
    <m/>
    <m/>
    <m/>
    <m/>
    <m/>
    <m/>
    <m/>
    <s v=""/>
    <s v="FALSO"/>
    <n v="0"/>
    <s v=""/>
    <s v=""/>
    <s v=""/>
    <s v=""/>
    <s v=""/>
    <s v=""/>
    <s v=""/>
    <s v=""/>
    <s v=""/>
    <s v=""/>
  </r>
  <r>
    <x v="3"/>
    <s v="SGTB-83"/>
    <s v="[SGTB] SP 26.3.5"/>
    <s v="[Jornada Secretaria e Gestor de Unidades] Thunderbolts"/>
    <x v="0"/>
    <s v="[SGTB] PI 3/26"/>
    <n v="3"/>
    <s v="[KT Secretaria] KT processos de secretaria R66 para Thunderbolts"/>
    <n v="2"/>
    <n v="54600"/>
    <m/>
    <s v="Itens concluídos"/>
    <s v="SGTB-247"/>
    <m/>
    <x v="1"/>
    <d v="2026-04-13T14:12:00"/>
    <d v="2026-08-31T00:00:00"/>
    <d v="2026-09-01T00:00:00"/>
    <d v="2026-09-10T00:00:00"/>
    <d v="2026-09-10T00:00:00"/>
    <d v="2026-09-10T00:00:00"/>
    <d v="2026-09-10T00:00:00"/>
    <m/>
    <m/>
    <n v="7"/>
    <m/>
    <m/>
    <n v="108"/>
    <m/>
    <m/>
    <m/>
    <m/>
    <s v="0 minutos úteis"/>
    <n v="15.166666666666666"/>
    <s v="FALSO"/>
    <n v="0"/>
    <n v="100"/>
    <s v=""/>
    <n v="7"/>
    <b v="1"/>
    <n v="1"/>
    <s v=""/>
    <s v=""/>
    <s v=""/>
    <s v=""/>
    <b v="1"/>
  </r>
  <r>
    <x v="0"/>
    <s v="SGSE-4830"/>
    <s v="[SGSE] SP 26.4.1;[SGSE] SP 26.3.6"/>
    <s v="[Jornada Secretaria e Gestor de Unidades] Secretaria - Enturmação"/>
    <x v="0"/>
    <s v="[SGSE] PI 4/26"/>
    <m/>
    <s v="[INC0822949]Tenho um Erro/Problema com o PTC - Dynamics Athenas - Alocação e disponibilização de disciplinas"/>
    <m/>
    <m/>
    <m/>
    <s v="Itens concluídos"/>
    <m/>
    <m/>
    <x v="0"/>
    <d v="2026-09-25T15:42:00"/>
    <d v="2026-09-14T00:00:00"/>
    <d v="2026-09-29T00:00:00"/>
    <m/>
    <m/>
    <m/>
    <m/>
    <m/>
    <m/>
    <m/>
    <m/>
    <m/>
    <m/>
    <m/>
    <m/>
    <m/>
    <m/>
    <m/>
    <s v=""/>
    <s v="FALSO"/>
    <n v="0"/>
    <s v=""/>
    <s v=""/>
    <s v=""/>
    <s v=""/>
    <s v=""/>
    <s v=""/>
    <s v=""/>
    <s v=""/>
    <s v=""/>
    <s v=""/>
  </r>
  <r>
    <x v="0"/>
    <s v="SGSE-4829"/>
    <s v="[SGSE] SP 26.4.1;[SGSE] SP 26.3.6"/>
    <s v="[Jornada Secretaria e Gestor de Unidades] Secretaria - Enturmação"/>
    <x v="4"/>
    <s v="[SGSE] PI 3/26;[SGSE] PI 4/26"/>
    <m/>
    <s v="[INC0822887]Tenho um Erro/Problema com o PTC - Dynamics Athenas - Alocação e disponibilização de disciplinas"/>
    <m/>
    <m/>
    <m/>
    <s v="Itens concluídos"/>
    <m/>
    <m/>
    <x v="3"/>
    <d v="2026-09-25T13:03:00"/>
    <d v="2026-09-14T00:00:00"/>
    <d v="2026-09-25T00:00:00"/>
    <d v="2026-09-29T00:00:00"/>
    <m/>
    <m/>
    <m/>
    <m/>
    <m/>
    <m/>
    <m/>
    <m/>
    <m/>
    <m/>
    <m/>
    <m/>
    <m/>
    <m/>
    <s v=""/>
    <s v="FALSO"/>
    <n v="0"/>
    <s v=""/>
    <s v=""/>
    <s v=""/>
    <s v=""/>
    <s v=""/>
    <s v=""/>
    <s v=""/>
    <s v=""/>
    <s v=""/>
    <s v=""/>
  </r>
  <r>
    <x v="0"/>
    <s v="SGSE-4828"/>
    <s v="[SGSE] SP 26.3.6"/>
    <s v="[Jornada Secretaria e Gestor de Unidades] Secretaria - Enturmação"/>
    <x v="0"/>
    <s v="[SGSE] PI 3/26"/>
    <m/>
    <s v="[INC0822872]Tenho um Erro/Problema com o PTC - Dynamics Athenas - Alocação e disponibilização de disciplinas"/>
    <m/>
    <m/>
    <m/>
    <s v="Itens concluídos"/>
    <m/>
    <m/>
    <x v="0"/>
    <d v="2026-09-25T12:22:00"/>
    <d v="2026-09-14T00:00:00"/>
    <d v="2026-09-25T00:00:00"/>
    <m/>
    <m/>
    <m/>
    <m/>
    <m/>
    <m/>
    <m/>
    <m/>
    <m/>
    <m/>
    <m/>
    <m/>
    <m/>
    <m/>
    <m/>
    <s v=""/>
    <s v="FALSO"/>
    <n v="0"/>
    <s v=""/>
    <s v=""/>
    <s v=""/>
    <s v=""/>
    <s v=""/>
    <s v=""/>
    <s v=""/>
    <s v=""/>
    <s v=""/>
    <s v=""/>
  </r>
  <r>
    <x v="0"/>
    <s v="SGSE-4826"/>
    <s v="[SGSE] SP 26.3.6"/>
    <s v="[Jornada Secretaria e Gestor de Unidades] Secretaria - Enturmação"/>
    <x v="0"/>
    <s v="[SGSE] PI 3/26"/>
    <m/>
    <s v="[INC0822867]Tenho um Erro/Problema com o PTC - Dynamics Athenas - Alocação e disponibilização de disciplinas"/>
    <m/>
    <m/>
    <m/>
    <s v="Itens concluídos"/>
    <m/>
    <m/>
    <x v="0"/>
    <d v="2026-09-25T12:09:00"/>
    <d v="2026-09-14T00:00:00"/>
    <d v="2026-09-25T00:00:00"/>
    <m/>
    <m/>
    <m/>
    <m/>
    <m/>
    <m/>
    <m/>
    <m/>
    <m/>
    <m/>
    <m/>
    <m/>
    <m/>
    <m/>
    <m/>
    <s v=""/>
    <s v="FALSO"/>
    <n v="0"/>
    <s v=""/>
    <s v=""/>
    <s v=""/>
    <s v=""/>
    <s v=""/>
    <s v=""/>
    <s v=""/>
    <s v=""/>
    <s v=""/>
    <s v=""/>
  </r>
  <r>
    <x v="0"/>
    <s v="SGSE-4824"/>
    <s v="[SGSE] SP 26.4.1;[SGSE] SP 26.3.6"/>
    <s v="[Jornada Secretaria e Gestor de Unidades] Secretaria - Enturmação"/>
    <x v="5"/>
    <s v="[SGSE] PI 4/26"/>
    <m/>
    <s v="[INC0820060]Tenho um Erro/Problema com o PTC - Dynamics Athenas - Alocação e disponibilização de disciplinas"/>
    <m/>
    <m/>
    <m/>
    <s v="Em andamento"/>
    <m/>
    <m/>
    <x v="3"/>
    <d v="2026-09-25T11:58:00"/>
    <d v="2026-09-14T00:00:00"/>
    <d v="2026-09-25T00:00:00"/>
    <m/>
    <m/>
    <m/>
    <m/>
    <m/>
    <m/>
    <m/>
    <m/>
    <m/>
    <m/>
    <m/>
    <m/>
    <m/>
    <m/>
    <m/>
    <s v=""/>
    <s v="FALSO"/>
    <n v="0"/>
    <s v=""/>
    <s v=""/>
    <s v=""/>
    <s v=""/>
    <s v=""/>
    <s v=""/>
    <s v=""/>
    <s v=""/>
    <s v=""/>
    <s v=""/>
  </r>
  <r>
    <x v="0"/>
    <s v="SGSE-4823"/>
    <s v="[SGSE] SP 26.4.1;[SGSE] SP 26.3.6"/>
    <s v="[Jornada Secretaria e Gestor de Unidades] Secretaria - Enturmação"/>
    <x v="0"/>
    <s v="[SGSE] PI 3/26;[SGSE] PI 4/26"/>
    <m/>
    <s v="[INC0810893]Tenho um Erro/Problema com o Sistema - AVA Presencial/Moodle - Acesso ao AVA/Disciplina"/>
    <m/>
    <m/>
    <m/>
    <s v="Itens concluídos"/>
    <m/>
    <m/>
    <x v="0"/>
    <d v="2026-09-25T11:52:00"/>
    <d v="2026-09-14T00:00:00"/>
    <d v="2026-09-28T00:00:00"/>
    <m/>
    <m/>
    <m/>
    <m/>
    <m/>
    <m/>
    <m/>
    <m/>
    <m/>
    <m/>
    <m/>
    <m/>
    <m/>
    <m/>
    <m/>
    <s v=""/>
    <s v="FALSO"/>
    <n v="0"/>
    <s v=""/>
    <s v=""/>
    <s v=""/>
    <s v=""/>
    <s v=""/>
    <s v=""/>
    <s v=""/>
    <s v=""/>
    <s v=""/>
    <s v=""/>
  </r>
  <r>
    <x v="0"/>
    <s v="SGSE-4822"/>
    <s v="[SGSE] SP 26.4.1;[SGSE] SP 26.3.6"/>
    <s v="[Jornada Secretaria e Gestor de Unidades] Secretaria - Enturmação"/>
    <x v="0"/>
    <s v="[SGSE] PI 4/26"/>
    <m/>
    <s v="[INC0808228]Tenho um Erro/Problema no Dynamics - Gestão de unidades - Reportar um erro/problema"/>
    <m/>
    <m/>
    <m/>
    <s v="Itens concluídos"/>
    <m/>
    <m/>
    <x v="0"/>
    <d v="2026-09-25T11:41:00"/>
    <d v="2026-09-14T00:00:00"/>
    <d v="2026-09-28T00:00:00"/>
    <m/>
    <m/>
    <m/>
    <m/>
    <m/>
    <m/>
    <m/>
    <m/>
    <m/>
    <m/>
    <m/>
    <m/>
    <m/>
    <m/>
    <m/>
    <s v=""/>
    <s v="FALSO"/>
    <n v="0"/>
    <s v=""/>
    <s v=""/>
    <s v=""/>
    <s v=""/>
    <s v=""/>
    <s v=""/>
    <s v=""/>
    <s v=""/>
    <s v=""/>
    <s v=""/>
  </r>
  <r>
    <x v="0"/>
    <s v="SGSE-4821"/>
    <s v="[SGSE] SP 26.4.1;[SGSE] SP 26.3.6"/>
    <s v="[Jornada Secretaria e Gestor de Unidades] Secretaria - Enturmação"/>
    <x v="0"/>
    <s v="[SGSE] PI 4/26"/>
    <m/>
    <s v="[INC0819549]Tenho um Erro/Problema com o PTC - Ambiente do Aluno / AVA Sofia - Aulas"/>
    <m/>
    <m/>
    <m/>
    <s v="Itens concluídos"/>
    <m/>
    <m/>
    <x v="0"/>
    <d v="2026-09-25T11:19:00"/>
    <d v="2026-09-14T00:00:00"/>
    <d v="2026-09-29T00:00:00"/>
    <m/>
    <m/>
    <m/>
    <m/>
    <m/>
    <m/>
    <m/>
    <m/>
    <m/>
    <m/>
    <m/>
    <m/>
    <m/>
    <m/>
    <m/>
    <s v=""/>
    <s v="FALSO"/>
    <n v="0"/>
    <s v=""/>
    <s v=""/>
    <s v=""/>
    <s v=""/>
    <s v=""/>
    <s v=""/>
    <s v=""/>
    <s v=""/>
    <s v=""/>
    <s v=""/>
  </r>
  <r>
    <x v="0"/>
    <s v="SGSE-4820"/>
    <s v="[SGSE] SP 26.4.1;[SGSE] SP 26.3.6"/>
    <s v="[Jornada Secretaria e Gestor de Unidades] Secretaria - Enturmação"/>
    <x v="0"/>
    <s v="[SGSE] PI 4/26"/>
    <m/>
    <s v="[INC0822672]Tenho um Erro/Problema com o PTC - Dynamics Athenas - Alocação e disponibilização de disciplinas"/>
    <m/>
    <m/>
    <m/>
    <s v="Itens concluídos"/>
    <m/>
    <m/>
    <x v="1"/>
    <d v="2026-09-24T22:03:00"/>
    <d v="2026-09-14T00:00:00"/>
    <d v="2026-09-28T00:00:00"/>
    <d v="2026-09-28T00:00:00"/>
    <m/>
    <m/>
    <m/>
    <m/>
    <m/>
    <m/>
    <m/>
    <m/>
    <m/>
    <m/>
    <m/>
    <m/>
    <m/>
    <m/>
    <s v=""/>
    <s v="FALSO"/>
    <n v="0"/>
    <s v=""/>
    <s v=""/>
    <s v=""/>
    <s v=""/>
    <s v=""/>
    <s v=""/>
    <s v=""/>
    <s v=""/>
    <s v=""/>
    <s v=""/>
  </r>
  <r>
    <x v="0"/>
    <s v="SGSE-4819"/>
    <s v="[SGSE] SP 26.4.1;[SGSE] SP 26.3.6"/>
    <s v="[Jornada Secretaria e Gestor de Unidades] Secretaria - Enturmação"/>
    <x v="0"/>
    <s v="[SGSE] PI 3/26"/>
    <m/>
    <s v="[INC0822671]Tenho um Erro/Problema com o PTC - Dynamics Athenas - Alocação e disponibilização de disciplinas"/>
    <m/>
    <m/>
    <m/>
    <s v="Itens concluídos"/>
    <m/>
    <m/>
    <x v="0"/>
    <d v="2026-09-24T21:57:00"/>
    <d v="2026-09-14T00:00:00"/>
    <d v="2026-09-28T00:00:00"/>
    <d v="2026-09-28T00:00:00"/>
    <m/>
    <m/>
    <m/>
    <m/>
    <m/>
    <m/>
    <m/>
    <m/>
    <m/>
    <m/>
    <m/>
    <m/>
    <m/>
    <m/>
    <s v=""/>
    <s v="FALSO"/>
    <n v="0"/>
    <s v=""/>
    <s v=""/>
    <s v=""/>
    <s v=""/>
    <s v=""/>
    <s v=""/>
    <s v=""/>
    <s v=""/>
    <s v=""/>
    <s v=""/>
  </r>
  <r>
    <x v="0"/>
    <s v="SGSE-4818"/>
    <s v="[SGSE] SP 26.4.1;[SGSE] SP 26.3.6"/>
    <s v="[Jornada Secretaria e Gestor de Unidades] Secretaria - Enturmação"/>
    <x v="0"/>
    <s v="[SGSE] PI 3/26;[SGSE] PI 4/26"/>
    <m/>
    <s v="[INC0822652]Tenho um Erro/Problema com o PTC - Dynamics Athenas - Alocação e disponibilização de disciplinas"/>
    <m/>
    <n v="7200"/>
    <m/>
    <s v="Itens concluídos"/>
    <m/>
    <m/>
    <x v="0"/>
    <d v="2026-09-24T19:57:00"/>
    <d v="2026-09-14T00:00:00"/>
    <d v="2026-09-25T00:00:00"/>
    <m/>
    <m/>
    <m/>
    <m/>
    <m/>
    <m/>
    <m/>
    <m/>
    <m/>
    <m/>
    <m/>
    <m/>
    <m/>
    <m/>
    <m/>
    <n v="2"/>
    <s v="FALSO"/>
    <n v="0"/>
    <s v=""/>
    <s v=""/>
    <s v=""/>
    <s v=""/>
    <s v=""/>
    <s v=""/>
    <s v=""/>
    <s v=""/>
    <s v=""/>
    <s v=""/>
  </r>
  <r>
    <x v="0"/>
    <s v="SGSE-4816"/>
    <s v="[SGSE] SP 26.3.6"/>
    <s v="[Jornada Secretaria e Gestor de Unidades] Secretaria - Enturmação"/>
    <x v="0"/>
    <s v="[SGSE] PI 3/26"/>
    <m/>
    <s v="[INC0822109]Tenho um Erro/Problema com o PTC - Ambiente do Aluno / AVA Sofia - Visão de disciplinas"/>
    <m/>
    <m/>
    <m/>
    <s v="Itens concluídos"/>
    <m/>
    <m/>
    <x v="0"/>
    <d v="2026-09-24T16:10:00"/>
    <d v="2026-09-14T00:00:00"/>
    <d v="2026-09-25T00:00:00"/>
    <m/>
    <m/>
    <m/>
    <m/>
    <m/>
    <m/>
    <m/>
    <m/>
    <m/>
    <m/>
    <m/>
    <m/>
    <m/>
    <m/>
    <m/>
    <s v=""/>
    <s v="FALSO"/>
    <n v="0"/>
    <s v=""/>
    <s v=""/>
    <s v=""/>
    <s v=""/>
    <s v=""/>
    <s v=""/>
    <s v=""/>
    <s v=""/>
    <s v=""/>
    <s v=""/>
  </r>
  <r>
    <x v="0"/>
    <s v="SGSE-4815"/>
    <s v="[SGSE] SP 26.3.6"/>
    <s v="[Jornada Secretaria e Gestor de Unidades] Secretaria - Enturmação"/>
    <x v="0"/>
    <s v="[SGSE] PI 3/26"/>
    <m/>
    <s v="[INC0822540]Tenho um Erro/Problema com o PTC - Dynamics Athenas - Alocação e disponibilização de disciplinas"/>
    <m/>
    <m/>
    <m/>
    <s v="Itens concluídos"/>
    <m/>
    <m/>
    <x v="0"/>
    <d v="2026-09-24T15:53:00"/>
    <d v="2026-09-14T00:00:00"/>
    <d v="2026-09-25T00:00:00"/>
    <m/>
    <m/>
    <m/>
    <m/>
    <m/>
    <m/>
    <m/>
    <m/>
    <m/>
    <m/>
    <m/>
    <m/>
    <m/>
    <m/>
    <m/>
    <s v=""/>
    <s v="FALSO"/>
    <n v="0"/>
    <s v=""/>
    <s v=""/>
    <s v=""/>
    <s v=""/>
    <s v=""/>
    <s v=""/>
    <s v=""/>
    <s v=""/>
    <s v=""/>
    <s v=""/>
  </r>
  <r>
    <x v="0"/>
    <s v="SGSE-4812"/>
    <s v="[SGSE] SP 26.3.6"/>
    <s v="[Jornada Secretaria e Gestor de Unidades] Secretaria - Enturmação"/>
    <x v="0"/>
    <s v="[SGSE] PI 3/26"/>
    <m/>
    <s v="[INC0822487]Tenho um Erro/Problema com o PTC - Dynamics Athenas - Alocação e disponibilização de disciplinas"/>
    <m/>
    <m/>
    <m/>
    <s v="Itens concluídos"/>
    <m/>
    <m/>
    <x v="0"/>
    <d v="2026-09-24T13:58:00"/>
    <d v="2026-09-14T00:00:00"/>
    <d v="2026-09-25T00:00:00"/>
    <m/>
    <m/>
    <m/>
    <m/>
    <m/>
    <m/>
    <m/>
    <m/>
    <m/>
    <m/>
    <m/>
    <m/>
    <m/>
    <m/>
    <m/>
    <s v=""/>
    <s v="FALSO"/>
    <n v="0"/>
    <s v=""/>
    <s v=""/>
    <s v=""/>
    <s v=""/>
    <s v=""/>
    <s v=""/>
    <s v=""/>
    <s v=""/>
    <s v=""/>
    <s v=""/>
  </r>
  <r>
    <x v="0"/>
    <s v="SGSE-4811"/>
    <s v="[SGSE] SP 26.4.1;[SGSE] SP 26.3.6"/>
    <s v="[Jornada Secretaria e Gestor de Unidades] Secretaria - Enturmação"/>
    <x v="0"/>
    <s v="[SGSE] PI 3/26"/>
    <m/>
    <s v="[INC0805785]Tenho um Erro/Problema com o PTC - Ambiente do Aluno / AVA Sofia - Notas e Correções"/>
    <m/>
    <n v="3600"/>
    <m/>
    <s v="Itens concluídos"/>
    <m/>
    <m/>
    <x v="1"/>
    <d v="2026-09-24T12:24:00"/>
    <d v="2026-09-14T00:00:00"/>
    <d v="2026-09-25T00:00:00"/>
    <d v="2026-09-25T00:00:00"/>
    <m/>
    <m/>
    <m/>
    <m/>
    <m/>
    <m/>
    <m/>
    <m/>
    <m/>
    <m/>
    <m/>
    <m/>
    <m/>
    <m/>
    <n v="1"/>
    <s v="FALSO"/>
    <n v="0"/>
    <s v=""/>
    <s v=""/>
    <s v=""/>
    <s v=""/>
    <s v=""/>
    <s v=""/>
    <s v=""/>
    <s v=""/>
    <s v=""/>
    <s v=""/>
  </r>
  <r>
    <x v="0"/>
    <s v="SGSE-4809"/>
    <s v="[SGSE] SP 26.4.1;[SGSE] SP 26.3.6"/>
    <s v="[Jornada Secretaria e Gestor de Unidades] Secretaria - Enturmação"/>
    <x v="0"/>
    <s v="[SGSE] PI 3/26"/>
    <m/>
    <s v="[INC0822421]Tenho um Erro/Problema com o PTC - Dynamics Athenas - Alocação e disponibilização de disciplinas"/>
    <m/>
    <n v="3600"/>
    <m/>
    <s v="Itens concluídos"/>
    <m/>
    <m/>
    <x v="1"/>
    <d v="2026-09-24T10:55:00"/>
    <d v="2026-09-14T00:00:00"/>
    <d v="2026-09-25T00:00:00"/>
    <d v="2026-09-25T00:00:00"/>
    <m/>
    <m/>
    <m/>
    <m/>
    <m/>
    <m/>
    <m/>
    <m/>
    <m/>
    <m/>
    <m/>
    <m/>
    <m/>
    <m/>
    <n v="1"/>
    <s v="FALSO"/>
    <n v="0"/>
    <s v=""/>
    <s v=""/>
    <s v=""/>
    <s v=""/>
    <s v=""/>
    <s v=""/>
    <s v=""/>
    <s v=""/>
    <s v=""/>
    <s v=""/>
  </r>
  <r>
    <x v="0"/>
    <s v="SGSE-4808"/>
    <s v="[SGSE] SP 26.4.1;[SGSE] SP 26.3.6"/>
    <s v="[Jornada Secretaria e Gestor de Unidades] Secretaria - Enturmação"/>
    <x v="0"/>
    <s v="[SGSE] PI 3/26;[SGSE] PI 4/26"/>
    <m/>
    <s v="[INC0821397]Tenho um Erro/Problema com o PTC - Dynamics Athenas - Alocação e disponibilização de disciplinas"/>
    <m/>
    <m/>
    <m/>
    <s v="Itens concluídos"/>
    <m/>
    <m/>
    <x v="0"/>
    <d v="2026-09-24T09:40:00"/>
    <d v="2026-09-14T00:00:00"/>
    <d v="2026-09-25T00:00:00"/>
    <d v="2026-09-25T00:00:00"/>
    <m/>
    <m/>
    <m/>
    <m/>
    <m/>
    <m/>
    <m/>
    <m/>
    <m/>
    <m/>
    <m/>
    <m/>
    <m/>
    <m/>
    <s v=""/>
    <s v="FALSO"/>
    <n v="0"/>
    <s v=""/>
    <s v=""/>
    <s v=""/>
    <s v=""/>
    <s v=""/>
    <s v=""/>
    <s v=""/>
    <s v=""/>
    <s v=""/>
    <s v=""/>
  </r>
  <r>
    <x v="0"/>
    <s v="SGSE-4807"/>
    <s v="[SGSE] SP 26.4.1;[SGSE] SP 26.3.6"/>
    <s v="[Jornada Secretaria e Gestor de Unidades] Secretaria - Enturmação"/>
    <x v="0"/>
    <s v="[SGSE] PI 3/26"/>
    <m/>
    <s v="[INC0819390]Tenho um Erro/Problema com o PTC - Dynamics Athenas - Alocação e disponibilização de disciplinas"/>
    <m/>
    <m/>
    <m/>
    <s v="Itens concluídos"/>
    <m/>
    <m/>
    <x v="1"/>
    <d v="2026-09-24T09:37:00"/>
    <d v="2026-09-14T00:00:00"/>
    <d v="2026-09-25T00:00:00"/>
    <d v="2026-09-25T00:00:00"/>
    <m/>
    <m/>
    <m/>
    <m/>
    <m/>
    <m/>
    <m/>
    <m/>
    <m/>
    <m/>
    <m/>
    <m/>
    <m/>
    <m/>
    <s v=""/>
    <s v="FALSO"/>
    <n v="0"/>
    <s v=""/>
    <s v=""/>
    <s v=""/>
    <s v=""/>
    <s v=""/>
    <s v=""/>
    <s v=""/>
    <s v=""/>
    <s v=""/>
    <s v=""/>
  </r>
  <r>
    <x v="0"/>
    <s v="SGSE-4806"/>
    <s v="[SGSE] SP 26.3.6"/>
    <s v="[Jornada Secretaria e Gestor de Unidades] Secretaria - Enturmação"/>
    <x v="0"/>
    <s v="[SGSE] PI 3/26"/>
    <m/>
    <s v="[INC0817546]Tenho um Erro/Problema com o PTC - Ambiente do Aluno / AVA Sofia - Aulas"/>
    <m/>
    <n v="3600"/>
    <m/>
    <s v="Itens concluídos"/>
    <m/>
    <m/>
    <x v="1"/>
    <d v="2026-09-24T09:36:00"/>
    <d v="2026-09-14T00:00:00"/>
    <d v="2026-09-24T00:00:00"/>
    <d v="2026-09-24T00:00:00"/>
    <m/>
    <m/>
    <m/>
    <m/>
    <m/>
    <m/>
    <m/>
    <m/>
    <m/>
    <m/>
    <m/>
    <m/>
    <m/>
    <m/>
    <n v="1"/>
    <s v="FALSO"/>
    <n v="0"/>
    <s v=""/>
    <s v=""/>
    <s v=""/>
    <s v=""/>
    <s v=""/>
    <s v=""/>
    <s v=""/>
    <s v=""/>
    <s v=""/>
    <s v=""/>
  </r>
  <r>
    <x v="0"/>
    <s v="SGSE-4803"/>
    <s v="[SGSE] SP 26.3.6"/>
    <s v="[Jornada Secretaria e Gestor de Unidades] Secretaria - Enturmação"/>
    <x v="0"/>
    <s v="[SGSE] PI 3/26"/>
    <m/>
    <s v="[INC0819390]Tenho um Erro/Problema com o PTC - Dynamics Athenas - Alocação e disponibilização de disciplinas"/>
    <m/>
    <m/>
    <m/>
    <s v="Itens concluídos"/>
    <m/>
    <m/>
    <x v="0"/>
    <d v="2026-09-23T14:49:00"/>
    <d v="2026-09-14T00:00:00"/>
    <d v="2026-09-23T00:00:00"/>
    <m/>
    <m/>
    <m/>
    <m/>
    <m/>
    <m/>
    <m/>
    <m/>
    <m/>
    <m/>
    <m/>
    <m/>
    <m/>
    <m/>
    <m/>
    <s v=""/>
    <s v="FALSO"/>
    <n v="0"/>
    <s v=""/>
    <s v=""/>
    <s v=""/>
    <s v=""/>
    <s v=""/>
    <s v=""/>
    <s v=""/>
    <s v=""/>
    <s v=""/>
    <s v=""/>
  </r>
  <r>
    <x v="0"/>
    <s v="SGSE-4800"/>
    <s v="[SGSE] SP 26.3.6"/>
    <s v="[Jornada Secretaria e Gestor de Unidades] Secretaria - Enturmação"/>
    <x v="0"/>
    <s v="[SGSE] PI 3/26"/>
    <m/>
    <s v="[INC0821490]Tenho um Erro/Problema com o PTC - Dynamics Athenas - Alocação e disponibilização de disciplinas"/>
    <m/>
    <m/>
    <m/>
    <s v="Itens concluídos"/>
    <m/>
    <m/>
    <x v="0"/>
    <d v="2026-09-22T20:07:00"/>
    <d v="2026-09-14T00:00:00"/>
    <d v="2026-09-24T00:00:00"/>
    <m/>
    <m/>
    <m/>
    <m/>
    <m/>
    <m/>
    <m/>
    <m/>
    <m/>
    <m/>
    <m/>
    <m/>
    <m/>
    <m/>
    <m/>
    <s v=""/>
    <s v="FALSO"/>
    <n v="0"/>
    <s v=""/>
    <s v=""/>
    <s v=""/>
    <s v=""/>
    <s v=""/>
    <s v=""/>
    <s v=""/>
    <s v=""/>
    <s v=""/>
    <s v=""/>
  </r>
  <r>
    <x v="0"/>
    <s v="SGSE-4799"/>
    <s v="[SGSE] SP 26.3.6"/>
    <s v="[Jornada Secretaria e Gestor de Unidades] Secretaria - Enturmação"/>
    <x v="0"/>
    <s v="[SGSE] PI 3/26"/>
    <m/>
    <s v="[INC0821486]Tenho um Erro/Problema com o PTC - Dynamics Athenas - Alocação e disponibilização de disciplinas"/>
    <m/>
    <m/>
    <m/>
    <s v="Itens concluídos"/>
    <m/>
    <m/>
    <x v="0"/>
    <d v="2026-09-22T19:56:00"/>
    <d v="2026-09-14T00:00:00"/>
    <d v="2026-09-23T00:00:00"/>
    <m/>
    <m/>
    <m/>
    <m/>
    <m/>
    <m/>
    <m/>
    <m/>
    <m/>
    <m/>
    <m/>
    <m/>
    <m/>
    <m/>
    <m/>
    <s v=""/>
    <s v="FALSO"/>
    <n v="0"/>
    <s v=""/>
    <s v=""/>
    <s v=""/>
    <s v=""/>
    <s v=""/>
    <s v=""/>
    <s v=""/>
    <s v=""/>
    <s v=""/>
    <s v=""/>
  </r>
  <r>
    <x v="0"/>
    <s v="SGSE-4797"/>
    <s v="[SGSE] SP 26.3.6"/>
    <s v="[Jornada Secretaria e Gestor de Unidades] Secretaria - Enturmação"/>
    <x v="0"/>
    <s v="[SGSE] PI 3/26"/>
    <m/>
    <s v="[INC0821397]Tenho um Erro/Problema com o PTC - Dynamics Athenas - Alocação e disponibilização de disciplinas"/>
    <m/>
    <m/>
    <m/>
    <s v="Itens concluídos"/>
    <m/>
    <m/>
    <x v="0"/>
    <d v="2026-09-22T18:21:00"/>
    <d v="2026-09-14T00:00:00"/>
    <d v="2026-09-23T00:00:00"/>
    <m/>
    <m/>
    <m/>
    <m/>
    <m/>
    <m/>
    <m/>
    <m/>
    <m/>
    <m/>
    <m/>
    <m/>
    <m/>
    <m/>
    <m/>
    <s v=""/>
    <s v="FALSO"/>
    <n v="0"/>
    <s v=""/>
    <s v=""/>
    <s v=""/>
    <s v=""/>
    <s v=""/>
    <s v=""/>
    <s v=""/>
    <s v=""/>
    <s v=""/>
    <s v=""/>
  </r>
  <r>
    <x v="0"/>
    <s v="SGSE-4796"/>
    <s v="[SGSE] SP 26.3.6"/>
    <s v="[Jornada Secretaria e Gestor de Unidades] Secretaria - Enturmação"/>
    <x v="0"/>
    <s v="[SGSE] PI 3/26"/>
    <m/>
    <s v="[INC0821384]Tenho um Erro/Problema com o PTC - Dynamics Athenas - Alocação e disponibilização de disciplinas"/>
    <m/>
    <m/>
    <m/>
    <s v="Itens concluídos"/>
    <m/>
    <m/>
    <x v="0"/>
    <d v="2026-09-22T17:45:00"/>
    <d v="2026-09-14T00:00:00"/>
    <d v="2026-09-24T00:00:00"/>
    <m/>
    <m/>
    <m/>
    <m/>
    <m/>
    <m/>
    <m/>
    <m/>
    <m/>
    <m/>
    <m/>
    <m/>
    <m/>
    <m/>
    <m/>
    <s v=""/>
    <s v="FALSO"/>
    <n v="0"/>
    <s v=""/>
    <s v=""/>
    <s v=""/>
    <s v=""/>
    <s v=""/>
    <s v=""/>
    <s v=""/>
    <s v=""/>
    <s v=""/>
    <s v=""/>
  </r>
  <r>
    <x v="0"/>
    <s v="SGSE-4792"/>
    <s v="[SGSE] SP 26.3.6"/>
    <s v="[Jornada Secretaria e Gestor de Unidades] Secretaria - Enturmação"/>
    <x v="0"/>
    <s v="[SGSE] PI 3/26"/>
    <m/>
    <s v="[INC0821356]Tenho um Erro/Problema com o PTC - Dynamics Athenas - Alocação e disponibilização de disciplinas"/>
    <m/>
    <m/>
    <m/>
    <s v="Itens concluídos"/>
    <m/>
    <m/>
    <x v="0"/>
    <d v="2026-09-22T16:26:00"/>
    <d v="2026-09-14T00:00:00"/>
    <d v="2026-09-23T00:00:00"/>
    <m/>
    <m/>
    <m/>
    <m/>
    <m/>
    <m/>
    <m/>
    <m/>
    <m/>
    <m/>
    <m/>
    <m/>
    <m/>
    <m/>
    <m/>
    <s v=""/>
    <s v="FALSO"/>
    <n v="0"/>
    <s v=""/>
    <s v=""/>
    <s v=""/>
    <s v=""/>
    <s v=""/>
    <s v=""/>
    <s v=""/>
    <s v=""/>
    <s v=""/>
    <s v=""/>
  </r>
  <r>
    <x v="0"/>
    <s v="SGSE-4790"/>
    <s v="[SGSE] SP 26.3.6"/>
    <s v="[Jornada Secretaria e Gestor de Unidades] Secretaria - Enturmação"/>
    <x v="0"/>
    <s v="[SGSE] PI 3/26"/>
    <m/>
    <s v="[INC0821351]Tenho um Erro/Problema com o PTC - Dynamics Athenas - Alocação e disponibilização de disciplinas"/>
    <m/>
    <m/>
    <m/>
    <s v="Itens concluídos"/>
    <m/>
    <m/>
    <x v="0"/>
    <d v="2026-09-22T16:20:00"/>
    <d v="2026-09-14T00:00:00"/>
    <d v="2026-09-23T00:00:00"/>
    <m/>
    <m/>
    <m/>
    <m/>
    <m/>
    <m/>
    <m/>
    <m/>
    <m/>
    <m/>
    <m/>
    <m/>
    <m/>
    <m/>
    <m/>
    <s v=""/>
    <s v="FALSO"/>
    <n v="0"/>
    <s v=""/>
    <s v=""/>
    <s v=""/>
    <s v=""/>
    <s v=""/>
    <s v=""/>
    <s v=""/>
    <s v=""/>
    <s v=""/>
    <s v=""/>
  </r>
  <r>
    <x v="0"/>
    <s v="SGSE-4787"/>
    <s v="[SGSE] SP 26.3.6"/>
    <s v="[Jornada Secretaria e Gestor de Unidades] Secretaria - Enturmação"/>
    <x v="0"/>
    <s v="[SGSE] PI 3/26"/>
    <m/>
    <s v="[INC0821301]Tenho um Erro/Problema com o PTC - Dynamics Athenas - Alocação e disponibilização de disciplinas"/>
    <m/>
    <m/>
    <m/>
    <s v="Itens concluídos"/>
    <m/>
    <m/>
    <x v="0"/>
    <d v="2026-09-22T14:55:00"/>
    <d v="2026-09-14T00:00:00"/>
    <d v="2026-09-23T00:00:00"/>
    <m/>
    <m/>
    <m/>
    <m/>
    <m/>
    <m/>
    <m/>
    <m/>
    <m/>
    <m/>
    <m/>
    <m/>
    <m/>
    <m/>
    <m/>
    <s v=""/>
    <s v="FALSO"/>
    <n v="0"/>
    <s v=""/>
    <s v=""/>
    <s v=""/>
    <s v=""/>
    <s v=""/>
    <s v=""/>
    <s v=""/>
    <s v=""/>
    <s v=""/>
    <s v=""/>
  </r>
  <r>
    <x v="0"/>
    <s v="SGSE-4786"/>
    <s v="[SGSE] SP 26.3.6"/>
    <s v="[Jornada Secretaria e Gestor de Unidades] Secretaria - Enturmação"/>
    <x v="0"/>
    <s v="[SGSE] PI 3/26"/>
    <m/>
    <s v="[INC0821294]Tenho um Erro/Problema com o PTC - Dynamics Athenas - Alocação e disponibilização de disciplinas"/>
    <m/>
    <m/>
    <m/>
    <s v="Itens concluídos"/>
    <m/>
    <m/>
    <x v="0"/>
    <d v="2026-09-22T14:39:00"/>
    <d v="2026-09-14T00:00:00"/>
    <d v="2026-09-23T00:00:00"/>
    <m/>
    <m/>
    <m/>
    <m/>
    <m/>
    <m/>
    <m/>
    <m/>
    <m/>
    <m/>
    <m/>
    <m/>
    <m/>
    <m/>
    <m/>
    <s v=""/>
    <s v="FALSO"/>
    <n v="0"/>
    <s v=""/>
    <s v=""/>
    <s v=""/>
    <s v=""/>
    <s v=""/>
    <s v=""/>
    <s v=""/>
    <s v=""/>
    <s v=""/>
    <s v=""/>
  </r>
  <r>
    <x v="0"/>
    <s v="SGSE-4785"/>
    <s v="[SGSE] SP 26.3.6"/>
    <s v="[Jornada Secretaria e Gestor de Unidades] Secretaria - Enturmação"/>
    <x v="0"/>
    <s v="[SGSE] PI 3/26"/>
    <m/>
    <s v="[INC0821291]Tenho um Erro/Problema com o PTC - Dynamics Athenas - Alocação e disponibilização de disciplinas"/>
    <m/>
    <m/>
    <m/>
    <s v="Itens concluídos"/>
    <m/>
    <m/>
    <x v="0"/>
    <d v="2026-09-22T14:32:00"/>
    <d v="2026-09-14T00:00:00"/>
    <d v="2026-09-23T00:00:00"/>
    <m/>
    <m/>
    <m/>
    <m/>
    <m/>
    <m/>
    <m/>
    <m/>
    <m/>
    <m/>
    <m/>
    <m/>
    <m/>
    <m/>
    <m/>
    <s v=""/>
    <s v="FALSO"/>
    <n v="0"/>
    <s v=""/>
    <s v=""/>
    <s v=""/>
    <s v=""/>
    <s v=""/>
    <s v=""/>
    <s v=""/>
    <s v=""/>
    <s v=""/>
    <s v=""/>
  </r>
  <r>
    <x v="0"/>
    <s v="SGSE-4784"/>
    <s v="[SGSE] SP 26.3.6"/>
    <s v="[Jornada Secretaria e Gestor de Unidades] Secretaria - Enturmação"/>
    <x v="0"/>
    <s v="[SGSE] PI 3/26"/>
    <m/>
    <s v="[INC0821270]Tenho um Erro/Problema com o PTC - Dynamics Athenas - Alocação e disponibilização de disciplinas"/>
    <m/>
    <m/>
    <m/>
    <s v="Itens concluídos"/>
    <m/>
    <m/>
    <x v="0"/>
    <d v="2026-09-22T14:00:00"/>
    <d v="2026-09-14T00:00:00"/>
    <d v="2026-09-23T00:00:00"/>
    <m/>
    <m/>
    <m/>
    <m/>
    <m/>
    <m/>
    <m/>
    <m/>
    <m/>
    <m/>
    <m/>
    <m/>
    <m/>
    <m/>
    <m/>
    <s v=""/>
    <s v="FALSO"/>
    <n v="0"/>
    <s v=""/>
    <s v=""/>
    <s v=""/>
    <s v=""/>
    <s v=""/>
    <s v=""/>
    <s v=""/>
    <s v=""/>
    <s v=""/>
    <s v=""/>
  </r>
  <r>
    <x v="0"/>
    <s v="SGSE-4783"/>
    <s v="[SGSE] SP 26.3.6"/>
    <s v="[Jornada Secretaria e Gestor de Unidades] Secretaria - Enturmação"/>
    <x v="0"/>
    <s v="[SGSE] PI 3/26"/>
    <m/>
    <s v="[INC0821207]Tenho um Erro/Problema com o PTC - Dynamics Athenas - Alocação e disponibilização de disciplinas"/>
    <m/>
    <m/>
    <m/>
    <s v="Itens concluídos"/>
    <m/>
    <m/>
    <x v="0"/>
    <d v="2026-09-22T11:13:00"/>
    <d v="2026-09-14T00:00:00"/>
    <d v="2026-09-24T00:00:00"/>
    <m/>
    <m/>
    <m/>
    <m/>
    <m/>
    <m/>
    <m/>
    <m/>
    <m/>
    <m/>
    <m/>
    <m/>
    <m/>
    <m/>
    <m/>
    <s v=""/>
    <s v="FALSO"/>
    <n v="0"/>
    <s v=""/>
    <s v=""/>
    <s v=""/>
    <s v=""/>
    <s v=""/>
    <s v=""/>
    <s v=""/>
    <s v=""/>
    <s v=""/>
    <s v=""/>
  </r>
  <r>
    <x v="0"/>
    <s v="SGSE-4782"/>
    <s v="[SGSE] SP 26.3.6"/>
    <s v="[Jornada Secretaria e Gestor de Unidades] Secretaria - Enturmação"/>
    <x v="0"/>
    <s v="[SGSE] PI 3/26"/>
    <m/>
    <s v="[INC0821206]Tenho um Erro/Problema com o PTC - Dynamics Athenas - Alocação e disponibilização de disciplinas"/>
    <m/>
    <m/>
    <m/>
    <s v="Itens concluídos"/>
    <m/>
    <m/>
    <x v="0"/>
    <d v="2026-09-22T11:12:00"/>
    <d v="2026-09-14T00:00:00"/>
    <d v="2026-09-23T00:00:00"/>
    <m/>
    <m/>
    <m/>
    <m/>
    <m/>
    <m/>
    <m/>
    <m/>
    <m/>
    <m/>
    <m/>
    <m/>
    <m/>
    <m/>
    <m/>
    <s v=""/>
    <s v="FALSO"/>
    <n v="0"/>
    <s v=""/>
    <s v=""/>
    <s v=""/>
    <s v=""/>
    <s v=""/>
    <s v=""/>
    <s v=""/>
    <s v=""/>
    <s v=""/>
    <s v=""/>
  </r>
  <r>
    <x v="0"/>
    <s v="SGSE-4780"/>
    <s v="[SGSE] SP 26.3.6"/>
    <s v="[Jornada Secretaria e Gestor de Unidades] Secretaria - Enturmação"/>
    <x v="0"/>
    <s v="[SGSE] PI 3/26"/>
    <m/>
    <s v="[INC0820936]Tenho um Erro/Problema com o PTC - Dynamics Athenas - Alocação e disponibilização de disciplinas"/>
    <m/>
    <n v="1800"/>
    <m/>
    <s v="Itens concluídos"/>
    <m/>
    <m/>
    <x v="0"/>
    <d v="2026-09-21T20:42:00"/>
    <d v="2026-09-14T00:00:00"/>
    <d v="2026-09-23T00:00:00"/>
    <m/>
    <m/>
    <m/>
    <m/>
    <m/>
    <m/>
    <m/>
    <m/>
    <m/>
    <m/>
    <m/>
    <m/>
    <m/>
    <m/>
    <m/>
    <n v="0.5"/>
    <s v="FALSO"/>
    <n v="0"/>
    <s v=""/>
    <s v=""/>
    <s v=""/>
    <s v=""/>
    <s v=""/>
    <s v=""/>
    <s v=""/>
    <s v=""/>
    <s v=""/>
    <s v=""/>
  </r>
  <r>
    <x v="0"/>
    <s v="SGSE-4779"/>
    <s v="[SGSE] SP 26.3.6"/>
    <s v="[Jornada Secretaria e Gestor de Unidades] Secretaria - Enturmação"/>
    <x v="0"/>
    <s v="[SGSE] PI 3/26"/>
    <m/>
    <s v="[INC0820908]Tenho um Erro/Problema com o PTC - Dynamics Athenas - Alocação e disponibilização de disciplinas"/>
    <m/>
    <m/>
    <m/>
    <s v="Itens concluídos"/>
    <m/>
    <m/>
    <x v="0"/>
    <d v="2026-09-21T19:02:00"/>
    <d v="2026-09-14T00:00:00"/>
    <d v="2026-09-23T00:00:00"/>
    <m/>
    <m/>
    <m/>
    <m/>
    <m/>
    <m/>
    <m/>
    <m/>
    <m/>
    <m/>
    <m/>
    <m/>
    <m/>
    <m/>
    <m/>
    <s v=""/>
    <s v="FALSO"/>
    <n v="0"/>
    <s v=""/>
    <s v=""/>
    <s v=""/>
    <s v=""/>
    <s v=""/>
    <s v=""/>
    <s v=""/>
    <s v=""/>
    <s v=""/>
    <s v=""/>
  </r>
  <r>
    <x v="0"/>
    <s v="SGSE-4778"/>
    <s v="[SGSE] SP 26.3.6"/>
    <s v="[Jornada Secretaria e Gestor de Unidades] Secretaria - Enturmação"/>
    <x v="0"/>
    <s v="[SGSE] PI 3/26"/>
    <m/>
    <s v="[INC0820894]Tenho um Erro/Problema com o PTC - Dynamics Athenas - Alocação e disponibilização de disciplinas"/>
    <m/>
    <m/>
    <m/>
    <s v="Itens concluídos"/>
    <m/>
    <m/>
    <x v="0"/>
    <d v="2026-09-21T18:31:00"/>
    <d v="2026-09-14T00:00:00"/>
    <d v="2026-09-23T00:00:00"/>
    <m/>
    <m/>
    <m/>
    <m/>
    <m/>
    <m/>
    <m/>
    <m/>
    <m/>
    <m/>
    <m/>
    <m/>
    <m/>
    <m/>
    <m/>
    <s v=""/>
    <s v="FALSO"/>
    <n v="0"/>
    <s v=""/>
    <s v=""/>
    <s v=""/>
    <s v=""/>
    <s v=""/>
    <s v=""/>
    <s v=""/>
    <s v=""/>
    <s v=""/>
    <s v=""/>
  </r>
  <r>
    <x v="0"/>
    <s v="SGSE-4750"/>
    <s v="[SGSE] SP 26.4.1;[SGSE] SP 26.3.6"/>
    <s v="[Jornada Secretaria e Gestor de Unidades] Secretaria - Enturmação"/>
    <x v="0"/>
    <s v="[SGSE] PI 3/26"/>
    <m/>
    <s v="[INC0820818]Tenho um Erro/Problema com o PTC - Dynamics Athenas - Alocação e disponibilização de disciplinas"/>
    <m/>
    <n v="10800"/>
    <m/>
    <s v="Itens concluídos"/>
    <m/>
    <m/>
    <x v="1"/>
    <d v="2026-09-21T15:13:00"/>
    <d v="2026-09-14T00:00:00"/>
    <d v="2026-09-24T00:00:00"/>
    <d v="2026-09-24T00:00:00"/>
    <m/>
    <m/>
    <m/>
    <m/>
    <m/>
    <m/>
    <m/>
    <m/>
    <m/>
    <m/>
    <m/>
    <m/>
    <m/>
    <m/>
    <n v="3"/>
    <s v="FALSO"/>
    <n v="0"/>
    <s v=""/>
    <s v=""/>
    <s v=""/>
    <s v=""/>
    <s v=""/>
    <s v=""/>
    <s v=""/>
    <s v=""/>
    <s v=""/>
    <s v=""/>
  </r>
  <r>
    <x v="0"/>
    <s v="SGSE-4747"/>
    <s v="[SGSE] SP 26.3.6"/>
    <s v="[Jornada Secretaria e Gestor de Unidades] Secretaria - Enturmação"/>
    <x v="0"/>
    <s v="[SGSE] PI 3/26"/>
    <m/>
    <s v="[INC0820802]Tenho um Erro/Problema com o PTC - Dynamics Athenas - Alocação e disponibilização de disciplinas"/>
    <m/>
    <n v="1800"/>
    <m/>
    <s v="Itens concluídos"/>
    <m/>
    <m/>
    <x v="0"/>
    <d v="2026-09-21T14:24:00"/>
    <d v="2026-09-14T00:00:00"/>
    <d v="2026-09-21T00:00:00"/>
    <m/>
    <m/>
    <m/>
    <m/>
    <m/>
    <m/>
    <m/>
    <m/>
    <m/>
    <m/>
    <m/>
    <m/>
    <m/>
    <m/>
    <m/>
    <n v="0.5"/>
    <s v="FALSO"/>
    <n v="0"/>
    <s v=""/>
    <s v=""/>
    <s v=""/>
    <s v=""/>
    <s v=""/>
    <s v=""/>
    <s v=""/>
    <s v=""/>
    <s v=""/>
    <s v=""/>
  </r>
  <r>
    <x v="0"/>
    <s v="SGSE-4746"/>
    <s v="[SGSE] SP 26.3.6"/>
    <s v="[Jornada Secretaria e Gestor de Unidades] Secretaria - Enturmação"/>
    <x v="0"/>
    <s v="[SGSE] PI 3/26"/>
    <m/>
    <s v="[INC0820793]Tenho um Erro/Problema com o PTC - Dynamics Athenas - Alocação e disponibilização de disciplinas"/>
    <m/>
    <m/>
    <m/>
    <s v="Itens concluídos"/>
    <m/>
    <m/>
    <x v="0"/>
    <d v="2026-09-21T13:56:00"/>
    <d v="2026-09-14T00:00:00"/>
    <d v="2026-09-23T00:00:00"/>
    <m/>
    <m/>
    <m/>
    <m/>
    <m/>
    <m/>
    <m/>
    <m/>
    <m/>
    <m/>
    <m/>
    <m/>
    <m/>
    <m/>
    <m/>
    <s v=""/>
    <s v="FALSO"/>
    <n v="0"/>
    <s v=""/>
    <s v=""/>
    <s v=""/>
    <s v=""/>
    <s v=""/>
    <s v=""/>
    <s v=""/>
    <s v=""/>
    <s v=""/>
    <s v=""/>
  </r>
  <r>
    <x v="0"/>
    <s v="SGSE-4745"/>
    <s v="[SGSE] SP 26.3.6"/>
    <s v="[Jornada Secretaria e Gestor de Unidades] Secretaria - Enturmação"/>
    <x v="0"/>
    <s v="[SGSE] PI 3/26"/>
    <m/>
    <s v="[INC0820741]Tenho um Erro/Problema com o PTC - Dynamics Athenas - Alocação e disponibilização de disciplinas"/>
    <m/>
    <m/>
    <m/>
    <s v="Itens concluídos"/>
    <m/>
    <m/>
    <x v="0"/>
    <d v="2026-09-21T11:29:00"/>
    <d v="2026-09-14T00:00:00"/>
    <d v="2026-09-23T00:00:00"/>
    <m/>
    <m/>
    <m/>
    <m/>
    <m/>
    <m/>
    <m/>
    <m/>
    <m/>
    <m/>
    <m/>
    <m/>
    <m/>
    <m/>
    <m/>
    <s v=""/>
    <s v="FALSO"/>
    <n v="0"/>
    <s v=""/>
    <s v=""/>
    <s v=""/>
    <s v=""/>
    <s v=""/>
    <s v=""/>
    <s v=""/>
    <s v=""/>
    <s v=""/>
    <s v=""/>
  </r>
  <r>
    <x v="0"/>
    <s v="SGSE-4743"/>
    <s v="[SGSE] SP 26.3.6"/>
    <s v="[Jornada Secretaria e Gestor de Unidades] Secretaria - Enturmação"/>
    <x v="0"/>
    <s v="[SGSE] PI 3/26"/>
    <m/>
    <s v="[INC0820060]Tenho um Erro/Problema com o PTC - Dynamics Athenas - Alocação e disponibilização de disciplinas"/>
    <m/>
    <m/>
    <m/>
    <s v="Itens concluídos"/>
    <m/>
    <m/>
    <x v="0"/>
    <d v="2026-09-19T13:54:00"/>
    <d v="2026-09-14T00:00:00"/>
    <d v="2026-09-24T00:00:00"/>
    <m/>
    <m/>
    <m/>
    <m/>
    <m/>
    <m/>
    <m/>
    <m/>
    <m/>
    <m/>
    <m/>
    <m/>
    <m/>
    <m/>
    <m/>
    <s v=""/>
    <s v="FALSO"/>
    <n v="0"/>
    <s v=""/>
    <s v=""/>
    <s v=""/>
    <s v=""/>
    <s v=""/>
    <s v=""/>
    <s v=""/>
    <s v=""/>
    <s v=""/>
    <s v=""/>
  </r>
  <r>
    <x v="0"/>
    <s v="SGSE-4742"/>
    <s v="[SGSE] SP 26.3.6"/>
    <s v="[Jornada Secretaria e Gestor de Unidades] Secretaria - Enturmação"/>
    <x v="0"/>
    <s v="[SGSE] PI 3/26"/>
    <m/>
    <s v="[INC0819993]Tenho um Erro/Problema com o PTC - Dynamics Athenas - Alocação e disponibilização de disciplinas"/>
    <m/>
    <m/>
    <m/>
    <s v="Itens concluídos"/>
    <m/>
    <m/>
    <x v="0"/>
    <d v="2026-09-18T23:50:00"/>
    <d v="2026-09-14T00:00:00"/>
    <d v="2026-09-23T00:00:00"/>
    <m/>
    <m/>
    <m/>
    <m/>
    <m/>
    <m/>
    <m/>
    <m/>
    <m/>
    <m/>
    <m/>
    <m/>
    <m/>
    <m/>
    <m/>
    <s v=""/>
    <s v="FALSO"/>
    <n v="0"/>
    <s v=""/>
    <s v=""/>
    <s v=""/>
    <s v=""/>
    <s v=""/>
    <s v=""/>
    <s v=""/>
    <s v=""/>
    <s v=""/>
    <s v=""/>
  </r>
  <r>
    <x v="0"/>
    <s v="SGSE-4741"/>
    <s v="[SGSE] SP 26.4.1;[SGSE] SP 26.3.6"/>
    <s v="[Jornada Secretaria e Gestor de Unidades] Secretaria - Enturmação"/>
    <x v="4"/>
    <s v="[SGSE] PI 3/26"/>
    <m/>
    <s v="[INC0819983]Tenho um Erro/Problema com o PTC - Dynamics Athenas - Alocação e disponibilização de disciplinas"/>
    <m/>
    <n v="3600"/>
    <m/>
    <s v="Itens concluídos"/>
    <m/>
    <m/>
    <x v="3"/>
    <d v="2026-09-18T22:57:00"/>
    <d v="2026-09-14T00:00:00"/>
    <d v="2026-09-24T00:00:00"/>
    <d v="2026-09-25T00:00:00"/>
    <m/>
    <m/>
    <m/>
    <m/>
    <m/>
    <m/>
    <m/>
    <m/>
    <m/>
    <m/>
    <m/>
    <m/>
    <m/>
    <m/>
    <n v="1"/>
    <s v="FALSO"/>
    <n v="0"/>
    <s v=""/>
    <s v=""/>
    <s v=""/>
    <s v=""/>
    <s v=""/>
    <s v=""/>
    <s v=""/>
    <s v=""/>
    <s v=""/>
    <s v=""/>
  </r>
  <r>
    <x v="0"/>
    <s v="SGSE-4740"/>
    <s v="[SGSE] SP 26.3.6"/>
    <s v="[Jornada Secretaria e Gestor de Unidades] Secretaria - Enturmação"/>
    <x v="0"/>
    <s v="[SGSE] PI 3/26"/>
    <m/>
    <s v="[INC0819977]Tenho um Erro/Problema com o PTC - Dynamics Athenas - Alocação e disponibilização de disciplinas"/>
    <m/>
    <m/>
    <m/>
    <s v="Itens concluídos"/>
    <m/>
    <m/>
    <x v="0"/>
    <d v="2026-09-18T22:34:00"/>
    <d v="2026-09-14T00:00:00"/>
    <d v="2026-09-23T00:00:00"/>
    <m/>
    <m/>
    <m/>
    <m/>
    <m/>
    <m/>
    <m/>
    <m/>
    <m/>
    <m/>
    <m/>
    <m/>
    <m/>
    <m/>
    <m/>
    <s v=""/>
    <s v="FALSO"/>
    <n v="0"/>
    <s v=""/>
    <s v=""/>
    <s v=""/>
    <s v=""/>
    <s v=""/>
    <s v=""/>
    <s v=""/>
    <s v=""/>
    <s v=""/>
    <s v=""/>
  </r>
  <r>
    <x v="0"/>
    <s v="SGSE-4739"/>
    <s v="[SGSE] SP 26.3.6"/>
    <s v="[Jornada Secretaria e Gestor de Unidades] Secretaria - Enturmação"/>
    <x v="0"/>
    <s v="[SGSE] PI 3/26"/>
    <m/>
    <s v="[INC0819972]Tenho um Erro/Problema com o PTC - Dynamics Athenas - Alocação e disponibilização de disciplinas"/>
    <m/>
    <m/>
    <m/>
    <s v="Itens concluídos"/>
    <m/>
    <m/>
    <x v="0"/>
    <d v="2026-09-18T21:55:00"/>
    <d v="2026-09-14T00:00:00"/>
    <d v="2026-09-23T00:00:00"/>
    <m/>
    <m/>
    <m/>
    <m/>
    <m/>
    <m/>
    <m/>
    <m/>
    <m/>
    <m/>
    <m/>
    <m/>
    <m/>
    <m/>
    <m/>
    <s v=""/>
    <s v="FALSO"/>
    <n v="0"/>
    <s v=""/>
    <s v=""/>
    <s v=""/>
    <s v=""/>
    <s v=""/>
    <s v=""/>
    <s v=""/>
    <s v=""/>
    <s v=""/>
    <s v=""/>
  </r>
  <r>
    <x v="0"/>
    <s v="SGSE-4738"/>
    <s v="[SGSE] SP 26.3.6"/>
    <s v="[Jornada Secretaria e Gestor de Unidades] Secretaria - Enturmação"/>
    <x v="0"/>
    <s v="[SGSE] PI 3/26"/>
    <m/>
    <s v="[INC0819951]Tenho um Erro/Problema com o PTC - Dynamics Athenas - Alocação e disponibilização de disciplinas"/>
    <m/>
    <m/>
    <m/>
    <s v="Itens concluídos"/>
    <m/>
    <m/>
    <x v="0"/>
    <d v="2026-09-18T21:23:00"/>
    <d v="2026-09-14T00:00:00"/>
    <d v="2026-09-23T00:00:00"/>
    <m/>
    <m/>
    <m/>
    <m/>
    <m/>
    <m/>
    <m/>
    <m/>
    <m/>
    <m/>
    <m/>
    <m/>
    <m/>
    <m/>
    <m/>
    <s v=""/>
    <s v="FALSO"/>
    <n v="0"/>
    <s v=""/>
    <s v=""/>
    <s v=""/>
    <s v=""/>
    <s v=""/>
    <s v=""/>
    <s v=""/>
    <s v=""/>
    <s v=""/>
    <s v=""/>
  </r>
  <r>
    <x v="0"/>
    <s v="SGSE-4737"/>
    <s v="[SGSE] SP 26.3.6"/>
    <s v="[Jornada Secretaria e Gestor de Unidades] Secretaria - Enturmação"/>
    <x v="0"/>
    <s v="[SGSE] PI 3/26"/>
    <m/>
    <s v="[INC0819936]Tenho um Erro/Problema com o PTC - Dynamics Athenas - Alocação e disponibilização de disciplinas"/>
    <m/>
    <m/>
    <m/>
    <s v="Itens concluídos"/>
    <m/>
    <m/>
    <x v="0"/>
    <d v="2026-09-18T21:07:00"/>
    <d v="2026-09-14T00:00:00"/>
    <d v="2026-09-23T00:00:00"/>
    <m/>
    <m/>
    <m/>
    <m/>
    <m/>
    <m/>
    <m/>
    <m/>
    <m/>
    <m/>
    <m/>
    <m/>
    <m/>
    <m/>
    <m/>
    <s v=""/>
    <s v="FALSO"/>
    <n v="0"/>
    <s v=""/>
    <s v=""/>
    <s v=""/>
    <s v=""/>
    <s v=""/>
    <s v=""/>
    <s v=""/>
    <s v=""/>
    <s v=""/>
    <s v=""/>
  </r>
  <r>
    <x v="0"/>
    <s v="SGSE-4736"/>
    <s v="[SGSE] SP 26.3.6"/>
    <s v="[Jornada Secretaria e Gestor de Unidades] Secretaria - Enturmação"/>
    <x v="0"/>
    <s v="[SGSE] PI 3/26"/>
    <m/>
    <s v="[INC0819901]Tenho um Erro/Problema com o PTC - Dynamics Athenas - Alocação e disponibilização de disciplinas"/>
    <m/>
    <n v="3600"/>
    <m/>
    <s v="Itens concluídos"/>
    <m/>
    <m/>
    <x v="0"/>
    <d v="2026-09-18T20:23:00"/>
    <d v="2026-09-14T00:00:00"/>
    <d v="2026-09-23T00:00:00"/>
    <m/>
    <m/>
    <m/>
    <m/>
    <m/>
    <m/>
    <m/>
    <m/>
    <m/>
    <m/>
    <m/>
    <m/>
    <m/>
    <m/>
    <m/>
    <n v="1"/>
    <s v="FALSO"/>
    <n v="0"/>
    <s v=""/>
    <s v=""/>
    <s v=""/>
    <s v=""/>
    <s v=""/>
    <s v=""/>
    <s v=""/>
    <s v=""/>
    <s v=""/>
    <s v=""/>
  </r>
  <r>
    <x v="0"/>
    <s v="SGSE-4735"/>
    <s v="[SGSE] SP 26.3.6"/>
    <s v="[Jornada Secretaria e Gestor de Unidades] Secretaria - Enturmação"/>
    <x v="0"/>
    <s v="[SGSE] PI 3/26"/>
    <m/>
    <s v="[INC0819865]Tenho um Erro/Problema com o PTC - Dynamics Athenas - Alocação e disponibilização de disciplinas"/>
    <m/>
    <m/>
    <m/>
    <s v="Itens concluídos"/>
    <m/>
    <m/>
    <x v="0"/>
    <d v="2026-09-18T19:21:00"/>
    <d v="2026-09-14T00:00:00"/>
    <d v="2026-09-23T00:00:00"/>
    <m/>
    <m/>
    <m/>
    <m/>
    <m/>
    <m/>
    <m/>
    <m/>
    <m/>
    <m/>
    <m/>
    <m/>
    <m/>
    <m/>
    <m/>
    <s v=""/>
    <s v="FALSO"/>
    <n v="0"/>
    <s v=""/>
    <s v=""/>
    <s v=""/>
    <s v=""/>
    <s v=""/>
    <s v=""/>
    <s v=""/>
    <s v=""/>
    <s v=""/>
    <s v=""/>
  </r>
  <r>
    <x v="0"/>
    <s v="SGSE-4730"/>
    <s v="[SGSE] SP 26.3.6"/>
    <s v="[Jornada Secretaria e Gestor de Unidades] Secretaria - Enturmação"/>
    <x v="0"/>
    <s v="[SGSE] PI 3/26"/>
    <m/>
    <s v="[INC0805092]Tenho um Erro/Problema com o PTC - Ambiente do Aluno / AVA Sofia - Secretaria - Envio documentos"/>
    <m/>
    <n v="1800"/>
    <m/>
    <s v="Itens concluídos"/>
    <m/>
    <m/>
    <x v="0"/>
    <d v="2026-09-18T16:59:00"/>
    <d v="2026-09-14T00:00:00"/>
    <d v="2026-09-21T00:00:00"/>
    <m/>
    <m/>
    <m/>
    <m/>
    <m/>
    <m/>
    <m/>
    <m/>
    <m/>
    <m/>
    <m/>
    <m/>
    <m/>
    <m/>
    <m/>
    <n v="0.5"/>
    <s v="FALSO"/>
    <n v="0"/>
    <s v=""/>
    <s v=""/>
    <s v=""/>
    <s v=""/>
    <s v=""/>
    <s v=""/>
    <s v=""/>
    <s v=""/>
    <s v=""/>
    <s v=""/>
  </r>
  <r>
    <x v="0"/>
    <s v="SGSE-4728"/>
    <s v="[SGSE] SP 26.3.6"/>
    <s v="[Jornada Secretaria e Gestor de Unidades] Secretaria - Enturmação"/>
    <x v="0"/>
    <s v="[SGSE] PI 3/26"/>
    <m/>
    <s v="[INC0819786]Tenho um Erro/Problema com o PTC - Dynamics Athenas - Alocação e disponibilização de disciplinas"/>
    <m/>
    <n v="14400"/>
    <m/>
    <s v="Itens concluídos"/>
    <m/>
    <m/>
    <x v="1"/>
    <d v="2026-09-18T16:18:00"/>
    <d v="2026-09-14T00:00:00"/>
    <d v="2026-09-18T00:00:00"/>
    <d v="2026-09-18T00:00:00"/>
    <m/>
    <m/>
    <m/>
    <m/>
    <m/>
    <m/>
    <m/>
    <m/>
    <m/>
    <m/>
    <m/>
    <m/>
    <m/>
    <m/>
    <n v="4"/>
    <s v="FALSO"/>
    <n v="0"/>
    <s v=""/>
    <s v=""/>
    <s v=""/>
    <s v=""/>
    <s v=""/>
    <s v=""/>
    <s v=""/>
    <s v=""/>
    <s v=""/>
    <s v=""/>
  </r>
  <r>
    <x v="0"/>
    <s v="SGSE-4720"/>
    <s v="[SGSE] SP 26.3.6"/>
    <s v="[Jornada Secretaria e Gestor de Unidades] Secretaria - Enturmação"/>
    <x v="0"/>
    <s v="[SGSE] PI 3/26"/>
    <m/>
    <s v="[INC0819724]Tenho um Erro/Problema com o PTC - Dynamics Athenas - Alocação e disponibilização de disciplinas"/>
    <m/>
    <m/>
    <m/>
    <s v="Itens concluídos"/>
    <m/>
    <m/>
    <x v="0"/>
    <d v="2026-09-18T14:43:00"/>
    <d v="2026-09-14T00:00:00"/>
    <d v="2026-09-18T00:00:00"/>
    <m/>
    <m/>
    <m/>
    <m/>
    <m/>
    <m/>
    <m/>
    <m/>
    <m/>
    <m/>
    <m/>
    <m/>
    <m/>
    <m/>
    <m/>
    <s v=""/>
    <s v="FALSO"/>
    <n v="0"/>
    <s v=""/>
    <s v=""/>
    <s v=""/>
    <s v=""/>
    <s v=""/>
    <s v=""/>
    <s v=""/>
    <s v=""/>
    <s v=""/>
    <s v=""/>
  </r>
  <r>
    <x v="0"/>
    <s v="SGSE-4718"/>
    <s v="[SGSE] SP 26.3.6"/>
    <s v="[Jornada Secretaria e Gestor de Unidades] Secretaria - Enturmação"/>
    <x v="0"/>
    <s v="[SGSE] PI 3/26"/>
    <m/>
    <s v="[INC0819669]Tenho um Erro/Problema com o PTC - Dynamics Athenas - Alocação e disponibilização de disciplinas"/>
    <m/>
    <m/>
    <m/>
    <s v="Itens concluídos"/>
    <m/>
    <m/>
    <x v="0"/>
    <d v="2026-09-18T12:18:00"/>
    <d v="2026-09-14T00:00:00"/>
    <d v="2026-09-18T00:00:00"/>
    <m/>
    <m/>
    <m/>
    <m/>
    <m/>
    <m/>
    <m/>
    <m/>
    <m/>
    <m/>
    <m/>
    <m/>
    <m/>
    <m/>
    <m/>
    <s v=""/>
    <s v="FALSO"/>
    <n v="0"/>
    <s v=""/>
    <s v=""/>
    <s v=""/>
    <s v=""/>
    <s v=""/>
    <s v=""/>
    <s v=""/>
    <s v=""/>
    <s v=""/>
    <s v=""/>
  </r>
  <r>
    <x v="0"/>
    <s v="SGSE-4713"/>
    <s v="[SGSE] SP 26.3.6"/>
    <s v="[Jornada Secretaria e Gestor de Unidades] Secretaria - Enturmação"/>
    <x v="0"/>
    <s v="[SGSE] PI 3/26"/>
    <m/>
    <s v="[INC0819390]Tenho um Erro/Problema com o PTC - Dynamics Athenas - Alocação e disponibilização de disciplinas"/>
    <m/>
    <m/>
    <m/>
    <s v="Itens concluídos"/>
    <m/>
    <m/>
    <x v="0"/>
    <d v="2026-09-18T11:45:00"/>
    <d v="2026-09-14T00:00:00"/>
    <d v="2026-09-18T00:00:00"/>
    <m/>
    <m/>
    <m/>
    <m/>
    <m/>
    <m/>
    <m/>
    <m/>
    <m/>
    <m/>
    <m/>
    <m/>
    <m/>
    <m/>
    <m/>
    <s v=""/>
    <s v="FALSO"/>
    <n v="0"/>
    <s v=""/>
    <s v=""/>
    <s v=""/>
    <s v=""/>
    <s v=""/>
    <s v=""/>
    <s v=""/>
    <s v=""/>
    <s v=""/>
    <s v=""/>
  </r>
  <r>
    <x v="0"/>
    <s v="SGSE-4712"/>
    <s v="[SGSE] SP 26.3.6"/>
    <s v="[Jornada Secretaria e Gestor de Unidades] Secretaria - Enturmação"/>
    <x v="0"/>
    <s v="[SGSE] PI 3/26"/>
    <m/>
    <s v="[INC0819650]Tenho um Erro/Problema com o PTC - Dynamics Athenas - Alocação e disponibilização de disciplinas"/>
    <m/>
    <m/>
    <m/>
    <s v="Itens concluídos"/>
    <m/>
    <m/>
    <x v="0"/>
    <d v="2026-09-18T11:45:00"/>
    <d v="2026-09-14T00:00:00"/>
    <d v="2026-09-18T00:00:00"/>
    <m/>
    <m/>
    <m/>
    <m/>
    <m/>
    <m/>
    <m/>
    <m/>
    <m/>
    <m/>
    <m/>
    <m/>
    <m/>
    <m/>
    <m/>
    <s v=""/>
    <s v="FALSO"/>
    <n v="0"/>
    <s v=""/>
    <s v=""/>
    <s v=""/>
    <s v=""/>
    <s v=""/>
    <s v=""/>
    <s v=""/>
    <s v=""/>
    <s v=""/>
    <s v=""/>
  </r>
  <r>
    <x v="0"/>
    <s v="SGSE-4707"/>
    <s v="[SGSE] SP 26.3.6"/>
    <s v="[Jornada Secretaria e Gestor de Unidades] Secretaria - Enturmação"/>
    <x v="0"/>
    <s v="[SGSE] PI 3/26"/>
    <m/>
    <s v="[INC0819399]Tenho um Erro/Problema com o PTC - Dynamics Athenas - Alocação e disponibilização de disciplinas"/>
    <m/>
    <n v="1800"/>
    <m/>
    <s v="Itens concluídos"/>
    <m/>
    <m/>
    <x v="0"/>
    <d v="2026-09-17T19:53:00"/>
    <d v="2026-09-14T00:00:00"/>
    <d v="2026-09-18T00:00:00"/>
    <m/>
    <m/>
    <m/>
    <m/>
    <m/>
    <m/>
    <m/>
    <m/>
    <m/>
    <m/>
    <m/>
    <m/>
    <m/>
    <m/>
    <m/>
    <n v="0.5"/>
    <s v="FALSO"/>
    <n v="0"/>
    <s v=""/>
    <s v=""/>
    <s v=""/>
    <s v=""/>
    <s v=""/>
    <s v=""/>
    <s v=""/>
    <s v=""/>
    <s v=""/>
    <s v=""/>
  </r>
  <r>
    <x v="0"/>
    <s v="SGSE-4706"/>
    <s v="[SGSE] SP 26.3.6"/>
    <s v="[Jornada Secretaria e Gestor de Unidades] Secretaria - Enturmação"/>
    <x v="0"/>
    <s v="[SGSE] PI 3/26"/>
    <m/>
    <s v="[INC0819390]Tenho um Erro/Problema com o PTC - Dynamics Athenas - Alocação e disponibilização de disciplinas"/>
    <m/>
    <n v="1800"/>
    <m/>
    <s v="Itens concluídos"/>
    <m/>
    <m/>
    <x v="0"/>
    <d v="2026-09-17T19:33:00"/>
    <d v="2026-09-14T00:00:00"/>
    <d v="2026-09-18T00:00:00"/>
    <m/>
    <m/>
    <m/>
    <m/>
    <m/>
    <m/>
    <m/>
    <m/>
    <m/>
    <m/>
    <m/>
    <m/>
    <m/>
    <m/>
    <m/>
    <n v="0.5"/>
    <s v="FALSO"/>
    <n v="0"/>
    <s v=""/>
    <s v=""/>
    <s v=""/>
    <s v=""/>
    <s v=""/>
    <s v=""/>
    <s v=""/>
    <s v=""/>
    <s v=""/>
    <s v=""/>
  </r>
  <r>
    <x v="0"/>
    <s v="SGSE-4705"/>
    <s v="[SGSE] SP 26.3.6"/>
    <s v="[Jornada Secretaria e Gestor de Unidades] Secretaria - Enturmação"/>
    <x v="0"/>
    <s v="[SGSE] PI 3/26"/>
    <m/>
    <s v="[INC0819348]Tenho um Erro/Problema com o PTC - Dynamics Athenas - Alocação e disponibilização de disciplinas"/>
    <m/>
    <m/>
    <m/>
    <s v="Itens concluídos"/>
    <m/>
    <m/>
    <x v="0"/>
    <d v="2026-09-17T18:16:00"/>
    <d v="2026-09-14T00:00:00"/>
    <d v="2026-09-18T00:00:00"/>
    <m/>
    <m/>
    <m/>
    <m/>
    <m/>
    <m/>
    <m/>
    <m/>
    <m/>
    <m/>
    <m/>
    <m/>
    <m/>
    <m/>
    <m/>
    <s v=""/>
    <s v="FALSO"/>
    <n v="0"/>
    <s v=""/>
    <s v=""/>
    <s v=""/>
    <s v=""/>
    <s v=""/>
    <s v=""/>
    <s v=""/>
    <s v=""/>
    <s v=""/>
    <s v=""/>
  </r>
  <r>
    <x v="0"/>
    <s v="SGSE-4703"/>
    <s v="[SGSE] SP 26.3.6"/>
    <s v="[Jornada Secretaria e Gestor de Unidades] Secretaria - Enturmação"/>
    <x v="0"/>
    <s v="[SGSE] PI 3/26"/>
    <m/>
    <s v="[INC0819309]Tenho um Erro/Problema com o PTC - Dynamics Athenas - Alocação e disponibilização de disciplinas"/>
    <m/>
    <m/>
    <m/>
    <s v="Itens concluídos"/>
    <m/>
    <m/>
    <x v="0"/>
    <d v="2026-09-17T16:50:00"/>
    <d v="2026-09-14T00:00:00"/>
    <d v="2026-09-18T00:00:00"/>
    <m/>
    <m/>
    <m/>
    <m/>
    <m/>
    <m/>
    <m/>
    <m/>
    <m/>
    <m/>
    <m/>
    <m/>
    <m/>
    <m/>
    <m/>
    <s v=""/>
    <s v="FALSO"/>
    <n v="0"/>
    <s v=""/>
    <s v=""/>
    <s v=""/>
    <s v=""/>
    <s v=""/>
    <s v=""/>
    <s v=""/>
    <s v=""/>
    <s v=""/>
    <s v=""/>
  </r>
  <r>
    <x v="0"/>
    <s v="SGSE-4702"/>
    <s v="[SGSE] SP 26.3.6"/>
    <s v="[Jornada Secretaria e Gestor de Unidades] Secretaria - Enturmação"/>
    <x v="0"/>
    <s v="[SGSE] PI 3/26"/>
    <m/>
    <s v="[INC0819298]Tenho um Erro/Problema com o PTC - Dynamics Athenas - Alocação e disponibilização de disciplinas"/>
    <m/>
    <m/>
    <m/>
    <s v="Itens concluídos"/>
    <m/>
    <m/>
    <x v="0"/>
    <d v="2026-09-17T16:14:00"/>
    <d v="2026-09-14T00:00:00"/>
    <d v="2026-09-18T00:00:00"/>
    <m/>
    <m/>
    <m/>
    <m/>
    <m/>
    <m/>
    <m/>
    <m/>
    <m/>
    <m/>
    <m/>
    <m/>
    <m/>
    <m/>
    <m/>
    <s v=""/>
    <s v="FALSO"/>
    <n v="0"/>
    <s v=""/>
    <s v=""/>
    <s v=""/>
    <s v=""/>
    <s v=""/>
    <s v=""/>
    <s v=""/>
    <s v=""/>
    <s v=""/>
    <s v=""/>
  </r>
  <r>
    <x v="0"/>
    <s v="SGSE-4701"/>
    <s v="[SGSE] SP 26.3.6"/>
    <s v="[Jornada Secretaria e Gestor de Unidades] Secretaria - Enturmação"/>
    <x v="0"/>
    <s v="[SGSE] PI 3/26"/>
    <m/>
    <s v="[INC0819154]Tenho um Erro/Problema com o PTC - Dynamics Athenas - Alocação e disponibilização de disciplinas"/>
    <m/>
    <m/>
    <m/>
    <s v="Itens concluídos"/>
    <m/>
    <m/>
    <x v="0"/>
    <d v="2026-09-17T12:23:00"/>
    <d v="2026-09-14T00:00:00"/>
    <d v="2026-09-18T00:00:00"/>
    <m/>
    <m/>
    <m/>
    <m/>
    <m/>
    <m/>
    <m/>
    <m/>
    <m/>
    <m/>
    <m/>
    <m/>
    <m/>
    <m/>
    <m/>
    <s v=""/>
    <s v="FALSO"/>
    <n v="0"/>
    <s v=""/>
    <s v=""/>
    <s v=""/>
    <s v=""/>
    <s v=""/>
    <s v=""/>
    <s v=""/>
    <s v=""/>
    <s v=""/>
    <s v=""/>
  </r>
  <r>
    <x v="0"/>
    <s v="SGSE-4700"/>
    <s v="[SGSE] SP 26.3.6"/>
    <s v="[Jornada Secretaria e Gestor de Unidades] Secretaria - Enturmação"/>
    <x v="0"/>
    <s v="[SGSE] PI 3/26"/>
    <m/>
    <s v="[INC0789008]Tenho um Erro/Problema com o PTC - Dynamics Athenas - Alocação e disponibilização de disciplinas"/>
    <m/>
    <m/>
    <m/>
    <s v="Itens concluídos"/>
    <m/>
    <m/>
    <x v="0"/>
    <d v="2026-09-17T12:02:00"/>
    <d v="2026-09-14T00:00:00"/>
    <d v="2026-09-18T00:00:00"/>
    <m/>
    <m/>
    <m/>
    <m/>
    <m/>
    <m/>
    <m/>
    <m/>
    <m/>
    <m/>
    <m/>
    <m/>
    <m/>
    <m/>
    <m/>
    <s v=""/>
    <s v="FALSO"/>
    <n v="0"/>
    <s v=""/>
    <s v=""/>
    <s v=""/>
    <s v=""/>
    <s v=""/>
    <s v=""/>
    <s v=""/>
    <s v=""/>
    <s v=""/>
    <s v=""/>
  </r>
  <r>
    <x v="0"/>
    <s v="SGSE-4696"/>
    <s v="[SGSE] SP 26.3.6"/>
    <s v="[Jornada Secretaria e Gestor de Unidades] Secretaria - Enturmação"/>
    <x v="0"/>
    <s v="[SGSE] PI 3/26"/>
    <m/>
    <s v="[INC0811487]Tenho um Erro/Problema com o PTC - Ambiente do Aluno / AVA Sofia - Visão de disciplinas"/>
    <m/>
    <n v="1800"/>
    <m/>
    <s v="Itens concluídos"/>
    <m/>
    <m/>
    <x v="0"/>
    <d v="2026-09-17T11:35:00"/>
    <d v="2026-09-14T00:00:00"/>
    <d v="2026-09-18T00:00:00"/>
    <m/>
    <m/>
    <m/>
    <m/>
    <m/>
    <m/>
    <m/>
    <m/>
    <m/>
    <m/>
    <m/>
    <m/>
    <m/>
    <m/>
    <m/>
    <n v="0.5"/>
    <s v="FALSO"/>
    <n v="0"/>
    <s v=""/>
    <s v=""/>
    <s v=""/>
    <s v=""/>
    <s v=""/>
    <s v=""/>
    <s v=""/>
    <s v=""/>
    <s v=""/>
    <s v=""/>
  </r>
  <r>
    <x v="0"/>
    <s v="SGSE-4694"/>
    <s v="[SGSE] SP 26.3.6"/>
    <s v="[Jornada Secretaria e Gestor de Unidades] Secretaria - Enturmação"/>
    <x v="0"/>
    <s v="[SGSE] PI 3/26"/>
    <m/>
    <s v="[INC0819134]Tenho um Erro/Problema com o PTC - Dynamics Athenas - Alocação e disponibilização de disciplinas"/>
    <m/>
    <n v="10800"/>
    <m/>
    <s v="Itens concluídos"/>
    <m/>
    <m/>
    <x v="1"/>
    <d v="2026-09-17T11:25:00"/>
    <d v="2026-09-14T00:00:00"/>
    <d v="2026-09-17T00:00:00"/>
    <d v="2026-09-17T00:00:00"/>
    <m/>
    <m/>
    <m/>
    <m/>
    <m/>
    <m/>
    <m/>
    <m/>
    <m/>
    <m/>
    <m/>
    <m/>
    <m/>
    <m/>
    <n v="3"/>
    <s v="FALSO"/>
    <n v="0"/>
    <s v=""/>
    <s v=""/>
    <s v=""/>
    <s v=""/>
    <s v=""/>
    <s v=""/>
    <s v=""/>
    <s v=""/>
    <s v=""/>
    <s v=""/>
  </r>
  <r>
    <x v="0"/>
    <s v="SGSE-4693"/>
    <s v="[SGSE] SP 26.3.6"/>
    <s v="[Jornada Secretaria e Gestor de Unidades] Secretaria - Enturmação"/>
    <x v="0"/>
    <s v="[SGSE] PI 3/26"/>
    <m/>
    <s v="[INC0818801]Tenho um Erro/Problema com o PTC - Dynamics Athenas - Efetivação da Matrícula"/>
    <m/>
    <n v="1800"/>
    <m/>
    <s v="Itens concluídos"/>
    <m/>
    <m/>
    <x v="0"/>
    <d v="2026-09-17T11:22:00"/>
    <d v="2026-09-14T00:00:00"/>
    <d v="2026-09-18T00:00:00"/>
    <m/>
    <m/>
    <m/>
    <m/>
    <m/>
    <m/>
    <m/>
    <m/>
    <m/>
    <m/>
    <m/>
    <m/>
    <m/>
    <m/>
    <m/>
    <n v="0.5"/>
    <s v="FALSO"/>
    <n v="0"/>
    <s v=""/>
    <s v=""/>
    <s v=""/>
    <s v=""/>
    <s v=""/>
    <s v=""/>
    <s v=""/>
    <s v=""/>
    <s v=""/>
    <s v=""/>
  </r>
  <r>
    <x v="0"/>
    <s v="SGSE-4692"/>
    <s v="[SGSE] SP 26.3.6"/>
    <s v="[Jornada Secretaria e Gestor de Unidades] Secretaria - Enturmação"/>
    <x v="0"/>
    <s v="[SGSE] PI 3/26"/>
    <m/>
    <s v="[INC0818395]Tenho um Erro/Problema com o PTC - Dynamics Athenas - Alocação e disponibilização de disciplinas"/>
    <m/>
    <m/>
    <m/>
    <s v="Itens concluídos"/>
    <m/>
    <m/>
    <x v="0"/>
    <d v="2026-09-17T11:19:00"/>
    <d v="2026-09-14T00:00:00"/>
    <d v="2026-09-18T00:00:00"/>
    <m/>
    <m/>
    <m/>
    <m/>
    <m/>
    <m/>
    <m/>
    <m/>
    <m/>
    <m/>
    <m/>
    <m/>
    <m/>
    <m/>
    <m/>
    <s v=""/>
    <s v="FALSO"/>
    <n v="0"/>
    <s v=""/>
    <s v=""/>
    <s v=""/>
    <s v=""/>
    <s v=""/>
    <s v=""/>
    <s v=""/>
    <s v=""/>
    <s v=""/>
    <s v=""/>
  </r>
  <r>
    <x v="0"/>
    <s v="SGSE-4691"/>
    <s v="[SGSE] SP 26.3.6"/>
    <s v="[Jornada Secretaria e Gestor de Unidades] Secretaria - Enturmação"/>
    <x v="0"/>
    <s v="[SGSE] PI 3/26"/>
    <m/>
    <s v="[INC0818327]Tenho um Erro/Problema com o PTC - Ambiente do Aluno / AVA Sofia - Escolha de Disciplinas Optativas/Eletivas"/>
    <m/>
    <m/>
    <m/>
    <s v="Itens concluídos"/>
    <m/>
    <m/>
    <x v="0"/>
    <d v="2026-09-17T11:12:00"/>
    <d v="2026-09-14T00:00:00"/>
    <d v="2026-09-18T00:00:00"/>
    <m/>
    <m/>
    <m/>
    <m/>
    <m/>
    <m/>
    <m/>
    <m/>
    <m/>
    <m/>
    <m/>
    <m/>
    <m/>
    <m/>
    <m/>
    <s v=""/>
    <s v="FALSO"/>
    <n v="0"/>
    <s v=""/>
    <s v=""/>
    <s v=""/>
    <s v=""/>
    <s v=""/>
    <s v=""/>
    <s v=""/>
    <s v=""/>
    <s v=""/>
    <s v=""/>
  </r>
  <r>
    <x v="0"/>
    <s v="SGSE-4684"/>
    <s v="[SGSE] SP 26.3.6"/>
    <s v="[Jornada Secretaria e Gestor de Unidades] Secretaria - Enturmação"/>
    <x v="0"/>
    <s v="[SGSE] PI 3/26"/>
    <m/>
    <s v="[INC0818929]Tenho um Erro/Problema com o PTC - Dynamics Athenas - Alocação e disponibilização de disciplinas"/>
    <m/>
    <m/>
    <m/>
    <s v="Itens concluídos"/>
    <m/>
    <m/>
    <x v="0"/>
    <d v="2026-09-16T19:40:00"/>
    <d v="2026-09-14T00:00:00"/>
    <d v="2026-09-18T00:00:00"/>
    <m/>
    <m/>
    <m/>
    <m/>
    <m/>
    <m/>
    <m/>
    <m/>
    <m/>
    <m/>
    <m/>
    <m/>
    <m/>
    <m/>
    <m/>
    <s v=""/>
    <s v="FALSO"/>
    <n v="0"/>
    <s v=""/>
    <s v=""/>
    <s v=""/>
    <s v=""/>
    <s v=""/>
    <s v=""/>
    <s v=""/>
    <s v=""/>
    <s v=""/>
    <s v=""/>
  </r>
  <r>
    <x v="0"/>
    <s v="SGSE-4679"/>
    <s v="[SGSE] SP 26.3.6"/>
    <s v="[Jornada Secretaria e Gestor de Unidades] Secretaria - Enturmação"/>
    <x v="0"/>
    <s v="[SGSE] PI 3/26"/>
    <m/>
    <s v="[INC0818890]Tenho um Erro/Problema com o PTC - Dynamics Athenas - Alocação e disponibilização de disciplinas"/>
    <m/>
    <m/>
    <m/>
    <s v="Itens concluídos"/>
    <m/>
    <m/>
    <x v="0"/>
    <d v="2026-09-16T19:04:00"/>
    <d v="2026-09-14T00:00:00"/>
    <d v="2026-09-18T00:00:00"/>
    <m/>
    <m/>
    <m/>
    <m/>
    <m/>
    <m/>
    <m/>
    <m/>
    <m/>
    <m/>
    <m/>
    <m/>
    <m/>
    <m/>
    <m/>
    <s v=""/>
    <s v="FALSO"/>
    <n v="0"/>
    <s v=""/>
    <s v=""/>
    <s v=""/>
    <s v=""/>
    <s v=""/>
    <s v=""/>
    <s v=""/>
    <s v=""/>
    <s v=""/>
    <s v=""/>
  </r>
  <r>
    <x v="0"/>
    <s v="SGSE-4654"/>
    <s v="[SGSE] SP 26.3.6"/>
    <s v="[Jornada Secretaria e Gestor de Unidades] Secretaria - Enturmação"/>
    <x v="0"/>
    <s v="[SGSE] PI 3/26"/>
    <m/>
    <s v="[INC0818787]Tenho um Erro/Problema com o PTC - Dynamics Athenas - Alocação e disponibilização de disciplinas"/>
    <m/>
    <m/>
    <m/>
    <s v="Itens concluídos"/>
    <m/>
    <m/>
    <x v="0"/>
    <d v="2026-09-16T16:15:00"/>
    <d v="2026-09-14T00:00:00"/>
    <d v="2026-09-18T00:00:00"/>
    <m/>
    <m/>
    <m/>
    <m/>
    <m/>
    <m/>
    <m/>
    <m/>
    <m/>
    <m/>
    <m/>
    <m/>
    <m/>
    <m/>
    <m/>
    <s v=""/>
    <s v="FALSO"/>
    <n v="0"/>
    <s v=""/>
    <s v=""/>
    <s v=""/>
    <s v=""/>
    <s v=""/>
    <s v=""/>
    <s v=""/>
    <s v=""/>
    <s v=""/>
    <s v=""/>
  </r>
  <r>
    <x v="0"/>
    <s v="SGSE-4653"/>
    <s v="[SGSE] SP 26.3.6"/>
    <s v="[Jornada Secretaria e Gestor de Unidades] Secretaria - Enturmação"/>
    <x v="0"/>
    <s v="[SGSE] PI 3/26"/>
    <m/>
    <s v="[INC0818785]Tenho um Erro/Problema com o PTC - Dynamics Athenas - Alocação e disponibilização de disciplinas"/>
    <m/>
    <m/>
    <m/>
    <s v="Itens concluídos"/>
    <m/>
    <m/>
    <x v="0"/>
    <d v="2026-09-16T16:12:00"/>
    <d v="2026-09-14T00:00:00"/>
    <d v="2026-09-18T00:00:00"/>
    <m/>
    <m/>
    <m/>
    <m/>
    <m/>
    <m/>
    <m/>
    <m/>
    <m/>
    <m/>
    <m/>
    <m/>
    <m/>
    <m/>
    <m/>
    <s v=""/>
    <s v="FALSO"/>
    <n v="0"/>
    <s v=""/>
    <s v=""/>
    <s v=""/>
    <s v=""/>
    <s v=""/>
    <s v=""/>
    <s v=""/>
    <s v=""/>
    <s v=""/>
    <s v=""/>
  </r>
  <r>
    <x v="0"/>
    <s v="SGSE-4652"/>
    <s v="[SGSE] SP 26.3.6"/>
    <s v="[Jornada Secretaria e Gestor de Unidades] Secretaria - Enturmação"/>
    <x v="0"/>
    <s v="[SGSE] PI 3/26"/>
    <m/>
    <s v="[INC0793594]Tenho um Erro/Problema com o PTC - Ambiente do Aluno / AVA Sofia - Detalhes do curso"/>
    <m/>
    <m/>
    <m/>
    <s v="Itens concluídos"/>
    <m/>
    <m/>
    <x v="0"/>
    <d v="2026-09-16T15:04:00"/>
    <d v="2026-09-14T00:00:00"/>
    <d v="2026-09-18T00:00:00"/>
    <m/>
    <m/>
    <m/>
    <m/>
    <m/>
    <m/>
    <m/>
    <m/>
    <m/>
    <m/>
    <m/>
    <m/>
    <m/>
    <m/>
    <m/>
    <s v=""/>
    <s v="FALSO"/>
    <n v="0"/>
    <s v=""/>
    <s v=""/>
    <s v=""/>
    <s v=""/>
    <s v=""/>
    <s v=""/>
    <s v=""/>
    <s v=""/>
    <s v=""/>
    <s v=""/>
  </r>
  <r>
    <x v="0"/>
    <s v="SGSE-4651"/>
    <s v="[SGSE] SP 26.3.6"/>
    <s v="[Jornada Secretaria e Gestor de Unidades] Secretaria - Enturmação"/>
    <x v="0"/>
    <s v="[SGSE] PI 3/26"/>
    <m/>
    <s v="[INC0817267]Tenho um Erro/Problema com o PTC - Ambiente do Aluno / AVA Sofia - Visão de disciplinas"/>
    <m/>
    <n v="1800"/>
    <m/>
    <s v="Itens concluídos"/>
    <m/>
    <m/>
    <x v="0"/>
    <d v="2026-09-16T11:02:00"/>
    <d v="2026-09-14T00:00:00"/>
    <d v="2026-09-18T00:00:00"/>
    <m/>
    <m/>
    <m/>
    <m/>
    <m/>
    <m/>
    <m/>
    <m/>
    <m/>
    <m/>
    <m/>
    <m/>
    <m/>
    <m/>
    <m/>
    <n v="0.5"/>
    <s v="FALSO"/>
    <n v="0"/>
    <s v=""/>
    <s v=""/>
    <s v=""/>
    <s v=""/>
    <s v=""/>
    <s v=""/>
    <s v=""/>
    <s v=""/>
    <s v=""/>
    <s v=""/>
  </r>
  <r>
    <x v="0"/>
    <s v="SGSE-4650"/>
    <s v="[SGSE] SP 26.3.6"/>
    <s v="[Jornada Secretaria e Gestor de Unidades] Secretaria - Enturmação"/>
    <x v="0"/>
    <s v="[SGSE] PI 3/26"/>
    <m/>
    <s v="[INC0818492]Tenho um Erro/Problema com o PTC - Dynamics Athenas - Alocação e disponibilização de disciplinas"/>
    <m/>
    <m/>
    <m/>
    <s v="Itens concluídos"/>
    <m/>
    <m/>
    <x v="0"/>
    <d v="2026-09-15T21:03:00"/>
    <d v="2026-09-14T00:00:00"/>
    <d v="2026-09-16T00:00:00"/>
    <m/>
    <m/>
    <m/>
    <m/>
    <m/>
    <m/>
    <m/>
    <m/>
    <m/>
    <m/>
    <m/>
    <m/>
    <m/>
    <m/>
    <m/>
    <s v=""/>
    <s v="FALSO"/>
    <n v="0"/>
    <s v=""/>
    <s v=""/>
    <s v=""/>
    <s v=""/>
    <s v=""/>
    <s v=""/>
    <s v=""/>
    <s v=""/>
    <s v=""/>
    <s v=""/>
  </r>
  <r>
    <x v="0"/>
    <s v="SGSE-4649"/>
    <s v="[SGSE] SP 26.3.6"/>
    <s v="[Jornada Secretaria e Gestor de Unidades] Secretaria - Enturmação"/>
    <x v="0"/>
    <s v="[SGSE] PI 3/26"/>
    <m/>
    <s v="[INC0818444]Tenho um Erro/Problema com o PTC - Dynamics Athenas - Alocação e disponibilização de disciplinas"/>
    <m/>
    <m/>
    <m/>
    <s v="Itens concluídos"/>
    <m/>
    <m/>
    <x v="0"/>
    <d v="2026-09-15T19:59:00"/>
    <d v="2026-09-14T00:00:00"/>
    <d v="2026-09-16T00:00:00"/>
    <m/>
    <m/>
    <m/>
    <m/>
    <m/>
    <m/>
    <m/>
    <m/>
    <m/>
    <m/>
    <m/>
    <m/>
    <m/>
    <m/>
    <m/>
    <s v=""/>
    <s v="FALSO"/>
    <n v="0"/>
    <s v=""/>
    <s v=""/>
    <s v=""/>
    <s v=""/>
    <s v=""/>
    <s v=""/>
    <s v=""/>
    <s v=""/>
    <s v=""/>
    <s v=""/>
  </r>
  <r>
    <x v="0"/>
    <s v="SGSE-4648"/>
    <s v="[SGSE] SP 26.3.6"/>
    <s v="[Jornada Secretaria e Gestor de Unidades] Secretaria - Enturmação"/>
    <x v="0"/>
    <s v="[SGSE] PI 3/26"/>
    <m/>
    <s v="[INC0818395]Tenho um Erro/Problema com o PTC - Dynamics Athenas - Alocação e disponibilização de disciplinas"/>
    <m/>
    <m/>
    <m/>
    <s v="Itens concluídos"/>
    <m/>
    <m/>
    <x v="0"/>
    <d v="2026-09-15T18:52:00"/>
    <d v="2026-09-14T00:00:00"/>
    <d v="2026-09-16T00:00:00"/>
    <m/>
    <m/>
    <m/>
    <m/>
    <m/>
    <m/>
    <m/>
    <m/>
    <m/>
    <m/>
    <m/>
    <m/>
    <m/>
    <m/>
    <m/>
    <s v=""/>
    <s v="FALSO"/>
    <n v="0"/>
    <s v=""/>
    <s v=""/>
    <s v=""/>
    <s v=""/>
    <s v=""/>
    <s v=""/>
    <s v=""/>
    <s v=""/>
    <s v=""/>
    <s v=""/>
  </r>
  <r>
    <x v="0"/>
    <s v="SGSE-4647"/>
    <s v="[SGSE] SP 26.3.6"/>
    <s v="[Jornada Secretaria e Gestor de Unidades] Secretaria - Enturmação"/>
    <x v="0"/>
    <s v="[SGSE] PI 3/26"/>
    <m/>
    <s v="[INC0790661]Tenho um Erro/Problema com o PTC - Ambiente do Aluno / AVA Sofia - Visão de disciplinas"/>
    <m/>
    <n v="1800"/>
    <m/>
    <s v="Itens concluídos"/>
    <m/>
    <m/>
    <x v="1"/>
    <d v="2026-09-15T17:38:00"/>
    <d v="2026-09-14T00:00:00"/>
    <d v="2026-09-16T00:00:00"/>
    <d v="2026-09-18T00:00:00"/>
    <m/>
    <m/>
    <m/>
    <m/>
    <m/>
    <m/>
    <m/>
    <m/>
    <m/>
    <m/>
    <m/>
    <m/>
    <m/>
    <m/>
    <n v="0.5"/>
    <s v="FALSO"/>
    <n v="0"/>
    <s v=""/>
    <s v=""/>
    <s v=""/>
    <s v=""/>
    <s v=""/>
    <s v=""/>
    <s v=""/>
    <s v=""/>
    <s v=""/>
    <s v=""/>
  </r>
  <r>
    <x v="0"/>
    <s v="SGSE-4646"/>
    <s v="[SGSE] SP 26.4.1;[SGSE] SP 26.3.6"/>
    <s v="[Jornada Secretaria e Gestor de Unidades] Secretaria - Enturmação"/>
    <x v="0"/>
    <s v="[SGSE] PI 3/26"/>
    <m/>
    <s v="[INC0789601]Tenho um Erro/Problema com o PTC - Ambiente do Aluno / AVA Sofia - Visão de disciplinas"/>
    <m/>
    <n v="3600"/>
    <m/>
    <s v="Itens concluídos"/>
    <m/>
    <m/>
    <x v="1"/>
    <d v="2026-09-15T17:37:00"/>
    <d v="2026-09-14T00:00:00"/>
    <d v="2026-09-23T00:00:00"/>
    <d v="2026-09-23T00:00:00"/>
    <m/>
    <m/>
    <m/>
    <m/>
    <m/>
    <m/>
    <m/>
    <m/>
    <m/>
    <m/>
    <m/>
    <m/>
    <m/>
    <m/>
    <n v="1"/>
    <s v="FALSO"/>
    <n v="0"/>
    <s v=""/>
    <s v=""/>
    <s v=""/>
    <s v=""/>
    <s v=""/>
    <s v=""/>
    <s v=""/>
    <s v=""/>
    <s v=""/>
    <s v=""/>
  </r>
  <r>
    <x v="0"/>
    <s v="SGSE-4645"/>
    <s v="[SGSE] SP 26.3.6"/>
    <s v="[Jornada Secretaria e Gestor de Unidades] Secretaria - Enturmação"/>
    <x v="0"/>
    <s v="[SGSE] PI 3/26"/>
    <m/>
    <s v="[INC0812622]Tenho um Erro/Problema no Dynamics - Gestão de unidades - Reportar um erro/problema"/>
    <m/>
    <m/>
    <m/>
    <s v="Itens concluídos"/>
    <m/>
    <m/>
    <x v="0"/>
    <d v="2026-09-15T17:25:00"/>
    <d v="2026-09-14T00:00:00"/>
    <d v="2026-09-16T00:00:00"/>
    <m/>
    <m/>
    <m/>
    <m/>
    <m/>
    <m/>
    <m/>
    <m/>
    <m/>
    <m/>
    <m/>
    <m/>
    <m/>
    <m/>
    <m/>
    <s v=""/>
    <s v="FALSO"/>
    <n v="0"/>
    <s v=""/>
    <s v=""/>
    <s v=""/>
    <s v=""/>
    <s v=""/>
    <s v=""/>
    <s v=""/>
    <s v=""/>
    <s v=""/>
    <s v=""/>
  </r>
  <r>
    <x v="0"/>
    <s v="SGSE-4644"/>
    <s v="[SGSE] SP 26.3.6"/>
    <s v="[Jornada Secretaria e Gestor de Unidades] Secretaria - Enturmação"/>
    <x v="0"/>
    <s v="[SGSE] PI 3/26"/>
    <m/>
    <s v="[INC0816232]Tenho um Erro/Problema com o PTC - Dynamics Athenas - Evasão"/>
    <m/>
    <n v="3600"/>
    <m/>
    <s v="Itens concluídos"/>
    <m/>
    <m/>
    <x v="0"/>
    <d v="2026-09-15T16:57:00"/>
    <d v="2026-09-14T00:00:00"/>
    <d v="2026-09-16T00:00:00"/>
    <m/>
    <m/>
    <m/>
    <m/>
    <m/>
    <m/>
    <m/>
    <m/>
    <m/>
    <m/>
    <m/>
    <m/>
    <m/>
    <m/>
    <m/>
    <n v="1"/>
    <s v="FALSO"/>
    <n v="0"/>
    <s v=""/>
    <s v=""/>
    <s v=""/>
    <s v=""/>
    <s v=""/>
    <s v=""/>
    <s v=""/>
    <s v=""/>
    <s v=""/>
    <s v=""/>
  </r>
  <r>
    <x v="0"/>
    <s v="SGSE-4643"/>
    <s v="[SGSE] SP 26.3.6"/>
    <s v="[Jornada Secretaria e Gestor de Unidades] Secretaria - Enturmação"/>
    <x v="0"/>
    <s v="[SGSE] PI 3/26"/>
    <m/>
    <s v="[INC0818187]Tenho um Erro/Problema com o PTC - Dynamics Athenas - Alocação e disponibilização de disciplinas"/>
    <m/>
    <m/>
    <m/>
    <s v="Itens concluídos"/>
    <m/>
    <m/>
    <x v="0"/>
    <d v="2026-09-15T13:55:00"/>
    <d v="2026-09-14T00:00:00"/>
    <d v="2026-09-15T00:00:00"/>
    <m/>
    <m/>
    <m/>
    <m/>
    <m/>
    <m/>
    <m/>
    <m/>
    <m/>
    <m/>
    <m/>
    <m/>
    <m/>
    <m/>
    <m/>
    <s v=""/>
    <s v="FALSO"/>
    <n v="0"/>
    <s v=""/>
    <s v=""/>
    <s v=""/>
    <s v=""/>
    <s v=""/>
    <s v=""/>
    <s v=""/>
    <s v=""/>
    <s v=""/>
    <s v=""/>
  </r>
  <r>
    <x v="0"/>
    <s v="SGSE-4642"/>
    <s v="[SGSE] SP 26.3.6"/>
    <s v="[Jornada Secretaria e Gestor de Unidades] Secretaria - Enturmação"/>
    <x v="0"/>
    <s v="[SGSE] PI 3/26"/>
    <m/>
    <s v="[INC0818164]Tenho um Erro/Problema com o PTC - Dynamics Athenas - Alocação e disponibilização de disciplinas"/>
    <m/>
    <m/>
    <m/>
    <s v="Itens concluídos"/>
    <m/>
    <m/>
    <x v="0"/>
    <d v="2026-09-15T12:39:00"/>
    <d v="2026-09-14T00:00:00"/>
    <d v="2026-09-15T00:00:00"/>
    <m/>
    <m/>
    <m/>
    <m/>
    <m/>
    <m/>
    <m/>
    <m/>
    <m/>
    <m/>
    <m/>
    <m/>
    <m/>
    <m/>
    <m/>
    <s v=""/>
    <s v="FALSO"/>
    <n v="0"/>
    <s v=""/>
    <s v=""/>
    <s v=""/>
    <s v=""/>
    <s v=""/>
    <s v=""/>
    <s v=""/>
    <s v=""/>
    <s v=""/>
    <s v=""/>
  </r>
  <r>
    <x v="0"/>
    <s v="SGSE-4641"/>
    <s v="[SGSE] SP 26.3.6"/>
    <s v="[Jornada Secretaria e Gestor de Unidades] Secretaria - Enturmação"/>
    <x v="0"/>
    <s v="[SGSE] PI 3/26"/>
    <m/>
    <s v="[INC0817546]Tenho um Erro/Problema com o PTC - Ambiente do Aluno / AVA Sofia - Aulas"/>
    <m/>
    <n v="10800"/>
    <m/>
    <s v="Itens concluídos"/>
    <m/>
    <m/>
    <x v="0"/>
    <d v="2026-09-15T11:55:00"/>
    <d v="2026-09-14T00:00:00"/>
    <d v="2026-09-18T00:00:00"/>
    <d v="2026-09-18T00:00:00"/>
    <m/>
    <m/>
    <m/>
    <m/>
    <m/>
    <m/>
    <m/>
    <m/>
    <m/>
    <m/>
    <m/>
    <m/>
    <m/>
    <m/>
    <n v="3"/>
    <s v="FALSO"/>
    <n v="0"/>
    <s v=""/>
    <s v=""/>
    <s v=""/>
    <s v=""/>
    <s v=""/>
    <s v=""/>
    <s v=""/>
    <s v=""/>
    <s v=""/>
    <s v=""/>
  </r>
  <r>
    <x v="0"/>
    <s v="SGSE-4640"/>
    <s v="[SGSE] SP 26.3.6"/>
    <s v="[Jornada Secretaria e Gestor de Unidades] Secretaria - Enturmação"/>
    <x v="0"/>
    <s v="[SGSE] PI 3/26"/>
    <m/>
    <s v="[INC0818118]Tenho um Erro/Problema com o PTC - Dynamics Athenas - Alocação e disponibilização de disciplinas"/>
    <m/>
    <m/>
    <m/>
    <s v="Itens concluídos"/>
    <m/>
    <m/>
    <x v="1"/>
    <d v="2026-09-15T10:51:00"/>
    <d v="2026-09-14T00:00:00"/>
    <d v="2026-09-15T00:00:00"/>
    <d v="2026-09-18T00:00:00"/>
    <m/>
    <m/>
    <m/>
    <m/>
    <m/>
    <m/>
    <m/>
    <m/>
    <m/>
    <m/>
    <m/>
    <m/>
    <m/>
    <m/>
    <s v=""/>
    <s v="FALSO"/>
    <n v="0"/>
    <s v=""/>
    <s v=""/>
    <s v=""/>
    <s v=""/>
    <s v=""/>
    <s v=""/>
    <s v=""/>
    <s v=""/>
    <s v=""/>
    <s v=""/>
  </r>
  <r>
    <x v="0"/>
    <s v="SGSE-4639"/>
    <s v="[SGSE] SP 26.3.6"/>
    <s v="[Jornada Secretaria e Gestor de Unidades] Secretaria - Enturmação"/>
    <x v="0"/>
    <s v="[SGSE] PI 3/26"/>
    <m/>
    <s v="[INC0816233]Tenho um Erro/Problema com o PTC - Ingresso - Captação - Área do Candidato"/>
    <m/>
    <m/>
    <m/>
    <s v="Itens concluídos"/>
    <m/>
    <m/>
    <x v="0"/>
    <d v="2026-09-15T10:24:00"/>
    <d v="2026-09-14T00:00:00"/>
    <d v="2026-09-15T00:00:00"/>
    <m/>
    <m/>
    <m/>
    <m/>
    <m/>
    <m/>
    <m/>
    <m/>
    <m/>
    <m/>
    <m/>
    <m/>
    <m/>
    <m/>
    <m/>
    <s v=""/>
    <s v="FALSO"/>
    <n v="0"/>
    <s v=""/>
    <s v=""/>
    <s v=""/>
    <s v=""/>
    <s v=""/>
    <s v=""/>
    <s v=""/>
    <s v=""/>
    <s v=""/>
    <s v=""/>
  </r>
  <r>
    <x v="0"/>
    <s v="SGSE-4638"/>
    <s v="[SGSE] SP 26.3.6"/>
    <s v="[Jornada Secretaria e Gestor de Unidades] Secretaria - Enturmação"/>
    <x v="0"/>
    <s v="[SGSE] PI 3/26"/>
    <m/>
    <s v="[INC0818078]Tenho um Erro/Problema com o PTC - Dynamics Athenas - Alocação e disponibilização de disciplinas"/>
    <m/>
    <n v="3600"/>
    <m/>
    <s v="Itens concluídos"/>
    <m/>
    <m/>
    <x v="0"/>
    <d v="2026-09-15T09:25:00"/>
    <d v="2026-09-14T00:00:00"/>
    <d v="2026-09-18T00:00:00"/>
    <m/>
    <m/>
    <m/>
    <m/>
    <m/>
    <m/>
    <m/>
    <m/>
    <m/>
    <m/>
    <m/>
    <m/>
    <m/>
    <m/>
    <m/>
    <n v="1"/>
    <s v="FALSO"/>
    <n v="0"/>
    <s v=""/>
    <s v=""/>
    <s v=""/>
    <s v=""/>
    <s v=""/>
    <s v=""/>
    <s v=""/>
    <s v=""/>
    <s v=""/>
    <s v=""/>
  </r>
  <r>
    <x v="0"/>
    <s v="SGSE-4637"/>
    <s v="[SGSE] SP 26.3.6"/>
    <s v="[Jornada Secretaria e Gestor de Unidades] Secretaria - Enturmação"/>
    <x v="0"/>
    <s v="[SGSE] PI 3/26"/>
    <m/>
    <s v="[INC0817969]Tenho um Erro/Problema com o PTC - Dynamics Athenas - Alocação e disponibilização de disciplinas"/>
    <m/>
    <m/>
    <m/>
    <s v="Itens concluídos"/>
    <m/>
    <m/>
    <x v="0"/>
    <d v="2026-09-14T18:36:00"/>
    <d v="2026-09-14T00:00:00"/>
    <d v="2026-09-15T00:00:00"/>
    <m/>
    <m/>
    <m/>
    <m/>
    <m/>
    <m/>
    <m/>
    <m/>
    <m/>
    <m/>
    <m/>
    <m/>
    <m/>
    <m/>
    <m/>
    <s v=""/>
    <s v="FALSO"/>
    <n v="0"/>
    <s v=""/>
    <s v=""/>
    <s v=""/>
    <s v=""/>
    <s v=""/>
    <s v=""/>
    <s v=""/>
    <s v=""/>
    <s v=""/>
    <s v=""/>
  </r>
  <r>
    <x v="0"/>
    <s v="SGSE-4636"/>
    <s v="[SGSE] SP 26.3.6"/>
    <s v="[Jornada Secretaria e Gestor de Unidades] Secretaria - Enturmação"/>
    <x v="0"/>
    <s v="[SGSE] PI 3/26"/>
    <m/>
    <s v="[INC0817965]Tenho um Erro/Problema com o PTC - Dynamics Athenas - Alocação e disponibilização de disciplinas"/>
    <m/>
    <m/>
    <m/>
    <s v="Itens concluídos"/>
    <m/>
    <m/>
    <x v="0"/>
    <d v="2026-09-14T18:14:00"/>
    <d v="2026-09-14T00:00:00"/>
    <d v="2026-09-15T00:00:00"/>
    <m/>
    <m/>
    <m/>
    <m/>
    <m/>
    <m/>
    <m/>
    <m/>
    <m/>
    <m/>
    <m/>
    <m/>
    <m/>
    <m/>
    <m/>
    <s v=""/>
    <s v="FALSO"/>
    <n v="0"/>
    <s v=""/>
    <s v=""/>
    <s v=""/>
    <s v=""/>
    <s v=""/>
    <s v=""/>
    <s v=""/>
    <s v=""/>
    <s v=""/>
    <s v=""/>
  </r>
  <r>
    <x v="2"/>
    <s v="SGSE-4618"/>
    <s v="[SGSE] SP 26.3.6"/>
    <s v="[Jornada Secretaria e Gestor de Unidades] Secretaria - Enturmação"/>
    <x v="0"/>
    <s v="[SGSE] PI 3/26"/>
    <n v="3"/>
    <s v="[DT - Orquestrador] Teste completo da solução do Orquestrador - Matrícula e Rematrícula"/>
    <n v="3"/>
    <n v="72000"/>
    <m/>
    <s v="Itens concluídos"/>
    <m/>
    <s v="Não"/>
    <x v="1"/>
    <d v="2026-09-14T10:33:00"/>
    <d v="2026-09-14T00:00:00"/>
    <d v="2026-09-15T00:00:00"/>
    <d v="2026-09-25T00:00:00"/>
    <d v="2026-09-25T00:00:00"/>
    <d v="2026-09-25T00:00:00"/>
    <d v="2026-09-25T00:00:00"/>
    <m/>
    <m/>
    <n v="8"/>
    <m/>
    <m/>
    <n v="9"/>
    <m/>
    <m/>
    <m/>
    <m/>
    <m/>
    <n v="20"/>
    <s v="FALSO"/>
    <n v="0"/>
    <n v="1"/>
    <s v=""/>
    <n v="8"/>
    <b v="1"/>
    <n v="1"/>
    <s v=""/>
    <s v=""/>
    <s v=""/>
    <n v="9"/>
    <b v="1"/>
  </r>
  <r>
    <x v="7"/>
    <s v="SGSE-4615"/>
    <s v="[SGSE] SP 26.3.6"/>
    <s v="[Jornada Secretaria e Gestor de Unidades] Secretaria - Enturmação"/>
    <x v="1"/>
    <s v="[SGSE] PI 3/26"/>
    <n v="1"/>
    <s v="Levantamento de débitos tecnicos para a proxima PI"/>
    <n v="1"/>
    <m/>
    <m/>
    <s v="Itens concluídos"/>
    <m/>
    <s v="Não"/>
    <x v="1"/>
    <d v="2026-09-14T10:27:00"/>
    <d v="2026-09-14T00:00:00"/>
    <d v="2026-09-18T00:00:00"/>
    <d v="2026-09-22T00:00:00"/>
    <d v="2026-09-22T00:00:00"/>
    <d v="2026-09-22T00:00:00"/>
    <d v="2026-09-22T00:00:00"/>
    <d v="2026-09-25T00:00:00"/>
    <m/>
    <n v="2"/>
    <n v="1"/>
    <m/>
    <n v="6"/>
    <n v="9"/>
    <m/>
    <m/>
    <m/>
    <m/>
    <s v=""/>
    <s v="FALSO"/>
    <n v="0"/>
    <n v="1"/>
    <s v=""/>
    <n v="2"/>
    <b v="1"/>
    <n v="1"/>
    <b v="1"/>
    <n v="3"/>
    <s v=""/>
    <n v="6"/>
    <b v="1"/>
  </r>
  <r>
    <x v="2"/>
    <s v="SGSE-4614"/>
    <s v="[SGSE] SP 26.3.6"/>
    <s v="[Jornada Secretaria e Gestor de Unidades] Secretaria - Enturmação"/>
    <x v="1"/>
    <s v="[SGSE] PI 3/26"/>
    <n v="1"/>
    <s v="Validar a geração do Histórico Curricular no Plugin de alocação de disciplinas"/>
    <n v="1"/>
    <n v="21600"/>
    <m/>
    <s v="Itens concluídos"/>
    <m/>
    <s v="Não"/>
    <x v="1"/>
    <d v="2026-09-14T10:24:00"/>
    <d v="2026-09-14T00:00:00"/>
    <d v="2026-09-15T00:00:00"/>
    <d v="2026-09-16T00:00:00"/>
    <d v="2026-09-16T00:00:00"/>
    <d v="2026-09-16T00:00:00"/>
    <d v="2026-09-16T00:00:00"/>
    <d v="2026-09-16T00:00:00"/>
    <m/>
    <m/>
    <m/>
    <n v="1"/>
    <n v="2"/>
    <n v="2"/>
    <m/>
    <m/>
    <m/>
    <m/>
    <n v="6"/>
    <s v="FALSO"/>
    <n v="0"/>
    <n v="1"/>
    <s v=""/>
    <n v="1"/>
    <s v=""/>
    <n v="1"/>
    <s v=""/>
    <n v="1"/>
    <b v="1"/>
    <n v="2"/>
    <b v="1"/>
  </r>
  <r>
    <x v="0"/>
    <s v="SGSE-4613"/>
    <s v="[SGSE] SP 26.3.6"/>
    <s v="[Jornada Secretaria e Gestor de Unidades] Secretaria - Enturmação"/>
    <x v="0"/>
    <s v="[SGSE] PI 3/26"/>
    <m/>
    <s v="[INC0817750]Tenho um Erro/Problema com o PTC - Dynamics Athenas - Alocação e disponibilização de disciplinas"/>
    <m/>
    <n v="1800"/>
    <m/>
    <s v="Itens concluídos"/>
    <m/>
    <m/>
    <x v="0"/>
    <d v="2026-09-14T10:13:00"/>
    <d v="2026-09-14T00:00:00"/>
    <d v="2026-09-14T00:00:00"/>
    <m/>
    <m/>
    <m/>
    <m/>
    <m/>
    <m/>
    <m/>
    <m/>
    <m/>
    <m/>
    <m/>
    <m/>
    <m/>
    <m/>
    <m/>
    <n v="0.5"/>
    <s v="FALSO"/>
    <n v="0"/>
    <s v=""/>
    <s v=""/>
    <s v=""/>
    <s v=""/>
    <s v=""/>
    <s v=""/>
    <s v=""/>
    <s v=""/>
    <s v=""/>
    <s v=""/>
  </r>
  <r>
    <x v="0"/>
    <s v="SGSE-4612"/>
    <s v="[SGSE] SP 26.3.6"/>
    <s v="[Jornada Secretaria e Gestor de Unidades] Secretaria - Enturmação"/>
    <x v="0"/>
    <s v="[SGSE] PI 3/26"/>
    <m/>
    <s v="[INC0817560]Tenho um Erro/Problema com o PTC - Dynamics Athenas - Alocação e disponibilização de disciplinas"/>
    <m/>
    <n v="1800"/>
    <m/>
    <s v="Itens concluídos"/>
    <m/>
    <m/>
    <x v="0"/>
    <d v="2026-09-12T12:59:00"/>
    <d v="2026-09-14T00:00:00"/>
    <d v="2026-09-14T00:00:00"/>
    <m/>
    <m/>
    <m/>
    <m/>
    <m/>
    <m/>
    <m/>
    <m/>
    <m/>
    <m/>
    <m/>
    <m/>
    <m/>
    <m/>
    <m/>
    <n v="0.5"/>
    <s v="FALSO"/>
    <n v="0"/>
    <s v=""/>
    <s v=""/>
    <s v=""/>
    <s v=""/>
    <s v=""/>
    <s v=""/>
    <s v=""/>
    <s v=""/>
    <s v=""/>
    <s v=""/>
  </r>
  <r>
    <x v="0"/>
    <s v="SGSE-4611"/>
    <s v="[SGSE] SP 26.3.6"/>
    <s v="[Jornada Secretaria e Gestor de Unidades] Secretaria - Enturmação"/>
    <x v="0"/>
    <s v="[SGSE] PI 3/26"/>
    <m/>
    <s v="[INC0817555]Tenho um Erro/Problema com o PTC - Dynamics Athenas - Alocação e disponibilização de disciplinas"/>
    <m/>
    <m/>
    <m/>
    <s v="Itens concluídos"/>
    <m/>
    <m/>
    <x v="0"/>
    <d v="2026-09-12T12:47:00"/>
    <d v="2026-09-14T00:00:00"/>
    <d v="2026-09-15T00:00:00"/>
    <m/>
    <m/>
    <m/>
    <m/>
    <m/>
    <m/>
    <m/>
    <m/>
    <m/>
    <m/>
    <m/>
    <m/>
    <m/>
    <m/>
    <m/>
    <s v=""/>
    <s v="FALSO"/>
    <n v="0"/>
    <s v=""/>
    <s v=""/>
    <s v=""/>
    <s v=""/>
    <s v=""/>
    <s v=""/>
    <s v=""/>
    <s v=""/>
    <s v=""/>
    <s v=""/>
  </r>
  <r>
    <x v="0"/>
    <s v="SGSE-4610"/>
    <s v="[SGSE] SP 26.3.6"/>
    <s v="[Jornada Secretaria e Gestor de Unidades] Secretaria - Enturmação"/>
    <x v="0"/>
    <s v="[SGSE] PI 3/26"/>
    <m/>
    <s v="[INC0817552]Tenho um Erro/Problema com o PTC - Dynamics Athenas - Alocação e disponibilização de disciplinas"/>
    <m/>
    <m/>
    <m/>
    <s v="Itens concluídos"/>
    <m/>
    <m/>
    <x v="0"/>
    <d v="2026-09-12T12:21:00"/>
    <d v="2026-09-14T00:00:00"/>
    <d v="2026-09-15T00:00:00"/>
    <m/>
    <m/>
    <m/>
    <m/>
    <m/>
    <m/>
    <m/>
    <m/>
    <m/>
    <m/>
    <m/>
    <m/>
    <m/>
    <m/>
    <m/>
    <s v=""/>
    <s v="FALSO"/>
    <n v="0"/>
    <s v=""/>
    <s v=""/>
    <s v=""/>
    <s v=""/>
    <s v=""/>
    <s v=""/>
    <s v=""/>
    <s v=""/>
    <s v=""/>
    <s v=""/>
  </r>
  <r>
    <x v="0"/>
    <s v="SGSE-4608"/>
    <s v="[SGSE] SP 26.3.5;[SGSE] SP 26.3.6"/>
    <s v="[Jornada Secretaria e Gestor de Unidades] Secretaria - Enturmação"/>
    <x v="0"/>
    <s v="[SGSE] PI 3/26"/>
    <m/>
    <s v="[INC0817420]Tenho um Erro/Problema com o PTC - Dynamics Athenas - Alocação e disponibilização de disciplinas"/>
    <m/>
    <m/>
    <m/>
    <s v="Itens concluídos"/>
    <m/>
    <m/>
    <x v="0"/>
    <d v="2026-09-11T17:11:00"/>
    <d v="2026-08-31T00:00:00"/>
    <d v="2026-09-15T00:00:00"/>
    <m/>
    <m/>
    <m/>
    <m/>
    <m/>
    <m/>
    <m/>
    <m/>
    <m/>
    <m/>
    <m/>
    <m/>
    <m/>
    <m/>
    <m/>
    <s v=""/>
    <s v="FALSO"/>
    <n v="0"/>
    <s v=""/>
    <s v=""/>
    <s v=""/>
    <s v=""/>
    <s v=""/>
    <s v=""/>
    <s v=""/>
    <s v=""/>
    <s v=""/>
    <s v=""/>
  </r>
  <r>
    <x v="0"/>
    <s v="SGSE-4606"/>
    <s v="[SGSE] SP 26.3.5;[SGSE] SP 26.3.6"/>
    <s v="[Jornada Secretaria e Gestor de Unidades] Secretaria - Enturmação"/>
    <x v="0"/>
    <s v="[SGSE] PI 3/26"/>
    <m/>
    <s v="[INC0817414]Tenho um Erro/Problema com o PTC - Dynamics Athenas - Alocação e disponibilização de disciplinas"/>
    <m/>
    <n v="7200"/>
    <m/>
    <s v="Itens concluídos"/>
    <m/>
    <m/>
    <x v="0"/>
    <d v="2026-09-11T16:54:00"/>
    <d v="2026-08-31T00:00:00"/>
    <d v="2026-09-11T00:00:00"/>
    <m/>
    <m/>
    <m/>
    <m/>
    <m/>
    <m/>
    <m/>
    <m/>
    <m/>
    <m/>
    <m/>
    <m/>
    <m/>
    <m/>
    <m/>
    <n v="2"/>
    <s v="FALSO"/>
    <n v="0"/>
    <s v=""/>
    <s v=""/>
    <s v=""/>
    <s v=""/>
    <s v=""/>
    <s v=""/>
    <s v=""/>
    <s v=""/>
    <s v=""/>
    <s v=""/>
  </r>
  <r>
    <x v="0"/>
    <s v="SGSE-4603"/>
    <s v="[SGSE] SP 26.3.5"/>
    <s v="[Jornada Secretaria e Gestor de Unidades] Secretaria - Enturmação"/>
    <x v="0"/>
    <s v="[SGSE] PI 3/26"/>
    <m/>
    <s v="[INC0817364]Tenho um Erro/Problema com o PTC - Dynamics Athenas - Alocação e disponibilização de disciplinas"/>
    <m/>
    <n v="7200"/>
    <m/>
    <s v="Itens concluídos"/>
    <m/>
    <m/>
    <x v="0"/>
    <d v="2026-09-11T14:53:00"/>
    <d v="2026-08-31T00:00:00"/>
    <d v="2026-09-11T00:00:00"/>
    <m/>
    <m/>
    <m/>
    <m/>
    <m/>
    <m/>
    <m/>
    <m/>
    <m/>
    <m/>
    <m/>
    <m/>
    <m/>
    <m/>
    <m/>
    <n v="2"/>
    <s v="FALSO"/>
    <n v="0"/>
    <s v=""/>
    <s v=""/>
    <s v=""/>
    <s v=""/>
    <s v=""/>
    <s v=""/>
    <s v=""/>
    <s v=""/>
    <s v=""/>
    <s v=""/>
  </r>
  <r>
    <x v="0"/>
    <s v="SGSE-4602"/>
    <s v="[SGSE] SP 26.3.5"/>
    <s v="[Jornada Secretaria e Gestor de Unidades] Secretaria - Enturmação"/>
    <x v="0"/>
    <s v="[SGSE] PI 3/26"/>
    <m/>
    <s v="[INC0817160]Tenho um Erro/Problema com o PTC - Dynamics Athenas - Alocação e disponibilização de disciplinas"/>
    <m/>
    <m/>
    <m/>
    <s v="Itens concluídos"/>
    <m/>
    <m/>
    <x v="0"/>
    <d v="2026-09-10T22:12:00"/>
    <d v="2026-08-31T00:00:00"/>
    <d v="2026-09-11T00:00:00"/>
    <m/>
    <m/>
    <m/>
    <m/>
    <m/>
    <m/>
    <m/>
    <m/>
    <m/>
    <m/>
    <m/>
    <m/>
    <m/>
    <m/>
    <m/>
    <s v=""/>
    <s v="FALSO"/>
    <n v="0"/>
    <s v=""/>
    <s v=""/>
    <s v=""/>
    <s v=""/>
    <s v=""/>
    <s v=""/>
    <s v=""/>
    <s v=""/>
    <s v=""/>
    <s v=""/>
  </r>
  <r>
    <x v="0"/>
    <s v="SGSE-4600"/>
    <s v="[SGSE] SP 26.3.5"/>
    <s v="[Jornada Secretaria e Gestor de Unidades] Secretaria - Enturmação"/>
    <x v="0"/>
    <s v="[SGSE] PI 3/26"/>
    <m/>
    <s v="[INC0817104]Tenho um Erro/Problema com o PTC - Dynamics Athenas - Alocação e disponibilização de disciplinas"/>
    <m/>
    <m/>
    <m/>
    <s v="Itens concluídos"/>
    <m/>
    <m/>
    <x v="0"/>
    <d v="2026-09-10T17:43:00"/>
    <d v="2026-08-31T00:00:00"/>
    <d v="2026-09-11T00:00:00"/>
    <m/>
    <m/>
    <m/>
    <m/>
    <m/>
    <m/>
    <m/>
    <m/>
    <m/>
    <m/>
    <m/>
    <m/>
    <m/>
    <m/>
    <m/>
    <s v=""/>
    <s v="FALSO"/>
    <n v="0"/>
    <s v=""/>
    <s v=""/>
    <s v=""/>
    <s v=""/>
    <s v=""/>
    <s v=""/>
    <s v=""/>
    <s v=""/>
    <s v=""/>
    <s v=""/>
  </r>
  <r>
    <x v="0"/>
    <s v="SGSE-4599"/>
    <s v="[SGSE] SP 26.3.5"/>
    <s v="[Jornada Secretaria e Gestor de Unidades] Secretaria - Enturmação"/>
    <x v="0"/>
    <s v="[SGSE] PI 3/26"/>
    <m/>
    <s v="[INC0817092]Tenho um Erro/Problema com o PTC - Dynamics Athenas - Alocação e disponibilização de disciplinas"/>
    <m/>
    <m/>
    <m/>
    <s v="Itens concluídos"/>
    <m/>
    <m/>
    <x v="0"/>
    <d v="2026-09-10T17:15:00"/>
    <d v="2026-08-31T00:00:00"/>
    <d v="2026-09-10T00:00:00"/>
    <m/>
    <m/>
    <m/>
    <m/>
    <m/>
    <m/>
    <m/>
    <m/>
    <m/>
    <m/>
    <m/>
    <m/>
    <m/>
    <m/>
    <m/>
    <s v=""/>
    <s v="FALSO"/>
    <n v="0"/>
    <s v=""/>
    <s v=""/>
    <s v=""/>
    <s v=""/>
    <s v=""/>
    <s v=""/>
    <s v=""/>
    <s v=""/>
    <s v=""/>
    <s v=""/>
  </r>
  <r>
    <x v="0"/>
    <s v="SGSE-4598"/>
    <s v="[SGSE] SP 26.3.5"/>
    <s v="[Jornada Secretaria e Gestor de Unidades] Secretaria - Enturmação"/>
    <x v="0"/>
    <s v="[SGSE] PI 3/26"/>
    <m/>
    <s v="[INC0817083]Tenho um Erro/Problema com o PTC - Dynamics Athenas - Alocação e disponibilização de disciplinas"/>
    <m/>
    <m/>
    <m/>
    <s v="Itens concluídos"/>
    <m/>
    <m/>
    <x v="0"/>
    <d v="2026-09-10T17:01:00"/>
    <d v="2026-08-31T00:00:00"/>
    <d v="2026-09-10T00:00:00"/>
    <m/>
    <m/>
    <m/>
    <m/>
    <m/>
    <m/>
    <m/>
    <m/>
    <m/>
    <m/>
    <m/>
    <m/>
    <m/>
    <m/>
    <m/>
    <s v=""/>
    <s v="FALSO"/>
    <n v="0"/>
    <s v=""/>
    <s v=""/>
    <s v=""/>
    <s v=""/>
    <s v=""/>
    <s v=""/>
    <s v=""/>
    <s v=""/>
    <s v=""/>
    <s v=""/>
  </r>
  <r>
    <x v="8"/>
    <s v="SGSE-4597"/>
    <s v="[SGSE] SP 26.3.6"/>
    <s v="[Jornada Secretaria e Gestor de Unidades] Secretaria - Enturmação"/>
    <x v="0"/>
    <s v="[SGSE] PI 3/26"/>
    <n v="1"/>
    <s v="Padronizar nomes de turmas antigas para o novo padrão de composição"/>
    <n v="1"/>
    <n v="21600"/>
    <m/>
    <s v="Itens concluídos"/>
    <m/>
    <s v="Não"/>
    <x v="1"/>
    <d v="2026-09-10T16:30:00"/>
    <d v="2026-09-14T00:00:00"/>
    <d v="2026-09-15T00:00:00"/>
    <d v="2026-09-18T00:00:00"/>
    <d v="2026-09-18T00:00:00"/>
    <d v="2026-09-23T00:00:00"/>
    <d v="2026-09-23T00:00:00"/>
    <m/>
    <m/>
    <n v="3"/>
    <n v="3"/>
    <m/>
    <n v="9"/>
    <m/>
    <m/>
    <m/>
    <m/>
    <m/>
    <n v="6"/>
    <s v="FALSO"/>
    <n v="0"/>
    <n v="2"/>
    <s v=""/>
    <n v="3"/>
    <b v="1"/>
    <n v="3"/>
    <b v="1"/>
    <s v=""/>
    <s v=""/>
    <n v="9"/>
    <b v="1"/>
  </r>
  <r>
    <x v="0"/>
    <s v="SGSE-4595"/>
    <s v="[SGSE] SP 26.3.5;[SGSE] SP 26.3.6"/>
    <s v="[Jornada Secretaria e Gestor de Unidades] Secretaria - Enturmação"/>
    <x v="0"/>
    <s v="[SGSE] PI 3/26"/>
    <m/>
    <s v="[INC0807834]Tenho um Erro/Problema com o PTC - Ambiente do Aluno / AVA Sofia - Visão de disciplinas"/>
    <m/>
    <m/>
    <m/>
    <s v="Itens concluídos"/>
    <m/>
    <m/>
    <x v="1"/>
    <d v="2026-09-10T15:09:00"/>
    <d v="2026-08-31T00:00:00"/>
    <d v="2026-09-10T00:00:00"/>
    <d v="2026-09-10T00:00:00"/>
    <m/>
    <m/>
    <m/>
    <m/>
    <m/>
    <m/>
    <m/>
    <m/>
    <m/>
    <m/>
    <m/>
    <m/>
    <m/>
    <m/>
    <s v=""/>
    <s v="FALSO"/>
    <n v="0"/>
    <s v=""/>
    <s v=""/>
    <s v=""/>
    <s v=""/>
    <s v=""/>
    <s v=""/>
    <s v=""/>
    <s v=""/>
    <s v=""/>
    <s v=""/>
  </r>
  <r>
    <x v="0"/>
    <s v="SGSE-4594"/>
    <s v="[SGSE] SP 26.4.1;[SGSE] SP 26.3.5;[SGSE] SP 26.3.6"/>
    <s v="[Jornada Secretaria e Gestor de Unidades] Secretaria - Enturmação"/>
    <x v="4"/>
    <s v="[SGSE] PI 3/26"/>
    <m/>
    <s v="[INC0807834]Tenho um Erro/Problema com o PTC - Ambiente do Aluno / AVA Sofia - Visão de disciplinas"/>
    <m/>
    <m/>
    <m/>
    <s v="Itens concluídos"/>
    <m/>
    <m/>
    <x v="3"/>
    <d v="2026-09-10T15:09:00"/>
    <d v="2026-08-31T00:00:00"/>
    <d v="2026-09-10T00:00:00"/>
    <d v="2026-09-10T00:00:00"/>
    <m/>
    <m/>
    <m/>
    <m/>
    <m/>
    <m/>
    <m/>
    <m/>
    <m/>
    <m/>
    <m/>
    <m/>
    <m/>
    <m/>
    <s v=""/>
    <s v="FALSO"/>
    <n v="0"/>
    <s v=""/>
    <s v=""/>
    <s v=""/>
    <s v=""/>
    <s v=""/>
    <s v=""/>
    <s v=""/>
    <s v=""/>
    <s v=""/>
    <s v=""/>
  </r>
  <r>
    <x v="0"/>
    <s v="SGSE-4592"/>
    <s v="[SGSE] SP 26.3.5"/>
    <s v="[Jornada Secretaria e Gestor de Unidades] Secretaria - Enturmação"/>
    <x v="0"/>
    <s v="[SGSE] PI 3/26"/>
    <m/>
    <s v="[INC0816967]Tenho um Erro/Problema com o PTC - Dynamics Athenas - Alocação e disponibilização de disciplinas"/>
    <m/>
    <m/>
    <m/>
    <s v="Itens concluídos"/>
    <m/>
    <m/>
    <x v="0"/>
    <d v="2026-09-10T13:01:00"/>
    <d v="2026-08-31T00:00:00"/>
    <d v="2026-09-10T00:00:00"/>
    <m/>
    <m/>
    <m/>
    <m/>
    <m/>
    <m/>
    <m/>
    <m/>
    <m/>
    <m/>
    <m/>
    <m/>
    <m/>
    <m/>
    <m/>
    <s v=""/>
    <s v="FALSO"/>
    <n v="0"/>
    <s v=""/>
    <s v=""/>
    <s v=""/>
    <s v=""/>
    <s v=""/>
    <s v=""/>
    <s v=""/>
    <s v=""/>
    <s v=""/>
    <s v=""/>
  </r>
  <r>
    <x v="0"/>
    <s v="SGSE-4591"/>
    <s v="[SGSE] SP 26.3.5"/>
    <s v="[Jornada Secretaria e Gestor de Unidades] Secretaria - Enturmação"/>
    <x v="0"/>
    <s v="[SGSE] PI 3/26"/>
    <m/>
    <s v="[INC0816940]Tenho um Erro/Problema com o PTC - Dynamics Athenas - Alocação e disponibilização de disciplinas"/>
    <m/>
    <m/>
    <m/>
    <s v="Itens concluídos"/>
    <m/>
    <m/>
    <x v="0"/>
    <d v="2026-09-10T11:53:00"/>
    <d v="2026-08-31T00:00:00"/>
    <d v="2026-09-10T00:00:00"/>
    <m/>
    <m/>
    <m/>
    <m/>
    <m/>
    <m/>
    <m/>
    <m/>
    <m/>
    <m/>
    <m/>
    <m/>
    <m/>
    <m/>
    <m/>
    <s v=""/>
    <s v="FALSO"/>
    <n v="0"/>
    <s v=""/>
    <s v=""/>
    <s v=""/>
    <s v=""/>
    <s v=""/>
    <s v=""/>
    <s v=""/>
    <s v=""/>
    <s v=""/>
    <s v=""/>
  </r>
  <r>
    <x v="0"/>
    <s v="SGSE-4589"/>
    <s v="[SGSE] SP 26.3.5"/>
    <s v="[Jornada Secretaria e Gestor de Unidades] Secretaria - Enturmação"/>
    <x v="0"/>
    <s v="[SGSE] PI 3/26"/>
    <m/>
    <s v="[INC0816901]Tenho um Erro/Problema com o PTC - Dynamics Athenas - Alocação e disponibilização de disciplinas"/>
    <m/>
    <m/>
    <m/>
    <s v="Itens concluídos"/>
    <m/>
    <m/>
    <x v="0"/>
    <d v="2026-09-10T10:31:00"/>
    <d v="2026-08-31T00:00:00"/>
    <d v="2026-09-10T00:00:00"/>
    <m/>
    <m/>
    <m/>
    <m/>
    <m/>
    <m/>
    <m/>
    <m/>
    <m/>
    <m/>
    <m/>
    <m/>
    <m/>
    <m/>
    <m/>
    <s v=""/>
    <s v="FALSO"/>
    <n v="0"/>
    <s v=""/>
    <s v=""/>
    <s v=""/>
    <s v=""/>
    <s v=""/>
    <s v=""/>
    <s v=""/>
    <s v=""/>
    <s v=""/>
    <s v=""/>
  </r>
  <r>
    <x v="0"/>
    <s v="SGSE-4588"/>
    <s v="[SGSE] SP 26.3.5"/>
    <s v="[Jornada Secretaria e Gestor de Unidades] Secretaria - Enturmação"/>
    <x v="0"/>
    <s v="[SGSE] PI 3/26"/>
    <m/>
    <s v="[INC0816746]Tenho um Erro/Problema com o PTC - Dynamics Athenas - Alocação e disponibilização de disciplinas"/>
    <m/>
    <m/>
    <m/>
    <s v="Itens concluídos"/>
    <m/>
    <m/>
    <x v="0"/>
    <d v="2026-09-09T19:55:00"/>
    <d v="2026-08-31T00:00:00"/>
    <d v="2026-09-10T00:00:00"/>
    <m/>
    <m/>
    <m/>
    <m/>
    <m/>
    <m/>
    <m/>
    <m/>
    <m/>
    <m/>
    <m/>
    <m/>
    <m/>
    <m/>
    <m/>
    <s v=""/>
    <s v="FALSO"/>
    <n v="0"/>
    <s v=""/>
    <s v=""/>
    <s v=""/>
    <s v=""/>
    <s v=""/>
    <s v=""/>
    <s v=""/>
    <s v=""/>
    <s v=""/>
    <s v=""/>
  </r>
  <r>
    <x v="0"/>
    <s v="SGSE-4587"/>
    <s v="[SGSE] SP 26.3.5"/>
    <s v="[Jornada Secretaria e Gestor de Unidades] Secretaria - Enturmação"/>
    <x v="0"/>
    <s v="[SGSE] PI 3/26"/>
    <m/>
    <s v="[INC0816714]Tenho um Erro/Problema com o PTC - Dynamics Athenas - Alocação e disponibilização de disciplinas"/>
    <m/>
    <m/>
    <m/>
    <s v="Itens concluídos"/>
    <m/>
    <m/>
    <x v="0"/>
    <d v="2026-09-09T18:50:00"/>
    <d v="2026-08-31T00:00:00"/>
    <d v="2026-09-10T00:00:00"/>
    <m/>
    <m/>
    <m/>
    <m/>
    <m/>
    <m/>
    <m/>
    <m/>
    <m/>
    <m/>
    <m/>
    <m/>
    <m/>
    <m/>
    <m/>
    <s v=""/>
    <s v="FALSO"/>
    <n v="0"/>
    <s v=""/>
    <s v=""/>
    <s v=""/>
    <s v=""/>
    <s v=""/>
    <s v=""/>
    <s v=""/>
    <s v=""/>
    <s v=""/>
    <s v=""/>
  </r>
  <r>
    <x v="0"/>
    <s v="SGSE-4585"/>
    <s v="[SGSE] SP 26.3.5"/>
    <s v="[Jornada Secretaria e Gestor de Unidades] Secretaria - Enturmação"/>
    <x v="0"/>
    <s v="[SGSE] PI 3/26"/>
    <m/>
    <s v="[INC0814485]Tenho um Erro/Problema com o PTC - Ambiente do Aluno / AVA Sofia - Visão de disciplinas"/>
    <m/>
    <m/>
    <m/>
    <s v="Itens concluídos"/>
    <m/>
    <m/>
    <x v="0"/>
    <d v="2026-09-09T10:49:00"/>
    <d v="2026-08-31T00:00:00"/>
    <d v="2026-09-09T00:00:00"/>
    <m/>
    <m/>
    <m/>
    <m/>
    <m/>
    <m/>
    <m/>
    <m/>
    <m/>
    <m/>
    <m/>
    <m/>
    <m/>
    <m/>
    <m/>
    <s v=""/>
    <s v="FALSO"/>
    <n v="0"/>
    <s v=""/>
    <s v=""/>
    <s v=""/>
    <s v=""/>
    <s v=""/>
    <s v=""/>
    <s v=""/>
    <s v=""/>
    <s v=""/>
    <s v=""/>
  </r>
  <r>
    <x v="0"/>
    <s v="SGSE-4584"/>
    <s v="[SGSE] SP 26.3.5"/>
    <s v="[Jornada Secretaria e Gestor de Unidades] Secretaria - Enturmação"/>
    <x v="0"/>
    <s v="[SGSE] PI 3/26"/>
    <m/>
    <s v="[INC0815402]Tenho um Erro/Problema com o PTC - Ambiente do Aluno / AVA Sofia - Visão de disciplinas"/>
    <m/>
    <m/>
    <m/>
    <s v="Itens concluídos"/>
    <m/>
    <m/>
    <x v="0"/>
    <d v="2026-09-09T10:49:00"/>
    <d v="2026-08-31T00:00:00"/>
    <d v="2026-09-09T00:00:00"/>
    <m/>
    <m/>
    <m/>
    <m/>
    <m/>
    <m/>
    <m/>
    <m/>
    <m/>
    <m/>
    <m/>
    <m/>
    <m/>
    <m/>
    <m/>
    <s v=""/>
    <s v="FALSO"/>
    <n v="0"/>
    <s v=""/>
    <s v=""/>
    <s v=""/>
    <s v=""/>
    <s v=""/>
    <s v=""/>
    <s v=""/>
    <s v=""/>
    <s v=""/>
    <s v=""/>
  </r>
  <r>
    <x v="0"/>
    <s v="SGSE-4583"/>
    <s v="[SGSE] SP 26.3.5"/>
    <s v="[Jornada Secretaria e Gestor de Unidades] Secretaria - Enturmação"/>
    <x v="0"/>
    <s v="[SGSE] PI 3/26"/>
    <m/>
    <s v="[INC0815508]Tenho um Erro/Problema com o PTC - Ambiente do Aluno / AVA Sofia - Visão de disciplinas"/>
    <m/>
    <m/>
    <m/>
    <s v="Itens concluídos"/>
    <m/>
    <m/>
    <x v="0"/>
    <d v="2026-09-09T10:47:00"/>
    <d v="2026-08-31T00:00:00"/>
    <d v="2026-09-09T00:00:00"/>
    <m/>
    <m/>
    <m/>
    <m/>
    <m/>
    <m/>
    <m/>
    <m/>
    <m/>
    <m/>
    <m/>
    <m/>
    <m/>
    <m/>
    <m/>
    <s v=""/>
    <s v="FALSO"/>
    <n v="0"/>
    <s v=""/>
    <s v=""/>
    <s v=""/>
    <s v=""/>
    <s v=""/>
    <s v=""/>
    <s v=""/>
    <s v=""/>
    <s v=""/>
    <s v=""/>
  </r>
  <r>
    <x v="0"/>
    <s v="SGSE-4580"/>
    <s v="[SGSE] SP 26.3.5"/>
    <s v="[Jornada Secretaria e Gestor de Unidades] Secretaria - Enturmação"/>
    <x v="0"/>
    <s v="[SGSE] PI 3/26"/>
    <m/>
    <s v="[INC0816301]Tenho um Erro/Problema com o PTC - Dynamics Athenas - Alocação e disponibilização de disciplinas"/>
    <m/>
    <m/>
    <m/>
    <s v="Itens concluídos"/>
    <m/>
    <m/>
    <x v="0"/>
    <d v="2026-09-08T21:09:00"/>
    <d v="2026-08-31T00:00:00"/>
    <d v="2026-09-09T00:00:00"/>
    <m/>
    <m/>
    <m/>
    <m/>
    <m/>
    <m/>
    <m/>
    <m/>
    <m/>
    <m/>
    <m/>
    <m/>
    <m/>
    <m/>
    <m/>
    <s v=""/>
    <s v="FALSO"/>
    <n v="0"/>
    <s v=""/>
    <s v=""/>
    <s v=""/>
    <s v=""/>
    <s v=""/>
    <s v=""/>
    <s v=""/>
    <s v=""/>
    <s v=""/>
    <s v=""/>
  </r>
  <r>
    <x v="0"/>
    <s v="SGSE-4574"/>
    <s v="[SGSE] SP 26.3.5"/>
    <s v="[Jornada Secretaria e Gestor de Unidades] Secretaria - Enturmação"/>
    <x v="0"/>
    <s v="[SGSE] PI 3/26"/>
    <m/>
    <s v="[INC0816255]Tenho um Erro/Problema com o PTC - Dynamics Athenas - Alocação e disponibilização de disciplinas"/>
    <m/>
    <m/>
    <m/>
    <s v="Itens concluídos"/>
    <m/>
    <m/>
    <x v="0"/>
    <d v="2026-09-08T18:42:00"/>
    <d v="2026-08-31T00:00:00"/>
    <d v="2026-09-09T00:00:00"/>
    <m/>
    <m/>
    <m/>
    <m/>
    <m/>
    <m/>
    <m/>
    <m/>
    <m/>
    <m/>
    <m/>
    <m/>
    <m/>
    <m/>
    <m/>
    <s v=""/>
    <s v="FALSO"/>
    <n v="0"/>
    <s v=""/>
    <s v=""/>
    <s v=""/>
    <s v=""/>
    <s v=""/>
    <s v=""/>
    <s v=""/>
    <s v=""/>
    <s v=""/>
    <s v=""/>
  </r>
  <r>
    <x v="0"/>
    <s v="SGSE-4571"/>
    <s v="[SGSE] SP 26.3.5"/>
    <s v="[Jornada Secretaria e Gestor de Unidades] Secretaria - Enturmação"/>
    <x v="0"/>
    <s v="[SGSE] PI 3/26"/>
    <m/>
    <s v="[INC0816202]Tenho um Erro/Problema com o PTC - Dynamics Athenas - Alocação e disponibilização de disciplinas"/>
    <m/>
    <m/>
    <m/>
    <s v="Itens concluídos"/>
    <m/>
    <m/>
    <x v="0"/>
    <d v="2026-09-08T16:27:00"/>
    <d v="2026-08-31T00:00:00"/>
    <d v="2026-09-09T00:00:00"/>
    <m/>
    <m/>
    <m/>
    <m/>
    <m/>
    <m/>
    <m/>
    <m/>
    <m/>
    <m/>
    <m/>
    <m/>
    <m/>
    <m/>
    <m/>
    <s v=""/>
    <s v="FALSO"/>
    <n v="0"/>
    <s v=""/>
    <s v=""/>
    <s v=""/>
    <s v=""/>
    <s v=""/>
    <s v=""/>
    <s v=""/>
    <s v=""/>
    <s v=""/>
    <s v=""/>
  </r>
  <r>
    <x v="0"/>
    <s v="SGSE-4570"/>
    <s v="[SGSE] SP 26.3.5"/>
    <s v="[Jornada Secretaria e Gestor de Unidades] Secretaria - Enturmação"/>
    <x v="0"/>
    <s v="[SGSE] PI 3/26"/>
    <m/>
    <s v="[INC0815743]Tenho um Erro/Problema com o PTC - Ambiente do Aluno / AVA Sofia - Escolha de Disciplinas Optativas/Eletivas"/>
    <m/>
    <n v="7200"/>
    <m/>
    <s v="Itens concluídos"/>
    <m/>
    <m/>
    <x v="1"/>
    <d v="2026-09-08T15:53:00"/>
    <d v="2026-08-31T00:00:00"/>
    <d v="2026-09-10T00:00:00"/>
    <d v="2026-09-10T00:00:00"/>
    <m/>
    <m/>
    <m/>
    <m/>
    <m/>
    <m/>
    <m/>
    <m/>
    <m/>
    <m/>
    <m/>
    <m/>
    <m/>
    <m/>
    <n v="2"/>
    <s v="FALSO"/>
    <n v="0"/>
    <s v=""/>
    <s v=""/>
    <s v=""/>
    <s v=""/>
    <s v=""/>
    <s v=""/>
    <s v=""/>
    <s v=""/>
    <s v=""/>
    <s v=""/>
  </r>
  <r>
    <x v="3"/>
    <s v="SGSE-4569"/>
    <s v="[SGSE] SP 26.3.5"/>
    <s v="[Jornada Secretaria e Gestor de Unidades] Secretaria - Enturmação"/>
    <x v="1"/>
    <s v="[SGSE] PI 3/26"/>
    <n v="3"/>
    <s v="[Enabler] | Adequar console para excluir e/ou criar o Histórico Curricular parcial após alteração de matriz"/>
    <n v="3"/>
    <n v="64800"/>
    <m/>
    <s v="Itens concluídos"/>
    <s v="ARTPT-680"/>
    <s v="Não"/>
    <x v="1"/>
    <d v="2026-09-08T15:29:00"/>
    <d v="2026-08-31T00:00:00"/>
    <d v="2026-09-08T00:00:00"/>
    <d v="2026-09-10T00:00:00"/>
    <d v="2026-09-10T00:00:00"/>
    <d v="2026-09-10T00:00:00"/>
    <d v="2026-09-10T00:00:00"/>
    <d v="2026-09-15T00:00:00"/>
    <m/>
    <m/>
    <m/>
    <n v="3"/>
    <n v="2"/>
    <n v="5"/>
    <m/>
    <m/>
    <m/>
    <m/>
    <n v="18"/>
    <s v="FALSO"/>
    <n v="0"/>
    <n v="-8"/>
    <s v=""/>
    <n v="2"/>
    <s v=""/>
    <n v="1"/>
    <s v=""/>
    <n v="3"/>
    <b v="1"/>
    <n v="5"/>
    <b v="1"/>
  </r>
  <r>
    <x v="0"/>
    <s v="SGSE-4568"/>
    <s v="[SGSE] SP 26.3.5"/>
    <s v="[Jornada Secretaria e Gestor de Unidades] Secretaria - Enturmação"/>
    <x v="0"/>
    <s v="[SGSE] PI 3/26"/>
    <m/>
    <s v="[INC0816127]Tenho um Erro/Problema com o PTC - Dynamics Athenas - Alocação e disponibilização de disciplinas"/>
    <m/>
    <m/>
    <m/>
    <s v="Itens concluídos"/>
    <m/>
    <m/>
    <x v="0"/>
    <d v="2026-09-08T14:49:00"/>
    <d v="2026-08-31T00:00:00"/>
    <d v="2026-09-09T00:00:00"/>
    <m/>
    <m/>
    <m/>
    <m/>
    <m/>
    <m/>
    <m/>
    <m/>
    <m/>
    <m/>
    <m/>
    <m/>
    <m/>
    <m/>
    <m/>
    <s v=""/>
    <s v="FALSO"/>
    <n v="0"/>
    <s v=""/>
    <s v=""/>
    <s v=""/>
    <s v=""/>
    <s v=""/>
    <s v=""/>
    <s v=""/>
    <s v=""/>
    <s v=""/>
    <s v=""/>
  </r>
  <r>
    <x v="0"/>
    <s v="SGSE-4567"/>
    <s v="[SGSE] SP 26.3.5"/>
    <s v="[Jornada Secretaria e Gestor de Unidades] Secretaria - Enturmação"/>
    <x v="0"/>
    <s v="[SGSE] PI 3/26"/>
    <m/>
    <s v="[INC0816074]Tenho um Erro/Problema com o PTC - Dynamics Athenas - Alocação e disponibilização de disciplinas"/>
    <m/>
    <m/>
    <m/>
    <s v="Itens concluídos"/>
    <m/>
    <m/>
    <x v="0"/>
    <d v="2026-09-08T13:00:00"/>
    <d v="2026-08-31T00:00:00"/>
    <d v="2026-09-09T00:00:00"/>
    <m/>
    <m/>
    <m/>
    <m/>
    <m/>
    <m/>
    <m/>
    <m/>
    <m/>
    <m/>
    <m/>
    <m/>
    <m/>
    <m/>
    <m/>
    <s v=""/>
    <s v="FALSO"/>
    <n v="0"/>
    <s v=""/>
    <s v=""/>
    <s v=""/>
    <s v=""/>
    <s v=""/>
    <s v=""/>
    <s v=""/>
    <s v=""/>
    <s v=""/>
    <s v=""/>
  </r>
  <r>
    <x v="0"/>
    <s v="SGSE-4566"/>
    <s v="[SGSE] SP 26.3.5"/>
    <s v="[Jornada Secretaria e Gestor de Unidades] Secretaria - Enturmação"/>
    <x v="0"/>
    <s v="[SGSE] PI 3/26"/>
    <m/>
    <s v="[INC0816025]Tenho um Erro/Problema com o PTC - Dynamics Athenas - Alocação e disponibilização de disciplinas"/>
    <m/>
    <m/>
    <m/>
    <s v="Itens concluídos"/>
    <m/>
    <m/>
    <x v="0"/>
    <d v="2026-09-08T11:40:00"/>
    <d v="2026-08-31T00:00:00"/>
    <d v="2026-09-09T00:00:00"/>
    <m/>
    <m/>
    <m/>
    <m/>
    <m/>
    <m/>
    <m/>
    <m/>
    <m/>
    <m/>
    <m/>
    <m/>
    <m/>
    <m/>
    <m/>
    <s v=""/>
    <s v="FALSO"/>
    <n v="0"/>
    <s v=""/>
    <s v=""/>
    <s v=""/>
    <s v=""/>
    <s v=""/>
    <s v=""/>
    <s v=""/>
    <s v=""/>
    <s v=""/>
    <s v=""/>
  </r>
  <r>
    <x v="0"/>
    <s v="SGSE-4565"/>
    <s v="[SGSE] SP 26.3.5"/>
    <s v="[Jornada Secretaria e Gestor de Unidades] Secretaria - Enturmação"/>
    <x v="0"/>
    <s v="[SGSE] PI 3/26"/>
    <m/>
    <s v="[INC0813467]Tenho um Erro/Problema com o PTC - Ambiente do Aluno / AVA Sofia - Visão de disciplinas"/>
    <m/>
    <m/>
    <m/>
    <s v="Itens concluídos"/>
    <m/>
    <m/>
    <x v="0"/>
    <d v="2026-09-08T11:21:00"/>
    <d v="2026-08-31T00:00:00"/>
    <d v="2026-09-09T00:00:00"/>
    <m/>
    <m/>
    <m/>
    <m/>
    <m/>
    <m/>
    <m/>
    <m/>
    <m/>
    <m/>
    <m/>
    <m/>
    <m/>
    <m/>
    <m/>
    <s v=""/>
    <s v="FALSO"/>
    <n v="0"/>
    <s v=""/>
    <s v=""/>
    <s v=""/>
    <s v=""/>
    <s v=""/>
    <s v=""/>
    <s v=""/>
    <s v=""/>
    <s v=""/>
    <s v=""/>
  </r>
  <r>
    <x v="0"/>
    <s v="SGSE-4564"/>
    <s v="[SGSE] SP 26.3.5;[SGSE] SP 26.3.6"/>
    <s v="[Jornada Secretaria e Gestor de Unidades] Secretaria - Enturmação"/>
    <x v="0"/>
    <s v="[SGSE] PI 3/26"/>
    <m/>
    <s v="[INC0813569]Tenho um Erro/Problema com o PTC - Ambiente do Aluno / AVA Sofia - Visão de disciplinas"/>
    <m/>
    <n v="3600"/>
    <m/>
    <s v="Itens concluídos"/>
    <m/>
    <m/>
    <x v="1"/>
    <d v="2026-09-08T10:13:00"/>
    <d v="2026-08-31T00:00:00"/>
    <d v="2026-09-10T00:00:00"/>
    <d v="2026-09-10T00:00:00"/>
    <m/>
    <m/>
    <m/>
    <m/>
    <m/>
    <m/>
    <m/>
    <m/>
    <m/>
    <m/>
    <m/>
    <m/>
    <m/>
    <m/>
    <n v="1"/>
    <s v="FALSO"/>
    <n v="0"/>
    <s v=""/>
    <s v=""/>
    <s v=""/>
    <s v=""/>
    <s v=""/>
    <s v=""/>
    <s v=""/>
    <s v=""/>
    <s v=""/>
    <s v=""/>
  </r>
  <r>
    <x v="0"/>
    <s v="SGSE-4562"/>
    <s v="[SGSE] SP 26.3.5"/>
    <s v="[Jornada Secretaria e Gestor de Unidades] Secretaria - Enturmação"/>
    <x v="0"/>
    <s v="[SGSE] PI 3/26"/>
    <m/>
    <s v="[INC0815748]Tenho um Erro/Problema com o PTC - Dynamics Athenas - Alocação e disponibilização de disciplinas"/>
    <m/>
    <m/>
    <m/>
    <s v="Itens concluídos"/>
    <m/>
    <m/>
    <x v="0"/>
    <d v="2026-09-05T16:30:00"/>
    <d v="2026-08-31T00:00:00"/>
    <d v="2026-09-09T00:00:00"/>
    <m/>
    <m/>
    <m/>
    <m/>
    <m/>
    <m/>
    <m/>
    <m/>
    <m/>
    <m/>
    <m/>
    <m/>
    <m/>
    <m/>
    <m/>
    <s v=""/>
    <s v="FALSO"/>
    <n v="0"/>
    <s v=""/>
    <s v=""/>
    <s v=""/>
    <s v=""/>
    <s v=""/>
    <s v=""/>
    <s v=""/>
    <s v=""/>
    <s v=""/>
    <s v=""/>
  </r>
  <r>
    <x v="0"/>
    <s v="SGSE-4561"/>
    <s v="[SGSE] SP 26.3.5"/>
    <s v="[Jornada Secretaria e Gestor de Unidades] Secretaria - Enturmação"/>
    <x v="0"/>
    <s v="[SGSE] PI 3/26"/>
    <m/>
    <s v="[INC0815746]Tenho um Erro/Problema com o PTC - Dynamics Athenas - Alocação e disponibilização de disciplinas"/>
    <m/>
    <m/>
    <m/>
    <s v="Itens concluídos"/>
    <m/>
    <m/>
    <x v="0"/>
    <d v="2026-09-05T16:13:00"/>
    <d v="2026-08-31T00:00:00"/>
    <d v="2026-09-09T00:00:00"/>
    <m/>
    <m/>
    <m/>
    <m/>
    <m/>
    <m/>
    <m/>
    <m/>
    <m/>
    <m/>
    <m/>
    <m/>
    <m/>
    <m/>
    <m/>
    <s v=""/>
    <s v="FALSO"/>
    <n v="0"/>
    <s v=""/>
    <s v=""/>
    <s v=""/>
    <s v=""/>
    <s v=""/>
    <s v=""/>
    <s v=""/>
    <s v=""/>
    <s v=""/>
    <s v=""/>
  </r>
  <r>
    <x v="0"/>
    <s v="SGSE-4560"/>
    <s v="[SGSE] SP 26.3.5"/>
    <s v="[Jornada Secretaria e Gestor de Unidades] Secretaria - Enturmação"/>
    <x v="0"/>
    <s v="[SGSE] PI 3/26"/>
    <m/>
    <s v="[INC0815745]Tenho um Erro/Problema com o PTC - Dynamics Athenas - Alocação e disponibilização de disciplinas"/>
    <m/>
    <m/>
    <m/>
    <s v="Itens concluídos"/>
    <m/>
    <m/>
    <x v="0"/>
    <d v="2026-09-05T15:56:00"/>
    <d v="2026-08-31T00:00:00"/>
    <d v="2026-09-09T00:00:00"/>
    <m/>
    <m/>
    <m/>
    <m/>
    <m/>
    <m/>
    <m/>
    <m/>
    <m/>
    <m/>
    <m/>
    <m/>
    <m/>
    <m/>
    <m/>
    <s v=""/>
    <s v="FALSO"/>
    <n v="0"/>
    <s v=""/>
    <s v=""/>
    <s v=""/>
    <s v=""/>
    <s v=""/>
    <s v=""/>
    <s v=""/>
    <s v=""/>
    <s v=""/>
    <s v=""/>
  </r>
  <r>
    <x v="0"/>
    <s v="SGSE-4559"/>
    <s v="[SGSE] SP 26.3.5"/>
    <s v="[Jornada Secretaria e Gestor de Unidades] Secretaria - Enturmação"/>
    <x v="0"/>
    <s v="[SGSE] PI 3/26"/>
    <m/>
    <s v="[INC0815742]Tenho um Erro/Problema com o PTC - Dynamics Athenas - Alocação e disponibilização de disciplinas"/>
    <m/>
    <m/>
    <m/>
    <s v="Itens concluídos"/>
    <m/>
    <m/>
    <x v="0"/>
    <d v="2026-09-05T15:17:00"/>
    <d v="2026-08-31T00:00:00"/>
    <d v="2026-09-09T00:00:00"/>
    <m/>
    <m/>
    <m/>
    <m/>
    <m/>
    <m/>
    <m/>
    <m/>
    <m/>
    <m/>
    <m/>
    <m/>
    <m/>
    <m/>
    <m/>
    <s v=""/>
    <s v="FALSO"/>
    <n v="0"/>
    <s v=""/>
    <s v=""/>
    <s v=""/>
    <s v=""/>
    <s v=""/>
    <s v=""/>
    <s v=""/>
    <s v=""/>
    <s v=""/>
    <s v=""/>
  </r>
  <r>
    <x v="0"/>
    <s v="SGSE-4558"/>
    <s v="[SGSE] SP 26.3.5"/>
    <s v="[Jornada Secretaria e Gestor de Unidades] Secretaria - Enturmação"/>
    <x v="0"/>
    <s v="[SGSE] PI 3/26"/>
    <m/>
    <s v="[INC0815639]Tenho um Erro/Problema com o PTC - Dynamics Athenas - Alocação e disponibilização de disciplinas"/>
    <m/>
    <m/>
    <m/>
    <s v="Itens concluídos"/>
    <m/>
    <m/>
    <x v="0"/>
    <d v="2026-09-04T21:52:00"/>
    <d v="2026-08-31T00:00:00"/>
    <d v="2026-09-09T00:00:00"/>
    <m/>
    <m/>
    <m/>
    <m/>
    <m/>
    <m/>
    <m/>
    <m/>
    <m/>
    <m/>
    <m/>
    <m/>
    <m/>
    <m/>
    <m/>
    <s v=""/>
    <s v="FALSO"/>
    <n v="0"/>
    <s v=""/>
    <s v=""/>
    <s v=""/>
    <s v=""/>
    <s v=""/>
    <s v=""/>
    <s v=""/>
    <s v=""/>
    <s v=""/>
    <s v=""/>
  </r>
  <r>
    <x v="0"/>
    <s v="SGSE-4557"/>
    <s v="[SGSE] SP 26.3.5"/>
    <s v="[Jornada Secretaria e Gestor de Unidades] Secretaria - Enturmação"/>
    <x v="0"/>
    <s v="[SGSE] PI 3/26"/>
    <m/>
    <s v="[INC0815628]Tenho um Erro/Problema com o PTC - Dynamics Athenas - Alocação e disponibilização de disciplinas"/>
    <m/>
    <m/>
    <m/>
    <s v="Itens concluídos"/>
    <m/>
    <m/>
    <x v="0"/>
    <d v="2026-09-04T19:55:00"/>
    <d v="2026-08-31T00:00:00"/>
    <d v="2026-09-09T00:00:00"/>
    <m/>
    <m/>
    <m/>
    <m/>
    <m/>
    <m/>
    <m/>
    <m/>
    <m/>
    <m/>
    <m/>
    <m/>
    <m/>
    <m/>
    <m/>
    <s v=""/>
    <s v="FALSO"/>
    <n v="0"/>
    <s v=""/>
    <s v=""/>
    <s v=""/>
    <s v=""/>
    <s v=""/>
    <s v=""/>
    <s v=""/>
    <s v=""/>
    <s v=""/>
    <s v=""/>
  </r>
  <r>
    <x v="0"/>
    <s v="SGSE-4556"/>
    <s v="[SGSE] SP 26.3.5"/>
    <s v="[Jornada Secretaria e Gestor de Unidades] Secretaria - Enturmação"/>
    <x v="0"/>
    <s v="[SGSE] PI 3/26"/>
    <m/>
    <s v="[INC0815622]Tenho um Erro/Problema com o PTC - Dynamics Athenas - Alocação e disponibilização de disciplinas"/>
    <m/>
    <m/>
    <m/>
    <s v="Itens concluídos"/>
    <m/>
    <m/>
    <x v="0"/>
    <d v="2026-09-04T19:24:00"/>
    <d v="2026-08-31T00:00:00"/>
    <d v="2026-09-09T00:00:00"/>
    <m/>
    <m/>
    <m/>
    <m/>
    <m/>
    <m/>
    <m/>
    <m/>
    <m/>
    <m/>
    <m/>
    <m/>
    <m/>
    <m/>
    <m/>
    <s v=""/>
    <s v="FALSO"/>
    <n v="0"/>
    <s v=""/>
    <s v=""/>
    <s v=""/>
    <s v=""/>
    <s v=""/>
    <s v=""/>
    <s v=""/>
    <s v=""/>
    <s v=""/>
    <s v=""/>
  </r>
  <r>
    <x v="0"/>
    <s v="SGSE-4555"/>
    <s v="[SGSE] SP 26.3.5"/>
    <s v="[Jornada Secretaria e Gestor de Unidades] Secretaria - Enturmação"/>
    <x v="0"/>
    <s v="[SGSE] PI 3/26"/>
    <m/>
    <s v="[INC0815565]Tenho um Erro/Problema com o PTC - Dynamics Athenas - Alocação e disponibilização de disciplinas"/>
    <m/>
    <m/>
    <m/>
    <s v="Itens concluídos"/>
    <m/>
    <m/>
    <x v="0"/>
    <d v="2026-09-04T17:55:00"/>
    <d v="2026-08-31T00:00:00"/>
    <d v="2026-09-09T00:00:00"/>
    <m/>
    <m/>
    <m/>
    <m/>
    <m/>
    <m/>
    <m/>
    <m/>
    <m/>
    <m/>
    <m/>
    <m/>
    <m/>
    <m/>
    <m/>
    <s v=""/>
    <s v="FALSO"/>
    <n v="0"/>
    <s v=""/>
    <s v=""/>
    <s v=""/>
    <s v=""/>
    <s v=""/>
    <s v=""/>
    <s v=""/>
    <s v=""/>
    <s v=""/>
    <s v=""/>
  </r>
  <r>
    <x v="0"/>
    <s v="SGSE-4554"/>
    <s v="[SGSE] SP 26.3.5"/>
    <s v="[Jornada Secretaria e Gestor de Unidades] Secretaria - Enturmação"/>
    <x v="0"/>
    <s v="[SGSE] PI 3/26"/>
    <m/>
    <s v="[INC0815548]Tenho um Erro/Problema com o PTC - Dynamics Athenas - Alocação e disponibilização de disciplinas"/>
    <m/>
    <m/>
    <m/>
    <s v="Itens concluídos"/>
    <m/>
    <m/>
    <x v="0"/>
    <d v="2026-09-04T17:23:00"/>
    <d v="2026-08-31T00:00:00"/>
    <d v="2026-09-09T00:00:00"/>
    <m/>
    <m/>
    <m/>
    <m/>
    <m/>
    <m/>
    <m/>
    <m/>
    <m/>
    <m/>
    <m/>
    <m/>
    <m/>
    <m/>
    <m/>
    <s v=""/>
    <s v="FALSO"/>
    <n v="0"/>
    <s v=""/>
    <s v=""/>
    <s v=""/>
    <s v=""/>
    <s v=""/>
    <s v=""/>
    <s v=""/>
    <s v=""/>
    <s v=""/>
    <s v=""/>
  </r>
  <r>
    <x v="0"/>
    <s v="SGSE-4553"/>
    <s v="[SGSE] SP 26.3.5"/>
    <s v="[Jornada Secretaria e Gestor de Unidades] Secretaria - Enturmação"/>
    <x v="0"/>
    <s v="[SGSE] PI 3/26"/>
    <m/>
    <s v="[INC0815536]Tenho um Erro/Problema com o PTC - Dynamics Athenas - Alocação e disponibilização de disciplinas"/>
    <m/>
    <m/>
    <m/>
    <s v="Itens concluídos"/>
    <m/>
    <m/>
    <x v="0"/>
    <d v="2026-09-04T16:53:00"/>
    <d v="2026-08-31T00:00:00"/>
    <d v="2026-09-09T00:00:00"/>
    <m/>
    <m/>
    <m/>
    <m/>
    <m/>
    <m/>
    <m/>
    <m/>
    <m/>
    <m/>
    <m/>
    <m/>
    <m/>
    <m/>
    <m/>
    <s v=""/>
    <s v="FALSO"/>
    <n v="0"/>
    <s v=""/>
    <s v=""/>
    <s v=""/>
    <s v=""/>
    <s v=""/>
    <s v=""/>
    <s v=""/>
    <s v=""/>
    <s v=""/>
    <s v=""/>
  </r>
  <r>
    <x v="0"/>
    <s v="SGSE-4552"/>
    <s v="[SGSE] SP 26.3.5;[SGSE] SP 26.3.6"/>
    <s v="[Jornada Secretaria e Gestor de Unidades] Secretaria - Enturmação"/>
    <x v="0"/>
    <s v="[SGSE] PI 3/26"/>
    <m/>
    <s v="[INC0807800]Tenho um Erro/Problema com o PTC - Ambiente do Aluno / AVA Sofia - Calendário Acadêmico"/>
    <m/>
    <n v="7200"/>
    <m/>
    <s v="Itens concluídos"/>
    <m/>
    <m/>
    <x v="1"/>
    <d v="2026-09-04T16:18:00"/>
    <d v="2026-08-31T00:00:00"/>
    <d v="2026-09-10T00:00:00"/>
    <d v="2026-09-10T00:00:00"/>
    <m/>
    <m/>
    <m/>
    <m/>
    <m/>
    <m/>
    <m/>
    <m/>
    <m/>
    <m/>
    <m/>
    <m/>
    <m/>
    <m/>
    <n v="2"/>
    <s v="FALSO"/>
    <n v="0"/>
    <s v=""/>
    <s v=""/>
    <s v=""/>
    <s v=""/>
    <s v=""/>
    <s v=""/>
    <s v=""/>
    <s v=""/>
    <s v=""/>
    <s v=""/>
  </r>
  <r>
    <x v="0"/>
    <s v="SGSE-4551"/>
    <s v="[SGSE] SP 26.3.5"/>
    <s v="[Jornada Secretaria e Gestor de Unidades] Secretaria - Enturmação"/>
    <x v="0"/>
    <s v="[SGSE] PI 3/26"/>
    <m/>
    <s v="[INC0815496]Tenho um Erro/Problema com o PTC - Dynamics Athenas - Alocação e disponibilização de disciplinas"/>
    <m/>
    <m/>
    <m/>
    <s v="Itens concluídos"/>
    <m/>
    <m/>
    <x v="0"/>
    <d v="2026-09-04T15:50:00"/>
    <d v="2026-08-31T00:00:00"/>
    <d v="2026-09-09T00:00:00"/>
    <m/>
    <m/>
    <m/>
    <m/>
    <m/>
    <m/>
    <m/>
    <m/>
    <m/>
    <m/>
    <m/>
    <m/>
    <m/>
    <m/>
    <m/>
    <s v=""/>
    <s v="FALSO"/>
    <n v="0"/>
    <s v=""/>
    <s v=""/>
    <s v=""/>
    <s v=""/>
    <s v=""/>
    <s v=""/>
    <s v=""/>
    <s v=""/>
    <s v=""/>
    <s v=""/>
  </r>
  <r>
    <x v="0"/>
    <s v="SGSE-4550"/>
    <s v="[SGSE] SP 26.3.5"/>
    <s v="[Jornada Secretaria e Gestor de Unidades] Secretaria - Enturmação"/>
    <x v="0"/>
    <s v="[SGSE] PI 3/26"/>
    <m/>
    <s v="[INC0812961]Tenho um Erro/Problema com o PTC - Ambiente do Aluno / AVA Sofia - Assistente virtual - Conteúdo"/>
    <m/>
    <m/>
    <m/>
    <s v="Itens concluídos"/>
    <m/>
    <m/>
    <x v="0"/>
    <d v="2026-09-04T15:40:00"/>
    <d v="2026-08-31T00:00:00"/>
    <d v="2026-09-09T00:00:00"/>
    <m/>
    <m/>
    <m/>
    <m/>
    <m/>
    <m/>
    <m/>
    <m/>
    <m/>
    <m/>
    <m/>
    <m/>
    <m/>
    <m/>
    <m/>
    <s v=""/>
    <s v="FALSO"/>
    <n v="0"/>
    <s v=""/>
    <s v=""/>
    <s v=""/>
    <s v=""/>
    <s v=""/>
    <s v=""/>
    <s v=""/>
    <s v=""/>
    <s v=""/>
    <s v=""/>
  </r>
  <r>
    <x v="0"/>
    <s v="SGSE-4549"/>
    <s v="[SGSE] SP 26.3.5"/>
    <s v="[Jornada Secretaria e Gestor de Unidades] Secretaria - Enturmação"/>
    <x v="0"/>
    <s v="[SGSE] PI 3/26"/>
    <m/>
    <s v="[INC0815492]Tenho um Erro/Problema com o PTC - Dynamics Athenas - Alocação e disponibilização de disciplinas"/>
    <m/>
    <m/>
    <m/>
    <s v="Itens concluídos"/>
    <m/>
    <m/>
    <x v="0"/>
    <d v="2026-09-04T15:23:00"/>
    <d v="2026-08-31T00:00:00"/>
    <d v="2026-09-09T00:00:00"/>
    <m/>
    <m/>
    <m/>
    <m/>
    <m/>
    <m/>
    <m/>
    <m/>
    <m/>
    <m/>
    <m/>
    <m/>
    <m/>
    <m/>
    <m/>
    <s v=""/>
    <s v="FALSO"/>
    <n v="0"/>
    <s v=""/>
    <s v=""/>
    <s v=""/>
    <s v=""/>
    <s v=""/>
    <s v=""/>
    <s v=""/>
    <s v=""/>
    <s v=""/>
    <s v=""/>
  </r>
  <r>
    <x v="0"/>
    <s v="SGSE-4548"/>
    <s v="[SGSE] SP 26.3.5"/>
    <s v="[Jornada Secretaria e Gestor de Unidades] Secretaria - Enturmação"/>
    <x v="0"/>
    <s v="[SGSE] PI 3/26"/>
    <m/>
    <s v="[INC0812939]Tenho um Erro/Problema com o PTC - Ambiente do Aluno / AVA Sofia - Assistente virtual - Conteúdo"/>
    <m/>
    <m/>
    <m/>
    <s v="Itens concluídos"/>
    <m/>
    <m/>
    <x v="0"/>
    <d v="2026-09-04T15:19:00"/>
    <d v="2026-08-31T00:00:00"/>
    <d v="2026-09-09T00:00:00"/>
    <m/>
    <m/>
    <m/>
    <m/>
    <m/>
    <m/>
    <m/>
    <m/>
    <m/>
    <m/>
    <m/>
    <m/>
    <m/>
    <m/>
    <m/>
    <s v=""/>
    <s v="FALSO"/>
    <n v="0"/>
    <s v=""/>
    <s v=""/>
    <s v=""/>
    <s v=""/>
    <s v=""/>
    <s v=""/>
    <s v=""/>
    <s v=""/>
    <s v=""/>
    <s v=""/>
  </r>
  <r>
    <x v="0"/>
    <s v="SGSE-4547"/>
    <s v="[SGSE] SP 26.3.5"/>
    <s v="[Jornada Secretaria e Gestor de Unidades] Secretaria - Enturmação"/>
    <x v="0"/>
    <s v="[SGSE] PI 3/26"/>
    <m/>
    <s v="[INC0815432]Tenho um Erro/Problema com o PTC - Dynamics Athenas - Alocação e disponibilização de disciplinas"/>
    <m/>
    <m/>
    <m/>
    <s v="Itens concluídos"/>
    <m/>
    <m/>
    <x v="0"/>
    <d v="2026-09-04T12:32:00"/>
    <d v="2026-08-31T00:00:00"/>
    <d v="2026-09-09T00:00:00"/>
    <m/>
    <m/>
    <m/>
    <m/>
    <m/>
    <m/>
    <m/>
    <m/>
    <m/>
    <m/>
    <m/>
    <m/>
    <m/>
    <m/>
    <m/>
    <s v=""/>
    <s v="FALSO"/>
    <n v="0"/>
    <s v=""/>
    <s v=""/>
    <s v=""/>
    <s v=""/>
    <s v=""/>
    <s v=""/>
    <s v=""/>
    <s v=""/>
    <s v=""/>
    <s v=""/>
  </r>
  <r>
    <x v="0"/>
    <s v="SGSE-4546"/>
    <s v="[SGSE] SP 26.3.5"/>
    <s v="[Jornada Secretaria e Gestor de Unidades] Secretaria - Enturmação"/>
    <x v="0"/>
    <s v="[SGSE] PI 3/26"/>
    <m/>
    <s v="[INC0815411]Tenho um Erro/Problema com o PTC - Dynamics Athenas - Alocação e disponibilização de disciplinas"/>
    <m/>
    <m/>
    <m/>
    <s v="Itens concluídos"/>
    <m/>
    <m/>
    <x v="0"/>
    <d v="2026-09-04T11:40:00"/>
    <d v="2026-08-31T00:00:00"/>
    <d v="2026-09-09T00:00:00"/>
    <m/>
    <m/>
    <m/>
    <m/>
    <m/>
    <m/>
    <m/>
    <m/>
    <m/>
    <m/>
    <m/>
    <m/>
    <m/>
    <m/>
    <m/>
    <s v=""/>
    <s v="FALSO"/>
    <n v="0"/>
    <s v=""/>
    <s v=""/>
    <s v=""/>
    <s v=""/>
    <s v=""/>
    <s v=""/>
    <s v=""/>
    <s v=""/>
    <s v=""/>
    <s v=""/>
  </r>
  <r>
    <x v="0"/>
    <s v="SGSE-4543"/>
    <s v="[SGSE] SP 26.3.5"/>
    <s v="[Jornada Secretaria e Gestor de Unidades] Secretaria - Enturmação"/>
    <x v="0"/>
    <s v="[SGSE] PI 3/26"/>
    <m/>
    <s v="[INC0815248]Tenho um Erro/Problema com o PTC - Dynamics Athenas - Alocação e disponibilização de disciplinas"/>
    <m/>
    <m/>
    <m/>
    <s v="Itens concluídos"/>
    <m/>
    <m/>
    <x v="0"/>
    <d v="2026-09-03T20:36:00"/>
    <d v="2026-08-31T00:00:00"/>
    <d v="2026-09-04T00:00:00"/>
    <m/>
    <m/>
    <m/>
    <m/>
    <m/>
    <m/>
    <m/>
    <m/>
    <m/>
    <m/>
    <m/>
    <m/>
    <m/>
    <m/>
    <m/>
    <s v=""/>
    <s v="FALSO"/>
    <n v="0"/>
    <s v=""/>
    <s v=""/>
    <s v=""/>
    <s v=""/>
    <s v=""/>
    <s v=""/>
    <s v=""/>
    <s v=""/>
    <s v=""/>
    <s v=""/>
  </r>
  <r>
    <x v="0"/>
    <s v="SGSE-4542"/>
    <s v="[SGSE] SP 26.3.5"/>
    <s v="[Jornada Secretaria e Gestor de Unidades] Secretaria - Enturmação"/>
    <x v="0"/>
    <s v="[SGSE] PI 3/26"/>
    <m/>
    <s v="[INC0815222]Tenho um Erro/Problema com o PTC - Dynamics Athenas - Alocação e disponibilização de disciplinas"/>
    <m/>
    <m/>
    <m/>
    <s v="Itens concluídos"/>
    <m/>
    <m/>
    <x v="0"/>
    <d v="2026-09-03T19:47:00"/>
    <d v="2026-08-31T00:00:00"/>
    <d v="2026-09-04T00:00:00"/>
    <m/>
    <m/>
    <m/>
    <m/>
    <m/>
    <m/>
    <m/>
    <m/>
    <m/>
    <m/>
    <m/>
    <m/>
    <m/>
    <m/>
    <m/>
    <s v=""/>
    <s v="FALSO"/>
    <n v="0"/>
    <s v=""/>
    <s v=""/>
    <s v=""/>
    <s v=""/>
    <s v=""/>
    <s v=""/>
    <s v=""/>
    <s v=""/>
    <s v=""/>
    <s v=""/>
  </r>
  <r>
    <x v="0"/>
    <s v="SGSE-4541"/>
    <s v="[SGSE] SP 26.3.5"/>
    <s v="[Jornada Secretaria e Gestor de Unidades] Secretaria - Enturmação"/>
    <x v="0"/>
    <s v="[SGSE] PI 3/26"/>
    <m/>
    <s v="[INC0815203]Tenho um Erro/Problema com o PTC - Dynamics Athenas - Alocação e disponibilização de disciplinas"/>
    <m/>
    <m/>
    <m/>
    <s v="Itens concluídos"/>
    <m/>
    <m/>
    <x v="0"/>
    <d v="2026-09-03T18:48:00"/>
    <d v="2026-08-31T00:00:00"/>
    <d v="2026-09-04T00:00:00"/>
    <m/>
    <m/>
    <m/>
    <m/>
    <m/>
    <m/>
    <m/>
    <m/>
    <m/>
    <m/>
    <m/>
    <m/>
    <m/>
    <m/>
    <m/>
    <s v=""/>
    <s v="FALSO"/>
    <n v="0"/>
    <s v=""/>
    <s v=""/>
    <s v=""/>
    <s v=""/>
    <s v=""/>
    <s v=""/>
    <s v=""/>
    <s v=""/>
    <s v=""/>
    <s v=""/>
  </r>
  <r>
    <x v="0"/>
    <s v="SGSE-4540"/>
    <s v="[SGSE] SP 26.3.5"/>
    <s v="[Jornada Secretaria e Gestor de Unidades] Secretaria - Enturmação"/>
    <x v="0"/>
    <s v="[SGSE] PI 3/26"/>
    <m/>
    <s v="[INC0815189]Tenho um Erro/Problema com o PTC - Dynamics Athenas - Alocação e disponibilização de disciplinas"/>
    <m/>
    <m/>
    <m/>
    <s v="Itens concluídos"/>
    <m/>
    <m/>
    <x v="0"/>
    <d v="2026-09-03T18:18:00"/>
    <d v="2026-08-31T00:00:00"/>
    <d v="2026-09-04T00:00:00"/>
    <m/>
    <m/>
    <m/>
    <m/>
    <m/>
    <m/>
    <m/>
    <m/>
    <m/>
    <m/>
    <m/>
    <m/>
    <m/>
    <m/>
    <m/>
    <s v=""/>
    <s v="FALSO"/>
    <n v="0"/>
    <s v=""/>
    <s v=""/>
    <s v=""/>
    <s v=""/>
    <s v=""/>
    <s v=""/>
    <s v=""/>
    <s v=""/>
    <s v=""/>
    <s v=""/>
  </r>
  <r>
    <x v="0"/>
    <s v="SGSE-4539"/>
    <s v="[SGSE] SP 26.3.5"/>
    <s v="[Jornada Secretaria e Gestor de Unidades] Secretaria - Enturmação"/>
    <x v="0"/>
    <s v="[SGSE] PI 3/26"/>
    <m/>
    <s v="[INC0815188]Tenho um Erro/Problema com o PTC - Dynamics Athenas - Alocação e disponibilização de disciplinas"/>
    <m/>
    <m/>
    <m/>
    <s v="Itens concluídos"/>
    <m/>
    <m/>
    <x v="0"/>
    <d v="2026-09-03T18:11:00"/>
    <d v="2026-08-31T00:00:00"/>
    <d v="2026-09-04T00:00:00"/>
    <m/>
    <m/>
    <m/>
    <m/>
    <m/>
    <m/>
    <m/>
    <m/>
    <m/>
    <m/>
    <m/>
    <m/>
    <m/>
    <m/>
    <m/>
    <s v=""/>
    <s v="FALSO"/>
    <n v="0"/>
    <s v=""/>
    <s v=""/>
    <s v=""/>
    <s v=""/>
    <s v=""/>
    <s v=""/>
    <s v=""/>
    <s v=""/>
    <s v=""/>
    <s v=""/>
  </r>
  <r>
    <x v="0"/>
    <s v="SGSE-4538"/>
    <s v="[SGSE] SP 26.3.5"/>
    <s v="[Jornada Secretaria e Gestor de Unidades] Secretaria - Enturmação"/>
    <x v="0"/>
    <s v="[SGSE] PI 3/26"/>
    <m/>
    <s v="[INC0815187]Tenho um Erro/Problema com o PTC - Dynamics Athenas - Alocação e disponibilização de disciplinas"/>
    <m/>
    <m/>
    <m/>
    <s v="Itens concluídos"/>
    <m/>
    <m/>
    <x v="0"/>
    <d v="2026-09-03T18:09:00"/>
    <d v="2026-08-31T00:00:00"/>
    <d v="2026-09-04T00:00:00"/>
    <m/>
    <m/>
    <m/>
    <m/>
    <m/>
    <m/>
    <m/>
    <m/>
    <m/>
    <m/>
    <m/>
    <m/>
    <m/>
    <m/>
    <m/>
    <s v=""/>
    <s v="FALSO"/>
    <n v="0"/>
    <s v=""/>
    <s v=""/>
    <s v=""/>
    <s v=""/>
    <s v=""/>
    <s v=""/>
    <s v=""/>
    <s v=""/>
    <s v=""/>
    <s v=""/>
  </r>
  <r>
    <x v="0"/>
    <s v="SGSE-4537"/>
    <s v="[SGSE] SP 26.3.5"/>
    <s v="[Jornada Secretaria e Gestor de Unidades] Secretaria - Enturmação"/>
    <x v="0"/>
    <s v="[SGSE] PI 3/26"/>
    <m/>
    <s v="[INC0815180]Tenho um Erro/Problema com o PTC - Dynamics Athenas - Alocação e disponibilização de disciplinas"/>
    <m/>
    <m/>
    <m/>
    <s v="Itens concluídos"/>
    <m/>
    <m/>
    <x v="1"/>
    <d v="2026-09-03T17:53:00"/>
    <d v="2026-08-31T00:00:00"/>
    <d v="2026-09-04T00:00:00"/>
    <d v="2026-09-04T00:00:00"/>
    <m/>
    <m/>
    <m/>
    <m/>
    <m/>
    <m/>
    <m/>
    <m/>
    <m/>
    <m/>
    <m/>
    <m/>
    <m/>
    <m/>
    <s v=""/>
    <s v="FALSO"/>
    <n v="0"/>
    <s v=""/>
    <s v=""/>
    <s v=""/>
    <s v=""/>
    <s v=""/>
    <s v=""/>
    <s v=""/>
    <s v=""/>
    <s v=""/>
    <s v=""/>
  </r>
  <r>
    <x v="0"/>
    <s v="SGSE-4536"/>
    <s v="[SGSE] SP 26.3.5"/>
    <s v="[Jornada Secretaria e Gestor de Unidades] Secretaria - Enturmação"/>
    <x v="0"/>
    <s v="[SGSE] PI 3/26"/>
    <m/>
    <s v="[INC0811487]Tenho um Erro/Problema com o PTC - Ambiente do Aluno / AVA Sofia - Visão de disciplinas"/>
    <m/>
    <n v="10800"/>
    <m/>
    <s v="Itens concluídos"/>
    <m/>
    <m/>
    <x v="0"/>
    <d v="2026-09-03T17:01:00"/>
    <d v="2026-08-31T00:00:00"/>
    <d v="2026-09-04T00:00:00"/>
    <d v="2026-09-04T00:00:00"/>
    <m/>
    <m/>
    <m/>
    <m/>
    <m/>
    <m/>
    <m/>
    <m/>
    <m/>
    <m/>
    <m/>
    <m/>
    <m/>
    <m/>
    <n v="3"/>
    <s v="FALSO"/>
    <n v="0"/>
    <s v=""/>
    <s v=""/>
    <s v=""/>
    <s v=""/>
    <s v=""/>
    <s v=""/>
    <s v=""/>
    <s v=""/>
    <s v=""/>
    <s v=""/>
  </r>
  <r>
    <x v="0"/>
    <s v="SGSE-4535"/>
    <s v="[SGSE] SP 26.3.5"/>
    <s v="[Jornada Secretaria e Gestor de Unidades] Secretaria - Enturmação"/>
    <x v="0"/>
    <s v="[SGSE] PI 3/26"/>
    <m/>
    <s v="[INC0812653]Tenho um Erro/Problema com o PTC - Ambiente do Aluno / AVA Sofia - Visão de disciplinas"/>
    <m/>
    <m/>
    <m/>
    <s v="Itens concluídos"/>
    <m/>
    <m/>
    <x v="0"/>
    <d v="2026-09-03T16:51:00"/>
    <d v="2026-08-31T00:00:00"/>
    <d v="2026-09-04T00:00:00"/>
    <m/>
    <m/>
    <m/>
    <m/>
    <m/>
    <m/>
    <m/>
    <m/>
    <m/>
    <m/>
    <m/>
    <m/>
    <m/>
    <m/>
    <m/>
    <s v=""/>
    <s v="FALSO"/>
    <n v="0"/>
    <s v=""/>
    <s v=""/>
    <s v=""/>
    <s v=""/>
    <s v=""/>
    <s v=""/>
    <s v=""/>
    <s v=""/>
    <s v=""/>
    <s v=""/>
  </r>
  <r>
    <x v="0"/>
    <s v="SGSE-4534"/>
    <s v="[SGSE] SP 26.3.5"/>
    <s v="[Jornada Secretaria e Gestor de Unidades] Secretaria - Enturmação"/>
    <x v="0"/>
    <s v="[SGSE] PI 3/26"/>
    <m/>
    <s v="[INC0815161]Tenho um Erro/Problema com o PTC - Dynamics Athenas - Alocação e disponibilização de disciplinas"/>
    <m/>
    <m/>
    <m/>
    <s v="Itens concluídos"/>
    <m/>
    <m/>
    <x v="0"/>
    <d v="2026-09-03T16:41:00"/>
    <d v="2026-08-31T00:00:00"/>
    <d v="2026-09-04T00:00:00"/>
    <m/>
    <m/>
    <m/>
    <m/>
    <m/>
    <m/>
    <m/>
    <m/>
    <m/>
    <m/>
    <m/>
    <m/>
    <m/>
    <m/>
    <m/>
    <s v=""/>
    <s v="FALSO"/>
    <n v="0"/>
    <s v=""/>
    <s v=""/>
    <s v=""/>
    <s v=""/>
    <s v=""/>
    <s v=""/>
    <s v=""/>
    <s v=""/>
    <s v=""/>
    <s v=""/>
  </r>
  <r>
    <x v="0"/>
    <s v="SGSE-4533"/>
    <s v="[SGSE] SP 26.3.5"/>
    <s v="[Jornada Secretaria e Gestor de Unidades] Secretaria - Enturmação"/>
    <x v="0"/>
    <s v="[SGSE] PI 3/26"/>
    <m/>
    <s v="[INC0815117]Tenho um Erro/Problema com o PTC - Dynamics Athenas - Alocação e disponibilização de disciplinas"/>
    <m/>
    <m/>
    <m/>
    <s v="Itens concluídos"/>
    <m/>
    <m/>
    <x v="0"/>
    <d v="2026-09-03T15:37:00"/>
    <d v="2026-08-31T00:00:00"/>
    <d v="2026-09-04T00:00:00"/>
    <m/>
    <m/>
    <m/>
    <m/>
    <m/>
    <m/>
    <m/>
    <m/>
    <m/>
    <m/>
    <m/>
    <m/>
    <m/>
    <m/>
    <m/>
    <s v=""/>
    <s v="FALSO"/>
    <n v="0"/>
    <s v=""/>
    <s v=""/>
    <s v=""/>
    <s v=""/>
    <s v=""/>
    <s v=""/>
    <s v=""/>
    <s v=""/>
    <s v=""/>
    <s v=""/>
  </r>
  <r>
    <x v="0"/>
    <s v="SGSE-4532"/>
    <s v="[SGSE] SP 26.3.5"/>
    <s v="[Jornada Secretaria e Gestor de Unidades] Secretaria - Enturmação"/>
    <x v="0"/>
    <s v="[SGSE] PI 3/26"/>
    <m/>
    <s v="[INC0815114]Tenho um Erro/Problema com o PTC - Dynamics Athenas - Alocação e disponibilização de disciplinas"/>
    <m/>
    <m/>
    <m/>
    <s v="Itens concluídos"/>
    <m/>
    <m/>
    <x v="0"/>
    <d v="2026-09-03T15:32:00"/>
    <d v="2026-08-31T00:00:00"/>
    <d v="2026-09-04T00:00:00"/>
    <m/>
    <m/>
    <m/>
    <m/>
    <m/>
    <m/>
    <m/>
    <m/>
    <m/>
    <m/>
    <m/>
    <m/>
    <m/>
    <m/>
    <m/>
    <s v=""/>
    <s v="FALSO"/>
    <n v="0"/>
    <s v=""/>
    <s v=""/>
    <s v=""/>
    <s v=""/>
    <s v=""/>
    <s v=""/>
    <s v=""/>
    <s v=""/>
    <s v=""/>
    <s v=""/>
  </r>
  <r>
    <x v="0"/>
    <s v="SGSE-4531"/>
    <s v="[SGSE] SP 26.3.5"/>
    <s v="[Jornada Secretaria e Gestor de Unidades] Secretaria - Enturmação"/>
    <x v="0"/>
    <s v="[SGSE] PI 3/26"/>
    <m/>
    <s v="[INC0815113]Tenho um Erro/Problema com o PTC - Dynamics Athenas - Alocação e disponibilização de disciplinas"/>
    <m/>
    <m/>
    <m/>
    <s v="Itens concluídos"/>
    <m/>
    <m/>
    <x v="0"/>
    <d v="2026-09-03T15:30:00"/>
    <d v="2026-08-31T00:00:00"/>
    <d v="2026-09-04T00:00:00"/>
    <m/>
    <m/>
    <m/>
    <m/>
    <m/>
    <m/>
    <m/>
    <m/>
    <m/>
    <m/>
    <m/>
    <m/>
    <m/>
    <m/>
    <m/>
    <s v=""/>
    <s v="FALSO"/>
    <n v="0"/>
    <s v=""/>
    <s v=""/>
    <s v=""/>
    <s v=""/>
    <s v=""/>
    <s v=""/>
    <s v=""/>
    <s v=""/>
    <s v=""/>
    <s v=""/>
  </r>
  <r>
    <x v="0"/>
    <s v="SGSE-4530"/>
    <s v="[SGSE] SP 26.3.5"/>
    <s v="[Jornada Secretaria e Gestor de Unidades] Secretaria - Enturmação"/>
    <x v="0"/>
    <s v="[SGSE] PI 3/26"/>
    <m/>
    <s v="[INC0815100]Tenho um Erro/Problema com o PTC - Dynamics Athenas - Alocação e disponibilização de disciplinas"/>
    <m/>
    <m/>
    <m/>
    <s v="Itens concluídos"/>
    <m/>
    <m/>
    <x v="0"/>
    <d v="2026-09-03T15:12:00"/>
    <d v="2026-08-31T00:00:00"/>
    <d v="2026-09-04T00:00:00"/>
    <m/>
    <m/>
    <m/>
    <m/>
    <m/>
    <m/>
    <m/>
    <m/>
    <m/>
    <m/>
    <m/>
    <m/>
    <m/>
    <m/>
    <m/>
    <s v=""/>
    <s v="FALSO"/>
    <n v="0"/>
    <s v=""/>
    <s v=""/>
    <s v=""/>
    <s v=""/>
    <s v=""/>
    <s v=""/>
    <s v=""/>
    <s v=""/>
    <s v=""/>
    <s v=""/>
  </r>
  <r>
    <x v="0"/>
    <s v="SGSE-4529"/>
    <s v="[SGSE] SP 26.3.5"/>
    <s v="[Jornada Secretaria e Gestor de Unidades] Secretaria - Enturmação"/>
    <x v="0"/>
    <s v="[SGSE] PI 3/26"/>
    <m/>
    <s v="[INC0815092]Tenho um Erro/Problema com o PTC - Dynamics Athenas - Alocação e disponibilização de disciplinas"/>
    <m/>
    <m/>
    <m/>
    <s v="Itens concluídos"/>
    <m/>
    <m/>
    <x v="0"/>
    <d v="2026-09-03T15:08:00"/>
    <d v="2026-08-31T00:00:00"/>
    <d v="2026-09-04T00:00:00"/>
    <m/>
    <m/>
    <m/>
    <m/>
    <m/>
    <m/>
    <m/>
    <m/>
    <m/>
    <m/>
    <m/>
    <m/>
    <m/>
    <m/>
    <m/>
    <s v=""/>
    <s v="FALSO"/>
    <n v="0"/>
    <s v=""/>
    <s v=""/>
    <s v=""/>
    <s v=""/>
    <s v=""/>
    <s v=""/>
    <s v=""/>
    <s v=""/>
    <s v=""/>
    <s v=""/>
  </r>
  <r>
    <x v="0"/>
    <s v="SGSE-4528"/>
    <s v="[SGSE] SP 26.3.5"/>
    <s v="[Jornada Secretaria e Gestor de Unidades] Secretaria - Enturmação"/>
    <x v="0"/>
    <s v="[SGSE] PI 3/26"/>
    <m/>
    <s v="[INC0815086]Tenho um Erro/Problema com o PTC - Dynamics Athenas - Alocação e disponibilização de disciplinas"/>
    <m/>
    <m/>
    <m/>
    <s v="Itens concluídos"/>
    <m/>
    <m/>
    <x v="0"/>
    <d v="2026-09-03T15:00:00"/>
    <d v="2026-08-31T00:00:00"/>
    <d v="2026-09-04T00:00:00"/>
    <m/>
    <m/>
    <m/>
    <m/>
    <m/>
    <m/>
    <m/>
    <m/>
    <m/>
    <m/>
    <m/>
    <m/>
    <m/>
    <m/>
    <m/>
    <s v=""/>
    <s v="FALSO"/>
    <n v="0"/>
    <s v=""/>
    <s v=""/>
    <s v=""/>
    <s v=""/>
    <s v=""/>
    <s v=""/>
    <s v=""/>
    <s v=""/>
    <s v=""/>
    <s v=""/>
  </r>
  <r>
    <x v="0"/>
    <s v="SGSE-4527"/>
    <s v="[SGSE] SP 26.3.5"/>
    <s v="[Jornada Secretaria e Gestor de Unidades] Secretaria - Enturmação"/>
    <x v="0"/>
    <s v="[SGSE] PI 3/26"/>
    <m/>
    <s v="[INC0815075]Tenho um Erro/Problema com o PTC - Dynamics Athenas - Alocação e disponibilização de disciplinas"/>
    <m/>
    <m/>
    <m/>
    <s v="Itens concluídos"/>
    <m/>
    <m/>
    <x v="0"/>
    <d v="2026-09-03T14:54:00"/>
    <d v="2026-08-31T00:00:00"/>
    <d v="2026-09-04T00:00:00"/>
    <m/>
    <m/>
    <m/>
    <m/>
    <m/>
    <m/>
    <m/>
    <m/>
    <m/>
    <m/>
    <m/>
    <m/>
    <m/>
    <m/>
    <m/>
    <s v=""/>
    <s v="FALSO"/>
    <n v="0"/>
    <s v=""/>
    <s v=""/>
    <s v=""/>
    <s v=""/>
    <s v=""/>
    <s v=""/>
    <s v=""/>
    <s v=""/>
    <s v=""/>
    <s v=""/>
  </r>
  <r>
    <x v="0"/>
    <s v="SGSE-4526"/>
    <s v="[SGSE] SP 26.3.5"/>
    <s v="[Jornada Secretaria e Gestor de Unidades] Secretaria - Enturmação"/>
    <x v="0"/>
    <s v="[SGSE] PI 3/26"/>
    <m/>
    <s v="[INC0815056]Tenho um Erro/Problema com o PTC - Dynamics Athenas - Alocação e disponibilização de disciplinas"/>
    <m/>
    <m/>
    <m/>
    <s v="Itens concluídos"/>
    <m/>
    <m/>
    <x v="0"/>
    <d v="2026-09-03T14:42:00"/>
    <d v="2026-08-31T00:00:00"/>
    <d v="2026-09-04T00:00:00"/>
    <m/>
    <m/>
    <m/>
    <m/>
    <m/>
    <m/>
    <m/>
    <m/>
    <m/>
    <m/>
    <m/>
    <m/>
    <m/>
    <m/>
    <m/>
    <s v=""/>
    <s v="FALSO"/>
    <n v="0"/>
    <s v=""/>
    <s v=""/>
    <s v=""/>
    <s v=""/>
    <s v=""/>
    <s v=""/>
    <s v=""/>
    <s v=""/>
    <s v=""/>
    <s v=""/>
  </r>
  <r>
    <x v="0"/>
    <s v="SGSE-4525"/>
    <s v="[SGSE] SP 26.3.5"/>
    <s v="[Jornada Secretaria e Gestor de Unidades] Secretaria - Enturmação"/>
    <x v="0"/>
    <s v="[SGSE] PI 3/26"/>
    <m/>
    <s v="[INC0814843]Tenho um Erro/Problema com o PTC - Dynamics Athenas - Alocação e disponibilização de disciplinas"/>
    <m/>
    <m/>
    <m/>
    <s v="Itens concluídos"/>
    <m/>
    <m/>
    <x v="0"/>
    <d v="2026-09-03T11:10:00"/>
    <d v="2026-08-31T00:00:00"/>
    <d v="2026-09-04T00:00:00"/>
    <m/>
    <m/>
    <m/>
    <m/>
    <m/>
    <m/>
    <m/>
    <m/>
    <m/>
    <m/>
    <m/>
    <m/>
    <m/>
    <m/>
    <m/>
    <s v=""/>
    <s v="FALSO"/>
    <n v="0"/>
    <s v=""/>
    <s v=""/>
    <s v=""/>
    <s v=""/>
    <s v=""/>
    <s v=""/>
    <s v=""/>
    <s v=""/>
    <s v=""/>
    <s v=""/>
  </r>
  <r>
    <x v="0"/>
    <s v="SGSE-4524"/>
    <s v="[SGSE] SP 26.3.5"/>
    <s v="[Jornada Secretaria e Gestor de Unidades] Secretaria - Enturmação"/>
    <x v="0"/>
    <s v="[SGSE] PI 3/26"/>
    <m/>
    <s v="[INC0813878]Tenho um Erro/Problema com o Portal do Tutor - Backoffice de Operação Acadêmica (Dynamics) - Documentação de Estágio"/>
    <m/>
    <n v="10800"/>
    <m/>
    <s v="Itens concluídos"/>
    <m/>
    <m/>
    <x v="0"/>
    <d v="2026-09-03T09:51:00"/>
    <d v="2026-08-31T00:00:00"/>
    <d v="2026-09-09T00:00:00"/>
    <m/>
    <m/>
    <m/>
    <m/>
    <m/>
    <m/>
    <m/>
    <m/>
    <m/>
    <m/>
    <m/>
    <m/>
    <m/>
    <m/>
    <m/>
    <n v="3"/>
    <s v="FALSO"/>
    <n v="0"/>
    <s v=""/>
    <s v=""/>
    <s v=""/>
    <s v=""/>
    <s v=""/>
    <s v=""/>
    <s v=""/>
    <s v=""/>
    <s v=""/>
    <s v=""/>
  </r>
  <r>
    <x v="0"/>
    <s v="SGSE-4523"/>
    <s v="[SGSE] SP 26.3.5"/>
    <s v="[Jornada Secretaria e Gestor de Unidades] Secretaria - Enturmação"/>
    <x v="0"/>
    <s v="[SGSE] PI 3/26"/>
    <m/>
    <s v="[INC0814685]Tenho um Erro/Problema com o PTC - Dynamics Athenas - Alocação e disponibilização de disciplinas"/>
    <m/>
    <m/>
    <m/>
    <s v="Itens concluídos"/>
    <m/>
    <m/>
    <x v="0"/>
    <d v="2026-09-02T21:06:00"/>
    <d v="2026-08-31T00:00:00"/>
    <d v="2026-09-04T00:00:00"/>
    <m/>
    <m/>
    <m/>
    <m/>
    <m/>
    <m/>
    <m/>
    <m/>
    <m/>
    <m/>
    <m/>
    <m/>
    <m/>
    <m/>
    <m/>
    <s v=""/>
    <s v="FALSO"/>
    <n v="0"/>
    <s v=""/>
    <s v=""/>
    <s v=""/>
    <s v=""/>
    <s v=""/>
    <s v=""/>
    <s v=""/>
    <s v=""/>
    <s v=""/>
    <s v=""/>
  </r>
  <r>
    <x v="0"/>
    <s v="SGSE-4522"/>
    <s v="[SGSE] SP 26.3.5"/>
    <s v="[Jornada Secretaria e Gestor de Unidades] Secretaria - Enturmação"/>
    <x v="0"/>
    <s v="[SGSE] PI 3/26"/>
    <m/>
    <s v="[INC0814682]Tenho um Erro/Problema com o PTC - Dynamics Athenas - Alocação e disponibilização de disciplinas"/>
    <m/>
    <m/>
    <m/>
    <s v="Itens concluídos"/>
    <m/>
    <m/>
    <x v="0"/>
    <d v="2026-09-02T20:51:00"/>
    <d v="2026-08-31T00:00:00"/>
    <d v="2026-09-04T00:00:00"/>
    <m/>
    <m/>
    <m/>
    <m/>
    <m/>
    <m/>
    <m/>
    <m/>
    <m/>
    <m/>
    <m/>
    <m/>
    <m/>
    <m/>
    <m/>
    <s v=""/>
    <s v="FALSO"/>
    <n v="0"/>
    <s v=""/>
    <s v=""/>
    <s v=""/>
    <s v=""/>
    <s v=""/>
    <s v=""/>
    <s v=""/>
    <s v=""/>
    <s v=""/>
    <s v=""/>
  </r>
  <r>
    <x v="0"/>
    <s v="SGSE-4520"/>
    <s v="[SGSE] SP 26.3.5"/>
    <s v="[Jornada Secretaria e Gestor de Unidades] Secretaria - Enturmação"/>
    <x v="0"/>
    <s v="[SGSE] PI 3/26"/>
    <m/>
    <s v="[INC0814624]Tenho um Erro/Problema com o PTC - Dynamics Athenas - Alocação e disponibilização de disciplinas"/>
    <m/>
    <m/>
    <m/>
    <s v="Itens concluídos"/>
    <m/>
    <m/>
    <x v="0"/>
    <d v="2026-09-02T18:42:00"/>
    <d v="2026-08-31T00:00:00"/>
    <d v="2026-09-04T00:00:00"/>
    <m/>
    <m/>
    <m/>
    <m/>
    <m/>
    <m/>
    <m/>
    <m/>
    <m/>
    <m/>
    <m/>
    <m/>
    <m/>
    <m/>
    <m/>
    <s v=""/>
    <s v="FALSO"/>
    <n v="0"/>
    <s v=""/>
    <s v=""/>
    <s v=""/>
    <s v=""/>
    <s v=""/>
    <s v=""/>
    <s v=""/>
    <s v=""/>
    <s v=""/>
    <s v=""/>
  </r>
  <r>
    <x v="0"/>
    <s v="SGSE-4519"/>
    <s v="[SGSE] SP 26.3.5"/>
    <s v="[Jornada Secretaria e Gestor de Unidades] Secretaria - Enturmação"/>
    <x v="0"/>
    <s v="[SGSE] PI 3/26"/>
    <m/>
    <s v="[INC0814618]Tenho um Erro/Problema com o PTC - Dynamics Athenas - Alocação e disponibilização de disciplinas"/>
    <m/>
    <m/>
    <m/>
    <s v="Itens concluídos"/>
    <m/>
    <m/>
    <x v="0"/>
    <d v="2026-09-02T18:37:00"/>
    <d v="2026-08-31T00:00:00"/>
    <d v="2026-09-04T00:00:00"/>
    <m/>
    <m/>
    <m/>
    <m/>
    <m/>
    <m/>
    <m/>
    <m/>
    <m/>
    <m/>
    <m/>
    <m/>
    <m/>
    <m/>
    <m/>
    <s v=""/>
    <s v="FALSO"/>
    <n v="0"/>
    <s v=""/>
    <s v=""/>
    <s v=""/>
    <s v=""/>
    <s v=""/>
    <s v=""/>
    <s v=""/>
    <s v=""/>
    <s v=""/>
    <s v=""/>
  </r>
  <r>
    <x v="0"/>
    <s v="SGSE-4518"/>
    <s v="[SGSE] SP 26.3.5"/>
    <s v="[Jornada Secretaria e Gestor de Unidades] Secretaria - Enturmação"/>
    <x v="0"/>
    <s v="[SGSE] PI 3/26"/>
    <m/>
    <s v="[INC0814587]Tenho um Erro/Problema com o PTC - Dynamics Athenas - Alocação e disponibilização de disciplinas"/>
    <m/>
    <m/>
    <m/>
    <s v="Itens concluídos"/>
    <m/>
    <m/>
    <x v="0"/>
    <d v="2026-09-02T17:58:00"/>
    <d v="2026-08-31T00:00:00"/>
    <d v="2026-09-04T00:00:00"/>
    <m/>
    <m/>
    <m/>
    <m/>
    <m/>
    <m/>
    <m/>
    <m/>
    <m/>
    <m/>
    <m/>
    <m/>
    <m/>
    <m/>
    <m/>
    <s v=""/>
    <s v="FALSO"/>
    <n v="0"/>
    <s v=""/>
    <s v=""/>
    <s v=""/>
    <s v=""/>
    <s v=""/>
    <s v=""/>
    <s v=""/>
    <s v=""/>
    <s v=""/>
    <s v=""/>
  </r>
  <r>
    <x v="0"/>
    <s v="SGSE-4517"/>
    <s v="[SGSE] SP 26.3.5"/>
    <s v="[Jornada Secretaria e Gestor de Unidades] Secretaria - Enturmação"/>
    <x v="0"/>
    <s v="[SGSE] PI 3/26"/>
    <m/>
    <s v="[INC0814572]Tenho um Erro/Problema com o PTC - Dynamics Athenas - Alocação e disponibilização de disciplinas"/>
    <m/>
    <m/>
    <m/>
    <s v="Itens concluídos"/>
    <m/>
    <m/>
    <x v="0"/>
    <d v="2026-09-02T17:38:00"/>
    <d v="2026-08-31T00:00:00"/>
    <d v="2026-09-04T00:00:00"/>
    <m/>
    <m/>
    <m/>
    <m/>
    <m/>
    <m/>
    <m/>
    <m/>
    <m/>
    <m/>
    <m/>
    <m/>
    <m/>
    <m/>
    <m/>
    <s v=""/>
    <s v="FALSO"/>
    <n v="0"/>
    <s v=""/>
    <s v=""/>
    <s v=""/>
    <s v=""/>
    <s v=""/>
    <s v=""/>
    <s v=""/>
    <s v=""/>
    <s v=""/>
    <s v=""/>
  </r>
  <r>
    <x v="0"/>
    <s v="SGSE-4516"/>
    <s v="[SGSE] SP 26.3.5"/>
    <s v="[Jornada Secretaria e Gestor de Unidades] Secretaria - Enturmação"/>
    <x v="0"/>
    <s v="[SGSE] PI 3/26"/>
    <m/>
    <s v="[INC0814552]Tenho um Erro/Problema com o PTC - Dynamics Athenas - Alocação e disponibilização de disciplinas"/>
    <m/>
    <m/>
    <m/>
    <s v="Itens concluídos"/>
    <m/>
    <m/>
    <x v="0"/>
    <d v="2026-09-02T17:05:00"/>
    <d v="2026-08-31T00:00:00"/>
    <d v="2026-09-04T00:00:00"/>
    <m/>
    <m/>
    <m/>
    <m/>
    <m/>
    <m/>
    <m/>
    <m/>
    <m/>
    <m/>
    <m/>
    <m/>
    <m/>
    <m/>
    <m/>
    <s v=""/>
    <s v="FALSO"/>
    <n v="0"/>
    <s v=""/>
    <s v=""/>
    <s v=""/>
    <s v=""/>
    <s v=""/>
    <s v=""/>
    <s v=""/>
    <s v=""/>
    <s v=""/>
    <s v=""/>
  </r>
  <r>
    <x v="0"/>
    <s v="SGSE-4513"/>
    <s v="[SGSE] SP 26.3.5"/>
    <s v="[Jornada Secretaria e Gestor de Unidades] Secretaria - Enturmação"/>
    <x v="0"/>
    <s v="[SGSE] PI 3/26"/>
    <m/>
    <s v="[INC0810829]Tenho um Erro/Problema com o PTC - Ambiente do Aluno / AVA Sofia - Presença de Aula"/>
    <m/>
    <m/>
    <m/>
    <s v="Itens concluídos"/>
    <m/>
    <m/>
    <x v="0"/>
    <d v="2026-09-01T16:27:00"/>
    <d v="2026-08-31T00:00:00"/>
    <d v="2026-09-04T00:00:00"/>
    <m/>
    <m/>
    <m/>
    <m/>
    <m/>
    <m/>
    <m/>
    <m/>
    <m/>
    <m/>
    <m/>
    <m/>
    <m/>
    <m/>
    <m/>
    <s v=""/>
    <s v="FALSO"/>
    <n v="0"/>
    <s v=""/>
    <s v=""/>
    <s v=""/>
    <s v=""/>
    <s v=""/>
    <s v=""/>
    <s v=""/>
    <s v=""/>
    <s v=""/>
    <s v=""/>
  </r>
  <r>
    <x v="0"/>
    <s v="SGSE-4512"/>
    <s v="[SGSE] SP 26.3.5"/>
    <s v="[Jornada Secretaria e Gestor de Unidades] Secretaria - Enturmação"/>
    <x v="0"/>
    <s v="[SGSE] PI 3/26"/>
    <m/>
    <s v="[INC0813895]Tenho um Erro/Problema com o PTC - Dynamics Athenas - Alocação e disponibilização de disciplinas"/>
    <m/>
    <m/>
    <m/>
    <s v="Itens concluídos"/>
    <m/>
    <m/>
    <x v="0"/>
    <d v="2026-09-01T15:44:00"/>
    <d v="2026-08-31T00:00:00"/>
    <d v="2026-09-04T00:00:00"/>
    <m/>
    <m/>
    <m/>
    <m/>
    <m/>
    <m/>
    <m/>
    <m/>
    <m/>
    <m/>
    <m/>
    <m/>
    <m/>
    <m/>
    <m/>
    <s v=""/>
    <s v="FALSO"/>
    <n v="0"/>
    <s v=""/>
    <s v=""/>
    <s v=""/>
    <s v=""/>
    <s v=""/>
    <s v=""/>
    <s v=""/>
    <s v=""/>
    <s v=""/>
    <s v=""/>
  </r>
  <r>
    <x v="0"/>
    <s v="SGSE-4511"/>
    <s v="[SGSE] SP 26.3.5"/>
    <s v="[Jornada Secretaria e Gestor de Unidades] Secretaria - Enturmação"/>
    <x v="0"/>
    <s v="[SGSE] PI 3/26"/>
    <m/>
    <s v="[INC0813889]Tenho um Erro/Problema com o PTC - Dynamics Athenas - Alocação e disponibilização de disciplinas"/>
    <m/>
    <m/>
    <m/>
    <s v="Itens concluídos"/>
    <m/>
    <m/>
    <x v="0"/>
    <d v="2026-09-01T15:35:00"/>
    <d v="2026-08-31T00:00:00"/>
    <d v="2026-09-01T00:00:00"/>
    <m/>
    <m/>
    <m/>
    <m/>
    <m/>
    <m/>
    <m/>
    <m/>
    <m/>
    <m/>
    <m/>
    <m/>
    <m/>
    <m/>
    <m/>
    <s v=""/>
    <s v="FALSO"/>
    <n v="0"/>
    <s v=""/>
    <s v=""/>
    <s v=""/>
    <s v=""/>
    <s v=""/>
    <s v=""/>
    <s v=""/>
    <s v=""/>
    <s v=""/>
    <s v=""/>
  </r>
  <r>
    <x v="0"/>
    <s v="SGSE-4510"/>
    <s v="[SGSE] SP 26.3.5"/>
    <s v="[Jornada Secretaria e Gestor de Unidades] Secretaria - Enturmação"/>
    <x v="0"/>
    <s v="[SGSE] PI 3/26"/>
    <m/>
    <s v="[INC0813779]Tenho um Erro/Problema com o Portal do Tutor - Backoffice de Operação Acadêmica (Dynamics) - Documentação de Estágio"/>
    <m/>
    <m/>
    <m/>
    <s v="Itens concluídos"/>
    <m/>
    <m/>
    <x v="0"/>
    <d v="2026-09-01T13:27:00"/>
    <d v="2026-08-31T00:00:00"/>
    <d v="2026-09-01T00:00:00"/>
    <m/>
    <m/>
    <m/>
    <m/>
    <m/>
    <m/>
    <m/>
    <m/>
    <m/>
    <m/>
    <m/>
    <m/>
    <m/>
    <m/>
    <m/>
    <s v=""/>
    <s v="FALSO"/>
    <n v="0"/>
    <s v=""/>
    <s v=""/>
    <s v=""/>
    <s v=""/>
    <s v=""/>
    <s v=""/>
    <s v=""/>
    <s v=""/>
    <s v=""/>
    <s v=""/>
  </r>
  <r>
    <x v="0"/>
    <s v="SGSE-4509"/>
    <s v="[SGSE] SP 26.3.5"/>
    <s v="[Jornada Secretaria e Gestor de Unidades] Secretaria - Enturmação"/>
    <x v="0"/>
    <s v="[SGSE] PI 3/26"/>
    <m/>
    <s v="[INC0813763]Tenho um Erro/Problema com o PTC - Dynamics Athenas - Alocação e disponibilização de disciplinas"/>
    <m/>
    <m/>
    <m/>
    <s v="Itens concluídos"/>
    <m/>
    <m/>
    <x v="0"/>
    <d v="2026-09-01T11:07:00"/>
    <d v="2026-08-31T00:00:00"/>
    <d v="2026-09-01T00:00:00"/>
    <m/>
    <m/>
    <m/>
    <m/>
    <m/>
    <m/>
    <m/>
    <m/>
    <m/>
    <m/>
    <m/>
    <m/>
    <m/>
    <m/>
    <m/>
    <s v=""/>
    <s v="FALSO"/>
    <n v="0"/>
    <s v=""/>
    <s v=""/>
    <s v=""/>
    <s v=""/>
    <s v=""/>
    <s v=""/>
    <s v=""/>
    <s v=""/>
    <s v=""/>
    <s v=""/>
  </r>
  <r>
    <x v="0"/>
    <s v="SGSE-4508"/>
    <s v="[SGSE] SP 26.3.5"/>
    <s v="[Jornada Secretaria e Gestor de Unidades] Secretaria - Enturmação"/>
    <x v="0"/>
    <s v="[SGSE] PI 3/26"/>
    <m/>
    <s v="[INC0812200]Tenho um Erro/Problema com o Portal do Tutor - Backoffice de Operação Acadêmica (Dynamics) - Documentação de Estágio"/>
    <m/>
    <m/>
    <m/>
    <s v="Itens concluídos"/>
    <m/>
    <m/>
    <x v="0"/>
    <d v="2026-09-01T10:28:00"/>
    <d v="2026-08-31T00:00:00"/>
    <d v="2026-09-02T00:00:00"/>
    <m/>
    <m/>
    <m/>
    <m/>
    <m/>
    <m/>
    <m/>
    <m/>
    <m/>
    <m/>
    <m/>
    <m/>
    <m/>
    <m/>
    <m/>
    <s v=""/>
    <s v="FALSO"/>
    <n v="0"/>
    <s v=""/>
    <s v=""/>
    <s v=""/>
    <s v=""/>
    <s v=""/>
    <s v=""/>
    <s v=""/>
    <s v=""/>
    <s v=""/>
    <s v=""/>
  </r>
  <r>
    <x v="0"/>
    <s v="SGSE-4506"/>
    <s v="[SGSE] SP 26.3.5"/>
    <s v="[Jornada Secretaria e Gestor de Unidades] Secretaria - Enturmação"/>
    <x v="0"/>
    <s v="[SGSE] PI 3/26"/>
    <m/>
    <s v="[INC0813566]Tenho um Erro/Problema com o PTC - Dynamics Athenas - Alocação e disponibilização de disciplinas"/>
    <m/>
    <m/>
    <m/>
    <s v="Itens concluídos"/>
    <m/>
    <m/>
    <x v="0"/>
    <d v="2026-08-31T19:10:00"/>
    <d v="2026-08-31T00:00:00"/>
    <d v="2026-09-04T00:00:00"/>
    <m/>
    <m/>
    <m/>
    <m/>
    <m/>
    <m/>
    <m/>
    <m/>
    <m/>
    <m/>
    <m/>
    <m/>
    <m/>
    <m/>
    <m/>
    <s v=""/>
    <s v="FALSO"/>
    <n v="0"/>
    <s v=""/>
    <s v=""/>
    <s v=""/>
    <s v=""/>
    <s v=""/>
    <s v=""/>
    <s v=""/>
    <s v=""/>
    <s v=""/>
    <s v=""/>
  </r>
  <r>
    <x v="0"/>
    <s v="SGSE-4503"/>
    <s v="[SGSE] SP 26.3.5"/>
    <s v="[Jornada Secretaria e Gestor de Unidades] Secretaria - Enturmação"/>
    <x v="0"/>
    <s v="[SGSE] PI 3/26"/>
    <m/>
    <s v="[INC0813466]Tenho um Erro/Problema com o PTC - Dynamics Athenas - Alocação e disponibilização de disciplinas"/>
    <m/>
    <n v="3600"/>
    <m/>
    <s v="Itens concluídos"/>
    <m/>
    <m/>
    <x v="1"/>
    <d v="2026-08-31T16:07:00"/>
    <d v="2026-08-31T00:00:00"/>
    <d v="2026-09-01T00:00:00"/>
    <d v="2026-09-01T00:00:00"/>
    <m/>
    <m/>
    <m/>
    <m/>
    <m/>
    <m/>
    <m/>
    <m/>
    <m/>
    <m/>
    <m/>
    <m/>
    <m/>
    <m/>
    <n v="1"/>
    <s v="FALSO"/>
    <n v="0"/>
    <s v=""/>
    <s v=""/>
    <s v=""/>
    <s v=""/>
    <s v=""/>
    <s v=""/>
    <s v=""/>
    <s v=""/>
    <s v=""/>
    <s v=""/>
  </r>
  <r>
    <x v="4"/>
    <s v="SGSE-4502"/>
    <s v="[SGSE] SP 26.3.6"/>
    <s v="[Jornada Secretaria e Gestor de Unidades] Secretaria - Enturmação"/>
    <x v="3"/>
    <s v="[SGSE] PI 3/26"/>
    <n v="3"/>
    <s v="Permitir alterar Controle de Veterano através da seleção da Turma"/>
    <n v="3"/>
    <n v="75600"/>
    <m/>
    <s v="Itens concluídos"/>
    <m/>
    <s v="Não"/>
    <x v="1"/>
    <d v="2026-08-31T15:51:00"/>
    <d v="2026-09-14T00:00:00"/>
    <d v="2026-09-15T00:00:00"/>
    <d v="2026-09-21T00:00:00"/>
    <d v="2026-09-21T00:00:00"/>
    <d v="2026-09-22T00:00:00"/>
    <d v="2026-09-22T00:00:00"/>
    <m/>
    <m/>
    <n v="4"/>
    <m/>
    <m/>
    <n v="16"/>
    <m/>
    <m/>
    <m/>
    <m/>
    <m/>
    <n v="21"/>
    <s v="FALSO"/>
    <n v="0"/>
    <n v="10"/>
    <s v=""/>
    <n v="4"/>
    <b v="1"/>
    <n v="1"/>
    <s v=""/>
    <s v=""/>
    <s v=""/>
    <s v=""/>
    <b v="1"/>
  </r>
  <r>
    <x v="7"/>
    <s v="SGSE-4471"/>
    <s v="[SGSE] SP 26.3.5"/>
    <s v="[Jornada Secretaria e Gestor de Unidades] Secretaria - Enturmação"/>
    <x v="1"/>
    <s v="[SGSE] PI 3/26"/>
    <n v="1"/>
    <s v="Spike | Avaliar mecanismo de controle de concorrência para processamento de Pré-Alocação e Alocação"/>
    <n v="1"/>
    <n v="25200"/>
    <m/>
    <s v="Itens concluídos"/>
    <s v="ARTSG-183"/>
    <s v="Não"/>
    <x v="1"/>
    <d v="2026-08-31T11:12:00"/>
    <d v="2026-08-31T00:00:00"/>
    <d v="2026-09-02T00:00:00"/>
    <d v="2026-09-04T00:00:00"/>
    <d v="2026-09-04T00:00:00"/>
    <d v="2026-09-04T00:00:00"/>
    <d v="2026-09-04T00:00:00"/>
    <d v="2026-09-09T00:00:00"/>
    <m/>
    <n v="2"/>
    <m/>
    <m/>
    <m/>
    <n v="7"/>
    <m/>
    <m/>
    <m/>
    <m/>
    <n v="7"/>
    <s v="FALSO"/>
    <n v="0"/>
    <n v="1"/>
    <s v=""/>
    <n v="2"/>
    <b v="1"/>
    <n v="1"/>
    <s v=""/>
    <n v="3"/>
    <s v=""/>
    <n v="4"/>
    <b v="0"/>
  </r>
  <r>
    <x v="2"/>
    <s v="SGSE-4470"/>
    <s v="[SGSE] SP 26.3.5"/>
    <s v="[Jornada Secretaria e Gestor de Unidades] Secretaria - Enturmação"/>
    <x v="0"/>
    <s v="[SGSE] PI 3/26"/>
    <n v="5"/>
    <s v="[DT - Orquestrador]  Teste completo da solução do Orquestrador - Matricula"/>
    <n v="5"/>
    <n v="82800"/>
    <m/>
    <s v="Itens concluídos"/>
    <s v="ARTSG-182"/>
    <s v="Não"/>
    <x v="1"/>
    <d v="2026-08-31T11:06:00"/>
    <d v="2026-08-31T00:00:00"/>
    <d v="2026-09-01T00:00:00"/>
    <d v="2026-09-11T00:00:00"/>
    <d v="2026-09-11T00:00:00"/>
    <d v="2026-09-11T00:00:00"/>
    <d v="2026-09-11T00:00:00"/>
    <m/>
    <m/>
    <n v="8"/>
    <n v="1"/>
    <m/>
    <n v="9"/>
    <m/>
    <m/>
    <m/>
    <m/>
    <s v="5 dias úteis úteis"/>
    <n v="23"/>
    <s v="VERDADEIRO"/>
    <s v="5 "/>
    <n v="1"/>
    <s v=""/>
    <n v="3"/>
    <b v="0"/>
    <n v="1"/>
    <b v="1"/>
    <s v=""/>
    <s v=""/>
    <n v="9"/>
    <b v="1"/>
  </r>
  <r>
    <x v="0"/>
    <s v="SGSE-4468"/>
    <s v="[SGSE] SP 26.3.5"/>
    <s v="[Jornada Secretaria e Gestor de Unidades] Secretaria - Enturmação"/>
    <x v="0"/>
    <s v="[SGSE] PI 3/26"/>
    <m/>
    <s v="[INC0813266]Tenho um Erro/Problema com o PTC - Dynamics Athenas - Alocação e disponibilização de disciplinas"/>
    <m/>
    <m/>
    <m/>
    <s v="Itens concluídos"/>
    <m/>
    <m/>
    <x v="0"/>
    <d v="2026-08-31T10:08:00"/>
    <d v="2026-08-31T00:00:00"/>
    <d v="2026-09-04T00:00:00"/>
    <m/>
    <m/>
    <m/>
    <m/>
    <m/>
    <m/>
    <m/>
    <m/>
    <m/>
    <m/>
    <m/>
    <m/>
    <m/>
    <m/>
    <m/>
    <s v=""/>
    <s v="FALSO"/>
    <n v="0"/>
    <s v=""/>
    <s v=""/>
    <s v=""/>
    <s v=""/>
    <s v=""/>
    <s v=""/>
    <s v=""/>
    <s v=""/>
    <s v=""/>
    <s v=""/>
  </r>
  <r>
    <x v="0"/>
    <s v="SGSE-4467"/>
    <s v="[SGSE] SP 26.3.5"/>
    <s v="[Jornada Secretaria e Gestor de Unidades] Secretaria - Enturmação"/>
    <x v="0"/>
    <s v="[SGSE] PI 3/26"/>
    <m/>
    <s v="[INC0812941]Tenho um Erro/Problema com o PTC - Dynamics Athenas - Alocação e disponibilização de disciplinas"/>
    <m/>
    <m/>
    <m/>
    <s v="Itens concluídos"/>
    <m/>
    <m/>
    <x v="0"/>
    <d v="2026-08-28T18:08:00"/>
    <d v="2026-08-31T00:00:00"/>
    <d v="2026-09-04T00:00:00"/>
    <m/>
    <m/>
    <m/>
    <m/>
    <m/>
    <m/>
    <m/>
    <m/>
    <m/>
    <m/>
    <m/>
    <m/>
    <m/>
    <m/>
    <m/>
    <s v=""/>
    <s v="FALSO"/>
    <n v="0"/>
    <s v=""/>
    <s v=""/>
    <s v=""/>
    <s v=""/>
    <s v=""/>
    <s v=""/>
    <s v=""/>
    <s v=""/>
    <s v=""/>
    <s v=""/>
  </r>
  <r>
    <x v="0"/>
    <s v="SGSE-4466"/>
    <s v="[SGSE] SP 26.3.5"/>
    <s v="[Jornada Secretaria e Gestor de Unidades] Secretaria - Enturmação"/>
    <x v="0"/>
    <s v="[SGSE] PI 3/26"/>
    <m/>
    <s v="[INC0792175]Tenho um Erro/Problema com o PTC - Ambiente do Aluno / AVA Sofia - Visão de disciplinas"/>
    <m/>
    <n v="10800"/>
    <m/>
    <s v="Itens concluídos"/>
    <m/>
    <m/>
    <x v="1"/>
    <d v="2026-08-28T15:56:00"/>
    <d v="2026-08-31T00:00:00"/>
    <d v="2026-09-04T00:00:00"/>
    <d v="2026-09-04T00:00:00"/>
    <m/>
    <m/>
    <m/>
    <m/>
    <m/>
    <m/>
    <m/>
    <m/>
    <m/>
    <m/>
    <m/>
    <m/>
    <m/>
    <m/>
    <n v="3"/>
    <s v="FALSO"/>
    <n v="0"/>
    <s v=""/>
    <s v=""/>
    <s v=""/>
    <s v=""/>
    <s v=""/>
    <s v=""/>
    <s v=""/>
    <s v=""/>
    <s v=""/>
    <s v=""/>
  </r>
  <r>
    <x v="0"/>
    <s v="SGSE-4465"/>
    <s v="[SGSE] SP 26.3.5;[SGSE] SP 26.3.4"/>
    <s v="[Jornada Secretaria e Gestor de Unidades] Secretaria - Enturmação"/>
    <x v="0"/>
    <s v="[SGSE] PI 3/26"/>
    <m/>
    <s v="[INC0812888]Tenho um Erro/Problema com o PTC - Dynamics Athenas - Alocação e disponibilização de disciplinas"/>
    <m/>
    <m/>
    <m/>
    <s v="Itens concluídos"/>
    <m/>
    <m/>
    <x v="0"/>
    <d v="2026-08-28T15:20:00"/>
    <d v="2026-08-17T00:00:00"/>
    <d v="2026-09-02T00:00:00"/>
    <m/>
    <m/>
    <m/>
    <m/>
    <m/>
    <m/>
    <m/>
    <m/>
    <m/>
    <m/>
    <m/>
    <m/>
    <m/>
    <m/>
    <m/>
    <s v=""/>
    <s v="FALSO"/>
    <n v="0"/>
    <s v=""/>
    <s v=""/>
    <s v=""/>
    <s v=""/>
    <s v=""/>
    <s v=""/>
    <s v=""/>
    <s v=""/>
    <s v=""/>
    <s v=""/>
  </r>
  <r>
    <x v="0"/>
    <s v="SGSE-4464"/>
    <s v="[SGSE] SP 26.3.5;[SGSE] SP 26.3.4"/>
    <s v="[Jornada Secretaria e Gestor de Unidades] Secretaria - Enturmação"/>
    <x v="0"/>
    <s v="[SGSE] PI 3/26"/>
    <m/>
    <s v="[INC0812886]Tenho um Erro/Problema com o PTC - Dynamics Athenas - Alocação e disponibilização de disciplinas"/>
    <m/>
    <m/>
    <m/>
    <s v="Itens concluídos"/>
    <m/>
    <m/>
    <x v="0"/>
    <d v="2026-08-28T15:16:00"/>
    <d v="2026-08-17T00:00:00"/>
    <d v="2026-09-02T00:00:00"/>
    <m/>
    <m/>
    <m/>
    <m/>
    <m/>
    <m/>
    <m/>
    <m/>
    <m/>
    <m/>
    <m/>
    <m/>
    <m/>
    <m/>
    <m/>
    <s v=""/>
    <s v="FALSO"/>
    <n v="0"/>
    <s v=""/>
    <s v=""/>
    <s v=""/>
    <s v=""/>
    <s v=""/>
    <s v=""/>
    <s v=""/>
    <s v=""/>
    <s v=""/>
    <s v=""/>
  </r>
  <r>
    <x v="0"/>
    <s v="SGSE-4461"/>
    <s v="[SGSE] SP 26.3.5;[SGSE] SP 26.3.4"/>
    <s v="[Jornada Secretaria e Gestor de Unidades] Secretaria - Enturmação"/>
    <x v="0"/>
    <s v="[SGSE] PI 3/26"/>
    <m/>
    <s v="[INC0812687]Tenho um Erro/Problema com o PTC - Dynamics Athenas - Alocação e disponibilização de disciplinas"/>
    <m/>
    <m/>
    <m/>
    <s v="Itens concluídos"/>
    <m/>
    <m/>
    <x v="1"/>
    <d v="2026-08-28T08:05:00"/>
    <d v="2026-08-17T00:00:00"/>
    <d v="2026-09-01T00:00:00"/>
    <d v="2026-09-01T00:00:00"/>
    <m/>
    <m/>
    <m/>
    <m/>
    <m/>
    <m/>
    <m/>
    <m/>
    <m/>
    <m/>
    <m/>
    <m/>
    <m/>
    <m/>
    <s v=""/>
    <s v="FALSO"/>
    <n v="0"/>
    <s v=""/>
    <s v=""/>
    <s v=""/>
    <s v=""/>
    <s v=""/>
    <s v=""/>
    <s v=""/>
    <s v=""/>
    <s v=""/>
    <s v=""/>
  </r>
  <r>
    <x v="0"/>
    <s v="SGSE-4460"/>
    <s v="[SGSE] SP 26.3.5;[SGSE] SP 26.3.4"/>
    <s v="[Jornada Secretaria e Gestor de Unidades] Secretaria - Enturmação"/>
    <x v="0"/>
    <s v="[SGSE] PI 3/26"/>
    <m/>
    <s v="[INC0812685]Tenho um Erro/Problema com o PTC - Dynamics Athenas - Alocação e disponibilização de disciplinas"/>
    <m/>
    <m/>
    <m/>
    <s v="Itens concluídos"/>
    <m/>
    <m/>
    <x v="0"/>
    <d v="2026-08-28T07:25:00"/>
    <d v="2026-08-17T00:00:00"/>
    <d v="2026-09-01T00:00:00"/>
    <m/>
    <m/>
    <m/>
    <m/>
    <m/>
    <m/>
    <m/>
    <m/>
    <m/>
    <m/>
    <m/>
    <m/>
    <m/>
    <m/>
    <m/>
    <s v=""/>
    <s v="FALSO"/>
    <n v="0"/>
    <s v=""/>
    <s v=""/>
    <s v=""/>
    <s v=""/>
    <s v=""/>
    <s v=""/>
    <s v=""/>
    <s v=""/>
    <s v=""/>
    <s v=""/>
  </r>
  <r>
    <x v="0"/>
    <s v="SGSE-4459"/>
    <s v="[SGSE] SP 26.3.5;[SGSE] SP 26.3.4"/>
    <s v="[Jornada Secretaria e Gestor de Unidades] Secretaria - Enturmação"/>
    <x v="0"/>
    <s v="[SGSE] PI 3/26"/>
    <m/>
    <s v="[INC0789601]Tenho um Erro/Problema com o PTC - Ambiente do Aluno / AVA Sofia - Visão de disciplinas"/>
    <m/>
    <m/>
    <m/>
    <s v="Itens concluídos"/>
    <m/>
    <m/>
    <x v="0"/>
    <d v="2026-08-27T17:43:00"/>
    <d v="2026-08-17T00:00:00"/>
    <d v="2026-09-02T00:00:00"/>
    <m/>
    <m/>
    <m/>
    <m/>
    <m/>
    <m/>
    <m/>
    <m/>
    <m/>
    <m/>
    <m/>
    <m/>
    <m/>
    <m/>
    <m/>
    <s v=""/>
    <s v="FALSO"/>
    <n v="0"/>
    <s v=""/>
    <s v=""/>
    <s v=""/>
    <s v=""/>
    <s v=""/>
    <s v=""/>
    <s v=""/>
    <s v=""/>
    <s v=""/>
    <s v=""/>
  </r>
  <r>
    <x v="0"/>
    <s v="SGSE-4457"/>
    <s v="[SGSE] SP 26.3.5;[SGSE] SP 26.3.4"/>
    <s v="[Jornada Secretaria e Gestor de Unidades] Secretaria - Enturmação"/>
    <x v="0"/>
    <s v="[SGSE] PI 3/26"/>
    <m/>
    <s v="[INC0810315]Tenho um Erro/Problema com o PTC - Dynamics Athenas - Notas e Frequências Parciais"/>
    <m/>
    <m/>
    <m/>
    <s v="Itens concluídos"/>
    <m/>
    <m/>
    <x v="0"/>
    <d v="2026-08-27T15:19:00"/>
    <d v="2026-08-17T00:00:00"/>
    <d v="2026-09-02T00:00:00"/>
    <m/>
    <m/>
    <m/>
    <m/>
    <m/>
    <m/>
    <m/>
    <m/>
    <m/>
    <m/>
    <m/>
    <m/>
    <m/>
    <m/>
    <m/>
    <s v=""/>
    <s v="FALSO"/>
    <n v="0"/>
    <s v=""/>
    <s v=""/>
    <s v=""/>
    <s v=""/>
    <s v=""/>
    <s v=""/>
    <s v=""/>
    <s v=""/>
    <s v=""/>
    <s v=""/>
  </r>
  <r>
    <x v="0"/>
    <s v="SGSE-4456"/>
    <s v="[SGSE] SP 26.3.5;[SGSE] SP 26.3.4"/>
    <s v="[Jornada Secretaria e Gestor de Unidades] Secretaria - Enturmação"/>
    <x v="0"/>
    <s v="[SGSE] PI 3/26"/>
    <m/>
    <s v="[INC0811898]Tenho um Erro/Problema com o PTC - Ambiente do Aluno / AVA Sofia - Visão de disciplinas"/>
    <m/>
    <m/>
    <m/>
    <s v="Itens concluídos"/>
    <m/>
    <m/>
    <x v="1"/>
    <d v="2026-08-27T14:40:00"/>
    <d v="2026-08-17T00:00:00"/>
    <d v="2026-09-02T00:00:00"/>
    <d v="2026-09-02T00:00:00"/>
    <m/>
    <m/>
    <m/>
    <m/>
    <m/>
    <m/>
    <m/>
    <m/>
    <m/>
    <m/>
    <m/>
    <m/>
    <m/>
    <m/>
    <s v=""/>
    <s v="FALSO"/>
    <n v="0"/>
    <s v=""/>
    <s v=""/>
    <s v=""/>
    <s v=""/>
    <s v=""/>
    <s v=""/>
    <s v=""/>
    <s v=""/>
    <s v=""/>
    <s v=""/>
  </r>
  <r>
    <x v="0"/>
    <s v="SGSE-4455"/>
    <s v="[SGSE] SP 26.3.5;[SGSE] SP 26.3.4"/>
    <s v="[Jornada Secretaria e Gestor de Unidades] Secretaria - Enturmação"/>
    <x v="0"/>
    <s v="[SGSE] PI 3/26"/>
    <m/>
    <s v="[INC0812484]Tenho um Erro/Problema com o PTC - Dynamics Athenas - Alocação e disponibilização de disciplinas"/>
    <m/>
    <n v="3600"/>
    <m/>
    <s v="Itens concluídos"/>
    <m/>
    <m/>
    <x v="1"/>
    <d v="2026-08-27T14:05:00"/>
    <d v="2026-08-17T00:00:00"/>
    <d v="2026-08-28T00:00:00"/>
    <d v="2026-09-04T00:00:00"/>
    <m/>
    <m/>
    <m/>
    <m/>
    <m/>
    <m/>
    <m/>
    <m/>
    <m/>
    <m/>
    <m/>
    <m/>
    <m/>
    <m/>
    <n v="1"/>
    <s v="FALSO"/>
    <n v="0"/>
    <s v=""/>
    <s v=""/>
    <s v=""/>
    <s v=""/>
    <s v=""/>
    <s v=""/>
    <s v=""/>
    <s v=""/>
    <s v=""/>
    <s v=""/>
  </r>
  <r>
    <x v="0"/>
    <s v="SGSE-4451"/>
    <s v="[SGSE] SP 26.3.4"/>
    <s v="[Jornada Secretaria e Gestor de Unidades] Secretaria - Enturmação"/>
    <x v="0"/>
    <s v="[SGSE] PI 3/26"/>
    <m/>
    <s v="[INC0811484]Tenho um Erro/Problema com o PTC - Ambiente do Aluno / AVA Sofia - Aulas"/>
    <m/>
    <n v="10800"/>
    <m/>
    <s v="Itens concluídos"/>
    <m/>
    <m/>
    <x v="0"/>
    <d v="2026-08-26T15:20:00"/>
    <d v="2026-08-17T00:00:00"/>
    <d v="2026-08-28T00:00:00"/>
    <m/>
    <m/>
    <m/>
    <m/>
    <m/>
    <m/>
    <m/>
    <m/>
    <m/>
    <m/>
    <m/>
    <m/>
    <m/>
    <m/>
    <m/>
    <n v="3"/>
    <s v="FALSO"/>
    <n v="0"/>
    <s v=""/>
    <s v=""/>
    <s v=""/>
    <s v=""/>
    <s v=""/>
    <s v=""/>
    <s v=""/>
    <s v=""/>
    <s v=""/>
    <s v=""/>
  </r>
  <r>
    <x v="0"/>
    <s v="SGSE-4447"/>
    <s v="[SGSE] SP 26.3.4"/>
    <s v="[Jornada Secretaria e Gestor de Unidades] Secretaria - Enturmação"/>
    <x v="0"/>
    <s v="[SGSE] PI 3/26"/>
    <m/>
    <s v="[INC0808804]Tenho um Erro/Problema com o PTC - Ambiente do Aluno / AVA Sofia - Visão de disciplinas"/>
    <m/>
    <n v="10800"/>
    <m/>
    <s v="Itens concluídos"/>
    <m/>
    <m/>
    <x v="0"/>
    <d v="2026-08-25T11:48:00"/>
    <d v="2026-08-17T00:00:00"/>
    <d v="2026-08-27T00:00:00"/>
    <m/>
    <m/>
    <m/>
    <m/>
    <m/>
    <m/>
    <m/>
    <m/>
    <m/>
    <m/>
    <m/>
    <m/>
    <m/>
    <m/>
    <m/>
    <n v="3"/>
    <s v="FALSO"/>
    <n v="0"/>
    <s v=""/>
    <s v=""/>
    <s v=""/>
    <s v=""/>
    <s v=""/>
    <s v=""/>
    <s v=""/>
    <s v=""/>
    <s v=""/>
    <s v=""/>
  </r>
  <r>
    <x v="0"/>
    <s v="SGSE-4446"/>
    <s v="[SGSE] SP 26.3.5;[SGSE] SP 26.3.4"/>
    <s v="[Jornada Secretaria e Gestor de Unidades] Secretaria - Enturmação"/>
    <x v="0"/>
    <s v="[SGSE] PI 3/26"/>
    <m/>
    <s v="[INC0811645]Tenho um Erro/Problema com o PTC - Dynamics Athenas - Alocação e disponibilização de disciplinas"/>
    <m/>
    <n v="25200"/>
    <m/>
    <s v="Itens concluídos"/>
    <m/>
    <m/>
    <x v="1"/>
    <d v="2026-08-25T11:30:00"/>
    <d v="2026-08-17T00:00:00"/>
    <d v="2026-08-27T00:00:00"/>
    <d v="2026-08-28T00:00:00"/>
    <m/>
    <m/>
    <m/>
    <m/>
    <m/>
    <m/>
    <m/>
    <m/>
    <m/>
    <m/>
    <m/>
    <m/>
    <m/>
    <m/>
    <n v="7"/>
    <s v="FALSO"/>
    <n v="0"/>
    <s v=""/>
    <s v=""/>
    <s v=""/>
    <s v=""/>
    <s v=""/>
    <s v=""/>
    <s v=""/>
    <s v=""/>
    <s v=""/>
    <s v=""/>
  </r>
  <r>
    <x v="0"/>
    <s v="SGSE-4444"/>
    <s v="[SGSE] SP 26.3.5;[SGSE] SP 26.3.4"/>
    <s v="[Jornada Secretaria e Gestor de Unidades] Secretaria - Enturmação"/>
    <x v="0"/>
    <s v="[SGSE] PI 3/26"/>
    <m/>
    <s v="[INC0811444]Tenho um Erro/Problema com o PTC - Dynamics Athenas - Problema na parametrização da matriz"/>
    <m/>
    <n v="7200"/>
    <m/>
    <s v="Itens concluídos"/>
    <m/>
    <m/>
    <x v="0"/>
    <d v="2026-08-25T10:34:00"/>
    <d v="2026-08-17T00:00:00"/>
    <d v="2026-08-27T00:00:00"/>
    <d v="2026-09-01T00:00:00"/>
    <m/>
    <m/>
    <m/>
    <m/>
    <m/>
    <m/>
    <m/>
    <m/>
    <m/>
    <m/>
    <m/>
    <m/>
    <m/>
    <m/>
    <n v="2"/>
    <s v="FALSO"/>
    <n v="0"/>
    <s v=""/>
    <s v=""/>
    <s v=""/>
    <s v=""/>
    <s v=""/>
    <s v=""/>
    <s v=""/>
    <s v=""/>
    <s v=""/>
    <s v=""/>
  </r>
  <r>
    <x v="0"/>
    <s v="SGSE-4439"/>
    <s v="[SGSE] SP 26.3.5;[SGSE] SP 26.3.4"/>
    <s v="[Jornada Secretaria e Gestor de Unidades] Secretaria - Enturmação"/>
    <x v="0"/>
    <s v="[SGSE] PI 3/26"/>
    <m/>
    <s v="[INC0808776]Tenho um Erro/Problema com o PTC - Ambiente do Aluno / AVA Sofia - Secretaria - Erro na solicitação de Transferencia interna - curso e polo"/>
    <m/>
    <n v="54000"/>
    <m/>
    <s v="Itens concluídos"/>
    <m/>
    <m/>
    <x v="0"/>
    <d v="2026-08-24T13:01:00"/>
    <d v="2026-08-17T00:00:00"/>
    <d v="2026-08-26T00:00:00"/>
    <d v="2026-09-08T00:00:00"/>
    <m/>
    <m/>
    <m/>
    <m/>
    <m/>
    <m/>
    <m/>
    <m/>
    <m/>
    <m/>
    <m/>
    <m/>
    <m/>
    <m/>
    <n v="15"/>
    <s v="FALSO"/>
    <n v="0"/>
    <s v=""/>
    <s v=""/>
    <s v=""/>
    <s v=""/>
    <s v=""/>
    <s v=""/>
    <s v=""/>
    <s v=""/>
    <s v=""/>
    <s v=""/>
  </r>
  <r>
    <x v="0"/>
    <s v="SGSE-4438"/>
    <s v="[SGSE] SP 26.3.5;[SGSE] SP 26.3.4"/>
    <s v="[Jornada Secretaria e Gestor de Unidades] Secretaria - Enturmação"/>
    <x v="0"/>
    <s v="[SGSE] PI 3/26"/>
    <m/>
    <s v="[INC0808768]Tenho um Erro/Problema com o Sistema Colaborar - Ingresso - Geração de inscrição PTC"/>
    <m/>
    <n v="3600"/>
    <m/>
    <s v="Itens concluídos"/>
    <m/>
    <m/>
    <x v="1"/>
    <d v="2026-08-24T11:39:00"/>
    <d v="2026-08-17T00:00:00"/>
    <d v="2026-08-25T00:00:00"/>
    <d v="2026-08-25T00:00:00"/>
    <m/>
    <m/>
    <m/>
    <m/>
    <m/>
    <m/>
    <m/>
    <m/>
    <m/>
    <m/>
    <m/>
    <m/>
    <m/>
    <m/>
    <n v="1"/>
    <s v="FALSO"/>
    <n v="0"/>
    <s v=""/>
    <s v=""/>
    <s v=""/>
    <s v=""/>
    <s v=""/>
    <s v=""/>
    <s v=""/>
    <s v=""/>
    <s v=""/>
    <s v=""/>
  </r>
  <r>
    <x v="0"/>
    <s v="SGSE-4430"/>
    <s v="[SGSE] SP 26.3.5;[SGSE] SP 26.3.4"/>
    <s v="[Jornada Secretaria e Gestor de Unidades] Secretaria - Enturmação"/>
    <x v="0"/>
    <s v="[SGSE] PI 3/26"/>
    <m/>
    <s v="[INC0808924]Tenho um Erro/Problema com o PTC - Ambiente do Aluno / AVA Sofia - Visão de disciplinas"/>
    <m/>
    <n v="3600"/>
    <m/>
    <s v="Itens concluídos"/>
    <m/>
    <m/>
    <x v="1"/>
    <d v="2026-08-21T16:28:00"/>
    <d v="2026-08-17T00:00:00"/>
    <d v="2026-08-24T00:00:00"/>
    <d v="2026-08-24T00:00:00"/>
    <m/>
    <m/>
    <m/>
    <m/>
    <m/>
    <m/>
    <m/>
    <m/>
    <m/>
    <m/>
    <m/>
    <m/>
    <m/>
    <m/>
    <n v="1"/>
    <s v="FALSO"/>
    <n v="0"/>
    <s v=""/>
    <s v=""/>
    <s v=""/>
    <s v=""/>
    <s v=""/>
    <s v=""/>
    <s v=""/>
    <s v=""/>
    <s v=""/>
    <s v=""/>
  </r>
  <r>
    <x v="0"/>
    <s v="SGSE-4429"/>
    <s v="[SGSE] SP 26.3.4"/>
    <s v="[Jornada Secretaria e Gestor de Unidades] Secretaria - Enturmação"/>
    <x v="0"/>
    <s v="[SGSE] PI 3/26"/>
    <m/>
    <s v="[INC0810764]Tenho um Erro/Problema com o PTC - Dynamics Athenas - Alocação e disponibilização de disciplinas"/>
    <m/>
    <n v="7200"/>
    <m/>
    <s v="Itens concluídos"/>
    <m/>
    <m/>
    <x v="1"/>
    <d v="2026-08-21T09:47:00"/>
    <d v="2026-08-17T00:00:00"/>
    <d v="2026-08-21T00:00:00"/>
    <d v="2026-08-21T00:00:00"/>
    <m/>
    <m/>
    <m/>
    <m/>
    <m/>
    <m/>
    <m/>
    <m/>
    <m/>
    <m/>
    <m/>
    <m/>
    <m/>
    <m/>
    <n v="2"/>
    <s v="FALSO"/>
    <n v="0"/>
    <s v=""/>
    <s v=""/>
    <s v=""/>
    <s v=""/>
    <s v=""/>
    <s v=""/>
    <s v=""/>
    <s v=""/>
    <s v=""/>
    <s v=""/>
  </r>
  <r>
    <x v="0"/>
    <s v="SGSE-4428"/>
    <s v="[SGSE] SP 26.3.5;[SGSE] SP 26.3.4"/>
    <s v="[Jornada Secretaria e Gestor de Unidades] Secretaria - Enturmação"/>
    <x v="0"/>
    <s v="[SGSE] PI 3/26"/>
    <m/>
    <s v="[INC0808329]Tenho um Erro/Problema com o PTC - Dynamics Athenas - Ocorrências"/>
    <m/>
    <n v="3600"/>
    <m/>
    <s v="Itens concluídos"/>
    <m/>
    <m/>
    <x v="1"/>
    <d v="2026-08-21T09:45:00"/>
    <d v="2026-08-17T00:00:00"/>
    <d v="2026-08-24T00:00:00"/>
    <d v="2026-08-24T00:00:00"/>
    <m/>
    <m/>
    <m/>
    <m/>
    <m/>
    <m/>
    <m/>
    <m/>
    <m/>
    <m/>
    <m/>
    <m/>
    <m/>
    <m/>
    <n v="1"/>
    <s v="FALSO"/>
    <n v="0"/>
    <s v=""/>
    <s v=""/>
    <s v=""/>
    <s v=""/>
    <s v=""/>
    <s v=""/>
    <s v=""/>
    <s v=""/>
    <s v=""/>
    <s v=""/>
  </r>
  <r>
    <x v="0"/>
    <s v="SGSE-4427"/>
    <s v="[SGSE] SP 26.3.4"/>
    <s v="[Jornada Secretaria e Gestor de Unidades] Secretaria - Enturmação"/>
    <x v="0"/>
    <s v="[SGSE] PI 3/26"/>
    <m/>
    <s v="[INC0807875]Tenho um Erro/Problema com o PTC - Ambiente do Aluno / AVA Sofia - Aulas"/>
    <m/>
    <n v="3600"/>
    <m/>
    <s v="Itens concluídos"/>
    <m/>
    <m/>
    <x v="0"/>
    <d v="2026-08-20T17:04:00"/>
    <d v="2026-08-17T00:00:00"/>
    <d v="2026-08-24T00:00:00"/>
    <m/>
    <m/>
    <m/>
    <m/>
    <m/>
    <m/>
    <m/>
    <m/>
    <m/>
    <m/>
    <m/>
    <m/>
    <m/>
    <m/>
    <m/>
    <n v="1"/>
    <s v="FALSO"/>
    <n v="0"/>
    <s v=""/>
    <s v=""/>
    <s v=""/>
    <s v=""/>
    <s v=""/>
    <s v=""/>
    <s v=""/>
    <s v=""/>
    <s v=""/>
    <s v=""/>
  </r>
  <r>
    <x v="4"/>
    <s v="SGSE-4424"/>
    <s v="[SGSE] SP 26.3.5"/>
    <s v="[Jornada Secretaria e Gestor de Unidades] Secretaria - Enturmação"/>
    <x v="1"/>
    <s v="[SGSE] PI 3/26"/>
    <n v="5"/>
    <s v="Habilitar a criação de turma por meio do CTP"/>
    <n v="5"/>
    <n v="104400"/>
    <m/>
    <s v="Itens concluídos"/>
    <s v="ARTSG-182"/>
    <s v="Não"/>
    <x v="1"/>
    <d v="2026-08-20T16:10:00"/>
    <d v="2026-08-31T00:00:00"/>
    <d v="2026-09-01T00:00:00"/>
    <d v="2026-09-10T00:00:00"/>
    <d v="2026-09-10T00:00:00"/>
    <d v="2026-09-10T00:00:00"/>
    <d v="2026-09-10T00:00:00"/>
    <d v="2026-09-24T00:00:00"/>
    <m/>
    <m/>
    <m/>
    <m/>
    <m/>
    <n v="25"/>
    <m/>
    <m/>
    <m/>
    <m/>
    <n v="29"/>
    <s v="FALSO"/>
    <n v="0"/>
    <n v="7"/>
    <s v=""/>
    <n v="7"/>
    <s v=""/>
    <n v="1"/>
    <s v=""/>
    <n v="10"/>
    <s v=""/>
    <n v="25"/>
    <b v="1"/>
  </r>
  <r>
    <x v="0"/>
    <s v="SGSE-4423"/>
    <s v="[SGSE] SP 26.3.4"/>
    <s v="[Jornada Secretaria e Gestor de Unidades] Secretaria - Enturmação"/>
    <x v="0"/>
    <s v="[SGSE] PI 3/26"/>
    <m/>
    <s v="[INC0810294]Tenho um Erro/Problema com o Sistema Colaborar - Colaborar - Ouvidoria- Relatório/Respostas"/>
    <m/>
    <m/>
    <m/>
    <s v="Itens concluídos"/>
    <m/>
    <m/>
    <x v="0"/>
    <d v="2026-08-19T16:02:00"/>
    <d v="2026-08-17T00:00:00"/>
    <d v="2026-08-24T00:00:00"/>
    <m/>
    <m/>
    <m/>
    <m/>
    <m/>
    <m/>
    <m/>
    <m/>
    <m/>
    <m/>
    <m/>
    <m/>
    <m/>
    <m/>
    <m/>
    <s v=""/>
    <s v="FALSO"/>
    <n v="0"/>
    <s v=""/>
    <s v=""/>
    <s v=""/>
    <s v=""/>
    <s v=""/>
    <s v=""/>
    <s v=""/>
    <s v=""/>
    <s v=""/>
    <s v=""/>
  </r>
  <r>
    <x v="0"/>
    <s v="SGSE-4422"/>
    <s v="[SGSE] SP 26.3.4"/>
    <s v="[Jornada Secretaria e Gestor de Unidades] Secretaria - Enturmação"/>
    <x v="0"/>
    <s v="[SGSE] PI 3/26"/>
    <m/>
    <s v="[INC0810256]Tenho um Erro/Problema com o PTC - Dynamics Athenas - Alocação e disponibilização de disciplinas"/>
    <m/>
    <n v="3600"/>
    <m/>
    <s v="Itens concluídos"/>
    <m/>
    <m/>
    <x v="0"/>
    <d v="2026-08-19T14:22:00"/>
    <d v="2026-08-17T00:00:00"/>
    <d v="2026-08-24T00:00:00"/>
    <m/>
    <m/>
    <m/>
    <m/>
    <m/>
    <m/>
    <m/>
    <m/>
    <m/>
    <m/>
    <m/>
    <m/>
    <m/>
    <m/>
    <m/>
    <n v="1"/>
    <s v="FALSO"/>
    <n v="0"/>
    <s v=""/>
    <s v=""/>
    <s v=""/>
    <s v=""/>
    <s v=""/>
    <s v=""/>
    <s v=""/>
    <s v=""/>
    <s v=""/>
    <s v=""/>
  </r>
  <r>
    <x v="0"/>
    <s v="SGSE-4419"/>
    <s v="[SGSE] SP 26.3.4"/>
    <s v="[Jornada Secretaria e Gestor de Unidades] Secretaria - Enturmação"/>
    <x v="0"/>
    <s v="[SGSE] PI 3/26"/>
    <m/>
    <s v="[INC0810150]Tenho um Erro/Problema com o PTC - Dynamics Athenas - Alocação e disponibilização de disciplinas"/>
    <m/>
    <n v="3600"/>
    <m/>
    <s v="Itens concluídos"/>
    <m/>
    <m/>
    <x v="1"/>
    <d v="2026-08-19T09:41:00"/>
    <d v="2026-08-17T00:00:00"/>
    <d v="2026-08-19T00:00:00"/>
    <d v="2026-08-19T00:00:00"/>
    <m/>
    <m/>
    <m/>
    <m/>
    <m/>
    <m/>
    <m/>
    <m/>
    <m/>
    <m/>
    <m/>
    <m/>
    <m/>
    <m/>
    <n v="1"/>
    <s v="FALSO"/>
    <n v="0"/>
    <s v=""/>
    <s v=""/>
    <s v=""/>
    <s v=""/>
    <s v=""/>
    <s v=""/>
    <s v=""/>
    <s v=""/>
    <s v=""/>
    <s v=""/>
  </r>
  <r>
    <x v="0"/>
    <s v="SGSE-4418"/>
    <s v="[SGSE] SP 26.3.4"/>
    <s v="[Jornada Secretaria e Gestor de Unidades] Secretaria - Enturmação"/>
    <x v="0"/>
    <s v="[SGSE] PI 3/26"/>
    <m/>
    <s v="[INC0809905]Tenho um Erro/Problema com o PTC - Dynamics Athenas - Alocação e disponibilização de disciplinas"/>
    <m/>
    <n v="3600"/>
    <m/>
    <s v="Itens concluídos"/>
    <m/>
    <m/>
    <x v="0"/>
    <d v="2026-08-18T17:53:00"/>
    <d v="2026-08-17T00:00:00"/>
    <d v="2026-08-24T00:00:00"/>
    <m/>
    <m/>
    <m/>
    <m/>
    <m/>
    <m/>
    <m/>
    <m/>
    <m/>
    <m/>
    <m/>
    <m/>
    <m/>
    <m/>
    <m/>
    <n v="1"/>
    <s v="FALSO"/>
    <n v="0"/>
    <s v=""/>
    <s v=""/>
    <s v=""/>
    <s v=""/>
    <s v=""/>
    <s v=""/>
    <s v=""/>
    <s v=""/>
    <s v=""/>
    <s v=""/>
  </r>
  <r>
    <x v="0"/>
    <s v="SGSE-4415"/>
    <s v="[SGSE] SP 26.3.5;[SGSE] SP 26.3.4;[SGSE] SP 26.3.6"/>
    <s v="[Jornada Secretaria e Gestor de Unidades] Secretaria - Enturmação"/>
    <x v="0"/>
    <s v="[SGSE] PI 3/26"/>
    <m/>
    <s v="[INC0806561]Tenho um Erro/Problema com o PTC - Dynamics Athenas - Informações de Portfólio de cursos"/>
    <m/>
    <n v="900"/>
    <m/>
    <s v="Itens concluídos"/>
    <m/>
    <m/>
    <x v="0"/>
    <d v="2026-08-18T12:00:00"/>
    <d v="2026-08-17T00:00:00"/>
    <d v="2026-08-26T00:00:00"/>
    <m/>
    <m/>
    <m/>
    <m/>
    <m/>
    <m/>
    <m/>
    <m/>
    <m/>
    <m/>
    <m/>
    <m/>
    <m/>
    <m/>
    <m/>
    <n v="0.25"/>
    <s v="FALSO"/>
    <n v="0"/>
    <s v=""/>
    <s v=""/>
    <s v=""/>
    <s v=""/>
    <s v=""/>
    <s v=""/>
    <s v=""/>
    <s v=""/>
    <s v=""/>
    <s v=""/>
  </r>
  <r>
    <x v="0"/>
    <s v="SGSE-4414"/>
    <s v="[SGSE] SP 26.3.5;[SGSE] SP 26.3.4"/>
    <s v="[Jornada Secretaria e Gestor de Unidades] Secretaria - Enturmação"/>
    <x v="0"/>
    <s v="[SGSE] PI 3/26"/>
    <m/>
    <s v="[INC0805785]Tenho um Erro/Problema com o PTC - Ambiente do Aluno / AVA Sofia - Notas e Correções"/>
    <m/>
    <m/>
    <m/>
    <s v="Itens concluídos"/>
    <m/>
    <m/>
    <x v="0"/>
    <d v="2026-08-18T11:51:00"/>
    <d v="2026-08-17T00:00:00"/>
    <d v="2026-08-27T00:00:00"/>
    <m/>
    <m/>
    <m/>
    <m/>
    <m/>
    <m/>
    <m/>
    <m/>
    <m/>
    <m/>
    <m/>
    <m/>
    <m/>
    <m/>
    <m/>
    <s v=""/>
    <s v="FALSO"/>
    <n v="0"/>
    <s v=""/>
    <s v=""/>
    <s v=""/>
    <s v=""/>
    <s v=""/>
    <s v=""/>
    <s v=""/>
    <s v=""/>
    <s v=""/>
    <s v=""/>
  </r>
  <r>
    <x v="0"/>
    <s v="SGSE-4413"/>
    <s v="[SGSE] SP 26.3.4"/>
    <s v="[Jornada Secretaria e Gestor de Unidades] Secretaria - Enturmação"/>
    <x v="0"/>
    <s v="[SGSE] PI 3/26"/>
    <m/>
    <s v="[INC0809398]Tenho um Erro/Problema com o PTC - Dynamics Athenas - Alocação do tutor a turma"/>
    <m/>
    <n v="3600"/>
    <m/>
    <s v="Itens concluídos"/>
    <m/>
    <m/>
    <x v="0"/>
    <d v="2026-08-18T11:29:00"/>
    <d v="2026-08-17T00:00:00"/>
    <d v="2026-08-26T00:00:00"/>
    <m/>
    <m/>
    <m/>
    <m/>
    <m/>
    <m/>
    <m/>
    <m/>
    <m/>
    <m/>
    <m/>
    <m/>
    <m/>
    <m/>
    <m/>
    <n v="1"/>
    <s v="FALSO"/>
    <n v="0"/>
    <s v=""/>
    <s v=""/>
    <s v=""/>
    <s v=""/>
    <s v=""/>
    <s v=""/>
    <s v=""/>
    <s v=""/>
    <s v=""/>
    <s v=""/>
  </r>
  <r>
    <x v="0"/>
    <s v="SGSE-4387"/>
    <s v="[SGSE] SP 26.3.5;[SGSE] SP 26.3.4"/>
    <s v="[Jornada Secretaria e Gestor de Unidades] Secretaria - Enturmação"/>
    <x v="0"/>
    <s v="[SGSE] PI 3/26"/>
    <m/>
    <s v="[INC0809344]Tenho um Erro/Problema com o PTC - Dynamics Athenas - Alocação e disponibilização de disciplinas"/>
    <m/>
    <n v="10800"/>
    <m/>
    <s v="Itens concluídos"/>
    <m/>
    <m/>
    <x v="1"/>
    <d v="2026-08-17T14:30:00"/>
    <d v="2026-08-17T00:00:00"/>
    <d v="2026-08-18T00:00:00"/>
    <d v="2026-08-25T00:00:00"/>
    <m/>
    <m/>
    <m/>
    <m/>
    <m/>
    <m/>
    <m/>
    <m/>
    <m/>
    <m/>
    <m/>
    <m/>
    <m/>
    <m/>
    <n v="3"/>
    <s v="FALSO"/>
    <n v="0"/>
    <s v=""/>
    <s v=""/>
    <s v=""/>
    <s v=""/>
    <s v=""/>
    <s v=""/>
    <s v=""/>
    <s v=""/>
    <s v=""/>
    <s v=""/>
  </r>
  <r>
    <x v="0"/>
    <s v="SGSE-4386"/>
    <s v="[SGSE] SP 26.3.5;[SGSE] SP 26.3.4"/>
    <s v="[Jornada Secretaria e Gestor de Unidades] Secretaria - Enturmação"/>
    <x v="0"/>
    <s v="[SGSE] PI 3/26"/>
    <m/>
    <s v="[INC0792703]Tenho um Erro/Problema com o PTC - Dynamics Athenas - Documentos Acadêmicos - Serviços"/>
    <m/>
    <n v="10800"/>
    <m/>
    <s v="Itens concluídos"/>
    <m/>
    <m/>
    <x v="1"/>
    <d v="2026-08-17T14:28:00"/>
    <d v="2026-08-17T00:00:00"/>
    <d v="2026-08-26T00:00:00"/>
    <d v="2026-08-27T00:00:00"/>
    <m/>
    <m/>
    <m/>
    <m/>
    <m/>
    <m/>
    <m/>
    <m/>
    <m/>
    <m/>
    <m/>
    <m/>
    <m/>
    <m/>
    <n v="3"/>
    <s v="FALSO"/>
    <n v="0"/>
    <s v=""/>
    <s v=""/>
    <s v=""/>
    <s v=""/>
    <s v=""/>
    <s v=""/>
    <s v=""/>
    <s v=""/>
    <s v=""/>
    <s v=""/>
  </r>
  <r>
    <x v="7"/>
    <s v="SGSE-4380"/>
    <s v="[SGSE] SP 26.3.4"/>
    <s v="[Jornada Secretaria e Gestor de Unidades] Secretaria - Enturmação"/>
    <x v="1"/>
    <s v="[SGSE] PI 3/26"/>
    <n v="5"/>
    <s v="Spike | Levantamento para migração de credenciais do Dataverse para Azure Key Vault"/>
    <n v="5"/>
    <n v="86400"/>
    <m/>
    <s v="Itens concluídos"/>
    <s v="ARTSG-184"/>
    <s v="Não"/>
    <x v="1"/>
    <d v="2026-08-17T09:55:00"/>
    <d v="2026-08-17T00:00:00"/>
    <d v="2026-08-20T00:00:00"/>
    <d v="2026-08-28T00:00:00"/>
    <d v="2026-08-28T00:00:00"/>
    <d v="2026-08-28T00:00:00"/>
    <d v="2026-08-28T00:00:00"/>
    <d v="2026-09-09T00:00:00"/>
    <m/>
    <n v="6"/>
    <m/>
    <m/>
    <n v="9"/>
    <n v="17"/>
    <m/>
    <m/>
    <m/>
    <m/>
    <n v="24"/>
    <s v="FALSO"/>
    <n v="0"/>
    <n v="1"/>
    <s v=""/>
    <n v="6"/>
    <b v="1"/>
    <n v="1"/>
    <s v=""/>
    <n v="8"/>
    <s v=""/>
    <n v="9"/>
    <b v="1"/>
  </r>
  <r>
    <x v="3"/>
    <s v="SGSE-4379"/>
    <s v="[SGSE] SP 26.3.5"/>
    <s v="[Jornada Secretaria e Gestor de Unidades] Secretaria - Enturmação"/>
    <x v="1"/>
    <s v="[SGSE] PI 3/26"/>
    <n v="5"/>
    <s v="[Enabler] | Criar script/console para criar o Histórico Curricular parcial após alteração de matriz"/>
    <n v="5"/>
    <n v="108000"/>
    <m/>
    <s v="Itens concluídos"/>
    <s v="ARTPT-680"/>
    <s v="Não"/>
    <x v="1"/>
    <d v="2026-08-17T09:54:00"/>
    <d v="2026-08-31T00:00:00"/>
    <d v="2026-09-01T00:00:00"/>
    <d v="2026-09-11T00:00:00"/>
    <d v="2026-09-11T00:00:00"/>
    <d v="2026-09-11T00:00:00"/>
    <d v="2026-09-11T00:00:00"/>
    <d v="2026-09-15T00:00:00"/>
    <m/>
    <n v="8"/>
    <m/>
    <m/>
    <n v="19"/>
    <m/>
    <m/>
    <m/>
    <m/>
    <m/>
    <n v="30"/>
    <s v="FALSO"/>
    <n v="0"/>
    <n v="10"/>
    <s v=""/>
    <n v="8"/>
    <b v="1"/>
    <n v="1"/>
    <s v=""/>
    <n v="2"/>
    <s v=""/>
    <n v="21"/>
    <b v="0"/>
  </r>
  <r>
    <x v="0"/>
    <s v="SGSE-4378"/>
    <s v="[SGSE] SP 26.3.4"/>
    <s v="[Jornada Secretaria e Gestor de Unidades] Secretaria - Enturmação"/>
    <x v="0"/>
    <s v="[SGSE] PI 3/26"/>
    <m/>
    <s v="[INC0808452]Tenho um Erro/Problema com o PTC - Ambiente do Aluno / AVA Sofia - Login/senha"/>
    <m/>
    <n v="3600"/>
    <m/>
    <s v="Itens concluídos"/>
    <m/>
    <m/>
    <x v="0"/>
    <d v="2026-08-17T09:51:00"/>
    <d v="2026-08-17T00:00:00"/>
    <d v="2026-08-26T00:00:00"/>
    <m/>
    <m/>
    <m/>
    <m/>
    <m/>
    <m/>
    <m/>
    <m/>
    <m/>
    <m/>
    <m/>
    <m/>
    <m/>
    <m/>
    <m/>
    <n v="1"/>
    <s v="FALSO"/>
    <n v="0"/>
    <s v=""/>
    <s v=""/>
    <s v=""/>
    <s v=""/>
    <s v=""/>
    <s v=""/>
    <s v=""/>
    <s v=""/>
    <s v=""/>
    <s v=""/>
  </r>
  <r>
    <x v="3"/>
    <s v="SGSE-4377"/>
    <s v="[SGSE] SP 26.3.4"/>
    <s v="[Jornada Secretaria e Gestor de Unidades] Secretaria - Enturmação"/>
    <x v="1"/>
    <s v="[SGSE] PI 3/26"/>
    <n v="3"/>
    <s v="[Enabler] | Criar script/console para exclusão parcial do Histórico Curricular após alteração de matriz"/>
    <n v="3"/>
    <n v="64800"/>
    <m/>
    <s v="Itens concluídos"/>
    <s v="ARTPT-680"/>
    <s v="Não"/>
    <x v="1"/>
    <d v="2026-08-17T09:34:00"/>
    <d v="2026-08-17T00:00:00"/>
    <d v="2026-08-20T00:00:00"/>
    <d v="2026-08-25T00:00:00"/>
    <d v="2026-08-25T00:00:00"/>
    <d v="2026-08-25T00:00:00"/>
    <d v="2026-08-25T00:00:00"/>
    <d v="2026-09-15T00:00:00"/>
    <m/>
    <n v="3"/>
    <m/>
    <m/>
    <m/>
    <n v="21"/>
    <m/>
    <m/>
    <m/>
    <m/>
    <n v="18"/>
    <s v="FALSO"/>
    <n v="0"/>
    <n v="1"/>
    <s v=""/>
    <n v="3"/>
    <b v="1"/>
    <n v="1"/>
    <s v=""/>
    <n v="15"/>
    <s v=""/>
    <n v="21"/>
    <b v="1"/>
  </r>
  <r>
    <x v="4"/>
    <s v="SGSE-4376"/>
    <s v="[SGSE] SP 26.3.4"/>
    <s v="[Jornada Secretaria e Gestor de Unidades] Secretaria - Enturmação"/>
    <x v="1"/>
    <s v="[SGSE] PI 3/26"/>
    <n v="5"/>
    <s v="Permitir criação de histórico sem validar campo &quot;curso MEC&quot; na matrícula"/>
    <n v="5"/>
    <n v="108000"/>
    <m/>
    <s v="Itens concluídos"/>
    <s v="SGGS-11290"/>
    <s v="Não"/>
    <x v="1"/>
    <d v="2026-08-17T09:02:00"/>
    <d v="2026-08-17T00:00:00"/>
    <d v="2026-08-18T00:00:00"/>
    <d v="2026-08-24T00:00:00"/>
    <d v="2026-08-24T00:00:00"/>
    <d v="2026-08-24T00:00:00"/>
    <d v="2026-08-24T00:00:00"/>
    <d v="2026-09-15T00:00:00"/>
    <m/>
    <n v="4"/>
    <m/>
    <m/>
    <m/>
    <m/>
    <m/>
    <m/>
    <m/>
    <m/>
    <n v="30"/>
    <s v="FALSO"/>
    <n v="0"/>
    <n v="1"/>
    <s v=""/>
    <n v="4"/>
    <b v="1"/>
    <n v="1"/>
    <s v=""/>
    <n v="16"/>
    <s v=""/>
    <n v="21"/>
    <b v="0"/>
  </r>
  <r>
    <x v="0"/>
    <s v="SGSE-4373"/>
    <s v="[SGSE] SP 26.3.3;[SGSE] SP 26.3.4"/>
    <s v="[Jornada Secretaria e Gestor de Unidades] Secretaria - Enturmação"/>
    <x v="0"/>
    <s v="[SGSE] PI 3/26"/>
    <m/>
    <s v="[INC0808700]Tenho um Erro/Problema com o PTC - Dynamics Athenas - Alocação e disponibilização de disciplinas"/>
    <m/>
    <n v="3600"/>
    <m/>
    <s v="Itens concluídos"/>
    <m/>
    <m/>
    <x v="0"/>
    <d v="2026-08-14T07:41:00"/>
    <d v="2026-08-03T00:00:00"/>
    <d v="2026-08-24T00:00:00"/>
    <m/>
    <m/>
    <m/>
    <m/>
    <m/>
    <m/>
    <m/>
    <m/>
    <m/>
    <m/>
    <m/>
    <m/>
    <m/>
    <m/>
    <m/>
    <n v="1"/>
    <s v="FALSO"/>
    <n v="0"/>
    <s v=""/>
    <s v=""/>
    <s v=""/>
    <s v=""/>
    <s v=""/>
    <s v=""/>
    <s v=""/>
    <s v=""/>
    <s v=""/>
    <s v=""/>
  </r>
  <r>
    <x v="0"/>
    <s v="SGSE-4358"/>
    <s v="[SGSE] SP 26.3.3"/>
    <s v="[Jornada Secretaria e Gestor de Unidades] Secretaria - Enturmação"/>
    <x v="0"/>
    <s v="[SGSE] PI 3/26"/>
    <m/>
    <s v="[INC0807834]Tenho um Erro/Problema com o PTC - Ambiente do Aluno / AVA Sofia - Visão de disciplinas"/>
    <m/>
    <n v="1800"/>
    <m/>
    <s v="Itens concluídos"/>
    <m/>
    <m/>
    <x v="0"/>
    <d v="2026-08-13T09:20:00"/>
    <d v="2026-08-03T00:00:00"/>
    <d v="2026-08-13T00:00:00"/>
    <m/>
    <m/>
    <m/>
    <m/>
    <m/>
    <m/>
    <m/>
    <m/>
    <m/>
    <m/>
    <m/>
    <m/>
    <m/>
    <m/>
    <m/>
    <n v="0.5"/>
    <s v="FALSO"/>
    <n v="0"/>
    <s v=""/>
    <s v=""/>
    <s v=""/>
    <s v=""/>
    <s v=""/>
    <s v=""/>
    <s v=""/>
    <s v=""/>
    <s v=""/>
    <s v=""/>
  </r>
  <r>
    <x v="4"/>
    <s v="SGSE-4357"/>
    <s v="[SGSE] SP 26.3.4"/>
    <s v="[Jornada Secretaria e Gestor de Unidades] Secretaria - Enturmação"/>
    <x v="1"/>
    <s v="[SGSE] PI 3/26"/>
    <n v="5"/>
    <s v="Validar vinculação de turma incluindo validação de curso MEC"/>
    <n v="5"/>
    <n v="118800"/>
    <m/>
    <s v="Itens concluídos"/>
    <s v="ARTSG-270"/>
    <s v="Não"/>
    <x v="1"/>
    <d v="2026-08-13T09:06:00"/>
    <d v="2026-08-17T00:00:00"/>
    <d v="2026-08-19T00:00:00"/>
    <d v="2026-08-26T00:00:00"/>
    <d v="2026-08-26T00:00:00"/>
    <d v="2026-08-27T00:00:00"/>
    <d v="2026-08-27T00:00:00"/>
    <d v="2026-08-27T00:00:00"/>
    <m/>
    <n v="5"/>
    <n v="1"/>
    <m/>
    <m/>
    <n v="10"/>
    <m/>
    <m/>
    <m/>
    <m/>
    <n v="33"/>
    <s v="FALSO"/>
    <n v="0"/>
    <n v="2"/>
    <s v=""/>
    <n v="5"/>
    <b v="1"/>
    <n v="1"/>
    <b v="1"/>
    <n v="1"/>
    <s v=""/>
    <n v="10"/>
    <b v="1"/>
  </r>
  <r>
    <x v="0"/>
    <s v="SGSE-4356"/>
    <s v="[SGSE] SP 26.3.3;[SGSE] SP 26.3.4"/>
    <s v="[Jornada Secretaria e Gestor de Unidades] Secretaria - Enturmação"/>
    <x v="0"/>
    <s v="[SGSE] PI 3/26"/>
    <m/>
    <s v="[INC0808189]Tenho um Erro/Problema com o PTC - Dynamics Athenas - Alocação e disponibilização de disciplinas"/>
    <m/>
    <n v="7200"/>
    <m/>
    <s v="Itens concluídos"/>
    <m/>
    <m/>
    <x v="1"/>
    <d v="2026-08-12T18:38:00"/>
    <d v="2026-08-03T00:00:00"/>
    <d v="2026-08-13T00:00:00"/>
    <d v="2026-08-13T00:00:00"/>
    <m/>
    <m/>
    <m/>
    <m/>
    <m/>
    <m/>
    <m/>
    <m/>
    <m/>
    <m/>
    <m/>
    <m/>
    <m/>
    <m/>
    <n v="2"/>
    <s v="FALSO"/>
    <n v="0"/>
    <s v=""/>
    <s v=""/>
    <s v=""/>
    <s v=""/>
    <s v=""/>
    <s v=""/>
    <s v=""/>
    <s v=""/>
    <s v=""/>
    <s v=""/>
  </r>
  <r>
    <x v="0"/>
    <s v="SGSE-4355"/>
    <s v="[SGSE] SP 26.3.3"/>
    <s v="[Jornada Secretaria e Gestor de Unidades] Secretaria - Enturmação"/>
    <x v="0"/>
    <s v="[SGSE] PI 3/26"/>
    <m/>
    <s v="[INC0808125]Tenho um Erro/Problema com o PTC - Dynamics Athenas - Alocação e disponibilização de disciplinas"/>
    <m/>
    <n v="108000"/>
    <m/>
    <s v="Itens concluídos"/>
    <m/>
    <m/>
    <x v="1"/>
    <d v="2026-08-12T15:44:00"/>
    <d v="2026-08-03T00:00:00"/>
    <d v="2026-08-13T00:00:00"/>
    <d v="2026-08-13T00:00:00"/>
    <m/>
    <m/>
    <m/>
    <m/>
    <m/>
    <m/>
    <m/>
    <m/>
    <m/>
    <m/>
    <m/>
    <m/>
    <m/>
    <m/>
    <n v="30"/>
    <s v="FALSO"/>
    <n v="0"/>
    <s v=""/>
    <s v=""/>
    <s v=""/>
    <s v=""/>
    <s v=""/>
    <s v=""/>
    <s v=""/>
    <s v=""/>
    <s v=""/>
    <s v=""/>
  </r>
  <r>
    <x v="0"/>
    <s v="SGSE-4354"/>
    <s v="[SGSE] SP 26.3.3;[SGSE] SP 26.3.4"/>
    <s v="[Jornada Secretaria e Gestor de Unidades] Secretaria - Enturmação"/>
    <x v="0"/>
    <s v="[SGSE] PI 3/26"/>
    <m/>
    <s v="[INC0808095]Tenho um Erro/Problema com o PTC - Dynamics Athenas - Alocação e disponibilização de disciplinas"/>
    <m/>
    <n v="10800"/>
    <m/>
    <s v="Itens concluídos"/>
    <m/>
    <m/>
    <x v="0"/>
    <d v="2026-08-12T14:46:00"/>
    <d v="2026-08-03T00:00:00"/>
    <d v="2026-08-26T00:00:00"/>
    <m/>
    <m/>
    <m/>
    <m/>
    <m/>
    <m/>
    <m/>
    <m/>
    <m/>
    <m/>
    <m/>
    <m/>
    <m/>
    <m/>
    <m/>
    <n v="3"/>
    <s v="FALSO"/>
    <n v="0"/>
    <s v=""/>
    <s v=""/>
    <s v=""/>
    <s v=""/>
    <s v=""/>
    <s v=""/>
    <s v=""/>
    <s v=""/>
    <s v=""/>
    <s v=""/>
  </r>
  <r>
    <x v="7"/>
    <s v="SGSE-4349"/>
    <s v="[SGSE] SP 26.3.3"/>
    <s v="[Jornada Secretaria e Gestor de Unidades] Secretaria - Enturmação"/>
    <x v="1"/>
    <s v="[SGSE] PI 3/26"/>
    <n v="2"/>
    <s v="Spike | POC | Avaliar estratégia para atualização do Histórico Curricular após alteração de matriz"/>
    <n v="2"/>
    <n v="28800"/>
    <m/>
    <s v="Itens concluídos"/>
    <s v="ARTSG-184"/>
    <s v="Não"/>
    <x v="1"/>
    <d v="2026-08-12T09:36:00"/>
    <d v="2026-08-03T00:00:00"/>
    <d v="2026-08-12T00:00:00"/>
    <d v="2026-08-13T00:00:00"/>
    <d v="2026-08-13T00:00:00"/>
    <d v="2026-08-13T00:00:00"/>
    <d v="2026-08-13T00:00:00"/>
    <d v="2026-08-20T00:00:00"/>
    <m/>
    <n v="1"/>
    <n v="1"/>
    <m/>
    <n v="1"/>
    <m/>
    <m/>
    <m/>
    <m/>
    <m/>
    <n v="8"/>
    <s v="FALSO"/>
    <n v="0"/>
    <n v="-9"/>
    <s v=""/>
    <n v="1"/>
    <b v="1"/>
    <n v="1"/>
    <b v="1"/>
    <n v="5"/>
    <s v=""/>
    <n v="1"/>
    <b v="1"/>
  </r>
  <r>
    <x v="0"/>
    <s v="SGSE-4348"/>
    <s v="[SGSE] SP 26.3.3;[SGSE] SP 26.3.5;[SGSE] SP 26.3.4"/>
    <s v="[Jornada Secretaria e Gestor de Unidades] Secretaria - Enturmação"/>
    <x v="0"/>
    <s v="[SGSE] PI 3/26"/>
    <m/>
    <s v="[INC0807979]Tenho um Erro/Problema com o PTC - Dynamics Athenas - Alocação e disponibilização de disciplinas"/>
    <m/>
    <n v="7200"/>
    <m/>
    <s v="Itens concluídos"/>
    <m/>
    <m/>
    <x v="1"/>
    <d v="2026-08-12T09:27:00"/>
    <d v="2026-08-03T00:00:00"/>
    <d v="2026-08-25T00:00:00"/>
    <d v="2026-08-26T00:00:00"/>
    <m/>
    <m/>
    <m/>
    <m/>
    <m/>
    <m/>
    <m/>
    <m/>
    <m/>
    <m/>
    <m/>
    <m/>
    <m/>
    <m/>
    <n v="2"/>
    <s v="FALSO"/>
    <n v="0"/>
    <s v=""/>
    <s v=""/>
    <s v=""/>
    <s v=""/>
    <s v=""/>
    <s v=""/>
    <s v=""/>
    <s v=""/>
    <s v=""/>
    <s v=""/>
  </r>
  <r>
    <x v="0"/>
    <s v="SGSE-4347"/>
    <s v="[SGSE] SP 26.3.3;[SGSE] SP 26.3.4"/>
    <s v="[Jornada Secretaria e Gestor de Unidades] Secretaria - Enturmação"/>
    <x v="0"/>
    <s v="[SGSE] PI 3/26"/>
    <m/>
    <s v="[INC0807859]Tenho um Erro/Problema com o PTC - Dynamics Athenas - Alocação e disponibilização de disciplinas"/>
    <m/>
    <n v="1800"/>
    <m/>
    <s v="Itens concluídos"/>
    <m/>
    <m/>
    <x v="1"/>
    <d v="2026-08-11T17:13:00"/>
    <d v="2026-08-03T00:00:00"/>
    <d v="2026-08-12T00:00:00"/>
    <d v="2026-08-12T00:00:00"/>
    <m/>
    <m/>
    <m/>
    <m/>
    <m/>
    <m/>
    <m/>
    <m/>
    <m/>
    <m/>
    <m/>
    <m/>
    <m/>
    <m/>
    <n v="0.5"/>
    <s v="FALSO"/>
    <n v="0"/>
    <s v=""/>
    <s v=""/>
    <s v=""/>
    <s v=""/>
    <s v=""/>
    <s v=""/>
    <s v=""/>
    <s v=""/>
    <s v=""/>
    <s v=""/>
  </r>
  <r>
    <x v="0"/>
    <s v="SGSE-4346"/>
    <s v="[SGSE] SP 26.3.3"/>
    <s v="[Jornada Secretaria e Gestor de Unidades] Secretaria - Enturmação"/>
    <x v="0"/>
    <s v="[SGSE] PI 3/26"/>
    <m/>
    <s v="[INC0807765]Tenho um Erro/Problema com o PTC - Dynamics Athenas - Alocação e disponibilização de disciplinas"/>
    <m/>
    <n v="3600"/>
    <m/>
    <s v="Itens concluídos"/>
    <m/>
    <m/>
    <x v="1"/>
    <d v="2026-08-11T14:36:00"/>
    <d v="2026-08-03T00:00:00"/>
    <d v="2026-08-12T00:00:00"/>
    <d v="2026-08-12T00:00:00"/>
    <m/>
    <m/>
    <m/>
    <m/>
    <m/>
    <m/>
    <m/>
    <m/>
    <m/>
    <m/>
    <m/>
    <m/>
    <m/>
    <m/>
    <n v="1"/>
    <s v="FALSO"/>
    <n v="0"/>
    <s v=""/>
    <s v=""/>
    <s v=""/>
    <s v=""/>
    <s v=""/>
    <s v=""/>
    <s v=""/>
    <s v=""/>
    <s v=""/>
    <s v=""/>
  </r>
  <r>
    <x v="0"/>
    <s v="SGSE-4345"/>
    <s v="[SGSE] SP 26.3.3"/>
    <s v="[Jornada Secretaria e Gestor de Unidades] Secretaria - Enturmação"/>
    <x v="0"/>
    <s v="[SGSE] PI 3/26"/>
    <m/>
    <s v="[INC0807592]Tenho um Erro/Problema com o PTC - Dynamics Athenas - Alocação e disponibilização de disciplinas"/>
    <m/>
    <n v="1800"/>
    <m/>
    <s v="Itens concluídos"/>
    <m/>
    <m/>
    <x v="0"/>
    <d v="2026-08-11T07:18:00"/>
    <d v="2026-08-03T00:00:00"/>
    <d v="2026-08-12T00:00:00"/>
    <m/>
    <m/>
    <m/>
    <m/>
    <m/>
    <m/>
    <m/>
    <m/>
    <m/>
    <m/>
    <m/>
    <m/>
    <m/>
    <m/>
    <m/>
    <n v="0.5"/>
    <s v="FALSO"/>
    <n v="0"/>
    <s v=""/>
    <s v=""/>
    <s v=""/>
    <s v=""/>
    <s v=""/>
    <s v=""/>
    <s v=""/>
    <s v=""/>
    <s v=""/>
    <s v=""/>
  </r>
  <r>
    <x v="0"/>
    <s v="SGSE-4344"/>
    <s v="[SGSE] SP 26.3.3;[SGSE] SP 26.3.5;[SGSE] SP 26.3.4;[SGSE] SP 26.3.6"/>
    <s v="[Jornada Secretaria e Gestor de Unidades] Secretaria - Enturmação"/>
    <x v="0"/>
    <s v="[SGSE] PI 3/26"/>
    <m/>
    <s v="[INC0807557]Tenho um Erro/Problema com o PTC - Dynamics Athenas - Alocação e disponibilização de disciplinas"/>
    <m/>
    <n v="3600"/>
    <m/>
    <s v="Itens concluídos"/>
    <m/>
    <m/>
    <x v="1"/>
    <d v="2026-08-10T19:34:00"/>
    <d v="2026-08-03T00:00:00"/>
    <d v="2026-08-25T00:00:00"/>
    <d v="2026-09-10T00:00:00"/>
    <m/>
    <m/>
    <m/>
    <m/>
    <m/>
    <m/>
    <m/>
    <m/>
    <m/>
    <m/>
    <m/>
    <m/>
    <m/>
    <m/>
    <n v="1"/>
    <s v="FALSO"/>
    <n v="0"/>
    <s v=""/>
    <s v=""/>
    <s v=""/>
    <s v=""/>
    <s v=""/>
    <s v=""/>
    <s v=""/>
    <s v=""/>
    <s v=""/>
    <s v=""/>
  </r>
  <r>
    <x v="0"/>
    <s v="SGSE-4337"/>
    <s v="[SGSE] SP 26.3.3;[SGSE] SP 26.3.4"/>
    <s v="[Jornada Secretaria e Gestor de Unidades] Secretaria - Enturmação"/>
    <x v="0"/>
    <s v="[SGSE] PI 3/26"/>
    <m/>
    <s v="[INC0806933]Tenho um Erro/Problema com o PTC - Dynamics Athenas - Alocação e disponibilização de disciplinas"/>
    <m/>
    <n v="3600"/>
    <m/>
    <s v="Itens concluídos"/>
    <m/>
    <m/>
    <x v="1"/>
    <d v="2026-08-07T16:51:00"/>
    <d v="2026-08-03T00:00:00"/>
    <d v="2026-08-10T00:00:00"/>
    <d v="2026-08-10T00:00:00"/>
    <m/>
    <m/>
    <m/>
    <m/>
    <m/>
    <m/>
    <m/>
    <m/>
    <m/>
    <m/>
    <m/>
    <m/>
    <m/>
    <m/>
    <n v="1"/>
    <s v="FALSO"/>
    <n v="0"/>
    <s v=""/>
    <s v=""/>
    <s v=""/>
    <s v=""/>
    <s v=""/>
    <s v=""/>
    <s v=""/>
    <s v=""/>
    <s v=""/>
    <s v=""/>
  </r>
  <r>
    <x v="0"/>
    <s v="SGSE-4336"/>
    <s v="[SGSE] SP 26.3.3;[SGSE] SP 26.3.4"/>
    <s v="[Jornada Secretaria e Gestor de Unidades] Secretaria - Enturmação"/>
    <x v="0"/>
    <s v="[SGSE] PI 3/26"/>
    <m/>
    <s v="[INC0806324]Tenho um Erro/Problema com o Portal do Tutor - Portal do Tutor (Dynamics) - Comunicação com o estudante (mensagens recebidas)"/>
    <m/>
    <n v="7200"/>
    <m/>
    <s v="Itens concluídos"/>
    <m/>
    <m/>
    <x v="1"/>
    <d v="2026-08-07T11:14:00"/>
    <d v="2026-08-03T00:00:00"/>
    <d v="2026-08-10T00:00:00"/>
    <d v="2026-08-12T00:00:00"/>
    <m/>
    <m/>
    <m/>
    <m/>
    <m/>
    <m/>
    <m/>
    <m/>
    <m/>
    <m/>
    <m/>
    <m/>
    <m/>
    <m/>
    <n v="2"/>
    <s v="FALSO"/>
    <n v="0"/>
    <s v=""/>
    <s v=""/>
    <s v=""/>
    <s v=""/>
    <s v=""/>
    <s v=""/>
    <s v=""/>
    <s v=""/>
    <s v=""/>
    <s v=""/>
  </r>
  <r>
    <x v="7"/>
    <s v="SGSE-4334"/>
    <s v="[SGSE] SP 26.3.4"/>
    <s v="[Jornada Secretaria e Gestor de Unidades] Secretaria - Enturmação"/>
    <x v="1"/>
    <s v="[SGSE] PI 3/26"/>
    <n v="2"/>
    <s v="Spike - Mapear dependências da tabela kcs_program_emec para informações de Curso MEC"/>
    <n v="2"/>
    <n v="43200"/>
    <m/>
    <s v="Itens concluídos"/>
    <s v="SGGS-11290"/>
    <s v="Não"/>
    <x v="1"/>
    <d v="2026-08-06T18:06:00"/>
    <d v="2026-08-17T00:00:00"/>
    <d v="2026-08-25T00:00:00"/>
    <d v="2026-08-25T00:00:00"/>
    <d v="2026-08-25T00:00:00"/>
    <d v="2026-08-25T00:00:00"/>
    <d v="2026-08-25T00:00:00"/>
    <d v="2026-09-09T00:00:00"/>
    <m/>
    <m/>
    <n v="1"/>
    <m/>
    <n v="13"/>
    <n v="24"/>
    <m/>
    <m/>
    <m/>
    <m/>
    <n v="12"/>
    <s v="FALSO"/>
    <n v="0"/>
    <n v="7"/>
    <s v=""/>
    <n v="1"/>
    <s v=""/>
    <n v="1"/>
    <b v="1"/>
    <n v="11"/>
    <s v=""/>
    <n v="13"/>
    <b v="1"/>
  </r>
  <r>
    <x v="0"/>
    <s v="SGSE-4333"/>
    <s v="[SGSE] SP 26.3.3;[SGSE] SP 26.3.4"/>
    <s v="[Jornada Secretaria e Gestor de Unidades] Secretaria - Enturmação"/>
    <x v="0"/>
    <s v="[SGSE] PI 3/26"/>
    <m/>
    <s v="[INC0806642]Tenho um Erro/Problema com o PTC - Dynamics Athenas - Alocação e disponibilização de disciplinas"/>
    <m/>
    <n v="25200"/>
    <m/>
    <s v="Itens concluídos"/>
    <m/>
    <m/>
    <x v="1"/>
    <d v="2026-08-06T17:14:00"/>
    <d v="2026-08-03T00:00:00"/>
    <d v="2026-08-07T00:00:00"/>
    <d v="2026-08-10T00:00:00"/>
    <m/>
    <m/>
    <m/>
    <m/>
    <m/>
    <m/>
    <m/>
    <m/>
    <m/>
    <m/>
    <m/>
    <m/>
    <m/>
    <m/>
    <n v="7"/>
    <s v="FALSO"/>
    <n v="0"/>
    <s v=""/>
    <s v=""/>
    <s v=""/>
    <s v=""/>
    <s v=""/>
    <s v=""/>
    <s v=""/>
    <s v=""/>
    <s v=""/>
    <s v=""/>
  </r>
  <r>
    <x v="0"/>
    <s v="SGSE-4332"/>
    <s v="[SGSE] SP 26.3.3;[SGSE] SP 26.3.5;[SGSE] SP 26.3.4"/>
    <s v="[Jornada Secretaria e Gestor de Unidades] Secretaria - Enturmação"/>
    <x v="0"/>
    <s v="[SGSE] PI 3/26"/>
    <m/>
    <s v="[INC0806638]Tenho um Erro/Problema com o PTC - Dynamics Athenas - Alocação e disponibilização de disciplinas"/>
    <m/>
    <n v="3600"/>
    <m/>
    <s v="Itens concluídos"/>
    <m/>
    <m/>
    <x v="1"/>
    <d v="2026-08-06T17:09:00"/>
    <d v="2026-08-03T00:00:00"/>
    <d v="2026-08-25T00:00:00"/>
    <d v="2026-08-25T00:00:00"/>
    <m/>
    <m/>
    <m/>
    <m/>
    <m/>
    <m/>
    <m/>
    <m/>
    <m/>
    <m/>
    <m/>
    <m/>
    <m/>
    <m/>
    <n v="1"/>
    <s v="FALSO"/>
    <n v="0"/>
    <s v=""/>
    <s v=""/>
    <s v=""/>
    <s v=""/>
    <s v=""/>
    <s v=""/>
    <s v=""/>
    <s v=""/>
    <s v=""/>
    <s v=""/>
  </r>
  <r>
    <x v="0"/>
    <s v="SGSE-4331"/>
    <s v="[SGSE] SP 26.3.3;[SGSE] SP 26.3.5;[SGSE] SP 26.3.4"/>
    <s v="[Jornada Secretaria e Gestor de Unidades] Secretaria - Enturmação"/>
    <x v="0"/>
    <s v="[SGSE] PI 3/26"/>
    <m/>
    <s v="[INC0806550]Tenho um Erro/Problema com o PTC - Dynamics Athenas - Alocação e disponibilização de disciplinas"/>
    <m/>
    <n v="3600"/>
    <m/>
    <s v="Itens concluídos"/>
    <m/>
    <m/>
    <x v="1"/>
    <d v="2026-08-06T14:08:00"/>
    <d v="2026-08-03T00:00:00"/>
    <d v="2026-08-21T00:00:00"/>
    <d v="2026-08-24T00:00:00"/>
    <m/>
    <m/>
    <m/>
    <m/>
    <m/>
    <m/>
    <m/>
    <m/>
    <m/>
    <m/>
    <m/>
    <m/>
    <m/>
    <m/>
    <n v="1"/>
    <s v="FALSO"/>
    <n v="0"/>
    <s v=""/>
    <s v=""/>
    <s v=""/>
    <s v=""/>
    <s v=""/>
    <s v=""/>
    <s v=""/>
    <s v=""/>
    <s v=""/>
    <s v=""/>
  </r>
  <r>
    <x v="0"/>
    <s v="SGSE-4328"/>
    <s v="[SGSE] SP 26.3.3;[SGSE] SP 26.3.4"/>
    <s v="[Jornada Secretaria e Gestor de Unidades] Secretaria - Enturmação"/>
    <x v="0"/>
    <s v="[SGSE] PI 3/26"/>
    <m/>
    <s v="[INC0806214]Tenho um Erro/Problema com o Portal do Tutor - Portal do Tutor (Dynamics) - Comunicação com o estudante (mensagens recebidas)"/>
    <m/>
    <n v="10800"/>
    <m/>
    <s v="Itens concluídos"/>
    <m/>
    <m/>
    <x v="1"/>
    <d v="2026-08-05T14:25:00"/>
    <d v="2026-08-03T00:00:00"/>
    <d v="2026-08-14T00:00:00"/>
    <d v="2026-08-14T00:00:00"/>
    <m/>
    <m/>
    <m/>
    <m/>
    <m/>
    <m/>
    <m/>
    <m/>
    <m/>
    <m/>
    <m/>
    <m/>
    <m/>
    <m/>
    <n v="3"/>
    <s v="FALSO"/>
    <n v="0"/>
    <s v=""/>
    <s v=""/>
    <s v=""/>
    <s v=""/>
    <s v=""/>
    <s v=""/>
    <s v=""/>
    <s v=""/>
    <s v=""/>
    <s v=""/>
  </r>
  <r>
    <x v="0"/>
    <s v="SGSE-4326"/>
    <s v="[SGSE] SP 26.3.3;[SGSE] SP 26.3.4"/>
    <s v="[Jornada Secretaria e Gestor de Unidades] Secretaria - Enturmação"/>
    <x v="0"/>
    <s v="[SGSE] PI 3/26"/>
    <m/>
    <s v="[INC0806073]Tenho um Erro/Problema com o PTC - Dynamics Athenas - Alocação e disponibilização de disciplinas"/>
    <m/>
    <m/>
    <m/>
    <s v="Itens concluídos"/>
    <m/>
    <m/>
    <x v="0"/>
    <d v="2026-08-05T08:22:00"/>
    <d v="2026-08-03T00:00:00"/>
    <d v="2026-08-25T00:00:00"/>
    <m/>
    <m/>
    <m/>
    <m/>
    <m/>
    <m/>
    <m/>
    <m/>
    <m/>
    <m/>
    <m/>
    <m/>
    <m/>
    <m/>
    <m/>
    <s v=""/>
    <s v="FALSO"/>
    <n v="0"/>
    <s v=""/>
    <s v=""/>
    <s v=""/>
    <s v=""/>
    <s v=""/>
    <s v=""/>
    <s v=""/>
    <s v=""/>
    <s v=""/>
    <s v=""/>
  </r>
  <r>
    <x v="0"/>
    <s v="SGSE-4325"/>
    <s v="[SGSE] SP 26.3.3;[SGSE] SP 26.3.4"/>
    <s v="[Jornada Secretaria e Gestor de Unidades] Secretaria - Enturmação"/>
    <x v="0"/>
    <s v="[SGSE] PI 3/26"/>
    <m/>
    <s v="[INC0799594]Tenho um Erro/Problema com o PTC - Ambiente do Aluno / AVA Sofia - Aulas"/>
    <m/>
    <n v="7200"/>
    <m/>
    <s v="Itens concluídos"/>
    <m/>
    <m/>
    <x v="1"/>
    <d v="2026-08-04T11:29:00"/>
    <d v="2026-08-03T00:00:00"/>
    <d v="2026-08-13T00:00:00"/>
    <d v="2026-08-14T00:00:00"/>
    <m/>
    <m/>
    <m/>
    <m/>
    <m/>
    <m/>
    <m/>
    <m/>
    <m/>
    <m/>
    <m/>
    <m/>
    <m/>
    <m/>
    <n v="2"/>
    <s v="FALSO"/>
    <n v="0"/>
    <s v=""/>
    <s v=""/>
    <s v=""/>
    <s v=""/>
    <s v=""/>
    <s v=""/>
    <s v=""/>
    <s v=""/>
    <s v=""/>
    <s v=""/>
  </r>
  <r>
    <x v="0"/>
    <s v="SGSE-4324"/>
    <s v="[SGSE] SP 26.3.3;[SGSE] SP 26.3.4"/>
    <s v="[Jornada Secretaria e Gestor de Unidades] Secretaria - Enturmação"/>
    <x v="0"/>
    <s v="[SGSE] PI 3/26"/>
    <m/>
    <s v="[INC0805622]Tenho um Erro/Problema com o PTC - Dynamics Athenas - Alocação e disponibilização de disciplinas"/>
    <m/>
    <n v="7200"/>
    <m/>
    <s v="Itens concluídos"/>
    <m/>
    <m/>
    <x v="1"/>
    <d v="2026-08-04T10:09:00"/>
    <d v="2026-08-03T00:00:00"/>
    <d v="2026-08-05T00:00:00"/>
    <d v="2026-08-13T00:00:00"/>
    <m/>
    <m/>
    <m/>
    <m/>
    <m/>
    <m/>
    <m/>
    <m/>
    <m/>
    <m/>
    <m/>
    <m/>
    <m/>
    <m/>
    <n v="2"/>
    <s v="FALSO"/>
    <n v="0"/>
    <s v=""/>
    <s v=""/>
    <s v=""/>
    <s v=""/>
    <s v=""/>
    <s v=""/>
    <s v=""/>
    <s v=""/>
    <s v=""/>
    <s v=""/>
  </r>
  <r>
    <x v="8"/>
    <s v="SGSE-4315"/>
    <s v="[SGSE] SP 26.3.3"/>
    <s v="[Jornada Secretaria e Gestor de Unidades] Secretaria - Enturmação"/>
    <x v="1"/>
    <s v="[SGSE] PI 3/26"/>
    <n v="1"/>
    <s v="Monitoramento Suporte Plantão Volta as aulas"/>
    <n v="1"/>
    <n v="158400"/>
    <m/>
    <s v="Itens concluídos"/>
    <m/>
    <s v="Não"/>
    <x v="1"/>
    <d v="2026-08-03T17:34:00"/>
    <d v="2026-08-03T00:00:00"/>
    <d v="2026-08-10T00:00:00"/>
    <d v="2026-08-13T00:00:00"/>
    <d v="2026-08-13T00:00:00"/>
    <d v="2026-08-13T00:00:00"/>
    <d v="2026-08-13T00:00:00"/>
    <d v="2026-08-13T00:00:00"/>
    <m/>
    <n v="3"/>
    <n v="1"/>
    <n v="1"/>
    <n v="8"/>
    <n v="8"/>
    <m/>
    <m/>
    <m/>
    <m/>
    <n v="44"/>
    <s v="FALSO"/>
    <n v="0"/>
    <n v="1"/>
    <s v=""/>
    <n v="3"/>
    <b v="1"/>
    <n v="1"/>
    <b v="1"/>
    <n v="1"/>
    <b v="1"/>
    <n v="8"/>
    <b v="1"/>
  </r>
  <r>
    <x v="4"/>
    <s v="SGSE-4289"/>
    <s v="[SGSE] SP 26.3.3"/>
    <s v="[Jornada Secretaria e Gestor de Unidades] Secretaria - Enturmação"/>
    <x v="1"/>
    <s v="[SGSE] PI 3/26"/>
    <n v="8"/>
    <s v="Apoio Orquestrador Visão Geral"/>
    <n v="8"/>
    <n v="302400"/>
    <m/>
    <s v="Itens concluídos"/>
    <s v="ARTSG-178"/>
    <s v="Não"/>
    <x v="1"/>
    <d v="2026-08-03T16:00:00"/>
    <d v="2026-08-03T00:00:00"/>
    <d v="2026-08-06T00:00:00"/>
    <d v="2026-08-13T00:00:00"/>
    <d v="2026-08-13T00:00:00"/>
    <d v="2026-08-14T00:00:00"/>
    <d v="2026-08-14T00:00:00"/>
    <d v="2026-08-19T00:00:00"/>
    <m/>
    <n v="5"/>
    <m/>
    <m/>
    <n v="9"/>
    <n v="12"/>
    <m/>
    <m/>
    <m/>
    <m/>
    <n v="84"/>
    <s v="FALSO"/>
    <n v="0"/>
    <n v="1"/>
    <s v=""/>
    <n v="5"/>
    <b v="1"/>
    <n v="1"/>
    <s v=""/>
    <n v="3"/>
    <s v=""/>
    <n v="12"/>
    <b v="1"/>
  </r>
  <r>
    <x v="3"/>
    <s v="SGSE-4288"/>
    <s v="[SGSE] SP 26.3.3"/>
    <s v="[Jornada Secretaria e Gestor de Unidades] Secretaria - Enturmação"/>
    <x v="1"/>
    <s v="[SGSE] PI 3/26"/>
    <n v="1"/>
    <s v="Remover Fluxos refatorados e encorporados a outros processos da Solution"/>
    <n v="1"/>
    <n v="21600"/>
    <m/>
    <s v="Itens concluídos"/>
    <s v="ARTSG-184"/>
    <s v="Não"/>
    <x v="1"/>
    <d v="2026-08-03T14:41:00"/>
    <d v="2026-08-03T00:00:00"/>
    <d v="2026-08-05T00:00:00"/>
    <d v="2026-08-07T00:00:00"/>
    <d v="2026-08-07T00:00:00"/>
    <d v="2026-08-07T00:00:00"/>
    <d v="2026-08-07T00:00:00"/>
    <d v="2026-09-15T00:00:00"/>
    <m/>
    <n v="2"/>
    <m/>
    <m/>
    <n v="4"/>
    <n v="31"/>
    <m/>
    <m/>
    <m/>
    <m/>
    <n v="6"/>
    <s v="FALSO"/>
    <n v="0"/>
    <n v="1"/>
    <s v=""/>
    <n v="2"/>
    <b v="1"/>
    <n v="1"/>
    <s v=""/>
    <n v="27"/>
    <s v=""/>
    <n v="31"/>
    <b v="1"/>
  </r>
  <r>
    <x v="0"/>
    <s v="SGSE-4287"/>
    <s v="[SGSE] SP 26.3.3"/>
    <s v="[Jornada Secretaria e Gestor de Unidades] Secretaria - Enturmação"/>
    <x v="0"/>
    <s v="[SGSE] PI 3/26"/>
    <m/>
    <s v="[INC0805336]Tenho um Erro/Problema com o PTC - Dynamics Athenas - Alocação e disponibilização de disciplinas"/>
    <m/>
    <n v="7200"/>
    <m/>
    <s v="Itens concluídos"/>
    <m/>
    <m/>
    <x v="1"/>
    <d v="2026-08-03T11:45:00"/>
    <d v="2026-08-03T00:00:00"/>
    <d v="2026-08-03T00:00:00"/>
    <d v="2026-08-03T00:00:00"/>
    <m/>
    <m/>
    <m/>
    <m/>
    <m/>
    <m/>
    <m/>
    <m/>
    <m/>
    <m/>
    <m/>
    <m/>
    <m/>
    <m/>
    <n v="2"/>
    <s v="FALSO"/>
    <n v="0"/>
    <s v=""/>
    <s v=""/>
    <s v=""/>
    <s v=""/>
    <s v=""/>
    <s v=""/>
    <s v=""/>
    <s v=""/>
    <s v=""/>
    <s v=""/>
  </r>
  <r>
    <x v="0"/>
    <s v="SGSE-4286"/>
    <s v="[SGSE] SP 26.3.3;[SGSE] SP 26.3.4"/>
    <s v="[Jornada Secretaria e Gestor de Unidades] Secretaria - Enturmação"/>
    <x v="0"/>
    <s v="[SGSE] PI 3/26"/>
    <m/>
    <s v="[INC0805315]Tenho um Erro/Problema com o PTC - Dynamics Athenas - Alocação e disponibilização de disciplinas"/>
    <m/>
    <m/>
    <m/>
    <s v="Itens concluídos"/>
    <m/>
    <m/>
    <x v="0"/>
    <d v="2026-08-03T11:16:00"/>
    <d v="2026-08-03T00:00:00"/>
    <d v="2026-08-24T00:00:00"/>
    <m/>
    <m/>
    <m/>
    <m/>
    <m/>
    <m/>
    <m/>
    <m/>
    <m/>
    <m/>
    <m/>
    <m/>
    <m/>
    <m/>
    <m/>
    <s v=""/>
    <s v="FALSO"/>
    <n v="0"/>
    <s v=""/>
    <s v=""/>
    <s v=""/>
    <s v=""/>
    <s v=""/>
    <s v=""/>
    <s v=""/>
    <s v=""/>
    <s v=""/>
    <s v=""/>
  </r>
  <r>
    <x v="8"/>
    <s v="SGSE-4285"/>
    <s v="[SGSE] SP 26.3.3"/>
    <s v="[Jornada Secretaria e Gestor de Unidades] Secretaria - Enturmação"/>
    <x v="1"/>
    <s v="[SGSE] PI 3/26"/>
    <n v="3"/>
    <s v="[ ARTPT-691] Marcação de turmas veteranas para liberar a venda na vitrine "/>
    <n v="3"/>
    <n v="86400"/>
    <m/>
    <s v="Itens concluídos"/>
    <s v="ARTPT-691"/>
    <s v="Não"/>
    <x v="1"/>
    <d v="2026-08-03T10:19:00"/>
    <d v="2026-08-03T00:00:00"/>
    <d v="2026-08-10T00:00:00"/>
    <d v="2026-08-10T00:00:00"/>
    <d v="2026-08-10T00:00:00"/>
    <d v="2026-08-10T00:00:00"/>
    <d v="2026-08-10T00:00:00"/>
    <d v="2026-08-20T00:00:00"/>
    <m/>
    <n v="1"/>
    <m/>
    <m/>
    <m/>
    <m/>
    <m/>
    <m/>
    <m/>
    <m/>
    <n v="24"/>
    <s v="FALSO"/>
    <n v="0"/>
    <n v="1"/>
    <s v=""/>
    <n v="1"/>
    <b v="1"/>
    <n v="1"/>
    <s v=""/>
    <n v="8"/>
    <s v=""/>
    <n v="5"/>
    <b v="0"/>
  </r>
  <r>
    <x v="2"/>
    <s v="SGSE-4284"/>
    <s v="[SGSE] SP 26.3.3"/>
    <s v="[Jornada Secretaria e Gestor de Unidades] Secretaria - Enturmação"/>
    <x v="0"/>
    <s v="[SGSE] PI 3/26"/>
    <n v="8"/>
    <s v="[DT - Orquestrador] Teste da solução completa do Orquestrador - Cenários finais"/>
    <n v="8"/>
    <n v="190800"/>
    <m/>
    <s v="Itens concluídos"/>
    <s v="ARTSG-178"/>
    <s v="Não"/>
    <x v="1"/>
    <d v="2026-08-03T10:14:00"/>
    <d v="2026-08-03T00:00:00"/>
    <d v="2026-08-04T00:00:00"/>
    <d v="2026-08-14T00:00:00"/>
    <d v="2026-08-14T00:00:00"/>
    <d v="2026-08-14T00:00:00"/>
    <d v="2026-08-14T00:00:00"/>
    <m/>
    <m/>
    <n v="8"/>
    <m/>
    <m/>
    <n v="9"/>
    <m/>
    <m/>
    <m/>
    <m/>
    <m/>
    <n v="53"/>
    <s v="FALSO"/>
    <n v="0"/>
    <n v="1"/>
    <s v=""/>
    <n v="8"/>
    <b v="1"/>
    <n v="1"/>
    <s v=""/>
    <s v=""/>
    <s v=""/>
    <n v="9"/>
    <b v="1"/>
  </r>
  <r>
    <x v="0"/>
    <s v="SGSE-4281"/>
    <s v="[SGSE] SP 26.3.3;[SGSE] SP 26.3.2;[SGSE] SP 26.3.4"/>
    <s v="[Jornada Secretaria e Gestor de Unidades] Secretaria - Enturmação"/>
    <x v="0"/>
    <s v="[SGSE] PI 3/26"/>
    <m/>
    <s v="[INC0803745]Tenho um Erro/Problema com o PTC - Dynamics Athenas - Alocação e disponibilização de disciplinas"/>
    <m/>
    <n v="100800"/>
    <m/>
    <s v="Itens concluídos"/>
    <m/>
    <m/>
    <x v="1"/>
    <d v="2026-07-28T14:26:00"/>
    <d v="2026-07-20T00:00:00"/>
    <d v="2026-07-30T00:00:00"/>
    <d v="2026-08-10T00:00:00"/>
    <m/>
    <m/>
    <m/>
    <m/>
    <m/>
    <m/>
    <m/>
    <m/>
    <m/>
    <m/>
    <m/>
    <m/>
    <m/>
    <m/>
    <n v="28"/>
    <s v="FALSO"/>
    <n v="0"/>
    <s v=""/>
    <s v=""/>
    <s v=""/>
    <s v=""/>
    <s v=""/>
    <s v=""/>
    <s v=""/>
    <s v=""/>
    <s v=""/>
    <s v=""/>
  </r>
  <r>
    <x v="0"/>
    <s v="SGSE-4278"/>
    <s v="[SGSE] SP 26.3.2"/>
    <s v="[Jornada Secretaria e Gestor de Unidades] Secretaria - Enturmação"/>
    <x v="0"/>
    <s v="[SGSE] PI 3/26"/>
    <m/>
    <s v="[INC0795052]Tenho um Erro/Problema com o PTC - Ingresso - Captação - Área do Candidato"/>
    <m/>
    <m/>
    <m/>
    <s v="Itens concluídos"/>
    <m/>
    <m/>
    <x v="0"/>
    <d v="2026-07-27T17:49:00"/>
    <d v="2026-07-20T00:00:00"/>
    <d v="2026-07-28T00:00:00"/>
    <m/>
    <m/>
    <m/>
    <m/>
    <m/>
    <m/>
    <m/>
    <m/>
    <m/>
    <m/>
    <m/>
    <m/>
    <m/>
    <m/>
    <m/>
    <s v=""/>
    <s v="FALSO"/>
    <n v="0"/>
    <s v=""/>
    <s v=""/>
    <s v=""/>
    <s v=""/>
    <s v=""/>
    <s v=""/>
    <s v=""/>
    <s v=""/>
    <s v=""/>
    <s v=""/>
  </r>
  <r>
    <x v="0"/>
    <s v="SGSE-4275"/>
    <s v="[SGSE] SP 26.3.3;[SGSE] SP 26.3.2;[SGSE] SP 26.3.4"/>
    <s v="[Jornada Secretaria e Gestor de Unidades] Secretaria - Enturmação"/>
    <x v="0"/>
    <s v="[SGSE] PI 3/26"/>
    <m/>
    <s v="[INC0777360]Tenho um Erro/Problema com o Sistema Colaborar - Colaborar - Avaliação"/>
    <m/>
    <n v="3600"/>
    <m/>
    <s v="Itens concluídos"/>
    <m/>
    <m/>
    <x v="1"/>
    <d v="2026-07-24T17:59:00"/>
    <d v="2026-07-20T00:00:00"/>
    <d v="2026-08-24T00:00:00"/>
    <d v="2026-08-25T00:00:00"/>
    <m/>
    <m/>
    <m/>
    <m/>
    <m/>
    <m/>
    <m/>
    <m/>
    <m/>
    <m/>
    <m/>
    <m/>
    <m/>
    <m/>
    <n v="1"/>
    <s v="FALSO"/>
    <n v="0"/>
    <s v=""/>
    <s v=""/>
    <s v=""/>
    <s v=""/>
    <s v=""/>
    <s v=""/>
    <s v=""/>
    <s v=""/>
    <s v=""/>
    <s v=""/>
  </r>
  <r>
    <x v="0"/>
    <s v="SGSE-4272"/>
    <s v="[SGSE] SP 26.3.2"/>
    <s v="[Jornada Secretaria e Gestor de Unidades] Secretaria - Enturmação"/>
    <x v="0"/>
    <s v="[SGSE] PI 3/26"/>
    <m/>
    <s v="[INC0792480]Tenho um Erro/Problema com o PTC - Ambiente do Aluno / AVA Sofia - Secretaria - Conclusão de Curso - Colação de Grau "/>
    <m/>
    <m/>
    <m/>
    <s v="Itens concluídos"/>
    <m/>
    <m/>
    <x v="0"/>
    <d v="2026-07-23T17:01:00"/>
    <d v="2026-07-20T00:00:00"/>
    <d v="2026-07-28T00:00:00"/>
    <m/>
    <m/>
    <m/>
    <m/>
    <m/>
    <m/>
    <m/>
    <m/>
    <m/>
    <m/>
    <m/>
    <m/>
    <m/>
    <m/>
    <m/>
    <s v=""/>
    <s v="FALSO"/>
    <n v="0"/>
    <s v=""/>
    <s v=""/>
    <s v=""/>
    <s v=""/>
    <s v=""/>
    <s v=""/>
    <s v=""/>
    <s v=""/>
    <s v=""/>
    <s v=""/>
  </r>
  <r>
    <x v="0"/>
    <s v="SGSE-4271"/>
    <s v="[SGSE] SP 26.3.3;[SGSE] SP 26.3.2"/>
    <s v="[Jornada Secretaria e Gestor de Unidades] Secretaria - Enturmação"/>
    <x v="0"/>
    <s v="[SGSE] PI 3/26"/>
    <m/>
    <s v="[INC0789008]Tenho um Erro/Problema com o PTC - Dynamics Athenas - Alocação e disponibilização de disciplinas"/>
    <m/>
    <n v="39600"/>
    <m/>
    <s v="Itens concluídos"/>
    <m/>
    <m/>
    <x v="0"/>
    <d v="2026-07-23T16:17:00"/>
    <d v="2026-07-20T00:00:00"/>
    <d v="2026-08-12T00:00:00"/>
    <m/>
    <m/>
    <m/>
    <m/>
    <m/>
    <m/>
    <m/>
    <m/>
    <m/>
    <m/>
    <m/>
    <m/>
    <m/>
    <m/>
    <m/>
    <n v="11"/>
    <s v="FALSO"/>
    <n v="0"/>
    <s v=""/>
    <s v=""/>
    <s v=""/>
    <s v=""/>
    <s v=""/>
    <s v=""/>
    <s v=""/>
    <s v=""/>
    <s v=""/>
    <s v=""/>
  </r>
  <r>
    <x v="0"/>
    <s v="SGSE-4270"/>
    <s v="[SGSE] SP 26.3.2"/>
    <s v="[Jornada Secretaria e Gestor de Unidades] Secretaria - Enturmação"/>
    <x v="0"/>
    <s v="[SGSE] PI 3/26"/>
    <m/>
    <s v="[INC0789601]Tenho um Erro/Problema com o PTC - Ambiente do Aluno / AVA Sofia - Visão de disciplinas"/>
    <m/>
    <m/>
    <m/>
    <s v="Itens concluídos"/>
    <m/>
    <m/>
    <x v="0"/>
    <d v="2026-07-23T16:08:00"/>
    <d v="2026-07-20T00:00:00"/>
    <d v="2026-07-30T00:00:00"/>
    <m/>
    <m/>
    <m/>
    <m/>
    <m/>
    <m/>
    <m/>
    <m/>
    <m/>
    <m/>
    <m/>
    <m/>
    <m/>
    <m/>
    <m/>
    <s v=""/>
    <s v="FALSO"/>
    <n v="0"/>
    <s v=""/>
    <s v=""/>
    <s v=""/>
    <s v=""/>
    <s v=""/>
    <s v=""/>
    <s v=""/>
    <s v=""/>
    <s v=""/>
    <s v=""/>
  </r>
  <r>
    <x v="0"/>
    <s v="SGSE-4269"/>
    <s v="[SGSE] SP 26.3.3;[SGSE] SP 26.3.2"/>
    <s v="[Jornada Secretaria e Gestor de Unidades] Secretaria - Enturmação"/>
    <x v="0"/>
    <s v="[SGSE] PI 3/26"/>
    <m/>
    <s v="[INC0797868]Tenho um Erro/Problema com o PTC - Ambiente do Aluno / AVA Sofia - Visão de disciplinas"/>
    <m/>
    <n v="7200"/>
    <m/>
    <s v="Itens concluídos"/>
    <m/>
    <m/>
    <x v="0"/>
    <d v="2026-07-23T14:54:00"/>
    <d v="2026-07-20T00:00:00"/>
    <d v="2026-08-10T00:00:00"/>
    <m/>
    <m/>
    <m/>
    <m/>
    <m/>
    <m/>
    <m/>
    <m/>
    <m/>
    <m/>
    <m/>
    <m/>
    <m/>
    <m/>
    <m/>
    <n v="2"/>
    <s v="FALSO"/>
    <n v="0"/>
    <s v=""/>
    <s v=""/>
    <s v=""/>
    <s v=""/>
    <s v=""/>
    <s v=""/>
    <s v=""/>
    <s v=""/>
    <s v=""/>
    <s v=""/>
  </r>
  <r>
    <x v="0"/>
    <s v="SGSE-4266"/>
    <s v="[SGSE] SP 26.3.3;[SGSE] SP 26.3.2"/>
    <s v="[Jornada Secretaria e Gestor de Unidades] Secretaria - Enturmação"/>
    <x v="0"/>
    <s v="[SGSE] PI 3/26"/>
    <m/>
    <s v="[INC0802419]Tenho um Erro/Problema com o PTC - Dynamics Athenas - Alocação e disponibilização de disciplinas"/>
    <m/>
    <n v="43200"/>
    <m/>
    <s v="Itens concluídos"/>
    <m/>
    <m/>
    <x v="1"/>
    <d v="2026-07-23T11:29:00"/>
    <d v="2026-07-20T00:00:00"/>
    <d v="2026-07-23T00:00:00"/>
    <d v="2026-07-28T00:00:00"/>
    <m/>
    <m/>
    <m/>
    <m/>
    <m/>
    <m/>
    <m/>
    <m/>
    <m/>
    <m/>
    <m/>
    <m/>
    <m/>
    <m/>
    <n v="12"/>
    <s v="FALSO"/>
    <n v="0"/>
    <s v=""/>
    <s v=""/>
    <s v=""/>
    <s v=""/>
    <s v=""/>
    <s v=""/>
    <s v=""/>
    <s v=""/>
    <s v=""/>
    <s v=""/>
  </r>
  <r>
    <x v="0"/>
    <s v="SGSE-4265"/>
    <s v="[SGSE] SP 26.3.2"/>
    <s v="[Jornada Secretaria e Gestor de Unidades] Secretaria - Enturmação"/>
    <x v="0"/>
    <s v="[SGSE] PI 3/26"/>
    <m/>
    <s v="[INC0768680]Tenho um Erro/Problema com o PTC - Ambiente do Aluno / AVA Sofia - Secretaria - Erro na solicitação de Transferencia interna - curso e polo"/>
    <m/>
    <m/>
    <m/>
    <s v="Itens concluídos"/>
    <m/>
    <m/>
    <x v="0"/>
    <d v="2026-07-22T20:47:00"/>
    <d v="2026-07-20T00:00:00"/>
    <d v="2026-07-28T00:00:00"/>
    <m/>
    <m/>
    <m/>
    <m/>
    <m/>
    <m/>
    <m/>
    <m/>
    <m/>
    <m/>
    <m/>
    <m/>
    <m/>
    <m/>
    <m/>
    <s v=""/>
    <s v="FALSO"/>
    <n v="0"/>
    <s v=""/>
    <s v=""/>
    <s v=""/>
    <s v=""/>
    <s v=""/>
    <s v=""/>
    <s v=""/>
    <s v=""/>
    <s v=""/>
    <s v=""/>
  </r>
  <r>
    <x v="0"/>
    <s v="SGSE-4264"/>
    <s v="[SGSE] SP 26.3.3;[SGSE] SP 26.3.2;[SGSE] SP 26.3.5;[SGSE] SP 26.3.4"/>
    <s v="[Jornada Secretaria e Gestor de Unidades] Secretaria - Enturmação"/>
    <x v="0"/>
    <s v="[SGSE] PI 3/26"/>
    <m/>
    <s v="[INC0800060]Tenho um Erro/Problema com o PTC - Ambiente do Aluno / AVA Sofia - Secretaria - Erro ao abrir solicitação"/>
    <m/>
    <n v="3600"/>
    <m/>
    <s v="Itens concluídos"/>
    <m/>
    <m/>
    <x v="1"/>
    <d v="2026-07-22T20:47:00"/>
    <d v="2026-07-20T00:00:00"/>
    <d v="2026-08-24T00:00:00"/>
    <d v="2026-08-24T00:00:00"/>
    <m/>
    <m/>
    <m/>
    <m/>
    <m/>
    <m/>
    <m/>
    <m/>
    <m/>
    <m/>
    <m/>
    <m/>
    <m/>
    <m/>
    <n v="1"/>
    <s v="FALSO"/>
    <n v="0"/>
    <s v=""/>
    <s v=""/>
    <s v=""/>
    <s v=""/>
    <s v=""/>
    <s v=""/>
    <s v=""/>
    <s v=""/>
    <s v=""/>
    <s v=""/>
  </r>
  <r>
    <x v="0"/>
    <s v="SGSE-4263"/>
    <s v="[SGSE] SP 26.3.3;[SGSE] SP 26.3.2;[SGSE] SP 26.3.4"/>
    <s v="[Jornada Secretaria e Gestor de Unidades] Secretaria - Enturmação"/>
    <x v="0"/>
    <s v="[SGSE] PI 3/26"/>
    <m/>
    <s v="[INC0800689]Tenho um Erro/Problema com o PTC - Backoffice Sofia - Acessos"/>
    <m/>
    <n v="3600"/>
    <m/>
    <s v="Itens concluídos"/>
    <m/>
    <m/>
    <x v="1"/>
    <d v="2026-07-22T19:54:00"/>
    <d v="2026-07-20T00:00:00"/>
    <d v="2026-08-13T00:00:00"/>
    <d v="2026-08-13T00:00:00"/>
    <m/>
    <m/>
    <m/>
    <m/>
    <m/>
    <m/>
    <m/>
    <m/>
    <m/>
    <m/>
    <m/>
    <m/>
    <m/>
    <m/>
    <n v="1"/>
    <s v="FALSO"/>
    <n v="0"/>
    <s v=""/>
    <s v=""/>
    <s v=""/>
    <s v=""/>
    <s v=""/>
    <s v=""/>
    <s v=""/>
    <s v=""/>
    <s v=""/>
    <s v=""/>
  </r>
  <r>
    <x v="9"/>
    <s v="SGSE-4261"/>
    <s v="[SGSE] SP 26.3.2"/>
    <s v="[Jornada Secretaria e Gestor de Unidades] Secretaria - Enturmação"/>
    <x v="1"/>
    <s v="[SGSE] PI 3/26"/>
    <m/>
    <s v="Evento course-offering-primary-faculty-updated é disparado ao adicionar docente em disciplina com status Reprovado — não deveria ocorrer"/>
    <m/>
    <n v="3600"/>
    <m/>
    <s v="Itens concluídos"/>
    <s v="ARTSG-270"/>
    <s v="Não"/>
    <x v="1"/>
    <d v="2026-07-22T15:03:00"/>
    <d v="2026-07-20T00:00:00"/>
    <d v="2026-07-22T00:00:00"/>
    <d v="2026-07-22T00:00:00"/>
    <d v="2026-07-22T00:00:00"/>
    <d v="2026-07-22T00:00:00"/>
    <d v="2026-07-22T00:00:00"/>
    <d v="2026-08-27T00:00:00"/>
    <m/>
    <n v="1"/>
    <m/>
    <m/>
    <n v="1"/>
    <n v="26"/>
    <m/>
    <m/>
    <m/>
    <m/>
    <n v="1"/>
    <s v="FALSO"/>
    <n v="0"/>
    <n v="-4"/>
    <s v=""/>
    <n v="1"/>
    <b v="1"/>
    <n v="1"/>
    <s v=""/>
    <n v="26"/>
    <s v=""/>
    <n v="0"/>
    <b v="0"/>
  </r>
  <r>
    <x v="0"/>
    <s v="SGSE-4260"/>
    <s v="[SGSE] SP 26.3.3;[SGSE] SP 26.3.2"/>
    <s v="[Jornada Secretaria e Gestor de Unidades] Secretaria - Enturmação"/>
    <x v="0"/>
    <s v="[SGSE] PI 3/26"/>
    <m/>
    <s v="[INC0802057]Tenho um Erro/Problema com o PTC - Dynamics Athenas - Alocação e disponibilização de disciplinas"/>
    <m/>
    <n v="3600"/>
    <m/>
    <s v="Itens concluídos"/>
    <m/>
    <m/>
    <x v="1"/>
    <d v="2026-07-22T11:58:00"/>
    <d v="2026-07-20T00:00:00"/>
    <d v="2026-07-22T00:00:00"/>
    <d v="2026-07-28T00:00:00"/>
    <m/>
    <m/>
    <m/>
    <m/>
    <m/>
    <m/>
    <m/>
    <m/>
    <m/>
    <m/>
    <m/>
    <m/>
    <m/>
    <m/>
    <n v="1"/>
    <s v="FALSO"/>
    <n v="0"/>
    <s v=""/>
    <s v=""/>
    <s v=""/>
    <s v=""/>
    <s v=""/>
    <s v=""/>
    <s v=""/>
    <s v=""/>
    <s v=""/>
    <s v=""/>
  </r>
  <r>
    <x v="9"/>
    <s v="SGSE-4256"/>
    <s v="[SGSE] SP 26.3.2"/>
    <s v="[Jornada Secretaria e Gestor de Unidades] Secretaria - Enturmação"/>
    <x v="1"/>
    <s v="[SGSE] PI 3/26"/>
    <m/>
    <s v=" Evento course-offering-primary-faculty-updated não é disparado ao adicionar docente em disciplina com status Cursando"/>
    <m/>
    <n v="14400"/>
    <m/>
    <s v="Itens concluídos"/>
    <s v="ARTSG-270"/>
    <s v="Não"/>
    <x v="1"/>
    <d v="2026-07-20T18:13:00"/>
    <d v="2026-07-20T00:00:00"/>
    <d v="2026-07-21T00:00:00"/>
    <d v="2026-07-21T00:00:00"/>
    <d v="2026-07-21T00:00:00"/>
    <d v="2026-07-21T00:00:00"/>
    <d v="2026-07-21T00:00:00"/>
    <d v="2026-08-27T00:00:00"/>
    <m/>
    <n v="1"/>
    <m/>
    <m/>
    <n v="1"/>
    <n v="28"/>
    <m/>
    <m/>
    <m/>
    <m/>
    <n v="4"/>
    <s v="FALSO"/>
    <n v="0"/>
    <n v="1"/>
    <s v=""/>
    <n v="1"/>
    <b v="1"/>
    <n v="1"/>
    <s v=""/>
    <n v="27"/>
    <s v=""/>
    <n v="1"/>
    <b v="1"/>
  </r>
  <r>
    <x v="0"/>
    <s v="SGSE-4255"/>
    <s v="[SGSE] SP 26.3.2"/>
    <s v="[Jornada Secretaria e Gestor de Unidades] Secretaria - Enturmação"/>
    <x v="0"/>
    <s v="[SGSE] PI 3/26"/>
    <m/>
    <s v="[INC0801295]Tenho um Erro/Problema com o PTC - Dynamics Athenas - Alocação e disponibilização de disciplinas"/>
    <m/>
    <n v="3600"/>
    <m/>
    <s v="Itens concluídos"/>
    <m/>
    <m/>
    <x v="1"/>
    <d v="2026-07-20T17:33:00"/>
    <d v="2026-07-20T00:00:00"/>
    <d v="2026-07-22T00:00:00"/>
    <d v="2026-07-22T00:00:00"/>
    <m/>
    <m/>
    <m/>
    <m/>
    <m/>
    <m/>
    <m/>
    <m/>
    <m/>
    <m/>
    <m/>
    <m/>
    <m/>
    <m/>
    <n v="1"/>
    <s v="FALSO"/>
    <n v="0"/>
    <s v=""/>
    <s v=""/>
    <s v=""/>
    <s v=""/>
    <s v=""/>
    <s v=""/>
    <s v=""/>
    <s v=""/>
    <s v=""/>
    <s v=""/>
  </r>
  <r>
    <x v="4"/>
    <s v="SGSE-4228"/>
    <s v="[SGSE] SP 26.3.2"/>
    <s v="[Jornada Secretaria e Gestor de Unidades] Secretaria - Enturmação"/>
    <x v="1"/>
    <s v="[SGSE] PI 3/26"/>
    <n v="5"/>
    <s v="Apoio Orquestrador Visão Geral"/>
    <n v="5"/>
    <n v="496800"/>
    <m/>
    <s v="Itens concluídos"/>
    <s v="ARTSG-178"/>
    <s v="Não"/>
    <x v="1"/>
    <d v="2026-07-20T11:15:00"/>
    <d v="2026-07-20T00:00:00"/>
    <d v="2026-07-22T00:00:00"/>
    <d v="2026-07-31T00:00:00"/>
    <d v="2026-07-31T00:00:00"/>
    <d v="2026-07-31T00:00:00"/>
    <d v="2026-07-31T00:00:00"/>
    <d v="2026-08-19T00:00:00"/>
    <m/>
    <n v="7"/>
    <m/>
    <m/>
    <n v="9"/>
    <n v="22"/>
    <m/>
    <m/>
    <m/>
    <m/>
    <n v="138"/>
    <s v="FALSO"/>
    <n v="0"/>
    <n v="1"/>
    <s v=""/>
    <n v="7"/>
    <b v="1"/>
    <n v="1"/>
    <s v=""/>
    <n v="13"/>
    <s v=""/>
    <n v="22"/>
    <b v="1"/>
  </r>
  <r>
    <x v="3"/>
    <s v="SGSE-4226"/>
    <s v="[SGSE] SP 26.3.2"/>
    <s v="[Jornada Secretaria e Gestor de Unidades] Secretaria - Enturmação"/>
    <x v="1"/>
    <s v="[SGSE] PI 3/26"/>
    <n v="2"/>
    <s v="Preparação de pacotes e configurações + infra do Orquestrador"/>
    <n v="2"/>
    <n v="50400"/>
    <m/>
    <s v="Itens concluídos"/>
    <s v="ARTSG-178"/>
    <s v="Não"/>
    <x v="1"/>
    <d v="2026-07-20T11:06:00"/>
    <d v="2026-07-20T00:00:00"/>
    <d v="2026-07-21T00:00:00"/>
    <d v="2026-07-22T00:00:00"/>
    <d v="2026-07-22T00:00:00"/>
    <d v="2026-07-30T00:00:00"/>
    <d v="2026-07-30T00:00:00"/>
    <d v="2026-08-19T00:00:00"/>
    <m/>
    <n v="1"/>
    <m/>
    <m/>
    <n v="8"/>
    <n v="22"/>
    <m/>
    <m/>
    <m/>
    <m/>
    <n v="14"/>
    <s v="FALSO"/>
    <n v="0"/>
    <n v="1"/>
    <s v=""/>
    <n v="1"/>
    <b v="1"/>
    <n v="6"/>
    <s v=""/>
    <n v="14"/>
    <s v=""/>
    <n v="22"/>
    <b v="1"/>
  </r>
  <r>
    <x v="3"/>
    <s v="SGSE-4224"/>
    <s v="[SGSE] SP 26.3.2"/>
    <s v="[Jornada Secretaria e Gestor de Unidades] Secretaria - Enturmação"/>
    <x v="1"/>
    <s v="[SGSE] PI 3/26"/>
    <n v="2"/>
    <s v="Ajuste Fluxo Orquestrador, itens observados durante os testes completos de Matrícula e Rematrícula"/>
    <n v="2"/>
    <n v="57600"/>
    <m/>
    <s v="Itens concluídos"/>
    <s v="ARTSG-178"/>
    <s v="Não"/>
    <x v="1"/>
    <d v="2026-07-20T10:15:00"/>
    <d v="2026-07-20T00:00:00"/>
    <d v="2026-07-21T00:00:00"/>
    <d v="2026-07-28T00:00:00"/>
    <d v="2026-07-28T00:00:00"/>
    <d v="2026-07-30T00:00:00"/>
    <d v="2026-07-30T00:00:00"/>
    <d v="2026-08-20T00:00:00"/>
    <m/>
    <n v="5"/>
    <m/>
    <m/>
    <n v="8"/>
    <n v="23"/>
    <m/>
    <m/>
    <m/>
    <m/>
    <n v="16"/>
    <s v="FALSO"/>
    <n v="0"/>
    <n v="1"/>
    <s v=""/>
    <n v="5"/>
    <b v="1"/>
    <n v="2"/>
    <s v=""/>
    <n v="15"/>
    <s v=""/>
    <n v="23"/>
    <b v="1"/>
  </r>
  <r>
    <x v="0"/>
    <s v="SGSE-4206"/>
    <s v="[SGSE] SP 26.3.2;[SGSE] SP 26.3.1"/>
    <s v="[Jornada Secretaria e Gestor de Unidades] Secretaria - Enturmação"/>
    <x v="0"/>
    <s v="[SGSE] PI 3/26"/>
    <m/>
    <s v="[INC0779097]Tenho um Erro/Problema com o PTC - Ambiente do Aluno / AVA Sofia - Aulas"/>
    <m/>
    <m/>
    <m/>
    <s v="Itens concluídos"/>
    <m/>
    <m/>
    <x v="1"/>
    <d v="2026-07-16T14:11:00"/>
    <d v="2026-07-06T00:00:00"/>
    <d v="2026-07-16T00:00:00"/>
    <d v="2026-07-16T00:00:00"/>
    <m/>
    <m/>
    <m/>
    <m/>
    <m/>
    <m/>
    <m/>
    <m/>
    <m/>
    <m/>
    <m/>
    <m/>
    <m/>
    <m/>
    <s v=""/>
    <s v="FALSO"/>
    <n v="0"/>
    <s v=""/>
    <s v=""/>
    <s v=""/>
    <s v=""/>
    <s v=""/>
    <s v=""/>
    <s v=""/>
    <s v=""/>
    <s v=""/>
    <s v=""/>
  </r>
  <r>
    <x v="0"/>
    <s v="SGSE-4204"/>
    <s v="[SGSE] SP 26.3.1"/>
    <s v="[Jornada Secretaria e Gestor de Unidades] Secretaria - Enturmação"/>
    <x v="0"/>
    <s v="[SGSE] PI 3/26"/>
    <m/>
    <s v="[INC0800383]Tenho um Erro/Problema com o PTC - Dynamics Athenas - Alocação e disponibilização de disciplinas"/>
    <m/>
    <m/>
    <m/>
    <s v="Itens concluídos"/>
    <m/>
    <m/>
    <x v="0"/>
    <d v="2026-07-16T08:53:00"/>
    <d v="2026-07-06T00:00:00"/>
    <d v="2026-07-16T00:00:00"/>
    <m/>
    <m/>
    <m/>
    <m/>
    <m/>
    <m/>
    <m/>
    <m/>
    <m/>
    <m/>
    <m/>
    <m/>
    <m/>
    <m/>
    <m/>
    <s v=""/>
    <s v="FALSO"/>
    <n v="0"/>
    <s v=""/>
    <s v=""/>
    <s v=""/>
    <s v=""/>
    <s v=""/>
    <s v=""/>
    <s v=""/>
    <s v=""/>
    <s v=""/>
    <s v=""/>
  </r>
  <r>
    <x v="0"/>
    <s v="SGSE-4203"/>
    <s v="[SGSE] SP 26.3.2;[SGSE] SP 26.3.1"/>
    <s v="[Jornada Secretaria e Gestor de Unidades] Secretaria - Enturmação"/>
    <x v="0"/>
    <s v="[SGSE] PI 3/26"/>
    <m/>
    <s v="[INC0785625]Tenho um Erro/Problema com o PTC - Ambiente do Aluno / AVA Sofia - Aulas"/>
    <m/>
    <m/>
    <m/>
    <s v="Itens concluídos"/>
    <m/>
    <m/>
    <x v="1"/>
    <d v="2026-07-15T11:13:00"/>
    <d v="2026-07-06T00:00:00"/>
    <d v="2026-07-16T00:00:00"/>
    <d v="2026-07-16T00:00:00"/>
    <m/>
    <m/>
    <m/>
    <m/>
    <m/>
    <m/>
    <m/>
    <m/>
    <m/>
    <m/>
    <m/>
    <m/>
    <m/>
    <m/>
    <s v=""/>
    <s v="FALSO"/>
    <n v="0"/>
    <s v=""/>
    <s v=""/>
    <s v=""/>
    <s v=""/>
    <s v=""/>
    <s v=""/>
    <s v=""/>
    <s v=""/>
    <s v=""/>
    <s v=""/>
  </r>
  <r>
    <x v="0"/>
    <s v="SGSE-4200"/>
    <s v="[SGSE] SP 26.3.1"/>
    <s v="[Jornada Secretaria e Gestor de Unidades] Secretaria - Enturmação"/>
    <x v="0"/>
    <s v="[SGSE] PI 3/26"/>
    <m/>
    <s v="[INC0799767]Tenho um Erro/Problema com o Sistema - Extranet - Enturmacao"/>
    <m/>
    <m/>
    <m/>
    <s v="Itens concluídos"/>
    <m/>
    <m/>
    <x v="0"/>
    <d v="2026-07-13T22:48:00"/>
    <d v="2026-07-06T00:00:00"/>
    <d v="2026-07-14T00:00:00"/>
    <m/>
    <m/>
    <m/>
    <m/>
    <m/>
    <m/>
    <m/>
    <m/>
    <m/>
    <m/>
    <m/>
    <m/>
    <m/>
    <m/>
    <m/>
    <s v=""/>
    <s v="FALSO"/>
    <n v="0"/>
    <s v=""/>
    <s v=""/>
    <s v=""/>
    <s v=""/>
    <s v=""/>
    <s v=""/>
    <s v=""/>
    <s v=""/>
    <s v=""/>
    <s v=""/>
  </r>
  <r>
    <x v="0"/>
    <s v="SGSE-4198"/>
    <s v="[SGSE] SP 26.3.2;[SGSE] SP 26.3.1"/>
    <s v="[Jornada Secretaria e Gestor de Unidades] Secretaria - Enturmação"/>
    <x v="0"/>
    <s v="[SGSE] PI 3/26"/>
    <m/>
    <s v="[INC0799793]Tenho um Erro/Problema com o PTC - Dynamics Athenas - Alocação e disponibilização de disciplinas"/>
    <m/>
    <n v="10800"/>
    <m/>
    <s v="Itens concluídos"/>
    <m/>
    <m/>
    <x v="1"/>
    <d v="2026-07-13T17:37:00"/>
    <d v="2026-07-06T00:00:00"/>
    <d v="2026-07-13T00:00:00"/>
    <d v="2026-07-14T00:00:00"/>
    <m/>
    <m/>
    <m/>
    <m/>
    <m/>
    <m/>
    <m/>
    <m/>
    <m/>
    <m/>
    <m/>
    <m/>
    <m/>
    <m/>
    <n v="3"/>
    <s v="FALSO"/>
    <n v="0"/>
    <s v=""/>
    <s v=""/>
    <s v=""/>
    <s v=""/>
    <s v=""/>
    <s v=""/>
    <s v=""/>
    <s v=""/>
    <s v=""/>
    <s v=""/>
  </r>
  <r>
    <x v="0"/>
    <s v="SGSE-4197"/>
    <s v="[SGSE] SP 26.3.2;[SGSE] SP 26.3.1"/>
    <s v="[Jornada Secretaria e Gestor de Unidades] Secretaria - Enturmação"/>
    <x v="0"/>
    <s v="[SGSE] PI 3/26"/>
    <m/>
    <s v="[INC0799603]Tenho um Erro/Problema com o PTC - Dynamics Athenas - Alocação e disponibilização de disciplinas"/>
    <m/>
    <n v="3600"/>
    <m/>
    <s v="Itens concluídos"/>
    <m/>
    <m/>
    <x v="1"/>
    <d v="2026-07-13T11:05:00"/>
    <d v="2026-07-06T00:00:00"/>
    <d v="2026-07-14T00:00:00"/>
    <d v="2026-07-15T00:00:00"/>
    <m/>
    <m/>
    <m/>
    <m/>
    <m/>
    <m/>
    <m/>
    <m/>
    <m/>
    <m/>
    <m/>
    <m/>
    <m/>
    <m/>
    <n v="1"/>
    <s v="FALSO"/>
    <n v="0"/>
    <s v=""/>
    <s v=""/>
    <s v=""/>
    <s v=""/>
    <s v=""/>
    <s v=""/>
    <s v=""/>
    <s v=""/>
    <s v=""/>
    <s v=""/>
  </r>
  <r>
    <x v="0"/>
    <s v="SGSE-4196"/>
    <s v="[SGSE] SP 26.3.1"/>
    <s v="[Jornada Secretaria e Gestor de Unidades] Secretaria - Enturmação"/>
    <x v="0"/>
    <s v="[SGSE] PI 3/26"/>
    <m/>
    <s v="[INC0799538]Tenho um Erro/Problema com o PTC - Dynamics Athenas - Alocação e disponibilização de disciplinas"/>
    <m/>
    <n v="3600"/>
    <m/>
    <s v="Itens concluídos"/>
    <m/>
    <m/>
    <x v="0"/>
    <d v="2026-07-13T09:43:00"/>
    <d v="2026-07-06T00:00:00"/>
    <d v="2026-07-14T00:00:00"/>
    <m/>
    <m/>
    <m/>
    <m/>
    <m/>
    <m/>
    <m/>
    <m/>
    <m/>
    <m/>
    <m/>
    <m/>
    <m/>
    <m/>
    <m/>
    <n v="1"/>
    <s v="FALSO"/>
    <n v="0"/>
    <s v=""/>
    <s v=""/>
    <s v=""/>
    <s v=""/>
    <s v=""/>
    <s v=""/>
    <s v=""/>
    <s v=""/>
    <s v=""/>
    <s v=""/>
  </r>
  <r>
    <x v="0"/>
    <s v="SGSE-4193"/>
    <s v="[SGSE] SP 26.3.2;[SGSE] SP 26.3.1"/>
    <s v="[Jornada Secretaria e Gestor de Unidades] Secretaria - Enturmação"/>
    <x v="0"/>
    <s v="[SGSE] PI 3/26"/>
    <m/>
    <s v="[INC0798485]Tenho um Erro/Problema com o PTC - Dynamics Athenas - Alocação e disponibilização de disciplinas"/>
    <m/>
    <n v="14400"/>
    <m/>
    <s v="Itens concluídos"/>
    <m/>
    <m/>
    <x v="1"/>
    <d v="2026-07-10T16:55:00"/>
    <d v="2026-07-06T00:00:00"/>
    <d v="2026-07-10T00:00:00"/>
    <d v="2026-07-15T00:00:00"/>
    <m/>
    <m/>
    <m/>
    <m/>
    <m/>
    <m/>
    <m/>
    <m/>
    <m/>
    <m/>
    <m/>
    <m/>
    <m/>
    <m/>
    <n v="4"/>
    <s v="FALSO"/>
    <n v="0"/>
    <s v=""/>
    <s v=""/>
    <s v=""/>
    <s v=""/>
    <s v=""/>
    <s v=""/>
    <s v=""/>
    <s v=""/>
    <s v=""/>
    <s v=""/>
  </r>
  <r>
    <x v="0"/>
    <s v="SGSE-4190"/>
    <s v="[SGSE] SP 26.3.2;[SGSE] SP 26.3.1"/>
    <s v="[Jornada Secretaria e Gestor de Unidades] Secretaria - Enturmação"/>
    <x v="0"/>
    <s v="[SGSE] PI 3/26"/>
    <m/>
    <s v="[INC0798282]Tenho um Erro/Problema com o PTC - Dynamics Athenas - Alocação e disponibilização de disciplinas"/>
    <m/>
    <n v="36000"/>
    <m/>
    <s v="Itens concluídos"/>
    <m/>
    <m/>
    <x v="1"/>
    <d v="2026-07-10T09:52:00"/>
    <d v="2026-07-06T00:00:00"/>
    <d v="2026-07-14T00:00:00"/>
    <d v="2026-07-17T00:00:00"/>
    <m/>
    <m/>
    <m/>
    <m/>
    <m/>
    <m/>
    <m/>
    <m/>
    <m/>
    <m/>
    <m/>
    <m/>
    <m/>
    <m/>
    <n v="10"/>
    <s v="FALSO"/>
    <n v="0"/>
    <s v=""/>
    <s v=""/>
    <s v=""/>
    <s v=""/>
    <s v=""/>
    <s v=""/>
    <s v=""/>
    <s v=""/>
    <s v=""/>
    <s v=""/>
  </r>
  <r>
    <x v="0"/>
    <s v="SGSE-4189"/>
    <s v="[SGSE] SP 26.3.1"/>
    <s v="[Jornada Secretaria e Gestor de Unidades] Secretaria - Enturmação"/>
    <x v="0"/>
    <s v="[SGSE] PI 3/26"/>
    <m/>
    <s v="[INC0796291]Tenho um Erro/Problema com o Sistema - Gerador de Documentos - Contrato"/>
    <m/>
    <n v="3600"/>
    <m/>
    <s v="Itens concluídos"/>
    <m/>
    <m/>
    <x v="0"/>
    <d v="2026-07-09T09:53:00"/>
    <d v="2026-07-06T00:00:00"/>
    <d v="2026-07-13T00:00:00"/>
    <m/>
    <m/>
    <m/>
    <m/>
    <m/>
    <m/>
    <m/>
    <m/>
    <m/>
    <m/>
    <m/>
    <m/>
    <m/>
    <m/>
    <m/>
    <n v="1"/>
    <s v="FALSO"/>
    <n v="0"/>
    <s v=""/>
    <s v=""/>
    <s v=""/>
    <s v=""/>
    <s v=""/>
    <s v=""/>
    <s v=""/>
    <s v=""/>
    <s v=""/>
    <s v=""/>
  </r>
  <r>
    <x v="0"/>
    <s v="SGSE-4188"/>
    <s v="[SGSE] SP 26.3.1"/>
    <s v="[Jornada Secretaria e Gestor de Unidades] Secretaria - Enturmação"/>
    <x v="0"/>
    <s v="[SGSE] PI 3/26"/>
    <m/>
    <s v="[INC0792175]Tenho um Erro/Problema com o PTC - Ambiente do Aluno / AVA Sofia - Visão de disciplinas"/>
    <m/>
    <n v="3600"/>
    <m/>
    <s v="Itens concluídos"/>
    <m/>
    <m/>
    <x v="0"/>
    <d v="2026-07-08T21:43:00"/>
    <d v="2026-07-06T00:00:00"/>
    <d v="2026-07-13T00:00:00"/>
    <m/>
    <m/>
    <m/>
    <m/>
    <m/>
    <m/>
    <m/>
    <m/>
    <m/>
    <m/>
    <m/>
    <m/>
    <m/>
    <m/>
    <m/>
    <n v="1"/>
    <s v="FALSO"/>
    <n v="0"/>
    <s v=""/>
    <s v=""/>
    <s v=""/>
    <s v=""/>
    <s v=""/>
    <s v=""/>
    <s v=""/>
    <s v=""/>
    <s v=""/>
    <s v=""/>
  </r>
  <r>
    <x v="0"/>
    <s v="SGSE-4187"/>
    <s v="[SGSE] SP 26.3.1"/>
    <s v="[Jornada Secretaria e Gestor de Unidades] Secretaria - Enturmação"/>
    <x v="0"/>
    <s v="[SGSE] PI 3/26"/>
    <m/>
    <s v="[INC0793594]Tenho um Erro/Problema com o PTC - Ambiente do Aluno / AVA Sofia - Detalhes do curso"/>
    <m/>
    <m/>
    <m/>
    <s v="Itens concluídos"/>
    <m/>
    <m/>
    <x v="0"/>
    <d v="2026-07-08T20:22:00"/>
    <d v="2026-07-06T00:00:00"/>
    <d v="2026-07-15T00:00:00"/>
    <m/>
    <m/>
    <m/>
    <m/>
    <m/>
    <m/>
    <m/>
    <m/>
    <m/>
    <m/>
    <m/>
    <m/>
    <m/>
    <m/>
    <m/>
    <s v=""/>
    <s v="FALSO"/>
    <n v="0"/>
    <s v=""/>
    <s v=""/>
    <s v=""/>
    <s v=""/>
    <s v=""/>
    <s v=""/>
    <s v=""/>
    <s v=""/>
    <s v=""/>
    <s v=""/>
  </r>
  <r>
    <x v="0"/>
    <s v="SGSE-4185"/>
    <s v="[SGSE] SP 26.3.2;[SGSE] SP 26.3.1"/>
    <s v="[Jornada Secretaria e Gestor de Unidades] Secretaria - Enturmação"/>
    <x v="0"/>
    <s v="[SGSE] PI 3/26"/>
    <m/>
    <s v="[INC0797346]Tenho um Erro/Problema com o PTC - Dynamics Athenas - Alocação e disponibilização de disciplinas"/>
    <m/>
    <n v="3600"/>
    <m/>
    <s v="Itens concluídos"/>
    <m/>
    <m/>
    <x v="1"/>
    <d v="2026-07-08T11:23:00"/>
    <d v="2026-07-06T00:00:00"/>
    <d v="2026-07-08T00:00:00"/>
    <d v="2026-07-15T00:00:00"/>
    <m/>
    <m/>
    <m/>
    <m/>
    <m/>
    <m/>
    <m/>
    <m/>
    <m/>
    <m/>
    <m/>
    <m/>
    <m/>
    <m/>
    <n v="1"/>
    <s v="FALSO"/>
    <n v="0"/>
    <s v=""/>
    <s v=""/>
    <s v=""/>
    <s v=""/>
    <s v=""/>
    <s v=""/>
    <s v=""/>
    <s v=""/>
    <s v=""/>
    <s v=""/>
  </r>
  <r>
    <x v="0"/>
    <s v="SGSE-4184"/>
    <s v="[SGSE] SP 26.3.2;[SGSE] SP 26.3.1"/>
    <s v="[Jornada Secretaria e Gestor de Unidades] Secretaria - Enturmação"/>
    <x v="0"/>
    <s v="[SGSE] PI 3/26"/>
    <m/>
    <s v="[INC0796779]Tenho um Erro/Problema com o PTC - Dynamics Athenas - Alocação e disponibilização de disciplinas"/>
    <m/>
    <n v="14400"/>
    <m/>
    <s v="Itens concluídos"/>
    <m/>
    <m/>
    <x v="1"/>
    <d v="2026-07-07T11:37:00"/>
    <d v="2026-07-06T00:00:00"/>
    <d v="2026-07-07T00:00:00"/>
    <d v="2026-07-16T00:00:00"/>
    <m/>
    <m/>
    <m/>
    <m/>
    <m/>
    <m/>
    <m/>
    <m/>
    <m/>
    <m/>
    <m/>
    <m/>
    <m/>
    <m/>
    <n v="4"/>
    <s v="FALSO"/>
    <n v="0"/>
    <s v=""/>
    <s v=""/>
    <s v=""/>
    <s v=""/>
    <s v=""/>
    <s v=""/>
    <s v=""/>
    <s v=""/>
    <s v=""/>
    <s v=""/>
  </r>
  <r>
    <x v="0"/>
    <s v="SGSE-4183"/>
    <s v="[SGSE] SP 26.3.1"/>
    <s v="[Jornada Secretaria e Gestor de Unidades] Secretaria - Enturmação"/>
    <x v="0"/>
    <s v="[SGSE] PI 3/26"/>
    <m/>
    <s v="[INC0778380]Tenho um Erro/Problema com o PTC - Dynamics Athenas - Inativação de curso e ofertas"/>
    <m/>
    <m/>
    <m/>
    <s v="Itens concluídos"/>
    <m/>
    <m/>
    <x v="0"/>
    <d v="2026-07-06T21:27:00"/>
    <d v="2026-07-06T00:00:00"/>
    <d v="2026-07-07T00:00:00"/>
    <m/>
    <m/>
    <m/>
    <m/>
    <m/>
    <m/>
    <m/>
    <m/>
    <m/>
    <m/>
    <m/>
    <m/>
    <m/>
    <m/>
    <m/>
    <s v=""/>
    <s v="FALSO"/>
    <n v="0"/>
    <s v=""/>
    <s v=""/>
    <s v=""/>
    <s v=""/>
    <s v=""/>
    <s v=""/>
    <s v=""/>
    <s v=""/>
    <s v=""/>
    <s v=""/>
  </r>
  <r>
    <x v="6"/>
    <s v="SGSE-4176"/>
    <s v="[SGSE] SP 26.3.1"/>
    <s v="[Jornada Secretaria e Gestor de Unidades] Secretaria - Enturmação"/>
    <x v="0"/>
    <s v="[SGSE] PI 3/26"/>
    <n v="0"/>
    <s v="[SGSE] - IT 1 - PI 3/26 ] Solicitação de Serviço"/>
    <n v="2"/>
    <m/>
    <m/>
    <s v="Itens concluídos"/>
    <m/>
    <s v="Não"/>
    <x v="1"/>
    <d v="2026-07-06T16:16:00"/>
    <d v="2026-07-06T00:00:00"/>
    <m/>
    <m/>
    <m/>
    <m/>
    <m/>
    <m/>
    <m/>
    <m/>
    <m/>
    <m/>
    <m/>
    <m/>
    <s v="Solicitação de Serviço"/>
    <m/>
    <m/>
    <m/>
    <s v=""/>
    <s v="FALSO"/>
    <n v="0"/>
    <n v="1"/>
    <s v=""/>
    <s v=""/>
    <s v=""/>
    <s v=""/>
    <s v=""/>
    <s v=""/>
    <s v=""/>
    <s v=""/>
    <s v=""/>
  </r>
  <r>
    <x v="6"/>
    <s v="SGSE-4175"/>
    <s v="[SGSE] SP 26.3.1"/>
    <s v="[Jornada Secretaria e Gestor de Unidades] Secretaria - Enturmação"/>
    <x v="0"/>
    <s v="[SGSE] PI 3/26"/>
    <n v="7"/>
    <s v="[SGSE] - IT 1 - PI 3/26 ] Incidentes"/>
    <n v="5"/>
    <m/>
    <m/>
    <s v="Itens concluídos"/>
    <m/>
    <s v="Não"/>
    <x v="1"/>
    <d v="2026-07-06T16:15:00"/>
    <d v="2026-07-06T00:00:00"/>
    <m/>
    <m/>
    <m/>
    <m/>
    <m/>
    <m/>
    <m/>
    <m/>
    <m/>
    <m/>
    <m/>
    <m/>
    <s v="Incidente"/>
    <m/>
    <m/>
    <m/>
    <s v=""/>
    <s v="FALSO"/>
    <n v="0"/>
    <n v="1"/>
    <s v=""/>
    <s v=""/>
    <s v=""/>
    <s v=""/>
    <s v=""/>
    <s v=""/>
    <s v=""/>
    <s v=""/>
    <s v=""/>
  </r>
  <r>
    <x v="0"/>
    <s v="SGSE-4154"/>
    <s v="[SGSE] SP 26.3.1"/>
    <s v="[Jornada Secretaria e Gestor de Unidades] Secretaria - Enturmação"/>
    <x v="0"/>
    <s v="[SGSE] PI 3/26"/>
    <m/>
    <s v="[INC0790661]Tenho um Erro/Problema com o PTC - Ambiente do Aluno / AVA Sofia - Visão de disciplinas"/>
    <m/>
    <n v="3600"/>
    <m/>
    <s v="Itens concluídos"/>
    <m/>
    <m/>
    <x v="0"/>
    <d v="2026-07-03T22:23:00"/>
    <d v="2026-07-06T00:00:00"/>
    <d v="2026-07-06T00:00:00"/>
    <m/>
    <m/>
    <m/>
    <m/>
    <m/>
    <m/>
    <m/>
    <m/>
    <m/>
    <m/>
    <m/>
    <m/>
    <m/>
    <m/>
    <m/>
    <n v="1"/>
    <s v="FALSO"/>
    <n v="0"/>
    <s v=""/>
    <s v=""/>
    <s v=""/>
    <s v=""/>
    <s v=""/>
    <s v=""/>
    <s v=""/>
    <s v=""/>
    <s v=""/>
    <s v=""/>
  </r>
  <r>
    <x v="0"/>
    <s v="SGSE-4153"/>
    <s v="[SGSE] SP 26.3.1"/>
    <s v="[Jornada Secretaria e Gestor de Unidades] Secretaria - Enturmação"/>
    <x v="0"/>
    <s v="[SGSE] PI 3/26"/>
    <m/>
    <s v="[INC0792175]Tenho um Erro/Problema com o PTC - Ambiente do Aluno / AVA Sofia - Visão de disciplinas"/>
    <m/>
    <n v="3600"/>
    <m/>
    <s v="Itens concluídos"/>
    <m/>
    <m/>
    <x v="0"/>
    <d v="2026-07-03T22:22:00"/>
    <d v="2026-07-06T00:00:00"/>
    <d v="2026-07-06T00:00:00"/>
    <m/>
    <m/>
    <m/>
    <m/>
    <m/>
    <m/>
    <m/>
    <m/>
    <m/>
    <m/>
    <m/>
    <m/>
    <m/>
    <m/>
    <m/>
    <n v="1"/>
    <s v="FALSO"/>
    <n v="0"/>
    <s v=""/>
    <s v=""/>
    <s v=""/>
    <s v=""/>
    <s v=""/>
    <s v=""/>
    <s v=""/>
    <s v=""/>
    <s v=""/>
    <s v=""/>
  </r>
  <r>
    <x v="0"/>
    <s v="SGSE-4152"/>
    <s v="[SGSE] SP 26.3.2;[SGSE] SP 26.3.1"/>
    <s v="[Jornada Secretaria e Gestor de Unidades] Secretaria - Enturmação"/>
    <x v="0"/>
    <s v="[SGSE] PI 3/26"/>
    <m/>
    <s v="[INC0746077]Tenho um Erro/Problema com o PTC - Financeiro SAP - Rematrícula"/>
    <m/>
    <m/>
    <m/>
    <s v="Itens concluídos"/>
    <m/>
    <m/>
    <x v="1"/>
    <d v="2026-07-03T22:16:00"/>
    <d v="2026-07-06T00:00:00"/>
    <d v="2026-07-15T00:00:00"/>
    <d v="2026-07-15T00:00:00"/>
    <m/>
    <m/>
    <m/>
    <m/>
    <m/>
    <m/>
    <m/>
    <m/>
    <m/>
    <m/>
    <m/>
    <m/>
    <m/>
    <m/>
    <s v=""/>
    <s v="FALSO"/>
    <n v="0"/>
    <s v=""/>
    <s v=""/>
    <s v=""/>
    <s v=""/>
    <s v=""/>
    <s v=""/>
    <s v=""/>
    <s v=""/>
    <s v=""/>
    <s v=""/>
  </r>
  <r>
    <x v="0"/>
    <s v="SGSE-4149"/>
    <s v="[SGSE] SP 26.2.6;[SGSE] SP 26.3.1"/>
    <s v="[Jornada Secretaria e Gestor de Unidades] Secretaria - Enturmação"/>
    <x v="0"/>
    <s v="[SGSE] PI 3/26"/>
    <m/>
    <s v="[INC0794804]Tenho um Erro/Problema com o PTC - Dynamics Athenas - Alocação e disponibilização de disciplinas"/>
    <m/>
    <m/>
    <m/>
    <s v="Itens concluídos"/>
    <m/>
    <m/>
    <x v="1"/>
    <d v="2026-07-03T10:53:00"/>
    <d v="2026-07-06T00:00:00"/>
    <d v="2026-07-03T00:00:00"/>
    <d v="2026-07-03T00:00:00"/>
    <m/>
    <m/>
    <m/>
    <m/>
    <m/>
    <m/>
    <m/>
    <m/>
    <m/>
    <m/>
    <m/>
    <m/>
    <m/>
    <m/>
    <s v=""/>
    <s v="FALSO"/>
    <n v="0"/>
    <s v=""/>
    <s v=""/>
    <s v=""/>
    <s v=""/>
    <s v=""/>
    <s v=""/>
    <s v=""/>
    <s v=""/>
    <s v=""/>
    <s v=""/>
  </r>
  <r>
    <x v="0"/>
    <s v="SGSE-4143"/>
    <s v="[SGSE] SP 26.2.6;[SGSE] SP 26.3.1"/>
    <s v="[Jornada Secretaria e Gestor de Unidades] Secretaria - Enturmação"/>
    <x v="0"/>
    <s v="[SGSE] PI 3/26"/>
    <m/>
    <s v="[INC0794342]Tenho um Erro/Problema com o PTC - Dynamics Athenas - Alocação e disponibilização de disciplinas"/>
    <m/>
    <n v="3600"/>
    <m/>
    <s v="Itens concluídos"/>
    <m/>
    <m/>
    <x v="1"/>
    <d v="2026-07-02T15:53:00"/>
    <d v="2026-07-06T00:00:00"/>
    <d v="2026-07-02T00:00:00"/>
    <d v="2026-07-03T00:00:00"/>
    <m/>
    <m/>
    <m/>
    <m/>
    <m/>
    <m/>
    <m/>
    <m/>
    <m/>
    <m/>
    <m/>
    <m/>
    <m/>
    <m/>
    <n v="1"/>
    <s v="FALSO"/>
    <n v="0"/>
    <s v=""/>
    <s v=""/>
    <s v=""/>
    <s v=""/>
    <s v=""/>
    <s v=""/>
    <s v=""/>
    <s v=""/>
    <s v=""/>
    <s v=""/>
  </r>
  <r>
    <x v="0"/>
    <s v="SGSE-4142"/>
    <s v="[SGSE] SP 26.2.6;[SGSE] SP 26.3.1"/>
    <s v="[Jornada Secretaria e Gestor de Unidades] Secretaria - Enturmação"/>
    <x v="0"/>
    <s v="[SGSE] PI 3/26"/>
    <m/>
    <s v="[INC0794260]Tenho um Erro/Problema com o PTC - Dynamics Athenas - Alocação e disponibilização de disciplinas"/>
    <m/>
    <n v="3600"/>
    <m/>
    <s v="Itens concluídos"/>
    <m/>
    <m/>
    <x v="0"/>
    <d v="2026-07-02T13:45:00"/>
    <d v="2026-07-06T00:00:00"/>
    <d v="2026-07-08T00:00:00"/>
    <m/>
    <m/>
    <m/>
    <m/>
    <m/>
    <m/>
    <m/>
    <m/>
    <m/>
    <m/>
    <m/>
    <m/>
    <m/>
    <m/>
    <m/>
    <n v="1"/>
    <s v="FALSO"/>
    <n v="0"/>
    <s v=""/>
    <s v=""/>
    <s v=""/>
    <s v=""/>
    <s v=""/>
    <s v=""/>
    <s v=""/>
    <s v=""/>
    <s v=""/>
    <s v=""/>
  </r>
  <r>
    <x v="0"/>
    <s v="SGSE-4141"/>
    <s v="[SGSE] SP 26.2.6;[SGSE] SP 26.3.1"/>
    <s v="[Jornada Secretaria e Gestor de Unidades] Secretaria - Enturmação"/>
    <x v="0"/>
    <s v="[SGSE] PI 3/26"/>
    <m/>
    <s v="[INC0794182]Tenho um Erro/Problema com o PTC - Dynamics Athenas - Alocação e disponibilização de disciplinas"/>
    <m/>
    <n v="3600"/>
    <m/>
    <s v="Itens concluídos"/>
    <m/>
    <m/>
    <x v="0"/>
    <d v="2026-07-02T11:42:00"/>
    <d v="2026-07-06T00:00:00"/>
    <d v="2026-07-08T00:00:00"/>
    <m/>
    <m/>
    <m/>
    <m/>
    <m/>
    <m/>
    <m/>
    <m/>
    <m/>
    <m/>
    <m/>
    <m/>
    <m/>
    <m/>
    <m/>
    <n v="1"/>
    <s v="FALSO"/>
    <n v="0"/>
    <s v=""/>
    <s v=""/>
    <s v=""/>
    <s v=""/>
    <s v=""/>
    <s v=""/>
    <s v=""/>
    <s v=""/>
    <s v=""/>
    <s v=""/>
  </r>
  <r>
    <x v="0"/>
    <s v="SGSE-4140"/>
    <s v="[SGSE] SP 26.2.6;[SGSE] SP 26.3.1"/>
    <s v="[Jornada Secretaria e Gestor de Unidades] Secretaria - Enturmação"/>
    <x v="0"/>
    <s v="[SGSE] PI 3/26"/>
    <m/>
    <s v="[INC0794177]Tenho um Erro/Problema com o PTC - Dynamics Athenas - Alocação e disponibilização de disciplinas"/>
    <m/>
    <m/>
    <m/>
    <s v="Itens concluídos"/>
    <m/>
    <m/>
    <x v="0"/>
    <d v="2026-07-02T11:31:00"/>
    <d v="2026-07-06T00:00:00"/>
    <d v="2026-07-02T00:00:00"/>
    <m/>
    <m/>
    <m/>
    <m/>
    <m/>
    <m/>
    <m/>
    <m/>
    <m/>
    <m/>
    <m/>
    <m/>
    <m/>
    <m/>
    <m/>
    <s v=""/>
    <s v="FALSO"/>
    <n v="0"/>
    <s v=""/>
    <s v=""/>
    <s v=""/>
    <s v=""/>
    <s v=""/>
    <s v=""/>
    <s v=""/>
    <s v=""/>
    <s v=""/>
    <s v=""/>
  </r>
  <r>
    <x v="0"/>
    <s v="SGSE-4139"/>
    <s v="[SGSE] SP 26.2.6;[SGSE] SP 26.3.1"/>
    <s v="[Jornada Secretaria e Gestor de Unidades] Secretaria - Enturmação"/>
    <x v="0"/>
    <s v="[SGSE] PI 3/26"/>
    <m/>
    <s v="[INC0793701]Tenho um Erro/Problema com o PTC - Dynamics Athenas - Alocação e disponibilização de disciplinas"/>
    <m/>
    <n v="3600"/>
    <m/>
    <s v="Itens concluídos"/>
    <m/>
    <m/>
    <x v="1"/>
    <d v="2026-07-01T15:34:00"/>
    <d v="2026-07-06T00:00:00"/>
    <d v="2026-07-06T00:00:00"/>
    <m/>
    <m/>
    <m/>
    <m/>
    <m/>
    <m/>
    <m/>
    <m/>
    <m/>
    <m/>
    <m/>
    <m/>
    <m/>
    <m/>
    <m/>
    <n v="1"/>
    <s v="FALSO"/>
    <n v="0"/>
    <s v=""/>
    <s v=""/>
    <s v=""/>
    <s v=""/>
    <s v=""/>
    <s v=""/>
    <s v=""/>
    <s v=""/>
    <s v=""/>
    <s v=""/>
  </r>
  <r>
    <x v="2"/>
    <s v="SGSE-4138"/>
    <s v="[SGSE] SP 26.3.2"/>
    <s v="[Jornada Secretaria e Gestor de Unidades] Secretaria - Enturmação"/>
    <x v="2"/>
    <s v="[SGSE] PI 3/26"/>
    <n v="1"/>
    <s v="[691] Teste Mobile de Sofia"/>
    <n v="1"/>
    <m/>
    <m/>
    <s v="Itens concluídos"/>
    <s v="ARTPT-691"/>
    <s v="Não"/>
    <x v="2"/>
    <d v="2026-07-01T11:04:00"/>
    <d v="2026-07-20T00:00:00"/>
    <m/>
    <m/>
    <m/>
    <m/>
    <m/>
    <m/>
    <m/>
    <m/>
    <m/>
    <m/>
    <m/>
    <m/>
    <m/>
    <m/>
    <m/>
    <m/>
    <s v=""/>
    <s v="FALSO"/>
    <n v="0"/>
    <n v="13"/>
    <s v=""/>
    <s v=""/>
    <s v=""/>
    <s v=""/>
    <s v=""/>
    <s v=""/>
    <s v=""/>
    <s v=""/>
    <b v="1"/>
  </r>
  <r>
    <x v="8"/>
    <s v="SGSE-4137"/>
    <s v="[SGSE] SP 26.3.1"/>
    <s v="[Jornada Secretaria e Gestor de Unidades] Secretaria - Enturmação"/>
    <x v="1"/>
    <s v="[SGSE] PI 3/26"/>
    <n v="1"/>
    <s v="[Transf. Externa] Tratar passivo de alunos com matriz e série divergente"/>
    <n v="1"/>
    <n v="21600"/>
    <m/>
    <s v="Itens concluídos"/>
    <s v="ARTPT-691"/>
    <s v="Não"/>
    <x v="1"/>
    <d v="2026-07-01T10:47:00"/>
    <d v="2026-07-06T00:00:00"/>
    <d v="2026-07-13T00:00:00"/>
    <d v="2026-07-13T00:00:00"/>
    <d v="2026-07-13T00:00:00"/>
    <d v="2026-07-13T00:00:00"/>
    <d v="2026-07-13T00:00:00"/>
    <d v="2026-08-20T00:00:00"/>
    <m/>
    <m/>
    <m/>
    <n v="28"/>
    <m/>
    <n v="36"/>
    <m/>
    <m/>
    <m/>
    <m/>
    <n v="6"/>
    <s v="FALSO"/>
    <n v="0"/>
    <n v="3"/>
    <s v=""/>
    <n v="1"/>
    <s v=""/>
    <n v="1"/>
    <s v=""/>
    <n v="28"/>
    <b v="1"/>
    <n v="8"/>
    <b v="0"/>
  </r>
  <r>
    <x v="2"/>
    <s v="SGSE-4136"/>
    <s v="[SGSE] SP 26.3.1"/>
    <s v="[Jornada Secretaria e Gestor de Unidades] Secretaria - Enturmação"/>
    <x v="0"/>
    <s v="[SGSE] PI 3/26"/>
    <n v="1"/>
    <s v="[Teste integrado - ARTDF-379] Formando Reprovado -  Enturmação"/>
    <n v="1"/>
    <n v="21600"/>
    <m/>
    <s v="Itens concluídos"/>
    <s v="ARTPT-379"/>
    <s v="Não"/>
    <x v="1"/>
    <d v="2026-06-30T18:12:00"/>
    <d v="2026-07-06T00:00:00"/>
    <d v="2026-07-13T00:00:00"/>
    <d v="2026-07-15T00:00:00"/>
    <d v="2026-07-15T00:00:00"/>
    <d v="2026-07-15T00:00:00"/>
    <d v="2026-07-15T00:00:00"/>
    <m/>
    <m/>
    <n v="2"/>
    <m/>
    <m/>
    <n v="11"/>
    <m/>
    <m/>
    <m/>
    <m/>
    <m/>
    <n v="6"/>
    <s v="FALSO"/>
    <n v="0"/>
    <n v="4"/>
    <s v=""/>
    <n v="2"/>
    <b v="1"/>
    <n v="1"/>
    <s v=""/>
    <s v=""/>
    <s v=""/>
    <n v="11"/>
    <b v="1"/>
  </r>
  <r>
    <x v="7"/>
    <s v="SGSE-4134"/>
    <s v="[SGSE] SP 26.3.4"/>
    <s v="[Jornada Secretaria e Gestor de Unidades] Secretaria - Enturmação"/>
    <x v="1"/>
    <s v="[SGSE] PI 3/26"/>
    <n v="3"/>
    <s v="[680 - Vers. Matriz] Spike – Análise de Impactos na geração do Histórico Curricular fracionado por série"/>
    <n v="3"/>
    <n v="64800"/>
    <m/>
    <s v="Itens concluídos"/>
    <s v="ARTPT-680"/>
    <s v="Não"/>
    <x v="1"/>
    <d v="2026-06-30T16:18:00"/>
    <d v="2026-08-17T00:00:00"/>
    <d v="2026-08-25T00:00:00"/>
    <d v="2026-08-28T00:00:00"/>
    <d v="2026-08-28T00:00:00"/>
    <d v="2026-08-28T00:00:00"/>
    <d v="2026-08-28T00:00:00"/>
    <d v="2026-09-09T00:00:00"/>
    <m/>
    <n v="3"/>
    <m/>
    <m/>
    <n v="43"/>
    <m/>
    <m/>
    <m/>
    <m/>
    <m/>
    <n v="18"/>
    <s v="FALSO"/>
    <n v="0"/>
    <n v="34"/>
    <s v=""/>
    <n v="3"/>
    <b v="1"/>
    <n v="1"/>
    <s v=""/>
    <n v="8"/>
    <s v=""/>
    <n v="43"/>
    <b v="1"/>
  </r>
  <r>
    <x v="4"/>
    <s v="SGSE-4132"/>
    <s v="[SGSE] SP 26.3.4"/>
    <s v="[Jornada Secretaria e Gestor de Unidades] Secretaria - Enturmação"/>
    <x v="1"/>
    <s v="[SGSE] PI 3/26"/>
    <n v="5"/>
    <s v="Alterar composição da bussineskey na criação do histórico curricular"/>
    <n v="5"/>
    <n v="86400"/>
    <m/>
    <s v="Itens concluídos"/>
    <s v="SGGS-11290"/>
    <s v="Não"/>
    <x v="1"/>
    <d v="2026-06-30T14:47:00"/>
    <d v="2026-08-17T00:00:00"/>
    <d v="2026-08-20T00:00:00"/>
    <d v="2026-08-24T00:00:00"/>
    <d v="2026-08-24T00:00:00"/>
    <d v="2026-08-25T00:00:00"/>
    <d v="2026-08-25T00:00:00"/>
    <d v="2026-09-15T00:00:00"/>
    <m/>
    <n v="2"/>
    <m/>
    <m/>
    <n v="40"/>
    <n v="55"/>
    <m/>
    <m/>
    <m/>
    <m/>
    <n v="24"/>
    <s v="FALSO"/>
    <n v="0"/>
    <n v="34"/>
    <s v=""/>
    <n v="2"/>
    <b v="1"/>
    <n v="1"/>
    <s v=""/>
    <n v="15"/>
    <s v=""/>
    <n v="55"/>
    <b v="1"/>
  </r>
  <r>
    <x v="2"/>
    <s v="SGSE-4131"/>
    <s v="[SGSE] SP 26.3.2"/>
    <s v="[Jornada Secretaria e Gestor de Unidades] Secretaria - Enturmação"/>
    <x v="0"/>
    <s v="[SGSE] PI 3/26"/>
    <n v="1"/>
    <s v="[DT - Aloc. Disciplinas] Teste integrado - Remover obrigatoriedade do docente na alocação - sprint 2"/>
    <n v="1"/>
    <n v="21600"/>
    <m/>
    <s v="Itens concluídos"/>
    <s v="ARTSG-270"/>
    <s v="Não"/>
    <x v="1"/>
    <d v="2026-06-30T14:45:00"/>
    <d v="2026-07-20T00:00:00"/>
    <d v="2026-07-22T00:00:00"/>
    <d v="2026-07-24T00:00:00"/>
    <d v="2026-07-24T00:00:00"/>
    <d v="2026-07-24T00:00:00"/>
    <d v="2026-07-24T00:00:00"/>
    <m/>
    <m/>
    <n v="2"/>
    <n v="1"/>
    <m/>
    <n v="18"/>
    <m/>
    <m/>
    <m/>
    <m/>
    <m/>
    <n v="6"/>
    <s v="FALSO"/>
    <n v="0"/>
    <n v="14"/>
    <s v=""/>
    <n v="2"/>
    <b v="1"/>
    <n v="1"/>
    <b v="1"/>
    <s v=""/>
    <s v=""/>
    <n v="18"/>
    <b v="1"/>
  </r>
  <r>
    <x v="4"/>
    <s v="SGSE-4130"/>
    <s v="[SGSE] SP 26.3.1"/>
    <s v="[Jornada Secretaria e Gestor de Unidades] Secretaria - Enturmação"/>
    <x v="1"/>
    <s v="[SGSE] PI 3/26"/>
    <n v="1"/>
    <s v="Alteração de retorno da API de turmas para docência - Retornar somente turmas Veteranas"/>
    <n v="1"/>
    <n v="21600"/>
    <m/>
    <s v="Itens concluídos"/>
    <s v="ARTPT-691"/>
    <s v="Não"/>
    <x v="1"/>
    <d v="2026-06-30T12:08:00"/>
    <d v="2026-07-06T00:00:00"/>
    <d v="2026-07-13T00:00:00"/>
    <d v="2026-07-14T00:00:00"/>
    <d v="2026-07-14T00:00:00"/>
    <d v="2026-07-15T00:00:00"/>
    <d v="2026-07-15T00:00:00"/>
    <d v="2026-07-24T00:00:00"/>
    <m/>
    <n v="1"/>
    <m/>
    <m/>
    <n v="11"/>
    <n v="18"/>
    <m/>
    <m/>
    <m/>
    <s v="0 minutos úteis"/>
    <n v="6"/>
    <s v="FALSO"/>
    <n v="0"/>
    <n v="4"/>
    <s v=""/>
    <n v="1"/>
    <b v="1"/>
    <n v="1"/>
    <s v=""/>
    <n v="7"/>
    <s v=""/>
    <n v="18"/>
    <b v="1"/>
  </r>
  <r>
    <x v="0"/>
    <s v="SGSE-4125"/>
    <s v="[SGSE] SP 26.2.6;[SGSE] SP 26.3.1"/>
    <s v="[Jornada Secretaria e Gestor de Unidades] Secretaria - Enturmação"/>
    <x v="0"/>
    <s v="[SGSE] PI 3/26"/>
    <m/>
    <s v="[INC0789008]Tenho um Erro/Problema com o PTC - Dynamics Athenas - Alocação e disponibilização de disciplinas"/>
    <m/>
    <n v="3600"/>
    <m/>
    <s v="Itens concluídos"/>
    <m/>
    <m/>
    <x v="0"/>
    <d v="2026-06-30T10:04:00"/>
    <d v="2026-07-06T00:00:00"/>
    <d v="2026-07-06T00:00:00"/>
    <m/>
    <m/>
    <m/>
    <m/>
    <m/>
    <m/>
    <m/>
    <m/>
    <m/>
    <m/>
    <m/>
    <m/>
    <m/>
    <m/>
    <m/>
    <n v="1"/>
    <s v="FALSO"/>
    <n v="0"/>
    <s v=""/>
    <s v=""/>
    <s v=""/>
    <s v=""/>
    <s v=""/>
    <s v=""/>
    <s v=""/>
    <s v=""/>
    <s v=""/>
    <s v=""/>
  </r>
  <r>
    <x v="0"/>
    <s v="SGSE-4124"/>
    <s v="[SGSE] SP 26.2.6;[SGSE] SP 26.3.1"/>
    <s v="[Jornada Secretaria e Gestor de Unidades] Secretaria - Enturmação"/>
    <x v="0"/>
    <s v="[SGSE] PI 3/26"/>
    <m/>
    <s v="[INC0781427]Tenho um Erro/Problema com o PTC - Ambiente do Aluno / AVA Sofia - Visão de disciplinas"/>
    <m/>
    <m/>
    <m/>
    <s v="Itens concluídos"/>
    <m/>
    <m/>
    <x v="0"/>
    <d v="2026-06-30T10:03:00"/>
    <d v="2026-07-06T00:00:00"/>
    <d v="2026-07-06T00:00:00"/>
    <m/>
    <m/>
    <m/>
    <m/>
    <m/>
    <m/>
    <m/>
    <m/>
    <m/>
    <m/>
    <m/>
    <m/>
    <m/>
    <m/>
    <m/>
    <s v=""/>
    <s v="FALSO"/>
    <n v="0"/>
    <s v=""/>
    <s v=""/>
    <s v=""/>
    <s v=""/>
    <s v=""/>
    <s v=""/>
    <s v=""/>
    <s v=""/>
    <s v=""/>
    <s v=""/>
  </r>
  <r>
    <x v="3"/>
    <s v="SGSE-4123"/>
    <s v="[SGSE] SP 26.3.6"/>
    <s v="[Jornada Secretaria e Gestor de Unidades] Secretaria - Enturmação"/>
    <x v="1"/>
    <s v="[SGSE] PI 3/26"/>
    <n v="5"/>
    <s v="Deploy ambiente produtivo sprint 6"/>
    <n v="5"/>
    <n v="97200"/>
    <m/>
    <s v="Itens concluídos"/>
    <m/>
    <s v="Não"/>
    <x v="1"/>
    <d v="2026-06-29T17:42:00"/>
    <d v="2026-09-14T00:00:00"/>
    <d v="2026-09-16T00:00:00"/>
    <d v="2026-09-25T00:00:00"/>
    <d v="2026-09-25T00:00:00"/>
    <d v="2026-09-25T00:00:00"/>
    <d v="2026-09-25T00:00:00"/>
    <d v="2026-09-25T00:00:00"/>
    <m/>
    <n v="7"/>
    <m/>
    <n v="1"/>
    <n v="64"/>
    <n v="64"/>
    <m/>
    <m/>
    <m/>
    <m/>
    <n v="27"/>
    <s v="FALSO"/>
    <n v="0"/>
    <n v="55"/>
    <s v=""/>
    <n v="7"/>
    <b v="1"/>
    <n v="1"/>
    <s v=""/>
    <n v="1"/>
    <b v="1"/>
    <n v="64"/>
    <b v="1"/>
  </r>
  <r>
    <x v="3"/>
    <s v="SGSE-4122"/>
    <s v="[SGSE] SP 26.3.5"/>
    <s v="[Jornada Secretaria e Gestor de Unidades] Secretaria - Enturmação"/>
    <x v="1"/>
    <s v="[SGSE] PI 3/26"/>
    <n v="3"/>
    <s v="Deploy ambiente produtivo sprint 5 "/>
    <n v="3"/>
    <n v="64800"/>
    <m/>
    <s v="Itens concluídos"/>
    <m/>
    <s v="Não"/>
    <x v="1"/>
    <d v="2026-06-29T17:34:00"/>
    <d v="2026-08-31T00:00:00"/>
    <d v="2026-09-09T00:00:00"/>
    <d v="2026-09-11T00:00:00"/>
    <d v="2026-09-11T00:00:00"/>
    <d v="2026-09-11T00:00:00"/>
    <d v="2026-09-11T00:00:00"/>
    <d v="2026-09-24T00:00:00"/>
    <m/>
    <n v="2"/>
    <m/>
    <n v="9"/>
    <n v="54"/>
    <n v="63"/>
    <m/>
    <m/>
    <m/>
    <m/>
    <n v="18"/>
    <s v="FALSO"/>
    <n v="0"/>
    <n v="45"/>
    <s v=""/>
    <n v="2"/>
    <b v="1"/>
    <n v="1"/>
    <s v=""/>
    <n v="9"/>
    <b v="1"/>
    <n v="63"/>
    <b v="1"/>
  </r>
  <r>
    <x v="3"/>
    <s v="SGSE-4121"/>
    <s v="[SGSE] SP 26.3.4"/>
    <s v="[Jornada Secretaria e Gestor de Unidades] Secretaria - Enturmação"/>
    <x v="1"/>
    <s v="[SGSE] PI 3/26"/>
    <n v="1"/>
    <s v="Deploy ambiente produtivo sprint 4"/>
    <n v="1"/>
    <n v="43200"/>
    <m/>
    <s v="Itens concluídos"/>
    <m/>
    <s v="Não"/>
    <x v="1"/>
    <d v="2026-06-29T17:34:00"/>
    <d v="2026-08-17T00:00:00"/>
    <d v="2026-08-20T00:00:00"/>
    <d v="2026-08-20T00:00:00"/>
    <d v="2026-08-20T00:00:00"/>
    <d v="2026-08-20T00:00:00"/>
    <d v="2026-08-20T00:00:00"/>
    <d v="2026-08-20T00:00:00"/>
    <m/>
    <n v="1"/>
    <m/>
    <m/>
    <m/>
    <m/>
    <m/>
    <m/>
    <m/>
    <m/>
    <n v="12"/>
    <s v="FALSO"/>
    <n v="0"/>
    <n v="35"/>
    <s v=""/>
    <n v="1"/>
    <b v="1"/>
    <n v="1"/>
    <s v=""/>
    <n v="1"/>
    <s v=""/>
    <n v="38"/>
    <b v="0"/>
  </r>
  <r>
    <x v="3"/>
    <s v="SGSE-4120"/>
    <s v="[SGSE] SP 26.3.3"/>
    <s v="[Jornada Secretaria e Gestor de Unidades] Secretaria - Enturmação"/>
    <x v="1"/>
    <s v="[SGSE] PI 3/26"/>
    <n v="1"/>
    <s v="Preparação Deploy ambiente produtivo, fechamento de pacotes e validação sprint 3"/>
    <n v="1"/>
    <m/>
    <m/>
    <s v="Itens concluídos"/>
    <m/>
    <s v="Não"/>
    <x v="1"/>
    <d v="2026-06-29T17:29:00"/>
    <d v="2026-08-03T00:00:00"/>
    <d v="2026-08-13T00:00:00"/>
    <d v="2026-08-13T00:00:00"/>
    <d v="2026-08-13T00:00:00"/>
    <d v="2026-08-13T00:00:00"/>
    <d v="2026-08-13T00:00:00"/>
    <d v="2026-08-20T00:00:00"/>
    <m/>
    <n v="1"/>
    <n v="1"/>
    <m/>
    <n v="33"/>
    <m/>
    <m/>
    <m/>
    <m/>
    <m/>
    <s v=""/>
    <s v="FALSO"/>
    <n v="0"/>
    <n v="25"/>
    <s v=""/>
    <n v="1"/>
    <b v="1"/>
    <n v="1"/>
    <b v="1"/>
    <n v="5"/>
    <s v=""/>
    <n v="38"/>
    <b v="0"/>
  </r>
  <r>
    <x v="3"/>
    <s v="SGSE-4118"/>
    <s v="[SGSE] SP 26.3.2"/>
    <s v="[Jornada Secretaria e Gestor de Unidades] Secretaria - Enturmação"/>
    <x v="2"/>
    <s v="[SGSE] PI 3/26"/>
    <n v="1"/>
    <s v="Deploy ambiente produtivo sprint 2"/>
    <n v="1"/>
    <n v="3600"/>
    <m/>
    <s v="Itens concluídos"/>
    <m/>
    <s v="Não"/>
    <x v="2"/>
    <d v="2026-06-29T17:26:00"/>
    <d v="2026-07-20T00:00:00"/>
    <m/>
    <m/>
    <m/>
    <m/>
    <m/>
    <m/>
    <m/>
    <m/>
    <m/>
    <m/>
    <m/>
    <m/>
    <m/>
    <m/>
    <m/>
    <m/>
    <n v="1"/>
    <s v="FALSO"/>
    <n v="0"/>
    <n v="15"/>
    <s v=""/>
    <s v=""/>
    <s v=""/>
    <s v=""/>
    <s v=""/>
    <s v=""/>
    <s v=""/>
    <s v=""/>
    <b v="1"/>
  </r>
  <r>
    <x v="3"/>
    <s v="SGSE-4117"/>
    <s v="[SGSE] SP 26.3.1"/>
    <s v="[Jornada Secretaria e Gestor de Unidades] Secretaria - Enturmação"/>
    <x v="1"/>
    <s v="[SGSE] PI 3/26"/>
    <n v="1"/>
    <s v="Deploy ambiente produtivo sprint 1 (fechamento e validação de pacote + abertura de RDM)"/>
    <n v="1"/>
    <n v="3600"/>
    <m/>
    <s v="Itens concluídos"/>
    <m/>
    <s v="Não"/>
    <x v="1"/>
    <d v="2026-06-29T17:25:00"/>
    <d v="2026-07-06T00:00:00"/>
    <d v="2026-07-17T00:00:00"/>
    <d v="2026-07-17T00:00:00"/>
    <d v="2026-07-17T00:00:00"/>
    <d v="2026-07-17T00:00:00"/>
    <d v="2026-07-17T00:00:00"/>
    <d v="2026-08-20T00:00:00"/>
    <m/>
    <n v="1"/>
    <m/>
    <n v="24"/>
    <n v="14"/>
    <n v="38"/>
    <m/>
    <m/>
    <m/>
    <m/>
    <n v="1"/>
    <s v="FALSO"/>
    <n v="0"/>
    <n v="5"/>
    <s v=""/>
    <n v="1"/>
    <b v="1"/>
    <n v="1"/>
    <s v=""/>
    <n v="24"/>
    <b v="1"/>
    <n v="38"/>
    <b v="1"/>
  </r>
  <r>
    <x v="3"/>
    <s v="SGSE-4115"/>
    <s v="[SGSE] SP 26.3.2"/>
    <s v="[Jornada Secretaria e Gestor de Unidades] Secretaria - Enturmação"/>
    <x v="1"/>
    <s v="[SGSE] PI 3/26"/>
    <n v="3"/>
    <s v="[185] [GE] Validação customização dos plugins Avanade"/>
    <n v="3"/>
    <n v="64800"/>
    <m/>
    <s v="Itens concluídos"/>
    <s v="ARTSG-185"/>
    <s v="Não"/>
    <x v="1"/>
    <d v="2026-06-29T17:13:00"/>
    <d v="2026-07-20T00:00:00"/>
    <d v="2026-07-21T00:00:00"/>
    <d v="2026-07-30T00:00:00"/>
    <d v="2026-07-30T00:00:00"/>
    <d v="2026-07-30T00:00:00"/>
    <d v="2026-07-30T00:00:00"/>
    <d v="2026-09-09T00:00:00"/>
    <m/>
    <n v="7"/>
    <m/>
    <m/>
    <n v="23"/>
    <m/>
    <m/>
    <m/>
    <m/>
    <m/>
    <n v="18"/>
    <s v="FALSO"/>
    <n v="0"/>
    <n v="15"/>
    <s v=""/>
    <n v="7"/>
    <b v="1"/>
    <n v="1"/>
    <s v=""/>
    <n v="29"/>
    <s v=""/>
    <n v="52"/>
    <b v="0"/>
  </r>
  <r>
    <x v="3"/>
    <s v="SGSE-4114"/>
    <s v="[SGSE] SP 26.3.1"/>
    <s v="[Jornada Secretaria e Gestor de Unidades] Secretaria - Enturmação"/>
    <x v="1"/>
    <s v="[SGSE] PI 3/26"/>
    <n v="5"/>
    <s v="[185] [GE] Validação customização dos plugins Avanade"/>
    <n v="5"/>
    <n v="111600"/>
    <m/>
    <s v="Itens concluídos"/>
    <s v="ARTSG-185"/>
    <s v="Não"/>
    <x v="1"/>
    <d v="2026-06-29T17:12:00"/>
    <d v="2026-07-06T00:00:00"/>
    <d v="2026-07-13T00:00:00"/>
    <d v="2026-07-17T00:00:00"/>
    <d v="2026-07-17T00:00:00"/>
    <d v="2026-07-17T00:00:00"/>
    <d v="2026-07-17T00:00:00"/>
    <d v="2026-08-12T00:00:00"/>
    <m/>
    <n v="4"/>
    <m/>
    <m/>
    <n v="14"/>
    <m/>
    <m/>
    <m/>
    <m/>
    <m/>
    <n v="31"/>
    <s v="FALSO"/>
    <n v="0"/>
    <n v="5"/>
    <s v=""/>
    <n v="4"/>
    <b v="1"/>
    <n v="1"/>
    <s v=""/>
    <n v="18"/>
    <s v=""/>
    <n v="32"/>
    <b v="0"/>
  </r>
  <r>
    <x v="4"/>
    <s v="SGSE-4113"/>
    <s v="[SGSE] SP 26.3.2"/>
    <s v="[Jornada Secretaria e Gestor de Unidades] Secretaria - Enturmação"/>
    <x v="1"/>
    <s v="[SGSE] PI 3/26"/>
    <n v="3"/>
    <s v="[Unif. Turmas] Processar a unificação de turmas na matricula dos alunos - RESERVA 2"/>
    <n v="3"/>
    <n v="64800"/>
    <m/>
    <s v="Itens concluídos"/>
    <s v="SGGU-5288"/>
    <s v="Não"/>
    <x v="1"/>
    <d v="2026-06-29T12:11:00"/>
    <d v="2026-07-20T00:00:00"/>
    <d v="2026-07-21T00:00:00"/>
    <d v="2026-07-31T00:00:00"/>
    <d v="2026-07-31T00:00:00"/>
    <d v="2026-07-31T00:00:00"/>
    <d v="2026-07-31T00:00:00"/>
    <d v="2026-08-20T00:00:00"/>
    <m/>
    <n v="8"/>
    <m/>
    <m/>
    <n v="24"/>
    <n v="38"/>
    <m/>
    <m/>
    <m/>
    <m/>
    <n v="18"/>
    <s v="FALSO"/>
    <n v="0"/>
    <n v="15"/>
    <s v=""/>
    <n v="8"/>
    <b v="1"/>
    <n v="1"/>
    <s v=""/>
    <n v="14"/>
    <s v=""/>
    <n v="38"/>
    <b v="1"/>
  </r>
  <r>
    <x v="4"/>
    <s v="SGSE-4112"/>
    <s v="[SGSE] SP 26.3.1"/>
    <s v="[Jornada Secretaria e Gestor de Unidades] Secretaria - Enturmação"/>
    <x v="1"/>
    <s v="[SGSE] PI 3/26"/>
    <n v="5"/>
    <s v="[Unif. Turmas] Processar a unificação de turmas na matricula dos alunos"/>
    <n v="5"/>
    <n v="108000"/>
    <m/>
    <s v="Itens concluídos"/>
    <s v="SGGU-5288"/>
    <s v="Não"/>
    <x v="1"/>
    <d v="2026-06-29T12:11:00"/>
    <d v="2026-07-06T00:00:00"/>
    <d v="2026-07-07T00:00:00"/>
    <d v="2026-07-17T00:00:00"/>
    <d v="2026-07-17T00:00:00"/>
    <d v="2026-07-17T00:00:00"/>
    <d v="2026-07-17T00:00:00"/>
    <d v="2026-08-20T00:00:00"/>
    <m/>
    <n v="8"/>
    <m/>
    <m/>
    <n v="14"/>
    <n v="38"/>
    <m/>
    <m/>
    <m/>
    <m/>
    <n v="30"/>
    <s v="FALSO"/>
    <n v="0"/>
    <n v="5"/>
    <s v=""/>
    <n v="8"/>
    <b v="1"/>
    <n v="1"/>
    <s v=""/>
    <n v="24"/>
    <s v=""/>
    <n v="38"/>
    <b v="1"/>
  </r>
  <r>
    <x v="0"/>
    <s v="SGSE-4109"/>
    <s v="[SGSE] SP 26.2.6;[SGSE] SP 26.3.1"/>
    <s v="[Jornada Secretaria e Gestor de Unidades] Secretaria - Enturmação"/>
    <x v="0"/>
    <s v="[SGSE] PI 3/26"/>
    <m/>
    <s v="[INC0789601]Tenho um Erro/Problema com o PTC - Ambiente do Aluno / AVA Sofia - Visão de disciplinas"/>
    <m/>
    <n v="3600"/>
    <m/>
    <s v="Itens concluídos"/>
    <m/>
    <m/>
    <x v="0"/>
    <d v="2026-06-26T18:42:00"/>
    <d v="2026-07-06T00:00:00"/>
    <d v="2026-07-03T00:00:00"/>
    <m/>
    <m/>
    <m/>
    <m/>
    <m/>
    <m/>
    <m/>
    <m/>
    <m/>
    <m/>
    <m/>
    <m/>
    <m/>
    <m/>
    <m/>
    <n v="1"/>
    <s v="FALSO"/>
    <n v="0"/>
    <s v=""/>
    <s v=""/>
    <s v=""/>
    <s v=""/>
    <s v=""/>
    <s v=""/>
    <s v=""/>
    <s v=""/>
    <s v=""/>
    <s v=""/>
  </r>
  <r>
    <x v="0"/>
    <s v="SGSE-4108"/>
    <s v="[SGSE] SP 26.2.6;[SGSE] SP 26.3.1"/>
    <s v="[Jornada Secretaria e Gestor de Unidades] Secretaria - Enturmação"/>
    <x v="0"/>
    <s v="[SGSE] PI 3/26"/>
    <m/>
    <s v="[INC0789560]Tenho um Erro/Problema com o PTC - Ambiente do Aluno / AVA Sofia - Visão de disciplinas"/>
    <m/>
    <n v="3600"/>
    <m/>
    <s v="Itens concluídos"/>
    <m/>
    <m/>
    <x v="1"/>
    <d v="2026-06-26T18:41:00"/>
    <d v="2026-07-06T00:00:00"/>
    <d v="2026-07-03T00:00:00"/>
    <d v="2026-07-03T00:00:00"/>
    <m/>
    <m/>
    <m/>
    <m/>
    <m/>
    <m/>
    <m/>
    <m/>
    <m/>
    <m/>
    <m/>
    <m/>
    <m/>
    <m/>
    <n v="1"/>
    <s v="FALSO"/>
    <n v="0"/>
    <s v=""/>
    <s v=""/>
    <s v=""/>
    <s v=""/>
    <s v=""/>
    <s v=""/>
    <s v=""/>
    <s v=""/>
    <s v=""/>
    <s v=""/>
  </r>
  <r>
    <x v="4"/>
    <s v="SGSE-4107"/>
    <s v="[SGSE] SP 26.3.3"/>
    <s v="[Jornada Secretaria e Gestor de Unidades] Secretaria - Enturmação"/>
    <x v="1"/>
    <s v="[SGSE] PI 3/26"/>
    <n v="8"/>
    <s v="[196- SAG] Atualizar fonte da carga horária para criação do estoque a partir de mshied_programrequirement"/>
    <n v="8"/>
    <n v="104400"/>
    <m/>
    <s v="Itens concluídos"/>
    <s v="ARTJA-196"/>
    <s v="Não"/>
    <x v="1"/>
    <d v="2026-06-26T16:42:00"/>
    <d v="2026-08-03T00:00:00"/>
    <d v="2026-08-04T00:00:00"/>
    <d v="2026-08-14T00:00:00"/>
    <d v="2026-08-14T00:00:00"/>
    <d v="2026-08-14T00:00:00"/>
    <d v="2026-08-14T00:00:00"/>
    <d v="2026-08-19T00:00:00"/>
    <m/>
    <n v="8"/>
    <n v="1"/>
    <m/>
    <n v="35"/>
    <n v="38"/>
    <m/>
    <m/>
    <m/>
    <m/>
    <n v="29"/>
    <s v="FALSO"/>
    <n v="0"/>
    <n v="26"/>
    <s v=""/>
    <n v="8"/>
    <b v="1"/>
    <n v="1"/>
    <b v="1"/>
    <n v="3"/>
    <s v=""/>
    <n v="38"/>
    <b v="1"/>
  </r>
  <r>
    <x v="4"/>
    <s v="SGSE-4106"/>
    <s v="[SGSE] SP 26.3.2"/>
    <s v="[Jornada Secretaria e Gestor de Unidades] Secretaria - Enturmação"/>
    <x v="1"/>
    <s v="[SGSE] PI 3/26"/>
    <n v="8"/>
    <s v="[196- SAG] Criar historico curricular buscando dados da  mshied_programrequirement"/>
    <n v="8"/>
    <n v="68400"/>
    <m/>
    <s v="Itens concluídos"/>
    <s v="ARTJA-196"/>
    <s v="Não"/>
    <x v="1"/>
    <d v="2026-06-26T16:33:00"/>
    <d v="2026-07-20T00:00:00"/>
    <d v="2026-07-22T00:00:00"/>
    <d v="2026-07-29T00:00:00"/>
    <d v="2026-07-29T00:00:00"/>
    <d v="2026-07-30T00:00:00"/>
    <d v="2026-07-30T00:00:00"/>
    <d v="2026-08-19T00:00:00"/>
    <m/>
    <n v="5"/>
    <m/>
    <m/>
    <n v="24"/>
    <m/>
    <m/>
    <m/>
    <m/>
    <s v="0 minutos úteis"/>
    <n v="19"/>
    <s v="FALSO"/>
    <n v="0"/>
    <n v="16"/>
    <s v=""/>
    <n v="5"/>
    <b v="1"/>
    <n v="1"/>
    <s v=""/>
    <n v="14"/>
    <s v=""/>
    <n v="38"/>
    <b v="0"/>
  </r>
  <r>
    <x v="3"/>
    <s v="SGSE-4105"/>
    <s v="[SGSE] SP 26.3.4"/>
    <s v="[Jornada Secretaria e Gestor de Unidades] Secretaria - Enturmação"/>
    <x v="0"/>
    <s v="[SGSE] PI 3/26"/>
    <n v="3"/>
    <s v="[DT - Orquestrador] Fechamento de Pacotes e validações + Configurações do Orquestrador para o ambiente produtivo (SP5)"/>
    <n v="3"/>
    <n v="86400"/>
    <m/>
    <s v="Itens concluídos"/>
    <s v="ARTSG-178"/>
    <s v="Não"/>
    <x v="1"/>
    <d v="2026-06-26T10:45:00"/>
    <d v="2026-08-17T00:00:00"/>
    <d v="2026-08-18T00:00:00"/>
    <d v="2026-08-20T00:00:00"/>
    <d v="2026-08-20T00:00:00"/>
    <d v="2026-08-24T00:00:00"/>
    <d v="2026-08-24T00:00:00"/>
    <m/>
    <m/>
    <n v="2"/>
    <m/>
    <m/>
    <n v="41"/>
    <m/>
    <m/>
    <m/>
    <m/>
    <m/>
    <n v="24"/>
    <s v="FALSO"/>
    <n v="0"/>
    <n v="36"/>
    <s v=""/>
    <n v="2"/>
    <b v="1"/>
    <n v="2"/>
    <s v=""/>
    <s v=""/>
    <s v=""/>
    <s v=""/>
    <b v="1"/>
  </r>
  <r>
    <x v="3"/>
    <s v="SGSE-4104"/>
    <s v="[SGSE] SP 26.3.1"/>
    <s v="[Jornada Secretaria e Gestor de Unidades] Secretaria - Enturmação"/>
    <x v="1"/>
    <s v="[SGSE] PI 3/26"/>
    <n v="8"/>
    <s v="[DT - Orquestrador] Configuração do Orquestrador de Rematricula"/>
    <n v="8"/>
    <n v="216000"/>
    <m/>
    <s v="Itens concluídos"/>
    <s v="ARTSG-178"/>
    <s v="Não"/>
    <x v="1"/>
    <d v="2026-06-26T10:42:00"/>
    <d v="2026-07-06T00:00:00"/>
    <d v="2026-07-15T00:00:00"/>
    <d v="2026-07-17T00:00:00"/>
    <d v="2026-07-17T00:00:00"/>
    <d v="2026-07-17T00:00:00"/>
    <d v="2026-07-17T00:00:00"/>
    <d v="2026-08-19T00:00:00"/>
    <m/>
    <n v="2"/>
    <m/>
    <m/>
    <n v="15"/>
    <m/>
    <m/>
    <m/>
    <m/>
    <m/>
    <n v="60"/>
    <s v="FALSO"/>
    <n v="0"/>
    <n v="6"/>
    <s v=""/>
    <n v="2"/>
    <b v="1"/>
    <n v="1"/>
    <s v=""/>
    <n v="23"/>
    <s v=""/>
    <n v="38"/>
    <b v="0"/>
  </r>
  <r>
    <x v="2"/>
    <s v="SGSE-4103"/>
    <s v="[SGSE] SP 26.3.2"/>
    <s v="[Jornada Secretaria e Gestor de Unidades] Secretaria - Enturmação"/>
    <x v="0"/>
    <s v="[SGSE] PI 3/26"/>
    <n v="8"/>
    <s v="[DT - Orquestrador]  Teste completo da solução do Orquestrador - Rematricula"/>
    <n v="8"/>
    <n v="165600"/>
    <m/>
    <s v="Itens concluídos"/>
    <s v="ARTSG-178"/>
    <s v="Não"/>
    <x v="1"/>
    <d v="2026-06-26T10:40:00"/>
    <d v="2026-07-20T00:00:00"/>
    <d v="2026-07-21T00:00:00"/>
    <d v="2026-07-31T00:00:00"/>
    <d v="2026-07-31T00:00:00"/>
    <d v="2026-07-31T00:00:00"/>
    <d v="2026-07-31T00:00:00"/>
    <m/>
    <m/>
    <n v="8"/>
    <m/>
    <m/>
    <n v="25"/>
    <m/>
    <m/>
    <m/>
    <m/>
    <m/>
    <n v="46"/>
    <s v="FALSO"/>
    <n v="0"/>
    <n v="16"/>
    <s v=""/>
    <n v="8"/>
    <b v="1"/>
    <n v="1"/>
    <s v=""/>
    <s v=""/>
    <s v=""/>
    <n v="25"/>
    <b v="1"/>
  </r>
  <r>
    <x v="2"/>
    <s v="SGSE-4102"/>
    <s v="[SGSE] SP 26.3.1"/>
    <s v="[Jornada Secretaria e Gestor de Unidades] Secretaria - Enturmação"/>
    <x v="0"/>
    <s v="[SGSE] PI 3/26"/>
    <n v="8"/>
    <s v="[DT - Orquestrador]  Teste completo da solução do Orquestrador - Matricula"/>
    <n v="8"/>
    <n v="572400"/>
    <m/>
    <s v="Itens concluídos"/>
    <s v="ARTSG-178"/>
    <s v="Não"/>
    <x v="1"/>
    <d v="2026-06-26T10:40:00"/>
    <d v="2026-07-06T00:00:00"/>
    <d v="2026-07-08T00:00:00"/>
    <d v="2026-07-17T00:00:00"/>
    <d v="2026-07-17T00:00:00"/>
    <d v="2026-07-17T00:00:00"/>
    <d v="2026-07-17T00:00:00"/>
    <m/>
    <m/>
    <n v="7"/>
    <m/>
    <m/>
    <n v="15"/>
    <m/>
    <m/>
    <m/>
    <m/>
    <m/>
    <n v="159"/>
    <s v="FALSO"/>
    <n v="0"/>
    <n v="6"/>
    <s v=""/>
    <n v="7"/>
    <b v="1"/>
    <n v="1"/>
    <s v=""/>
    <s v=""/>
    <s v=""/>
    <n v="15"/>
    <b v="1"/>
  </r>
  <r>
    <x v="4"/>
    <s v="SGSE-4101"/>
    <s v="[SGSE] SP 26.3.2"/>
    <s v="[Jornada Secretaria e Gestor de Unidades] Secretaria - Enturmação"/>
    <x v="1"/>
    <s v="[SGSE] PI 3/26"/>
    <n v="2"/>
    <s v="[DT - Aloc. Disciplinas]  Alteração regra para datas de escolha de optativa na rematrícula "/>
    <n v="2"/>
    <n v="43200"/>
    <m/>
    <s v="Itens concluídos"/>
    <s v="ARTSG-270"/>
    <s v="Não"/>
    <x v="1"/>
    <d v="2026-06-26T10:11:00"/>
    <d v="2026-07-20T00:00:00"/>
    <d v="2026-07-28T00:00:00"/>
    <d v="2026-07-31T00:00:00"/>
    <d v="2026-07-31T00:00:00"/>
    <d v="2026-07-31T00:00:00"/>
    <d v="2026-07-31T00:00:00"/>
    <d v="2026-08-27T00:00:00"/>
    <m/>
    <n v="3"/>
    <n v="1"/>
    <m/>
    <n v="25"/>
    <n v="44"/>
    <m/>
    <m/>
    <m/>
    <m/>
    <n v="12"/>
    <s v="FALSO"/>
    <n v="0"/>
    <n v="16"/>
    <s v=""/>
    <n v="3"/>
    <b v="1"/>
    <n v="1"/>
    <b v="1"/>
    <n v="19"/>
    <s v=""/>
    <n v="44"/>
    <b v="1"/>
  </r>
  <r>
    <x v="4"/>
    <s v="SGSE-4100"/>
    <s v="[SGSE] SP 26.3.2"/>
    <s v="[Jornada Secretaria e Gestor de Unidades] Secretaria - Enturmação"/>
    <x v="1"/>
    <s v="[SGSE] PI 3/26"/>
    <n v="2"/>
    <s v="[DT - Aloc. Disciplinas]  Alteração regra para datas de escolha de optativa na matrícula "/>
    <n v="2"/>
    <n v="43200"/>
    <m/>
    <s v="Itens concluídos"/>
    <s v="ARTSG-270"/>
    <s v="Não"/>
    <x v="1"/>
    <d v="2026-06-26T10:08:00"/>
    <d v="2026-07-20T00:00:00"/>
    <d v="2026-07-23T00:00:00"/>
    <d v="2026-07-31T00:00:00"/>
    <d v="2026-07-31T00:00:00"/>
    <d v="2026-07-31T00:00:00"/>
    <d v="2026-07-31T00:00:00"/>
    <d v="2026-08-27T00:00:00"/>
    <m/>
    <n v="6"/>
    <m/>
    <m/>
    <n v="25"/>
    <n v="44"/>
    <m/>
    <m/>
    <m/>
    <m/>
    <n v="12"/>
    <s v="FALSO"/>
    <n v="0"/>
    <n v="16"/>
    <s v=""/>
    <n v="6"/>
    <b v="1"/>
    <n v="1"/>
    <s v=""/>
    <n v="19"/>
    <s v=""/>
    <n v="44"/>
    <b v="1"/>
  </r>
  <r>
    <x v="6"/>
    <s v="SGSE-4098"/>
    <s v="[SGSE] SP 26.3.6"/>
    <s v="[Jornada Secretaria e Gestor de Unidades] Secretaria - Enturmação"/>
    <x v="0"/>
    <s v="[SGSE] PI 3/26"/>
    <n v="0"/>
    <s v="[SGSE] - IT 6 - PI 3/26 ] Solicitação de Serviço"/>
    <n v="0"/>
    <m/>
    <m/>
    <s v="Itens concluídos"/>
    <m/>
    <s v="Não"/>
    <x v="1"/>
    <d v="2026-06-25T11:39:00"/>
    <d v="2026-09-14T00:00:00"/>
    <m/>
    <m/>
    <m/>
    <m/>
    <m/>
    <m/>
    <m/>
    <m/>
    <m/>
    <m/>
    <m/>
    <m/>
    <s v="Solicitação de Serviço"/>
    <m/>
    <m/>
    <m/>
    <s v=""/>
    <s v="FALSO"/>
    <n v="0"/>
    <n v="57"/>
    <s v=""/>
    <s v=""/>
    <s v=""/>
    <s v=""/>
    <s v=""/>
    <s v=""/>
    <s v=""/>
    <s v=""/>
    <s v=""/>
  </r>
  <r>
    <x v="6"/>
    <s v="SGSE-4097"/>
    <s v="[SGSE] SP 26.3.5"/>
    <s v="[Jornada Secretaria e Gestor de Unidades] Secretaria - Enturmação"/>
    <x v="0"/>
    <s v="[SGSE] PI 3/26"/>
    <n v="2"/>
    <s v="[SGSE] - IT 5 - PI 3/26 ] Solicitação de Serviço"/>
    <n v="2"/>
    <m/>
    <m/>
    <s v="Itens concluídos"/>
    <m/>
    <s v="Não"/>
    <x v="1"/>
    <d v="2026-06-25T11:39:00"/>
    <d v="2026-08-31T00:00:00"/>
    <m/>
    <m/>
    <m/>
    <m/>
    <m/>
    <m/>
    <m/>
    <m/>
    <m/>
    <m/>
    <m/>
    <m/>
    <s v="Solicitação de Serviço"/>
    <m/>
    <m/>
    <m/>
    <s v=""/>
    <s v="FALSO"/>
    <n v="0"/>
    <n v="47"/>
    <s v=""/>
    <s v=""/>
    <s v=""/>
    <s v=""/>
    <s v=""/>
    <s v=""/>
    <s v=""/>
    <s v=""/>
    <s v=""/>
  </r>
  <r>
    <x v="6"/>
    <s v="SGSE-4096"/>
    <s v="[SGSE] SP 26.3.4"/>
    <s v="[Jornada Secretaria e Gestor de Unidades] Secretaria - Enturmação"/>
    <x v="0"/>
    <s v="[SGSE] PI 3/26"/>
    <n v="1"/>
    <s v="[SGSE] - IT 4 - PI 3/26 ] Solicitação de Serviço"/>
    <n v="1"/>
    <m/>
    <m/>
    <s v="Itens concluídos"/>
    <m/>
    <s v="Não"/>
    <x v="1"/>
    <d v="2026-06-25T11:39:00"/>
    <d v="2026-08-17T00:00:00"/>
    <m/>
    <m/>
    <m/>
    <m/>
    <m/>
    <m/>
    <m/>
    <m/>
    <m/>
    <m/>
    <m/>
    <m/>
    <s v="Solicitação de Serviço"/>
    <m/>
    <m/>
    <m/>
    <s v=""/>
    <s v="FALSO"/>
    <n v="0"/>
    <n v="37"/>
    <s v=""/>
    <s v=""/>
    <s v=""/>
    <s v=""/>
    <s v=""/>
    <s v=""/>
    <s v=""/>
    <s v=""/>
    <s v=""/>
  </r>
  <r>
    <x v="6"/>
    <s v="SGSE-4095"/>
    <s v="[SGSE] SP 26.3.3"/>
    <s v="[Jornada Secretaria e Gestor de Unidades] Secretaria - Enturmação"/>
    <x v="0"/>
    <s v="[SGSE] PI 3/26"/>
    <n v="2"/>
    <s v="[SGSE] - IT 3 - PI 3/26 ] Solicitação de Serviço"/>
    <n v="2"/>
    <m/>
    <m/>
    <s v="Itens concluídos"/>
    <m/>
    <s v="Não"/>
    <x v="1"/>
    <d v="2026-06-25T11:38:00"/>
    <d v="2026-08-03T00:00:00"/>
    <m/>
    <m/>
    <m/>
    <m/>
    <m/>
    <m/>
    <m/>
    <m/>
    <m/>
    <m/>
    <m/>
    <m/>
    <s v="Solicitação de Serviço"/>
    <m/>
    <m/>
    <m/>
    <s v=""/>
    <s v="FALSO"/>
    <n v="0"/>
    <n v="27"/>
    <s v=""/>
    <s v=""/>
    <s v=""/>
    <s v=""/>
    <s v=""/>
    <s v=""/>
    <s v=""/>
    <s v=""/>
    <s v=""/>
  </r>
  <r>
    <x v="6"/>
    <s v="SGSE-4092"/>
    <s v="[SGSE] SP 26.3.6"/>
    <s v="[Jornada Secretaria e Gestor de Unidades] Secretaria - Enturmação"/>
    <x v="0"/>
    <s v="[SGSE] PI 3/26"/>
    <n v="3"/>
    <s v="[SGSE] - IT 6 - PI 3/26 ] Incidentes"/>
    <n v="3"/>
    <m/>
    <m/>
    <s v="Itens concluídos"/>
    <m/>
    <m/>
    <x v="1"/>
    <d v="2026-06-25T11:32:00"/>
    <d v="2026-09-14T00:00:00"/>
    <m/>
    <m/>
    <m/>
    <m/>
    <m/>
    <m/>
    <m/>
    <m/>
    <m/>
    <m/>
    <m/>
    <m/>
    <s v="Incidente"/>
    <m/>
    <m/>
    <m/>
    <s v=""/>
    <s v="FALSO"/>
    <n v="0"/>
    <n v="57"/>
    <s v=""/>
    <s v=""/>
    <s v=""/>
    <s v=""/>
    <s v=""/>
    <s v=""/>
    <s v=""/>
    <s v=""/>
    <s v=""/>
  </r>
  <r>
    <x v="6"/>
    <s v="SGSE-4091"/>
    <s v="[SGSE] SP 26.3.5"/>
    <s v="[Jornada Secretaria e Gestor de Unidades] Secretaria - Enturmação"/>
    <x v="0"/>
    <s v="[SGSE] PI 3/26"/>
    <n v="5"/>
    <s v="[SGSE] - IT 5 - PI 3/26 ] Incidentes"/>
    <n v="5"/>
    <m/>
    <m/>
    <s v="Itens concluídos"/>
    <m/>
    <s v="Não"/>
    <x v="1"/>
    <d v="2026-06-25T11:32:00"/>
    <d v="2026-08-31T00:00:00"/>
    <m/>
    <m/>
    <m/>
    <m/>
    <m/>
    <m/>
    <m/>
    <m/>
    <m/>
    <m/>
    <m/>
    <m/>
    <s v="Incidente"/>
    <m/>
    <m/>
    <m/>
    <s v=""/>
    <s v="FALSO"/>
    <n v="0"/>
    <n v="47"/>
    <s v=""/>
    <s v=""/>
    <s v=""/>
    <s v=""/>
    <s v=""/>
    <s v=""/>
    <s v=""/>
    <s v=""/>
    <s v=""/>
  </r>
  <r>
    <x v="6"/>
    <s v="SGSE-4090"/>
    <s v="[SGSE] SP 26.3.4"/>
    <s v="[Jornada Secretaria e Gestor de Unidades] Secretaria - Enturmação"/>
    <x v="0"/>
    <s v="[SGSE] PI 3/26"/>
    <n v="10"/>
    <s v="[SGSE] - IT 4 - PI 3/26 ] Incidentes"/>
    <n v="5"/>
    <m/>
    <m/>
    <s v="Itens concluídos"/>
    <m/>
    <m/>
    <x v="1"/>
    <d v="2026-06-25T11:30:00"/>
    <d v="2026-08-17T00:00:00"/>
    <m/>
    <m/>
    <m/>
    <m/>
    <m/>
    <m/>
    <m/>
    <m/>
    <m/>
    <m/>
    <m/>
    <m/>
    <s v="Incidente"/>
    <m/>
    <m/>
    <m/>
    <s v=""/>
    <s v="FALSO"/>
    <n v="0"/>
    <n v="37"/>
    <s v=""/>
    <s v=""/>
    <s v=""/>
    <s v=""/>
    <s v=""/>
    <s v=""/>
    <s v=""/>
    <s v=""/>
    <s v=""/>
  </r>
  <r>
    <x v="6"/>
    <s v="SGSE-4089"/>
    <s v="[SGSE] SP 26.3.3"/>
    <s v="[Jornada Secretaria e Gestor de Unidades] Secretaria - Enturmação"/>
    <x v="0"/>
    <s v="[SGSE] PI 3/26"/>
    <n v="19"/>
    <s v="[SGSE] - IT 3 - PI 3/26 ] Incidentes"/>
    <n v="8"/>
    <m/>
    <m/>
    <s v="Itens concluídos"/>
    <m/>
    <m/>
    <x v="1"/>
    <d v="2026-06-25T11:30:00"/>
    <d v="2026-08-03T00:00:00"/>
    <m/>
    <m/>
    <m/>
    <m/>
    <m/>
    <m/>
    <m/>
    <m/>
    <m/>
    <m/>
    <m/>
    <m/>
    <s v="Incidente"/>
    <m/>
    <m/>
    <m/>
    <s v=""/>
    <s v="FALSO"/>
    <n v="0"/>
    <n v="27"/>
    <s v=""/>
    <s v=""/>
    <s v=""/>
    <s v=""/>
    <s v=""/>
    <s v=""/>
    <s v=""/>
    <s v=""/>
    <s v=""/>
  </r>
  <r>
    <x v="6"/>
    <s v="SGSE-4088"/>
    <s v="[SGSE] SP 26.3.2"/>
    <s v="[Jornada Secretaria e Gestor de Unidades] Secretaria - Enturmação"/>
    <x v="0"/>
    <s v="[SGSE] PI 3/26"/>
    <n v="5"/>
    <s v="[SGSE] - IT 2 - PI 3/26 ] Incidentes"/>
    <n v="5"/>
    <m/>
    <m/>
    <s v="Itens concluídos"/>
    <m/>
    <m/>
    <x v="1"/>
    <d v="2026-06-25T11:29:00"/>
    <d v="2026-07-20T00:00:00"/>
    <m/>
    <m/>
    <m/>
    <m/>
    <m/>
    <m/>
    <m/>
    <m/>
    <m/>
    <m/>
    <m/>
    <m/>
    <s v="Incidente"/>
    <m/>
    <m/>
    <m/>
    <s v=""/>
    <s v="FALSO"/>
    <n v="0"/>
    <n v="17"/>
    <s v=""/>
    <s v=""/>
    <s v=""/>
    <s v=""/>
    <s v=""/>
    <s v=""/>
    <s v=""/>
    <s v=""/>
    <s v=""/>
  </r>
  <r>
    <x v="0"/>
    <s v="SGSE-4081"/>
    <s v="[SGSE] SP 26.2.6;[SGSE] SP 26.3.1"/>
    <s v="[Jornada Secretaria e Gestor de Unidades] Secretaria - Enturmação"/>
    <x v="0"/>
    <s v="[SGSE] PI 3/26"/>
    <m/>
    <s v="[INC0781110]Tenho um Erro/Problema com o PTC - Ambiente do Aluno / AVA Sofia - Visão de disciplinas"/>
    <m/>
    <m/>
    <m/>
    <s v="Itens concluídos"/>
    <m/>
    <m/>
    <x v="0"/>
    <d v="2026-06-23T20:13:00"/>
    <d v="2026-07-06T00:00:00"/>
    <d v="2026-06-29T00:00:00"/>
    <m/>
    <m/>
    <m/>
    <m/>
    <m/>
    <m/>
    <m/>
    <m/>
    <m/>
    <m/>
    <m/>
    <m/>
    <m/>
    <m/>
    <m/>
    <s v=""/>
    <s v="FALSO"/>
    <n v="0"/>
    <s v=""/>
    <s v=""/>
    <s v=""/>
    <s v=""/>
    <s v=""/>
    <s v=""/>
    <s v=""/>
    <s v=""/>
    <s v=""/>
    <s v=""/>
  </r>
  <r>
    <x v="0"/>
    <s v="SGSE-4080"/>
    <s v="[SGSE] SP 26.2.6;[SGSE] SP 26.3.1"/>
    <s v="[Jornada Secretaria e Gestor de Unidades] Secretaria - Enturmação"/>
    <x v="0"/>
    <s v="[SGSE] PI 3/26"/>
    <m/>
    <s v="[INC0789386]Tenho um Erro/Problema com o PTC - Dynamics Athenas - Alocação e disponibilização de disciplinas"/>
    <m/>
    <m/>
    <m/>
    <s v="Itens concluídos"/>
    <m/>
    <m/>
    <x v="1"/>
    <d v="2026-06-23T19:37:00"/>
    <d v="2026-07-06T00:00:00"/>
    <d v="2026-06-29T00:00:00"/>
    <d v="2026-06-29T00:00:00"/>
    <m/>
    <m/>
    <m/>
    <m/>
    <m/>
    <m/>
    <m/>
    <m/>
    <m/>
    <m/>
    <m/>
    <m/>
    <m/>
    <m/>
    <s v=""/>
    <s v="FALSO"/>
    <n v="0"/>
    <s v=""/>
    <s v=""/>
    <s v=""/>
    <s v=""/>
    <s v=""/>
    <s v=""/>
    <s v=""/>
    <s v=""/>
    <s v=""/>
    <s v=""/>
  </r>
  <r>
    <x v="0"/>
    <s v="SGSE-4079"/>
    <s v="[SGSE] SP 26.2.6;[SGSE] SP 26.3.1"/>
    <s v="[Jornada Secretaria e Gestor de Unidades] Secretaria - Enturmação"/>
    <x v="0"/>
    <s v="[SGSE] PI 3/26"/>
    <m/>
    <s v="[INC0789382]Tenho um Erro/Problema com o PTC - Dynamics Athenas - Alocação e disponibilização de disciplinas"/>
    <m/>
    <m/>
    <m/>
    <s v="Itens concluídos"/>
    <m/>
    <m/>
    <x v="1"/>
    <d v="2026-06-23T19:12:00"/>
    <d v="2026-07-06T00:00:00"/>
    <d v="2026-06-29T00:00:00"/>
    <d v="2026-06-29T00:00:00"/>
    <m/>
    <m/>
    <m/>
    <m/>
    <m/>
    <m/>
    <m/>
    <m/>
    <m/>
    <m/>
    <m/>
    <m/>
    <m/>
    <m/>
    <s v=""/>
    <s v="FALSO"/>
    <n v="0"/>
    <s v=""/>
    <s v=""/>
    <s v=""/>
    <s v=""/>
    <s v=""/>
    <s v=""/>
    <s v=""/>
    <s v=""/>
    <s v=""/>
    <s v=""/>
  </r>
  <r>
    <x v="0"/>
    <s v="SGSE-4078"/>
    <s v="[SGSE] SP 26.2.6;[SGSE] SP 26.3.1"/>
    <s v="[Jornada Secretaria e Gestor de Unidades] Secretaria - Enturmação"/>
    <x v="0"/>
    <s v="[SGSE] PI 3/26"/>
    <m/>
    <s v="[INC0789364]Tenho um Erro/Problema com o PTC - Dynamics Athenas - Alocação e disponibilização de disciplinas"/>
    <m/>
    <m/>
    <m/>
    <s v="Itens concluídos"/>
    <m/>
    <m/>
    <x v="1"/>
    <d v="2026-06-23T18:10:00"/>
    <d v="2026-07-06T00:00:00"/>
    <d v="2026-06-29T00:00:00"/>
    <d v="2026-06-29T00:00:00"/>
    <m/>
    <m/>
    <m/>
    <m/>
    <m/>
    <m/>
    <m/>
    <m/>
    <m/>
    <m/>
    <m/>
    <m/>
    <m/>
    <m/>
    <s v=""/>
    <s v="FALSO"/>
    <n v="0"/>
    <s v=""/>
    <s v=""/>
    <s v=""/>
    <s v=""/>
    <s v=""/>
    <s v=""/>
    <s v=""/>
    <s v=""/>
    <s v=""/>
    <s v=""/>
  </r>
  <r>
    <x v="0"/>
    <s v="SGSE-4077"/>
    <s v="[SGSE] SP 26.2.6;[SGSE] SP 26.3.1"/>
    <s v="[Jornada Secretaria e Gestor de Unidades] Secretaria - Enturmação"/>
    <x v="0"/>
    <s v="[SGSE] PI 3/26"/>
    <m/>
    <s v="[INC0789349]Tenho um Erro/Problema com o PTC - Dynamics Athenas - Alocação e disponibilização de disciplinas"/>
    <m/>
    <m/>
    <m/>
    <s v="Itens concluídos"/>
    <m/>
    <m/>
    <x v="1"/>
    <d v="2026-06-23T17:34:00"/>
    <d v="2026-07-06T00:00:00"/>
    <d v="2026-06-29T00:00:00"/>
    <d v="2026-06-29T00:00:00"/>
    <m/>
    <m/>
    <m/>
    <m/>
    <m/>
    <m/>
    <m/>
    <m/>
    <m/>
    <m/>
    <m/>
    <m/>
    <m/>
    <m/>
    <s v=""/>
    <s v="FALSO"/>
    <n v="0"/>
    <s v=""/>
    <s v=""/>
    <s v=""/>
    <s v=""/>
    <s v=""/>
    <s v=""/>
    <s v=""/>
    <s v=""/>
    <s v=""/>
    <s v=""/>
  </r>
  <r>
    <x v="0"/>
    <s v="SGSE-4076"/>
    <s v="[SGSE] SP 26.2.6;[SGSE] SP 26.3.1"/>
    <s v="[Jornada Secretaria e Gestor de Unidades] Secretaria - Enturmação"/>
    <x v="0"/>
    <s v="[SGSE] PI 3/26"/>
    <m/>
    <s v="[INC0789337]Tenho um Erro/Problema com o PTC - Dynamics Athenas - Alocação e disponibilização de disciplinas"/>
    <m/>
    <m/>
    <m/>
    <s v="Itens concluídos"/>
    <m/>
    <m/>
    <x v="1"/>
    <d v="2026-06-23T17:13:00"/>
    <d v="2026-07-06T00:00:00"/>
    <d v="2026-06-29T00:00:00"/>
    <d v="2026-06-29T00:00:00"/>
    <m/>
    <m/>
    <m/>
    <m/>
    <m/>
    <m/>
    <m/>
    <m/>
    <m/>
    <m/>
    <m/>
    <m/>
    <m/>
    <m/>
    <s v=""/>
    <s v="FALSO"/>
    <n v="0"/>
    <s v=""/>
    <s v=""/>
    <s v=""/>
    <s v=""/>
    <s v=""/>
    <s v=""/>
    <s v=""/>
    <s v=""/>
    <s v=""/>
    <s v=""/>
  </r>
  <r>
    <x v="0"/>
    <s v="SGSE-4075"/>
    <s v="[SGSE] SP 26.2.6;[SGSE] SP 26.3.1"/>
    <s v="[Jornada Secretaria e Gestor de Unidades] Secretaria - Enturmação"/>
    <x v="0"/>
    <s v="[SGSE] PI 3/26"/>
    <m/>
    <s v="[INC0789335]Tenho um Erro/Problema com o PTC - Dynamics Athenas - Alocação e disponibilização de disciplinas"/>
    <m/>
    <m/>
    <m/>
    <s v="Itens concluídos"/>
    <m/>
    <m/>
    <x v="1"/>
    <d v="2026-06-23T17:00:00"/>
    <d v="2026-07-06T00:00:00"/>
    <d v="2026-06-29T00:00:00"/>
    <d v="2026-06-29T00:00:00"/>
    <m/>
    <m/>
    <m/>
    <m/>
    <m/>
    <m/>
    <m/>
    <m/>
    <m/>
    <m/>
    <m/>
    <m/>
    <m/>
    <m/>
    <s v=""/>
    <s v="FALSO"/>
    <n v="0"/>
    <s v=""/>
    <s v=""/>
    <s v=""/>
    <s v=""/>
    <s v=""/>
    <s v=""/>
    <s v=""/>
    <s v=""/>
    <s v=""/>
    <s v=""/>
  </r>
  <r>
    <x v="0"/>
    <s v="SGSE-4074"/>
    <s v="[SGSE] SP 26.2.6;[SGSE] SP 26.3.1"/>
    <s v="[Jornada Secretaria e Gestor de Unidades] Secretaria - Enturmação"/>
    <x v="0"/>
    <s v="[SGSE] PI 3/26"/>
    <m/>
    <s v="[INC0789333]Tenho um Erro/Problema com o PTC - Dynamics Athenas - Alocação e disponibilização de disciplinas"/>
    <m/>
    <m/>
    <m/>
    <s v="Itens concluídos"/>
    <m/>
    <m/>
    <x v="1"/>
    <d v="2026-06-23T16:48:00"/>
    <d v="2026-07-06T00:00:00"/>
    <d v="2026-06-29T00:00:00"/>
    <d v="2026-06-29T00:00:00"/>
    <m/>
    <m/>
    <m/>
    <m/>
    <m/>
    <m/>
    <m/>
    <m/>
    <m/>
    <m/>
    <m/>
    <m/>
    <m/>
    <m/>
    <s v=""/>
    <s v="FALSO"/>
    <n v="0"/>
    <s v=""/>
    <s v=""/>
    <s v=""/>
    <s v=""/>
    <s v=""/>
    <s v=""/>
    <s v=""/>
    <s v=""/>
    <s v=""/>
    <s v=""/>
  </r>
  <r>
    <x v="0"/>
    <s v="SGSE-4073"/>
    <s v="[SGSE] SP 26.2.6;[SGSE] SP 26.3.1"/>
    <s v="[Jornada Secretaria e Gestor de Unidades] Secretaria - Enturmação"/>
    <x v="0"/>
    <s v="[SGSE] PI 3/26"/>
    <m/>
    <s v="[INC0789307]Tenho um Erro/Problema com o PTC - Dynamics Athenas - Alocação e disponibilização de disciplinas"/>
    <m/>
    <m/>
    <m/>
    <s v="Itens concluídos"/>
    <m/>
    <m/>
    <x v="1"/>
    <d v="2026-06-23T15:59:00"/>
    <d v="2026-07-06T00:00:00"/>
    <d v="2026-06-29T00:00:00"/>
    <d v="2026-06-29T00:00:00"/>
    <m/>
    <m/>
    <m/>
    <m/>
    <m/>
    <m/>
    <m/>
    <m/>
    <m/>
    <m/>
    <m/>
    <m/>
    <m/>
    <m/>
    <s v=""/>
    <s v="FALSO"/>
    <n v="0"/>
    <s v=""/>
    <s v=""/>
    <s v=""/>
    <s v=""/>
    <s v=""/>
    <s v=""/>
    <s v=""/>
    <s v=""/>
    <s v=""/>
    <s v=""/>
  </r>
  <r>
    <x v="0"/>
    <s v="SGSE-4072"/>
    <s v="[SGSE] SP 26.2.6;[SGSE] SP 26.3.1"/>
    <s v="[Jornada Secretaria e Gestor de Unidades] Secretaria - Enturmação"/>
    <x v="0"/>
    <s v="[SGSE] PI 3/26"/>
    <m/>
    <s v="[INC0789303]Tenho um Erro/Problema com o PTC - Dynamics Athenas - Alocação e disponibilização de disciplinas"/>
    <m/>
    <m/>
    <m/>
    <s v="Itens concluídos"/>
    <m/>
    <m/>
    <x v="1"/>
    <d v="2026-06-23T15:54:00"/>
    <d v="2026-07-06T00:00:00"/>
    <d v="2026-06-29T00:00:00"/>
    <d v="2026-06-29T00:00:00"/>
    <m/>
    <m/>
    <m/>
    <m/>
    <m/>
    <m/>
    <m/>
    <m/>
    <m/>
    <m/>
    <m/>
    <m/>
    <m/>
    <m/>
    <s v=""/>
    <s v="FALSO"/>
    <n v="0"/>
    <s v=""/>
    <s v=""/>
    <s v=""/>
    <s v=""/>
    <s v=""/>
    <s v=""/>
    <s v=""/>
    <s v=""/>
    <s v=""/>
    <s v=""/>
  </r>
  <r>
    <x v="0"/>
    <s v="SGSE-4071"/>
    <s v="[SGSE] SP 26.2.6;[SGSE] SP 26.3.1"/>
    <s v="[Jornada Secretaria e Gestor de Unidades] Secretaria - Enturmação"/>
    <x v="0"/>
    <s v="[SGSE] PI 3/26"/>
    <m/>
    <s v="[INC0789291]Tenho um Erro/Problema com o PTC - Dynamics Athenas - Alocação e disponibilização de disciplinas"/>
    <m/>
    <m/>
    <m/>
    <s v="Itens concluídos"/>
    <m/>
    <m/>
    <x v="1"/>
    <d v="2026-06-23T15:43:00"/>
    <d v="2026-07-06T00:00:00"/>
    <d v="2026-06-29T00:00:00"/>
    <d v="2026-06-29T00:00:00"/>
    <m/>
    <m/>
    <m/>
    <m/>
    <m/>
    <m/>
    <m/>
    <m/>
    <m/>
    <m/>
    <m/>
    <m/>
    <m/>
    <m/>
    <s v=""/>
    <s v="FALSO"/>
    <n v="0"/>
    <s v=""/>
    <s v=""/>
    <s v=""/>
    <s v=""/>
    <s v=""/>
    <s v=""/>
    <s v=""/>
    <s v=""/>
    <s v=""/>
    <s v=""/>
  </r>
  <r>
    <x v="0"/>
    <s v="SGSE-4033"/>
    <s v="[SGSE] SP 26.3.2;[SGSE] SP 26.2.6;[SGSE] SP 26.2.5;[SGSE] SP 26.3.1"/>
    <s v="[Jornada Secretaria e Gestor de Unidades] Secretaria - Enturmação"/>
    <x v="0"/>
    <s v="[SGSE] PI 3/26"/>
    <m/>
    <s v="[INC0786352]Tenho um Erro/Problema com o PTC - Ambiente do Aluno / AVA Sofia - Assistente virtual - Conteúdo"/>
    <m/>
    <n v="3600"/>
    <m/>
    <s v="Itens concluídos"/>
    <m/>
    <m/>
    <x v="1"/>
    <d v="2026-06-19T16:21:00"/>
    <d v="2026-07-06T00:00:00"/>
    <d v="2026-07-17T00:00:00"/>
    <d v="2026-07-17T00:00:00"/>
    <m/>
    <m/>
    <m/>
    <m/>
    <m/>
    <m/>
    <m/>
    <m/>
    <m/>
    <m/>
    <m/>
    <m/>
    <m/>
    <m/>
    <n v="1"/>
    <s v="FALSO"/>
    <n v="0"/>
    <s v=""/>
    <s v=""/>
    <s v=""/>
    <s v=""/>
    <s v=""/>
    <s v=""/>
    <s v=""/>
    <s v=""/>
    <s v=""/>
    <s v=""/>
  </r>
  <r>
    <x v="2"/>
    <s v="SGSE-3384"/>
    <s v="[SGSE] SP 26.3.1"/>
    <s v="[Jornada Secretaria e Gestor de Unidades] Secretaria - Enturmação"/>
    <x v="2"/>
    <s v="[SGSE] PI 3/26"/>
    <n v="1"/>
    <s v="[DT - Aloc. Disciplinas] Teste integrado - Remover obrigatoriedade do docente na alocação "/>
    <n v="1"/>
    <m/>
    <m/>
    <s v="Itens concluídos"/>
    <s v="ARTSG-270"/>
    <s v="Não"/>
    <x v="2"/>
    <d v="2026-04-09T12:01:00"/>
    <d v="2026-07-06T00:00:00"/>
    <d v="2026-07-14T00:00:00"/>
    <m/>
    <m/>
    <m/>
    <m/>
    <m/>
    <m/>
    <m/>
    <m/>
    <m/>
    <m/>
    <m/>
    <m/>
    <m/>
    <m/>
    <m/>
    <s v=""/>
    <s v="FALSO"/>
    <n v="0"/>
    <n v="62"/>
    <s v=""/>
    <s v=""/>
    <s v=""/>
    <s v=""/>
    <s v=""/>
    <s v=""/>
    <s v=""/>
    <s v=""/>
    <b v="1"/>
  </r>
  <r>
    <x v="10"/>
    <s v="SGSE-3336"/>
    <s v="[SGSE] SP 26.3.4"/>
    <s v="[Jornada Secretaria e Gestor de Unidades] Secretaria - Enturmação"/>
    <x v="0"/>
    <s v="[SGSE] PI 3/26"/>
    <m/>
    <s v="Avaliar se faz sentido o status do checklist de rematricula aguardar a finalização da alocação "/>
    <m/>
    <m/>
    <m/>
    <s v="Itens concluídos"/>
    <s v="ARTSG-178"/>
    <s v="Não"/>
    <x v="1"/>
    <d v="2026-04-08T14:33:00"/>
    <d v="2026-08-17T00:00:00"/>
    <d v="2026-08-20T00:00:00"/>
    <d v="2026-08-20T00:00:00"/>
    <d v="2026-08-20T00:00:00"/>
    <d v="2026-08-20T00:00:00"/>
    <d v="2026-08-20T00:00:00"/>
    <m/>
    <m/>
    <n v="1"/>
    <m/>
    <m/>
    <m/>
    <m/>
    <m/>
    <m/>
    <m/>
    <m/>
    <s v=""/>
    <s v="FALSO"/>
    <n v="0"/>
    <n v="93"/>
    <s v=""/>
    <n v="1"/>
    <b v="1"/>
    <n v="1"/>
    <s v=""/>
    <s v=""/>
    <s v=""/>
    <n v="96"/>
    <b v="0"/>
  </r>
  <r>
    <x v="5"/>
    <s v="SGSE-3296"/>
    <s v="[SGSE] SP 26.3.3"/>
    <s v="[Jornada Secretaria e Gestor de Unidades] Secretaria - Enturmação"/>
    <x v="1"/>
    <s v="[SGSE] PI 3/26"/>
    <n v="3"/>
    <s v="[DT - Trans. Interna][11]Refatorar requisições de flows([SECR][ENT][AG] - Atualiza Serie da Turma)"/>
    <n v="3"/>
    <n v="86400"/>
    <m/>
    <s v="Itens concluídos"/>
    <s v="ARTSG-184"/>
    <s v="Não"/>
    <x v="1"/>
    <d v="2026-04-07T21:58:00"/>
    <d v="2026-08-03T00:00:00"/>
    <d v="2026-08-04T00:00:00"/>
    <d v="2026-08-12T00:00:00"/>
    <d v="2026-08-12T00:00:00"/>
    <d v="2026-08-13T00:00:00"/>
    <d v="2026-08-13T00:00:00"/>
    <d v="2026-09-15T00:00:00"/>
    <m/>
    <n v="6"/>
    <m/>
    <m/>
    <n v="91"/>
    <n v="114"/>
    <m/>
    <m/>
    <m/>
    <m/>
    <n v="24"/>
    <s v="FALSO"/>
    <n v="0"/>
    <n v="84"/>
    <s v=""/>
    <n v="6"/>
    <b v="1"/>
    <n v="1"/>
    <s v=""/>
    <n v="23"/>
    <s v=""/>
    <n v="115"/>
    <b v="0"/>
  </r>
  <r>
    <x v="5"/>
    <s v="SGSE-3294"/>
    <s v="[SGSE] SP 26.3.3"/>
    <s v="[Jornada Secretaria e Gestor de Unidades] Secretaria - Enturmação"/>
    <x v="1"/>
    <s v="[SGSE] PI 3/26"/>
    <n v="1"/>
    <s v="[DT - Aloc. Disciplina][3]Refatorar requisições de flows([SECR][ENT][AG][PRODUCER] - Envio Optativas course-offering-connection-created)"/>
    <n v="1"/>
    <n v="3600"/>
    <m/>
    <s v="Itens concluídos"/>
    <s v="ARTSG-184"/>
    <s v="Não"/>
    <x v="1"/>
    <d v="2026-04-07T21:55:00"/>
    <d v="2026-08-03T00:00:00"/>
    <d v="2026-08-03T00:00:00"/>
    <d v="2026-08-03T00:00:00"/>
    <d v="2026-08-03T00:00:00"/>
    <d v="2026-08-03T00:00:00"/>
    <d v="2026-08-03T00:00:00"/>
    <d v="2026-08-18T00:00:00"/>
    <m/>
    <n v="1"/>
    <m/>
    <n v="11"/>
    <n v="83"/>
    <n v="94"/>
    <m/>
    <m/>
    <m/>
    <m/>
    <n v="1"/>
    <s v="FALSO"/>
    <n v="0"/>
    <n v="84"/>
    <s v=""/>
    <n v="1"/>
    <b v="1"/>
    <n v="1"/>
    <s v=""/>
    <n v="11"/>
    <b v="1"/>
    <n v="95"/>
    <b v="0"/>
  </r>
  <r>
    <x v="5"/>
    <s v="SGSE-3292"/>
    <s v="[SGSE] SP 26.3.5"/>
    <s v="[Jornada Secretaria e Gestor de Unidades] Secretaria - Enturmação"/>
    <x v="1"/>
    <s v="[SGSE] PI 3/26"/>
    <n v="8"/>
    <s v="[DT - Alocação] Transferir o processo de Alocação AKS para producer/Consumer"/>
    <n v="8"/>
    <n v="158400"/>
    <m/>
    <s v="Itens concluídos"/>
    <s v="ARTSG-184"/>
    <s v="Não"/>
    <x v="1"/>
    <d v="2026-04-07T21:53:00"/>
    <d v="2026-08-31T00:00:00"/>
    <d v="2026-09-01T00:00:00"/>
    <d v="2026-09-11T00:00:00"/>
    <d v="2026-09-11T00:00:00"/>
    <d v="2026-09-11T00:00:00"/>
    <d v="2026-09-11T00:00:00"/>
    <d v="2026-09-15T00:00:00"/>
    <m/>
    <n v="8"/>
    <m/>
    <m/>
    <n v="112"/>
    <m/>
    <m/>
    <m/>
    <m/>
    <m/>
    <n v="44"/>
    <s v="FALSO"/>
    <n v="0"/>
    <n v="104"/>
    <s v=""/>
    <n v="8"/>
    <b v="1"/>
    <n v="1"/>
    <s v=""/>
    <n v="2"/>
    <s v=""/>
    <n v="115"/>
    <b v="0"/>
  </r>
  <r>
    <x v="5"/>
    <s v="SGSE-3291"/>
    <s v="[SGSE] SP 26.3.5"/>
    <s v="[Jornada Secretaria e Gestor de Unidades] Secretaria - Enturmação"/>
    <x v="1"/>
    <s v="[SGSE] PI 3/26"/>
    <n v="1"/>
    <s v="[DT - Trans. Interna][11]Refatorar requisições de flows([SECR][ENT][DV][CursoPorTipoDeProduto] - Atualização do campo Dia da Semana na turma)"/>
    <n v="1"/>
    <n v="21600"/>
    <m/>
    <s v="Itens concluídos"/>
    <s v="ARTSG-184"/>
    <s v="Não"/>
    <x v="1"/>
    <d v="2026-04-07T21:51:00"/>
    <d v="2026-08-31T00:00:00"/>
    <d v="2026-09-02T00:00:00"/>
    <d v="2026-09-04T00:00:00"/>
    <d v="2026-09-04T00:00:00"/>
    <d v="2026-09-04T00:00:00"/>
    <d v="2026-09-04T00:00:00"/>
    <d v="2026-09-15T00:00:00"/>
    <m/>
    <n v="2"/>
    <m/>
    <m/>
    <n v="107"/>
    <n v="114"/>
    <m/>
    <m/>
    <m/>
    <m/>
    <n v="6"/>
    <s v="FALSO"/>
    <n v="0"/>
    <n v="104"/>
    <s v=""/>
    <n v="2"/>
    <b v="1"/>
    <n v="1"/>
    <s v=""/>
    <n v="7"/>
    <s v=""/>
    <n v="115"/>
    <b v="0"/>
  </r>
  <r>
    <x v="5"/>
    <s v="SGSE-3289"/>
    <s v="[SGSE] SP 26.3.5"/>
    <s v="[Jornada Secretaria e Gestor de Unidades] Secretaria - Enturmação"/>
    <x v="1"/>
    <s v="[SGSE] PI 3/26"/>
    <n v="1"/>
    <s v="[DT - Acrescidas][0]Refatorar requisições de flows([SECR][ENT][DV][PRODUCER][term-allocation-rules-created]Criação/Atualização do Parâmetros Acrescida)"/>
    <n v="1"/>
    <n v="21600"/>
    <m/>
    <s v="Itens concluídos"/>
    <s v="ARTSG-184"/>
    <s v="Não"/>
    <x v="1"/>
    <d v="2026-04-07T21:49:00"/>
    <d v="2026-08-31T00:00:00"/>
    <d v="2026-09-01T00:00:00"/>
    <d v="2026-09-04T00:00:00"/>
    <d v="2026-09-04T00:00:00"/>
    <d v="2026-09-04T00:00:00"/>
    <d v="2026-09-04T00:00:00"/>
    <d v="2026-09-15T00:00:00"/>
    <m/>
    <n v="3"/>
    <m/>
    <m/>
    <n v="107"/>
    <n v="114"/>
    <m/>
    <m/>
    <m/>
    <m/>
    <n v="6"/>
    <s v="FALSO"/>
    <n v="0"/>
    <n v="104"/>
    <s v=""/>
    <n v="3"/>
    <b v="1"/>
    <n v="1"/>
    <s v=""/>
    <n v="7"/>
    <s v=""/>
    <n v="115"/>
    <b v="0"/>
  </r>
  <r>
    <x v="5"/>
    <s v="SGSE-3287"/>
    <s v="[SGSE] SP 26.3.5"/>
    <s v="[Jornada Secretaria e Gestor de Unidades] Secretaria - Enturmação"/>
    <x v="1"/>
    <s v="[SGSE] PI 3/26"/>
    <n v="1"/>
    <s v="[DT - Aloc. Disciplina][0]Refatorar requisições de flows([SECR][NFT][DV][HISTORICOCURRICULAR][PRODUCER][course-connection-updated] - Notificando Suspensão)"/>
    <n v="1"/>
    <n v="21600"/>
    <m/>
    <s v="Itens concluídos"/>
    <s v="ARTSG-184"/>
    <s v="Não"/>
    <x v="1"/>
    <d v="2026-04-07T21:47:00"/>
    <d v="2026-08-31T00:00:00"/>
    <d v="2026-09-03T00:00:00"/>
    <d v="2026-09-09T00:00:00"/>
    <d v="2026-09-09T00:00:00"/>
    <d v="2026-09-09T00:00:00"/>
    <d v="2026-09-09T00:00:00"/>
    <d v="2026-09-15T00:00:00"/>
    <m/>
    <n v="4"/>
    <n v="1"/>
    <m/>
    <m/>
    <m/>
    <m/>
    <m/>
    <m/>
    <m/>
    <n v="6"/>
    <s v="FALSO"/>
    <n v="0"/>
    <n v="104"/>
    <s v=""/>
    <n v="4"/>
    <b v="1"/>
    <n v="1"/>
    <b v="1"/>
    <n v="4"/>
    <s v=""/>
    <n v="115"/>
    <b v="0"/>
  </r>
  <r>
    <x v="5"/>
    <s v="SGSE-3286"/>
    <s v="[SGSE] SP 26.3.4"/>
    <s v="[Jornada Secretaria e Gestor de Unidades] Secretaria - Enturmação"/>
    <x v="1"/>
    <s v="[SGSE] PI 3/26"/>
    <n v="1"/>
    <s v="[DT - Acrescidas][0]Refatorar requisições de flows([SECR][GA][course-offering-connection-removed] - Desassociar Disciplinas)"/>
    <n v="1"/>
    <n v="21600"/>
    <m/>
    <s v="Itens concluídos"/>
    <s v="ARTSG-184"/>
    <s v="Não"/>
    <x v="1"/>
    <d v="2026-04-07T21:46:00"/>
    <m/>
    <d v="2026-08-25T00:00:00"/>
    <d v="2026-08-25T00:00:00"/>
    <d v="2026-08-25T00:00:00"/>
    <d v="2026-08-25T00:00:00"/>
    <d v="2026-08-25T00:00:00"/>
    <d v="2026-09-15T00:00:00"/>
    <m/>
    <n v="1"/>
    <m/>
    <m/>
    <n v="99"/>
    <n v="114"/>
    <m/>
    <m/>
    <m/>
    <m/>
    <n v="6"/>
    <s v="FALSO"/>
    <n v="0"/>
    <s v=""/>
    <s v=""/>
    <n v="1"/>
    <b v="1"/>
    <n v="1"/>
    <s v=""/>
    <n v="15"/>
    <s v=""/>
    <n v="115"/>
    <b v="0"/>
  </r>
  <r>
    <x v="5"/>
    <s v="SGSE-3284"/>
    <s v="[SGSE] SP 26.3.4"/>
    <s v="[Jornada Secretaria e Gestor de Unidades] Secretaria - Enturmação"/>
    <x v="1"/>
    <s v="[SGSE] PI 3/26"/>
    <n v="1"/>
    <s v="[DT - Aloc. Disciplina][0]Refatorar requisições de flows([SECR][ENT][HTTP][course-offering-connection-removed] - Desassociar Disciplinas)"/>
    <n v="1"/>
    <n v="21900"/>
    <m/>
    <s v="Itens concluídos"/>
    <s v="ARTSG-184"/>
    <s v="Não"/>
    <x v="1"/>
    <d v="2026-04-07T21:42:00"/>
    <d v="2026-08-17T00:00:00"/>
    <d v="2026-08-24T00:00:00"/>
    <d v="2026-08-25T00:00:00"/>
    <d v="2026-08-25T00:00:00"/>
    <d v="2026-08-25T00:00:00"/>
    <d v="2026-08-25T00:00:00"/>
    <d v="2026-09-15T00:00:00"/>
    <m/>
    <n v="1"/>
    <n v="1"/>
    <m/>
    <m/>
    <n v="114"/>
    <m/>
    <m/>
    <m/>
    <m/>
    <n v="6.083333333333333"/>
    <s v="FALSO"/>
    <n v="0"/>
    <n v="94"/>
    <s v=""/>
    <n v="1"/>
    <b v="1"/>
    <n v="1"/>
    <b v="1"/>
    <n v="15"/>
    <s v=""/>
    <n v="115"/>
    <b v="0"/>
  </r>
  <r>
    <x v="5"/>
    <s v="SGSE-3283"/>
    <s v="[SGSE] SP 26.3.5"/>
    <s v="[Jornada Secretaria e Gestor de Unidades] Secretaria - Enturmação"/>
    <x v="1"/>
    <s v="[SGSE] PI 3/26"/>
    <n v="1"/>
    <s v="[DT - Aloc. Disciplina][3]Refatorar requisições de flows([SECR][ENT][AG] - Alocação de Optativa - Seleção Automática)"/>
    <n v="1"/>
    <n v="21600"/>
    <m/>
    <s v="Itens concluídos"/>
    <s v="ARTSG-184"/>
    <s v="Não"/>
    <x v="1"/>
    <d v="2026-04-07T21:41:00"/>
    <d v="2026-08-31T00:00:00"/>
    <d v="2026-09-03T00:00:00"/>
    <d v="2026-09-04T00:00:00"/>
    <d v="2026-09-04T00:00:00"/>
    <d v="2026-09-04T00:00:00"/>
    <d v="2026-09-04T00:00:00"/>
    <d v="2026-09-15T00:00:00"/>
    <m/>
    <n v="1"/>
    <m/>
    <m/>
    <n v="107"/>
    <n v="114"/>
    <m/>
    <m/>
    <m/>
    <m/>
    <n v="6"/>
    <s v="FALSO"/>
    <n v="0"/>
    <n v="104"/>
    <s v=""/>
    <n v="1"/>
    <b v="1"/>
    <n v="1"/>
    <s v=""/>
    <n v="7"/>
    <s v=""/>
    <n v="115"/>
    <b v="0"/>
  </r>
  <r>
    <x v="5"/>
    <s v="SGSE-3280"/>
    <s v="[SGSE] SP 26.3.5"/>
    <s v="[Jornada Secretaria e Gestor de Unidades] Secretaria - Enturmação"/>
    <x v="1"/>
    <s v="[SGSE] PI 3/26"/>
    <n v="1"/>
    <s v="[DT - Aloc. Disciplina][0]Refatorar requisições de flows([SECR][ENT][HTTP][HistoricoCurricular] Athenas-Producer - course-offering-date-updated (Historico C)"/>
    <n v="1"/>
    <n v="21600"/>
    <m/>
    <s v="Itens concluídos"/>
    <s v="ARTSG-184"/>
    <s v="Não"/>
    <x v="1"/>
    <d v="2026-04-07T21:38:00"/>
    <d v="2026-08-31T00:00:00"/>
    <d v="2026-09-02T00:00:00"/>
    <d v="2026-09-04T00:00:00"/>
    <d v="2026-09-04T00:00:00"/>
    <d v="2026-09-04T00:00:00"/>
    <d v="2026-09-04T00:00:00"/>
    <d v="2026-09-15T00:00:00"/>
    <m/>
    <n v="2"/>
    <n v="1"/>
    <n v="7"/>
    <n v="107"/>
    <n v="114"/>
    <m/>
    <m/>
    <m/>
    <m/>
    <n v="6"/>
    <s v="FALSO"/>
    <n v="0"/>
    <n v="104"/>
    <s v=""/>
    <n v="2"/>
    <b v="1"/>
    <n v="1"/>
    <b v="1"/>
    <n v="7"/>
    <b v="1"/>
    <n v="115"/>
    <b v="0"/>
  </r>
  <r>
    <x v="5"/>
    <s v="SGSE-3276"/>
    <s v="[SGSE] SP 26.3.3"/>
    <s v="[Jornada Secretaria e Gestor de Unidades] Secretaria - Enturmação"/>
    <x v="1"/>
    <s v="[SGSE] PI 3/26"/>
    <n v="8"/>
    <s v="[DT - Aloc. Disciplina][3]Refatorar requisições de flows([SECR][SF][PRODUCER][program-enrollment-course-opt-related] Notificação Optativas)"/>
    <n v="8"/>
    <n v="129600"/>
    <m/>
    <s v="Itens concluídos"/>
    <s v="ARTSG-183"/>
    <s v="Não"/>
    <x v="1"/>
    <d v="2026-04-07T21:06:00"/>
    <m/>
    <d v="2026-08-10T00:00:00"/>
    <d v="2026-08-13T00:00:00"/>
    <d v="2026-08-13T00:00:00"/>
    <d v="2026-08-13T00:00:00"/>
    <d v="2026-08-13T00:00:00"/>
    <d v="2026-08-20T00:00:00"/>
    <m/>
    <n v="3"/>
    <m/>
    <m/>
    <m/>
    <m/>
    <m/>
    <m/>
    <m/>
    <m/>
    <n v="36"/>
    <s v="FALSO"/>
    <n v="0"/>
    <s v=""/>
    <s v=""/>
    <n v="3"/>
    <b v="1"/>
    <n v="1"/>
    <s v=""/>
    <n v="5"/>
    <s v=""/>
    <n v="97"/>
    <b v="0"/>
  </r>
  <r>
    <x v="5"/>
    <s v="SGSE-3271"/>
    <s v="[SGSE] SP 26.3.5"/>
    <s v="[Jornada Secretaria e Gestor de Unidades] Secretaria - Enturmação"/>
    <x v="1"/>
    <s v="[SGSE] PI 3/26"/>
    <n v="1"/>
    <s v="[DT - Trans. Interna][0]Refatorar requisições de flows([SECR][ENT][SF] - Histórico Curricular - Gestão de Reprovas)"/>
    <n v="1"/>
    <n v="21600"/>
    <m/>
    <s v="Itens concluídos"/>
    <s v="ARTSG-183"/>
    <s v="Não"/>
    <x v="1"/>
    <d v="2026-04-07T21:00:00"/>
    <d v="2026-08-31T00:00:00"/>
    <d v="2026-09-01T00:00:00"/>
    <d v="2026-09-04T00:00:00"/>
    <d v="2026-09-04T00:00:00"/>
    <d v="2026-09-04T00:00:00"/>
    <d v="2026-09-04T00:00:00"/>
    <d v="2026-09-15T00:00:00"/>
    <m/>
    <n v="3"/>
    <m/>
    <m/>
    <n v="107"/>
    <n v="114"/>
    <m/>
    <m/>
    <m/>
    <m/>
    <n v="6"/>
    <s v="FALSO"/>
    <n v="0"/>
    <n v="104"/>
    <s v=""/>
    <n v="3"/>
    <b v="1"/>
    <n v="1"/>
    <s v=""/>
    <n v="7"/>
    <s v=""/>
    <n v="115"/>
    <b v="0"/>
  </r>
  <r>
    <x v="5"/>
    <s v="SGSE-3267"/>
    <s v="[SGSE] SP 26.3.3"/>
    <s v="[Jornada Secretaria e Gestor de Unidades] Secretaria - Enturmação"/>
    <x v="1"/>
    <s v="[SGSE] PI 3/26"/>
    <n v="1"/>
    <s v="[DT - Aloc. Disciplina][3]Refatorar requisições de flows([SECR][SF][PRODUCER][program-enrollment-course-opt-related] Notificação Optativas - Via Console)"/>
    <n v="1"/>
    <n v="3600"/>
    <m/>
    <s v="Itens concluídos"/>
    <s v="ARTSG-183"/>
    <s v="Não"/>
    <x v="1"/>
    <d v="2026-04-07T20:54:00"/>
    <d v="2026-08-03T00:00:00"/>
    <d v="2026-08-03T00:00:00"/>
    <d v="2026-08-03T00:00:00"/>
    <d v="2026-08-03T00:00:00"/>
    <d v="2026-08-03T00:00:00"/>
    <d v="2026-08-03T00:00:00"/>
    <d v="2026-08-19T00:00:00"/>
    <m/>
    <n v="1"/>
    <n v="1"/>
    <m/>
    <n v="84"/>
    <m/>
    <m/>
    <m/>
    <m/>
    <m/>
    <n v="1"/>
    <s v="FALSO"/>
    <n v="0"/>
    <n v="84"/>
    <s v=""/>
    <n v="1"/>
    <b v="1"/>
    <n v="1"/>
    <b v="1"/>
    <n v="12"/>
    <s v=""/>
    <n v="96"/>
    <b v="0"/>
  </r>
  <r>
    <x v="5"/>
    <s v="SGSE-3266"/>
    <s v="[SGSE] SP 26.3.3"/>
    <s v="[Jornada Secretaria e Gestor de Unidades] Secretaria - Enturmação"/>
    <x v="1"/>
    <s v="[SGSE] PI 3/26"/>
    <n v="1"/>
    <s v="[DT - Aloc. Disciplina][Alocação de Disciplinas Paralelase Optativas][0]Refatorar requisições de flows([SECR][SF][Matriculas] - Gerar Histórico Curricular)"/>
    <n v="1"/>
    <n v="3600"/>
    <m/>
    <s v="Itens concluídos"/>
    <s v="ARTSG-183"/>
    <s v="Não"/>
    <x v="1"/>
    <d v="2026-04-07T20:52:00"/>
    <d v="2026-08-03T00:00:00"/>
    <d v="2026-08-03T00:00:00"/>
    <d v="2026-08-03T00:00:00"/>
    <d v="2026-08-03T00:00:00"/>
    <d v="2026-08-03T00:00:00"/>
    <d v="2026-08-03T00:00:00"/>
    <d v="2026-08-20T00:00:00"/>
    <m/>
    <n v="1"/>
    <m/>
    <n v="13"/>
    <n v="84"/>
    <n v="97"/>
    <m/>
    <m/>
    <m/>
    <m/>
    <n v="1"/>
    <s v="FALSO"/>
    <n v="0"/>
    <n v="84"/>
    <s v=""/>
    <n v="1"/>
    <b v="1"/>
    <n v="1"/>
    <s v=""/>
    <n v="13"/>
    <b v="1"/>
    <n v="97"/>
    <b v="1"/>
  </r>
  <r>
    <x v="5"/>
    <s v="SGSE-3265"/>
    <s v="[SGSE] SP 26.3.3"/>
    <s v="[Jornada Secretaria e Gestor de Unidades] Secretaria - Enturmação"/>
    <x v="1"/>
    <s v="[SGSE] PI 3/26"/>
    <n v="1"/>
    <s v="[DT - Trans. Interna][3]Refatorar requisições de flows filhos([SECR][ENT][SF][MATRICULA] - Pré-alocação para alunos Veteranos - Transferência Interna)"/>
    <n v="1"/>
    <n v="21600"/>
    <m/>
    <s v="Itens concluídos"/>
    <s v="ARTSG-183"/>
    <s v="Não"/>
    <x v="1"/>
    <d v="2026-04-07T20:47:00"/>
    <d v="2026-08-03T00:00:00"/>
    <d v="2026-08-07T00:00:00"/>
    <d v="2026-08-10T00:00:00"/>
    <d v="2026-08-10T00:00:00"/>
    <d v="2026-08-10T00:00:00"/>
    <d v="2026-08-10T00:00:00"/>
    <d v="2026-08-20T00:00:00"/>
    <m/>
    <n v="1"/>
    <m/>
    <n v="8"/>
    <n v="89"/>
    <m/>
    <m/>
    <m/>
    <m/>
    <m/>
    <n v="6"/>
    <s v="FALSO"/>
    <n v="0"/>
    <n v="84"/>
    <s v=""/>
    <n v="1"/>
    <b v="1"/>
    <n v="1"/>
    <s v=""/>
    <n v="8"/>
    <b v="1"/>
    <n v="97"/>
    <b v="0"/>
  </r>
  <r>
    <x v="5"/>
    <s v="SGSE-3264"/>
    <s v="[SGSE] SP 26.3.3"/>
    <s v="[Jornada Secretaria e Gestor de Unidades] Secretaria - Enturmação"/>
    <x v="1"/>
    <s v="[SGSE] PI 3/26"/>
    <n v="1"/>
    <s v="[DT - Trans. Interna][11]Refatorar requisições de flows([SECR][ENT][SF][MATRICULA] Adiciona Turma - Semestral)"/>
    <n v="1"/>
    <n v="3600"/>
    <m/>
    <s v="Itens concluídos"/>
    <s v="ARTSG-183"/>
    <s v="Não"/>
    <x v="1"/>
    <d v="2026-04-07T20:24:00"/>
    <d v="2026-08-03T00:00:00"/>
    <d v="2026-08-03T00:00:00"/>
    <d v="2026-08-03T00:00:00"/>
    <d v="2026-08-03T00:00:00"/>
    <d v="2026-08-03T00:00:00"/>
    <d v="2026-08-03T00:00:00"/>
    <d v="2026-08-18T00:00:00"/>
    <m/>
    <n v="1"/>
    <m/>
    <m/>
    <n v="84"/>
    <m/>
    <m/>
    <m/>
    <m/>
    <m/>
    <n v="1"/>
    <s v="FALSO"/>
    <n v="0"/>
    <n v="84"/>
    <s v=""/>
    <n v="1"/>
    <b v="1"/>
    <n v="1"/>
    <s v=""/>
    <n v="11"/>
    <s v=""/>
    <n v="95"/>
    <b v="0"/>
  </r>
  <r>
    <x v="5"/>
    <s v="SGSE-3263"/>
    <s v="[SGSE] SP 26.3.3"/>
    <s v="[Jornada Secretaria e Gestor de Unidades] Secretaria - Enturmação"/>
    <x v="1"/>
    <s v="[SGSE] PI 3/26"/>
    <n v="1"/>
    <s v="[DT - Trans. Interna][3]Refatorar requisições de flows([SECR][ENT][SF] Buscar turmas ativas para transferência interna)"/>
    <n v="1"/>
    <n v="28800"/>
    <m/>
    <s v="Itens concluídos"/>
    <s v="ARTSG-183"/>
    <s v="Não"/>
    <x v="1"/>
    <d v="2026-04-07T20:22:00"/>
    <d v="2026-08-03T00:00:00"/>
    <d v="2026-08-05T00:00:00"/>
    <d v="2026-08-07T00:00:00"/>
    <d v="2026-08-07T00:00:00"/>
    <d v="2026-08-07T00:00:00"/>
    <d v="2026-08-07T00:00:00"/>
    <d v="2026-09-15T00:00:00"/>
    <m/>
    <n v="2"/>
    <m/>
    <m/>
    <n v="88"/>
    <n v="115"/>
    <m/>
    <m/>
    <m/>
    <m/>
    <n v="8"/>
    <s v="FALSO"/>
    <n v="0"/>
    <n v="84"/>
    <s v=""/>
    <n v="2"/>
    <b v="1"/>
    <n v="1"/>
    <s v=""/>
    <n v="27"/>
    <s v=""/>
    <n v="115"/>
    <b v="1"/>
  </r>
  <r>
    <x v="5"/>
    <s v="SGSE-3262"/>
    <s v="[SGSE] SP 26.3.3"/>
    <s v="[Jornada Secretaria e Gestor de Unidades] Secretaria - Enturmação"/>
    <x v="1"/>
    <s v="[SGSE] PI 3/26"/>
    <n v="1"/>
    <s v="[DT - Trans. Interna][3]Refatorar requisições de flows filhos([SECR][ENT][SF][MATRICULA] - Pré-alocação para alunos Calouros - Transferência Interna)"/>
    <n v="1"/>
    <n v="43200"/>
    <m/>
    <s v="Itens concluídos"/>
    <s v="ARTSG-183"/>
    <s v="Não"/>
    <x v="1"/>
    <d v="2026-04-07T20:00:00"/>
    <d v="2026-08-03T00:00:00"/>
    <d v="2026-08-04T00:00:00"/>
    <d v="2026-08-10T00:00:00"/>
    <d v="2026-08-10T00:00:00"/>
    <d v="2026-08-10T00:00:00"/>
    <d v="2026-08-10T00:00:00"/>
    <d v="2026-08-20T00:00:00"/>
    <m/>
    <n v="4"/>
    <m/>
    <m/>
    <n v="89"/>
    <m/>
    <m/>
    <m/>
    <m/>
    <m/>
    <n v="12"/>
    <s v="FALSO"/>
    <n v="0"/>
    <n v="84"/>
    <s v=""/>
    <n v="4"/>
    <b v="1"/>
    <n v="1"/>
    <s v=""/>
    <n v="8"/>
    <s v=""/>
    <n v="97"/>
    <b v="0"/>
  </r>
  <r>
    <x v="0"/>
    <s v="SGGU-7696"/>
    <s v="[SGGU] SP 26.4.1;[SGGU] SP 26.3.6"/>
    <s v="[Jornada Secretaria e Gestor de Unidades] Gestor de Unidades"/>
    <x v="0"/>
    <s v="[SGGU] PI 3/26"/>
    <m/>
    <s v="[INC0822984]Tenho um Erro/Problema com o PTC - Dynamics Athenas - Problema na parametrização da matriz"/>
    <m/>
    <m/>
    <m/>
    <s v="Itens concluídos"/>
    <m/>
    <m/>
    <x v="0"/>
    <d v="2026-09-25T17:19:00"/>
    <d v="2026-09-28T00:00:00"/>
    <d v="2026-09-28T00:00:00"/>
    <m/>
    <m/>
    <m/>
    <m/>
    <m/>
    <m/>
    <m/>
    <m/>
    <m/>
    <m/>
    <m/>
    <m/>
    <m/>
    <m/>
    <m/>
    <s v=""/>
    <s v="FALSO"/>
    <n v="0"/>
    <s v=""/>
    <s v=""/>
    <s v=""/>
    <s v=""/>
    <s v=""/>
    <s v=""/>
    <s v=""/>
    <s v=""/>
    <s v=""/>
    <s v=""/>
  </r>
  <r>
    <x v="0"/>
    <s v="SGGU-7695"/>
    <s v="[SGGU] SP 26.3.6"/>
    <s v="[Jornada Secretaria e Gestor de Unidades] Gestor de Unidades"/>
    <x v="0"/>
    <s v="[SGGU] PI 3/26"/>
    <m/>
    <s v="[INC0822945]Tenho um Erro/Problema no Dynamics - Gestão de unidades - Reportar um erro/problema"/>
    <m/>
    <m/>
    <m/>
    <s v="Itens concluídos"/>
    <m/>
    <m/>
    <x v="0"/>
    <d v="2026-09-25T15:38:00"/>
    <d v="2026-09-14T00:00:00"/>
    <d v="2026-09-25T00:00:00"/>
    <m/>
    <m/>
    <m/>
    <m/>
    <m/>
    <m/>
    <m/>
    <m/>
    <m/>
    <m/>
    <m/>
    <m/>
    <m/>
    <m/>
    <m/>
    <s v=""/>
    <s v="FALSO"/>
    <n v="0"/>
    <s v=""/>
    <s v=""/>
    <s v=""/>
    <s v=""/>
    <s v=""/>
    <s v=""/>
    <s v=""/>
    <s v=""/>
    <s v=""/>
    <s v=""/>
  </r>
  <r>
    <x v="0"/>
    <s v="SGGU-7687"/>
    <s v="[SGGU] SP 26.3.6"/>
    <s v="[Jornada Secretaria e Gestor de Unidades] Gestor de Unidades"/>
    <x v="0"/>
    <s v="[SGGU] PI 3/26"/>
    <m/>
    <s v="[INC0822559]Tenho um Erro/Problema com o PTC - Dynamics Athenas - Problema na parametrização da matriz"/>
    <m/>
    <m/>
    <m/>
    <s v="Itens concluídos"/>
    <m/>
    <m/>
    <x v="0"/>
    <d v="2026-09-24T16:18:00"/>
    <d v="2026-09-14T00:00:00"/>
    <d v="2026-09-24T00:00:00"/>
    <m/>
    <m/>
    <m/>
    <m/>
    <m/>
    <m/>
    <m/>
    <m/>
    <m/>
    <m/>
    <m/>
    <m/>
    <m/>
    <m/>
    <m/>
    <s v=""/>
    <s v="FALSO"/>
    <n v="0"/>
    <s v=""/>
    <s v=""/>
    <s v=""/>
    <s v=""/>
    <s v=""/>
    <s v=""/>
    <s v=""/>
    <s v=""/>
    <s v=""/>
    <s v=""/>
  </r>
  <r>
    <x v="9"/>
    <s v="SGGU-7684"/>
    <s v="[SGGU] SP 26.3.6"/>
    <s v="[Jornada Secretaria e Gestor de Unidades] Gestor de Unidades"/>
    <x v="2"/>
    <m/>
    <m/>
    <s v="[SGGU-5187] - Ao realizar a virada de ciclo de um Mediador com documentos aprovados/reprovados/pendentes o sistema esta gerando os documentos do novo ciclo, mas NÃO esta atrelando o colaborador"/>
    <m/>
    <m/>
    <m/>
    <s v="Itens concluídos"/>
    <s v="SGGU-5187"/>
    <s v="Não"/>
    <x v="4"/>
    <d v="2026-09-24T12:26:00"/>
    <d v="2026-09-14T00:00:00"/>
    <m/>
    <m/>
    <m/>
    <m/>
    <m/>
    <m/>
    <m/>
    <m/>
    <m/>
    <m/>
    <m/>
    <m/>
    <m/>
    <m/>
    <m/>
    <m/>
    <s v=""/>
    <s v="FALSO"/>
    <n v="0"/>
    <n v="-10"/>
    <s v=""/>
    <s v=""/>
    <s v=""/>
    <s v=""/>
    <s v=""/>
    <s v=""/>
    <s v=""/>
    <s v=""/>
    <b v="1"/>
  </r>
  <r>
    <x v="0"/>
    <s v="SGGU-7683"/>
    <s v="[SGGU] SP 26.3.6"/>
    <s v="[Jornada Secretaria e Gestor de Unidades] Gestor de Unidades"/>
    <x v="0"/>
    <s v="[SGGU] PI 3/26"/>
    <m/>
    <s v="[INC0822441]Tenho um Erro/Problema com o PTC - Dynamics Athenas - Problema na parametrização da matriz"/>
    <m/>
    <m/>
    <m/>
    <s v="Itens concluídos"/>
    <m/>
    <m/>
    <x v="0"/>
    <d v="2026-09-24T11:30:00"/>
    <d v="2026-09-14T00:00:00"/>
    <d v="2026-09-24T00:00:00"/>
    <m/>
    <m/>
    <m/>
    <m/>
    <m/>
    <m/>
    <m/>
    <m/>
    <m/>
    <m/>
    <m/>
    <m/>
    <m/>
    <m/>
    <m/>
    <s v=""/>
    <s v="FALSO"/>
    <n v="0"/>
    <s v=""/>
    <s v=""/>
    <s v=""/>
    <s v=""/>
    <s v=""/>
    <s v=""/>
    <s v=""/>
    <s v=""/>
    <s v=""/>
    <s v=""/>
  </r>
  <r>
    <x v="0"/>
    <s v="SGGU-7680"/>
    <s v="[SGGU] SP 26.4.1;[SGGU] SP 26.3.6"/>
    <s v="[Jornada Secretaria e Gestor de Unidades] Gestor de Unidades"/>
    <x v="0"/>
    <s v="[SGGU] PI 3/26"/>
    <m/>
    <s v="[INC0822361]Tenho um Erro/Problema com o PTC - Dynamics Athenas - Documentação para vinculo do tutor"/>
    <m/>
    <n v="600"/>
    <m/>
    <s v="Itens concluídos"/>
    <m/>
    <m/>
    <x v="1"/>
    <d v="2026-09-24T08:46:00"/>
    <d v="2026-09-28T00:00:00"/>
    <d v="2026-09-24T00:00:00"/>
    <d v="2026-09-24T00:00:00"/>
    <m/>
    <m/>
    <m/>
    <m/>
    <m/>
    <m/>
    <m/>
    <m/>
    <m/>
    <m/>
    <m/>
    <m/>
    <m/>
    <m/>
    <n v="0.16666666666666666"/>
    <s v="FALSO"/>
    <n v="0"/>
    <s v=""/>
    <s v=""/>
    <s v=""/>
    <s v=""/>
    <s v=""/>
    <s v=""/>
    <s v=""/>
    <s v=""/>
    <s v=""/>
    <s v=""/>
  </r>
  <r>
    <x v="0"/>
    <s v="SGGU-7678"/>
    <s v="[SGGU] SP 26.3.6"/>
    <s v="[Jornada Secretaria e Gestor de Unidades] Gestor de Unidades"/>
    <x v="0"/>
    <s v="[SGGU] PI 3/26"/>
    <m/>
    <s v="[INC0822181]Tenho um Erro/Problema com o PTC - Dynamics Athenas - Alocação do tutor a turma"/>
    <m/>
    <m/>
    <m/>
    <s v="Itens concluídos"/>
    <m/>
    <m/>
    <x v="0"/>
    <d v="2026-09-23T19:47:00"/>
    <d v="2026-09-14T00:00:00"/>
    <d v="2026-09-24T00:00:00"/>
    <m/>
    <m/>
    <m/>
    <m/>
    <m/>
    <m/>
    <m/>
    <m/>
    <m/>
    <m/>
    <m/>
    <m/>
    <m/>
    <m/>
    <m/>
    <s v=""/>
    <s v="FALSO"/>
    <n v="0"/>
    <s v=""/>
    <s v=""/>
    <s v=""/>
    <s v=""/>
    <s v=""/>
    <s v=""/>
    <s v=""/>
    <s v=""/>
    <s v=""/>
    <s v=""/>
  </r>
  <r>
    <x v="9"/>
    <s v="SGGU-7677"/>
    <s v="[SGGU] SP 26.4.1;[SGGU] SP 26.3.6"/>
    <s v="[Jornada Secretaria e Gestor de Unidades] Gestor de Unidades"/>
    <x v="0"/>
    <s v="[SGGU] PI 3/26"/>
    <m/>
    <s v="[SGGU-5187] - Ao realizar a indicação de um Mediador para uma turma e Salvar, o sistema continua com o “Status Validação Perfil” como “Indicação de tutor pendente de envio” quando deveria mudar para “Indicação de tutor pendente de aprovação”"/>
    <m/>
    <n v="54000"/>
    <m/>
    <s v="Itens concluídos"/>
    <s v="SGGU-5187"/>
    <s v="Não"/>
    <x v="1"/>
    <d v="2026-09-23T16:43:00"/>
    <d v="2026-09-28T00:00:00"/>
    <d v="2026-09-24T00:00:00"/>
    <d v="2026-09-24T00:00:00"/>
    <d v="2026-09-24T00:00:00"/>
    <d v="2026-09-28T00:00:00"/>
    <d v="2026-09-28T00:00:00"/>
    <m/>
    <m/>
    <n v="1"/>
    <m/>
    <m/>
    <m/>
    <m/>
    <m/>
    <m/>
    <m/>
    <m/>
    <n v="15"/>
    <s v="FALSO"/>
    <n v="0"/>
    <n v="3"/>
    <s v=""/>
    <n v="1"/>
    <b v="1"/>
    <n v="2"/>
    <s v=""/>
    <s v=""/>
    <s v=""/>
    <n v="3"/>
    <b v="0"/>
  </r>
  <r>
    <x v="0"/>
    <s v="SGGU-7676"/>
    <s v="[SGGU] SP 26.3.6"/>
    <s v="[Jornada Secretaria e Gestor de Unidades] Gestor de Unidades"/>
    <x v="0"/>
    <s v="[SGGU] PI 3/26"/>
    <m/>
    <s v="[INC0822093]Tenho um Erro/Problema com o PTC - Dynamics Athenas - Acesso do tutor na aula prática"/>
    <m/>
    <n v="1200"/>
    <m/>
    <s v="Itens concluídos"/>
    <m/>
    <m/>
    <x v="0"/>
    <d v="2026-09-23T16:13:00"/>
    <d v="2026-09-14T00:00:00"/>
    <d v="2026-09-24T00:00:00"/>
    <m/>
    <m/>
    <m/>
    <m/>
    <m/>
    <m/>
    <m/>
    <m/>
    <m/>
    <m/>
    <m/>
    <m/>
    <m/>
    <m/>
    <m/>
    <n v="0.33333333333333331"/>
    <s v="FALSO"/>
    <n v="0"/>
    <s v=""/>
    <s v=""/>
    <s v=""/>
    <s v=""/>
    <s v=""/>
    <s v=""/>
    <s v=""/>
    <s v=""/>
    <s v=""/>
    <s v=""/>
  </r>
  <r>
    <x v="9"/>
    <s v="SGGU-7675"/>
    <s v="[SGGU] SP 26.3.6"/>
    <s v="[Jornada Secretaria e Gestor de Unidades] Gestor de Unidades"/>
    <x v="2"/>
    <s v="[SGGU] PI 3/26"/>
    <m/>
    <s v="[SGGU-5187] - Na Indicação de um Mediador para uma turma a busca pelo campo “Mediador para alocação” não esta funcionando corretamente."/>
    <m/>
    <m/>
    <m/>
    <s v="Itens concluídos"/>
    <s v="SGGU-5187"/>
    <s v="Não"/>
    <x v="2"/>
    <d v="2026-09-23T15:51:00"/>
    <d v="2026-09-14T00:00:00"/>
    <d v="2026-09-24T00:00:00"/>
    <m/>
    <m/>
    <m/>
    <m/>
    <m/>
    <m/>
    <m/>
    <m/>
    <m/>
    <m/>
    <m/>
    <m/>
    <m/>
    <m/>
    <m/>
    <s v=""/>
    <s v="FALSO"/>
    <n v="0"/>
    <n v="-9"/>
    <s v=""/>
    <s v=""/>
    <s v=""/>
    <s v=""/>
    <s v=""/>
    <s v=""/>
    <s v=""/>
    <s v=""/>
    <b v="1"/>
  </r>
  <r>
    <x v="0"/>
    <s v="SGGU-7656"/>
    <s v="[SGGU] SP 26.3.6"/>
    <s v="[Jornada Secretaria e Gestor de Unidades] Gestor de Unidades"/>
    <x v="0"/>
    <s v="[SGGU] PI 3/26"/>
    <m/>
    <s v="[INC0821946]Tenho um Erro/Problema com o PTC - Dynamics Athenas - Problema na parametrização da matriz"/>
    <m/>
    <m/>
    <m/>
    <s v="Itens concluídos"/>
    <m/>
    <m/>
    <x v="0"/>
    <d v="2026-09-23T10:53:00"/>
    <d v="2026-09-14T00:00:00"/>
    <d v="2026-09-24T00:00:00"/>
    <m/>
    <m/>
    <m/>
    <m/>
    <m/>
    <m/>
    <m/>
    <m/>
    <m/>
    <m/>
    <m/>
    <m/>
    <m/>
    <m/>
    <m/>
    <s v=""/>
    <s v="FALSO"/>
    <n v="0"/>
    <s v=""/>
    <s v=""/>
    <s v=""/>
    <s v=""/>
    <s v=""/>
    <s v=""/>
    <s v=""/>
    <s v=""/>
    <s v=""/>
    <s v=""/>
  </r>
  <r>
    <x v="0"/>
    <s v="SGGU-7650"/>
    <s v="[SGGU] SP 26.3.6"/>
    <s v="[Jornada Secretaria e Gestor de Unidades] Gestor de Unidades"/>
    <x v="0"/>
    <s v="[SGGU] PI 3/26"/>
    <m/>
    <s v="[INC0821944]Tenho um Erro/Problema com o PTC - Dynamics Athenas - Problema na parametrização da matriz"/>
    <m/>
    <m/>
    <m/>
    <s v="Itens concluídos"/>
    <m/>
    <m/>
    <x v="0"/>
    <d v="2026-09-23T10:50:00"/>
    <d v="2026-09-14T00:00:00"/>
    <d v="2026-09-24T00:00:00"/>
    <m/>
    <m/>
    <m/>
    <m/>
    <m/>
    <m/>
    <m/>
    <m/>
    <m/>
    <m/>
    <m/>
    <m/>
    <m/>
    <m/>
    <m/>
    <s v=""/>
    <s v="FALSO"/>
    <n v="0"/>
    <s v=""/>
    <s v=""/>
    <s v=""/>
    <s v=""/>
    <s v=""/>
    <s v=""/>
    <s v=""/>
    <s v=""/>
    <s v=""/>
    <s v=""/>
  </r>
  <r>
    <x v="0"/>
    <s v="SGGU-7599"/>
    <s v="[SGGU] SP 26.3.6"/>
    <s v="[Jornada Secretaria e Gestor de Unidades] Gestor de Unidades"/>
    <x v="0"/>
    <s v="[SGGU] PI 3/26"/>
    <m/>
    <s v="[INC0821500]Tenho um Erro/Problema com o PTC - Dynamics Athenas - Problema na parametrização da matriz"/>
    <m/>
    <m/>
    <m/>
    <s v="Itens concluídos"/>
    <m/>
    <m/>
    <x v="0"/>
    <d v="2026-09-22T20:47:00"/>
    <d v="2026-09-14T00:00:00"/>
    <d v="2026-09-23T00:00:00"/>
    <m/>
    <m/>
    <m/>
    <m/>
    <m/>
    <m/>
    <m/>
    <m/>
    <m/>
    <m/>
    <m/>
    <m/>
    <m/>
    <m/>
    <m/>
    <s v=""/>
    <s v="FALSO"/>
    <n v="0"/>
    <s v=""/>
    <s v=""/>
    <s v=""/>
    <s v=""/>
    <s v=""/>
    <s v=""/>
    <s v=""/>
    <s v=""/>
    <s v=""/>
    <s v=""/>
  </r>
  <r>
    <x v="0"/>
    <s v="SGGU-7598"/>
    <s v="[SGGU] SP 26.3.6"/>
    <s v="[Jornada Secretaria e Gestor de Unidades] Gestor de Unidades"/>
    <x v="0"/>
    <s v="[SGGU] PI 3/26"/>
    <m/>
    <s v="[INC0821383]Tenho um Erro/Problema com o PTC - Dynamics Athenas - Informações de Tipo de cursos e Ofertas"/>
    <m/>
    <m/>
    <m/>
    <s v="Itens concluídos"/>
    <m/>
    <m/>
    <x v="0"/>
    <d v="2026-09-22T17:44:00"/>
    <d v="2026-09-14T00:00:00"/>
    <d v="2026-09-23T00:00:00"/>
    <m/>
    <m/>
    <m/>
    <m/>
    <m/>
    <m/>
    <m/>
    <m/>
    <m/>
    <m/>
    <m/>
    <m/>
    <m/>
    <m/>
    <m/>
    <s v=""/>
    <s v="FALSO"/>
    <n v="0"/>
    <s v=""/>
    <s v=""/>
    <s v=""/>
    <s v=""/>
    <s v=""/>
    <s v=""/>
    <s v=""/>
    <s v=""/>
    <s v=""/>
    <s v=""/>
  </r>
  <r>
    <x v="0"/>
    <s v="SGGU-7597"/>
    <s v="[SGGU] SP 26.4.1;[SGGU] SP 26.3.6"/>
    <s v="[Jornada Secretaria e Gestor de Unidades] Gestor de Unidades"/>
    <x v="0"/>
    <s v="[SGGU] PI 3/26"/>
    <m/>
    <s v="[INC0821380]Tenho um Erro/Problema com o PTC - Dynamics Athenas - Documentação para vinculo do tutor"/>
    <m/>
    <n v="900"/>
    <m/>
    <s v="Itens concluídos"/>
    <m/>
    <m/>
    <x v="1"/>
    <d v="2026-09-22T17:36:00"/>
    <d v="2026-09-28T00:00:00"/>
    <d v="2026-09-23T00:00:00"/>
    <d v="2026-09-23T00:00:00"/>
    <m/>
    <m/>
    <m/>
    <m/>
    <m/>
    <m/>
    <m/>
    <m/>
    <m/>
    <m/>
    <m/>
    <m/>
    <m/>
    <m/>
    <n v="0.25"/>
    <s v="FALSO"/>
    <n v="0"/>
    <s v=""/>
    <s v=""/>
    <s v=""/>
    <s v=""/>
    <s v=""/>
    <s v=""/>
    <s v=""/>
    <s v=""/>
    <s v=""/>
    <s v=""/>
  </r>
  <r>
    <x v="0"/>
    <s v="SGGU-7592"/>
    <s v="[SGGU] SP 26.3.6"/>
    <s v="[Jornada Secretaria e Gestor de Unidades] Gestor de Unidades"/>
    <x v="0"/>
    <s v="[SGGU] PI 3/26"/>
    <m/>
    <s v="[INC0821228]Tenho um Erro/Problema com o PTC - Dynamics Athenas - Informações de Unidades ou Polos"/>
    <m/>
    <m/>
    <m/>
    <s v="Itens concluídos"/>
    <m/>
    <m/>
    <x v="0"/>
    <d v="2026-09-22T11:54:00"/>
    <d v="2026-09-14T00:00:00"/>
    <d v="2026-09-23T00:00:00"/>
    <m/>
    <m/>
    <m/>
    <m/>
    <m/>
    <m/>
    <m/>
    <m/>
    <m/>
    <m/>
    <m/>
    <m/>
    <m/>
    <m/>
    <m/>
    <s v=""/>
    <s v="FALSO"/>
    <n v="0"/>
    <s v=""/>
    <s v=""/>
    <s v=""/>
    <s v=""/>
    <s v=""/>
    <s v=""/>
    <s v=""/>
    <s v=""/>
    <s v=""/>
    <s v=""/>
  </r>
  <r>
    <x v="0"/>
    <s v="SGGU-7589"/>
    <s v="[SGGU] SP 26.4.1;[SGGU] SP 26.3.6"/>
    <s v="[Jornada Secretaria e Gestor de Unidades] Gestor de Unidades"/>
    <x v="0"/>
    <s v="[SGGU] PI 3/26"/>
    <m/>
    <s v="[INC0820891]Tenho um Erro/Problema com o PTC - Dynamics Athenas - Acesso do tutor na aula prática"/>
    <m/>
    <n v="900"/>
    <m/>
    <s v="Itens concluídos"/>
    <m/>
    <m/>
    <x v="1"/>
    <d v="2026-09-21T18:30:00"/>
    <d v="2026-09-28T00:00:00"/>
    <d v="2026-09-22T00:00:00"/>
    <d v="2026-09-23T00:00:00"/>
    <m/>
    <m/>
    <m/>
    <m/>
    <m/>
    <m/>
    <m/>
    <m/>
    <m/>
    <m/>
    <m/>
    <m/>
    <m/>
    <m/>
    <n v="0.25"/>
    <s v="FALSO"/>
    <n v="0"/>
    <s v=""/>
    <s v=""/>
    <s v=""/>
    <s v=""/>
    <s v=""/>
    <s v=""/>
    <s v=""/>
    <s v=""/>
    <s v=""/>
    <s v=""/>
  </r>
  <r>
    <x v="1"/>
    <s v="SGGU-7588"/>
    <s v="[SGGU] SP 26.4.1;[SGGU] SP 26.3.6"/>
    <s v="[Jornada Secretaria e Gestor de Unidades] Gestor de Unidades"/>
    <x v="0"/>
    <s v="[SGGU] PI 3/26"/>
    <m/>
    <s v="[RITM0745745]Solicitação de Serviço ao PTC - Gestão de Unidades - Gestão de Unidades"/>
    <m/>
    <m/>
    <m/>
    <s v="Itens concluídos"/>
    <m/>
    <m/>
    <x v="1"/>
    <d v="2026-09-21T17:13:00"/>
    <d v="2026-09-28T00:00:00"/>
    <d v="2026-09-22T00:00:00"/>
    <d v="2026-09-22T00:00:00"/>
    <m/>
    <m/>
    <m/>
    <m/>
    <m/>
    <m/>
    <m/>
    <m/>
    <m/>
    <m/>
    <m/>
    <m/>
    <m/>
    <m/>
    <s v=""/>
    <s v="FALSO"/>
    <n v="0"/>
    <s v=""/>
    <s v=""/>
    <s v=""/>
    <s v=""/>
    <s v=""/>
    <s v=""/>
    <s v=""/>
    <s v=""/>
    <s v=""/>
    <s v=""/>
  </r>
  <r>
    <x v="0"/>
    <s v="SGGU-7586"/>
    <s v="[SGGU] SP 26.3.6"/>
    <s v="[Jornada Secretaria e Gestor de Unidades] Gestor de Unidades"/>
    <x v="0"/>
    <s v="[SGGU] PI 3/26"/>
    <m/>
    <s v="[INC0820839]Tenho um Erro/Problema no Dynamics - Gestão de unidades - Reportar um erro/problema"/>
    <m/>
    <m/>
    <m/>
    <s v="Itens concluídos"/>
    <m/>
    <m/>
    <x v="0"/>
    <d v="2026-09-21T15:57:00"/>
    <d v="2026-09-14T00:00:00"/>
    <d v="2026-09-21T00:00:00"/>
    <m/>
    <m/>
    <m/>
    <m/>
    <m/>
    <m/>
    <m/>
    <m/>
    <m/>
    <m/>
    <m/>
    <m/>
    <m/>
    <m/>
    <m/>
    <s v=""/>
    <s v="FALSO"/>
    <n v="0"/>
    <s v=""/>
    <s v=""/>
    <s v=""/>
    <s v=""/>
    <s v=""/>
    <s v=""/>
    <s v=""/>
    <s v=""/>
    <s v=""/>
    <s v=""/>
  </r>
  <r>
    <x v="0"/>
    <s v="SGGU-7564"/>
    <s v="[SGGU] SP 26.3.6"/>
    <s v="[Jornada Secretaria e Gestor de Unidades] Gestor de Unidades"/>
    <x v="0"/>
    <s v="[SGGU] PI 3/26"/>
    <m/>
    <s v="[INC0819691]Tenho um Erro/Problema no Dynamics - Gestão de unidades - Reportar um erro/problema"/>
    <m/>
    <m/>
    <m/>
    <s v="Itens concluídos"/>
    <m/>
    <m/>
    <x v="0"/>
    <d v="2026-09-18T13:19:00"/>
    <d v="2026-09-14T00:00:00"/>
    <d v="2026-09-18T00:00:00"/>
    <m/>
    <m/>
    <m/>
    <m/>
    <m/>
    <m/>
    <m/>
    <m/>
    <m/>
    <m/>
    <m/>
    <m/>
    <m/>
    <m/>
    <m/>
    <s v=""/>
    <s v="FALSO"/>
    <n v="0"/>
    <s v=""/>
    <s v=""/>
    <s v=""/>
    <s v=""/>
    <s v=""/>
    <s v=""/>
    <s v=""/>
    <s v=""/>
    <s v=""/>
    <s v=""/>
  </r>
  <r>
    <x v="0"/>
    <s v="SGGU-7563"/>
    <s v="[SGGU] SP 26.3.6"/>
    <s v="[Jornada Secretaria e Gestor de Unidades] Gestor de Unidades"/>
    <x v="0"/>
    <s v="[SGGU] PI 3/26"/>
    <m/>
    <s v="[INC0819689]Tenho um Erro/Problema com o PTC - Dynamics Athenas - Acesso do tutor na aula prática"/>
    <m/>
    <m/>
    <m/>
    <s v="Itens concluídos"/>
    <m/>
    <m/>
    <x v="0"/>
    <d v="2026-09-18T13:02:00"/>
    <d v="2026-09-14T00:00:00"/>
    <d v="2026-09-18T00:00:00"/>
    <m/>
    <m/>
    <m/>
    <m/>
    <m/>
    <m/>
    <m/>
    <m/>
    <m/>
    <m/>
    <m/>
    <m/>
    <m/>
    <m/>
    <m/>
    <s v=""/>
    <s v="FALSO"/>
    <n v="0"/>
    <s v=""/>
    <s v=""/>
    <s v=""/>
    <s v=""/>
    <s v=""/>
    <s v=""/>
    <s v=""/>
    <s v=""/>
    <s v=""/>
    <s v=""/>
  </r>
  <r>
    <x v="0"/>
    <s v="SGGU-7540"/>
    <s v="[SGGU] SP 26.3.6"/>
    <s v="[Jornada Secretaria e Gestor de Unidades] Gestor de Unidades"/>
    <x v="0"/>
    <s v="[SGGU] PI 3/26"/>
    <m/>
    <s v="[INC0819344]Tenho um Erro/Problema com o PTC - Dynamics Athenas - Acesso do tutor na aula prática"/>
    <m/>
    <m/>
    <m/>
    <s v="Itens concluídos"/>
    <m/>
    <m/>
    <x v="0"/>
    <d v="2026-09-17T17:54:00"/>
    <d v="2026-09-14T00:00:00"/>
    <d v="2026-09-18T00:00:00"/>
    <m/>
    <m/>
    <m/>
    <m/>
    <m/>
    <m/>
    <m/>
    <m/>
    <m/>
    <m/>
    <m/>
    <m/>
    <m/>
    <m/>
    <m/>
    <s v=""/>
    <s v="FALSO"/>
    <n v="0"/>
    <s v=""/>
    <s v=""/>
    <s v=""/>
    <s v=""/>
    <s v=""/>
    <s v=""/>
    <s v=""/>
    <s v=""/>
    <s v=""/>
    <s v=""/>
  </r>
  <r>
    <x v="0"/>
    <s v="SGGU-7539"/>
    <s v="[SGGU] SP 26.3.6"/>
    <s v="[Jornada Secretaria e Gestor de Unidades] Gestor de Unidades"/>
    <x v="0"/>
    <s v="[SGGU] PI 3/26"/>
    <m/>
    <s v="[INC0819343]Tenho um Erro/Problema com o PTC - Dynamics Athenas - Acesso do tutor na aula prática"/>
    <m/>
    <m/>
    <m/>
    <s v="Itens concluídos"/>
    <m/>
    <m/>
    <x v="0"/>
    <d v="2026-09-17T17:50:00"/>
    <d v="2026-09-14T00:00:00"/>
    <d v="2026-09-18T00:00:00"/>
    <m/>
    <m/>
    <m/>
    <m/>
    <m/>
    <m/>
    <m/>
    <m/>
    <m/>
    <m/>
    <m/>
    <m/>
    <m/>
    <m/>
    <m/>
    <s v=""/>
    <s v="FALSO"/>
    <n v="0"/>
    <s v=""/>
    <s v=""/>
    <s v=""/>
    <s v=""/>
    <s v=""/>
    <s v=""/>
    <s v=""/>
    <s v=""/>
    <s v=""/>
    <s v=""/>
  </r>
  <r>
    <x v="0"/>
    <s v="SGGU-7538"/>
    <s v="[SGGU] SP 26.3.6"/>
    <s v="[Jornada Secretaria e Gestor de Unidades] Gestor de Unidades"/>
    <x v="0"/>
    <s v="[SGGU] PI 3/26"/>
    <m/>
    <s v="[INC0819291]Tenho um Erro/Problema com o PTC - Dynamics Athenas - Acesso do tutor na aula prática"/>
    <m/>
    <m/>
    <m/>
    <s v="Itens concluídos"/>
    <m/>
    <m/>
    <x v="0"/>
    <d v="2026-09-17T16:02:00"/>
    <d v="2026-09-14T00:00:00"/>
    <d v="2026-09-17T00:00:00"/>
    <m/>
    <m/>
    <m/>
    <m/>
    <m/>
    <m/>
    <m/>
    <m/>
    <m/>
    <m/>
    <m/>
    <m/>
    <m/>
    <m/>
    <m/>
    <s v=""/>
    <s v="FALSO"/>
    <n v="0"/>
    <s v=""/>
    <s v=""/>
    <s v=""/>
    <s v=""/>
    <s v=""/>
    <s v=""/>
    <s v=""/>
    <s v=""/>
    <s v=""/>
    <s v=""/>
  </r>
  <r>
    <x v="9"/>
    <s v="SGGU-7537"/>
    <s v="[SGGU] SP 26.4.1;[SGGU] SP 26.3.6"/>
    <s v="[Jornada Secretaria e Gestor de Unidades] Gestor de Unidades"/>
    <x v="0"/>
    <s v="[SGGU] PI 3/26"/>
    <m/>
    <s v="[SGGU-5187] Erro na aprovação de documentos &quot;Documento não existe ou não pertence ao colaborador informado&quot;"/>
    <m/>
    <n v="18000"/>
    <m/>
    <s v="Itens concluídos"/>
    <s v="SGGU-5187"/>
    <s v="Não"/>
    <x v="1"/>
    <d v="2026-09-17T15:53:00"/>
    <d v="2026-09-28T00:00:00"/>
    <d v="2026-09-18T00:00:00"/>
    <d v="2026-09-18T00:00:00"/>
    <d v="2026-09-18T00:00:00"/>
    <d v="2026-09-28T00:00:00"/>
    <d v="2026-09-28T00:00:00"/>
    <m/>
    <m/>
    <n v="1"/>
    <n v="6"/>
    <m/>
    <n v="7"/>
    <m/>
    <m/>
    <m/>
    <m/>
    <m/>
    <n v="5"/>
    <s v="FALSO"/>
    <n v="0"/>
    <n v="7"/>
    <s v=""/>
    <n v="1"/>
    <b v="1"/>
    <n v="6"/>
    <b v="1"/>
    <s v=""/>
    <s v=""/>
    <n v="7"/>
    <b v="1"/>
  </r>
  <r>
    <x v="0"/>
    <s v="SGGU-7523"/>
    <s v="[SGGU] SP 26.3.6"/>
    <s v="[Jornada Secretaria e Gestor de Unidades] Gestor de Unidades"/>
    <x v="0"/>
    <s v="[SGGU] PI 3/26"/>
    <m/>
    <s v="[INC0819073]Tenho um Erro/Problema com o PTC - Dynamics Athenas - Acesso do tutor na aula prática"/>
    <m/>
    <m/>
    <m/>
    <s v="Itens concluídos"/>
    <m/>
    <m/>
    <x v="0"/>
    <d v="2026-09-17T11:59:00"/>
    <d v="2026-09-14T00:00:00"/>
    <d v="2026-09-17T00:00:00"/>
    <m/>
    <m/>
    <m/>
    <m/>
    <m/>
    <m/>
    <m/>
    <m/>
    <m/>
    <m/>
    <m/>
    <m/>
    <m/>
    <m/>
    <m/>
    <s v=""/>
    <s v="FALSO"/>
    <n v="0"/>
    <s v=""/>
    <s v=""/>
    <s v=""/>
    <s v=""/>
    <s v=""/>
    <s v=""/>
    <s v=""/>
    <s v=""/>
    <s v=""/>
    <s v=""/>
  </r>
  <r>
    <x v="0"/>
    <s v="SGGU-7517"/>
    <s v="[SGGU] SP 26.3.6"/>
    <s v="[Jornada Secretaria e Gestor de Unidades] Gestor de Unidades"/>
    <x v="0"/>
    <s v="[SGGU] PI 3/26"/>
    <m/>
    <s v="[INC0819073]Tenho um Erro/Problema com o PTC - Dynamics Athenas - Acesso do tutor na aula prática"/>
    <m/>
    <m/>
    <m/>
    <s v="Itens concluídos"/>
    <m/>
    <m/>
    <x v="0"/>
    <d v="2026-09-17T09:57:00"/>
    <d v="2026-09-14T00:00:00"/>
    <d v="2026-09-17T00:00:00"/>
    <m/>
    <m/>
    <m/>
    <m/>
    <m/>
    <m/>
    <m/>
    <m/>
    <m/>
    <m/>
    <m/>
    <m/>
    <m/>
    <m/>
    <m/>
    <s v=""/>
    <s v="FALSO"/>
    <n v="0"/>
    <s v=""/>
    <s v=""/>
    <s v=""/>
    <s v=""/>
    <s v=""/>
    <s v=""/>
    <s v=""/>
    <s v=""/>
    <s v=""/>
    <s v=""/>
  </r>
  <r>
    <x v="0"/>
    <s v="SGGU-7515"/>
    <s v="[SGGU] SP 26.3.6"/>
    <s v="[Jornada Secretaria e Gestor de Unidades] Gestor de Unidades"/>
    <x v="0"/>
    <s v="[SGGU] PI 3/26"/>
    <m/>
    <s v="[INC0819049]Tenho um Erro/Problema no Dynamics - Gestão de unidades - Reportar um erro/problema"/>
    <m/>
    <n v="14400"/>
    <m/>
    <s v="Itens concluídos"/>
    <m/>
    <m/>
    <x v="1"/>
    <d v="2026-09-17T09:28:00"/>
    <d v="2026-09-14T00:00:00"/>
    <d v="2026-09-17T00:00:00"/>
    <d v="2026-09-18T00:00:00"/>
    <m/>
    <m/>
    <m/>
    <m/>
    <m/>
    <m/>
    <m/>
    <m/>
    <m/>
    <m/>
    <m/>
    <m/>
    <m/>
    <m/>
    <n v="4"/>
    <s v="FALSO"/>
    <n v="0"/>
    <s v=""/>
    <s v=""/>
    <s v=""/>
    <s v=""/>
    <s v=""/>
    <s v=""/>
    <s v=""/>
    <s v=""/>
    <s v=""/>
    <s v=""/>
  </r>
  <r>
    <x v="0"/>
    <s v="SGGU-7514"/>
    <s v="[SGGU] SP 26.3.6"/>
    <s v="[Jornada Secretaria e Gestor de Unidades] Gestor de Unidades"/>
    <x v="0"/>
    <s v="[SGGU] PI 3/26"/>
    <m/>
    <s v="[INC0818852]Tenho um Erro/Problema com o PTC - Dynamics Athenas - Acesso do tutor na aula prática"/>
    <m/>
    <n v="3600"/>
    <m/>
    <s v="Itens concluídos"/>
    <m/>
    <m/>
    <x v="0"/>
    <d v="2026-09-16T17:40:00"/>
    <d v="2026-09-14T00:00:00"/>
    <d v="2026-09-17T00:00:00"/>
    <m/>
    <m/>
    <m/>
    <m/>
    <m/>
    <m/>
    <m/>
    <m/>
    <m/>
    <m/>
    <m/>
    <m/>
    <m/>
    <m/>
    <m/>
    <n v="1"/>
    <s v="FALSO"/>
    <n v="0"/>
    <s v=""/>
    <s v=""/>
    <s v=""/>
    <s v=""/>
    <s v=""/>
    <s v=""/>
    <s v=""/>
    <s v=""/>
    <s v=""/>
    <s v=""/>
  </r>
  <r>
    <x v="0"/>
    <s v="SGGU-7512"/>
    <s v="[SGGU] SP 26.3.6"/>
    <s v="[Jornada Secretaria e Gestor de Unidades] Gestor de Unidades"/>
    <x v="0"/>
    <s v="[SGGU] PI 3/26"/>
    <m/>
    <s v="[INC0817544]Tenho um Erro/Problema com o PTC - Dynamics Athenas - Acesso do tutor na aula prática"/>
    <m/>
    <m/>
    <m/>
    <s v="Itens concluídos"/>
    <m/>
    <m/>
    <x v="0"/>
    <d v="2026-09-16T10:44:00"/>
    <d v="2026-09-14T00:00:00"/>
    <d v="2026-09-16T00:00:00"/>
    <m/>
    <m/>
    <m/>
    <m/>
    <m/>
    <m/>
    <m/>
    <m/>
    <m/>
    <m/>
    <m/>
    <m/>
    <m/>
    <m/>
    <m/>
    <s v=""/>
    <s v="FALSO"/>
    <n v="0"/>
    <s v=""/>
    <s v=""/>
    <s v=""/>
    <s v=""/>
    <s v=""/>
    <s v=""/>
    <s v=""/>
    <s v=""/>
    <s v=""/>
    <s v=""/>
  </r>
  <r>
    <x v="0"/>
    <s v="SGGU-7509"/>
    <s v="[SGGU] SP 26.3.6"/>
    <s v="[Jornada Secretaria e Gestor de Unidades] Gestor de Unidades"/>
    <x v="0"/>
    <s v="[SGGU] PI 3/26"/>
    <m/>
    <s v="[INC0818405]Tenho um Erro/Problema com o PTC - Dynamics Athenas - Alocação do tutor a turma"/>
    <m/>
    <n v="900"/>
    <m/>
    <s v="Itens concluídos"/>
    <m/>
    <m/>
    <x v="0"/>
    <d v="2026-09-15T19:01:00"/>
    <d v="2026-09-14T00:00:00"/>
    <d v="2026-09-16T00:00:00"/>
    <m/>
    <m/>
    <m/>
    <m/>
    <m/>
    <m/>
    <m/>
    <m/>
    <m/>
    <m/>
    <m/>
    <m/>
    <m/>
    <m/>
    <m/>
    <n v="0.25"/>
    <s v="FALSO"/>
    <n v="0"/>
    <s v=""/>
    <s v=""/>
    <s v=""/>
    <s v=""/>
    <s v=""/>
    <s v=""/>
    <s v=""/>
    <s v=""/>
    <s v=""/>
    <s v=""/>
  </r>
  <r>
    <x v="0"/>
    <s v="SGGU-7508"/>
    <s v="[SGGU] SP 26.3.6"/>
    <s v="[Jornada Secretaria e Gestor de Unidades] Gestor de Unidades"/>
    <x v="0"/>
    <s v="[SGGU] PI 3/26"/>
    <m/>
    <s v="[INC0818317]Tenho um Erro/Problema com o PTC - Dynamics Athenas - Problema na parametrização da matriz"/>
    <m/>
    <m/>
    <m/>
    <s v="Itens concluídos"/>
    <m/>
    <m/>
    <x v="0"/>
    <d v="2026-09-15T16:59:00"/>
    <d v="2026-09-14T00:00:00"/>
    <d v="2026-09-16T00:00:00"/>
    <m/>
    <m/>
    <m/>
    <m/>
    <m/>
    <m/>
    <m/>
    <m/>
    <m/>
    <m/>
    <m/>
    <m/>
    <m/>
    <m/>
    <m/>
    <s v=""/>
    <s v="FALSO"/>
    <n v="0"/>
    <s v=""/>
    <s v=""/>
    <s v=""/>
    <s v=""/>
    <s v=""/>
    <s v=""/>
    <s v=""/>
    <s v=""/>
    <s v=""/>
    <s v=""/>
  </r>
  <r>
    <x v="0"/>
    <s v="SGGU-7507"/>
    <s v="[SGGU] SP 26.3.6"/>
    <s v="[Jornada Secretaria e Gestor de Unidades] Gestor de Unidades"/>
    <x v="0"/>
    <s v="[SGGU] PI 3/26"/>
    <m/>
    <s v="[INC0818272]Tenho um Erro/Problema no Dynamics - Gestão de unidades - Reportar um erro/problema"/>
    <m/>
    <m/>
    <m/>
    <s v="Itens concluídos"/>
    <m/>
    <m/>
    <x v="0"/>
    <d v="2026-09-15T15:37:00"/>
    <d v="2026-09-14T00:00:00"/>
    <d v="2026-09-15T00:00:00"/>
    <m/>
    <m/>
    <m/>
    <m/>
    <m/>
    <m/>
    <m/>
    <m/>
    <m/>
    <m/>
    <m/>
    <m/>
    <m/>
    <m/>
    <m/>
    <s v=""/>
    <s v="FALSO"/>
    <n v="0"/>
    <s v=""/>
    <s v=""/>
    <s v=""/>
    <s v=""/>
    <s v=""/>
    <s v=""/>
    <s v=""/>
    <s v=""/>
    <s v=""/>
    <s v=""/>
  </r>
  <r>
    <x v="0"/>
    <s v="SGGU-7506"/>
    <s v="[SGGU] SP 26.3.6"/>
    <s v="[Jornada Secretaria e Gestor de Unidades] Gestor de Unidades"/>
    <x v="0"/>
    <s v="[SGGU] PI 3/26"/>
    <m/>
    <s v="[INC0818256]Tenho um Erro/Problema com o PTC - Dynamics Athenas - Problema na parametrização da matriz"/>
    <m/>
    <m/>
    <m/>
    <s v="Itens concluídos"/>
    <m/>
    <m/>
    <x v="0"/>
    <d v="2026-09-15T14:56:00"/>
    <d v="2026-09-14T00:00:00"/>
    <d v="2026-09-15T00:00:00"/>
    <m/>
    <m/>
    <m/>
    <m/>
    <m/>
    <m/>
    <m/>
    <m/>
    <m/>
    <m/>
    <m/>
    <m/>
    <m/>
    <m/>
    <m/>
    <s v=""/>
    <s v="FALSO"/>
    <n v="0"/>
    <s v=""/>
    <s v=""/>
    <s v=""/>
    <s v=""/>
    <s v=""/>
    <s v=""/>
    <s v=""/>
    <s v=""/>
    <s v=""/>
    <s v=""/>
  </r>
  <r>
    <x v="0"/>
    <s v="SGGU-7504"/>
    <s v="[SGGU] SP 26.3.6"/>
    <s v="[Jornada Secretaria e Gestor de Unidades] Gestor de Unidades"/>
    <x v="0"/>
    <s v="[SGGU] PI 3/26"/>
    <m/>
    <s v="[INC0818199]Tenho um Erro/Problema com o PTC - Dynamics Athenas - Problema na parametrização da matriz"/>
    <m/>
    <m/>
    <m/>
    <s v="Itens concluídos"/>
    <m/>
    <m/>
    <x v="0"/>
    <d v="2026-09-15T14:12:00"/>
    <d v="2026-09-14T00:00:00"/>
    <d v="2026-09-15T00:00:00"/>
    <m/>
    <m/>
    <m/>
    <m/>
    <m/>
    <m/>
    <m/>
    <m/>
    <m/>
    <m/>
    <m/>
    <m/>
    <m/>
    <m/>
    <m/>
    <s v=""/>
    <s v="FALSO"/>
    <n v="0"/>
    <s v=""/>
    <s v=""/>
    <s v=""/>
    <s v=""/>
    <s v=""/>
    <s v=""/>
    <s v=""/>
    <s v=""/>
    <s v=""/>
    <s v=""/>
  </r>
  <r>
    <x v="1"/>
    <s v="SGGU-7503"/>
    <s v="[SGGU] SP 26.3.6"/>
    <s v="[Jornada Secretaria e Gestor de Unidades] Gestor de Unidades"/>
    <x v="0"/>
    <s v="[SGGU] PI 3/26"/>
    <m/>
    <s v="[RITM0743885]Solicitação de Serviço ao PTC - Gestão de Unidades - Gestão de Unidades"/>
    <m/>
    <n v="10800"/>
    <m/>
    <s v="Itens concluídos"/>
    <m/>
    <m/>
    <x v="1"/>
    <d v="2026-09-15T13:50:00"/>
    <d v="2026-09-14T00:00:00"/>
    <d v="2026-09-15T00:00:00"/>
    <d v="2026-09-15T00:00:00"/>
    <m/>
    <m/>
    <m/>
    <m/>
    <m/>
    <m/>
    <m/>
    <m/>
    <m/>
    <m/>
    <m/>
    <m/>
    <m/>
    <m/>
    <n v="3"/>
    <s v="FALSO"/>
    <n v="0"/>
    <s v=""/>
    <s v=""/>
    <s v=""/>
    <s v=""/>
    <s v=""/>
    <s v=""/>
    <s v=""/>
    <s v=""/>
    <s v=""/>
    <s v=""/>
  </r>
  <r>
    <x v="0"/>
    <s v="SGGU-7496"/>
    <s v="[SGGU] SP 26.3.6"/>
    <s v="[Jornada Secretaria e Gestor de Unidades] Gestor de Unidades"/>
    <x v="0"/>
    <s v="[SGGU] PI 3/26"/>
    <m/>
    <s v="[INC0818109]Tenho um Erro/Problema com o PTC - Dynamics Athenas - Alocação do tutor a turma"/>
    <m/>
    <m/>
    <m/>
    <s v="Itens concluídos"/>
    <m/>
    <m/>
    <x v="1"/>
    <d v="2026-09-15T10:29:00"/>
    <d v="2026-09-14T00:00:00"/>
    <d v="2026-09-15T00:00:00"/>
    <d v="2026-09-15T00:00:00"/>
    <m/>
    <m/>
    <m/>
    <m/>
    <m/>
    <m/>
    <m/>
    <m/>
    <m/>
    <m/>
    <m/>
    <m/>
    <m/>
    <m/>
    <s v=""/>
    <s v="FALSO"/>
    <n v="0"/>
    <s v=""/>
    <s v=""/>
    <s v=""/>
    <s v=""/>
    <s v=""/>
    <s v=""/>
    <s v=""/>
    <s v=""/>
    <s v=""/>
    <s v=""/>
  </r>
  <r>
    <x v="0"/>
    <s v="SGGU-7483"/>
    <s v="[SGGU] SP 26.3.6"/>
    <s v="[Jornada Secretaria e Gestor de Unidades] Gestor de Unidades"/>
    <x v="0"/>
    <s v="[SGGU] PI 3/26"/>
    <m/>
    <s v="[INC0817858]Tenho um Erro/Problema no Dynamics - Gestão de unidades - Reportar um erro/problema"/>
    <m/>
    <m/>
    <m/>
    <s v="Itens concluídos"/>
    <m/>
    <m/>
    <x v="0"/>
    <d v="2026-09-14T14:49:00"/>
    <d v="2026-09-14T00:00:00"/>
    <d v="2026-09-14T00:00:00"/>
    <m/>
    <m/>
    <m/>
    <m/>
    <m/>
    <m/>
    <m/>
    <m/>
    <m/>
    <m/>
    <m/>
    <m/>
    <m/>
    <m/>
    <m/>
    <s v=""/>
    <s v="FALSO"/>
    <n v="0"/>
    <s v=""/>
    <s v=""/>
    <s v=""/>
    <s v=""/>
    <s v=""/>
    <s v=""/>
    <s v=""/>
    <s v=""/>
    <s v=""/>
    <s v=""/>
  </r>
  <r>
    <x v="2"/>
    <s v="SGGU-7469"/>
    <s v="[SGGU] SP 26.3.6"/>
    <s v="[Jornada Secretaria e Gestor de Unidades] Gestor de Unidades"/>
    <x v="0"/>
    <s v="[SGGU] PI 3/26"/>
    <n v="2"/>
    <s v="5187 - Teste integrado"/>
    <n v="2"/>
    <n v="43200"/>
    <m/>
    <s v="Itens concluídos"/>
    <s v="SGGU-5187"/>
    <m/>
    <x v="1"/>
    <d v="2026-09-14T11:31:00"/>
    <d v="2026-09-14T00:00:00"/>
    <d v="2026-09-18T00:00:00"/>
    <d v="2026-09-25T00:00:00"/>
    <d v="2026-09-25T00:00:00"/>
    <d v="2026-09-25T00:00:00"/>
    <d v="2026-09-25T00:00:00"/>
    <m/>
    <m/>
    <n v="5"/>
    <m/>
    <m/>
    <n v="9"/>
    <m/>
    <m/>
    <m/>
    <m/>
    <m/>
    <n v="12"/>
    <s v="FALSO"/>
    <n v="0"/>
    <n v="1"/>
    <s v=""/>
    <n v="5"/>
    <b v="1"/>
    <n v="1"/>
    <s v=""/>
    <s v=""/>
    <s v=""/>
    <n v="9"/>
    <b v="1"/>
  </r>
  <r>
    <x v="1"/>
    <s v="SGGU-7465"/>
    <s v="[SGGU] SP 26.3.6"/>
    <s v="[Jornada Secretaria e Gestor de Unidades] Gestor de Unidades"/>
    <x v="0"/>
    <s v="[SGGU] PI 3/26"/>
    <m/>
    <s v="[RITM0743302]Solicitação de Serviço ao PTC - Gestão de Unidades - Gestão de Unidades"/>
    <m/>
    <n v="75600"/>
    <m/>
    <s v="Itens concluídos"/>
    <m/>
    <m/>
    <x v="1"/>
    <d v="2026-09-14T11:01:00"/>
    <m/>
    <d v="2026-09-16T00:00:00"/>
    <d v="2026-09-21T00:00:00"/>
    <m/>
    <m/>
    <m/>
    <m/>
    <m/>
    <m/>
    <m/>
    <m/>
    <m/>
    <m/>
    <m/>
    <m/>
    <m/>
    <m/>
    <n v="21"/>
    <s v="FALSO"/>
    <n v="0"/>
    <s v=""/>
    <s v=""/>
    <s v=""/>
    <s v=""/>
    <s v=""/>
    <s v=""/>
    <s v=""/>
    <s v=""/>
    <s v=""/>
    <s v=""/>
  </r>
  <r>
    <x v="0"/>
    <s v="SGGU-7464"/>
    <s v="[SGGU] SP 26.3.6"/>
    <s v="[Jornada Secretaria e Gestor de Unidades] Gestor de Unidades"/>
    <x v="0"/>
    <s v="[SGGU] PI 3/26"/>
    <m/>
    <s v="[INC0817740]Tenho um Erro/Problema com o PTC - Dynamics Athenas - Documentação para vinculo do tutor"/>
    <m/>
    <n v="3600"/>
    <m/>
    <s v="Itens concluídos"/>
    <m/>
    <m/>
    <x v="1"/>
    <d v="2026-09-14T09:48:00"/>
    <d v="2026-09-14T00:00:00"/>
    <d v="2026-09-15T00:00:00"/>
    <d v="2026-09-16T00:00:00"/>
    <m/>
    <m/>
    <m/>
    <m/>
    <m/>
    <m/>
    <m/>
    <m/>
    <m/>
    <m/>
    <m/>
    <m/>
    <m/>
    <m/>
    <n v="1"/>
    <s v="FALSO"/>
    <n v="0"/>
    <s v=""/>
    <s v=""/>
    <s v=""/>
    <s v=""/>
    <s v=""/>
    <s v=""/>
    <s v=""/>
    <s v=""/>
    <s v=""/>
    <s v=""/>
  </r>
  <r>
    <x v="0"/>
    <s v="SGGU-7459"/>
    <s v="[SGGU] SP 26.3.6"/>
    <s v="[Jornada Secretaria e Gestor de Unidades] Gestor de Unidades"/>
    <x v="0"/>
    <s v="[SGGU] PI 3/26"/>
    <m/>
    <s v="[INC0817663]Tenho um Erro/Problema com o PTC - Dynamics Athenas - Documentação para vinculo do tutor"/>
    <m/>
    <n v="600"/>
    <m/>
    <s v="Itens concluídos"/>
    <m/>
    <m/>
    <x v="0"/>
    <d v="2026-09-13T17:21:00"/>
    <d v="2026-09-14T00:00:00"/>
    <d v="2026-09-14T00:00:00"/>
    <m/>
    <m/>
    <m/>
    <m/>
    <m/>
    <m/>
    <m/>
    <m/>
    <m/>
    <m/>
    <m/>
    <m/>
    <m/>
    <m/>
    <m/>
    <n v="0.16666666666666666"/>
    <s v="FALSO"/>
    <n v="0"/>
    <s v=""/>
    <s v=""/>
    <s v=""/>
    <s v=""/>
    <s v=""/>
    <s v=""/>
    <s v=""/>
    <s v=""/>
    <s v=""/>
    <s v=""/>
  </r>
  <r>
    <x v="3"/>
    <s v="SGGU-7458"/>
    <s v="[SGGU] SP 26.3.6"/>
    <s v="[Jornada Secretaria e Gestor de Unidades] Gestor de Unidades"/>
    <x v="3"/>
    <s v="[SGGU] PI 3/26"/>
    <n v="5"/>
    <s v="[5187] Adequação da nova estrutura e BPF por retrato do semestre"/>
    <n v="5"/>
    <n v="162000"/>
    <m/>
    <s v="Itens concluídos"/>
    <m/>
    <s v="Não"/>
    <x v="1"/>
    <d v="2026-09-13T12:17:00"/>
    <d v="2026-09-14T00:00:00"/>
    <d v="2026-09-15T00:00:00"/>
    <d v="2026-09-24T00:00:00"/>
    <d v="2026-09-24T00:00:00"/>
    <d v="2026-09-24T00:00:00"/>
    <d v="2026-09-24T00:00:00"/>
    <m/>
    <m/>
    <n v="7"/>
    <m/>
    <m/>
    <m/>
    <m/>
    <m/>
    <m/>
    <m/>
    <m/>
    <n v="45"/>
    <s v="FALSO"/>
    <n v="0"/>
    <n v="1"/>
    <s v=""/>
    <n v="7"/>
    <b v="1"/>
    <n v="1"/>
    <s v=""/>
    <s v=""/>
    <s v=""/>
    <s v=""/>
    <b v="1"/>
  </r>
  <r>
    <x v="5"/>
    <s v="SGGU-7457"/>
    <s v="[SGGU] SP 26.3.6"/>
    <s v="[Jornada Secretaria e Gestor de Unidades] Gestor de Unidades"/>
    <x v="3"/>
    <s v="[SGGU] PI 3/26"/>
    <n v="2"/>
    <s v="[5187] Adequar segurança de acesso à tabela Contato para exibição no Recurso Reservável"/>
    <n v="2"/>
    <n v="50400"/>
    <m/>
    <s v="Itens concluídos"/>
    <m/>
    <s v="Não"/>
    <x v="1"/>
    <d v="2026-09-13T12:12:00"/>
    <d v="2026-09-14T00:00:00"/>
    <d v="2026-09-15T00:00:00"/>
    <d v="2026-09-21T00:00:00"/>
    <d v="2026-09-21T00:00:00"/>
    <d v="2026-09-25T00:00:00"/>
    <d v="2026-09-25T00:00:00"/>
    <m/>
    <m/>
    <n v="4"/>
    <n v="4"/>
    <m/>
    <n v="9"/>
    <m/>
    <m/>
    <m/>
    <m/>
    <m/>
    <n v="14"/>
    <s v="FALSO"/>
    <n v="0"/>
    <n v="1"/>
    <s v=""/>
    <n v="4"/>
    <b v="1"/>
    <n v="4"/>
    <b v="1"/>
    <s v=""/>
    <s v=""/>
    <s v=""/>
    <b v="1"/>
  </r>
  <r>
    <x v="0"/>
    <s v="SGGU-7456"/>
    <s v="[SGGU] SP 26.3.6"/>
    <s v="[Jornada Secretaria e Gestor de Unidades] Gestor de Unidades"/>
    <x v="0"/>
    <s v="[SGGU] PI 3/26"/>
    <m/>
    <s v="[INC0817544]Tenho um Erro/Problema com o PTC - Dynamics Athenas - Acesso do tutor na aula prática"/>
    <m/>
    <m/>
    <m/>
    <s v="Itens concluídos"/>
    <m/>
    <m/>
    <x v="0"/>
    <d v="2026-09-12T11:01:00"/>
    <d v="2026-09-14T00:00:00"/>
    <d v="2026-09-14T00:00:00"/>
    <m/>
    <m/>
    <m/>
    <m/>
    <m/>
    <m/>
    <m/>
    <m/>
    <m/>
    <m/>
    <m/>
    <m/>
    <m/>
    <m/>
    <m/>
    <s v=""/>
    <s v="FALSO"/>
    <n v="0"/>
    <s v=""/>
    <s v=""/>
    <s v=""/>
    <s v=""/>
    <s v=""/>
    <s v=""/>
    <s v=""/>
    <s v=""/>
    <s v=""/>
    <s v=""/>
  </r>
  <r>
    <x v="0"/>
    <s v="SGGU-7455"/>
    <s v="[SGGU] SP 26.3.6"/>
    <s v="[Jornada Secretaria e Gestor de Unidades] Gestor de Unidades"/>
    <x v="0"/>
    <s v="[SGGU] PI 3/26"/>
    <m/>
    <s v="[INC0817542]Tenho um Erro/Problema com o PTC - Dynamics Athenas - Acesso do tutor na aula prática"/>
    <m/>
    <m/>
    <m/>
    <s v="Itens concluídos"/>
    <m/>
    <m/>
    <x v="0"/>
    <d v="2026-09-12T10:58:00"/>
    <d v="2026-09-14T00:00:00"/>
    <d v="2026-09-14T00:00:00"/>
    <m/>
    <m/>
    <m/>
    <m/>
    <m/>
    <m/>
    <m/>
    <m/>
    <m/>
    <m/>
    <m/>
    <m/>
    <m/>
    <m/>
    <m/>
    <s v=""/>
    <s v="FALSO"/>
    <n v="0"/>
    <s v=""/>
    <s v=""/>
    <s v=""/>
    <s v=""/>
    <s v=""/>
    <s v=""/>
    <s v=""/>
    <s v=""/>
    <s v=""/>
    <s v=""/>
  </r>
  <r>
    <x v="0"/>
    <s v="SGGU-7454"/>
    <s v="[SGGU] SP 26.3.6"/>
    <s v="[Jornada Secretaria e Gestor de Unidades] Gestor de Unidades"/>
    <x v="0"/>
    <s v="[SGGU] PI 3/26"/>
    <m/>
    <s v="[INC0817432]Tenho um Erro/Problema com o PTC - Dynamics Athenas - Acesso do tutor na aula prática"/>
    <m/>
    <n v="600"/>
    <m/>
    <s v="Itens concluídos"/>
    <m/>
    <m/>
    <x v="0"/>
    <d v="2026-09-11T18:03:00"/>
    <d v="2026-09-14T00:00:00"/>
    <d v="2026-09-14T00:00:00"/>
    <m/>
    <m/>
    <m/>
    <m/>
    <m/>
    <m/>
    <m/>
    <m/>
    <m/>
    <m/>
    <m/>
    <m/>
    <m/>
    <m/>
    <m/>
    <n v="0.16666666666666666"/>
    <s v="FALSO"/>
    <n v="0"/>
    <s v=""/>
    <s v=""/>
    <s v=""/>
    <s v=""/>
    <s v=""/>
    <s v=""/>
    <s v=""/>
    <s v=""/>
    <s v=""/>
    <s v=""/>
  </r>
  <r>
    <x v="0"/>
    <s v="SGGU-7453"/>
    <s v="[SGGU] SP 26.3.6;[SGGU] SP 26.3.5"/>
    <s v="[Jornada Secretaria e Gestor de Unidades] Gestor de Unidades"/>
    <x v="0"/>
    <s v="[SGGU] PI 3/26"/>
    <m/>
    <s v="[INC0817421]Tenho um Erro/Problema com o PTC - Dynamics Athenas - Documentação para vinculo do tutor"/>
    <m/>
    <m/>
    <m/>
    <s v="Itens concluídos"/>
    <m/>
    <m/>
    <x v="0"/>
    <d v="2026-09-11T17:16:00"/>
    <d v="2026-08-31T00:00:00"/>
    <d v="2026-09-14T00:00:00"/>
    <m/>
    <m/>
    <m/>
    <m/>
    <m/>
    <m/>
    <m/>
    <m/>
    <m/>
    <m/>
    <m/>
    <m/>
    <m/>
    <m/>
    <m/>
    <s v=""/>
    <s v="FALSO"/>
    <n v="0"/>
    <s v=""/>
    <s v=""/>
    <s v=""/>
    <s v=""/>
    <s v=""/>
    <s v=""/>
    <s v=""/>
    <s v=""/>
    <s v=""/>
    <s v=""/>
  </r>
  <r>
    <x v="0"/>
    <s v="SGGU-7451"/>
    <s v="[SGGU] SP 26.3.6;[SGGU] SP 26.3.5"/>
    <s v="[Jornada Secretaria e Gestor de Unidades] Gestor de Unidades"/>
    <x v="0"/>
    <s v="[SGGU] PI 3/26"/>
    <m/>
    <s v="[INC0817345]Tenho um Erro/Problema com o PTC - Dynamics Athenas - Acesso do tutor na aula prática"/>
    <m/>
    <n v="1800"/>
    <m/>
    <s v="Itens concluídos"/>
    <m/>
    <m/>
    <x v="0"/>
    <d v="2026-09-11T14:17:00"/>
    <d v="2026-08-31T00:00:00"/>
    <d v="2026-09-14T00:00:00"/>
    <m/>
    <m/>
    <m/>
    <m/>
    <m/>
    <m/>
    <m/>
    <m/>
    <m/>
    <m/>
    <m/>
    <m/>
    <m/>
    <m/>
    <m/>
    <n v="0.5"/>
    <s v="FALSO"/>
    <n v="0"/>
    <s v=""/>
    <s v=""/>
    <s v=""/>
    <s v=""/>
    <s v=""/>
    <s v=""/>
    <s v=""/>
    <s v=""/>
    <s v=""/>
    <s v=""/>
  </r>
  <r>
    <x v="0"/>
    <s v="SGGU-7450"/>
    <s v="[SGGU] SP 26.3.6;[SGGU] SP 26.3.5"/>
    <s v="[Jornada Secretaria e Gestor de Unidades] Gestor de Unidades"/>
    <x v="0"/>
    <s v="[SGGU] PI 3/26"/>
    <m/>
    <s v="[INC0816929]Tenho um Erro/Problema com o PTC - Dynamics Athenas - Documentação para vinculo do tutor"/>
    <m/>
    <m/>
    <m/>
    <s v="Itens concluídos"/>
    <m/>
    <m/>
    <x v="1"/>
    <d v="2026-09-11T09:46:00"/>
    <d v="2026-08-31T00:00:00"/>
    <d v="2026-09-11T00:00:00"/>
    <d v="2026-09-14T00:00:00"/>
    <m/>
    <m/>
    <m/>
    <m/>
    <m/>
    <m/>
    <m/>
    <m/>
    <m/>
    <m/>
    <m/>
    <m/>
    <m/>
    <m/>
    <s v=""/>
    <s v="FALSO"/>
    <n v="0"/>
    <s v=""/>
    <s v=""/>
    <s v=""/>
    <s v=""/>
    <s v=""/>
    <s v=""/>
    <s v=""/>
    <s v=""/>
    <s v=""/>
    <s v=""/>
  </r>
  <r>
    <x v="0"/>
    <s v="SGGU-7449"/>
    <s v="[SGGU] SP 26.3.6;[SGGU] SP 26.3.5"/>
    <s v="[Jornada Secretaria e Gestor de Unidades] Gestor de Unidades"/>
    <x v="0"/>
    <s v="[SGGU] PI 3/26"/>
    <m/>
    <s v="[INC0817157]Tenho um Erro/Problema com o PTC - Dynamics Athenas - Acesso do tutor na aula prática"/>
    <m/>
    <n v="600"/>
    <m/>
    <s v="Itens concluídos"/>
    <m/>
    <m/>
    <x v="0"/>
    <d v="2026-09-10T21:31:00"/>
    <d v="2026-08-31T00:00:00"/>
    <d v="2026-09-14T00:00:00"/>
    <m/>
    <m/>
    <m/>
    <m/>
    <m/>
    <m/>
    <m/>
    <m/>
    <m/>
    <m/>
    <m/>
    <m/>
    <m/>
    <m/>
    <m/>
    <n v="0.16666666666666666"/>
    <s v="FALSO"/>
    <n v="0"/>
    <s v=""/>
    <s v=""/>
    <s v=""/>
    <s v=""/>
    <s v=""/>
    <s v=""/>
    <s v=""/>
    <s v=""/>
    <s v=""/>
    <s v=""/>
  </r>
  <r>
    <x v="0"/>
    <s v="SGGU-7448"/>
    <s v="[SGGU] SP 26.3.6;[SGGU] SP 26.3.5"/>
    <s v="[Jornada Secretaria e Gestor de Unidades] Gestor de Unidades"/>
    <x v="0"/>
    <s v="[SGGU] PI 3/26"/>
    <m/>
    <s v="[INC0817154]Tenho um Erro/Problema com o PTC - Dynamics Athenas - Acesso do tutor na aula prática"/>
    <m/>
    <m/>
    <m/>
    <s v="Itens concluídos"/>
    <m/>
    <m/>
    <x v="0"/>
    <d v="2026-09-10T21:20:00"/>
    <d v="2026-08-31T00:00:00"/>
    <d v="2026-09-14T00:00:00"/>
    <m/>
    <m/>
    <m/>
    <m/>
    <m/>
    <m/>
    <m/>
    <m/>
    <m/>
    <m/>
    <m/>
    <m/>
    <m/>
    <m/>
    <m/>
    <s v=""/>
    <s v="FALSO"/>
    <n v="0"/>
    <s v=""/>
    <s v=""/>
    <s v=""/>
    <s v=""/>
    <s v=""/>
    <s v=""/>
    <s v=""/>
    <s v=""/>
    <s v=""/>
    <s v=""/>
  </r>
  <r>
    <x v="0"/>
    <s v="SGGU-7447"/>
    <s v="[SGGU] SP 26.3.6;[SGGU] SP 26.3.5"/>
    <s v="[Jornada Secretaria e Gestor de Unidades] Gestor de Unidades"/>
    <x v="0"/>
    <s v="[SGGU] PI 3/26"/>
    <m/>
    <s v="[INC0817152]Tenho um Erro/Problema com o PTC - Dynamics Athenas - Acesso do tutor na aula prática"/>
    <m/>
    <n v="600"/>
    <m/>
    <s v="Itens concluídos"/>
    <m/>
    <m/>
    <x v="0"/>
    <d v="2026-09-10T21:05:00"/>
    <d v="2026-08-31T00:00:00"/>
    <d v="2026-09-14T00:00:00"/>
    <m/>
    <m/>
    <m/>
    <m/>
    <m/>
    <m/>
    <m/>
    <m/>
    <m/>
    <m/>
    <m/>
    <m/>
    <m/>
    <m/>
    <m/>
    <n v="0.16666666666666666"/>
    <s v="FALSO"/>
    <n v="0"/>
    <s v=""/>
    <s v=""/>
    <s v=""/>
    <s v=""/>
    <s v=""/>
    <s v=""/>
    <s v=""/>
    <s v=""/>
    <s v=""/>
    <s v=""/>
  </r>
  <r>
    <x v="0"/>
    <s v="SGGU-7446"/>
    <s v="[SGGU] SP 26.4.1;[SGGU] SP 26.3.6;[SGGU] SP 26.3.5"/>
    <s v="[Jornada Secretaria e Gestor de Unidades] Gestor de Unidades"/>
    <x v="0"/>
    <s v="[SGGU] PI 3/26"/>
    <m/>
    <s v="[INC0816714]Tenho um Erro/Problema com o PTC - Dynamics Athenas - Alocação e disponibilização de disciplinas"/>
    <m/>
    <m/>
    <m/>
    <s v="Itens concluídos"/>
    <m/>
    <m/>
    <x v="1"/>
    <d v="2026-09-10T20:00:00"/>
    <d v="2026-09-28T00:00:00"/>
    <d v="2026-09-14T00:00:00"/>
    <d v="2026-09-14T00:00:00"/>
    <m/>
    <m/>
    <m/>
    <m/>
    <m/>
    <m/>
    <m/>
    <m/>
    <m/>
    <m/>
    <m/>
    <m/>
    <m/>
    <m/>
    <s v=""/>
    <s v="FALSO"/>
    <n v="0"/>
    <s v=""/>
    <s v=""/>
    <s v=""/>
    <s v=""/>
    <s v=""/>
    <s v=""/>
    <s v=""/>
    <s v=""/>
    <s v=""/>
    <s v=""/>
  </r>
  <r>
    <x v="0"/>
    <s v="SGGU-7445"/>
    <s v="[SGGU] SP 26.3.6;[SGGU] SP 26.3.5"/>
    <s v="[Jornada Secretaria e Gestor de Unidades] Gestor de Unidades"/>
    <x v="0"/>
    <s v="[SGGU] PI 3/26"/>
    <m/>
    <s v="[INC0817125]Tenho um Erro/Problema com o PTC - Dynamics Athenas - Documentação para vinculo do tutor"/>
    <m/>
    <n v="7200"/>
    <m/>
    <s v="Itens concluídos"/>
    <m/>
    <m/>
    <x v="1"/>
    <d v="2026-09-10T18:39:00"/>
    <d v="2026-08-31T00:00:00"/>
    <d v="2026-09-14T00:00:00"/>
    <d v="2026-09-14T00:00:00"/>
    <m/>
    <m/>
    <m/>
    <m/>
    <m/>
    <m/>
    <m/>
    <m/>
    <m/>
    <m/>
    <m/>
    <m/>
    <m/>
    <m/>
    <n v="2"/>
    <s v="FALSO"/>
    <n v="0"/>
    <s v=""/>
    <s v=""/>
    <s v=""/>
    <s v=""/>
    <s v=""/>
    <s v=""/>
    <s v=""/>
    <s v=""/>
    <s v=""/>
    <s v=""/>
  </r>
  <r>
    <x v="0"/>
    <s v="SGGU-7444"/>
    <s v="[SGGU] SP 26.3.5"/>
    <s v="[Jornada Secretaria e Gestor de Unidades] Gestor de Unidades"/>
    <x v="0"/>
    <s v="[SGGU] PI 3/26"/>
    <m/>
    <s v="[INC0817116]Tenho um Erro/Problema com o PTC - Dynamics Athenas - Problema na parametrização da matriz"/>
    <m/>
    <m/>
    <m/>
    <s v="Itens concluídos"/>
    <m/>
    <m/>
    <x v="0"/>
    <d v="2026-09-10T18:29:00"/>
    <d v="2026-08-31T00:00:00"/>
    <d v="2026-09-11T00:00:00"/>
    <m/>
    <m/>
    <m/>
    <m/>
    <m/>
    <m/>
    <m/>
    <m/>
    <m/>
    <m/>
    <m/>
    <m/>
    <m/>
    <m/>
    <m/>
    <s v=""/>
    <s v="FALSO"/>
    <n v="0"/>
    <s v=""/>
    <s v=""/>
    <s v=""/>
    <s v=""/>
    <s v=""/>
    <s v=""/>
    <s v=""/>
    <s v=""/>
    <s v=""/>
    <s v=""/>
  </r>
  <r>
    <x v="0"/>
    <s v="SGGU-7443"/>
    <s v="[SGGU] SP 26.3.6;[SGGU] SP 26.3.5"/>
    <s v="[Jornada Secretaria e Gestor de Unidades] Gestor de Unidades"/>
    <x v="0"/>
    <s v="[SGGU] PI 3/26"/>
    <m/>
    <s v="[INC0817115]Tenho um Erro/Problema com o PTC - Dynamics Athenas - Alocação do tutor a turma"/>
    <m/>
    <n v="7200"/>
    <m/>
    <s v="Itens concluídos"/>
    <m/>
    <m/>
    <x v="1"/>
    <d v="2026-09-10T18:26:00"/>
    <d v="2026-08-31T00:00:00"/>
    <d v="2026-09-14T00:00:00"/>
    <d v="2026-09-14T00:00:00"/>
    <m/>
    <m/>
    <m/>
    <m/>
    <m/>
    <m/>
    <m/>
    <m/>
    <m/>
    <m/>
    <m/>
    <m/>
    <m/>
    <m/>
    <n v="2"/>
    <s v="FALSO"/>
    <n v="0"/>
    <s v=""/>
    <s v=""/>
    <s v=""/>
    <s v=""/>
    <s v=""/>
    <s v=""/>
    <s v=""/>
    <s v=""/>
    <s v=""/>
    <s v=""/>
  </r>
  <r>
    <x v="0"/>
    <s v="SGGU-7441"/>
    <s v="[SGGU] SP 26.3.5"/>
    <s v="[Jornada Secretaria e Gestor de Unidades] Gestor de Unidades"/>
    <x v="0"/>
    <s v="[SGGU] PI 3/26"/>
    <m/>
    <s v="[INC0817095]Tenho um Erro/Problema com o PTC - Dynamics Athenas - Problema na parametrização da matriz"/>
    <m/>
    <m/>
    <m/>
    <s v="Itens concluídos"/>
    <m/>
    <m/>
    <x v="0"/>
    <d v="2026-09-10T17:21:00"/>
    <d v="2026-08-31T00:00:00"/>
    <d v="2026-09-10T00:00:00"/>
    <m/>
    <m/>
    <m/>
    <m/>
    <m/>
    <m/>
    <m/>
    <m/>
    <m/>
    <m/>
    <m/>
    <m/>
    <m/>
    <m/>
    <m/>
    <s v=""/>
    <s v="FALSO"/>
    <n v="0"/>
    <s v=""/>
    <s v=""/>
    <s v=""/>
    <s v=""/>
    <s v=""/>
    <s v=""/>
    <s v=""/>
    <s v=""/>
    <s v=""/>
    <s v=""/>
  </r>
  <r>
    <x v="0"/>
    <s v="SGGU-7435"/>
    <s v="[SGGU] SP 26.3.5"/>
    <s v="[Jornada Secretaria e Gestor de Unidades] Gestor de Unidades"/>
    <x v="0"/>
    <s v="[SGGU] PI 3/26"/>
    <m/>
    <s v="[INC0817010]Tenho um Erro/Problema com o PTC - Dynamics Athenas - Alocação do tutor a turma"/>
    <m/>
    <n v="600"/>
    <m/>
    <s v="Itens concluídos"/>
    <m/>
    <m/>
    <x v="0"/>
    <d v="2026-09-10T14:46:00"/>
    <d v="2026-08-31T00:00:00"/>
    <d v="2026-09-10T00:00:00"/>
    <m/>
    <m/>
    <m/>
    <m/>
    <m/>
    <m/>
    <m/>
    <m/>
    <m/>
    <m/>
    <m/>
    <m/>
    <m/>
    <m/>
    <m/>
    <n v="0.16666666666666666"/>
    <s v="FALSO"/>
    <n v="0"/>
    <s v=""/>
    <s v=""/>
    <s v=""/>
    <s v=""/>
    <s v=""/>
    <s v=""/>
    <s v=""/>
    <s v=""/>
    <s v=""/>
    <s v=""/>
  </r>
  <r>
    <x v="0"/>
    <s v="SGGU-7434"/>
    <s v="[SGGU] SP 26.3.5"/>
    <s v="[Jornada Secretaria e Gestor de Unidades] Gestor de Unidades"/>
    <x v="0"/>
    <s v="[SGGU] PI 3/26"/>
    <m/>
    <s v="[INC0816977]Tenho um Erro/Problema no Dynamics - Gestão de unidades - Reportar um erro/problema"/>
    <m/>
    <m/>
    <m/>
    <s v="Itens concluídos"/>
    <m/>
    <m/>
    <x v="0"/>
    <d v="2026-09-10T13:55:00"/>
    <d v="2026-08-31T00:00:00"/>
    <d v="2026-09-10T00:00:00"/>
    <m/>
    <m/>
    <m/>
    <m/>
    <m/>
    <m/>
    <m/>
    <m/>
    <m/>
    <m/>
    <m/>
    <m/>
    <m/>
    <m/>
    <m/>
    <s v=""/>
    <s v="FALSO"/>
    <n v="0"/>
    <s v=""/>
    <s v=""/>
    <s v=""/>
    <s v=""/>
    <s v=""/>
    <s v=""/>
    <s v=""/>
    <s v=""/>
    <s v=""/>
    <s v=""/>
  </r>
  <r>
    <x v="0"/>
    <s v="SGGU-7432"/>
    <s v="[SGGU] SP 26.3.5"/>
    <s v="[Jornada Secretaria e Gestor de Unidades] Gestor de Unidades"/>
    <x v="0"/>
    <s v="[SGGU] PI 3/26"/>
    <m/>
    <s v="[INC0816937]Tenho um Erro/Problema no Dynamics - Gestão de unidades - Reportar um erro/problema"/>
    <m/>
    <m/>
    <m/>
    <s v="Itens concluídos"/>
    <m/>
    <m/>
    <x v="0"/>
    <d v="2026-09-10T11:48:00"/>
    <d v="2026-08-31T00:00:00"/>
    <d v="2026-09-10T00:00:00"/>
    <m/>
    <m/>
    <m/>
    <m/>
    <m/>
    <m/>
    <m/>
    <m/>
    <m/>
    <m/>
    <m/>
    <m/>
    <m/>
    <m/>
    <m/>
    <s v=""/>
    <s v="FALSO"/>
    <n v="0"/>
    <s v=""/>
    <s v=""/>
    <s v=""/>
    <s v=""/>
    <s v=""/>
    <s v=""/>
    <s v=""/>
    <s v=""/>
    <s v=""/>
    <s v=""/>
  </r>
  <r>
    <x v="0"/>
    <s v="SGGU-7431"/>
    <s v="[SGGU] SP 26.3.5"/>
    <s v="[Jornada Secretaria e Gestor de Unidades] Gestor de Unidades"/>
    <x v="0"/>
    <s v="[SGGU] PI 3/26"/>
    <m/>
    <s v="[INC0816929]Tenho um Erro/Problema com o PTC - Dynamics Athenas - Documentação para vinculo do tutor"/>
    <m/>
    <n v="600"/>
    <m/>
    <s v="Itens concluídos"/>
    <m/>
    <m/>
    <x v="0"/>
    <d v="2026-09-10T11:23:00"/>
    <d v="2026-08-31T00:00:00"/>
    <d v="2026-09-10T00:00:00"/>
    <m/>
    <m/>
    <m/>
    <m/>
    <m/>
    <m/>
    <m/>
    <m/>
    <m/>
    <m/>
    <m/>
    <m/>
    <m/>
    <m/>
    <m/>
    <n v="0.16666666666666666"/>
    <s v="FALSO"/>
    <n v="0"/>
    <s v=""/>
    <s v=""/>
    <s v=""/>
    <s v=""/>
    <s v=""/>
    <s v=""/>
    <s v=""/>
    <s v=""/>
    <s v=""/>
    <s v=""/>
  </r>
  <r>
    <x v="0"/>
    <s v="SGGU-7429"/>
    <s v="[SGGU] SP 26.3.6;[SGGU] SP 26.3.5"/>
    <s v="[Jornada Secretaria e Gestor de Unidades] Gestor de Unidades"/>
    <x v="0"/>
    <s v="[SGGU] PI 3/26"/>
    <m/>
    <s v="[INC0816844]Tenho um Erro/Problema com o PTC - Dynamics Athenas - Alocação do tutor a turma"/>
    <m/>
    <n v="1800"/>
    <m/>
    <s v="Itens concluídos"/>
    <m/>
    <m/>
    <x v="1"/>
    <d v="2026-09-10T08:59:00"/>
    <d v="2026-08-31T00:00:00"/>
    <d v="2026-09-10T00:00:00"/>
    <d v="2026-09-10T00:00:00"/>
    <m/>
    <m/>
    <m/>
    <m/>
    <m/>
    <m/>
    <m/>
    <m/>
    <m/>
    <m/>
    <m/>
    <m/>
    <m/>
    <m/>
    <n v="0.5"/>
    <s v="FALSO"/>
    <n v="0"/>
    <s v=""/>
    <s v=""/>
    <s v=""/>
    <s v=""/>
    <s v=""/>
    <s v=""/>
    <s v=""/>
    <s v=""/>
    <s v=""/>
    <s v=""/>
  </r>
  <r>
    <x v="0"/>
    <s v="SGGU-7427"/>
    <s v="[SGGU] SP 26.3.5"/>
    <s v="[Jornada Secretaria e Gestor de Unidades] Gestor de Unidades"/>
    <x v="0"/>
    <s v="[SGGU] PI 3/26"/>
    <m/>
    <s v="[INC0816750]Tenho um Erro/Problema com o PTC - Dynamics Athenas - Documentação para vinculo do tutor"/>
    <m/>
    <m/>
    <m/>
    <s v="Itens concluídos"/>
    <m/>
    <m/>
    <x v="0"/>
    <d v="2026-09-09T20:19:00"/>
    <d v="2026-08-31T00:00:00"/>
    <d v="2026-09-10T00:00:00"/>
    <m/>
    <m/>
    <m/>
    <m/>
    <m/>
    <m/>
    <m/>
    <m/>
    <m/>
    <m/>
    <m/>
    <m/>
    <m/>
    <m/>
    <m/>
    <s v=""/>
    <s v="FALSO"/>
    <n v="0"/>
    <s v=""/>
    <s v=""/>
    <s v=""/>
    <s v=""/>
    <s v=""/>
    <s v=""/>
    <s v=""/>
    <s v=""/>
    <s v=""/>
    <s v=""/>
  </r>
  <r>
    <x v="0"/>
    <s v="SGGU-7425"/>
    <s v="[SGGU] SP 26.3.5"/>
    <s v="[Jornada Secretaria e Gestor de Unidades] Gestor de Unidades"/>
    <x v="0"/>
    <s v="[SGGU] PI 3/26"/>
    <m/>
    <s v="[INC0816665]Tenho um Erro/Problema com o PTC - Dynamics Athenas - Inativação de curso e ofertas"/>
    <m/>
    <m/>
    <m/>
    <s v="Itens concluídos"/>
    <m/>
    <m/>
    <x v="0"/>
    <d v="2026-09-09T16:49:00"/>
    <d v="2026-08-31T00:00:00"/>
    <d v="2026-09-09T00:00:00"/>
    <m/>
    <m/>
    <m/>
    <m/>
    <m/>
    <m/>
    <m/>
    <m/>
    <m/>
    <m/>
    <m/>
    <m/>
    <m/>
    <m/>
    <m/>
    <s v=""/>
    <s v="FALSO"/>
    <n v="0"/>
    <s v=""/>
    <s v=""/>
    <s v=""/>
    <s v=""/>
    <s v=""/>
    <s v=""/>
    <s v=""/>
    <s v=""/>
    <s v=""/>
    <s v=""/>
  </r>
  <r>
    <x v="0"/>
    <s v="SGGU-7424"/>
    <s v="[SGGU] SP 26.3.5"/>
    <s v="[Jornada Secretaria e Gestor de Unidades] Gestor de Unidades"/>
    <x v="0"/>
    <s v="[SGGU] PI 3/26"/>
    <m/>
    <s v="[INC0816607]Tenho um Erro/Problema no Dynamics - Gestão de unidades - Reportar um erro/problema"/>
    <m/>
    <m/>
    <m/>
    <s v="Itens concluídos"/>
    <m/>
    <m/>
    <x v="0"/>
    <d v="2026-09-09T15:07:00"/>
    <d v="2026-08-31T00:00:00"/>
    <d v="2026-09-09T00:00:00"/>
    <m/>
    <m/>
    <m/>
    <m/>
    <m/>
    <m/>
    <m/>
    <m/>
    <m/>
    <m/>
    <m/>
    <m/>
    <m/>
    <m/>
    <m/>
    <s v=""/>
    <s v="FALSO"/>
    <n v="0"/>
    <s v=""/>
    <s v=""/>
    <s v=""/>
    <s v=""/>
    <s v=""/>
    <s v=""/>
    <s v=""/>
    <s v=""/>
    <s v=""/>
    <s v=""/>
  </r>
  <r>
    <x v="0"/>
    <s v="SGGU-7423"/>
    <s v="[SGGU] SP 26.3.5"/>
    <s v="[Jornada Secretaria e Gestor de Unidades] Gestor de Unidades"/>
    <x v="0"/>
    <s v="[SGGU] PI 3/26"/>
    <m/>
    <s v="[INC0816567]Tenho um Erro/Problema com o PTC - Dynamics Athenas - Problema na parametrização da matriz"/>
    <m/>
    <m/>
    <m/>
    <s v="Itens concluídos"/>
    <m/>
    <m/>
    <x v="0"/>
    <d v="2026-09-09T14:33:00"/>
    <d v="2026-08-31T00:00:00"/>
    <d v="2026-09-09T00:00:00"/>
    <m/>
    <m/>
    <m/>
    <m/>
    <m/>
    <m/>
    <m/>
    <m/>
    <m/>
    <m/>
    <m/>
    <m/>
    <m/>
    <m/>
    <m/>
    <s v=""/>
    <s v="FALSO"/>
    <n v="0"/>
    <s v=""/>
    <s v=""/>
    <s v=""/>
    <s v=""/>
    <s v=""/>
    <s v=""/>
    <s v=""/>
    <s v=""/>
    <s v=""/>
    <s v=""/>
  </r>
  <r>
    <x v="0"/>
    <s v="SGGU-7419"/>
    <s v="[SGGU] SP 26.3.5"/>
    <s v="[Jornada Secretaria e Gestor de Unidades] Gestor de Unidades"/>
    <x v="0"/>
    <s v="[SGGU] PI 3/26"/>
    <m/>
    <s v="[INC0816273]Tenho um Erro/Problema com o PTC - Dynamics Athenas - Problema na parametrização da matriz"/>
    <m/>
    <m/>
    <m/>
    <s v="Itens concluídos"/>
    <m/>
    <m/>
    <x v="0"/>
    <d v="2026-09-08T19:48:00"/>
    <d v="2026-08-31T00:00:00"/>
    <d v="2026-09-09T00:00:00"/>
    <m/>
    <m/>
    <m/>
    <m/>
    <m/>
    <m/>
    <m/>
    <m/>
    <m/>
    <m/>
    <m/>
    <m/>
    <m/>
    <m/>
    <m/>
    <s v=""/>
    <s v="FALSO"/>
    <n v="0"/>
    <s v=""/>
    <s v=""/>
    <s v=""/>
    <s v=""/>
    <s v=""/>
    <s v=""/>
    <s v=""/>
    <s v=""/>
    <s v=""/>
    <s v=""/>
  </r>
  <r>
    <x v="0"/>
    <s v="SGGU-7417"/>
    <s v="[SGGU] SP 26.3.6;[SGGU] SP 26.3.5"/>
    <s v="[Jornada Secretaria e Gestor de Unidades] Gestor de Unidades"/>
    <x v="0"/>
    <s v="[SGGU] PI 3/26"/>
    <m/>
    <s v="[INC0816187]Tenho um Erro/Problema com o PTC - Dynamics Athenas - Alocação do tutor a turma"/>
    <m/>
    <n v="3600"/>
    <m/>
    <s v="Itens concluídos"/>
    <m/>
    <m/>
    <x v="1"/>
    <d v="2026-09-08T15:43:00"/>
    <d v="2026-08-31T00:00:00"/>
    <d v="2026-09-15T00:00:00"/>
    <d v="2026-09-15T00:00:00"/>
    <m/>
    <m/>
    <m/>
    <m/>
    <m/>
    <m/>
    <m/>
    <m/>
    <m/>
    <m/>
    <m/>
    <m/>
    <m/>
    <m/>
    <n v="1"/>
    <s v="FALSO"/>
    <n v="0"/>
    <s v=""/>
    <s v=""/>
    <s v=""/>
    <s v=""/>
    <s v=""/>
    <s v=""/>
    <s v=""/>
    <s v=""/>
    <s v=""/>
    <s v=""/>
  </r>
  <r>
    <x v="0"/>
    <s v="SGGU-7401"/>
    <s v="[SGGU] SP 26.3.6;[SGGU] SP 26.3.5"/>
    <s v="[Jornada Secretaria e Gestor de Unidades] Gestor de Unidades"/>
    <x v="0"/>
    <s v="[SGGU] PI 3/26"/>
    <m/>
    <s v="[INC0815996]Tenho um Erro/Problema com o PTC - Dynamics Athenas - Alocação do tutor a turma"/>
    <m/>
    <n v="1800"/>
    <m/>
    <s v="Itens concluídos"/>
    <m/>
    <m/>
    <x v="1"/>
    <d v="2026-09-08T10:54:00"/>
    <d v="2026-08-31T00:00:00"/>
    <d v="2026-09-08T00:00:00"/>
    <d v="2026-09-08T00:00:00"/>
    <m/>
    <m/>
    <m/>
    <m/>
    <m/>
    <m/>
    <m/>
    <m/>
    <m/>
    <m/>
    <m/>
    <m/>
    <m/>
    <m/>
    <n v="0.5"/>
    <s v="FALSO"/>
    <n v="0"/>
    <s v=""/>
    <s v=""/>
    <s v=""/>
    <s v=""/>
    <s v=""/>
    <s v=""/>
    <s v=""/>
    <s v=""/>
    <s v=""/>
    <s v=""/>
  </r>
  <r>
    <x v="0"/>
    <s v="SGGU-7399"/>
    <s v="[SGGU] SP 26.3.5"/>
    <s v="[Jornada Secretaria e Gestor de Unidades] Gestor de Unidades"/>
    <x v="0"/>
    <s v="[SGGU] PI 3/26"/>
    <m/>
    <s v="[INC0815993]Tenho um Erro/Problema no Dynamics - Gestão de unidades - Reportar um erro/problema"/>
    <m/>
    <m/>
    <m/>
    <s v="Itens concluídos"/>
    <m/>
    <m/>
    <x v="0"/>
    <d v="2026-09-08T10:52:00"/>
    <d v="2026-08-31T00:00:00"/>
    <d v="2026-09-08T00:00:00"/>
    <m/>
    <m/>
    <m/>
    <m/>
    <m/>
    <m/>
    <m/>
    <m/>
    <m/>
    <m/>
    <m/>
    <m/>
    <m/>
    <m/>
    <m/>
    <s v=""/>
    <s v="FALSO"/>
    <n v="0"/>
    <s v=""/>
    <s v=""/>
    <s v=""/>
    <s v=""/>
    <s v=""/>
    <s v=""/>
    <s v=""/>
    <s v=""/>
    <s v=""/>
    <s v=""/>
  </r>
  <r>
    <x v="0"/>
    <s v="SGGU-7391"/>
    <s v="[SGGU] SP 26.3.6;[SGGU] SP 26.3.5"/>
    <s v="[Jornada Secretaria e Gestor de Unidades] Gestor de Unidades"/>
    <x v="0"/>
    <s v="[SGGU] PI 3/26"/>
    <m/>
    <s v="[INC0815987]Tenho um Erro/Problema com o PTC - Dynamics Athenas - Alocação do tutor a turma"/>
    <m/>
    <n v="1800"/>
    <m/>
    <s v="Itens concluídos"/>
    <m/>
    <m/>
    <x v="1"/>
    <d v="2026-09-08T10:48:00"/>
    <d v="2026-08-31T00:00:00"/>
    <d v="2026-09-08T00:00:00"/>
    <d v="2026-09-08T00:00:00"/>
    <m/>
    <m/>
    <m/>
    <m/>
    <m/>
    <m/>
    <m/>
    <m/>
    <m/>
    <m/>
    <m/>
    <m/>
    <m/>
    <m/>
    <n v="0.5"/>
    <s v="FALSO"/>
    <n v="0"/>
    <s v=""/>
    <s v=""/>
    <s v=""/>
    <s v=""/>
    <s v=""/>
    <s v=""/>
    <s v=""/>
    <s v=""/>
    <s v=""/>
    <s v=""/>
  </r>
  <r>
    <x v="0"/>
    <s v="SGGU-7390"/>
    <s v="[SGGU] SP 26.3.6;[SGGU] SP 26.3.5"/>
    <s v="[Jornada Secretaria e Gestor de Unidades] Gestor de Unidades"/>
    <x v="0"/>
    <s v="[SGGU] PI 3/26"/>
    <m/>
    <s v="[INC0815986]Tenho um Erro/Problema com o PTC - Dynamics Athenas - Alocação do tutor a turma"/>
    <m/>
    <n v="1800"/>
    <m/>
    <s v="Itens concluídos"/>
    <m/>
    <m/>
    <x v="1"/>
    <d v="2026-09-08T10:46:00"/>
    <d v="2026-08-31T00:00:00"/>
    <d v="2026-09-08T00:00:00"/>
    <d v="2026-09-08T00:00:00"/>
    <m/>
    <m/>
    <m/>
    <m/>
    <m/>
    <m/>
    <m/>
    <m/>
    <m/>
    <m/>
    <m/>
    <m/>
    <m/>
    <m/>
    <n v="0.5"/>
    <s v="FALSO"/>
    <n v="0"/>
    <s v=""/>
    <s v=""/>
    <s v=""/>
    <s v=""/>
    <s v=""/>
    <s v=""/>
    <s v=""/>
    <s v=""/>
    <s v=""/>
    <s v=""/>
  </r>
  <r>
    <x v="0"/>
    <s v="SGGU-7389"/>
    <s v="[SGGU] SP 26.3.6;[SGGU] SP 26.3.5"/>
    <s v="[Jornada Secretaria e Gestor de Unidades] Gestor de Unidades"/>
    <x v="0"/>
    <s v="[SGGU] PI 3/26"/>
    <m/>
    <s v="[INC0815982]Tenho um Erro/Problema com o PTC - Dynamics Athenas - Alocação do tutor a turma"/>
    <m/>
    <n v="1800"/>
    <m/>
    <s v="Itens concluídos"/>
    <m/>
    <m/>
    <x v="1"/>
    <d v="2026-09-08T10:41:00"/>
    <d v="2026-08-31T00:00:00"/>
    <d v="2026-09-08T00:00:00"/>
    <d v="2026-09-08T00:00:00"/>
    <m/>
    <m/>
    <m/>
    <m/>
    <m/>
    <m/>
    <m/>
    <m/>
    <m/>
    <m/>
    <m/>
    <m/>
    <m/>
    <m/>
    <n v="0.5"/>
    <s v="FALSO"/>
    <n v="0"/>
    <s v=""/>
    <s v=""/>
    <s v=""/>
    <s v=""/>
    <s v=""/>
    <s v=""/>
    <s v=""/>
    <s v=""/>
    <s v=""/>
    <s v=""/>
  </r>
  <r>
    <x v="0"/>
    <s v="SGGU-7386"/>
    <s v="[SGGU] SP 26.3.5"/>
    <s v="[Jornada Secretaria e Gestor de Unidades] Gestor de Unidades"/>
    <x v="0"/>
    <s v="[SGGU] PI 3/26"/>
    <m/>
    <s v="[INC0815575]Tenho um Erro/Problema com o PTC - Dynamics Athenas - Alocação do tutor a turma"/>
    <m/>
    <m/>
    <m/>
    <s v="Itens concluídos"/>
    <m/>
    <m/>
    <x v="0"/>
    <d v="2026-09-04T18:21:00"/>
    <d v="2026-08-31T00:00:00"/>
    <d v="2026-09-06T00:00:00"/>
    <m/>
    <m/>
    <m/>
    <m/>
    <m/>
    <m/>
    <m/>
    <m/>
    <m/>
    <m/>
    <m/>
    <m/>
    <m/>
    <m/>
    <m/>
    <s v=""/>
    <s v="FALSO"/>
    <n v="0"/>
    <s v=""/>
    <s v=""/>
    <s v=""/>
    <s v=""/>
    <s v=""/>
    <s v=""/>
    <s v=""/>
    <s v=""/>
    <s v=""/>
    <s v=""/>
  </r>
  <r>
    <x v="0"/>
    <s v="SGGU-7384"/>
    <s v="[SGGU] SP 26.3.6;[SGGU] SP 26.3.5"/>
    <s v="[Jornada Secretaria e Gestor de Unidades] Gestor de Unidades"/>
    <x v="0"/>
    <s v="[SGGU] PI 3/26"/>
    <m/>
    <s v="[INC0807996]Tenho um Erro/Problema com o PTC - Dynamics Athenas - Documentação para vinculo do tutor"/>
    <m/>
    <n v="7200"/>
    <m/>
    <s v="Itens concluídos"/>
    <m/>
    <m/>
    <x v="1"/>
    <d v="2026-09-04T14:52:00"/>
    <d v="2026-08-31T00:00:00"/>
    <d v="2026-09-08T00:00:00"/>
    <d v="2026-09-08T00:00:00"/>
    <m/>
    <m/>
    <m/>
    <m/>
    <m/>
    <m/>
    <m/>
    <m/>
    <m/>
    <m/>
    <m/>
    <m/>
    <m/>
    <m/>
    <n v="2"/>
    <s v="FALSO"/>
    <n v="0"/>
    <s v=""/>
    <s v=""/>
    <s v=""/>
    <s v=""/>
    <s v=""/>
    <s v=""/>
    <s v=""/>
    <s v=""/>
    <s v=""/>
    <s v=""/>
  </r>
  <r>
    <x v="0"/>
    <s v="SGGU-7381"/>
    <s v="[SGGU] SP 26.3.5"/>
    <s v="[Jornada Secretaria e Gestor de Unidades] Gestor de Unidades"/>
    <x v="0"/>
    <s v="[SGGU] PI 3/26"/>
    <m/>
    <s v="[INC0812907]Tenho um Erro/Problema com o PTC - Dynamics Athenas - Acesso do tutor na aula prática"/>
    <m/>
    <m/>
    <m/>
    <s v="Itens concluídos"/>
    <m/>
    <m/>
    <x v="0"/>
    <d v="2026-09-04T08:57:00"/>
    <d v="2026-08-31T00:00:00"/>
    <d v="2026-09-04T00:00:00"/>
    <m/>
    <m/>
    <m/>
    <m/>
    <m/>
    <m/>
    <m/>
    <m/>
    <m/>
    <m/>
    <m/>
    <m/>
    <m/>
    <m/>
    <m/>
    <s v=""/>
    <s v="FALSO"/>
    <n v="0"/>
    <s v=""/>
    <s v=""/>
    <s v=""/>
    <s v=""/>
    <s v=""/>
    <s v=""/>
    <s v=""/>
    <s v=""/>
    <s v=""/>
    <s v=""/>
  </r>
  <r>
    <x v="0"/>
    <s v="SGGU-7380"/>
    <s v="[SGGU] SP 26.3.5"/>
    <s v="[Jornada Secretaria e Gestor de Unidades] Gestor de Unidades"/>
    <x v="0"/>
    <s v="[SGGU] PI 3/26"/>
    <m/>
    <s v="[INC0815260]Tenho um Erro/Problema com o PTC - Dynamics Athenas - Problema na parametrização da matriz"/>
    <m/>
    <m/>
    <m/>
    <s v="Itens concluídos"/>
    <m/>
    <m/>
    <x v="0"/>
    <d v="2026-09-03T21:42:00"/>
    <d v="2026-08-31T00:00:00"/>
    <d v="2026-09-04T00:00:00"/>
    <m/>
    <m/>
    <m/>
    <m/>
    <m/>
    <m/>
    <m/>
    <m/>
    <m/>
    <m/>
    <m/>
    <m/>
    <m/>
    <m/>
    <m/>
    <s v=""/>
    <s v="FALSO"/>
    <n v="0"/>
    <s v=""/>
    <s v=""/>
    <s v=""/>
    <s v=""/>
    <s v=""/>
    <s v=""/>
    <s v=""/>
    <s v=""/>
    <s v=""/>
    <s v=""/>
  </r>
  <r>
    <x v="0"/>
    <s v="SGGU-7379"/>
    <s v="[SGGU] SP 26.3.5"/>
    <s v="[Jornada Secretaria e Gestor de Unidades] Gestor de Unidades"/>
    <x v="0"/>
    <s v="[SGGU] PI 3/26"/>
    <m/>
    <s v="[INC0815196]Tenho um Erro/Problema com o PTC - Dynamics Athenas - Problema na parametrização da matriz"/>
    <m/>
    <m/>
    <m/>
    <s v="Itens concluídos"/>
    <m/>
    <m/>
    <x v="0"/>
    <d v="2026-09-03T18:39:00"/>
    <d v="2026-08-31T00:00:00"/>
    <d v="2026-09-04T00:00:00"/>
    <m/>
    <m/>
    <m/>
    <m/>
    <m/>
    <m/>
    <m/>
    <m/>
    <m/>
    <m/>
    <m/>
    <m/>
    <m/>
    <m/>
    <m/>
    <s v=""/>
    <s v="FALSO"/>
    <n v="0"/>
    <s v=""/>
    <s v=""/>
    <s v=""/>
    <s v=""/>
    <s v=""/>
    <s v=""/>
    <s v=""/>
    <s v=""/>
    <s v=""/>
    <s v=""/>
  </r>
  <r>
    <x v="0"/>
    <s v="SGGU-7377"/>
    <s v="[SGGU] SP 26.3.5"/>
    <s v="[Jornada Secretaria e Gestor de Unidades] Gestor de Unidades"/>
    <x v="0"/>
    <s v="[SGGU] PI 3/26"/>
    <m/>
    <s v="[INC0815158]Tenho um Erro/Problema com o PTC - Dynamics Athenas - Problema na parametrização da matriz"/>
    <m/>
    <m/>
    <m/>
    <s v="Itens concluídos"/>
    <m/>
    <m/>
    <x v="0"/>
    <d v="2026-09-03T16:39:00"/>
    <d v="2026-08-31T00:00:00"/>
    <d v="2026-09-04T00:00:00"/>
    <m/>
    <m/>
    <m/>
    <m/>
    <m/>
    <m/>
    <m/>
    <m/>
    <m/>
    <m/>
    <m/>
    <m/>
    <m/>
    <m/>
    <m/>
    <s v=""/>
    <s v="FALSO"/>
    <n v="0"/>
    <s v=""/>
    <s v=""/>
    <s v=""/>
    <s v=""/>
    <s v=""/>
    <s v=""/>
    <s v=""/>
    <s v=""/>
    <s v=""/>
    <s v=""/>
  </r>
  <r>
    <x v="0"/>
    <s v="SGGU-7376"/>
    <s v="[SGGU] SP 26.3.6;[SGGU] SP 26.3.5"/>
    <s v="[Jornada Secretaria e Gestor de Unidades] Gestor de Unidades"/>
    <x v="0"/>
    <s v="[SGGU] PI 3/26"/>
    <m/>
    <s v="[INC0815149]Tenho um Erro/Problema no Dynamics - Gestão de unidades - Reportar um erro/problema"/>
    <m/>
    <n v="14400"/>
    <m/>
    <s v="Itens concluídos"/>
    <m/>
    <m/>
    <x v="1"/>
    <d v="2026-09-03T16:11:00"/>
    <d v="2026-08-31T00:00:00"/>
    <d v="2026-09-03T00:00:00"/>
    <d v="2026-09-08T00:00:00"/>
    <m/>
    <m/>
    <m/>
    <m/>
    <m/>
    <m/>
    <m/>
    <m/>
    <m/>
    <m/>
    <m/>
    <m/>
    <m/>
    <m/>
    <n v="4"/>
    <s v="FALSO"/>
    <n v="0"/>
    <s v=""/>
    <s v=""/>
    <s v=""/>
    <s v=""/>
    <s v=""/>
    <s v=""/>
    <s v=""/>
    <s v=""/>
    <s v=""/>
    <s v=""/>
  </r>
  <r>
    <x v="0"/>
    <s v="SGGU-7374"/>
    <s v="[SGGU] SP 26.3.5"/>
    <s v="[Jornada Secretaria e Gestor de Unidades] Gestor de Unidades"/>
    <x v="0"/>
    <s v="[SGGU] PI 3/26"/>
    <m/>
    <s v="[INC0815135]Tenho um Erro/Problema com o PTC - Dynamics Athenas - Problema na parametrização da matriz"/>
    <m/>
    <m/>
    <m/>
    <s v="Itens concluídos"/>
    <m/>
    <m/>
    <x v="0"/>
    <d v="2026-09-03T16:02:00"/>
    <d v="2026-08-31T00:00:00"/>
    <d v="2026-09-04T00:00:00"/>
    <m/>
    <m/>
    <m/>
    <m/>
    <m/>
    <m/>
    <m/>
    <m/>
    <m/>
    <m/>
    <m/>
    <m/>
    <m/>
    <m/>
    <m/>
    <s v=""/>
    <s v="FALSO"/>
    <n v="0"/>
    <s v=""/>
    <s v=""/>
    <s v=""/>
    <s v=""/>
    <s v=""/>
    <s v=""/>
    <s v=""/>
    <s v=""/>
    <s v=""/>
    <s v=""/>
  </r>
  <r>
    <x v="0"/>
    <s v="SGGU-7373"/>
    <s v="[SGGU] SP 26.3.6;[SGGU] SP 26.3.5"/>
    <s v="[Jornada Secretaria e Gestor de Unidades] Gestor de Unidades"/>
    <x v="0"/>
    <s v="[SGGU] PI 3/26"/>
    <m/>
    <s v="[INC0815126]Tenho um Erro/Problema no Dynamics - Gestão de unidades - Reportar um erro/problema"/>
    <m/>
    <n v="3600"/>
    <m/>
    <s v="Itens concluídos"/>
    <m/>
    <m/>
    <x v="1"/>
    <d v="2026-09-03T15:52:00"/>
    <d v="2026-08-31T00:00:00"/>
    <d v="2026-09-08T00:00:00"/>
    <d v="2026-09-08T00:00:00"/>
    <m/>
    <m/>
    <m/>
    <m/>
    <m/>
    <m/>
    <m/>
    <m/>
    <m/>
    <m/>
    <m/>
    <m/>
    <m/>
    <m/>
    <n v="1"/>
    <s v="FALSO"/>
    <n v="0"/>
    <s v=""/>
    <s v=""/>
    <s v=""/>
    <s v=""/>
    <s v=""/>
    <s v=""/>
    <s v=""/>
    <s v=""/>
    <s v=""/>
    <s v=""/>
  </r>
  <r>
    <x v="0"/>
    <s v="SGGU-7372"/>
    <s v="[SGGU] SP 26.3.5"/>
    <s v="[Jornada Secretaria e Gestor de Unidades] Gestor de Unidades"/>
    <x v="0"/>
    <s v="[SGGU] PI 3/26"/>
    <m/>
    <s v="[INC0815118]Tenho um Erro/Problema com o PTC - Dynamics Athenas - Alocação do tutor a turma"/>
    <m/>
    <m/>
    <m/>
    <s v="Itens concluídos"/>
    <m/>
    <m/>
    <x v="0"/>
    <d v="2026-09-03T15:40:00"/>
    <d v="2026-08-31T00:00:00"/>
    <d v="2026-09-04T00:00:00"/>
    <m/>
    <m/>
    <m/>
    <m/>
    <m/>
    <m/>
    <m/>
    <m/>
    <m/>
    <m/>
    <m/>
    <m/>
    <m/>
    <m/>
    <m/>
    <s v=""/>
    <s v="FALSO"/>
    <n v="0"/>
    <s v=""/>
    <s v=""/>
    <s v=""/>
    <s v=""/>
    <s v=""/>
    <s v=""/>
    <s v=""/>
    <s v=""/>
    <s v=""/>
    <s v=""/>
  </r>
  <r>
    <x v="0"/>
    <s v="SGGU-7371"/>
    <s v="[SGGU] SP 26.3.5"/>
    <s v="[Jornada Secretaria e Gestor de Unidades] Gestor de Unidades"/>
    <x v="0"/>
    <s v="[SGGU] PI 3/26"/>
    <m/>
    <s v="[INC0815116]Tenho um Erro/Problema com o PTC - Dynamics Athenas - Alocação do tutor a turma"/>
    <m/>
    <m/>
    <m/>
    <s v="Itens concluídos"/>
    <m/>
    <m/>
    <x v="0"/>
    <d v="2026-09-03T15:35:00"/>
    <d v="2026-08-31T00:00:00"/>
    <d v="2026-09-04T00:00:00"/>
    <m/>
    <m/>
    <m/>
    <m/>
    <m/>
    <m/>
    <m/>
    <m/>
    <m/>
    <m/>
    <m/>
    <m/>
    <m/>
    <m/>
    <m/>
    <s v=""/>
    <s v="FALSO"/>
    <n v="0"/>
    <s v=""/>
    <s v=""/>
    <s v=""/>
    <s v=""/>
    <s v=""/>
    <s v=""/>
    <s v=""/>
    <s v=""/>
    <s v=""/>
    <s v=""/>
  </r>
  <r>
    <x v="0"/>
    <s v="SGGU-7369"/>
    <s v="[SGGU] SP 26.3.5"/>
    <s v="[Jornada Secretaria e Gestor de Unidades] Gestor de Unidades"/>
    <x v="0"/>
    <s v="[SGGU] PI 3/26"/>
    <m/>
    <s v="[INC0814908]Tenho um Erro/Problema com o PTC - Dynamics Athenas - Problema na parametrização da matriz"/>
    <m/>
    <m/>
    <m/>
    <s v="Itens concluídos"/>
    <m/>
    <m/>
    <x v="0"/>
    <d v="2026-09-03T12:43:00"/>
    <d v="2026-08-31T00:00:00"/>
    <d v="2026-09-03T00:00:00"/>
    <m/>
    <m/>
    <m/>
    <m/>
    <m/>
    <m/>
    <m/>
    <m/>
    <m/>
    <m/>
    <m/>
    <m/>
    <m/>
    <m/>
    <m/>
    <s v=""/>
    <s v="FALSO"/>
    <n v="0"/>
    <s v=""/>
    <s v=""/>
    <s v=""/>
    <s v=""/>
    <s v=""/>
    <s v=""/>
    <s v=""/>
    <s v=""/>
    <s v=""/>
    <s v=""/>
  </r>
  <r>
    <x v="0"/>
    <s v="SGGU-7368"/>
    <s v="[SGGU] SP 26.3.5"/>
    <s v="[Jornada Secretaria e Gestor de Unidades] Gestor de Unidades"/>
    <x v="0"/>
    <s v="[SGGU] PI 3/26"/>
    <m/>
    <s v="[INC0814906]Tenho um Erro/Problema com o PTC - Dynamics Athenas - Problema na parametrização da matriz"/>
    <m/>
    <m/>
    <m/>
    <s v="Itens concluídos"/>
    <m/>
    <m/>
    <x v="0"/>
    <d v="2026-09-03T12:39:00"/>
    <d v="2026-08-31T00:00:00"/>
    <d v="2026-09-03T00:00:00"/>
    <m/>
    <m/>
    <m/>
    <m/>
    <m/>
    <m/>
    <m/>
    <m/>
    <m/>
    <m/>
    <m/>
    <m/>
    <m/>
    <m/>
    <m/>
    <s v=""/>
    <s v="FALSO"/>
    <n v="0"/>
    <s v=""/>
    <s v=""/>
    <s v=""/>
    <s v=""/>
    <s v=""/>
    <s v=""/>
    <s v=""/>
    <s v=""/>
    <s v=""/>
    <s v=""/>
  </r>
  <r>
    <x v="0"/>
    <s v="SGGU-7367"/>
    <s v="[SGGU] SP 26.3.5"/>
    <s v="[Jornada Secretaria e Gestor de Unidades] Gestor de Unidades"/>
    <x v="0"/>
    <s v="[SGGU] PI 3/26"/>
    <m/>
    <s v="[INC0814904]Tenho um Erro/Problema com o PTC - Dynamics Athenas - Problema na parametrização da matriz"/>
    <m/>
    <m/>
    <m/>
    <s v="Itens concluídos"/>
    <m/>
    <m/>
    <x v="0"/>
    <d v="2026-09-03T12:36:00"/>
    <d v="2026-08-31T00:00:00"/>
    <d v="2026-09-03T00:00:00"/>
    <m/>
    <m/>
    <m/>
    <m/>
    <m/>
    <m/>
    <m/>
    <m/>
    <m/>
    <m/>
    <m/>
    <m/>
    <m/>
    <m/>
    <m/>
    <s v=""/>
    <s v="FALSO"/>
    <n v="0"/>
    <s v=""/>
    <s v=""/>
    <s v=""/>
    <s v=""/>
    <s v=""/>
    <s v=""/>
    <s v=""/>
    <s v=""/>
    <s v=""/>
    <s v=""/>
  </r>
  <r>
    <x v="0"/>
    <s v="SGGU-7366"/>
    <s v="[SGGU] SP 26.3.5"/>
    <s v="[Jornada Secretaria e Gestor de Unidades] Gestor de Unidades"/>
    <x v="0"/>
    <s v="[SGGU] PI 3/26"/>
    <m/>
    <s v="[INC0814903]Tenho um Erro/Problema com o PTC - Dynamics Athenas - Problema na parametrização da matriz"/>
    <m/>
    <m/>
    <m/>
    <s v="Itens concluídos"/>
    <m/>
    <m/>
    <x v="0"/>
    <d v="2026-09-03T12:27:00"/>
    <d v="2026-08-31T00:00:00"/>
    <d v="2026-09-03T00:00:00"/>
    <m/>
    <m/>
    <m/>
    <m/>
    <m/>
    <m/>
    <m/>
    <m/>
    <m/>
    <m/>
    <m/>
    <m/>
    <m/>
    <m/>
    <m/>
    <s v=""/>
    <s v="FALSO"/>
    <n v="0"/>
    <s v=""/>
    <s v=""/>
    <s v=""/>
    <s v=""/>
    <s v=""/>
    <s v=""/>
    <s v=""/>
    <s v=""/>
    <s v=""/>
    <s v=""/>
  </r>
  <r>
    <x v="4"/>
    <s v="SGGU-7359"/>
    <s v="[SGGU] SP 26.3.5"/>
    <s v="[Jornada Secretaria e Gestor de Unidades] Gestor de Unidades"/>
    <x v="3"/>
    <s v="[SGGU] PI 3/26"/>
    <n v="5"/>
    <s v="[SGGU-5187] Incluir regra de documento não obrigatório"/>
    <n v="5"/>
    <n v="184200"/>
    <m/>
    <s v="Itens concluídos"/>
    <s v="SGGU-5187"/>
    <s v="Sim"/>
    <x v="1"/>
    <d v="2026-09-03T10:14:00"/>
    <d v="2026-08-31T00:00:00"/>
    <d v="2026-09-09T00:00:00"/>
    <d v="2026-09-10T00:00:00"/>
    <d v="2026-09-10T00:00:00"/>
    <d v="2026-09-11T00:00:00"/>
    <d v="2026-09-11T00:00:00"/>
    <m/>
    <m/>
    <n v="1"/>
    <m/>
    <m/>
    <n v="6"/>
    <m/>
    <m/>
    <m/>
    <m/>
    <m/>
    <n v="51.166666666666664"/>
    <s v="FALSO"/>
    <n v="0"/>
    <n v="-5"/>
    <s v=""/>
    <n v="1"/>
    <b v="1"/>
    <n v="1"/>
    <s v=""/>
    <s v=""/>
    <s v=""/>
    <s v=""/>
    <b v="1"/>
  </r>
  <r>
    <x v="0"/>
    <s v="SGGU-7358"/>
    <s v="[SGGU] SP 26.3.6;[SGGU] SP 26.3.5"/>
    <s v="[Jornada Secretaria e Gestor de Unidades] Gestor de Unidades"/>
    <x v="0"/>
    <s v="[SGGU] PI 3/26"/>
    <m/>
    <s v="[INC0814801]Tenho um Erro/Problema no Dynamics - Gestão de unidades - Reportar um erro/problema"/>
    <m/>
    <n v="1800"/>
    <m/>
    <s v="Itens concluídos"/>
    <m/>
    <m/>
    <x v="1"/>
    <d v="2026-09-03T09:56:00"/>
    <d v="2026-08-31T00:00:00"/>
    <d v="2026-09-09T00:00:00"/>
    <d v="2026-09-09T00:00:00"/>
    <m/>
    <m/>
    <m/>
    <m/>
    <m/>
    <m/>
    <m/>
    <m/>
    <m/>
    <m/>
    <m/>
    <m/>
    <m/>
    <m/>
    <n v="0.5"/>
    <s v="FALSO"/>
    <n v="0"/>
    <s v=""/>
    <s v=""/>
    <s v=""/>
    <s v=""/>
    <s v=""/>
    <s v=""/>
    <s v=""/>
    <s v=""/>
    <s v=""/>
    <s v=""/>
  </r>
  <r>
    <x v="0"/>
    <s v="SGGU-7355"/>
    <s v="[SGGU] SP 26.3.5"/>
    <s v="[Jornada Secretaria e Gestor de Unidades] Gestor de Unidades"/>
    <x v="0"/>
    <s v="[SGGU] PI 3/26"/>
    <m/>
    <s v="[INC0814694]Tenho um Erro/Problema com o PTC - Dynamics Athenas - Alocação do tutor a turma"/>
    <m/>
    <m/>
    <m/>
    <s v="Itens concluídos"/>
    <m/>
    <m/>
    <x v="1"/>
    <d v="2026-09-02T21:46:00"/>
    <d v="2026-08-31T00:00:00"/>
    <d v="2026-09-04T00:00:00"/>
    <d v="2026-09-04T00:00:00"/>
    <m/>
    <m/>
    <m/>
    <m/>
    <m/>
    <m/>
    <m/>
    <m/>
    <m/>
    <m/>
    <m/>
    <m/>
    <m/>
    <m/>
    <s v=""/>
    <s v="FALSO"/>
    <n v="0"/>
    <s v=""/>
    <s v=""/>
    <s v=""/>
    <s v=""/>
    <s v=""/>
    <s v=""/>
    <s v=""/>
    <s v=""/>
    <s v=""/>
    <s v=""/>
  </r>
  <r>
    <x v="0"/>
    <s v="SGGU-7354"/>
    <s v="[SGGU] SP 26.3.5"/>
    <s v="[Jornada Secretaria e Gestor de Unidades] Gestor de Unidades"/>
    <x v="0"/>
    <s v="[SGGU] PI 3/26"/>
    <m/>
    <s v="[INC0814670]Tenho um Erro/Problema com o PTC - Dynamics Athenas - Problema na parametrização da matriz"/>
    <m/>
    <m/>
    <m/>
    <s v="Itens concluídos"/>
    <m/>
    <m/>
    <x v="0"/>
    <d v="2026-09-02T20:17:00"/>
    <d v="2026-08-31T00:00:00"/>
    <d v="2026-09-03T00:00:00"/>
    <m/>
    <m/>
    <m/>
    <m/>
    <m/>
    <m/>
    <m/>
    <m/>
    <m/>
    <m/>
    <m/>
    <m/>
    <m/>
    <m/>
    <m/>
    <s v=""/>
    <s v="FALSO"/>
    <n v="0"/>
    <s v=""/>
    <s v=""/>
    <s v=""/>
    <s v=""/>
    <s v=""/>
    <s v=""/>
    <s v=""/>
    <s v=""/>
    <s v=""/>
    <s v=""/>
  </r>
  <r>
    <x v="0"/>
    <s v="SGGU-7353"/>
    <s v="[SGGU] SP 26.3.5"/>
    <s v="[Jornada Secretaria e Gestor de Unidades] Gestor de Unidades"/>
    <x v="0"/>
    <s v="[SGGU] PI 3/26"/>
    <m/>
    <s v="[INC0814598]Tenho um Erro/Problema com o PTC - Dynamics Athenas - Problema na parametrização da matriz"/>
    <m/>
    <m/>
    <m/>
    <s v="Itens concluídos"/>
    <m/>
    <m/>
    <x v="0"/>
    <d v="2026-09-02T18:19:00"/>
    <d v="2026-08-31T00:00:00"/>
    <d v="2026-09-03T00:00:00"/>
    <m/>
    <m/>
    <m/>
    <m/>
    <m/>
    <m/>
    <m/>
    <m/>
    <m/>
    <m/>
    <m/>
    <m/>
    <m/>
    <m/>
    <m/>
    <s v=""/>
    <s v="FALSO"/>
    <n v="0"/>
    <s v=""/>
    <s v=""/>
    <s v=""/>
    <s v=""/>
    <s v=""/>
    <s v=""/>
    <s v=""/>
    <s v=""/>
    <s v=""/>
    <s v=""/>
  </r>
  <r>
    <x v="0"/>
    <s v="SGGU-7352"/>
    <s v="[SGGU] SP 26.3.5"/>
    <s v="[Jornada Secretaria e Gestor de Unidades] Gestor de Unidades"/>
    <x v="0"/>
    <s v="[SGGU] PI 3/26"/>
    <m/>
    <s v="[INC0814580]Tenho um Erro/Problema com o PTC - Dynamics Athenas - Problema na parametrização da matriz"/>
    <m/>
    <m/>
    <m/>
    <s v="Itens concluídos"/>
    <m/>
    <m/>
    <x v="0"/>
    <d v="2026-09-02T17:50:00"/>
    <d v="2026-08-31T00:00:00"/>
    <d v="2026-09-03T00:00:00"/>
    <m/>
    <m/>
    <m/>
    <m/>
    <m/>
    <m/>
    <m/>
    <m/>
    <m/>
    <m/>
    <m/>
    <m/>
    <m/>
    <m/>
    <m/>
    <s v=""/>
    <s v="FALSO"/>
    <n v="0"/>
    <s v=""/>
    <s v=""/>
    <s v=""/>
    <s v=""/>
    <s v=""/>
    <s v=""/>
    <s v=""/>
    <s v=""/>
    <s v=""/>
    <s v=""/>
  </r>
  <r>
    <x v="0"/>
    <s v="SGGU-7349"/>
    <s v="[SGGU] SP 26.3.6;[SGGU] SP 26.3.5"/>
    <s v="[Jornada Secretaria e Gestor de Unidades] Gestor de Unidades"/>
    <x v="0"/>
    <s v="[SGGU] PI 3/26"/>
    <m/>
    <s v="[INC0814372]Tenho um Erro/Problema com o PTC - Dynamics Athenas - Documentação para vinculo do tutor"/>
    <m/>
    <n v="14400"/>
    <m/>
    <s v="Itens concluídos"/>
    <m/>
    <m/>
    <x v="1"/>
    <d v="2026-09-02T14:37:00"/>
    <d v="2026-08-31T00:00:00"/>
    <d v="2026-09-10T00:00:00"/>
    <d v="2026-09-10T00:00:00"/>
    <m/>
    <m/>
    <m/>
    <m/>
    <m/>
    <m/>
    <m/>
    <m/>
    <m/>
    <m/>
    <m/>
    <m/>
    <m/>
    <m/>
    <n v="4"/>
    <s v="FALSO"/>
    <n v="0"/>
    <s v=""/>
    <s v=""/>
    <s v=""/>
    <s v=""/>
    <s v=""/>
    <s v=""/>
    <s v=""/>
    <s v=""/>
    <s v=""/>
    <s v=""/>
  </r>
  <r>
    <x v="0"/>
    <s v="SGGU-7348"/>
    <s v="[SGGU] SP 26.3.5"/>
    <s v="[Jornada Secretaria e Gestor de Unidades] Gestor de Unidades"/>
    <x v="0"/>
    <s v="[SGGU] PI 3/26"/>
    <m/>
    <s v="[INC0814292]Tenho um Erro/Problema com o PTC - Dynamics Athenas - Problema na parametrização da matriz"/>
    <m/>
    <m/>
    <m/>
    <s v="Itens concluídos"/>
    <m/>
    <m/>
    <x v="0"/>
    <d v="2026-09-02T11:56:00"/>
    <d v="2026-08-31T00:00:00"/>
    <d v="2026-09-02T00:00:00"/>
    <m/>
    <m/>
    <m/>
    <m/>
    <m/>
    <m/>
    <m/>
    <m/>
    <m/>
    <m/>
    <m/>
    <m/>
    <m/>
    <m/>
    <m/>
    <s v=""/>
    <s v="FALSO"/>
    <n v="0"/>
    <s v=""/>
    <s v=""/>
    <s v=""/>
    <s v=""/>
    <s v=""/>
    <s v=""/>
    <s v=""/>
    <s v=""/>
    <s v=""/>
    <s v=""/>
  </r>
  <r>
    <x v="0"/>
    <s v="SGGU-7347"/>
    <s v="[SGGU] SP 26.3.5"/>
    <s v="[Jornada Secretaria e Gestor de Unidades] Gestor de Unidades"/>
    <x v="0"/>
    <s v="[SGGU] PI 3/26"/>
    <m/>
    <s v="[INC0814289]Tenho um Erro/Problema com o PTC - Dynamics Athenas - Informações de Unidades ou Polos"/>
    <m/>
    <m/>
    <m/>
    <s v="Itens concluídos"/>
    <m/>
    <m/>
    <x v="0"/>
    <d v="2026-09-02T11:51:00"/>
    <d v="2026-08-31T00:00:00"/>
    <d v="2026-09-03T00:00:00"/>
    <m/>
    <m/>
    <m/>
    <m/>
    <m/>
    <m/>
    <m/>
    <m/>
    <m/>
    <m/>
    <m/>
    <m/>
    <m/>
    <m/>
    <m/>
    <s v=""/>
    <s v="FALSO"/>
    <n v="0"/>
    <s v=""/>
    <s v=""/>
    <s v=""/>
    <s v=""/>
    <s v=""/>
    <s v=""/>
    <s v=""/>
    <s v=""/>
    <s v=""/>
    <s v=""/>
  </r>
  <r>
    <x v="0"/>
    <s v="SGGU-7343"/>
    <s v="[SGGU] SP 26.3.5"/>
    <s v="[Jornada Secretaria e Gestor de Unidades] Gestor de Unidades"/>
    <x v="0"/>
    <s v="[SGGU] PI 3/26"/>
    <m/>
    <s v="[INC0814141]Tenho um Erro/Problema com o PTC - Dynamics Athenas - Documentação para vinculo do tutor"/>
    <m/>
    <m/>
    <m/>
    <s v="Itens concluídos"/>
    <m/>
    <m/>
    <x v="0"/>
    <d v="2026-09-02T08:08:00"/>
    <d v="2026-08-31T00:00:00"/>
    <d v="2026-09-04T00:00:00"/>
    <m/>
    <m/>
    <m/>
    <m/>
    <m/>
    <m/>
    <m/>
    <m/>
    <m/>
    <m/>
    <m/>
    <m/>
    <m/>
    <m/>
    <m/>
    <s v=""/>
    <s v="FALSO"/>
    <n v="0"/>
    <s v=""/>
    <s v=""/>
    <s v=""/>
    <s v=""/>
    <s v=""/>
    <s v=""/>
    <s v=""/>
    <s v=""/>
    <s v=""/>
    <s v=""/>
  </r>
  <r>
    <x v="0"/>
    <s v="SGGU-7342"/>
    <s v="[SGGU] SP 26.3.5"/>
    <s v="[Jornada Secretaria e Gestor de Unidades] Gestor de Unidades"/>
    <x v="0"/>
    <s v="[SGGU] PI 3/26"/>
    <m/>
    <s v="[INC0813979]Tenho um Erro/Problema com o PTC - Dynamics Athenas - Acesso do tutor na aula prática"/>
    <m/>
    <m/>
    <m/>
    <s v="Itens concluídos"/>
    <m/>
    <m/>
    <x v="0"/>
    <d v="2026-09-01T17:18:00"/>
    <d v="2026-08-31T00:00:00"/>
    <d v="2026-09-02T00:00:00"/>
    <m/>
    <m/>
    <m/>
    <m/>
    <m/>
    <m/>
    <m/>
    <m/>
    <m/>
    <m/>
    <m/>
    <m/>
    <m/>
    <m/>
    <m/>
    <s v=""/>
    <s v="FALSO"/>
    <n v="0"/>
    <s v=""/>
    <s v=""/>
    <s v=""/>
    <s v=""/>
    <s v=""/>
    <s v=""/>
    <s v=""/>
    <s v=""/>
    <s v=""/>
    <s v=""/>
  </r>
  <r>
    <x v="0"/>
    <s v="SGGU-7340"/>
    <s v="[SGGU] SP 26.3.6;[SGGU] SP 26.3.5"/>
    <s v="[Jornada Secretaria e Gestor de Unidades] Gestor de Unidades"/>
    <x v="0"/>
    <s v="[SGGU] PI 3/26"/>
    <m/>
    <s v="[INC0813925]Tenho um Erro/Problema com o PTC - Dynamics Athenas - Alocação do tutor a turma"/>
    <m/>
    <n v="3600"/>
    <m/>
    <s v="Itens concluídos"/>
    <m/>
    <m/>
    <x v="1"/>
    <d v="2026-09-01T16:25:00"/>
    <d v="2026-08-31T00:00:00"/>
    <d v="2026-09-08T00:00:00"/>
    <d v="2026-09-08T00:00:00"/>
    <m/>
    <m/>
    <m/>
    <m/>
    <m/>
    <m/>
    <m/>
    <m/>
    <m/>
    <m/>
    <m/>
    <m/>
    <m/>
    <m/>
    <n v="1"/>
    <s v="FALSO"/>
    <n v="0"/>
    <s v=""/>
    <s v=""/>
    <s v=""/>
    <s v=""/>
    <s v=""/>
    <s v=""/>
    <s v=""/>
    <s v=""/>
    <s v=""/>
    <s v=""/>
  </r>
  <r>
    <x v="0"/>
    <s v="SGGU-7339"/>
    <s v="[SGGU] SP 26.3.5"/>
    <s v="[Jornada Secretaria e Gestor de Unidades] Gestor de Unidades"/>
    <x v="0"/>
    <s v="[SGGU] PI 3/26"/>
    <m/>
    <s v="[INC0813924]Tenho um Erro/Problema com o PTC - Dynamics Athenas - Problema na parametrização da matriz"/>
    <m/>
    <m/>
    <m/>
    <s v="Itens concluídos"/>
    <m/>
    <m/>
    <x v="0"/>
    <d v="2026-09-01T16:23:00"/>
    <d v="2026-08-31T00:00:00"/>
    <d v="2026-09-01T00:00:00"/>
    <m/>
    <m/>
    <m/>
    <m/>
    <m/>
    <m/>
    <m/>
    <m/>
    <m/>
    <m/>
    <m/>
    <m/>
    <m/>
    <m/>
    <m/>
    <s v=""/>
    <s v="FALSO"/>
    <n v="0"/>
    <s v=""/>
    <s v=""/>
    <s v=""/>
    <s v=""/>
    <s v=""/>
    <s v=""/>
    <s v=""/>
    <s v=""/>
    <s v=""/>
    <s v=""/>
  </r>
  <r>
    <x v="0"/>
    <s v="SGGU-7338"/>
    <s v="[SGGU] SP 26.3.5"/>
    <s v="[Jornada Secretaria e Gestor de Unidades] Gestor de Unidades"/>
    <x v="0"/>
    <s v="[SGGU] PI 3/26"/>
    <m/>
    <s v="[INC0813887]Tenho um Erro/Problema com o PTC - Dynamics Athenas - Documentação para vinculo do tutor"/>
    <m/>
    <n v="7200"/>
    <m/>
    <s v="Itens concluídos"/>
    <m/>
    <m/>
    <x v="1"/>
    <d v="2026-09-01T15:34:00"/>
    <d v="2026-08-31T00:00:00"/>
    <d v="2026-09-03T00:00:00"/>
    <d v="2026-09-03T00:00:00"/>
    <m/>
    <m/>
    <m/>
    <m/>
    <m/>
    <m/>
    <m/>
    <m/>
    <m/>
    <m/>
    <m/>
    <m/>
    <m/>
    <m/>
    <n v="2"/>
    <s v="FALSO"/>
    <n v="0"/>
    <s v=""/>
    <s v=""/>
    <s v=""/>
    <s v=""/>
    <s v=""/>
    <s v=""/>
    <s v=""/>
    <s v=""/>
    <s v=""/>
    <s v=""/>
  </r>
  <r>
    <x v="0"/>
    <s v="SGGU-7337"/>
    <s v="[SGGU] SP 26.3.5"/>
    <s v="[Jornada Secretaria e Gestor de Unidades] Gestor de Unidades"/>
    <x v="0"/>
    <s v="[SGGU] PI 3/26"/>
    <m/>
    <s v="[INC0813856]Tenho um Erro/Problema no Dynamics - Gestão de unidades - Reportar um erro/problema"/>
    <m/>
    <m/>
    <m/>
    <s v="Itens concluídos"/>
    <m/>
    <m/>
    <x v="0"/>
    <d v="2026-09-01T14:42:00"/>
    <d v="2026-08-31T00:00:00"/>
    <d v="2026-09-01T00:00:00"/>
    <m/>
    <m/>
    <m/>
    <m/>
    <m/>
    <m/>
    <m/>
    <m/>
    <m/>
    <m/>
    <m/>
    <m/>
    <m/>
    <m/>
    <m/>
    <s v=""/>
    <s v="FALSO"/>
    <n v="0"/>
    <s v=""/>
    <s v=""/>
    <s v=""/>
    <s v=""/>
    <s v=""/>
    <s v=""/>
    <s v=""/>
    <s v=""/>
    <s v=""/>
    <s v=""/>
  </r>
  <r>
    <x v="0"/>
    <s v="SGGU-7336"/>
    <s v="[SGGU] SP 26.3.6;[SGGU] SP 26.3.5"/>
    <s v="[Jornada Secretaria e Gestor de Unidades] Gestor de Unidades"/>
    <x v="0"/>
    <s v="[SGGU] PI 3/26"/>
    <m/>
    <s v="[INC0813836]Tenho um Erro/Problema no Dynamics - Gestão de unidades - Reportar um erro/problema"/>
    <m/>
    <n v="1800"/>
    <m/>
    <s v="Itens concluídos"/>
    <m/>
    <m/>
    <x v="1"/>
    <d v="2026-09-01T14:09:00"/>
    <d v="2026-08-31T00:00:00"/>
    <d v="2026-09-08T00:00:00"/>
    <d v="2026-09-09T00:00:00"/>
    <m/>
    <m/>
    <m/>
    <m/>
    <m/>
    <m/>
    <m/>
    <m/>
    <m/>
    <m/>
    <m/>
    <m/>
    <m/>
    <m/>
    <n v="0.5"/>
    <s v="FALSO"/>
    <n v="0"/>
    <s v=""/>
    <s v=""/>
    <s v=""/>
    <s v=""/>
    <s v=""/>
    <s v=""/>
    <s v=""/>
    <s v=""/>
    <s v=""/>
    <s v=""/>
  </r>
  <r>
    <x v="0"/>
    <s v="SGGU-7325"/>
    <s v="[SGGU] SP 26.3.5"/>
    <s v="[Jornada Secretaria e Gestor de Unidades] Gestor de Unidades"/>
    <x v="0"/>
    <s v="[SGGU] PI 3/26"/>
    <m/>
    <s v="[INC0813756]Tenho um Erro/Problema no Dynamics - Gestão de unidades - Reportar um erro/problema"/>
    <m/>
    <m/>
    <m/>
    <s v="Itens concluídos"/>
    <m/>
    <m/>
    <x v="0"/>
    <d v="2026-09-01T10:45:00"/>
    <d v="2026-08-31T00:00:00"/>
    <d v="2026-09-01T00:00:00"/>
    <m/>
    <m/>
    <m/>
    <m/>
    <m/>
    <m/>
    <m/>
    <m/>
    <m/>
    <m/>
    <m/>
    <m/>
    <m/>
    <m/>
    <m/>
    <s v=""/>
    <s v="FALSO"/>
    <n v="0"/>
    <s v=""/>
    <s v=""/>
    <s v=""/>
    <s v=""/>
    <s v=""/>
    <s v=""/>
    <s v=""/>
    <s v=""/>
    <s v=""/>
    <s v=""/>
  </r>
  <r>
    <x v="0"/>
    <s v="SGGU-7324"/>
    <s v="[SGGU] SP 26.3.5"/>
    <s v="[Jornada Secretaria e Gestor de Unidades] Gestor de Unidades"/>
    <x v="0"/>
    <s v="[SGGU] PI 3/26"/>
    <m/>
    <s v="[INC0813713]Tenho um Erro/Problema com o PTC - Dynamics Athenas - Problema na parametrização da matriz"/>
    <m/>
    <m/>
    <m/>
    <s v="Itens concluídos"/>
    <m/>
    <m/>
    <x v="0"/>
    <d v="2026-09-01T10:02:00"/>
    <d v="2026-08-31T00:00:00"/>
    <d v="2026-09-01T00:00:00"/>
    <m/>
    <m/>
    <m/>
    <m/>
    <m/>
    <m/>
    <m/>
    <m/>
    <m/>
    <m/>
    <m/>
    <m/>
    <m/>
    <m/>
    <m/>
    <s v=""/>
    <s v="FALSO"/>
    <n v="0"/>
    <s v=""/>
    <s v=""/>
    <s v=""/>
    <s v=""/>
    <s v=""/>
    <s v=""/>
    <s v=""/>
    <s v=""/>
    <s v=""/>
    <s v=""/>
  </r>
  <r>
    <x v="0"/>
    <s v="SGGU-7323"/>
    <s v="[SGGU] SP 26.3.5"/>
    <s v="[Jornada Secretaria e Gestor de Unidades] Gestor de Unidades"/>
    <x v="0"/>
    <s v="[SGGU] PI 3/26"/>
    <m/>
    <s v="[INC0813706]Tenho um Erro/Problema com o PTC - Dynamics Athenas - Documentação para vinculo do tutor"/>
    <m/>
    <m/>
    <m/>
    <s v="Itens concluídos"/>
    <m/>
    <m/>
    <x v="0"/>
    <d v="2026-09-01T09:50:00"/>
    <d v="2026-08-31T00:00:00"/>
    <d v="2026-09-01T00:00:00"/>
    <m/>
    <m/>
    <m/>
    <m/>
    <m/>
    <m/>
    <m/>
    <m/>
    <m/>
    <m/>
    <m/>
    <m/>
    <m/>
    <m/>
    <m/>
    <s v=""/>
    <s v="FALSO"/>
    <n v="0"/>
    <s v=""/>
    <s v=""/>
    <s v=""/>
    <s v=""/>
    <s v=""/>
    <s v=""/>
    <s v=""/>
    <s v=""/>
    <s v=""/>
    <s v=""/>
  </r>
  <r>
    <x v="0"/>
    <s v="SGGU-7319"/>
    <s v="[SGGU] SP 26.3.5"/>
    <s v="[Jornada Secretaria e Gestor de Unidades] Gestor de Unidades"/>
    <x v="0"/>
    <s v="[SGGU] PI 3/26"/>
    <m/>
    <s v="[INC0813691]Tenho um Erro/Problema no Dynamics - Gestão de unidades - Reportar um erro/problema"/>
    <m/>
    <n v="3600"/>
    <m/>
    <s v="Itens concluídos"/>
    <m/>
    <m/>
    <x v="0"/>
    <d v="2026-09-01T09:14:00"/>
    <d v="2026-08-31T00:00:00"/>
    <d v="2026-09-01T00:00:00"/>
    <m/>
    <m/>
    <m/>
    <m/>
    <m/>
    <m/>
    <m/>
    <m/>
    <m/>
    <m/>
    <m/>
    <m/>
    <m/>
    <m/>
    <m/>
    <n v="1"/>
    <s v="FALSO"/>
    <n v="0"/>
    <s v=""/>
    <s v=""/>
    <s v=""/>
    <s v=""/>
    <s v=""/>
    <s v=""/>
    <s v=""/>
    <s v=""/>
    <s v=""/>
    <s v=""/>
  </r>
  <r>
    <x v="0"/>
    <s v="SGGU-7318"/>
    <s v="[SGGU] SP 26.3.5"/>
    <s v="[Jornada Secretaria e Gestor de Unidades] Gestor de Unidades"/>
    <x v="0"/>
    <s v="[SGGU] PI 3/26"/>
    <m/>
    <s v="[INC0813597]Tenho um Erro/Problema com o PTC - Dynamics Athenas - Acesso do tutor na aula prática"/>
    <m/>
    <m/>
    <m/>
    <s v="Itens concluídos"/>
    <m/>
    <m/>
    <x v="0"/>
    <d v="2026-08-31T20:18:00"/>
    <d v="2026-08-31T00:00:00"/>
    <d v="2026-09-01T00:00:00"/>
    <m/>
    <m/>
    <m/>
    <m/>
    <m/>
    <m/>
    <m/>
    <m/>
    <m/>
    <m/>
    <m/>
    <m/>
    <m/>
    <m/>
    <m/>
    <s v=""/>
    <s v="FALSO"/>
    <n v="0"/>
    <s v=""/>
    <s v=""/>
    <s v=""/>
    <s v=""/>
    <s v=""/>
    <s v=""/>
    <s v=""/>
    <s v=""/>
    <s v=""/>
    <s v=""/>
  </r>
  <r>
    <x v="9"/>
    <s v="SGGU-7317"/>
    <s v="[SGGU] SP 26.3.5"/>
    <s v="[Jornada Secretaria e Gestor de Unidades] Gestor de Unidades"/>
    <x v="2"/>
    <m/>
    <m/>
    <s v="[SGGU-5187] - Ao tentar realizar a aprovação dos documentos de um mediador que tenha enviado documento Não obrigatório, o sistema apresenta o erro “Documento não existe ou não pertence ao colaborador informado.”"/>
    <m/>
    <m/>
    <m/>
    <s v="Itens concluídos"/>
    <s v="SGGU-5187"/>
    <s v="Não"/>
    <x v="2"/>
    <d v="2026-08-31T19:12:00"/>
    <d v="2026-08-31T00:00:00"/>
    <m/>
    <m/>
    <m/>
    <m/>
    <m/>
    <m/>
    <m/>
    <m/>
    <m/>
    <m/>
    <m/>
    <m/>
    <m/>
    <m/>
    <m/>
    <m/>
    <s v=""/>
    <s v="FALSO"/>
    <n v="0"/>
    <n v="1"/>
    <s v=""/>
    <s v=""/>
    <s v=""/>
    <s v=""/>
    <s v=""/>
    <s v=""/>
    <s v=""/>
    <s v=""/>
    <b v="1"/>
  </r>
  <r>
    <x v="0"/>
    <s v="SGGU-7316"/>
    <s v="[SGGU] SP 26.3.5"/>
    <s v="[Jornada Secretaria e Gestor de Unidades] Gestor de Unidades"/>
    <x v="0"/>
    <s v="[SGGU] PI 3/26"/>
    <m/>
    <s v="[INC0813551]Tenho um Erro/Problema com o PTC - Dynamics Athenas - Documentação para vinculo do tutor"/>
    <m/>
    <n v="3600"/>
    <m/>
    <s v="Itens concluídos"/>
    <m/>
    <m/>
    <x v="0"/>
    <d v="2026-08-31T18:55:00"/>
    <d v="2026-08-31T00:00:00"/>
    <d v="2026-09-01T00:00:00"/>
    <m/>
    <m/>
    <m/>
    <m/>
    <m/>
    <m/>
    <m/>
    <m/>
    <m/>
    <m/>
    <m/>
    <m/>
    <m/>
    <m/>
    <m/>
    <n v="1"/>
    <s v="FALSO"/>
    <n v="0"/>
    <s v=""/>
    <s v=""/>
    <s v=""/>
    <s v=""/>
    <s v=""/>
    <s v=""/>
    <s v=""/>
    <s v=""/>
    <s v=""/>
    <s v=""/>
  </r>
  <r>
    <x v="0"/>
    <s v="SGGU-7310"/>
    <s v="[SGGU] SP 26.3.5"/>
    <s v="[Jornada Secretaria e Gestor de Unidades] Gestor de Unidades"/>
    <x v="0"/>
    <s v="[SGGU] PI 3/26"/>
    <m/>
    <s v="[INC0812907]Tenho um Erro/Problema com o PTC - Dynamics Athenas - Acesso do tutor na aula prática"/>
    <m/>
    <m/>
    <m/>
    <s v="Itens concluídos"/>
    <m/>
    <m/>
    <x v="0"/>
    <d v="2026-08-31T17:50:00"/>
    <d v="2026-08-31T00:00:00"/>
    <d v="2026-09-01T00:00:00"/>
    <m/>
    <m/>
    <m/>
    <m/>
    <m/>
    <m/>
    <m/>
    <m/>
    <m/>
    <m/>
    <m/>
    <m/>
    <m/>
    <m/>
    <m/>
    <s v=""/>
    <s v="FALSO"/>
    <n v="0"/>
    <s v=""/>
    <s v=""/>
    <s v=""/>
    <s v=""/>
    <s v=""/>
    <s v=""/>
    <s v=""/>
    <s v=""/>
    <s v=""/>
    <s v=""/>
  </r>
  <r>
    <x v="0"/>
    <s v="SGGU-7303"/>
    <s v="[SGGU] SP 26.3.5"/>
    <s v="[Jornada Secretaria e Gestor de Unidades] Gestor de Unidades"/>
    <x v="0"/>
    <s v="[SGGU] PI 3/26"/>
    <m/>
    <s v="[INC0813503]Tenho um Erro/Problema com o PTC - Dynamics Athenas - Alocação do tutor a turma"/>
    <m/>
    <n v="3600"/>
    <m/>
    <s v="Itens concluídos"/>
    <m/>
    <m/>
    <x v="1"/>
    <d v="2026-08-31T17:11:00"/>
    <d v="2026-08-31T00:00:00"/>
    <d v="2026-09-04T00:00:00"/>
    <d v="2026-09-04T00:00:00"/>
    <m/>
    <m/>
    <m/>
    <m/>
    <m/>
    <m/>
    <m/>
    <m/>
    <m/>
    <m/>
    <m/>
    <m/>
    <m/>
    <m/>
    <n v="1"/>
    <s v="FALSO"/>
    <n v="0"/>
    <s v=""/>
    <s v=""/>
    <s v=""/>
    <s v=""/>
    <s v=""/>
    <s v=""/>
    <s v=""/>
    <s v=""/>
    <s v=""/>
    <s v=""/>
  </r>
  <r>
    <x v="1"/>
    <s v="SGGU-7302"/>
    <s v="[SGGU] SP 26.3.5"/>
    <s v="[Jornada Secretaria e Gestor de Unidades] Gestor de Unidades"/>
    <x v="0"/>
    <s v="[SGGU] PI 3/26"/>
    <m/>
    <s v="[RITM0739178]Solicitação de Serviço ao PTC - Gestão de Unidades - Gestão de Unidades"/>
    <m/>
    <n v="10800"/>
    <m/>
    <s v="Itens concluídos"/>
    <m/>
    <m/>
    <x v="1"/>
    <d v="2026-08-31T16:10:00"/>
    <d v="2026-08-31T00:00:00"/>
    <d v="2026-09-03T00:00:00"/>
    <d v="2026-09-03T00:00:00"/>
    <m/>
    <m/>
    <m/>
    <m/>
    <m/>
    <m/>
    <m/>
    <m/>
    <m/>
    <m/>
    <m/>
    <m/>
    <m/>
    <m/>
    <n v="3"/>
    <s v="FALSO"/>
    <n v="0"/>
    <s v=""/>
    <s v=""/>
    <s v=""/>
    <s v=""/>
    <s v=""/>
    <s v=""/>
    <s v=""/>
    <s v=""/>
    <s v=""/>
    <s v=""/>
  </r>
  <r>
    <x v="9"/>
    <s v="SGGU-7301"/>
    <s v="[SGGU] SP 26.3.5"/>
    <s v="[Jornada Secretaria e Gestor de Unidades] Gestor de Unidades"/>
    <x v="2"/>
    <m/>
    <m/>
    <s v="[SGGU-5187] - Após Acadêmico realizar a reprova de todos os documentos enviados do Mediador, Gestão de Unidades recebeu a reprova com sucesso, mas pouco tempo depois somente o documento “CPF” teve o seu status atualizado para “Upload concluído”."/>
    <m/>
    <n v="25200"/>
    <m/>
    <s v="Itens concluídos"/>
    <s v="SGGU-5187"/>
    <s v="Não"/>
    <x v="2"/>
    <d v="2026-08-31T16:08:00"/>
    <d v="2026-08-31T00:00:00"/>
    <m/>
    <m/>
    <m/>
    <m/>
    <m/>
    <m/>
    <m/>
    <m/>
    <m/>
    <m/>
    <m/>
    <m/>
    <m/>
    <m/>
    <m/>
    <m/>
    <n v="7"/>
    <s v="FALSO"/>
    <n v="0"/>
    <n v="1"/>
    <s v=""/>
    <s v=""/>
    <s v=""/>
    <s v=""/>
    <s v=""/>
    <s v=""/>
    <s v=""/>
    <s v=""/>
    <b v="1"/>
  </r>
  <r>
    <x v="3"/>
    <s v="SGGU-7296"/>
    <s v="[SGGU] SP 26.3.5"/>
    <s v="[Jornada Secretaria e Gestor de Unidades] Gestor de Unidades"/>
    <x v="3"/>
    <s v="[SGGU] PI 3/26"/>
    <n v="5"/>
    <s v="[GU] [Síncrona Mediada]Ajustar integrações de Created e Updated das Sincronas para relacionamento com Disciplina e Componentes da Matriz"/>
    <n v="5"/>
    <n v="97200"/>
    <m/>
    <s v="Itens concluídos"/>
    <s v="APAP-10055"/>
    <s v="Sim"/>
    <x v="1"/>
    <d v="2026-08-31T12:47:00"/>
    <d v="2026-08-31T00:00:00"/>
    <d v="2026-09-05T00:00:00"/>
    <d v="2026-09-09T00:00:00"/>
    <d v="2026-09-09T00:00:00"/>
    <d v="2026-09-09T00:00:00"/>
    <d v="2026-09-09T00:00:00"/>
    <m/>
    <m/>
    <n v="2"/>
    <m/>
    <m/>
    <n v="7"/>
    <m/>
    <m/>
    <m/>
    <m/>
    <m/>
    <n v="27"/>
    <s v="FALSO"/>
    <n v="0"/>
    <n v="1"/>
    <s v=""/>
    <n v="2"/>
    <b v="1"/>
    <n v="1"/>
    <s v=""/>
    <s v=""/>
    <s v=""/>
    <s v=""/>
    <b v="1"/>
  </r>
  <r>
    <x v="4"/>
    <s v="SGGU-7295"/>
    <s v="[SGGU] SP 26.3.5"/>
    <s v="[Jornada Secretaria e Gestor de Unidades] Gestor de Unidades"/>
    <x v="3"/>
    <s v="[SGGU] PI 3/26"/>
    <n v="3"/>
    <s v="[GU] [Síncrona Mediada] Ajustar relacionamento com Disciplina "/>
    <n v="3"/>
    <n v="80400"/>
    <m/>
    <s v="Itens concluídos"/>
    <s v="APAP-10055"/>
    <s v="Sim"/>
    <x v="1"/>
    <d v="2026-08-31T12:31:00"/>
    <d v="2026-08-31T00:00:00"/>
    <d v="2026-09-02T00:00:00"/>
    <d v="2026-09-08T00:00:00"/>
    <d v="2026-09-08T00:00:00"/>
    <d v="2026-09-09T00:00:00"/>
    <d v="2026-09-09T00:00:00"/>
    <m/>
    <m/>
    <n v="4"/>
    <m/>
    <m/>
    <m/>
    <m/>
    <m/>
    <m/>
    <m/>
    <m/>
    <n v="22.333333333333332"/>
    <s v="FALSO"/>
    <n v="0"/>
    <n v="1"/>
    <s v=""/>
    <n v="4"/>
    <b v="1"/>
    <n v="1"/>
    <s v=""/>
    <s v=""/>
    <s v=""/>
    <s v=""/>
    <b v="1"/>
  </r>
  <r>
    <x v="0"/>
    <s v="SGGU-7289"/>
    <s v="[SGGU] SP 26.3.5"/>
    <s v="[Jornada Secretaria e Gestor de Unidades] Gestor de Unidades"/>
    <x v="0"/>
    <s v="[SGGU] PI 3/26"/>
    <m/>
    <s v="[INC0812054]Tenho um Erro/Problema no Dynamics - Gestão de unidades - Reportar um erro/problema"/>
    <m/>
    <m/>
    <m/>
    <s v="Itens concluídos"/>
    <m/>
    <m/>
    <x v="1"/>
    <d v="2026-08-31T12:06:00"/>
    <d v="2026-08-31T00:00:00"/>
    <d v="2026-09-01T00:00:00"/>
    <d v="2026-09-01T00:00:00"/>
    <m/>
    <m/>
    <m/>
    <m/>
    <m/>
    <m/>
    <m/>
    <m/>
    <m/>
    <m/>
    <m/>
    <m/>
    <m/>
    <m/>
    <s v=""/>
    <s v="FALSO"/>
    <n v="0"/>
    <s v=""/>
    <s v=""/>
    <s v=""/>
    <s v=""/>
    <s v=""/>
    <s v=""/>
    <s v=""/>
    <s v=""/>
    <s v=""/>
    <s v=""/>
  </r>
  <r>
    <x v="0"/>
    <s v="SGGU-7282"/>
    <s v="[SGGU] SP 26.3.5"/>
    <s v="[Jornada Secretaria e Gestor de Unidades] Gestor de Unidades"/>
    <x v="0"/>
    <s v="[SGGU] PI 3/26"/>
    <m/>
    <s v="[INC0813315]Tenho um Erro/Problema com o PTC - Dynamics Athenas - Alocação do tutor a turma"/>
    <m/>
    <m/>
    <m/>
    <s v="Itens concluídos"/>
    <m/>
    <m/>
    <x v="1"/>
    <d v="2026-08-31T11:39:00"/>
    <d v="2026-08-31T00:00:00"/>
    <d v="2026-09-02T00:00:00"/>
    <d v="2026-09-02T00:00:00"/>
    <m/>
    <m/>
    <m/>
    <m/>
    <m/>
    <m/>
    <m/>
    <m/>
    <m/>
    <m/>
    <m/>
    <m/>
    <m/>
    <m/>
    <s v=""/>
    <s v="FALSO"/>
    <n v="0"/>
    <s v=""/>
    <s v=""/>
    <s v=""/>
    <s v=""/>
    <s v=""/>
    <s v=""/>
    <s v=""/>
    <s v=""/>
    <s v=""/>
    <s v=""/>
  </r>
  <r>
    <x v="9"/>
    <s v="SGGU-7277"/>
    <s v="[SGGU] SP 26.3.5"/>
    <s v="[Jornada Secretaria e Gestor de Unidades] Gestor de Unidades"/>
    <x v="0"/>
    <s v="[SGGU] PI 3/26"/>
    <m/>
    <s v="[SGGU-5187] - A Parametrização de Documentos que define a data de envio de documentos do mediador NÃO está considerando a “Data fim” como uma data valida para envio do documento."/>
    <m/>
    <n v="28800"/>
    <m/>
    <s v="Itens concluídos"/>
    <s v="SGGU-5187"/>
    <s v="Não"/>
    <x v="1"/>
    <d v="2026-08-31T10:39:00"/>
    <d v="2026-08-31T00:00:00"/>
    <d v="2026-09-03T00:00:00"/>
    <d v="2026-09-03T00:00:00"/>
    <d v="2026-09-03T00:00:00"/>
    <d v="2026-09-11T00:00:00"/>
    <d v="2026-09-11T00:00:00"/>
    <m/>
    <m/>
    <n v="1"/>
    <m/>
    <m/>
    <n v="9"/>
    <m/>
    <m/>
    <m/>
    <m/>
    <m/>
    <n v="8"/>
    <s v="FALSO"/>
    <n v="0"/>
    <n v="1"/>
    <s v=""/>
    <n v="1"/>
    <b v="1"/>
    <n v="6"/>
    <s v=""/>
    <s v=""/>
    <s v=""/>
    <n v="9"/>
    <b v="1"/>
  </r>
  <r>
    <x v="0"/>
    <s v="SGGU-7244"/>
    <s v="[SGGU] SP 26.3.5"/>
    <s v="[Jornada Secretaria e Gestor de Unidades] Gestor de Unidades"/>
    <x v="0"/>
    <s v="[SGGU] PI 3/26"/>
    <m/>
    <s v="[INC0813247]Tenho um Erro/Problema no Dynamics - Gestão de unidades - Reportar um erro/problema"/>
    <m/>
    <m/>
    <m/>
    <s v="Itens concluídos"/>
    <m/>
    <m/>
    <x v="0"/>
    <d v="2026-08-31T09:38:00"/>
    <d v="2026-08-31T00:00:00"/>
    <d v="2026-08-31T00:00:00"/>
    <m/>
    <m/>
    <m/>
    <m/>
    <m/>
    <m/>
    <m/>
    <m/>
    <m/>
    <m/>
    <m/>
    <m/>
    <m/>
    <m/>
    <m/>
    <s v=""/>
    <s v="FALSO"/>
    <n v="0"/>
    <s v=""/>
    <s v=""/>
    <s v=""/>
    <s v=""/>
    <s v=""/>
    <s v=""/>
    <s v=""/>
    <s v=""/>
    <s v=""/>
    <s v=""/>
  </r>
  <r>
    <x v="0"/>
    <s v="SGGU-7224"/>
    <s v="[SGGU] SP 26.3.5"/>
    <s v="[Jornada Secretaria e Gestor de Unidades] Gestor de Unidades"/>
    <x v="0"/>
    <s v="[SGGU] PI 3/26"/>
    <m/>
    <s v="[INC0813042]Tenho um Erro/Problema no Dynamics - Gestão de unidades - Reportar um erro/problema"/>
    <m/>
    <m/>
    <m/>
    <s v="Itens concluídos"/>
    <m/>
    <m/>
    <x v="0"/>
    <d v="2026-08-29T10:59:00"/>
    <d v="2026-08-31T00:00:00"/>
    <d v="2026-08-31T00:00:00"/>
    <m/>
    <m/>
    <m/>
    <m/>
    <m/>
    <m/>
    <m/>
    <m/>
    <m/>
    <m/>
    <m/>
    <m/>
    <m/>
    <m/>
    <m/>
    <s v=""/>
    <s v="FALSO"/>
    <n v="0"/>
    <s v=""/>
    <s v=""/>
    <s v=""/>
    <s v=""/>
    <s v=""/>
    <s v=""/>
    <s v=""/>
    <s v=""/>
    <s v=""/>
    <s v=""/>
  </r>
  <r>
    <x v="0"/>
    <s v="SGGU-7223"/>
    <s v="[SGGU] SP 26.3.5"/>
    <s v="[Jornada Secretaria e Gestor de Unidades] Gestor de Unidades"/>
    <x v="0"/>
    <s v="[SGGU] PI 3/26"/>
    <m/>
    <s v="[INC0813024]Tenho um Erro/Problema no Dynamics - Gestão de unidades - Reportar um erro/problema"/>
    <m/>
    <m/>
    <m/>
    <s v="Itens concluídos"/>
    <m/>
    <m/>
    <x v="0"/>
    <d v="2026-08-29T10:28:00"/>
    <d v="2026-08-31T00:00:00"/>
    <d v="2026-08-31T00:00:00"/>
    <m/>
    <m/>
    <m/>
    <m/>
    <m/>
    <m/>
    <m/>
    <m/>
    <m/>
    <m/>
    <m/>
    <m/>
    <m/>
    <m/>
    <m/>
    <s v=""/>
    <s v="FALSO"/>
    <n v="0"/>
    <s v=""/>
    <s v=""/>
    <s v=""/>
    <s v=""/>
    <s v=""/>
    <s v=""/>
    <s v=""/>
    <s v=""/>
    <s v=""/>
    <s v=""/>
  </r>
  <r>
    <x v="0"/>
    <s v="SGGU-7222"/>
    <s v="[SGGU] SP 26.3.5"/>
    <s v="[Jornada Secretaria e Gestor de Unidades] Gestor de Unidades"/>
    <x v="0"/>
    <s v="[SGGU] PI 3/26"/>
    <m/>
    <s v="[INC0812960]Tenho um Erro/Problema no Dynamics - Gestão de unidades - Reportar um erro/problema"/>
    <m/>
    <m/>
    <m/>
    <s v="Itens concluídos"/>
    <m/>
    <m/>
    <x v="0"/>
    <d v="2026-08-28T20:21:00"/>
    <d v="2026-08-31T00:00:00"/>
    <d v="2026-08-29T00:00:00"/>
    <m/>
    <m/>
    <m/>
    <m/>
    <m/>
    <m/>
    <m/>
    <m/>
    <m/>
    <m/>
    <m/>
    <m/>
    <m/>
    <m/>
    <m/>
    <s v=""/>
    <s v="FALSO"/>
    <n v="0"/>
    <s v=""/>
    <s v=""/>
    <s v=""/>
    <s v=""/>
    <s v=""/>
    <s v=""/>
    <s v=""/>
    <s v=""/>
    <s v=""/>
    <s v=""/>
  </r>
  <r>
    <x v="0"/>
    <s v="SGGU-7221"/>
    <s v="[SGGU] SP 26.3.5"/>
    <s v="[Jornada Secretaria e Gestor de Unidades] Gestor de Unidades"/>
    <x v="0"/>
    <s v="[SGGU] PI 3/26"/>
    <m/>
    <s v="[INC0812937]Tenho um Erro/Problema no Dynamics - Gestão de unidades - Reportar um erro/problema"/>
    <m/>
    <m/>
    <m/>
    <s v="Itens concluídos"/>
    <m/>
    <m/>
    <x v="0"/>
    <d v="2026-08-28T17:53:00"/>
    <d v="2026-08-31T00:00:00"/>
    <d v="2026-08-29T00:00:00"/>
    <m/>
    <m/>
    <m/>
    <m/>
    <m/>
    <m/>
    <m/>
    <m/>
    <m/>
    <m/>
    <m/>
    <m/>
    <m/>
    <m/>
    <m/>
    <s v=""/>
    <s v="FALSO"/>
    <n v="0"/>
    <s v=""/>
    <s v=""/>
    <s v=""/>
    <s v=""/>
    <s v=""/>
    <s v=""/>
    <s v=""/>
    <s v=""/>
    <s v=""/>
    <s v=""/>
  </r>
  <r>
    <x v="0"/>
    <s v="SGGU-7219"/>
    <s v="[SGGU] SP 26.3.4;[SGGU] SP 26.3.5"/>
    <s v="[Jornada Secretaria e Gestor de Unidades] Gestor de Unidades"/>
    <x v="0"/>
    <s v="[SGGU] PI 3/26"/>
    <m/>
    <s v="[INC0812907]Tenho um Erro/Problema com o PTC - Dynamics Athenas - Acesso do tutor na aula prática"/>
    <m/>
    <m/>
    <m/>
    <s v="Itens concluídos"/>
    <m/>
    <m/>
    <x v="1"/>
    <d v="2026-08-28T16:05:00"/>
    <d v="2026-08-17T00:00:00"/>
    <d v="2026-08-29T00:00:00"/>
    <d v="2026-08-29T00:00:00"/>
    <m/>
    <m/>
    <m/>
    <m/>
    <m/>
    <m/>
    <m/>
    <m/>
    <m/>
    <m/>
    <m/>
    <m/>
    <m/>
    <m/>
    <s v=""/>
    <s v="FALSO"/>
    <n v="0"/>
    <s v=""/>
    <s v=""/>
    <s v=""/>
    <s v=""/>
    <s v=""/>
    <s v=""/>
    <s v=""/>
    <s v=""/>
    <s v=""/>
    <s v=""/>
  </r>
  <r>
    <x v="9"/>
    <s v="SGGU-7218"/>
    <s v="[SGGU] SP 26.3.5"/>
    <s v="[Jornada Secretaria e Gestor de Unidades] Gestor de Unidades"/>
    <x v="0"/>
    <s v="[SGGU] PI 3/26"/>
    <m/>
    <s v="[SGGU-5187] - Na tela de Documentos do Colaborador ao clicar na linha a primeira vez, o sistema NÃO oferece a opção de “Editar Documento”, no segundo clique ai aparece a opção."/>
    <m/>
    <n v="43200"/>
    <m/>
    <s v="Itens concluídos"/>
    <s v="SGGU-5187"/>
    <s v="Não"/>
    <x v="1"/>
    <d v="2026-08-28T15:24:00"/>
    <d v="2026-08-31T00:00:00"/>
    <d v="2026-09-01T00:00:00"/>
    <d v="2026-09-01T00:00:00"/>
    <d v="2026-09-01T00:00:00"/>
    <d v="2026-09-11T00:00:00"/>
    <d v="2026-09-11T00:00:00"/>
    <m/>
    <m/>
    <n v="1"/>
    <m/>
    <m/>
    <n v="10"/>
    <m/>
    <m/>
    <m/>
    <m/>
    <m/>
    <n v="12"/>
    <s v="FALSO"/>
    <n v="0"/>
    <n v="1"/>
    <s v=""/>
    <n v="1"/>
    <b v="1"/>
    <n v="8"/>
    <s v=""/>
    <s v=""/>
    <s v=""/>
    <n v="10"/>
    <b v="1"/>
  </r>
  <r>
    <x v="0"/>
    <s v="SGGU-7217"/>
    <s v="[SGGU] SP 26.3.4;[SGGU] SP 26.3.5"/>
    <s v="[Jornada Secretaria e Gestor de Unidades] Gestor de Unidades"/>
    <x v="0"/>
    <s v="[SGGU] PI 3/26"/>
    <m/>
    <s v="[INC0812878]Tenho um Erro/Problema com o PTC - Dynamics Athenas - Documentação para vinculo do tutor"/>
    <m/>
    <n v="5400"/>
    <m/>
    <s v="Itens concluídos"/>
    <m/>
    <m/>
    <x v="1"/>
    <d v="2026-08-28T14:56:00"/>
    <d v="2026-08-17T00:00:00"/>
    <d v="2026-09-02T00:00:00"/>
    <d v="2026-09-02T00:00:00"/>
    <m/>
    <m/>
    <m/>
    <m/>
    <m/>
    <m/>
    <m/>
    <m/>
    <m/>
    <m/>
    <m/>
    <m/>
    <m/>
    <m/>
    <n v="1.5"/>
    <s v="FALSO"/>
    <n v="0"/>
    <s v=""/>
    <s v=""/>
    <s v=""/>
    <s v=""/>
    <s v=""/>
    <s v=""/>
    <s v=""/>
    <s v=""/>
    <s v=""/>
    <s v=""/>
  </r>
  <r>
    <x v="2"/>
    <s v="SGGU-7216"/>
    <s v="[SGGU] SP 26.3.5"/>
    <s v="[Jornada Secretaria e Gestor de Unidades] Gestor de Unidades"/>
    <x v="0"/>
    <s v="[SGGU] PI 3/26"/>
    <n v="2"/>
    <s v="Teste Integrado 5187"/>
    <n v="2"/>
    <n v="14400"/>
    <m/>
    <s v="Itens concluídos"/>
    <s v="SGGU-5187"/>
    <s v="Não"/>
    <x v="1"/>
    <d v="2026-08-28T11:30:00"/>
    <d v="2026-08-31T00:00:00"/>
    <d v="2026-09-11T00:00:00"/>
    <d v="2026-09-11T00:00:00"/>
    <d v="2026-09-11T00:00:00"/>
    <d v="2026-09-11T00:00:00"/>
    <d v="2026-09-11T00:00:00"/>
    <m/>
    <m/>
    <n v="1"/>
    <m/>
    <m/>
    <n v="10"/>
    <m/>
    <m/>
    <m/>
    <m/>
    <m/>
    <n v="4"/>
    <s v="FALSO"/>
    <n v="0"/>
    <n v="1"/>
    <s v=""/>
    <n v="1"/>
    <b v="1"/>
    <n v="1"/>
    <s v=""/>
    <s v=""/>
    <s v=""/>
    <n v="10"/>
    <b v="1"/>
  </r>
  <r>
    <x v="0"/>
    <s v="SGGU-7214"/>
    <s v="[SGGU] SP 26.3.4"/>
    <s v="[Jornada Secretaria e Gestor de Unidades] Gestor de Unidades"/>
    <x v="0"/>
    <s v="[SGGU] PI 3/26"/>
    <m/>
    <s v="[INC0812772]Tenho um Erro/Problema no Dynamics - Gestão de unidades - Reportar um erro/problema"/>
    <m/>
    <m/>
    <m/>
    <s v="Itens concluídos"/>
    <m/>
    <m/>
    <x v="0"/>
    <d v="2026-08-28T11:21:00"/>
    <d v="2026-08-17T00:00:00"/>
    <d v="2026-08-28T00:00:00"/>
    <m/>
    <m/>
    <m/>
    <m/>
    <m/>
    <m/>
    <m/>
    <m/>
    <m/>
    <m/>
    <m/>
    <m/>
    <m/>
    <m/>
    <m/>
    <s v=""/>
    <s v="FALSO"/>
    <n v="0"/>
    <s v=""/>
    <s v=""/>
    <s v=""/>
    <s v=""/>
    <s v=""/>
    <s v=""/>
    <s v=""/>
    <s v=""/>
    <s v=""/>
    <s v=""/>
  </r>
  <r>
    <x v="0"/>
    <s v="SGGU-7211"/>
    <s v="[SGGU] SP 26.3.4;[SGGU] SP 26.3.5"/>
    <s v="[Jornada Secretaria e Gestor de Unidades] Gestor de Unidades"/>
    <x v="0"/>
    <s v="[SGGU] PI 3/26"/>
    <m/>
    <s v="[INC0812622]Tenho um Erro/Problema no Dynamics - Gestão de unidades - Reportar um erro/problema"/>
    <m/>
    <m/>
    <m/>
    <s v="Itens concluídos"/>
    <m/>
    <m/>
    <x v="0"/>
    <d v="2026-08-27T18:14:00"/>
    <d v="2026-08-17T00:00:00"/>
    <d v="2026-08-31T00:00:00"/>
    <d v="2026-08-31T00:00:00"/>
    <m/>
    <m/>
    <m/>
    <m/>
    <m/>
    <m/>
    <m/>
    <m/>
    <m/>
    <m/>
    <m/>
    <m/>
    <m/>
    <m/>
    <s v=""/>
    <s v="FALSO"/>
    <n v="0"/>
    <s v=""/>
    <s v=""/>
    <s v=""/>
    <s v=""/>
    <s v=""/>
    <s v=""/>
    <s v=""/>
    <s v=""/>
    <s v=""/>
    <s v=""/>
  </r>
  <r>
    <x v="0"/>
    <s v="SGGU-7210"/>
    <s v="[SGGU] SP 26.3.4;[SGGU] SP 26.3.5"/>
    <s v="[Jornada Secretaria e Gestor de Unidades] Gestor de Unidades"/>
    <x v="0"/>
    <s v="[SGGU] PI 3/26"/>
    <m/>
    <s v="[INC0812589]Tenho um Erro/Problema com o PTC - Dynamics Athenas - Alocação do tutor a turma"/>
    <m/>
    <n v="1800"/>
    <m/>
    <s v="Itens concluídos"/>
    <m/>
    <m/>
    <x v="0"/>
    <d v="2026-08-27T16:29:00"/>
    <d v="2026-08-17T00:00:00"/>
    <d v="2026-09-01T00:00:00"/>
    <d v="2026-09-08T00:00:00"/>
    <m/>
    <m/>
    <m/>
    <m/>
    <m/>
    <m/>
    <m/>
    <m/>
    <m/>
    <m/>
    <m/>
    <m/>
    <m/>
    <m/>
    <n v="0.5"/>
    <s v="FALSO"/>
    <n v="0"/>
    <s v=""/>
    <s v=""/>
    <s v=""/>
    <s v=""/>
    <s v=""/>
    <s v=""/>
    <s v=""/>
    <s v=""/>
    <s v=""/>
    <s v=""/>
  </r>
  <r>
    <x v="0"/>
    <s v="SGGU-7209"/>
    <s v="[SGGU] SP 26.3.4;[SGGU] SP 26.3.5"/>
    <s v="[Jornada Secretaria e Gestor de Unidades] Gestor de Unidades"/>
    <x v="0"/>
    <s v="[SGGU] PI 3/26"/>
    <m/>
    <s v="[INC0812586]Tenho um Erro/Problema com o PTC - Dynamics Athenas - Alocação do tutor a turma"/>
    <m/>
    <n v="5400"/>
    <m/>
    <s v="Itens concluídos"/>
    <m/>
    <m/>
    <x v="0"/>
    <d v="2026-08-27T16:22:00"/>
    <d v="2026-08-17T00:00:00"/>
    <d v="2026-08-31T00:00:00"/>
    <d v="2026-08-31T00:00:00"/>
    <m/>
    <m/>
    <m/>
    <m/>
    <m/>
    <m/>
    <m/>
    <m/>
    <m/>
    <m/>
    <m/>
    <m/>
    <m/>
    <m/>
    <n v="1.5"/>
    <s v="FALSO"/>
    <n v="0"/>
    <s v=""/>
    <s v=""/>
    <s v=""/>
    <s v=""/>
    <s v=""/>
    <s v=""/>
    <s v=""/>
    <s v=""/>
    <s v=""/>
    <s v=""/>
  </r>
  <r>
    <x v="9"/>
    <s v="SGGU-7208"/>
    <s v="[SGGU] SP 26.3.5"/>
    <s v="[Jornada Secretaria e Gestor de Unidades] Gestor de Unidades"/>
    <x v="0"/>
    <s v="[SGGU] PI 3/26"/>
    <m/>
    <s v="[SGGU-5187] - Ao Inserir a primeira “Formação Academica” do Mediador Pedagógico o sistema acaba listando mais de 2.200 como se tivessem sido inseridas.(OBS: É a primeira vez que vejo este comportamento, todos os outros testes funcionaram corretamente)"/>
    <m/>
    <n v="36000"/>
    <m/>
    <s v="Itens concluídos"/>
    <s v="SGGU-5187"/>
    <s v="Não"/>
    <x v="1"/>
    <d v="2026-08-27T12:24:00"/>
    <d v="2026-08-31T00:00:00"/>
    <d v="2026-09-02T00:00:00"/>
    <d v="2026-09-02T00:00:00"/>
    <d v="2026-09-02T00:00:00"/>
    <d v="2026-09-11T00:00:00"/>
    <d v="2026-09-11T00:00:00"/>
    <m/>
    <m/>
    <n v="1"/>
    <m/>
    <m/>
    <n v="11"/>
    <m/>
    <m/>
    <m/>
    <m/>
    <m/>
    <n v="10"/>
    <s v="FALSO"/>
    <n v="0"/>
    <n v="2"/>
    <s v=""/>
    <n v="1"/>
    <b v="1"/>
    <n v="7"/>
    <s v=""/>
    <s v=""/>
    <s v=""/>
    <n v="11"/>
    <b v="1"/>
  </r>
  <r>
    <x v="9"/>
    <s v="SGGU-7207"/>
    <s v="[SGGU] SP 26.3.5"/>
    <s v="[Jornada Secretaria e Gestor de Unidades] Gestor de Unidades"/>
    <x v="0"/>
    <s v="[SGGU] PI 3/26"/>
    <m/>
    <s v="[SGGU-5187] - Ao “Criar” a primeira “Formação Acadêmica” do Mediador a tela “Criar Formação Acadêmica” apresenta comportamento instável, hora mostra a mensagem “...O campo Grau de Instrução foi preenchido automaticamente...” e as vezes não."/>
    <m/>
    <n v="28800"/>
    <m/>
    <s v="Itens concluídos"/>
    <s v="SGGU-5187"/>
    <s v="Não"/>
    <x v="1"/>
    <d v="2026-08-27T12:11:00"/>
    <d v="2026-08-31T00:00:00"/>
    <d v="2026-09-01T00:00:00"/>
    <d v="2026-09-01T00:00:00"/>
    <d v="2026-09-01T00:00:00"/>
    <d v="2026-09-11T00:00:00"/>
    <d v="2026-09-11T00:00:00"/>
    <m/>
    <m/>
    <n v="1"/>
    <m/>
    <m/>
    <n v="11"/>
    <m/>
    <m/>
    <m/>
    <m/>
    <m/>
    <n v="8"/>
    <s v="FALSO"/>
    <n v="0"/>
    <n v="2"/>
    <s v=""/>
    <n v="1"/>
    <b v="1"/>
    <n v="8"/>
    <s v=""/>
    <s v=""/>
    <s v=""/>
    <n v="11"/>
    <b v="1"/>
  </r>
  <r>
    <x v="7"/>
    <s v="SGGU-7206"/>
    <s v="[SGGU] SP 26.3.6"/>
    <s v="[Jornada Secretaria e Gestor de Unidades] Gestor de Unidades"/>
    <x v="3"/>
    <s v="[SGGU] PI 3/26"/>
    <n v="3"/>
    <s v="Aplicar Keyvault nas variáveis de ambiente"/>
    <n v="3"/>
    <n v="64800"/>
    <m/>
    <s v="Itens concluídos"/>
    <s v="AISRE-7262"/>
    <s v="Sim"/>
    <x v="1"/>
    <d v="2026-08-27T11:26:00"/>
    <d v="2026-09-14T00:00:00"/>
    <d v="2026-09-15T00:00:00"/>
    <d v="2026-09-18T00:00:00"/>
    <d v="2026-09-18T00:00:00"/>
    <d v="2026-09-18T00:00:00"/>
    <d v="2026-09-18T00:00:00"/>
    <m/>
    <m/>
    <n v="3"/>
    <m/>
    <m/>
    <n v="16"/>
    <m/>
    <m/>
    <m/>
    <m/>
    <s v="14 dias úteis úteis"/>
    <n v="18"/>
    <s v="VERDADEIRO"/>
    <s v="14"/>
    <n v="12"/>
    <s v=""/>
    <n v="-11"/>
    <b v="0"/>
    <n v="1"/>
    <s v=""/>
    <s v=""/>
    <s v=""/>
    <n v="16"/>
    <b v="1"/>
  </r>
  <r>
    <x v="7"/>
    <s v="SGGU-7205"/>
    <s v="[SGGU] SP 26.3.6"/>
    <s v="[Jornada Secretaria e Gestor de Unidades] Gestor de Unidades"/>
    <x v="0"/>
    <s v="[SGGU] PI 3/26"/>
    <n v="3"/>
    <s v="Estudo AF migração datadog"/>
    <n v="3"/>
    <n v="82800"/>
    <m/>
    <s v="Itens concluídos"/>
    <s v="AISRE-7262"/>
    <s v="Sim"/>
    <x v="1"/>
    <d v="2026-08-27T11:22:00"/>
    <d v="2026-09-14T00:00:00"/>
    <d v="2026-09-15T00:00:00"/>
    <d v="2026-09-16T00:00:00"/>
    <d v="2026-09-16T00:00:00"/>
    <d v="2026-09-16T00:00:00"/>
    <d v="2026-09-16T00:00:00"/>
    <m/>
    <m/>
    <n v="1"/>
    <m/>
    <m/>
    <n v="14"/>
    <m/>
    <m/>
    <m/>
    <m/>
    <s v="7 dias úteis úteis"/>
    <n v="23"/>
    <s v="VERDADEIRO"/>
    <s v="7 "/>
    <n v="12"/>
    <s v=""/>
    <n v="-6"/>
    <b v="0"/>
    <n v="1"/>
    <s v=""/>
    <s v=""/>
    <s v=""/>
    <n v="14"/>
    <b v="1"/>
  </r>
  <r>
    <x v="0"/>
    <s v="SGGU-7204"/>
    <s v="[SGGU] SP 26.3.4"/>
    <s v="[Jornada Secretaria e Gestor de Unidades] Gestor de Unidades"/>
    <x v="0"/>
    <s v="[SGGU] PI 3/26"/>
    <m/>
    <s v="[INC0812313]Tenho um Erro/Problema com o PTC - Dynamics Athenas - Acesso do tutor na aula prática"/>
    <m/>
    <m/>
    <m/>
    <s v="Itens concluídos"/>
    <m/>
    <m/>
    <x v="0"/>
    <d v="2026-08-26T22:58:00"/>
    <d v="2026-08-17T00:00:00"/>
    <d v="2026-08-27T00:00:00"/>
    <m/>
    <m/>
    <m/>
    <m/>
    <m/>
    <m/>
    <m/>
    <m/>
    <m/>
    <m/>
    <m/>
    <m/>
    <m/>
    <m/>
    <m/>
    <s v=""/>
    <s v="FALSO"/>
    <n v="0"/>
    <s v=""/>
    <s v=""/>
    <s v=""/>
    <s v=""/>
    <s v=""/>
    <s v=""/>
    <s v=""/>
    <s v=""/>
    <s v=""/>
    <s v=""/>
  </r>
  <r>
    <x v="0"/>
    <s v="SGGU-7203"/>
    <s v="[SGGU] SP 26.3.4"/>
    <s v="[Jornada Secretaria e Gestor de Unidades] Gestor de Unidades"/>
    <x v="0"/>
    <s v="[SGGU] PI 3/26"/>
    <m/>
    <s v="[INC0812312]Tenho um Erro/Problema com o PTC - Dynamics Athenas - Acesso do tutor na aula prática"/>
    <m/>
    <m/>
    <m/>
    <s v="Itens concluídos"/>
    <m/>
    <m/>
    <x v="0"/>
    <d v="2026-08-26T22:54:00"/>
    <d v="2026-08-17T00:00:00"/>
    <d v="2026-08-27T00:00:00"/>
    <m/>
    <m/>
    <m/>
    <m/>
    <m/>
    <m/>
    <m/>
    <m/>
    <m/>
    <m/>
    <m/>
    <m/>
    <m/>
    <m/>
    <m/>
    <s v=""/>
    <s v="FALSO"/>
    <n v="0"/>
    <s v=""/>
    <s v=""/>
    <s v=""/>
    <s v=""/>
    <s v=""/>
    <s v=""/>
    <s v=""/>
    <s v=""/>
    <s v=""/>
    <s v=""/>
  </r>
  <r>
    <x v="0"/>
    <s v="SGGU-7202"/>
    <s v="[SGGU] SP 26.3.4"/>
    <s v="[Jornada Secretaria e Gestor de Unidades] Gestor de Unidades"/>
    <x v="0"/>
    <s v="[SGGU] PI 3/26"/>
    <m/>
    <s v="[INC0812121]Tenho um Erro/Problema com o PTC - Dynamics Athenas - Documentação para vinculo do tutor"/>
    <m/>
    <m/>
    <m/>
    <s v="Itens concluídos"/>
    <m/>
    <m/>
    <x v="1"/>
    <d v="2026-08-26T15:34:00"/>
    <d v="2026-08-17T00:00:00"/>
    <d v="2026-08-27T00:00:00"/>
    <d v="2026-08-27T00:00:00"/>
    <m/>
    <m/>
    <m/>
    <m/>
    <m/>
    <m/>
    <m/>
    <m/>
    <m/>
    <m/>
    <m/>
    <m/>
    <m/>
    <m/>
    <s v=""/>
    <s v="FALSO"/>
    <n v="0"/>
    <s v=""/>
    <s v=""/>
    <s v=""/>
    <s v=""/>
    <s v=""/>
    <s v=""/>
    <s v=""/>
    <s v=""/>
    <s v=""/>
    <s v=""/>
  </r>
  <r>
    <x v="0"/>
    <s v="SGGU-7201"/>
    <s v="[SGGU] SP 26.3.4;[SGGU] SP 26.3.5"/>
    <s v="[Jornada Secretaria e Gestor de Unidades] Gestor de Unidades"/>
    <x v="0"/>
    <s v="[SGGU] PI 3/26"/>
    <m/>
    <s v="[INC0812117]Tenho um Erro/Problema no Dynamics - Gestão de unidades - Reportar um erro/problema"/>
    <m/>
    <n v="43200"/>
    <m/>
    <s v="Itens concluídos"/>
    <m/>
    <m/>
    <x v="1"/>
    <d v="2026-08-26T15:15:00"/>
    <d v="2026-08-17T00:00:00"/>
    <d v="2026-08-26T00:00:00"/>
    <d v="2026-08-28T00:00:00"/>
    <m/>
    <m/>
    <m/>
    <m/>
    <m/>
    <m/>
    <m/>
    <m/>
    <m/>
    <m/>
    <m/>
    <m/>
    <m/>
    <m/>
    <n v="12"/>
    <s v="FALSO"/>
    <n v="0"/>
    <s v=""/>
    <s v=""/>
    <s v=""/>
    <s v=""/>
    <s v=""/>
    <s v=""/>
    <s v=""/>
    <s v=""/>
    <s v=""/>
    <s v=""/>
  </r>
  <r>
    <x v="1"/>
    <s v="SGGU-7200"/>
    <s v="[SGGU] SP 26.3.4;[SGGU] SP 26.3.5"/>
    <s v="[Jornada Secretaria e Gestor de Unidades] Gestor de Unidades"/>
    <x v="0"/>
    <s v="[SGGU] PI 3/26"/>
    <m/>
    <s v="[RITM0737825]Solicitação de Serviço ao PTC - Gestão de Unidades - Gestão de Unidades"/>
    <m/>
    <m/>
    <m/>
    <s v="Itens concluídos"/>
    <m/>
    <m/>
    <x v="1"/>
    <d v="2026-08-26T15:01:00"/>
    <d v="2026-08-17T00:00:00"/>
    <d v="2026-08-26T00:00:00"/>
    <d v="2026-08-26T00:00:00"/>
    <m/>
    <m/>
    <m/>
    <m/>
    <m/>
    <m/>
    <m/>
    <m/>
    <m/>
    <m/>
    <m/>
    <m/>
    <m/>
    <m/>
    <s v=""/>
    <s v="FALSO"/>
    <n v="0"/>
    <s v=""/>
    <s v=""/>
    <s v=""/>
    <s v=""/>
    <s v=""/>
    <s v=""/>
    <s v=""/>
    <s v=""/>
    <s v=""/>
    <s v=""/>
  </r>
  <r>
    <x v="0"/>
    <s v="SGGU-7196"/>
    <s v="[SGGU] SP 26.3.4;[SGGU] SP 26.3.5"/>
    <s v="[Jornada Secretaria e Gestor de Unidades] Gestor de Unidades"/>
    <x v="0"/>
    <s v="[SGGU] PI 3/26"/>
    <m/>
    <s v="[INC0812054]Tenho um Erro/Problema no Dynamics - Gestão de unidades - Reportar um erro/problema"/>
    <m/>
    <n v="1800"/>
    <m/>
    <s v="Itens concluídos"/>
    <m/>
    <m/>
    <x v="1"/>
    <d v="2026-08-26T12:37:00"/>
    <d v="2026-08-17T00:00:00"/>
    <d v="2026-08-26T00:00:00"/>
    <d v="2026-08-26T00:00:00"/>
    <m/>
    <m/>
    <m/>
    <m/>
    <m/>
    <m/>
    <m/>
    <m/>
    <m/>
    <m/>
    <m/>
    <m/>
    <m/>
    <m/>
    <n v="0.5"/>
    <s v="FALSO"/>
    <n v="0"/>
    <s v=""/>
    <s v=""/>
    <s v=""/>
    <s v=""/>
    <s v=""/>
    <s v=""/>
    <s v=""/>
    <s v=""/>
    <s v=""/>
    <s v=""/>
  </r>
  <r>
    <x v="0"/>
    <s v="SGGU-7195"/>
    <s v="[SGGU] SP 26.3.4;[SGGU] SP 26.3.5"/>
    <s v="[Jornada Secretaria e Gestor de Unidades] Gestor de Unidades"/>
    <x v="0"/>
    <s v="[SGGU] PI 3/26"/>
    <m/>
    <s v="[INC0812030]Tenho um Erro/Problema no Dynamics - Gestão de unidades - Reportar um erro/problema"/>
    <m/>
    <n v="1800"/>
    <m/>
    <s v="Itens concluídos"/>
    <m/>
    <m/>
    <x v="1"/>
    <d v="2026-08-26T11:20:00"/>
    <d v="2026-08-17T00:00:00"/>
    <d v="2026-08-26T00:00:00"/>
    <d v="2026-08-26T00:00:00"/>
    <m/>
    <m/>
    <m/>
    <m/>
    <m/>
    <m/>
    <m/>
    <m/>
    <m/>
    <m/>
    <m/>
    <m/>
    <m/>
    <m/>
    <n v="0.5"/>
    <s v="FALSO"/>
    <n v="0"/>
    <s v=""/>
    <s v=""/>
    <s v=""/>
    <s v=""/>
    <s v=""/>
    <s v=""/>
    <s v=""/>
    <s v=""/>
    <s v=""/>
    <s v=""/>
  </r>
  <r>
    <x v="0"/>
    <s v="SGGU-7194"/>
    <s v="[SGGU] SP 26.3.4;[SGGU] SP 26.3.5"/>
    <s v="[Jornada Secretaria e Gestor de Unidades] Gestor de Unidades"/>
    <x v="0"/>
    <s v="[SGGU] PI 3/26"/>
    <m/>
    <s v="[INC0811993]Tenho um Erro/Problema com o PTC - Dynamics Athenas - Parametrização de laboratório"/>
    <m/>
    <n v="3600"/>
    <m/>
    <s v="Itens concluídos"/>
    <m/>
    <m/>
    <x v="1"/>
    <d v="2026-08-26T09:58:00"/>
    <d v="2026-08-17T00:00:00"/>
    <d v="2026-08-27T00:00:00"/>
    <d v="2026-08-27T00:00:00"/>
    <m/>
    <m/>
    <m/>
    <m/>
    <m/>
    <m/>
    <m/>
    <m/>
    <m/>
    <m/>
    <m/>
    <m/>
    <m/>
    <m/>
    <n v="1"/>
    <s v="FALSO"/>
    <n v="0"/>
    <s v=""/>
    <s v=""/>
    <s v=""/>
    <s v=""/>
    <s v=""/>
    <s v=""/>
    <s v=""/>
    <s v=""/>
    <s v=""/>
    <s v=""/>
  </r>
  <r>
    <x v="0"/>
    <s v="SGGU-7190"/>
    <s v="[SGGU] SP 26.3.4"/>
    <s v="[Jornada Secretaria e Gestor de Unidades] Gestor de Unidades"/>
    <x v="0"/>
    <s v="[SGGU] PI 3/26"/>
    <m/>
    <s v="[INC0811966]Tenho um Erro/Problema com o PTC - Dynamics Athenas - Acesso do tutor na aula prática"/>
    <m/>
    <m/>
    <m/>
    <s v="Itens concluídos"/>
    <m/>
    <m/>
    <x v="0"/>
    <d v="2026-08-26T08:55:00"/>
    <d v="2026-08-17T00:00:00"/>
    <d v="2026-08-26T00:00:00"/>
    <d v="2026-08-26T00:00:00"/>
    <m/>
    <m/>
    <m/>
    <m/>
    <m/>
    <m/>
    <m/>
    <m/>
    <m/>
    <m/>
    <m/>
    <m/>
    <m/>
    <m/>
    <s v=""/>
    <s v="FALSO"/>
    <n v="0"/>
    <s v=""/>
    <s v=""/>
    <s v=""/>
    <s v=""/>
    <s v=""/>
    <s v=""/>
    <s v=""/>
    <s v=""/>
    <s v=""/>
    <s v=""/>
  </r>
  <r>
    <x v="0"/>
    <s v="SGGU-7189"/>
    <s v="[SGGU] SP 26.3.4"/>
    <s v="[Jornada Secretaria e Gestor de Unidades] Gestor de Unidades"/>
    <x v="0"/>
    <s v="[SGGU] PI 3/26"/>
    <m/>
    <s v="[INC0811888]Tenho um Erro/Problema com o PTC - Dynamics Athenas - Acesso do tutor na aula prática"/>
    <m/>
    <m/>
    <m/>
    <s v="Itens concluídos"/>
    <m/>
    <m/>
    <x v="0"/>
    <d v="2026-08-25T18:52:00"/>
    <d v="2026-08-17T00:00:00"/>
    <d v="2026-08-25T00:00:00"/>
    <m/>
    <m/>
    <m/>
    <m/>
    <m/>
    <m/>
    <m/>
    <m/>
    <m/>
    <m/>
    <m/>
    <m/>
    <m/>
    <m/>
    <m/>
    <s v=""/>
    <s v="FALSO"/>
    <n v="0"/>
    <s v=""/>
    <s v=""/>
    <s v=""/>
    <s v=""/>
    <s v=""/>
    <s v=""/>
    <s v=""/>
    <s v=""/>
    <s v=""/>
    <s v=""/>
  </r>
  <r>
    <x v="0"/>
    <s v="SGGU-7188"/>
    <s v="[SGGU] SP 26.3.4"/>
    <s v="[Jornada Secretaria e Gestor de Unidades] Gestor de Unidades"/>
    <x v="0"/>
    <s v="[SGGU] PI 3/26"/>
    <m/>
    <s v="[INC0811886]Tenho um Erro/Problema com o PTC - Dynamics Athenas - Acesso do tutor na aula prática"/>
    <m/>
    <m/>
    <m/>
    <s v="Itens concluídos"/>
    <m/>
    <m/>
    <x v="0"/>
    <d v="2026-08-25T18:31:00"/>
    <d v="2026-08-17T00:00:00"/>
    <d v="2026-08-25T00:00:00"/>
    <m/>
    <m/>
    <m/>
    <m/>
    <m/>
    <m/>
    <m/>
    <m/>
    <m/>
    <m/>
    <m/>
    <m/>
    <m/>
    <m/>
    <m/>
    <s v=""/>
    <s v="FALSO"/>
    <n v="0"/>
    <s v=""/>
    <s v=""/>
    <s v=""/>
    <s v=""/>
    <s v=""/>
    <s v=""/>
    <s v=""/>
    <s v=""/>
    <s v=""/>
    <s v=""/>
  </r>
  <r>
    <x v="0"/>
    <s v="SGGU-7186"/>
    <s v="[SGGU] SP 26.3.4"/>
    <s v="[Jornada Secretaria e Gestor de Unidades] Gestor de Unidades"/>
    <x v="0"/>
    <s v="[SGGU] PI 3/26"/>
    <m/>
    <s v="[INC0811830]Tenho um Erro/Problema com o PTC - Dynamics Athenas - Agendamento aula prática"/>
    <m/>
    <m/>
    <m/>
    <s v="Itens concluídos"/>
    <m/>
    <m/>
    <x v="0"/>
    <d v="2026-08-25T16:36:00"/>
    <d v="2026-08-17T00:00:00"/>
    <d v="2026-08-25T00:00:00"/>
    <m/>
    <m/>
    <m/>
    <m/>
    <m/>
    <m/>
    <m/>
    <m/>
    <m/>
    <m/>
    <m/>
    <m/>
    <m/>
    <m/>
    <m/>
    <s v=""/>
    <s v="FALSO"/>
    <n v="0"/>
    <s v=""/>
    <s v=""/>
    <s v=""/>
    <s v=""/>
    <s v=""/>
    <s v=""/>
    <s v=""/>
    <s v=""/>
    <s v=""/>
    <s v=""/>
  </r>
  <r>
    <x v="0"/>
    <s v="SGGU-7185"/>
    <s v="[SGGU] SP 26.3.4"/>
    <s v="[Jornada Secretaria e Gestor de Unidades] Gestor de Unidades"/>
    <x v="0"/>
    <s v="[SGGU] PI 3/26"/>
    <m/>
    <s v="[INC0811826]Tenho um Erro/Problema com o PTC - Dynamics Athenas - Acesso do tutor na aula prática"/>
    <m/>
    <n v="900"/>
    <m/>
    <s v="Itens concluídos"/>
    <m/>
    <m/>
    <x v="1"/>
    <d v="2026-08-25T16:33:00"/>
    <d v="2026-08-17T00:00:00"/>
    <d v="2026-08-25T00:00:00"/>
    <d v="2026-08-25T00:00:00"/>
    <m/>
    <m/>
    <m/>
    <m/>
    <m/>
    <m/>
    <m/>
    <m/>
    <m/>
    <m/>
    <m/>
    <m/>
    <m/>
    <m/>
    <n v="0.25"/>
    <s v="FALSO"/>
    <n v="0"/>
    <s v=""/>
    <s v=""/>
    <s v=""/>
    <s v=""/>
    <s v=""/>
    <s v=""/>
    <s v=""/>
    <s v=""/>
    <s v=""/>
    <s v=""/>
  </r>
  <r>
    <x v="0"/>
    <s v="SGGU-7174"/>
    <s v="[SGGU] SP 26.3.4;[SGGU] SP 26.3.5"/>
    <s v="[Jornada Secretaria e Gestor de Unidades] Gestor de Unidades"/>
    <x v="0"/>
    <s v="[SGGU] PI 3/26"/>
    <m/>
    <s v="[INC0805315]Tenho um Erro/Problema com o PTC - Dynamics Athenas - Alocação e disponibilização de disciplinas"/>
    <m/>
    <n v="3600"/>
    <m/>
    <s v="Itens concluídos"/>
    <m/>
    <m/>
    <x v="1"/>
    <d v="2026-08-25T10:54:00"/>
    <d v="2026-08-17T00:00:00"/>
    <d v="2026-08-25T00:00:00"/>
    <d v="2026-08-25T00:00:00"/>
    <m/>
    <m/>
    <m/>
    <m/>
    <m/>
    <m/>
    <m/>
    <m/>
    <m/>
    <m/>
    <m/>
    <m/>
    <m/>
    <m/>
    <n v="1"/>
    <s v="FALSO"/>
    <n v="0"/>
    <s v=""/>
    <s v=""/>
    <s v=""/>
    <s v=""/>
    <s v=""/>
    <s v=""/>
    <s v=""/>
    <s v=""/>
    <s v=""/>
    <s v=""/>
  </r>
  <r>
    <x v="0"/>
    <s v="SGGU-7173"/>
    <s v="[SGGU] SP 26.3.4"/>
    <s v="[Jornada Secretaria e Gestor de Unidades] Gestor de Unidades"/>
    <x v="0"/>
    <s v="[SGGU] PI 3/26"/>
    <m/>
    <s v="[INC0811623]Tenho um Erro/Problema com o PTC - Dynamics Athenas - Informações de Unidades ou Polos"/>
    <m/>
    <m/>
    <m/>
    <s v="Itens concluídos"/>
    <m/>
    <m/>
    <x v="0"/>
    <d v="2026-08-25T10:40:00"/>
    <d v="2026-08-17T00:00:00"/>
    <d v="2026-08-25T00:00:00"/>
    <m/>
    <m/>
    <m/>
    <m/>
    <m/>
    <m/>
    <m/>
    <m/>
    <m/>
    <m/>
    <m/>
    <m/>
    <m/>
    <m/>
    <m/>
    <s v=""/>
    <s v="FALSO"/>
    <n v="0"/>
    <s v=""/>
    <s v=""/>
    <s v=""/>
    <s v=""/>
    <s v=""/>
    <s v=""/>
    <s v=""/>
    <s v=""/>
    <s v=""/>
    <s v=""/>
  </r>
  <r>
    <x v="0"/>
    <s v="SGGU-7172"/>
    <s v="[SGGU] SP 26.3.4;[SGGU] SP 26.3.5"/>
    <s v="[Jornada Secretaria e Gestor de Unidades] Gestor de Unidades"/>
    <x v="0"/>
    <s v="[SGGU] PI 3/26"/>
    <m/>
    <s v="[INC0811622]Tenho um Erro/Problema com o PTC - Dynamics Athenas - Alocação do tutor a turma"/>
    <m/>
    <n v="3600"/>
    <m/>
    <s v="Itens concluídos"/>
    <m/>
    <m/>
    <x v="1"/>
    <d v="2026-08-25T10:37:00"/>
    <d v="2026-08-17T00:00:00"/>
    <d v="2026-08-28T00:00:00"/>
    <d v="2026-08-28T00:00:00"/>
    <m/>
    <m/>
    <m/>
    <m/>
    <m/>
    <m/>
    <m/>
    <m/>
    <m/>
    <m/>
    <m/>
    <m/>
    <m/>
    <m/>
    <n v="1"/>
    <s v="FALSO"/>
    <n v="0"/>
    <s v=""/>
    <s v=""/>
    <s v=""/>
    <s v=""/>
    <s v=""/>
    <s v=""/>
    <s v=""/>
    <s v=""/>
    <s v=""/>
    <s v=""/>
  </r>
  <r>
    <x v="0"/>
    <s v="SGGU-7171"/>
    <s v="[SGGU] SP 26.3.4;[SGGU] SP 26.3.5"/>
    <s v="[Jornada Secretaria e Gestor de Unidades] Gestor de Unidades"/>
    <x v="0"/>
    <s v="[SGGU] PI 3/26"/>
    <m/>
    <s v="[INC0811594]Tenho um Erro/Problema no Dynamics - Gestão de unidades - Reportar um erro/problema"/>
    <m/>
    <n v="5400"/>
    <m/>
    <s v="Itens concluídos"/>
    <m/>
    <m/>
    <x v="1"/>
    <d v="2026-08-25T09:50:00"/>
    <d v="2026-08-17T00:00:00"/>
    <d v="2026-08-25T00:00:00"/>
    <d v="2026-08-25T00:00:00"/>
    <m/>
    <m/>
    <m/>
    <m/>
    <m/>
    <m/>
    <m/>
    <m/>
    <m/>
    <m/>
    <m/>
    <m/>
    <m/>
    <m/>
    <n v="1.5"/>
    <s v="FALSO"/>
    <n v="0"/>
    <s v=""/>
    <s v=""/>
    <s v=""/>
    <s v=""/>
    <s v=""/>
    <s v=""/>
    <s v=""/>
    <s v=""/>
    <s v=""/>
    <s v=""/>
  </r>
  <r>
    <x v="1"/>
    <s v="SGGU-7169"/>
    <s v="[SGGU] SP 26.3.4;[SGGU] SP 26.3.5"/>
    <s v="[Jornada Secretaria e Gestor de Unidades] Gestor de Unidades"/>
    <x v="0"/>
    <s v="[SGGU] PI 3/26"/>
    <m/>
    <s v="[RITM0737053]Solicitação de Serviço ao PTC - Gestão de Unidades - Gestão de Unidades"/>
    <m/>
    <m/>
    <m/>
    <s v="Itens concluídos"/>
    <m/>
    <m/>
    <x v="1"/>
    <d v="2026-08-24T19:29:00"/>
    <d v="2026-08-17T00:00:00"/>
    <d v="2026-08-26T00:00:00"/>
    <d v="2026-08-26T00:00:00"/>
    <m/>
    <m/>
    <m/>
    <m/>
    <m/>
    <m/>
    <m/>
    <m/>
    <m/>
    <m/>
    <m/>
    <m/>
    <m/>
    <m/>
    <s v=""/>
    <s v="FALSO"/>
    <n v="0"/>
    <s v=""/>
    <s v=""/>
    <s v=""/>
    <s v=""/>
    <s v=""/>
    <s v=""/>
    <s v=""/>
    <s v=""/>
    <s v=""/>
    <s v=""/>
  </r>
  <r>
    <x v="0"/>
    <s v="SGGU-7168"/>
    <s v="[SGGU] SP 26.3.4"/>
    <s v="[Jornada Secretaria e Gestor de Unidades] Gestor de Unidades"/>
    <x v="0"/>
    <s v="[SGGU] PI 3/26"/>
    <m/>
    <s v="[INC0811444]Tenho um Erro/Problema com o PTC - Dynamics Athenas - Problema na parametrização da matriz"/>
    <m/>
    <m/>
    <m/>
    <s v="Itens concluídos"/>
    <m/>
    <m/>
    <x v="0"/>
    <d v="2026-08-24T18:57:00"/>
    <d v="2026-08-17T00:00:00"/>
    <d v="2026-08-25T00:00:00"/>
    <m/>
    <m/>
    <m/>
    <m/>
    <m/>
    <m/>
    <m/>
    <m/>
    <m/>
    <m/>
    <m/>
    <m/>
    <m/>
    <m/>
    <m/>
    <s v=""/>
    <s v="FALSO"/>
    <n v="0"/>
    <s v=""/>
    <s v=""/>
    <s v=""/>
    <s v=""/>
    <s v=""/>
    <s v=""/>
    <s v=""/>
    <s v=""/>
    <s v=""/>
    <s v=""/>
  </r>
  <r>
    <x v="0"/>
    <s v="SGGU-7167"/>
    <s v="[SGGU] SP 26.3.4;[SGGU] SP 26.3.5"/>
    <s v="[Jornada Secretaria e Gestor de Unidades] Gestor de Unidades"/>
    <x v="0"/>
    <s v="[SGGU] PI 3/26"/>
    <m/>
    <s v="[INC0811390]Tenho um Erro/Problema no Dynamics - Gestão de unidades - Reportar um erro/problema"/>
    <m/>
    <n v="14400"/>
    <m/>
    <s v="Itens concluídos"/>
    <m/>
    <m/>
    <x v="1"/>
    <d v="2026-08-24T16:31:00"/>
    <d v="2026-08-17T00:00:00"/>
    <d v="2026-08-25T00:00:00"/>
    <d v="2026-08-25T00:00:00"/>
    <m/>
    <m/>
    <m/>
    <m/>
    <m/>
    <m/>
    <m/>
    <m/>
    <m/>
    <m/>
    <m/>
    <m/>
    <m/>
    <m/>
    <n v="4"/>
    <s v="FALSO"/>
    <n v="0"/>
    <s v=""/>
    <s v=""/>
    <s v=""/>
    <s v=""/>
    <s v=""/>
    <s v=""/>
    <s v=""/>
    <s v=""/>
    <s v=""/>
    <s v=""/>
  </r>
  <r>
    <x v="0"/>
    <s v="SGGU-7166"/>
    <s v="[SGGU] SP 26.3.4"/>
    <s v="[Jornada Secretaria e Gestor de Unidades] Gestor de Unidades"/>
    <x v="0"/>
    <s v="[SGGU] PI 3/26"/>
    <m/>
    <s v="[INC0811383]Tenho um Erro/Problema no Dynamics - Gestão de unidades - Reportar um erro/problema"/>
    <m/>
    <m/>
    <m/>
    <s v="Itens concluídos"/>
    <m/>
    <m/>
    <x v="0"/>
    <d v="2026-08-24T16:10:00"/>
    <d v="2026-08-17T00:00:00"/>
    <d v="2026-08-24T00:00:00"/>
    <m/>
    <m/>
    <m/>
    <m/>
    <m/>
    <m/>
    <m/>
    <m/>
    <m/>
    <m/>
    <m/>
    <m/>
    <m/>
    <m/>
    <m/>
    <s v=""/>
    <s v="FALSO"/>
    <n v="0"/>
    <s v=""/>
    <s v=""/>
    <s v=""/>
    <s v=""/>
    <s v=""/>
    <s v=""/>
    <s v=""/>
    <s v=""/>
    <s v=""/>
    <s v=""/>
  </r>
  <r>
    <x v="0"/>
    <s v="SGGU-7163"/>
    <s v="[SGGU] SP 26.3.4;[SGGU] SP 26.3.5"/>
    <s v="[Jornada Secretaria e Gestor de Unidades] Gestor de Unidades"/>
    <x v="0"/>
    <s v="[SGGU] PI 3/26"/>
    <m/>
    <s v="[INC0811289]Tenho um Erro/Problema com o PTC - Dynamics Athenas - Acesso do tutor na aula prática"/>
    <m/>
    <m/>
    <m/>
    <s v="Itens concluídos"/>
    <m/>
    <m/>
    <x v="1"/>
    <d v="2026-08-24T11:45:00"/>
    <d v="2026-08-17T00:00:00"/>
    <d v="2026-08-24T00:00:00"/>
    <d v="2026-08-24T00:00:00"/>
    <m/>
    <m/>
    <m/>
    <m/>
    <m/>
    <m/>
    <m/>
    <m/>
    <m/>
    <m/>
    <m/>
    <m/>
    <m/>
    <m/>
    <s v=""/>
    <s v="FALSO"/>
    <n v="0"/>
    <s v=""/>
    <s v=""/>
    <s v=""/>
    <s v=""/>
    <s v=""/>
    <s v=""/>
    <s v=""/>
    <s v=""/>
    <s v=""/>
    <s v=""/>
  </r>
  <r>
    <x v="9"/>
    <s v="SGGU-7161"/>
    <s v="[SGGU] SP 26.3.4"/>
    <s v="[Jornada Secretaria e Gestor de Unidades] Gestor de Unidades"/>
    <x v="0"/>
    <s v="[SGGU] PI 3/26"/>
    <m/>
    <s v="[SGGU-5187] - Ao Inserir a Formacao Academica e acionar o botao “Confirmar Formação” no Bpf o sistema apresenta erro “Ocorreu um erro no processamento. Contate o suporte para análise.” e não libera o Bpf “Documentação”."/>
    <m/>
    <n v="14400"/>
    <m/>
    <s v="Itens concluídos"/>
    <m/>
    <s v="Não"/>
    <x v="1"/>
    <d v="2026-08-21T17:27:00"/>
    <d v="2026-08-17T00:00:00"/>
    <d v="2026-08-24T00:00:00"/>
    <d v="2026-08-24T00:00:00"/>
    <d v="2026-08-24T00:00:00"/>
    <d v="2026-08-24T00:00:00"/>
    <d v="2026-08-24T00:00:00"/>
    <m/>
    <m/>
    <n v="1"/>
    <m/>
    <m/>
    <m/>
    <m/>
    <m/>
    <m/>
    <m/>
    <m/>
    <n v="4"/>
    <s v="FALSO"/>
    <n v="0"/>
    <n v="-6"/>
    <s v=""/>
    <n v="1"/>
    <b v="1"/>
    <n v="1"/>
    <s v=""/>
    <s v=""/>
    <s v=""/>
    <n v="1"/>
    <b v="0"/>
  </r>
  <r>
    <x v="0"/>
    <s v="SGGU-7159"/>
    <s v="[SGGU] SP 26.3.4"/>
    <s v="[Jornada Secretaria e Gestor de Unidades] Gestor de Unidades"/>
    <x v="0"/>
    <s v="[SGGU] PI 3/26"/>
    <m/>
    <s v="[INC0810894]Tenho um Erro/Problema com o PTC - Dynamics Athenas - Informações de Tipo de cursos e Ofertas"/>
    <m/>
    <m/>
    <m/>
    <s v="Itens concluídos"/>
    <m/>
    <m/>
    <x v="0"/>
    <d v="2026-08-21T16:00:00"/>
    <d v="2026-08-17T00:00:00"/>
    <d v="2026-08-21T00:00:00"/>
    <m/>
    <m/>
    <m/>
    <m/>
    <m/>
    <m/>
    <m/>
    <m/>
    <m/>
    <m/>
    <m/>
    <m/>
    <m/>
    <m/>
    <m/>
    <s v=""/>
    <s v="FALSO"/>
    <n v="0"/>
    <s v=""/>
    <s v=""/>
    <s v=""/>
    <s v=""/>
    <s v=""/>
    <s v=""/>
    <s v=""/>
    <s v=""/>
    <s v=""/>
    <s v=""/>
  </r>
  <r>
    <x v="0"/>
    <s v="SGGU-7158"/>
    <s v="[SGGU] SP 26.3.4"/>
    <s v="[Jornada Secretaria e Gestor de Unidades] Gestor de Unidades"/>
    <x v="0"/>
    <s v="[SGGU] PI 3/26"/>
    <m/>
    <s v="[INC0810884]Tenho um Erro/Problema com o PTC - Dynamics Athenas - Inativação de curso e ofertas"/>
    <m/>
    <n v="2700"/>
    <m/>
    <s v="Itens concluídos"/>
    <m/>
    <m/>
    <x v="1"/>
    <d v="2026-08-21T15:25:00"/>
    <d v="2026-08-17T00:00:00"/>
    <d v="2026-08-21T00:00:00"/>
    <d v="2026-08-21T00:00:00"/>
    <m/>
    <m/>
    <m/>
    <m/>
    <m/>
    <m/>
    <m/>
    <m/>
    <m/>
    <m/>
    <m/>
    <m/>
    <m/>
    <m/>
    <n v="0.75"/>
    <s v="FALSO"/>
    <n v="0"/>
    <s v=""/>
    <s v=""/>
    <s v=""/>
    <s v=""/>
    <s v=""/>
    <s v=""/>
    <s v=""/>
    <s v=""/>
    <s v=""/>
    <s v=""/>
  </r>
  <r>
    <x v="0"/>
    <s v="SGGU-7156"/>
    <s v="[SGGU] SP 26.3.4"/>
    <s v="[Jornada Secretaria e Gestor de Unidades] Gestor de Unidades"/>
    <x v="0"/>
    <s v="[SGGU] PI 3/26"/>
    <m/>
    <s v="[INC0810865]Tenho um Erro/Problema com o PTC - Dynamics Athenas - Alocação do tutor a turma"/>
    <m/>
    <n v="1200"/>
    <m/>
    <s v="Itens concluídos"/>
    <m/>
    <m/>
    <x v="1"/>
    <d v="2026-08-21T14:44:00"/>
    <d v="2026-08-17T00:00:00"/>
    <d v="2026-08-21T00:00:00"/>
    <d v="2026-08-21T00:00:00"/>
    <m/>
    <m/>
    <m/>
    <m/>
    <m/>
    <m/>
    <m/>
    <m/>
    <m/>
    <m/>
    <m/>
    <m/>
    <m/>
    <m/>
    <n v="0.33333333333333331"/>
    <s v="FALSO"/>
    <n v="0"/>
    <s v=""/>
    <s v=""/>
    <s v=""/>
    <s v=""/>
    <s v=""/>
    <s v=""/>
    <s v=""/>
    <s v=""/>
    <s v=""/>
    <s v=""/>
  </r>
  <r>
    <x v="4"/>
    <s v="SGGU-7155"/>
    <s v="[SGGU] SP 26.3.5"/>
    <s v="[Jornada Secretaria e Gestor de Unidades] Gestor de Unidades"/>
    <x v="1"/>
    <s v="[SGGU] PI 3/26"/>
    <n v="5"/>
    <s v="[5202] Ajuste da Function de Parametrização"/>
    <n v="5"/>
    <n v="126600"/>
    <m/>
    <s v="Itens concluídos"/>
    <s v="SGGU-5202"/>
    <s v="Sim"/>
    <x v="1"/>
    <d v="2026-08-21T12:02:00"/>
    <d v="2026-08-31T00:00:00"/>
    <d v="2026-09-02T00:00:00"/>
    <d v="2026-09-04T00:00:00"/>
    <d v="2026-09-04T00:00:00"/>
    <d v="2026-09-04T00:00:00"/>
    <d v="2026-09-04T00:00:00"/>
    <d v="2026-09-17T00:00:00"/>
    <m/>
    <n v="2"/>
    <m/>
    <m/>
    <n v="10"/>
    <n v="19"/>
    <m/>
    <m/>
    <m/>
    <s v="0 minutos úteis"/>
    <n v="35.166666666666664"/>
    <s v="FALSO"/>
    <n v="0"/>
    <n v="6"/>
    <s v=""/>
    <n v="2"/>
    <b v="1"/>
    <n v="1"/>
    <s v=""/>
    <n v="9"/>
    <s v=""/>
    <n v="19"/>
    <b v="1"/>
  </r>
  <r>
    <x v="0"/>
    <s v="SGGU-7152"/>
    <s v="[SGGU] SP 26.3.4"/>
    <s v="[Jornada Secretaria e Gestor de Unidades] Gestor de Unidades"/>
    <x v="0"/>
    <s v="[SGGU] PI 3/26"/>
    <m/>
    <s v="[INC0810677]Tenho um Erro/Problema com o PTC - Dynamics Athenas - Documentação para vinculo do tutor"/>
    <m/>
    <n v="3600"/>
    <m/>
    <s v="Itens concluídos"/>
    <m/>
    <m/>
    <x v="1"/>
    <d v="2026-08-20T17:51:00"/>
    <d v="2026-08-17T00:00:00"/>
    <d v="2026-08-21T00:00:00"/>
    <d v="2026-08-21T00:00:00"/>
    <m/>
    <m/>
    <m/>
    <m/>
    <m/>
    <m/>
    <m/>
    <m/>
    <m/>
    <m/>
    <m/>
    <m/>
    <m/>
    <m/>
    <n v="1"/>
    <s v="FALSO"/>
    <n v="0"/>
    <s v=""/>
    <s v=""/>
    <s v=""/>
    <s v=""/>
    <s v=""/>
    <s v=""/>
    <s v=""/>
    <s v=""/>
    <s v=""/>
    <s v=""/>
  </r>
  <r>
    <x v="0"/>
    <s v="SGGU-7151"/>
    <s v="[SGGU] SP 26.3.4"/>
    <s v="[Jornada Secretaria e Gestor de Unidades] Gestor de Unidades"/>
    <x v="0"/>
    <s v="[SGGU] PI 3/26"/>
    <m/>
    <s v="[INC0810661]Tenho um Erro/Problema no Dynamics - Gestão de unidades - Reportar um erro/problema"/>
    <m/>
    <m/>
    <m/>
    <s v="Itens concluídos"/>
    <m/>
    <m/>
    <x v="0"/>
    <d v="2026-08-20T17:07:00"/>
    <d v="2026-08-17T00:00:00"/>
    <d v="2026-08-20T00:00:00"/>
    <m/>
    <m/>
    <m/>
    <m/>
    <m/>
    <m/>
    <m/>
    <m/>
    <m/>
    <m/>
    <m/>
    <m/>
    <m/>
    <m/>
    <m/>
    <s v=""/>
    <s v="FALSO"/>
    <n v="0"/>
    <s v=""/>
    <s v=""/>
    <s v=""/>
    <s v=""/>
    <s v=""/>
    <s v=""/>
    <s v=""/>
    <s v=""/>
    <s v=""/>
    <s v=""/>
  </r>
  <r>
    <x v="0"/>
    <s v="SGGU-7149"/>
    <s v="[SGGU] SP 26.3.4"/>
    <s v="[Jornada Secretaria e Gestor de Unidades] Gestor de Unidades"/>
    <x v="0"/>
    <s v="[SGGU] PI 3/26"/>
    <m/>
    <s v="[INC0810631]Tenho um Erro/Problema com o PTC - Dynamics Athenas - Alocação do tutor a turma"/>
    <m/>
    <n v="900"/>
    <m/>
    <s v="Itens concluídos"/>
    <m/>
    <m/>
    <x v="1"/>
    <d v="2026-08-20T15:53:00"/>
    <d v="2026-08-17T00:00:00"/>
    <d v="2026-08-20T00:00:00"/>
    <d v="2026-08-20T00:00:00"/>
    <m/>
    <m/>
    <m/>
    <m/>
    <m/>
    <m/>
    <m/>
    <m/>
    <m/>
    <m/>
    <m/>
    <m/>
    <m/>
    <m/>
    <n v="0.25"/>
    <s v="FALSO"/>
    <n v="0"/>
    <s v=""/>
    <s v=""/>
    <s v=""/>
    <s v=""/>
    <s v=""/>
    <s v=""/>
    <s v=""/>
    <s v=""/>
    <s v=""/>
    <s v=""/>
  </r>
  <r>
    <x v="0"/>
    <s v="SGGU-7148"/>
    <s v="[SGGU] SP 26.3.4"/>
    <s v="[Jornada Secretaria e Gestor de Unidades] Gestor de Unidades"/>
    <x v="0"/>
    <s v="[SGGU] PI 3/26"/>
    <m/>
    <s v="[INC0810582]Tenho um Erro/Problema com o PTC - Dynamics Athenas - Documentação para vinculo do tutor"/>
    <m/>
    <m/>
    <m/>
    <s v="Itens concluídos"/>
    <m/>
    <m/>
    <x v="1"/>
    <d v="2026-08-20T14:48:00"/>
    <d v="2026-08-17T00:00:00"/>
    <d v="2026-08-20T00:00:00"/>
    <d v="2026-08-20T00:00:00"/>
    <m/>
    <m/>
    <m/>
    <m/>
    <m/>
    <m/>
    <m/>
    <m/>
    <m/>
    <m/>
    <m/>
    <m/>
    <m/>
    <m/>
    <s v=""/>
    <s v="FALSO"/>
    <n v="0"/>
    <s v=""/>
    <s v=""/>
    <s v=""/>
    <s v=""/>
    <s v=""/>
    <s v=""/>
    <s v=""/>
    <s v=""/>
    <s v=""/>
    <s v=""/>
  </r>
  <r>
    <x v="3"/>
    <s v="SGGU-7144"/>
    <s v="[SGGU] SP 26.3.5"/>
    <s v="[Jornada Secretaria e Gestor de Unidades] Gestor de Unidades"/>
    <x v="3"/>
    <s v="[SGGU] PI 3/26"/>
    <n v="5"/>
    <s v="[Curso MEC] Backend -Ajustar busca do nome do curso no [GEUN] Operacoes de tarefas e [GEUN][CANVAS][TAREFA] -  Listagem de tarefas para aprovação"/>
    <n v="5"/>
    <n v="63600"/>
    <m/>
    <s v="Itens concluídos"/>
    <s v="SGGS-11290"/>
    <s v="Não"/>
    <x v="1"/>
    <d v="2026-08-19T21:46:00"/>
    <d v="2026-08-31T00:00:00"/>
    <d v="2026-09-01T00:00:00"/>
    <d v="2026-09-04T00:00:00"/>
    <d v="2026-09-04T00:00:00"/>
    <d v="2026-09-09T00:00:00"/>
    <d v="2026-09-09T00:00:00"/>
    <m/>
    <m/>
    <n v="3"/>
    <m/>
    <m/>
    <n v="14"/>
    <m/>
    <m/>
    <m/>
    <m/>
    <m/>
    <n v="17.666666666666668"/>
    <s v="FALSO"/>
    <n v="0"/>
    <n v="8"/>
    <s v=""/>
    <n v="3"/>
    <b v="1"/>
    <n v="3"/>
    <s v=""/>
    <s v=""/>
    <s v=""/>
    <s v=""/>
    <b v="1"/>
  </r>
  <r>
    <x v="3"/>
    <s v="SGGU-7143"/>
    <s v="[SGGU] SP 26.3.5"/>
    <s v="[Jornada Secretaria e Gestor de Unidades] Gestor de Unidades"/>
    <x v="3"/>
    <s v="[SGGU] PI 3/26"/>
    <n v="2"/>
    <s v="[Curso MEC] Backend -PluginWebhook"/>
    <n v="2"/>
    <n v="40200"/>
    <m/>
    <s v="Itens concluídos"/>
    <s v="SGGS-11290"/>
    <s v="Não"/>
    <x v="1"/>
    <d v="2026-08-19T20:29:00"/>
    <d v="2026-08-31T00:00:00"/>
    <d v="2026-09-03T00:00:00"/>
    <d v="2026-09-09T00:00:00"/>
    <d v="2026-09-09T00:00:00"/>
    <d v="2026-09-09T00:00:00"/>
    <d v="2026-09-09T00:00:00"/>
    <m/>
    <m/>
    <n v="4"/>
    <m/>
    <m/>
    <n v="15"/>
    <m/>
    <m/>
    <m/>
    <m/>
    <s v="0 minutos úteis"/>
    <n v="11.166666666666666"/>
    <s v="FALSO"/>
    <n v="0"/>
    <n v="8"/>
    <s v=""/>
    <n v="4"/>
    <b v="1"/>
    <n v="1"/>
    <s v=""/>
    <s v=""/>
    <s v=""/>
    <s v=""/>
    <b v="1"/>
  </r>
  <r>
    <x v="0"/>
    <s v="SGGU-7142"/>
    <s v="[SGGU] SP 26.3.4"/>
    <s v="[Jornada Secretaria e Gestor de Unidades] Gestor de Unidades"/>
    <x v="0"/>
    <s v="[SGGU] PI 3/26"/>
    <m/>
    <s v="[INC0810411]Tenho um Erro/Problema com o PTC - Dynamics Athenas - Acesso do tutor na aula prática"/>
    <m/>
    <m/>
    <m/>
    <s v="Itens concluídos"/>
    <m/>
    <m/>
    <x v="0"/>
    <d v="2026-08-19T20:25:00"/>
    <d v="2026-08-17T00:00:00"/>
    <d v="2026-08-20T00:00:00"/>
    <m/>
    <m/>
    <m/>
    <m/>
    <m/>
    <m/>
    <m/>
    <m/>
    <m/>
    <m/>
    <m/>
    <m/>
    <m/>
    <m/>
    <m/>
    <s v=""/>
    <s v="FALSO"/>
    <n v="0"/>
    <s v=""/>
    <s v=""/>
    <s v=""/>
    <s v=""/>
    <s v=""/>
    <s v=""/>
    <s v=""/>
    <s v=""/>
    <s v=""/>
    <s v=""/>
  </r>
  <r>
    <x v="9"/>
    <s v="SGGU-7141"/>
    <s v="[SGGU] SP 26.3.4"/>
    <s v="[Jornada Secretaria e Gestor de Unidades] Gestor de Unidades"/>
    <x v="0"/>
    <s v="[SGGU] PI 3/26"/>
    <m/>
    <s v="[SGGU-5187] - Na tela dos dados do Mediador Pedagogico, ao preencher os dados para a criação da “Formacao Academica” e Salvar o sistema ate salva a criação, mas NÃO lista na grid “Formação Acadêmica”."/>
    <m/>
    <n v="21600"/>
    <m/>
    <s v="Itens concluídos"/>
    <s v="SGGU-5187"/>
    <s v="Não"/>
    <x v="1"/>
    <d v="2026-08-19T17:45:00"/>
    <d v="2026-08-17T00:00:00"/>
    <d v="2026-08-21T00:00:00"/>
    <d v="2026-08-21T00:00:00"/>
    <d v="2026-08-21T00:00:00"/>
    <d v="2026-08-24T00:00:00"/>
    <d v="2026-08-24T00:00:00"/>
    <m/>
    <m/>
    <n v="1"/>
    <m/>
    <m/>
    <n v="3"/>
    <m/>
    <m/>
    <m/>
    <m/>
    <m/>
    <n v="6"/>
    <s v="FALSO"/>
    <n v="0"/>
    <n v="-4"/>
    <s v=""/>
    <n v="1"/>
    <b v="1"/>
    <n v="1"/>
    <s v=""/>
    <s v=""/>
    <s v=""/>
    <n v="3"/>
    <b v="1"/>
  </r>
  <r>
    <x v="0"/>
    <s v="SGGU-7138"/>
    <s v="[SGGU] SP 26.3.4"/>
    <s v="[Jornada Secretaria e Gestor de Unidades] Gestor de Unidades"/>
    <x v="0"/>
    <s v="[SGGU] PI 3/26"/>
    <m/>
    <s v="[INC0810296]Tenho um Erro/Problema com o PTC - Dynamics Athenas - Alocação do tutor a turma"/>
    <m/>
    <n v="3600"/>
    <m/>
    <s v="Itens concluídos"/>
    <m/>
    <m/>
    <x v="0"/>
    <d v="2026-08-19T15:41:00"/>
    <d v="2026-08-17T00:00:00"/>
    <d v="2026-08-21T00:00:00"/>
    <m/>
    <m/>
    <m/>
    <m/>
    <m/>
    <m/>
    <m/>
    <m/>
    <m/>
    <m/>
    <m/>
    <m/>
    <m/>
    <m/>
    <m/>
    <n v="1"/>
    <s v="FALSO"/>
    <n v="0"/>
    <s v=""/>
    <s v=""/>
    <s v=""/>
    <s v=""/>
    <s v=""/>
    <s v=""/>
    <s v=""/>
    <s v=""/>
    <s v=""/>
    <s v=""/>
  </r>
  <r>
    <x v="0"/>
    <s v="SGGU-7136"/>
    <s v="[SGGU] SP 26.3.4"/>
    <s v="[Jornada Secretaria e Gestor de Unidades] Gestor de Unidades"/>
    <x v="0"/>
    <s v="[SGGU] PI 3/26"/>
    <m/>
    <s v="[INC0810211]Tenho um Erro/Problema com o PTC - Dynamics Athenas - Acesso do tutor na aula prática"/>
    <m/>
    <n v="600"/>
    <m/>
    <s v="Itens concluídos"/>
    <m/>
    <m/>
    <x v="0"/>
    <d v="2026-08-19T11:41:00"/>
    <d v="2026-08-17T00:00:00"/>
    <d v="2026-08-19T00:00:00"/>
    <d v="2026-08-20T00:00:00"/>
    <m/>
    <m/>
    <m/>
    <m/>
    <m/>
    <m/>
    <m/>
    <m/>
    <m/>
    <m/>
    <m/>
    <m/>
    <m/>
    <m/>
    <n v="0.16666666666666666"/>
    <s v="FALSO"/>
    <n v="0"/>
    <s v=""/>
    <s v=""/>
    <s v=""/>
    <s v=""/>
    <s v=""/>
    <s v=""/>
    <s v=""/>
    <s v=""/>
    <s v=""/>
    <s v=""/>
  </r>
  <r>
    <x v="4"/>
    <s v="SGGU-7129"/>
    <s v="[SGGU] SP 26.3.4"/>
    <s v="[Jornada Secretaria e Gestor de Unidades] Gestor de Unidades"/>
    <x v="3"/>
    <s v="[SGGU] PI 3/26"/>
    <n v="2"/>
    <s v="[GU] [Síncrona Mediada] Ajustar apresentação das informações"/>
    <n v="2"/>
    <n v="51000"/>
    <m/>
    <s v="Itens concluídos"/>
    <s v="APAP-10055"/>
    <s v="Não"/>
    <x v="1"/>
    <d v="2026-08-19T09:39:00"/>
    <d v="2026-08-17T00:00:00"/>
    <d v="2026-08-19T00:00:00"/>
    <d v="2026-08-24T00:00:00"/>
    <d v="2026-08-24T00:00:00"/>
    <d v="2026-08-25T00:00:00"/>
    <d v="2026-08-25T00:00:00"/>
    <m/>
    <m/>
    <n v="3"/>
    <m/>
    <m/>
    <n v="4"/>
    <m/>
    <m/>
    <m/>
    <m/>
    <m/>
    <n v="14.166666666666666"/>
    <s v="FALSO"/>
    <n v="0"/>
    <n v="-4"/>
    <s v=""/>
    <n v="3"/>
    <b v="1"/>
    <n v="1"/>
    <s v=""/>
    <s v=""/>
    <s v=""/>
    <s v=""/>
    <b v="1"/>
  </r>
  <r>
    <x v="0"/>
    <s v="SGGU-7128"/>
    <s v="[SGGU] SP 26.3.4"/>
    <s v="[Jornada Secretaria e Gestor de Unidades] Gestor de Unidades"/>
    <x v="0"/>
    <s v="[SGGU] PI 3/26"/>
    <m/>
    <s v="[INC0810144]Tenho um Erro/Problema com o PTC - Dynamics Athenas - Documentação para vinculo do tutor"/>
    <m/>
    <n v="1800"/>
    <m/>
    <s v="Itens concluídos"/>
    <m/>
    <m/>
    <x v="1"/>
    <d v="2026-08-19T09:31:00"/>
    <d v="2026-08-17T00:00:00"/>
    <d v="2026-08-19T00:00:00"/>
    <d v="2026-08-19T00:00:00"/>
    <m/>
    <m/>
    <m/>
    <m/>
    <m/>
    <m/>
    <m/>
    <m/>
    <m/>
    <m/>
    <m/>
    <m/>
    <m/>
    <m/>
    <n v="0.5"/>
    <s v="FALSO"/>
    <n v="0"/>
    <s v=""/>
    <s v=""/>
    <s v=""/>
    <s v=""/>
    <s v=""/>
    <s v=""/>
    <s v=""/>
    <s v=""/>
    <s v=""/>
    <s v=""/>
  </r>
  <r>
    <x v="0"/>
    <s v="SGGU-7126"/>
    <s v="[SGGU] SP 26.3.4"/>
    <s v="[Jornada Secretaria e Gestor de Unidades] Gestor de Unidades"/>
    <x v="0"/>
    <s v="[SGGU] PI 3/26"/>
    <m/>
    <s v="[INC0809948]Tenho um Erro/Problema com o PTC - Dynamics Athenas - Informações de Unidades ou Polos"/>
    <m/>
    <m/>
    <m/>
    <s v="Itens concluídos"/>
    <m/>
    <m/>
    <x v="0"/>
    <d v="2026-08-18T19:48:00"/>
    <d v="2026-08-17T00:00:00"/>
    <d v="2026-08-19T00:00:00"/>
    <m/>
    <m/>
    <m/>
    <m/>
    <m/>
    <m/>
    <m/>
    <m/>
    <m/>
    <m/>
    <m/>
    <m/>
    <m/>
    <m/>
    <m/>
    <s v=""/>
    <s v="FALSO"/>
    <n v="0"/>
    <s v=""/>
    <s v=""/>
    <s v=""/>
    <s v=""/>
    <s v=""/>
    <s v=""/>
    <s v=""/>
    <s v=""/>
    <s v=""/>
    <s v=""/>
  </r>
  <r>
    <x v="0"/>
    <s v="SGGU-7125"/>
    <s v="[SGGU] SP 26.3.4"/>
    <s v="[Jornada Secretaria e Gestor de Unidades] Gestor de Unidades"/>
    <x v="0"/>
    <s v="[SGGU] PI 3/26"/>
    <m/>
    <s v="[INC0809912]Tenho um Erro/Problema com o PTC - Dynamics Athenas - Tenho erro na parametrização do agendamento de aula prática"/>
    <m/>
    <m/>
    <m/>
    <s v="Itens concluídos"/>
    <m/>
    <m/>
    <x v="0"/>
    <d v="2026-08-18T18:28:00"/>
    <d v="2026-08-17T00:00:00"/>
    <d v="2026-08-19T00:00:00"/>
    <m/>
    <m/>
    <m/>
    <m/>
    <m/>
    <m/>
    <m/>
    <m/>
    <m/>
    <m/>
    <m/>
    <m/>
    <m/>
    <m/>
    <m/>
    <s v=""/>
    <s v="FALSO"/>
    <n v="0"/>
    <s v=""/>
    <s v=""/>
    <s v=""/>
    <s v=""/>
    <s v=""/>
    <s v=""/>
    <s v=""/>
    <s v=""/>
    <s v=""/>
    <s v=""/>
  </r>
  <r>
    <x v="0"/>
    <s v="SGGU-7122"/>
    <s v="[SGGU] SP 26.3.4"/>
    <s v="[Jornada Secretaria e Gestor de Unidades] Gestor de Unidades"/>
    <x v="0"/>
    <s v="[SGGU] PI 3/26"/>
    <m/>
    <s v="[INC0809888]Tenho um Erro/Problema com o PTC - Dynamics Athenas - Acesso do tutor na aula prática"/>
    <m/>
    <m/>
    <m/>
    <s v="Itens concluídos"/>
    <m/>
    <m/>
    <x v="1"/>
    <d v="2026-08-18T17:11:00"/>
    <d v="2026-08-17T00:00:00"/>
    <d v="2026-08-18T00:00:00"/>
    <d v="2026-08-18T00:00:00"/>
    <m/>
    <m/>
    <m/>
    <m/>
    <m/>
    <m/>
    <m/>
    <m/>
    <m/>
    <m/>
    <m/>
    <m/>
    <m/>
    <m/>
    <s v=""/>
    <s v="FALSO"/>
    <n v="0"/>
    <s v=""/>
    <s v=""/>
    <s v=""/>
    <s v=""/>
    <s v=""/>
    <s v=""/>
    <s v=""/>
    <s v=""/>
    <s v=""/>
    <s v=""/>
  </r>
  <r>
    <x v="0"/>
    <s v="SGGU-7121"/>
    <s v="[SGGU] SP 26.3.4"/>
    <s v="[Jornada Secretaria e Gestor de Unidades] Gestor de Unidades"/>
    <x v="0"/>
    <s v="[SGGU] PI 3/26"/>
    <m/>
    <s v="[INC0809873]Tenho um Erro/Problema com o PTC - Dynamics Athenas - Inativação de curso e ofertas"/>
    <m/>
    <m/>
    <m/>
    <s v="Itens concluídos"/>
    <m/>
    <m/>
    <x v="1"/>
    <d v="2026-08-18T16:48:00"/>
    <d v="2026-08-17T00:00:00"/>
    <d v="2026-08-18T00:00:00"/>
    <d v="2026-08-18T00:00:00"/>
    <m/>
    <m/>
    <m/>
    <m/>
    <m/>
    <m/>
    <m/>
    <m/>
    <m/>
    <m/>
    <m/>
    <m/>
    <m/>
    <m/>
    <s v=""/>
    <s v="FALSO"/>
    <n v="0"/>
    <s v=""/>
    <s v=""/>
    <s v=""/>
    <s v=""/>
    <s v=""/>
    <s v=""/>
    <s v=""/>
    <s v=""/>
    <s v=""/>
    <s v=""/>
  </r>
  <r>
    <x v="0"/>
    <s v="SGGU-7118"/>
    <s v="[SGGU] SP 26.3.4"/>
    <s v="[Jornada Secretaria e Gestor de Unidades] Gestor de Unidades"/>
    <x v="0"/>
    <s v="[SGGU] PI 3/26"/>
    <m/>
    <s v="[INC0808155]Tenho um Erro/Problema com o PTC - Dynamics Athenas - Acesso do tutor na aula prática"/>
    <m/>
    <n v="900"/>
    <m/>
    <s v="Itens concluídos"/>
    <m/>
    <m/>
    <x v="1"/>
    <d v="2026-08-18T12:23:00"/>
    <d v="2026-08-17T00:00:00"/>
    <d v="2026-08-18T00:00:00"/>
    <d v="2026-08-18T00:00:00"/>
    <m/>
    <m/>
    <m/>
    <m/>
    <m/>
    <m/>
    <m/>
    <m/>
    <m/>
    <m/>
    <m/>
    <m/>
    <m/>
    <m/>
    <n v="0.25"/>
    <s v="FALSO"/>
    <n v="0"/>
    <s v=""/>
    <s v=""/>
    <s v=""/>
    <s v=""/>
    <s v=""/>
    <s v=""/>
    <s v=""/>
    <s v=""/>
    <s v=""/>
    <s v=""/>
  </r>
  <r>
    <x v="0"/>
    <s v="SGGU-7117"/>
    <s v="[SGGU] SP 26.3.4"/>
    <s v="[Jornada Secretaria e Gestor de Unidades] Gestor de Unidades"/>
    <x v="0"/>
    <s v="[SGGU] PI 3/26"/>
    <m/>
    <s v="[INC0809742]Tenho um Erro/Problema com o PTC - Dynamics Athenas - Alocação do tutor a turma"/>
    <m/>
    <n v="900"/>
    <m/>
    <s v="Itens concluídos"/>
    <m/>
    <m/>
    <x v="1"/>
    <d v="2026-08-18T10:46:00"/>
    <d v="2026-08-17T00:00:00"/>
    <d v="2026-08-18T00:00:00"/>
    <d v="2026-08-18T00:00:00"/>
    <m/>
    <m/>
    <m/>
    <m/>
    <m/>
    <m/>
    <m/>
    <m/>
    <m/>
    <m/>
    <m/>
    <m/>
    <m/>
    <m/>
    <n v="0.25"/>
    <s v="FALSO"/>
    <n v="0"/>
    <s v=""/>
    <s v=""/>
    <s v=""/>
    <s v=""/>
    <s v=""/>
    <s v=""/>
    <s v=""/>
    <s v=""/>
    <s v=""/>
    <s v=""/>
  </r>
  <r>
    <x v="0"/>
    <s v="SGGU-7114"/>
    <s v="[SGGU] SP 26.3.4"/>
    <s v="[Jornada Secretaria e Gestor de Unidades] Gestor de Unidades"/>
    <x v="0"/>
    <s v="[SGGU] PI 3/26"/>
    <m/>
    <s v="[INC0809531]Tenho um Erro/Problema com o PTC - Dynamics Athenas - Alocação do tutor a turma"/>
    <m/>
    <m/>
    <m/>
    <s v="Itens concluídos"/>
    <m/>
    <m/>
    <x v="0"/>
    <d v="2026-08-17T21:44:00"/>
    <d v="2026-08-17T00:00:00"/>
    <d v="2026-08-18T00:00:00"/>
    <m/>
    <m/>
    <m/>
    <m/>
    <m/>
    <m/>
    <m/>
    <m/>
    <m/>
    <m/>
    <m/>
    <m/>
    <m/>
    <m/>
    <m/>
    <s v=""/>
    <s v="FALSO"/>
    <n v="0"/>
    <s v=""/>
    <s v=""/>
    <s v=""/>
    <s v=""/>
    <s v=""/>
    <s v=""/>
    <s v=""/>
    <s v=""/>
    <s v=""/>
    <s v=""/>
  </r>
  <r>
    <x v="0"/>
    <s v="SGGU-7113"/>
    <s v="[SGGU] SP 26.3.4"/>
    <s v="[Jornada Secretaria e Gestor de Unidades] Gestor de Unidades"/>
    <x v="0"/>
    <s v="[SGGU] PI 3/26"/>
    <m/>
    <s v="[INC0809398]Tenho um Erro/Problema com o PTC - Dynamics Athenas - Alocação do tutor a turma"/>
    <m/>
    <m/>
    <m/>
    <s v="Itens concluídos"/>
    <m/>
    <m/>
    <x v="0"/>
    <d v="2026-08-17T15:51:00"/>
    <d v="2026-08-17T00:00:00"/>
    <d v="2026-08-18T00:00:00"/>
    <m/>
    <m/>
    <m/>
    <m/>
    <m/>
    <m/>
    <m/>
    <m/>
    <m/>
    <m/>
    <m/>
    <m/>
    <m/>
    <m/>
    <m/>
    <s v=""/>
    <s v="FALSO"/>
    <n v="0"/>
    <s v=""/>
    <s v=""/>
    <s v=""/>
    <s v=""/>
    <s v=""/>
    <s v=""/>
    <s v=""/>
    <s v=""/>
    <s v=""/>
    <s v=""/>
  </r>
  <r>
    <x v="5"/>
    <s v="SGGU-7110"/>
    <s v="[SGGU] SP 26.3.5"/>
    <s v="[Jornada Secretaria e Gestor de Unidades] Gestor de Unidades"/>
    <x v="1"/>
    <s v="[SGGU] PI 3/26"/>
    <n v="5"/>
    <s v="Otimização do Processamento e Integração"/>
    <n v="5"/>
    <n v="115200"/>
    <m/>
    <s v="Itens concluídos"/>
    <s v="ARTSG-184"/>
    <s v="Não"/>
    <x v="1"/>
    <d v="2026-08-17T14:32:00"/>
    <d v="2026-08-31T00:00:00"/>
    <d v="2026-09-01T00:00:00"/>
    <d v="2026-09-04T00:00:00"/>
    <d v="2026-09-04T00:00:00"/>
    <d v="2026-09-04T00:00:00"/>
    <d v="2026-09-04T00:00:00"/>
    <d v="2026-09-17T00:00:00"/>
    <m/>
    <n v="3"/>
    <m/>
    <m/>
    <n v="14"/>
    <n v="23"/>
    <m/>
    <m/>
    <m/>
    <m/>
    <n v="32"/>
    <s v="FALSO"/>
    <n v="0"/>
    <n v="10"/>
    <s v=""/>
    <n v="3"/>
    <b v="1"/>
    <n v="1"/>
    <s v=""/>
    <n v="9"/>
    <s v=""/>
    <n v="23"/>
    <b v="1"/>
  </r>
  <r>
    <x v="0"/>
    <s v="SGGU-7109"/>
    <s v="[SGGU] SP 26.3.4"/>
    <s v="[Jornada Secretaria e Gestor de Unidades] Gestor de Unidades"/>
    <x v="0"/>
    <s v="[SGGU] PI 3/26"/>
    <m/>
    <s v="[INC0809336]Tenho um Erro/Problema com o PTC - Dynamics Athenas - Acesso do tutor na aula prática"/>
    <m/>
    <m/>
    <m/>
    <s v="Itens concluídos"/>
    <m/>
    <m/>
    <x v="0"/>
    <d v="2026-08-17T14:22:00"/>
    <d v="2026-08-17T00:00:00"/>
    <d v="2026-08-18T00:00:00"/>
    <m/>
    <m/>
    <m/>
    <m/>
    <m/>
    <m/>
    <m/>
    <m/>
    <m/>
    <m/>
    <m/>
    <m/>
    <m/>
    <m/>
    <m/>
    <s v=""/>
    <s v="FALSO"/>
    <n v="0"/>
    <s v=""/>
    <s v=""/>
    <s v=""/>
    <s v=""/>
    <s v=""/>
    <s v=""/>
    <s v=""/>
    <s v=""/>
    <s v=""/>
    <s v=""/>
  </r>
  <r>
    <x v="0"/>
    <s v="SGGU-7108"/>
    <s v="[SGGU] SP 26.3.4"/>
    <s v="[Jornada Secretaria e Gestor de Unidades] Gestor de Unidades"/>
    <x v="0"/>
    <s v="[SGGU] PI 3/26"/>
    <m/>
    <s v="[INC0809293]Tenho um Erro/Problema no Dynamics - Gestão de unidades - Reportar um erro/problema"/>
    <m/>
    <n v="3600"/>
    <m/>
    <s v="Itens concluídos"/>
    <m/>
    <m/>
    <x v="1"/>
    <d v="2026-08-17T11:45:00"/>
    <d v="2026-08-17T00:00:00"/>
    <d v="2026-08-18T00:00:00"/>
    <d v="2026-08-18T00:00:00"/>
    <m/>
    <m/>
    <m/>
    <m/>
    <m/>
    <m/>
    <m/>
    <m/>
    <m/>
    <m/>
    <m/>
    <m/>
    <m/>
    <m/>
    <n v="1"/>
    <s v="FALSO"/>
    <n v="0"/>
    <s v=""/>
    <s v=""/>
    <s v=""/>
    <s v=""/>
    <s v=""/>
    <s v=""/>
    <s v=""/>
    <s v=""/>
    <s v=""/>
    <s v=""/>
  </r>
  <r>
    <x v="4"/>
    <s v="SGGU-7033"/>
    <s v="[SGGU] SP 26.3.4"/>
    <s v="[Jornada Secretaria e Gestor de Unidades] Gestor de Unidades"/>
    <x v="1"/>
    <s v="[SGGU] PI 3/26"/>
    <n v="3"/>
    <s v="[SGGU-5202] Alterar validação de aula prática e/ou aula da unidade no consumo do evento syllabus-pratical-class-guide"/>
    <n v="3"/>
    <n v="50400"/>
    <m/>
    <s v="Itens concluídos"/>
    <s v="SGGU-5202"/>
    <s v="Não"/>
    <x v="1"/>
    <d v="2026-08-14T15:24:00"/>
    <d v="2026-08-17T00:00:00"/>
    <d v="2026-08-17T00:00:00"/>
    <d v="2026-08-18T00:00:00"/>
    <d v="2026-08-18T00:00:00"/>
    <d v="2026-08-18T00:00:00"/>
    <d v="2026-08-18T00:00:00"/>
    <d v="2026-08-18T00:00:00"/>
    <m/>
    <n v="1"/>
    <m/>
    <m/>
    <n v="2"/>
    <n v="2"/>
    <m/>
    <m/>
    <m/>
    <m/>
    <n v="14"/>
    <s v="FALSO"/>
    <n v="0"/>
    <n v="1"/>
    <s v=""/>
    <n v="1"/>
    <b v="1"/>
    <n v="1"/>
    <s v=""/>
    <n v="1"/>
    <s v=""/>
    <n v="2"/>
    <b v="1"/>
  </r>
  <r>
    <x v="0"/>
    <s v="SGGU-7032"/>
    <s v="[SGGU] SP 26.3.4;[SGGU] SP 26.3.3"/>
    <s v="[Jornada Secretaria e Gestor de Unidades] Gestor de Unidades"/>
    <x v="0"/>
    <s v="[SGGU] PI 3/26"/>
    <m/>
    <s v="[INC0805096]Tenho um Erro/Problema com o PTC - Ingresso - Captação - Backoffice"/>
    <m/>
    <m/>
    <m/>
    <s v="Itens concluídos"/>
    <m/>
    <m/>
    <x v="0"/>
    <d v="2026-08-14T15:24:00"/>
    <d v="2026-08-03T00:00:00"/>
    <d v="2026-08-17T00:00:00"/>
    <m/>
    <m/>
    <m/>
    <m/>
    <m/>
    <m/>
    <m/>
    <m/>
    <m/>
    <m/>
    <m/>
    <m/>
    <m/>
    <m/>
    <m/>
    <s v=""/>
    <s v="FALSO"/>
    <n v="0"/>
    <s v=""/>
    <s v=""/>
    <s v=""/>
    <s v=""/>
    <s v=""/>
    <s v=""/>
    <s v=""/>
    <s v=""/>
    <s v=""/>
    <s v=""/>
  </r>
  <r>
    <x v="0"/>
    <s v="SGGU-7030"/>
    <s v="[SGGU] SP 26.3.4;[SGGU] SP 26.3.3"/>
    <s v="[Jornada Secretaria e Gestor de Unidades] Gestor de Unidades"/>
    <x v="0"/>
    <s v="[SGGU] PI 3/26"/>
    <m/>
    <s v="[INC0808791]Tenho um Erro/Problema com o PTC - Dynamics Athenas - Acesso do tutor na aula prática"/>
    <m/>
    <m/>
    <m/>
    <s v="Itens concluídos"/>
    <m/>
    <m/>
    <x v="0"/>
    <d v="2026-08-14T12:07:00"/>
    <d v="2026-08-03T00:00:00"/>
    <d v="2026-08-17T00:00:00"/>
    <m/>
    <m/>
    <m/>
    <m/>
    <m/>
    <m/>
    <m/>
    <m/>
    <m/>
    <m/>
    <m/>
    <m/>
    <m/>
    <m/>
    <m/>
    <s v=""/>
    <s v="FALSO"/>
    <n v="0"/>
    <s v=""/>
    <s v=""/>
    <s v=""/>
    <s v=""/>
    <s v=""/>
    <s v=""/>
    <s v=""/>
    <s v=""/>
    <s v=""/>
    <s v=""/>
  </r>
  <r>
    <x v="0"/>
    <s v="SGGU-7025"/>
    <s v="[SGGU] SP 26.3.4;[SGGU] SP 26.3.3"/>
    <s v="[Jornada Secretaria e Gestor de Unidades] Gestor de Unidades"/>
    <x v="0"/>
    <s v="[SGGU] PI 3/26"/>
    <m/>
    <s v="[INC0808553]Tenho um Erro/Problema no Dynamics - Gestão de unidades - Reportar um erro/problema"/>
    <m/>
    <n v="1200"/>
    <m/>
    <s v="Itens concluídos"/>
    <m/>
    <m/>
    <x v="0"/>
    <d v="2026-08-13T15:18:00"/>
    <d v="2026-08-03T00:00:00"/>
    <d v="2026-08-17T00:00:00"/>
    <m/>
    <m/>
    <m/>
    <m/>
    <m/>
    <m/>
    <m/>
    <m/>
    <m/>
    <m/>
    <m/>
    <m/>
    <m/>
    <m/>
    <m/>
    <n v="0.33333333333333331"/>
    <s v="FALSO"/>
    <n v="0"/>
    <s v=""/>
    <s v=""/>
    <s v=""/>
    <s v=""/>
    <s v=""/>
    <s v=""/>
    <s v=""/>
    <s v=""/>
    <s v=""/>
    <s v=""/>
  </r>
  <r>
    <x v="0"/>
    <s v="SGGU-7022"/>
    <s v="[SGGU] SP 26.3.3"/>
    <s v="[Jornada Secretaria e Gestor de Unidades] Gestor de Unidades"/>
    <x v="0"/>
    <s v="[SGGU] PI 3/26"/>
    <m/>
    <s v="[INC0808444]Tenho um Erro/Problema com o PTC - Dynamics Athenas - Acesso do tutor na aula prática"/>
    <m/>
    <m/>
    <m/>
    <s v="Itens concluídos"/>
    <m/>
    <m/>
    <x v="0"/>
    <d v="2026-08-13T11:53:00"/>
    <d v="2026-08-03T00:00:00"/>
    <d v="2026-08-13T00:00:00"/>
    <m/>
    <m/>
    <m/>
    <m/>
    <m/>
    <m/>
    <m/>
    <m/>
    <m/>
    <m/>
    <m/>
    <m/>
    <m/>
    <m/>
    <m/>
    <s v=""/>
    <s v="FALSO"/>
    <n v="0"/>
    <s v=""/>
    <s v=""/>
    <s v=""/>
    <s v=""/>
    <s v=""/>
    <s v=""/>
    <s v=""/>
    <s v=""/>
    <s v=""/>
    <s v=""/>
  </r>
  <r>
    <x v="0"/>
    <s v="SGGU-7021"/>
    <s v="[SGGU] SP 26.3.3"/>
    <s v="[Jornada Secretaria e Gestor de Unidades] Gestor de Unidades"/>
    <x v="0"/>
    <s v="[SGGU] PI 3/26"/>
    <m/>
    <s v="[INC0808441]Tenho um Erro/Problema com o PTC - Dynamics Athenas - Alocação do tutor a turma"/>
    <m/>
    <m/>
    <m/>
    <s v="Itens concluídos"/>
    <m/>
    <m/>
    <x v="0"/>
    <d v="2026-08-13T11:43:00"/>
    <d v="2026-08-03T00:00:00"/>
    <d v="2026-08-13T00:00:00"/>
    <m/>
    <m/>
    <m/>
    <m/>
    <m/>
    <m/>
    <m/>
    <m/>
    <m/>
    <m/>
    <m/>
    <m/>
    <m/>
    <m/>
    <m/>
    <s v=""/>
    <s v="FALSO"/>
    <n v="0"/>
    <s v=""/>
    <s v=""/>
    <s v=""/>
    <s v=""/>
    <s v=""/>
    <s v=""/>
    <s v=""/>
    <s v=""/>
    <s v=""/>
    <s v=""/>
  </r>
  <r>
    <x v="0"/>
    <s v="SGGU-7020"/>
    <s v="[SGGU] SP 26.3.3"/>
    <s v="[Jornada Secretaria e Gestor de Unidades] Gestor de Unidades"/>
    <x v="0"/>
    <s v="[SGGU] PI 3/26"/>
    <m/>
    <s v="[INC0808304]Tenho um Erro/Problema no Dynamics - Gestão de unidades - Reportar um erro/problema"/>
    <m/>
    <n v="1800"/>
    <m/>
    <s v="Itens concluídos"/>
    <m/>
    <m/>
    <x v="0"/>
    <d v="2026-08-13T09:25:00"/>
    <d v="2026-08-03T00:00:00"/>
    <d v="2026-08-13T00:00:00"/>
    <m/>
    <m/>
    <m/>
    <m/>
    <m/>
    <m/>
    <m/>
    <m/>
    <m/>
    <m/>
    <m/>
    <m/>
    <m/>
    <m/>
    <m/>
    <n v="0.5"/>
    <s v="FALSO"/>
    <n v="0"/>
    <s v=""/>
    <s v=""/>
    <s v=""/>
    <s v=""/>
    <s v=""/>
    <s v=""/>
    <s v=""/>
    <s v=""/>
    <s v=""/>
    <s v=""/>
  </r>
  <r>
    <x v="0"/>
    <s v="SGGU-7013"/>
    <s v="[SGGU] SP 26.3.3"/>
    <s v="[Jornada Secretaria e Gestor de Unidades] Gestor de Unidades"/>
    <x v="0"/>
    <s v="[SGGU] PI 3/26"/>
    <m/>
    <s v="[INC0808292]Tenho um Erro/Problema com o PTC - Dynamics Athenas - Envio de reatórios"/>
    <m/>
    <m/>
    <m/>
    <s v="Itens concluídos"/>
    <m/>
    <m/>
    <x v="0"/>
    <d v="2026-08-13T08:49:00"/>
    <d v="2026-08-03T00:00:00"/>
    <d v="2026-08-13T00:00:00"/>
    <m/>
    <m/>
    <m/>
    <m/>
    <m/>
    <m/>
    <m/>
    <m/>
    <m/>
    <m/>
    <m/>
    <m/>
    <m/>
    <m/>
    <m/>
    <s v=""/>
    <s v="FALSO"/>
    <n v="0"/>
    <s v=""/>
    <s v=""/>
    <s v=""/>
    <s v=""/>
    <s v=""/>
    <s v=""/>
    <s v=""/>
    <s v=""/>
    <s v=""/>
    <s v=""/>
  </r>
  <r>
    <x v="3"/>
    <s v="SGGU-7011"/>
    <s v="[SGGU] SP 26.3.4"/>
    <s v="[Jornada Secretaria e Gestor de Unidades] Gestor de Unidades"/>
    <x v="3"/>
    <s v="[SGGU] PI 3/26"/>
    <n v="2"/>
    <s v="[Curso MEC] Backend -[GEUN][DV][Oferta] Quando oferta semi tem dias da semana criar Curso por tipo de Produto"/>
    <n v="3"/>
    <n v="47400"/>
    <m/>
    <s v="Itens concluídos"/>
    <s v="SGGS-11290"/>
    <s v="Não"/>
    <x v="1"/>
    <d v="2026-08-13T00:26:00"/>
    <d v="2026-08-17T00:00:00"/>
    <d v="2026-08-18T00:00:00"/>
    <d v="2026-08-20T00:00:00"/>
    <d v="2026-08-20T00:00:00"/>
    <d v="2026-08-20T00:00:00"/>
    <d v="2026-08-20T00:00:00"/>
    <m/>
    <m/>
    <n v="2"/>
    <m/>
    <m/>
    <n v="5"/>
    <m/>
    <m/>
    <m/>
    <m/>
    <m/>
    <n v="13.166666666666666"/>
    <s v="FALSO"/>
    <n v="0"/>
    <n v="2"/>
    <s v=""/>
    <n v="2"/>
    <b v="1"/>
    <n v="1"/>
    <s v=""/>
    <s v=""/>
    <s v=""/>
    <s v=""/>
    <b v="1"/>
  </r>
  <r>
    <x v="3"/>
    <s v="SGGU-7010"/>
    <s v="[SGGU] SP 26.3.4"/>
    <s v="[Jornada Secretaria e Gestor de Unidades] Gestor de Unidades"/>
    <x v="3"/>
    <s v="[SGGU] PI 3/26"/>
    <n v="8"/>
    <s v="[Curso MEC] Backend -Function Consumidora para Inativação de Cursos Regulados"/>
    <n v="5"/>
    <n v="165600"/>
    <m/>
    <s v="Itens concluídos"/>
    <s v="SGGS-11290"/>
    <s v="Não"/>
    <x v="1"/>
    <d v="2026-08-12T22:15:00"/>
    <d v="2026-08-17T00:00:00"/>
    <d v="2026-08-18T00:00:00"/>
    <d v="2026-08-26T00:00:00"/>
    <d v="2026-08-26T00:00:00"/>
    <d v="2026-08-26T00:00:00"/>
    <d v="2026-08-26T00:00:00"/>
    <m/>
    <m/>
    <m/>
    <n v="1"/>
    <m/>
    <n v="9"/>
    <m/>
    <m/>
    <m/>
    <m/>
    <m/>
    <n v="46"/>
    <s v="FALSO"/>
    <n v="0"/>
    <n v="3"/>
    <s v=""/>
    <n v="6"/>
    <s v=""/>
    <n v="1"/>
    <b v="1"/>
    <s v=""/>
    <s v=""/>
    <s v=""/>
    <b v="1"/>
  </r>
  <r>
    <x v="3"/>
    <s v="SGGU-7009"/>
    <s v="[SGGU] SP 26.3.4"/>
    <s v="[Jornada Secretaria e Gestor de Unidades] Gestor de Unidades"/>
    <x v="3"/>
    <s v="[SGGU] PI 3/26"/>
    <n v="5"/>
    <s v="[Curso MEC] Processamento de CTPs para Alteração de Situação Real de Curso Regulado"/>
    <n v="5"/>
    <n v="117000"/>
    <m/>
    <s v="Itens concluídos"/>
    <s v="SGGS-11290"/>
    <s v="Não"/>
    <x v="1"/>
    <d v="2026-08-12T22:00:00"/>
    <d v="2026-08-17T00:00:00"/>
    <d v="2026-08-18T00:00:00"/>
    <d v="2026-08-24T00:00:00"/>
    <d v="2026-08-24T00:00:00"/>
    <d v="2026-08-25T00:00:00"/>
    <d v="2026-08-25T00:00:00"/>
    <m/>
    <m/>
    <n v="4"/>
    <m/>
    <m/>
    <n v="8"/>
    <m/>
    <m/>
    <m/>
    <m/>
    <m/>
    <n v="32.5"/>
    <s v="FALSO"/>
    <n v="0"/>
    <n v="3"/>
    <s v=""/>
    <n v="4"/>
    <b v="1"/>
    <n v="1"/>
    <s v=""/>
    <s v=""/>
    <s v=""/>
    <s v=""/>
    <b v="1"/>
  </r>
  <r>
    <x v="0"/>
    <s v="SGGU-7008"/>
    <s v="[SGGU] SP 26.3.3"/>
    <s v="[Jornada Secretaria e Gestor de Unidades] Gestor de Unidades"/>
    <x v="0"/>
    <s v="[SGGU] PI 3/26"/>
    <m/>
    <s v="[INC0808229]Tenho um Erro/Problema com o PTC - Dynamics Athenas - Informações de Unidades ou Polos"/>
    <m/>
    <m/>
    <m/>
    <s v="Itens concluídos"/>
    <m/>
    <m/>
    <x v="0"/>
    <d v="2026-08-12T21:39:00"/>
    <d v="2026-08-03T00:00:00"/>
    <d v="2026-08-13T00:00:00"/>
    <m/>
    <m/>
    <m/>
    <m/>
    <m/>
    <m/>
    <m/>
    <m/>
    <m/>
    <m/>
    <m/>
    <m/>
    <m/>
    <m/>
    <m/>
    <s v=""/>
    <s v="FALSO"/>
    <n v="0"/>
    <s v=""/>
    <s v=""/>
    <s v=""/>
    <s v=""/>
    <s v=""/>
    <s v=""/>
    <s v=""/>
    <s v=""/>
    <s v=""/>
    <s v=""/>
  </r>
  <r>
    <x v="0"/>
    <s v="SGGU-7007"/>
    <s v="[SGGU] SP 26.3.3"/>
    <s v="[Jornada Secretaria e Gestor de Unidades] Gestor de Unidades"/>
    <x v="0"/>
    <s v="[SGGU] PI 3/26"/>
    <m/>
    <s v="[INC0808228]Tenho um Erro/Problema no Dynamics - Gestão de unidades - Reportar um erro/problema"/>
    <m/>
    <m/>
    <m/>
    <s v="Itens concluídos"/>
    <m/>
    <m/>
    <x v="0"/>
    <d v="2026-08-12T21:37:00"/>
    <d v="2026-08-03T00:00:00"/>
    <d v="2026-08-13T00:00:00"/>
    <m/>
    <m/>
    <m/>
    <m/>
    <m/>
    <m/>
    <m/>
    <m/>
    <m/>
    <m/>
    <m/>
    <m/>
    <m/>
    <m/>
    <m/>
    <s v=""/>
    <s v="FALSO"/>
    <n v="0"/>
    <s v=""/>
    <s v=""/>
    <s v=""/>
    <s v=""/>
    <s v=""/>
    <s v=""/>
    <s v=""/>
    <s v=""/>
    <s v=""/>
    <s v=""/>
  </r>
  <r>
    <x v="0"/>
    <s v="SGGU-7006"/>
    <s v="[SGGU] SP 26.3.3"/>
    <s v="[Jornada Secretaria e Gestor de Unidades] Gestor de Unidades"/>
    <x v="0"/>
    <s v="[SGGU] PI 3/26"/>
    <m/>
    <s v="[INC0808226]Tenho um Erro/Problema no Dynamics - Gestão de unidades - Reportar um erro/problema"/>
    <m/>
    <m/>
    <m/>
    <s v="Itens concluídos"/>
    <m/>
    <m/>
    <x v="0"/>
    <d v="2026-08-12T21:19:00"/>
    <d v="2026-08-03T00:00:00"/>
    <d v="2026-08-13T00:00:00"/>
    <m/>
    <m/>
    <m/>
    <m/>
    <m/>
    <m/>
    <m/>
    <m/>
    <m/>
    <m/>
    <m/>
    <m/>
    <m/>
    <m/>
    <m/>
    <s v=""/>
    <s v="FALSO"/>
    <n v="0"/>
    <s v=""/>
    <s v=""/>
    <s v=""/>
    <s v=""/>
    <s v=""/>
    <s v=""/>
    <s v=""/>
    <s v=""/>
    <s v=""/>
    <s v=""/>
  </r>
  <r>
    <x v="0"/>
    <s v="SGGU-7005"/>
    <s v="[SGGU] SP 26.3.3"/>
    <s v="[Jornada Secretaria e Gestor de Unidades] Gestor de Unidades"/>
    <x v="0"/>
    <s v="[SGGU] PI 3/26"/>
    <m/>
    <s v="[INC0808155]Tenho um Erro/Problema com o PTC - Dynamics Athenas - Acesso do tutor na aula prática"/>
    <m/>
    <m/>
    <m/>
    <s v="Itens concluídos"/>
    <m/>
    <m/>
    <x v="0"/>
    <d v="2026-08-12T16:59:00"/>
    <d v="2026-08-03T00:00:00"/>
    <d v="2026-08-12T00:00:00"/>
    <d v="2026-08-12T00:00:00"/>
    <m/>
    <m/>
    <m/>
    <m/>
    <m/>
    <m/>
    <m/>
    <m/>
    <m/>
    <m/>
    <m/>
    <m/>
    <m/>
    <m/>
    <s v=""/>
    <s v="FALSO"/>
    <n v="0"/>
    <s v=""/>
    <s v=""/>
    <s v=""/>
    <s v=""/>
    <s v=""/>
    <s v=""/>
    <s v=""/>
    <s v=""/>
    <s v=""/>
    <s v=""/>
  </r>
  <r>
    <x v="1"/>
    <s v="SGGU-7004"/>
    <s v="[SGGU] SP 26.3.3"/>
    <s v="[Jornada Secretaria e Gestor de Unidades] Gestor de Unidades"/>
    <x v="0"/>
    <s v="[SGGU] PI 3/26"/>
    <m/>
    <s v="[RITM0733213]Solicitação de Serviço ao PTC - Gestão de Unidades - Gestão de Unidades"/>
    <m/>
    <n v="36600"/>
    <m/>
    <s v="Itens concluídos"/>
    <m/>
    <m/>
    <x v="1"/>
    <d v="2026-08-12T16:40:00"/>
    <d v="2026-08-03T00:00:00"/>
    <d v="2026-08-13T00:00:00"/>
    <d v="2026-08-14T00:00:00"/>
    <m/>
    <m/>
    <m/>
    <m/>
    <m/>
    <m/>
    <m/>
    <m/>
    <m/>
    <m/>
    <m/>
    <m/>
    <m/>
    <m/>
    <n v="10.166666666666666"/>
    <s v="FALSO"/>
    <n v="0"/>
    <s v=""/>
    <s v=""/>
    <s v=""/>
    <s v=""/>
    <s v=""/>
    <s v=""/>
    <s v=""/>
    <s v=""/>
    <s v=""/>
    <s v=""/>
  </r>
  <r>
    <x v="4"/>
    <s v="SGGU-7003"/>
    <s v="[SGGU] SP 26.3.3"/>
    <s v="[Jornada Secretaria e Gestor de Unidades] Gestor de Unidades"/>
    <x v="1"/>
    <s v="[SGGU] PI 3/26"/>
    <n v="2"/>
    <s v="[SGGU-5202] Criar identificação de série e semestre da turma "/>
    <n v="2"/>
    <n v="50400"/>
    <m/>
    <s v="Itens concluídos"/>
    <s v="SGGU-5202"/>
    <m/>
    <x v="1"/>
    <d v="2026-08-12T15:27:00"/>
    <d v="2026-08-03T00:00:00"/>
    <d v="2026-08-13T00:00:00"/>
    <d v="2026-08-14T00:00:00"/>
    <d v="2026-08-14T00:00:00"/>
    <d v="2026-08-14T00:00:00"/>
    <d v="2026-08-14T00:00:00"/>
    <d v="2026-08-20T00:00:00"/>
    <m/>
    <n v="1"/>
    <m/>
    <m/>
    <n v="2"/>
    <n v="6"/>
    <m/>
    <m/>
    <m/>
    <m/>
    <n v="14"/>
    <s v="FALSO"/>
    <n v="0"/>
    <n v="-9"/>
    <s v=""/>
    <n v="1"/>
    <b v="1"/>
    <n v="1"/>
    <s v=""/>
    <n v="4"/>
    <s v=""/>
    <n v="6"/>
    <b v="1"/>
  </r>
  <r>
    <x v="4"/>
    <s v="SGGU-7002"/>
    <s v="[SGGU] SP 26.3.3"/>
    <s v="[Jornada Secretaria e Gestor de Unidades] Gestor de Unidades"/>
    <x v="1"/>
    <s v="[SGGU] PI 3/26"/>
    <n v="1"/>
    <s v="[SGGU-5202] Ajustar fila da Parametrização de Aula Prática para passar a esperar série e semestre operacional"/>
    <n v="1"/>
    <n v="36000"/>
    <m/>
    <s v="Itens concluídos"/>
    <s v="SGGU-5202"/>
    <m/>
    <x v="1"/>
    <d v="2026-08-12T15:24:00"/>
    <d v="2026-08-03T00:00:00"/>
    <d v="2026-08-13T00:00:00"/>
    <d v="2026-08-13T00:00:00"/>
    <d v="2026-08-13T00:00:00"/>
    <d v="2026-08-14T00:00:00"/>
    <d v="2026-08-14T00:00:00"/>
    <d v="2026-08-20T00:00:00"/>
    <m/>
    <m/>
    <m/>
    <m/>
    <n v="2"/>
    <m/>
    <m/>
    <m/>
    <m/>
    <m/>
    <n v="10"/>
    <s v="FALSO"/>
    <n v="0"/>
    <n v="-9"/>
    <s v=""/>
    <n v="1"/>
    <s v=""/>
    <n v="1"/>
    <s v=""/>
    <n v="4"/>
    <s v=""/>
    <n v="6"/>
    <b v="0"/>
  </r>
  <r>
    <x v="0"/>
    <s v="SGGU-7001"/>
    <s v="[SGGU] SP 26.3.3"/>
    <s v="[Jornada Secretaria e Gestor de Unidades] Gestor de Unidades"/>
    <x v="0"/>
    <s v="[SGGU] PI 3/26"/>
    <m/>
    <s v="[INC0808110]Tenho um Erro/Problema com o PTC - Dynamics Athenas - Envio de reatórios"/>
    <m/>
    <m/>
    <m/>
    <s v="Itens concluídos"/>
    <m/>
    <m/>
    <x v="0"/>
    <d v="2026-08-12T15:22:00"/>
    <d v="2026-08-03T00:00:00"/>
    <d v="2026-08-12T00:00:00"/>
    <m/>
    <m/>
    <m/>
    <m/>
    <m/>
    <m/>
    <m/>
    <m/>
    <m/>
    <m/>
    <m/>
    <m/>
    <m/>
    <m/>
    <m/>
    <s v=""/>
    <s v="FALSO"/>
    <n v="0"/>
    <s v=""/>
    <s v=""/>
    <s v=""/>
    <s v=""/>
    <s v=""/>
    <s v=""/>
    <s v=""/>
    <s v=""/>
    <s v=""/>
    <s v=""/>
  </r>
  <r>
    <x v="0"/>
    <s v="SGGU-6995"/>
    <s v="[SGGU] SP 26.3.3"/>
    <s v="[Jornada Secretaria e Gestor de Unidades] Gestor de Unidades"/>
    <x v="0"/>
    <s v="[SGGU] PI 3/26"/>
    <m/>
    <s v="[INC0808074]Tenho um Erro/Problema com o PTC - Dynamics Athenas - Alocação do tutor a turma"/>
    <m/>
    <m/>
    <m/>
    <s v="Itens concluídos"/>
    <m/>
    <m/>
    <x v="0"/>
    <d v="2026-08-12T13:52:00"/>
    <d v="2026-08-03T00:00:00"/>
    <d v="2026-08-12T00:00:00"/>
    <m/>
    <m/>
    <m/>
    <m/>
    <m/>
    <m/>
    <m/>
    <m/>
    <m/>
    <m/>
    <m/>
    <m/>
    <m/>
    <m/>
    <m/>
    <s v=""/>
    <s v="FALSO"/>
    <n v="0"/>
    <s v=""/>
    <s v=""/>
    <s v=""/>
    <s v=""/>
    <s v=""/>
    <s v=""/>
    <s v=""/>
    <s v=""/>
    <s v=""/>
    <s v=""/>
  </r>
  <r>
    <x v="0"/>
    <s v="SGGU-6994"/>
    <s v="[SGGU] SP 26.3.3"/>
    <s v="[Jornada Secretaria e Gestor de Unidades] Gestor de Unidades"/>
    <x v="0"/>
    <s v="[SGGU] PI 3/26"/>
    <m/>
    <s v="[INC0808060]Tenho um Erro/Problema com o PTC - Dynamics Athenas - Alocação do tutor a turma"/>
    <m/>
    <m/>
    <m/>
    <s v="Itens concluídos"/>
    <m/>
    <m/>
    <x v="0"/>
    <d v="2026-08-12T12:15:00"/>
    <d v="2026-08-03T00:00:00"/>
    <d v="2026-08-12T00:00:00"/>
    <m/>
    <m/>
    <m/>
    <m/>
    <m/>
    <m/>
    <m/>
    <m/>
    <m/>
    <m/>
    <m/>
    <m/>
    <m/>
    <m/>
    <m/>
    <s v=""/>
    <s v="FALSO"/>
    <n v="0"/>
    <s v=""/>
    <s v=""/>
    <s v=""/>
    <s v=""/>
    <s v=""/>
    <s v=""/>
    <s v=""/>
    <s v=""/>
    <s v=""/>
    <s v=""/>
  </r>
  <r>
    <x v="1"/>
    <s v="SGGU-6993"/>
    <s v="[SGGU] SP 26.3.5"/>
    <s v="[Jornada Secretaria e Gestor de Unidades] Gestor de Unidades"/>
    <x v="0"/>
    <s v="[SGGU] PI 3/26"/>
    <m/>
    <s v="[RITM0733012]Solicitação de Serviço ao PTC - Gestão de Unidades - Gestão de Unidades"/>
    <m/>
    <n v="3600"/>
    <m/>
    <s v="Itens concluídos"/>
    <m/>
    <m/>
    <x v="1"/>
    <d v="2026-08-12T11:36:00"/>
    <d v="2026-08-31T00:00:00"/>
    <d v="2026-09-02T00:00:00"/>
    <d v="2026-09-02T00:00:00"/>
    <m/>
    <m/>
    <m/>
    <m/>
    <m/>
    <m/>
    <m/>
    <m/>
    <m/>
    <m/>
    <m/>
    <m/>
    <m/>
    <m/>
    <n v="1"/>
    <s v="FALSO"/>
    <n v="0"/>
    <s v=""/>
    <s v=""/>
    <s v=""/>
    <s v=""/>
    <s v=""/>
    <s v=""/>
    <s v=""/>
    <s v=""/>
    <s v=""/>
    <s v=""/>
  </r>
  <r>
    <x v="0"/>
    <s v="SGGU-6992"/>
    <s v="[SGGU] SP 26.3.3"/>
    <s v="[Jornada Secretaria e Gestor de Unidades] Gestor de Unidades"/>
    <x v="0"/>
    <s v="[SGGU] PI 3/26"/>
    <m/>
    <s v="[INC0807996]Tenho um Erro/Problema com o PTC - Dynamics Athenas - Documentação para vinculo do tutor"/>
    <m/>
    <m/>
    <m/>
    <s v="Itens concluídos"/>
    <m/>
    <m/>
    <x v="0"/>
    <d v="2026-08-12T10:02:00"/>
    <d v="2026-08-03T00:00:00"/>
    <d v="2026-08-12T00:00:00"/>
    <m/>
    <m/>
    <m/>
    <m/>
    <m/>
    <m/>
    <m/>
    <m/>
    <m/>
    <m/>
    <m/>
    <m/>
    <m/>
    <m/>
    <m/>
    <s v=""/>
    <s v="FALSO"/>
    <n v="0"/>
    <s v=""/>
    <s v=""/>
    <s v=""/>
    <s v=""/>
    <s v=""/>
    <s v=""/>
    <s v=""/>
    <s v=""/>
    <s v=""/>
    <s v=""/>
  </r>
  <r>
    <x v="0"/>
    <s v="SGGU-6991"/>
    <s v="[SGGU] SP 26.3.4;[SGGU] SP 26.3.3"/>
    <s v="[Jornada Secretaria e Gestor de Unidades] Gestor de Unidades"/>
    <x v="0"/>
    <s v="[SGGU] PI 3/26"/>
    <m/>
    <s v="[INC0807894]Tenho um Erro/Problema com o PTC - Dynamics Athenas - Acesso do tutor na aula prática"/>
    <m/>
    <m/>
    <m/>
    <s v="Itens concluídos"/>
    <m/>
    <m/>
    <x v="1"/>
    <d v="2026-08-11T18:45:00"/>
    <d v="2026-08-03T00:00:00"/>
    <d v="2026-08-12T00:00:00"/>
    <d v="2026-08-12T00:00:00"/>
    <m/>
    <m/>
    <m/>
    <m/>
    <m/>
    <m/>
    <m/>
    <m/>
    <m/>
    <m/>
    <m/>
    <m/>
    <m/>
    <m/>
    <s v=""/>
    <s v="FALSO"/>
    <n v="0"/>
    <s v=""/>
    <s v=""/>
    <s v=""/>
    <s v=""/>
    <s v=""/>
    <s v=""/>
    <s v=""/>
    <s v=""/>
    <s v=""/>
    <s v=""/>
  </r>
  <r>
    <x v="0"/>
    <s v="SGGU-6990"/>
    <s v="[SGGU] SP 26.3.4;[SGGU] SP 26.3.3"/>
    <s v="[Jornada Secretaria e Gestor de Unidades] Gestor de Unidades"/>
    <x v="0"/>
    <s v="[SGGU] PI 3/26"/>
    <m/>
    <s v="[INC0807892]Tenho um Erro/Problema com o PTC - Dynamics Athenas - Acesso do tutor na aula prática"/>
    <m/>
    <m/>
    <m/>
    <s v="Itens concluídos"/>
    <m/>
    <m/>
    <x v="1"/>
    <d v="2026-08-11T18:41:00"/>
    <d v="2026-08-03T00:00:00"/>
    <d v="2026-08-12T00:00:00"/>
    <d v="2026-08-12T00:00:00"/>
    <m/>
    <m/>
    <m/>
    <m/>
    <m/>
    <m/>
    <m/>
    <m/>
    <m/>
    <m/>
    <m/>
    <m/>
    <m/>
    <m/>
    <s v=""/>
    <s v="FALSO"/>
    <n v="0"/>
    <s v=""/>
    <s v=""/>
    <s v=""/>
    <s v=""/>
    <s v=""/>
    <s v=""/>
    <s v=""/>
    <s v=""/>
    <s v=""/>
    <s v=""/>
  </r>
  <r>
    <x v="0"/>
    <s v="SGGU-6989"/>
    <s v="[SGGU] SP 26.3.4;[SGGU] SP 26.3.3"/>
    <s v="[Jornada Secretaria e Gestor de Unidades] Gestor de Unidades"/>
    <x v="0"/>
    <s v="[SGGU] PI 3/26"/>
    <m/>
    <s v="[INC0807888]Tenho um Erro/Problema com o PTC - Dynamics Athenas - Acesso do tutor na aula prática"/>
    <m/>
    <m/>
    <m/>
    <s v="Itens concluídos"/>
    <m/>
    <m/>
    <x v="1"/>
    <d v="2026-08-11T18:37:00"/>
    <d v="2026-08-03T00:00:00"/>
    <d v="2026-08-12T00:00:00"/>
    <d v="2026-08-12T00:00:00"/>
    <m/>
    <m/>
    <m/>
    <m/>
    <m/>
    <m/>
    <m/>
    <m/>
    <m/>
    <m/>
    <m/>
    <m/>
    <m/>
    <m/>
    <s v=""/>
    <s v="FALSO"/>
    <n v="0"/>
    <s v=""/>
    <s v=""/>
    <s v=""/>
    <s v=""/>
    <s v=""/>
    <s v=""/>
    <s v=""/>
    <s v=""/>
    <s v=""/>
    <s v=""/>
  </r>
  <r>
    <x v="0"/>
    <s v="SGGU-6988"/>
    <s v="[SGGU] SP 26.3.4;[SGGU] SP 26.3.3"/>
    <s v="[Jornada Secretaria e Gestor de Unidades] Gestor de Unidades"/>
    <x v="0"/>
    <s v="[SGGU] PI 3/26"/>
    <m/>
    <s v="[INC0807886]Tenho um Erro/Problema com o PTC - Dynamics Athenas - Acesso do tutor na aula prática"/>
    <m/>
    <m/>
    <m/>
    <s v="Itens concluídos"/>
    <m/>
    <m/>
    <x v="1"/>
    <d v="2026-08-11T18:35:00"/>
    <d v="2026-08-03T00:00:00"/>
    <d v="2026-08-12T00:00:00"/>
    <d v="2026-08-12T00:00:00"/>
    <m/>
    <m/>
    <m/>
    <m/>
    <m/>
    <m/>
    <m/>
    <m/>
    <m/>
    <m/>
    <m/>
    <m/>
    <m/>
    <m/>
    <s v=""/>
    <s v="FALSO"/>
    <n v="0"/>
    <s v=""/>
    <s v=""/>
    <s v=""/>
    <s v=""/>
    <s v=""/>
    <s v=""/>
    <s v=""/>
    <s v=""/>
    <s v=""/>
    <s v=""/>
  </r>
  <r>
    <x v="0"/>
    <s v="SGGU-6986"/>
    <s v="[SGGU] SP 26.3.3"/>
    <s v="[Jornada Secretaria e Gestor de Unidades] Gestor de Unidades"/>
    <x v="0"/>
    <s v="[SGGU] PI 3/26"/>
    <m/>
    <s v="[INC0807865]Tenho um Erro/Problema no Dynamics - Gestão de unidades - Reportar um erro/problema"/>
    <m/>
    <m/>
    <m/>
    <s v="Itens concluídos"/>
    <m/>
    <m/>
    <x v="0"/>
    <d v="2026-08-11T17:30:00"/>
    <d v="2026-08-03T00:00:00"/>
    <d v="2026-08-12T00:00:00"/>
    <m/>
    <m/>
    <m/>
    <m/>
    <m/>
    <m/>
    <m/>
    <m/>
    <m/>
    <m/>
    <m/>
    <m/>
    <m/>
    <m/>
    <m/>
    <s v=""/>
    <s v="FALSO"/>
    <n v="0"/>
    <s v=""/>
    <s v=""/>
    <s v=""/>
    <s v=""/>
    <s v=""/>
    <s v=""/>
    <s v=""/>
    <s v=""/>
    <s v=""/>
    <s v=""/>
  </r>
  <r>
    <x v="1"/>
    <s v="SGGU-6984"/>
    <s v="[SGGU] SP 26.3.4"/>
    <s v="[Jornada Secretaria e Gestor de Unidades] Gestor de Unidades"/>
    <x v="0"/>
    <s v="[SGGU] PI 3/26"/>
    <m/>
    <s v="[RITM0732732]Solicitação de Serviço ao PTC - Gestão de Unidades - Gestão de Unidades"/>
    <m/>
    <m/>
    <m/>
    <s v="Itens concluídos"/>
    <m/>
    <m/>
    <x v="0"/>
    <d v="2026-08-11T16:21:00"/>
    <d v="2026-08-17T00:00:00"/>
    <d v="2026-08-26T00:00:00"/>
    <m/>
    <m/>
    <m/>
    <m/>
    <m/>
    <m/>
    <m/>
    <m/>
    <m/>
    <m/>
    <m/>
    <m/>
    <m/>
    <m/>
    <m/>
    <s v=""/>
    <s v="FALSO"/>
    <n v="0"/>
    <s v=""/>
    <s v=""/>
    <s v=""/>
    <s v=""/>
    <s v=""/>
    <s v=""/>
    <s v=""/>
    <s v=""/>
    <s v=""/>
    <s v=""/>
  </r>
  <r>
    <x v="0"/>
    <s v="SGGU-6981"/>
    <s v="[SGGU] SP 26.3.4;[SGGU] SP 26.3.3"/>
    <s v="[Jornada Secretaria e Gestor de Unidades] Gestor de Unidades"/>
    <x v="0"/>
    <s v="[SGGU] PI 3/26"/>
    <m/>
    <s v="[INC0807820]Tenho um Erro/Problema com o PTC - Dynamics Athenas - Alocação do tutor a turma"/>
    <m/>
    <m/>
    <m/>
    <s v="Itens concluídos"/>
    <m/>
    <m/>
    <x v="1"/>
    <d v="2026-08-11T15:37:00"/>
    <d v="2026-08-03T00:00:00"/>
    <d v="2026-08-13T00:00:00"/>
    <d v="2026-08-13T00:00:00"/>
    <m/>
    <m/>
    <m/>
    <m/>
    <m/>
    <m/>
    <m/>
    <m/>
    <m/>
    <m/>
    <m/>
    <m/>
    <m/>
    <m/>
    <s v=""/>
    <s v="FALSO"/>
    <n v="0"/>
    <s v=""/>
    <s v=""/>
    <s v=""/>
    <s v=""/>
    <s v=""/>
    <s v=""/>
    <s v=""/>
    <s v=""/>
    <s v=""/>
    <s v=""/>
  </r>
  <r>
    <x v="0"/>
    <s v="SGGU-6980"/>
    <s v="[SGGU] SP 26.3.3"/>
    <s v="[Jornada Secretaria e Gestor de Unidades] Gestor de Unidades"/>
    <x v="0"/>
    <s v="[SGGU] PI 3/26"/>
    <m/>
    <s v="[INC0807790]Tenho um Erro/Problema com o PTC - Dynamics Athenas - Alocação do tutor a turma"/>
    <m/>
    <m/>
    <m/>
    <s v="Itens concluídos"/>
    <m/>
    <m/>
    <x v="1"/>
    <d v="2026-08-11T14:52:00"/>
    <d v="2026-08-03T00:00:00"/>
    <d v="2026-08-12T00:00:00"/>
    <d v="2026-08-12T00:00:00"/>
    <m/>
    <m/>
    <m/>
    <m/>
    <m/>
    <m/>
    <m/>
    <m/>
    <m/>
    <m/>
    <m/>
    <m/>
    <m/>
    <m/>
    <s v=""/>
    <s v="FALSO"/>
    <n v="0"/>
    <s v=""/>
    <s v=""/>
    <s v=""/>
    <s v=""/>
    <s v=""/>
    <s v=""/>
    <s v=""/>
    <s v=""/>
    <s v=""/>
    <s v=""/>
  </r>
  <r>
    <x v="0"/>
    <s v="SGGU-6978"/>
    <s v="[SGGU] SP 26.3.4;[SGGU] SP 26.3.3"/>
    <s v="[Jornada Secretaria e Gestor de Unidades] Gestor de Unidades"/>
    <x v="0"/>
    <s v="[SGGU] PI 3/26"/>
    <m/>
    <s v="[INC0807669]Tenho um Erro/Problema com o PTC - Dynamics Athenas - Documentação para vinculo do tutor"/>
    <m/>
    <n v="1800"/>
    <m/>
    <s v="Itens concluídos"/>
    <m/>
    <m/>
    <x v="1"/>
    <d v="2026-08-11T10:52:00"/>
    <d v="2026-08-03T00:00:00"/>
    <d v="2026-08-11T00:00:00"/>
    <d v="2026-08-11T00:00:00"/>
    <m/>
    <m/>
    <m/>
    <m/>
    <m/>
    <m/>
    <m/>
    <m/>
    <m/>
    <m/>
    <m/>
    <m/>
    <m/>
    <m/>
    <n v="0.5"/>
    <s v="FALSO"/>
    <n v="0"/>
    <s v=""/>
    <s v=""/>
    <s v=""/>
    <s v=""/>
    <s v=""/>
    <s v=""/>
    <s v=""/>
    <s v=""/>
    <s v=""/>
    <s v=""/>
  </r>
  <r>
    <x v="4"/>
    <s v="SGGU-6971"/>
    <s v="[SGGU] SP 26.3.4"/>
    <s v="[Jornada Secretaria e Gestor de Unidades] Gestor de Unidades"/>
    <x v="3"/>
    <s v="[SGGU] PI 3/26"/>
    <n v="3"/>
    <s v="[Eventos backbone] Criar tabela de controle dos eventos de integração"/>
    <n v="3"/>
    <n v="43800"/>
    <m/>
    <s v="Itens concluídos"/>
    <s v="ARTSG-189"/>
    <s v="Sim"/>
    <x v="1"/>
    <d v="2026-08-10T23:25:00"/>
    <d v="2026-08-17T00:00:00"/>
    <d v="2026-08-17T00:00:00"/>
    <d v="2026-08-18T00:00:00"/>
    <d v="2026-08-18T00:00:00"/>
    <d v="2026-08-18T00:00:00"/>
    <d v="2026-08-18T00:00:00"/>
    <m/>
    <m/>
    <n v="1"/>
    <m/>
    <m/>
    <m/>
    <m/>
    <m/>
    <m/>
    <m/>
    <m/>
    <n v="12.166666666666666"/>
    <s v="FALSO"/>
    <n v="0"/>
    <n v="5"/>
    <s v=""/>
    <n v="1"/>
    <b v="1"/>
    <n v="1"/>
    <s v=""/>
    <s v=""/>
    <s v=""/>
    <s v=""/>
    <b v="1"/>
  </r>
  <r>
    <x v="0"/>
    <s v="SGGU-6970"/>
    <s v="[SGGU] SP 26.3.4;[SGGU] SP 26.3.3"/>
    <s v="[Jornada Secretaria e Gestor de Unidades] Gestor de Unidades"/>
    <x v="0"/>
    <s v="[SGGU] PI 3/26"/>
    <m/>
    <s v="[INC0807554]Tenho um Erro/Problema com o PTC - Dynamics Athenas - Alocação do tutor a turma"/>
    <m/>
    <n v="5400"/>
    <m/>
    <s v="Itens concluídos"/>
    <m/>
    <m/>
    <x v="1"/>
    <d v="2026-08-10T19:10:00"/>
    <d v="2026-08-03T00:00:00"/>
    <d v="2026-08-11T00:00:00"/>
    <d v="2026-08-11T00:00:00"/>
    <m/>
    <m/>
    <m/>
    <m/>
    <m/>
    <m/>
    <m/>
    <m/>
    <m/>
    <m/>
    <m/>
    <m/>
    <m/>
    <m/>
    <n v="1.5"/>
    <s v="FALSO"/>
    <n v="0"/>
    <s v=""/>
    <s v=""/>
    <s v=""/>
    <s v=""/>
    <s v=""/>
    <s v=""/>
    <s v=""/>
    <s v=""/>
    <s v=""/>
    <s v=""/>
  </r>
  <r>
    <x v="1"/>
    <s v="SGGU-6969"/>
    <s v="[SGGU] SP 26.3.4;[SGGU] SP 26.3.5"/>
    <s v="[Jornada Secretaria e Gestor de Unidades] Gestor de Unidades"/>
    <x v="0"/>
    <s v="[SGGU] PI 3/26"/>
    <m/>
    <s v="[RITM0732270]Solicitação de Serviço ao PTC - Gestão de Unidades - Gestão de Unidades"/>
    <m/>
    <m/>
    <m/>
    <s v="Itens concluídos"/>
    <m/>
    <m/>
    <x v="1"/>
    <d v="2026-08-10T17:23:00"/>
    <d v="2026-08-17T00:00:00"/>
    <d v="2026-08-26T00:00:00"/>
    <d v="2026-08-26T00:00:00"/>
    <m/>
    <m/>
    <m/>
    <m/>
    <m/>
    <m/>
    <m/>
    <m/>
    <m/>
    <m/>
    <m/>
    <m/>
    <m/>
    <m/>
    <s v=""/>
    <s v="FALSO"/>
    <n v="0"/>
    <s v=""/>
    <s v=""/>
    <s v=""/>
    <s v=""/>
    <s v=""/>
    <s v=""/>
    <s v=""/>
    <s v=""/>
    <s v=""/>
    <s v=""/>
  </r>
  <r>
    <x v="0"/>
    <s v="SGGU-6967"/>
    <s v="[SGGU] SP 26.3.3"/>
    <s v="[Jornada Secretaria e Gestor de Unidades] Gestor de Unidades"/>
    <x v="0"/>
    <s v="[SGGU] PI 3/26"/>
    <m/>
    <s v="[INC0807491]Tenho um Erro/Problema no Dynamics - Gestão de unidades - Reportar um erro/problema"/>
    <m/>
    <m/>
    <m/>
    <s v="Itens concluídos"/>
    <m/>
    <m/>
    <x v="0"/>
    <d v="2026-08-10T15:50:00"/>
    <d v="2026-08-03T00:00:00"/>
    <d v="2026-08-10T00:00:00"/>
    <m/>
    <m/>
    <m/>
    <m/>
    <m/>
    <m/>
    <m/>
    <m/>
    <m/>
    <m/>
    <m/>
    <m/>
    <m/>
    <m/>
    <m/>
    <s v=""/>
    <s v="FALSO"/>
    <n v="0"/>
    <s v=""/>
    <s v=""/>
    <s v=""/>
    <s v=""/>
    <s v=""/>
    <s v=""/>
    <s v=""/>
    <s v=""/>
    <s v=""/>
    <s v=""/>
  </r>
  <r>
    <x v="0"/>
    <s v="SGGU-6966"/>
    <s v="[SGGU] SP 26.3.3"/>
    <s v="[Jornada Secretaria e Gestor de Unidades] Gestor de Unidades"/>
    <x v="0"/>
    <s v="[SGGU] PI 3/26"/>
    <m/>
    <s v="[INC0807467]Tenho um Erro/Problema no Dynamics - Gestão de unidades - Reportar um erro/problema"/>
    <m/>
    <m/>
    <m/>
    <s v="Itens concluídos"/>
    <m/>
    <m/>
    <x v="0"/>
    <d v="2026-08-10T15:13:00"/>
    <d v="2026-08-03T00:00:00"/>
    <d v="2026-08-10T00:00:00"/>
    <m/>
    <m/>
    <m/>
    <m/>
    <m/>
    <m/>
    <m/>
    <m/>
    <m/>
    <m/>
    <m/>
    <m/>
    <m/>
    <m/>
    <m/>
    <s v=""/>
    <s v="FALSO"/>
    <n v="0"/>
    <s v=""/>
    <s v=""/>
    <s v=""/>
    <s v=""/>
    <s v=""/>
    <s v=""/>
    <s v=""/>
    <s v=""/>
    <s v=""/>
    <s v=""/>
  </r>
  <r>
    <x v="0"/>
    <s v="SGGU-6959"/>
    <s v="[SGGU] SP 26.3.3"/>
    <s v="[Jornada Secretaria e Gestor de Unidades] Gestor de Unidades"/>
    <x v="0"/>
    <s v="[SGGU] PI 3/26"/>
    <m/>
    <s v="[INC0807379]Tenho um Erro/Problema no Dynamics - Gestão de unidades - Reportar um erro/problema"/>
    <m/>
    <m/>
    <m/>
    <s v="Itens concluídos"/>
    <m/>
    <m/>
    <x v="0"/>
    <d v="2026-08-10T11:40:00"/>
    <d v="2026-08-03T00:00:00"/>
    <d v="2026-08-10T00:00:00"/>
    <m/>
    <m/>
    <m/>
    <m/>
    <m/>
    <m/>
    <m/>
    <m/>
    <m/>
    <m/>
    <m/>
    <m/>
    <m/>
    <m/>
    <m/>
    <s v=""/>
    <s v="FALSO"/>
    <n v="0"/>
    <s v=""/>
    <s v=""/>
    <s v=""/>
    <s v=""/>
    <s v=""/>
    <s v=""/>
    <s v=""/>
    <s v=""/>
    <s v=""/>
    <s v=""/>
  </r>
  <r>
    <x v="0"/>
    <s v="SGGU-6958"/>
    <s v="[SGGU] SP 26.3.3"/>
    <s v="[Jornada Secretaria e Gestor de Unidades] Gestor de Unidades"/>
    <x v="0"/>
    <s v="[SGGU] PI 3/26"/>
    <m/>
    <s v="[INC0807000]Tenho um Erro/Problema com o PTC - Dynamics Athenas - Inativação de curso e ofertas"/>
    <m/>
    <m/>
    <m/>
    <s v="Itens concluídos"/>
    <m/>
    <m/>
    <x v="0"/>
    <d v="2026-08-10T11:30:00"/>
    <d v="2026-08-03T00:00:00"/>
    <d v="2026-08-10T00:00:00"/>
    <m/>
    <m/>
    <m/>
    <m/>
    <m/>
    <m/>
    <m/>
    <m/>
    <m/>
    <m/>
    <m/>
    <m/>
    <m/>
    <m/>
    <m/>
    <s v=""/>
    <s v="FALSO"/>
    <n v="0"/>
    <s v=""/>
    <s v=""/>
    <s v=""/>
    <s v=""/>
    <s v=""/>
    <s v=""/>
    <s v=""/>
    <s v=""/>
    <s v=""/>
    <s v=""/>
  </r>
  <r>
    <x v="0"/>
    <s v="SGGU-6957"/>
    <s v="[SGGU] SP 26.3.4;[SGGU] SP 26.3.3"/>
    <s v="[Jornada Secretaria e Gestor de Unidades] Gestor de Unidades"/>
    <x v="0"/>
    <s v="[SGGU] PI 3/26"/>
    <m/>
    <s v="[INC0807373]Tenho um Erro/Problema no Dynamics - Gestão de unidades - Reportar um erro/problema"/>
    <m/>
    <n v="4800"/>
    <m/>
    <s v="Itens concluídos"/>
    <m/>
    <m/>
    <x v="1"/>
    <d v="2026-08-10T11:20:00"/>
    <d v="2026-08-03T00:00:00"/>
    <d v="2026-08-10T00:00:00"/>
    <d v="2026-08-10T00:00:00"/>
    <m/>
    <m/>
    <m/>
    <m/>
    <m/>
    <m/>
    <m/>
    <m/>
    <m/>
    <m/>
    <m/>
    <m/>
    <m/>
    <m/>
    <n v="1.3333333333333333"/>
    <s v="FALSO"/>
    <n v="0"/>
    <s v=""/>
    <s v=""/>
    <s v=""/>
    <s v=""/>
    <s v=""/>
    <s v=""/>
    <s v=""/>
    <s v=""/>
    <s v=""/>
    <s v=""/>
  </r>
  <r>
    <x v="0"/>
    <s v="SGGU-6955"/>
    <s v="[SGGU] SP 26.3.3"/>
    <s v="[Jornada Secretaria e Gestor de Unidades] Gestor de Unidades"/>
    <x v="0"/>
    <s v="[SGGU] PI 3/26"/>
    <m/>
    <s v="[INC0807350]Tenho um Erro/Problema no Dynamics - Gestão de unidades - Reportar um erro/problema"/>
    <m/>
    <n v="79200"/>
    <m/>
    <s v="Itens concluídos"/>
    <m/>
    <m/>
    <x v="1"/>
    <d v="2026-08-10T10:32:00"/>
    <d v="2026-08-03T00:00:00"/>
    <d v="2026-08-10T00:00:00"/>
    <d v="2026-08-12T00:00:00"/>
    <m/>
    <m/>
    <m/>
    <m/>
    <m/>
    <m/>
    <m/>
    <m/>
    <m/>
    <m/>
    <m/>
    <m/>
    <m/>
    <m/>
    <n v="22"/>
    <s v="FALSO"/>
    <n v="0"/>
    <s v=""/>
    <s v=""/>
    <s v=""/>
    <s v=""/>
    <s v=""/>
    <s v=""/>
    <s v=""/>
    <s v=""/>
    <s v=""/>
    <s v=""/>
  </r>
  <r>
    <x v="0"/>
    <s v="SGGU-6954"/>
    <s v="[SGGU] SP 26.3.3"/>
    <s v="[Jornada Secretaria e Gestor de Unidades] Gestor de Unidades"/>
    <x v="0"/>
    <s v="[SGGU] PI 3/26"/>
    <m/>
    <s v="[INC0807346]Tenho um Erro/Problema no Dynamics - Gestão de unidades - Reportar um erro/problema"/>
    <m/>
    <m/>
    <m/>
    <s v="Itens concluídos"/>
    <m/>
    <m/>
    <x v="0"/>
    <d v="2026-08-10T10:17:00"/>
    <d v="2026-08-03T00:00:00"/>
    <d v="2026-08-10T00:00:00"/>
    <m/>
    <m/>
    <m/>
    <m/>
    <m/>
    <m/>
    <m/>
    <m/>
    <m/>
    <m/>
    <m/>
    <m/>
    <m/>
    <m/>
    <m/>
    <s v=""/>
    <s v="FALSO"/>
    <n v="0"/>
    <s v=""/>
    <s v=""/>
    <s v=""/>
    <s v=""/>
    <s v=""/>
    <s v=""/>
    <s v=""/>
    <s v=""/>
    <s v=""/>
    <s v=""/>
  </r>
  <r>
    <x v="0"/>
    <s v="SGGU-6953"/>
    <s v="[SGGU] SP 26.3.4;[SGGU] SP 26.3.3"/>
    <s v="[Jornada Secretaria e Gestor de Unidades] Gestor de Unidades"/>
    <x v="0"/>
    <s v="[SGGU] PI 3/26"/>
    <m/>
    <s v="[INC0807345]Tenho um Erro/Problema com o PTC - Dynamics Athenas - Alocação do tutor a turma"/>
    <m/>
    <n v="1800"/>
    <m/>
    <s v="Itens concluídos"/>
    <m/>
    <m/>
    <x v="1"/>
    <d v="2026-08-10T10:17:00"/>
    <d v="2026-08-03T00:00:00"/>
    <d v="2026-08-10T00:00:00"/>
    <d v="2026-08-10T00:00:00"/>
    <m/>
    <m/>
    <m/>
    <m/>
    <m/>
    <m/>
    <m/>
    <m/>
    <m/>
    <m/>
    <m/>
    <m/>
    <m/>
    <m/>
    <n v="0.5"/>
    <s v="FALSO"/>
    <n v="0"/>
    <s v=""/>
    <s v=""/>
    <s v=""/>
    <s v=""/>
    <s v=""/>
    <s v=""/>
    <s v=""/>
    <s v=""/>
    <s v=""/>
    <s v=""/>
  </r>
  <r>
    <x v="0"/>
    <s v="SGGU-6952"/>
    <s v="[SGGU] SP 26.3.4;[SGGU] SP 26.3.3"/>
    <s v="[Jornada Secretaria e Gestor de Unidades] Gestor de Unidades"/>
    <x v="0"/>
    <s v="[SGGU] PI 3/26"/>
    <m/>
    <s v="[INC0807344]Tenho um Erro/Problema com o PTC - Dynamics Athenas - Alocação do tutor a turma"/>
    <m/>
    <n v="1800"/>
    <m/>
    <s v="Itens concluídos"/>
    <m/>
    <m/>
    <x v="1"/>
    <d v="2026-08-10T10:14:00"/>
    <d v="2026-08-03T00:00:00"/>
    <d v="2026-08-10T00:00:00"/>
    <d v="2026-08-10T00:00:00"/>
    <m/>
    <m/>
    <m/>
    <m/>
    <m/>
    <m/>
    <m/>
    <m/>
    <m/>
    <m/>
    <m/>
    <m/>
    <m/>
    <m/>
    <n v="0.5"/>
    <s v="FALSO"/>
    <n v="0"/>
    <s v=""/>
    <s v=""/>
    <s v=""/>
    <s v=""/>
    <s v=""/>
    <s v=""/>
    <s v=""/>
    <s v=""/>
    <s v=""/>
    <s v=""/>
  </r>
  <r>
    <x v="0"/>
    <s v="SGGU-6951"/>
    <s v="[SGGU] SP 26.3.3"/>
    <s v="[Jornada Secretaria e Gestor de Unidades] Gestor de Unidades"/>
    <x v="0"/>
    <s v="[SGGU] PI 3/26"/>
    <m/>
    <s v="[INC0807333]Tenho um Erro/Problema no Dynamics - Gestão de unidades - Reportar um erro/problema"/>
    <m/>
    <m/>
    <m/>
    <s v="Itens concluídos"/>
    <m/>
    <m/>
    <x v="0"/>
    <d v="2026-08-10T10:11:00"/>
    <d v="2026-08-03T00:00:00"/>
    <d v="2026-08-10T00:00:00"/>
    <m/>
    <m/>
    <m/>
    <m/>
    <m/>
    <m/>
    <m/>
    <m/>
    <m/>
    <m/>
    <m/>
    <m/>
    <m/>
    <m/>
    <m/>
    <s v=""/>
    <s v="FALSO"/>
    <n v="0"/>
    <s v=""/>
    <s v=""/>
    <s v=""/>
    <s v=""/>
    <s v=""/>
    <s v=""/>
    <s v=""/>
    <s v=""/>
    <s v=""/>
    <s v=""/>
  </r>
  <r>
    <x v="0"/>
    <s v="SGGU-6950"/>
    <s v="[SGGU] SP 26.3.4;[SGGU] SP 26.3.3"/>
    <s v="[Jornada Secretaria e Gestor de Unidades] Gestor de Unidades"/>
    <x v="0"/>
    <s v="[SGGU] PI 3/26"/>
    <m/>
    <s v="[INC0807332]Tenho um Erro/Problema com o PTC - Dynamics Athenas - Alocação do tutor a turma"/>
    <m/>
    <n v="1800"/>
    <m/>
    <s v="Itens concluídos"/>
    <m/>
    <m/>
    <x v="1"/>
    <d v="2026-08-10T10:10:00"/>
    <d v="2026-08-03T00:00:00"/>
    <d v="2026-08-10T00:00:00"/>
    <d v="2026-08-10T00:00:00"/>
    <m/>
    <m/>
    <m/>
    <m/>
    <m/>
    <m/>
    <m/>
    <m/>
    <m/>
    <m/>
    <m/>
    <m/>
    <m/>
    <m/>
    <n v="0.5"/>
    <s v="FALSO"/>
    <n v="0"/>
    <s v=""/>
    <s v=""/>
    <s v=""/>
    <s v=""/>
    <s v=""/>
    <s v=""/>
    <s v=""/>
    <s v=""/>
    <s v=""/>
    <s v=""/>
  </r>
  <r>
    <x v="0"/>
    <s v="SGGU-6949"/>
    <s v="[SGGU] SP 26.3.4;[SGGU] SP 26.3.3"/>
    <s v="[Jornada Secretaria e Gestor de Unidades] Gestor de Unidades"/>
    <x v="0"/>
    <s v="[SGGU] PI 3/26"/>
    <m/>
    <s v="[INC0807328]Tenho um Erro/Problema com o PTC - Dynamics Athenas - Alocação do tutor a turma"/>
    <m/>
    <n v="1800"/>
    <m/>
    <s v="Itens concluídos"/>
    <m/>
    <m/>
    <x v="1"/>
    <d v="2026-08-10T10:03:00"/>
    <d v="2026-08-03T00:00:00"/>
    <d v="2026-08-10T00:00:00"/>
    <d v="2026-08-10T00:00:00"/>
    <m/>
    <m/>
    <m/>
    <m/>
    <m/>
    <m/>
    <m/>
    <m/>
    <m/>
    <m/>
    <m/>
    <m/>
    <m/>
    <m/>
    <n v="0.5"/>
    <s v="FALSO"/>
    <n v="0"/>
    <s v=""/>
    <s v=""/>
    <s v=""/>
    <s v=""/>
    <s v=""/>
    <s v=""/>
    <s v=""/>
    <s v=""/>
    <s v=""/>
    <s v=""/>
  </r>
  <r>
    <x v="0"/>
    <s v="SGGU-6948"/>
    <s v="[SGGU] SP 26.3.3"/>
    <s v="[Jornada Secretaria e Gestor de Unidades] Gestor de Unidades"/>
    <x v="0"/>
    <s v="[SGGU] PI 3/26"/>
    <m/>
    <s v="[INC0807000]Tenho um Erro/Problema com o PTC - Dynamics Athenas - Inativação de curso e ofertas"/>
    <m/>
    <m/>
    <m/>
    <s v="Itens concluídos"/>
    <m/>
    <m/>
    <x v="0"/>
    <d v="2026-08-08T10:26:00"/>
    <d v="2026-08-03T00:00:00"/>
    <d v="2026-08-10T00:00:00"/>
    <m/>
    <m/>
    <m/>
    <m/>
    <m/>
    <m/>
    <m/>
    <m/>
    <m/>
    <m/>
    <m/>
    <m/>
    <m/>
    <m/>
    <m/>
    <s v=""/>
    <s v="FALSO"/>
    <n v="0"/>
    <s v=""/>
    <s v=""/>
    <s v=""/>
    <s v=""/>
    <s v=""/>
    <s v=""/>
    <s v=""/>
    <s v=""/>
    <s v=""/>
    <s v=""/>
  </r>
  <r>
    <x v="0"/>
    <s v="SGGU-6939"/>
    <s v="[SGGU] SP 26.3.3"/>
    <s v="[Jornada Secretaria e Gestor de Unidades] Gestor de Unidades"/>
    <x v="0"/>
    <s v="[SGGU] PI 3/26"/>
    <m/>
    <s v="[INC0806897]Tenho um Erro/Problema com o PTC - Dynamics Athenas - Alocação do tutor a turma"/>
    <m/>
    <m/>
    <m/>
    <s v="Itens concluídos"/>
    <m/>
    <m/>
    <x v="1"/>
    <d v="2026-08-07T15:23:00"/>
    <d v="2026-08-03T00:00:00"/>
    <d v="2026-08-07T00:00:00"/>
    <d v="2026-08-07T00:00:00"/>
    <m/>
    <m/>
    <m/>
    <m/>
    <m/>
    <m/>
    <m/>
    <m/>
    <m/>
    <m/>
    <m/>
    <m/>
    <m/>
    <m/>
    <s v=""/>
    <s v="FALSO"/>
    <n v="0"/>
    <s v=""/>
    <s v=""/>
    <s v=""/>
    <s v=""/>
    <s v=""/>
    <s v=""/>
    <s v=""/>
    <s v=""/>
    <s v=""/>
    <s v=""/>
  </r>
  <r>
    <x v="0"/>
    <s v="SGGU-6938"/>
    <s v="[SGGU] SP 26.3.3"/>
    <s v="[Jornada Secretaria e Gestor de Unidades] Gestor de Unidades"/>
    <x v="0"/>
    <s v="[SGGU] PI 3/26"/>
    <m/>
    <s v="[INC0806868]Tenho um Erro/Problema com o PTC - Dynamics Athenas - Acesso do tutor na aula prática"/>
    <m/>
    <m/>
    <m/>
    <s v="Itens concluídos"/>
    <m/>
    <m/>
    <x v="1"/>
    <d v="2026-08-07T14:10:00"/>
    <d v="2026-08-03T00:00:00"/>
    <d v="2026-08-07T00:00:00"/>
    <d v="2026-08-07T00:00:00"/>
    <m/>
    <m/>
    <m/>
    <m/>
    <m/>
    <m/>
    <m/>
    <m/>
    <m/>
    <m/>
    <m/>
    <m/>
    <m/>
    <m/>
    <s v=""/>
    <s v="FALSO"/>
    <n v="0"/>
    <s v=""/>
    <s v=""/>
    <s v=""/>
    <s v=""/>
    <s v=""/>
    <s v=""/>
    <s v=""/>
    <s v=""/>
    <s v=""/>
    <s v=""/>
  </r>
  <r>
    <x v="0"/>
    <s v="SGGU-6937"/>
    <s v="[SGGU] SP 26.3.3"/>
    <s v="[Jornada Secretaria e Gestor de Unidades] Gestor de Unidades"/>
    <x v="0"/>
    <s v="[SGGU] PI 3/26"/>
    <m/>
    <s v="[INC0806867]Tenho um Erro/Problema com o PTC - Dynamics Athenas - Acesso do tutor na aula prática"/>
    <m/>
    <m/>
    <m/>
    <s v="Itens concluídos"/>
    <m/>
    <m/>
    <x v="1"/>
    <d v="2026-08-07T14:08:00"/>
    <d v="2026-08-03T00:00:00"/>
    <d v="2026-08-07T00:00:00"/>
    <d v="2026-08-07T00:00:00"/>
    <m/>
    <m/>
    <m/>
    <m/>
    <m/>
    <m/>
    <m/>
    <m/>
    <m/>
    <m/>
    <m/>
    <m/>
    <m/>
    <m/>
    <s v=""/>
    <s v="FALSO"/>
    <n v="0"/>
    <s v=""/>
    <s v=""/>
    <s v=""/>
    <s v=""/>
    <s v=""/>
    <s v=""/>
    <s v=""/>
    <s v=""/>
    <s v=""/>
    <s v=""/>
  </r>
  <r>
    <x v="0"/>
    <s v="SGGU-6936"/>
    <s v="[SGGU] SP 26.3.3"/>
    <s v="[Jornada Secretaria e Gestor de Unidades] Gestor de Unidades"/>
    <x v="0"/>
    <s v="[SGGU] PI 3/26"/>
    <m/>
    <s v="[INC0806743]Tenho um Erro/Problema com o PTC - Dynamics Athenas - Acesso do tutor na aula prática"/>
    <m/>
    <m/>
    <m/>
    <s v="Itens concluídos"/>
    <m/>
    <m/>
    <x v="0"/>
    <d v="2026-08-07T09:14:00"/>
    <d v="2026-08-03T00:00:00"/>
    <d v="2026-08-07T00:00:00"/>
    <m/>
    <m/>
    <m/>
    <m/>
    <m/>
    <m/>
    <m/>
    <m/>
    <m/>
    <m/>
    <m/>
    <m/>
    <m/>
    <m/>
    <m/>
    <s v=""/>
    <s v="FALSO"/>
    <n v="0"/>
    <s v=""/>
    <s v=""/>
    <s v=""/>
    <s v=""/>
    <s v=""/>
    <s v=""/>
    <s v=""/>
    <s v=""/>
    <s v=""/>
    <s v=""/>
  </r>
  <r>
    <x v="0"/>
    <s v="SGGU-6932"/>
    <s v="[SGGU] SP 26.3.3"/>
    <s v="[Jornada Secretaria e Gestor de Unidades] Gestor de Unidades"/>
    <x v="0"/>
    <s v="[SGGU] PI 3/26"/>
    <m/>
    <s v="[INC0806589]Tenho um Erro/Problema com o PTC - Dynamics Athenas - Documentação para vinculo do tutor"/>
    <m/>
    <m/>
    <m/>
    <s v="Itens concluídos"/>
    <m/>
    <m/>
    <x v="0"/>
    <d v="2026-08-06T15:23:00"/>
    <d v="2026-08-03T00:00:00"/>
    <d v="2026-08-06T00:00:00"/>
    <m/>
    <m/>
    <m/>
    <m/>
    <m/>
    <m/>
    <m/>
    <m/>
    <m/>
    <m/>
    <m/>
    <m/>
    <m/>
    <m/>
    <m/>
    <s v=""/>
    <s v="FALSO"/>
    <n v="0"/>
    <s v=""/>
    <s v=""/>
    <s v=""/>
    <s v=""/>
    <s v=""/>
    <s v=""/>
    <s v=""/>
    <s v=""/>
    <s v=""/>
    <s v=""/>
  </r>
  <r>
    <x v="0"/>
    <s v="SGGU-6931"/>
    <s v="[SGGU] SP 26.3.3"/>
    <s v="[Jornada Secretaria e Gestor de Unidades] Gestor de Unidades"/>
    <x v="0"/>
    <s v="[SGGU] PI 3/26"/>
    <m/>
    <s v="[INC0806566]Tenho um Erro/Problema com o PTC - Dynamics Athenas - Acesso do tutor na aula prática"/>
    <m/>
    <m/>
    <m/>
    <s v="Itens concluídos"/>
    <m/>
    <m/>
    <x v="0"/>
    <d v="2026-08-06T14:52:00"/>
    <d v="2026-08-03T00:00:00"/>
    <d v="2026-08-06T00:00:00"/>
    <m/>
    <m/>
    <m/>
    <m/>
    <m/>
    <m/>
    <m/>
    <m/>
    <m/>
    <m/>
    <m/>
    <m/>
    <m/>
    <m/>
    <m/>
    <s v=""/>
    <s v="FALSO"/>
    <n v="0"/>
    <s v=""/>
    <s v=""/>
    <s v=""/>
    <s v=""/>
    <s v=""/>
    <s v=""/>
    <s v=""/>
    <s v=""/>
    <s v=""/>
    <s v=""/>
  </r>
  <r>
    <x v="1"/>
    <s v="SGGU-6930"/>
    <s v="[SGGU] SP 26.3.4;[SGGU] SP 26.3.5"/>
    <s v="[Jornada Secretaria e Gestor de Unidades] Gestor de Unidades"/>
    <x v="0"/>
    <s v="[SGGU] PI 3/26"/>
    <m/>
    <s v="[RITM0731300]Solicitação de Serviço ao PTC - Gestão de Unidades - Gestão de Unidades"/>
    <m/>
    <n v="3000"/>
    <m/>
    <s v="Itens concluídos"/>
    <m/>
    <m/>
    <x v="1"/>
    <d v="2026-08-06T14:49:00"/>
    <d v="2026-08-17T00:00:00"/>
    <d v="2026-08-07T00:00:00"/>
    <d v="2026-08-18T00:00:00"/>
    <m/>
    <m/>
    <m/>
    <m/>
    <m/>
    <m/>
    <m/>
    <m/>
    <m/>
    <m/>
    <m/>
    <m/>
    <m/>
    <m/>
    <n v="0.83333333333333337"/>
    <s v="FALSO"/>
    <n v="0"/>
    <s v=""/>
    <s v=""/>
    <s v=""/>
    <s v=""/>
    <s v=""/>
    <s v=""/>
    <s v=""/>
    <s v=""/>
    <s v=""/>
    <s v=""/>
  </r>
  <r>
    <x v="0"/>
    <s v="SGGU-6929"/>
    <s v="[SGGU] SP 26.3.3"/>
    <s v="[Jornada Secretaria e Gestor de Unidades] Gestor de Unidades"/>
    <x v="0"/>
    <s v="[SGGU] PI 3/26"/>
    <m/>
    <s v="[INC0806561]Tenho um Erro/Problema com o PTC - Dynamics Athenas - Informações de Portfólio de cursos"/>
    <m/>
    <m/>
    <m/>
    <s v="Itens concluídos"/>
    <m/>
    <m/>
    <x v="0"/>
    <d v="2026-08-06T14:47:00"/>
    <d v="2026-08-03T00:00:00"/>
    <d v="2026-08-06T00:00:00"/>
    <m/>
    <m/>
    <m/>
    <m/>
    <m/>
    <m/>
    <m/>
    <m/>
    <m/>
    <m/>
    <m/>
    <m/>
    <m/>
    <m/>
    <m/>
    <s v=""/>
    <s v="FALSO"/>
    <n v="0"/>
    <s v=""/>
    <s v=""/>
    <s v=""/>
    <s v=""/>
    <s v=""/>
    <s v=""/>
    <s v=""/>
    <s v=""/>
    <s v=""/>
    <s v=""/>
  </r>
  <r>
    <x v="1"/>
    <s v="SGGU-6928"/>
    <s v="[SGGU] SP 26.3.3"/>
    <s v="[Jornada Secretaria e Gestor de Unidades] Gestor de Unidades"/>
    <x v="0"/>
    <s v="[SGGU] PI 3/26"/>
    <m/>
    <s v="[RITM0731160]Solicitação de Serviço ao PTC - Gestão de Unidades - Gestão de Unidades"/>
    <m/>
    <n v="1200"/>
    <m/>
    <s v="Itens concluídos"/>
    <m/>
    <m/>
    <x v="1"/>
    <d v="2026-08-06T11:22:00"/>
    <d v="2026-08-03T00:00:00"/>
    <d v="2026-08-07T00:00:00"/>
    <d v="2026-08-07T00:00:00"/>
    <m/>
    <m/>
    <m/>
    <m/>
    <m/>
    <m/>
    <m/>
    <m/>
    <m/>
    <m/>
    <m/>
    <m/>
    <m/>
    <m/>
    <n v="0.33333333333333331"/>
    <s v="FALSO"/>
    <n v="0"/>
    <s v=""/>
    <s v=""/>
    <s v=""/>
    <s v=""/>
    <s v=""/>
    <s v=""/>
    <s v=""/>
    <s v=""/>
    <s v=""/>
    <s v=""/>
  </r>
  <r>
    <x v="1"/>
    <s v="SGGU-6927"/>
    <s v="[SGGU] SP 26.3.4;[SGGU] SP 26.3.5"/>
    <s v="[Jornada Secretaria e Gestor de Unidades] Gestor de Unidades"/>
    <x v="0"/>
    <s v="[SGGU] PI 3/26"/>
    <m/>
    <s v="[RITM0731154]Solicitação de Serviço ao PTC - Gestão de Unidades - Gestão de Unidades"/>
    <m/>
    <m/>
    <m/>
    <s v="Itens concluídos"/>
    <m/>
    <m/>
    <x v="1"/>
    <d v="2026-08-06T11:15:00"/>
    <d v="2026-08-17T00:00:00"/>
    <d v="2026-08-26T00:00:00"/>
    <d v="2026-08-26T00:00:00"/>
    <m/>
    <m/>
    <m/>
    <m/>
    <m/>
    <m/>
    <m/>
    <m/>
    <m/>
    <m/>
    <m/>
    <m/>
    <m/>
    <m/>
    <s v=""/>
    <s v="FALSO"/>
    <n v="0"/>
    <s v=""/>
    <s v=""/>
    <s v=""/>
    <s v=""/>
    <s v=""/>
    <s v=""/>
    <s v=""/>
    <s v=""/>
    <s v=""/>
    <s v=""/>
  </r>
  <r>
    <x v="0"/>
    <s v="SGGU-6926"/>
    <s v="[SGGU] SP 26.3.3"/>
    <s v="[Jornada Secretaria e Gestor de Unidades] Gestor de Unidades"/>
    <x v="0"/>
    <s v="[SGGU] PI 3/26"/>
    <m/>
    <s v="[INC0806421]Tenho um Erro/Problema com o PTC - Dynamics Athenas - Alocação do tutor a turma"/>
    <m/>
    <m/>
    <m/>
    <s v="Itens concluídos"/>
    <m/>
    <m/>
    <x v="1"/>
    <d v="2026-08-06T08:34:00"/>
    <d v="2026-08-03T00:00:00"/>
    <d v="2026-08-06T00:00:00"/>
    <d v="2026-08-06T00:00:00"/>
    <m/>
    <m/>
    <m/>
    <m/>
    <m/>
    <m/>
    <m/>
    <m/>
    <m/>
    <m/>
    <m/>
    <m/>
    <m/>
    <m/>
    <s v=""/>
    <s v="FALSO"/>
    <n v="0"/>
    <s v=""/>
    <s v=""/>
    <s v=""/>
    <s v=""/>
    <s v=""/>
    <s v=""/>
    <s v=""/>
    <s v=""/>
    <s v=""/>
    <s v=""/>
  </r>
  <r>
    <x v="0"/>
    <s v="SGGU-6925"/>
    <s v="[SGGU] SP 26.3.3"/>
    <s v="[Jornada Secretaria e Gestor de Unidades] Gestor de Unidades"/>
    <x v="0"/>
    <s v="[SGGU] PI 3/26"/>
    <m/>
    <s v="[INC0806420]Tenho um Erro/Problema com o PTC - Dynamics Athenas - Alocação do tutor a turma"/>
    <m/>
    <m/>
    <m/>
    <s v="Itens concluídos"/>
    <m/>
    <m/>
    <x v="0"/>
    <d v="2026-08-06T08:24:00"/>
    <d v="2026-08-03T00:00:00"/>
    <d v="2026-08-06T00:00:00"/>
    <m/>
    <m/>
    <m/>
    <m/>
    <m/>
    <m/>
    <m/>
    <m/>
    <m/>
    <m/>
    <m/>
    <m/>
    <m/>
    <m/>
    <m/>
    <s v=""/>
    <s v="FALSO"/>
    <n v="0"/>
    <s v=""/>
    <s v=""/>
    <s v=""/>
    <s v=""/>
    <s v=""/>
    <s v=""/>
    <s v=""/>
    <s v=""/>
    <s v=""/>
    <s v=""/>
  </r>
  <r>
    <x v="3"/>
    <s v="SGGU-6924"/>
    <s v="[SGGU] SP 26.3.4"/>
    <s v="[Jornada Secretaria e Gestor de Unidades] Gestor de Unidades"/>
    <x v="3"/>
    <s v="[SGGU] PI 3/26"/>
    <n v="5"/>
    <s v="[GU] [Síncrona Mediada] Desenvolvimento da integração para consumo do tópico de mediator-led-synchronous-data-updated"/>
    <n v="5"/>
    <n v="111600"/>
    <m/>
    <s v="Itens concluídos"/>
    <s v="APAP-10055"/>
    <s v="Sim"/>
    <x v="1"/>
    <d v="2026-08-05T23:05:00"/>
    <d v="2026-08-17T00:00:00"/>
    <d v="2026-08-19T00:00:00"/>
    <d v="2026-08-19T00:00:00"/>
    <d v="2026-08-19T00:00:00"/>
    <d v="2026-08-24T00:00:00"/>
    <d v="2026-08-24T00:00:00"/>
    <m/>
    <m/>
    <n v="1"/>
    <m/>
    <m/>
    <n v="12"/>
    <m/>
    <m/>
    <m/>
    <m/>
    <m/>
    <n v="31"/>
    <s v="FALSO"/>
    <n v="0"/>
    <n v="8"/>
    <s v=""/>
    <n v="1"/>
    <b v="1"/>
    <n v="3"/>
    <s v=""/>
    <s v=""/>
    <s v=""/>
    <s v=""/>
    <b v="1"/>
  </r>
  <r>
    <x v="3"/>
    <s v="SGGU-6923"/>
    <s v="[SGGU] SP 26.3.3"/>
    <s v="[Jornada Secretaria e Gestor de Unidades] Gestor de Unidades"/>
    <x v="1"/>
    <s v="[SGGU] PI 3/26"/>
    <n v="3"/>
    <s v="[GU] [Síncrona Mediada] Desenvolvimento da integração para consumo do tópico de Atividade Síncrona mediator-led-synchronous-data-removed"/>
    <n v="3"/>
    <n v="20100"/>
    <m/>
    <s v="Itens concluídos"/>
    <s v="APAP-10055"/>
    <s v="Sim"/>
    <x v="1"/>
    <d v="2026-08-05T22:53:00"/>
    <m/>
    <d v="2026-08-13T00:00:00"/>
    <d v="2026-08-13T00:00:00"/>
    <d v="2026-08-13T00:00:00"/>
    <d v="2026-08-14T00:00:00"/>
    <d v="2026-08-14T00:00:00"/>
    <d v="2026-08-23T00:00:00"/>
    <m/>
    <n v="1"/>
    <m/>
    <m/>
    <n v="6"/>
    <n v="12"/>
    <m/>
    <m/>
    <m/>
    <m/>
    <n v="5.583333333333333"/>
    <s v="FALSO"/>
    <n v="0"/>
    <s v=""/>
    <s v=""/>
    <n v="1"/>
    <b v="1"/>
    <n v="1"/>
    <s v=""/>
    <n v="5"/>
    <s v=""/>
    <n v="12"/>
    <b v="1"/>
  </r>
  <r>
    <x v="4"/>
    <s v="SGGU-6922"/>
    <s v="[SGGU] SP 26.3.3"/>
    <s v="[Jornada Secretaria e Gestor de Unidades] Gestor de Unidades"/>
    <x v="1"/>
    <s v="[SGGU] PI 3/26"/>
    <n v="3"/>
    <s v="[GU] [Síncrona Mediada] Criar tabela Unidade da Atividade Síncrona"/>
    <n v="3"/>
    <n v="54600"/>
    <m/>
    <s v="Itens concluídos"/>
    <s v="APAP-10055"/>
    <s v="Não"/>
    <x v="1"/>
    <d v="2026-08-05T22:14:00"/>
    <m/>
    <d v="2026-08-10T00:00:00"/>
    <d v="2026-08-13T00:00:00"/>
    <d v="2026-08-13T00:00:00"/>
    <d v="2026-08-13T00:00:00"/>
    <d v="2026-08-13T00:00:00"/>
    <d v="2026-08-23T00:00:00"/>
    <m/>
    <n v="3"/>
    <m/>
    <m/>
    <m/>
    <n v="12"/>
    <m/>
    <m/>
    <m/>
    <m/>
    <n v="15.166666666666666"/>
    <s v="FALSO"/>
    <n v="0"/>
    <s v=""/>
    <s v=""/>
    <n v="3"/>
    <b v="1"/>
    <n v="1"/>
    <s v=""/>
    <n v="6"/>
    <s v=""/>
    <n v="12"/>
    <b v="1"/>
  </r>
  <r>
    <x v="0"/>
    <s v="SGGU-6921"/>
    <s v="[SGGU] SP 26.3.3"/>
    <s v="[Jornada Secretaria e Gestor de Unidades] Gestor de Unidades"/>
    <x v="0"/>
    <s v="[SGGU] PI 3/26"/>
    <m/>
    <s v="[INC0806356]Tenho um Erro/Problema no Dynamics - Gestão de unidades - Reportar um erro/problema"/>
    <m/>
    <m/>
    <m/>
    <s v="Itens concluídos"/>
    <m/>
    <m/>
    <x v="0"/>
    <d v="2026-08-05T21:12:00"/>
    <d v="2026-08-03T00:00:00"/>
    <d v="2026-08-06T00:00:00"/>
    <m/>
    <m/>
    <m/>
    <m/>
    <m/>
    <m/>
    <m/>
    <m/>
    <m/>
    <m/>
    <m/>
    <m/>
    <m/>
    <m/>
    <m/>
    <s v=""/>
    <s v="FALSO"/>
    <n v="0"/>
    <s v=""/>
    <s v=""/>
    <s v=""/>
    <s v=""/>
    <s v=""/>
    <s v=""/>
    <s v=""/>
    <s v=""/>
    <s v=""/>
    <s v=""/>
  </r>
  <r>
    <x v="0"/>
    <s v="SGGU-6920"/>
    <s v="[SGGU] SP 26.3.3"/>
    <s v="[Jornada Secretaria e Gestor de Unidades] Gestor de Unidades"/>
    <x v="0"/>
    <s v="[SGGU] PI 3/26"/>
    <m/>
    <s v="[INC0806290]Tenho um Erro/Problema com o PTC - Dynamics Athenas - Documentação para vinculo do tutor"/>
    <m/>
    <m/>
    <m/>
    <s v="Itens concluídos"/>
    <m/>
    <m/>
    <x v="0"/>
    <d v="2026-08-05T16:53:00"/>
    <d v="2026-08-03T00:00:00"/>
    <d v="2026-08-06T00:00:00"/>
    <m/>
    <m/>
    <m/>
    <m/>
    <m/>
    <m/>
    <m/>
    <m/>
    <m/>
    <m/>
    <m/>
    <m/>
    <m/>
    <m/>
    <m/>
    <s v=""/>
    <s v="FALSO"/>
    <n v="0"/>
    <s v=""/>
    <s v=""/>
    <s v=""/>
    <s v=""/>
    <s v=""/>
    <s v=""/>
    <s v=""/>
    <s v=""/>
    <s v=""/>
    <s v=""/>
  </r>
  <r>
    <x v="0"/>
    <s v="SGGU-6918"/>
    <s v="[SGGU] SP 26.3.3"/>
    <s v="[Jornada Secretaria e Gestor de Unidades] Gestor de Unidades"/>
    <x v="0"/>
    <s v="[SGGU] PI 3/26"/>
    <m/>
    <s v="[INC0806195]Tenho um Erro/Problema no Dynamics - Gestão de unidades - Reportar um erro/problema"/>
    <m/>
    <m/>
    <m/>
    <s v="Itens concluídos"/>
    <m/>
    <m/>
    <x v="0"/>
    <d v="2026-08-05T13:11:00"/>
    <d v="2026-08-03T00:00:00"/>
    <d v="2026-08-05T00:00:00"/>
    <m/>
    <m/>
    <m/>
    <m/>
    <m/>
    <m/>
    <m/>
    <m/>
    <m/>
    <m/>
    <m/>
    <m/>
    <m/>
    <m/>
    <m/>
    <s v=""/>
    <s v="FALSO"/>
    <n v="0"/>
    <s v=""/>
    <s v=""/>
    <s v=""/>
    <s v=""/>
    <s v=""/>
    <s v=""/>
    <s v=""/>
    <s v=""/>
    <s v=""/>
    <s v=""/>
  </r>
  <r>
    <x v="0"/>
    <s v="SGGU-6913"/>
    <s v="[SGGU] SP 26.3.3"/>
    <s v="[Jornada Secretaria e Gestor de Unidades] Gestor de Unidades"/>
    <x v="0"/>
    <s v="[SGGU] PI 3/26"/>
    <m/>
    <s v="[INC0806108]Tenho um Erro/Problema no Dynamics - Gestão de unidades - Reportar um erro/problema"/>
    <m/>
    <m/>
    <m/>
    <s v="Itens concluídos"/>
    <m/>
    <m/>
    <x v="0"/>
    <d v="2026-08-05T10:05:00"/>
    <d v="2026-08-03T00:00:00"/>
    <d v="2026-08-05T00:00:00"/>
    <m/>
    <m/>
    <m/>
    <m/>
    <m/>
    <m/>
    <m/>
    <m/>
    <m/>
    <m/>
    <m/>
    <m/>
    <m/>
    <m/>
    <m/>
    <s v=""/>
    <s v="FALSO"/>
    <n v="0"/>
    <s v=""/>
    <s v=""/>
    <s v=""/>
    <s v=""/>
    <s v=""/>
    <s v=""/>
    <s v=""/>
    <s v=""/>
    <s v=""/>
    <s v=""/>
  </r>
  <r>
    <x v="0"/>
    <s v="SGGU-6908"/>
    <s v="[SGGU] SP 26.3.3"/>
    <s v="[Jornada Secretaria e Gestor de Unidades] Gestor de Unidades"/>
    <x v="0"/>
    <s v="[SGGU] PI 3/26"/>
    <m/>
    <s v="[INC0805894]Tenho um Erro/Problema com o PTC - Dynamics Athenas - Alocação do tutor a turma"/>
    <m/>
    <n v="1200"/>
    <m/>
    <s v="Itens concluídos"/>
    <m/>
    <m/>
    <x v="1"/>
    <d v="2026-08-04T19:55:00"/>
    <d v="2026-08-03T00:00:00"/>
    <d v="2026-08-05T00:00:00"/>
    <d v="2026-08-05T00:00:00"/>
    <m/>
    <m/>
    <m/>
    <m/>
    <m/>
    <m/>
    <m/>
    <m/>
    <m/>
    <m/>
    <m/>
    <m/>
    <m/>
    <m/>
    <n v="0.33333333333333331"/>
    <s v="FALSO"/>
    <n v="0"/>
    <s v=""/>
    <s v=""/>
    <s v=""/>
    <s v=""/>
    <s v=""/>
    <s v=""/>
    <s v=""/>
    <s v=""/>
    <s v=""/>
    <s v=""/>
  </r>
  <r>
    <x v="0"/>
    <s v="SGGU-6907"/>
    <s v="[SGGU] SP 26.3.3"/>
    <s v="[Jornada Secretaria e Gestor de Unidades] Gestor de Unidades"/>
    <x v="0"/>
    <s v="[SGGU] PI 3/26"/>
    <m/>
    <s v="[INC0805854]Tenho um Erro/Problema com o PTC - Dynamics Athenas - Informações de Portfólio de cursos"/>
    <m/>
    <m/>
    <m/>
    <s v="Itens concluídos"/>
    <m/>
    <m/>
    <x v="0"/>
    <d v="2026-08-04T18:13:00"/>
    <d v="2026-08-03T00:00:00"/>
    <d v="2026-08-05T00:00:00"/>
    <m/>
    <m/>
    <m/>
    <m/>
    <m/>
    <m/>
    <m/>
    <m/>
    <m/>
    <m/>
    <m/>
    <m/>
    <m/>
    <m/>
    <m/>
    <s v=""/>
    <s v="FALSO"/>
    <n v="0"/>
    <s v=""/>
    <s v=""/>
    <s v=""/>
    <s v=""/>
    <s v=""/>
    <s v=""/>
    <s v=""/>
    <s v=""/>
    <s v=""/>
    <s v=""/>
  </r>
  <r>
    <x v="0"/>
    <s v="SGGU-6904"/>
    <s v="[SGGU] SP 26.3.3"/>
    <s v="[Jornada Secretaria e Gestor de Unidades] Gestor de Unidades"/>
    <x v="0"/>
    <s v="[SGGU] PI 3/26"/>
    <m/>
    <s v="[INC0805792]Tenho um Erro/Problema no Dynamics - Gestão de unidades - Reportar um erro/problema"/>
    <m/>
    <n v="900"/>
    <m/>
    <s v="Itens concluídos"/>
    <m/>
    <m/>
    <x v="0"/>
    <d v="2026-08-04T16:04:00"/>
    <d v="2026-08-03T00:00:00"/>
    <d v="2026-08-05T00:00:00"/>
    <m/>
    <m/>
    <m/>
    <m/>
    <m/>
    <m/>
    <m/>
    <m/>
    <m/>
    <m/>
    <m/>
    <m/>
    <m/>
    <m/>
    <m/>
    <n v="0.25"/>
    <s v="FALSO"/>
    <n v="0"/>
    <s v=""/>
    <s v=""/>
    <s v=""/>
    <s v=""/>
    <s v=""/>
    <s v=""/>
    <s v=""/>
    <s v=""/>
    <s v=""/>
    <s v=""/>
  </r>
  <r>
    <x v="0"/>
    <s v="SGGU-6903"/>
    <s v="[SGGU] SP 26.3.3"/>
    <s v="[Jornada Secretaria e Gestor de Unidades] Gestor de Unidades"/>
    <x v="0"/>
    <s v="[SGGU] PI 3/26"/>
    <m/>
    <s v="[INC0805789]Tenho um Erro/Problema no Dynamics - Gestão de unidades - Reportar um erro/problema"/>
    <m/>
    <n v="600"/>
    <m/>
    <s v="Itens concluídos"/>
    <m/>
    <m/>
    <x v="0"/>
    <d v="2026-08-04T15:59:00"/>
    <d v="2026-08-03T00:00:00"/>
    <d v="2026-08-05T00:00:00"/>
    <m/>
    <m/>
    <m/>
    <m/>
    <m/>
    <m/>
    <m/>
    <m/>
    <m/>
    <m/>
    <m/>
    <m/>
    <m/>
    <m/>
    <m/>
    <n v="0.16666666666666666"/>
    <s v="FALSO"/>
    <n v="0"/>
    <s v=""/>
    <s v=""/>
    <s v=""/>
    <s v=""/>
    <s v=""/>
    <s v=""/>
    <s v=""/>
    <s v=""/>
    <s v=""/>
    <s v=""/>
  </r>
  <r>
    <x v="0"/>
    <s v="SGGU-6901"/>
    <s v="[SGGU] SP 26.3.3"/>
    <s v="[Jornada Secretaria e Gestor de Unidades] Gestor de Unidades"/>
    <x v="0"/>
    <s v="[SGGU] PI 3/26"/>
    <m/>
    <s v="[INC0805750]Tenho um Erro/Problema no Dynamics - Gestão de unidades - Reportar um erro/problema"/>
    <m/>
    <m/>
    <m/>
    <s v="Itens concluídos"/>
    <m/>
    <m/>
    <x v="0"/>
    <d v="2026-08-04T15:15:00"/>
    <d v="2026-08-03T00:00:00"/>
    <d v="2026-08-04T00:00:00"/>
    <m/>
    <m/>
    <m/>
    <m/>
    <m/>
    <m/>
    <m/>
    <m/>
    <m/>
    <m/>
    <m/>
    <m/>
    <m/>
    <m/>
    <m/>
    <s v=""/>
    <s v="FALSO"/>
    <n v="0"/>
    <s v=""/>
    <s v=""/>
    <s v=""/>
    <s v=""/>
    <s v=""/>
    <s v=""/>
    <s v=""/>
    <s v=""/>
    <s v=""/>
    <s v=""/>
  </r>
  <r>
    <x v="0"/>
    <s v="SGGU-6900"/>
    <s v="[SGGU] SP 26.3.3"/>
    <s v="[Jornada Secretaria e Gestor de Unidades] Gestor de Unidades"/>
    <x v="0"/>
    <s v="[SGGU] PI 3/26"/>
    <m/>
    <s v="[INC0805684]Tenho um Erro/Problema com o PTC - Dynamics Athenas - Alocação do tutor a turma"/>
    <m/>
    <n v="3600"/>
    <m/>
    <s v="Itens concluídos"/>
    <m/>
    <m/>
    <x v="1"/>
    <d v="2026-08-04T12:00:00"/>
    <d v="2026-08-03T00:00:00"/>
    <d v="2026-08-05T00:00:00"/>
    <d v="2026-08-05T00:00:00"/>
    <m/>
    <m/>
    <m/>
    <m/>
    <m/>
    <m/>
    <m/>
    <m/>
    <m/>
    <m/>
    <m/>
    <m/>
    <m/>
    <m/>
    <n v="1"/>
    <s v="FALSO"/>
    <n v="0"/>
    <s v=""/>
    <s v=""/>
    <s v=""/>
    <s v=""/>
    <s v=""/>
    <s v=""/>
    <s v=""/>
    <s v=""/>
    <s v=""/>
    <s v=""/>
  </r>
  <r>
    <x v="0"/>
    <s v="SGGU-6899"/>
    <s v="[SGGU] SP 26.3.3"/>
    <s v="[Jornada Secretaria e Gestor de Unidades] Gestor de Unidades"/>
    <x v="0"/>
    <s v="[SGGU] PI 3/26"/>
    <m/>
    <s v="[INC0805682]Tenho um Erro/Problema com o PTC - Dynamics Athenas - Alocação do tutor a turma"/>
    <m/>
    <m/>
    <m/>
    <s v="Itens concluídos"/>
    <m/>
    <m/>
    <x v="1"/>
    <d v="2026-08-04T11:57:00"/>
    <d v="2026-08-03T00:00:00"/>
    <d v="2026-08-05T00:00:00"/>
    <d v="2026-08-05T00:00:00"/>
    <m/>
    <m/>
    <m/>
    <m/>
    <m/>
    <m/>
    <m/>
    <m/>
    <m/>
    <m/>
    <m/>
    <m/>
    <m/>
    <m/>
    <s v=""/>
    <s v="FALSO"/>
    <n v="0"/>
    <s v=""/>
    <s v=""/>
    <s v=""/>
    <s v=""/>
    <s v=""/>
    <s v=""/>
    <s v=""/>
    <s v=""/>
    <s v=""/>
    <s v=""/>
  </r>
  <r>
    <x v="0"/>
    <s v="SGGU-6898"/>
    <s v="[SGGU] SP 26.3.3"/>
    <s v="[Jornada Secretaria e Gestor de Unidades] Gestor de Unidades"/>
    <x v="0"/>
    <s v="[SGGU] PI 3/26"/>
    <m/>
    <s v="[INC0805640]Tenho um Erro/Problema no Dynamics - Gestão de unidades - Reportar um erro/problema"/>
    <m/>
    <n v="50400"/>
    <m/>
    <s v="Itens concluídos"/>
    <m/>
    <m/>
    <x v="1"/>
    <d v="2026-08-04T10:39:00"/>
    <d v="2026-08-03T00:00:00"/>
    <d v="2026-08-05T00:00:00"/>
    <d v="2026-08-07T00:00:00"/>
    <m/>
    <m/>
    <m/>
    <m/>
    <m/>
    <m/>
    <m/>
    <m/>
    <m/>
    <m/>
    <m/>
    <m/>
    <m/>
    <m/>
    <n v="14"/>
    <s v="FALSO"/>
    <n v="0"/>
    <s v=""/>
    <s v=""/>
    <s v=""/>
    <s v=""/>
    <s v=""/>
    <s v=""/>
    <s v=""/>
    <s v=""/>
    <s v=""/>
    <s v=""/>
  </r>
  <r>
    <x v="0"/>
    <s v="SGGU-6896"/>
    <s v="[SGGU] SP 26.3.3"/>
    <s v="[Jornada Secretaria e Gestor de Unidades] Gestor de Unidades"/>
    <x v="0"/>
    <s v="[SGGU] PI 3/26"/>
    <m/>
    <s v="[INC0804907]Tenho um Erro/Problema com o PTC - Backoffice de Operação Acadêmica (Dynamics) - Solicitações de Estágio"/>
    <m/>
    <m/>
    <m/>
    <s v="Itens concluídos"/>
    <m/>
    <m/>
    <x v="0"/>
    <d v="2026-08-04T09:45:00"/>
    <d v="2026-08-03T00:00:00"/>
    <d v="2026-08-04T00:00:00"/>
    <m/>
    <m/>
    <m/>
    <m/>
    <m/>
    <m/>
    <m/>
    <m/>
    <m/>
    <m/>
    <m/>
    <m/>
    <m/>
    <m/>
    <m/>
    <s v=""/>
    <s v="FALSO"/>
    <n v="0"/>
    <s v=""/>
    <s v=""/>
    <s v=""/>
    <s v=""/>
    <s v=""/>
    <s v=""/>
    <s v=""/>
    <s v=""/>
    <s v=""/>
    <s v=""/>
  </r>
  <r>
    <x v="0"/>
    <s v="SGGU-6895"/>
    <s v="[SGGU] SP 26.3.3"/>
    <s v="[Jornada Secretaria e Gestor de Unidades] Gestor de Unidades"/>
    <x v="0"/>
    <s v="[SGGU] PI 3/26"/>
    <m/>
    <s v="[INC0805311]Tenho um Erro/Problema com o PTC - SAG - Sistema Acadêmico de Gestão - Acesso"/>
    <m/>
    <n v="3600"/>
    <m/>
    <s v="Itens concluídos"/>
    <m/>
    <m/>
    <x v="0"/>
    <d v="2026-08-04T09:40:00"/>
    <d v="2026-08-03T00:00:00"/>
    <d v="2026-08-05T00:00:00"/>
    <d v="2026-08-05T00:00:00"/>
    <m/>
    <m/>
    <m/>
    <m/>
    <m/>
    <m/>
    <m/>
    <m/>
    <m/>
    <m/>
    <m/>
    <m/>
    <m/>
    <m/>
    <n v="1"/>
    <s v="FALSO"/>
    <n v="0"/>
    <s v=""/>
    <s v=""/>
    <s v=""/>
    <s v=""/>
    <s v=""/>
    <s v=""/>
    <s v=""/>
    <s v=""/>
    <s v=""/>
    <s v=""/>
  </r>
  <r>
    <x v="0"/>
    <s v="SGGU-6894"/>
    <s v="[SGGU] SP 26.3.3"/>
    <s v="[Jornada Secretaria e Gestor de Unidades] Gestor de Unidades"/>
    <x v="0"/>
    <s v="[SGGU] PI 3/26"/>
    <m/>
    <s v="[INC0805610]Tenho um Erro/Problema no Dynamics - Gestão de unidades - Reportar um erro/problema"/>
    <m/>
    <m/>
    <m/>
    <s v="Itens concluídos"/>
    <m/>
    <m/>
    <x v="0"/>
    <d v="2026-08-04T09:34:00"/>
    <d v="2026-08-03T00:00:00"/>
    <d v="2026-08-04T00:00:00"/>
    <m/>
    <m/>
    <m/>
    <m/>
    <m/>
    <m/>
    <m/>
    <m/>
    <m/>
    <m/>
    <m/>
    <m/>
    <m/>
    <m/>
    <m/>
    <s v=""/>
    <s v="FALSO"/>
    <n v="0"/>
    <s v=""/>
    <s v=""/>
    <s v=""/>
    <s v=""/>
    <s v=""/>
    <s v=""/>
    <s v=""/>
    <s v=""/>
    <s v=""/>
    <s v=""/>
  </r>
  <r>
    <x v="0"/>
    <s v="SGGU-6892"/>
    <s v="[SGGU] SP 26.3.3"/>
    <s v="[Jornada Secretaria e Gestor de Unidades] Gestor de Unidades"/>
    <x v="0"/>
    <s v="[SGGU] PI 3/26"/>
    <m/>
    <s v="[INC0805592]Tenho um Erro/Problema no Dynamics - Gestão de unidades - Reportar um erro/problema"/>
    <m/>
    <n v="3600"/>
    <m/>
    <s v="Itens concluídos"/>
    <m/>
    <m/>
    <x v="1"/>
    <d v="2026-08-04T08:56:00"/>
    <d v="2026-08-03T00:00:00"/>
    <d v="2026-08-05T00:00:00"/>
    <d v="2026-08-05T00:00:00"/>
    <m/>
    <m/>
    <m/>
    <m/>
    <m/>
    <m/>
    <m/>
    <m/>
    <m/>
    <m/>
    <m/>
    <m/>
    <m/>
    <m/>
    <n v="1"/>
    <s v="FALSO"/>
    <n v="0"/>
    <s v=""/>
    <s v=""/>
    <s v=""/>
    <s v=""/>
    <s v=""/>
    <s v=""/>
    <s v=""/>
    <s v=""/>
    <s v=""/>
    <s v=""/>
  </r>
  <r>
    <x v="0"/>
    <s v="SGGU-6891"/>
    <s v="[SGGU] SP 26.3.3"/>
    <s v="[Jornada Secretaria e Gestor de Unidades] Gestor de Unidades"/>
    <x v="0"/>
    <s v="[SGGU] PI 3/26"/>
    <m/>
    <s v="[INC0805534]Tenho um Erro/Problema no Dynamics - Gestão de unidades - Reportar um erro/problema"/>
    <m/>
    <m/>
    <m/>
    <s v="Itens concluídos"/>
    <m/>
    <m/>
    <x v="0"/>
    <d v="2026-08-03T19:49:00"/>
    <d v="2026-08-03T00:00:00"/>
    <d v="2026-08-04T00:00:00"/>
    <m/>
    <m/>
    <m/>
    <m/>
    <m/>
    <m/>
    <m/>
    <m/>
    <m/>
    <m/>
    <m/>
    <m/>
    <m/>
    <m/>
    <m/>
    <s v=""/>
    <s v="FALSO"/>
    <n v="0"/>
    <s v=""/>
    <s v=""/>
    <s v=""/>
    <s v=""/>
    <s v=""/>
    <s v=""/>
    <s v=""/>
    <s v=""/>
    <s v=""/>
    <s v=""/>
  </r>
  <r>
    <x v="0"/>
    <s v="SGGU-6884"/>
    <s v="[SGGU] SP 26.3.3"/>
    <s v="[Jornada Secretaria e Gestor de Unidades] Gestor de Unidades"/>
    <x v="0"/>
    <s v="[SGGU] PI 3/26"/>
    <m/>
    <s v="[INC0805441]Tenho um Erro/Problema com o PTC - Dynamics Athenas - Alocação do tutor a turma"/>
    <m/>
    <m/>
    <m/>
    <s v="Itens concluídos"/>
    <m/>
    <m/>
    <x v="0"/>
    <d v="2026-08-03T15:34:00"/>
    <d v="2026-08-03T00:00:00"/>
    <d v="2026-08-04T00:00:00"/>
    <m/>
    <m/>
    <m/>
    <m/>
    <m/>
    <m/>
    <m/>
    <m/>
    <m/>
    <m/>
    <m/>
    <m/>
    <m/>
    <m/>
    <m/>
    <s v=""/>
    <s v="FALSO"/>
    <n v="0"/>
    <s v=""/>
    <s v=""/>
    <s v=""/>
    <s v=""/>
    <s v=""/>
    <s v=""/>
    <s v=""/>
    <s v=""/>
    <s v=""/>
    <s v=""/>
  </r>
  <r>
    <x v="0"/>
    <s v="SGGU-6883"/>
    <s v="[SGGU] SP 26.3.3"/>
    <s v="[Jornada Secretaria e Gestor de Unidades] Gestor de Unidades"/>
    <x v="0"/>
    <s v="[SGGU] PI 3/26"/>
    <m/>
    <s v="[INC0804901]Tenho um Erro/Problema com o PTC - Dynamics Athenas - Vínculo de Tutor e Professor"/>
    <m/>
    <m/>
    <m/>
    <s v="Itens concluídos"/>
    <m/>
    <m/>
    <x v="0"/>
    <d v="2026-08-03T15:16:00"/>
    <d v="2026-08-03T00:00:00"/>
    <d v="2026-08-04T00:00:00"/>
    <m/>
    <m/>
    <m/>
    <m/>
    <m/>
    <m/>
    <m/>
    <m/>
    <m/>
    <m/>
    <m/>
    <m/>
    <m/>
    <m/>
    <m/>
    <s v=""/>
    <s v="FALSO"/>
    <n v="0"/>
    <s v=""/>
    <s v=""/>
    <s v=""/>
    <s v=""/>
    <s v=""/>
    <s v=""/>
    <s v=""/>
    <s v=""/>
    <s v=""/>
    <s v=""/>
  </r>
  <r>
    <x v="0"/>
    <s v="SGGU-6882"/>
    <s v="[SGGU] SP 26.3.3"/>
    <s v="[Jornada Secretaria e Gestor de Unidades] Gestor de Unidades"/>
    <x v="0"/>
    <s v="[SGGU] PI 3/26"/>
    <m/>
    <s v="[INC0805424]Tenho um Erro/Problema com o PTC - Dynamics Athenas - Documentação para vinculo do tutor"/>
    <m/>
    <n v="14400"/>
    <m/>
    <s v="Itens concluídos"/>
    <m/>
    <m/>
    <x v="0"/>
    <d v="2026-08-03T15:14:00"/>
    <d v="2026-08-03T00:00:00"/>
    <d v="2026-08-04T00:00:00"/>
    <m/>
    <m/>
    <m/>
    <m/>
    <m/>
    <m/>
    <m/>
    <m/>
    <m/>
    <m/>
    <m/>
    <m/>
    <m/>
    <m/>
    <m/>
    <n v="4"/>
    <s v="FALSO"/>
    <n v="0"/>
    <s v=""/>
    <s v=""/>
    <s v=""/>
    <s v=""/>
    <s v=""/>
    <s v=""/>
    <s v=""/>
    <s v=""/>
    <s v=""/>
    <s v=""/>
  </r>
  <r>
    <x v="0"/>
    <s v="SGGU-6881"/>
    <s v="[SGGU] SP 26.3.3"/>
    <s v="[Jornada Secretaria e Gestor de Unidades] Gestor de Unidades"/>
    <x v="0"/>
    <s v="[SGGU] PI 3/26"/>
    <m/>
    <s v="[INC0805400]Tenho um Erro/Problema no Dynamics - Gestão de unidades - Reportar um erro/problema"/>
    <m/>
    <n v="7200"/>
    <m/>
    <s v="Itens concluídos"/>
    <m/>
    <m/>
    <x v="0"/>
    <d v="2026-08-03T14:49:00"/>
    <d v="2026-08-03T00:00:00"/>
    <d v="2026-08-04T00:00:00"/>
    <m/>
    <m/>
    <m/>
    <m/>
    <m/>
    <m/>
    <m/>
    <m/>
    <m/>
    <m/>
    <m/>
    <m/>
    <m/>
    <m/>
    <m/>
    <n v="2"/>
    <s v="FALSO"/>
    <n v="0"/>
    <s v=""/>
    <s v=""/>
    <s v=""/>
    <s v=""/>
    <s v=""/>
    <s v=""/>
    <s v=""/>
    <s v=""/>
    <s v=""/>
    <s v=""/>
  </r>
  <r>
    <x v="0"/>
    <s v="SGGU-6880"/>
    <s v="[SGGU] SP 26.3.3"/>
    <s v="[Jornada Secretaria e Gestor de Unidades] Gestor de Unidades"/>
    <x v="0"/>
    <s v="[SGGU] PI 3/26"/>
    <m/>
    <s v="[INC0805396]Tenho um Erro/Problema com o PTC - Dynamics Athenas - Documentação para vinculo do tutor"/>
    <m/>
    <m/>
    <m/>
    <s v="Itens concluídos"/>
    <m/>
    <m/>
    <x v="1"/>
    <d v="2026-08-03T14:30:00"/>
    <d v="2026-08-03T00:00:00"/>
    <d v="2026-08-03T00:00:00"/>
    <d v="2026-08-03T00:00:00"/>
    <m/>
    <m/>
    <m/>
    <m/>
    <m/>
    <m/>
    <m/>
    <m/>
    <m/>
    <m/>
    <m/>
    <m/>
    <m/>
    <m/>
    <s v=""/>
    <s v="FALSO"/>
    <n v="0"/>
    <s v=""/>
    <s v=""/>
    <s v=""/>
    <s v=""/>
    <s v=""/>
    <s v=""/>
    <s v=""/>
    <s v=""/>
    <s v=""/>
    <s v=""/>
  </r>
  <r>
    <x v="0"/>
    <s v="SGGU-6879"/>
    <s v="[SGGU] SP 26.3.3"/>
    <s v="[Jornada Secretaria e Gestor de Unidades] Gestor de Unidades"/>
    <x v="0"/>
    <s v="[SGGU] PI 3/26"/>
    <m/>
    <s v="[INC0805381]Tenho um Erro/Problema com o PTC - Dynamics Athenas - Inativação de curso e ofertas"/>
    <m/>
    <m/>
    <m/>
    <s v="Itens concluídos"/>
    <m/>
    <m/>
    <x v="0"/>
    <d v="2026-08-03T14:13:00"/>
    <d v="2026-08-03T00:00:00"/>
    <d v="2026-08-03T00:00:00"/>
    <m/>
    <m/>
    <m/>
    <m/>
    <m/>
    <m/>
    <m/>
    <m/>
    <m/>
    <m/>
    <m/>
    <m/>
    <m/>
    <m/>
    <m/>
    <s v=""/>
    <s v="FALSO"/>
    <n v="0"/>
    <s v=""/>
    <s v=""/>
    <s v=""/>
    <s v=""/>
    <s v=""/>
    <s v=""/>
    <s v=""/>
    <s v=""/>
    <s v=""/>
    <s v=""/>
  </r>
  <r>
    <x v="0"/>
    <s v="SGGU-6878"/>
    <s v="[SGGU] SP 26.3.3"/>
    <s v="[Jornada Secretaria e Gestor de Unidades] Gestor de Unidades"/>
    <x v="0"/>
    <s v="[SGGU] PI 3/26"/>
    <m/>
    <s v="[INC0804844]Tenho um Erro/Problema com o PTC - Dynamics Athenas - Alocação do tutor a turma"/>
    <m/>
    <n v="900"/>
    <m/>
    <s v="Itens concluídos"/>
    <m/>
    <m/>
    <x v="0"/>
    <d v="2026-08-03T13:02:00"/>
    <d v="2026-08-03T00:00:00"/>
    <d v="2026-08-05T00:00:00"/>
    <d v="2026-08-05T00:00:00"/>
    <m/>
    <m/>
    <m/>
    <m/>
    <m/>
    <m/>
    <m/>
    <m/>
    <m/>
    <m/>
    <m/>
    <m/>
    <m/>
    <m/>
    <n v="0.25"/>
    <s v="FALSO"/>
    <n v="0"/>
    <s v=""/>
    <s v=""/>
    <s v=""/>
    <s v=""/>
    <s v=""/>
    <s v=""/>
    <s v=""/>
    <s v=""/>
    <s v=""/>
    <s v=""/>
  </r>
  <r>
    <x v="0"/>
    <s v="SGGU-6877"/>
    <s v="[SGGU] SP 26.3.3"/>
    <s v="[Jornada Secretaria e Gestor de Unidades] Gestor de Unidades"/>
    <x v="0"/>
    <s v="[SGGU] PI 3/26"/>
    <m/>
    <s v="[INC0805318]Tenho um Erro/Problema com o PTC - Dynamics Athenas - Acesso do tutor na aula prática"/>
    <m/>
    <m/>
    <m/>
    <s v="Itens concluídos"/>
    <m/>
    <m/>
    <x v="0"/>
    <d v="2026-08-03T11:22:00"/>
    <d v="2026-08-03T00:00:00"/>
    <d v="2026-08-03T00:00:00"/>
    <m/>
    <m/>
    <m/>
    <m/>
    <m/>
    <m/>
    <m/>
    <m/>
    <m/>
    <m/>
    <m/>
    <m/>
    <m/>
    <m/>
    <m/>
    <s v=""/>
    <s v="FALSO"/>
    <n v="0"/>
    <s v=""/>
    <s v=""/>
    <s v=""/>
    <s v=""/>
    <s v=""/>
    <s v=""/>
    <s v=""/>
    <s v=""/>
    <s v=""/>
    <s v=""/>
  </r>
  <r>
    <x v="0"/>
    <s v="SGGU-6876"/>
    <s v="[SGGU] SP 26.3.3"/>
    <s v="[Jornada Secretaria e Gestor de Unidades] Gestor de Unidades"/>
    <x v="0"/>
    <s v="[SGGU] PI 3/26"/>
    <m/>
    <s v="[INC0804706]Tenho um Erro/Problema com o PTC - Dynamics Athenas - Alocação do tutor a turma"/>
    <m/>
    <n v="1800"/>
    <m/>
    <s v="Itens concluídos"/>
    <m/>
    <m/>
    <x v="1"/>
    <d v="2026-08-03T10:44:00"/>
    <d v="2026-08-03T00:00:00"/>
    <d v="2026-08-05T00:00:00"/>
    <d v="2026-08-05T00:00:00"/>
    <m/>
    <m/>
    <m/>
    <m/>
    <m/>
    <m/>
    <m/>
    <m/>
    <m/>
    <m/>
    <m/>
    <m/>
    <m/>
    <m/>
    <n v="0.5"/>
    <s v="FALSO"/>
    <n v="0"/>
    <s v=""/>
    <s v=""/>
    <s v=""/>
    <s v=""/>
    <s v=""/>
    <s v=""/>
    <s v=""/>
    <s v=""/>
    <s v=""/>
    <s v=""/>
  </r>
  <r>
    <x v="0"/>
    <s v="SGGU-6805"/>
    <s v="[SGGU] SP 26.3.3"/>
    <s v="[Jornada Secretaria e Gestor de Unidades] Gestor de Unidades"/>
    <x v="0"/>
    <s v="[SGGU] PI 3/26"/>
    <m/>
    <s v="[INC0804770]Tenho um Erro/Problema com o PTC - Dynamics Athenas - Acesso do tutor na aula prática"/>
    <m/>
    <m/>
    <m/>
    <s v="Itens concluídos"/>
    <m/>
    <m/>
    <x v="1"/>
    <d v="2026-07-31T18:57:00"/>
    <d v="2026-08-03T00:00:00"/>
    <d v="2026-08-03T00:00:00"/>
    <d v="2026-08-03T00:00:00"/>
    <m/>
    <m/>
    <m/>
    <m/>
    <m/>
    <m/>
    <m/>
    <m/>
    <m/>
    <m/>
    <m/>
    <m/>
    <m/>
    <m/>
    <s v=""/>
    <s v="FALSO"/>
    <n v="0"/>
    <s v=""/>
    <s v=""/>
    <s v=""/>
    <s v=""/>
    <s v=""/>
    <s v=""/>
    <s v=""/>
    <s v=""/>
    <s v=""/>
    <s v=""/>
  </r>
  <r>
    <x v="0"/>
    <s v="SGGU-6804"/>
    <s v="[SGGU] SP 26.3.3"/>
    <s v="[Jornada Secretaria e Gestor de Unidades] Gestor de Unidades"/>
    <x v="0"/>
    <s v="[SGGU] PI 3/26"/>
    <m/>
    <s v="[INC0804505]Tenho um Erro/Problema no Dynamics - Gestão de unidades - Reportar um erro/problema"/>
    <m/>
    <n v="1800"/>
    <m/>
    <s v="Itens concluídos"/>
    <m/>
    <m/>
    <x v="0"/>
    <d v="2026-07-31T18:42:00"/>
    <d v="2026-08-03T00:00:00"/>
    <d v="2026-08-03T00:00:00"/>
    <m/>
    <m/>
    <m/>
    <m/>
    <m/>
    <m/>
    <m/>
    <m/>
    <m/>
    <m/>
    <m/>
    <m/>
    <m/>
    <m/>
    <m/>
    <n v="0.5"/>
    <s v="FALSO"/>
    <n v="0"/>
    <s v=""/>
    <s v=""/>
    <s v=""/>
    <s v=""/>
    <s v=""/>
    <s v=""/>
    <s v=""/>
    <s v=""/>
    <s v=""/>
    <s v=""/>
  </r>
  <r>
    <x v="0"/>
    <s v="SGGU-6803"/>
    <s v="[SGGU] SP 26.3.2"/>
    <s v="[Jornada Secretaria e Gestor de Unidades] Gestor de Unidades"/>
    <x v="0"/>
    <s v="[SGGU] PI 3/26"/>
    <m/>
    <s v="[INC0804865]Tenho um Erro/Problema no Dynamics - Gestão de unidades - Reportar um erro/problema"/>
    <m/>
    <m/>
    <m/>
    <s v="Itens concluídos"/>
    <m/>
    <m/>
    <x v="0"/>
    <d v="2026-07-31T15:54:00"/>
    <d v="2026-07-20T00:00:00"/>
    <d v="2026-07-31T00:00:00"/>
    <m/>
    <m/>
    <m/>
    <m/>
    <m/>
    <m/>
    <m/>
    <m/>
    <m/>
    <m/>
    <m/>
    <m/>
    <m/>
    <m/>
    <m/>
    <s v=""/>
    <s v="FALSO"/>
    <n v="0"/>
    <s v=""/>
    <s v=""/>
    <s v=""/>
    <s v=""/>
    <s v=""/>
    <s v=""/>
    <s v=""/>
    <s v=""/>
    <s v=""/>
    <s v=""/>
  </r>
  <r>
    <x v="0"/>
    <s v="SGGU-6802"/>
    <s v="[SGGU] SP 26.3.2"/>
    <s v="[Jornada Secretaria e Gestor de Unidades] Gestor de Unidades"/>
    <x v="0"/>
    <s v="[SGGU] PI 3/26"/>
    <m/>
    <s v="[INC0804858]Tenho um Erro/Problema no Dynamics - Gestão de unidades - Reportar um erro/problema"/>
    <m/>
    <m/>
    <m/>
    <s v="Itens concluídos"/>
    <m/>
    <m/>
    <x v="0"/>
    <d v="2026-07-31T15:30:00"/>
    <d v="2026-07-20T00:00:00"/>
    <d v="2026-07-31T00:00:00"/>
    <m/>
    <m/>
    <m/>
    <m/>
    <m/>
    <m/>
    <m/>
    <m/>
    <m/>
    <m/>
    <m/>
    <m/>
    <m/>
    <m/>
    <m/>
    <s v=""/>
    <s v="FALSO"/>
    <n v="0"/>
    <s v=""/>
    <s v=""/>
    <s v=""/>
    <s v=""/>
    <s v=""/>
    <s v=""/>
    <s v=""/>
    <s v=""/>
    <s v=""/>
    <s v=""/>
  </r>
  <r>
    <x v="0"/>
    <s v="SGGU-6801"/>
    <s v="[SGGU] SP 26.3.3;[SGGU] SP 26.3.2"/>
    <s v="[Jornada Secretaria e Gestor de Unidades] Gestor de Unidades"/>
    <x v="0"/>
    <s v="[SGGU] PI 3/26"/>
    <m/>
    <s v="[INC0804844]Tenho um Erro/Problema com o PTC - Dynamics Athenas - Alocação do tutor a turma"/>
    <m/>
    <n v="1800"/>
    <m/>
    <s v="Itens concluídos"/>
    <m/>
    <m/>
    <x v="1"/>
    <d v="2026-07-31T14:56:00"/>
    <d v="2026-07-20T00:00:00"/>
    <d v="2026-08-03T00:00:00"/>
    <d v="2026-08-03T00:00:00"/>
    <m/>
    <m/>
    <m/>
    <m/>
    <m/>
    <m/>
    <m/>
    <m/>
    <m/>
    <m/>
    <m/>
    <m/>
    <m/>
    <m/>
    <n v="0.5"/>
    <s v="FALSO"/>
    <n v="0"/>
    <s v=""/>
    <s v=""/>
    <s v=""/>
    <s v=""/>
    <s v=""/>
    <s v=""/>
    <s v=""/>
    <s v=""/>
    <s v=""/>
    <s v=""/>
  </r>
  <r>
    <x v="0"/>
    <s v="SGGU-6800"/>
    <s v="[SGGU] SP 26.3.2"/>
    <s v="[Jornada Secretaria e Gestor de Unidades] Gestor de Unidades"/>
    <x v="0"/>
    <s v="[SGGU] PI 3/26"/>
    <m/>
    <s v="[INC0804820]Tenho um Erro/Problema com o PTC - Dynamics Athenas - Documentação para vinculo do tutor"/>
    <m/>
    <m/>
    <m/>
    <s v="Itens concluídos"/>
    <m/>
    <m/>
    <x v="0"/>
    <d v="2026-07-31T13:56:00"/>
    <d v="2026-07-20T00:00:00"/>
    <d v="2026-07-31T00:00:00"/>
    <m/>
    <m/>
    <m/>
    <m/>
    <m/>
    <m/>
    <m/>
    <m/>
    <m/>
    <m/>
    <m/>
    <m/>
    <m/>
    <m/>
    <m/>
    <s v=""/>
    <s v="FALSO"/>
    <n v="0"/>
    <s v=""/>
    <s v=""/>
    <s v=""/>
    <s v=""/>
    <s v=""/>
    <s v=""/>
    <s v=""/>
    <s v=""/>
    <s v=""/>
    <s v=""/>
  </r>
  <r>
    <x v="0"/>
    <s v="SGGU-6799"/>
    <s v="[SGGU] SP 26.3.3;[SGGU] SP 26.3.2"/>
    <s v="[Jornada Secretaria e Gestor de Unidades] Gestor de Unidades"/>
    <x v="0"/>
    <s v="[SGGU] PI 3/26"/>
    <m/>
    <s v="[INC0804770]Tenho um Erro/Problema com o PTC - Dynamics Athenas - Acesso do tutor na aula prática"/>
    <m/>
    <m/>
    <m/>
    <s v="Itens concluídos"/>
    <m/>
    <m/>
    <x v="1"/>
    <d v="2026-07-31T11:55:00"/>
    <d v="2026-07-20T00:00:00"/>
    <d v="2026-07-31T00:00:00"/>
    <d v="2026-07-31T00:00:00"/>
    <m/>
    <m/>
    <m/>
    <m/>
    <m/>
    <m/>
    <m/>
    <m/>
    <m/>
    <m/>
    <m/>
    <m/>
    <m/>
    <m/>
    <s v=""/>
    <s v="FALSO"/>
    <n v="0"/>
    <s v=""/>
    <s v=""/>
    <s v=""/>
    <s v=""/>
    <s v=""/>
    <s v=""/>
    <s v=""/>
    <s v=""/>
    <s v=""/>
    <s v=""/>
  </r>
  <r>
    <x v="0"/>
    <s v="SGGU-6798"/>
    <s v="[SGGU] SP 26.3.3;[SGGU] SP 26.3.2"/>
    <s v="[Jornada Secretaria e Gestor de Unidades] Gestor de Unidades"/>
    <x v="0"/>
    <s v="[SGGU] PI 3/26"/>
    <m/>
    <s v="[INC0804769]Tenho um Erro/Problema com o PTC - Dynamics Athenas - Alocação do tutor a turma"/>
    <m/>
    <n v="1800"/>
    <m/>
    <s v="Itens concluídos"/>
    <m/>
    <m/>
    <x v="1"/>
    <d v="2026-07-31T11:50:00"/>
    <d v="2026-07-20T00:00:00"/>
    <d v="2026-08-03T00:00:00"/>
    <d v="2026-08-03T00:00:00"/>
    <m/>
    <m/>
    <m/>
    <m/>
    <m/>
    <m/>
    <m/>
    <m/>
    <m/>
    <m/>
    <m/>
    <m/>
    <m/>
    <m/>
    <n v="0.5"/>
    <s v="FALSO"/>
    <n v="0"/>
    <s v=""/>
    <s v=""/>
    <s v=""/>
    <s v=""/>
    <s v=""/>
    <s v=""/>
    <s v=""/>
    <s v=""/>
    <s v=""/>
    <s v=""/>
  </r>
  <r>
    <x v="0"/>
    <s v="SGGU-6793"/>
    <s v="[SGGU] SP 26.3.2"/>
    <s v="[Jornada Secretaria e Gestor de Unidades] Gestor de Unidades"/>
    <x v="0"/>
    <s v="[SGGU] PI 3/26"/>
    <m/>
    <s v="[INC0804719]Tenho um Erro/Problema no Dynamics - Gestão de unidades - Reportar um erro/problema"/>
    <m/>
    <m/>
    <m/>
    <s v="Itens concluídos"/>
    <m/>
    <m/>
    <x v="0"/>
    <d v="2026-07-31T10:13:00"/>
    <d v="2026-07-20T00:00:00"/>
    <d v="2026-07-31T00:00:00"/>
    <m/>
    <m/>
    <m/>
    <m/>
    <m/>
    <m/>
    <m/>
    <m/>
    <m/>
    <m/>
    <m/>
    <m/>
    <m/>
    <m/>
    <m/>
    <s v=""/>
    <s v="FALSO"/>
    <n v="0"/>
    <s v=""/>
    <s v=""/>
    <s v=""/>
    <s v=""/>
    <s v=""/>
    <s v=""/>
    <s v=""/>
    <s v=""/>
    <s v=""/>
    <s v=""/>
  </r>
  <r>
    <x v="0"/>
    <s v="SGGU-6792"/>
    <s v="[SGGU] SP 26.3.3;[SGGU] SP 26.3.2"/>
    <s v="[Jornada Secretaria e Gestor de Unidades] Gestor de Unidades"/>
    <x v="0"/>
    <s v="[SGGU] PI 3/26"/>
    <m/>
    <s v="[INC0804706]Tenho um Erro/Problema com o PTC - Dynamics Athenas - Alocação do tutor a turma"/>
    <m/>
    <n v="1800"/>
    <m/>
    <s v="Itens concluídos"/>
    <m/>
    <m/>
    <x v="1"/>
    <d v="2026-07-31T09:46:00"/>
    <d v="2026-07-20T00:00:00"/>
    <d v="2026-08-03T00:00:00"/>
    <d v="2026-08-03T00:00:00"/>
    <m/>
    <m/>
    <m/>
    <m/>
    <m/>
    <m/>
    <m/>
    <m/>
    <m/>
    <m/>
    <m/>
    <m/>
    <m/>
    <m/>
    <n v="0.5"/>
    <s v="FALSO"/>
    <n v="0"/>
    <s v=""/>
    <s v=""/>
    <s v=""/>
    <s v=""/>
    <s v=""/>
    <s v=""/>
    <s v=""/>
    <s v=""/>
    <s v=""/>
    <s v=""/>
  </r>
  <r>
    <x v="0"/>
    <s v="SGGU-6791"/>
    <s v="[SGGU] SP 26.3.3;[SGGU] SP 26.3.2"/>
    <s v="[Jornada Secretaria e Gestor de Unidades] Gestor de Unidades"/>
    <x v="0"/>
    <s v="[SGGU] PI 3/26"/>
    <m/>
    <s v="[INC0804640]Tenho um Erro/Problema com o Sistema - ServiceNow - Acesso ao ServiceNow com erro"/>
    <m/>
    <n v="1800"/>
    <m/>
    <s v="Itens concluídos"/>
    <m/>
    <m/>
    <x v="1"/>
    <d v="2026-07-31T08:54:00"/>
    <d v="2026-07-20T00:00:00"/>
    <d v="2026-08-04T00:00:00"/>
    <d v="2026-08-06T00:00:00"/>
    <m/>
    <m/>
    <m/>
    <m/>
    <m/>
    <m/>
    <m/>
    <m/>
    <m/>
    <m/>
    <m/>
    <m/>
    <m/>
    <m/>
    <n v="0.5"/>
    <s v="FALSO"/>
    <n v="0"/>
    <s v=""/>
    <s v=""/>
    <s v=""/>
    <s v=""/>
    <s v=""/>
    <s v=""/>
    <s v=""/>
    <s v=""/>
    <s v=""/>
    <s v=""/>
  </r>
  <r>
    <x v="0"/>
    <s v="SGGU-6790"/>
    <s v="[SGGU] SP 26.3.2"/>
    <s v="[Jornada Secretaria e Gestor de Unidades] Gestor de Unidades"/>
    <x v="0"/>
    <s v="[SGGU] PI 3/26"/>
    <m/>
    <s v="[INC0804639]Tenho um Erro/Problema com o PTC - Dynamics Athenas - Alocação do tutor a turma"/>
    <m/>
    <m/>
    <m/>
    <s v="Itens concluídos"/>
    <m/>
    <m/>
    <x v="0"/>
    <d v="2026-07-30T22:20:00"/>
    <d v="2026-07-20T00:00:00"/>
    <d v="2026-07-31T00:00:00"/>
    <m/>
    <m/>
    <m/>
    <m/>
    <m/>
    <m/>
    <m/>
    <m/>
    <m/>
    <m/>
    <m/>
    <m/>
    <m/>
    <m/>
    <m/>
    <s v=""/>
    <s v="FALSO"/>
    <n v="0"/>
    <s v=""/>
    <s v=""/>
    <s v=""/>
    <s v=""/>
    <s v=""/>
    <s v=""/>
    <s v=""/>
    <s v=""/>
    <s v=""/>
    <s v=""/>
  </r>
  <r>
    <x v="0"/>
    <s v="SGGU-6787"/>
    <s v="[SGGU] SP 26.3.2"/>
    <s v="[Jornada Secretaria e Gestor de Unidades] Gestor de Unidades"/>
    <x v="0"/>
    <s v="[SGGU] PI 3/26"/>
    <m/>
    <s v="[INC0804571]Tenho um Erro/Problema com o PTC - Dynamics Athenas - Acesso do tutor na aula prática"/>
    <m/>
    <m/>
    <m/>
    <s v="Itens concluídos"/>
    <m/>
    <m/>
    <x v="0"/>
    <d v="2026-07-30T16:36:00"/>
    <d v="2026-07-20T00:00:00"/>
    <d v="2026-07-30T00:00:00"/>
    <m/>
    <m/>
    <m/>
    <m/>
    <m/>
    <m/>
    <m/>
    <m/>
    <m/>
    <m/>
    <m/>
    <m/>
    <m/>
    <m/>
    <m/>
    <s v=""/>
    <s v="FALSO"/>
    <n v="0"/>
    <s v=""/>
    <s v=""/>
    <s v=""/>
    <s v=""/>
    <s v=""/>
    <s v=""/>
    <s v=""/>
    <s v=""/>
    <s v=""/>
    <s v=""/>
  </r>
  <r>
    <x v="0"/>
    <s v="SGGU-6781"/>
    <s v="[SGGU] SP 26.3.3;[SGGU] SP 26.3.2"/>
    <s v="[Jornada Secretaria e Gestor de Unidades] Gestor de Unidades"/>
    <x v="0"/>
    <s v="[SGGU] PI 3/26"/>
    <m/>
    <s v="[INC0804505]Tenho um Erro/Problema no Dynamics - Gestão de unidades - Reportar um erro/problema"/>
    <m/>
    <m/>
    <m/>
    <s v="Itens concluídos"/>
    <m/>
    <m/>
    <x v="1"/>
    <d v="2026-07-30T13:38:00"/>
    <d v="2026-07-20T00:00:00"/>
    <d v="2026-07-30T00:00:00"/>
    <d v="2026-07-30T00:00:00"/>
    <m/>
    <m/>
    <m/>
    <m/>
    <m/>
    <m/>
    <m/>
    <m/>
    <m/>
    <m/>
    <m/>
    <m/>
    <m/>
    <m/>
    <s v=""/>
    <s v="FALSO"/>
    <n v="0"/>
    <s v=""/>
    <s v=""/>
    <s v=""/>
    <s v=""/>
    <s v=""/>
    <s v=""/>
    <s v=""/>
    <s v=""/>
    <s v=""/>
    <s v=""/>
  </r>
  <r>
    <x v="0"/>
    <s v="SGGU-6779"/>
    <s v="[SGGU] SP 26.3.3;[SGGU] SP 26.3.2"/>
    <s v="[Jornada Secretaria e Gestor de Unidades] Gestor de Unidades"/>
    <x v="0"/>
    <s v="[SGGU] PI 3/26"/>
    <m/>
    <s v="[INC0804457]Tenho um Erro/Problema no Dynamics - Gestão de unidades - Reportar um erro/problema"/>
    <m/>
    <m/>
    <m/>
    <s v="Itens concluídos"/>
    <m/>
    <m/>
    <x v="1"/>
    <d v="2026-07-30T10:59:00"/>
    <d v="2026-07-20T00:00:00"/>
    <d v="2026-07-30T00:00:00"/>
    <d v="2026-07-30T00:00:00"/>
    <m/>
    <m/>
    <m/>
    <m/>
    <m/>
    <m/>
    <m/>
    <m/>
    <m/>
    <m/>
    <m/>
    <m/>
    <m/>
    <m/>
    <s v=""/>
    <s v="FALSO"/>
    <n v="0"/>
    <s v=""/>
    <s v=""/>
    <s v=""/>
    <s v=""/>
    <s v=""/>
    <s v=""/>
    <s v=""/>
    <s v=""/>
    <s v=""/>
    <s v=""/>
  </r>
  <r>
    <x v="4"/>
    <s v="SGGU-6777"/>
    <s v="[SGGU] SP 26.3.3"/>
    <s v="[Jornada Secretaria e Gestor de Unidades] Gestor de Unidades"/>
    <x v="1"/>
    <s v="[SGGU] PI 3/26"/>
    <n v="3"/>
    <s v="[SGGU-5187] Formação Acadêmica - Tornar o preenchimento do grau de instrução (Graduação) como obrigatório"/>
    <n v="3"/>
    <n v="104400"/>
    <m/>
    <s v="Itens concluídos"/>
    <s v="SGGU-5187"/>
    <m/>
    <x v="1"/>
    <d v="2026-07-30T10:03:00"/>
    <d v="2026-08-03T00:00:00"/>
    <d v="2026-08-04T00:00:00"/>
    <d v="2026-08-11T00:00:00"/>
    <d v="2026-08-11T00:00:00"/>
    <d v="2026-08-12T00:00:00"/>
    <d v="2026-08-12T00:00:00"/>
    <d v="2026-08-23T00:00:00"/>
    <m/>
    <n v="5"/>
    <m/>
    <m/>
    <n v="9"/>
    <m/>
    <m/>
    <m/>
    <m/>
    <m/>
    <n v="29"/>
    <s v="FALSO"/>
    <n v="0"/>
    <n v="2"/>
    <s v=""/>
    <n v="5"/>
    <b v="1"/>
    <n v="1"/>
    <s v=""/>
    <n v="7"/>
    <s v=""/>
    <n v="16"/>
    <b v="0"/>
  </r>
  <r>
    <x v="0"/>
    <s v="SGGU-6775"/>
    <s v="[SGGU] SP 26.3.3;[SGGU] SP 26.3.2"/>
    <s v="[Jornada Secretaria e Gestor de Unidades] Gestor de Unidades"/>
    <x v="0"/>
    <s v="[SGGU] PI 3/26"/>
    <m/>
    <s v="[INC0804411]Tenho um Erro/Problema no Dynamics - Gestão de unidades - Reportar um erro/problema"/>
    <m/>
    <n v="14400"/>
    <m/>
    <s v="Itens concluídos"/>
    <m/>
    <m/>
    <x v="1"/>
    <d v="2026-07-30T09:06:00"/>
    <d v="2026-07-20T00:00:00"/>
    <d v="2026-07-30T00:00:00"/>
    <d v="2026-07-31T00:00:00"/>
    <m/>
    <m/>
    <m/>
    <m/>
    <m/>
    <m/>
    <m/>
    <m/>
    <m/>
    <m/>
    <m/>
    <m/>
    <m/>
    <m/>
    <n v="4"/>
    <s v="FALSO"/>
    <n v="0"/>
    <s v=""/>
    <s v=""/>
    <s v=""/>
    <s v=""/>
    <s v=""/>
    <s v=""/>
    <s v=""/>
    <s v=""/>
    <s v=""/>
    <s v=""/>
  </r>
  <r>
    <x v="0"/>
    <s v="SGGU-6774"/>
    <s v="[SGGU] SP 26.3.3;[SGGU] SP 26.3.2"/>
    <s v="[Jornada Secretaria e Gestor de Unidades] Gestor de Unidades"/>
    <x v="0"/>
    <s v="[SGGU] PI 3/26"/>
    <m/>
    <s v="[INC0804404]Tenho um Erro/Problema com o PTC - Dynamics Athenas - Documentação para vinculo do tutor"/>
    <m/>
    <n v="3600"/>
    <m/>
    <s v="Itens concluídos"/>
    <m/>
    <m/>
    <x v="1"/>
    <d v="2026-07-30T08:32:00"/>
    <d v="2026-07-20T00:00:00"/>
    <d v="2026-07-30T00:00:00"/>
    <d v="2026-07-30T00:00:00"/>
    <m/>
    <m/>
    <m/>
    <m/>
    <m/>
    <m/>
    <m/>
    <m/>
    <m/>
    <m/>
    <m/>
    <m/>
    <m/>
    <m/>
    <n v="1"/>
    <s v="FALSO"/>
    <n v="0"/>
    <s v=""/>
    <s v=""/>
    <s v=""/>
    <s v=""/>
    <s v=""/>
    <s v=""/>
    <s v=""/>
    <s v=""/>
    <s v=""/>
    <s v=""/>
  </r>
  <r>
    <x v="0"/>
    <s v="SGGU-6773"/>
    <s v="[SGGU] SP 26.3.2"/>
    <s v="[Jornada Secretaria e Gestor de Unidades] Gestor de Unidades"/>
    <x v="0"/>
    <s v="[SGGU] PI 3/26"/>
    <m/>
    <s v="[INC0804319]Tenho um Erro/Problema com o PTC - Dynamics Athenas - Informações de Unidades ou Polos"/>
    <m/>
    <m/>
    <m/>
    <s v="Itens concluídos"/>
    <m/>
    <m/>
    <x v="0"/>
    <d v="2026-07-29T21:34:00"/>
    <d v="2026-07-20T00:00:00"/>
    <d v="2026-07-30T00:00:00"/>
    <m/>
    <m/>
    <m/>
    <m/>
    <m/>
    <m/>
    <m/>
    <m/>
    <m/>
    <m/>
    <m/>
    <m/>
    <m/>
    <m/>
    <m/>
    <s v=""/>
    <s v="FALSO"/>
    <n v="0"/>
    <s v=""/>
    <s v=""/>
    <s v=""/>
    <s v=""/>
    <s v=""/>
    <s v=""/>
    <s v=""/>
    <s v=""/>
    <s v=""/>
    <s v=""/>
  </r>
  <r>
    <x v="0"/>
    <s v="SGGU-6771"/>
    <s v="[SGGU] SP 26.3.3;[SGGU] SP 26.3.2"/>
    <s v="[Jornada Secretaria e Gestor de Unidades] Gestor de Unidades"/>
    <x v="0"/>
    <s v="[SGGU] PI 3/26"/>
    <m/>
    <s v="[INC0804304]Tenho um Erro/Problema com o PTC - Dynamics Athenas - Alocação do tutor a turma"/>
    <m/>
    <n v="4800"/>
    <m/>
    <s v="Itens concluídos"/>
    <m/>
    <m/>
    <x v="1"/>
    <d v="2026-07-29T19:03:00"/>
    <d v="2026-07-20T00:00:00"/>
    <d v="2026-07-30T00:00:00"/>
    <d v="2026-08-05T00:00:00"/>
    <m/>
    <m/>
    <m/>
    <m/>
    <m/>
    <m/>
    <m/>
    <m/>
    <m/>
    <m/>
    <m/>
    <m/>
    <m/>
    <m/>
    <n v="1.3333333333333333"/>
    <s v="FALSO"/>
    <n v="0"/>
    <s v=""/>
    <s v=""/>
    <s v=""/>
    <s v=""/>
    <s v=""/>
    <s v=""/>
    <s v=""/>
    <s v=""/>
    <s v=""/>
    <s v=""/>
  </r>
  <r>
    <x v="0"/>
    <s v="SGGU-6769"/>
    <s v="[SGGU] SP 26.3.2"/>
    <s v="[Jornada Secretaria e Gestor de Unidades] Gestor de Unidades"/>
    <x v="0"/>
    <s v="[SGGU] PI 3/26"/>
    <m/>
    <s v="[INC0804291]Tenho um Erro/Problema no Dynamics - Gestão de unidades - Reportar um erro/problema"/>
    <m/>
    <m/>
    <m/>
    <s v="Itens concluídos"/>
    <m/>
    <m/>
    <x v="0"/>
    <d v="2026-07-29T17:43:00"/>
    <d v="2026-07-20T00:00:00"/>
    <d v="2026-07-30T00:00:00"/>
    <m/>
    <m/>
    <m/>
    <m/>
    <m/>
    <m/>
    <m/>
    <m/>
    <m/>
    <m/>
    <m/>
    <m/>
    <m/>
    <m/>
    <m/>
    <s v=""/>
    <s v="FALSO"/>
    <n v="0"/>
    <s v=""/>
    <s v=""/>
    <s v=""/>
    <s v=""/>
    <s v=""/>
    <s v=""/>
    <s v=""/>
    <s v=""/>
    <s v=""/>
    <s v=""/>
  </r>
  <r>
    <x v="0"/>
    <s v="SGGU-6767"/>
    <s v="[SGGU] SP 26.3.2"/>
    <s v="[Jornada Secretaria e Gestor de Unidades] Gestor de Unidades"/>
    <x v="0"/>
    <s v="[SGGU] PI 3/26"/>
    <m/>
    <s v="[INC0804118]Tenho um Erro/Problema com o PTC - Dynamics Athenas - Envio de reatórios"/>
    <m/>
    <m/>
    <m/>
    <s v="Itens concluídos"/>
    <m/>
    <m/>
    <x v="0"/>
    <d v="2026-07-29T12:32:00"/>
    <d v="2026-07-20T00:00:00"/>
    <d v="2026-07-29T00:00:00"/>
    <m/>
    <m/>
    <m/>
    <m/>
    <m/>
    <m/>
    <m/>
    <m/>
    <m/>
    <m/>
    <m/>
    <m/>
    <m/>
    <m/>
    <m/>
    <s v=""/>
    <s v="FALSO"/>
    <n v="0"/>
    <s v=""/>
    <s v=""/>
    <s v=""/>
    <s v=""/>
    <s v=""/>
    <s v=""/>
    <s v=""/>
    <s v=""/>
    <s v=""/>
    <s v=""/>
  </r>
  <r>
    <x v="0"/>
    <s v="SGGU-6764"/>
    <s v="[SGGU] SP 26.3.3;[SGGU] SP 26.3.2"/>
    <s v="[Jornada Secretaria e Gestor de Unidades] Gestor de Unidades"/>
    <x v="0"/>
    <s v="[SGGU] PI 3/26"/>
    <m/>
    <s v="[INC0804085]Tenho um Erro/Problema com o PTC - Dynamics Athenas - Alocação do tutor a turma"/>
    <m/>
    <n v="1800"/>
    <m/>
    <s v="Itens concluídos"/>
    <m/>
    <m/>
    <x v="1"/>
    <d v="2026-07-29T11:31:00"/>
    <d v="2026-07-20T00:00:00"/>
    <d v="2026-07-29T00:00:00"/>
    <d v="2026-07-29T00:00:00"/>
    <m/>
    <m/>
    <m/>
    <m/>
    <m/>
    <m/>
    <m/>
    <m/>
    <m/>
    <m/>
    <m/>
    <m/>
    <m/>
    <m/>
    <n v="0.5"/>
    <s v="FALSO"/>
    <n v="0"/>
    <s v=""/>
    <s v=""/>
    <s v=""/>
    <s v=""/>
    <s v=""/>
    <s v=""/>
    <s v=""/>
    <s v=""/>
    <s v=""/>
    <s v=""/>
  </r>
  <r>
    <x v="0"/>
    <s v="SGGU-6763"/>
    <s v="[SGGU] SP 26.3.2"/>
    <s v="[Jornada Secretaria e Gestor de Unidades] Gestor de Unidades"/>
    <x v="0"/>
    <s v="[SGGU] PI 3/26"/>
    <m/>
    <s v="[INC0793063]Tenho um Erro/Problema com o PTC - Dynamics Athenas - Documentos Acadêmicos - Serviços"/>
    <m/>
    <n v="1200"/>
    <m/>
    <s v="Itens concluídos"/>
    <m/>
    <m/>
    <x v="0"/>
    <d v="2026-07-29T11:12:00"/>
    <d v="2026-07-20T00:00:00"/>
    <d v="2026-07-29T00:00:00"/>
    <m/>
    <m/>
    <m/>
    <m/>
    <m/>
    <m/>
    <m/>
    <m/>
    <m/>
    <m/>
    <m/>
    <m/>
    <m/>
    <m/>
    <m/>
    <n v="0.33333333333333331"/>
    <s v="FALSO"/>
    <n v="0"/>
    <s v=""/>
    <s v=""/>
    <s v=""/>
    <s v=""/>
    <s v=""/>
    <s v=""/>
    <s v=""/>
    <s v=""/>
    <s v=""/>
    <s v=""/>
  </r>
  <r>
    <x v="0"/>
    <s v="SGGU-6762"/>
    <s v="[SGGU] SP 26.3.2"/>
    <s v="[Jornada Secretaria e Gestor de Unidades] Gestor de Unidades"/>
    <x v="0"/>
    <s v="[SGGU] PI 3/26"/>
    <m/>
    <s v="[INC0804040]Tenho um Erro/Problema com o PTC - Dynamics Athenas - Documentação para vinculo do tutor"/>
    <m/>
    <n v="2400"/>
    <m/>
    <s v="Itens concluídos"/>
    <m/>
    <m/>
    <x v="0"/>
    <d v="2026-07-29T10:02:00"/>
    <d v="2026-07-20T00:00:00"/>
    <d v="2026-07-29T00:00:00"/>
    <m/>
    <m/>
    <m/>
    <m/>
    <m/>
    <m/>
    <m/>
    <m/>
    <m/>
    <m/>
    <m/>
    <m/>
    <m/>
    <m/>
    <m/>
    <n v="0.66666666666666663"/>
    <s v="FALSO"/>
    <n v="0"/>
    <s v=""/>
    <s v=""/>
    <s v=""/>
    <s v=""/>
    <s v=""/>
    <s v=""/>
    <s v=""/>
    <s v=""/>
    <s v=""/>
    <s v=""/>
  </r>
  <r>
    <x v="0"/>
    <s v="SGGU-6758"/>
    <s v="[SGGU] SP 26.3.2"/>
    <s v="[Jornada Secretaria e Gestor de Unidades] Gestor de Unidades"/>
    <x v="0"/>
    <s v="[SGGU] PI 3/26"/>
    <m/>
    <s v="[INC0803841]Tenho um Erro/Problema com o PTC - Dynamics Athenas - Parametrização de laboratório"/>
    <m/>
    <n v="1800"/>
    <m/>
    <s v="Itens concluídos"/>
    <m/>
    <m/>
    <x v="0"/>
    <d v="2026-07-28T16:51:00"/>
    <d v="2026-07-20T00:00:00"/>
    <d v="2026-07-29T00:00:00"/>
    <m/>
    <m/>
    <m/>
    <m/>
    <m/>
    <m/>
    <m/>
    <m/>
    <m/>
    <m/>
    <m/>
    <m/>
    <m/>
    <m/>
    <m/>
    <n v="0.5"/>
    <s v="FALSO"/>
    <n v="0"/>
    <s v=""/>
    <s v=""/>
    <s v=""/>
    <s v=""/>
    <s v=""/>
    <s v=""/>
    <s v=""/>
    <s v=""/>
    <s v=""/>
    <s v=""/>
  </r>
  <r>
    <x v="0"/>
    <s v="SGGU-6757"/>
    <s v="[SGGU] SP 26.3.2"/>
    <s v="[Jornada Secretaria e Gestor de Unidades] Gestor de Unidades"/>
    <x v="0"/>
    <s v="[SGGU] PI 3/26"/>
    <m/>
    <s v="[INC0803811]Tenho um Erro/Problema com o PTC - Dynamics Athenas - Documentação para vinculo do tutor"/>
    <m/>
    <n v="900"/>
    <m/>
    <s v="Itens concluídos"/>
    <m/>
    <m/>
    <x v="0"/>
    <d v="2026-07-28T16:03:00"/>
    <d v="2026-07-20T00:00:00"/>
    <d v="2026-07-29T00:00:00"/>
    <m/>
    <m/>
    <m/>
    <m/>
    <m/>
    <m/>
    <m/>
    <m/>
    <m/>
    <m/>
    <m/>
    <m/>
    <m/>
    <m/>
    <m/>
    <n v="0.25"/>
    <s v="FALSO"/>
    <n v="0"/>
    <s v=""/>
    <s v=""/>
    <s v=""/>
    <s v=""/>
    <s v=""/>
    <s v=""/>
    <s v=""/>
    <s v=""/>
    <s v=""/>
    <s v=""/>
  </r>
  <r>
    <x v="0"/>
    <s v="SGGU-6755"/>
    <s v="[SGGU] SP 26.3.2"/>
    <s v="[Jornada Secretaria e Gestor de Unidades] Gestor de Unidades"/>
    <x v="0"/>
    <s v="[SGGU] PI 3/26"/>
    <m/>
    <s v="[INC0803498]Tenho um Erro/Problema com o PTC - Dynamics Athenas - Atualização de Dados Cadastrais"/>
    <m/>
    <n v="3600"/>
    <m/>
    <s v="Itens concluídos"/>
    <m/>
    <m/>
    <x v="1"/>
    <d v="2026-07-28T11:35:00"/>
    <d v="2026-07-20T00:00:00"/>
    <d v="2026-07-30T00:00:00"/>
    <d v="2026-07-30T00:00:00"/>
    <m/>
    <m/>
    <m/>
    <m/>
    <m/>
    <m/>
    <m/>
    <m/>
    <m/>
    <m/>
    <m/>
    <m/>
    <m/>
    <m/>
    <n v="1"/>
    <s v="FALSO"/>
    <n v="0"/>
    <s v=""/>
    <s v=""/>
    <s v=""/>
    <s v=""/>
    <s v=""/>
    <s v=""/>
    <s v=""/>
    <s v=""/>
    <s v=""/>
    <s v=""/>
  </r>
  <r>
    <x v="0"/>
    <s v="SGGU-6753"/>
    <s v="[SGGU] SP 26.3.2"/>
    <s v="[Jornada Secretaria e Gestor de Unidades] Gestor de Unidades"/>
    <x v="0"/>
    <s v="[SGGU] PI 3/26"/>
    <m/>
    <s v="[INC0803570]Tenho um Erro/Problema com o PTC - Dynamics Athenas - Inativação de curso e ofertas"/>
    <m/>
    <n v="1200"/>
    <m/>
    <s v="Itens concluídos"/>
    <m/>
    <m/>
    <x v="0"/>
    <d v="2026-07-28T07:55:00"/>
    <d v="2026-07-20T00:00:00"/>
    <d v="2026-07-28T00:00:00"/>
    <m/>
    <m/>
    <m/>
    <m/>
    <m/>
    <m/>
    <m/>
    <m/>
    <m/>
    <m/>
    <m/>
    <m/>
    <m/>
    <m/>
    <m/>
    <n v="0.33333333333333331"/>
    <s v="FALSO"/>
    <n v="0"/>
    <s v=""/>
    <s v=""/>
    <s v=""/>
    <s v=""/>
    <s v=""/>
    <s v=""/>
    <s v=""/>
    <s v=""/>
    <s v=""/>
    <s v=""/>
  </r>
  <r>
    <x v="0"/>
    <s v="SGGU-6752"/>
    <s v="[SGGU] SP 26.3.2"/>
    <s v="[Jornada Secretaria e Gestor de Unidades] Gestor de Unidades"/>
    <x v="0"/>
    <s v="[SGGU] PI 3/26"/>
    <m/>
    <s v="[INC0803472]Tenho um Erro/Problema com o PTC - Dynamics Athenas - Acesso do tutor na aula prática"/>
    <m/>
    <m/>
    <m/>
    <s v="Itens concluídos"/>
    <m/>
    <m/>
    <x v="0"/>
    <d v="2026-07-27T18:06:00"/>
    <d v="2026-07-20T00:00:00"/>
    <d v="2026-07-28T00:00:00"/>
    <m/>
    <m/>
    <m/>
    <m/>
    <m/>
    <m/>
    <m/>
    <m/>
    <m/>
    <m/>
    <m/>
    <m/>
    <m/>
    <m/>
    <m/>
    <s v=""/>
    <s v="FALSO"/>
    <n v="0"/>
    <s v=""/>
    <s v=""/>
    <s v=""/>
    <s v=""/>
    <s v=""/>
    <s v=""/>
    <s v=""/>
    <s v=""/>
    <s v=""/>
    <s v=""/>
  </r>
  <r>
    <x v="0"/>
    <s v="SGGU-6750"/>
    <s v="[SGGU] SP 26.3.3;[SGGU] SP 26.3.2"/>
    <s v="[Jornada Secretaria e Gestor de Unidades] Gestor de Unidades"/>
    <x v="0"/>
    <s v="[SGGU] PI 3/26"/>
    <m/>
    <s v="[INC0803429]Tenho um Erro/Problema com o PTC - Dynamics Athenas - Alocação do tutor a turma"/>
    <m/>
    <n v="3600"/>
    <m/>
    <s v="Itens concluídos"/>
    <m/>
    <m/>
    <x v="1"/>
    <d v="2026-07-27T16:36:00"/>
    <d v="2026-07-20T00:00:00"/>
    <d v="2026-07-27T00:00:00"/>
    <d v="2026-07-31T00:00:00"/>
    <m/>
    <m/>
    <m/>
    <m/>
    <m/>
    <m/>
    <m/>
    <m/>
    <m/>
    <m/>
    <m/>
    <m/>
    <m/>
    <m/>
    <n v="1"/>
    <s v="FALSO"/>
    <n v="0"/>
    <s v=""/>
    <s v=""/>
    <s v=""/>
    <s v=""/>
    <s v=""/>
    <s v=""/>
    <s v=""/>
    <s v=""/>
    <s v=""/>
    <s v=""/>
  </r>
  <r>
    <x v="0"/>
    <s v="SGGU-6749"/>
    <s v="[SGGU] SP 26.3.2"/>
    <s v="[Jornada Secretaria e Gestor de Unidades] Gestor de Unidades"/>
    <x v="0"/>
    <s v="[SGGU] PI 3/26"/>
    <m/>
    <s v="[INC0803396]Tenho um Erro/Problema com o PTC - Dynamics Athenas - Problema na parametrização da matriz"/>
    <m/>
    <m/>
    <m/>
    <s v="Itens concluídos"/>
    <m/>
    <m/>
    <x v="0"/>
    <d v="2026-07-27T15:54:00"/>
    <d v="2026-07-20T00:00:00"/>
    <d v="2026-07-27T00:00:00"/>
    <m/>
    <m/>
    <m/>
    <m/>
    <m/>
    <m/>
    <m/>
    <m/>
    <m/>
    <m/>
    <m/>
    <m/>
    <m/>
    <m/>
    <m/>
    <s v=""/>
    <s v="FALSO"/>
    <n v="0"/>
    <s v=""/>
    <s v=""/>
    <s v=""/>
    <s v=""/>
    <s v=""/>
    <s v=""/>
    <s v=""/>
    <s v=""/>
    <s v=""/>
    <s v=""/>
  </r>
  <r>
    <x v="0"/>
    <s v="SGGU-6745"/>
    <s v="[SGGU] SP 26.3.3;[SGGU] SP 26.3.2"/>
    <s v="[Jornada Secretaria e Gestor de Unidades] Gestor de Unidades"/>
    <x v="0"/>
    <s v="[SGGU] PI 3/26"/>
    <m/>
    <s v="[INC0803000]Tenho um Erro/Problema com o PTC - Dynamics Athenas - Alocação do tutor a turma"/>
    <m/>
    <n v="600"/>
    <m/>
    <s v="Itens concluídos"/>
    <m/>
    <m/>
    <x v="0"/>
    <d v="2026-07-24T20:13:00"/>
    <d v="2026-07-20T00:00:00"/>
    <d v="2026-07-27T00:00:00"/>
    <d v="2026-07-27T00:00:00"/>
    <m/>
    <m/>
    <m/>
    <m/>
    <m/>
    <m/>
    <m/>
    <m/>
    <m/>
    <m/>
    <m/>
    <m/>
    <m/>
    <m/>
    <n v="0.16666666666666666"/>
    <s v="FALSO"/>
    <n v="0"/>
    <s v=""/>
    <s v=""/>
    <s v=""/>
    <s v=""/>
    <s v=""/>
    <s v=""/>
    <s v=""/>
    <s v=""/>
    <s v=""/>
    <s v=""/>
  </r>
  <r>
    <x v="0"/>
    <s v="SGGU-6741"/>
    <s v="[SGGU] SP 26.3.2"/>
    <s v="[Jornada Secretaria e Gestor de Unidades] Gestor de Unidades"/>
    <x v="0"/>
    <s v="[SGGU] PI 3/26"/>
    <m/>
    <s v="[INC0802933]Tenho um Erro/Problema no Dynamics - Gestão de unidades - Reportar um erro/problema"/>
    <m/>
    <m/>
    <m/>
    <s v="Itens concluídos"/>
    <m/>
    <m/>
    <x v="0"/>
    <d v="2026-07-24T15:25:00"/>
    <d v="2026-07-20T00:00:00"/>
    <d v="2026-07-24T00:00:00"/>
    <m/>
    <m/>
    <m/>
    <m/>
    <m/>
    <m/>
    <m/>
    <m/>
    <m/>
    <m/>
    <m/>
    <m/>
    <m/>
    <m/>
    <m/>
    <s v=""/>
    <s v="FALSO"/>
    <n v="0"/>
    <s v=""/>
    <s v=""/>
    <s v=""/>
    <s v=""/>
    <s v=""/>
    <s v=""/>
    <s v=""/>
    <s v=""/>
    <s v=""/>
    <s v=""/>
  </r>
  <r>
    <x v="0"/>
    <s v="SGGU-6740"/>
    <s v="[SGGU] SP 26.3.2"/>
    <s v="[Jornada Secretaria e Gestor de Unidades] Gestor de Unidades"/>
    <x v="0"/>
    <s v="[SGGU] PI 3/26"/>
    <m/>
    <s v="[INC0802860]Tenho um Erro/Problema com o PTC - Dynamics Athenas - Alocação do tutor a turma"/>
    <m/>
    <n v="1800"/>
    <m/>
    <s v="Itens concluídos"/>
    <m/>
    <m/>
    <x v="1"/>
    <d v="2026-07-24T12:20:00"/>
    <d v="2026-07-20T00:00:00"/>
    <d v="2026-07-24T00:00:00"/>
    <d v="2026-07-24T00:00:00"/>
    <m/>
    <m/>
    <m/>
    <m/>
    <m/>
    <m/>
    <m/>
    <m/>
    <m/>
    <m/>
    <m/>
    <m/>
    <m/>
    <m/>
    <n v="0.5"/>
    <s v="FALSO"/>
    <n v="0"/>
    <s v=""/>
    <s v=""/>
    <s v=""/>
    <s v=""/>
    <s v=""/>
    <s v=""/>
    <s v=""/>
    <s v=""/>
    <s v=""/>
    <s v=""/>
  </r>
  <r>
    <x v="0"/>
    <s v="SGGU-6734"/>
    <s v="[SGGU] SP 26.3.3;[SGGU] SP 26.3.2"/>
    <s v="[Jornada Secretaria e Gestor de Unidades] Gestor de Unidades"/>
    <x v="0"/>
    <s v="[SGGU] PI 3/26"/>
    <m/>
    <s v="[INC0802561]Tenho um Erro/Problema no Dynamics - Gestão de unidades - Reportar um erro/problema"/>
    <m/>
    <n v="7200"/>
    <m/>
    <s v="Itens concluídos"/>
    <m/>
    <m/>
    <x v="1"/>
    <d v="2026-07-23T17:21:00"/>
    <d v="2026-07-20T00:00:00"/>
    <d v="2026-07-29T00:00:00"/>
    <d v="2026-07-30T00:00:00"/>
    <m/>
    <m/>
    <m/>
    <m/>
    <m/>
    <m/>
    <m/>
    <m/>
    <m/>
    <m/>
    <m/>
    <m/>
    <m/>
    <m/>
    <n v="2"/>
    <s v="FALSO"/>
    <n v="0"/>
    <s v=""/>
    <s v=""/>
    <s v=""/>
    <s v=""/>
    <s v=""/>
    <s v=""/>
    <s v=""/>
    <s v=""/>
    <s v=""/>
    <s v=""/>
  </r>
  <r>
    <x v="0"/>
    <s v="SGGU-6732"/>
    <s v="[SGGU] SP 26.3.2"/>
    <s v="[Jornada Secretaria e Gestor de Unidades] Gestor de Unidades"/>
    <x v="0"/>
    <s v="[SGGU] PI 3/26"/>
    <m/>
    <s v="[INC0802068]Tenho um Erro/Problema com o Sistema - UniCO - Acessos/Login - Duvida sobre Acessos/Perfis"/>
    <m/>
    <n v="1800"/>
    <m/>
    <s v="Itens concluídos"/>
    <m/>
    <m/>
    <x v="1"/>
    <d v="2026-07-23T16:14:00"/>
    <d v="2026-07-20T00:00:00"/>
    <d v="2026-07-24T00:00:00"/>
    <d v="2026-07-24T00:00:00"/>
    <m/>
    <m/>
    <m/>
    <m/>
    <m/>
    <m/>
    <m/>
    <m/>
    <m/>
    <m/>
    <m/>
    <m/>
    <m/>
    <m/>
    <n v="0.5"/>
    <s v="FALSO"/>
    <n v="0"/>
    <s v=""/>
    <s v=""/>
    <s v=""/>
    <s v=""/>
    <s v=""/>
    <s v=""/>
    <s v=""/>
    <s v=""/>
    <s v=""/>
    <s v=""/>
  </r>
  <r>
    <x v="0"/>
    <s v="SGGU-6731"/>
    <s v="[SGGU] SP 26.3.2"/>
    <s v="[Jornada Secretaria e Gestor de Unidades] Gestor de Unidades"/>
    <x v="0"/>
    <s v="[SGGU] PI 3/26"/>
    <m/>
    <s v="[INC0802528]Tenho um Erro/Problema com o PTC - Dynamics Athenas - Alocação do tutor a turma"/>
    <m/>
    <n v="7200"/>
    <m/>
    <s v="Itens concluídos"/>
    <m/>
    <m/>
    <x v="1"/>
    <d v="2026-07-23T15:52:00"/>
    <d v="2026-07-20T00:00:00"/>
    <d v="2026-07-24T00:00:00"/>
    <d v="2026-07-24T00:00:00"/>
    <m/>
    <m/>
    <m/>
    <m/>
    <m/>
    <m/>
    <m/>
    <m/>
    <m/>
    <m/>
    <m/>
    <m/>
    <m/>
    <m/>
    <n v="2"/>
    <s v="FALSO"/>
    <n v="0"/>
    <s v=""/>
    <s v=""/>
    <s v=""/>
    <s v=""/>
    <s v=""/>
    <s v=""/>
    <s v=""/>
    <s v=""/>
    <s v=""/>
    <s v=""/>
  </r>
  <r>
    <x v="0"/>
    <s v="SGGU-6727"/>
    <s v="[SGGU] SP 26.3.2"/>
    <s v="[Jornada Secretaria e Gestor de Unidades] Gestor de Unidades"/>
    <x v="0"/>
    <s v="[SGGU] PI 3/26"/>
    <m/>
    <s v="[INC0802459]Tenho um Erro/Problema no Dynamics - Gestão de unidades - Reportar um erro/problema"/>
    <m/>
    <m/>
    <m/>
    <s v="Itens concluídos"/>
    <m/>
    <m/>
    <x v="1"/>
    <d v="2026-07-23T13:25:00"/>
    <d v="2026-07-20T00:00:00"/>
    <d v="2026-07-23T00:00:00"/>
    <d v="2026-07-23T00:00:00"/>
    <m/>
    <m/>
    <m/>
    <m/>
    <m/>
    <m/>
    <m/>
    <m/>
    <m/>
    <m/>
    <m/>
    <m/>
    <m/>
    <m/>
    <s v=""/>
    <s v="FALSO"/>
    <n v="0"/>
    <s v=""/>
    <s v=""/>
    <s v=""/>
    <s v=""/>
    <s v=""/>
    <s v=""/>
    <s v=""/>
    <s v=""/>
    <s v=""/>
    <s v=""/>
  </r>
  <r>
    <x v="0"/>
    <s v="SGGU-6724"/>
    <s v="[SGGU] SP 26.3.2"/>
    <s v="[Jornada Secretaria e Gestor de Unidades] Gestor de Unidades"/>
    <x v="0"/>
    <s v="[SGGU] PI 3/26"/>
    <m/>
    <s v="[INC0802438]Tenho um Erro/Problema com o PTC - Dynamics Athenas - Documentação para vinculo do tutor"/>
    <m/>
    <n v="10800"/>
    <m/>
    <s v="Itens concluídos"/>
    <m/>
    <m/>
    <x v="1"/>
    <d v="2026-07-23T12:10:00"/>
    <d v="2026-07-20T00:00:00"/>
    <d v="2026-07-24T00:00:00"/>
    <d v="2026-07-24T00:00:00"/>
    <m/>
    <m/>
    <m/>
    <m/>
    <m/>
    <m/>
    <m/>
    <m/>
    <m/>
    <m/>
    <m/>
    <m/>
    <m/>
    <m/>
    <n v="3"/>
    <s v="FALSO"/>
    <n v="0"/>
    <s v=""/>
    <s v=""/>
    <s v=""/>
    <s v=""/>
    <s v=""/>
    <s v=""/>
    <s v=""/>
    <s v=""/>
    <s v=""/>
    <s v=""/>
  </r>
  <r>
    <x v="0"/>
    <s v="SGGU-6723"/>
    <s v="[SGGU] SP 26.3.2"/>
    <s v="[Jornada Secretaria e Gestor de Unidades] Gestor de Unidades"/>
    <x v="0"/>
    <s v="[SGGU] PI 3/26"/>
    <m/>
    <s v="[INC0802434]Tenho um Erro/Problema com o PTC - Dynamics Athenas - Acesso do tutor na aula prática"/>
    <m/>
    <m/>
    <m/>
    <s v="Itens concluídos"/>
    <m/>
    <m/>
    <x v="0"/>
    <d v="2026-07-23T11:52:00"/>
    <d v="2026-07-20T00:00:00"/>
    <d v="2026-07-23T00:00:00"/>
    <m/>
    <m/>
    <m/>
    <m/>
    <m/>
    <m/>
    <m/>
    <m/>
    <m/>
    <m/>
    <m/>
    <m/>
    <m/>
    <m/>
    <m/>
    <s v=""/>
    <s v="FALSO"/>
    <n v="0"/>
    <s v=""/>
    <s v=""/>
    <s v=""/>
    <s v=""/>
    <s v=""/>
    <s v=""/>
    <s v=""/>
    <s v=""/>
    <s v=""/>
    <s v=""/>
  </r>
  <r>
    <x v="0"/>
    <s v="SGGU-6722"/>
    <s v="[SGGU] SP 26.3.2"/>
    <s v="[Jornada Secretaria e Gestor de Unidades] Gestor de Unidades"/>
    <x v="0"/>
    <s v="[SGGU] PI 3/26"/>
    <m/>
    <s v="[INC0802424]Tenho um Erro/Problema no Dynamics - Gestão de unidades - Reportar um erro/problema"/>
    <m/>
    <n v="14400"/>
    <m/>
    <s v="Itens concluídos"/>
    <m/>
    <m/>
    <x v="1"/>
    <d v="2026-07-23T11:39:00"/>
    <d v="2026-07-20T00:00:00"/>
    <d v="2026-07-24T00:00:00"/>
    <d v="2026-07-24T00:00:00"/>
    <m/>
    <m/>
    <m/>
    <m/>
    <m/>
    <m/>
    <m/>
    <m/>
    <m/>
    <m/>
    <m/>
    <m/>
    <m/>
    <m/>
    <n v="4"/>
    <s v="FALSO"/>
    <n v="0"/>
    <s v=""/>
    <s v=""/>
    <s v=""/>
    <s v=""/>
    <s v=""/>
    <s v=""/>
    <s v=""/>
    <s v=""/>
    <s v=""/>
    <s v=""/>
  </r>
  <r>
    <x v="0"/>
    <s v="SGGU-6721"/>
    <s v="[SGGU] SP 26.3.2"/>
    <s v="[Jornada Secretaria e Gestor de Unidades] Gestor de Unidades"/>
    <x v="0"/>
    <s v="[SGGU] PI 3/26"/>
    <m/>
    <s v="[INC0802395]Tenho um Erro/Problema com o PTC - Dynamics Athenas - Documentação para vinculo do tutor"/>
    <m/>
    <n v="3600"/>
    <m/>
    <s v="Itens concluídos"/>
    <m/>
    <m/>
    <x v="1"/>
    <d v="2026-07-23T10:28:00"/>
    <d v="2026-07-20T00:00:00"/>
    <d v="2026-07-23T00:00:00"/>
    <d v="2026-07-24T00:00:00"/>
    <m/>
    <m/>
    <m/>
    <m/>
    <m/>
    <m/>
    <m/>
    <m/>
    <m/>
    <m/>
    <m/>
    <m/>
    <m/>
    <m/>
    <n v="1"/>
    <s v="FALSO"/>
    <n v="0"/>
    <s v=""/>
    <s v=""/>
    <s v=""/>
    <s v=""/>
    <s v=""/>
    <s v=""/>
    <s v=""/>
    <s v=""/>
    <s v=""/>
    <s v=""/>
  </r>
  <r>
    <x v="0"/>
    <s v="SGGU-6717"/>
    <s v="[SGGU] SP 26.3.2"/>
    <s v="[Jornada Secretaria e Gestor de Unidades] Gestor de Unidades"/>
    <x v="0"/>
    <s v="[SGGU] PI 3/26"/>
    <m/>
    <s v="[INC0802351]Tenho um Erro/Problema com o PTC - Dynamics Athenas - Alocação do tutor a turma"/>
    <m/>
    <n v="3600"/>
    <m/>
    <s v="Itens concluídos"/>
    <m/>
    <m/>
    <x v="1"/>
    <d v="2026-07-23T08:18:00"/>
    <d v="2026-07-20T00:00:00"/>
    <d v="2026-07-23T00:00:00"/>
    <d v="2026-07-23T00:00:00"/>
    <m/>
    <m/>
    <m/>
    <m/>
    <m/>
    <m/>
    <m/>
    <m/>
    <m/>
    <m/>
    <m/>
    <m/>
    <m/>
    <m/>
    <n v="1"/>
    <s v="FALSO"/>
    <n v="0"/>
    <s v=""/>
    <s v=""/>
    <s v=""/>
    <s v=""/>
    <s v=""/>
    <s v=""/>
    <s v=""/>
    <s v=""/>
    <s v=""/>
    <s v=""/>
  </r>
  <r>
    <x v="0"/>
    <s v="SGGU-6712"/>
    <s v="[SGGU] SP 26.3.2"/>
    <s v="[Jornada Secretaria e Gestor de Unidades] Gestor de Unidades"/>
    <x v="0"/>
    <s v="[SGGU] PI 3/26"/>
    <m/>
    <s v="[INC0802160]Tenho um Erro/Problema com o PTC - Dynamics Athenas - Alocação do tutor a turma"/>
    <m/>
    <n v="3600"/>
    <m/>
    <s v="Itens concluídos"/>
    <m/>
    <m/>
    <x v="1"/>
    <d v="2026-07-22T14:59:00"/>
    <d v="2026-07-20T00:00:00"/>
    <d v="2026-07-22T00:00:00"/>
    <d v="2026-07-22T00:00:00"/>
    <m/>
    <m/>
    <m/>
    <m/>
    <m/>
    <m/>
    <m/>
    <m/>
    <m/>
    <m/>
    <m/>
    <m/>
    <m/>
    <m/>
    <n v="1"/>
    <s v="FALSO"/>
    <n v="0"/>
    <s v=""/>
    <s v=""/>
    <s v=""/>
    <s v=""/>
    <s v=""/>
    <s v=""/>
    <s v=""/>
    <s v=""/>
    <s v=""/>
    <s v=""/>
  </r>
  <r>
    <x v="1"/>
    <s v="SGGU-6711"/>
    <s v="[SGGU] SP 26.3.3"/>
    <s v="[Jornada Secretaria e Gestor de Unidades] Gestor de Unidades"/>
    <x v="0"/>
    <s v="[SGGU] PI 3/26"/>
    <m/>
    <s v="[RITM0725673]Solicitação de Serviço ao PTC - Gestão de Unidades - Liberação de Acesso"/>
    <m/>
    <m/>
    <m/>
    <s v="Itens concluídos"/>
    <m/>
    <m/>
    <x v="1"/>
    <d v="2026-07-22T14:52:00"/>
    <d v="2026-08-03T00:00:00"/>
    <d v="2026-08-06T00:00:00"/>
    <d v="2026-08-06T00:00:00"/>
    <m/>
    <m/>
    <m/>
    <m/>
    <m/>
    <m/>
    <m/>
    <m/>
    <m/>
    <m/>
    <m/>
    <m/>
    <m/>
    <m/>
    <s v=""/>
    <s v="FALSO"/>
    <n v="0"/>
    <s v=""/>
    <s v=""/>
    <s v=""/>
    <s v=""/>
    <s v=""/>
    <s v=""/>
    <s v=""/>
    <s v=""/>
    <s v=""/>
    <s v=""/>
  </r>
  <r>
    <x v="0"/>
    <s v="SGGU-6710"/>
    <s v="[SGGU] SP 26.3.2"/>
    <s v="[Jornada Secretaria e Gestor de Unidades] Gestor de Unidades"/>
    <x v="0"/>
    <s v="[SGGU] PI 3/26"/>
    <m/>
    <s v="[INC0802143]Tenho um Erro/Problema no Dynamics - Gestão de unidades - Reportar um erro/problema"/>
    <m/>
    <m/>
    <m/>
    <s v="Itens concluídos"/>
    <m/>
    <m/>
    <x v="0"/>
    <d v="2026-07-22T14:38:00"/>
    <d v="2026-07-20T00:00:00"/>
    <d v="2026-07-22T00:00:00"/>
    <m/>
    <m/>
    <m/>
    <m/>
    <m/>
    <m/>
    <m/>
    <m/>
    <m/>
    <m/>
    <m/>
    <m/>
    <m/>
    <m/>
    <m/>
    <s v=""/>
    <s v="FALSO"/>
    <n v="0"/>
    <s v=""/>
    <s v=""/>
    <s v=""/>
    <s v=""/>
    <s v=""/>
    <s v=""/>
    <s v=""/>
    <s v=""/>
    <s v=""/>
    <s v=""/>
  </r>
  <r>
    <x v="0"/>
    <s v="SGGU-6709"/>
    <s v="[SGGU] SP 26.3.2"/>
    <s v="[Jornada Secretaria e Gestor de Unidades] Gestor de Unidades"/>
    <x v="0"/>
    <s v="[SGGU] PI 3/26"/>
    <m/>
    <s v="[INC0802104]Tenho um Erro/Problema com o PTC - Dynamics Athenas - Alocação do tutor a turma"/>
    <m/>
    <n v="1800"/>
    <m/>
    <s v="Itens concluídos"/>
    <m/>
    <m/>
    <x v="0"/>
    <d v="2026-07-22T14:02:00"/>
    <d v="2026-07-20T00:00:00"/>
    <d v="2026-07-22T00:00:00"/>
    <m/>
    <m/>
    <m/>
    <m/>
    <m/>
    <m/>
    <m/>
    <m/>
    <m/>
    <m/>
    <m/>
    <m/>
    <m/>
    <m/>
    <m/>
    <n v="0.5"/>
    <s v="FALSO"/>
    <n v="0"/>
    <s v=""/>
    <s v=""/>
    <s v=""/>
    <s v=""/>
    <s v=""/>
    <s v=""/>
    <s v=""/>
    <s v=""/>
    <s v=""/>
    <s v=""/>
  </r>
  <r>
    <x v="0"/>
    <s v="SGGU-6708"/>
    <s v="[SGGU] SP 26.3.3;[SGGU] SP 26.3.2"/>
    <s v="[Jornada Secretaria e Gestor de Unidades] Gestor de Unidades"/>
    <x v="0"/>
    <s v="[SGGU] PI 3/26"/>
    <m/>
    <s v="[INC0802070]Tenho um Erro/Problema no Dynamics - Gestão de unidades - Reportar um erro/problema"/>
    <m/>
    <m/>
    <m/>
    <s v="Itens concluídos"/>
    <m/>
    <m/>
    <x v="1"/>
    <d v="2026-07-22T12:09:00"/>
    <d v="2026-07-20T00:00:00"/>
    <d v="2026-07-28T00:00:00"/>
    <d v="2026-07-28T00:00:00"/>
    <m/>
    <m/>
    <m/>
    <m/>
    <m/>
    <m/>
    <m/>
    <m/>
    <m/>
    <m/>
    <m/>
    <m/>
    <m/>
    <m/>
    <s v=""/>
    <s v="FALSO"/>
    <n v="0"/>
    <s v=""/>
    <s v=""/>
    <s v=""/>
    <s v=""/>
    <s v=""/>
    <s v=""/>
    <s v=""/>
    <s v=""/>
    <s v=""/>
    <s v=""/>
  </r>
  <r>
    <x v="0"/>
    <s v="SGGU-6707"/>
    <s v="[SGGU] SP 26.3.3;[SGGU] SP 26.3.2"/>
    <s v="[Jornada Secretaria e Gestor de Unidades] Gestor de Unidades"/>
    <x v="0"/>
    <s v="[SGGU] PI 3/26"/>
    <m/>
    <s v="[INC0801988]Tenho um Erro/Problema com o PTC - Dynamics Athenas - Documentação para vinculo do tutor"/>
    <m/>
    <m/>
    <m/>
    <s v="Itens concluídos"/>
    <m/>
    <m/>
    <x v="1"/>
    <d v="2026-07-22T09:20:00"/>
    <d v="2026-07-20T00:00:00"/>
    <d v="2026-07-29T00:00:00"/>
    <d v="2026-07-29T00:00:00"/>
    <m/>
    <m/>
    <m/>
    <m/>
    <m/>
    <m/>
    <m/>
    <m/>
    <m/>
    <m/>
    <m/>
    <m/>
    <m/>
    <m/>
    <s v=""/>
    <s v="FALSO"/>
    <n v="0"/>
    <s v=""/>
    <s v=""/>
    <s v=""/>
    <s v=""/>
    <s v=""/>
    <s v=""/>
    <s v=""/>
    <s v=""/>
    <s v=""/>
    <s v=""/>
  </r>
  <r>
    <x v="0"/>
    <s v="SGGU-6705"/>
    <s v="[SGGU] SP 26.3.2"/>
    <s v="[Jornada Secretaria e Gestor de Unidades] Gestor de Unidades"/>
    <x v="0"/>
    <s v="[SGGU] PI 3/26"/>
    <m/>
    <s v="[INC0801764]Tenho um Erro/Problema com o PTC - Dynamics Athenas - Agendamento aula prática"/>
    <m/>
    <m/>
    <m/>
    <s v="Itens concluídos"/>
    <m/>
    <m/>
    <x v="0"/>
    <d v="2026-07-21T18:57:00"/>
    <d v="2026-07-20T00:00:00"/>
    <d v="2026-07-22T00:00:00"/>
    <m/>
    <m/>
    <m/>
    <m/>
    <m/>
    <m/>
    <m/>
    <m/>
    <m/>
    <m/>
    <m/>
    <m/>
    <m/>
    <m/>
    <m/>
    <s v=""/>
    <s v="FALSO"/>
    <n v="0"/>
    <s v=""/>
    <s v=""/>
    <s v=""/>
    <s v=""/>
    <s v=""/>
    <s v=""/>
    <s v=""/>
    <s v=""/>
    <s v=""/>
    <s v=""/>
  </r>
  <r>
    <x v="0"/>
    <s v="SGGU-6704"/>
    <s v="[SGGU] SP 26.3.2"/>
    <s v="[Jornada Secretaria e Gestor de Unidades] Gestor de Unidades"/>
    <x v="0"/>
    <s v="[SGGU] PI 3/26"/>
    <m/>
    <s v="[INC0801734]Tenho um Erro/Problema no Dynamics - Gestão de unidades - Reportar um erro/problema"/>
    <m/>
    <n v="7200"/>
    <m/>
    <s v="Itens concluídos"/>
    <m/>
    <m/>
    <x v="1"/>
    <d v="2026-07-21T17:07:00"/>
    <d v="2026-07-20T00:00:00"/>
    <d v="2026-07-23T00:00:00"/>
    <d v="2026-07-24T00:00:00"/>
    <m/>
    <m/>
    <m/>
    <m/>
    <m/>
    <m/>
    <m/>
    <m/>
    <m/>
    <m/>
    <m/>
    <m/>
    <m/>
    <m/>
    <n v="2"/>
    <s v="FALSO"/>
    <n v="0"/>
    <s v=""/>
    <s v=""/>
    <s v=""/>
    <s v=""/>
    <s v=""/>
    <s v=""/>
    <s v=""/>
    <s v=""/>
    <s v=""/>
    <s v=""/>
  </r>
  <r>
    <x v="0"/>
    <s v="SGGU-6703"/>
    <s v="[SGGU] SP 26.3.2"/>
    <s v="[Jornada Secretaria e Gestor de Unidades] Gestor de Unidades"/>
    <x v="0"/>
    <s v="[SGGU] PI 3/26"/>
    <m/>
    <s v="[INC0801140]Tenho um Erro/Problema com o PTC - Dynamics Athenas - Vínculo de Tutor e Professor"/>
    <m/>
    <n v="600"/>
    <m/>
    <s v="Itens concluídos"/>
    <m/>
    <m/>
    <x v="0"/>
    <d v="2026-07-21T16:42:00"/>
    <d v="2026-07-20T00:00:00"/>
    <d v="2026-07-22T00:00:00"/>
    <d v="2026-07-23T00:00:00"/>
    <m/>
    <m/>
    <m/>
    <m/>
    <m/>
    <m/>
    <m/>
    <m/>
    <m/>
    <m/>
    <m/>
    <m/>
    <m/>
    <m/>
    <n v="0.16666666666666666"/>
    <s v="FALSO"/>
    <n v="0"/>
    <s v=""/>
    <s v=""/>
    <s v=""/>
    <s v=""/>
    <s v=""/>
    <s v=""/>
    <s v=""/>
    <s v=""/>
    <s v=""/>
    <s v=""/>
  </r>
  <r>
    <x v="0"/>
    <s v="SGGU-6702"/>
    <s v="[SGGU] SP 26.3.2"/>
    <s v="[Jornada Secretaria e Gestor de Unidades] Gestor de Unidades"/>
    <x v="0"/>
    <s v="[SGGU] PI 3/26"/>
    <m/>
    <s v="[INC0801693]Tenho um Erro/Problema com o PTC - Dynamics Athenas - Alocação do tutor a turma"/>
    <m/>
    <n v="3600"/>
    <m/>
    <s v="Itens concluídos"/>
    <m/>
    <m/>
    <x v="1"/>
    <d v="2026-07-21T15:46:00"/>
    <d v="2026-07-20T00:00:00"/>
    <d v="2026-07-23T00:00:00"/>
    <d v="2026-07-23T00:00:00"/>
    <m/>
    <m/>
    <m/>
    <m/>
    <m/>
    <m/>
    <m/>
    <m/>
    <m/>
    <m/>
    <m/>
    <m/>
    <m/>
    <m/>
    <n v="1"/>
    <s v="FALSO"/>
    <n v="0"/>
    <s v=""/>
    <s v=""/>
    <s v=""/>
    <s v=""/>
    <s v=""/>
    <s v=""/>
    <s v=""/>
    <s v=""/>
    <s v=""/>
    <s v=""/>
  </r>
  <r>
    <x v="0"/>
    <s v="SGGU-6701"/>
    <s v="[SGGU] SP 26.3.2"/>
    <s v="[Jornada Secretaria e Gestor de Unidades] Gestor de Unidades"/>
    <x v="0"/>
    <s v="[SGGU] PI 3/26"/>
    <m/>
    <s v="[INC0801686]Tenho um Erro/Problema no Dynamics - Gestão de unidades - Reportar um erro/problema"/>
    <m/>
    <n v="10800"/>
    <m/>
    <s v="Itens concluídos"/>
    <m/>
    <m/>
    <x v="1"/>
    <d v="2026-07-21T15:39:00"/>
    <d v="2026-07-20T00:00:00"/>
    <d v="2026-07-23T00:00:00"/>
    <d v="2026-07-23T00:00:00"/>
    <m/>
    <m/>
    <m/>
    <m/>
    <m/>
    <m/>
    <m/>
    <m/>
    <m/>
    <m/>
    <m/>
    <m/>
    <m/>
    <m/>
    <n v="3"/>
    <s v="FALSO"/>
    <n v="0"/>
    <s v=""/>
    <s v=""/>
    <s v=""/>
    <s v=""/>
    <s v=""/>
    <s v=""/>
    <s v=""/>
    <s v=""/>
    <s v=""/>
    <s v=""/>
  </r>
  <r>
    <x v="0"/>
    <s v="SGGU-6700"/>
    <s v="[SGGU] SP 26.3.2"/>
    <s v="[Jornada Secretaria e Gestor de Unidades] Gestor de Unidades"/>
    <x v="0"/>
    <s v="[SGGU] PI 3/26"/>
    <m/>
    <s v="[INC0801679]Tenho um Erro/Problema com o PTC - Dynamics Athenas - Alocação do tutor a turma"/>
    <m/>
    <n v="4200"/>
    <m/>
    <s v="Itens concluídos"/>
    <m/>
    <m/>
    <x v="1"/>
    <d v="2026-07-21T15:32:00"/>
    <d v="2026-07-20T00:00:00"/>
    <d v="2026-07-23T00:00:00"/>
    <d v="2026-07-24T00:00:00"/>
    <m/>
    <m/>
    <m/>
    <m/>
    <m/>
    <m/>
    <m/>
    <m/>
    <m/>
    <m/>
    <m/>
    <m/>
    <m/>
    <m/>
    <n v="1.1666666666666667"/>
    <s v="FALSO"/>
    <n v="0"/>
    <s v=""/>
    <s v=""/>
    <s v=""/>
    <s v=""/>
    <s v=""/>
    <s v=""/>
    <s v=""/>
    <s v=""/>
    <s v=""/>
    <s v=""/>
  </r>
  <r>
    <x v="0"/>
    <s v="SGGU-6698"/>
    <s v="[SGGU] SP 26.3.2"/>
    <s v="[Jornada Secretaria e Gestor de Unidades] Gestor de Unidades"/>
    <x v="0"/>
    <s v="[SGGU] PI 3/26"/>
    <m/>
    <s v="[INC0801324]Tenho um Erro/Problema com o PTC - Dynamics Athenas - Informações de Unidades ou Polos"/>
    <m/>
    <m/>
    <m/>
    <s v="Itens concluídos"/>
    <m/>
    <m/>
    <x v="1"/>
    <d v="2026-07-20T23:10:00"/>
    <d v="2026-07-20T00:00:00"/>
    <d v="2026-07-21T00:00:00"/>
    <d v="2026-07-21T00:00:00"/>
    <m/>
    <m/>
    <m/>
    <m/>
    <m/>
    <m/>
    <m/>
    <m/>
    <m/>
    <m/>
    <m/>
    <m/>
    <m/>
    <m/>
    <s v=""/>
    <s v="FALSO"/>
    <n v="0"/>
    <s v=""/>
    <s v=""/>
    <s v=""/>
    <s v=""/>
    <s v=""/>
    <s v=""/>
    <s v=""/>
    <s v=""/>
    <s v=""/>
    <s v=""/>
  </r>
  <r>
    <x v="0"/>
    <s v="SGGU-6695"/>
    <s v="[SGGU] SP 26.3.2"/>
    <s v="[Jornada Secretaria e Gestor de Unidades] Gestor de Unidades"/>
    <x v="0"/>
    <s v="[SGGU] PI 3/26"/>
    <m/>
    <s v="[INC0801269]Tenho um Erro/Problema com o PTC - Dynamics Athenas - Acesso do tutor na aula prática"/>
    <m/>
    <n v="1800"/>
    <m/>
    <s v="Itens concluídos"/>
    <m/>
    <m/>
    <x v="1"/>
    <d v="2026-07-20T16:27:00"/>
    <d v="2026-07-20T00:00:00"/>
    <d v="2026-07-21T00:00:00"/>
    <d v="2026-07-21T00:00:00"/>
    <m/>
    <m/>
    <m/>
    <m/>
    <m/>
    <m/>
    <m/>
    <m/>
    <m/>
    <m/>
    <m/>
    <m/>
    <m/>
    <m/>
    <n v="0.5"/>
    <s v="FALSO"/>
    <n v="0"/>
    <s v=""/>
    <s v=""/>
    <s v=""/>
    <s v=""/>
    <s v=""/>
    <s v=""/>
    <s v=""/>
    <s v=""/>
    <s v=""/>
    <s v=""/>
  </r>
  <r>
    <x v="0"/>
    <s v="SGGU-6669"/>
    <s v="[SGGU] SP 26.3.2"/>
    <s v="[Jornada Secretaria e Gestor de Unidades] Gestor de Unidades"/>
    <x v="0"/>
    <s v="[SGGU] PI 3/26"/>
    <m/>
    <s v="[INC0801137]Tenho um Erro/Problema com o PTC - Dynamics Athenas - Inativação de curso e ofertas"/>
    <m/>
    <n v="1800"/>
    <m/>
    <s v="Itens concluídos"/>
    <m/>
    <m/>
    <x v="1"/>
    <d v="2026-07-20T10:48:00"/>
    <d v="2026-07-20T00:00:00"/>
    <d v="2026-07-20T00:00:00"/>
    <d v="2026-07-20T00:00:00"/>
    <m/>
    <m/>
    <m/>
    <m/>
    <m/>
    <m/>
    <m/>
    <m/>
    <m/>
    <m/>
    <m/>
    <m/>
    <m/>
    <m/>
    <n v="0.5"/>
    <s v="FALSO"/>
    <n v="0"/>
    <s v=""/>
    <s v=""/>
    <s v=""/>
    <s v=""/>
    <s v=""/>
    <s v=""/>
    <s v=""/>
    <s v=""/>
    <s v=""/>
    <s v=""/>
  </r>
  <r>
    <x v="0"/>
    <s v="SGGU-6658"/>
    <s v="[SGGU] SP 26.3.2"/>
    <s v="[Jornada Secretaria e Gestor de Unidades] Gestor de Unidades"/>
    <x v="0"/>
    <s v="[SGGU] PI 3/26"/>
    <m/>
    <s v="[INC0800314]Tenho um Erro/Problema com o PTC - Dynamics Athenas - Perfil de Acesso"/>
    <m/>
    <m/>
    <m/>
    <s v="Itens concluídos"/>
    <m/>
    <m/>
    <x v="1"/>
    <d v="2026-07-20T10:05:00"/>
    <d v="2026-07-20T00:00:00"/>
    <d v="2026-07-21T00:00:00"/>
    <d v="2026-07-21T00:00:00"/>
    <m/>
    <m/>
    <m/>
    <m/>
    <m/>
    <m/>
    <m/>
    <m/>
    <m/>
    <m/>
    <m/>
    <m/>
    <m/>
    <m/>
    <s v=""/>
    <s v="FALSO"/>
    <n v="0"/>
    <s v=""/>
    <s v=""/>
    <s v=""/>
    <s v=""/>
    <s v=""/>
    <s v=""/>
    <s v=""/>
    <s v=""/>
    <s v=""/>
    <s v=""/>
  </r>
  <r>
    <x v="0"/>
    <s v="SGGU-6612"/>
    <s v="[SGGU] SP 26.3.2"/>
    <s v="[Jornada Secretaria e Gestor de Unidades] Gestor de Unidades"/>
    <x v="0"/>
    <s v="[SGGU] PI 3/26"/>
    <m/>
    <s v="[INC0800929]Tenho um Erro/Problema com o PTC - Dynamics Athenas - Informações de Tipo de cursos e Ofertas"/>
    <m/>
    <m/>
    <m/>
    <s v="Itens concluídos"/>
    <m/>
    <m/>
    <x v="0"/>
    <d v="2026-07-18T10:43:00"/>
    <d v="2026-07-20T00:00:00"/>
    <d v="2026-07-20T00:00:00"/>
    <m/>
    <m/>
    <m/>
    <m/>
    <m/>
    <m/>
    <m/>
    <m/>
    <m/>
    <m/>
    <m/>
    <m/>
    <m/>
    <m/>
    <m/>
    <s v=""/>
    <s v="FALSO"/>
    <n v="0"/>
    <s v=""/>
    <s v=""/>
    <s v=""/>
    <s v=""/>
    <s v=""/>
    <s v=""/>
    <s v=""/>
    <s v=""/>
    <s v=""/>
    <s v=""/>
  </r>
  <r>
    <x v="0"/>
    <s v="SGGU-6611"/>
    <s v="[SGGU] SP 26.3.2"/>
    <s v="[Jornada Secretaria e Gestor de Unidades] Gestor de Unidades"/>
    <x v="0"/>
    <s v="[SGGU] PI 3/26"/>
    <m/>
    <s v="[INC0799944]Tenho um Erro/Problema com o PTC - Dynamics Athenas - Alocação do tutor a turma"/>
    <m/>
    <n v="3600"/>
    <m/>
    <s v="Itens concluídos"/>
    <m/>
    <m/>
    <x v="1"/>
    <d v="2026-07-17T21:06:00"/>
    <d v="2026-07-20T00:00:00"/>
    <d v="2026-07-20T00:00:00"/>
    <d v="2026-07-20T00:00:00"/>
    <m/>
    <m/>
    <m/>
    <m/>
    <m/>
    <m/>
    <m/>
    <m/>
    <m/>
    <m/>
    <m/>
    <m/>
    <m/>
    <m/>
    <n v="1"/>
    <s v="FALSO"/>
    <n v="0"/>
    <s v=""/>
    <s v=""/>
    <s v=""/>
    <s v=""/>
    <s v=""/>
    <s v=""/>
    <s v=""/>
    <s v=""/>
    <s v=""/>
    <s v=""/>
  </r>
  <r>
    <x v="0"/>
    <s v="SGGU-6609"/>
    <s v="[SGGU] SP 26.3.1"/>
    <s v="[Jornada Secretaria e Gestor de Unidades] Gestor de Unidades"/>
    <x v="0"/>
    <s v="[SGGU] PI 3/26"/>
    <m/>
    <s v="[INC0800779]Tenho um Erro/Problema com o PTC - Dynamics Athenas - Informações de Unidades ou Polos"/>
    <m/>
    <m/>
    <m/>
    <s v="Itens concluídos"/>
    <m/>
    <m/>
    <x v="0"/>
    <d v="2026-07-17T15:20:00"/>
    <d v="2026-07-06T00:00:00"/>
    <d v="2026-07-17T00:00:00"/>
    <m/>
    <m/>
    <m/>
    <m/>
    <m/>
    <m/>
    <m/>
    <m/>
    <m/>
    <m/>
    <m/>
    <m/>
    <m/>
    <m/>
    <m/>
    <s v=""/>
    <s v="FALSO"/>
    <n v="0"/>
    <s v=""/>
    <s v=""/>
    <s v=""/>
    <s v=""/>
    <s v=""/>
    <s v=""/>
    <s v=""/>
    <s v=""/>
    <s v=""/>
    <s v=""/>
  </r>
  <r>
    <x v="0"/>
    <s v="SGGU-6606"/>
    <s v="[SGGU] SP 26.3.1"/>
    <s v="[Jornada Secretaria e Gestor de Unidades] Gestor de Unidades"/>
    <x v="0"/>
    <s v="[SGGU] PI 3/26"/>
    <m/>
    <s v="[INC0800731]Tenho um Erro/Problema no Dynamics - Gestão de unidades - Reportar um erro/problema"/>
    <m/>
    <m/>
    <m/>
    <s v="Itens concluídos"/>
    <m/>
    <m/>
    <x v="0"/>
    <d v="2026-07-17T11:46:00"/>
    <d v="2026-07-06T00:00:00"/>
    <d v="2026-07-17T00:00:00"/>
    <m/>
    <m/>
    <m/>
    <m/>
    <m/>
    <m/>
    <m/>
    <m/>
    <m/>
    <m/>
    <m/>
    <m/>
    <m/>
    <m/>
    <m/>
    <s v=""/>
    <s v="FALSO"/>
    <n v="0"/>
    <s v=""/>
    <s v=""/>
    <s v=""/>
    <s v=""/>
    <s v=""/>
    <s v=""/>
    <s v=""/>
    <s v=""/>
    <s v=""/>
    <s v=""/>
  </r>
  <r>
    <x v="0"/>
    <s v="SGGU-6605"/>
    <s v="[SGGU] SP 26.3.1;[SGGU] SP 26.3.2"/>
    <s v="[Jornada Secretaria e Gestor de Unidades] Gestor de Unidades"/>
    <x v="0"/>
    <s v="[SGGU] PI 3/26"/>
    <m/>
    <s v="[INC0800560]Tenho um Erro/Problema com o PTC - Dynamics Athenas - Documentação para vinculo do tutor"/>
    <m/>
    <n v="1800"/>
    <m/>
    <s v="Itens concluídos"/>
    <m/>
    <m/>
    <x v="1"/>
    <d v="2026-07-16T16:37:00"/>
    <d v="2026-07-06T00:00:00"/>
    <d v="2026-07-17T00:00:00"/>
    <d v="2026-07-22T00:00:00"/>
    <m/>
    <m/>
    <m/>
    <m/>
    <m/>
    <m/>
    <m/>
    <m/>
    <m/>
    <m/>
    <m/>
    <m/>
    <m/>
    <m/>
    <n v="0.5"/>
    <s v="FALSO"/>
    <n v="0"/>
    <s v=""/>
    <s v=""/>
    <s v=""/>
    <s v=""/>
    <s v=""/>
    <s v=""/>
    <s v=""/>
    <s v=""/>
    <s v=""/>
    <s v=""/>
  </r>
  <r>
    <x v="0"/>
    <s v="SGGU-6604"/>
    <s v="[SGGU] SP 26.3.2"/>
    <s v="[Jornada Secretaria e Gestor de Unidades] Gestor de Unidades"/>
    <x v="0"/>
    <s v="[SGGU] PI 3/26"/>
    <m/>
    <s v="[INC0800314]Tenho um Erro/Problema com o PTC - Dynamics Athenas - Perfil de Acesso"/>
    <m/>
    <n v="3600"/>
    <m/>
    <s v="Itens concluídos"/>
    <m/>
    <m/>
    <x v="1"/>
    <d v="2026-07-16T10:12:00"/>
    <d v="2026-07-20T00:00:00"/>
    <d v="2026-07-20T00:00:00"/>
    <d v="2026-07-20T00:00:00"/>
    <m/>
    <m/>
    <m/>
    <m/>
    <m/>
    <m/>
    <m/>
    <m/>
    <m/>
    <m/>
    <m/>
    <m/>
    <m/>
    <m/>
    <n v="1"/>
    <s v="FALSO"/>
    <n v="0"/>
    <s v=""/>
    <s v=""/>
    <s v=""/>
    <s v=""/>
    <s v=""/>
    <s v=""/>
    <s v=""/>
    <s v=""/>
    <s v=""/>
    <s v=""/>
  </r>
  <r>
    <x v="0"/>
    <s v="SGGU-6601"/>
    <s v="[SGGU] SP 26.3.1"/>
    <s v="[Jornada Secretaria e Gestor de Unidades] Gestor de Unidades"/>
    <x v="0"/>
    <s v="[SGGU] PI 3/26"/>
    <m/>
    <s v="[INC0800116]Tenho um Erro/Problema com o Portal do Tutor - Portal do Tutor (Dynamics) - Comunicação com o estudante (mensagens recebidas)"/>
    <m/>
    <n v="3600"/>
    <m/>
    <s v="Itens concluídos"/>
    <m/>
    <m/>
    <x v="0"/>
    <d v="2026-07-16T09:44:00"/>
    <d v="2026-07-06T00:00:00"/>
    <d v="2026-07-17T00:00:00"/>
    <m/>
    <m/>
    <m/>
    <m/>
    <m/>
    <m/>
    <m/>
    <m/>
    <m/>
    <m/>
    <m/>
    <m/>
    <m/>
    <m/>
    <m/>
    <n v="1"/>
    <s v="FALSO"/>
    <n v="0"/>
    <s v=""/>
    <s v=""/>
    <s v=""/>
    <s v=""/>
    <s v=""/>
    <s v=""/>
    <s v=""/>
    <s v=""/>
    <s v=""/>
    <s v=""/>
  </r>
  <r>
    <x v="0"/>
    <s v="SGGU-6583"/>
    <s v="[SGGU] SP 26.3.1;[SGGU] SP 26.3.2"/>
    <s v="[Jornada Secretaria e Gestor de Unidades] Gestor de Unidades"/>
    <x v="0"/>
    <s v="[SGGU] PI 3/26"/>
    <m/>
    <s v="[INC0800137]Tenho um Erro/Problema no Dynamics - Gestão de unidades - Reportar um erro/problema"/>
    <m/>
    <n v="10800"/>
    <m/>
    <s v="Itens concluídos"/>
    <m/>
    <m/>
    <x v="1"/>
    <d v="2026-07-15T09:58:00"/>
    <d v="2026-07-06T00:00:00"/>
    <d v="2026-07-15T00:00:00"/>
    <d v="2026-07-15T00:00:00"/>
    <m/>
    <m/>
    <m/>
    <m/>
    <m/>
    <m/>
    <m/>
    <m/>
    <m/>
    <m/>
    <m/>
    <m/>
    <m/>
    <m/>
    <n v="3"/>
    <s v="FALSO"/>
    <n v="0"/>
    <s v=""/>
    <s v=""/>
    <s v=""/>
    <s v=""/>
    <s v=""/>
    <s v=""/>
    <s v=""/>
    <s v=""/>
    <s v=""/>
    <s v=""/>
  </r>
  <r>
    <x v="1"/>
    <s v="SGGU-6582"/>
    <s v="[SGGU] SP 26.3.1"/>
    <s v="[Jornada Secretaria e Gestor de Unidades] Gestor de Unidades"/>
    <x v="0"/>
    <s v="[SGGU] PI 3/26"/>
    <m/>
    <s v="[RITM0723176]Solicitação de Serviço ao PTC - Gestão de Unidades - Gestão de Unidades"/>
    <m/>
    <n v="115200"/>
    <m/>
    <s v="Itens concluídos"/>
    <m/>
    <m/>
    <x v="1"/>
    <d v="2026-07-15T09:51:00"/>
    <d v="2026-07-06T00:00:00"/>
    <d v="2026-07-15T00:00:00"/>
    <d v="2026-07-17T00:00:00"/>
    <m/>
    <m/>
    <m/>
    <m/>
    <m/>
    <m/>
    <m/>
    <m/>
    <m/>
    <m/>
    <m/>
    <m/>
    <m/>
    <m/>
    <n v="32"/>
    <s v="FALSO"/>
    <n v="0"/>
    <s v=""/>
    <s v=""/>
    <s v=""/>
    <s v=""/>
    <s v=""/>
    <s v=""/>
    <s v=""/>
    <s v=""/>
    <s v=""/>
    <s v=""/>
  </r>
  <r>
    <x v="1"/>
    <s v="SGGU-6581"/>
    <s v="[SGGU] SP 26.3.1"/>
    <s v="[Jornada Secretaria e Gestor de Unidades] Gestor de Unidades"/>
    <x v="0"/>
    <s v="[SGGU] PI 3/26"/>
    <m/>
    <s v="[RITM0722948]Solicitação de Serviço ao PTC - Gestão de Unidades - Gestão de Unidades"/>
    <m/>
    <m/>
    <m/>
    <s v="Itens concluídos"/>
    <m/>
    <m/>
    <x v="1"/>
    <d v="2026-07-14T18:44:00"/>
    <d v="2026-07-06T00:00:00"/>
    <d v="2026-07-15T00:00:00"/>
    <d v="2026-07-15T00:00:00"/>
    <m/>
    <m/>
    <m/>
    <m/>
    <m/>
    <m/>
    <m/>
    <m/>
    <m/>
    <m/>
    <m/>
    <m/>
    <m/>
    <m/>
    <s v=""/>
    <s v="FALSO"/>
    <n v="0"/>
    <s v=""/>
    <s v=""/>
    <s v=""/>
    <s v=""/>
    <s v=""/>
    <s v=""/>
    <s v=""/>
    <s v=""/>
    <s v=""/>
    <s v=""/>
  </r>
  <r>
    <x v="0"/>
    <s v="SGGU-6575"/>
    <s v="[SGGU] SP 26.3.1;[SGGU] SP 26.3.2"/>
    <s v="[Jornada Secretaria e Gestor de Unidades] Gestor de Unidades"/>
    <x v="0"/>
    <s v="[SGGU] PI 3/26"/>
    <m/>
    <s v="[INC0799944]Tenho um Erro/Problema com o PTC - Dynamics Athenas - Alocação do tutor a turma"/>
    <m/>
    <m/>
    <m/>
    <s v="Itens concluídos"/>
    <m/>
    <m/>
    <x v="1"/>
    <d v="2026-07-14T12:29:00"/>
    <d v="2026-07-06T00:00:00"/>
    <d v="2026-07-14T00:00:00"/>
    <d v="2026-07-14T00:00:00"/>
    <m/>
    <m/>
    <m/>
    <m/>
    <m/>
    <m/>
    <m/>
    <m/>
    <m/>
    <m/>
    <m/>
    <m/>
    <m/>
    <m/>
    <s v=""/>
    <s v="FALSO"/>
    <n v="0"/>
    <s v=""/>
    <s v=""/>
    <s v=""/>
    <s v=""/>
    <s v=""/>
    <s v=""/>
    <s v=""/>
    <s v=""/>
    <s v=""/>
    <s v=""/>
  </r>
  <r>
    <x v="0"/>
    <s v="SGGU-6573"/>
    <s v="[SGGU] SP 26.3.1"/>
    <s v="[Jornada Secretaria e Gestor de Unidades] Gestor de Unidades"/>
    <x v="0"/>
    <s v="[SGGU] PI 3/26"/>
    <m/>
    <s v="[INC0799785]Tenho um Erro/Problema no Dynamics - Gestão de unidades - Reportar um erro/problema"/>
    <m/>
    <m/>
    <m/>
    <s v="Itens concluídos"/>
    <m/>
    <m/>
    <x v="0"/>
    <d v="2026-07-13T17:09:00"/>
    <d v="2026-07-06T00:00:00"/>
    <d v="2026-07-15T00:00:00"/>
    <m/>
    <m/>
    <m/>
    <m/>
    <m/>
    <m/>
    <m/>
    <m/>
    <m/>
    <m/>
    <m/>
    <m/>
    <m/>
    <m/>
    <m/>
    <s v=""/>
    <s v="FALSO"/>
    <n v="0"/>
    <s v=""/>
    <s v=""/>
    <s v=""/>
    <s v=""/>
    <s v=""/>
    <s v=""/>
    <s v=""/>
    <s v=""/>
    <s v=""/>
    <s v=""/>
  </r>
  <r>
    <x v="0"/>
    <s v="SGGU-6572"/>
    <s v="[SGGU] SP 26.3.1"/>
    <s v="[Jornada Secretaria e Gestor de Unidades] Gestor de Unidades"/>
    <x v="0"/>
    <s v="[SGGU] PI 3/26"/>
    <m/>
    <s v="[INC0799760]Tenho um Erro/Problema com o PTC - Dynamics Athenas - Envio de reatórios"/>
    <m/>
    <m/>
    <m/>
    <s v="Itens concluídos"/>
    <m/>
    <m/>
    <x v="0"/>
    <d v="2026-07-13T16:08:00"/>
    <d v="2026-07-06T00:00:00"/>
    <d v="2026-07-13T00:00:00"/>
    <m/>
    <m/>
    <m/>
    <m/>
    <m/>
    <m/>
    <m/>
    <m/>
    <m/>
    <m/>
    <m/>
    <m/>
    <m/>
    <m/>
    <m/>
    <s v=""/>
    <s v="FALSO"/>
    <n v="0"/>
    <s v=""/>
    <s v=""/>
    <s v=""/>
    <s v=""/>
    <s v=""/>
    <s v=""/>
    <s v=""/>
    <s v=""/>
    <s v=""/>
    <s v=""/>
  </r>
  <r>
    <x v="0"/>
    <s v="SGGU-6571"/>
    <s v="[SGGU] SP 26.3.1;[SGGU] SP 26.3.2"/>
    <s v="[Jornada Secretaria e Gestor de Unidades] Gestor de Unidades"/>
    <x v="0"/>
    <s v="[SGGU] PI 3/26"/>
    <m/>
    <s v="[INC0799680]Tenho um Erro/Problema no Dynamics - Gestão de unidades - Reportar um erro/problema"/>
    <m/>
    <m/>
    <m/>
    <s v="Itens concluídos"/>
    <m/>
    <m/>
    <x v="1"/>
    <d v="2026-07-13T13:59:00"/>
    <d v="2026-07-06T00:00:00"/>
    <d v="2026-07-14T00:00:00"/>
    <d v="2026-07-14T00:00:00"/>
    <m/>
    <m/>
    <m/>
    <m/>
    <m/>
    <m/>
    <m/>
    <m/>
    <m/>
    <m/>
    <m/>
    <m/>
    <m/>
    <m/>
    <s v=""/>
    <s v="FALSO"/>
    <n v="0"/>
    <s v=""/>
    <s v=""/>
    <s v=""/>
    <s v=""/>
    <s v=""/>
    <s v=""/>
    <s v=""/>
    <s v=""/>
    <s v=""/>
    <s v=""/>
  </r>
  <r>
    <x v="0"/>
    <s v="SGGU-6567"/>
    <s v="[SGGU] SP 26.3.1"/>
    <s v="[Jornada Secretaria e Gestor de Unidades] Gestor de Unidades"/>
    <x v="0"/>
    <s v="[SGGU] PI 3/26"/>
    <m/>
    <s v="[INC0798538]Tenho um Erro/Problema no Dynamics - Gestão de unidades - Reportar um erro/problema"/>
    <m/>
    <m/>
    <m/>
    <s v="Itens concluídos"/>
    <m/>
    <m/>
    <x v="0"/>
    <d v="2026-07-10T19:10:00"/>
    <d v="2026-07-06T00:00:00"/>
    <d v="2026-07-13T00:00:00"/>
    <m/>
    <m/>
    <m/>
    <m/>
    <m/>
    <m/>
    <m/>
    <m/>
    <m/>
    <m/>
    <m/>
    <m/>
    <m/>
    <m/>
    <m/>
    <s v=""/>
    <s v="FALSO"/>
    <n v="0"/>
    <s v=""/>
    <s v=""/>
    <s v=""/>
    <s v=""/>
    <s v=""/>
    <s v=""/>
    <s v=""/>
    <s v=""/>
    <s v=""/>
    <s v=""/>
  </r>
  <r>
    <x v="0"/>
    <s v="SGGU-6565"/>
    <s v="[SGGU] SP 26.3.1"/>
    <s v="[Jornada Secretaria e Gestor de Unidades] Gestor de Unidades"/>
    <x v="0"/>
    <s v="[SGGU] PI 3/26"/>
    <m/>
    <s v="[INC0798357]Tenho um Erro/Problema com o PTC - Dynamics Athenas - Problema na parametrização da matriz"/>
    <m/>
    <m/>
    <m/>
    <s v="Itens concluídos"/>
    <m/>
    <m/>
    <x v="0"/>
    <d v="2026-07-10T12:10:00"/>
    <d v="2026-07-06T00:00:00"/>
    <d v="2026-07-13T00:00:00"/>
    <m/>
    <m/>
    <m/>
    <m/>
    <m/>
    <m/>
    <m/>
    <m/>
    <m/>
    <m/>
    <m/>
    <m/>
    <m/>
    <m/>
    <m/>
    <s v=""/>
    <s v="FALSO"/>
    <n v="0"/>
    <s v=""/>
    <s v=""/>
    <s v=""/>
    <s v=""/>
    <s v=""/>
    <s v=""/>
    <s v=""/>
    <s v=""/>
    <s v=""/>
    <s v=""/>
  </r>
  <r>
    <x v="3"/>
    <s v="SGGU-6561"/>
    <s v="[SGGU] SP 26.3.2"/>
    <s v="[Jornada Secretaria e Gestor de Unidades] Gestor de Unidades"/>
    <x v="1"/>
    <s v="[SGGU] PI 3/26"/>
    <n v="2"/>
    <s v="[Logs por Origem] Adicionar atributo Id do registro na tabela de Logs de Erros"/>
    <n v="1"/>
    <n v="37800"/>
    <m/>
    <s v="Itens concluídos"/>
    <s v="ARTSG-193"/>
    <s v="Não"/>
    <x v="1"/>
    <d v="2026-07-09T19:54:00"/>
    <d v="2026-07-20T00:00:00"/>
    <d v="2026-07-21T00:00:00"/>
    <d v="2026-07-22T00:00:00"/>
    <d v="2026-07-22T00:00:00"/>
    <d v="2026-07-26T00:00:00"/>
    <d v="2026-07-26T00:00:00"/>
    <d v="2026-08-23T00:00:00"/>
    <m/>
    <m/>
    <m/>
    <m/>
    <m/>
    <n v="32"/>
    <m/>
    <m/>
    <m/>
    <m/>
    <n v="10.5"/>
    <s v="FALSO"/>
    <n v="0"/>
    <n v="7"/>
    <s v=""/>
    <n v="1"/>
    <s v=""/>
    <n v="2"/>
    <s v=""/>
    <n v="19"/>
    <s v=""/>
    <n v="31"/>
    <b v="0"/>
  </r>
  <r>
    <x v="1"/>
    <s v="SGGU-6560"/>
    <s v="[SGGU] SP 26.3.1;[SGGU] SP 26.3.2"/>
    <s v="[Jornada Secretaria e Gestor de Unidades] Gestor de Unidades"/>
    <x v="0"/>
    <s v="[SGGU] PI 3/26"/>
    <m/>
    <s v="[RITM0717362]Dados Cadastrais, Manutenção e Criação de Acessos de Polos"/>
    <m/>
    <m/>
    <m/>
    <s v="Itens concluídos"/>
    <m/>
    <m/>
    <x v="1"/>
    <d v="2026-07-09T11:16:00"/>
    <d v="2026-07-06T00:00:00"/>
    <d v="2026-07-13T00:00:00"/>
    <d v="2026-07-13T00:00:00"/>
    <m/>
    <m/>
    <m/>
    <m/>
    <m/>
    <m/>
    <m/>
    <m/>
    <m/>
    <m/>
    <m/>
    <m/>
    <m/>
    <m/>
    <s v=""/>
    <s v="FALSO"/>
    <n v="0"/>
    <s v=""/>
    <s v=""/>
    <s v=""/>
    <s v=""/>
    <s v=""/>
    <s v=""/>
    <s v=""/>
    <s v=""/>
    <s v=""/>
    <s v=""/>
  </r>
  <r>
    <x v="0"/>
    <s v="SGGU-6558"/>
    <s v="[SGGU] SP 26.3.1;[SGGU] SP 26.3.2"/>
    <s v="[Jornada Secretaria e Gestor de Unidades] Gestor de Unidades"/>
    <x v="0"/>
    <s v="[SGGU] PI 3/26"/>
    <m/>
    <s v="[INC0790481]Tenho um Erro/Problema no Dynamics - Gestão de unidades - Reportar um erro/problema"/>
    <m/>
    <n v="61200"/>
    <m/>
    <s v="Itens concluídos"/>
    <m/>
    <m/>
    <x v="1"/>
    <d v="2026-07-08T20:42:00"/>
    <d v="2026-07-06T00:00:00"/>
    <d v="2026-07-13T00:00:00"/>
    <d v="2026-07-14T00:00:00"/>
    <m/>
    <m/>
    <m/>
    <m/>
    <m/>
    <m/>
    <m/>
    <m/>
    <m/>
    <m/>
    <m/>
    <m/>
    <m/>
    <m/>
    <n v="17"/>
    <s v="FALSO"/>
    <n v="0"/>
    <s v=""/>
    <s v=""/>
    <s v=""/>
    <s v=""/>
    <s v=""/>
    <s v=""/>
    <s v=""/>
    <s v=""/>
    <s v=""/>
    <s v=""/>
  </r>
  <r>
    <x v="0"/>
    <s v="SGGU-6557"/>
    <s v="[SGGU] SP 26.3.1"/>
    <s v="[Jornada Secretaria e Gestor de Unidades] Gestor de Unidades"/>
    <x v="0"/>
    <s v="[SGGU] PI 3/26"/>
    <m/>
    <s v="[INC0793063]Tenho um Erro/Problema com o PTC - Dynamics Athenas - Documentos Acadêmicos - Serviços"/>
    <m/>
    <m/>
    <m/>
    <s v="Itens concluídos"/>
    <m/>
    <m/>
    <x v="0"/>
    <d v="2026-07-08T20:30:00"/>
    <d v="2026-07-06T00:00:00"/>
    <d v="2026-07-09T00:00:00"/>
    <m/>
    <m/>
    <m/>
    <m/>
    <m/>
    <m/>
    <m/>
    <m/>
    <m/>
    <m/>
    <m/>
    <m/>
    <m/>
    <m/>
    <m/>
    <s v=""/>
    <s v="FALSO"/>
    <n v="0"/>
    <s v=""/>
    <s v=""/>
    <s v=""/>
    <s v=""/>
    <s v=""/>
    <s v=""/>
    <s v=""/>
    <s v=""/>
    <s v=""/>
    <s v=""/>
  </r>
  <r>
    <x v="0"/>
    <s v="SGGU-6555"/>
    <s v="[SGGU] SP 26.3.1"/>
    <s v="[Jornada Secretaria e Gestor de Unidades] Gestor de Unidades"/>
    <x v="0"/>
    <s v="[SGGU] PI 3/26"/>
    <m/>
    <s v="[INC0797449]Tenho um Erro/Problema no Dynamics - Gestão de unidades - Reportar um erro/problema"/>
    <m/>
    <m/>
    <m/>
    <s v="Itens concluídos"/>
    <m/>
    <m/>
    <x v="0"/>
    <d v="2026-07-08T14:19:00"/>
    <d v="2026-07-06T00:00:00"/>
    <d v="2026-07-08T00:00:00"/>
    <m/>
    <m/>
    <m/>
    <m/>
    <m/>
    <m/>
    <m/>
    <m/>
    <m/>
    <m/>
    <m/>
    <m/>
    <m/>
    <m/>
    <m/>
    <s v=""/>
    <s v="FALSO"/>
    <n v="0"/>
    <s v=""/>
    <s v=""/>
    <s v=""/>
    <s v=""/>
    <s v=""/>
    <s v=""/>
    <s v=""/>
    <s v=""/>
    <s v=""/>
    <s v=""/>
  </r>
  <r>
    <x v="1"/>
    <s v="SGGU-6552"/>
    <s v="[SGGU] SP 26.3.1"/>
    <s v="[Jornada Secretaria e Gestor de Unidades] Gestor de Unidades"/>
    <x v="0"/>
    <s v="[SGGU] PI 3/26"/>
    <m/>
    <s v="[RITM0721049]Solicitação de Serviço ao PTC - Gestão de Unidades - Gestão de Unidades"/>
    <m/>
    <m/>
    <m/>
    <s v="Itens concluídos"/>
    <m/>
    <m/>
    <x v="1"/>
    <d v="2026-07-08T10:57:00"/>
    <d v="2026-07-06T00:00:00"/>
    <d v="2026-07-08T00:00:00"/>
    <d v="2026-07-08T00:00:00"/>
    <m/>
    <m/>
    <m/>
    <m/>
    <m/>
    <m/>
    <m/>
    <m/>
    <m/>
    <m/>
    <m/>
    <m/>
    <m/>
    <m/>
    <s v=""/>
    <s v="FALSO"/>
    <n v="0"/>
    <s v=""/>
    <s v=""/>
    <s v=""/>
    <s v=""/>
    <s v=""/>
    <s v=""/>
    <s v=""/>
    <s v=""/>
    <s v=""/>
    <s v=""/>
  </r>
  <r>
    <x v="1"/>
    <s v="SGGU-6551"/>
    <s v="[SGGU] SP 26.3.1"/>
    <s v="[Jornada Secretaria e Gestor de Unidades] Gestor de Unidades"/>
    <x v="0"/>
    <s v="[SGGU] PI 3/26"/>
    <m/>
    <s v="[RITM0721048]Solicitação de Serviço ao PTC - Gestão de Unidades - Gestão de Unidades"/>
    <m/>
    <n v="3600"/>
    <m/>
    <s v="Itens concluídos"/>
    <m/>
    <m/>
    <x v="1"/>
    <d v="2026-07-08T10:57:00"/>
    <d v="2026-07-06T00:00:00"/>
    <d v="2026-07-10T00:00:00"/>
    <d v="2026-07-10T00:00:00"/>
    <m/>
    <m/>
    <m/>
    <m/>
    <m/>
    <m/>
    <m/>
    <m/>
    <m/>
    <m/>
    <m/>
    <m/>
    <m/>
    <m/>
    <n v="1"/>
    <s v="FALSO"/>
    <n v="0"/>
    <s v=""/>
    <s v=""/>
    <s v=""/>
    <s v=""/>
    <s v=""/>
    <s v=""/>
    <s v=""/>
    <s v=""/>
    <s v=""/>
    <s v=""/>
  </r>
  <r>
    <x v="0"/>
    <s v="SGGU-6550"/>
    <s v="[SGGU] SP 26.3.1"/>
    <s v="[Jornada Secretaria e Gestor de Unidades] Gestor de Unidades"/>
    <x v="0"/>
    <s v="[SGGU] PI 3/26"/>
    <m/>
    <s v="[INC0797232]Tenho um Erro/Problema no Dynamics - Gestão de unidades - Reportar um erro/problema"/>
    <m/>
    <m/>
    <m/>
    <s v="Itens concluídos"/>
    <m/>
    <m/>
    <x v="0"/>
    <d v="2026-07-08T08:09:00"/>
    <d v="2026-07-06T00:00:00"/>
    <d v="2026-07-08T00:00:00"/>
    <m/>
    <m/>
    <m/>
    <m/>
    <m/>
    <m/>
    <m/>
    <m/>
    <m/>
    <m/>
    <m/>
    <m/>
    <m/>
    <m/>
    <m/>
    <s v=""/>
    <s v="FALSO"/>
    <n v="0"/>
    <s v=""/>
    <s v=""/>
    <s v=""/>
    <s v=""/>
    <s v=""/>
    <s v=""/>
    <s v=""/>
    <s v=""/>
    <s v=""/>
    <s v=""/>
  </r>
  <r>
    <x v="0"/>
    <s v="SGGU-6548"/>
    <s v="[SGGU] SP 26.3.1"/>
    <s v="[Jornada Secretaria e Gestor de Unidades] Gestor de Unidades"/>
    <x v="0"/>
    <s v="[SGGU] PI 3/26"/>
    <m/>
    <s v="[INC0796799]Tenho um Erro/Problema no Dynamics - Gestão de unidades - Reportar um erro/problema"/>
    <m/>
    <m/>
    <m/>
    <s v="Itens concluídos"/>
    <m/>
    <m/>
    <x v="0"/>
    <d v="2026-07-07T12:05:00"/>
    <d v="2026-07-06T00:00:00"/>
    <d v="2026-07-07T00:00:00"/>
    <m/>
    <m/>
    <m/>
    <m/>
    <m/>
    <m/>
    <m/>
    <m/>
    <m/>
    <m/>
    <m/>
    <m/>
    <m/>
    <m/>
    <m/>
    <s v=""/>
    <s v="FALSO"/>
    <n v="0"/>
    <s v=""/>
    <s v=""/>
    <s v=""/>
    <s v=""/>
    <s v=""/>
    <s v=""/>
    <s v=""/>
    <s v=""/>
    <s v=""/>
    <s v=""/>
  </r>
  <r>
    <x v="1"/>
    <s v="SGGU-6547"/>
    <s v="[SGGU] SP 26.3.1;[SGGU] SP 26.3.2"/>
    <s v="[Jornada Secretaria e Gestor de Unidades] Gestor de Unidades"/>
    <x v="0"/>
    <s v="[SGGU] PI 3/26"/>
    <m/>
    <s v="[RITM0720542]Solicitação de Serviço ao PTC - Gestão de Unidades - Gestão de Unidades"/>
    <m/>
    <m/>
    <m/>
    <s v="Itens concluídos"/>
    <m/>
    <m/>
    <x v="1"/>
    <d v="2026-07-07T11:26:00"/>
    <d v="2026-07-06T00:00:00"/>
    <d v="2026-07-13T00:00:00"/>
    <d v="2026-07-13T00:00:00"/>
    <m/>
    <m/>
    <m/>
    <m/>
    <m/>
    <m/>
    <m/>
    <m/>
    <m/>
    <m/>
    <m/>
    <m/>
    <m/>
    <m/>
    <s v=""/>
    <s v="FALSO"/>
    <n v="0"/>
    <s v=""/>
    <s v=""/>
    <s v=""/>
    <s v=""/>
    <s v=""/>
    <s v=""/>
    <s v=""/>
    <s v=""/>
    <s v=""/>
    <s v=""/>
  </r>
  <r>
    <x v="0"/>
    <s v="SGGU-6546"/>
    <s v="[SGGU] SP 26.3.1"/>
    <s v="[Jornada Secretaria e Gestor de Unidades] Gestor de Unidades"/>
    <x v="0"/>
    <s v="[SGGU] PI 3/26"/>
    <m/>
    <s v="[INC0796440]Tenho um Erro/Problema com o PTC - Dynamics Athenas - Envio de reatórios"/>
    <m/>
    <m/>
    <m/>
    <s v="Itens concluídos"/>
    <m/>
    <m/>
    <x v="0"/>
    <d v="2026-07-06T18:34:00"/>
    <d v="2026-07-06T00:00:00"/>
    <d v="2026-07-07T00:00:00"/>
    <m/>
    <m/>
    <m/>
    <m/>
    <m/>
    <m/>
    <m/>
    <m/>
    <m/>
    <m/>
    <m/>
    <m/>
    <m/>
    <m/>
    <m/>
    <s v=""/>
    <s v="FALSO"/>
    <n v="0"/>
    <s v=""/>
    <s v=""/>
    <s v=""/>
    <s v=""/>
    <s v=""/>
    <s v=""/>
    <s v=""/>
    <s v=""/>
    <s v=""/>
    <s v=""/>
  </r>
  <r>
    <x v="0"/>
    <s v="SGGU-6545"/>
    <s v="[SGGU] SP 26.3.1"/>
    <s v="[Jornada Secretaria e Gestor de Unidades] Gestor de Unidades"/>
    <x v="0"/>
    <s v="[SGGU] PI 3/26"/>
    <m/>
    <s v="[INC0796379]Tenho um Erro/Problema com o PTC - Dynamics Athenas - Inativação de curso e ofertas"/>
    <m/>
    <m/>
    <m/>
    <s v="Itens concluídos"/>
    <m/>
    <m/>
    <x v="0"/>
    <d v="2026-07-06T16:46:00"/>
    <d v="2026-07-06T00:00:00"/>
    <d v="2026-07-07T00:00:00"/>
    <m/>
    <m/>
    <m/>
    <m/>
    <m/>
    <m/>
    <m/>
    <m/>
    <m/>
    <m/>
    <m/>
    <m/>
    <m/>
    <m/>
    <m/>
    <s v=""/>
    <s v="FALSO"/>
    <n v="0"/>
    <s v=""/>
    <s v=""/>
    <s v=""/>
    <s v=""/>
    <s v=""/>
    <s v=""/>
    <s v=""/>
    <s v=""/>
    <s v=""/>
    <s v=""/>
  </r>
  <r>
    <x v="0"/>
    <s v="SGGU-6541"/>
    <s v="[SGGU] SP 26.3.1"/>
    <s v="[Jornada Secretaria e Gestor de Unidades] Gestor de Unidades"/>
    <x v="0"/>
    <s v="[SGGU] PI 3/26"/>
    <m/>
    <s v="[INC0796118]Tenho um Erro/Problema no Dynamics - Gestão de unidades - Reportar um erro/problema"/>
    <m/>
    <n v="7200"/>
    <m/>
    <s v="Itens concluídos"/>
    <m/>
    <m/>
    <x v="1"/>
    <d v="2026-07-06T10:41:00"/>
    <d v="2026-07-06T00:00:00"/>
    <d v="2026-07-06T00:00:00"/>
    <d v="2026-07-08T00:00:00"/>
    <m/>
    <m/>
    <m/>
    <m/>
    <m/>
    <m/>
    <m/>
    <m/>
    <m/>
    <m/>
    <m/>
    <m/>
    <m/>
    <m/>
    <n v="2"/>
    <s v="FALSO"/>
    <n v="0"/>
    <s v=""/>
    <s v=""/>
    <s v=""/>
    <s v=""/>
    <s v=""/>
    <s v=""/>
    <s v=""/>
    <s v=""/>
    <s v=""/>
    <s v=""/>
  </r>
  <r>
    <x v="0"/>
    <s v="SGGU-6540"/>
    <s v="[SGGU] SP 26.3.1"/>
    <s v="[Jornada Secretaria e Gestor de Unidades] Gestor de Unidades"/>
    <x v="0"/>
    <s v="[SGGU] PI 3/26"/>
    <m/>
    <s v="[INC0796099]Tenho um Erro/Problema no Dynamics - Gestão de unidades - Reportar um erro/problema"/>
    <m/>
    <n v="7200"/>
    <m/>
    <s v="Itens concluídos"/>
    <m/>
    <m/>
    <x v="1"/>
    <d v="2026-07-06T10:07:00"/>
    <d v="2026-07-06T00:00:00"/>
    <d v="2026-07-06T00:00:00"/>
    <d v="2026-07-06T00:00:00"/>
    <m/>
    <m/>
    <m/>
    <m/>
    <m/>
    <m/>
    <m/>
    <m/>
    <m/>
    <m/>
    <m/>
    <m/>
    <m/>
    <m/>
    <n v="2"/>
    <s v="FALSO"/>
    <n v="0"/>
    <s v=""/>
    <s v=""/>
    <s v=""/>
    <s v=""/>
    <s v=""/>
    <s v=""/>
    <s v=""/>
    <s v=""/>
    <s v=""/>
    <s v=""/>
  </r>
  <r>
    <x v="0"/>
    <s v="SGGU-6539"/>
    <s v="[SGGU] SP 26.2.6;[SGGU] SP 26.3.1"/>
    <s v="[Jornada Secretaria e Gestor de Unidades] Gestor de Unidades"/>
    <x v="0"/>
    <s v="[SGGU] PI 3/26"/>
    <m/>
    <s v="[INC0756582]Tenho um Erro/Problema no Dynamics - Gestão de unidades - Reportar um erro/problema"/>
    <m/>
    <n v="3600"/>
    <m/>
    <s v="Itens concluídos"/>
    <m/>
    <m/>
    <x v="0"/>
    <d v="2026-07-03T14:09:00"/>
    <d v="2026-07-06T00:00:00"/>
    <d v="2026-07-06T00:00:00"/>
    <m/>
    <m/>
    <m/>
    <m/>
    <m/>
    <m/>
    <m/>
    <m/>
    <m/>
    <m/>
    <m/>
    <m/>
    <m/>
    <m/>
    <m/>
    <n v="1"/>
    <s v="FALSO"/>
    <n v="0"/>
    <s v=""/>
    <s v=""/>
    <s v=""/>
    <s v=""/>
    <s v=""/>
    <s v=""/>
    <s v=""/>
    <s v=""/>
    <s v=""/>
    <s v=""/>
  </r>
  <r>
    <x v="0"/>
    <s v="SGGU-6536"/>
    <s v="[SGGU] SP 26.2.6;[SGGU] SP 26.3.1"/>
    <s v="[Jornada Secretaria e Gestor de Unidades] Gestor de Unidades"/>
    <x v="0"/>
    <s v="[SGGU] PI 3/26"/>
    <m/>
    <s v="[INC0794566]Tenho um Erro/Problema no Dynamics - Gestão de unidades - Reportar um erro/problema"/>
    <m/>
    <n v="7200"/>
    <m/>
    <s v="Itens concluídos"/>
    <m/>
    <m/>
    <x v="1"/>
    <d v="2026-07-02T23:16:00"/>
    <d v="2026-07-06T00:00:00"/>
    <d v="2026-07-07T00:00:00"/>
    <d v="2026-07-07T00:00:00"/>
    <m/>
    <m/>
    <m/>
    <m/>
    <m/>
    <m/>
    <m/>
    <m/>
    <m/>
    <m/>
    <m/>
    <m/>
    <m/>
    <m/>
    <n v="2"/>
    <s v="FALSO"/>
    <n v="0"/>
    <s v=""/>
    <s v=""/>
    <s v=""/>
    <s v=""/>
    <s v=""/>
    <s v=""/>
    <s v=""/>
    <s v=""/>
    <s v=""/>
    <s v=""/>
  </r>
  <r>
    <x v="0"/>
    <s v="SGGU-6535"/>
    <s v="[SGGU] SP 26.2.6;[SGGU] SP 26.3.1"/>
    <s v="[Jornada Secretaria e Gestor de Unidades] Gestor de Unidades"/>
    <x v="0"/>
    <s v="[SGGU] PI 3/26"/>
    <m/>
    <s v="[INC0782154]Tenho um Erro/Problema com o PTC - Dynamics Athenas - Atualização de Dados Cadastrais"/>
    <m/>
    <m/>
    <m/>
    <s v="Itens concluídos"/>
    <m/>
    <m/>
    <x v="0"/>
    <d v="2026-07-02T21:03:00"/>
    <d v="2026-07-06T00:00:00"/>
    <d v="2026-07-06T00:00:00"/>
    <m/>
    <m/>
    <m/>
    <m/>
    <m/>
    <m/>
    <m/>
    <m/>
    <m/>
    <m/>
    <m/>
    <m/>
    <m/>
    <m/>
    <m/>
    <s v=""/>
    <s v="FALSO"/>
    <n v="0"/>
    <s v=""/>
    <s v=""/>
    <s v=""/>
    <s v=""/>
    <s v=""/>
    <s v=""/>
    <s v=""/>
    <s v=""/>
    <s v=""/>
    <s v=""/>
  </r>
  <r>
    <x v="0"/>
    <s v="SGGU-6534"/>
    <s v="[SGGU] SP 26.2.6;[SGGU] SP 26.3.1"/>
    <s v="[Jornada Secretaria e Gestor de Unidades] Gestor de Unidades"/>
    <x v="0"/>
    <s v="[SGGU] PI 3/26"/>
    <m/>
    <s v="[INC0794335]Tenho um Erro/Problema no Dynamics - Gestão de unidades - Reportar um erro/problema"/>
    <m/>
    <m/>
    <m/>
    <s v="Itens concluídos"/>
    <m/>
    <m/>
    <x v="1"/>
    <d v="2026-07-02T15:43:00"/>
    <d v="2026-07-06T00:00:00"/>
    <d v="2026-07-02T00:00:00"/>
    <d v="2026-07-03T00:00:00"/>
    <m/>
    <m/>
    <m/>
    <m/>
    <m/>
    <m/>
    <m/>
    <m/>
    <m/>
    <m/>
    <m/>
    <m/>
    <m/>
    <m/>
    <s v=""/>
    <s v="FALSO"/>
    <n v="0"/>
    <s v=""/>
    <s v=""/>
    <s v=""/>
    <s v=""/>
    <s v=""/>
    <s v=""/>
    <s v=""/>
    <s v=""/>
    <s v=""/>
    <s v=""/>
  </r>
  <r>
    <x v="0"/>
    <s v="SGGU-6490"/>
    <s v="[SGGU] SP 26.2.6;[SGGU] SP 26.3.1"/>
    <s v="[Jornada Secretaria e Gestor de Unidades] Gestor de Unidades"/>
    <x v="0"/>
    <s v="[SGGU] PI 3/26"/>
    <m/>
    <s v="[INC0793763]Tenho um Erro/Problema no Dynamics - Gestão de unidades - Reportar um erro/problema"/>
    <m/>
    <m/>
    <m/>
    <s v="Itens concluídos"/>
    <m/>
    <m/>
    <x v="1"/>
    <d v="2026-07-01T17:18:00"/>
    <d v="2026-07-06T00:00:00"/>
    <d v="2026-07-02T00:00:00"/>
    <d v="2026-07-03T00:00:00"/>
    <m/>
    <m/>
    <m/>
    <m/>
    <m/>
    <m/>
    <m/>
    <m/>
    <m/>
    <m/>
    <m/>
    <m/>
    <m/>
    <m/>
    <s v=""/>
    <s v="FALSO"/>
    <n v="0"/>
    <s v=""/>
    <s v=""/>
    <s v=""/>
    <s v=""/>
    <s v=""/>
    <s v=""/>
    <s v=""/>
    <s v=""/>
    <s v=""/>
    <s v=""/>
  </r>
  <r>
    <x v="2"/>
    <s v="SGGU-6446"/>
    <s v="[SGGU] SP 26.3.3"/>
    <s v="[Jornada Secretaria e Gestor de Unidades] Gestor de Unidades"/>
    <x v="2"/>
    <s v="[SGGU] PI 3/26"/>
    <n v="2"/>
    <s v="Apoio criação de oferta de Serviço Social para time de estágio"/>
    <n v="2"/>
    <m/>
    <m/>
    <s v="Itens concluídos"/>
    <s v="JAES-650"/>
    <s v="Não"/>
    <x v="2"/>
    <d v="2026-07-01T11:00:00"/>
    <d v="2026-08-03T00:00:00"/>
    <m/>
    <m/>
    <m/>
    <m/>
    <m/>
    <m/>
    <m/>
    <m/>
    <m/>
    <m/>
    <m/>
    <m/>
    <m/>
    <m/>
    <m/>
    <m/>
    <s v=""/>
    <s v="FALSO"/>
    <n v="0"/>
    <n v="23"/>
    <s v=""/>
    <s v=""/>
    <s v=""/>
    <s v=""/>
    <s v=""/>
    <s v=""/>
    <s v=""/>
    <s v=""/>
    <b v="1"/>
  </r>
  <r>
    <x v="3"/>
    <s v="SGGU-6430"/>
    <s v="[SGGU] SP 26.3.4"/>
    <s v="[Jornada Secretaria e Gestor de Unidades] Gestor de Unidades"/>
    <x v="3"/>
    <s v="[SGGU] PI 3/26"/>
    <n v="2"/>
    <s v="[Curso MEC] Backend - Realizar alterações para consumir o Código Vínculo (BK) - Curso SEMI -  kcs_utilGestaodePolos"/>
    <n v="8"/>
    <n v="39600"/>
    <m/>
    <s v="Itens concluídos"/>
    <s v="SGGS-11290"/>
    <m/>
    <x v="1"/>
    <d v="2026-06-30T16:01:00"/>
    <m/>
    <d v="2026-08-18T00:00:00"/>
    <d v="2026-08-19T00:00:00"/>
    <d v="2026-08-19T00:00:00"/>
    <d v="2026-08-23T00:00:00"/>
    <d v="2026-08-23T00:00:00"/>
    <m/>
    <m/>
    <n v="1"/>
    <m/>
    <m/>
    <n v="39"/>
    <m/>
    <m/>
    <m/>
    <m/>
    <m/>
    <n v="11"/>
    <s v="FALSO"/>
    <n v="0"/>
    <s v=""/>
    <s v=""/>
    <n v="1"/>
    <b v="1"/>
    <n v="2"/>
    <s v=""/>
    <s v=""/>
    <s v=""/>
    <s v=""/>
    <b v="1"/>
  </r>
  <r>
    <x v="3"/>
    <s v="SGGU-6429"/>
    <s v="[SGGU] SP 26.3.3"/>
    <s v="[Jornada Secretaria e Gestor de Unidades] Gestor de Unidades"/>
    <x v="0"/>
    <s v="[SGGU] PI 3/26"/>
    <n v="8"/>
    <s v="[Curso MEC] Mapear fluxos e alterações que deverão passar a consumir o novo Código Vínculo (BK) e Código MEC (atributo) "/>
    <n v="5"/>
    <n v="169200"/>
    <m/>
    <s v="Itens concluídos"/>
    <s v="SGGS-11290"/>
    <m/>
    <x v="1"/>
    <d v="2026-06-30T15:58:00"/>
    <d v="2026-08-03T00:00:00"/>
    <d v="2026-08-04T00:00:00"/>
    <d v="2026-08-07T00:00:00"/>
    <d v="2026-08-07T00:00:00"/>
    <d v="2026-08-07T00:00:00"/>
    <d v="2026-08-07T00:00:00"/>
    <m/>
    <m/>
    <n v="3"/>
    <m/>
    <m/>
    <n v="28"/>
    <m/>
    <m/>
    <m/>
    <m/>
    <m/>
    <n v="47"/>
    <s v="FALSO"/>
    <n v="0"/>
    <n v="24"/>
    <s v=""/>
    <n v="3"/>
    <b v="1"/>
    <n v="1"/>
    <s v=""/>
    <s v=""/>
    <s v=""/>
    <s v=""/>
    <b v="1"/>
  </r>
  <r>
    <x v="3"/>
    <s v="SGGU-6428"/>
    <s v="[SGGU] SP 26.3.4"/>
    <s v="[Jornada Secretaria e Gestor de Unidades] Gestor de Unidades"/>
    <x v="3"/>
    <s v="[SGGU] PI 3/26"/>
    <n v="5"/>
    <s v="[Curso MEC] Backend - Realizar alterações para consumir o Código Vínculo (BK) - Portfólio Padrão, Tipo de Produto e Edição Personalizada"/>
    <n v="8"/>
    <n v="104400"/>
    <m/>
    <s v="Itens concluídos"/>
    <s v="SGGS-11290"/>
    <m/>
    <x v="1"/>
    <d v="2026-06-30T16:03:00"/>
    <d v="2026-08-17T00:00:00"/>
    <d v="2026-08-18T00:00:00"/>
    <d v="2026-08-25T00:00:00"/>
    <d v="2026-08-25T00:00:00"/>
    <d v="2026-08-25T00:00:00"/>
    <d v="2026-08-25T00:00:00"/>
    <m/>
    <m/>
    <n v="5"/>
    <m/>
    <m/>
    <n v="40"/>
    <m/>
    <m/>
    <m/>
    <m/>
    <m/>
    <n v="29"/>
    <s v="FALSO"/>
    <n v="0"/>
    <n v="34"/>
    <s v=""/>
    <n v="5"/>
    <b v="1"/>
    <n v="1"/>
    <s v=""/>
    <s v=""/>
    <s v=""/>
    <s v=""/>
    <b v="1"/>
  </r>
  <r>
    <x v="3"/>
    <s v="SGGU-6427"/>
    <s v="[SGGU] SP 26.3.4"/>
    <s v="[Jornada Secretaria e Gestor de Unidades] Gestor de Unidades"/>
    <x v="3"/>
    <s v="[SGGU] PI 3/26"/>
    <n v="3"/>
    <s v="[Curso MEC] Backend - Realizar alterações para consumir o Código Vínculo (BK) - Curso por tipo de produto - gestaopolos-fn-unit-address-offer-academic-program-up-import"/>
    <n v="8"/>
    <n v="86400"/>
    <m/>
    <s v="Itens concluídos"/>
    <s v="SGGS-11290"/>
    <m/>
    <x v="1"/>
    <d v="2026-06-30T16:01:00"/>
    <d v="2026-08-17T00:00:00"/>
    <d v="2026-08-19T00:00:00"/>
    <d v="2026-08-27T00:00:00"/>
    <d v="2026-08-27T00:00:00"/>
    <d v="2026-08-28T00:00:00"/>
    <d v="2026-08-28T00:00:00"/>
    <m/>
    <m/>
    <n v="6"/>
    <n v="1"/>
    <m/>
    <m/>
    <m/>
    <m/>
    <m/>
    <m/>
    <m/>
    <n v="24"/>
    <s v="FALSO"/>
    <n v="0"/>
    <n v="34"/>
    <s v=""/>
    <n v="6"/>
    <b v="1"/>
    <n v="1"/>
    <b v="1"/>
    <s v=""/>
    <s v=""/>
    <s v=""/>
    <b v="1"/>
  </r>
  <r>
    <x v="3"/>
    <s v="SGGU-6426"/>
    <s v="[SGGU] SP 26.3.4"/>
    <s v="[Jornada Secretaria e Gestor de Unidades] Gestor de Unidades"/>
    <x v="3"/>
    <s v="[SGGU] PI 3/26"/>
    <n v="5"/>
    <s v="[Curso MEC] Backend - [GEUN] [DV] [CURSO MEC] - Criação de Parametrização de Portfólio Quando Associado Curso MEC a IES"/>
    <n v="8"/>
    <n v="111600"/>
    <m/>
    <s v="Itens concluídos"/>
    <s v="SGGS-11290"/>
    <m/>
    <x v="1"/>
    <d v="2026-06-30T16:00:00"/>
    <d v="2026-08-17T00:00:00"/>
    <d v="2026-08-18T00:00:00"/>
    <d v="2026-08-24T00:00:00"/>
    <d v="2026-08-24T00:00:00"/>
    <d v="2026-08-24T00:00:00"/>
    <d v="2026-08-24T00:00:00"/>
    <m/>
    <m/>
    <n v="4"/>
    <m/>
    <m/>
    <m/>
    <m/>
    <m/>
    <m/>
    <m/>
    <s v="0 minutos úteis"/>
    <n v="31"/>
    <s v="FALSO"/>
    <n v="0"/>
    <n v="34"/>
    <s v=""/>
    <n v="4"/>
    <b v="1"/>
    <n v="1"/>
    <s v=""/>
    <s v=""/>
    <s v=""/>
    <s v=""/>
    <b v="1"/>
  </r>
  <r>
    <x v="1"/>
    <s v="SGGU-6422"/>
    <s v="[SGGU] SP 26.3.1"/>
    <s v="[Jornada Secretaria e Gestor de Unidades] Gestor de Unidades"/>
    <x v="0"/>
    <s v="[SGGU] PI 3/26"/>
    <m/>
    <s v="[RITM0718223]Solicitação de Serviço ao PTC - Gestão de Unidades - Gestão de Unidades"/>
    <m/>
    <n v="10800"/>
    <m/>
    <s v="Itens concluídos"/>
    <m/>
    <m/>
    <x v="1"/>
    <d v="2026-06-30T10:19:00"/>
    <d v="2026-07-06T00:00:00"/>
    <d v="2026-07-13T00:00:00"/>
    <d v="2026-07-13T00:00:00"/>
    <m/>
    <m/>
    <m/>
    <m/>
    <m/>
    <m/>
    <m/>
    <m/>
    <m/>
    <m/>
    <m/>
    <m/>
    <m/>
    <m/>
    <n v="3"/>
    <s v="FALSO"/>
    <n v="0"/>
    <s v=""/>
    <s v=""/>
    <s v=""/>
    <s v=""/>
    <s v=""/>
    <s v=""/>
    <s v=""/>
    <s v=""/>
    <s v=""/>
    <s v=""/>
  </r>
  <r>
    <x v="2"/>
    <s v="SGGU-6420"/>
    <s v="[SGGU] SP 26.3.4"/>
    <s v="[Jornada Secretaria e Gestor de Unidades] Gestor de Unidades"/>
    <x v="0"/>
    <s v="[SGGU] PI 3/26"/>
    <n v="2"/>
    <s v="[SGGU-5187] Teste Integrado"/>
    <n v="1"/>
    <n v="72000"/>
    <m/>
    <s v="Itens concluídos"/>
    <s v="SGGU-5187"/>
    <m/>
    <x v="1"/>
    <d v="2026-06-30T09:22:00"/>
    <m/>
    <d v="2026-08-25T00:00:00"/>
    <d v="2026-08-28T00:00:00"/>
    <d v="2026-08-28T00:00:00"/>
    <d v="2026-08-28T00:00:00"/>
    <d v="2026-08-28T00:00:00"/>
    <m/>
    <m/>
    <n v="3"/>
    <m/>
    <m/>
    <n v="43"/>
    <m/>
    <m/>
    <m/>
    <m/>
    <m/>
    <n v="20"/>
    <s v="FALSO"/>
    <n v="0"/>
    <s v=""/>
    <s v=""/>
    <n v="3"/>
    <b v="1"/>
    <n v="1"/>
    <s v=""/>
    <s v=""/>
    <s v=""/>
    <n v="43"/>
    <b v="1"/>
  </r>
  <r>
    <x v="0"/>
    <s v="SGGU-6418"/>
    <s v="[SGGU] SP 26.2.6;[SGGU] SP 26.3.1"/>
    <s v="[Jornada Secretaria e Gestor de Unidades] Gestor de Unidades"/>
    <x v="0"/>
    <s v="[SGGU] PI 3/26"/>
    <m/>
    <s v="[INC0792429]Tenho um Erro/Problema com o PTC - Dynamics Athenas - Alocação do tutor a turma"/>
    <m/>
    <m/>
    <m/>
    <s v="Itens concluídos"/>
    <m/>
    <m/>
    <x v="1"/>
    <d v="2026-06-29T19:01:00"/>
    <d v="2026-07-06T00:00:00"/>
    <d v="2026-06-30T00:00:00"/>
    <d v="2026-07-02T00:00:00"/>
    <m/>
    <m/>
    <m/>
    <m/>
    <m/>
    <m/>
    <m/>
    <m/>
    <m/>
    <m/>
    <m/>
    <m/>
    <m/>
    <m/>
    <s v=""/>
    <s v="FALSO"/>
    <n v="0"/>
    <s v=""/>
    <s v=""/>
    <s v=""/>
    <s v=""/>
    <s v=""/>
    <s v=""/>
    <s v=""/>
    <s v=""/>
    <s v=""/>
    <s v=""/>
  </r>
  <r>
    <x v="0"/>
    <s v="SGGU-6413"/>
    <s v="[SGGU] SP 26.2.6;[SGGU] SP 26.3.1"/>
    <s v="[Jornada Secretaria e Gestor de Unidades] Gestor de Unidades"/>
    <x v="0"/>
    <s v="[SGGU] PI 3/26"/>
    <m/>
    <s v="[INC0791299]Tenho um Erro/Problema com o PTC - Dynamics Athenas - Alocação do tutor a turma"/>
    <m/>
    <m/>
    <m/>
    <s v="Itens concluídos"/>
    <m/>
    <m/>
    <x v="1"/>
    <d v="2026-06-27T10:50:00"/>
    <d v="2026-07-06T00:00:00"/>
    <d v="2026-06-29T00:00:00"/>
    <d v="2026-06-29T00:00:00"/>
    <m/>
    <m/>
    <m/>
    <m/>
    <m/>
    <m/>
    <m/>
    <m/>
    <m/>
    <m/>
    <m/>
    <m/>
    <m/>
    <m/>
    <s v=""/>
    <s v="FALSO"/>
    <n v="0"/>
    <s v=""/>
    <s v=""/>
    <s v=""/>
    <s v=""/>
    <s v=""/>
    <s v=""/>
    <s v=""/>
    <s v=""/>
    <s v=""/>
    <s v=""/>
  </r>
  <r>
    <x v="1"/>
    <s v="SGGU-6400"/>
    <s v="[SGGU] SP 26.2.6;[SGGU] SP 26.3.1"/>
    <s v="[Jornada Secretaria e Gestor de Unidades] Gestor de Unidades"/>
    <x v="0"/>
    <s v="[SGGU] PI 3/26"/>
    <m/>
    <s v="[RITM0717458]Solicitação de Serviço ao PTC - Gestão de Unidades - Gestão de Unidades"/>
    <m/>
    <m/>
    <m/>
    <s v="Itens concluídos"/>
    <m/>
    <m/>
    <x v="1"/>
    <d v="2026-06-26T10:21:00"/>
    <d v="2026-07-06T00:00:00"/>
    <d v="2026-06-26T00:00:00"/>
    <d v="2026-07-01T00:00:00"/>
    <m/>
    <m/>
    <m/>
    <m/>
    <m/>
    <m/>
    <m/>
    <m/>
    <m/>
    <m/>
    <m/>
    <m/>
    <m/>
    <m/>
    <s v=""/>
    <s v="FALSO"/>
    <n v="0"/>
    <s v=""/>
    <s v=""/>
    <s v=""/>
    <s v=""/>
    <s v=""/>
    <s v=""/>
    <s v=""/>
    <s v=""/>
    <s v=""/>
    <s v=""/>
  </r>
  <r>
    <x v="3"/>
    <s v="SGGU-6399"/>
    <s v="[SGGU] SP 26.3.4"/>
    <s v="[Jornada Secretaria e Gestor de Unidades] Gestor de Unidades"/>
    <x v="3"/>
    <s v="[SGGU] PI 3/26"/>
    <n v="5"/>
    <s v="[GU] [Síncrona Mediada] Desenvolvimento da integração para consumo do tópico de Atividade Síncrona mediator-led-synchronous-data-created"/>
    <n v="0"/>
    <n v="90000"/>
    <m/>
    <s v="Itens concluídos"/>
    <s v="APAP-10055"/>
    <m/>
    <x v="1"/>
    <d v="2026-06-26T09:59:00"/>
    <d v="2026-08-17T00:00:00"/>
    <d v="2026-08-18T00:00:00"/>
    <d v="2026-08-18T00:00:00"/>
    <d v="2026-08-18T00:00:00"/>
    <d v="2026-08-21T00:00:00"/>
    <d v="2026-08-21T00:00:00"/>
    <m/>
    <m/>
    <n v="1"/>
    <m/>
    <m/>
    <n v="40"/>
    <m/>
    <m/>
    <m/>
    <m/>
    <m/>
    <n v="25"/>
    <s v="FALSO"/>
    <n v="0"/>
    <n v="36"/>
    <s v=""/>
    <n v="1"/>
    <b v="1"/>
    <n v="3"/>
    <s v=""/>
    <s v=""/>
    <s v=""/>
    <s v=""/>
    <b v="1"/>
  </r>
  <r>
    <x v="3"/>
    <s v="SGGU-6389"/>
    <s v="[SGGU] SP 26.3.2"/>
    <s v="[Jornada Secretaria e Gestor de Unidades] Gestor de Unidades"/>
    <x v="2"/>
    <s v="[SGGU] PI 3/26"/>
    <n v="1"/>
    <s v="[185] [GU] Validação customização dos plugins"/>
    <n v="1"/>
    <m/>
    <m/>
    <s v="Itens concluídos"/>
    <s v="ARTSG-185"/>
    <s v="Não"/>
    <x v="2"/>
    <d v="2026-06-25T17:31:00"/>
    <d v="2026-07-20T00:00:00"/>
    <m/>
    <m/>
    <m/>
    <m/>
    <m/>
    <m/>
    <m/>
    <m/>
    <m/>
    <m/>
    <m/>
    <m/>
    <m/>
    <m/>
    <m/>
    <m/>
    <s v=""/>
    <s v="FALSO"/>
    <n v="0"/>
    <n v="17"/>
    <s v=""/>
    <s v=""/>
    <s v=""/>
    <s v=""/>
    <s v=""/>
    <s v=""/>
    <s v=""/>
    <s v=""/>
    <b v="1"/>
  </r>
  <r>
    <x v="3"/>
    <s v="SGGU-6387"/>
    <s v="[SGGU] SP 26.3.1"/>
    <s v="[Jornada Secretaria e Gestor de Unidades] Gestor de Unidades"/>
    <x v="2"/>
    <s v="[SGGU] PI 3/26"/>
    <n v="1"/>
    <s v="[185] [GU] Validação customização dos plugins"/>
    <n v="1"/>
    <n v="21600"/>
    <m/>
    <s v="Itens concluídos"/>
    <s v="ARTSG-185"/>
    <s v="Não"/>
    <x v="2"/>
    <d v="2026-06-25T17:29:00"/>
    <d v="2026-07-06T00:00:00"/>
    <d v="2026-07-16T00:00:00"/>
    <d v="2026-07-17T00:00:00"/>
    <d v="2026-07-17T00:00:00"/>
    <d v="2026-07-17T00:00:00"/>
    <d v="2026-07-17T00:00:00"/>
    <m/>
    <m/>
    <n v="1"/>
    <m/>
    <m/>
    <n v="16"/>
    <m/>
    <m/>
    <m/>
    <m/>
    <m/>
    <n v="6"/>
    <s v="FALSO"/>
    <n v="0"/>
    <n v="7"/>
    <s v=""/>
    <n v="1"/>
    <b v="1"/>
    <n v="1"/>
    <s v=""/>
    <s v=""/>
    <s v=""/>
    <s v=""/>
    <b v="1"/>
  </r>
  <r>
    <x v="4"/>
    <s v="SGGU-6385"/>
    <s v="[SGGU] SP 26.3.3"/>
    <s v="[Jornada Secretaria e Gestor de Unidades] Gestor de Unidades"/>
    <x v="1"/>
    <s v="[SGGU] PI 3/26"/>
    <n v="3"/>
    <s v="[GU] [Síncrona Mediada] Criar nova tabela/layout/menu"/>
    <n v="3"/>
    <n v="68400"/>
    <m/>
    <s v="Itens concluídos"/>
    <s v="APAP-10055"/>
    <m/>
    <x v="1"/>
    <d v="2026-06-25T17:25:00"/>
    <m/>
    <d v="2026-08-04T00:00:00"/>
    <d v="2026-08-07T00:00:00"/>
    <d v="2026-08-07T00:00:00"/>
    <d v="2026-08-07T00:00:00"/>
    <d v="2026-08-07T00:00:00"/>
    <d v="2026-08-23T00:00:00"/>
    <m/>
    <n v="3"/>
    <m/>
    <m/>
    <n v="31"/>
    <n v="42"/>
    <m/>
    <m/>
    <m/>
    <s v="0 minutos úteis"/>
    <n v="19"/>
    <s v="FALSO"/>
    <n v="0"/>
    <s v=""/>
    <s v=""/>
    <n v="3"/>
    <b v="1"/>
    <n v="1"/>
    <s v=""/>
    <n v="10"/>
    <s v=""/>
    <n v="41"/>
    <b v="0"/>
  </r>
  <r>
    <x v="3"/>
    <s v="SGGU-6381"/>
    <s v="[SGGU] SP 26.3.2"/>
    <s v="[Jornada Secretaria e Gestor de Unidades] Gestor de Unidades"/>
    <x v="1"/>
    <s v="[SGGU] PI 3/26"/>
    <n v="3"/>
    <s v="[SGGU-5202] Parametrização - Atualizar consulta para resgatar a Aula da tabela correta "/>
    <n v="3"/>
    <n v="142800"/>
    <m/>
    <s v="Itens concluídos"/>
    <s v="SGGU-5288"/>
    <m/>
    <x v="1"/>
    <d v="2026-06-25T16:58:00"/>
    <d v="2026-07-20T00:00:00"/>
    <d v="2026-07-28T00:00:00"/>
    <d v="2026-07-31T00:00:00"/>
    <d v="2026-07-31T00:00:00"/>
    <d v="2026-07-31T00:00:00"/>
    <d v="2026-07-31T00:00:00"/>
    <d v="2026-08-20T00:00:00"/>
    <m/>
    <n v="3"/>
    <m/>
    <n v="14"/>
    <n v="26"/>
    <n v="40"/>
    <m/>
    <m/>
    <m/>
    <m/>
    <n v="39.666666666666664"/>
    <s v="FALSO"/>
    <n v="0"/>
    <n v="17"/>
    <s v=""/>
    <n v="3"/>
    <b v="1"/>
    <n v="1"/>
    <s v=""/>
    <n v="14"/>
    <b v="1"/>
    <n v="40"/>
    <b v="1"/>
  </r>
  <r>
    <x v="4"/>
    <s v="SGGU-6367"/>
    <s v="[SGGU] SP 26.3.5"/>
    <s v="[Jornada Secretaria e Gestor de Unidades] Gestor de Unidades"/>
    <x v="3"/>
    <s v="[SGGU] PI 3/26"/>
    <n v="3"/>
    <s v="[SGGU-5187] Plano de virada - Add acesso ao menu por perfil de acesso"/>
    <n v="2"/>
    <n v="61800"/>
    <m/>
    <s v="Itens concluídos"/>
    <s v="SGGU-5187"/>
    <s v="Não"/>
    <x v="1"/>
    <d v="2026-06-24T11:02:00"/>
    <m/>
    <d v="2026-09-02T00:00:00"/>
    <d v="2026-09-11T00:00:00"/>
    <d v="2026-09-11T00:00:00"/>
    <d v="2026-09-11T00:00:00"/>
    <d v="2026-09-11T00:00:00"/>
    <m/>
    <m/>
    <n v="7"/>
    <m/>
    <m/>
    <n v="57"/>
    <m/>
    <m/>
    <m/>
    <m/>
    <m/>
    <n v="17.166666666666668"/>
    <s v="FALSO"/>
    <n v="0"/>
    <s v=""/>
    <s v=""/>
    <n v="7"/>
    <b v="1"/>
    <n v="1"/>
    <s v=""/>
    <s v=""/>
    <s v=""/>
    <s v=""/>
    <b v="1"/>
  </r>
  <r>
    <x v="3"/>
    <s v="SGGU-6366"/>
    <s v="[SGGU] SP 26.3.5"/>
    <s v="[Jornada Secretaria e Gestor de Unidades] Gestor de Unidades"/>
    <x v="3"/>
    <s v="[SGGU] PI 3/26"/>
    <n v="5"/>
    <s v="[SGGU-5187] Plano de virada - Ajuste no Console para Inicialização e Conclusão do BPF de Mediadores Legados"/>
    <n v="2"/>
    <n v="136800"/>
    <m/>
    <s v="Itens concluídos"/>
    <s v="SGGU-5187"/>
    <s v="Não"/>
    <x v="1"/>
    <d v="2026-06-24T11:01:00"/>
    <m/>
    <d v="2026-09-01T00:00:00"/>
    <d v="2026-09-10T00:00:00"/>
    <d v="2026-09-10T00:00:00"/>
    <d v="2026-09-10T00:00:00"/>
    <d v="2026-09-10T00:00:00"/>
    <m/>
    <m/>
    <n v="7"/>
    <m/>
    <m/>
    <n v="56"/>
    <m/>
    <m/>
    <m/>
    <m/>
    <m/>
    <n v="38"/>
    <s v="FALSO"/>
    <n v="0"/>
    <s v=""/>
    <s v=""/>
    <n v="7"/>
    <b v="1"/>
    <n v="1"/>
    <s v=""/>
    <s v=""/>
    <s v=""/>
    <s v=""/>
    <b v="1"/>
  </r>
  <r>
    <x v="5"/>
    <s v="SGGU-6364"/>
    <s v="[SGGU] SP 26.3.1"/>
    <s v="[Jornada Secretaria e Gestor de Unidades] Gestor de Unidades"/>
    <x v="1"/>
    <s v="[SGGU] PI 3/26"/>
    <n v="5"/>
    <s v="[SGGU-5187] Correção da Regra de Reaproveitamento de Documentos entre Semestres"/>
    <n v="5"/>
    <n v="117000"/>
    <m/>
    <s v="Itens concluídos"/>
    <s v="SGGU-5187"/>
    <s v="Não"/>
    <x v="1"/>
    <d v="2026-06-24T10:57:00"/>
    <d v="2026-07-06T00:00:00"/>
    <d v="2026-07-06T00:00:00"/>
    <d v="2026-07-15T00:00:00"/>
    <d v="2026-07-15T00:00:00"/>
    <d v="2026-07-17T00:00:00"/>
    <d v="2026-07-17T00:00:00"/>
    <d v="2026-08-23T00:00:00"/>
    <m/>
    <n v="7"/>
    <m/>
    <m/>
    <m/>
    <n v="43"/>
    <m/>
    <m/>
    <m/>
    <m/>
    <n v="32.5"/>
    <s v="FALSO"/>
    <n v="0"/>
    <n v="8"/>
    <s v=""/>
    <n v="7"/>
    <b v="1"/>
    <n v="2"/>
    <s v=""/>
    <n v="25"/>
    <s v=""/>
    <n v="42"/>
    <b v="0"/>
  </r>
  <r>
    <x v="3"/>
    <s v="SGGU-6356"/>
    <s v="[SGGU] SP 26.3.1"/>
    <s v="[Jornada Secretaria e Gestor de Unidades] Gestor de Unidades"/>
    <x v="0"/>
    <s v="[SGGU] PI 3/26"/>
    <n v="3"/>
    <s v="[Estabilizar Deploy] Levantamento dos itens da solução mediador"/>
    <n v="3"/>
    <n v="75600"/>
    <m/>
    <s v="Itens concluídos"/>
    <s v="ARTSG-190"/>
    <s v="Não"/>
    <x v="1"/>
    <d v="2026-06-23T16:12:00"/>
    <d v="2026-07-06T00:00:00"/>
    <d v="2026-07-10T00:00:00"/>
    <d v="2026-07-14T00:00:00"/>
    <d v="2026-07-14T00:00:00"/>
    <d v="2026-07-14T00:00:00"/>
    <d v="2026-07-14T00:00:00"/>
    <m/>
    <m/>
    <n v="2"/>
    <m/>
    <m/>
    <n v="15"/>
    <m/>
    <m/>
    <m/>
    <m/>
    <m/>
    <n v="21"/>
    <s v="FALSO"/>
    <n v="0"/>
    <n v="9"/>
    <s v=""/>
    <n v="2"/>
    <b v="1"/>
    <n v="1"/>
    <s v=""/>
    <s v=""/>
    <s v=""/>
    <s v=""/>
    <b v="1"/>
  </r>
  <r>
    <x v="3"/>
    <s v="SGGU-6355"/>
    <s v="[SGGU] SP 26.3.1"/>
    <s v="[Jornada Secretaria e Gestor de Unidades] Gestor de Unidades"/>
    <x v="0"/>
    <s v="[SGGU] PI 3/26"/>
    <n v="3"/>
    <s v="[Estabilizar Deploy] Reserva levantamento dos itens da solução util"/>
    <n v="3"/>
    <n v="45900"/>
    <m/>
    <s v="Itens concluídos"/>
    <s v="ARTSG-190"/>
    <s v="Não"/>
    <x v="1"/>
    <d v="2026-06-23T16:09:00"/>
    <d v="2026-07-06T00:00:00"/>
    <d v="2026-07-08T00:00:00"/>
    <d v="2026-07-14T00:00:00"/>
    <d v="2026-07-14T00:00:00"/>
    <d v="2026-07-14T00:00:00"/>
    <d v="2026-07-14T00:00:00"/>
    <m/>
    <m/>
    <n v="4"/>
    <m/>
    <m/>
    <n v="15"/>
    <m/>
    <m/>
    <m/>
    <m/>
    <m/>
    <n v="12.75"/>
    <s v="FALSO"/>
    <n v="0"/>
    <n v="9"/>
    <s v=""/>
    <n v="4"/>
    <b v="1"/>
    <n v="1"/>
    <s v=""/>
    <s v=""/>
    <s v=""/>
    <s v=""/>
    <b v="1"/>
  </r>
  <r>
    <x v="3"/>
    <s v="SGGU-6354"/>
    <s v="[SGGU] SP 26.3.2"/>
    <s v="[Jornada Secretaria e Gestor de Unidades] Gestor de Unidades"/>
    <x v="1"/>
    <s v="[SGGU] PI 3/26"/>
    <n v="5"/>
    <s v="[Estabilizar Deploy] Teste subida com os novos pacotes"/>
    <n v="2"/>
    <n v="86400"/>
    <m/>
    <s v="Itens concluídos"/>
    <s v="ARTSG-190"/>
    <s v="Sim"/>
    <x v="1"/>
    <d v="2026-06-23T16:05:00"/>
    <d v="2026-07-20T00:00:00"/>
    <d v="2026-07-22T00:00:00"/>
    <d v="2026-07-27T00:00:00"/>
    <d v="2026-07-27T00:00:00"/>
    <d v="2026-07-28T00:00:00"/>
    <d v="2026-07-28T00:00:00"/>
    <d v="2026-08-23T00:00:00"/>
    <m/>
    <n v="3"/>
    <m/>
    <n v="19"/>
    <n v="25"/>
    <n v="44"/>
    <m/>
    <m/>
    <m/>
    <m/>
    <n v="24"/>
    <s v="FALSO"/>
    <n v="0"/>
    <n v="19"/>
    <s v=""/>
    <n v="3"/>
    <b v="1"/>
    <n v="1"/>
    <s v=""/>
    <n v="18"/>
    <b v="0"/>
    <n v="43"/>
    <b v="0"/>
  </r>
  <r>
    <x v="3"/>
    <s v="SGGU-6350"/>
    <s v="[SGGU] SP 26.3.4"/>
    <s v="[Jornada Secretaria e Gestor de Unidades] Gestor de Unidades"/>
    <x v="3"/>
    <s v="[SGGU] PI 3/26"/>
    <n v="5"/>
    <s v="[Eventos Backbone] Function para Recebimento de Partition e Offset dos Eventos Kafka"/>
    <n v="3"/>
    <n v="92400"/>
    <m/>
    <s v="Itens concluídos"/>
    <s v="ARTSG-189"/>
    <s v="Não"/>
    <x v="1"/>
    <d v="2026-06-23T15:24:00"/>
    <d v="2026-08-17T00:00:00"/>
    <d v="2026-08-18T00:00:00"/>
    <d v="2026-08-24T00:00:00"/>
    <d v="2026-08-24T00:00:00"/>
    <d v="2026-08-25T00:00:00"/>
    <d v="2026-08-25T00:00:00"/>
    <m/>
    <m/>
    <m/>
    <m/>
    <m/>
    <n v="45"/>
    <m/>
    <m/>
    <m/>
    <m/>
    <m/>
    <n v="25.666666666666668"/>
    <s v="FALSO"/>
    <n v="0"/>
    <n v="39"/>
    <s v=""/>
    <n v="4"/>
    <s v=""/>
    <n v="1"/>
    <s v=""/>
    <s v=""/>
    <s v=""/>
    <s v=""/>
    <b v="1"/>
  </r>
  <r>
    <x v="7"/>
    <s v="SGGU-6349"/>
    <s v="[SGGU] SP 26.3.3"/>
    <s v="[Jornada Secretaria e Gestor de Unidades] Gestor de Unidades"/>
    <x v="0"/>
    <s v="[SGGU] PI 3/26"/>
    <n v="3"/>
    <s v="[Eventos Backbone] Exploração retorno Particion, offset nos tópicos com o backbone"/>
    <n v="2"/>
    <n v="61200"/>
    <m/>
    <s v="Itens concluídos"/>
    <s v="ARTSG-189"/>
    <s v="Não"/>
    <x v="1"/>
    <d v="2026-06-23T15:21:00"/>
    <d v="2026-08-03T00:00:00"/>
    <d v="2026-08-04T00:00:00"/>
    <d v="2026-08-06T00:00:00"/>
    <d v="2026-08-06T00:00:00"/>
    <d v="2026-08-06T00:00:00"/>
    <d v="2026-08-06T00:00:00"/>
    <m/>
    <m/>
    <n v="2"/>
    <m/>
    <m/>
    <n v="32"/>
    <m/>
    <m/>
    <m/>
    <m/>
    <m/>
    <n v="17"/>
    <s v="FALSO"/>
    <n v="0"/>
    <n v="29"/>
    <s v=""/>
    <n v="2"/>
    <b v="1"/>
    <n v="1"/>
    <s v=""/>
    <s v=""/>
    <s v=""/>
    <n v="32"/>
    <b v="1"/>
  </r>
  <r>
    <x v="5"/>
    <s v="SGGU-6348"/>
    <s v="[SGGU] SP 26.3.3"/>
    <s v="[Jornada Secretaria e Gestor de Unidades] Gestor de Unidades"/>
    <x v="1"/>
    <s v="[SGGU] PI 3/26"/>
    <n v="3"/>
    <s v="[Logs por Origem] Ajuste por tabela Documentos"/>
    <n v="8"/>
    <n v="56400"/>
    <m/>
    <s v="Itens concluídos"/>
    <s v="ARTSG-193"/>
    <s v="Não"/>
    <x v="1"/>
    <d v="2026-06-23T14:58:00"/>
    <d v="2026-08-03T00:00:00"/>
    <d v="2026-08-04T00:00:00"/>
    <d v="2026-08-10T00:00:00"/>
    <d v="2026-08-10T00:00:00"/>
    <d v="2026-08-12T00:00:00"/>
    <d v="2026-08-12T00:00:00"/>
    <d v="2026-08-23T00:00:00"/>
    <m/>
    <n v="4"/>
    <m/>
    <m/>
    <n v="36"/>
    <n v="44"/>
    <m/>
    <m/>
    <m/>
    <m/>
    <n v="15.666666666666666"/>
    <s v="FALSO"/>
    <n v="0"/>
    <n v="29"/>
    <s v=""/>
    <n v="4"/>
    <b v="1"/>
    <n v="2"/>
    <s v=""/>
    <n v="7"/>
    <s v=""/>
    <n v="43"/>
    <b v="0"/>
  </r>
  <r>
    <x v="5"/>
    <s v="SGGU-6343"/>
    <s v="[SGGU] SP 26.3.2"/>
    <s v="[Jornada Secretaria e Gestor de Unidades] Gestor de Unidades"/>
    <x v="1"/>
    <s v="[SGGU] PI 3/26"/>
    <n v="3"/>
    <s v="[Refatoração flows] Estabilização e Ajustes Complementares dos Processos de Portfólio"/>
    <n v="3"/>
    <n v="127800"/>
    <m/>
    <s v="Itens concluídos"/>
    <s v="ARTSG-184"/>
    <s v="Não"/>
    <x v="1"/>
    <d v="2026-06-23T11:13:00"/>
    <d v="2026-07-20T00:00:00"/>
    <d v="2026-07-28T00:00:00"/>
    <d v="2026-07-31T00:00:00"/>
    <d v="2026-07-31T00:00:00"/>
    <d v="2026-07-31T00:00:00"/>
    <d v="2026-07-31T00:00:00"/>
    <d v="2026-08-23T00:00:00"/>
    <m/>
    <n v="3"/>
    <m/>
    <m/>
    <n v="28"/>
    <n v="44"/>
    <m/>
    <m/>
    <m/>
    <m/>
    <n v="35.5"/>
    <s v="FALSO"/>
    <n v="0"/>
    <n v="19"/>
    <s v=""/>
    <n v="3"/>
    <b v="1"/>
    <n v="1"/>
    <s v=""/>
    <n v="15"/>
    <s v=""/>
    <n v="43"/>
    <b v="0"/>
  </r>
  <r>
    <x v="3"/>
    <s v="SGGU-6342"/>
    <s v="[SGGU] SP 26.3.3"/>
    <s v="[Jornada Secretaria e Gestor de Unidades] Gestor de Unidades"/>
    <x v="0"/>
    <s v="[SGGU] PI 3/26"/>
    <n v="5"/>
    <s v="[Refatoração flows] Teste de Performance Ponta a Ponta"/>
    <n v="5"/>
    <n v="104400"/>
    <m/>
    <s v="Itens concluídos"/>
    <s v="ARTSG-184"/>
    <s v="Não"/>
    <x v="1"/>
    <d v="2026-06-23T11:04:00"/>
    <d v="2026-08-03T00:00:00"/>
    <d v="2026-08-04T00:00:00"/>
    <d v="2026-08-12T00:00:00"/>
    <d v="2026-08-12T00:00:00"/>
    <d v="2026-08-12T00:00:00"/>
    <d v="2026-08-12T00:00:00"/>
    <m/>
    <m/>
    <n v="6"/>
    <m/>
    <m/>
    <n v="36"/>
    <m/>
    <m/>
    <m/>
    <m/>
    <m/>
    <n v="29"/>
    <s v="FALSO"/>
    <n v="0"/>
    <n v="29"/>
    <s v=""/>
    <n v="6"/>
    <b v="1"/>
    <n v="1"/>
    <s v=""/>
    <s v=""/>
    <s v=""/>
    <s v=""/>
    <b v="1"/>
  </r>
  <r>
    <x v="3"/>
    <s v="SGGU-6341"/>
    <s v="[SGGU] SP 26.3.2"/>
    <s v="[Jornada Secretaria e Gestor de Unidades] Gestor de Unidades"/>
    <x v="0"/>
    <s v="[SGGU] PI 3/26"/>
    <n v="3"/>
    <s v="[Refatoração flows] Continuidade dos Testes Regressivos Ponta a Ponta até Parametrização e Agendamento"/>
    <n v="3"/>
    <n v="122940"/>
    <m/>
    <s v="Itens concluídos"/>
    <s v="ARTSG-184"/>
    <s v="Não"/>
    <x v="1"/>
    <d v="2026-06-23T11:00:00"/>
    <d v="2026-07-20T00:00:00"/>
    <d v="2026-07-23T00:00:00"/>
    <d v="2026-07-31T00:00:00"/>
    <d v="2026-07-31T00:00:00"/>
    <d v="2026-07-31T00:00:00"/>
    <d v="2026-07-31T00:00:00"/>
    <m/>
    <m/>
    <n v="6"/>
    <m/>
    <m/>
    <n v="28"/>
    <m/>
    <m/>
    <m/>
    <m/>
    <m/>
    <n v="34.15"/>
    <s v="FALSO"/>
    <n v="0"/>
    <n v="19"/>
    <s v=""/>
    <n v="6"/>
    <b v="1"/>
    <n v="1"/>
    <s v=""/>
    <s v=""/>
    <s v=""/>
    <s v=""/>
    <b v="1"/>
  </r>
  <r>
    <x v="3"/>
    <s v="SGGU-6340"/>
    <s v="[SGGU] SP 26.3.2"/>
    <s v="[Jornada Secretaria e Gestor de Unidades] Gestor de Unidades"/>
    <x v="0"/>
    <s v="[SGGU] PI 3/26"/>
    <n v="5"/>
    <s v="[Refatoração flows] Execução dos Testes Regressivos Pós-Correções"/>
    <n v="3"/>
    <n v="232200"/>
    <m/>
    <s v="Itens concluídos"/>
    <s v="ARTSG-184"/>
    <s v="Não"/>
    <x v="1"/>
    <d v="2026-06-23T10:53:00"/>
    <d v="2026-07-20T00:00:00"/>
    <d v="2026-07-22T00:00:00"/>
    <d v="2026-07-28T00:00:00"/>
    <d v="2026-07-28T00:00:00"/>
    <d v="2026-07-29T00:00:00"/>
    <d v="2026-07-29T00:00:00"/>
    <m/>
    <m/>
    <n v="4"/>
    <m/>
    <m/>
    <n v="26"/>
    <m/>
    <m/>
    <m/>
    <m/>
    <m/>
    <n v="64.5"/>
    <s v="FALSO"/>
    <n v="0"/>
    <n v="19"/>
    <s v=""/>
    <n v="4"/>
    <b v="1"/>
    <n v="1"/>
    <s v=""/>
    <s v=""/>
    <s v=""/>
    <s v=""/>
    <b v="1"/>
  </r>
  <r>
    <x v="5"/>
    <s v="SGGU-6339"/>
    <s v="[SGGU] SP 26.3.1"/>
    <s v="[Jornada Secretaria e Gestor de Unidades] Gestor de Unidades"/>
    <x v="1"/>
    <s v="[SGGU] PI 3/26"/>
    <n v="5"/>
    <s v="[Refatoração flows] Correção dos itens identificados nos testes regressivos"/>
    <n v="5"/>
    <n v="176400"/>
    <m/>
    <s v="Itens concluídos"/>
    <s v="ARTSG-184"/>
    <s v="Não"/>
    <x v="1"/>
    <d v="2026-06-23T10:47:00"/>
    <d v="2026-07-06T00:00:00"/>
    <d v="2026-07-06T00:00:00"/>
    <d v="2026-07-16T00:00:00"/>
    <d v="2026-07-16T00:00:00"/>
    <d v="2026-07-17T00:00:00"/>
    <d v="2026-07-17T00:00:00"/>
    <d v="2026-09-17T00:00:00"/>
    <m/>
    <n v="8"/>
    <n v="1"/>
    <m/>
    <n v="18"/>
    <n v="62"/>
    <m/>
    <m/>
    <m/>
    <m/>
    <n v="49"/>
    <s v="FALSO"/>
    <n v="0"/>
    <n v="9"/>
    <s v=""/>
    <n v="8"/>
    <b v="1"/>
    <n v="1"/>
    <b v="1"/>
    <n v="44"/>
    <s v=""/>
    <n v="62"/>
    <b v="1"/>
  </r>
  <r>
    <x v="4"/>
    <s v="SGGU-6334"/>
    <s v="[SGGU] SP 26.3.1"/>
    <s v="[Jornada Secretaria e Gestor de Unidades] Gestor de Unidades"/>
    <x v="1"/>
    <s v="[SGGU] PI 3/26"/>
    <n v="5"/>
    <s v="[SGGU-5187] Melhoria na inserção da Formação Acadêmica"/>
    <n v="5"/>
    <n v="129600"/>
    <m/>
    <s v="Itens concluídos"/>
    <s v="SGGU-5187"/>
    <s v="Não"/>
    <x v="1"/>
    <d v="2026-06-22T16:26:00"/>
    <d v="2026-07-06T00:00:00"/>
    <d v="2026-07-06T00:00:00"/>
    <d v="2026-07-13T00:00:00"/>
    <d v="2026-07-13T00:00:00"/>
    <d v="2026-07-13T00:00:00"/>
    <d v="2026-07-13T00:00:00"/>
    <d v="2026-08-23T00:00:00"/>
    <m/>
    <n v="5"/>
    <m/>
    <m/>
    <n v="15"/>
    <n v="45"/>
    <m/>
    <m/>
    <m/>
    <m/>
    <n v="36"/>
    <s v="FALSO"/>
    <n v="0"/>
    <n v="10"/>
    <s v=""/>
    <n v="5"/>
    <b v="1"/>
    <n v="1"/>
    <s v=""/>
    <n v="29"/>
    <s v=""/>
    <n v="44"/>
    <b v="0"/>
  </r>
  <r>
    <x v="3"/>
    <s v="SGGU-6318"/>
    <s v="[SGGU] SP 26.3.1"/>
    <s v="[Jornada Secretaria e Gestor de Unidades] Gestor de Unidades"/>
    <x v="0"/>
    <s v="[SGGU] PI 3/26"/>
    <n v="1"/>
    <s v="[ARTPT-669] Plano virada de ambiente do Épico para PRD"/>
    <n v="1"/>
    <n v="25200"/>
    <m/>
    <s v="Itens concluídos"/>
    <s v="ARTPT-669"/>
    <s v="Não"/>
    <x v="1"/>
    <d v="2026-06-18T13:58:00"/>
    <d v="2026-07-06T00:00:00"/>
    <d v="2026-07-15T00:00:00"/>
    <d v="2026-07-17T00:00:00"/>
    <d v="2026-07-17T00:00:00"/>
    <d v="2026-07-17T00:00:00"/>
    <d v="2026-07-17T00:00:00"/>
    <m/>
    <m/>
    <n v="2"/>
    <m/>
    <m/>
    <n v="21"/>
    <m/>
    <m/>
    <m/>
    <m/>
    <m/>
    <n v="7"/>
    <s v="FALSO"/>
    <n v="0"/>
    <n v="12"/>
    <s v=""/>
    <n v="2"/>
    <b v="1"/>
    <n v="1"/>
    <s v=""/>
    <s v=""/>
    <s v=""/>
    <s v=""/>
    <b v="1"/>
  </r>
  <r>
    <x v="6"/>
    <s v="SGGU-6317"/>
    <s v="[SGGU] SP 26.3.6"/>
    <s v="[Jornada Secretaria e Gestor de Unidades] Gestor de Unidades"/>
    <x v="0"/>
    <s v="[SGGU] PI 3/26"/>
    <n v="3"/>
    <s v="Atendimento à Solicitações de Serviço"/>
    <n v="3"/>
    <m/>
    <m/>
    <s v="Itens concluídos"/>
    <m/>
    <s v="Não"/>
    <x v="1"/>
    <d v="2026-06-18T12:03:00"/>
    <d v="2026-09-14T00:00:00"/>
    <m/>
    <m/>
    <m/>
    <m/>
    <m/>
    <m/>
    <m/>
    <m/>
    <m/>
    <m/>
    <m/>
    <m/>
    <s v="Solicitação de Serviço"/>
    <m/>
    <m/>
    <m/>
    <s v=""/>
    <s v="FALSO"/>
    <n v="0"/>
    <n v="62"/>
    <s v=""/>
    <s v=""/>
    <s v=""/>
    <s v=""/>
    <s v=""/>
    <s v=""/>
    <s v=""/>
    <s v=""/>
    <s v=""/>
  </r>
  <r>
    <x v="6"/>
    <s v="SGGU-6316"/>
    <s v="[SGGU] SP 26.3.5"/>
    <s v="[Jornada Secretaria e Gestor de Unidades] Gestor de Unidades"/>
    <x v="0"/>
    <s v="[SGGU] PI 3/26"/>
    <n v="1"/>
    <s v="Atendimento à Solicitações de Serviço"/>
    <n v="3"/>
    <m/>
    <m/>
    <s v="Itens concluídos"/>
    <m/>
    <s v="Não"/>
    <x v="1"/>
    <d v="2026-06-18T12:02:00"/>
    <d v="2026-08-31T00:00:00"/>
    <m/>
    <m/>
    <m/>
    <m/>
    <m/>
    <m/>
    <m/>
    <m/>
    <m/>
    <m/>
    <m/>
    <m/>
    <s v="Solicitação de Serviço"/>
    <m/>
    <m/>
    <m/>
    <s v=""/>
    <s v="FALSO"/>
    <n v="0"/>
    <n v="52"/>
    <s v=""/>
    <s v=""/>
    <s v=""/>
    <s v=""/>
    <s v=""/>
    <s v=""/>
    <s v=""/>
    <s v=""/>
    <s v=""/>
  </r>
  <r>
    <x v="6"/>
    <s v="SGGU-6315"/>
    <s v="[SGGU] SP 26.3.3"/>
    <s v="[Jornada Secretaria e Gestor de Unidades] Gestor de Unidades"/>
    <x v="0"/>
    <s v="[SGGU] PI 3/26"/>
    <n v="3"/>
    <s v="Atendimento à Solicitações de Serviço"/>
    <n v="5"/>
    <m/>
    <m/>
    <s v="Itens concluídos"/>
    <m/>
    <s v="Não"/>
    <x v="1"/>
    <d v="2026-06-18T12:00:00"/>
    <d v="2026-08-03T00:00:00"/>
    <m/>
    <m/>
    <m/>
    <m/>
    <m/>
    <m/>
    <m/>
    <m/>
    <m/>
    <m/>
    <m/>
    <m/>
    <s v="Solicitação de Serviço"/>
    <m/>
    <m/>
    <m/>
    <s v=""/>
    <s v="FALSO"/>
    <n v="0"/>
    <n v="32"/>
    <s v=""/>
    <s v=""/>
    <s v=""/>
    <s v=""/>
    <s v=""/>
    <s v=""/>
    <s v=""/>
    <s v=""/>
    <s v=""/>
  </r>
  <r>
    <x v="6"/>
    <s v="SGGU-6314"/>
    <s v="[SGGU] SP 26.3.4"/>
    <s v="[Jornada Secretaria e Gestor de Unidades] Gestor de Unidades"/>
    <x v="0"/>
    <s v="[SGGU] PI 3/26"/>
    <n v="1"/>
    <s v="Atendimento à Solicitações de Serviço"/>
    <n v="3"/>
    <m/>
    <m/>
    <s v="Itens concluídos"/>
    <m/>
    <s v="Não"/>
    <x v="1"/>
    <d v="2026-06-18T11:59:00"/>
    <d v="2026-08-17T00:00:00"/>
    <m/>
    <m/>
    <m/>
    <m/>
    <m/>
    <m/>
    <m/>
    <m/>
    <m/>
    <m/>
    <m/>
    <m/>
    <s v="Solicitação de Serviço"/>
    <m/>
    <m/>
    <m/>
    <s v=""/>
    <s v="FALSO"/>
    <n v="0"/>
    <n v="42"/>
    <s v=""/>
    <s v=""/>
    <s v=""/>
    <s v=""/>
    <s v=""/>
    <s v=""/>
    <s v=""/>
    <s v=""/>
    <s v=""/>
  </r>
  <r>
    <x v="6"/>
    <s v="SGGU-6313"/>
    <s v="[SGGU] SP 26.3.2"/>
    <s v="[Jornada Secretaria e Gestor de Unidades] Gestor de Unidades"/>
    <x v="0"/>
    <s v="[SGGU] PI 3/26"/>
    <n v="3"/>
    <s v="Atendimento à Solicitações de Serviço"/>
    <n v="3"/>
    <m/>
    <m/>
    <s v="Itens concluídos"/>
    <m/>
    <s v="Não"/>
    <x v="1"/>
    <d v="2026-06-18T11:58:00"/>
    <d v="2026-07-20T00:00:00"/>
    <m/>
    <m/>
    <m/>
    <m/>
    <m/>
    <m/>
    <m/>
    <m/>
    <m/>
    <m/>
    <m/>
    <m/>
    <s v="Solicitação de Serviço"/>
    <m/>
    <m/>
    <m/>
    <s v=""/>
    <s v="FALSO"/>
    <n v="0"/>
    <n v="22"/>
    <s v=""/>
    <s v=""/>
    <s v=""/>
    <s v=""/>
    <s v=""/>
    <s v=""/>
    <s v=""/>
    <s v=""/>
    <s v=""/>
  </r>
  <r>
    <x v="6"/>
    <s v="SGGU-6312"/>
    <s v="[SGGU] SP 26.3.1"/>
    <s v="[Jornada Secretaria e Gestor de Unidades] Gestor de Unidades"/>
    <x v="0"/>
    <s v="[SGGU] PI 3/26"/>
    <n v="7"/>
    <s v="Atendimento à Solicitações de Serviço"/>
    <n v="3"/>
    <m/>
    <m/>
    <s v="Itens concluídos"/>
    <m/>
    <s v="Não"/>
    <x v="1"/>
    <d v="2026-06-18T11:58:00"/>
    <d v="2026-07-06T00:00:00"/>
    <m/>
    <m/>
    <m/>
    <m/>
    <m/>
    <m/>
    <m/>
    <m/>
    <m/>
    <m/>
    <m/>
    <m/>
    <s v="Solicitação de Serviço"/>
    <m/>
    <m/>
    <m/>
    <s v=""/>
    <s v="FALSO"/>
    <n v="0"/>
    <n v="12"/>
    <s v=""/>
    <s v=""/>
    <s v=""/>
    <s v=""/>
    <s v=""/>
    <s v=""/>
    <s v=""/>
    <s v=""/>
    <s v=""/>
  </r>
  <r>
    <x v="6"/>
    <s v="SGGU-6311"/>
    <s v="[SGGU] SP 26.3.6"/>
    <s v="[Jornada Secretaria e Gestor de Unidades] Gestor de Unidades"/>
    <x v="0"/>
    <s v="[SGGU] PI 3/26"/>
    <n v="5"/>
    <s v="Protocolo de Sustentação para INCIDENTES"/>
    <n v="8"/>
    <m/>
    <m/>
    <s v="Itens concluídos"/>
    <m/>
    <s v="Não"/>
    <x v="1"/>
    <d v="2026-06-18T11:38:00"/>
    <d v="2026-09-14T00:00:00"/>
    <m/>
    <m/>
    <m/>
    <m/>
    <m/>
    <m/>
    <m/>
    <m/>
    <m/>
    <m/>
    <m/>
    <m/>
    <s v="Incidente"/>
    <m/>
    <m/>
    <m/>
    <s v=""/>
    <s v="FALSO"/>
    <n v="0"/>
    <n v="62"/>
    <s v=""/>
    <s v=""/>
    <s v=""/>
    <s v=""/>
    <s v=""/>
    <s v=""/>
    <s v=""/>
    <s v=""/>
    <s v=""/>
  </r>
  <r>
    <x v="6"/>
    <s v="SGGU-6310"/>
    <s v="[SGGU] SP 26.3.5"/>
    <s v="[Jornada Secretaria e Gestor de Unidades] Gestor de Unidades"/>
    <x v="0"/>
    <s v="[SGGU] PI 3/26"/>
    <n v="14"/>
    <s v="Protocolo de Sustentação para INCIDENTES"/>
    <n v="8"/>
    <m/>
    <m/>
    <s v="Itens concluídos"/>
    <m/>
    <s v="Não"/>
    <x v="1"/>
    <d v="2026-06-18T11:37:00"/>
    <d v="2026-08-31T00:00:00"/>
    <m/>
    <m/>
    <m/>
    <m/>
    <m/>
    <m/>
    <m/>
    <m/>
    <m/>
    <m/>
    <m/>
    <m/>
    <s v="Incidente"/>
    <m/>
    <m/>
    <m/>
    <s v=""/>
    <s v="FALSO"/>
    <n v="0"/>
    <n v="52"/>
    <s v=""/>
    <s v=""/>
    <s v=""/>
    <s v=""/>
    <s v=""/>
    <s v=""/>
    <s v=""/>
    <s v=""/>
    <s v=""/>
  </r>
  <r>
    <x v="6"/>
    <s v="SGGU-6309"/>
    <s v="[SGGU] SP 26.3.4"/>
    <s v="[Jornada Secretaria e Gestor de Unidades] Gestor de Unidades"/>
    <x v="0"/>
    <s v="[SGGU] PI 3/26"/>
    <n v="8"/>
    <s v="Protocolo de Sustentação para INCIDENTES"/>
    <n v="8"/>
    <m/>
    <m/>
    <s v="Itens concluídos"/>
    <m/>
    <s v="Não"/>
    <x v="1"/>
    <d v="2026-06-18T11:36:00"/>
    <d v="2026-08-17T00:00:00"/>
    <m/>
    <m/>
    <m/>
    <m/>
    <m/>
    <m/>
    <m/>
    <m/>
    <m/>
    <m/>
    <m/>
    <m/>
    <s v="Incidente"/>
    <m/>
    <m/>
    <m/>
    <s v=""/>
    <s v="FALSO"/>
    <n v="0"/>
    <n v="42"/>
    <s v=""/>
    <s v=""/>
    <s v=""/>
    <s v=""/>
    <s v=""/>
    <s v=""/>
    <s v=""/>
    <s v=""/>
    <s v=""/>
  </r>
  <r>
    <x v="6"/>
    <s v="SGGU-6308"/>
    <s v="[SGGU] SP 26.3.3"/>
    <s v="[Jornada Secretaria e Gestor de Unidades] Gestor de Unidades"/>
    <x v="0"/>
    <s v="[SGGU] PI 3/26"/>
    <n v="11"/>
    <s v="Protocolo de Sustentação para INCIDENTES"/>
    <n v="8"/>
    <m/>
    <m/>
    <s v="Itens concluídos"/>
    <m/>
    <s v="Não"/>
    <x v="1"/>
    <d v="2026-06-18T11:35:00"/>
    <d v="2026-08-03T00:00:00"/>
    <m/>
    <m/>
    <m/>
    <m/>
    <m/>
    <m/>
    <m/>
    <m/>
    <m/>
    <m/>
    <m/>
    <m/>
    <s v="Incidente"/>
    <m/>
    <m/>
    <m/>
    <s v=""/>
    <s v="FALSO"/>
    <n v="0"/>
    <n v="32"/>
    <s v=""/>
    <s v=""/>
    <s v=""/>
    <s v=""/>
    <s v=""/>
    <s v=""/>
    <s v=""/>
    <s v=""/>
    <s v=""/>
  </r>
  <r>
    <x v="6"/>
    <s v="SGGU-6307"/>
    <s v="[SGGU] SP 26.3.2"/>
    <s v="[Jornada Secretaria e Gestor de Unidades] Gestor de Unidades"/>
    <x v="0"/>
    <s v="[SGGU] PI 3/26"/>
    <n v="5"/>
    <s v="Protocolo de Sustentação para INCIDENTES"/>
    <n v="8"/>
    <m/>
    <m/>
    <s v="Itens concluídos"/>
    <m/>
    <s v="Não"/>
    <x v="1"/>
    <d v="2026-06-18T11:34:00"/>
    <d v="2026-07-20T00:00:00"/>
    <m/>
    <m/>
    <m/>
    <m/>
    <m/>
    <m/>
    <m/>
    <m/>
    <m/>
    <m/>
    <m/>
    <m/>
    <s v="Incidente"/>
    <m/>
    <m/>
    <m/>
    <s v=""/>
    <s v="FALSO"/>
    <n v="0"/>
    <n v="22"/>
    <s v=""/>
    <s v=""/>
    <s v=""/>
    <s v=""/>
    <s v=""/>
    <s v=""/>
    <s v=""/>
    <s v=""/>
    <s v=""/>
  </r>
  <r>
    <x v="6"/>
    <s v="SGGU-6306"/>
    <s v="[SGGU] SP 26.3.1"/>
    <s v="[Jornada Secretaria e Gestor de Unidades] Gestor de Unidades"/>
    <x v="0"/>
    <s v="[SGGU] PI 3/26"/>
    <n v="6"/>
    <s v="Protocolo de Sustentação para INCIDENTES"/>
    <n v="8"/>
    <m/>
    <m/>
    <s v="Itens concluídos"/>
    <m/>
    <s v="Não"/>
    <x v="1"/>
    <d v="2026-06-18T11:33:00"/>
    <d v="2026-07-06T00:00:00"/>
    <m/>
    <m/>
    <m/>
    <m/>
    <m/>
    <m/>
    <m/>
    <m/>
    <m/>
    <m/>
    <m/>
    <m/>
    <s v="Incidente"/>
    <m/>
    <m/>
    <m/>
    <s v=""/>
    <s v="FALSO"/>
    <n v="0"/>
    <n v="12"/>
    <s v=""/>
    <s v=""/>
    <s v=""/>
    <s v=""/>
    <s v=""/>
    <s v=""/>
    <s v=""/>
    <s v=""/>
    <s v=""/>
  </r>
  <r>
    <x v="3"/>
    <s v="SGGU-6305"/>
    <s v="[SGGU] SP 26.3.6"/>
    <s v="[Jornada Secretaria e Gestor de Unidades] Gestor de Unidades"/>
    <x v="0"/>
    <s v="[SGGU] PI 3/26"/>
    <n v="1"/>
    <s v="Automação de Testes 26.3.6"/>
    <n v="1"/>
    <n v="21600"/>
    <m/>
    <s v="Itens concluídos"/>
    <m/>
    <s v="Não"/>
    <x v="1"/>
    <d v="2026-06-18T11:27:00"/>
    <d v="2026-09-14T00:00:00"/>
    <d v="2026-09-16T00:00:00"/>
    <d v="2026-09-16T00:00:00"/>
    <d v="2026-09-16T00:00:00"/>
    <d v="2026-09-18T00:00:00"/>
    <d v="2026-09-18T00:00:00"/>
    <m/>
    <m/>
    <n v="1"/>
    <m/>
    <m/>
    <n v="66"/>
    <m/>
    <m/>
    <m/>
    <m/>
    <m/>
    <n v="6"/>
    <s v="FALSO"/>
    <n v="0"/>
    <n v="62"/>
    <s v=""/>
    <n v="1"/>
    <b v="1"/>
    <n v="2"/>
    <s v=""/>
    <s v=""/>
    <s v=""/>
    <s v=""/>
    <b v="1"/>
  </r>
  <r>
    <x v="3"/>
    <s v="SGGU-6304"/>
    <s v="[SGGU] SP 26.3.5"/>
    <s v="[Jornada Secretaria e Gestor de Unidades] Gestor de Unidades"/>
    <x v="0"/>
    <s v="[SGGU] PI 3/26"/>
    <n v="1"/>
    <s v="Automação de Testes 26.3.5"/>
    <n v="1"/>
    <n v="10800"/>
    <m/>
    <s v="Itens concluídos"/>
    <m/>
    <s v="Não"/>
    <x v="1"/>
    <d v="2026-06-18T11:25:00"/>
    <d v="2026-08-31T00:00:00"/>
    <d v="2026-09-11T00:00:00"/>
    <d v="2026-09-11T00:00:00"/>
    <d v="2026-09-11T00:00:00"/>
    <d v="2026-09-11T00:00:00"/>
    <d v="2026-09-11T00:00:00"/>
    <m/>
    <m/>
    <m/>
    <m/>
    <m/>
    <n v="61"/>
    <m/>
    <m/>
    <m/>
    <m/>
    <m/>
    <n v="3"/>
    <s v="FALSO"/>
    <n v="0"/>
    <n v="52"/>
    <s v=""/>
    <n v="1"/>
    <s v=""/>
    <n v="1"/>
    <s v=""/>
    <s v=""/>
    <s v=""/>
    <s v=""/>
    <b v="1"/>
  </r>
  <r>
    <x v="3"/>
    <s v="SGGU-6303"/>
    <s v="[SGGU] SP 26.3.4"/>
    <s v="[Jornada Secretaria e Gestor de Unidades] Gestor de Unidades"/>
    <x v="0"/>
    <s v="[SGGU] PI 3/26"/>
    <n v="1"/>
    <s v="Automação de Testes 26.3.4"/>
    <n v="1"/>
    <n v="21600"/>
    <m/>
    <s v="Itens concluídos"/>
    <m/>
    <s v="Não"/>
    <x v="1"/>
    <d v="2026-06-18T11:18:00"/>
    <d v="2026-08-17T00:00:00"/>
    <d v="2026-08-20T00:00:00"/>
    <d v="2026-08-24T00:00:00"/>
    <d v="2026-08-24T00:00:00"/>
    <d v="2026-08-25T00:00:00"/>
    <d v="2026-08-25T00:00:00"/>
    <m/>
    <m/>
    <n v="2"/>
    <m/>
    <m/>
    <n v="48"/>
    <m/>
    <m/>
    <m/>
    <m/>
    <m/>
    <n v="6"/>
    <s v="FALSO"/>
    <n v="0"/>
    <n v="42"/>
    <s v=""/>
    <n v="2"/>
    <b v="1"/>
    <n v="1"/>
    <s v=""/>
    <s v=""/>
    <s v=""/>
    <s v=""/>
    <b v="1"/>
  </r>
  <r>
    <x v="3"/>
    <s v="SGGU-6302"/>
    <s v="[SGGU] SP 26.3.3"/>
    <s v="[Jornada Secretaria e Gestor de Unidades] Gestor de Unidades"/>
    <x v="0"/>
    <s v="[SGGU] PI 3/26"/>
    <n v="1"/>
    <s v="Automação de Testes 26.3.3"/>
    <n v="1"/>
    <n v="25200"/>
    <m/>
    <s v="Itens concluídos"/>
    <m/>
    <s v="Não"/>
    <x v="1"/>
    <d v="2026-06-18T11:17:00"/>
    <d v="2026-08-03T00:00:00"/>
    <d v="2026-08-05T00:00:00"/>
    <d v="2026-08-10T00:00:00"/>
    <d v="2026-08-10T00:00:00"/>
    <d v="2026-08-12T00:00:00"/>
    <d v="2026-08-12T00:00:00"/>
    <m/>
    <m/>
    <n v="3"/>
    <n v="2"/>
    <m/>
    <n v="39"/>
    <m/>
    <m/>
    <m/>
    <m/>
    <m/>
    <n v="7"/>
    <s v="FALSO"/>
    <n v="0"/>
    <n v="32"/>
    <s v=""/>
    <n v="3"/>
    <b v="1"/>
    <n v="2"/>
    <b v="1"/>
    <s v=""/>
    <s v=""/>
    <s v=""/>
    <b v="1"/>
  </r>
  <r>
    <x v="3"/>
    <s v="SGGU-6301"/>
    <s v="[SGGU] SP 26.3.2"/>
    <s v="[Jornada Secretaria e Gestor de Unidades] Gestor de Unidades"/>
    <x v="0"/>
    <s v="[SGGU] PI 3/26"/>
    <n v="1"/>
    <s v="Automação de Testes 26.3.2"/>
    <n v="1"/>
    <n v="21600"/>
    <m/>
    <s v="Itens concluídos"/>
    <m/>
    <s v="Não"/>
    <x v="1"/>
    <d v="2026-06-18T11:16:00"/>
    <d v="2026-07-20T00:00:00"/>
    <d v="2026-07-22T00:00:00"/>
    <d v="2026-07-24T00:00:00"/>
    <d v="2026-07-24T00:00:00"/>
    <d v="2026-07-24T00:00:00"/>
    <d v="2026-07-24T00:00:00"/>
    <m/>
    <m/>
    <n v="2"/>
    <n v="1"/>
    <m/>
    <n v="26"/>
    <m/>
    <m/>
    <m/>
    <m/>
    <m/>
    <n v="6"/>
    <s v="FALSO"/>
    <n v="0"/>
    <n v="22"/>
    <s v=""/>
    <n v="2"/>
    <b v="1"/>
    <n v="1"/>
    <b v="1"/>
    <s v=""/>
    <s v=""/>
    <s v=""/>
    <b v="1"/>
  </r>
  <r>
    <x v="3"/>
    <s v="SGGU-6300"/>
    <s v="[SGGU] SP 26.3.1"/>
    <s v="[Jornada Secretaria e Gestor de Unidades] Gestor de Unidades"/>
    <x v="0"/>
    <s v="[SGGU] PI 3/26"/>
    <n v="1"/>
    <s v="Automação de Testes 26.3.1"/>
    <n v="1"/>
    <n v="10800"/>
    <m/>
    <s v="Itens concluídos"/>
    <m/>
    <s v="Não"/>
    <x v="1"/>
    <d v="2026-06-18T11:15:00"/>
    <d v="2026-07-06T00:00:00"/>
    <d v="2026-07-16T00:00:00"/>
    <d v="2026-07-16T00:00:00"/>
    <d v="2026-07-16T00:00:00"/>
    <d v="2026-07-17T00:00:00"/>
    <d v="2026-07-17T00:00:00"/>
    <m/>
    <m/>
    <n v="1"/>
    <n v="1"/>
    <m/>
    <n v="21"/>
    <m/>
    <m/>
    <m/>
    <m/>
    <m/>
    <n v="3"/>
    <s v="FALSO"/>
    <n v="0"/>
    <n v="12"/>
    <s v=""/>
    <n v="1"/>
    <b v="1"/>
    <n v="1"/>
    <b v="1"/>
    <s v=""/>
    <s v=""/>
    <s v=""/>
    <b v="1"/>
  </r>
  <r>
    <x v="3"/>
    <s v="SGGU-6299"/>
    <s v="[SGGU] SP 26.3.6"/>
    <s v="[Jornada Secretaria e Gestor de Unidades] Gestor de Unidades"/>
    <x v="0"/>
    <s v="[SGGU] PI 3/26"/>
    <n v="1"/>
    <s v="Deploy 26.3.6"/>
    <n v="1"/>
    <n v="25200"/>
    <m/>
    <s v="Itens concluídos"/>
    <m/>
    <s v="Não"/>
    <x v="1"/>
    <d v="2026-06-18T11:12:00"/>
    <d v="2026-09-14T00:00:00"/>
    <d v="2026-09-24T00:00:00"/>
    <d v="2026-09-24T00:00:00"/>
    <d v="2026-09-24T00:00:00"/>
    <d v="2026-09-24T00:00:00"/>
    <d v="2026-09-24T00:00:00"/>
    <m/>
    <m/>
    <m/>
    <n v="1"/>
    <m/>
    <n v="70"/>
    <m/>
    <m/>
    <m/>
    <m/>
    <m/>
    <n v="7"/>
    <s v="FALSO"/>
    <n v="0"/>
    <n v="62"/>
    <s v=""/>
    <n v="1"/>
    <s v=""/>
    <n v="1"/>
    <b v="1"/>
    <s v=""/>
    <s v=""/>
    <s v=""/>
    <b v="1"/>
  </r>
  <r>
    <x v="3"/>
    <s v="SGGU-6298"/>
    <s v="[SGGU] SP 26.3.5"/>
    <s v="[Jornada Secretaria e Gestor de Unidades] Gestor de Unidades"/>
    <x v="0"/>
    <s v="[SGGU] PI 3/26"/>
    <n v="1"/>
    <s v="Deploy 26.3.5"/>
    <n v="1"/>
    <n v="18000"/>
    <m/>
    <s v="Itens concluídos"/>
    <m/>
    <s v="Não"/>
    <x v="1"/>
    <d v="2026-06-18T11:11:00"/>
    <d v="2026-08-31T00:00:00"/>
    <d v="2026-09-11T00:00:00"/>
    <d v="2026-09-11T00:00:00"/>
    <d v="2026-09-11T00:00:00"/>
    <d v="2026-09-11T00:00:00"/>
    <d v="2026-09-11T00:00:00"/>
    <m/>
    <m/>
    <n v="1"/>
    <n v="1"/>
    <m/>
    <n v="61"/>
    <m/>
    <m/>
    <m/>
    <m/>
    <m/>
    <n v="5"/>
    <s v="FALSO"/>
    <n v="0"/>
    <n v="52"/>
    <s v=""/>
    <n v="1"/>
    <b v="1"/>
    <n v="1"/>
    <b v="1"/>
    <s v=""/>
    <s v=""/>
    <s v=""/>
    <b v="1"/>
  </r>
  <r>
    <x v="3"/>
    <s v="SGGU-6297"/>
    <s v="[SGGU] SP 26.3.4"/>
    <s v="[Jornada Secretaria e Gestor de Unidades] Gestor de Unidades"/>
    <x v="0"/>
    <s v="[SGGU] PI 3/26"/>
    <n v="1"/>
    <s v="Deploy 26.3.4"/>
    <n v="1"/>
    <n v="36000"/>
    <m/>
    <s v="Itens concluídos"/>
    <m/>
    <s v="Não"/>
    <x v="1"/>
    <d v="2026-06-18T11:10:00"/>
    <d v="2026-08-17T00:00:00"/>
    <d v="2026-08-27T00:00:00"/>
    <d v="2026-08-28T00:00:00"/>
    <d v="2026-08-28T00:00:00"/>
    <d v="2026-08-28T00:00:00"/>
    <d v="2026-08-28T00:00:00"/>
    <m/>
    <m/>
    <n v="1"/>
    <m/>
    <m/>
    <n v="51"/>
    <m/>
    <m/>
    <m/>
    <m/>
    <m/>
    <n v="10"/>
    <s v="FALSO"/>
    <n v="0"/>
    <n v="42"/>
    <s v=""/>
    <n v="1"/>
    <b v="1"/>
    <n v="1"/>
    <s v=""/>
    <s v=""/>
    <s v=""/>
    <s v=""/>
    <b v="1"/>
  </r>
  <r>
    <x v="3"/>
    <s v="SGGU-6296"/>
    <s v="[SGGU] SP 26.3.3"/>
    <s v="[Jornada Secretaria e Gestor de Unidades] Gestor de Unidades"/>
    <x v="0"/>
    <s v="[SGGU] PI 3/26"/>
    <n v="1"/>
    <s v="Deploy 26.3.3"/>
    <n v="1"/>
    <n v="14400"/>
    <m/>
    <s v="Itens concluídos"/>
    <m/>
    <s v="Não"/>
    <x v="1"/>
    <d v="2026-06-18T11:09:00"/>
    <d v="2026-08-03T00:00:00"/>
    <d v="2026-08-14T00:00:00"/>
    <d v="2026-08-14T00:00:00"/>
    <d v="2026-08-14T00:00:00"/>
    <d v="2026-08-14T00:00:00"/>
    <d v="2026-08-14T00:00:00"/>
    <m/>
    <m/>
    <n v="1"/>
    <n v="1"/>
    <m/>
    <n v="41"/>
    <m/>
    <m/>
    <m/>
    <m/>
    <m/>
    <n v="4"/>
    <s v="FALSO"/>
    <n v="0"/>
    <n v="32"/>
    <s v=""/>
    <n v="1"/>
    <b v="1"/>
    <n v="1"/>
    <b v="1"/>
    <s v=""/>
    <s v=""/>
    <s v=""/>
    <b v="1"/>
  </r>
  <r>
    <x v="3"/>
    <s v="SGGU-6295"/>
    <s v="[SGGU] SP 26.3.2"/>
    <s v="[Jornada Secretaria e Gestor de Unidades] Gestor de Unidades"/>
    <x v="0"/>
    <s v="[SGGU] PI 3/26"/>
    <n v="1"/>
    <s v="Deploy 26.3.2"/>
    <n v="1"/>
    <n v="50400"/>
    <m/>
    <s v="Itens concluídos"/>
    <m/>
    <s v="Não"/>
    <x v="1"/>
    <d v="2026-06-18T11:08:00"/>
    <d v="2026-07-20T00:00:00"/>
    <d v="2026-07-30T00:00:00"/>
    <d v="2026-07-31T00:00:00"/>
    <d v="2026-07-31T00:00:00"/>
    <d v="2026-07-31T00:00:00"/>
    <d v="2026-07-31T00:00:00"/>
    <m/>
    <m/>
    <n v="1"/>
    <n v="1"/>
    <m/>
    <n v="31"/>
    <m/>
    <m/>
    <m/>
    <m/>
    <m/>
    <n v="14"/>
    <s v="FALSO"/>
    <n v="0"/>
    <n v="22"/>
    <s v=""/>
    <n v="1"/>
    <b v="1"/>
    <n v="1"/>
    <b v="1"/>
    <s v=""/>
    <s v=""/>
    <s v=""/>
    <b v="1"/>
  </r>
  <r>
    <x v="3"/>
    <s v="SGGU-6294"/>
    <s v="[SGGU] SP 26.3.1"/>
    <s v="[Jornada Secretaria e Gestor de Unidades] Gestor de Unidades"/>
    <x v="0"/>
    <s v="[SGGU] PI 3/26"/>
    <n v="1"/>
    <s v="Deploy 26.3.1"/>
    <n v="1"/>
    <n v="50400"/>
    <m/>
    <s v="Itens concluídos"/>
    <m/>
    <s v="Não"/>
    <x v="1"/>
    <d v="2026-06-18T11:07:00"/>
    <d v="2026-07-06T00:00:00"/>
    <d v="2026-07-17T00:00:00"/>
    <d v="2026-07-17T00:00:00"/>
    <d v="2026-07-17T00:00:00"/>
    <d v="2026-07-17T00:00:00"/>
    <d v="2026-07-17T00:00:00"/>
    <m/>
    <m/>
    <n v="1"/>
    <m/>
    <m/>
    <n v="21"/>
    <m/>
    <m/>
    <m/>
    <m/>
    <m/>
    <n v="14"/>
    <s v="FALSO"/>
    <n v="0"/>
    <n v="12"/>
    <s v=""/>
    <n v="1"/>
    <b v="1"/>
    <n v="1"/>
    <s v=""/>
    <s v=""/>
    <s v=""/>
    <s v=""/>
    <b v="1"/>
  </r>
  <r>
    <x v="4"/>
    <s v="SGGU-6107"/>
    <s v="[SGGU] SP 26.3.1"/>
    <s v="[Jornada Secretaria e Gestor de Unidades] Gestor de Unidades"/>
    <x v="1"/>
    <s v="[SGGU] PI 3/26"/>
    <n v="3"/>
    <s v="[CNPJ Alfanumérico] Ajustar campo CNPJ para permitir o preenchimento alfanumérico"/>
    <n v="3"/>
    <n v="99000"/>
    <m/>
    <s v="Itens concluídos"/>
    <s v="ARTSG-313"/>
    <s v="Não"/>
    <x v="1"/>
    <d v="2026-06-01T11:13:00"/>
    <d v="2026-07-06T00:00:00"/>
    <d v="2026-07-08T00:00:00"/>
    <d v="2026-07-15T00:00:00"/>
    <d v="2026-07-15T00:00:00"/>
    <d v="2026-07-15T00:00:00"/>
    <d v="2026-07-15T00:00:00"/>
    <d v="2026-07-23T00:00:00"/>
    <m/>
    <n v="5"/>
    <m/>
    <m/>
    <n v="32"/>
    <n v="38"/>
    <m/>
    <m/>
    <m/>
    <m/>
    <n v="27.5"/>
    <s v="FALSO"/>
    <n v="0"/>
    <n v="25"/>
    <s v=""/>
    <n v="5"/>
    <b v="1"/>
    <n v="1"/>
    <s v=""/>
    <n v="6"/>
    <s v=""/>
    <n v="38"/>
    <b v="1"/>
  </r>
  <r>
    <x v="4"/>
    <s v="SGGU-6106"/>
    <s v="[SGGU] SP 26.3.1"/>
    <s v="[Jornada Secretaria e Gestor de Unidades] Gestor de Unidades"/>
    <x v="1"/>
    <s v="[SGGU] PI 3/26"/>
    <n v="3"/>
    <s v="[SGGU-5202] Alocação - Atualizar consulta para resgatar a CH e Disciplina da tabela correta "/>
    <n v="0"/>
    <n v="77400"/>
    <m/>
    <s v="Itens concluídos"/>
    <s v="SGGU-5288"/>
    <m/>
    <x v="1"/>
    <d v="2026-06-01T10:45:00"/>
    <d v="2026-07-06T00:00:00"/>
    <d v="2026-07-06T00:00:00"/>
    <d v="2026-07-13T00:00:00"/>
    <d v="2026-07-13T00:00:00"/>
    <d v="2026-07-14T00:00:00"/>
    <d v="2026-07-14T00:00:00"/>
    <d v="2026-08-20T00:00:00"/>
    <m/>
    <n v="5"/>
    <m/>
    <m/>
    <n v="31"/>
    <m/>
    <m/>
    <m/>
    <m/>
    <s v="0 minutos úteis"/>
    <n v="21.5"/>
    <s v="FALSO"/>
    <n v="0"/>
    <n v="25"/>
    <s v=""/>
    <n v="5"/>
    <b v="1"/>
    <n v="1"/>
    <s v=""/>
    <n v="27"/>
    <s v=""/>
    <n v="58"/>
    <b v="0"/>
  </r>
  <r>
    <x v="11"/>
    <s v="SGGU-6025"/>
    <s v="[SGGU] SP 26.3.5"/>
    <s v="[Jornada Secretaria e Gestor de Unidades] Gestor de Unidades"/>
    <x v="1"/>
    <s v="[SGGU] PI 3/26"/>
    <n v="1"/>
    <s v="[SEC][QA][Secretaria][SGGU] - Testes de Segurança PI 26.3"/>
    <n v="0"/>
    <n v="28800"/>
    <m/>
    <s v="Itens concluídos"/>
    <s v="SDIA-1212"/>
    <m/>
    <x v="1"/>
    <d v="2026-05-22T14:54:00"/>
    <m/>
    <d v="2026-09-02T00:00:00"/>
    <d v="2026-09-11T00:00:00"/>
    <d v="2026-09-11T00:00:00"/>
    <d v="2026-09-11T00:00:00"/>
    <d v="2026-09-11T00:00:00"/>
    <d v="2026-09-28T00:00:00"/>
    <m/>
    <n v="7"/>
    <m/>
    <n v="11"/>
    <n v="80"/>
    <n v="91"/>
    <m/>
    <m/>
    <m/>
    <m/>
    <n v="8"/>
    <s v="FALSO"/>
    <n v="0"/>
    <s v=""/>
    <s v=""/>
    <n v="7"/>
    <b v="1"/>
    <n v="1"/>
    <s v=""/>
    <n v="11"/>
    <b v="1"/>
    <n v="80"/>
    <b v="1"/>
  </r>
  <r>
    <x v="4"/>
    <s v="SGGU-5438"/>
    <s v="[SGGU] SP 26.3.1"/>
    <s v="[Jornada Secretaria e Gestor de Unidades] Gestor de Unidades"/>
    <x v="1"/>
    <s v="[SGGU] PI 3/26"/>
    <n v="5"/>
    <s v="[SGGU-5202] Alocação/Parametrização - Realizar desenvolvimento para inativação a partir da turma"/>
    <n v="8"/>
    <n v="133200"/>
    <m/>
    <s v="Itens concluídos"/>
    <s v="SGGU-5288"/>
    <s v="Sim"/>
    <x v="1"/>
    <d v="2026-04-02T11:35:00"/>
    <d v="2026-07-06T00:00:00"/>
    <d v="2026-07-16T00:00:00"/>
    <d v="2026-07-17T00:00:00"/>
    <d v="2026-07-17T00:00:00"/>
    <d v="2026-07-17T00:00:00"/>
    <d v="2026-07-17T00:00:00"/>
    <d v="2026-08-20T00:00:00"/>
    <m/>
    <n v="1"/>
    <m/>
    <n v="24"/>
    <n v="76"/>
    <n v="100"/>
    <m/>
    <m/>
    <m/>
    <m/>
    <n v="37"/>
    <s v="FALSO"/>
    <n v="0"/>
    <n v="67"/>
    <s v=""/>
    <n v="1"/>
    <b v="1"/>
    <n v="1"/>
    <s v=""/>
    <n v="24"/>
    <b v="1"/>
    <n v="100"/>
    <b v="1"/>
  </r>
  <r>
    <x v="7"/>
    <s v="SGGU-5437"/>
    <s v="[SGGU] SP 26.3.1"/>
    <s v="[Jornada Secretaria e Gestor de Unidades] Gestor de Unidades"/>
    <x v="1"/>
    <s v="[SGGU] PI 3/26"/>
    <n v="3"/>
    <s v="[SGGU-5202] Realizar estudo para inativar Alocação/Parametrização a partir da inativação da turma"/>
    <n v="3"/>
    <n v="28800"/>
    <m/>
    <s v="Itens concluídos"/>
    <s v="SGGU-5288"/>
    <s v="Não"/>
    <x v="1"/>
    <d v="2026-04-02T11:34:00"/>
    <d v="2026-07-06T00:00:00"/>
    <d v="2026-07-06T00:00:00"/>
    <d v="2026-07-08T00:00:00"/>
    <d v="2026-07-08T00:00:00"/>
    <d v="2026-07-10T00:00:00"/>
    <d v="2026-07-10T00:00:00"/>
    <d v="2026-09-25T00:00:00"/>
    <m/>
    <m/>
    <n v="2"/>
    <m/>
    <n v="71"/>
    <m/>
    <m/>
    <m/>
    <m/>
    <m/>
    <n v="8"/>
    <s v="FALSO"/>
    <n v="0"/>
    <n v="67"/>
    <s v=""/>
    <n v="2"/>
    <s v=""/>
    <n v="2"/>
    <b v="1"/>
    <n v="55"/>
    <s v=""/>
    <n v="71"/>
    <b v="1"/>
  </r>
  <r>
    <x v="5"/>
    <s v="SGGU-5331"/>
    <s v="[SGGU] SP 26.3.3"/>
    <s v="[Jornada Secretaria e Gestor de Unidades] Gestor de Unidades"/>
    <x v="1"/>
    <s v="[SGGU] PI 3/26"/>
    <n v="3"/>
    <s v="[Logs por Origem] Ajuste por tabela Portfólio padrão"/>
    <n v="8"/>
    <n v="69000"/>
    <m/>
    <s v="Itens concluídos"/>
    <s v="ARTSG-193"/>
    <s v="Não"/>
    <x v="1"/>
    <d v="2026-03-30T17:26:00"/>
    <d v="2026-08-03T00:00:00"/>
    <d v="2026-08-07T00:00:00"/>
    <d v="2026-08-12T00:00:00"/>
    <d v="2026-08-12T00:00:00"/>
    <d v="2026-08-12T00:00:00"/>
    <d v="2026-08-12T00:00:00"/>
    <d v="2026-08-23T00:00:00"/>
    <m/>
    <n v="3"/>
    <m/>
    <n v="8"/>
    <n v="97"/>
    <n v="105"/>
    <m/>
    <m/>
    <m/>
    <m/>
    <n v="19.166666666666668"/>
    <s v="FALSO"/>
    <n v="0"/>
    <n v="90"/>
    <s v=""/>
    <n v="3"/>
    <b v="1"/>
    <n v="1"/>
    <s v=""/>
    <n v="7"/>
    <b v="0"/>
    <n v="104"/>
    <b v="0"/>
  </r>
  <r>
    <x v="5"/>
    <s v="SGGU-5326"/>
    <s v="[SGGU] SP 26.3.3"/>
    <s v="[Jornada Secretaria e Gestor de Unidades] Gestor de Unidades"/>
    <x v="1"/>
    <s v="[SGGU] PI 3/26"/>
    <n v="5"/>
    <s v="[Logs por Origem] Ajuste por tabela unidade"/>
    <n v="8"/>
    <n v="111600"/>
    <m/>
    <s v="Itens concluídos"/>
    <s v="ARTSG-193"/>
    <s v="Não"/>
    <x v="1"/>
    <d v="2026-03-30T17:19:00"/>
    <d v="2026-08-03T00:00:00"/>
    <d v="2026-08-07T00:00:00"/>
    <d v="2026-08-12T00:00:00"/>
    <d v="2026-08-12T00:00:00"/>
    <d v="2026-08-12T00:00:00"/>
    <d v="2026-08-12T00:00:00"/>
    <d v="2026-08-23T00:00:00"/>
    <m/>
    <n v="3"/>
    <m/>
    <m/>
    <m/>
    <n v="105"/>
    <m/>
    <m/>
    <m/>
    <m/>
    <n v="31"/>
    <s v="FALSO"/>
    <n v="0"/>
    <n v="90"/>
    <s v=""/>
    <n v="3"/>
    <b v="1"/>
    <n v="1"/>
    <s v=""/>
    <n v="7"/>
    <s v=""/>
    <n v="104"/>
    <b v="0"/>
  </r>
  <r>
    <x v="5"/>
    <s v="SGGU-5325"/>
    <s v="[SGGU] SP 26.3.3"/>
    <s v="[Jornada Secretaria e Gestor de Unidades] Gestor de Unidades"/>
    <x v="1"/>
    <s v="[SGGU] PI 3/26"/>
    <n v="5"/>
    <s v="[Logs por Origem] Ajuste por tabela tipos de produtos e edição personalizada"/>
    <n v="8"/>
    <n v="114600"/>
    <m/>
    <s v="Itens concluídos"/>
    <s v="ARTSG-193"/>
    <s v="Não"/>
    <x v="1"/>
    <d v="2026-03-30T17:18:00"/>
    <d v="2026-08-03T00:00:00"/>
    <d v="2026-08-04T00:00:00"/>
    <d v="2026-08-10T00:00:00"/>
    <d v="2026-08-10T00:00:00"/>
    <d v="2026-08-10T00:00:00"/>
    <d v="2026-08-10T00:00:00"/>
    <d v="2026-08-23T00:00:00"/>
    <m/>
    <n v="4"/>
    <m/>
    <m/>
    <m/>
    <n v="105"/>
    <m/>
    <m/>
    <m/>
    <m/>
    <n v="31.833333333333332"/>
    <s v="FALSO"/>
    <n v="0"/>
    <n v="90"/>
    <s v=""/>
    <n v="4"/>
    <b v="1"/>
    <n v="1"/>
    <s v=""/>
    <n v="9"/>
    <s v=""/>
    <n v="104"/>
    <b v="0"/>
  </r>
  <r>
    <x v="5"/>
    <s v="SGGU-5324"/>
    <s v="[SGGU] SP 26.3.2"/>
    <s v="[Jornada Secretaria e Gestor de Unidades] Gestor de Unidades"/>
    <x v="1"/>
    <s v="[SGGU] PI 3/26"/>
    <n v="5"/>
    <s v="[Logs por Origem] Ajuste por tabela Curso por tipo"/>
    <n v="8"/>
    <n v="91800"/>
    <m/>
    <s v="Itens concluídos"/>
    <s v="ARTSG-193"/>
    <s v="Não"/>
    <x v="1"/>
    <d v="2026-03-30T17:17:00"/>
    <d v="2026-07-20T00:00:00"/>
    <d v="2026-07-21T00:00:00"/>
    <d v="2026-07-28T00:00:00"/>
    <d v="2026-07-28T00:00:00"/>
    <d v="2026-07-29T00:00:00"/>
    <d v="2026-07-29T00:00:00"/>
    <d v="2026-08-23T00:00:00"/>
    <m/>
    <n v="5"/>
    <m/>
    <m/>
    <n v="87"/>
    <n v="105"/>
    <m/>
    <m/>
    <m/>
    <m/>
    <n v="25.5"/>
    <s v="FALSO"/>
    <n v="0"/>
    <n v="80"/>
    <s v=""/>
    <n v="5"/>
    <b v="1"/>
    <n v="1"/>
    <s v=""/>
    <n v="17"/>
    <s v=""/>
    <n v="104"/>
    <b v="0"/>
  </r>
  <r>
    <x v="5"/>
    <s v="SGGU-5323"/>
    <s v="[SGGU] SP 26.3.2"/>
    <s v="[Jornada Secretaria e Gestor de Unidades] Gestor de Unidades"/>
    <x v="1"/>
    <s v="[SGGU] PI 3/26"/>
    <n v="5"/>
    <s v="[Logs por Origem] Ajuste por tabela Curso Semi"/>
    <n v="8"/>
    <n v="108000"/>
    <m/>
    <s v="Itens concluídos"/>
    <s v="ARTSG-193"/>
    <s v="Não"/>
    <x v="1"/>
    <d v="2026-03-30T17:16:00"/>
    <d v="2026-07-20T00:00:00"/>
    <d v="2026-07-27T00:00:00"/>
    <d v="2026-07-30T00:00:00"/>
    <d v="2026-07-30T00:00:00"/>
    <d v="2026-07-30T00:00:00"/>
    <d v="2026-07-30T00:00:00"/>
    <d v="2026-08-23T00:00:00"/>
    <m/>
    <n v="3"/>
    <m/>
    <m/>
    <m/>
    <n v="105"/>
    <m/>
    <m/>
    <m/>
    <m/>
    <n v="30"/>
    <s v="FALSO"/>
    <n v="0"/>
    <n v="80"/>
    <s v=""/>
    <n v="3"/>
    <b v="1"/>
    <n v="1"/>
    <s v=""/>
    <n v="16"/>
    <s v=""/>
    <n v="104"/>
    <b v="0"/>
  </r>
  <r>
    <x v="3"/>
    <s v="SGGU-5321"/>
    <s v="[SGGU] SP 26.3.2"/>
    <s v="[Jornada Secretaria e Gestor de Unidades] Gestor de Unidades"/>
    <x v="1"/>
    <s v="[SGGU] PI 3/26"/>
    <n v="8"/>
    <s v="[Logs por Origem] Visão de Logs por Registro"/>
    <n v="2"/>
    <n v="154800"/>
    <m/>
    <s v="Itens concluídos"/>
    <s v="ARTSG-193"/>
    <s v="Sim"/>
    <x v="1"/>
    <d v="2026-03-30T17:05:00"/>
    <d v="2026-07-20T00:00:00"/>
    <d v="2026-07-21T00:00:00"/>
    <d v="2026-07-28T00:00:00"/>
    <d v="2026-07-28T00:00:00"/>
    <d v="2026-07-28T00:00:00"/>
    <d v="2026-07-28T00:00:00"/>
    <d v="2026-08-23T00:00:00"/>
    <m/>
    <n v="5"/>
    <m/>
    <m/>
    <n v="86"/>
    <n v="105"/>
    <m/>
    <m/>
    <m/>
    <m/>
    <n v="43"/>
    <s v="FALSO"/>
    <n v="0"/>
    <n v="80"/>
    <s v=""/>
    <n v="5"/>
    <b v="1"/>
    <n v="1"/>
    <s v=""/>
    <n v="18"/>
    <s v=""/>
    <n v="104"/>
    <b v="0"/>
  </r>
  <r>
    <x v="5"/>
    <s v="SGGU-5320"/>
    <s v="[SGGU] SP 26.3.2"/>
    <s v="[Jornada Secretaria e Gestor de Unidades] Gestor de Unidades"/>
    <x v="1"/>
    <s v="[SGGU] PI 3/26"/>
    <n v="3"/>
    <s v="[Estabilizar Deploy] Ajustar PA das variáveis"/>
    <n v="5"/>
    <n v="72000"/>
    <m/>
    <s v="Itens concluídos"/>
    <s v="ARTSG-190"/>
    <s v="Não"/>
    <x v="1"/>
    <d v="2026-03-30T16:39:00"/>
    <d v="2026-07-20T00:00:00"/>
    <d v="2026-07-22T00:00:00"/>
    <d v="2026-07-28T00:00:00"/>
    <d v="2026-07-28T00:00:00"/>
    <d v="2026-07-29T00:00:00"/>
    <d v="2026-07-29T00:00:00"/>
    <d v="2026-08-23T00:00:00"/>
    <m/>
    <n v="4"/>
    <m/>
    <m/>
    <n v="87"/>
    <n v="105"/>
    <m/>
    <m/>
    <m/>
    <m/>
    <n v="20"/>
    <s v="FALSO"/>
    <n v="0"/>
    <n v="80"/>
    <s v=""/>
    <n v="4"/>
    <b v="1"/>
    <n v="1"/>
    <s v=""/>
    <n v="17"/>
    <s v=""/>
    <n v="104"/>
    <b v="0"/>
  </r>
  <r>
    <x v="5"/>
    <s v="SGGU-5319"/>
    <s v="[SGGU] SP 26.3.2"/>
    <s v="[Jornada Secretaria e Gestor de Unidades] Gestor de Unidades"/>
    <x v="3"/>
    <s v="[SGGU] PI 3/26"/>
    <n v="2"/>
    <s v="[Estabilizar Deploy] Nova solução mediador pedagógico"/>
    <n v="3"/>
    <n v="36000"/>
    <m/>
    <s v="Itens concluídos"/>
    <s v="ARTSG-190"/>
    <s v="Não"/>
    <x v="1"/>
    <d v="2026-03-30T16:33:00"/>
    <m/>
    <d v="2026-07-21T00:00:00"/>
    <d v="2026-07-22T00:00:00"/>
    <d v="2026-07-22T00:00:00"/>
    <d v="2026-07-27T00:00:00"/>
    <d v="2026-07-27T00:00:00"/>
    <m/>
    <m/>
    <n v="1"/>
    <m/>
    <m/>
    <n v="85"/>
    <m/>
    <m/>
    <m/>
    <m/>
    <m/>
    <n v="10"/>
    <s v="FALSO"/>
    <n v="0"/>
    <s v=""/>
    <s v=""/>
    <n v="1"/>
    <b v="1"/>
    <n v="3"/>
    <s v=""/>
    <s v=""/>
    <s v=""/>
    <s v=""/>
    <b v="1"/>
  </r>
  <r>
    <x v="5"/>
    <s v="SGGU-5318"/>
    <s v="[SGGU] SP 26.3.2"/>
    <s v="[Jornada Secretaria e Gestor de Unidades] Gestor de Unidades"/>
    <x v="3"/>
    <s v="[SGGU] PI 3/26"/>
    <n v="2"/>
    <s v="[Estabilizar Deploy] Nova solução Util GU"/>
    <n v="3"/>
    <n v="28800"/>
    <m/>
    <s v="Itens concluídos"/>
    <s v="ARTSG-190"/>
    <s v="Não"/>
    <x v="1"/>
    <d v="2026-03-30T16:32:00"/>
    <d v="2026-07-20T00:00:00"/>
    <d v="2026-07-24T00:00:00"/>
    <d v="2026-07-27T00:00:00"/>
    <d v="2026-07-27T00:00:00"/>
    <d v="2026-07-27T00:00:00"/>
    <d v="2026-07-27T00:00:00"/>
    <m/>
    <m/>
    <n v="1"/>
    <m/>
    <m/>
    <n v="85"/>
    <m/>
    <m/>
    <m/>
    <m/>
    <m/>
    <n v="8"/>
    <s v="FALSO"/>
    <n v="0"/>
    <n v="80"/>
    <s v=""/>
    <n v="1"/>
    <b v="1"/>
    <n v="1"/>
    <s v=""/>
    <s v=""/>
    <s v=""/>
    <s v=""/>
    <b v="1"/>
  </r>
  <r>
    <x v="3"/>
    <s v="SGGU-5316"/>
    <s v="[SGGU] SP 26.3.1"/>
    <s v="[Jornada Secretaria e Gestor de Unidades] Gestor de Unidades"/>
    <x v="0"/>
    <s v="[SGGU] PI 3/26"/>
    <n v="3"/>
    <s v="[Estabilizar Deploy] Levantamento, Documentação e Estratégia de Segregação das Soluções Dynamics"/>
    <n v="5"/>
    <n v="79200"/>
    <m/>
    <s v="Itens concluídos"/>
    <s v="ARTSG-190"/>
    <s v="Não"/>
    <x v="1"/>
    <d v="2026-03-30T16:16:00"/>
    <m/>
    <d v="2026-07-06T00:00:00"/>
    <d v="2026-07-08T00:00:00"/>
    <d v="2026-07-08T00:00:00"/>
    <d v="2026-07-08T00:00:00"/>
    <d v="2026-07-08T00:00:00"/>
    <m/>
    <m/>
    <n v="2"/>
    <m/>
    <m/>
    <n v="72"/>
    <m/>
    <m/>
    <m/>
    <m/>
    <m/>
    <n v="22"/>
    <s v="FALSO"/>
    <n v="0"/>
    <s v=""/>
    <s v=""/>
    <n v="2"/>
    <b v="1"/>
    <n v="1"/>
    <s v=""/>
    <s v=""/>
    <s v=""/>
    <s v=""/>
    <b v="1"/>
  </r>
  <r>
    <x v="0"/>
    <s v="SGGS-18661"/>
    <s v="[SGGS] SP 26.4.1;[SGGS] SP 26.3.6"/>
    <s v="[Jornada Secretaria e Gestor de Unidades] Secretaria - Gestão Acadêmica"/>
    <x v="6"/>
    <s v="[SGGS] PI 4/26"/>
    <m/>
    <s v="[INC0822951]Tenho um Erro/Problema com o PTC - Dynamics Athenas - Documentos Acadêmicos - Serviços"/>
    <m/>
    <m/>
    <m/>
    <s v="Itens Pendentes"/>
    <m/>
    <m/>
    <x v="3"/>
    <d v="2026-09-25T15:44:00"/>
    <d v="2026-09-28T00:00:00"/>
    <m/>
    <m/>
    <m/>
    <m/>
    <m/>
    <m/>
    <m/>
    <m/>
    <m/>
    <m/>
    <m/>
    <m/>
    <m/>
    <m/>
    <m/>
    <m/>
    <s v=""/>
    <s v="FALSO"/>
    <n v="0"/>
    <s v=""/>
    <s v=""/>
    <s v=""/>
    <s v=""/>
    <s v=""/>
    <s v=""/>
    <s v=""/>
    <s v=""/>
    <s v=""/>
    <s v=""/>
  </r>
  <r>
    <x v="0"/>
    <s v="SGGS-18660"/>
    <s v="[SGGS] SP 26.4.1;[SGGS] SP 26.3.6"/>
    <s v="[Jornada Secretaria e Gestor de Unidades] Secretaria - Gestão Acadêmica"/>
    <x v="6"/>
    <s v="[SGGS] PI 4/26"/>
    <m/>
    <s v="[INC0822109]Tenho um Erro/Problema com o PTC - Ambiente do Aluno / AVA Sofia - Visão de disciplinas"/>
    <m/>
    <m/>
    <m/>
    <s v="Itens Pendentes"/>
    <m/>
    <m/>
    <x v="3"/>
    <d v="2026-09-25T13:44:00"/>
    <d v="2026-09-28T00:00:00"/>
    <m/>
    <m/>
    <m/>
    <m/>
    <m/>
    <m/>
    <m/>
    <m/>
    <m/>
    <m/>
    <m/>
    <m/>
    <m/>
    <m/>
    <m/>
    <m/>
    <s v=""/>
    <s v="FALSO"/>
    <n v="0"/>
    <s v=""/>
    <s v=""/>
    <s v=""/>
    <s v=""/>
    <s v=""/>
    <s v=""/>
    <s v=""/>
    <s v=""/>
    <s v=""/>
    <s v=""/>
  </r>
  <r>
    <x v="0"/>
    <s v="SGGS-18659"/>
    <s v="[SGGS] SP 26.4.1;[SGGS] SP 26.3.6"/>
    <s v="[Jornada Secretaria e Gestor de Unidades] Secretaria - Gestão Acadêmica"/>
    <x v="6"/>
    <s v="[SGGS] PI 4/26"/>
    <m/>
    <s v="[INC0822872]Tenho um Erro/Problema com o PTC - Dynamics Athenas - Alocação e disponibilização de disciplinas"/>
    <m/>
    <m/>
    <m/>
    <s v="Itens Pendentes"/>
    <m/>
    <m/>
    <x v="3"/>
    <d v="2026-09-25T12:51:00"/>
    <d v="2026-09-28T00:00:00"/>
    <m/>
    <m/>
    <m/>
    <m/>
    <m/>
    <m/>
    <m/>
    <m/>
    <m/>
    <m/>
    <m/>
    <m/>
    <m/>
    <m/>
    <m/>
    <m/>
    <s v=""/>
    <s v="FALSO"/>
    <n v="0"/>
    <s v=""/>
    <s v=""/>
    <s v=""/>
    <s v=""/>
    <s v=""/>
    <s v=""/>
    <s v=""/>
    <s v=""/>
    <s v=""/>
    <s v=""/>
  </r>
  <r>
    <x v="0"/>
    <s v="SGGS-18658"/>
    <s v="[SGGS] SP 26.4.1;[SGGS] SP 26.3.6"/>
    <s v="[Jornada Secretaria e Gestor de Unidades] Secretaria - Gestão Acadêmica"/>
    <x v="6"/>
    <s v="[SGGS] PI 4/26"/>
    <m/>
    <s v="[INC0822867]Tenho um Erro/Problema com o PTC - Dynamics Athenas - Alocação e disponibilização de disciplinas"/>
    <m/>
    <m/>
    <m/>
    <s v="Itens Pendentes"/>
    <m/>
    <m/>
    <x v="3"/>
    <d v="2026-09-25T12:51:00"/>
    <d v="2026-09-28T00:00:00"/>
    <m/>
    <m/>
    <m/>
    <m/>
    <m/>
    <m/>
    <m/>
    <m/>
    <m/>
    <m/>
    <m/>
    <m/>
    <m/>
    <m/>
    <m/>
    <m/>
    <s v=""/>
    <s v="FALSO"/>
    <n v="0"/>
    <s v=""/>
    <s v=""/>
    <s v=""/>
    <s v=""/>
    <s v=""/>
    <s v=""/>
    <s v=""/>
    <s v=""/>
    <s v=""/>
    <s v=""/>
  </r>
  <r>
    <x v="0"/>
    <s v="SGGS-18657"/>
    <s v="[SGGS] SP 26.4.1;[SGGS] SP 26.3.6"/>
    <s v="[Jornada Secretaria e Gestor de Unidades] Secretaria - Gestão Acadêmica"/>
    <x v="6"/>
    <s v="[SGGS] PI 4/26"/>
    <m/>
    <s v="[INC0822487]Tenho um Erro/Problema com o PTC - Dynamics Athenas - Alocação e disponibilização de disciplinas"/>
    <m/>
    <m/>
    <m/>
    <s v="Itens Pendentes"/>
    <m/>
    <m/>
    <x v="3"/>
    <d v="2026-09-25T12:35:00"/>
    <d v="2026-09-28T00:00:00"/>
    <m/>
    <m/>
    <m/>
    <m/>
    <m/>
    <m/>
    <m/>
    <m/>
    <m/>
    <m/>
    <m/>
    <m/>
    <m/>
    <m/>
    <m/>
    <m/>
    <s v=""/>
    <s v="FALSO"/>
    <n v="0"/>
    <s v=""/>
    <s v=""/>
    <s v=""/>
    <s v=""/>
    <s v=""/>
    <s v=""/>
    <s v=""/>
    <s v=""/>
    <s v=""/>
    <s v=""/>
  </r>
  <r>
    <x v="0"/>
    <s v="SGGS-18656"/>
    <s v="[SGGS] SP 26.4.1;[SGGS] SP 26.3.6"/>
    <s v="[Jornada Secretaria e Gestor de Unidades] Secretaria - Gestão Acadêmica"/>
    <x v="6"/>
    <s v="[SGGS] PI 4/26"/>
    <m/>
    <s v="[INC0822540]Tenho um Erro/Problema com o PTC - Dynamics Athenas - Alocação e disponibilização de disciplinas"/>
    <m/>
    <m/>
    <m/>
    <s v="Itens Pendentes"/>
    <m/>
    <m/>
    <x v="3"/>
    <d v="2026-09-25T12:33:00"/>
    <d v="2026-09-28T00:00:00"/>
    <m/>
    <m/>
    <m/>
    <m/>
    <m/>
    <m/>
    <m/>
    <m/>
    <m/>
    <m/>
    <m/>
    <m/>
    <m/>
    <m/>
    <m/>
    <m/>
    <s v=""/>
    <s v="FALSO"/>
    <n v="0"/>
    <s v=""/>
    <s v=""/>
    <s v=""/>
    <s v=""/>
    <s v=""/>
    <s v=""/>
    <s v=""/>
    <s v=""/>
    <s v=""/>
    <s v=""/>
  </r>
  <r>
    <x v="0"/>
    <s v="SGGS-18655"/>
    <s v="[SGGS] SP 26.4.1;[SGGS] SP 26.3.6"/>
    <s v="[Jornada Secretaria e Gestor de Unidades] Secretaria - Gestão Acadêmica"/>
    <x v="6"/>
    <s v="[SGGS] PI 4/26"/>
    <m/>
    <s v="[INC0822642]Tenho um Erro/Problema com o PTC - Dynamics Athenas - Instabilidade Sistêmica no Dynamics"/>
    <m/>
    <m/>
    <m/>
    <s v="Itens Pendentes"/>
    <m/>
    <m/>
    <x v="3"/>
    <d v="2026-09-25T12:33:00"/>
    <d v="2026-09-28T00:00:00"/>
    <m/>
    <m/>
    <m/>
    <m/>
    <m/>
    <m/>
    <m/>
    <m/>
    <m/>
    <m/>
    <m/>
    <m/>
    <m/>
    <m/>
    <m/>
    <m/>
    <s v=""/>
    <s v="FALSO"/>
    <n v="0"/>
    <s v=""/>
    <s v=""/>
    <s v=""/>
    <s v=""/>
    <s v=""/>
    <s v=""/>
    <s v=""/>
    <s v=""/>
    <s v=""/>
    <s v=""/>
  </r>
  <r>
    <x v="0"/>
    <s v="SGGS-18654"/>
    <s v="[SGGS] SP 26.4.1;[SGGS] SP 26.3.6"/>
    <s v="[Jornada Secretaria e Gestor de Unidades] Secretaria - Gestão Acadêmica"/>
    <x v="6"/>
    <s v="[SGGS] PI 4/26"/>
    <m/>
    <s v="[INC0820770]Tenho um Erro/Problema com o PTC - Dynamics Athenas - Instabilidade Sistêmica no Dynamics"/>
    <m/>
    <m/>
    <m/>
    <s v="Itens Pendentes"/>
    <m/>
    <m/>
    <x v="3"/>
    <d v="2026-09-25T12:33:00"/>
    <d v="2026-09-28T00:00:00"/>
    <m/>
    <m/>
    <m/>
    <m/>
    <m/>
    <m/>
    <m/>
    <m/>
    <m/>
    <m/>
    <m/>
    <m/>
    <m/>
    <m/>
    <m/>
    <m/>
    <s v=""/>
    <s v="FALSO"/>
    <n v="0"/>
    <s v=""/>
    <s v=""/>
    <s v=""/>
    <s v=""/>
    <s v=""/>
    <s v=""/>
    <s v=""/>
    <s v=""/>
    <s v=""/>
    <s v=""/>
  </r>
  <r>
    <x v="0"/>
    <s v="SGGS-18652"/>
    <s v="[SGGS] SP 26.3.6"/>
    <s v="[Jornada Secretaria e Gestor de Unidades] Secretaria - Gestão Acadêmica"/>
    <x v="0"/>
    <s v="[SGGS] PI 3/26"/>
    <m/>
    <s v="[INC0810893]Tenho um Erro/Problema com o Sistema - AVA Presencial/Moodle - Acesso ao AVA/Disciplina"/>
    <m/>
    <n v="21600"/>
    <m/>
    <s v="Itens concluídos"/>
    <m/>
    <m/>
    <x v="0"/>
    <d v="2026-09-25T11:40:00"/>
    <d v="2026-09-14T00:00:00"/>
    <d v="2026-09-25T00:00:00"/>
    <m/>
    <m/>
    <m/>
    <m/>
    <m/>
    <m/>
    <m/>
    <m/>
    <m/>
    <m/>
    <m/>
    <m/>
    <m/>
    <m/>
    <m/>
    <n v="6"/>
    <s v="FALSO"/>
    <n v="0"/>
    <s v=""/>
    <s v=""/>
    <s v=""/>
    <s v=""/>
    <s v=""/>
    <s v=""/>
    <s v=""/>
    <s v=""/>
    <s v=""/>
    <s v=""/>
  </r>
  <r>
    <x v="0"/>
    <s v="SGGS-18651"/>
    <s v="[SGGS] SP 26.4.1;[SGGS] SP 26.3.6"/>
    <s v="[Jornada Secretaria e Gestor de Unidades] Secretaria - Gestão Acadêmica"/>
    <x v="6"/>
    <s v="[SGGS] PI 4/26"/>
    <m/>
    <s v="[INC0821988]Tenho um Erro/Problema com o PTC - Colação - Colação indisponível"/>
    <m/>
    <m/>
    <m/>
    <s v="Itens Pendentes"/>
    <m/>
    <m/>
    <x v="3"/>
    <d v="2026-09-25T11:33:00"/>
    <d v="2026-09-28T00:00:00"/>
    <m/>
    <m/>
    <m/>
    <m/>
    <m/>
    <m/>
    <m/>
    <m/>
    <m/>
    <m/>
    <m/>
    <m/>
    <m/>
    <m/>
    <m/>
    <m/>
    <s v=""/>
    <s v="FALSO"/>
    <n v="0"/>
    <s v=""/>
    <s v=""/>
    <s v=""/>
    <s v=""/>
    <s v=""/>
    <s v=""/>
    <s v=""/>
    <s v=""/>
    <s v=""/>
    <s v=""/>
  </r>
  <r>
    <x v="0"/>
    <s v="SGGS-18650"/>
    <s v="[SGGS] SP 26.4.1;[SGGS] SP 26.3.6"/>
    <s v="[Jornada Secretaria e Gestor de Unidades] Secretaria - Gestão Acadêmica"/>
    <x v="6"/>
    <s v="[SGGS] PI 4/26"/>
    <m/>
    <s v="[INC0821207]Tenho um Erro/Problema com o PTC - Dynamics Athenas - Alocação e disponibilização de disciplinas"/>
    <m/>
    <m/>
    <m/>
    <s v="Itens Pendentes"/>
    <m/>
    <m/>
    <x v="3"/>
    <d v="2026-09-25T11:29:00"/>
    <d v="2026-09-28T00:00:00"/>
    <m/>
    <m/>
    <m/>
    <m/>
    <m/>
    <m/>
    <m/>
    <m/>
    <m/>
    <m/>
    <m/>
    <m/>
    <m/>
    <m/>
    <m/>
    <m/>
    <s v=""/>
    <s v="FALSO"/>
    <n v="0"/>
    <s v=""/>
    <s v=""/>
    <s v=""/>
    <s v=""/>
    <s v=""/>
    <s v=""/>
    <s v=""/>
    <s v=""/>
    <s v=""/>
    <s v=""/>
  </r>
  <r>
    <x v="0"/>
    <s v="SGGS-18649"/>
    <s v="[SGGS] SP 26.3.6"/>
    <s v="[Jornada Secretaria e Gestor de Unidades] Secretaria - Gestão Acadêmica"/>
    <x v="0"/>
    <s v="[SGGS] PI 3/26"/>
    <m/>
    <s v="[INC0820060]Tenho um Erro/Problema com o PTC - Dynamics Athenas - Alocação e disponibilização de disciplinas"/>
    <m/>
    <m/>
    <m/>
    <s v="Itens concluídos"/>
    <m/>
    <m/>
    <x v="0"/>
    <d v="2026-09-25T11:27:00"/>
    <d v="2026-09-14T00:00:00"/>
    <d v="2026-09-25T00:00:00"/>
    <m/>
    <m/>
    <m/>
    <m/>
    <m/>
    <m/>
    <m/>
    <m/>
    <m/>
    <m/>
    <m/>
    <m/>
    <m/>
    <m/>
    <m/>
    <s v=""/>
    <s v="FALSO"/>
    <n v="0"/>
    <s v=""/>
    <s v=""/>
    <s v=""/>
    <s v=""/>
    <s v=""/>
    <s v=""/>
    <s v=""/>
    <s v=""/>
    <s v=""/>
    <s v=""/>
  </r>
  <r>
    <x v="0"/>
    <s v="SGGS-18648"/>
    <s v="[SGGS] SP 26.4.1;[SGGS] SP 26.3.6"/>
    <s v="[Jornada Secretaria e Gestor de Unidades] Secretaria - Gestão Acadêmica"/>
    <x v="6"/>
    <s v="[SGGS] PI 4/26"/>
    <m/>
    <s v="[INC0822848]Tenho um Erro/Problema com o PTC - Dynamics Athenas - Efetivação da Matrícula"/>
    <m/>
    <m/>
    <m/>
    <s v="Itens Pendentes"/>
    <m/>
    <m/>
    <x v="3"/>
    <d v="2026-09-25T11:18:00"/>
    <d v="2026-09-28T00:00:00"/>
    <m/>
    <m/>
    <m/>
    <m/>
    <m/>
    <m/>
    <m/>
    <m/>
    <m/>
    <m/>
    <m/>
    <m/>
    <m/>
    <m/>
    <m/>
    <m/>
    <s v=""/>
    <s v="FALSO"/>
    <n v="0"/>
    <s v=""/>
    <s v=""/>
    <s v=""/>
    <s v=""/>
    <s v=""/>
    <s v=""/>
    <s v=""/>
    <s v=""/>
    <s v=""/>
    <s v=""/>
  </r>
  <r>
    <x v="0"/>
    <s v="SGGS-18647"/>
    <s v="[SGGS] SP 26.4.1;[SGGS] SP 26.3.6"/>
    <s v="[Jornada Secretaria e Gestor de Unidades] Secretaria - Gestão Acadêmica"/>
    <x v="6"/>
    <s v="[SGGS] PI 4/26"/>
    <m/>
    <s v="[INC0816271]Tenho um Erro/Problema com o PTC - SAG - Sistema Acadêmico de Gestão - Acesso"/>
    <m/>
    <m/>
    <m/>
    <s v="Itens Pendentes"/>
    <m/>
    <m/>
    <x v="3"/>
    <d v="2026-09-25T11:04:00"/>
    <d v="2026-09-28T00:00:00"/>
    <m/>
    <m/>
    <m/>
    <m/>
    <m/>
    <m/>
    <m/>
    <m/>
    <m/>
    <m/>
    <m/>
    <m/>
    <m/>
    <m/>
    <m/>
    <m/>
    <s v=""/>
    <s v="FALSO"/>
    <n v="0"/>
    <s v=""/>
    <s v=""/>
    <s v=""/>
    <s v=""/>
    <s v=""/>
    <s v=""/>
    <s v=""/>
    <s v=""/>
    <s v=""/>
    <s v=""/>
  </r>
  <r>
    <x v="0"/>
    <s v="SGGS-18646"/>
    <s v="[SGGS] SP 26.4.1;[SGGS] SP 26.3.6"/>
    <s v="[Jornada Secretaria e Gestor de Unidades] Secretaria - Gestão Acadêmica"/>
    <x v="6"/>
    <s v="[SGGS] PI 4/26"/>
    <m/>
    <s v="[INC0822441]Tenho um Erro/Problema com o PTC - Dynamics Athenas - Problema na parametrização da matriz"/>
    <m/>
    <m/>
    <m/>
    <s v="Itens Pendentes"/>
    <m/>
    <m/>
    <x v="3"/>
    <d v="2026-09-25T10:57:00"/>
    <d v="2026-09-28T00:00:00"/>
    <m/>
    <m/>
    <m/>
    <m/>
    <m/>
    <m/>
    <m/>
    <m/>
    <m/>
    <m/>
    <m/>
    <m/>
    <m/>
    <m/>
    <m/>
    <m/>
    <s v=""/>
    <s v="FALSO"/>
    <n v="0"/>
    <s v=""/>
    <s v=""/>
    <s v=""/>
    <s v=""/>
    <s v=""/>
    <s v=""/>
    <s v=""/>
    <s v=""/>
    <s v=""/>
    <s v=""/>
  </r>
  <r>
    <x v="0"/>
    <s v="SGGS-18645"/>
    <s v="[SGGS] SP 26.4.1;[SGGS] SP 26.3.6"/>
    <s v="[Jornada Secretaria e Gestor de Unidades] Secretaria - Gestão Acadêmica"/>
    <x v="6"/>
    <s v="[SGGS] PI 4/26"/>
    <m/>
    <s v="[INC0789008]Tenho um Erro/Problema com o PTC - Dynamics Athenas - Alocação e disponibilização de disciplinas"/>
    <m/>
    <m/>
    <m/>
    <s v="Itens Pendentes"/>
    <m/>
    <m/>
    <x v="3"/>
    <d v="2026-09-25T10:56:00"/>
    <d v="2026-09-28T00:00:00"/>
    <m/>
    <m/>
    <m/>
    <m/>
    <m/>
    <m/>
    <m/>
    <m/>
    <m/>
    <m/>
    <m/>
    <m/>
    <m/>
    <m/>
    <m/>
    <m/>
    <s v=""/>
    <s v="FALSO"/>
    <n v="0"/>
    <s v=""/>
    <s v=""/>
    <s v=""/>
    <s v=""/>
    <s v=""/>
    <s v=""/>
    <s v=""/>
    <s v=""/>
    <s v=""/>
    <s v=""/>
  </r>
  <r>
    <x v="0"/>
    <s v="SGGS-18644"/>
    <s v="[SGGS] SP 26.4.1;[SGGS] SP 26.3.6"/>
    <s v="[Jornada Secretaria e Gestor de Unidades] Secretaria - Gestão Acadêmica"/>
    <x v="0"/>
    <s v="[SGGS] PI 3/26"/>
    <m/>
    <s v="[INC0822830]Tenho um Erro/Problema com o Sistema - AVA 3.0 - Mensageria"/>
    <m/>
    <m/>
    <m/>
    <s v="Itens concluídos"/>
    <m/>
    <m/>
    <x v="0"/>
    <d v="2026-09-25T10:55:00"/>
    <d v="2026-09-28T00:00:00"/>
    <d v="2026-09-28T00:00:00"/>
    <m/>
    <m/>
    <m/>
    <m/>
    <m/>
    <m/>
    <m/>
    <m/>
    <m/>
    <m/>
    <m/>
    <m/>
    <m/>
    <m/>
    <m/>
    <s v=""/>
    <s v="FALSO"/>
    <n v="0"/>
    <s v=""/>
    <s v=""/>
    <s v=""/>
    <s v=""/>
    <s v=""/>
    <s v=""/>
    <s v=""/>
    <s v=""/>
    <s v=""/>
    <s v=""/>
  </r>
  <r>
    <x v="0"/>
    <s v="SGGS-18643"/>
    <s v="[SGGS] SP 26.3.6"/>
    <s v="[Jornada Secretaria e Gestor de Unidades] Secretaria - Gestão Acadêmica"/>
    <x v="0"/>
    <s v="[SGGS] PI 3/26"/>
    <m/>
    <s v="[INC0793063]Tenho um Erro/Problema com o PTC - Dynamics Athenas - Documentos Acadêmicos - Serviços"/>
    <m/>
    <m/>
    <m/>
    <s v="Itens concluídos"/>
    <m/>
    <m/>
    <x v="0"/>
    <d v="2026-09-25T10:15:00"/>
    <d v="2026-09-14T00:00:00"/>
    <d v="2026-09-25T00:00:00"/>
    <m/>
    <m/>
    <m/>
    <m/>
    <m/>
    <m/>
    <m/>
    <m/>
    <m/>
    <m/>
    <m/>
    <m/>
    <m/>
    <m/>
    <m/>
    <s v=""/>
    <s v="FALSO"/>
    <n v="0"/>
    <s v=""/>
    <s v=""/>
    <s v=""/>
    <s v=""/>
    <s v=""/>
    <s v=""/>
    <s v=""/>
    <s v=""/>
    <s v=""/>
    <s v=""/>
  </r>
  <r>
    <x v="0"/>
    <s v="SGGS-18641"/>
    <s v="[SGGS] SP 26.4.1;[SGGS] SP 26.3.6"/>
    <s v="[Jornada Secretaria e Gestor de Unidades] Secretaria - Gestão Acadêmica"/>
    <x v="6"/>
    <s v="[SGGS] PI 4/26"/>
    <m/>
    <s v="[INC0821384]Tenho um Erro/Problema com o PTC - Dynamics Athenas - Alocação e disponibilização de disciplinas"/>
    <m/>
    <m/>
    <m/>
    <s v="Itens Pendentes"/>
    <m/>
    <m/>
    <x v="3"/>
    <d v="2026-09-25T09:05:00"/>
    <d v="2026-09-28T00:00:00"/>
    <m/>
    <m/>
    <m/>
    <m/>
    <m/>
    <m/>
    <m/>
    <m/>
    <m/>
    <m/>
    <m/>
    <m/>
    <m/>
    <m/>
    <m/>
    <m/>
    <s v=""/>
    <s v="FALSO"/>
    <n v="0"/>
    <s v=""/>
    <s v=""/>
    <s v=""/>
    <s v=""/>
    <s v=""/>
    <s v=""/>
    <s v=""/>
    <s v=""/>
    <s v=""/>
    <s v=""/>
  </r>
  <r>
    <x v="0"/>
    <s v="SGGS-18630"/>
    <s v="[SGGS] SP 26.3.6"/>
    <s v="[Jornada Secretaria e Gestor de Unidades] Secretaria - Gestão Acadêmica"/>
    <x v="0"/>
    <s v="[SGGS] PI 3/26"/>
    <m/>
    <s v="[INC0822109]Tenho um Erro/Problema com o PTC - Ambiente do Aluno / AVA Sofia - Visão de disciplinas"/>
    <m/>
    <m/>
    <m/>
    <s v="Itens concluídos"/>
    <m/>
    <m/>
    <x v="0"/>
    <d v="2026-09-24T14:20:00"/>
    <d v="2026-09-14T00:00:00"/>
    <d v="2026-09-24T00:00:00"/>
    <m/>
    <m/>
    <m/>
    <m/>
    <m/>
    <m/>
    <m/>
    <m/>
    <m/>
    <m/>
    <m/>
    <m/>
    <m/>
    <m/>
    <m/>
    <s v=""/>
    <s v="FALSO"/>
    <n v="0"/>
    <s v=""/>
    <s v=""/>
    <s v=""/>
    <s v=""/>
    <s v=""/>
    <s v=""/>
    <s v=""/>
    <s v=""/>
    <s v=""/>
    <s v=""/>
  </r>
  <r>
    <x v="0"/>
    <s v="SGGS-18629"/>
    <s v="[SGGS] SP 26.4.1;[SGGS] SP 26.3.6"/>
    <s v="[Jornada Secretaria e Gestor de Unidades] Secretaria - Gestão Acadêmica"/>
    <x v="6"/>
    <s v="[SGGS] PI 4/26"/>
    <m/>
    <s v="[INC0822481]Tenho um Erro/Problema com o PTC - Dynamics Athenas - Efetivação da Matrícula"/>
    <m/>
    <m/>
    <m/>
    <s v="Itens Pendentes"/>
    <m/>
    <m/>
    <x v="3"/>
    <d v="2026-09-24T13:44:00"/>
    <d v="2026-09-28T00:00:00"/>
    <m/>
    <m/>
    <m/>
    <m/>
    <m/>
    <m/>
    <m/>
    <m/>
    <m/>
    <m/>
    <m/>
    <m/>
    <m/>
    <m/>
    <m/>
    <m/>
    <s v=""/>
    <s v="FALSO"/>
    <n v="0"/>
    <s v=""/>
    <s v=""/>
    <s v=""/>
    <s v=""/>
    <s v=""/>
    <s v=""/>
    <s v=""/>
    <s v=""/>
    <s v=""/>
    <s v=""/>
  </r>
  <r>
    <x v="0"/>
    <s v="SGGS-18628"/>
    <s v="[SGGS] SP 26.3.6"/>
    <s v="[Jornada Secretaria e Gestor de Unidades] Secretaria - Gestão Acadêmica"/>
    <x v="0"/>
    <s v="[SGGS] PI 3/26"/>
    <m/>
    <s v="[INC0819645]Tenho um Erro/Problema com o PTC - Backoffice Sofia - Acessos"/>
    <m/>
    <m/>
    <m/>
    <s v="Itens concluídos"/>
    <m/>
    <m/>
    <x v="0"/>
    <d v="2026-09-24T12:30:00"/>
    <d v="2026-09-14T00:00:00"/>
    <d v="2026-09-24T00:00:00"/>
    <m/>
    <m/>
    <m/>
    <m/>
    <m/>
    <m/>
    <m/>
    <m/>
    <m/>
    <m/>
    <m/>
    <m/>
    <m/>
    <m/>
    <m/>
    <s v=""/>
    <s v="FALSO"/>
    <n v="0"/>
    <s v=""/>
    <s v=""/>
    <s v=""/>
    <s v=""/>
    <s v=""/>
    <s v=""/>
    <s v=""/>
    <s v=""/>
    <s v=""/>
    <s v=""/>
  </r>
  <r>
    <x v="0"/>
    <s v="SGGS-18624"/>
    <s v="[SGGS] SP 26.4.1;[SGGS] SP 26.3.6"/>
    <s v="[Jornada Secretaria e Gestor de Unidades] Secretaria - Gestão Acadêmica"/>
    <x v="0"/>
    <s v="[SGGS] PI 3/26;[SGGS] PI 4/26"/>
    <m/>
    <s v="[INC0819798]Tenho um Erro/Problema com o PTC - Dynamics Athenas - Documentos de Matrícula"/>
    <m/>
    <m/>
    <m/>
    <s v="Itens concluídos"/>
    <m/>
    <m/>
    <x v="0"/>
    <d v="2026-09-24T11:51:00"/>
    <d v="2026-09-28T00:00:00"/>
    <d v="2026-09-29T00:00:00"/>
    <m/>
    <m/>
    <m/>
    <m/>
    <m/>
    <m/>
    <m/>
    <m/>
    <m/>
    <m/>
    <m/>
    <m/>
    <m/>
    <m/>
    <m/>
    <s v=""/>
    <s v="FALSO"/>
    <n v="0"/>
    <s v=""/>
    <s v=""/>
    <s v=""/>
    <s v=""/>
    <s v=""/>
    <s v=""/>
    <s v=""/>
    <s v=""/>
    <s v=""/>
    <s v=""/>
  </r>
  <r>
    <x v="0"/>
    <s v="SGGS-18623"/>
    <s v="[SGGS] SP 26.3.6"/>
    <s v="[Jornada Secretaria e Gestor de Unidades] Secretaria - Gestão Acadêmica"/>
    <x v="0"/>
    <s v="[SGGS] PI 3/26"/>
    <m/>
    <s v="[INC0822428]Tenho um Erro/Problema com o Sistema Colaborar - Colaborar - Administração de usuários"/>
    <m/>
    <m/>
    <m/>
    <s v="Itens concluídos"/>
    <m/>
    <m/>
    <x v="0"/>
    <d v="2026-09-24T11:37:00"/>
    <d v="2026-09-14T00:00:00"/>
    <d v="2026-09-24T00:00:00"/>
    <m/>
    <m/>
    <m/>
    <m/>
    <m/>
    <m/>
    <m/>
    <m/>
    <m/>
    <m/>
    <m/>
    <m/>
    <m/>
    <m/>
    <m/>
    <s v=""/>
    <s v="FALSO"/>
    <n v="0"/>
    <s v=""/>
    <s v=""/>
    <s v=""/>
    <s v=""/>
    <s v=""/>
    <s v=""/>
    <s v=""/>
    <s v=""/>
    <s v=""/>
    <s v=""/>
  </r>
  <r>
    <x v="0"/>
    <s v="SGGS-18622"/>
    <s v="[SGGS] SP 26.4.1;[SGGS] SP 26.3.6"/>
    <s v="[Jornada Secretaria e Gestor de Unidades] Secretaria - Gestão Acadêmica"/>
    <x v="6"/>
    <s v="[SGGS] PI 4/26"/>
    <m/>
    <s v="[INC0821946]Tenho um Erro/Problema com o PTC - Dynamics Athenas - Problema na parametrização da matriz"/>
    <m/>
    <m/>
    <m/>
    <s v="Itens Pendentes"/>
    <m/>
    <m/>
    <x v="3"/>
    <d v="2026-09-24T11:01:00"/>
    <d v="2026-09-28T00:00:00"/>
    <m/>
    <m/>
    <m/>
    <m/>
    <m/>
    <m/>
    <m/>
    <m/>
    <m/>
    <m/>
    <m/>
    <m/>
    <m/>
    <m/>
    <m/>
    <m/>
    <s v=""/>
    <s v="FALSO"/>
    <n v="0"/>
    <s v=""/>
    <s v=""/>
    <s v=""/>
    <s v=""/>
    <s v=""/>
    <s v=""/>
    <s v=""/>
    <s v=""/>
    <s v=""/>
    <s v=""/>
  </r>
  <r>
    <x v="0"/>
    <s v="SGGS-18621"/>
    <s v="[SGGS] SP 26.4.1;[SGGS] SP 26.3.6"/>
    <s v="[Jornada Secretaria e Gestor de Unidades] Secretaria - Gestão Acadêmica"/>
    <x v="6"/>
    <s v="[SGGS] PI 4/26"/>
    <m/>
    <s v="[INC0821944]Tenho um Erro/Problema com o PTC - Dynamics Athenas - Problema na parametrização da matriz"/>
    <m/>
    <m/>
    <m/>
    <s v="Itens Pendentes"/>
    <m/>
    <m/>
    <x v="3"/>
    <d v="2026-09-24T10:51:00"/>
    <d v="2026-09-28T00:00:00"/>
    <m/>
    <m/>
    <m/>
    <m/>
    <m/>
    <m/>
    <m/>
    <m/>
    <m/>
    <m/>
    <m/>
    <m/>
    <m/>
    <m/>
    <m/>
    <m/>
    <s v=""/>
    <s v="FALSO"/>
    <n v="0"/>
    <s v=""/>
    <s v=""/>
    <s v=""/>
    <s v=""/>
    <s v=""/>
    <s v=""/>
    <s v=""/>
    <s v=""/>
    <s v=""/>
    <s v=""/>
  </r>
  <r>
    <x v="0"/>
    <s v="SGGS-18620"/>
    <s v="[SGGS] SP 26.4.1;[SGGS] SP 26.3.6"/>
    <s v="[Jornada Secretaria e Gestor de Unidades] Secretaria - Gestão Acadêmica"/>
    <x v="6"/>
    <s v="[SGGS] PI 4/26"/>
    <m/>
    <s v="[INC0821973]Tenho um Erro/Problema com o PTC - Dynamics Athenas - Notas e Frequências Parciais"/>
    <m/>
    <m/>
    <m/>
    <s v="Itens Pendentes"/>
    <m/>
    <m/>
    <x v="3"/>
    <d v="2026-09-24T10:50:00"/>
    <d v="2026-09-28T00:00:00"/>
    <m/>
    <m/>
    <m/>
    <m/>
    <m/>
    <m/>
    <m/>
    <m/>
    <m/>
    <m/>
    <m/>
    <m/>
    <m/>
    <m/>
    <m/>
    <m/>
    <s v=""/>
    <s v="FALSO"/>
    <n v="0"/>
    <s v=""/>
    <s v=""/>
    <s v=""/>
    <s v=""/>
    <s v=""/>
    <s v=""/>
    <s v=""/>
    <s v=""/>
    <s v=""/>
    <s v=""/>
  </r>
  <r>
    <x v="0"/>
    <s v="SGGS-18619"/>
    <s v="[SGGS] SP 26.4.1;[SGGS] SP 26.3.6"/>
    <s v="[Jornada Secretaria e Gestor de Unidades] Secretaria - Gestão Acadêmica"/>
    <x v="6"/>
    <s v="[SGGS] PI 4/26"/>
    <m/>
    <s v="[INC0821472]Tenho um Erro/Problema com o PTC - Dynamics Athenas - Instabilidade Sistêmica no Dynamics"/>
    <m/>
    <m/>
    <m/>
    <s v="Itens Pendentes"/>
    <m/>
    <m/>
    <x v="3"/>
    <d v="2026-09-24T10:50:00"/>
    <d v="2026-09-28T00:00:00"/>
    <m/>
    <m/>
    <m/>
    <m/>
    <m/>
    <m/>
    <m/>
    <m/>
    <m/>
    <m/>
    <m/>
    <m/>
    <m/>
    <m/>
    <m/>
    <m/>
    <s v=""/>
    <s v="FALSO"/>
    <n v="0"/>
    <s v=""/>
    <s v=""/>
    <s v=""/>
    <s v=""/>
    <s v=""/>
    <s v=""/>
    <s v=""/>
    <s v=""/>
    <s v=""/>
    <s v=""/>
  </r>
  <r>
    <x v="0"/>
    <s v="SGGS-18618"/>
    <s v="[SGGS] SP 26.4.1;[SGGS] SP 26.3.6"/>
    <s v="[Jornada Secretaria e Gestor de Unidades] Secretaria - Gestão Acadêmica"/>
    <x v="6"/>
    <s v="[SGGS] PI 4/26"/>
    <m/>
    <s v="[INC0817889]Tenho um Erro/Problema com o PTC - Dynamics Athenas - Extrato Financeiro - Problemas na visualização do Extrato"/>
    <m/>
    <m/>
    <m/>
    <s v="Itens Pendentes"/>
    <m/>
    <m/>
    <x v="3"/>
    <d v="2026-09-24T10:48:00"/>
    <d v="2026-09-28T00:00:00"/>
    <m/>
    <m/>
    <m/>
    <m/>
    <m/>
    <m/>
    <m/>
    <m/>
    <m/>
    <m/>
    <m/>
    <m/>
    <m/>
    <m/>
    <m/>
    <m/>
    <s v=""/>
    <s v="FALSO"/>
    <n v="0"/>
    <s v=""/>
    <s v=""/>
    <s v=""/>
    <s v=""/>
    <s v=""/>
    <s v=""/>
    <s v=""/>
    <s v=""/>
    <s v=""/>
    <s v=""/>
  </r>
  <r>
    <x v="0"/>
    <s v="SGGS-18617"/>
    <s v="[SGGS] SP 26.4.1;[SGGS] SP 26.3.6"/>
    <s v="[Jornada Secretaria e Gestor de Unidades] Secretaria - Gestão Acadêmica"/>
    <x v="6"/>
    <s v="[SGGS] PI 4/26"/>
    <m/>
    <s v="[INC0817458]Tenho um Erro/Problema com o PTC - Dynamics Athenas - Extrato Financeiro - Problemas na visualização do Extrato"/>
    <m/>
    <m/>
    <m/>
    <s v="Itens Pendentes"/>
    <m/>
    <m/>
    <x v="3"/>
    <d v="2026-09-24T10:48:00"/>
    <d v="2026-09-28T00:00:00"/>
    <m/>
    <m/>
    <m/>
    <m/>
    <m/>
    <m/>
    <m/>
    <m/>
    <m/>
    <m/>
    <m/>
    <m/>
    <m/>
    <m/>
    <m/>
    <m/>
    <s v=""/>
    <s v="FALSO"/>
    <n v="0"/>
    <s v=""/>
    <s v=""/>
    <s v=""/>
    <s v=""/>
    <s v=""/>
    <s v=""/>
    <s v=""/>
    <s v=""/>
    <s v=""/>
    <s v=""/>
  </r>
  <r>
    <x v="0"/>
    <s v="SGGS-18616"/>
    <s v="[SGGS] SP 26.4.1;[SGGS] SP 26.3.6"/>
    <s v="[Jornada Secretaria e Gestor de Unidades] Secretaria - Gestão Acadêmica"/>
    <x v="6"/>
    <s v="[SGGS] PI 4/26"/>
    <m/>
    <s v="[INC0819972]Tenho um Erro/Problema com o PTC - Dynamics Athenas - Alocação e disponibilização de disciplinas"/>
    <m/>
    <m/>
    <m/>
    <s v="Itens Pendentes"/>
    <m/>
    <m/>
    <x v="3"/>
    <d v="2026-09-24T10:46:00"/>
    <d v="2026-09-28T00:00:00"/>
    <m/>
    <m/>
    <m/>
    <m/>
    <m/>
    <m/>
    <m/>
    <m/>
    <m/>
    <m/>
    <m/>
    <m/>
    <m/>
    <m/>
    <m/>
    <m/>
    <s v=""/>
    <s v="FALSO"/>
    <n v="0"/>
    <s v=""/>
    <s v=""/>
    <s v=""/>
    <s v=""/>
    <s v=""/>
    <s v=""/>
    <s v=""/>
    <s v=""/>
    <s v=""/>
    <s v=""/>
  </r>
  <r>
    <x v="0"/>
    <s v="SGGS-18615"/>
    <s v="[SGGS] SP 26.4.1;[SGGS] SP 26.3.6"/>
    <s v="[Jornada Secretaria e Gestor de Unidades] Secretaria - Gestão Acadêmica"/>
    <x v="6"/>
    <s v="[SGGS] PI 4/26"/>
    <m/>
    <s v="[INC0819936]Tenho um Erro/Problema com o PTC - Dynamics Athenas - Alocação e disponibilização de disciplinas"/>
    <m/>
    <m/>
    <m/>
    <s v="Itens Pendentes"/>
    <m/>
    <m/>
    <x v="3"/>
    <d v="2026-09-24T10:45:00"/>
    <d v="2026-09-28T00:00:00"/>
    <m/>
    <m/>
    <m/>
    <m/>
    <m/>
    <m/>
    <m/>
    <m/>
    <m/>
    <m/>
    <m/>
    <m/>
    <m/>
    <m/>
    <m/>
    <m/>
    <s v=""/>
    <s v="FALSO"/>
    <n v="0"/>
    <s v=""/>
    <s v=""/>
    <s v=""/>
    <s v=""/>
    <s v=""/>
    <s v=""/>
    <s v=""/>
    <s v=""/>
    <s v=""/>
    <s v=""/>
  </r>
  <r>
    <x v="0"/>
    <s v="SGGS-18614"/>
    <s v="[SGGS] SP 26.4.1;[SGGS] SP 26.3.6"/>
    <s v="[Jornada Secretaria e Gestor de Unidades] Secretaria - Gestão Acadêmica"/>
    <x v="6"/>
    <s v="[SGGS] PI 4/26"/>
    <m/>
    <s v="[INC0819901]Tenho um Erro/Problema com o PTC - Dynamics Athenas - Alocação e disponibilização de disciplinas"/>
    <m/>
    <m/>
    <m/>
    <s v="Itens Pendentes"/>
    <m/>
    <m/>
    <x v="3"/>
    <d v="2026-09-24T10:45:00"/>
    <d v="2026-09-28T00:00:00"/>
    <m/>
    <m/>
    <m/>
    <m/>
    <m/>
    <m/>
    <m/>
    <m/>
    <m/>
    <m/>
    <m/>
    <m/>
    <m/>
    <m/>
    <m/>
    <m/>
    <s v=""/>
    <s v="FALSO"/>
    <n v="0"/>
    <s v=""/>
    <s v=""/>
    <s v=""/>
    <s v=""/>
    <s v=""/>
    <s v=""/>
    <s v=""/>
    <s v=""/>
    <s v=""/>
    <s v=""/>
  </r>
  <r>
    <x v="0"/>
    <s v="SGGS-18613"/>
    <s v="[SGGS] SP 26.4.1;[SGGS] SP 26.3.6"/>
    <s v="[Jornada Secretaria e Gestor de Unidades] Secretaria - Gestão Acadêmica"/>
    <x v="0"/>
    <s v="[SGGS] PI 4/26"/>
    <m/>
    <s v="[INC0817965]Tenho um Erro/Problema com o PTC - Dynamics Athenas - Alocação e disponibilização de disciplinas"/>
    <m/>
    <m/>
    <m/>
    <s v="Itens concluídos"/>
    <m/>
    <m/>
    <x v="0"/>
    <d v="2026-09-24T10:45:00"/>
    <d v="2026-09-28T00:00:00"/>
    <d v="2026-09-30T00:00:00"/>
    <m/>
    <m/>
    <m/>
    <m/>
    <m/>
    <m/>
    <m/>
    <m/>
    <m/>
    <m/>
    <m/>
    <m/>
    <m/>
    <m/>
    <m/>
    <s v=""/>
    <s v="FALSO"/>
    <n v="0"/>
    <s v=""/>
    <s v=""/>
    <s v=""/>
    <s v=""/>
    <s v=""/>
    <s v=""/>
    <s v=""/>
    <s v=""/>
    <s v=""/>
    <s v=""/>
  </r>
  <r>
    <x v="0"/>
    <s v="SGGS-18612"/>
    <s v="[SGGS] SP 26.4.1;[SGGS] SP 26.3.6"/>
    <s v="[Jornada Secretaria e Gestor de Unidades] Secretaria - Gestão Acadêmica"/>
    <x v="6"/>
    <s v="[SGGS] PI 4/26"/>
    <m/>
    <s v="[INC0819951]Tenho um Erro/Problema com o PTC - Dynamics Athenas - Alocação e disponibilização de disciplinas"/>
    <m/>
    <m/>
    <m/>
    <s v="Itens Pendentes"/>
    <m/>
    <m/>
    <x v="3"/>
    <d v="2026-09-24T10:44:00"/>
    <d v="2026-09-28T00:00:00"/>
    <m/>
    <m/>
    <m/>
    <m/>
    <m/>
    <m/>
    <m/>
    <m/>
    <m/>
    <m/>
    <m/>
    <m/>
    <m/>
    <m/>
    <m/>
    <m/>
    <s v=""/>
    <s v="FALSO"/>
    <n v="0"/>
    <s v=""/>
    <s v=""/>
    <s v=""/>
    <s v=""/>
    <s v=""/>
    <s v=""/>
    <s v=""/>
    <s v=""/>
    <s v=""/>
    <s v=""/>
  </r>
  <r>
    <x v="0"/>
    <s v="SGGS-18611"/>
    <s v="[SGGS] SP 26.3.6"/>
    <s v="[Jornada Secretaria e Gestor de Unidades] Secretaria - Gestão Acadêmica"/>
    <x v="0"/>
    <s v="[SGGS] PI 3/26"/>
    <m/>
    <s v="[INC0817159]Tenho um Erro/Problema com o PTC - Dynamics Athenas - Reembolso"/>
    <m/>
    <m/>
    <m/>
    <s v="Itens concluídos"/>
    <m/>
    <m/>
    <x v="0"/>
    <d v="2026-09-24T10:33:00"/>
    <d v="2026-09-14T00:00:00"/>
    <d v="2026-09-24T00:00:00"/>
    <m/>
    <m/>
    <m/>
    <m/>
    <m/>
    <m/>
    <m/>
    <m/>
    <m/>
    <m/>
    <m/>
    <m/>
    <m/>
    <m/>
    <m/>
    <s v=""/>
    <s v="FALSO"/>
    <n v="0"/>
    <s v=""/>
    <s v=""/>
    <s v=""/>
    <s v=""/>
    <s v=""/>
    <s v=""/>
    <s v=""/>
    <s v=""/>
    <s v=""/>
    <s v=""/>
  </r>
  <r>
    <x v="0"/>
    <s v="SGGS-18610"/>
    <s v="[SGGS] SP 26.3.6"/>
    <s v="[Jornada Secretaria e Gestor de Unidades] Secretaria - Gestão Acadêmica"/>
    <x v="0"/>
    <s v="[SGGS] PI 3/26"/>
    <m/>
    <s v="[INC0817037]Tenho um Erro/Problema com o PTC - Dynamics Athenas - Reembolso"/>
    <m/>
    <m/>
    <m/>
    <s v="Itens concluídos"/>
    <m/>
    <m/>
    <x v="0"/>
    <d v="2026-09-24T10:32:00"/>
    <d v="2026-09-14T00:00:00"/>
    <d v="2026-09-24T00:00:00"/>
    <m/>
    <m/>
    <m/>
    <m/>
    <m/>
    <m/>
    <m/>
    <m/>
    <m/>
    <m/>
    <m/>
    <m/>
    <m/>
    <m/>
    <m/>
    <s v=""/>
    <s v="FALSO"/>
    <n v="0"/>
    <s v=""/>
    <s v=""/>
    <s v=""/>
    <s v=""/>
    <s v=""/>
    <s v=""/>
    <s v=""/>
    <s v=""/>
    <s v=""/>
    <s v=""/>
  </r>
  <r>
    <x v="0"/>
    <s v="SGGS-18609"/>
    <s v="[SGGS] SP 26.3.6"/>
    <s v="[Jornada Secretaria e Gestor de Unidades] Secretaria - Gestão Acadêmica"/>
    <x v="0"/>
    <s v="[SGGS] PI 3/26"/>
    <m/>
    <s v="[INC0821996]Tenho um Erro/Problema com o PTC - Dynamics Athenas - Reembolso"/>
    <m/>
    <m/>
    <m/>
    <s v="Itens concluídos"/>
    <m/>
    <m/>
    <x v="0"/>
    <d v="2026-09-24T10:30:00"/>
    <d v="2026-09-14T00:00:00"/>
    <d v="2026-09-24T00:00:00"/>
    <m/>
    <m/>
    <m/>
    <m/>
    <m/>
    <m/>
    <m/>
    <m/>
    <m/>
    <m/>
    <m/>
    <m/>
    <m/>
    <m/>
    <m/>
    <s v=""/>
    <s v="FALSO"/>
    <n v="0"/>
    <s v=""/>
    <s v=""/>
    <s v=""/>
    <s v=""/>
    <s v=""/>
    <s v=""/>
    <s v=""/>
    <s v=""/>
    <s v=""/>
    <s v=""/>
  </r>
  <r>
    <x v="0"/>
    <s v="SGGS-18608"/>
    <s v="[SGGS] SP 26.4.1;[SGGS] SP 26.3.6"/>
    <s v="[Jornada Secretaria e Gestor de Unidades] Secretaria - Gestão Acadêmica"/>
    <x v="6"/>
    <s v="[SGGS] PI 4/26"/>
    <m/>
    <s v="[INC0821222]Tenho um Erro/Problema com o PTC - Ambiente do Aluno / AVA Sofia - Visão de disciplinas"/>
    <m/>
    <m/>
    <m/>
    <s v="Itens Pendentes"/>
    <m/>
    <m/>
    <x v="3"/>
    <d v="2026-09-24T10:06:00"/>
    <d v="2026-09-28T00:00:00"/>
    <m/>
    <m/>
    <m/>
    <m/>
    <m/>
    <m/>
    <m/>
    <m/>
    <m/>
    <m/>
    <m/>
    <m/>
    <m/>
    <m/>
    <m/>
    <m/>
    <s v=""/>
    <s v="FALSO"/>
    <n v="0"/>
    <s v=""/>
    <s v=""/>
    <s v=""/>
    <s v=""/>
    <s v=""/>
    <s v=""/>
    <s v=""/>
    <s v=""/>
    <s v=""/>
    <s v=""/>
  </r>
  <r>
    <x v="0"/>
    <s v="SGGS-18601"/>
    <s v="[SGGS] SP 26.4.1;[SGGS] SP 26.3.6"/>
    <s v="[Jornada Secretaria e Gestor de Unidades] Secretaria - Gestão Acadêmica"/>
    <x v="6"/>
    <s v="[SGGS] PI 4/26"/>
    <m/>
    <s v="[INC0822370]Tenho um Erro/Problema com o PTC - Dynamics Athenas - Rematrícula"/>
    <m/>
    <m/>
    <m/>
    <s v="Itens Pendentes"/>
    <m/>
    <m/>
    <x v="3"/>
    <d v="2026-09-24T09:20:00"/>
    <d v="2026-09-28T00:00:00"/>
    <m/>
    <m/>
    <m/>
    <m/>
    <m/>
    <m/>
    <m/>
    <m/>
    <m/>
    <m/>
    <m/>
    <m/>
    <m/>
    <m/>
    <m/>
    <m/>
    <s v=""/>
    <s v="FALSO"/>
    <n v="0"/>
    <s v=""/>
    <s v=""/>
    <s v=""/>
    <s v=""/>
    <s v=""/>
    <s v=""/>
    <s v=""/>
    <s v=""/>
    <s v=""/>
    <s v=""/>
  </r>
  <r>
    <x v="0"/>
    <s v="SGGS-18594"/>
    <s v="[SGGS] SP 26.3.6"/>
    <s v="[Jornada Secretaria e Gestor de Unidades] Secretaria - Gestão Acadêmica"/>
    <x v="0"/>
    <s v="[SGGS] PI 3/26"/>
    <m/>
    <s v="[INC0817546]Tenho um Erro/Problema com o PTC - Ambiente do Aluno / AVA Sofia - Aulas"/>
    <m/>
    <n v="21600"/>
    <m/>
    <s v="Itens concluídos"/>
    <m/>
    <m/>
    <x v="0"/>
    <d v="2026-09-24T08:07:00"/>
    <d v="2026-09-14T00:00:00"/>
    <d v="2026-09-24T00:00:00"/>
    <m/>
    <m/>
    <m/>
    <m/>
    <m/>
    <m/>
    <m/>
    <m/>
    <m/>
    <m/>
    <m/>
    <m/>
    <m/>
    <m/>
    <m/>
    <n v="6"/>
    <s v="FALSO"/>
    <n v="0"/>
    <s v=""/>
    <s v=""/>
    <s v=""/>
    <s v=""/>
    <s v=""/>
    <s v=""/>
    <s v=""/>
    <s v=""/>
    <s v=""/>
    <s v=""/>
  </r>
  <r>
    <x v="0"/>
    <s v="SGGS-18593"/>
    <s v="[SGGS] SP 26.4.1;[SGGS] SP 26.3.6"/>
    <s v="[Jornada Secretaria e Gestor de Unidades] Secretaria - Gestão Acadêmica"/>
    <x v="6"/>
    <s v="[SGGS] PI 4/26"/>
    <m/>
    <s v="[INC0821486]Tenho um Erro/Problema com o PTC - Dynamics Athenas - Alocação e disponibilização de disciplinas"/>
    <m/>
    <m/>
    <m/>
    <s v="Itens Pendentes"/>
    <m/>
    <m/>
    <x v="3"/>
    <d v="2026-09-23T18:19:00"/>
    <d v="2026-09-28T00:00:00"/>
    <m/>
    <m/>
    <m/>
    <m/>
    <m/>
    <m/>
    <m/>
    <m/>
    <m/>
    <m/>
    <m/>
    <m/>
    <m/>
    <m/>
    <m/>
    <m/>
    <s v=""/>
    <s v="FALSO"/>
    <n v="0"/>
    <s v=""/>
    <s v=""/>
    <s v=""/>
    <s v=""/>
    <s v=""/>
    <s v=""/>
    <s v=""/>
    <s v=""/>
    <s v=""/>
    <s v=""/>
  </r>
  <r>
    <x v="0"/>
    <s v="SGGS-18592"/>
    <s v="[SGGS] SP 26.3.6"/>
    <s v="[Jornada Secretaria e Gestor de Unidades] Secretaria - Gestão Acadêmica"/>
    <x v="0"/>
    <s v="[SGGS] PI 3/26"/>
    <m/>
    <s v="[INC0819390]Tenho um Erro/Problema com o PTC - Dynamics Athenas - Alocação e disponibilização de disciplinas"/>
    <m/>
    <m/>
    <m/>
    <s v="Itens concluídos"/>
    <m/>
    <m/>
    <x v="0"/>
    <d v="2026-09-23T18:19:00"/>
    <d v="2026-09-14T00:00:00"/>
    <d v="2026-09-24T00:00:00"/>
    <m/>
    <m/>
    <m/>
    <m/>
    <m/>
    <m/>
    <m/>
    <m/>
    <m/>
    <m/>
    <m/>
    <m/>
    <m/>
    <m/>
    <m/>
    <s v=""/>
    <s v="FALSO"/>
    <n v="0"/>
    <s v=""/>
    <s v=""/>
    <s v=""/>
    <s v=""/>
    <s v=""/>
    <s v=""/>
    <s v=""/>
    <s v=""/>
    <s v=""/>
    <s v=""/>
  </r>
  <r>
    <x v="0"/>
    <s v="SGGS-18591"/>
    <s v="[SGGS] SP 26.3.6"/>
    <s v="[Jornada Secretaria e Gestor de Unidades] Secretaria - Gestão Acadêmica"/>
    <x v="0"/>
    <s v="[SGGS] PI 3/26"/>
    <m/>
    <s v="[INC0821397]Tenho um Erro/Problema com o PTC - Dynamics Athenas - Alocação e disponibilização de disciplinas"/>
    <m/>
    <m/>
    <m/>
    <s v="Itens concluídos"/>
    <m/>
    <m/>
    <x v="0"/>
    <d v="2026-09-23T18:18:00"/>
    <d v="2026-09-14T00:00:00"/>
    <d v="2026-09-24T00:00:00"/>
    <m/>
    <m/>
    <m/>
    <m/>
    <m/>
    <m/>
    <m/>
    <m/>
    <m/>
    <m/>
    <m/>
    <m/>
    <m/>
    <m/>
    <m/>
    <s v=""/>
    <s v="FALSO"/>
    <n v="0"/>
    <s v=""/>
    <s v=""/>
    <s v=""/>
    <s v=""/>
    <s v=""/>
    <s v=""/>
    <s v=""/>
    <s v=""/>
    <s v=""/>
    <s v=""/>
  </r>
  <r>
    <x v="0"/>
    <s v="SGGS-18590"/>
    <s v="[SGGS] SP 26.4.1;[SGGS] SP 26.3.6"/>
    <s v="[Jornada Secretaria e Gestor de Unidades] Secretaria - Gestão Acadêmica"/>
    <x v="6"/>
    <s v="[SGGS] PI 4/26"/>
    <m/>
    <s v="[INC0821294]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9"/>
    <s v="[SGGS] SP 26.4.1;[SGGS] SP 26.3.6"/>
    <s v="[Jornada Secretaria e Gestor de Unidades] Secretaria - Gestão Acadêmica"/>
    <x v="6"/>
    <s v="[SGGS] PI 4/26"/>
    <m/>
    <s v="[INC0821356]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8"/>
    <s v="[SGGS] SP 26.4.1;[SGGS] SP 26.3.6"/>
    <s v="[Jornada Secretaria e Gestor de Unidades] Secretaria - Gestão Acadêmica"/>
    <x v="6"/>
    <s v="[SGGS] PI 4/26"/>
    <m/>
    <s v="[INC0821351]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7"/>
    <s v="[SGGS] SP 26.4.1;[SGGS] SP 26.3.6"/>
    <s v="[Jornada Secretaria e Gestor de Unidades] Secretaria - Gestão Acadêmica"/>
    <x v="6"/>
    <s v="[SGGS] PI 4/26"/>
    <m/>
    <s v="[INC0821301]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6"/>
    <s v="[SGGS] SP 26.4.1;[SGGS] SP 26.3.6"/>
    <s v="[Jornada Secretaria e Gestor de Unidades] Secretaria - Gestão Acadêmica"/>
    <x v="6"/>
    <s v="[SGGS] PI 4/26"/>
    <m/>
    <s v="[INC0821291]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5"/>
    <s v="[SGGS] SP 26.4.1;[SGGS] SP 26.3.6"/>
    <s v="[Jornada Secretaria e Gestor de Unidades] Secretaria - Gestão Acadêmica"/>
    <x v="6"/>
    <s v="[SGGS] PI 4/26"/>
    <m/>
    <s v="[INC0821270]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4"/>
    <s v="[SGGS] SP 26.4.1;[SGGS] SP 26.3.6"/>
    <s v="[Jornada Secretaria e Gestor de Unidades] Secretaria - Gestão Acadêmica"/>
    <x v="6"/>
    <s v="[SGGS] PI 4/26"/>
    <m/>
    <s v="[INC0821206]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3"/>
    <s v="[SGGS] SP 26.4.1;[SGGS] SP 26.3.6"/>
    <s v="[Jornada Secretaria e Gestor de Unidades] Secretaria - Gestão Acadêmica"/>
    <x v="6"/>
    <s v="[SGGS] PI 4/26"/>
    <m/>
    <s v="[INC0820894]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2"/>
    <s v="[SGGS] SP 26.4.1;[SGGS] SP 26.3.6"/>
    <s v="[Jornada Secretaria e Gestor de Unidades] Secretaria - Gestão Acadêmica"/>
    <x v="6"/>
    <s v="[SGGS] PI 4/26"/>
    <m/>
    <s v="[INC0820908]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1"/>
    <s v="[SGGS] SP 26.4.1;[SGGS] SP 26.3.6"/>
    <s v="[Jornada Secretaria e Gestor de Unidades] Secretaria - Gestão Acadêmica"/>
    <x v="6"/>
    <s v="[SGGS] PI 4/26"/>
    <m/>
    <s v="[INC0820793]Tenho um Erro/Problema com o PTC - Dynamics Athenas - Alocação e disponibilização de disciplinas"/>
    <m/>
    <m/>
    <m/>
    <s v="Itens Pendentes"/>
    <m/>
    <m/>
    <x v="3"/>
    <d v="2026-09-23T18:18:00"/>
    <d v="2026-09-28T00:00:00"/>
    <m/>
    <m/>
    <m/>
    <m/>
    <m/>
    <m/>
    <m/>
    <m/>
    <m/>
    <m/>
    <m/>
    <m/>
    <m/>
    <m/>
    <m/>
    <m/>
    <s v=""/>
    <s v="FALSO"/>
    <n v="0"/>
    <s v=""/>
    <s v=""/>
    <s v=""/>
    <s v=""/>
    <s v=""/>
    <s v=""/>
    <s v=""/>
    <s v=""/>
    <s v=""/>
    <s v=""/>
  </r>
  <r>
    <x v="0"/>
    <s v="SGGS-18580"/>
    <s v="[SGGS] SP 26.4.1;[SGGS] SP 26.3.6"/>
    <s v="[Jornada Secretaria e Gestor de Unidades] Secretaria - Gestão Acadêmica"/>
    <x v="6"/>
    <s v="[SGGS] PI 4/26"/>
    <m/>
    <s v="[INC0819993]Tenho um Erro/Problema com o PTC - Dynamics Athenas - Alocação e disponibilização de disciplinas"/>
    <m/>
    <m/>
    <m/>
    <s v="Itens Pendentes"/>
    <m/>
    <m/>
    <x v="3"/>
    <d v="2026-09-23T18:18:00"/>
    <d v="2026-09-28T00:00:00"/>
    <m/>
    <m/>
    <m/>
    <m/>
    <m/>
    <m/>
    <m/>
    <m/>
    <m/>
    <m/>
    <m/>
    <m/>
    <m/>
    <m/>
    <m/>
    <m/>
    <s v=""/>
    <s v="FALSO"/>
    <n v="0"/>
    <s v=""/>
    <s v=""/>
    <s v=""/>
    <s v=""/>
    <s v=""/>
    <s v=""/>
    <s v=""/>
    <s v=""/>
    <s v=""/>
    <s v=""/>
  </r>
  <r>
    <x v="0"/>
    <s v="SGGS-18579"/>
    <s v="[SGGS] SP 26.4.1;[SGGS] SP 26.3.6"/>
    <s v="[Jornada Secretaria e Gestor de Unidades] Secretaria - Gestão Acadêmica"/>
    <x v="6"/>
    <s v="[SGGS] PI 4/26"/>
    <m/>
    <s v="[INC0820741]Tenho um Erro/Problema com o PTC - Dynamics Athenas - Alocação e disponibilização de disciplinas"/>
    <m/>
    <m/>
    <m/>
    <s v="Itens Pendentes"/>
    <m/>
    <m/>
    <x v="3"/>
    <d v="2026-09-23T18:18:00"/>
    <d v="2026-09-28T00:00:00"/>
    <m/>
    <m/>
    <m/>
    <m/>
    <m/>
    <m/>
    <m/>
    <m/>
    <m/>
    <m/>
    <m/>
    <m/>
    <m/>
    <m/>
    <m/>
    <m/>
    <s v=""/>
    <s v="FALSO"/>
    <n v="0"/>
    <s v=""/>
    <s v=""/>
    <s v=""/>
    <s v=""/>
    <s v=""/>
    <s v=""/>
    <s v=""/>
    <s v=""/>
    <s v=""/>
    <s v=""/>
  </r>
  <r>
    <x v="0"/>
    <s v="SGGS-18578"/>
    <s v="[SGGS] SP 26.4.1;[SGGS] SP 26.3.6"/>
    <s v="[Jornada Secretaria e Gestor de Unidades] Secretaria - Gestão Acadêmica"/>
    <x v="6"/>
    <s v="[SGGS] PI 4/26"/>
    <m/>
    <s v="[INC0819977]Tenho um Erro/Problema com o PTC - Dynamics Athenas - Alocação e disponibilização de disciplinas"/>
    <m/>
    <m/>
    <m/>
    <s v="Itens Pendentes"/>
    <m/>
    <m/>
    <x v="3"/>
    <d v="2026-09-23T18:18:00"/>
    <d v="2026-09-28T00:00:00"/>
    <m/>
    <m/>
    <m/>
    <m/>
    <m/>
    <m/>
    <m/>
    <m/>
    <m/>
    <m/>
    <m/>
    <m/>
    <m/>
    <m/>
    <m/>
    <m/>
    <s v=""/>
    <s v="FALSO"/>
    <n v="0"/>
    <s v=""/>
    <s v=""/>
    <s v=""/>
    <s v=""/>
    <s v=""/>
    <s v=""/>
    <s v=""/>
    <s v=""/>
    <s v=""/>
    <s v=""/>
  </r>
  <r>
    <x v="0"/>
    <s v="SGGS-18577"/>
    <s v="[SGGS] SP 26.4.1;[SGGS] SP 26.3.6"/>
    <s v="[Jornada Secretaria e Gestor de Unidades] Secretaria - Gestão Acadêmica"/>
    <x v="6"/>
    <s v="[SGGS] PI 4/26"/>
    <m/>
    <s v="[INC0820936]Tenho um Erro/Problema com o PTC - Dynamics Athenas - Alocação e disponibilização de disciplinas"/>
    <m/>
    <m/>
    <m/>
    <s v="Itens Pendentes"/>
    <m/>
    <m/>
    <x v="3"/>
    <d v="2026-09-23T17:28:00"/>
    <d v="2026-09-28T00:00:00"/>
    <m/>
    <m/>
    <m/>
    <m/>
    <m/>
    <m/>
    <m/>
    <m/>
    <m/>
    <m/>
    <m/>
    <m/>
    <m/>
    <m/>
    <m/>
    <m/>
    <s v=""/>
    <s v="FALSO"/>
    <n v="0"/>
    <s v=""/>
    <s v=""/>
    <s v=""/>
    <s v=""/>
    <s v=""/>
    <s v=""/>
    <s v=""/>
    <s v=""/>
    <s v=""/>
    <s v=""/>
  </r>
  <r>
    <x v="0"/>
    <s v="SGGS-18576"/>
    <s v="[SGGS] SP 26.4.1;[SGGS] SP 26.3.6"/>
    <s v="[Jornada Secretaria e Gestor de Unidades] Secretaria - Gestão Acadêmica"/>
    <x v="6"/>
    <s v="[SGGS] PI 4/26"/>
    <m/>
    <s v="[INC0822121]Tenho um Erro/Problema com o PTC - Dynamics Athenas - Efetivação da Matrícula"/>
    <m/>
    <m/>
    <m/>
    <s v="Itens Pendentes"/>
    <m/>
    <m/>
    <x v="3"/>
    <d v="2026-09-23T17:13:00"/>
    <d v="2026-09-28T00:00:00"/>
    <m/>
    <m/>
    <m/>
    <m/>
    <m/>
    <m/>
    <m/>
    <m/>
    <m/>
    <m/>
    <m/>
    <m/>
    <m/>
    <m/>
    <m/>
    <m/>
    <s v=""/>
    <s v="FALSO"/>
    <n v="0"/>
    <s v=""/>
    <s v=""/>
    <s v=""/>
    <s v=""/>
    <s v=""/>
    <s v=""/>
    <s v=""/>
    <s v=""/>
    <s v=""/>
    <s v=""/>
  </r>
  <r>
    <x v="0"/>
    <s v="SGGS-18568"/>
    <s v="[SGGS] SP 26.4.1;[SGGS] SP 26.3.6"/>
    <s v="[Jornada Secretaria e Gestor de Unidades] Secretaria - Gestão Acadêmica"/>
    <x v="6"/>
    <s v="[SGGS] PI 4/26"/>
    <m/>
    <s v="[INC0819865]Tenho um Erro/Problema com o PTC - Dynamics Athenas - Alocação e disponibilização de disciplinas"/>
    <m/>
    <m/>
    <m/>
    <s v="Itens Pendentes"/>
    <m/>
    <m/>
    <x v="3"/>
    <d v="2026-09-23T15:22:00"/>
    <d v="2026-09-28T00:00:00"/>
    <m/>
    <m/>
    <m/>
    <m/>
    <m/>
    <m/>
    <m/>
    <m/>
    <m/>
    <m/>
    <m/>
    <m/>
    <m/>
    <m/>
    <m/>
    <m/>
    <s v=""/>
    <s v="FALSO"/>
    <n v="0"/>
    <s v=""/>
    <s v=""/>
    <s v=""/>
    <s v=""/>
    <s v=""/>
    <s v=""/>
    <s v=""/>
    <s v=""/>
    <s v=""/>
    <s v=""/>
  </r>
  <r>
    <x v="0"/>
    <s v="SGGS-18563"/>
    <s v="[SGGS] SP 26.4.1;[SGGS] SP 26.3.6"/>
    <s v="[Jornada Secretaria e Gestor de Unidades] Secretaria - Gestão Acadêmica"/>
    <x v="6"/>
    <s v="[SGGS] PI 4/26"/>
    <m/>
    <s v="[INC0821297]Tenho um Erro/Problema com o PTC - Ambiente do Aluno / AVA Sofia - Visão de disciplinas"/>
    <m/>
    <m/>
    <m/>
    <s v="Itens Pendentes"/>
    <m/>
    <m/>
    <x v="3"/>
    <d v="2026-09-23T13:49:00"/>
    <d v="2026-09-28T00:00:00"/>
    <m/>
    <m/>
    <m/>
    <m/>
    <m/>
    <m/>
    <m/>
    <m/>
    <m/>
    <m/>
    <m/>
    <m/>
    <m/>
    <m/>
    <m/>
    <m/>
    <s v=""/>
    <s v="FALSO"/>
    <n v="0"/>
    <s v=""/>
    <s v=""/>
    <s v=""/>
    <s v=""/>
    <s v=""/>
    <s v=""/>
    <s v=""/>
    <s v=""/>
    <s v=""/>
    <s v=""/>
  </r>
  <r>
    <x v="0"/>
    <s v="SGGS-18562"/>
    <s v="[SGGS] SP 26.4.1;[SGGS] SP 26.3.6"/>
    <s v="[Jornada Secretaria e Gestor de Unidades] Secretaria - Gestão Acadêmica"/>
    <x v="6"/>
    <s v="[SGGS] PI 4/26"/>
    <m/>
    <s v="[INC0821264]Tenho um Erro/Problema com o PTC - Ambiente do Aluno / AVA Sofia - Acesso ao Conteúdo Preparatório"/>
    <m/>
    <m/>
    <m/>
    <s v="Itens Pendentes"/>
    <m/>
    <m/>
    <x v="3"/>
    <d v="2026-09-23T13:47:00"/>
    <d v="2026-09-28T00:00:00"/>
    <m/>
    <m/>
    <m/>
    <m/>
    <m/>
    <m/>
    <m/>
    <m/>
    <m/>
    <m/>
    <m/>
    <m/>
    <m/>
    <m/>
    <m/>
    <m/>
    <s v=""/>
    <s v="FALSO"/>
    <n v="0"/>
    <s v=""/>
    <s v=""/>
    <s v=""/>
    <s v=""/>
    <s v=""/>
    <s v=""/>
    <s v=""/>
    <s v=""/>
    <s v=""/>
    <s v=""/>
  </r>
  <r>
    <x v="0"/>
    <s v="SGGS-18561"/>
    <s v="[SGGS] SP 26.4.1;[SGGS] SP 26.3.6"/>
    <s v="[Jornada Secretaria e Gestor de Unidades] Secretaria - Gestão Acadêmica"/>
    <x v="6"/>
    <s v="[SGGS] PI 4/26"/>
    <m/>
    <s v="[INC0821197]Tenho um Erro/Problema com o PTC - Ambiente do Aluno / AVA Sofia - Visão de disciplinas"/>
    <m/>
    <m/>
    <m/>
    <s v="Itens Pendentes"/>
    <m/>
    <m/>
    <x v="3"/>
    <d v="2026-09-23T13:39:00"/>
    <d v="2026-09-28T00:00:00"/>
    <m/>
    <m/>
    <m/>
    <m/>
    <m/>
    <m/>
    <m/>
    <m/>
    <m/>
    <m/>
    <m/>
    <m/>
    <m/>
    <m/>
    <m/>
    <m/>
    <s v=""/>
    <s v="FALSO"/>
    <n v="0"/>
    <s v=""/>
    <s v=""/>
    <s v=""/>
    <s v=""/>
    <s v=""/>
    <s v=""/>
    <s v=""/>
    <s v=""/>
    <s v=""/>
    <s v=""/>
  </r>
  <r>
    <x v="0"/>
    <s v="SGGS-18556"/>
    <s v="[SGGS] SP 26.4.1;[SGGS] SP 26.3.6"/>
    <s v="[Jornada Secretaria e Gestor de Unidades] Secretaria - Gestão Acadêmica"/>
    <x v="6"/>
    <s v="[SGGS] PI 4/26"/>
    <m/>
    <s v="[INC0821964]Tenho um Erro/Problema com o PTC - Dynamics Athenas - Efetivação da Matrícula"/>
    <m/>
    <m/>
    <m/>
    <s v="Itens Pendentes"/>
    <m/>
    <m/>
    <x v="3"/>
    <d v="2026-09-23T11:42:00"/>
    <d v="2026-09-28T00:00:00"/>
    <m/>
    <m/>
    <m/>
    <m/>
    <m/>
    <m/>
    <m/>
    <m/>
    <m/>
    <m/>
    <m/>
    <m/>
    <m/>
    <m/>
    <m/>
    <m/>
    <s v=""/>
    <s v="FALSO"/>
    <n v="0"/>
    <s v=""/>
    <s v=""/>
    <s v=""/>
    <s v=""/>
    <s v=""/>
    <s v=""/>
    <s v=""/>
    <s v=""/>
    <s v=""/>
    <s v=""/>
  </r>
  <r>
    <x v="0"/>
    <s v="SGGS-18554"/>
    <s v="[SGGS] SP 26.4.1;[SGGS] SP 26.3.6"/>
    <s v="[Jornada Secretaria e Gestor de Unidades] Secretaria - Gestão Acadêmica"/>
    <x v="6"/>
    <s v="[SGGS] PI 4/26"/>
    <m/>
    <s v="[INC0821281]Tenho um Erro/Problema com o PTC - Dynamics Athenas - Documentos Acadêmicos - Serviços"/>
    <m/>
    <m/>
    <m/>
    <s v="Itens Pendentes"/>
    <m/>
    <m/>
    <x v="3"/>
    <d v="2026-09-23T10:34:00"/>
    <d v="2026-09-28T00:00:00"/>
    <m/>
    <m/>
    <m/>
    <m/>
    <m/>
    <m/>
    <m/>
    <m/>
    <m/>
    <m/>
    <m/>
    <m/>
    <m/>
    <m/>
    <m/>
    <m/>
    <s v=""/>
    <s v="FALSO"/>
    <n v="0"/>
    <s v=""/>
    <s v=""/>
    <s v=""/>
    <s v=""/>
    <s v=""/>
    <s v=""/>
    <s v=""/>
    <s v=""/>
    <s v=""/>
    <s v=""/>
  </r>
  <r>
    <x v="0"/>
    <s v="SGGS-18553"/>
    <s v="[SGGS] SP 26.3.6"/>
    <s v="[Jornada Secretaria e Gestor de Unidades] Secretaria - Gestão Acadêmica"/>
    <x v="0"/>
    <s v="[SGGS] PI 3/26"/>
    <m/>
    <s v="[INC0820794]Tenho um Erro/Problema com o PTC - Dynamics Athenas - Reembolso"/>
    <m/>
    <m/>
    <m/>
    <s v="Itens concluídos"/>
    <m/>
    <m/>
    <x v="0"/>
    <d v="2026-09-23T10:31:00"/>
    <d v="2026-09-14T00:00:00"/>
    <d v="2026-09-23T00:00:00"/>
    <m/>
    <m/>
    <m/>
    <m/>
    <m/>
    <m/>
    <m/>
    <m/>
    <m/>
    <m/>
    <m/>
    <m/>
    <m/>
    <m/>
    <m/>
    <s v=""/>
    <s v="FALSO"/>
    <n v="0"/>
    <s v=""/>
    <s v=""/>
    <s v=""/>
    <s v=""/>
    <s v=""/>
    <s v=""/>
    <s v=""/>
    <s v=""/>
    <s v=""/>
    <s v=""/>
  </r>
  <r>
    <x v="0"/>
    <s v="SGGS-18552"/>
    <s v="[SGGS] SP 26.4.1;[SGGS] SP 26.3.6"/>
    <s v="[Jornada Secretaria e Gestor de Unidades] Secretaria - Gestão Acadêmica"/>
    <x v="6"/>
    <s v="[SGGS] PI 4/26"/>
    <m/>
    <s v="[INC0821500]Tenho um Erro/Problema com o PTC - Dynamics Athenas - Problema na parametrização da matriz"/>
    <m/>
    <m/>
    <m/>
    <s v="Itens Pendentes"/>
    <m/>
    <m/>
    <x v="3"/>
    <d v="2026-09-23T10:30:00"/>
    <d v="2026-09-28T00:00:00"/>
    <m/>
    <m/>
    <m/>
    <m/>
    <m/>
    <m/>
    <m/>
    <m/>
    <m/>
    <m/>
    <m/>
    <m/>
    <m/>
    <m/>
    <m/>
    <m/>
    <s v=""/>
    <s v="FALSO"/>
    <n v="0"/>
    <s v=""/>
    <s v=""/>
    <s v=""/>
    <s v=""/>
    <s v=""/>
    <s v=""/>
    <s v=""/>
    <s v=""/>
    <s v=""/>
    <s v=""/>
  </r>
  <r>
    <x v="0"/>
    <s v="SGGS-18551"/>
    <s v="[SGGS] SP 26.4.1;[SGGS] SP 26.3.6"/>
    <s v="[Jornada Secretaria e Gestor de Unidades] Secretaria - Gestão Acadêmica"/>
    <x v="6"/>
    <s v="[SGGS] PI 4/26"/>
    <m/>
    <s v="[INC0818789]Tenho um Erro/Problema com o PTC - Dynamics Athenas - Ocorrências"/>
    <m/>
    <m/>
    <m/>
    <s v="Itens Pendentes"/>
    <m/>
    <m/>
    <x v="3"/>
    <d v="2026-09-23T10:30:00"/>
    <d v="2026-09-28T00:00:00"/>
    <m/>
    <m/>
    <m/>
    <m/>
    <m/>
    <m/>
    <m/>
    <m/>
    <m/>
    <m/>
    <m/>
    <m/>
    <m/>
    <m/>
    <m/>
    <m/>
    <s v=""/>
    <s v="FALSO"/>
    <n v="0"/>
    <s v=""/>
    <s v=""/>
    <s v=""/>
    <s v=""/>
    <s v=""/>
    <s v=""/>
    <s v=""/>
    <s v=""/>
    <s v=""/>
    <s v=""/>
  </r>
  <r>
    <x v="0"/>
    <s v="SGGS-18550"/>
    <s v="[SGGS] SP 26.4.1;[SGGS] SP 26.3.6"/>
    <s v="[Jornada Secretaria e Gestor de Unidades] Secretaria - Gestão Acadêmica"/>
    <x v="6"/>
    <s v="[SGGS] PI 4/26"/>
    <m/>
    <s v="[INC0821228]Tenho um Erro/Problema com o PTC - Dynamics Athenas - Informações de Unidades ou Polos"/>
    <m/>
    <m/>
    <m/>
    <s v="Itens Pendentes"/>
    <m/>
    <m/>
    <x v="3"/>
    <d v="2026-09-23T10:29:00"/>
    <d v="2026-09-28T00:00:00"/>
    <m/>
    <m/>
    <m/>
    <m/>
    <m/>
    <m/>
    <m/>
    <m/>
    <m/>
    <m/>
    <m/>
    <m/>
    <m/>
    <m/>
    <m/>
    <m/>
    <s v=""/>
    <s v="FALSO"/>
    <n v="0"/>
    <s v=""/>
    <s v=""/>
    <s v=""/>
    <s v=""/>
    <s v=""/>
    <s v=""/>
    <s v=""/>
    <s v=""/>
    <s v=""/>
    <s v=""/>
  </r>
  <r>
    <x v="0"/>
    <s v="SGGS-18549"/>
    <s v="[SGGS] SP 26.3.6"/>
    <s v="[Jornada Secretaria e Gestor de Unidades] Secretaria - Gestão Acadêmica"/>
    <x v="0"/>
    <s v="[SGGS] PI 3/26"/>
    <m/>
    <s v="[INC0821383]Tenho um Erro/Problema com o PTC - Dynamics Athenas - Informações de Tipo de cursos e Ofertas"/>
    <m/>
    <m/>
    <m/>
    <s v="Itens concluídos"/>
    <m/>
    <m/>
    <x v="0"/>
    <d v="2026-09-23T10:29:00"/>
    <d v="2026-09-14T00:00:00"/>
    <d v="2026-09-24T00:00:00"/>
    <m/>
    <m/>
    <m/>
    <m/>
    <m/>
    <m/>
    <m/>
    <m/>
    <m/>
    <m/>
    <m/>
    <m/>
    <m/>
    <m/>
    <m/>
    <s v=""/>
    <s v="FALSO"/>
    <n v="0"/>
    <s v=""/>
    <s v=""/>
    <s v=""/>
    <s v=""/>
    <s v=""/>
    <s v=""/>
    <s v=""/>
    <s v=""/>
    <s v=""/>
    <s v=""/>
  </r>
  <r>
    <x v="0"/>
    <s v="SGGS-18548"/>
    <s v="[SGGS] SP 26.4.1;[SGGS] SP 26.3.6"/>
    <s v="[Jornada Secretaria e Gestor de Unidades] Secretaria - Gestão Acadêmica"/>
    <x v="6"/>
    <s v="[SGGS] PI 4/26"/>
    <m/>
    <s v="[INC0817020]Tenho um Erro/Problema com o PTC - Dynamics Athenas - Documentos Acadêmicos - Serviços"/>
    <m/>
    <m/>
    <m/>
    <s v="Itens Pendentes"/>
    <m/>
    <m/>
    <x v="3"/>
    <d v="2026-09-23T10:28:00"/>
    <d v="2026-09-28T00:00:00"/>
    <m/>
    <m/>
    <m/>
    <m/>
    <m/>
    <m/>
    <m/>
    <m/>
    <m/>
    <m/>
    <m/>
    <m/>
    <m/>
    <m/>
    <m/>
    <m/>
    <s v=""/>
    <s v="FALSO"/>
    <n v="0"/>
    <s v=""/>
    <s v=""/>
    <s v=""/>
    <s v=""/>
    <s v=""/>
    <s v=""/>
    <s v=""/>
    <s v=""/>
    <s v=""/>
    <s v=""/>
  </r>
  <r>
    <x v="0"/>
    <s v="SGGS-18540"/>
    <s v="[SGGS] SP 26.4.1;[SGGS] SP 26.3.6"/>
    <s v="[Jornada Secretaria e Gestor de Unidades] Secretaria - Gestão Acadêmica"/>
    <x v="0"/>
    <s v="[SGGS] PI 3/26"/>
    <m/>
    <s v="[INC0821261]Tenho um Erro/Problema com o PTC - Dynamics Athenas - Efetivação da Matrícula"/>
    <m/>
    <m/>
    <m/>
    <s v="Itens concluídos"/>
    <m/>
    <m/>
    <x v="1"/>
    <d v="2026-09-22T16:55:00"/>
    <d v="2026-09-28T00:00:00"/>
    <d v="2026-09-22T00:00:00"/>
    <d v="2026-09-22T00:00:00"/>
    <m/>
    <m/>
    <m/>
    <m/>
    <m/>
    <m/>
    <m/>
    <m/>
    <m/>
    <m/>
    <m/>
    <m/>
    <m/>
    <m/>
    <s v=""/>
    <s v="FALSO"/>
    <n v="0"/>
    <s v=""/>
    <s v=""/>
    <s v=""/>
    <s v=""/>
    <s v=""/>
    <s v=""/>
    <s v=""/>
    <s v=""/>
    <s v=""/>
    <s v=""/>
  </r>
  <r>
    <x v="9"/>
    <s v="SGGS-18539"/>
    <s v="[SGGS] SP 26.4.1;[SGGS] SP 26.3.6"/>
    <s v="[Jornada Secretaria e Gestor de Unidades] Secretaria - Gestão Acadêmica"/>
    <x v="5"/>
    <s v="[SGGS] PI 4/26"/>
    <m/>
    <s v="[ARTDF-377 Fase 2] Erro para preencher automaticamente a turma/serie, quando há uma transferência interna"/>
    <m/>
    <n v="3600"/>
    <m/>
    <s v="Em andamento"/>
    <s v="ARTDF-377"/>
    <m/>
    <x v="3"/>
    <d v="2026-09-22T16:10:00"/>
    <d v="2026-09-28T00:00:00"/>
    <d v="2026-09-23T00:00:00"/>
    <m/>
    <m/>
    <m/>
    <m/>
    <m/>
    <m/>
    <m/>
    <m/>
    <m/>
    <m/>
    <m/>
    <m/>
    <m/>
    <m/>
    <m/>
    <n v="1"/>
    <s v="FALSO"/>
    <n v="0"/>
    <n v="4"/>
    <s v=""/>
    <s v=""/>
    <s v=""/>
    <s v=""/>
    <s v=""/>
    <s v=""/>
    <s v=""/>
    <s v=""/>
    <b v="1"/>
  </r>
  <r>
    <x v="0"/>
    <s v="SGGS-18537"/>
    <s v="[SGGS] SP 26.3.6"/>
    <s v="[Jornada Secretaria e Gestor de Unidades] Secretaria - Gestão Acadêmica"/>
    <x v="0"/>
    <s v="[SGGS] PI 3/26"/>
    <m/>
    <s v="[INC0801255]Tenho um Erro/Problema com o PTC - Ingresso - Captação - Área do Candidato"/>
    <m/>
    <m/>
    <m/>
    <s v="Itens concluídos"/>
    <m/>
    <m/>
    <x v="0"/>
    <d v="2026-09-22T15:32:00"/>
    <d v="2026-09-14T00:00:00"/>
    <d v="2026-09-22T00:00:00"/>
    <m/>
    <m/>
    <m/>
    <m/>
    <m/>
    <m/>
    <m/>
    <m/>
    <m/>
    <m/>
    <m/>
    <m/>
    <m/>
    <m/>
    <m/>
    <s v=""/>
    <s v="FALSO"/>
    <n v="0"/>
    <s v=""/>
    <s v=""/>
    <s v=""/>
    <s v=""/>
    <s v=""/>
    <s v=""/>
    <s v=""/>
    <s v=""/>
    <s v=""/>
    <s v=""/>
  </r>
  <r>
    <x v="0"/>
    <s v="SGGS-18534"/>
    <s v="[SGGS] SP 26.3.6"/>
    <s v="[Jornada Secretaria e Gestor de Unidades] Secretaria - Gestão Acadêmica"/>
    <x v="0"/>
    <s v="[SGGS] PI 3/26"/>
    <m/>
    <s v="[INC0814289]Tenho um Erro/Problema com o PTC - Dynamics Athenas - Informações de Unidades ou Polos"/>
    <m/>
    <m/>
    <m/>
    <s v="Itens concluídos"/>
    <m/>
    <m/>
    <x v="0"/>
    <d v="2026-09-22T15:03:00"/>
    <d v="2026-09-14T00:00:00"/>
    <d v="2026-09-22T00:00:00"/>
    <m/>
    <m/>
    <m/>
    <m/>
    <m/>
    <m/>
    <m/>
    <m/>
    <m/>
    <m/>
    <m/>
    <m/>
    <m/>
    <m/>
    <m/>
    <s v=""/>
    <s v="FALSO"/>
    <n v="0"/>
    <s v=""/>
    <s v=""/>
    <s v=""/>
    <s v=""/>
    <s v=""/>
    <s v=""/>
    <s v=""/>
    <s v=""/>
    <s v=""/>
    <s v=""/>
  </r>
  <r>
    <x v="0"/>
    <s v="SGGS-18533"/>
    <s v="[SGGS] SP 26.3.6"/>
    <s v="[Jornada Secretaria e Gestor de Unidades] Secretaria - Gestão Acadêmica"/>
    <x v="0"/>
    <s v="[SGGS] PI 3/26"/>
    <m/>
    <s v="[INC0821281]Tenho um Erro/Problema com o PTC - Dynamics Athenas - Documentos Acadêmicos - Serviços"/>
    <m/>
    <m/>
    <m/>
    <s v="Itens concluídos"/>
    <m/>
    <m/>
    <x v="0"/>
    <d v="2026-09-22T14:18:00"/>
    <d v="2026-09-14T00:00:00"/>
    <d v="2026-09-22T00:00:00"/>
    <m/>
    <m/>
    <m/>
    <m/>
    <m/>
    <m/>
    <m/>
    <m/>
    <m/>
    <m/>
    <m/>
    <m/>
    <m/>
    <m/>
    <m/>
    <s v=""/>
    <s v="FALSO"/>
    <n v="0"/>
    <s v=""/>
    <s v=""/>
    <s v=""/>
    <s v=""/>
    <s v=""/>
    <s v=""/>
    <s v=""/>
    <s v=""/>
    <s v=""/>
    <s v=""/>
  </r>
  <r>
    <x v="0"/>
    <s v="SGGS-18526"/>
    <s v="[SGGS] SP 26.3.6"/>
    <s v="[Jornada Secretaria e Gestor de Unidades] Secretaria - Gestão Acadêmica"/>
    <x v="0"/>
    <s v="[SGGS] PI 3/26"/>
    <m/>
    <s v="[INC0821261]Tenho um Erro/Problema com o PTC - Dynamics Athenas - Efetivação da Matrícula"/>
    <m/>
    <n v="21600"/>
    <m/>
    <s v="Itens concluídos"/>
    <m/>
    <m/>
    <x v="1"/>
    <d v="2026-09-22T13:38:00"/>
    <d v="2026-09-14T00:00:00"/>
    <d v="2026-09-22T00:00:00"/>
    <d v="2026-09-22T00:00:00"/>
    <m/>
    <m/>
    <m/>
    <m/>
    <m/>
    <m/>
    <m/>
    <m/>
    <m/>
    <m/>
    <m/>
    <m/>
    <m/>
    <m/>
    <n v="6"/>
    <s v="FALSO"/>
    <n v="0"/>
    <s v=""/>
    <s v=""/>
    <s v=""/>
    <s v=""/>
    <s v=""/>
    <s v=""/>
    <s v=""/>
    <s v=""/>
    <s v=""/>
    <s v=""/>
  </r>
  <r>
    <x v="0"/>
    <s v="SGGS-18525"/>
    <s v="[SGGS] SP 26.3.6"/>
    <s v="[Jornada Secretaria e Gestor de Unidades] Secretaria - Gestão Acadêmica"/>
    <x v="0"/>
    <s v="[SGGS] PI 3/26"/>
    <m/>
    <s v="[INC0821250]Tenho um Erro/Problema com o PTC - Dynamics Athenas - Vínculo de Tutor e Professor"/>
    <m/>
    <m/>
    <m/>
    <s v="Itens concluídos"/>
    <m/>
    <m/>
    <x v="0"/>
    <d v="2026-09-22T13:11:00"/>
    <d v="2026-09-14T00:00:00"/>
    <d v="2026-09-22T00:00:00"/>
    <m/>
    <m/>
    <m/>
    <m/>
    <m/>
    <m/>
    <m/>
    <m/>
    <m/>
    <m/>
    <m/>
    <m/>
    <m/>
    <m/>
    <m/>
    <s v=""/>
    <s v="FALSO"/>
    <n v="0"/>
    <s v=""/>
    <s v=""/>
    <s v=""/>
    <s v=""/>
    <s v=""/>
    <s v=""/>
    <s v=""/>
    <s v=""/>
    <s v=""/>
    <s v=""/>
  </r>
  <r>
    <x v="0"/>
    <s v="SGGS-18524"/>
    <s v="[SGGS] SP 26.3.6"/>
    <s v="[Jornada Secretaria e Gestor de Unidades] Secretaria - Gestão Acadêmica"/>
    <x v="0"/>
    <s v="[SGGS] PI 3/26"/>
    <m/>
    <s v="[INC0821220]Tenho um Erro/Problema com o PTC - Ingresso - Inativar Inscrição Anterior"/>
    <m/>
    <m/>
    <m/>
    <s v="Itens concluídos"/>
    <m/>
    <m/>
    <x v="0"/>
    <d v="2026-09-22T12:29:00"/>
    <d v="2026-09-14T00:00:00"/>
    <d v="2026-09-22T00:00:00"/>
    <m/>
    <m/>
    <m/>
    <m/>
    <m/>
    <m/>
    <m/>
    <m/>
    <m/>
    <m/>
    <m/>
    <m/>
    <m/>
    <m/>
    <m/>
    <s v=""/>
    <s v="FALSO"/>
    <n v="0"/>
    <s v=""/>
    <s v=""/>
    <s v=""/>
    <s v=""/>
    <s v=""/>
    <s v=""/>
    <s v=""/>
    <s v=""/>
    <s v=""/>
    <s v=""/>
  </r>
  <r>
    <x v="0"/>
    <s v="SGGS-18523"/>
    <s v="[SGGS] SP 26.4.1;[SGGS] SP 26.3.6"/>
    <s v="[Jornada Secretaria e Gestor de Unidades] Secretaria - Gestão Acadêmica"/>
    <x v="6"/>
    <s v="[SGGS] PI 4/26"/>
    <m/>
    <s v="[INC0818078]Tenho um Erro/Problema com o PTC - Dynamics Athenas - Alocação e disponibilização de disciplinas"/>
    <m/>
    <m/>
    <m/>
    <s v="Itens Pendentes"/>
    <m/>
    <m/>
    <x v="3"/>
    <d v="2026-09-22T12:28:00"/>
    <d v="2026-09-28T00:00:00"/>
    <m/>
    <m/>
    <m/>
    <m/>
    <m/>
    <m/>
    <m/>
    <m/>
    <m/>
    <m/>
    <m/>
    <m/>
    <m/>
    <m/>
    <m/>
    <m/>
    <s v=""/>
    <s v="FALSO"/>
    <n v="0"/>
    <s v=""/>
    <s v=""/>
    <s v=""/>
    <s v=""/>
    <s v=""/>
    <s v=""/>
    <s v=""/>
    <s v=""/>
    <s v=""/>
    <s v=""/>
  </r>
  <r>
    <x v="0"/>
    <s v="SGGS-18522"/>
    <s v="[SGGS] SP 26.4.1;[SGGS] SP 26.3.6"/>
    <s v="[Jornada Secretaria e Gestor de Unidades] Secretaria - Gestão Acadêmica"/>
    <x v="0"/>
    <s v="[SGGS] PI 3/26"/>
    <m/>
    <s v="[INC0821237]Tenho um Erro/Problema com o PTC - Dynamics Athenas - Efetivação da Matrícula"/>
    <m/>
    <m/>
    <m/>
    <s v="Itens concluídos"/>
    <m/>
    <m/>
    <x v="1"/>
    <d v="2026-09-22T12:19:00"/>
    <d v="2026-09-28T00:00:00"/>
    <d v="2026-09-22T00:00:00"/>
    <d v="2026-09-22T00:00:00"/>
    <m/>
    <m/>
    <m/>
    <m/>
    <m/>
    <m/>
    <m/>
    <m/>
    <m/>
    <m/>
    <m/>
    <m/>
    <m/>
    <m/>
    <s v=""/>
    <s v="FALSO"/>
    <n v="0"/>
    <s v=""/>
    <s v=""/>
    <s v=""/>
    <s v=""/>
    <s v=""/>
    <s v=""/>
    <s v=""/>
    <s v=""/>
    <s v=""/>
    <s v=""/>
  </r>
  <r>
    <x v="0"/>
    <s v="SGGS-18521"/>
    <s v="[SGGS] SP 26.3.6"/>
    <s v="[Jornada Secretaria e Gestor de Unidades] Secretaria - Gestão Acadêmica"/>
    <x v="0"/>
    <s v="[SGGS] PI 3/26"/>
    <m/>
    <s v="[INC0817782]Tenho um Erro/Problema com o Sistema - PDA:Portal do aluno - Graduação - Erro ao Solicitar Serviço"/>
    <m/>
    <m/>
    <m/>
    <s v="Itens concluídos"/>
    <m/>
    <m/>
    <x v="0"/>
    <d v="2026-09-22T11:49:00"/>
    <d v="2026-09-14T00:00:00"/>
    <d v="2026-09-22T00:00:00"/>
    <m/>
    <m/>
    <m/>
    <m/>
    <m/>
    <m/>
    <m/>
    <m/>
    <m/>
    <m/>
    <m/>
    <m/>
    <m/>
    <m/>
    <m/>
    <s v=""/>
    <s v="FALSO"/>
    <n v="0"/>
    <s v=""/>
    <s v=""/>
    <s v=""/>
    <s v=""/>
    <s v=""/>
    <s v=""/>
    <s v=""/>
    <s v=""/>
    <s v=""/>
    <s v=""/>
  </r>
  <r>
    <x v="0"/>
    <s v="SGGS-18520"/>
    <s v="[SGGS] SP 26.3.6"/>
    <s v="[Jornada Secretaria e Gestor de Unidades] Secretaria - Gestão Acadêmica"/>
    <x v="0"/>
    <s v="[SGGS] PI 3/26"/>
    <m/>
    <s v="[INC0816934]Tenho um Erro/Problema com o Sistema - Meu Portal - Acessos/Login - Tenho um problema/erro ao acessar"/>
    <m/>
    <m/>
    <m/>
    <s v="Itens concluídos"/>
    <m/>
    <m/>
    <x v="0"/>
    <d v="2026-09-22T11:48:00"/>
    <d v="2026-09-14T00:00:00"/>
    <d v="2026-09-24T00:00:00"/>
    <m/>
    <m/>
    <m/>
    <m/>
    <m/>
    <m/>
    <m/>
    <m/>
    <m/>
    <m/>
    <m/>
    <m/>
    <m/>
    <m/>
    <m/>
    <s v=""/>
    <s v="FALSO"/>
    <n v="0"/>
    <s v=""/>
    <s v=""/>
    <s v=""/>
    <s v=""/>
    <s v=""/>
    <s v=""/>
    <s v=""/>
    <s v=""/>
    <s v=""/>
    <s v=""/>
  </r>
  <r>
    <x v="0"/>
    <s v="SGGS-18519"/>
    <s v="[SGGS] SP 26.3.6"/>
    <s v="[Jornada Secretaria e Gestor de Unidades] Secretaria - Gestão Acadêmica"/>
    <x v="0"/>
    <s v="[SGGS] PI 3/26"/>
    <m/>
    <s v="[INC0819071]Tenho um Erro/Problema com o PTC - Backoffice Sofia - Acessos"/>
    <m/>
    <m/>
    <m/>
    <s v="Itens concluídos"/>
    <m/>
    <m/>
    <x v="0"/>
    <d v="2026-09-22T11:41:00"/>
    <d v="2026-09-14T00:00:00"/>
    <d v="2026-09-22T00:00:00"/>
    <m/>
    <m/>
    <m/>
    <m/>
    <m/>
    <m/>
    <m/>
    <m/>
    <m/>
    <m/>
    <m/>
    <m/>
    <m/>
    <m/>
    <m/>
    <s v=""/>
    <s v="FALSO"/>
    <n v="0"/>
    <s v=""/>
    <s v=""/>
    <s v=""/>
    <s v=""/>
    <s v=""/>
    <s v=""/>
    <s v=""/>
    <s v=""/>
    <s v=""/>
    <s v=""/>
  </r>
  <r>
    <x v="0"/>
    <s v="SGGS-18518"/>
    <s v="[SGGS] SP 26.3.6"/>
    <s v="[Jornada Secretaria e Gestor de Unidades] Secretaria - Gestão Acadêmica"/>
    <x v="0"/>
    <s v="[SGGS] PI 3/26"/>
    <m/>
    <s v="[INC0819081]Tenho um Erro/Problema com o PTC - Backoffice Sofia - Acessos"/>
    <m/>
    <m/>
    <m/>
    <s v="Itens concluídos"/>
    <m/>
    <m/>
    <x v="0"/>
    <d v="2026-09-22T11:39:00"/>
    <d v="2026-09-14T00:00:00"/>
    <d v="2026-09-22T00:00:00"/>
    <m/>
    <m/>
    <m/>
    <m/>
    <m/>
    <m/>
    <m/>
    <m/>
    <m/>
    <m/>
    <m/>
    <m/>
    <m/>
    <m/>
    <m/>
    <s v=""/>
    <s v="FALSO"/>
    <n v="0"/>
    <s v=""/>
    <s v=""/>
    <s v=""/>
    <s v=""/>
    <s v=""/>
    <s v=""/>
    <s v=""/>
    <s v=""/>
    <s v=""/>
    <s v=""/>
  </r>
  <r>
    <x v="0"/>
    <s v="SGGS-18516"/>
    <s v="[SGGS] SP 26.3.6"/>
    <s v="[Jornada Secretaria e Gestor de Unidades] Secretaria - Gestão Acadêmica"/>
    <x v="0"/>
    <s v="[SGGS] PI 3/26"/>
    <m/>
    <s v="[INC0817766]Tenho um Erro/Problema com o PTC - Ambiente do Aluno / AVA Sofia - Acesso ao Conteúdo Preparatório"/>
    <m/>
    <m/>
    <m/>
    <s v="Itens concluídos"/>
    <m/>
    <m/>
    <x v="0"/>
    <d v="2026-09-22T11:36:00"/>
    <d v="2026-09-14T00:00:00"/>
    <d v="2026-09-22T00:00:00"/>
    <m/>
    <m/>
    <m/>
    <m/>
    <m/>
    <m/>
    <m/>
    <m/>
    <m/>
    <m/>
    <m/>
    <m/>
    <m/>
    <m/>
    <m/>
    <s v=""/>
    <s v="FALSO"/>
    <n v="0"/>
    <s v=""/>
    <s v=""/>
    <s v=""/>
    <s v=""/>
    <s v=""/>
    <s v=""/>
    <s v=""/>
    <s v=""/>
    <s v=""/>
    <s v=""/>
  </r>
  <r>
    <x v="0"/>
    <s v="SGGS-18515"/>
    <s v="[SGGS] SP 26.3.6"/>
    <s v="[Jornada Secretaria e Gestor de Unidades] Secretaria - Gestão Acadêmica"/>
    <x v="0"/>
    <s v="[SGGS] PI 3/26"/>
    <m/>
    <s v="[INC0820854]Tenho um Erro/Problema no Dynamics - Apollo - Pós Graduação"/>
    <m/>
    <m/>
    <m/>
    <s v="Itens concluídos"/>
    <m/>
    <m/>
    <x v="0"/>
    <d v="2026-09-22T11:31:00"/>
    <d v="2026-09-14T00:00:00"/>
    <d v="2026-09-22T00:00:00"/>
    <m/>
    <m/>
    <m/>
    <m/>
    <m/>
    <m/>
    <m/>
    <m/>
    <m/>
    <m/>
    <m/>
    <m/>
    <m/>
    <m/>
    <m/>
    <s v=""/>
    <s v="FALSO"/>
    <n v="0"/>
    <s v=""/>
    <s v=""/>
    <s v=""/>
    <s v=""/>
    <s v=""/>
    <s v=""/>
    <s v=""/>
    <s v=""/>
    <s v=""/>
    <s v=""/>
  </r>
  <r>
    <x v="0"/>
    <s v="SGGS-18514"/>
    <s v="[SGGS] SP 26.4.1;[SGGS] SP 26.3.6"/>
    <s v="[Jornada Secretaria e Gestor de Unidades] Secretaria - Gestão Acadêmica"/>
    <x v="6"/>
    <s v="[SGGS] PI 4/26"/>
    <m/>
    <s v="[INC0820852]Tenho um Erro/Problema com o Sistema - Área do Candidato - Login"/>
    <m/>
    <m/>
    <m/>
    <s v="Itens Pendentes"/>
    <m/>
    <m/>
    <x v="3"/>
    <d v="2026-09-22T11:17:00"/>
    <d v="2026-09-28T00:00:00"/>
    <m/>
    <m/>
    <m/>
    <m/>
    <m/>
    <m/>
    <m/>
    <m/>
    <m/>
    <m/>
    <m/>
    <m/>
    <m/>
    <m/>
    <m/>
    <m/>
    <s v=""/>
    <s v="FALSO"/>
    <n v="0"/>
    <s v=""/>
    <s v=""/>
    <s v=""/>
    <s v=""/>
    <s v=""/>
    <s v=""/>
    <s v=""/>
    <s v=""/>
    <s v=""/>
    <s v=""/>
  </r>
  <r>
    <x v="0"/>
    <s v="SGGS-18505"/>
    <s v="[SGGS] SP 26.4.1;[SGGS] SP 26.3.6"/>
    <s v="[Jornada Secretaria e Gestor de Unidades] Secretaria - Gestão Acadêmica"/>
    <x v="0"/>
    <s v="[SGGS] PI 3/26"/>
    <m/>
    <s v="[INC0821169]Tenho um Erro/Problema com o PTC - Dynamics Athenas - Efetivação da Matrícula"/>
    <m/>
    <n v="21600"/>
    <m/>
    <s v="Itens concluídos"/>
    <m/>
    <m/>
    <x v="1"/>
    <d v="2026-09-22T09:32:00"/>
    <d v="2026-09-28T00:00:00"/>
    <d v="2026-09-23T00:00:00"/>
    <d v="2026-09-23T00:00:00"/>
    <m/>
    <m/>
    <m/>
    <m/>
    <m/>
    <m/>
    <m/>
    <m/>
    <m/>
    <m/>
    <m/>
    <m/>
    <m/>
    <m/>
    <n v="6"/>
    <s v="FALSO"/>
    <n v="0"/>
    <s v=""/>
    <s v=""/>
    <s v=""/>
    <s v=""/>
    <s v=""/>
    <s v=""/>
    <s v=""/>
    <s v=""/>
    <s v=""/>
    <s v=""/>
  </r>
  <r>
    <x v="0"/>
    <s v="SGGS-18500"/>
    <s v="[SGGS] SP 26.4.1;[SGGS] SP 26.3.6"/>
    <s v="[Jornada Secretaria e Gestor de Unidades] Secretaria - Gestão Acadêmica"/>
    <x v="0"/>
    <s v="[SGGS] PI 3/26"/>
    <m/>
    <s v="[INC0793594]Tenho um Erro/Problema com o PTC - Ambiente do Aluno / AVA Sofia - Detalhes do curso"/>
    <m/>
    <m/>
    <m/>
    <s v="Itens concluídos"/>
    <m/>
    <m/>
    <x v="1"/>
    <d v="2026-09-21T15:58:00"/>
    <d v="2026-09-28T00:00:00"/>
    <d v="2026-09-24T00:00:00"/>
    <d v="2026-09-24T00:00:00"/>
    <m/>
    <m/>
    <m/>
    <m/>
    <m/>
    <m/>
    <m/>
    <m/>
    <m/>
    <m/>
    <m/>
    <m/>
    <m/>
    <m/>
    <s v=""/>
    <s v="FALSO"/>
    <n v="0"/>
    <s v=""/>
    <s v=""/>
    <s v=""/>
    <s v=""/>
    <s v=""/>
    <s v=""/>
    <s v=""/>
    <s v=""/>
    <s v=""/>
    <s v=""/>
  </r>
  <r>
    <x v="0"/>
    <s v="SGGS-18499"/>
    <s v="[SGGS] SP 26.4.1;[SGGS] SP 26.3.6"/>
    <s v="[Jornada Secretaria e Gestor de Unidades] Secretaria - Gestão Acadêmica"/>
    <x v="6"/>
    <s v="[SGGS] PI 4/26"/>
    <m/>
    <s v="[INC0805092]Tenho um Erro/Problema com o PTC - Ambiente do Aluno / AVA Sofia - Secretaria - Envio documentos"/>
    <m/>
    <m/>
    <m/>
    <s v="Itens Pendentes"/>
    <m/>
    <m/>
    <x v="3"/>
    <d v="2026-09-21T15:58:00"/>
    <d v="2026-09-28T00:00:00"/>
    <m/>
    <m/>
    <m/>
    <m/>
    <m/>
    <m/>
    <m/>
    <m/>
    <m/>
    <m/>
    <m/>
    <m/>
    <m/>
    <m/>
    <m/>
    <m/>
    <s v=""/>
    <s v="FALSO"/>
    <n v="0"/>
    <s v=""/>
    <s v=""/>
    <s v=""/>
    <s v=""/>
    <s v=""/>
    <s v=""/>
    <s v=""/>
    <s v=""/>
    <s v=""/>
    <s v=""/>
  </r>
  <r>
    <x v="0"/>
    <s v="SGGS-18498"/>
    <s v="[SGGS] SP 26.4.1;[SGGS] SP 26.3.6"/>
    <s v="[Jornada Secretaria e Gestor de Unidades] Secretaria - Gestão Acadêmica"/>
    <x v="6"/>
    <s v="[SGGS] PI 4/26"/>
    <m/>
    <s v="[INC0816745]Tenho um Erro/Problema com o PTC - Dynamics Athenas - Instabilidade Sistêmica no Dynamics"/>
    <m/>
    <m/>
    <m/>
    <s v="Itens Pendentes"/>
    <m/>
    <m/>
    <x v="3"/>
    <d v="2026-09-21T14:26:00"/>
    <d v="2026-09-28T00:00:00"/>
    <m/>
    <m/>
    <m/>
    <m/>
    <m/>
    <m/>
    <m/>
    <m/>
    <m/>
    <m/>
    <m/>
    <m/>
    <m/>
    <m/>
    <m/>
    <m/>
    <s v=""/>
    <s v="FALSO"/>
    <n v="0"/>
    <s v=""/>
    <s v=""/>
    <s v=""/>
    <s v=""/>
    <s v=""/>
    <s v=""/>
    <s v=""/>
    <s v=""/>
    <s v=""/>
    <s v=""/>
  </r>
  <r>
    <x v="0"/>
    <s v="SGGS-18497"/>
    <s v="[SGGS] SP 26.4.1;[SGGS] SP 26.3.6"/>
    <s v="[Jornada Secretaria e Gestor de Unidades] Secretaria - Gestão Acadêmica"/>
    <x v="6"/>
    <s v="[SGGS] PI 4/26"/>
    <m/>
    <s v="[INC0815639]Tenho um Erro/Problema com o PTC - Dynamics Athenas - Alocação e disponibilização de disciplinas"/>
    <m/>
    <m/>
    <m/>
    <s v="Itens Pendentes"/>
    <m/>
    <m/>
    <x v="3"/>
    <d v="2026-09-21T13:49:00"/>
    <d v="2026-09-28T00:00:00"/>
    <m/>
    <m/>
    <m/>
    <m/>
    <m/>
    <m/>
    <m/>
    <m/>
    <m/>
    <m/>
    <m/>
    <m/>
    <m/>
    <m/>
    <m/>
    <m/>
    <s v=""/>
    <s v="FALSO"/>
    <n v="0"/>
    <s v=""/>
    <s v=""/>
    <s v=""/>
    <s v=""/>
    <s v=""/>
    <s v=""/>
    <s v=""/>
    <s v=""/>
    <s v=""/>
    <s v=""/>
  </r>
  <r>
    <x v="0"/>
    <s v="SGGS-18496"/>
    <s v="[SGGS] SP 26.4.1;[SGGS] SP 26.3.6"/>
    <s v="[Jornada Secretaria e Gestor de Unidades] Secretaria - Gestão Acadêmica"/>
    <x v="6"/>
    <s v="[SGGS] PI 4/26"/>
    <m/>
    <s v="[INC0818395]Tenho um Erro/Problema com o PTC - Dynamics Athenas - Alocação e disponibilização de disciplinas"/>
    <m/>
    <m/>
    <m/>
    <s v="Itens Pendentes"/>
    <m/>
    <m/>
    <x v="3"/>
    <d v="2026-09-21T13:25:00"/>
    <d v="2026-09-28T00:00:00"/>
    <m/>
    <m/>
    <m/>
    <m/>
    <m/>
    <m/>
    <m/>
    <m/>
    <m/>
    <m/>
    <m/>
    <m/>
    <m/>
    <m/>
    <m/>
    <m/>
    <s v=""/>
    <s v="FALSO"/>
    <n v="0"/>
    <s v=""/>
    <s v=""/>
    <s v=""/>
    <s v=""/>
    <s v=""/>
    <s v=""/>
    <s v=""/>
    <s v=""/>
    <s v=""/>
    <s v=""/>
  </r>
  <r>
    <x v="0"/>
    <s v="SGGS-18495"/>
    <s v="[SGGS] SP 26.4.1;[SGGS] SP 26.3.6"/>
    <s v="[Jornada Secretaria e Gestor de Unidades] Secretaria - Gestão Acadêmica"/>
    <x v="6"/>
    <s v="[SGGS] PI 4/26"/>
    <m/>
    <s v="[INC0818327]Tenho um Erro/Problema com o PTC - Ambiente do Aluno / AVA Sofia - Escolha de Disciplinas Optativas/Eletivas"/>
    <m/>
    <m/>
    <m/>
    <s v="Itens Pendentes"/>
    <m/>
    <m/>
    <x v="3"/>
    <d v="2026-09-21T13:19:00"/>
    <d v="2026-09-28T00:00:00"/>
    <m/>
    <m/>
    <m/>
    <m/>
    <m/>
    <m/>
    <m/>
    <m/>
    <m/>
    <m/>
    <m/>
    <m/>
    <m/>
    <m/>
    <m/>
    <m/>
    <s v=""/>
    <s v="FALSO"/>
    <n v="0"/>
    <s v=""/>
    <s v=""/>
    <s v=""/>
    <s v=""/>
    <s v=""/>
    <s v=""/>
    <s v=""/>
    <s v=""/>
    <s v=""/>
    <s v=""/>
  </r>
  <r>
    <x v="0"/>
    <s v="SGGS-18494"/>
    <s v="[SGGS] SP 26.3.6"/>
    <s v="[Jornada Secretaria e Gestor de Unidades] Secretaria - Gestão Acadêmica"/>
    <x v="0"/>
    <s v="[SGGS] PI 3/26"/>
    <m/>
    <s v="[INC0817782]Tenho um Erro/Problema com o Sistema - PDA:Portal do aluno - Graduação - Erro ao Solicitar Serviço"/>
    <m/>
    <m/>
    <m/>
    <s v="Itens concluídos"/>
    <m/>
    <m/>
    <x v="0"/>
    <d v="2026-09-21T12:32:00"/>
    <d v="2026-09-14T00:00:00"/>
    <d v="2026-09-21T00:00:00"/>
    <m/>
    <m/>
    <m/>
    <m/>
    <m/>
    <m/>
    <m/>
    <m/>
    <m/>
    <m/>
    <m/>
    <m/>
    <m/>
    <m/>
    <m/>
    <s v=""/>
    <s v="FALSO"/>
    <n v="0"/>
    <s v=""/>
    <s v=""/>
    <s v=""/>
    <s v=""/>
    <s v=""/>
    <s v=""/>
    <s v=""/>
    <s v=""/>
    <s v=""/>
    <s v=""/>
  </r>
  <r>
    <x v="0"/>
    <s v="SGGS-18493"/>
    <s v="[SGGS] SP 26.4.1;[SGGS] SP 26.3.6"/>
    <s v="[Jornada Secretaria e Gestor de Unidades] Secretaria - Gestão Acadêmica"/>
    <x v="6"/>
    <s v="[SGGS] PI 4/26"/>
    <m/>
    <s v="[INC0819412]Tenho um Erro/Problema com o PTC - Ambiente do Aluno / AVA Sofia - Visão de disciplinas"/>
    <m/>
    <m/>
    <m/>
    <s v="Itens Pendentes"/>
    <m/>
    <m/>
    <x v="3"/>
    <d v="2026-09-21T12:03:00"/>
    <d v="2026-09-28T00:00:00"/>
    <m/>
    <m/>
    <m/>
    <m/>
    <m/>
    <m/>
    <m/>
    <m/>
    <m/>
    <m/>
    <m/>
    <m/>
    <m/>
    <m/>
    <m/>
    <m/>
    <s v=""/>
    <s v="FALSO"/>
    <n v="0"/>
    <s v=""/>
    <s v=""/>
    <s v=""/>
    <s v=""/>
    <s v=""/>
    <s v=""/>
    <s v=""/>
    <s v=""/>
    <s v=""/>
    <s v=""/>
  </r>
  <r>
    <x v="0"/>
    <s v="SGGS-18492"/>
    <s v="[SGGS] SP 26.4.1;[SGGS] SP 26.3.6"/>
    <s v="[Jornada Secretaria e Gestor de Unidades] Secretaria - Gestão Acadêmica"/>
    <x v="6"/>
    <s v="[SGGS] PI 4/26"/>
    <m/>
    <s v="[INC0818276]Tenho um Erro/Problema com o PTC - Ambiente do Aluno / AVA Sofia - Visão de disciplinas"/>
    <m/>
    <m/>
    <m/>
    <s v="Itens Pendentes"/>
    <m/>
    <m/>
    <x v="3"/>
    <d v="2026-09-21T11:53:00"/>
    <d v="2026-09-28T00:00:00"/>
    <m/>
    <m/>
    <m/>
    <m/>
    <m/>
    <m/>
    <m/>
    <m/>
    <m/>
    <m/>
    <m/>
    <m/>
    <m/>
    <m/>
    <m/>
    <m/>
    <s v=""/>
    <s v="FALSO"/>
    <n v="0"/>
    <s v=""/>
    <s v=""/>
    <s v=""/>
    <s v=""/>
    <s v=""/>
    <s v=""/>
    <s v=""/>
    <s v=""/>
    <s v=""/>
    <s v=""/>
  </r>
  <r>
    <x v="0"/>
    <s v="SGGS-18491"/>
    <s v="[SGGS] SP 26.4.1;[SGGS] SP 26.3.6"/>
    <s v="[Jornada Secretaria e Gestor de Unidades] Secretaria - Gestão Acadêmica"/>
    <x v="6"/>
    <s v="[SGGS] PI 4/26"/>
    <m/>
    <s v="[INC0819724]Tenho um Erro/Problema com o PTC - Dynamics Athenas - Alocação e disponibilização de disciplinas"/>
    <m/>
    <m/>
    <m/>
    <s v="Itens Pendentes"/>
    <m/>
    <m/>
    <x v="3"/>
    <d v="2026-09-21T11:49:00"/>
    <d v="2026-09-28T00:00:00"/>
    <m/>
    <m/>
    <m/>
    <m/>
    <m/>
    <m/>
    <m/>
    <m/>
    <m/>
    <m/>
    <m/>
    <m/>
    <m/>
    <m/>
    <m/>
    <m/>
    <s v=""/>
    <s v="FALSO"/>
    <n v="0"/>
    <s v=""/>
    <s v=""/>
    <s v=""/>
    <s v=""/>
    <s v=""/>
    <s v=""/>
    <s v=""/>
    <s v=""/>
    <s v=""/>
    <s v=""/>
  </r>
  <r>
    <x v="0"/>
    <s v="SGGS-18490"/>
    <s v="[SGGS] SP 26.4.1;[SGGS] SP 26.3.6"/>
    <s v="[Jornada Secretaria e Gestor de Unidades] Secretaria - Gestão Acadêmica"/>
    <x v="6"/>
    <s v="[SGGS] PI 4/26"/>
    <m/>
    <s v="[INC0819154]Tenho um Erro/Problema com o PTC - Dynamics Athenas - Alocação e disponibilização de disciplinas"/>
    <m/>
    <m/>
    <m/>
    <s v="Itens Pendentes"/>
    <m/>
    <m/>
    <x v="3"/>
    <d v="2026-09-21T11:48:00"/>
    <d v="2026-09-28T00:00:00"/>
    <m/>
    <m/>
    <m/>
    <m/>
    <m/>
    <m/>
    <m/>
    <m/>
    <m/>
    <m/>
    <m/>
    <m/>
    <m/>
    <m/>
    <m/>
    <m/>
    <s v=""/>
    <s v="FALSO"/>
    <n v="0"/>
    <s v=""/>
    <s v=""/>
    <s v=""/>
    <s v=""/>
    <s v=""/>
    <s v=""/>
    <s v=""/>
    <s v=""/>
    <s v=""/>
    <s v=""/>
  </r>
  <r>
    <x v="0"/>
    <s v="SGGS-18489"/>
    <s v="[SGGS] SP 26.4.1;[SGGS] SP 26.3.6"/>
    <s v="[Jornada Secretaria e Gestor de Unidades] Secretaria - Gestão Acadêmica"/>
    <x v="6"/>
    <s v="[SGGS] PI 4/26"/>
    <m/>
    <s v="[INC0818787]Tenho um Erro/Problema com o PTC - Dynamics Athenas - Alocação e disponibilização de disciplinas"/>
    <m/>
    <m/>
    <m/>
    <s v="Itens Pendentes"/>
    <m/>
    <m/>
    <x v="3"/>
    <d v="2026-09-21T11:48:00"/>
    <d v="2026-09-28T00:00:00"/>
    <m/>
    <m/>
    <m/>
    <m/>
    <m/>
    <m/>
    <m/>
    <m/>
    <m/>
    <m/>
    <m/>
    <m/>
    <m/>
    <m/>
    <m/>
    <m/>
    <s v=""/>
    <s v="FALSO"/>
    <n v="0"/>
    <s v=""/>
    <s v=""/>
    <s v=""/>
    <s v=""/>
    <s v=""/>
    <s v=""/>
    <s v=""/>
    <s v=""/>
    <s v=""/>
    <s v=""/>
  </r>
  <r>
    <x v="0"/>
    <s v="SGGS-18488"/>
    <s v="[SGGS] SP 26.4.1;[SGGS] SP 26.3.6"/>
    <s v="[Jornada Secretaria e Gestor de Unidades] Secretaria - Gestão Acadêmica"/>
    <x v="6"/>
    <s v="[SGGS] PI 4/26"/>
    <m/>
    <s v="[INC0819348]Tenho um Erro/Problema com o PTC - Dynamics Athenas - Alocação e disponibilização de disciplinas"/>
    <m/>
    <m/>
    <m/>
    <s v="Itens Pendentes"/>
    <m/>
    <m/>
    <x v="3"/>
    <d v="2026-09-21T11:46:00"/>
    <d v="2026-09-28T00:00:00"/>
    <m/>
    <m/>
    <m/>
    <m/>
    <m/>
    <m/>
    <m/>
    <m/>
    <m/>
    <m/>
    <m/>
    <m/>
    <m/>
    <m/>
    <m/>
    <m/>
    <s v=""/>
    <s v="FALSO"/>
    <n v="0"/>
    <s v=""/>
    <s v=""/>
    <s v=""/>
    <s v=""/>
    <s v=""/>
    <s v=""/>
    <s v=""/>
    <s v=""/>
    <s v=""/>
    <s v=""/>
  </r>
  <r>
    <x v="0"/>
    <s v="SGGS-18487"/>
    <s v="[SGGS] SP 26.4.1;[SGGS] SP 26.3.6"/>
    <s v="[Jornada Secretaria e Gestor de Unidades] Secretaria - Gestão Acadêmica"/>
    <x v="6"/>
    <s v="[SGGS] PI 4/26"/>
    <m/>
    <s v="[INC0819669]Tenho um Erro/Problema com o PTC - Dynamics Athenas - Alocação e disponibilização de disciplinas"/>
    <m/>
    <m/>
    <m/>
    <s v="Itens Pendentes"/>
    <m/>
    <m/>
    <x v="3"/>
    <d v="2026-09-21T11:46:00"/>
    <d v="2026-09-28T00:00:00"/>
    <m/>
    <m/>
    <m/>
    <m/>
    <m/>
    <m/>
    <m/>
    <m/>
    <m/>
    <m/>
    <m/>
    <m/>
    <m/>
    <m/>
    <m/>
    <m/>
    <s v=""/>
    <s v="FALSO"/>
    <n v="0"/>
    <s v=""/>
    <s v=""/>
    <s v=""/>
    <s v=""/>
    <s v=""/>
    <s v=""/>
    <s v=""/>
    <s v=""/>
    <s v=""/>
    <s v=""/>
  </r>
  <r>
    <x v="0"/>
    <s v="SGGS-18486"/>
    <s v="[SGGS] SP 26.4.1;[SGGS] SP 26.3.6"/>
    <s v="[Jornada Secretaria e Gestor de Unidades] Secretaria - Gestão Acadêmica"/>
    <x v="6"/>
    <s v="[SGGS] PI 4/26"/>
    <m/>
    <s v="[INC0818785]Tenho um Erro/Problema com o PTC - Dynamics Athenas - Alocação e disponibilização de disciplinas"/>
    <m/>
    <m/>
    <m/>
    <s v="Itens Pendentes"/>
    <m/>
    <m/>
    <x v="3"/>
    <d v="2026-09-21T11:45:00"/>
    <d v="2026-09-28T00:00:00"/>
    <m/>
    <m/>
    <m/>
    <m/>
    <m/>
    <m/>
    <m/>
    <m/>
    <m/>
    <m/>
    <m/>
    <m/>
    <m/>
    <m/>
    <m/>
    <m/>
    <s v=""/>
    <s v="FALSO"/>
    <n v="0"/>
    <s v=""/>
    <s v=""/>
    <s v=""/>
    <s v=""/>
    <s v=""/>
    <s v=""/>
    <s v=""/>
    <s v=""/>
    <s v=""/>
    <s v=""/>
  </r>
  <r>
    <x v="0"/>
    <s v="SGGS-18485"/>
    <s v="[SGGS] SP 26.4.1;[SGGS] SP 26.3.6"/>
    <s v="[Jornada Secretaria e Gestor de Unidades] Secretaria - Gestão Acadêmica"/>
    <x v="6"/>
    <s v="[SGGS] PI 4/26"/>
    <m/>
    <s v="[INC0818929]Tenho um Erro/Problema com o PTC - Dynamics Athenas - Alocação e disponibilização de disciplinas"/>
    <m/>
    <m/>
    <m/>
    <s v="Itens Pendentes"/>
    <m/>
    <m/>
    <x v="3"/>
    <d v="2026-09-21T11:45:00"/>
    <d v="2026-09-28T00:00:00"/>
    <m/>
    <m/>
    <m/>
    <m/>
    <m/>
    <m/>
    <m/>
    <m/>
    <m/>
    <m/>
    <m/>
    <m/>
    <m/>
    <m/>
    <m/>
    <m/>
    <s v=""/>
    <s v="FALSO"/>
    <n v="0"/>
    <s v=""/>
    <s v=""/>
    <s v=""/>
    <s v=""/>
    <s v=""/>
    <s v=""/>
    <s v=""/>
    <s v=""/>
    <s v=""/>
    <s v=""/>
  </r>
  <r>
    <x v="0"/>
    <s v="SGGS-18484"/>
    <s v="[SGGS] SP 26.4.1;[SGGS] SP 26.3.6"/>
    <s v="[Jornada Secretaria e Gestor de Unidades] Secretaria - Gestão Acadêmica"/>
    <x v="6"/>
    <s v="[SGGS] PI 4/26"/>
    <m/>
    <s v="[INC0818890]Tenho um Erro/Problema com o PTC - Dynamics Athenas - Alocação e disponibilização de disciplinas"/>
    <m/>
    <m/>
    <m/>
    <s v="Itens Pendentes"/>
    <m/>
    <m/>
    <x v="3"/>
    <d v="2026-09-21T11:44:00"/>
    <d v="2026-09-28T00:00:00"/>
    <m/>
    <m/>
    <m/>
    <m/>
    <m/>
    <m/>
    <m/>
    <m/>
    <m/>
    <m/>
    <m/>
    <m/>
    <m/>
    <m/>
    <m/>
    <m/>
    <s v=""/>
    <s v="FALSO"/>
    <n v="0"/>
    <s v=""/>
    <s v=""/>
    <s v=""/>
    <s v=""/>
    <s v=""/>
    <s v=""/>
    <s v=""/>
    <s v=""/>
    <s v=""/>
    <s v=""/>
  </r>
  <r>
    <x v="0"/>
    <s v="SGGS-18483"/>
    <s v="[SGGS] SP 26.4.1;[SGGS] SP 26.3.6"/>
    <s v="[Jornada Secretaria e Gestor de Unidades] Secretaria - Gestão Acadêmica"/>
    <x v="6"/>
    <s v="[SGGS] PI 4/26"/>
    <m/>
    <s v="[INC0818739]Tenho um Erro/Problema com o PTC - Dynamics Athenas - Módulo de Negociação"/>
    <m/>
    <m/>
    <m/>
    <s v="Itens Pendentes"/>
    <m/>
    <m/>
    <x v="3"/>
    <d v="2026-09-21T11:40:00"/>
    <d v="2026-09-28T00:00:00"/>
    <m/>
    <m/>
    <m/>
    <m/>
    <m/>
    <m/>
    <m/>
    <m/>
    <m/>
    <m/>
    <m/>
    <m/>
    <m/>
    <m/>
    <m/>
    <m/>
    <s v=""/>
    <s v="FALSO"/>
    <n v="0"/>
    <s v=""/>
    <s v=""/>
    <s v=""/>
    <s v=""/>
    <s v=""/>
    <s v=""/>
    <s v=""/>
    <s v=""/>
    <s v=""/>
    <s v=""/>
  </r>
  <r>
    <x v="0"/>
    <s v="SGGS-18482"/>
    <s v="[SGGS] SP 26.3.6"/>
    <s v="[Jornada Secretaria e Gestor de Unidades] Secretaria - Gestão Acadêmica"/>
    <x v="0"/>
    <s v="[SGGS] PI 3/26"/>
    <m/>
    <s v="[INC0818183]Tenho um Erro/Problema com o PTC - Dynamics Athenas - Ocorrências"/>
    <m/>
    <m/>
    <m/>
    <s v="Itens concluídos"/>
    <m/>
    <m/>
    <x v="0"/>
    <d v="2026-09-21T11:38:00"/>
    <d v="2026-09-14T00:00:00"/>
    <d v="2026-09-21T00:00:00"/>
    <m/>
    <m/>
    <m/>
    <m/>
    <m/>
    <m/>
    <m/>
    <m/>
    <m/>
    <m/>
    <m/>
    <m/>
    <m/>
    <m/>
    <m/>
    <s v=""/>
    <s v="FALSO"/>
    <n v="0"/>
    <s v=""/>
    <s v=""/>
    <s v=""/>
    <s v=""/>
    <s v=""/>
    <s v=""/>
    <s v=""/>
    <s v=""/>
    <s v=""/>
    <s v=""/>
  </r>
  <r>
    <x v="0"/>
    <s v="SGGS-18481"/>
    <s v="[SGGS] SP 26.4.1;[SGGS] SP 26.3.6"/>
    <s v="[Jornada Secretaria e Gestor de Unidades] Secretaria - Gestão Acadêmica"/>
    <x v="6"/>
    <s v="[SGGS] PI 4/26"/>
    <m/>
    <s v="[INC0820702]Tenho um Erro/Problema com o PTC - Ambiente do Aluno / AVA Sofia - Visão de disciplinas"/>
    <m/>
    <m/>
    <m/>
    <s v="Itens Pendentes"/>
    <m/>
    <m/>
    <x v="3"/>
    <d v="2026-09-21T11:27:00"/>
    <d v="2026-09-28T00:00:00"/>
    <m/>
    <m/>
    <m/>
    <m/>
    <m/>
    <m/>
    <m/>
    <m/>
    <m/>
    <m/>
    <m/>
    <m/>
    <m/>
    <m/>
    <m/>
    <m/>
    <s v=""/>
    <s v="FALSO"/>
    <n v="0"/>
    <s v=""/>
    <s v=""/>
    <s v=""/>
    <s v=""/>
    <s v=""/>
    <s v=""/>
    <s v=""/>
    <s v=""/>
    <s v=""/>
    <s v=""/>
  </r>
  <r>
    <x v="0"/>
    <s v="SGGS-18480"/>
    <s v="[SGGS] SP 26.4.1;[SGGS] SP 26.3.6"/>
    <s v="[Jornada Secretaria e Gestor de Unidades] Secretaria - Gestão Acadêmica"/>
    <x v="6"/>
    <s v="[SGGS] PI 4/26"/>
    <m/>
    <s v="[INC0819752]Tenho um Erro/Problema com o PTC - Ambiente do Aluno / AVA Sofia - Visão de disciplinas"/>
    <m/>
    <m/>
    <m/>
    <s v="Itens Pendentes"/>
    <m/>
    <m/>
    <x v="3"/>
    <d v="2026-09-21T10:22:00"/>
    <d v="2026-09-28T00:00:00"/>
    <m/>
    <m/>
    <m/>
    <m/>
    <m/>
    <m/>
    <m/>
    <m/>
    <m/>
    <m/>
    <m/>
    <m/>
    <m/>
    <m/>
    <m/>
    <m/>
    <s v=""/>
    <s v="FALSO"/>
    <n v="0"/>
    <s v=""/>
    <s v=""/>
    <s v=""/>
    <s v=""/>
    <s v=""/>
    <s v=""/>
    <s v=""/>
    <s v=""/>
    <s v=""/>
    <s v=""/>
  </r>
  <r>
    <x v="0"/>
    <s v="SGGS-18479"/>
    <s v="[SGGS] SP 26.4.1;[SGGS] SP 26.3.6"/>
    <s v="[Jornada Secretaria e Gestor de Unidades] Secretaria - Gestão Acadêmica"/>
    <x v="6"/>
    <s v="[SGGS] PI 4/26"/>
    <m/>
    <s v="[INC0819074]Tenho um Erro/Problema com o PTC - Ambiente do Aluno / AVA Sofia - Visão de disciplinas"/>
    <m/>
    <m/>
    <m/>
    <s v="Itens Pendentes"/>
    <m/>
    <m/>
    <x v="3"/>
    <d v="2026-09-21T10:13:00"/>
    <d v="2026-09-28T00:00:00"/>
    <m/>
    <m/>
    <m/>
    <m/>
    <m/>
    <m/>
    <m/>
    <m/>
    <m/>
    <m/>
    <m/>
    <m/>
    <m/>
    <m/>
    <m/>
    <m/>
    <s v=""/>
    <s v="FALSO"/>
    <n v="0"/>
    <s v=""/>
    <s v=""/>
    <s v=""/>
    <s v=""/>
    <s v=""/>
    <s v=""/>
    <s v=""/>
    <s v=""/>
    <s v=""/>
    <s v=""/>
  </r>
  <r>
    <x v="0"/>
    <s v="SGGS-18477"/>
    <s v="[SGGS] SP 26.4.1;[SGGS] SP 26.3.6"/>
    <s v="[Jornada Secretaria e Gestor de Unidades] Secretaria - Gestão Acadêmica"/>
    <x v="0"/>
    <s v="[SGGS] PI 3/26"/>
    <m/>
    <s v="[INC0820038]Tenho um Erro/Problema com o PTC - Dynamics Athenas - Efetivação da Matrícula"/>
    <m/>
    <n v="21600"/>
    <m/>
    <s v="Itens concluídos"/>
    <m/>
    <m/>
    <x v="1"/>
    <d v="2026-09-19T10:10:00"/>
    <d v="2026-09-28T00:00:00"/>
    <d v="2026-09-21T00:00:00"/>
    <d v="2026-09-21T00:00:00"/>
    <m/>
    <m/>
    <m/>
    <m/>
    <m/>
    <m/>
    <m/>
    <m/>
    <m/>
    <m/>
    <m/>
    <m/>
    <m/>
    <m/>
    <n v="6"/>
    <s v="FALSO"/>
    <n v="0"/>
    <s v=""/>
    <s v=""/>
    <s v=""/>
    <s v=""/>
    <s v=""/>
    <s v=""/>
    <s v=""/>
    <s v=""/>
    <s v=""/>
    <s v=""/>
  </r>
  <r>
    <x v="0"/>
    <s v="SGGS-18476"/>
    <s v="[SGGS] SP 26.4.1;[SGGS] SP 26.3.6"/>
    <s v="[Jornada Secretaria e Gestor de Unidades] Secretaria - Gestão Acadêmica"/>
    <x v="6"/>
    <s v="[SGGS] PI 4/26"/>
    <m/>
    <s v="[INC0817267]Tenho um Erro/Problema com o PTC - Ambiente do Aluno / AVA Sofia - Visão de disciplinas"/>
    <m/>
    <m/>
    <m/>
    <s v="Itens Pendentes"/>
    <m/>
    <m/>
    <x v="3"/>
    <d v="2026-09-18T18:04:00"/>
    <d v="2026-09-28T00:00:00"/>
    <m/>
    <m/>
    <m/>
    <m/>
    <m/>
    <m/>
    <m/>
    <m/>
    <m/>
    <m/>
    <m/>
    <m/>
    <m/>
    <m/>
    <m/>
    <m/>
    <s v=""/>
    <s v="FALSO"/>
    <n v="0"/>
    <s v=""/>
    <s v=""/>
    <s v=""/>
    <s v=""/>
    <s v=""/>
    <s v=""/>
    <s v=""/>
    <s v=""/>
    <s v=""/>
    <s v=""/>
  </r>
  <r>
    <x v="0"/>
    <s v="SGGS-18475"/>
    <s v="[SGGS] SP 26.4.1;[SGGS] SP 26.3.6"/>
    <s v="[Jornada Secretaria e Gestor de Unidades] Secretaria - Gestão Acadêmica"/>
    <x v="6"/>
    <s v="[SGGS] PI 4/26"/>
    <m/>
    <s v="[INC0819809]Tenho um Erro/Problema com o PTC - Dynamics Athenas - Efetivação da Matrícula"/>
    <m/>
    <m/>
    <m/>
    <s v="Itens Pendentes"/>
    <m/>
    <m/>
    <x v="3"/>
    <d v="2026-09-18T16:53:00"/>
    <d v="2026-09-28T00:00:00"/>
    <m/>
    <m/>
    <m/>
    <m/>
    <m/>
    <m/>
    <m/>
    <m/>
    <m/>
    <m/>
    <m/>
    <m/>
    <m/>
    <m/>
    <m/>
    <m/>
    <s v=""/>
    <s v="FALSO"/>
    <n v="0"/>
    <s v=""/>
    <s v=""/>
    <s v=""/>
    <s v=""/>
    <s v=""/>
    <s v=""/>
    <s v=""/>
    <s v=""/>
    <s v=""/>
    <s v=""/>
  </r>
  <r>
    <x v="0"/>
    <s v="SGGS-18474"/>
    <s v="[SGGS] SP 26.4.1;[SGGS] SP 26.3.6"/>
    <s v="[Jornada Secretaria e Gestor de Unidades] Secretaria - Gestão Acadêmica"/>
    <x v="6"/>
    <s v="[SGGS] PI 4/26"/>
    <m/>
    <s v="[INC0819309]Tenho um Erro/Problema com o PTC - Dynamics Athenas - Alocação e disponibilização de disciplinas"/>
    <m/>
    <m/>
    <m/>
    <s v="Itens Pendentes"/>
    <m/>
    <m/>
    <x v="3"/>
    <d v="2026-09-18T15:02:00"/>
    <d v="2026-09-28T00:00:00"/>
    <m/>
    <m/>
    <m/>
    <m/>
    <m/>
    <m/>
    <m/>
    <m/>
    <m/>
    <m/>
    <m/>
    <m/>
    <m/>
    <m/>
    <m/>
    <m/>
    <s v=""/>
    <s v="FALSO"/>
    <n v="0"/>
    <s v=""/>
    <s v=""/>
    <s v=""/>
    <s v=""/>
    <s v=""/>
    <s v=""/>
    <s v=""/>
    <s v=""/>
    <s v=""/>
    <s v=""/>
  </r>
  <r>
    <x v="0"/>
    <s v="SGGS-18473"/>
    <s v="[SGGS] SP 26.4.1;[SGGS] SP 26.3.6"/>
    <s v="[Jornada Secretaria e Gestor de Unidades] Secretaria - Gestão Acadêmica"/>
    <x v="6"/>
    <s v="[SGGS] PI 4/26"/>
    <m/>
    <s v="[INC0811487]Tenho um Erro/Problema com o PTC - Ambiente do Aluno / AVA Sofia - Visão de disciplinas"/>
    <m/>
    <m/>
    <m/>
    <s v="Itens Pendentes"/>
    <m/>
    <m/>
    <x v="3"/>
    <d v="2026-09-18T15:02:00"/>
    <d v="2026-09-28T00:00:00"/>
    <m/>
    <m/>
    <m/>
    <m/>
    <m/>
    <m/>
    <m/>
    <m/>
    <m/>
    <m/>
    <m/>
    <m/>
    <m/>
    <m/>
    <m/>
    <m/>
    <s v=""/>
    <s v="FALSO"/>
    <n v="0"/>
    <s v=""/>
    <s v=""/>
    <s v=""/>
    <s v=""/>
    <s v=""/>
    <s v=""/>
    <s v=""/>
    <s v=""/>
    <s v=""/>
    <s v=""/>
  </r>
  <r>
    <x v="0"/>
    <s v="SGGS-18472"/>
    <s v="[SGGS] SP 26.3.6"/>
    <s v="[Jornada Secretaria e Gestor de Unidades] Secretaria - Gestão Acadêmica"/>
    <x v="0"/>
    <s v="[SGGS] PI 3/26"/>
    <m/>
    <s v="[INC0819390]Tenho um Erro/Problema com o PTC - Dynamics Athenas - Alocação e disponibilização de disciplinas"/>
    <m/>
    <m/>
    <m/>
    <s v="Itens concluídos"/>
    <m/>
    <m/>
    <x v="0"/>
    <d v="2026-09-18T15:01:00"/>
    <d v="2026-09-14T00:00:00"/>
    <d v="2026-09-23T00:00:00"/>
    <m/>
    <m/>
    <m/>
    <m/>
    <m/>
    <m/>
    <m/>
    <m/>
    <m/>
    <m/>
    <m/>
    <m/>
    <m/>
    <m/>
    <m/>
    <s v=""/>
    <s v="FALSO"/>
    <n v="0"/>
    <s v=""/>
    <s v=""/>
    <s v=""/>
    <s v=""/>
    <s v=""/>
    <s v=""/>
    <s v=""/>
    <s v=""/>
    <s v=""/>
    <s v=""/>
  </r>
  <r>
    <x v="0"/>
    <s v="SGGS-18471"/>
    <s v="[SGGS] SP 26.4.1;[SGGS] SP 26.3.6"/>
    <s v="[Jornada Secretaria e Gestor de Unidades] Secretaria - Gestão Acadêmica"/>
    <x v="6"/>
    <s v="[SGGS] PI 4/26"/>
    <m/>
    <s v="[INC0819298]Tenho um Erro/Problema com o PTC - Dynamics Athenas - Alocação e disponibilização de disciplinas"/>
    <m/>
    <m/>
    <m/>
    <s v="Itens Pendentes"/>
    <m/>
    <m/>
    <x v="3"/>
    <d v="2026-09-18T15:01:00"/>
    <d v="2026-09-28T00:00:00"/>
    <m/>
    <m/>
    <m/>
    <m/>
    <m/>
    <m/>
    <m/>
    <m/>
    <m/>
    <m/>
    <m/>
    <m/>
    <m/>
    <m/>
    <m/>
    <m/>
    <s v=""/>
    <s v="FALSO"/>
    <n v="0"/>
    <s v=""/>
    <s v=""/>
    <s v=""/>
    <s v=""/>
    <s v=""/>
    <s v=""/>
    <s v=""/>
    <s v=""/>
    <s v=""/>
    <s v=""/>
  </r>
  <r>
    <x v="0"/>
    <s v="SGGS-18468"/>
    <s v="[SGGS] SP 26.3.6"/>
    <s v="[Jornada Secretaria e Gestor de Unidades] Secretaria - Gestão Acadêmica"/>
    <x v="0"/>
    <s v="[SGGS] PI 3/26"/>
    <m/>
    <s v="[INC0819390]Tenho um Erro/Problema com o PTC - Dynamics Athenas - Alocação e disponibilização de disciplinas"/>
    <m/>
    <m/>
    <m/>
    <s v="Itens concluídos"/>
    <m/>
    <m/>
    <x v="0"/>
    <d v="2026-09-18T10:08:00"/>
    <d v="2026-09-14T00:00:00"/>
    <d v="2026-09-18T00:00:00"/>
    <m/>
    <m/>
    <m/>
    <m/>
    <m/>
    <m/>
    <m/>
    <m/>
    <m/>
    <m/>
    <m/>
    <m/>
    <m/>
    <m/>
    <m/>
    <s v=""/>
    <s v="FALSO"/>
    <n v="0"/>
    <s v=""/>
    <s v=""/>
    <s v=""/>
    <s v=""/>
    <s v=""/>
    <s v=""/>
    <s v=""/>
    <s v=""/>
    <s v=""/>
    <s v=""/>
  </r>
  <r>
    <x v="0"/>
    <s v="SGGS-18467"/>
    <s v="[SGGS] SP 26.4.1;[SGGS] SP 26.3.6"/>
    <s v="[Jornada Secretaria e Gestor de Unidades] Secretaria - Gestão Acadêmica"/>
    <x v="6"/>
    <s v="[SGGS] PI 4/26"/>
    <m/>
    <s v="[INC0819399]Tenho um Erro/Problema com o PTC - Dynamics Athenas - Alocação e disponibilização de disciplinas"/>
    <m/>
    <m/>
    <m/>
    <s v="Itens Pendentes"/>
    <m/>
    <m/>
    <x v="3"/>
    <d v="2026-09-18T10:04:00"/>
    <d v="2026-09-28T00:00:00"/>
    <m/>
    <m/>
    <m/>
    <m/>
    <m/>
    <m/>
    <m/>
    <m/>
    <m/>
    <m/>
    <m/>
    <m/>
    <m/>
    <m/>
    <m/>
    <m/>
    <s v=""/>
    <s v="FALSO"/>
    <n v="0"/>
    <s v=""/>
    <s v=""/>
    <s v=""/>
    <s v=""/>
    <s v=""/>
    <s v=""/>
    <s v=""/>
    <s v=""/>
    <s v=""/>
    <s v=""/>
  </r>
  <r>
    <x v="0"/>
    <s v="SGGS-18459"/>
    <s v="[SGGS] SP 26.4.1;[SGGS] SP 26.3.6"/>
    <s v="[Jornada Secretaria e Gestor de Unidades] Secretaria - Gestão Acadêmica"/>
    <x v="6"/>
    <s v="[SGGS] PI 4/26"/>
    <m/>
    <s v="[INC0817454]Tenho um Erro/Problema com o PTC - Ambiente do Aluno / AVA Sofia - Visão de disciplinas"/>
    <m/>
    <m/>
    <m/>
    <s v="Itens Pendentes"/>
    <m/>
    <m/>
    <x v="3"/>
    <d v="2026-09-18T09:16:00"/>
    <d v="2026-09-28T00:00:00"/>
    <m/>
    <m/>
    <m/>
    <m/>
    <m/>
    <m/>
    <m/>
    <m/>
    <m/>
    <m/>
    <m/>
    <m/>
    <m/>
    <m/>
    <m/>
    <m/>
    <s v=""/>
    <s v="FALSO"/>
    <n v="0"/>
    <s v=""/>
    <s v=""/>
    <s v=""/>
    <s v=""/>
    <s v=""/>
    <s v=""/>
    <s v=""/>
    <s v=""/>
    <s v=""/>
    <s v=""/>
  </r>
  <r>
    <x v="0"/>
    <s v="SGGS-18452"/>
    <s v="[SGGS] SP 26.4.1;[SGGS] SP 26.3.6"/>
    <s v="[Jornada Secretaria e Gestor de Unidades] Secretaria - Gestão Acadêmica"/>
    <x v="6"/>
    <s v="[SGGS] PI 4/26"/>
    <m/>
    <s v="[INC0819552]Tenho um Erro/Problema com o PTC - Dynamics Athenas - Documentos Acadêmicos - Serviços"/>
    <m/>
    <m/>
    <m/>
    <s v="Itens Pendentes"/>
    <m/>
    <m/>
    <x v="3"/>
    <d v="2026-09-18T09:03:00"/>
    <d v="2026-09-28T00:00:00"/>
    <m/>
    <m/>
    <m/>
    <m/>
    <m/>
    <m/>
    <m/>
    <m/>
    <m/>
    <m/>
    <m/>
    <m/>
    <m/>
    <m/>
    <m/>
    <m/>
    <s v=""/>
    <s v="FALSO"/>
    <n v="0"/>
    <s v=""/>
    <s v=""/>
    <s v=""/>
    <s v=""/>
    <s v=""/>
    <s v=""/>
    <s v=""/>
    <s v=""/>
    <s v=""/>
    <s v=""/>
  </r>
  <r>
    <x v="4"/>
    <s v="SGGS-18449"/>
    <s v="[SGGS] SP 26.3.6"/>
    <s v="[Jornada Secretaria e Gestor de Unidades] Secretaria - Gestão Acadêmica"/>
    <x v="0"/>
    <s v="[SGGS] PI 3/26"/>
    <n v="3"/>
    <s v="[Athenas][SEC]Transferência Externa_Melhoria na busca de turmas, curso, curso mec matriz e período letivo"/>
    <n v="3"/>
    <n v="68400"/>
    <m/>
    <s v="Itens concluídos"/>
    <m/>
    <s v="Não"/>
    <x v="1"/>
    <d v="2026-09-17T17:52:00"/>
    <d v="2026-09-14T00:00:00"/>
    <d v="2026-09-24T00:00:00"/>
    <d v="2026-09-25T00:00:00"/>
    <d v="2026-09-25T00:00:00"/>
    <d v="2026-09-25T00:00:00"/>
    <d v="2026-09-25T00:00:00"/>
    <m/>
    <m/>
    <n v="1"/>
    <m/>
    <m/>
    <n v="6"/>
    <m/>
    <m/>
    <m/>
    <m/>
    <m/>
    <n v="19"/>
    <s v="FALSO"/>
    <n v="0"/>
    <n v="-5"/>
    <s v=""/>
    <n v="1"/>
    <b v="1"/>
    <n v="1"/>
    <s v=""/>
    <s v=""/>
    <s v=""/>
    <s v=""/>
    <b v="1"/>
  </r>
  <r>
    <x v="0"/>
    <s v="SGGS-18445"/>
    <s v="[SGGS] SP 26.4.1;[SGGS] SP 26.3.6"/>
    <s v="[Jornada Secretaria e Gestor de Unidades] Secretaria - Gestão Acadêmica"/>
    <x v="0"/>
    <s v="[SGGS] PI 3/26"/>
    <m/>
    <s v="[INC0819322]Tenho um Erro/Problema com o PTC - Dynamics Athenas - Efetivação da Matrícula"/>
    <m/>
    <m/>
    <m/>
    <s v="Itens concluídos"/>
    <m/>
    <m/>
    <x v="1"/>
    <d v="2026-09-17T17:05:00"/>
    <d v="2026-09-28T00:00:00"/>
    <d v="2026-09-23T00:00:00"/>
    <d v="2026-09-23T00:00:00"/>
    <m/>
    <m/>
    <m/>
    <m/>
    <m/>
    <m/>
    <m/>
    <m/>
    <m/>
    <m/>
    <m/>
    <m/>
    <m/>
    <m/>
    <s v=""/>
    <s v="FALSO"/>
    <n v="0"/>
    <s v=""/>
    <s v=""/>
    <s v=""/>
    <s v=""/>
    <s v=""/>
    <s v=""/>
    <s v=""/>
    <s v=""/>
    <s v=""/>
    <s v=""/>
  </r>
  <r>
    <x v="0"/>
    <s v="SGGS-18439"/>
    <s v="[SGGS] SP 26.4.1;[SGGS] SP 26.3.6"/>
    <s v="[Jornada Secretaria e Gestor de Unidades] Secretaria - Gestão Acadêmica"/>
    <x v="6"/>
    <s v="[SGGS] PI 4/26"/>
    <m/>
    <s v="[INC0819272]Tenho um Erro/Problema com o PTC - Dynamics Athenas - Efetivação da Matrícula"/>
    <m/>
    <m/>
    <m/>
    <s v="Itens Pendentes"/>
    <m/>
    <m/>
    <x v="3"/>
    <d v="2026-09-17T15:08:00"/>
    <d v="2026-09-28T00:00:00"/>
    <m/>
    <m/>
    <m/>
    <m/>
    <m/>
    <m/>
    <m/>
    <m/>
    <m/>
    <m/>
    <m/>
    <m/>
    <m/>
    <m/>
    <m/>
    <m/>
    <s v=""/>
    <s v="FALSO"/>
    <n v="0"/>
    <s v=""/>
    <s v=""/>
    <s v=""/>
    <s v=""/>
    <s v=""/>
    <s v=""/>
    <s v=""/>
    <s v=""/>
    <s v=""/>
    <s v=""/>
  </r>
  <r>
    <x v="0"/>
    <s v="SGGS-18438"/>
    <s v="[SGGS] SP 26.3.6"/>
    <s v="[Jornada Secretaria e Gestor de Unidades] Secretaria - Gestão Acadêmica"/>
    <x v="0"/>
    <s v="[SGGS] PI 3/26"/>
    <m/>
    <s v="[INC0800569]Tenho um Erro/Problema com o PTC - Dynamics Athenas - Documentos de Matrícula"/>
    <m/>
    <m/>
    <m/>
    <s v="Itens concluídos"/>
    <m/>
    <m/>
    <x v="0"/>
    <d v="2026-09-17T11:56:00"/>
    <d v="2026-09-14T00:00:00"/>
    <d v="2026-09-17T00:00:00"/>
    <m/>
    <m/>
    <m/>
    <m/>
    <m/>
    <m/>
    <m/>
    <m/>
    <m/>
    <m/>
    <m/>
    <m/>
    <m/>
    <m/>
    <m/>
    <s v=""/>
    <s v="FALSO"/>
    <n v="0"/>
    <s v=""/>
    <s v=""/>
    <s v=""/>
    <s v=""/>
    <s v=""/>
    <s v=""/>
    <s v=""/>
    <s v=""/>
    <s v=""/>
    <s v=""/>
  </r>
  <r>
    <x v="0"/>
    <s v="SGGS-18437"/>
    <s v="[SGGS] SP 26.4.1;[SGGS] SP 26.3.6"/>
    <s v="[Jornada Secretaria e Gestor de Unidades] Secretaria - Gestão Acadêmica"/>
    <x v="6"/>
    <s v="[SGGS] PI 4/26"/>
    <m/>
    <s v="[INC0808776]Tenho um Erro/Problema com o PTC - Ambiente do Aluno / AVA Sofia - Secretaria - Erro na solicitação de Transferencia interna - curso e polo"/>
    <m/>
    <m/>
    <m/>
    <s v="Itens Pendentes"/>
    <m/>
    <m/>
    <x v="3"/>
    <d v="2026-09-17T11:52:00"/>
    <d v="2026-09-28T00:00:00"/>
    <m/>
    <m/>
    <m/>
    <m/>
    <m/>
    <m/>
    <m/>
    <m/>
    <m/>
    <m/>
    <m/>
    <m/>
    <m/>
    <m/>
    <m/>
    <m/>
    <s v=""/>
    <s v="FALSO"/>
    <n v="0"/>
    <s v=""/>
    <s v=""/>
    <s v=""/>
    <s v=""/>
    <s v=""/>
    <s v=""/>
    <s v=""/>
    <s v=""/>
    <s v=""/>
    <s v=""/>
  </r>
  <r>
    <x v="0"/>
    <s v="SGGS-18436"/>
    <s v="[SGGS] SP 26.3.6"/>
    <s v="[Jornada Secretaria e Gestor de Unidades] Secretaria - Gestão Acadêmica"/>
    <x v="0"/>
    <s v="[SGGS] PI 3/26"/>
    <m/>
    <s v="[INC0790984]Tenho um Erro/Problema com o PTC - Ambiente do Aluno / AVA Sofia - Aulas"/>
    <m/>
    <m/>
    <m/>
    <s v="Itens concluídos"/>
    <m/>
    <m/>
    <x v="0"/>
    <d v="2026-09-17T11:51:00"/>
    <d v="2026-09-14T00:00:00"/>
    <d v="2026-09-21T00:00:00"/>
    <m/>
    <m/>
    <m/>
    <m/>
    <m/>
    <m/>
    <m/>
    <m/>
    <m/>
    <m/>
    <m/>
    <m/>
    <m/>
    <m/>
    <m/>
    <s v=""/>
    <s v="FALSO"/>
    <n v="0"/>
    <s v=""/>
    <s v=""/>
    <s v=""/>
    <s v=""/>
    <s v=""/>
    <s v=""/>
    <s v=""/>
    <s v=""/>
    <s v=""/>
    <s v=""/>
  </r>
  <r>
    <x v="0"/>
    <s v="SGGS-18435"/>
    <s v="[SGGS] SP 26.3.6"/>
    <s v="[Jornada Secretaria e Gestor de Unidades] Secretaria - Gestão Acadêmica"/>
    <x v="0"/>
    <s v="[SGGS] PI 3/26"/>
    <m/>
    <s v="[INC0787450]Tenho um Erro/Problema com o Sistema - AMPLI - Pagamento"/>
    <m/>
    <m/>
    <m/>
    <s v="Itens concluídos"/>
    <m/>
    <m/>
    <x v="0"/>
    <d v="2026-09-17T11:16:00"/>
    <d v="2026-09-14T00:00:00"/>
    <d v="2026-09-21T00:00:00"/>
    <m/>
    <m/>
    <m/>
    <m/>
    <m/>
    <m/>
    <m/>
    <m/>
    <m/>
    <m/>
    <m/>
    <m/>
    <m/>
    <m/>
    <m/>
    <s v=""/>
    <s v="FALSO"/>
    <n v="0"/>
    <s v=""/>
    <s v=""/>
    <s v=""/>
    <s v=""/>
    <s v=""/>
    <s v=""/>
    <s v=""/>
    <s v=""/>
    <s v=""/>
    <s v=""/>
  </r>
  <r>
    <x v="10"/>
    <s v="SGGS-18427"/>
    <s v="[SGGS] SP 26.4.1;[SGGS] SP 26.3.6"/>
    <s v="[Jornada Secretaria e Gestor de Unidades] Secretaria - Gestão Acadêmica"/>
    <x v="4"/>
    <s v="[SGGS] PI 4/26"/>
    <m/>
    <s v="Histórico escolar -Documento não gerado por falta de menção ENADE. "/>
    <m/>
    <m/>
    <m/>
    <s v="Itens concluídos"/>
    <m/>
    <m/>
    <x v="3"/>
    <d v="2026-09-17T10:48:00"/>
    <d v="2026-09-28T00:00:00"/>
    <d v="2026-09-17T00:00:00"/>
    <d v="2026-09-17T00:00:00"/>
    <d v="2026-09-17T00:00:00"/>
    <m/>
    <m/>
    <m/>
    <m/>
    <n v="1"/>
    <m/>
    <m/>
    <m/>
    <m/>
    <m/>
    <m/>
    <m/>
    <m/>
    <s v=""/>
    <s v="FALSO"/>
    <n v="0"/>
    <n v="7"/>
    <s v=""/>
    <n v="1"/>
    <b v="1"/>
    <s v=""/>
    <s v=""/>
    <s v=""/>
    <s v=""/>
    <s v=""/>
    <b v="1"/>
  </r>
  <r>
    <x v="0"/>
    <s v="SGGS-18426"/>
    <s v="[SGGS] SP 26.3.6"/>
    <s v="[Jornada Secretaria e Gestor de Unidades] Secretaria - Gestão Acadêmica"/>
    <x v="0"/>
    <s v="[SGGS] PI 3/26"/>
    <m/>
    <s v="[INC0818327]Tenho um Erro/Problema com o PTC - Ambiente do Aluno / AVA Sofia - Escolha de Disciplinas Optativas/Eletivas"/>
    <m/>
    <m/>
    <m/>
    <s v="Itens concluídos"/>
    <m/>
    <m/>
    <x v="0"/>
    <d v="2026-09-17T10:24:00"/>
    <d v="2026-09-14T00:00:00"/>
    <d v="2026-09-17T00:00:00"/>
    <m/>
    <m/>
    <m/>
    <m/>
    <m/>
    <m/>
    <m/>
    <m/>
    <m/>
    <m/>
    <m/>
    <m/>
    <m/>
    <m/>
    <m/>
    <s v=""/>
    <s v="FALSO"/>
    <n v="0"/>
    <s v=""/>
    <s v=""/>
    <s v=""/>
    <s v=""/>
    <s v=""/>
    <s v=""/>
    <s v=""/>
    <s v=""/>
    <s v=""/>
    <s v=""/>
  </r>
  <r>
    <x v="0"/>
    <s v="SGGS-18423"/>
    <s v="[SGGS] SP 26.4.1;[SGGS] SP 26.3.6"/>
    <s v="[Jornada Secretaria e Gestor de Unidades] Secretaria - Gestão Acadêmica"/>
    <x v="6"/>
    <s v="[SGGS] PI 4/26"/>
    <m/>
    <s v="[INC0818800]Tenho um Erro/Problema com o PTC - Ambiente do Aluno / AVA Sofia - Detalhes do curso"/>
    <m/>
    <m/>
    <m/>
    <s v="Itens Pendentes"/>
    <m/>
    <m/>
    <x v="3"/>
    <d v="2026-09-17T09:05:00"/>
    <d v="2026-09-28T00:00:00"/>
    <m/>
    <m/>
    <m/>
    <m/>
    <m/>
    <m/>
    <m/>
    <m/>
    <m/>
    <m/>
    <m/>
    <m/>
    <m/>
    <m/>
    <m/>
    <m/>
    <s v=""/>
    <s v="FALSO"/>
    <n v="0"/>
    <s v=""/>
    <s v=""/>
    <s v=""/>
    <s v=""/>
    <s v=""/>
    <s v=""/>
    <s v=""/>
    <s v=""/>
    <s v=""/>
    <s v=""/>
  </r>
  <r>
    <x v="0"/>
    <s v="SGGS-18422"/>
    <s v="[SGGS] SP 26.4.1;[SGGS] SP 26.3.6"/>
    <s v="[Jornada Secretaria e Gestor de Unidades] Secretaria - Gestão Acadêmica"/>
    <x v="6"/>
    <s v="[SGGS] PI 4/26"/>
    <m/>
    <s v="[INC0818117]Tenho um Erro/Problema com o PTC - Ambiente do Aluno / AVA Sofia - Visão de disciplinas"/>
    <m/>
    <m/>
    <m/>
    <s v="Itens Pendentes"/>
    <m/>
    <m/>
    <x v="3"/>
    <d v="2026-09-17T08:19:00"/>
    <d v="2026-09-28T00:00:00"/>
    <m/>
    <m/>
    <m/>
    <m/>
    <m/>
    <m/>
    <m/>
    <m/>
    <m/>
    <m/>
    <m/>
    <m/>
    <m/>
    <m/>
    <m/>
    <m/>
    <s v=""/>
    <s v="FALSO"/>
    <n v="0"/>
    <s v=""/>
    <s v=""/>
    <s v=""/>
    <s v=""/>
    <s v=""/>
    <s v=""/>
    <s v=""/>
    <s v=""/>
    <s v=""/>
    <s v=""/>
  </r>
  <r>
    <x v="0"/>
    <s v="SGGS-18421"/>
    <s v="[SGGS] SP 26.4.1;[SGGS] SP 26.3.6"/>
    <s v="[Jornada Secretaria e Gestor de Unidades] Secretaria - Gestão Acadêmica"/>
    <x v="6"/>
    <s v="[SGGS] PI 4/26"/>
    <m/>
    <s v="[INC0817974]Tenho um Erro/Problema com o PTC - Ambiente do Aluno / AVA Sofia - Visão de disciplinas"/>
    <m/>
    <m/>
    <m/>
    <s v="Itens Pendentes"/>
    <m/>
    <m/>
    <x v="3"/>
    <d v="2026-09-17T07:58:00"/>
    <d v="2026-09-28T00:00:00"/>
    <m/>
    <m/>
    <m/>
    <m/>
    <m/>
    <m/>
    <m/>
    <m/>
    <m/>
    <m/>
    <m/>
    <m/>
    <m/>
    <m/>
    <m/>
    <m/>
    <s v=""/>
    <s v="FALSO"/>
    <n v="0"/>
    <s v=""/>
    <s v=""/>
    <s v=""/>
    <s v=""/>
    <s v=""/>
    <s v=""/>
    <s v=""/>
    <s v=""/>
    <s v=""/>
    <s v=""/>
  </r>
  <r>
    <x v="0"/>
    <s v="SGGS-18417"/>
    <s v="[SGGS] SP 26.3.6"/>
    <s v="[Jornada Secretaria e Gestor de Unidades] Secretaria - Gestão Acadêmica"/>
    <x v="0"/>
    <s v="[SGGS] PI 3/26"/>
    <m/>
    <s v="[INC0818801]Tenho um Erro/Problema com o PTC - Dynamics Athenas - Efetivação da Matrícula"/>
    <m/>
    <m/>
    <m/>
    <s v="Itens concluídos"/>
    <m/>
    <m/>
    <x v="0"/>
    <d v="2026-09-16T16:35:00"/>
    <d v="2026-09-14T00:00:00"/>
    <d v="2026-09-17T00:00:00"/>
    <m/>
    <m/>
    <m/>
    <m/>
    <m/>
    <m/>
    <m/>
    <m/>
    <m/>
    <m/>
    <m/>
    <m/>
    <m/>
    <m/>
    <m/>
    <s v=""/>
    <s v="FALSO"/>
    <n v="0"/>
    <s v=""/>
    <s v=""/>
    <s v=""/>
    <s v=""/>
    <s v=""/>
    <s v=""/>
    <s v=""/>
    <s v=""/>
    <s v=""/>
    <s v=""/>
  </r>
  <r>
    <x v="0"/>
    <s v="SGGS-18412"/>
    <s v="[SGGS] SP 26.3.6"/>
    <s v="[Jornada Secretaria e Gestor de Unidades] Secretaria - Gestão Acadêmica"/>
    <x v="0"/>
    <s v="[SGGS] PI 3/26"/>
    <m/>
    <s v="[INC0818778]Tenho um Erro/Problema com o PTC - Dynamics Athenas - Rematrícula"/>
    <m/>
    <m/>
    <m/>
    <s v="Itens concluídos"/>
    <m/>
    <m/>
    <x v="0"/>
    <d v="2026-09-16T15:46:00"/>
    <d v="2026-09-14T00:00:00"/>
    <d v="2026-09-17T00:00:00"/>
    <m/>
    <m/>
    <m/>
    <m/>
    <m/>
    <m/>
    <m/>
    <m/>
    <m/>
    <m/>
    <m/>
    <m/>
    <m/>
    <m/>
    <m/>
    <s v=""/>
    <s v="FALSO"/>
    <n v="0"/>
    <s v=""/>
    <s v=""/>
    <s v=""/>
    <s v=""/>
    <s v=""/>
    <s v=""/>
    <s v=""/>
    <s v=""/>
    <s v=""/>
    <s v=""/>
  </r>
  <r>
    <x v="0"/>
    <s v="SGGS-18411"/>
    <s v="[SGGS] SP 26.4.1;[SGGS] SP 26.3.6"/>
    <s v="[Jornada Secretaria e Gestor de Unidades] Secretaria - Gestão Acadêmica"/>
    <x v="6"/>
    <s v="[SGGS] PI 4/26"/>
    <m/>
    <s v="[INC0818776]Tenho um Erro/Problema com o PTC - Dynamics Athenas - Documentos Acadêmicos - Serviços"/>
    <m/>
    <m/>
    <m/>
    <s v="Itens Pendentes"/>
    <m/>
    <m/>
    <x v="3"/>
    <d v="2026-09-16T15:41:00"/>
    <d v="2026-09-28T00:00:00"/>
    <m/>
    <m/>
    <m/>
    <m/>
    <m/>
    <m/>
    <m/>
    <m/>
    <m/>
    <m/>
    <m/>
    <m/>
    <m/>
    <m/>
    <m/>
    <m/>
    <s v=""/>
    <s v="FALSO"/>
    <n v="0"/>
    <s v=""/>
    <s v=""/>
    <s v=""/>
    <s v=""/>
    <s v=""/>
    <s v=""/>
    <s v=""/>
    <s v=""/>
    <s v=""/>
    <s v=""/>
  </r>
  <r>
    <x v="0"/>
    <s v="SGGS-18408"/>
    <s v="[SGGS] SP 26.4.1;[SGGS] SP 26.3.6"/>
    <s v="[Jornada Secretaria e Gestor de Unidades] Secretaria - Gestão Acadêmica"/>
    <x v="5"/>
    <s v="[SGGS] PI 4/26"/>
    <m/>
    <s v="[INC0818686]Tenho um Erro/Problema com o PTC - Dynamics Athenas - Instabilidade Sistêmica no Dynamics"/>
    <m/>
    <m/>
    <m/>
    <s v="Em andamento"/>
    <m/>
    <m/>
    <x v="3"/>
    <d v="2026-09-16T14:45:00"/>
    <d v="2026-09-28T00:00:00"/>
    <d v="2026-09-16T00:00:00"/>
    <m/>
    <m/>
    <m/>
    <m/>
    <m/>
    <m/>
    <m/>
    <m/>
    <m/>
    <m/>
    <m/>
    <m/>
    <m/>
    <m/>
    <m/>
    <s v=""/>
    <s v="FALSO"/>
    <n v="0"/>
    <s v=""/>
    <s v=""/>
    <s v=""/>
    <s v=""/>
    <s v=""/>
    <s v=""/>
    <s v=""/>
    <s v=""/>
    <s v=""/>
    <s v=""/>
  </r>
  <r>
    <x v="0"/>
    <s v="SGGS-18397"/>
    <s v="[SGGS] SP 26.4.1;[SGGS] SP 26.3.6"/>
    <s v="[Jornada Secretaria e Gestor de Unidades] Secretaria - Gestão Acadêmica"/>
    <x v="6"/>
    <s v="[SGGS] PI 4/26"/>
    <m/>
    <s v="[INC0806230]Tenho um Erro/Problema com o PTC - Dynamics Athenas - Documentos Acadêmicos - Serviços"/>
    <m/>
    <m/>
    <m/>
    <s v="Itens Pendentes"/>
    <m/>
    <m/>
    <x v="3"/>
    <d v="2026-09-16T12:38:00"/>
    <d v="2026-09-28T00:00:00"/>
    <m/>
    <m/>
    <m/>
    <m/>
    <m/>
    <m/>
    <m/>
    <m/>
    <m/>
    <m/>
    <m/>
    <m/>
    <m/>
    <m/>
    <m/>
    <m/>
    <s v=""/>
    <s v="FALSO"/>
    <n v="0"/>
    <s v=""/>
    <s v=""/>
    <s v=""/>
    <s v=""/>
    <s v=""/>
    <s v=""/>
    <s v=""/>
    <s v=""/>
    <s v=""/>
    <s v=""/>
  </r>
  <r>
    <x v="0"/>
    <s v="SGGS-18396"/>
    <s v="[SGGS] SP 26.4.1;[SGGS] SP 26.3.6"/>
    <s v="[Jornada Secretaria e Gestor de Unidades] Secretaria - Gestão Acadêmica"/>
    <x v="6"/>
    <s v="[SGGS] PI 4/26"/>
    <m/>
    <s v="[INC0818444]Tenho um Erro/Problema com o PTC - Dynamics Athenas - Alocação e disponibilização de disciplinas"/>
    <m/>
    <m/>
    <m/>
    <s v="Itens Pendentes"/>
    <m/>
    <m/>
    <x v="3"/>
    <d v="2026-09-16T12:09:00"/>
    <d v="2026-09-28T00:00:00"/>
    <m/>
    <m/>
    <m/>
    <m/>
    <m/>
    <m/>
    <m/>
    <m/>
    <m/>
    <m/>
    <m/>
    <m/>
    <m/>
    <m/>
    <m/>
    <m/>
    <s v=""/>
    <s v="FALSO"/>
    <n v="0"/>
    <s v=""/>
    <s v=""/>
    <s v=""/>
    <s v=""/>
    <s v=""/>
    <s v=""/>
    <s v=""/>
    <s v=""/>
    <s v=""/>
    <s v=""/>
  </r>
  <r>
    <x v="0"/>
    <s v="SGGS-18385"/>
    <s v="[SGGS] SP 26.3.6"/>
    <s v="[Jornada Secretaria e Gestor de Unidades] Secretaria - Gestão Acadêmica"/>
    <x v="0"/>
    <s v="[SGGS] PI 3/26"/>
    <m/>
    <s v="[INC0818317]Tenho um Erro/Problema com o PTC - Dynamics Athenas - Problema na parametrização da matriz"/>
    <m/>
    <m/>
    <m/>
    <s v="Itens concluídos"/>
    <m/>
    <m/>
    <x v="1"/>
    <d v="2026-09-16T11:09:00"/>
    <d v="2026-09-14T00:00:00"/>
    <d v="2026-09-16T00:00:00"/>
    <d v="2026-09-16T00:00:00"/>
    <m/>
    <m/>
    <m/>
    <m/>
    <m/>
    <m/>
    <m/>
    <m/>
    <m/>
    <m/>
    <m/>
    <m/>
    <m/>
    <m/>
    <s v=""/>
    <s v="FALSO"/>
    <n v="0"/>
    <s v=""/>
    <s v=""/>
    <s v=""/>
    <s v=""/>
    <s v=""/>
    <s v=""/>
    <s v=""/>
    <s v=""/>
    <s v=""/>
    <s v=""/>
  </r>
  <r>
    <x v="0"/>
    <s v="SGGS-18384"/>
    <s v="[SGGS] SP 26.4.1;[SGGS] SP 26.3.6"/>
    <s v="[Jornada Secretaria e Gestor de Unidades] Secretaria - Gestão Acadêmica"/>
    <x v="6"/>
    <s v="[SGGS] PI 4/26"/>
    <m/>
    <s v="[INC0818199]Tenho um Erro/Problema com o PTC - Dynamics Athenas - Problema na parametrização da matriz"/>
    <m/>
    <m/>
    <m/>
    <s v="Itens Pendentes"/>
    <m/>
    <m/>
    <x v="3"/>
    <d v="2026-09-16T11:08:00"/>
    <d v="2026-09-28T00:00:00"/>
    <m/>
    <m/>
    <m/>
    <m/>
    <m/>
    <m/>
    <m/>
    <m/>
    <m/>
    <m/>
    <m/>
    <m/>
    <m/>
    <m/>
    <m/>
    <m/>
    <s v=""/>
    <s v="FALSO"/>
    <n v="0"/>
    <s v=""/>
    <s v=""/>
    <s v=""/>
    <s v=""/>
    <s v=""/>
    <s v=""/>
    <s v=""/>
    <s v=""/>
    <s v=""/>
    <s v=""/>
  </r>
  <r>
    <x v="0"/>
    <s v="SGGS-18383"/>
    <s v="[SGGS] SP 26.4.1;[SGGS] SP 26.3.6"/>
    <s v="[Jornada Secretaria e Gestor de Unidades] Secretaria - Gestão Acadêmica"/>
    <x v="6"/>
    <s v="[SGGS] PI 4/26"/>
    <m/>
    <s v="[INC0818256]Tenho um Erro/Problema com o PTC - Dynamics Athenas - Problema na parametrização da matriz"/>
    <m/>
    <m/>
    <m/>
    <s v="Itens Pendentes"/>
    <m/>
    <m/>
    <x v="3"/>
    <d v="2026-09-16T11:08:00"/>
    <d v="2026-09-28T00:00:00"/>
    <m/>
    <m/>
    <m/>
    <m/>
    <m/>
    <m/>
    <m/>
    <m/>
    <m/>
    <m/>
    <m/>
    <m/>
    <m/>
    <m/>
    <m/>
    <m/>
    <s v=""/>
    <s v="FALSO"/>
    <n v="0"/>
    <s v=""/>
    <s v=""/>
    <s v=""/>
    <s v=""/>
    <s v=""/>
    <s v=""/>
    <s v=""/>
    <s v=""/>
    <s v=""/>
    <s v=""/>
  </r>
  <r>
    <x v="0"/>
    <s v="SGGS-18381"/>
    <s v="[SGGS] SP 26.3.6"/>
    <s v="[Jornada Secretaria e Gestor de Unidades] Secretaria - Gestão Acadêmica"/>
    <x v="0"/>
    <s v="[SGGS] PI 3/26"/>
    <m/>
    <s v="[INC0818395]Tenho um Erro/Problema com o PTC - Dynamics Athenas - Alocação e disponibilização de disciplinas"/>
    <m/>
    <n v="12600"/>
    <m/>
    <s v="Itens concluídos"/>
    <m/>
    <m/>
    <x v="0"/>
    <d v="2026-09-16T11:04:00"/>
    <d v="2026-09-14T00:00:00"/>
    <d v="2026-09-17T00:00:00"/>
    <m/>
    <m/>
    <m/>
    <m/>
    <m/>
    <m/>
    <m/>
    <m/>
    <m/>
    <m/>
    <m/>
    <m/>
    <m/>
    <m/>
    <m/>
    <n v="3.5"/>
    <s v="FALSO"/>
    <n v="0"/>
    <s v=""/>
    <s v=""/>
    <s v=""/>
    <s v=""/>
    <s v=""/>
    <s v=""/>
    <s v=""/>
    <s v=""/>
    <s v=""/>
    <s v=""/>
  </r>
  <r>
    <x v="0"/>
    <s v="SGGS-18380"/>
    <s v="[SGGS] SP 26.4.1;[SGGS] SP 26.3.6"/>
    <s v="[Jornada Secretaria e Gestor de Unidades] Secretaria - Gestão Acadêmica"/>
    <x v="6"/>
    <s v="[SGGS] PI 4/26"/>
    <m/>
    <s v="[INC0818492]Tenho um Erro/Problema com o PTC - Dynamics Athenas - Alocação e disponibilização de disciplinas"/>
    <m/>
    <m/>
    <m/>
    <s v="Itens Pendentes"/>
    <m/>
    <m/>
    <x v="3"/>
    <d v="2026-09-16T11:04:00"/>
    <d v="2026-09-28T00:00:00"/>
    <m/>
    <m/>
    <m/>
    <m/>
    <m/>
    <m/>
    <m/>
    <m/>
    <m/>
    <m/>
    <m/>
    <m/>
    <m/>
    <m/>
    <m/>
    <m/>
    <s v=""/>
    <s v="FALSO"/>
    <n v="0"/>
    <s v=""/>
    <s v=""/>
    <s v=""/>
    <s v=""/>
    <s v=""/>
    <s v=""/>
    <s v=""/>
    <s v=""/>
    <s v=""/>
    <s v=""/>
  </r>
  <r>
    <x v="0"/>
    <s v="SGGS-18378"/>
    <s v="[SGGS] SP 26.4.1;[SGGS] SP 26.3.6"/>
    <s v="[Jornada Secretaria e Gestor de Unidades] Secretaria - Gestão Acadêmica"/>
    <x v="6"/>
    <s v="[SGGS] PI 4/26"/>
    <m/>
    <s v="[INC0812064]Tenho um Erro/Problema com o Sistema - SAP - SAP - Arrecadação Agrupador"/>
    <m/>
    <m/>
    <m/>
    <s v="Itens Pendentes"/>
    <m/>
    <m/>
    <x v="3"/>
    <d v="2026-09-16T09:47:00"/>
    <d v="2026-09-28T00:00:00"/>
    <m/>
    <m/>
    <m/>
    <m/>
    <m/>
    <m/>
    <m/>
    <m/>
    <m/>
    <m/>
    <m/>
    <m/>
    <m/>
    <m/>
    <m/>
    <m/>
    <s v=""/>
    <s v="FALSO"/>
    <n v="0"/>
    <s v=""/>
    <s v=""/>
    <s v=""/>
    <s v=""/>
    <s v=""/>
    <s v=""/>
    <s v=""/>
    <s v=""/>
    <s v=""/>
    <s v=""/>
  </r>
  <r>
    <x v="0"/>
    <s v="SGGS-18376"/>
    <s v="[SGGS] SP 26.4.1;[SGGS] SP 26.3.6"/>
    <s v="[Jornada Secretaria e Gestor de Unidades] Secretaria - Gestão Acadêmica"/>
    <x v="6"/>
    <s v="[SGGS] PI 4/26"/>
    <m/>
    <s v="[INC0818493]Tenho um Erro/Problema com o PTC - Dynamics Athenas - Efetivação da Matrícula"/>
    <m/>
    <m/>
    <m/>
    <s v="Itens Pendentes"/>
    <m/>
    <m/>
    <x v="3"/>
    <d v="2026-09-15T21:13:00"/>
    <d v="2026-09-28T00:00:00"/>
    <m/>
    <m/>
    <m/>
    <m/>
    <m/>
    <m/>
    <m/>
    <m/>
    <m/>
    <m/>
    <m/>
    <m/>
    <m/>
    <m/>
    <m/>
    <m/>
    <s v=""/>
    <s v="FALSO"/>
    <n v="0"/>
    <s v=""/>
    <s v=""/>
    <s v=""/>
    <s v=""/>
    <s v=""/>
    <s v=""/>
    <s v=""/>
    <s v=""/>
    <s v=""/>
    <s v=""/>
  </r>
  <r>
    <x v="0"/>
    <s v="SGGS-18375"/>
    <s v="[SGGS] SP 26.3.6"/>
    <s v="[Jornada Secretaria e Gestor de Unidades] Secretaria - Gestão Acadêmica"/>
    <x v="0"/>
    <s v="[SGGS] PI 3/26"/>
    <m/>
    <s v="[INC0816271]Tenho um Erro/Problema com o PTC - SAG - Sistema Acadêmico de Gestão - Acesso"/>
    <m/>
    <n v="10800"/>
    <m/>
    <s v="Itens concluídos"/>
    <m/>
    <m/>
    <x v="0"/>
    <d v="2026-09-15T17:11:00"/>
    <d v="2026-09-14T00:00:00"/>
    <d v="2026-09-16T00:00:00"/>
    <m/>
    <m/>
    <m/>
    <m/>
    <m/>
    <m/>
    <m/>
    <m/>
    <m/>
    <m/>
    <m/>
    <m/>
    <m/>
    <m/>
    <m/>
    <n v="3"/>
    <s v="FALSO"/>
    <n v="0"/>
    <s v=""/>
    <s v=""/>
    <s v=""/>
    <s v=""/>
    <s v=""/>
    <s v=""/>
    <s v=""/>
    <s v=""/>
    <s v=""/>
    <s v=""/>
  </r>
  <r>
    <x v="0"/>
    <s v="SGGS-18374"/>
    <s v="[SGGS] SP 26.4.1;[SGGS] SP 26.3.6"/>
    <s v="[Jornada Secretaria e Gestor de Unidades] Secretaria - Gestão Acadêmica"/>
    <x v="6"/>
    <s v="[SGGS] PI 4/26"/>
    <m/>
    <s v="[INC0817095]Tenho um Erro/Problema com o PTC - Dynamics Athenas - Problema na parametrização da matriz"/>
    <m/>
    <m/>
    <m/>
    <s v="Itens Pendentes"/>
    <m/>
    <m/>
    <x v="3"/>
    <d v="2026-09-15T17:00:00"/>
    <d v="2026-09-28T00:00:00"/>
    <m/>
    <m/>
    <m/>
    <m/>
    <m/>
    <m/>
    <m/>
    <m/>
    <m/>
    <m/>
    <m/>
    <m/>
    <m/>
    <m/>
    <m/>
    <m/>
    <s v=""/>
    <s v="FALSO"/>
    <n v="0"/>
    <s v=""/>
    <s v=""/>
    <s v=""/>
    <s v=""/>
    <s v=""/>
    <s v=""/>
    <s v=""/>
    <s v=""/>
    <s v=""/>
    <s v=""/>
  </r>
  <r>
    <x v="0"/>
    <s v="SGGS-18373"/>
    <s v="[SGGS] SP 26.4.1;[SGGS] SP 26.3.6"/>
    <s v="[Jornada Secretaria e Gestor de Unidades] Secretaria - Gestão Acadêmica"/>
    <x v="0"/>
    <s v="[SGGS] PI 3/26"/>
    <m/>
    <s v="[INC0794173]Tenho um Erro/Problema com o PTC - Dynamics Athenas - Envio de reatórios"/>
    <m/>
    <m/>
    <m/>
    <s v="Itens concluídos"/>
    <m/>
    <m/>
    <x v="1"/>
    <d v="2026-09-15T16:56:00"/>
    <d v="2026-09-28T00:00:00"/>
    <d v="2026-09-24T00:00:00"/>
    <d v="2026-09-24T00:00:00"/>
    <m/>
    <m/>
    <m/>
    <m/>
    <m/>
    <m/>
    <m/>
    <m/>
    <m/>
    <m/>
    <m/>
    <m/>
    <m/>
    <m/>
    <s v=""/>
    <s v="FALSO"/>
    <n v="0"/>
    <s v=""/>
    <s v=""/>
    <s v=""/>
    <s v=""/>
    <s v=""/>
    <s v=""/>
    <s v=""/>
    <s v=""/>
    <s v=""/>
    <s v=""/>
  </r>
  <r>
    <x v="0"/>
    <s v="SGGS-18372"/>
    <s v="[SGGS] SP 26.3.6"/>
    <s v="[Jornada Secretaria e Gestor de Unidades] Secretaria - Gestão Acadêmica"/>
    <x v="0"/>
    <s v="[SGGS] PI 3/26"/>
    <m/>
    <s v="[INC0811487]Tenho um Erro/Problema com o PTC - Ambiente do Aluno / AVA Sofia - Visão de disciplinas"/>
    <m/>
    <m/>
    <m/>
    <s v="Itens concluídos"/>
    <m/>
    <m/>
    <x v="0"/>
    <d v="2026-09-15T16:38:00"/>
    <d v="2026-09-14T00:00:00"/>
    <d v="2026-09-17T00:00:00"/>
    <m/>
    <m/>
    <m/>
    <m/>
    <m/>
    <m/>
    <m/>
    <m/>
    <m/>
    <m/>
    <m/>
    <m/>
    <m/>
    <m/>
    <m/>
    <s v=""/>
    <s v="FALSO"/>
    <n v="0"/>
    <s v=""/>
    <s v=""/>
    <s v=""/>
    <s v=""/>
    <s v=""/>
    <s v=""/>
    <s v=""/>
    <s v=""/>
    <s v=""/>
    <s v=""/>
  </r>
  <r>
    <x v="0"/>
    <s v="SGGS-18371"/>
    <s v="[SGGS] SP 26.4.1;[SGGS] SP 26.3.6"/>
    <s v="[Jornada Secretaria e Gestor de Unidades] Secretaria - Gestão Acadêmica"/>
    <x v="6"/>
    <s v="[SGGS] PI 4/26"/>
    <m/>
    <s v="[INC0818187]Tenho um Erro/Problema com o PTC - Dynamics Athenas - Alocação e disponibilização de disciplinas"/>
    <m/>
    <m/>
    <m/>
    <s v="Itens Pendentes"/>
    <m/>
    <m/>
    <x v="3"/>
    <d v="2026-09-15T16:15:00"/>
    <d v="2026-09-28T00:00:00"/>
    <m/>
    <m/>
    <m/>
    <m/>
    <m/>
    <m/>
    <m/>
    <m/>
    <m/>
    <m/>
    <m/>
    <m/>
    <m/>
    <m/>
    <m/>
    <m/>
    <s v=""/>
    <s v="FALSO"/>
    <n v="0"/>
    <s v=""/>
    <s v=""/>
    <s v=""/>
    <s v=""/>
    <s v=""/>
    <s v=""/>
    <s v=""/>
    <s v=""/>
    <s v=""/>
    <s v=""/>
  </r>
  <r>
    <x v="0"/>
    <s v="SGGS-18370"/>
    <s v="[SGGS] SP 26.4.1;[SGGS] SP 26.3.6"/>
    <s v="[Jornada Secretaria e Gestor de Unidades] Secretaria - Gestão Acadêmica"/>
    <x v="6"/>
    <s v="[SGGS] PI 4/26"/>
    <m/>
    <s v="[INC0818164]Tenho um Erro/Problema com o PTC - Dynamics Athenas - Alocação e disponibilização de disciplinas"/>
    <m/>
    <m/>
    <m/>
    <s v="Itens Pendentes"/>
    <m/>
    <m/>
    <x v="3"/>
    <d v="2026-09-15T16:14:00"/>
    <d v="2026-09-28T00:00:00"/>
    <m/>
    <m/>
    <m/>
    <m/>
    <m/>
    <m/>
    <m/>
    <m/>
    <m/>
    <m/>
    <m/>
    <m/>
    <m/>
    <m/>
    <m/>
    <m/>
    <s v=""/>
    <s v="FALSO"/>
    <n v="0"/>
    <s v=""/>
    <s v=""/>
    <s v=""/>
    <s v=""/>
    <s v=""/>
    <s v=""/>
    <s v=""/>
    <s v=""/>
    <s v=""/>
    <s v=""/>
  </r>
  <r>
    <x v="0"/>
    <s v="SGGS-18369"/>
    <s v="[SGGS] SP 26.4.1;[SGGS] SP 26.3.6"/>
    <s v="[Jornada Secretaria e Gestor de Unidades] Secretaria - Gestão Acadêmica"/>
    <x v="6"/>
    <s v="[SGGS] PI 4/26"/>
    <m/>
    <s v="[INC0817969]Tenho um Erro/Problema com o PTC - Dynamics Athenas - Alocação e disponibilização de disciplinas"/>
    <m/>
    <m/>
    <m/>
    <s v="Itens Pendentes"/>
    <m/>
    <m/>
    <x v="3"/>
    <d v="2026-09-15T16:14:00"/>
    <d v="2026-09-28T00:00:00"/>
    <m/>
    <m/>
    <m/>
    <m/>
    <m/>
    <m/>
    <m/>
    <m/>
    <m/>
    <m/>
    <m/>
    <m/>
    <m/>
    <m/>
    <m/>
    <m/>
    <s v=""/>
    <s v="FALSO"/>
    <n v="0"/>
    <s v=""/>
    <s v=""/>
    <s v=""/>
    <s v=""/>
    <s v=""/>
    <s v=""/>
    <s v=""/>
    <s v=""/>
    <s v=""/>
    <s v=""/>
  </r>
  <r>
    <x v="0"/>
    <s v="SGGS-18368"/>
    <s v="[SGGS] SP 26.4.1;[SGGS] SP 26.3.6"/>
    <s v="[Jornada Secretaria e Gestor de Unidades] Secretaria - Gestão Acadêmica"/>
    <x v="6"/>
    <s v="[SGGS] PI 4/26"/>
    <m/>
    <s v="[INC0817420]Tenho um Erro/Problema com o PTC - Dynamics Athenas - Alocação e disponibilização de disciplinas"/>
    <m/>
    <m/>
    <m/>
    <s v="Itens Pendentes"/>
    <m/>
    <m/>
    <x v="3"/>
    <d v="2026-09-15T16:04:00"/>
    <d v="2026-09-28T00:00:00"/>
    <m/>
    <m/>
    <m/>
    <m/>
    <m/>
    <m/>
    <m/>
    <m/>
    <m/>
    <m/>
    <m/>
    <m/>
    <m/>
    <m/>
    <m/>
    <m/>
    <s v=""/>
    <s v="FALSO"/>
    <n v="0"/>
    <s v=""/>
    <s v=""/>
    <s v=""/>
    <s v=""/>
    <s v=""/>
    <s v=""/>
    <s v=""/>
    <s v=""/>
    <s v=""/>
    <s v=""/>
  </r>
  <r>
    <x v="0"/>
    <s v="SGGS-18367"/>
    <s v="[SGGS] SP 26.4.1;[SGGS] SP 26.3.6"/>
    <s v="[Jornada Secretaria e Gestor de Unidades] Secretaria - Gestão Acadêmica"/>
    <x v="6"/>
    <s v="[SGGS] PI 4/26"/>
    <m/>
    <s v="[INC0817240]Tenho um Erro/Problema com o PTC - Ambiente do Aluno / AVA Sofia - Visão de disciplinas"/>
    <m/>
    <m/>
    <m/>
    <s v="Itens Pendentes"/>
    <m/>
    <m/>
    <x v="3"/>
    <d v="2026-09-15T15:53:00"/>
    <d v="2026-09-28T00:00:00"/>
    <m/>
    <m/>
    <m/>
    <m/>
    <m/>
    <m/>
    <m/>
    <m/>
    <m/>
    <m/>
    <m/>
    <m/>
    <m/>
    <m/>
    <m/>
    <m/>
    <s v=""/>
    <s v="FALSO"/>
    <n v="0"/>
    <s v=""/>
    <s v=""/>
    <s v=""/>
    <s v=""/>
    <s v=""/>
    <s v=""/>
    <s v=""/>
    <s v=""/>
    <s v=""/>
    <s v=""/>
  </r>
  <r>
    <x v="0"/>
    <s v="SGGS-18366"/>
    <s v="[SGGS] SP 26.4.1;[SGGS] SP 26.3.6"/>
    <s v="[Jornada Secretaria e Gestor de Unidades] Secretaria - Gestão Acadêmica"/>
    <x v="6"/>
    <s v="[SGGS] PI 4/26"/>
    <m/>
    <s v="[INC0817245]Tenho um Erro/Problema com o Sistema - PDA:Portal do aluno - Graduação - Erro no Login "/>
    <m/>
    <m/>
    <m/>
    <s v="Itens Pendentes"/>
    <m/>
    <m/>
    <x v="3"/>
    <d v="2026-09-15T15:42:00"/>
    <d v="2026-09-28T00:00:00"/>
    <m/>
    <m/>
    <m/>
    <m/>
    <m/>
    <m/>
    <m/>
    <m/>
    <m/>
    <m/>
    <m/>
    <m/>
    <m/>
    <m/>
    <m/>
    <m/>
    <s v=""/>
    <s v="FALSO"/>
    <n v="0"/>
    <s v=""/>
    <s v=""/>
    <s v=""/>
    <s v=""/>
    <s v=""/>
    <s v=""/>
    <s v=""/>
    <s v=""/>
    <s v=""/>
    <s v=""/>
  </r>
  <r>
    <x v="0"/>
    <s v="SGGS-18365"/>
    <s v="[SGGS] SP 26.4.1;[SGGS] SP 26.3.6"/>
    <s v="[Jornada Secretaria e Gestor de Unidades] Secretaria - Gestão Acadêmica"/>
    <x v="6"/>
    <s v="[SGGS] PI 4/26"/>
    <m/>
    <s v="[INC0815496]Tenho um Erro/Problema com o PTC - Dynamics Athenas - Alocação e disponibilização de disciplinas"/>
    <m/>
    <m/>
    <m/>
    <s v="Itens Pendentes"/>
    <m/>
    <m/>
    <x v="3"/>
    <d v="2026-09-15T15:29:00"/>
    <d v="2026-09-28T00:00:00"/>
    <m/>
    <m/>
    <m/>
    <m/>
    <m/>
    <m/>
    <m/>
    <m/>
    <m/>
    <m/>
    <m/>
    <m/>
    <m/>
    <m/>
    <m/>
    <m/>
    <s v=""/>
    <s v="FALSO"/>
    <n v="0"/>
    <s v=""/>
    <s v=""/>
    <s v=""/>
    <s v=""/>
    <s v=""/>
    <s v=""/>
    <s v=""/>
    <s v=""/>
    <s v=""/>
    <s v=""/>
  </r>
  <r>
    <x v="0"/>
    <s v="SGGS-18363"/>
    <s v="[SGGS] SP 26.3.6"/>
    <s v="[Jornada Secretaria e Gestor de Unidades] Secretaria - Gestão Acadêmica"/>
    <x v="0"/>
    <s v="[SGGS] PI 3/26"/>
    <m/>
    <s v="[INC0818191]Tenho um Erro/Problema com o PTC - Dynamics Athenas - Vínculo de Tutor e Professor"/>
    <m/>
    <m/>
    <m/>
    <s v="Itens concluídos"/>
    <m/>
    <m/>
    <x v="0"/>
    <d v="2026-09-15T14:01:00"/>
    <d v="2026-09-14T00:00:00"/>
    <d v="2026-09-15T00:00:00"/>
    <m/>
    <m/>
    <m/>
    <m/>
    <m/>
    <m/>
    <m/>
    <m/>
    <m/>
    <m/>
    <m/>
    <m/>
    <m/>
    <m/>
    <m/>
    <s v=""/>
    <s v="FALSO"/>
    <n v="0"/>
    <s v=""/>
    <s v=""/>
    <s v=""/>
    <s v=""/>
    <s v=""/>
    <s v=""/>
    <s v=""/>
    <s v=""/>
    <s v=""/>
    <s v=""/>
  </r>
  <r>
    <x v="0"/>
    <s v="SGGS-18362"/>
    <s v="[SGGS] SP 26.4.1;[SGGS] SP 26.3.6"/>
    <s v="[Jornada Secretaria e Gestor de Unidades] Secretaria - Gestão Acadêmica"/>
    <x v="6"/>
    <s v="[SGGS] PI 4/26"/>
    <m/>
    <s v="[INC0815628]Tenho um Erro/Problema com o PTC - Dynamics Athenas - Alocação e disponibilização de disciplinas"/>
    <m/>
    <m/>
    <m/>
    <s v="Itens Pendentes"/>
    <m/>
    <m/>
    <x v="3"/>
    <d v="2026-09-15T11:43:00"/>
    <d v="2026-09-28T00:00:00"/>
    <m/>
    <m/>
    <m/>
    <m/>
    <m/>
    <m/>
    <m/>
    <m/>
    <m/>
    <m/>
    <m/>
    <m/>
    <m/>
    <m/>
    <m/>
    <m/>
    <s v=""/>
    <s v="FALSO"/>
    <n v="0"/>
    <s v=""/>
    <s v=""/>
    <s v=""/>
    <s v=""/>
    <s v=""/>
    <s v=""/>
    <s v=""/>
    <s v=""/>
    <s v=""/>
    <s v=""/>
  </r>
  <r>
    <x v="0"/>
    <s v="SGGS-18361"/>
    <s v="[SGGS] SP 26.3.6"/>
    <s v="[Jornada Secretaria e Gestor de Unidades] Secretaria - Gestão Acadêmica"/>
    <x v="0"/>
    <s v="[SGGS] PI 3/26"/>
    <m/>
    <s v="[INC0816934]Tenho um Erro/Problema com o Sistema - Meu Portal - Acessos/Login - Tenho um problema/erro ao acessar"/>
    <m/>
    <m/>
    <m/>
    <s v="Itens concluídos"/>
    <m/>
    <m/>
    <x v="0"/>
    <d v="2026-09-15T11:13:00"/>
    <d v="2026-09-14T00:00:00"/>
    <d v="2026-09-16T00:00:00"/>
    <m/>
    <m/>
    <m/>
    <m/>
    <m/>
    <m/>
    <m/>
    <m/>
    <m/>
    <m/>
    <m/>
    <m/>
    <m/>
    <m/>
    <m/>
    <s v=""/>
    <s v="FALSO"/>
    <n v="0"/>
    <s v=""/>
    <s v=""/>
    <s v=""/>
    <s v=""/>
    <s v=""/>
    <s v=""/>
    <s v=""/>
    <s v=""/>
    <s v=""/>
    <s v=""/>
  </r>
  <r>
    <x v="0"/>
    <s v="SGGS-18359"/>
    <s v="[SGGS] SP 26.4.1;[SGGS] SP 26.3.6"/>
    <s v="[Jornada Secretaria e Gestor de Unidades] Secretaria - Gestão Acadêmica"/>
    <x v="6"/>
    <s v="[SGGS] PI 4/26"/>
    <m/>
    <s v="[INC0817555]Tenho um Erro/Problema com o PTC - Dynamics Athenas - Alocação e disponibilização de disciplinas"/>
    <m/>
    <m/>
    <m/>
    <s v="Itens Pendentes"/>
    <m/>
    <m/>
    <x v="3"/>
    <d v="2026-09-15T11:11:00"/>
    <d v="2026-09-28T00:00:00"/>
    <m/>
    <m/>
    <m/>
    <m/>
    <m/>
    <m/>
    <m/>
    <m/>
    <m/>
    <m/>
    <m/>
    <m/>
    <m/>
    <m/>
    <m/>
    <m/>
    <s v=""/>
    <s v="FALSO"/>
    <n v="0"/>
    <s v=""/>
    <s v=""/>
    <s v=""/>
    <s v=""/>
    <s v=""/>
    <s v=""/>
    <s v=""/>
    <s v=""/>
    <s v=""/>
    <s v=""/>
  </r>
  <r>
    <x v="0"/>
    <s v="SGGS-18358"/>
    <s v="[SGGS] SP 26.4.1;[SGGS] SP 26.3.6"/>
    <s v="[Jornada Secretaria e Gestor de Unidades] Secretaria - Gestão Acadêmica"/>
    <x v="6"/>
    <s v="[SGGS] PI 4/26"/>
    <m/>
    <s v="[INC0806777]Tenho um Erro/Problema com o PTC - Financeiro SAP - BP/Conta-Contrato/Cotação no SAP"/>
    <m/>
    <m/>
    <m/>
    <s v="Itens Pendentes"/>
    <m/>
    <m/>
    <x v="3"/>
    <d v="2026-09-15T10:21:00"/>
    <d v="2026-09-28T00:00:00"/>
    <m/>
    <m/>
    <m/>
    <m/>
    <m/>
    <m/>
    <m/>
    <m/>
    <m/>
    <m/>
    <m/>
    <m/>
    <m/>
    <m/>
    <m/>
    <m/>
    <s v=""/>
    <s v="FALSO"/>
    <n v="0"/>
    <s v=""/>
    <s v=""/>
    <s v=""/>
    <s v=""/>
    <s v=""/>
    <s v=""/>
    <s v=""/>
    <s v=""/>
    <s v=""/>
    <s v=""/>
  </r>
  <r>
    <x v="0"/>
    <s v="SGGS-18357"/>
    <s v="[SGGS] SP 26.3.6"/>
    <s v="[Jornada Secretaria e Gestor de Unidades] Secretaria - Gestão Acadêmica"/>
    <x v="0"/>
    <s v="[SGGS] PI 3/26"/>
    <m/>
    <s v="[INC0817414]Tenho um Erro/Problema com o PTC - Dynamics Athenas - Alocação e disponibilização de disciplinas"/>
    <m/>
    <m/>
    <m/>
    <s v="Itens concluídos"/>
    <m/>
    <m/>
    <x v="1"/>
    <d v="2026-09-15T10:12:00"/>
    <d v="2026-09-14T00:00:00"/>
    <d v="2026-09-18T00:00:00"/>
    <d v="2026-09-18T00:00:00"/>
    <m/>
    <m/>
    <m/>
    <m/>
    <m/>
    <m/>
    <m/>
    <m/>
    <m/>
    <m/>
    <m/>
    <m/>
    <m/>
    <m/>
    <s v=""/>
    <s v="FALSO"/>
    <n v="0"/>
    <s v=""/>
    <s v=""/>
    <s v=""/>
    <s v=""/>
    <s v=""/>
    <s v=""/>
    <s v=""/>
    <s v=""/>
    <s v=""/>
    <s v=""/>
  </r>
  <r>
    <x v="0"/>
    <s v="SGGS-18356"/>
    <s v="[SGGS] SP 26.4.1;[SGGS] SP 26.3.6"/>
    <s v="[Jornada Secretaria e Gestor de Unidades] Secretaria - Gestão Acadêmica"/>
    <x v="6"/>
    <s v="[SGGS] PI 4/26"/>
    <m/>
    <s v="[INC0817364]Tenho um Erro/Problema com o PTC - Dynamics Athenas - Alocação e disponibilização de disciplinas"/>
    <m/>
    <m/>
    <m/>
    <s v="Itens Pendentes"/>
    <m/>
    <m/>
    <x v="3"/>
    <d v="2026-09-15T10:11:00"/>
    <d v="2026-09-28T00:00:00"/>
    <m/>
    <m/>
    <m/>
    <m/>
    <m/>
    <m/>
    <m/>
    <m/>
    <m/>
    <m/>
    <m/>
    <m/>
    <m/>
    <m/>
    <m/>
    <m/>
    <s v=""/>
    <s v="FALSO"/>
    <n v="0"/>
    <s v=""/>
    <s v=""/>
    <s v=""/>
    <s v=""/>
    <s v=""/>
    <s v=""/>
    <s v=""/>
    <s v=""/>
    <s v=""/>
    <s v=""/>
  </r>
  <r>
    <x v="0"/>
    <s v="SGGS-18355"/>
    <s v="[SGGS] SP 26.3.6"/>
    <s v="[Jornada Secretaria e Gestor de Unidades] Secretaria - Gestão Acadêmica"/>
    <x v="0"/>
    <s v="[SGGS] PI 3/26"/>
    <m/>
    <s v="[INC0817104]Tenho um Erro/Problema com o PTC - Dynamics Athenas - Alocação e disponibilização de disciplinas"/>
    <m/>
    <m/>
    <m/>
    <s v="Itens concluídos"/>
    <m/>
    <m/>
    <x v="1"/>
    <d v="2026-09-15T10:10:00"/>
    <d v="2026-09-14T00:00:00"/>
    <d v="2026-09-18T00:00:00"/>
    <d v="2026-09-18T00:00:00"/>
    <m/>
    <m/>
    <m/>
    <m/>
    <m/>
    <m/>
    <m/>
    <m/>
    <m/>
    <m/>
    <m/>
    <m/>
    <m/>
    <m/>
    <s v=""/>
    <s v="FALSO"/>
    <n v="0"/>
    <s v=""/>
    <s v=""/>
    <s v=""/>
    <s v=""/>
    <s v=""/>
    <s v=""/>
    <s v=""/>
    <s v=""/>
    <s v=""/>
    <s v=""/>
  </r>
  <r>
    <x v="0"/>
    <s v="SGGS-18354"/>
    <s v="[SGGS] SP 26.4.1;[SGGS] SP 26.3.6"/>
    <s v="[Jornada Secretaria e Gestor de Unidades] Secretaria - Gestão Acadêmica"/>
    <x v="6"/>
    <s v="[SGGS] PI 4/26"/>
    <m/>
    <s v="[INC0816763]Tenho um Erro/Problema com o PTC - Ambiente do Aluno / AVA Sofia - Visão de disciplinas"/>
    <m/>
    <m/>
    <m/>
    <s v="Itens Pendentes"/>
    <m/>
    <m/>
    <x v="3"/>
    <d v="2026-09-15T10:09:00"/>
    <d v="2026-09-28T00:00:00"/>
    <m/>
    <m/>
    <m/>
    <m/>
    <m/>
    <m/>
    <m/>
    <m/>
    <m/>
    <m/>
    <m/>
    <m/>
    <m/>
    <m/>
    <m/>
    <m/>
    <s v=""/>
    <s v="FALSO"/>
    <n v="0"/>
    <s v=""/>
    <s v=""/>
    <s v=""/>
    <s v=""/>
    <s v=""/>
    <s v=""/>
    <s v=""/>
    <s v=""/>
    <s v=""/>
    <s v=""/>
  </r>
  <r>
    <x v="0"/>
    <s v="SGGS-18352"/>
    <s v="[SGGS] SP 26.3.6"/>
    <s v="[Jornada Secretaria e Gestor de Unidades] Secretaria - Gestão Acadêmica"/>
    <x v="0"/>
    <s v="[SGGS] PI 3/26"/>
    <m/>
    <s v="[INC0817727]Tenho um Erro/Problema com o PTC - Dynamics Athenas - Ocorrências"/>
    <m/>
    <m/>
    <m/>
    <s v="Itens concluídos"/>
    <m/>
    <m/>
    <x v="1"/>
    <d v="2026-09-15T09:36:00"/>
    <d v="2026-09-14T00:00:00"/>
    <d v="2026-09-17T00:00:00"/>
    <d v="2026-09-17T00:00:00"/>
    <m/>
    <m/>
    <m/>
    <m/>
    <m/>
    <m/>
    <m/>
    <m/>
    <m/>
    <m/>
    <m/>
    <m/>
    <m/>
    <m/>
    <s v=""/>
    <s v="FALSO"/>
    <n v="0"/>
    <s v=""/>
    <s v=""/>
    <s v=""/>
    <s v=""/>
    <s v=""/>
    <s v=""/>
    <s v=""/>
    <s v=""/>
    <s v=""/>
    <s v=""/>
  </r>
  <r>
    <x v="0"/>
    <s v="SGGS-18351"/>
    <s v="[SGGS] SP 26.4.1;[SGGS] SP 26.3.6"/>
    <s v="[Jornada Secretaria e Gestor de Unidades] Secretaria - Gestão Acadêmica"/>
    <x v="6"/>
    <s v="[SGGS] PI 4/26"/>
    <m/>
    <s v="[INC0817536]Tenho um Erro/Problema com o PTC - Dynamics Athenas - Ocorrências"/>
    <m/>
    <m/>
    <m/>
    <s v="Itens Pendentes"/>
    <m/>
    <m/>
    <x v="3"/>
    <d v="2026-09-15T09:28:00"/>
    <d v="2026-09-28T00:00:00"/>
    <m/>
    <m/>
    <m/>
    <m/>
    <m/>
    <m/>
    <m/>
    <m/>
    <m/>
    <m/>
    <m/>
    <m/>
    <m/>
    <m/>
    <m/>
    <m/>
    <s v=""/>
    <s v="FALSO"/>
    <n v="0"/>
    <s v=""/>
    <s v=""/>
    <s v=""/>
    <s v=""/>
    <s v=""/>
    <s v=""/>
    <s v=""/>
    <s v=""/>
    <s v=""/>
    <s v=""/>
  </r>
  <r>
    <x v="6"/>
    <s v="SGGS-18347"/>
    <s v="[SGGS] SP 26.3.6"/>
    <s v="[Jornada Secretaria e Gestor de Unidades] Secretaria - Gestão Acadêmica"/>
    <x v="0"/>
    <m/>
    <n v="18"/>
    <s v="Sustentação Realizada na Sprint"/>
    <n v="8"/>
    <m/>
    <m/>
    <s v="Itens concluídos"/>
    <m/>
    <m/>
    <x v="1"/>
    <d v="2026-09-14T17:47:00"/>
    <m/>
    <m/>
    <m/>
    <m/>
    <m/>
    <m/>
    <m/>
    <m/>
    <m/>
    <m/>
    <m/>
    <m/>
    <m/>
    <s v="Incidente"/>
    <m/>
    <m/>
    <m/>
    <s v=""/>
    <s v="FALSO"/>
    <n v="0"/>
    <s v=""/>
    <s v=""/>
    <s v=""/>
    <s v=""/>
    <s v=""/>
    <s v=""/>
    <s v=""/>
    <s v=""/>
    <s v=""/>
    <s v=""/>
  </r>
  <r>
    <x v="0"/>
    <s v="SGGS-18339"/>
    <s v="[SGGS] SP 26.4.1;[SGGS] SP 26.3.6"/>
    <s v="[Jornada Secretaria e Gestor de Unidades] Secretaria - Gestão Acadêmica"/>
    <x v="0"/>
    <s v="[SGGS] PI 4/26"/>
    <m/>
    <s v="[INC0817852]Tenho um Erro/Problema com o PTC - Dynamics Athenas - Efetivação da Matrícula"/>
    <m/>
    <n v="1800"/>
    <m/>
    <s v="Itens concluídos"/>
    <m/>
    <m/>
    <x v="1"/>
    <d v="2026-09-14T14:37:00"/>
    <d v="2026-09-28T00:00:00"/>
    <d v="2026-09-14T00:00:00"/>
    <d v="2026-09-14T00:00:00"/>
    <m/>
    <m/>
    <m/>
    <m/>
    <m/>
    <m/>
    <m/>
    <m/>
    <m/>
    <m/>
    <m/>
    <m/>
    <m/>
    <m/>
    <n v="0.5"/>
    <s v="FALSO"/>
    <n v="0"/>
    <s v=""/>
    <s v=""/>
    <s v=""/>
    <s v=""/>
    <s v=""/>
    <s v=""/>
    <s v=""/>
    <s v=""/>
    <s v=""/>
    <s v=""/>
  </r>
  <r>
    <x v="0"/>
    <s v="SGGS-18334"/>
    <s v="[SGGS] SP 26.3.6"/>
    <s v="[Jornada Secretaria e Gestor de Unidades] Secretaria - Gestão Acadêmica"/>
    <x v="0"/>
    <s v="[SGGS] PI 3/26"/>
    <m/>
    <s v="[INC0816974]Tenho um Erro/Problema com o PTC - Dynamics Athenas - Rematrícula"/>
    <m/>
    <m/>
    <m/>
    <s v="Itens concluídos"/>
    <m/>
    <m/>
    <x v="0"/>
    <d v="2026-09-14T11:00:00"/>
    <d v="2026-09-14T00:00:00"/>
    <d v="2026-09-16T00:00:00"/>
    <m/>
    <m/>
    <m/>
    <m/>
    <m/>
    <m/>
    <m/>
    <m/>
    <m/>
    <m/>
    <m/>
    <m/>
    <m/>
    <m/>
    <m/>
    <s v=""/>
    <s v="FALSO"/>
    <n v="0"/>
    <s v=""/>
    <s v=""/>
    <s v=""/>
    <s v=""/>
    <s v=""/>
    <s v=""/>
    <s v=""/>
    <s v=""/>
    <s v=""/>
    <s v=""/>
  </r>
  <r>
    <x v="0"/>
    <s v="SGGS-18332"/>
    <s v="[SGGS] SP 26.3.5;[SGGS] SP 26.3.6"/>
    <s v="[Jornada Secretaria e Gestor de Unidades] Secretaria - Gestão Acadêmica"/>
    <x v="0"/>
    <s v="[SGGS] PI 3/26"/>
    <m/>
    <s v="[INC0817409]Tenho um Erro/Problema com o PTC - Dynamics Athenas - Efetivação da Matrícula"/>
    <m/>
    <n v="7200"/>
    <m/>
    <s v="Itens concluídos"/>
    <m/>
    <m/>
    <x v="0"/>
    <d v="2026-09-11T16:39:00"/>
    <d v="2026-08-31T00:00:00"/>
    <d v="2026-09-14T00:00:00"/>
    <m/>
    <m/>
    <m/>
    <m/>
    <m/>
    <m/>
    <m/>
    <m/>
    <m/>
    <m/>
    <m/>
    <m/>
    <m/>
    <m/>
    <m/>
    <n v="2"/>
    <s v="FALSO"/>
    <n v="0"/>
    <s v=""/>
    <s v=""/>
    <s v=""/>
    <s v=""/>
    <s v=""/>
    <s v=""/>
    <s v=""/>
    <s v=""/>
    <s v=""/>
    <s v=""/>
  </r>
  <r>
    <x v="0"/>
    <s v="SGGS-18327"/>
    <s v="[SGGS] SP 26.3.5"/>
    <s v="[Jornada Secretaria e Gestor de Unidades] Secretaria - Gestão Acadêmica"/>
    <x v="0"/>
    <s v="[SGGS] PI 3/26"/>
    <m/>
    <s v="[INC0817346]Tenho um Erro/Problema com o PTC - Dynamics Athenas - Efetivação da Matrícula"/>
    <m/>
    <n v="1800"/>
    <m/>
    <s v="Itens concluídos"/>
    <m/>
    <m/>
    <x v="0"/>
    <d v="2026-09-11T14:19:00"/>
    <d v="2026-08-31T00:00:00"/>
    <d v="2026-09-11T00:00:00"/>
    <m/>
    <m/>
    <m/>
    <m/>
    <m/>
    <m/>
    <m/>
    <m/>
    <m/>
    <m/>
    <m/>
    <m/>
    <m/>
    <m/>
    <m/>
    <n v="0.5"/>
    <s v="FALSO"/>
    <n v="0"/>
    <s v=""/>
    <s v=""/>
    <s v=""/>
    <s v=""/>
    <s v=""/>
    <s v=""/>
    <s v=""/>
    <s v=""/>
    <s v=""/>
    <s v=""/>
  </r>
  <r>
    <x v="0"/>
    <s v="SGGS-18326"/>
    <s v="[SGGS] SP 26.3.5;[SGGS] SP 26.3.6"/>
    <s v="[Jornada Secretaria e Gestor de Unidades] Secretaria - Gestão Acadêmica"/>
    <x v="0"/>
    <s v="[SGGS] PI 3/26"/>
    <m/>
    <s v="[INC0815628]Tenho um Erro/Problema com o PTC - Dynamics Athenas - Alocação e disponibilização de disciplinas"/>
    <m/>
    <m/>
    <m/>
    <s v="Itens concluídos"/>
    <m/>
    <m/>
    <x v="1"/>
    <d v="2026-09-11T14:19:00"/>
    <d v="2026-08-31T00:00:00"/>
    <d v="2026-09-15T00:00:00"/>
    <d v="2026-09-15T00:00:00"/>
    <m/>
    <m/>
    <m/>
    <m/>
    <m/>
    <m/>
    <m/>
    <m/>
    <m/>
    <m/>
    <m/>
    <m/>
    <m/>
    <m/>
    <s v=""/>
    <s v="FALSO"/>
    <n v="0"/>
    <s v=""/>
    <s v=""/>
    <s v=""/>
    <s v=""/>
    <s v=""/>
    <s v=""/>
    <s v=""/>
    <s v=""/>
    <s v=""/>
    <s v=""/>
  </r>
  <r>
    <x v="0"/>
    <s v="SGGS-18325"/>
    <s v="[SGGS] SP 26.3.5"/>
    <s v="[Jornada Secretaria e Gestor de Unidades] Secretaria - Gestão Acadêmica"/>
    <x v="0"/>
    <s v="[SGGS] PI 3/26"/>
    <m/>
    <s v="[INC0817288]Tenho um Erro/Problema com o PTC - Dynamics Athenas - Efetivação da Matrícula"/>
    <m/>
    <m/>
    <m/>
    <s v="Itens concluídos"/>
    <m/>
    <m/>
    <x v="0"/>
    <d v="2026-09-11T12:31:00"/>
    <d v="2026-08-31T00:00:00"/>
    <d v="2026-09-11T00:00:00"/>
    <m/>
    <m/>
    <m/>
    <m/>
    <m/>
    <m/>
    <m/>
    <m/>
    <m/>
    <m/>
    <m/>
    <m/>
    <m/>
    <m/>
    <m/>
    <s v=""/>
    <s v="FALSO"/>
    <n v="0"/>
    <s v=""/>
    <s v=""/>
    <s v=""/>
    <s v=""/>
    <s v=""/>
    <s v=""/>
    <s v=""/>
    <s v=""/>
    <s v=""/>
    <s v=""/>
  </r>
  <r>
    <x v="0"/>
    <s v="SGGS-18321"/>
    <s v="[SGGS] SP 26.4.1;[SGGS] SP 26.3.5;[SGGS] SP 26.3.6"/>
    <s v="[Jornada Secretaria e Gestor de Unidades] Secretaria - Gestão Acadêmica"/>
    <x v="6"/>
    <s v="[SGGS] PI 4/26"/>
    <m/>
    <s v="[INC0817116]Tenho um Erro/Problema com o PTC - Dynamics Athenas - Problema na parametrização da matriz"/>
    <m/>
    <m/>
    <m/>
    <s v="Itens Pendentes"/>
    <m/>
    <m/>
    <x v="3"/>
    <d v="2026-09-11T11:02:00"/>
    <d v="2026-09-28T00:00:00"/>
    <m/>
    <m/>
    <m/>
    <m/>
    <m/>
    <m/>
    <m/>
    <m/>
    <m/>
    <m/>
    <m/>
    <m/>
    <m/>
    <m/>
    <m/>
    <m/>
    <s v=""/>
    <s v="FALSO"/>
    <n v="0"/>
    <s v=""/>
    <s v=""/>
    <s v=""/>
    <s v=""/>
    <s v=""/>
    <s v=""/>
    <s v=""/>
    <s v=""/>
    <s v=""/>
    <s v=""/>
  </r>
  <r>
    <x v="0"/>
    <s v="SGGS-18316"/>
    <s v="[SGGS] SP 26.3.5"/>
    <s v="[Jornada Secretaria e Gestor de Unidades] Secretaria - Gestão Acadêmica"/>
    <x v="0"/>
    <s v="[SGGS] PI 3/26"/>
    <m/>
    <s v="[INC0817060]Tenho um Erro/Problema com o PTC - Ingresso - Captação - Área do Candidato"/>
    <m/>
    <n v="7200"/>
    <m/>
    <s v="Itens concluídos"/>
    <m/>
    <m/>
    <x v="0"/>
    <d v="2026-09-11T09:44:00"/>
    <d v="2026-08-31T00:00:00"/>
    <d v="2026-09-11T00:00:00"/>
    <m/>
    <m/>
    <m/>
    <m/>
    <m/>
    <m/>
    <m/>
    <m/>
    <m/>
    <m/>
    <m/>
    <m/>
    <m/>
    <m/>
    <m/>
    <n v="2"/>
    <s v="FALSO"/>
    <n v="0"/>
    <s v=""/>
    <s v=""/>
    <s v=""/>
    <s v=""/>
    <s v=""/>
    <s v=""/>
    <s v=""/>
    <s v=""/>
    <s v=""/>
    <s v=""/>
  </r>
  <r>
    <x v="0"/>
    <s v="SGGS-18315"/>
    <s v="[SGGS] SP 26.4.1;[SGGS] SP 26.3.5;[SGGS] SP 26.3.6"/>
    <s v="[Jornada Secretaria e Gestor de Unidades] Secretaria - Gestão Acadêmica"/>
    <x v="6"/>
    <s v="[SGGS] PI 4/26"/>
    <m/>
    <s v="[INC0817160]Tenho um Erro/Problema com o PTC - Dynamics Athenas - Alocação e disponibilização de disciplinas"/>
    <m/>
    <m/>
    <m/>
    <s v="Itens Pendentes"/>
    <m/>
    <m/>
    <x v="3"/>
    <d v="2026-09-11T09:34:00"/>
    <d v="2026-09-28T00:00:00"/>
    <m/>
    <m/>
    <m/>
    <m/>
    <m/>
    <m/>
    <m/>
    <m/>
    <m/>
    <m/>
    <m/>
    <m/>
    <m/>
    <m/>
    <m/>
    <m/>
    <s v=""/>
    <s v="FALSO"/>
    <n v="0"/>
    <s v=""/>
    <s v=""/>
    <s v=""/>
    <s v=""/>
    <s v=""/>
    <s v=""/>
    <s v=""/>
    <s v=""/>
    <s v=""/>
    <s v=""/>
  </r>
  <r>
    <x v="0"/>
    <s v="SGGS-18312"/>
    <s v="[SGGS] SP 26.3.5;[SGGS] SP 26.3.6"/>
    <s v="[Jornada Secretaria e Gestor de Unidades] Secretaria - Gestão Acadêmica"/>
    <x v="0"/>
    <s v="[SGGS] PI 3/26"/>
    <m/>
    <s v="[INC0817101]Tenho um Erro/Problema com o PTC - Ambiente do Aluno / AVA Sofia - Login/senha"/>
    <m/>
    <n v="1800"/>
    <m/>
    <s v="Itens concluídos"/>
    <m/>
    <m/>
    <x v="1"/>
    <d v="2026-09-11T09:19:00"/>
    <d v="2026-08-31T00:00:00"/>
    <d v="2026-09-11T00:00:00"/>
    <d v="2026-09-11T00:00:00"/>
    <m/>
    <m/>
    <m/>
    <m/>
    <m/>
    <m/>
    <m/>
    <m/>
    <m/>
    <m/>
    <m/>
    <m/>
    <m/>
    <m/>
    <n v="0.5"/>
    <s v="FALSO"/>
    <n v="0"/>
    <s v=""/>
    <s v=""/>
    <s v=""/>
    <s v=""/>
    <s v=""/>
    <s v=""/>
    <s v=""/>
    <s v=""/>
    <s v=""/>
    <s v=""/>
  </r>
  <r>
    <x v="0"/>
    <s v="SGGS-18311"/>
    <s v="[SGGS] SP 26.3.5;[SGGS] SP 26.3.6"/>
    <s v="[Jornada Secretaria e Gestor de Unidades] Secretaria - Gestão Acadêmica"/>
    <x v="0"/>
    <s v="[SGGS] PI 3/26"/>
    <m/>
    <s v="[INC0817205]Tenho um Erro/Problema com o PTC - Dynamics Athenas - Efetivação da Matrícula"/>
    <m/>
    <m/>
    <m/>
    <s v="Itens concluídos"/>
    <m/>
    <m/>
    <x v="1"/>
    <d v="2026-09-11T09:03:00"/>
    <d v="2026-08-31T00:00:00"/>
    <d v="2026-09-11T00:00:00"/>
    <d v="2026-09-11T00:00:00"/>
    <m/>
    <m/>
    <m/>
    <m/>
    <m/>
    <m/>
    <m/>
    <m/>
    <m/>
    <m/>
    <m/>
    <m/>
    <m/>
    <m/>
    <s v=""/>
    <s v="FALSO"/>
    <n v="0"/>
    <s v=""/>
    <s v=""/>
    <s v=""/>
    <s v=""/>
    <s v=""/>
    <s v=""/>
    <s v=""/>
    <s v=""/>
    <s v=""/>
    <s v=""/>
  </r>
  <r>
    <x v="0"/>
    <s v="SGGS-18310"/>
    <s v="[SGGS] SP 26.4.1;[SGGS] SP 26.3.5;[SGGS] SP 26.3.6"/>
    <s v="[Jornada Secretaria e Gestor de Unidades] Secretaria - Gestão Acadêmica"/>
    <x v="6"/>
    <s v="[SGGS] PI 4/26"/>
    <m/>
    <s v="[INC0817201]Tenho um Erro/Problema com o PTC - Dynamics Athenas - Documentos Acadêmicos - Serviços"/>
    <m/>
    <m/>
    <m/>
    <s v="Itens Pendentes"/>
    <m/>
    <m/>
    <x v="3"/>
    <d v="2026-09-11T08:48:00"/>
    <d v="2026-09-28T00:00:00"/>
    <m/>
    <m/>
    <m/>
    <m/>
    <m/>
    <m/>
    <m/>
    <m/>
    <m/>
    <m/>
    <m/>
    <m/>
    <m/>
    <m/>
    <m/>
    <m/>
    <s v=""/>
    <s v="FALSO"/>
    <n v="0"/>
    <s v=""/>
    <s v=""/>
    <s v=""/>
    <s v=""/>
    <s v=""/>
    <s v=""/>
    <s v=""/>
    <s v=""/>
    <s v=""/>
    <s v=""/>
  </r>
  <r>
    <x v="0"/>
    <s v="SGGS-18309"/>
    <s v="[SGGS] SP 26.4.1;[SGGS] SP 26.3.5;[SGGS] SP 26.3.6"/>
    <s v="[Jornada Secretaria e Gestor de Unidades] Secretaria - Gestão Acadêmica"/>
    <x v="6"/>
    <s v="[SGGS] PI 4/26"/>
    <m/>
    <s v="[INC0817200]Tenho um Erro/Problema com o PTC - Dynamics Athenas - Documentos Acadêmicos - Serviços"/>
    <m/>
    <m/>
    <m/>
    <s v="Itens Pendentes"/>
    <m/>
    <m/>
    <x v="3"/>
    <d v="2026-09-11T08:47:00"/>
    <d v="2026-09-28T00:00:00"/>
    <m/>
    <m/>
    <m/>
    <m/>
    <m/>
    <m/>
    <m/>
    <m/>
    <m/>
    <m/>
    <m/>
    <m/>
    <m/>
    <m/>
    <m/>
    <m/>
    <s v=""/>
    <s v="FALSO"/>
    <n v="0"/>
    <s v=""/>
    <s v=""/>
    <s v=""/>
    <s v=""/>
    <s v=""/>
    <s v=""/>
    <s v=""/>
    <s v=""/>
    <s v=""/>
    <s v=""/>
  </r>
  <r>
    <x v="0"/>
    <s v="SGGS-18306"/>
    <s v="[SGGS] SP 26.4.1;[SGGS] SP 26.3.5;[SGGS] SP 26.3.6"/>
    <s v="[Jornada Secretaria e Gestor de Unidades] Secretaria - Gestão Acadêmica"/>
    <x v="6"/>
    <s v="[SGGS] PI 4/26"/>
    <m/>
    <s v="[INC0817092]Tenho um Erro/Problema com o PTC - Dynamics Athenas - Alocação e disponibilização de disciplinas"/>
    <m/>
    <m/>
    <m/>
    <s v="Itens Pendentes"/>
    <m/>
    <m/>
    <x v="3"/>
    <d v="2026-09-10T17:20:00"/>
    <d v="2026-09-28T00:00:00"/>
    <m/>
    <m/>
    <m/>
    <m/>
    <m/>
    <m/>
    <m/>
    <m/>
    <m/>
    <m/>
    <m/>
    <m/>
    <m/>
    <m/>
    <m/>
    <m/>
    <s v=""/>
    <s v="FALSO"/>
    <n v="0"/>
    <s v=""/>
    <s v=""/>
    <s v=""/>
    <s v=""/>
    <s v=""/>
    <s v=""/>
    <s v=""/>
    <s v=""/>
    <s v=""/>
    <s v=""/>
  </r>
  <r>
    <x v="0"/>
    <s v="SGGS-18305"/>
    <s v="[SGGS] SP 26.4.1;[SGGS] SP 26.3.5;[SGGS] SP 26.3.6"/>
    <s v="[Jornada Secretaria e Gestor de Unidades] Secretaria - Gestão Acadêmica"/>
    <x v="6"/>
    <s v="[SGGS] PI 4/26"/>
    <m/>
    <s v="[INC0817083]Tenho um Erro/Problema com o PTC - Dynamics Athenas - Alocação e disponibilização de disciplinas"/>
    <m/>
    <m/>
    <m/>
    <s v="Itens Pendentes"/>
    <m/>
    <m/>
    <x v="3"/>
    <d v="2026-09-10T17:20:00"/>
    <d v="2026-09-28T00:00:00"/>
    <m/>
    <m/>
    <m/>
    <m/>
    <m/>
    <m/>
    <m/>
    <m/>
    <m/>
    <m/>
    <m/>
    <m/>
    <m/>
    <m/>
    <m/>
    <m/>
    <s v=""/>
    <s v="FALSO"/>
    <n v="0"/>
    <s v=""/>
    <s v=""/>
    <s v=""/>
    <s v=""/>
    <s v=""/>
    <s v=""/>
    <s v=""/>
    <s v=""/>
    <s v=""/>
    <s v=""/>
  </r>
  <r>
    <x v="0"/>
    <s v="SGGS-18304"/>
    <s v="[SGGS] SP 26.4.1;[SGGS] SP 26.3.5;[SGGS] SP 26.3.6"/>
    <s v="[Jornada Secretaria e Gestor de Unidades] Secretaria - Gestão Acadêmica"/>
    <x v="6"/>
    <s v="[SGGS] PI 4/26"/>
    <m/>
    <s v="[INC0815135]Tenho um Erro/Problema com o PTC - Dynamics Athenas - Problema na parametrização da matriz"/>
    <m/>
    <m/>
    <m/>
    <s v="Itens Pendentes"/>
    <m/>
    <m/>
    <x v="3"/>
    <d v="2026-09-10T16:57:00"/>
    <d v="2026-09-28T00:00:00"/>
    <m/>
    <m/>
    <m/>
    <m/>
    <m/>
    <m/>
    <m/>
    <m/>
    <m/>
    <m/>
    <m/>
    <m/>
    <m/>
    <m/>
    <m/>
    <m/>
    <s v=""/>
    <s v="FALSO"/>
    <n v="0"/>
    <s v=""/>
    <s v=""/>
    <s v=""/>
    <s v=""/>
    <s v=""/>
    <s v=""/>
    <s v=""/>
    <s v=""/>
    <s v=""/>
    <s v=""/>
  </r>
  <r>
    <x v="0"/>
    <s v="SGGS-18303"/>
    <s v="[SGGS] SP 26.4.1;[SGGS] SP 26.3.5;[SGGS] SP 26.3.6"/>
    <s v="[Jornada Secretaria e Gestor de Unidades] Secretaria - Gestão Acadêmica"/>
    <x v="6"/>
    <s v="[SGGS] PI 4/26"/>
    <m/>
    <s v="[INC0814485]Tenho um Erro/Problema com o PTC - Ambiente do Aluno / AVA Sofia - Visão de disciplinas"/>
    <m/>
    <m/>
    <m/>
    <s v="Itens Pendentes"/>
    <m/>
    <m/>
    <x v="3"/>
    <d v="2026-09-10T16:54:00"/>
    <d v="2026-09-28T00:00:00"/>
    <m/>
    <m/>
    <m/>
    <m/>
    <m/>
    <m/>
    <m/>
    <m/>
    <m/>
    <m/>
    <m/>
    <m/>
    <m/>
    <m/>
    <m/>
    <m/>
    <s v=""/>
    <s v="FALSO"/>
    <n v="0"/>
    <s v=""/>
    <s v=""/>
    <s v=""/>
    <s v=""/>
    <s v=""/>
    <s v=""/>
    <s v=""/>
    <s v=""/>
    <s v=""/>
    <s v=""/>
  </r>
  <r>
    <x v="0"/>
    <s v="SGGS-18302"/>
    <s v="[SGGS] SP 26.4.1;[SGGS] SP 26.3.5;[SGGS] SP 26.3.6"/>
    <s v="[Jornada Secretaria e Gestor de Unidades] Secretaria - Gestão Acadêmica"/>
    <x v="6"/>
    <s v="[SGGS] PI 4/26"/>
    <m/>
    <s v="[INC0816746]Tenho um Erro/Problema com o PTC - Dynamics Athenas - Alocação e disponibilização de disciplinas"/>
    <m/>
    <m/>
    <m/>
    <s v="Itens Pendentes"/>
    <m/>
    <m/>
    <x v="3"/>
    <d v="2026-09-10T16:50:00"/>
    <d v="2026-09-28T00:00:00"/>
    <m/>
    <m/>
    <m/>
    <m/>
    <m/>
    <m/>
    <m/>
    <m/>
    <m/>
    <m/>
    <m/>
    <m/>
    <m/>
    <m/>
    <m/>
    <m/>
    <s v=""/>
    <s v="FALSO"/>
    <n v="0"/>
    <s v=""/>
    <s v=""/>
    <s v=""/>
    <s v=""/>
    <s v=""/>
    <s v=""/>
    <s v=""/>
    <s v=""/>
    <s v=""/>
    <s v=""/>
  </r>
  <r>
    <x v="0"/>
    <s v="SGGS-18301"/>
    <s v="[SGGS] SP 26.4.1;[SGGS] SP 26.3.5;[SGGS] SP 26.3.6"/>
    <s v="[Jornada Secretaria e Gestor de Unidades] Secretaria - Gestão Acadêmica"/>
    <x v="6"/>
    <s v="[SGGS] PI 4/26"/>
    <m/>
    <s v="[INC0816940]Tenho um Erro/Problema com o PTC - Dynamics Athenas - Alocação e disponibilização de disciplinas"/>
    <m/>
    <m/>
    <m/>
    <s v="Itens Pendentes"/>
    <m/>
    <m/>
    <x v="3"/>
    <d v="2026-09-10T16:44:00"/>
    <d v="2026-09-28T00:00:00"/>
    <m/>
    <m/>
    <m/>
    <m/>
    <m/>
    <m/>
    <m/>
    <m/>
    <m/>
    <m/>
    <m/>
    <m/>
    <m/>
    <m/>
    <m/>
    <m/>
    <s v=""/>
    <s v="FALSO"/>
    <n v="0"/>
    <s v=""/>
    <s v=""/>
    <s v=""/>
    <s v=""/>
    <s v=""/>
    <s v=""/>
    <s v=""/>
    <s v=""/>
    <s v=""/>
    <s v=""/>
  </r>
  <r>
    <x v="0"/>
    <s v="SGGS-18300"/>
    <s v="[SGGS] SP 26.4.1;[SGGS] SP 26.3.5;[SGGS] SP 26.3.6"/>
    <s v="[Jornada Secretaria e Gestor de Unidades] Secretaria - Gestão Acadêmica"/>
    <x v="6"/>
    <s v="[SGGS] PI 4/26"/>
    <m/>
    <s v="[INC0816967]Tenho um Erro/Problema com o PTC - Dynamics Athenas - Alocação e disponibilização de disciplinas"/>
    <m/>
    <m/>
    <m/>
    <s v="Itens Pendentes"/>
    <m/>
    <m/>
    <x v="3"/>
    <d v="2026-09-10T16:40:00"/>
    <d v="2026-09-28T00:00:00"/>
    <m/>
    <m/>
    <m/>
    <m/>
    <m/>
    <m/>
    <m/>
    <m/>
    <m/>
    <m/>
    <m/>
    <m/>
    <m/>
    <m/>
    <m/>
    <m/>
    <s v=""/>
    <s v="FALSO"/>
    <n v="0"/>
    <s v=""/>
    <s v=""/>
    <s v=""/>
    <s v=""/>
    <s v=""/>
    <s v=""/>
    <s v=""/>
    <s v=""/>
    <s v=""/>
    <s v=""/>
  </r>
  <r>
    <x v="0"/>
    <s v="SGGS-18299"/>
    <s v="[SGGS] SP 26.4.1;[SGGS] SP 26.3.5;[SGGS] SP 26.3.6"/>
    <s v="[Jornada Secretaria e Gestor de Unidades] Secretaria - Gestão Acadêmica"/>
    <x v="6"/>
    <s v="[SGGS] PI 4/26"/>
    <m/>
    <s v="[INC0816472]Tenho um Erro/Problema com o PTC - Dynamics Athenas - Documentos de Matrícula"/>
    <m/>
    <m/>
    <m/>
    <s v="Itens Pendentes"/>
    <m/>
    <m/>
    <x v="3"/>
    <d v="2026-09-10T16:34:00"/>
    <d v="2026-09-28T00:00:00"/>
    <m/>
    <m/>
    <m/>
    <m/>
    <m/>
    <m/>
    <m/>
    <m/>
    <m/>
    <m/>
    <m/>
    <m/>
    <m/>
    <m/>
    <m/>
    <m/>
    <s v=""/>
    <s v="FALSO"/>
    <n v="0"/>
    <s v=""/>
    <s v=""/>
    <s v=""/>
    <s v=""/>
    <s v=""/>
    <s v=""/>
    <s v=""/>
    <s v=""/>
    <s v=""/>
    <s v=""/>
  </r>
  <r>
    <x v="0"/>
    <s v="SGGS-18298"/>
    <s v="[SGGS] SP 26.4.1;[SGGS] SP 26.3.5;[SGGS] SP 26.3.6"/>
    <s v="[Jornada Secretaria e Gestor de Unidades] Secretaria - Gestão Acadêmica"/>
    <x v="6"/>
    <s v="[SGGS] PI 4/26"/>
    <m/>
    <s v="[INC0816901]Tenho um Erro/Problema com o PTC - Dynamics Athenas - Alocação e disponibilização de disciplinas"/>
    <m/>
    <m/>
    <m/>
    <s v="Itens Pendentes"/>
    <m/>
    <m/>
    <x v="3"/>
    <d v="2026-09-10T16:33:00"/>
    <d v="2026-09-28T00:00:00"/>
    <m/>
    <m/>
    <m/>
    <m/>
    <m/>
    <m/>
    <m/>
    <m/>
    <m/>
    <m/>
    <m/>
    <m/>
    <m/>
    <m/>
    <m/>
    <m/>
    <s v=""/>
    <s v="FALSO"/>
    <n v="0"/>
    <s v=""/>
    <s v=""/>
    <s v=""/>
    <s v=""/>
    <s v=""/>
    <s v=""/>
    <s v=""/>
    <s v=""/>
    <s v=""/>
    <s v=""/>
  </r>
  <r>
    <x v="0"/>
    <s v="SGGS-18297"/>
    <s v="[SGGS] SP 26.3.5;[SGGS] SP 26.3.6"/>
    <s v="[Jornada Secretaria e Gestor de Unidades] Secretaria - Gestão Acadêmica"/>
    <x v="0"/>
    <s v="[SGGS] PI 3/26"/>
    <m/>
    <s v="[INC0817020]Tenho um Erro/Problema com o PTC - Dynamics Athenas - Documentos Acadêmicos - Serviços"/>
    <m/>
    <m/>
    <m/>
    <s v="Itens concluídos"/>
    <m/>
    <m/>
    <x v="0"/>
    <d v="2026-09-10T15:08:00"/>
    <d v="2026-08-31T00:00:00"/>
    <d v="2026-09-21T00:00:00"/>
    <m/>
    <m/>
    <m/>
    <m/>
    <m/>
    <m/>
    <m/>
    <m/>
    <m/>
    <m/>
    <m/>
    <m/>
    <m/>
    <m/>
    <m/>
    <s v=""/>
    <s v="FALSO"/>
    <n v="0"/>
    <s v=""/>
    <s v=""/>
    <s v=""/>
    <s v=""/>
    <s v=""/>
    <s v=""/>
    <s v=""/>
    <s v=""/>
    <s v=""/>
    <s v=""/>
  </r>
  <r>
    <x v="0"/>
    <s v="SGGS-18295"/>
    <s v="[SGGS] SP 26.3.5;[SGGS] SP 26.3.6"/>
    <s v="[Jornada Secretaria e Gestor de Unidades] Secretaria - Gestão Acadêmica"/>
    <x v="0"/>
    <s v="[SGGS] PI 3/26"/>
    <m/>
    <s v="[INC0816974]Tenho um Erro/Problema com o PTC - Dynamics Athenas - Rematrícula"/>
    <m/>
    <m/>
    <m/>
    <s v="Itens concluídos"/>
    <m/>
    <m/>
    <x v="1"/>
    <d v="2026-09-10T13:49:00"/>
    <d v="2026-08-31T00:00:00"/>
    <d v="2026-09-14T00:00:00"/>
    <d v="2026-09-14T00:00:00"/>
    <m/>
    <m/>
    <m/>
    <m/>
    <m/>
    <m/>
    <m/>
    <m/>
    <m/>
    <m/>
    <m/>
    <m/>
    <m/>
    <m/>
    <s v=""/>
    <s v="FALSO"/>
    <n v="0"/>
    <s v=""/>
    <s v=""/>
    <s v=""/>
    <s v=""/>
    <s v=""/>
    <s v=""/>
    <s v=""/>
    <s v=""/>
    <s v=""/>
    <s v=""/>
  </r>
  <r>
    <x v="0"/>
    <s v="SGGS-18294"/>
    <s v="[SGGS] SP 26.4.1;[SGGS] SP 26.3.5;[SGGS] SP 26.3.6"/>
    <s v="[Jornada Secretaria e Gestor de Unidades] Secretaria - Gestão Acadêmica"/>
    <x v="6"/>
    <s v="[SGGS] PI 4/26"/>
    <m/>
    <s v="[INC0816903]Tenho um Erro/Problema com o PTC - Dynamics Athenas - Instabilidade Sistêmica no Dynamics"/>
    <m/>
    <m/>
    <m/>
    <s v="Itens Pendentes"/>
    <m/>
    <m/>
    <x v="3"/>
    <d v="2026-09-10T11:33:00"/>
    <d v="2026-09-28T00:00:00"/>
    <m/>
    <m/>
    <m/>
    <m/>
    <m/>
    <m/>
    <m/>
    <m/>
    <m/>
    <m/>
    <m/>
    <m/>
    <m/>
    <m/>
    <m/>
    <m/>
    <s v=""/>
    <s v="FALSO"/>
    <n v="0"/>
    <s v=""/>
    <s v=""/>
    <s v=""/>
    <s v=""/>
    <s v=""/>
    <s v=""/>
    <s v=""/>
    <s v=""/>
    <s v=""/>
    <s v=""/>
  </r>
  <r>
    <x v="0"/>
    <s v="SGGS-18293"/>
    <s v="[SGGS] SP 26.4.1;[SGGS] SP 26.3.5;[SGGS] SP 26.3.6"/>
    <s v="[Jornada Secretaria e Gestor de Unidades] Secretaria - Gestão Acadêmica"/>
    <x v="6"/>
    <s v="[SGGS] PI 4/26"/>
    <m/>
    <s v="[INC0816864]Tenho um Erro/Problema com o PTC - Dynamics Athenas - Instabilidade Sistêmica no Dynamics"/>
    <m/>
    <m/>
    <m/>
    <s v="Itens Pendentes"/>
    <m/>
    <m/>
    <x v="3"/>
    <d v="2026-09-10T11:17:00"/>
    <d v="2026-09-28T00:00:00"/>
    <m/>
    <m/>
    <m/>
    <m/>
    <m/>
    <m/>
    <m/>
    <m/>
    <m/>
    <m/>
    <m/>
    <m/>
    <m/>
    <m/>
    <m/>
    <m/>
    <s v=""/>
    <s v="FALSO"/>
    <n v="0"/>
    <s v=""/>
    <s v=""/>
    <s v=""/>
    <s v=""/>
    <s v=""/>
    <s v=""/>
    <s v=""/>
    <s v=""/>
    <s v=""/>
    <s v=""/>
  </r>
  <r>
    <x v="0"/>
    <s v="SGGS-18291"/>
    <s v="[SGGS] SP 26.3.5"/>
    <s v="[Jornada Secretaria e Gestor de Unidades] Secretaria - Gestão Acadêmica"/>
    <x v="0"/>
    <s v="[SGGS] PI 3/26"/>
    <m/>
    <s v="[INC0793063]Tenho um Erro/Problema com o PTC - Dynamics Athenas - Documentos Acadêmicos - Serviços"/>
    <m/>
    <m/>
    <m/>
    <s v="Itens concluídos"/>
    <m/>
    <m/>
    <x v="0"/>
    <d v="2026-09-10T10:23:00"/>
    <d v="2026-08-31T00:00:00"/>
    <d v="2026-09-11T00:00:00"/>
    <m/>
    <m/>
    <m/>
    <m/>
    <m/>
    <m/>
    <m/>
    <m/>
    <m/>
    <m/>
    <m/>
    <m/>
    <m/>
    <m/>
    <m/>
    <s v=""/>
    <s v="FALSO"/>
    <n v="0"/>
    <s v=""/>
    <s v=""/>
    <s v=""/>
    <s v=""/>
    <s v=""/>
    <s v=""/>
    <s v=""/>
    <s v=""/>
    <s v=""/>
    <s v=""/>
  </r>
  <r>
    <x v="0"/>
    <s v="SGGS-18290"/>
    <s v="[SGGS] SP 26.3.5"/>
    <s v="[Jornada Secretaria e Gestor de Unidades] Secretaria - Gestão Acadêmica"/>
    <x v="0"/>
    <s v="[SGGS] PI 3/26"/>
    <m/>
    <s v="[INC0816892]Tenho um Erro/Problema com o PTC - Dynamics Athenas - Rematrícula"/>
    <m/>
    <n v="21600"/>
    <m/>
    <s v="Itens concluídos"/>
    <m/>
    <m/>
    <x v="0"/>
    <d v="2026-09-10T10:17:00"/>
    <d v="2026-08-31T00:00:00"/>
    <d v="2026-09-10T00:00:00"/>
    <m/>
    <m/>
    <m/>
    <m/>
    <m/>
    <m/>
    <m/>
    <m/>
    <m/>
    <m/>
    <m/>
    <m/>
    <m/>
    <m/>
    <m/>
    <n v="6"/>
    <s v="FALSO"/>
    <n v="0"/>
    <s v=""/>
    <s v=""/>
    <s v=""/>
    <s v=""/>
    <s v=""/>
    <s v=""/>
    <s v=""/>
    <s v=""/>
    <s v=""/>
    <s v=""/>
  </r>
  <r>
    <x v="0"/>
    <s v="SGGS-18283"/>
    <s v="[SGGS] SP 26.4.1;[SGGS] SP 26.3.5;[SGGS] SP 26.3.6"/>
    <s v="[Jornada Secretaria e Gestor de Unidades] Secretaria - Gestão Acadêmica"/>
    <x v="6"/>
    <s v="[SGGS] PI 4/26"/>
    <m/>
    <s v="[INC0806171]Tenho um Erro/Problema com o PTC - Ambiente do Aluno / AVA Sofia - Secretaria -  Termos e contratos"/>
    <m/>
    <m/>
    <m/>
    <s v="Itens Pendentes"/>
    <m/>
    <m/>
    <x v="3"/>
    <d v="2026-09-09T16:41:00"/>
    <d v="2026-09-28T00:00:00"/>
    <m/>
    <m/>
    <m/>
    <m/>
    <m/>
    <m/>
    <m/>
    <m/>
    <m/>
    <m/>
    <m/>
    <m/>
    <m/>
    <m/>
    <m/>
    <m/>
    <s v=""/>
    <s v="FALSO"/>
    <n v="0"/>
    <s v=""/>
    <s v=""/>
    <s v=""/>
    <s v=""/>
    <s v=""/>
    <s v=""/>
    <s v=""/>
    <s v=""/>
    <s v=""/>
    <s v=""/>
  </r>
  <r>
    <x v="0"/>
    <s v="SGGS-18282"/>
    <s v="[SGGS] SP 26.4.1;[SGGS] SP 26.3.5;[SGGS] SP 26.3.6"/>
    <s v="[Jornada Secretaria e Gestor de Unidades] Secretaria - Gestão Acadêmica"/>
    <x v="6"/>
    <s v="[SGGS] PI 4/26"/>
    <m/>
    <s v="[INC0816567]Tenho um Erro/Problema com o PTC - Dynamics Athenas - Problema na parametrização da matriz"/>
    <m/>
    <m/>
    <m/>
    <s v="Itens Pendentes"/>
    <m/>
    <m/>
    <x v="3"/>
    <d v="2026-09-09T15:37:00"/>
    <d v="2026-09-28T00:00:00"/>
    <m/>
    <m/>
    <m/>
    <m/>
    <m/>
    <m/>
    <m/>
    <m/>
    <m/>
    <m/>
    <m/>
    <m/>
    <m/>
    <m/>
    <m/>
    <m/>
    <s v=""/>
    <s v="FALSO"/>
    <n v="0"/>
    <s v=""/>
    <s v=""/>
    <s v=""/>
    <s v=""/>
    <s v=""/>
    <s v=""/>
    <s v=""/>
    <s v=""/>
    <s v=""/>
    <s v=""/>
  </r>
  <r>
    <x v="0"/>
    <s v="SGGS-18281"/>
    <s v="[SGGS] SP 26.4.1;[SGGS] SP 26.3.5;[SGGS] SP 26.3.6"/>
    <s v="[Jornada Secretaria e Gestor de Unidades] Secretaria - Gestão Acadêmica"/>
    <x v="6"/>
    <s v="[SGGS] PI 4/26"/>
    <m/>
    <s v="[INC0815508]Tenho um Erro/Problema com o PTC - Ambiente do Aluno / AVA Sofia - Visão de disciplinas"/>
    <m/>
    <m/>
    <m/>
    <s v="Itens Pendentes"/>
    <m/>
    <m/>
    <x v="3"/>
    <d v="2026-09-09T15:07:00"/>
    <d v="2026-09-28T00:00:00"/>
    <m/>
    <m/>
    <m/>
    <m/>
    <m/>
    <m/>
    <m/>
    <m/>
    <m/>
    <m/>
    <m/>
    <m/>
    <m/>
    <m/>
    <m/>
    <m/>
    <s v=""/>
    <s v="FALSO"/>
    <n v="0"/>
    <s v=""/>
    <s v=""/>
    <s v=""/>
    <s v=""/>
    <s v=""/>
    <s v=""/>
    <s v=""/>
    <s v=""/>
    <s v=""/>
    <s v=""/>
  </r>
  <r>
    <x v="0"/>
    <s v="SGGS-18280"/>
    <s v="[SGGS] SP 26.4.1;[SGGS] SP 26.3.5;[SGGS] SP 26.3.6"/>
    <s v="[Jornada Secretaria e Gestor de Unidades] Secretaria - Gestão Acadêmica"/>
    <x v="6"/>
    <s v="[SGGS] PI 4/26"/>
    <m/>
    <s v="[INC0815402]Tenho um Erro/Problema com o PTC - Ambiente do Aluno / AVA Sofia - Visão de disciplinas"/>
    <m/>
    <m/>
    <m/>
    <s v="Itens Pendentes"/>
    <m/>
    <m/>
    <x v="3"/>
    <d v="2026-09-09T15:05:00"/>
    <d v="2026-09-28T00:00:00"/>
    <m/>
    <m/>
    <m/>
    <m/>
    <m/>
    <m/>
    <m/>
    <m/>
    <m/>
    <m/>
    <m/>
    <m/>
    <m/>
    <m/>
    <m/>
    <m/>
    <s v=""/>
    <s v="FALSO"/>
    <n v="0"/>
    <s v=""/>
    <s v=""/>
    <s v=""/>
    <s v=""/>
    <s v=""/>
    <s v=""/>
    <s v=""/>
    <s v=""/>
    <s v=""/>
    <s v=""/>
  </r>
  <r>
    <x v="0"/>
    <s v="SGGS-18279"/>
    <s v="[SGGS] SP 26.3.5;[SGGS] SP 26.3.6"/>
    <s v="[Jornada Secretaria e Gestor de Unidades] Secretaria - Gestão Acadêmica"/>
    <x v="0"/>
    <s v="[SGGS] PI 3/26"/>
    <m/>
    <s v="[INC0815929]Tenho um Erro/Problema com o Sistema - PAD: Portal de Atendimento - Problema no atendimento do chamado"/>
    <m/>
    <m/>
    <m/>
    <s v="Itens concluídos"/>
    <m/>
    <m/>
    <x v="1"/>
    <d v="2026-09-09T14:57:00"/>
    <d v="2026-08-31T00:00:00"/>
    <d v="2026-09-09T00:00:00"/>
    <d v="2026-09-09T00:00:00"/>
    <m/>
    <m/>
    <m/>
    <m/>
    <m/>
    <m/>
    <m/>
    <m/>
    <m/>
    <m/>
    <m/>
    <m/>
    <m/>
    <m/>
    <s v=""/>
    <s v="FALSO"/>
    <n v="0"/>
    <s v=""/>
    <s v=""/>
    <s v=""/>
    <s v=""/>
    <s v=""/>
    <s v=""/>
    <s v=""/>
    <s v=""/>
    <s v=""/>
    <s v=""/>
  </r>
  <r>
    <x v="0"/>
    <s v="SGGS-18277"/>
    <s v="[SGGS] SP 26.4.1;[SGGS] SP 26.3.5;[SGGS] SP 26.3.6"/>
    <s v="[Jornada Secretaria e Gestor de Unidades] Secretaria - Gestão Acadêmica"/>
    <x v="6"/>
    <s v="[SGGS] PI 4/26"/>
    <m/>
    <s v="[INC0811444]Tenho um Erro/Problema com o PTC - Dynamics Athenas - Problema na parametrização da matriz"/>
    <m/>
    <m/>
    <m/>
    <s v="Itens Pendentes"/>
    <m/>
    <m/>
    <x v="3"/>
    <d v="2026-09-09T14:41:00"/>
    <d v="2026-09-28T00:00:00"/>
    <m/>
    <m/>
    <m/>
    <m/>
    <m/>
    <m/>
    <m/>
    <m/>
    <m/>
    <m/>
    <m/>
    <m/>
    <m/>
    <m/>
    <m/>
    <m/>
    <s v=""/>
    <s v="FALSO"/>
    <n v="0"/>
    <s v=""/>
    <s v=""/>
    <s v=""/>
    <s v=""/>
    <s v=""/>
    <s v=""/>
    <s v=""/>
    <s v=""/>
    <s v=""/>
    <s v=""/>
  </r>
  <r>
    <x v="0"/>
    <s v="SGGS-18276"/>
    <s v="[SGGS] SP 26.3.5;[SGGS] SP 26.3.6"/>
    <s v="[Jornada Secretaria e Gestor de Unidades] Secretaria - Gestão Acadêmica"/>
    <x v="0"/>
    <s v="[SGGS] PI 3/26"/>
    <m/>
    <s v="[INC0816571]Tenho um Erro/Problema com o PTC - Dynamics Athenas - Efetivação da Matrícula"/>
    <m/>
    <n v="21600"/>
    <m/>
    <s v="Itens concluídos"/>
    <m/>
    <m/>
    <x v="1"/>
    <d v="2026-09-09T14:38:00"/>
    <d v="2026-08-31T00:00:00"/>
    <d v="2026-09-09T00:00:00"/>
    <d v="2026-09-09T00:00:00"/>
    <m/>
    <m/>
    <m/>
    <m/>
    <m/>
    <m/>
    <m/>
    <m/>
    <m/>
    <m/>
    <m/>
    <m/>
    <m/>
    <m/>
    <n v="6"/>
    <s v="FALSO"/>
    <n v="0"/>
    <s v=""/>
    <s v=""/>
    <s v=""/>
    <s v=""/>
    <s v=""/>
    <s v=""/>
    <s v=""/>
    <s v=""/>
    <s v=""/>
    <s v=""/>
  </r>
  <r>
    <x v="0"/>
    <s v="SGGS-18274"/>
    <s v="[SGGS] SP 26.4.1;[SGGS] SP 26.3.5;[SGGS] SP 26.3.6"/>
    <s v="[Jornada Secretaria e Gestor de Unidades] Secretaria - Gestão Acadêmica"/>
    <x v="5"/>
    <s v="[SGGS] PI 4/26"/>
    <m/>
    <s v="[INC0812961]Tenho um Erro/Problema com o PTC - Ambiente do Aluno / AVA Sofia - Assistente virtual - Conteúdo"/>
    <m/>
    <m/>
    <m/>
    <s v="Em andamento"/>
    <m/>
    <m/>
    <x v="3"/>
    <d v="2026-09-09T13:07:00"/>
    <d v="2026-09-28T00:00:00"/>
    <d v="2026-09-09T00:00:00"/>
    <m/>
    <m/>
    <m/>
    <m/>
    <m/>
    <m/>
    <m/>
    <m/>
    <m/>
    <m/>
    <m/>
    <m/>
    <m/>
    <m/>
    <m/>
    <s v=""/>
    <s v="FALSO"/>
    <n v="0"/>
    <s v=""/>
    <s v=""/>
    <s v=""/>
    <s v=""/>
    <s v=""/>
    <s v=""/>
    <s v=""/>
    <s v=""/>
    <s v=""/>
    <s v=""/>
  </r>
  <r>
    <x v="0"/>
    <s v="SGGS-18273"/>
    <s v="[SGGS] SP 26.4.1;[SGGS] SP 26.3.5;[SGGS] SP 26.3.6"/>
    <s v="[Jornada Secretaria e Gestor de Unidades] Secretaria - Gestão Acadêmica"/>
    <x v="6"/>
    <s v="[SGGS] PI 4/26"/>
    <m/>
    <s v="[INC0812939]Tenho um Erro/Problema com o PTC - Ambiente do Aluno / AVA Sofia - Assistente virtual - Conteúdo"/>
    <m/>
    <m/>
    <m/>
    <s v="Itens Pendentes"/>
    <m/>
    <m/>
    <x v="3"/>
    <d v="2026-09-09T13:07:00"/>
    <d v="2026-09-28T00:00:00"/>
    <m/>
    <m/>
    <m/>
    <m/>
    <m/>
    <m/>
    <m/>
    <m/>
    <m/>
    <m/>
    <m/>
    <m/>
    <m/>
    <m/>
    <m/>
    <m/>
    <s v=""/>
    <s v="FALSO"/>
    <n v="0"/>
    <s v=""/>
    <s v=""/>
    <s v=""/>
    <s v=""/>
    <s v=""/>
    <s v=""/>
    <s v=""/>
    <s v=""/>
    <s v=""/>
    <s v=""/>
  </r>
  <r>
    <x v="0"/>
    <s v="SGGS-18272"/>
    <s v="[SGGS] SP 26.4.1;[SGGS] SP 26.3.5;[SGGS] SP 26.3.6"/>
    <s v="[Jornada Secretaria e Gestor de Unidades] Secretaria - Gestão Acadêmica"/>
    <x v="6"/>
    <s v="[SGGS] PI 4/26"/>
    <m/>
    <s v="[INC0805312]Tenho um Erro/Problema com o PTC - Ambiente do Aluno / AVA Sofia - Secretaria - Erro na solicitação de Transferencia interna - curso e polo"/>
    <m/>
    <m/>
    <m/>
    <s v="Itens Pendentes"/>
    <m/>
    <m/>
    <x v="3"/>
    <d v="2026-09-09T13:04:00"/>
    <d v="2026-09-28T00:00:00"/>
    <m/>
    <m/>
    <m/>
    <m/>
    <m/>
    <m/>
    <m/>
    <m/>
    <m/>
    <m/>
    <m/>
    <m/>
    <m/>
    <m/>
    <m/>
    <m/>
    <s v=""/>
    <s v="FALSO"/>
    <n v="0"/>
    <s v=""/>
    <s v=""/>
    <s v=""/>
    <s v=""/>
    <s v=""/>
    <s v=""/>
    <s v=""/>
    <s v=""/>
    <s v=""/>
    <s v=""/>
  </r>
  <r>
    <x v="0"/>
    <s v="SGGS-18271"/>
    <s v="[SGGS] SP 26.3.5"/>
    <s v="[Jornada Secretaria e Gestor de Unidades] Secretaria - Gestão Acadêmica"/>
    <x v="0"/>
    <s v="[SGGS] PI 3/26"/>
    <m/>
    <s v="[INC0814289]Tenho um Erro/Problema com o PTC - Dynamics Athenas - Informações de Unidades ou Polos"/>
    <m/>
    <m/>
    <m/>
    <s v="Itens concluídos"/>
    <m/>
    <m/>
    <x v="0"/>
    <d v="2026-09-09T12:39:00"/>
    <d v="2026-08-31T00:00:00"/>
    <d v="2026-09-09T00:00:00"/>
    <m/>
    <m/>
    <m/>
    <m/>
    <m/>
    <m/>
    <m/>
    <m/>
    <m/>
    <m/>
    <m/>
    <m/>
    <m/>
    <m/>
    <m/>
    <s v=""/>
    <s v="FALSO"/>
    <n v="0"/>
    <s v=""/>
    <s v=""/>
    <s v=""/>
    <s v=""/>
    <s v=""/>
    <s v=""/>
    <s v=""/>
    <s v=""/>
    <s v=""/>
    <s v=""/>
  </r>
  <r>
    <x v="0"/>
    <s v="SGGS-18270"/>
    <s v="[SGGS] SP 26.4.1;[SGGS] SP 26.3.5;[SGGS] SP 26.3.6"/>
    <s v="[Jornada Secretaria e Gestor de Unidades] Secretaria - Gestão Acadêmica"/>
    <x v="6"/>
    <s v="[SGGS] PI 4/26"/>
    <m/>
    <s v="[INC0813467]Tenho um Erro/Problema com o PTC - Ambiente do Aluno / AVA Sofia - Visão de disciplinas"/>
    <m/>
    <m/>
    <m/>
    <s v="Itens Pendentes"/>
    <m/>
    <m/>
    <x v="3"/>
    <d v="2026-09-09T11:49:00"/>
    <d v="2026-09-28T00:00:00"/>
    <m/>
    <m/>
    <m/>
    <m/>
    <m/>
    <m/>
    <m/>
    <m/>
    <m/>
    <m/>
    <m/>
    <m/>
    <m/>
    <m/>
    <m/>
    <m/>
    <s v=""/>
    <s v="FALSO"/>
    <n v="0"/>
    <s v=""/>
    <s v=""/>
    <s v=""/>
    <s v=""/>
    <s v=""/>
    <s v=""/>
    <s v=""/>
    <s v=""/>
    <s v=""/>
    <s v=""/>
  </r>
  <r>
    <x v="0"/>
    <s v="SGGS-18268"/>
    <s v="[SGGS] SP 26.4.1;[SGGS] SP 26.3.5;[SGGS] SP 26.3.6"/>
    <s v="[Jornada Secretaria e Gestor de Unidades] Secretaria - Gestão Acadêmica"/>
    <x v="6"/>
    <s v="[SGGS] PI 4/26"/>
    <m/>
    <s v="[INC0816202]Tenho um Erro/Problema com o PTC - Dynamics Athenas - Alocação e disponibilização de disciplinas"/>
    <m/>
    <m/>
    <m/>
    <s v="Itens Pendentes"/>
    <m/>
    <m/>
    <x v="3"/>
    <d v="2026-09-09T11:39:00"/>
    <d v="2026-09-28T00:00:00"/>
    <m/>
    <m/>
    <m/>
    <m/>
    <m/>
    <m/>
    <m/>
    <m/>
    <m/>
    <m/>
    <m/>
    <m/>
    <m/>
    <m/>
    <m/>
    <m/>
    <s v=""/>
    <s v="FALSO"/>
    <n v="0"/>
    <s v=""/>
    <s v=""/>
    <s v=""/>
    <s v=""/>
    <s v=""/>
    <s v=""/>
    <s v=""/>
    <s v=""/>
    <s v=""/>
    <s v=""/>
  </r>
  <r>
    <x v="0"/>
    <s v="SGGS-18267"/>
    <s v="[SGGS] SP 26.4.1;[SGGS] SP 26.3.5;[SGGS] SP 26.3.6"/>
    <s v="[Jornada Secretaria e Gestor de Unidades] Secretaria - Gestão Acadêmica"/>
    <x v="6"/>
    <s v="[SGGS] PI 4/26"/>
    <m/>
    <s v="[INC0815745]Tenho um Erro/Problema com o PTC - Dynamics Athenas - Alocação e disponibilização de disciplinas"/>
    <m/>
    <m/>
    <m/>
    <s v="Itens Pendentes"/>
    <m/>
    <m/>
    <x v="3"/>
    <d v="2026-09-09T11:39:00"/>
    <d v="2026-09-28T00:00:00"/>
    <m/>
    <m/>
    <m/>
    <m/>
    <m/>
    <m/>
    <m/>
    <m/>
    <m/>
    <m/>
    <m/>
    <m/>
    <m/>
    <m/>
    <m/>
    <m/>
    <s v=""/>
    <s v="FALSO"/>
    <n v="0"/>
    <s v=""/>
    <s v=""/>
    <s v=""/>
    <s v=""/>
    <s v=""/>
    <s v=""/>
    <s v=""/>
    <s v=""/>
    <s v=""/>
    <s v=""/>
  </r>
  <r>
    <x v="0"/>
    <s v="SGGS-18266"/>
    <s v="[SGGS] SP 26.4.1;[SGGS] SP 26.3.5;[SGGS] SP 26.3.6"/>
    <s v="[Jornada Secretaria e Gestor de Unidades] Secretaria - Gestão Acadêmica"/>
    <x v="6"/>
    <s v="[SGGS] PI 4/26"/>
    <m/>
    <s v="[INC0816127]Tenho um Erro/Problema com o PTC - Dynamics Athenas - Alocação e disponibilização de disciplinas"/>
    <m/>
    <m/>
    <m/>
    <s v="Itens Pendentes"/>
    <m/>
    <m/>
    <x v="3"/>
    <d v="2026-09-09T11:38:00"/>
    <d v="2026-09-28T00:00:00"/>
    <m/>
    <m/>
    <m/>
    <m/>
    <m/>
    <m/>
    <m/>
    <m/>
    <m/>
    <m/>
    <m/>
    <m/>
    <m/>
    <m/>
    <m/>
    <m/>
    <s v=""/>
    <s v="FALSO"/>
    <n v="0"/>
    <s v=""/>
    <s v=""/>
    <s v=""/>
    <s v=""/>
    <s v=""/>
    <s v=""/>
    <s v=""/>
    <s v=""/>
    <s v=""/>
    <s v=""/>
  </r>
  <r>
    <x v="0"/>
    <s v="SGGS-18265"/>
    <s v="[SGGS] SP 26.3.5;[SGGS] SP 26.3.6"/>
    <s v="[Jornada Secretaria e Gestor de Unidades] Secretaria - Gestão Acadêmica"/>
    <x v="0"/>
    <s v="[SGGS] PI 3/26"/>
    <m/>
    <s v="[INC0816025]Tenho um Erro/Problema com o PTC - Dynamics Athenas - Alocação e disponibilização de disciplinas"/>
    <m/>
    <m/>
    <m/>
    <s v="Itens concluídos"/>
    <m/>
    <m/>
    <x v="1"/>
    <d v="2026-09-09T11:38:00"/>
    <d v="2026-08-31T00:00:00"/>
    <d v="2026-09-21T00:00:00"/>
    <d v="2026-09-21T00:00:00"/>
    <m/>
    <m/>
    <m/>
    <m/>
    <m/>
    <m/>
    <m/>
    <m/>
    <m/>
    <m/>
    <m/>
    <m/>
    <m/>
    <m/>
    <s v=""/>
    <s v="FALSO"/>
    <n v="0"/>
    <s v=""/>
    <s v=""/>
    <s v=""/>
    <s v=""/>
    <s v=""/>
    <s v=""/>
    <s v=""/>
    <s v=""/>
    <s v=""/>
    <s v=""/>
  </r>
  <r>
    <x v="0"/>
    <s v="SGGS-18264"/>
    <s v="[SGGS] SP 26.3.5;[SGGS] SP 26.3.6"/>
    <s v="[Jornada Secretaria e Gestor de Unidades] Secretaria - Gestão Acadêmica"/>
    <x v="0"/>
    <s v="[SGGS] PI 3/26"/>
    <m/>
    <s v="[INC0815639]Tenho um Erro/Problema com o PTC - Dynamics Athenas - Alocação e disponibilização de disciplinas"/>
    <m/>
    <m/>
    <m/>
    <s v="Itens concluídos"/>
    <m/>
    <m/>
    <x v="1"/>
    <d v="2026-09-09T11:37:00"/>
    <d v="2026-08-31T00:00:00"/>
    <d v="2026-09-21T00:00:00"/>
    <d v="2026-09-21T00:00:00"/>
    <m/>
    <m/>
    <m/>
    <m/>
    <m/>
    <m/>
    <m/>
    <m/>
    <m/>
    <m/>
    <m/>
    <m/>
    <m/>
    <m/>
    <s v=""/>
    <s v="FALSO"/>
    <n v="0"/>
    <s v=""/>
    <s v=""/>
    <s v=""/>
    <s v=""/>
    <s v=""/>
    <s v=""/>
    <s v=""/>
    <s v=""/>
    <s v=""/>
    <s v=""/>
  </r>
  <r>
    <x v="0"/>
    <s v="SGGS-18263"/>
    <s v="[SGGS] SP 26.4.1;[SGGS] SP 26.3.5;[SGGS] SP 26.3.6"/>
    <s v="[Jornada Secretaria e Gestor de Unidades] Secretaria - Gestão Acadêmica"/>
    <x v="6"/>
    <s v="[SGGS] PI 4/26"/>
    <m/>
    <s v="[INC0815622]Tenho um Erro/Problema com o PTC - Dynamics Athenas - Alocação e disponibilização de disciplinas"/>
    <m/>
    <m/>
    <m/>
    <s v="Itens Pendentes"/>
    <m/>
    <m/>
    <x v="3"/>
    <d v="2026-09-09T11:37:00"/>
    <d v="2026-09-28T00:00:00"/>
    <m/>
    <m/>
    <m/>
    <m/>
    <m/>
    <m/>
    <m/>
    <m/>
    <m/>
    <m/>
    <m/>
    <m/>
    <m/>
    <m/>
    <m/>
    <m/>
    <s v=""/>
    <s v="FALSO"/>
    <n v="0"/>
    <s v=""/>
    <s v=""/>
    <s v=""/>
    <s v=""/>
    <s v=""/>
    <s v=""/>
    <s v=""/>
    <s v=""/>
    <s v=""/>
    <s v=""/>
  </r>
  <r>
    <x v="0"/>
    <s v="SGGS-18262"/>
    <s v="[SGGS] SP 26.4.1;[SGGS] SP 26.3.5;[SGGS] SP 26.3.6"/>
    <s v="[Jornada Secretaria e Gestor de Unidades] Secretaria - Gestão Acadêmica"/>
    <x v="6"/>
    <s v="[SGGS] PI 4/26"/>
    <m/>
    <s v="[INC0815492]Tenho um Erro/Problema com o PTC - Dynamics Athenas - Alocação e disponibilização de disciplinas"/>
    <m/>
    <m/>
    <m/>
    <s v="Itens Pendentes"/>
    <m/>
    <m/>
    <x v="3"/>
    <d v="2026-09-09T11:36:00"/>
    <d v="2026-09-28T00:00:00"/>
    <m/>
    <m/>
    <m/>
    <m/>
    <m/>
    <m/>
    <m/>
    <m/>
    <m/>
    <m/>
    <m/>
    <m/>
    <m/>
    <m/>
    <m/>
    <m/>
    <s v=""/>
    <s v="FALSO"/>
    <n v="0"/>
    <s v=""/>
    <s v=""/>
    <s v=""/>
    <s v=""/>
    <s v=""/>
    <s v=""/>
    <s v=""/>
    <s v=""/>
    <s v=""/>
    <s v=""/>
  </r>
  <r>
    <x v="0"/>
    <s v="SGGS-18261"/>
    <s v="[SGGS] SP 26.3.5"/>
    <s v="[Jornada Secretaria e Gestor de Unidades] Secretaria - Gestão Acadêmica"/>
    <x v="0"/>
    <s v="[SGGS] PI 3/26"/>
    <m/>
    <s v="[INC0815628]Tenho um Erro/Problema com o PTC - Dynamics Athenas - Alocação e disponibilização de disciplinas"/>
    <m/>
    <n v="183600"/>
    <m/>
    <s v="Itens concluídos"/>
    <m/>
    <m/>
    <x v="1"/>
    <d v="2026-09-09T11:35:00"/>
    <d v="2026-08-31T00:00:00"/>
    <d v="2026-09-11T00:00:00"/>
    <d v="2026-09-11T00:00:00"/>
    <m/>
    <m/>
    <m/>
    <m/>
    <m/>
    <m/>
    <m/>
    <m/>
    <m/>
    <m/>
    <m/>
    <m/>
    <m/>
    <m/>
    <n v="51"/>
    <s v="FALSO"/>
    <n v="0"/>
    <s v=""/>
    <s v=""/>
    <s v=""/>
    <s v=""/>
    <s v=""/>
    <s v=""/>
    <s v=""/>
    <s v=""/>
    <s v=""/>
    <s v=""/>
  </r>
  <r>
    <x v="0"/>
    <s v="SGGS-18260"/>
    <s v="[SGGS] SP 26.4.1;[SGGS] SP 26.3.5;[SGGS] SP 26.3.6"/>
    <s v="[Jornada Secretaria e Gestor de Unidades] Secretaria - Gestão Acadêmica"/>
    <x v="6"/>
    <s v="[SGGS] PI 4/26"/>
    <m/>
    <s v="[INC0815742]Tenho um Erro/Problema com o PTC - Dynamics Athenas - Alocação e disponibilização de disciplinas"/>
    <m/>
    <m/>
    <m/>
    <s v="Itens Pendentes"/>
    <m/>
    <m/>
    <x v="3"/>
    <d v="2026-09-09T11:33:00"/>
    <d v="2026-09-28T00:00:00"/>
    <m/>
    <m/>
    <m/>
    <m/>
    <m/>
    <m/>
    <m/>
    <m/>
    <m/>
    <m/>
    <m/>
    <m/>
    <m/>
    <m/>
    <m/>
    <m/>
    <s v=""/>
    <s v="FALSO"/>
    <n v="0"/>
    <s v=""/>
    <s v=""/>
    <s v=""/>
    <s v=""/>
    <s v=""/>
    <s v=""/>
    <s v=""/>
    <s v=""/>
    <s v=""/>
    <s v=""/>
  </r>
  <r>
    <x v="0"/>
    <s v="SGGS-18259"/>
    <s v="[SGGS] SP 26.3.5;[SGGS] SP 26.3.6"/>
    <s v="[Jornada Secretaria e Gestor de Unidades] Secretaria - Gestão Acadêmica"/>
    <x v="0"/>
    <s v="[SGGS] PI 3/26"/>
    <m/>
    <s v="[INC0816074]Tenho um Erro/Problema com o PTC - Dynamics Athenas - Alocação e disponibilização de disciplinas"/>
    <m/>
    <m/>
    <m/>
    <s v="Itens concluídos"/>
    <m/>
    <m/>
    <x v="1"/>
    <d v="2026-09-09T11:33:00"/>
    <d v="2026-08-31T00:00:00"/>
    <d v="2026-09-14T00:00:00"/>
    <d v="2026-09-14T00:00:00"/>
    <m/>
    <m/>
    <m/>
    <m/>
    <m/>
    <m/>
    <m/>
    <m/>
    <m/>
    <m/>
    <m/>
    <m/>
    <m/>
    <m/>
    <s v=""/>
    <s v="FALSO"/>
    <n v="0"/>
    <s v=""/>
    <s v=""/>
    <s v=""/>
    <s v=""/>
    <s v=""/>
    <s v=""/>
    <s v=""/>
    <s v=""/>
    <s v=""/>
    <s v=""/>
  </r>
  <r>
    <x v="0"/>
    <s v="SGGS-18258"/>
    <s v="[SGGS] SP 26.4.1;[SGGS] SP 26.3.5;[SGGS] SP 26.3.6"/>
    <s v="[Jornada Secretaria e Gestor de Unidades] Secretaria - Gestão Acadêmica"/>
    <x v="6"/>
    <s v="[SGGS] PI 4/26"/>
    <m/>
    <s v="[INC0815548]Tenho um Erro/Problema com o PTC - Dynamics Athenas - Alocação e disponibilização de disciplinas"/>
    <m/>
    <m/>
    <m/>
    <s v="Itens Pendentes"/>
    <m/>
    <m/>
    <x v="3"/>
    <d v="2026-09-09T11:33:00"/>
    <d v="2026-09-28T00:00:00"/>
    <m/>
    <m/>
    <m/>
    <m/>
    <m/>
    <m/>
    <m/>
    <m/>
    <m/>
    <m/>
    <m/>
    <m/>
    <m/>
    <m/>
    <m/>
    <m/>
    <s v=""/>
    <s v="FALSO"/>
    <n v="0"/>
    <s v=""/>
    <s v=""/>
    <s v=""/>
    <s v=""/>
    <s v=""/>
    <s v=""/>
    <s v=""/>
    <s v=""/>
    <s v=""/>
    <s v=""/>
  </r>
  <r>
    <x v="0"/>
    <s v="SGGS-18257"/>
    <s v="[SGGS] SP 26.4.1;[SGGS] SP 26.3.5;[SGGS] SP 26.3.6"/>
    <s v="[Jornada Secretaria e Gestor de Unidades] Secretaria - Gestão Acadêmica"/>
    <x v="6"/>
    <s v="[SGGS] PI 4/26"/>
    <m/>
    <s v="[INC0815536]Tenho um Erro/Problema com o PTC - Dynamics Athenas - Alocação e disponibilização de disciplinas"/>
    <m/>
    <m/>
    <m/>
    <s v="Itens Pendentes"/>
    <m/>
    <m/>
    <x v="3"/>
    <d v="2026-09-09T11:14:00"/>
    <d v="2026-09-28T00:00:00"/>
    <m/>
    <m/>
    <m/>
    <m/>
    <m/>
    <m/>
    <m/>
    <m/>
    <m/>
    <m/>
    <m/>
    <m/>
    <m/>
    <m/>
    <m/>
    <m/>
    <s v=""/>
    <s v="FALSO"/>
    <n v="0"/>
    <s v=""/>
    <s v=""/>
    <s v=""/>
    <s v=""/>
    <s v=""/>
    <s v=""/>
    <s v=""/>
    <s v=""/>
    <s v=""/>
    <s v=""/>
  </r>
  <r>
    <x v="0"/>
    <s v="SGGS-18256"/>
    <s v="[SGGS] SP 26.4.1;[SGGS] SP 26.3.5;[SGGS] SP 26.3.6"/>
    <s v="[Jornada Secretaria e Gestor de Unidades] Secretaria - Gestão Acadêmica"/>
    <x v="6"/>
    <s v="[SGGS] PI 4/26"/>
    <m/>
    <s v="[INC0815748]Tenho um Erro/Problema com o PTC - Dynamics Athenas - Alocação e disponibilização de disciplinas"/>
    <m/>
    <m/>
    <m/>
    <s v="Itens Pendentes"/>
    <m/>
    <m/>
    <x v="3"/>
    <d v="2026-09-09T11:13:00"/>
    <d v="2026-09-28T00:00:00"/>
    <m/>
    <m/>
    <m/>
    <m/>
    <m/>
    <m/>
    <m/>
    <m/>
    <m/>
    <m/>
    <m/>
    <m/>
    <m/>
    <m/>
    <m/>
    <m/>
    <s v=""/>
    <s v="FALSO"/>
    <n v="0"/>
    <s v=""/>
    <s v=""/>
    <s v=""/>
    <s v=""/>
    <s v=""/>
    <s v=""/>
    <s v=""/>
    <s v=""/>
    <s v=""/>
    <s v=""/>
  </r>
  <r>
    <x v="0"/>
    <s v="SGGS-18255"/>
    <s v="[SGGS] SP 26.3.5;[SGGS] SP 26.3.6"/>
    <s v="[Jornada Secretaria e Gestor de Unidades] Secretaria - Gestão Acadêmica"/>
    <x v="0"/>
    <s v="[SGGS] PI 3/26"/>
    <m/>
    <s v="[INC0815432]Tenho um Erro/Problema com o PTC - Dynamics Athenas - Alocação e disponibilização de disciplinas"/>
    <m/>
    <m/>
    <m/>
    <s v="Itens concluídos"/>
    <m/>
    <m/>
    <x v="1"/>
    <d v="2026-09-09T11:12:00"/>
    <d v="2026-08-31T00:00:00"/>
    <d v="2026-09-14T00:00:00"/>
    <d v="2026-09-14T00:00:00"/>
    <m/>
    <m/>
    <m/>
    <m/>
    <m/>
    <m/>
    <m/>
    <m/>
    <m/>
    <m/>
    <m/>
    <m/>
    <m/>
    <m/>
    <s v=""/>
    <s v="FALSO"/>
    <n v="0"/>
    <s v=""/>
    <s v=""/>
    <s v=""/>
    <s v=""/>
    <s v=""/>
    <s v=""/>
    <s v=""/>
    <s v=""/>
    <s v=""/>
    <s v=""/>
  </r>
  <r>
    <x v="0"/>
    <s v="SGGS-18254"/>
    <s v="[SGGS] SP 26.4.1;[SGGS] SP 26.3.5;[SGGS] SP 26.3.6"/>
    <s v="[Jornada Secretaria e Gestor de Unidades] Secretaria - Gestão Acadêmica"/>
    <x v="6"/>
    <s v="[SGGS] PI 4/26"/>
    <m/>
    <s v="[INC0816301]Tenho um Erro/Problema com o PTC - Dynamics Athenas - Alocação e disponibilização de disciplinas"/>
    <m/>
    <m/>
    <m/>
    <s v="Itens Pendentes"/>
    <m/>
    <m/>
    <x v="3"/>
    <d v="2026-09-09T10:43:00"/>
    <d v="2026-09-28T00:00:00"/>
    <m/>
    <m/>
    <m/>
    <m/>
    <m/>
    <m/>
    <m/>
    <m/>
    <m/>
    <m/>
    <m/>
    <m/>
    <m/>
    <m/>
    <m/>
    <m/>
    <s v=""/>
    <s v="FALSO"/>
    <n v="0"/>
    <s v=""/>
    <s v=""/>
    <s v=""/>
    <s v=""/>
    <s v=""/>
    <s v=""/>
    <s v=""/>
    <s v=""/>
    <s v=""/>
    <s v=""/>
  </r>
  <r>
    <x v="0"/>
    <s v="SGGS-18253"/>
    <s v="[SGGS] SP 26.3.5"/>
    <s v="[Jornada Secretaria e Gestor de Unidades] Secretaria - Gestão Acadêmica"/>
    <x v="0"/>
    <s v="[SGGS] PI 3/26"/>
    <m/>
    <s v="[INC0814267]Tenho um Erro/Problema com o PTC - Dynamics Athenas - Extrato Financeiro - Problemas na visualização do Extrato"/>
    <m/>
    <m/>
    <m/>
    <s v="Itens concluídos"/>
    <m/>
    <m/>
    <x v="0"/>
    <d v="2026-09-09T10:39:00"/>
    <d v="2026-08-31T00:00:00"/>
    <d v="2026-09-09T00:00:00"/>
    <m/>
    <m/>
    <m/>
    <m/>
    <m/>
    <m/>
    <m/>
    <m/>
    <m/>
    <m/>
    <m/>
    <m/>
    <m/>
    <m/>
    <m/>
    <s v=""/>
    <s v="FALSO"/>
    <n v="0"/>
    <s v=""/>
    <s v=""/>
    <s v=""/>
    <s v=""/>
    <s v=""/>
    <s v=""/>
    <s v=""/>
    <s v=""/>
    <s v=""/>
    <s v=""/>
  </r>
  <r>
    <x v="0"/>
    <s v="SGGS-18252"/>
    <s v="[SGGS] SP 26.4.1;[SGGS] SP 26.3.5;[SGGS] SP 26.3.6"/>
    <s v="[Jornada Secretaria e Gestor de Unidades] Secretaria - Gestão Acadêmica"/>
    <x v="6"/>
    <s v="[SGGS] PI 4/26"/>
    <m/>
    <s v="[INC0816273]Tenho um Erro/Problema com o PTC - Dynamics Athenas - Problema na parametrização da matriz"/>
    <m/>
    <m/>
    <m/>
    <s v="Itens Pendentes"/>
    <m/>
    <m/>
    <x v="3"/>
    <d v="2026-09-09T10:35:00"/>
    <d v="2026-09-28T00:00:00"/>
    <m/>
    <m/>
    <m/>
    <m/>
    <m/>
    <m/>
    <m/>
    <m/>
    <m/>
    <m/>
    <m/>
    <m/>
    <m/>
    <m/>
    <m/>
    <m/>
    <s v=""/>
    <s v="FALSO"/>
    <n v="0"/>
    <s v=""/>
    <s v=""/>
    <s v=""/>
    <s v=""/>
    <s v=""/>
    <s v=""/>
    <s v=""/>
    <s v=""/>
    <s v=""/>
    <s v=""/>
  </r>
  <r>
    <x v="0"/>
    <s v="SGGS-18251"/>
    <s v="[SGGS] SP 26.4.1;[SGGS] SP 26.3.5;[SGGS] SP 26.3.6"/>
    <s v="[Jornada Secretaria e Gestor de Unidades] Secretaria - Gestão Acadêmica"/>
    <x v="6"/>
    <s v="[SGGS] PI 4/26"/>
    <m/>
    <s v="[INC0815411]Tenho um Erro/Problema com o PTC - Dynamics Athenas - Alocação e disponibilização de disciplinas"/>
    <m/>
    <m/>
    <m/>
    <s v="Itens Pendentes"/>
    <m/>
    <m/>
    <x v="3"/>
    <d v="2026-09-09T10:11:00"/>
    <d v="2026-09-28T00:00:00"/>
    <m/>
    <m/>
    <m/>
    <m/>
    <m/>
    <m/>
    <m/>
    <m/>
    <m/>
    <m/>
    <m/>
    <m/>
    <m/>
    <m/>
    <m/>
    <m/>
    <s v=""/>
    <s v="FALSO"/>
    <n v="0"/>
    <s v=""/>
    <s v=""/>
    <s v=""/>
    <s v=""/>
    <s v=""/>
    <s v=""/>
    <s v=""/>
    <s v=""/>
    <s v=""/>
    <s v=""/>
  </r>
  <r>
    <x v="0"/>
    <s v="SGGS-18250"/>
    <s v="[SGGS] SP 26.3.5;[SGGS] SP 26.3.6"/>
    <s v="[Jornada Secretaria e Gestor de Unidades] Secretaria - Gestão Acadêmica"/>
    <x v="0"/>
    <s v="[SGGS] PI 3/26"/>
    <m/>
    <s v="[INC0815496]Tenho um Erro/Problema com o PTC - Dynamics Athenas - Alocação e disponibilização de disciplinas"/>
    <m/>
    <m/>
    <m/>
    <s v="Itens concluídos"/>
    <m/>
    <m/>
    <x v="0"/>
    <d v="2026-09-09T10:11:00"/>
    <d v="2026-08-31T00:00:00"/>
    <d v="2026-09-14T00:00:00"/>
    <m/>
    <m/>
    <m/>
    <m/>
    <m/>
    <m/>
    <m/>
    <m/>
    <m/>
    <m/>
    <m/>
    <m/>
    <m/>
    <m/>
    <m/>
    <s v=""/>
    <s v="FALSO"/>
    <n v="0"/>
    <s v=""/>
    <s v=""/>
    <s v=""/>
    <s v=""/>
    <s v=""/>
    <s v=""/>
    <s v=""/>
    <s v=""/>
    <s v=""/>
    <s v=""/>
  </r>
  <r>
    <x v="0"/>
    <s v="SGGS-18248"/>
    <s v="[SGGS] SP 26.4.1;[SGGS] SP 26.3.5;[SGGS] SP 26.3.6"/>
    <s v="[Jornada Secretaria e Gestor de Unidades] Secretaria - Gestão Acadêmica"/>
    <x v="6"/>
    <s v="[SGGS] PI 4/26"/>
    <m/>
    <s v="[INC0815565]Tenho um Erro/Problema com o PTC - Dynamics Athenas - Alocação e disponibilização de disciplinas"/>
    <m/>
    <m/>
    <m/>
    <s v="Itens Pendentes"/>
    <m/>
    <m/>
    <x v="3"/>
    <d v="2026-09-09T10:10:00"/>
    <d v="2026-09-28T00:00:00"/>
    <m/>
    <m/>
    <m/>
    <m/>
    <m/>
    <m/>
    <m/>
    <m/>
    <m/>
    <m/>
    <m/>
    <m/>
    <m/>
    <m/>
    <m/>
    <m/>
    <s v=""/>
    <s v="FALSO"/>
    <n v="0"/>
    <s v=""/>
    <s v=""/>
    <s v=""/>
    <s v=""/>
    <s v=""/>
    <s v=""/>
    <s v=""/>
    <s v=""/>
    <s v=""/>
    <s v=""/>
  </r>
  <r>
    <x v="0"/>
    <s v="SGGS-18246"/>
    <s v="[SGGS] SP 26.4.1;[SGGS] SP 26.3.5;[SGGS] SP 26.3.6"/>
    <s v="[Jornada Secretaria e Gestor de Unidades] Secretaria - Gestão Acadêmica"/>
    <x v="6"/>
    <s v="[SGGS] PI 4/26"/>
    <m/>
    <s v="[INC0815141]Tenho um Erro/Problema com o PTC - Dynamics Athenas - Evasão"/>
    <m/>
    <m/>
    <m/>
    <s v="Itens Pendentes"/>
    <m/>
    <m/>
    <x v="3"/>
    <d v="2026-09-08T19:04:00"/>
    <d v="2026-09-28T00:00:00"/>
    <m/>
    <m/>
    <m/>
    <m/>
    <m/>
    <m/>
    <m/>
    <m/>
    <m/>
    <m/>
    <m/>
    <m/>
    <m/>
    <m/>
    <m/>
    <m/>
    <s v=""/>
    <s v="FALSO"/>
    <n v="0"/>
    <s v=""/>
    <s v=""/>
    <s v=""/>
    <s v=""/>
    <s v=""/>
    <s v=""/>
    <s v=""/>
    <s v=""/>
    <s v=""/>
    <s v=""/>
  </r>
  <r>
    <x v="0"/>
    <s v="SGGS-18241"/>
    <s v="[SGGS] SP 26.4.1;[SGGS] SP 26.3.5;[SGGS] SP 26.3.6"/>
    <s v="[Jornada Secretaria e Gestor de Unidades] Secretaria - Gestão Acadêmica"/>
    <x v="6"/>
    <s v="[SGGS] PI 4/26"/>
    <m/>
    <s v="[INC0815410]Tenho um Erro/Problema com o PTC - Ambiente do Aluno / AVA Sofia - Rotina de estudos"/>
    <m/>
    <m/>
    <m/>
    <s v="Itens Pendentes"/>
    <m/>
    <m/>
    <x v="3"/>
    <d v="2026-09-08T18:33:00"/>
    <d v="2026-09-28T00:00:00"/>
    <m/>
    <m/>
    <m/>
    <m/>
    <m/>
    <m/>
    <m/>
    <m/>
    <m/>
    <m/>
    <m/>
    <m/>
    <m/>
    <m/>
    <m/>
    <m/>
    <s v=""/>
    <s v="FALSO"/>
    <n v="0"/>
    <s v=""/>
    <s v=""/>
    <s v=""/>
    <s v=""/>
    <s v=""/>
    <s v=""/>
    <s v=""/>
    <s v=""/>
    <s v=""/>
    <s v=""/>
  </r>
  <r>
    <x v="0"/>
    <s v="SGGS-18239"/>
    <s v="[SGGS] SP 26.4.1;[SGGS] SP 26.3.5;[SGGS] SP 26.3.6"/>
    <s v="[Jornada Secretaria e Gestor de Unidades] Secretaria - Gestão Acadêmica"/>
    <x v="6"/>
    <s v="[SGGS] PI 4/26"/>
    <m/>
    <s v="[INC0815342]Tenho um Erro/Problema com o PTC - Ambiente do Aluno / AVA Sofia - Visão de disciplinas"/>
    <m/>
    <m/>
    <m/>
    <s v="Itens Pendentes"/>
    <m/>
    <m/>
    <x v="3"/>
    <d v="2026-09-08T18:07:00"/>
    <d v="2026-09-28T00:00:00"/>
    <m/>
    <m/>
    <m/>
    <m/>
    <m/>
    <m/>
    <m/>
    <m/>
    <m/>
    <m/>
    <m/>
    <m/>
    <m/>
    <m/>
    <m/>
    <m/>
    <s v=""/>
    <s v="FALSO"/>
    <n v="0"/>
    <s v=""/>
    <s v=""/>
    <s v=""/>
    <s v=""/>
    <s v=""/>
    <s v=""/>
    <s v=""/>
    <s v=""/>
    <s v=""/>
    <s v=""/>
  </r>
  <r>
    <x v="0"/>
    <s v="SGGS-18238"/>
    <s v="[SGGS] SP 26.4.1;[SGGS] SP 26.3.5;[SGGS] SP 26.3.6"/>
    <s v="[Jornada Secretaria e Gestor de Unidades] Secretaria - Gestão Acadêmica"/>
    <x v="6"/>
    <s v="[SGGS] PI 4/26"/>
    <m/>
    <s v="[INC0815195]Tenho um Erro/Problema com o PTC - Ambiente do Aluno / AVA Sofia - Rotina de estudos"/>
    <m/>
    <m/>
    <m/>
    <s v="Itens Pendentes"/>
    <m/>
    <m/>
    <x v="3"/>
    <d v="2026-09-08T18:03:00"/>
    <d v="2026-09-28T00:00:00"/>
    <m/>
    <m/>
    <m/>
    <m/>
    <m/>
    <m/>
    <m/>
    <m/>
    <m/>
    <m/>
    <m/>
    <m/>
    <m/>
    <m/>
    <m/>
    <m/>
    <s v=""/>
    <s v="FALSO"/>
    <n v="0"/>
    <s v=""/>
    <s v=""/>
    <s v=""/>
    <s v=""/>
    <s v=""/>
    <s v=""/>
    <s v=""/>
    <s v=""/>
    <s v=""/>
    <s v=""/>
  </r>
  <r>
    <x v="0"/>
    <s v="SGGS-18237"/>
    <s v="[SGGS] SP 26.4.1;[SGGS] SP 26.3.5;[SGGS] SP 26.3.6"/>
    <s v="[Jornada Secretaria e Gestor de Unidades] Secretaria - Gestão Acadêmica"/>
    <x v="6"/>
    <s v="[SGGS] PI 4/26"/>
    <m/>
    <s v="[INC0814642]Tenho um Erro/Problema com o PTC - Ambiente do Aluno / AVA Sofia - Visão de disciplinas"/>
    <m/>
    <m/>
    <m/>
    <s v="Itens Pendentes"/>
    <m/>
    <m/>
    <x v="3"/>
    <d v="2026-09-08T17:58:00"/>
    <d v="2026-09-28T00:00:00"/>
    <m/>
    <m/>
    <m/>
    <m/>
    <m/>
    <m/>
    <m/>
    <m/>
    <m/>
    <m/>
    <m/>
    <m/>
    <m/>
    <m/>
    <m/>
    <m/>
    <s v=""/>
    <s v="FALSO"/>
    <n v="0"/>
    <s v=""/>
    <s v=""/>
    <s v=""/>
    <s v=""/>
    <s v=""/>
    <s v=""/>
    <s v=""/>
    <s v=""/>
    <s v=""/>
    <s v=""/>
  </r>
  <r>
    <x v="0"/>
    <s v="SGGS-18236"/>
    <s v="[SGGS] SP 26.4.1;[SGGS] SP 26.3.5;[SGGS] SP 26.3.6"/>
    <s v="[Jornada Secretaria e Gestor de Unidades] Secretaria - Gestão Acadêmica"/>
    <x v="6"/>
    <s v="[SGGS] PI 4/26"/>
    <m/>
    <s v="[INC0814548]Tenho um Erro/Problema com o PTC - Ambiente do Aluno / AVA Sofia - Rotina de estudos"/>
    <m/>
    <m/>
    <m/>
    <s v="Itens Pendentes"/>
    <m/>
    <m/>
    <x v="3"/>
    <d v="2026-09-08T17:54:00"/>
    <d v="2026-09-28T00:00:00"/>
    <m/>
    <m/>
    <m/>
    <m/>
    <m/>
    <m/>
    <m/>
    <m/>
    <m/>
    <m/>
    <m/>
    <m/>
    <m/>
    <m/>
    <m/>
    <m/>
    <s v=""/>
    <s v="FALSO"/>
    <n v="0"/>
    <s v=""/>
    <s v=""/>
    <s v=""/>
    <s v=""/>
    <s v=""/>
    <s v=""/>
    <s v=""/>
    <s v=""/>
    <s v=""/>
    <s v=""/>
  </r>
  <r>
    <x v="1"/>
    <s v="SGGS-18224"/>
    <s v="[SGGS] SP 26.3.6"/>
    <s v="[Jornada Secretaria e Gestor de Unidades] Secretaria - Gestão Acadêmica"/>
    <x v="0"/>
    <s v="[SGGS] PI 3/26"/>
    <m/>
    <s v="[RITM0741591]Solicitar um serviço para o Dynamics - Dynamics - Athenas"/>
    <m/>
    <m/>
    <m/>
    <s v="Itens concluídos"/>
    <m/>
    <m/>
    <x v="1"/>
    <d v="2026-09-08T15:44:00"/>
    <d v="2026-09-14T00:00:00"/>
    <d v="2026-09-23T00:00:00"/>
    <d v="2026-09-23T00:00:00"/>
    <m/>
    <m/>
    <m/>
    <m/>
    <m/>
    <m/>
    <m/>
    <m/>
    <m/>
    <m/>
    <m/>
    <m/>
    <m/>
    <m/>
    <s v=""/>
    <s v="FALSO"/>
    <n v="0"/>
    <s v=""/>
    <s v=""/>
    <s v=""/>
    <s v=""/>
    <s v=""/>
    <s v=""/>
    <s v=""/>
    <s v=""/>
    <s v=""/>
    <s v=""/>
  </r>
  <r>
    <x v="1"/>
    <s v="SGGS-18223"/>
    <s v="[SGGS] SP 26.3.6"/>
    <s v="[Jornada Secretaria e Gestor de Unidades] Secretaria - Gestão Acadêmica"/>
    <x v="0"/>
    <s v="[SGGS] PI 3/26"/>
    <m/>
    <s v="[RITM0741588]Solicitar um serviço para o Dynamics - Dynamics - Athenas"/>
    <m/>
    <m/>
    <m/>
    <s v="Itens concluídos"/>
    <m/>
    <m/>
    <x v="1"/>
    <d v="2026-09-08T15:40:00"/>
    <d v="2026-09-14T00:00:00"/>
    <d v="2026-09-23T00:00:00"/>
    <d v="2026-09-23T00:00:00"/>
    <m/>
    <m/>
    <m/>
    <m/>
    <m/>
    <m/>
    <m/>
    <m/>
    <m/>
    <m/>
    <m/>
    <m/>
    <m/>
    <m/>
    <s v=""/>
    <s v="FALSO"/>
    <n v="0"/>
    <s v=""/>
    <s v=""/>
    <s v=""/>
    <s v=""/>
    <s v=""/>
    <s v=""/>
    <s v=""/>
    <s v=""/>
    <s v=""/>
    <s v=""/>
  </r>
  <r>
    <x v="1"/>
    <s v="SGGS-18222"/>
    <s v="[SGGS] SP 26.3.6"/>
    <s v="[Jornada Secretaria e Gestor de Unidades] Secretaria - Gestão Acadêmica"/>
    <x v="0"/>
    <s v="[SGGS] PI 3/26"/>
    <m/>
    <s v="[RITM0741505]Solicitar um serviço para o Dynamics - Dynamics - Athenas"/>
    <m/>
    <m/>
    <m/>
    <s v="Itens concluídos"/>
    <m/>
    <m/>
    <x v="1"/>
    <d v="2026-09-08T15:05:00"/>
    <d v="2026-09-14T00:00:00"/>
    <d v="2026-09-23T00:00:00"/>
    <d v="2026-09-23T00:00:00"/>
    <m/>
    <m/>
    <m/>
    <m/>
    <m/>
    <m/>
    <m/>
    <m/>
    <m/>
    <m/>
    <m/>
    <m/>
    <m/>
    <m/>
    <s v=""/>
    <s v="FALSO"/>
    <n v="0"/>
    <s v=""/>
    <s v=""/>
    <s v=""/>
    <s v=""/>
    <s v=""/>
    <s v=""/>
    <s v=""/>
    <s v=""/>
    <s v=""/>
    <s v=""/>
  </r>
  <r>
    <x v="0"/>
    <s v="SGGS-18221"/>
    <s v="[SGGS] SP 26.3.5"/>
    <s v="[Jornada Secretaria e Gestor de Unidades] Secretaria - Gestão Acadêmica"/>
    <x v="0"/>
    <s v="[SGGS] PI 3/26"/>
    <m/>
    <s v="[INC0816142]Tenho um Erro/Problema com o PTC - Dynamics Athenas - Vínculo de Tutor e Professor"/>
    <m/>
    <n v="1800"/>
    <m/>
    <s v="Itens concluídos"/>
    <m/>
    <m/>
    <x v="0"/>
    <d v="2026-09-08T14:53:00"/>
    <d v="2026-08-31T00:00:00"/>
    <d v="2026-09-08T00:00:00"/>
    <m/>
    <m/>
    <m/>
    <m/>
    <m/>
    <m/>
    <m/>
    <m/>
    <m/>
    <m/>
    <m/>
    <m/>
    <m/>
    <m/>
    <m/>
    <n v="0.5"/>
    <s v="FALSO"/>
    <n v="0"/>
    <s v=""/>
    <s v=""/>
    <s v=""/>
    <s v=""/>
    <s v=""/>
    <s v=""/>
    <s v=""/>
    <s v=""/>
    <s v=""/>
    <s v=""/>
  </r>
  <r>
    <x v="0"/>
    <s v="SGGS-18219"/>
    <s v="[SGGS] SP 26.3.5"/>
    <s v="[Jornada Secretaria e Gestor de Unidades] Secretaria - Gestão Acadêmica"/>
    <x v="0"/>
    <s v="[SGGS] PI 3/26"/>
    <m/>
    <s v="[INC0815971]Tenho um Erro/Problema com o PTC - Ingresso - Captação - Área do Candidato"/>
    <m/>
    <n v="18000"/>
    <m/>
    <s v="Itens concluídos"/>
    <m/>
    <m/>
    <x v="0"/>
    <d v="2026-09-08T10:36:00"/>
    <d v="2026-08-31T00:00:00"/>
    <d v="2026-09-08T00:00:00"/>
    <m/>
    <m/>
    <m/>
    <m/>
    <m/>
    <m/>
    <m/>
    <m/>
    <m/>
    <m/>
    <m/>
    <m/>
    <m/>
    <m/>
    <m/>
    <n v="5"/>
    <s v="FALSO"/>
    <n v="0"/>
    <s v=""/>
    <s v=""/>
    <s v=""/>
    <s v=""/>
    <s v=""/>
    <s v=""/>
    <s v=""/>
    <s v=""/>
    <s v=""/>
    <s v=""/>
  </r>
  <r>
    <x v="0"/>
    <s v="SGGS-18218"/>
    <s v="[SGGS] SP 26.3.5"/>
    <s v="[Jornada Secretaria e Gestor de Unidades] Secretaria - Gestão Acadêmica"/>
    <x v="0"/>
    <s v="[SGGS] PI 3/26"/>
    <m/>
    <s v="[INC0815462]Tenho um Erro/Problema com o Sistema - Extranet - Requerimento"/>
    <m/>
    <m/>
    <m/>
    <s v="Itens concluídos"/>
    <m/>
    <m/>
    <x v="0"/>
    <d v="2026-09-08T10:34:00"/>
    <d v="2026-08-31T00:00:00"/>
    <d v="2026-09-08T00:00:00"/>
    <m/>
    <m/>
    <m/>
    <m/>
    <m/>
    <m/>
    <m/>
    <m/>
    <m/>
    <m/>
    <m/>
    <m/>
    <m/>
    <m/>
    <m/>
    <s v=""/>
    <s v="FALSO"/>
    <n v="0"/>
    <s v=""/>
    <s v=""/>
    <s v=""/>
    <s v=""/>
    <s v=""/>
    <s v=""/>
    <s v=""/>
    <s v=""/>
    <s v=""/>
    <s v=""/>
  </r>
  <r>
    <x v="0"/>
    <s v="SGGS-18217"/>
    <s v="[SGGS] SP 26.4.1;[SGGS] SP 26.3.5;[SGGS] SP 26.3.6"/>
    <s v="[Jornada Secretaria e Gestor de Unidades] Secretaria - Gestão Acadêmica"/>
    <x v="6"/>
    <s v="[SGGS] PI 4/26"/>
    <m/>
    <s v="[INC0815575]Tenho um Erro/Problema com o PTC - Dynamics Athenas - Alocação do tutor a turma"/>
    <m/>
    <m/>
    <m/>
    <s v="Itens Pendentes"/>
    <m/>
    <m/>
    <x v="3"/>
    <d v="2026-09-08T10:16:00"/>
    <d v="2026-09-28T00:00:00"/>
    <m/>
    <m/>
    <m/>
    <m/>
    <m/>
    <m/>
    <m/>
    <m/>
    <m/>
    <m/>
    <m/>
    <m/>
    <m/>
    <m/>
    <m/>
    <m/>
    <s v=""/>
    <s v="FALSO"/>
    <n v="0"/>
    <s v=""/>
    <s v=""/>
    <s v=""/>
    <s v=""/>
    <s v=""/>
    <s v=""/>
    <s v=""/>
    <s v=""/>
    <s v=""/>
    <s v=""/>
  </r>
  <r>
    <x v="0"/>
    <s v="SGGS-18216"/>
    <s v="[SGGS] SP 26.4.1;[SGGS] SP 26.3.5;[SGGS] SP 26.3.6"/>
    <s v="[Jornada Secretaria e Gestor de Unidades] Secretaria - Gestão Acadêmica"/>
    <x v="5"/>
    <s v="[SGGS] PI 4/26"/>
    <m/>
    <s v="[INC0815908]Tenho um Erro/Problema com o PTC - Dynamics Athenas - Instabilidade Sistêmica no Dynamics"/>
    <m/>
    <n v="7200"/>
    <m/>
    <s v="Em andamento"/>
    <m/>
    <m/>
    <x v="3"/>
    <d v="2026-09-08T09:55:00"/>
    <d v="2026-09-28T00:00:00"/>
    <d v="2026-09-16T00:00:00"/>
    <m/>
    <m/>
    <m/>
    <m/>
    <m/>
    <m/>
    <m/>
    <m/>
    <m/>
    <m/>
    <m/>
    <m/>
    <m/>
    <m/>
    <m/>
    <n v="2"/>
    <s v="FALSO"/>
    <n v="0"/>
    <s v=""/>
    <s v=""/>
    <s v=""/>
    <s v=""/>
    <s v=""/>
    <s v=""/>
    <s v=""/>
    <s v=""/>
    <s v=""/>
    <s v=""/>
  </r>
  <r>
    <x v="0"/>
    <s v="SGGS-18215"/>
    <s v="[SGGS] SP 26.3.5"/>
    <s v="[Jornada Secretaria e Gestor de Unidades] Secretaria - Gestão Acadêmica"/>
    <x v="0"/>
    <s v="[SGGS] PI 3/26"/>
    <m/>
    <s v="[INC0814044]Tenho um Erro/Problema com o PTC - Portal do Estágio Obrigatório - Polo Parceiro"/>
    <m/>
    <m/>
    <m/>
    <s v="Itens concluídos"/>
    <m/>
    <m/>
    <x v="0"/>
    <d v="2026-09-08T09:12:00"/>
    <d v="2026-08-31T00:00:00"/>
    <d v="2026-09-08T00:00:00"/>
    <m/>
    <m/>
    <m/>
    <m/>
    <m/>
    <m/>
    <m/>
    <m/>
    <m/>
    <m/>
    <m/>
    <m/>
    <m/>
    <m/>
    <m/>
    <s v=""/>
    <s v="FALSO"/>
    <n v="0"/>
    <s v=""/>
    <s v=""/>
    <s v=""/>
    <s v=""/>
    <s v=""/>
    <s v=""/>
    <s v=""/>
    <s v=""/>
    <s v=""/>
    <s v=""/>
  </r>
  <r>
    <x v="0"/>
    <s v="SGGS-18214"/>
    <s v="[SGGS] SP 26.4.1;[SGGS] SP 26.3.5;[SGGS] SP 26.3.6"/>
    <s v="[Jornada Secretaria e Gestor de Unidades] Secretaria - Gestão Acadêmica"/>
    <x v="6"/>
    <s v="[SGGS] PI 4/26"/>
    <m/>
    <s v="[INC0810780]Tenho um Erro/Problema com o PTC - SRD (Diploma) - Informações indisponíveis"/>
    <m/>
    <m/>
    <m/>
    <s v="Itens Pendentes"/>
    <m/>
    <m/>
    <x v="3"/>
    <d v="2026-09-08T09:10:00"/>
    <d v="2026-09-28T00:00:00"/>
    <m/>
    <m/>
    <m/>
    <m/>
    <m/>
    <m/>
    <m/>
    <m/>
    <m/>
    <m/>
    <m/>
    <m/>
    <m/>
    <m/>
    <m/>
    <m/>
    <s v=""/>
    <s v="FALSO"/>
    <n v="0"/>
    <s v=""/>
    <s v=""/>
    <s v=""/>
    <s v=""/>
    <s v=""/>
    <s v=""/>
    <s v=""/>
    <s v=""/>
    <s v=""/>
    <s v=""/>
  </r>
  <r>
    <x v="0"/>
    <s v="SGGS-18212"/>
    <s v="[SGGS] SP 26.4.1;[SGGS] SP 26.3.5;[SGGS] SP 26.3.6"/>
    <s v="[Jornada Secretaria e Gestor de Unidades] Secretaria - Gestão Acadêmica"/>
    <x v="6"/>
    <s v="[SGGS] PI 4/26"/>
    <m/>
    <s v="[INC0813279]Tenho um Erro/Problema com o Portal do Tutor - Portal do Tutor (Dynamics) - Lista de trabalhos"/>
    <m/>
    <m/>
    <m/>
    <s v="Itens Pendentes"/>
    <m/>
    <m/>
    <x v="3"/>
    <d v="2026-09-04T16:08:00"/>
    <d v="2026-09-28T00:00:00"/>
    <m/>
    <m/>
    <m/>
    <m/>
    <m/>
    <m/>
    <m/>
    <m/>
    <m/>
    <m/>
    <m/>
    <m/>
    <m/>
    <m/>
    <m/>
    <m/>
    <s v=""/>
    <s v="FALSO"/>
    <n v="0"/>
    <s v=""/>
    <s v=""/>
    <s v=""/>
    <s v=""/>
    <s v=""/>
    <s v=""/>
    <s v=""/>
    <s v=""/>
    <s v=""/>
    <s v=""/>
  </r>
  <r>
    <x v="0"/>
    <s v="SGGS-18211"/>
    <s v="[SGGS] SP 26.4.1;[SGGS] SP 26.3.5;[SGGS] SP 26.3.6"/>
    <s v="[Jornada Secretaria e Gestor de Unidades] Secretaria - Gestão Acadêmica"/>
    <x v="6"/>
    <s v="[SGGS] PI 4/26"/>
    <m/>
    <s v="[INC0810345]Tenho um Erro/Problema com o PTC - Financeiro SAP - Ajuste Financeiro"/>
    <m/>
    <m/>
    <m/>
    <s v="Itens Pendentes"/>
    <m/>
    <m/>
    <x v="3"/>
    <d v="2026-09-04T15:17:00"/>
    <d v="2026-09-28T00:00:00"/>
    <m/>
    <m/>
    <m/>
    <m/>
    <m/>
    <m/>
    <m/>
    <m/>
    <m/>
    <m/>
    <m/>
    <m/>
    <m/>
    <m/>
    <m/>
    <m/>
    <s v=""/>
    <s v="FALSO"/>
    <n v="0"/>
    <s v=""/>
    <s v=""/>
    <s v=""/>
    <s v=""/>
    <s v=""/>
    <s v=""/>
    <s v=""/>
    <s v=""/>
    <s v=""/>
    <s v=""/>
  </r>
  <r>
    <x v="0"/>
    <s v="SGGS-18210"/>
    <s v="[SGGS] SP 26.3.5"/>
    <s v="[Jornada Secretaria e Gestor de Unidades] Secretaria - Gestão Acadêmica"/>
    <x v="0"/>
    <s v="[SGGS] PI 3/26"/>
    <m/>
    <s v="[INC0808345]Tenho um Erro/Problema com o PTC - Backoffice de Operação Acadêmica (Dynamics) - Solicitações de Estágio"/>
    <m/>
    <n v="21600"/>
    <m/>
    <s v="Itens concluídos"/>
    <m/>
    <m/>
    <x v="0"/>
    <d v="2026-09-04T15:05:00"/>
    <d v="2026-08-31T00:00:00"/>
    <d v="2026-09-08T00:00:00"/>
    <m/>
    <m/>
    <m/>
    <m/>
    <m/>
    <m/>
    <m/>
    <m/>
    <m/>
    <m/>
    <m/>
    <m/>
    <m/>
    <m/>
    <m/>
    <n v="6"/>
    <s v="FALSO"/>
    <n v="0"/>
    <s v=""/>
    <s v=""/>
    <s v=""/>
    <s v=""/>
    <s v=""/>
    <s v=""/>
    <s v=""/>
    <s v=""/>
    <s v=""/>
    <s v=""/>
  </r>
  <r>
    <x v="0"/>
    <s v="SGGS-18209"/>
    <s v="[SGGS] SP 26.4.1;[SGGS] SP 26.3.5;[SGGS] SP 26.3.6"/>
    <s v="[Jornada Secretaria e Gestor de Unidades] Secretaria - Gestão Acadêmica"/>
    <x v="6"/>
    <s v="[SGGS] PI 4/26"/>
    <m/>
    <s v="[INC0815056]Tenho um Erro/Problema com o PTC - Dynamics Athenas - Alocação e disponibilização de disciplinas"/>
    <m/>
    <m/>
    <m/>
    <s v="Itens Pendentes"/>
    <m/>
    <m/>
    <x v="3"/>
    <d v="2026-09-04T14:47:00"/>
    <d v="2026-09-28T00:00:00"/>
    <m/>
    <m/>
    <m/>
    <m/>
    <m/>
    <m/>
    <m/>
    <m/>
    <m/>
    <m/>
    <m/>
    <m/>
    <m/>
    <m/>
    <m/>
    <m/>
    <s v=""/>
    <s v="FALSO"/>
    <n v="0"/>
    <s v=""/>
    <s v=""/>
    <s v=""/>
    <s v=""/>
    <s v=""/>
    <s v=""/>
    <s v=""/>
    <s v=""/>
    <s v=""/>
    <s v=""/>
  </r>
  <r>
    <x v="0"/>
    <s v="SGGS-18208"/>
    <s v="[SGGS] SP 26.4.1;[SGGS] SP 26.3.5;[SGGS] SP 26.3.6"/>
    <s v="[Jornada Secretaria e Gestor de Unidades] Secretaria - Gestão Acadêmica"/>
    <x v="6"/>
    <s v="[SGGS] PI 4/26"/>
    <m/>
    <s v="[INC0814843]Tenho um Erro/Problema com o PTC - Dynamics Athenas - Alocação e disponibilização de disciplinas"/>
    <m/>
    <m/>
    <m/>
    <s v="Itens Pendentes"/>
    <m/>
    <m/>
    <x v="3"/>
    <d v="2026-09-04T14:46:00"/>
    <d v="2026-09-28T00:00:00"/>
    <m/>
    <m/>
    <m/>
    <m/>
    <m/>
    <m/>
    <m/>
    <m/>
    <m/>
    <m/>
    <m/>
    <m/>
    <m/>
    <m/>
    <m/>
    <m/>
    <s v=""/>
    <s v="FALSO"/>
    <n v="0"/>
    <s v=""/>
    <s v=""/>
    <s v=""/>
    <s v=""/>
    <s v=""/>
    <s v=""/>
    <s v=""/>
    <s v=""/>
    <s v=""/>
    <s v=""/>
  </r>
  <r>
    <x v="0"/>
    <s v="SGGS-18207"/>
    <s v="[SGGS] SP 26.4.1;[SGGS] SP 26.3.5;[SGGS] SP 26.3.6"/>
    <s v="[Jornada Secretaria e Gestor de Unidades] Secretaria - Gestão Acadêmica"/>
    <x v="6"/>
    <s v="[SGGS] PI 4/26"/>
    <m/>
    <s v="[INC0812941]Tenho um Erro/Problema com o PTC - Dynamics Athenas - Alocação e disponibilização de disciplinas"/>
    <m/>
    <m/>
    <m/>
    <s v="Itens Pendentes"/>
    <m/>
    <m/>
    <x v="3"/>
    <d v="2026-09-04T14:42:00"/>
    <d v="2026-09-28T00:00:00"/>
    <m/>
    <m/>
    <m/>
    <m/>
    <m/>
    <m/>
    <m/>
    <m/>
    <m/>
    <m/>
    <m/>
    <m/>
    <m/>
    <m/>
    <m/>
    <m/>
    <s v=""/>
    <s v="FALSO"/>
    <n v="0"/>
    <s v=""/>
    <s v=""/>
    <s v=""/>
    <s v=""/>
    <s v=""/>
    <s v=""/>
    <s v=""/>
    <s v=""/>
    <s v=""/>
    <s v=""/>
  </r>
  <r>
    <x v="0"/>
    <s v="SGGS-18206"/>
    <s v="[SGGS] SP 26.4.1;[SGGS] SP 26.3.5;[SGGS] SP 26.3.6"/>
    <s v="[Jornada Secretaria e Gestor de Unidades] Secretaria - Gestão Acadêmica"/>
    <x v="6"/>
    <s v="[SGGS] PI 4/26"/>
    <m/>
    <s v="[INC0814587]Tenho um Erro/Problema com o PTC - Dynamics Athenas - Alocação e disponibilização de disciplinas"/>
    <m/>
    <m/>
    <m/>
    <s v="Itens Pendentes"/>
    <m/>
    <m/>
    <x v="3"/>
    <d v="2026-09-04T14:38:00"/>
    <d v="2026-09-28T00:00:00"/>
    <m/>
    <m/>
    <m/>
    <m/>
    <m/>
    <m/>
    <m/>
    <m/>
    <m/>
    <m/>
    <m/>
    <m/>
    <m/>
    <m/>
    <m/>
    <m/>
    <s v=""/>
    <s v="FALSO"/>
    <n v="0"/>
    <s v=""/>
    <s v=""/>
    <s v=""/>
    <s v=""/>
    <s v=""/>
    <s v=""/>
    <s v=""/>
    <s v=""/>
    <s v=""/>
    <s v=""/>
  </r>
  <r>
    <x v="0"/>
    <s v="SGGS-18205"/>
    <s v="[SGGS] SP 26.3.5;[SGGS] SP 26.3.6"/>
    <s v="[Jornada Secretaria e Gestor de Unidades] Secretaria - Gestão Acadêmica"/>
    <x v="0"/>
    <s v="[SGGS] PI 3/26"/>
    <m/>
    <s v="[INC0815468]Tenho um Erro/Problema com o PTC - Dynamics Athenas - Efetivação da Matrícula"/>
    <m/>
    <m/>
    <m/>
    <s v="Itens concluídos"/>
    <m/>
    <m/>
    <x v="1"/>
    <d v="2026-09-04T14:29:00"/>
    <d v="2026-08-31T00:00:00"/>
    <d v="2026-09-09T00:00:00"/>
    <d v="2026-09-09T00:00:00"/>
    <m/>
    <m/>
    <m/>
    <m/>
    <m/>
    <m/>
    <m/>
    <m/>
    <m/>
    <m/>
    <m/>
    <m/>
    <m/>
    <m/>
    <s v=""/>
    <s v="FALSO"/>
    <n v="0"/>
    <s v=""/>
    <s v=""/>
    <s v=""/>
    <s v=""/>
    <s v=""/>
    <s v=""/>
    <s v=""/>
    <s v=""/>
    <s v=""/>
    <s v=""/>
  </r>
  <r>
    <x v="0"/>
    <s v="SGGS-18204"/>
    <s v="[SGGS] SP 26.4.1;[SGGS] SP 26.3.5;[SGGS] SP 26.3.6"/>
    <s v="[Jornada Secretaria e Gestor de Unidades] Secretaria - Gestão Acadêmica"/>
    <x v="6"/>
    <s v="[SGGS] PI 4/26"/>
    <m/>
    <s v="[INC0812653]Tenho um Erro/Problema com o PTC - Ambiente do Aluno / AVA Sofia - Visão de disciplinas"/>
    <m/>
    <m/>
    <m/>
    <s v="Itens Pendentes"/>
    <m/>
    <m/>
    <x v="3"/>
    <d v="2026-09-04T14:15:00"/>
    <d v="2026-09-28T00:00:00"/>
    <m/>
    <m/>
    <m/>
    <m/>
    <m/>
    <m/>
    <m/>
    <m/>
    <m/>
    <m/>
    <m/>
    <m/>
    <m/>
    <m/>
    <m/>
    <m/>
    <s v=""/>
    <s v="FALSO"/>
    <n v="0"/>
    <s v=""/>
    <s v=""/>
    <s v=""/>
    <s v=""/>
    <s v=""/>
    <s v=""/>
    <s v=""/>
    <s v=""/>
    <s v=""/>
    <s v=""/>
  </r>
  <r>
    <x v="0"/>
    <s v="SGGS-18203"/>
    <s v="[SGGS] SP 26.3.5;[SGGS] SP 26.3.6"/>
    <s v="[Jornada Secretaria e Gestor de Unidades] Secretaria - Gestão Acadêmica"/>
    <x v="0"/>
    <s v="[SGGS] PI 3/26"/>
    <m/>
    <s v="[INC0811662]Tenho um Erro/Problema com o PTC - Financeiro SAP - Baixa de Pagamento"/>
    <m/>
    <m/>
    <m/>
    <s v="Itens concluídos"/>
    <m/>
    <m/>
    <x v="1"/>
    <d v="2026-09-04T14:08:00"/>
    <d v="2026-08-31T00:00:00"/>
    <d v="2026-09-09T00:00:00"/>
    <d v="2026-09-09T00:00:00"/>
    <m/>
    <m/>
    <m/>
    <m/>
    <m/>
    <m/>
    <m/>
    <m/>
    <m/>
    <m/>
    <m/>
    <m/>
    <m/>
    <m/>
    <s v=""/>
    <s v="FALSO"/>
    <n v="0"/>
    <s v=""/>
    <s v=""/>
    <s v=""/>
    <s v=""/>
    <s v=""/>
    <s v=""/>
    <s v=""/>
    <s v=""/>
    <s v=""/>
    <s v=""/>
  </r>
  <r>
    <x v="0"/>
    <s v="SGGS-18202"/>
    <s v="[SGGS] SP 26.4.1;[SGGS] SP 26.3.5;[SGGS] SP 26.3.6"/>
    <s v="[Jornada Secretaria e Gestor de Unidades] Secretaria - Gestão Acadêmica"/>
    <x v="6"/>
    <s v="[SGGS] PI 4/26"/>
    <m/>
    <s v="[INC0815100]Tenho um Erro/Problema com o PTC - Dynamics Athenas - Alocação e disponibilização de disciplinas"/>
    <m/>
    <m/>
    <m/>
    <s v="Itens Pendentes"/>
    <m/>
    <m/>
    <x v="3"/>
    <d v="2026-09-04T11:31:00"/>
    <d v="2026-09-28T00:00:00"/>
    <m/>
    <m/>
    <m/>
    <m/>
    <m/>
    <m/>
    <m/>
    <m/>
    <m/>
    <m/>
    <m/>
    <m/>
    <m/>
    <m/>
    <m/>
    <m/>
    <s v=""/>
    <s v="FALSO"/>
    <n v="0"/>
    <s v=""/>
    <s v=""/>
    <s v=""/>
    <s v=""/>
    <s v=""/>
    <s v=""/>
    <s v=""/>
    <s v=""/>
    <s v=""/>
    <s v=""/>
  </r>
  <r>
    <x v="0"/>
    <s v="SGGS-18201"/>
    <s v="[SGGS] SP 26.4.1;[SGGS] SP 26.3.5;[SGGS] SP 26.3.6"/>
    <s v="[Jornada Secretaria e Gestor de Unidades] Secretaria - Gestão Acadêmica"/>
    <x v="6"/>
    <s v="[SGGS] PI 4/26"/>
    <m/>
    <s v="[INC0815075]Tenho um Erro/Problema com o PTC - Dynamics Athenas - Alocação e disponibilização de disciplinas"/>
    <m/>
    <m/>
    <m/>
    <s v="Itens Pendentes"/>
    <m/>
    <m/>
    <x v="3"/>
    <d v="2026-09-04T11:30:00"/>
    <d v="2026-09-28T00:00:00"/>
    <m/>
    <m/>
    <m/>
    <m/>
    <m/>
    <m/>
    <m/>
    <m/>
    <m/>
    <m/>
    <m/>
    <m/>
    <m/>
    <m/>
    <m/>
    <m/>
    <s v=""/>
    <s v="FALSO"/>
    <n v="0"/>
    <s v=""/>
    <s v=""/>
    <s v=""/>
    <s v=""/>
    <s v=""/>
    <s v=""/>
    <s v=""/>
    <s v=""/>
    <s v=""/>
    <s v=""/>
  </r>
  <r>
    <x v="0"/>
    <s v="SGGS-18200"/>
    <s v="[SGGS] SP 26.3.5;[SGGS] SP 26.3.6"/>
    <s v="[Jornada Secretaria e Gestor de Unidades] Secretaria - Gestão Acadêmica"/>
    <x v="0"/>
    <s v="[SGGS] PI 3/26"/>
    <m/>
    <s v="[INC0815395]Tenho um Erro/Problema com o PTC - Dynamics Athenas - Efetivação da Matrícula"/>
    <m/>
    <m/>
    <m/>
    <s v="Itens concluídos"/>
    <m/>
    <m/>
    <x v="1"/>
    <d v="2026-09-04T11:10:00"/>
    <d v="2026-08-31T00:00:00"/>
    <d v="2026-09-09T00:00:00"/>
    <d v="2026-09-09T00:00:00"/>
    <m/>
    <m/>
    <m/>
    <m/>
    <m/>
    <m/>
    <m/>
    <m/>
    <m/>
    <m/>
    <m/>
    <m/>
    <m/>
    <m/>
    <s v=""/>
    <s v="FALSO"/>
    <n v="0"/>
    <s v=""/>
    <s v=""/>
    <s v=""/>
    <s v=""/>
    <s v=""/>
    <s v=""/>
    <s v=""/>
    <s v=""/>
    <s v=""/>
    <s v=""/>
  </r>
  <r>
    <x v="0"/>
    <s v="SGGS-18198"/>
    <s v="[SGGS] SP 26.4.1;[SGGS] SP 26.3.5;[SGGS] SP 26.3.6"/>
    <s v="[Jornada Secretaria e Gestor de Unidades] Secretaria - Gestão Acadêmica"/>
    <x v="0"/>
    <s v="[SGGS] PI 4/26"/>
    <m/>
    <s v="[INC0815380]Tenho um Erro/Problema com o PTC - Dynamics Athenas - Efetivação da Matrícula"/>
    <m/>
    <n v="1800"/>
    <m/>
    <s v="Itens concluídos"/>
    <m/>
    <m/>
    <x v="1"/>
    <d v="2026-09-04T10:54:00"/>
    <d v="2026-09-28T00:00:00"/>
    <d v="2026-09-14T00:00:00"/>
    <d v="2026-09-14T00:00:00"/>
    <m/>
    <m/>
    <m/>
    <m/>
    <m/>
    <m/>
    <m/>
    <m/>
    <m/>
    <m/>
    <m/>
    <m/>
    <m/>
    <m/>
    <n v="0.5"/>
    <s v="FALSO"/>
    <n v="0"/>
    <s v=""/>
    <s v=""/>
    <s v=""/>
    <s v=""/>
    <s v=""/>
    <s v=""/>
    <s v=""/>
    <s v=""/>
    <s v=""/>
    <s v=""/>
  </r>
  <r>
    <x v="0"/>
    <s v="SGGS-18197"/>
    <s v="[SGGS] SP 26.4.1;[SGGS] SP 26.3.5;[SGGS] SP 26.3.6"/>
    <s v="[Jornada Secretaria e Gestor de Unidades] Secretaria - Gestão Acadêmica"/>
    <x v="6"/>
    <s v="[SGGS] PI 4/26"/>
    <m/>
    <s v="[INC0815379]Tenho um Erro/Problema com o PTC - Dynamics Athenas - Rematrícula"/>
    <m/>
    <m/>
    <m/>
    <s v="Itens Pendentes"/>
    <m/>
    <m/>
    <x v="3"/>
    <d v="2026-09-04T10:48:00"/>
    <d v="2026-09-28T00:00:00"/>
    <m/>
    <m/>
    <m/>
    <m/>
    <m/>
    <m/>
    <m/>
    <m/>
    <m/>
    <m/>
    <m/>
    <m/>
    <m/>
    <m/>
    <m/>
    <m/>
    <s v=""/>
    <s v="FALSO"/>
    <n v="0"/>
    <s v=""/>
    <s v=""/>
    <s v=""/>
    <s v=""/>
    <s v=""/>
    <s v=""/>
    <s v=""/>
    <s v=""/>
    <s v=""/>
    <s v=""/>
  </r>
  <r>
    <x v="0"/>
    <s v="SGGS-18196"/>
    <s v="[SGGS] SP 26.4.1;[SGGS] SP 26.3.5;[SGGS] SP 26.3.6"/>
    <s v="[Jornada Secretaria e Gestor de Unidades] Secretaria - Gestão Acadêmica"/>
    <x v="6"/>
    <s v="[SGGS] PI 4/26"/>
    <m/>
    <s v="[INC0813895]Tenho um Erro/Problema com o PTC - Dynamics Athenas - Alocação e disponibilização de disciplinas"/>
    <m/>
    <m/>
    <m/>
    <s v="Itens Pendentes"/>
    <m/>
    <m/>
    <x v="3"/>
    <d v="2026-09-04T10:30:00"/>
    <d v="2026-09-28T00:00:00"/>
    <m/>
    <m/>
    <m/>
    <m/>
    <m/>
    <m/>
    <m/>
    <m/>
    <m/>
    <m/>
    <m/>
    <m/>
    <m/>
    <m/>
    <m/>
    <m/>
    <s v=""/>
    <s v="FALSO"/>
    <n v="0"/>
    <s v=""/>
    <s v=""/>
    <s v=""/>
    <s v=""/>
    <s v=""/>
    <s v=""/>
    <s v=""/>
    <s v=""/>
    <s v=""/>
    <s v=""/>
  </r>
  <r>
    <x v="0"/>
    <s v="SGGS-18195"/>
    <s v="[SGGS] SP 26.4.1;[SGGS] SP 26.3.5;[SGGS] SP 26.3.6"/>
    <s v="[Jornada Secretaria e Gestor de Unidades] Secretaria - Gestão Acadêmica"/>
    <x v="6"/>
    <s v="[SGGS] PI 4/26"/>
    <m/>
    <s v="[INC0815161]Tenho um Erro/Problema com o PTC - Dynamics Athenas - Alocação e disponibilização de disciplinas"/>
    <m/>
    <m/>
    <m/>
    <s v="Itens Pendentes"/>
    <m/>
    <m/>
    <x v="3"/>
    <d v="2026-09-04T10:30:00"/>
    <d v="2026-09-28T00:00:00"/>
    <m/>
    <m/>
    <m/>
    <m/>
    <m/>
    <m/>
    <m/>
    <m/>
    <m/>
    <m/>
    <m/>
    <m/>
    <m/>
    <m/>
    <m/>
    <m/>
    <s v=""/>
    <s v="FALSO"/>
    <n v="0"/>
    <s v=""/>
    <s v=""/>
    <s v=""/>
    <s v=""/>
    <s v=""/>
    <s v=""/>
    <s v=""/>
    <s v=""/>
    <s v=""/>
    <s v=""/>
  </r>
  <r>
    <x v="0"/>
    <s v="SGGS-18194"/>
    <s v="[SGGS] SP 26.4.1;[SGGS] SP 26.3.5;[SGGS] SP 26.3.6"/>
    <s v="[Jornada Secretaria e Gestor de Unidades] Secretaria - Gestão Acadêmica"/>
    <x v="6"/>
    <s v="[SGGS] PI 4/26"/>
    <m/>
    <s v="[INC0815117]Tenho um Erro/Problema com o PTC - Dynamics Athenas - Alocação e disponibilização de disciplinas"/>
    <m/>
    <m/>
    <m/>
    <s v="Itens Pendentes"/>
    <m/>
    <m/>
    <x v="3"/>
    <d v="2026-09-04T10:30:00"/>
    <d v="2026-09-28T00:00:00"/>
    <m/>
    <m/>
    <m/>
    <m/>
    <m/>
    <m/>
    <m/>
    <m/>
    <m/>
    <m/>
    <m/>
    <m/>
    <m/>
    <m/>
    <m/>
    <m/>
    <s v=""/>
    <s v="FALSO"/>
    <n v="0"/>
    <s v=""/>
    <s v=""/>
    <s v=""/>
    <s v=""/>
    <s v=""/>
    <s v=""/>
    <s v=""/>
    <s v=""/>
    <s v=""/>
    <s v=""/>
  </r>
  <r>
    <x v="0"/>
    <s v="SGGS-18193"/>
    <s v="[SGGS] SP 26.4.1;[SGGS] SP 26.3.5;[SGGS] SP 26.3.6"/>
    <s v="[Jornada Secretaria e Gestor de Unidades] Secretaria - Gestão Acadêmica"/>
    <x v="6"/>
    <s v="[SGGS] PI 4/26"/>
    <m/>
    <s v="[INC0815113]Tenho um Erro/Problema com o PTC - Dynamics Athenas - Alocação e disponibilização de disciplinas"/>
    <m/>
    <m/>
    <m/>
    <s v="Itens Pendentes"/>
    <m/>
    <m/>
    <x v="3"/>
    <d v="2026-09-04T10:29:00"/>
    <d v="2026-09-28T00:00:00"/>
    <m/>
    <m/>
    <m/>
    <m/>
    <m/>
    <m/>
    <m/>
    <m/>
    <m/>
    <m/>
    <m/>
    <m/>
    <m/>
    <m/>
    <m/>
    <m/>
    <s v=""/>
    <s v="FALSO"/>
    <n v="0"/>
    <s v=""/>
    <s v=""/>
    <s v=""/>
    <s v=""/>
    <s v=""/>
    <s v=""/>
    <s v=""/>
    <s v=""/>
    <s v=""/>
    <s v=""/>
  </r>
  <r>
    <x v="0"/>
    <s v="SGGS-18192"/>
    <s v="[SGGS] SP 26.4.1;[SGGS] SP 26.3.5;[SGGS] SP 26.3.6"/>
    <s v="[Jornada Secretaria e Gestor de Unidades] Secretaria - Gestão Acadêmica"/>
    <x v="6"/>
    <s v="[SGGS] PI 4/26"/>
    <m/>
    <s v="[INC0814624]Tenho um Erro/Problema com o PTC - Dynamics Athenas - Alocação e disponibilização de disciplinas"/>
    <m/>
    <m/>
    <m/>
    <s v="Itens Pendentes"/>
    <m/>
    <m/>
    <x v="3"/>
    <d v="2026-09-04T10:29:00"/>
    <d v="2026-09-28T00:00:00"/>
    <m/>
    <m/>
    <m/>
    <m/>
    <m/>
    <m/>
    <m/>
    <m/>
    <m/>
    <m/>
    <m/>
    <m/>
    <m/>
    <m/>
    <m/>
    <m/>
    <s v=""/>
    <s v="FALSO"/>
    <n v="0"/>
    <s v=""/>
    <s v=""/>
    <s v=""/>
    <s v=""/>
    <s v=""/>
    <s v=""/>
    <s v=""/>
    <s v=""/>
    <s v=""/>
    <s v=""/>
  </r>
  <r>
    <x v="0"/>
    <s v="SGGS-18191"/>
    <s v="[SGGS] SP 26.4.1;[SGGS] SP 26.3.5;[SGGS] SP 26.3.6"/>
    <s v="[Jornada Secretaria e Gestor de Unidades] Secretaria - Gestão Acadêmica"/>
    <x v="6"/>
    <s v="[SGGS] PI 4/26"/>
    <m/>
    <s v="[INC0814618]Tenho um Erro/Problema com o PTC - Dynamics Athenas - Alocação e disponibilização de disciplinas"/>
    <m/>
    <m/>
    <m/>
    <s v="Itens Pendentes"/>
    <m/>
    <m/>
    <x v="3"/>
    <d v="2026-09-04T10:29:00"/>
    <d v="2026-09-28T00:00:00"/>
    <m/>
    <m/>
    <m/>
    <m/>
    <m/>
    <m/>
    <m/>
    <m/>
    <m/>
    <m/>
    <m/>
    <m/>
    <m/>
    <m/>
    <m/>
    <m/>
    <s v=""/>
    <s v="FALSO"/>
    <n v="0"/>
    <s v=""/>
    <s v=""/>
    <s v=""/>
    <s v=""/>
    <s v=""/>
    <s v=""/>
    <s v=""/>
    <s v=""/>
    <s v=""/>
    <s v=""/>
  </r>
  <r>
    <x v="0"/>
    <s v="SGGS-18190"/>
    <s v="[SGGS] SP 26.4.1;[SGGS] SP 26.3.5;[SGGS] SP 26.3.6"/>
    <s v="[Jornada Secretaria e Gestor de Unidades] Secretaria - Gestão Acadêmica"/>
    <x v="6"/>
    <s v="[SGGS] PI 4/26"/>
    <m/>
    <s v="[INC0814572]Tenho um Erro/Problema com o PTC - Dynamics Athenas - Alocação e disponibilização de disciplinas"/>
    <m/>
    <m/>
    <m/>
    <s v="Itens Pendentes"/>
    <m/>
    <m/>
    <x v="3"/>
    <d v="2026-09-04T10:29:00"/>
    <d v="2026-09-28T00:00:00"/>
    <m/>
    <m/>
    <m/>
    <m/>
    <m/>
    <m/>
    <m/>
    <m/>
    <m/>
    <m/>
    <m/>
    <m/>
    <m/>
    <m/>
    <m/>
    <m/>
    <s v=""/>
    <s v="FALSO"/>
    <n v="0"/>
    <s v=""/>
    <s v=""/>
    <s v=""/>
    <s v=""/>
    <s v=""/>
    <s v=""/>
    <s v=""/>
    <s v=""/>
    <s v=""/>
    <s v=""/>
  </r>
  <r>
    <x v="0"/>
    <s v="SGGS-18189"/>
    <s v="[SGGS] SP 26.4.1;[SGGS] SP 26.3.5;[SGGS] SP 26.3.6"/>
    <s v="[Jornada Secretaria e Gestor de Unidades] Secretaria - Gestão Acadêmica"/>
    <x v="6"/>
    <s v="[SGGS] PI 4/26"/>
    <m/>
    <s v="[INC0813566]Tenho um Erro/Problema com o PTC - Dynamics Athenas - Alocação e disponibilização de disciplinas"/>
    <m/>
    <m/>
    <m/>
    <s v="Itens Pendentes"/>
    <m/>
    <m/>
    <x v="3"/>
    <d v="2026-09-04T10:27:00"/>
    <d v="2026-09-28T00:00:00"/>
    <m/>
    <m/>
    <m/>
    <m/>
    <m/>
    <m/>
    <m/>
    <m/>
    <m/>
    <m/>
    <m/>
    <m/>
    <m/>
    <m/>
    <m/>
    <m/>
    <s v=""/>
    <s v="FALSO"/>
    <n v="0"/>
    <s v=""/>
    <s v=""/>
    <s v=""/>
    <s v=""/>
    <s v=""/>
    <s v=""/>
    <s v=""/>
    <s v=""/>
    <s v=""/>
    <s v=""/>
  </r>
  <r>
    <x v="0"/>
    <s v="SGGS-18188"/>
    <s v="[SGGS] SP 26.4.1;[SGGS] SP 26.3.5;[SGGS] SP 26.3.6"/>
    <s v="[Jornada Secretaria e Gestor de Unidades] Secretaria - Gestão Acadêmica"/>
    <x v="0"/>
    <s v="[SGGS] PI 3/26"/>
    <m/>
    <s v="[INC0813266]Tenho um Erro/Problema com o PTC - Dynamics Athenas - Alocação e disponibilização de disciplinas"/>
    <m/>
    <m/>
    <m/>
    <s v="Itens concluídos"/>
    <m/>
    <m/>
    <x v="1"/>
    <d v="2026-09-04T10:26:00"/>
    <d v="2026-09-28T00:00:00"/>
    <d v="2026-09-21T00:00:00"/>
    <d v="2026-09-21T00:00:00"/>
    <m/>
    <m/>
    <m/>
    <m/>
    <m/>
    <m/>
    <m/>
    <m/>
    <m/>
    <m/>
    <m/>
    <m/>
    <m/>
    <m/>
    <s v=""/>
    <s v="FALSO"/>
    <n v="0"/>
    <s v=""/>
    <s v=""/>
    <s v=""/>
    <s v=""/>
    <s v=""/>
    <s v=""/>
    <s v=""/>
    <s v=""/>
    <s v=""/>
    <s v=""/>
  </r>
  <r>
    <x v="0"/>
    <s v="SGGS-18187"/>
    <s v="[SGGS] SP 26.4.1;[SGGS] SP 26.3.5;[SGGS] SP 26.3.6"/>
    <s v="[Jornada Secretaria e Gestor de Unidades] Secretaria - Gestão Acadêmica"/>
    <x v="6"/>
    <s v="[SGGS] PI 4/26"/>
    <m/>
    <s v="[INC0815188]Tenho um Erro/Problema com o PTC - Dynamics Athenas - Alocação e disponibilização de disciplinas"/>
    <m/>
    <m/>
    <m/>
    <s v="Itens Pendentes"/>
    <m/>
    <m/>
    <x v="3"/>
    <d v="2026-09-04T10:20:00"/>
    <d v="2026-09-28T00:00:00"/>
    <m/>
    <m/>
    <m/>
    <m/>
    <m/>
    <m/>
    <m/>
    <m/>
    <m/>
    <m/>
    <m/>
    <m/>
    <m/>
    <m/>
    <m/>
    <m/>
    <s v=""/>
    <s v="FALSO"/>
    <n v="0"/>
    <s v=""/>
    <s v=""/>
    <s v=""/>
    <s v=""/>
    <s v=""/>
    <s v=""/>
    <s v=""/>
    <s v=""/>
    <s v=""/>
    <s v=""/>
  </r>
  <r>
    <x v="0"/>
    <s v="SGGS-18186"/>
    <s v="[SGGS] SP 26.4.1;[SGGS] SP 26.3.5;[SGGS] SP 26.3.6"/>
    <s v="[Jornada Secretaria e Gestor de Unidades] Secretaria - Gestão Acadêmica"/>
    <x v="6"/>
    <s v="[SGGS] PI 4/26"/>
    <m/>
    <s v="[INC0815189]Tenho um Erro/Problema com o PTC - Dynamics Athenas - Alocação e disponibilização de disciplinas"/>
    <m/>
    <m/>
    <m/>
    <s v="Itens Pendentes"/>
    <m/>
    <m/>
    <x v="3"/>
    <d v="2026-09-04T10:20:00"/>
    <d v="2026-09-28T00:00:00"/>
    <m/>
    <m/>
    <m/>
    <m/>
    <m/>
    <m/>
    <m/>
    <m/>
    <m/>
    <m/>
    <m/>
    <m/>
    <m/>
    <m/>
    <m/>
    <m/>
    <s v=""/>
    <s v="FALSO"/>
    <n v="0"/>
    <s v=""/>
    <s v=""/>
    <s v=""/>
    <s v=""/>
    <s v=""/>
    <s v=""/>
    <s v=""/>
    <s v=""/>
    <s v=""/>
    <s v=""/>
  </r>
  <r>
    <x v="0"/>
    <s v="SGGS-18185"/>
    <s v="[SGGS] SP 26.4.1;[SGGS] SP 26.3.5;[SGGS] SP 26.3.6"/>
    <s v="[Jornada Secretaria e Gestor de Unidades] Secretaria - Gestão Acadêmica"/>
    <x v="6"/>
    <s v="[SGGS] PI 4/26"/>
    <m/>
    <s v="[INC0815203]Tenho um Erro/Problema com o PTC - Dynamics Athenas - Alocação e disponibilização de disciplinas"/>
    <m/>
    <m/>
    <m/>
    <s v="Itens Pendentes"/>
    <m/>
    <m/>
    <x v="3"/>
    <d v="2026-09-04T10:19:00"/>
    <d v="2026-09-28T00:00:00"/>
    <m/>
    <m/>
    <m/>
    <m/>
    <m/>
    <m/>
    <m/>
    <m/>
    <m/>
    <m/>
    <m/>
    <m/>
    <m/>
    <m/>
    <m/>
    <m/>
    <s v=""/>
    <s v="FALSO"/>
    <n v="0"/>
    <s v=""/>
    <s v=""/>
    <s v=""/>
    <s v=""/>
    <s v=""/>
    <s v=""/>
    <s v=""/>
    <s v=""/>
    <s v=""/>
    <s v=""/>
  </r>
  <r>
    <x v="0"/>
    <s v="SGGS-18184"/>
    <s v="[SGGS] SP 26.4.1;[SGGS] SP 26.3.5;[SGGS] SP 26.3.6"/>
    <s v="[Jornada Secretaria e Gestor de Unidades] Secretaria - Gestão Acadêmica"/>
    <x v="6"/>
    <s v="[SGGS] PI 4/26"/>
    <m/>
    <s v="[INC0815222]Tenho um Erro/Problema com o PTC - Dynamics Athenas - Alocação e disponibilização de disciplinas"/>
    <m/>
    <m/>
    <m/>
    <s v="Itens Pendentes"/>
    <m/>
    <m/>
    <x v="3"/>
    <d v="2026-09-04T10:19:00"/>
    <d v="2026-09-28T00:00:00"/>
    <m/>
    <m/>
    <m/>
    <m/>
    <m/>
    <m/>
    <m/>
    <m/>
    <m/>
    <m/>
    <m/>
    <m/>
    <m/>
    <m/>
    <m/>
    <m/>
    <s v=""/>
    <s v="FALSO"/>
    <n v="0"/>
    <s v=""/>
    <s v=""/>
    <s v=""/>
    <s v=""/>
    <s v=""/>
    <s v=""/>
    <s v=""/>
    <s v=""/>
    <s v=""/>
    <s v=""/>
  </r>
  <r>
    <x v="0"/>
    <s v="SGGS-18183"/>
    <s v="[SGGS] SP 26.4.1;[SGGS] SP 26.3.5;[SGGS] SP 26.3.6"/>
    <s v="[Jornada Secretaria e Gestor de Unidades] Secretaria - Gestão Acadêmica"/>
    <x v="6"/>
    <s v="[SGGS] PI 4/26"/>
    <m/>
    <s v="[INC0815248]Tenho um Erro/Problema com o PTC - Dynamics Athenas - Alocação e disponibilização de disciplinas"/>
    <m/>
    <m/>
    <m/>
    <s v="Itens Pendentes"/>
    <m/>
    <m/>
    <x v="3"/>
    <d v="2026-09-04T10:17:00"/>
    <d v="2026-09-28T00:00:00"/>
    <m/>
    <m/>
    <m/>
    <m/>
    <m/>
    <m/>
    <m/>
    <m/>
    <m/>
    <m/>
    <m/>
    <m/>
    <m/>
    <m/>
    <m/>
    <m/>
    <s v=""/>
    <s v="FALSO"/>
    <n v="0"/>
    <s v=""/>
    <s v=""/>
    <s v=""/>
    <s v=""/>
    <s v=""/>
    <s v=""/>
    <s v=""/>
    <s v=""/>
    <s v=""/>
    <s v=""/>
  </r>
  <r>
    <x v="0"/>
    <s v="SGGS-18182"/>
    <s v="[SGGS] SP 26.4.1;[SGGS] SP 26.3.5;[SGGS] SP 26.3.6"/>
    <s v="[Jornada Secretaria e Gestor de Unidades] Secretaria - Gestão Acadêmica"/>
    <x v="6"/>
    <s v="[SGGS] PI 4/26"/>
    <m/>
    <s v="[INC0815187]Tenho um Erro/Problema com o PTC - Dynamics Athenas - Alocação e disponibilização de disciplinas"/>
    <m/>
    <m/>
    <m/>
    <s v="Itens Pendentes"/>
    <m/>
    <m/>
    <x v="3"/>
    <d v="2026-09-04T10:15:00"/>
    <d v="2026-09-28T00:00:00"/>
    <m/>
    <m/>
    <m/>
    <m/>
    <m/>
    <m/>
    <m/>
    <m/>
    <m/>
    <m/>
    <m/>
    <m/>
    <m/>
    <m/>
    <m/>
    <m/>
    <s v=""/>
    <s v="FALSO"/>
    <n v="0"/>
    <s v=""/>
    <s v=""/>
    <s v=""/>
    <s v=""/>
    <s v=""/>
    <s v=""/>
    <s v=""/>
    <s v=""/>
    <s v=""/>
    <s v=""/>
  </r>
  <r>
    <x v="0"/>
    <s v="SGGS-18181"/>
    <s v="[SGGS] SP 26.4.1;[SGGS] SP 26.3.5;[SGGS] SP 26.3.6"/>
    <s v="[Jornada Secretaria e Gestor de Unidades] Secretaria - Gestão Acadêmica"/>
    <x v="6"/>
    <s v="[SGGS] PI 4/26"/>
    <m/>
    <s v="[INC0814552]Tenho um Erro/Problema com o PTC - Dynamics Athenas - Alocação e disponibilização de disciplinas"/>
    <m/>
    <m/>
    <m/>
    <s v="Itens Pendentes"/>
    <m/>
    <m/>
    <x v="3"/>
    <d v="2026-09-04T10:14:00"/>
    <d v="2026-09-28T00:00:00"/>
    <m/>
    <m/>
    <m/>
    <m/>
    <m/>
    <m/>
    <m/>
    <m/>
    <m/>
    <m/>
    <m/>
    <m/>
    <m/>
    <m/>
    <m/>
    <m/>
    <s v=""/>
    <s v="FALSO"/>
    <n v="0"/>
    <s v=""/>
    <s v=""/>
    <s v=""/>
    <s v=""/>
    <s v=""/>
    <s v=""/>
    <s v=""/>
    <s v=""/>
    <s v=""/>
    <s v=""/>
  </r>
  <r>
    <x v="0"/>
    <s v="SGGS-18180"/>
    <s v="[SGGS] SP 26.4.1;[SGGS] SP 26.3.5;[SGGS] SP 26.3.6"/>
    <s v="[Jornada Secretaria e Gestor de Unidades] Secretaria - Gestão Acadêmica"/>
    <x v="6"/>
    <s v="[SGGS] PI 4/26"/>
    <m/>
    <s v="[INC0814682]Tenho um Erro/Problema com o PTC - Dynamics Athenas - Alocação e disponibilização de disciplinas"/>
    <m/>
    <m/>
    <m/>
    <s v="Itens Pendentes"/>
    <m/>
    <m/>
    <x v="3"/>
    <d v="2026-09-04T10:14:00"/>
    <d v="2026-09-28T00:00:00"/>
    <m/>
    <m/>
    <m/>
    <m/>
    <m/>
    <m/>
    <m/>
    <m/>
    <m/>
    <m/>
    <m/>
    <m/>
    <m/>
    <m/>
    <m/>
    <m/>
    <s v=""/>
    <s v="FALSO"/>
    <n v="0"/>
    <s v=""/>
    <s v=""/>
    <s v=""/>
    <s v=""/>
    <s v=""/>
    <s v=""/>
    <s v=""/>
    <s v=""/>
    <s v=""/>
    <s v=""/>
  </r>
  <r>
    <x v="0"/>
    <s v="SGGS-18179"/>
    <s v="[SGGS] SP 26.4.1;[SGGS] SP 26.3.5;[SGGS] SP 26.3.6"/>
    <s v="[Jornada Secretaria e Gestor de Unidades] Secretaria - Gestão Acadêmica"/>
    <x v="6"/>
    <s v="[SGGS] PI 4/26"/>
    <m/>
    <s v="[INC0814685]Tenho um Erro/Problema com o PTC - Dynamics Athenas - Alocação e disponibilização de disciplinas"/>
    <m/>
    <m/>
    <m/>
    <s v="Itens Pendentes"/>
    <m/>
    <m/>
    <x v="3"/>
    <d v="2026-09-04T10:14:00"/>
    <d v="2026-09-28T00:00:00"/>
    <m/>
    <m/>
    <m/>
    <m/>
    <m/>
    <m/>
    <m/>
    <m/>
    <m/>
    <m/>
    <m/>
    <m/>
    <m/>
    <m/>
    <m/>
    <m/>
    <s v=""/>
    <s v="FALSO"/>
    <n v="0"/>
    <s v=""/>
    <s v=""/>
    <s v=""/>
    <s v=""/>
    <s v=""/>
    <s v=""/>
    <s v=""/>
    <s v=""/>
    <s v=""/>
    <s v=""/>
  </r>
  <r>
    <x v="0"/>
    <s v="SGGS-18178"/>
    <s v="[SGGS] SP 26.4.1;[SGGS] SP 26.3.5;[SGGS] SP 26.3.6"/>
    <s v="[Jornada Secretaria e Gestor de Unidades] Secretaria - Gestão Acadêmica"/>
    <x v="6"/>
    <s v="[SGGS] PI 4/26"/>
    <m/>
    <s v="[INC0815086]Tenho um Erro/Problema com o PTC - Dynamics Athenas - Alocação e disponibilização de disciplinas"/>
    <m/>
    <m/>
    <m/>
    <s v="Itens Pendentes"/>
    <m/>
    <m/>
    <x v="3"/>
    <d v="2026-09-04T10:14:00"/>
    <d v="2026-09-28T00:00:00"/>
    <m/>
    <m/>
    <m/>
    <m/>
    <m/>
    <m/>
    <m/>
    <m/>
    <m/>
    <m/>
    <m/>
    <m/>
    <m/>
    <m/>
    <m/>
    <m/>
    <s v=""/>
    <s v="FALSO"/>
    <n v="0"/>
    <s v=""/>
    <s v=""/>
    <s v=""/>
    <s v=""/>
    <s v=""/>
    <s v=""/>
    <s v=""/>
    <s v=""/>
    <s v=""/>
    <s v=""/>
  </r>
  <r>
    <x v="0"/>
    <s v="SGGS-18177"/>
    <s v="[SGGS] SP 26.4.1;[SGGS] SP 26.3.5;[SGGS] SP 26.3.6"/>
    <s v="[Jornada Secretaria e Gestor de Unidades] Secretaria - Gestão Acadêmica"/>
    <x v="6"/>
    <s v="[SGGS] PI 4/26"/>
    <m/>
    <s v="[INC0815092]Tenho um Erro/Problema com o PTC - Dynamics Athenas - Alocação e disponibilização de disciplinas"/>
    <m/>
    <m/>
    <m/>
    <s v="Itens Pendentes"/>
    <m/>
    <m/>
    <x v="3"/>
    <d v="2026-09-04T10:13:00"/>
    <d v="2026-09-28T00:00:00"/>
    <m/>
    <m/>
    <m/>
    <m/>
    <m/>
    <m/>
    <m/>
    <m/>
    <m/>
    <m/>
    <m/>
    <m/>
    <m/>
    <m/>
    <m/>
    <m/>
    <s v=""/>
    <s v="FALSO"/>
    <n v="0"/>
    <s v=""/>
    <s v=""/>
    <s v=""/>
    <s v=""/>
    <s v=""/>
    <s v=""/>
    <s v=""/>
    <s v=""/>
    <s v=""/>
    <s v=""/>
  </r>
  <r>
    <x v="0"/>
    <s v="SGGS-18176"/>
    <s v="[SGGS] SP 26.3.5"/>
    <s v="[Jornada Secretaria e Gestor de Unidades] Secretaria - Gestão Acadêmica"/>
    <x v="0"/>
    <s v="[SGGS] PI 3/26"/>
    <m/>
    <s v="[INC0815114]Tenho um Erro/Problema com o PTC - Dynamics Athenas - Alocação e disponibilização de disciplinas"/>
    <m/>
    <m/>
    <m/>
    <s v="Itens concluídos"/>
    <m/>
    <m/>
    <x v="0"/>
    <d v="2026-09-04T10:13:00"/>
    <d v="2026-08-31T00:00:00"/>
    <d v="2026-09-08T00:00:00"/>
    <m/>
    <m/>
    <m/>
    <m/>
    <m/>
    <m/>
    <m/>
    <m/>
    <m/>
    <m/>
    <m/>
    <m/>
    <m/>
    <m/>
    <m/>
    <s v=""/>
    <s v="FALSO"/>
    <n v="0"/>
    <s v=""/>
    <s v=""/>
    <s v=""/>
    <s v=""/>
    <s v=""/>
    <s v=""/>
    <s v=""/>
    <s v=""/>
    <s v=""/>
    <s v=""/>
  </r>
  <r>
    <x v="0"/>
    <s v="SGGS-18175"/>
    <s v="[SGGS] SP 26.3.5;[SGGS] SP 26.3.6"/>
    <s v="[Jornada Secretaria e Gestor de Unidades] Secretaria - Gestão Acadêmica"/>
    <x v="0"/>
    <s v="[SGGS] PI 3/26"/>
    <m/>
    <s v="[INC0814580]Tenho um Erro/Problema com o PTC - Dynamics Athenas - Problema na parametrização da matriz"/>
    <m/>
    <m/>
    <m/>
    <s v="Itens concluídos"/>
    <m/>
    <m/>
    <x v="1"/>
    <d v="2026-09-04T09:32:00"/>
    <d v="2026-08-31T00:00:00"/>
    <d v="2026-09-17T00:00:00"/>
    <d v="2026-09-18T00:00:00"/>
    <m/>
    <m/>
    <m/>
    <m/>
    <m/>
    <m/>
    <m/>
    <m/>
    <m/>
    <m/>
    <m/>
    <m/>
    <m/>
    <m/>
    <s v=""/>
    <s v="FALSO"/>
    <n v="0"/>
    <s v=""/>
    <s v=""/>
    <s v=""/>
    <s v=""/>
    <s v=""/>
    <s v=""/>
    <s v=""/>
    <s v=""/>
    <s v=""/>
    <s v=""/>
  </r>
  <r>
    <x v="0"/>
    <s v="SGGS-18174"/>
    <s v="[SGGS] SP 26.4.1;[SGGS] SP 26.3.5;[SGGS] SP 26.3.6"/>
    <s v="[Jornada Secretaria e Gestor de Unidades] Secretaria - Gestão Acadêmica"/>
    <x v="6"/>
    <s v="[SGGS] PI 4/26"/>
    <m/>
    <s v="[INC0815326]Tenho um Erro/Problema com o PTC - Dynamics Athenas - Efetivação da Matrícula"/>
    <m/>
    <m/>
    <m/>
    <s v="Itens Pendentes"/>
    <m/>
    <m/>
    <x v="3"/>
    <d v="2026-09-04T09:26:00"/>
    <d v="2026-09-28T00:00:00"/>
    <m/>
    <m/>
    <m/>
    <m/>
    <m/>
    <m/>
    <m/>
    <m/>
    <m/>
    <m/>
    <m/>
    <m/>
    <m/>
    <m/>
    <m/>
    <m/>
    <s v=""/>
    <s v="FALSO"/>
    <n v="0"/>
    <s v=""/>
    <s v=""/>
    <s v=""/>
    <s v=""/>
    <s v=""/>
    <s v=""/>
    <s v=""/>
    <s v=""/>
    <s v=""/>
    <s v=""/>
  </r>
  <r>
    <x v="0"/>
    <s v="SGGS-18173"/>
    <s v="[SGGS] SP 26.4.1;[SGGS] SP 26.3.5;[SGGS] SP 26.3.6"/>
    <s v="[Jornada Secretaria e Gestor de Unidades] Secretaria - Gestão Acadêmica"/>
    <x v="0"/>
    <s v="[SGGS] PI 4/26"/>
    <m/>
    <s v="[INC0815309]Tenho um Erro/Problema no Dynamics - Captar - Inscrição"/>
    <m/>
    <m/>
    <m/>
    <s v="Itens concluídos"/>
    <m/>
    <m/>
    <x v="1"/>
    <d v="2026-09-04T09:21:00"/>
    <d v="2026-09-28T00:00:00"/>
    <d v="2026-09-14T00:00:00"/>
    <d v="2026-09-14T00:00:00"/>
    <m/>
    <m/>
    <m/>
    <m/>
    <m/>
    <m/>
    <m/>
    <m/>
    <m/>
    <m/>
    <m/>
    <m/>
    <m/>
    <m/>
    <s v=""/>
    <s v="FALSO"/>
    <n v="0"/>
    <s v=""/>
    <s v=""/>
    <s v=""/>
    <s v=""/>
    <s v=""/>
    <s v=""/>
    <s v=""/>
    <s v=""/>
    <s v=""/>
    <s v=""/>
  </r>
  <r>
    <x v="0"/>
    <s v="SGGS-18168"/>
    <s v="[SGGS] SP 26.4.1;[SGGS] SP 26.3.5;[SGGS] SP 26.3.6"/>
    <s v="[Jornada Secretaria e Gestor de Unidades] Secretaria - Gestão Acadêmica"/>
    <x v="6"/>
    <s v="[SGGS] PI 4/26"/>
    <m/>
    <s v="[INC0815132]Tenho um Erro/Problema com o PTC - Dynamics Athenas - Instabilidade Sistêmica no Dynamics"/>
    <m/>
    <m/>
    <m/>
    <s v="Itens Pendentes"/>
    <m/>
    <m/>
    <x v="3"/>
    <d v="2026-09-03T17:30:00"/>
    <d v="2026-09-28T00:00:00"/>
    <m/>
    <m/>
    <m/>
    <m/>
    <m/>
    <m/>
    <m/>
    <m/>
    <m/>
    <m/>
    <m/>
    <m/>
    <m/>
    <m/>
    <m/>
    <m/>
    <s v=""/>
    <s v="FALSO"/>
    <n v="0"/>
    <s v=""/>
    <s v=""/>
    <s v=""/>
    <s v=""/>
    <s v=""/>
    <s v=""/>
    <s v=""/>
    <s v=""/>
    <s v=""/>
    <s v=""/>
  </r>
  <r>
    <x v="0"/>
    <s v="SGGS-18166"/>
    <s v="[SGGS] SP 26.4.1;[SGGS] SP 26.3.5;[SGGS] SP 26.3.6"/>
    <s v="[Jornada Secretaria e Gestor de Unidades] Secretaria - Gestão Acadêmica"/>
    <x v="6"/>
    <s v="[SGGS] PI 4/26"/>
    <m/>
    <s v="[INC0812649]Tenho um Erro/Problema com o PTC - Ambiente do Aluno / AVA Sofia - Visão de disciplinas"/>
    <m/>
    <m/>
    <m/>
    <s v="Itens Pendentes"/>
    <m/>
    <m/>
    <x v="3"/>
    <d v="2026-09-03T16:32:00"/>
    <d v="2026-09-28T00:00:00"/>
    <m/>
    <m/>
    <m/>
    <m/>
    <m/>
    <m/>
    <m/>
    <m/>
    <m/>
    <m/>
    <m/>
    <m/>
    <m/>
    <m/>
    <m/>
    <m/>
    <s v=""/>
    <s v="FALSO"/>
    <n v="0"/>
    <s v=""/>
    <s v=""/>
    <s v=""/>
    <s v=""/>
    <s v=""/>
    <s v=""/>
    <s v=""/>
    <s v=""/>
    <s v=""/>
    <s v=""/>
  </r>
  <r>
    <x v="0"/>
    <s v="SGGS-18165"/>
    <s v="[SGGS] SP 26.3.5"/>
    <s v="[Jornada Secretaria e Gestor de Unidades] Secretaria - Gestão Acadêmica"/>
    <x v="0"/>
    <s v="[SGGS] PI 3/26"/>
    <m/>
    <s v="[INC0815093]Tenho um Erro/Problema com o Sistema - MS Efetivação Matrícula - MS Efetivação Matrícula"/>
    <m/>
    <m/>
    <m/>
    <s v="Itens concluídos"/>
    <m/>
    <m/>
    <x v="0"/>
    <d v="2026-09-03T16:30:00"/>
    <d v="2026-08-31T00:00:00"/>
    <d v="2026-09-03T00:00:00"/>
    <m/>
    <m/>
    <m/>
    <m/>
    <m/>
    <m/>
    <m/>
    <m/>
    <m/>
    <m/>
    <m/>
    <m/>
    <m/>
    <m/>
    <m/>
    <s v=""/>
    <s v="FALSO"/>
    <n v="0"/>
    <s v=""/>
    <s v=""/>
    <s v=""/>
    <s v=""/>
    <s v=""/>
    <s v=""/>
    <s v=""/>
    <s v=""/>
    <s v=""/>
    <s v=""/>
  </r>
  <r>
    <x v="0"/>
    <s v="SGGS-18164"/>
    <s v="[SGGS] SP 26.4.1;[SGGS] SP 26.3.5;[SGGS] SP 26.3.6"/>
    <s v="[Jornada Secretaria e Gestor de Unidades] Secretaria - Gestão Acadêmica"/>
    <x v="6"/>
    <s v="[SGGS] PI 4/26"/>
    <m/>
    <s v="[INC0815131]Tenho um Erro/Problema com o PTC - Dynamics Athenas - Efetivação da Matrícula"/>
    <m/>
    <m/>
    <m/>
    <s v="Itens Pendentes"/>
    <m/>
    <m/>
    <x v="3"/>
    <d v="2026-09-03T15:56:00"/>
    <d v="2026-09-28T00:00:00"/>
    <m/>
    <m/>
    <m/>
    <m/>
    <m/>
    <m/>
    <m/>
    <m/>
    <m/>
    <m/>
    <m/>
    <m/>
    <m/>
    <m/>
    <m/>
    <m/>
    <s v=""/>
    <s v="FALSO"/>
    <n v="0"/>
    <s v=""/>
    <s v=""/>
    <s v=""/>
    <s v=""/>
    <s v=""/>
    <s v=""/>
    <s v=""/>
    <s v=""/>
    <s v=""/>
    <s v=""/>
  </r>
  <r>
    <x v="0"/>
    <s v="SGGS-18162"/>
    <s v="[SGGS] SP 26.3.5;[SGGS] SP 26.3.6"/>
    <s v="[Jornada Secretaria e Gestor de Unidades] Secretaria - Gestão Acadêmica"/>
    <x v="0"/>
    <s v="[SGGS] PI 3/26"/>
    <m/>
    <s v="[INC0814482]Tenho um Erro/Problema com o Sistema - Meu Portal - Acessos/Login - Tenho um problema/erro ao acessar"/>
    <m/>
    <m/>
    <m/>
    <s v="Itens concluídos"/>
    <m/>
    <m/>
    <x v="1"/>
    <d v="2026-09-03T12:16:00"/>
    <d v="2026-08-31T00:00:00"/>
    <d v="2026-09-08T00:00:00"/>
    <d v="2026-09-08T00:00:00"/>
    <m/>
    <m/>
    <m/>
    <m/>
    <m/>
    <m/>
    <m/>
    <m/>
    <m/>
    <m/>
    <m/>
    <m/>
    <m/>
    <m/>
    <s v=""/>
    <s v="FALSO"/>
    <n v="0"/>
    <s v=""/>
    <s v=""/>
    <s v=""/>
    <s v=""/>
    <s v=""/>
    <s v=""/>
    <s v=""/>
    <s v=""/>
    <s v=""/>
    <s v=""/>
  </r>
  <r>
    <x v="9"/>
    <s v="SGGS-18161"/>
    <s v="[SGGS] SP 26.3.5"/>
    <s v="[Jornada Secretaria e Gestor de Unidades] Secretaria - Gestão Acadêmica"/>
    <x v="0"/>
    <s v="[SGGS] PI 3/26"/>
    <m/>
    <s v="[ARTPT-710] - Gestor de Rematricula recebeu o “Tipo de Oferta” como “Isento”, mas NÃO esta gerando o contrato/termo de rematrícula."/>
    <m/>
    <m/>
    <m/>
    <s v="Itens concluídos"/>
    <s v="ARTPT-710"/>
    <s v="Não"/>
    <x v="1"/>
    <d v="2026-09-03T11:59:00"/>
    <d v="2026-08-31T00:00:00"/>
    <d v="2026-09-03T00:00:00"/>
    <d v="2026-09-03T00:00:00"/>
    <d v="2026-09-03T00:00:00"/>
    <d v="2026-09-11T00:00:00"/>
    <d v="2026-09-11T00:00:00"/>
    <m/>
    <m/>
    <n v="1"/>
    <n v="6"/>
    <m/>
    <n v="6"/>
    <m/>
    <m/>
    <m/>
    <m/>
    <m/>
    <s v=""/>
    <s v="FALSO"/>
    <n v="0"/>
    <n v="-5"/>
    <s v=""/>
    <n v="1"/>
    <b v="1"/>
    <n v="6"/>
    <b v="1"/>
    <s v=""/>
    <s v=""/>
    <n v="6"/>
    <b v="1"/>
  </r>
  <r>
    <x v="0"/>
    <s v="SGGS-18160"/>
    <s v="[SGGS] SP 26.3.5"/>
    <s v="[Jornada Secretaria e Gestor de Unidades] Secretaria - Gestão Acadêmica"/>
    <x v="0"/>
    <s v="[SGGS] PI 3/26"/>
    <m/>
    <s v="[INC0814842]Tenho um Erro/Problema com o PTC - Dynamics Athenas - Documentos Acadêmicos - Serviços"/>
    <m/>
    <n v="21600"/>
    <m/>
    <s v="Itens concluídos"/>
    <m/>
    <m/>
    <x v="0"/>
    <d v="2026-09-03T10:58:00"/>
    <d v="2026-08-31T00:00:00"/>
    <d v="2026-09-04T00:00:00"/>
    <m/>
    <m/>
    <m/>
    <m/>
    <m/>
    <m/>
    <m/>
    <m/>
    <m/>
    <m/>
    <m/>
    <m/>
    <m/>
    <m/>
    <m/>
    <n v="6"/>
    <s v="FALSO"/>
    <n v="0"/>
    <s v=""/>
    <s v=""/>
    <s v=""/>
    <s v=""/>
    <s v=""/>
    <s v=""/>
    <s v=""/>
    <s v=""/>
    <s v=""/>
    <s v=""/>
  </r>
  <r>
    <x v="0"/>
    <s v="SGGS-18158"/>
    <s v="[SGGS] SP 26.3.5"/>
    <s v="[Jornada Secretaria e Gestor de Unidades] Secretaria - Gestão Acadêmica"/>
    <x v="0"/>
    <s v="[SGGS] PI 3/26"/>
    <m/>
    <s v="[INC0814655]Tenho um Erro/Problema com o PTC - Ambiente do Aluno / AVA Sofia - Escolha de Disciplinas Optativas/Eletivas"/>
    <m/>
    <m/>
    <m/>
    <s v="Itens concluídos"/>
    <m/>
    <m/>
    <x v="0"/>
    <d v="2026-09-03T09:41:00"/>
    <d v="2026-08-31T00:00:00"/>
    <d v="2026-09-03T00:00:00"/>
    <m/>
    <m/>
    <m/>
    <m/>
    <m/>
    <m/>
    <m/>
    <m/>
    <m/>
    <m/>
    <m/>
    <m/>
    <m/>
    <m/>
    <m/>
    <s v=""/>
    <s v="FALSO"/>
    <n v="0"/>
    <s v=""/>
    <s v=""/>
    <s v=""/>
    <s v=""/>
    <s v=""/>
    <s v=""/>
    <s v=""/>
    <s v=""/>
    <s v=""/>
    <s v=""/>
  </r>
  <r>
    <x v="0"/>
    <s v="SGGS-18156"/>
    <s v="[SGGS] SP 26.3.5"/>
    <s v="[Jornada Secretaria e Gestor de Unidades] Secretaria - Gestão Acadêmica"/>
    <x v="0"/>
    <s v="[SGGS] PI 3/26"/>
    <m/>
    <s v="[INC0814780]Tenho um Erro/Problema com o PTC - Dynamics Athenas - Documentos Acadêmicos - Serviços"/>
    <m/>
    <m/>
    <m/>
    <s v="Itens concluídos"/>
    <m/>
    <m/>
    <x v="0"/>
    <d v="2026-09-03T08:53:00"/>
    <d v="2026-08-31T00:00:00"/>
    <d v="2026-09-04T00:00:00"/>
    <m/>
    <m/>
    <m/>
    <m/>
    <m/>
    <m/>
    <m/>
    <m/>
    <m/>
    <m/>
    <m/>
    <m/>
    <m/>
    <m/>
    <m/>
    <s v=""/>
    <s v="FALSO"/>
    <n v="0"/>
    <s v=""/>
    <s v=""/>
    <s v=""/>
    <s v=""/>
    <s v=""/>
    <s v=""/>
    <s v=""/>
    <s v=""/>
    <s v=""/>
    <s v=""/>
  </r>
  <r>
    <x v="0"/>
    <s v="SGGS-18155"/>
    <s v="[SGGS] SP 26.4.1;[SGGS] SP 26.3.5;[SGGS] SP 26.3.6"/>
    <s v="[Jornada Secretaria e Gestor de Unidades] Secretaria - Gestão Acadêmica"/>
    <x v="5"/>
    <s v="[SGGS] PI 4/26"/>
    <m/>
    <s v="[INC0813039]Tenho um Erro/Problema com o Sistema Colaborar - Ingresso - AVA/LMS - Contrato e Termo de Aceite (matrícula)"/>
    <m/>
    <m/>
    <m/>
    <s v="Em andamento"/>
    <m/>
    <m/>
    <x v="3"/>
    <d v="2026-09-02T18:50:00"/>
    <d v="2026-09-28T00:00:00"/>
    <d v="2026-09-08T00:00:00"/>
    <m/>
    <m/>
    <m/>
    <m/>
    <m/>
    <m/>
    <m/>
    <m/>
    <m/>
    <m/>
    <m/>
    <m/>
    <m/>
    <m/>
    <m/>
    <s v=""/>
    <s v="FALSO"/>
    <n v="0"/>
    <s v=""/>
    <s v=""/>
    <s v=""/>
    <s v=""/>
    <s v=""/>
    <s v=""/>
    <s v=""/>
    <s v=""/>
    <s v=""/>
    <s v=""/>
  </r>
  <r>
    <x v="0"/>
    <s v="SGGS-18154"/>
    <s v="[SGGS] SP 26.3.5"/>
    <s v="[Jornada Secretaria e Gestor de Unidades] Secretaria - Gestão Acadêmica"/>
    <x v="0"/>
    <s v="[SGGS] PI 3/26"/>
    <m/>
    <s v="[INC0814292]Tenho um Erro/Problema com o PTC - Dynamics Athenas - Problema na parametrização da matriz"/>
    <m/>
    <m/>
    <m/>
    <s v="Itens concluídos"/>
    <m/>
    <m/>
    <x v="0"/>
    <d v="2026-09-02T17:55:00"/>
    <d v="2026-08-31T00:00:00"/>
    <d v="2026-09-02T00:00:00"/>
    <m/>
    <m/>
    <m/>
    <m/>
    <m/>
    <m/>
    <m/>
    <m/>
    <m/>
    <m/>
    <m/>
    <m/>
    <m/>
    <m/>
    <m/>
    <s v=""/>
    <s v="FALSO"/>
    <n v="0"/>
    <s v=""/>
    <s v=""/>
    <s v=""/>
    <s v=""/>
    <s v=""/>
    <s v=""/>
    <s v=""/>
    <s v=""/>
    <s v=""/>
    <s v=""/>
  </r>
  <r>
    <x v="0"/>
    <s v="SGGS-18151"/>
    <s v="[SGGS] SP 26.3.5"/>
    <s v="[Jornada Secretaria e Gestor de Unidades] Secretaria - Gestão Acadêmica"/>
    <x v="0"/>
    <s v="[SGGS] PI 3/26"/>
    <m/>
    <s v="[INC0813878]Tenho um Erro/Problema com o Portal do Tutor - Backoffice de Operação Acadêmica (Dynamics) - Documentação de Estágio"/>
    <m/>
    <m/>
    <m/>
    <s v="Itens concluídos"/>
    <m/>
    <m/>
    <x v="0"/>
    <d v="2026-09-02T17:00:00"/>
    <d v="2026-08-31T00:00:00"/>
    <d v="2026-09-02T00:00:00"/>
    <m/>
    <m/>
    <m/>
    <m/>
    <m/>
    <m/>
    <m/>
    <m/>
    <m/>
    <m/>
    <m/>
    <m/>
    <m/>
    <m/>
    <m/>
    <s v=""/>
    <s v="FALSO"/>
    <n v="0"/>
    <s v=""/>
    <s v=""/>
    <s v=""/>
    <s v=""/>
    <s v=""/>
    <s v=""/>
    <s v=""/>
    <s v=""/>
    <s v=""/>
    <s v=""/>
  </r>
  <r>
    <x v="0"/>
    <s v="SGGS-18145"/>
    <s v="[SGGS] SP 26.4.1;[SGGS] SP 26.3.5;[SGGS] SP 26.3.6"/>
    <s v="[Jornada Secretaria e Gestor de Unidades] Secretaria - Gestão Acadêmica"/>
    <x v="6"/>
    <s v="[SGGS] PI 4/26"/>
    <m/>
    <s v="[INC0813914]Tenho um Erro/Problema com o Sistema - Portal do Aluno - EaD - Deferimento de solicitação"/>
    <m/>
    <m/>
    <m/>
    <s v="Itens Pendentes"/>
    <m/>
    <m/>
    <x v="3"/>
    <d v="2026-09-02T16:38:00"/>
    <d v="2026-09-28T00:00:00"/>
    <m/>
    <m/>
    <m/>
    <m/>
    <m/>
    <m/>
    <m/>
    <m/>
    <m/>
    <m/>
    <m/>
    <m/>
    <m/>
    <m/>
    <m/>
    <m/>
    <s v=""/>
    <s v="FALSO"/>
    <n v="0"/>
    <s v=""/>
    <s v=""/>
    <s v=""/>
    <s v=""/>
    <s v=""/>
    <s v=""/>
    <s v=""/>
    <s v=""/>
    <s v=""/>
    <s v=""/>
  </r>
  <r>
    <x v="0"/>
    <s v="SGGS-18144"/>
    <s v="[SGGS] SP 26.3.5"/>
    <s v="[Jornada Secretaria e Gestor de Unidades] Secretaria - Gestão Acadêmica"/>
    <x v="0"/>
    <s v="[SGGS] PI 3/26"/>
    <m/>
    <s v="[INC0813938]Tenho um Erro/Problema com o PTC - Dynamics Athenas - Ocorrências"/>
    <m/>
    <m/>
    <m/>
    <s v="Itens concluídos"/>
    <m/>
    <m/>
    <x v="0"/>
    <d v="2026-09-02T16:37:00"/>
    <d v="2026-08-31T00:00:00"/>
    <d v="2026-09-04T00:00:00"/>
    <m/>
    <m/>
    <m/>
    <m/>
    <m/>
    <m/>
    <m/>
    <m/>
    <m/>
    <m/>
    <m/>
    <m/>
    <m/>
    <m/>
    <m/>
    <s v=""/>
    <s v="FALSO"/>
    <n v="0"/>
    <s v=""/>
    <s v=""/>
    <s v=""/>
    <s v=""/>
    <s v=""/>
    <s v=""/>
    <s v=""/>
    <s v=""/>
    <s v=""/>
    <s v=""/>
  </r>
  <r>
    <x v="0"/>
    <s v="SGGS-18143"/>
    <s v="[SGGS] SP 26.3.5;[SGGS] SP 26.3.6"/>
    <s v="[Jornada Secretaria e Gestor de Unidades] Secretaria - Gestão Acadêmica"/>
    <x v="0"/>
    <s v="[SGGS] PI 3/26"/>
    <m/>
    <s v="[INC0814486]Tenho um Erro/Problema com o PTC - Ingresso - Captação - Backoffice"/>
    <m/>
    <m/>
    <m/>
    <s v="Itens concluídos"/>
    <m/>
    <m/>
    <x v="1"/>
    <d v="2026-09-02T15:50:00"/>
    <d v="2026-08-31T00:00:00"/>
    <d v="2026-09-08T00:00:00"/>
    <d v="2026-09-08T00:00:00"/>
    <m/>
    <m/>
    <m/>
    <m/>
    <m/>
    <m/>
    <m/>
    <m/>
    <m/>
    <m/>
    <m/>
    <m/>
    <m/>
    <m/>
    <s v=""/>
    <s v="FALSO"/>
    <n v="0"/>
    <s v=""/>
    <s v=""/>
    <s v=""/>
    <s v=""/>
    <s v=""/>
    <s v=""/>
    <s v=""/>
    <s v=""/>
    <s v=""/>
    <s v=""/>
  </r>
  <r>
    <x v="0"/>
    <s v="SGGS-18142"/>
    <s v="[SGGS] SP 26.3.5"/>
    <s v="[Jornada Secretaria e Gestor de Unidades] Secretaria - Gestão Acadêmica"/>
    <x v="0"/>
    <s v="[SGGS] PI 3/26"/>
    <m/>
    <s v="[INC0814382]Tenho um Erro/Problema com o Sistema - Extranet - Requerimento"/>
    <m/>
    <m/>
    <m/>
    <s v="Itens concluídos"/>
    <m/>
    <m/>
    <x v="0"/>
    <d v="2026-09-02T15:49:00"/>
    <d v="2026-08-31T00:00:00"/>
    <d v="2026-09-08T00:00:00"/>
    <m/>
    <m/>
    <m/>
    <m/>
    <m/>
    <m/>
    <m/>
    <m/>
    <m/>
    <m/>
    <m/>
    <m/>
    <m/>
    <m/>
    <m/>
    <s v=""/>
    <s v="FALSO"/>
    <n v="0"/>
    <s v=""/>
    <s v=""/>
    <s v=""/>
    <s v=""/>
    <s v=""/>
    <s v=""/>
    <s v=""/>
    <s v=""/>
    <s v=""/>
    <s v=""/>
  </r>
  <r>
    <x v="0"/>
    <s v="SGGS-18141"/>
    <s v="[SGGS] SP 26.3.5;[SGGS] SP 26.3.6"/>
    <s v="[Jornada Secretaria e Gestor de Unidades] Secretaria - Gestão Acadêmica"/>
    <x v="0"/>
    <s v="[SGGS] PI 3/26"/>
    <m/>
    <s v="[INC0814480]Tenho um Erro/Problema com o PTC - Ingresso - Captação - Backoffice"/>
    <m/>
    <m/>
    <m/>
    <s v="Itens concluídos"/>
    <m/>
    <m/>
    <x v="1"/>
    <d v="2026-09-02T15:46:00"/>
    <d v="2026-08-31T00:00:00"/>
    <d v="2026-09-09T00:00:00"/>
    <d v="2026-09-09T00:00:00"/>
    <m/>
    <m/>
    <m/>
    <m/>
    <m/>
    <m/>
    <m/>
    <m/>
    <m/>
    <m/>
    <m/>
    <m/>
    <m/>
    <m/>
    <s v=""/>
    <s v="FALSO"/>
    <n v="0"/>
    <s v=""/>
    <s v=""/>
    <s v=""/>
    <s v=""/>
    <s v=""/>
    <s v=""/>
    <s v=""/>
    <s v=""/>
    <s v=""/>
    <s v=""/>
  </r>
  <r>
    <x v="0"/>
    <s v="SGGS-18140"/>
    <s v="[SGGS] SP 26.4.1;[SGGS] SP 26.3.5;[SGGS] SP 26.3.6"/>
    <s v="[Jornada Secretaria e Gestor de Unidades] Secretaria - Gestão Acadêmica"/>
    <x v="6"/>
    <s v="[SGGS] PI 4/26"/>
    <m/>
    <s v="[INC0812888]Tenho um Erro/Problema com o PTC - Dynamics Athenas - Alocação e disponibilização de disciplinas"/>
    <m/>
    <m/>
    <m/>
    <s v="Itens Pendentes"/>
    <m/>
    <m/>
    <x v="3"/>
    <d v="2026-09-02T15:16:00"/>
    <d v="2026-09-28T00:00:00"/>
    <m/>
    <m/>
    <m/>
    <m/>
    <m/>
    <m/>
    <m/>
    <m/>
    <m/>
    <m/>
    <m/>
    <m/>
    <m/>
    <m/>
    <m/>
    <m/>
    <s v=""/>
    <s v="FALSO"/>
    <n v="0"/>
    <s v=""/>
    <s v=""/>
    <s v=""/>
    <s v=""/>
    <s v=""/>
    <s v=""/>
    <s v=""/>
    <s v=""/>
    <s v=""/>
    <s v=""/>
  </r>
  <r>
    <x v="0"/>
    <s v="SGGS-18139"/>
    <s v="[SGGS] SP 26.4.1;[SGGS] SP 26.3.5;[SGGS] SP 26.3.6"/>
    <s v="[Jornada Secretaria e Gestor de Unidades] Secretaria - Gestão Acadêmica"/>
    <x v="6"/>
    <s v="[SGGS] PI 4/26"/>
    <m/>
    <s v="[INC0808420]Tenho um Erro/Problema com o Sistema - Extranet - Requerimento"/>
    <m/>
    <m/>
    <m/>
    <s v="Itens Pendentes"/>
    <m/>
    <m/>
    <x v="3"/>
    <d v="2026-09-02T15:12:00"/>
    <d v="2026-09-28T00:00:00"/>
    <m/>
    <m/>
    <m/>
    <m/>
    <m/>
    <m/>
    <m/>
    <m/>
    <m/>
    <m/>
    <m/>
    <m/>
    <m/>
    <m/>
    <m/>
    <m/>
    <s v=""/>
    <s v="FALSO"/>
    <n v="0"/>
    <s v=""/>
    <s v=""/>
    <s v=""/>
    <s v=""/>
    <s v=""/>
    <s v=""/>
    <s v=""/>
    <s v=""/>
    <s v=""/>
    <s v=""/>
  </r>
  <r>
    <x v="0"/>
    <s v="SGGS-18138"/>
    <s v="[SGGS] SP 26.3.5;[SGGS] SP 26.3.6"/>
    <s v="[Jornada Secretaria e Gestor de Unidades] Secretaria - Gestão Acadêmica"/>
    <x v="0"/>
    <s v="[SGGS] PI 3/26"/>
    <m/>
    <s v="[INC0814416]Tenho um Erro/Problema com o PTC - Dynamics Athenas - Efetivação da Matrícula"/>
    <m/>
    <n v="3600"/>
    <m/>
    <s v="Itens concluídos"/>
    <m/>
    <m/>
    <x v="0"/>
    <d v="2026-09-02T15:12:00"/>
    <d v="2026-08-31T00:00:00"/>
    <d v="2026-09-14T00:00:00"/>
    <m/>
    <m/>
    <m/>
    <m/>
    <m/>
    <m/>
    <m/>
    <m/>
    <m/>
    <m/>
    <m/>
    <m/>
    <m/>
    <m/>
    <m/>
    <n v="1"/>
    <s v="FALSO"/>
    <n v="0"/>
    <s v=""/>
    <s v=""/>
    <s v=""/>
    <s v=""/>
    <s v=""/>
    <s v=""/>
    <s v=""/>
    <s v=""/>
    <s v=""/>
    <s v=""/>
  </r>
  <r>
    <x v="0"/>
    <s v="SGGS-18137"/>
    <s v="[SGGS] SP 26.3.5"/>
    <s v="[Jornada Secretaria e Gestor de Unidades] Secretaria - Gestão Acadêmica"/>
    <x v="0"/>
    <s v="[SGGS] PI 3/26"/>
    <m/>
    <s v="[INC0812886]Tenho um Erro/Problema com o PTC - Dynamics Athenas - Alocação e disponibilização de disciplinas"/>
    <m/>
    <m/>
    <m/>
    <s v="Itens concluídos"/>
    <m/>
    <m/>
    <x v="0"/>
    <d v="2026-09-02T15:10:00"/>
    <d v="2026-08-31T00:00:00"/>
    <d v="2026-09-08T00:00:00"/>
    <m/>
    <m/>
    <m/>
    <m/>
    <m/>
    <m/>
    <m/>
    <m/>
    <m/>
    <m/>
    <m/>
    <m/>
    <m/>
    <m/>
    <m/>
    <s v=""/>
    <s v="FALSO"/>
    <n v="0"/>
    <s v=""/>
    <s v=""/>
    <s v=""/>
    <s v=""/>
    <s v=""/>
    <s v=""/>
    <s v=""/>
    <s v=""/>
    <s v=""/>
    <s v=""/>
  </r>
  <r>
    <x v="0"/>
    <s v="SGGS-18135"/>
    <s v="[SGGS] SP 26.4.1;[SGGS] SP 26.3.5;[SGGS] SP 26.3.6"/>
    <s v="[Jornada Secretaria e Gestor de Unidades] Secretaria - Gestão Acadêmica"/>
    <x v="6"/>
    <s v="[SGGS] PI 4/26"/>
    <m/>
    <s v="[INC0814313]Tenho um Erro/Problema com o PTC - Dynamics Athenas - Documentos Acadêmicos - Serviços"/>
    <m/>
    <m/>
    <m/>
    <s v="Itens Pendentes"/>
    <m/>
    <m/>
    <x v="3"/>
    <d v="2026-09-02T12:20:00"/>
    <d v="2026-09-28T00:00:00"/>
    <m/>
    <m/>
    <m/>
    <m/>
    <m/>
    <m/>
    <m/>
    <m/>
    <m/>
    <m/>
    <m/>
    <m/>
    <m/>
    <m/>
    <m/>
    <m/>
    <s v=""/>
    <s v="FALSO"/>
    <n v="0"/>
    <s v=""/>
    <s v=""/>
    <s v=""/>
    <s v=""/>
    <s v=""/>
    <s v=""/>
    <s v=""/>
    <s v=""/>
    <s v=""/>
    <s v=""/>
  </r>
  <r>
    <x v="0"/>
    <s v="SGGS-18134"/>
    <s v="[SGGS] SP 26.3.5;[SGGS] SP 26.3.6"/>
    <s v="[Jornada Secretaria e Gestor de Unidades] Secretaria - Gestão Acadêmica"/>
    <x v="0"/>
    <s v="[SGGS] PI 3/26"/>
    <m/>
    <s v="[INC0814274]Tenho um Erro/Problema com o PTC - Dynamics Athenas - Efetivação da Matrícula"/>
    <m/>
    <n v="1800"/>
    <m/>
    <s v="Itens concluídos"/>
    <m/>
    <m/>
    <x v="1"/>
    <d v="2026-09-02T11:25:00"/>
    <d v="2026-08-31T00:00:00"/>
    <d v="2026-09-10T00:00:00"/>
    <d v="2026-09-10T00:00:00"/>
    <m/>
    <m/>
    <m/>
    <m/>
    <m/>
    <m/>
    <m/>
    <m/>
    <m/>
    <m/>
    <m/>
    <m/>
    <m/>
    <m/>
    <n v="0.5"/>
    <s v="FALSO"/>
    <n v="0"/>
    <s v=""/>
    <s v=""/>
    <s v=""/>
    <s v=""/>
    <s v=""/>
    <s v=""/>
    <s v=""/>
    <s v=""/>
    <s v=""/>
    <s v=""/>
  </r>
  <r>
    <x v="0"/>
    <s v="SGGS-18133"/>
    <s v="[SGGS] SP 26.4.1;[SGGS] SP 26.3.5;[SGGS] SP 26.3.6"/>
    <s v="[Jornada Secretaria e Gestor de Unidades] Secretaria - Gestão Acadêmica"/>
    <x v="6"/>
    <s v="[SGGS] PI 4/26"/>
    <m/>
    <s v="[INC0810315]Tenho um Erro/Problema com o PTC - Dynamics Athenas - Notas e Frequências Parciais"/>
    <m/>
    <m/>
    <m/>
    <s v="Itens Pendentes"/>
    <m/>
    <m/>
    <x v="3"/>
    <d v="2026-09-02T10:27:00"/>
    <d v="2026-09-28T00:00:00"/>
    <m/>
    <m/>
    <m/>
    <m/>
    <m/>
    <m/>
    <m/>
    <m/>
    <m/>
    <m/>
    <m/>
    <m/>
    <m/>
    <m/>
    <m/>
    <m/>
    <s v=""/>
    <s v="FALSO"/>
    <n v="0"/>
    <s v=""/>
    <s v=""/>
    <s v=""/>
    <s v=""/>
    <s v=""/>
    <s v=""/>
    <s v=""/>
    <s v=""/>
    <s v=""/>
    <s v=""/>
  </r>
  <r>
    <x v="0"/>
    <s v="SGGS-18132"/>
    <s v="[SGGS] SP 26.4.1;[SGGS] SP 26.3.5;[SGGS] SP 26.3.6"/>
    <s v="[Jornada Secretaria e Gestor de Unidades] Secretaria - Gestão Acadêmica"/>
    <x v="6"/>
    <s v="[SGGS] PI 4/26"/>
    <m/>
    <s v="[INC0814175]Tenho um Erro/Problema com o PTC - Dynamics Athenas - Documentos Acadêmicos - Serviços"/>
    <m/>
    <m/>
    <m/>
    <s v="Itens Pendentes"/>
    <m/>
    <m/>
    <x v="3"/>
    <d v="2026-09-02T09:15:00"/>
    <d v="2026-09-28T00:00:00"/>
    <m/>
    <m/>
    <m/>
    <m/>
    <m/>
    <m/>
    <m/>
    <m/>
    <m/>
    <m/>
    <m/>
    <m/>
    <m/>
    <m/>
    <m/>
    <m/>
    <s v=""/>
    <s v="FALSO"/>
    <n v="0"/>
    <s v=""/>
    <s v=""/>
    <s v=""/>
    <s v=""/>
    <s v=""/>
    <s v=""/>
    <s v=""/>
    <s v=""/>
    <s v=""/>
    <s v=""/>
  </r>
  <r>
    <x v="0"/>
    <s v="SGGS-18131"/>
    <s v="[SGGS] SP 26.3.5"/>
    <s v="[Jornada Secretaria e Gestor de Unidades] Secretaria - Gestão Acadêmica"/>
    <x v="0"/>
    <s v="[SGGS] PI 3/26"/>
    <m/>
    <s v="[INC0811783]Tenho um Erro/Problema com o PTC - Ambiente do Aluno / AVA Sofia - Calendário Acadêmico"/>
    <m/>
    <m/>
    <m/>
    <s v="Itens concluídos"/>
    <m/>
    <m/>
    <x v="0"/>
    <d v="2026-09-02T09:12:00"/>
    <d v="2026-08-31T00:00:00"/>
    <d v="2026-09-08T00:00:00"/>
    <m/>
    <m/>
    <m/>
    <m/>
    <m/>
    <m/>
    <m/>
    <m/>
    <m/>
    <m/>
    <m/>
    <m/>
    <m/>
    <m/>
    <m/>
    <s v=""/>
    <s v="FALSO"/>
    <n v="0"/>
    <s v=""/>
    <s v=""/>
    <s v=""/>
    <s v=""/>
    <s v=""/>
    <s v=""/>
    <s v=""/>
    <s v=""/>
    <s v=""/>
    <s v=""/>
  </r>
  <r>
    <x v="0"/>
    <s v="SGGS-18130"/>
    <s v="[SGGS] SP 26.3.5"/>
    <s v="[Jornada Secretaria e Gestor de Unidades] Secretaria - Gestão Acadêmica"/>
    <x v="0"/>
    <s v="[SGGS] PI 3/26"/>
    <m/>
    <s v="[INC0813262]Tenho um Erro/Problema com o Sistema - Portal Prisma - Prisma - Portal Prisma (Banco de Dados)"/>
    <m/>
    <m/>
    <m/>
    <s v="Itens concluídos"/>
    <m/>
    <m/>
    <x v="0"/>
    <d v="2026-09-02T08:58:00"/>
    <d v="2026-08-31T00:00:00"/>
    <d v="2026-09-04T00:00:00"/>
    <m/>
    <m/>
    <m/>
    <m/>
    <m/>
    <m/>
    <m/>
    <m/>
    <m/>
    <m/>
    <m/>
    <m/>
    <m/>
    <m/>
    <m/>
    <s v=""/>
    <s v="FALSO"/>
    <n v="0"/>
    <s v=""/>
    <s v=""/>
    <s v=""/>
    <s v=""/>
    <s v=""/>
    <s v=""/>
    <s v=""/>
    <s v=""/>
    <s v=""/>
    <s v=""/>
  </r>
  <r>
    <x v="0"/>
    <s v="SGGS-18129"/>
    <s v="[SGGS] SP 26.3.5"/>
    <s v="[Jornada Secretaria e Gestor de Unidades] Secretaria - Gestão Acadêmica"/>
    <x v="0"/>
    <s v="[SGGS] PI 3/26"/>
    <m/>
    <s v="[INC0814066]Tenho um Erro/Problema com o PTC - Dynamics Athenas - Efetivação da Matrícula"/>
    <m/>
    <m/>
    <m/>
    <s v="Itens concluídos"/>
    <m/>
    <m/>
    <x v="1"/>
    <d v="2026-09-01T20:09:00"/>
    <d v="2026-08-31T00:00:00"/>
    <d v="2026-09-04T00:00:00"/>
    <d v="2026-09-04T00:00:00"/>
    <m/>
    <m/>
    <m/>
    <m/>
    <m/>
    <m/>
    <m/>
    <m/>
    <m/>
    <m/>
    <m/>
    <m/>
    <m/>
    <m/>
    <s v=""/>
    <s v="FALSO"/>
    <n v="0"/>
    <s v=""/>
    <s v=""/>
    <s v=""/>
    <s v=""/>
    <s v=""/>
    <s v=""/>
    <s v=""/>
    <s v=""/>
    <s v=""/>
    <s v=""/>
  </r>
  <r>
    <x v="0"/>
    <s v="SGGS-18128"/>
    <s v="[SGGS] SP 26.4.1;[SGGS] SP 26.3.5;[SGGS] SP 26.3.6"/>
    <s v="[Jornada Secretaria e Gestor de Unidades] Secretaria - Gestão Acadêmica"/>
    <x v="6"/>
    <s v="[SGGS] PI 4/26"/>
    <m/>
    <s v="[INC0812685]Tenho um Erro/Problema com o PTC - Dynamics Athenas - Alocação e disponibilização de disciplinas"/>
    <m/>
    <m/>
    <m/>
    <s v="Itens Pendentes"/>
    <m/>
    <m/>
    <x v="3"/>
    <d v="2026-09-01T17:41:00"/>
    <d v="2026-09-28T00:00:00"/>
    <m/>
    <m/>
    <m/>
    <m/>
    <m/>
    <m/>
    <m/>
    <m/>
    <m/>
    <m/>
    <m/>
    <m/>
    <m/>
    <m/>
    <m/>
    <m/>
    <s v=""/>
    <s v="FALSO"/>
    <n v="0"/>
    <s v=""/>
    <s v=""/>
    <s v=""/>
    <s v=""/>
    <s v=""/>
    <s v=""/>
    <s v=""/>
    <s v=""/>
    <s v=""/>
    <s v=""/>
  </r>
  <r>
    <x v="0"/>
    <s v="SGGS-18127"/>
    <s v="[SGGS] SP 26.3.5"/>
    <s v="[Jornada Secretaria e Gestor de Unidades] Secretaria - Gestão Acadêmica"/>
    <x v="0"/>
    <s v="[SGGS] PI 3/26"/>
    <m/>
    <s v="[INC0811383]Tenho um Erro/Problema no Dynamics - Gestão de unidades - Reportar um erro/problema"/>
    <m/>
    <m/>
    <m/>
    <s v="Itens concluídos"/>
    <m/>
    <m/>
    <x v="0"/>
    <d v="2026-09-01T17:01:00"/>
    <d v="2026-08-31T00:00:00"/>
    <d v="2026-09-04T00:00:00"/>
    <m/>
    <m/>
    <m/>
    <m/>
    <m/>
    <m/>
    <m/>
    <m/>
    <m/>
    <m/>
    <m/>
    <m/>
    <m/>
    <m/>
    <m/>
    <s v=""/>
    <s v="FALSO"/>
    <n v="0"/>
    <s v=""/>
    <s v=""/>
    <s v=""/>
    <s v=""/>
    <s v=""/>
    <s v=""/>
    <s v=""/>
    <s v=""/>
    <s v=""/>
    <s v=""/>
  </r>
  <r>
    <x v="0"/>
    <s v="SGGS-18126"/>
    <s v="[SGGS] SP 26.3.5"/>
    <s v="[Jornada Secretaria e Gestor de Unidades] Secretaria - Gestão Acadêmica"/>
    <x v="0"/>
    <s v="[SGGS] PI 3/26"/>
    <m/>
    <s v="[INC0808474]Tenho um Erro/Problema com o Sistema - AVA (LMS) - AVA (LMS)"/>
    <m/>
    <m/>
    <m/>
    <s v="Itens concluídos"/>
    <m/>
    <m/>
    <x v="0"/>
    <d v="2026-09-01T16:39:00"/>
    <d v="2026-08-31T00:00:00"/>
    <d v="2026-09-02T00:00:00"/>
    <m/>
    <m/>
    <m/>
    <m/>
    <m/>
    <m/>
    <m/>
    <m/>
    <m/>
    <m/>
    <m/>
    <m/>
    <m/>
    <m/>
    <m/>
    <s v=""/>
    <s v="FALSO"/>
    <n v="0"/>
    <s v=""/>
    <s v=""/>
    <s v=""/>
    <s v=""/>
    <s v=""/>
    <s v=""/>
    <s v=""/>
    <s v=""/>
    <s v=""/>
    <s v=""/>
  </r>
  <r>
    <x v="0"/>
    <s v="SGGS-18125"/>
    <s v="[SGGS] SP 26.4.1;[SGGS] SP 26.3.5;[SGGS] SP 26.3.6"/>
    <s v="[Jornada Secretaria e Gestor de Unidades] Secretaria - Gestão Acadêmica"/>
    <x v="6"/>
    <s v="[SGGS] PI 4/26"/>
    <m/>
    <s v="[INC0813889]Tenho um Erro/Problema com o PTC - Dynamics Athenas - Alocação e disponibilização de disciplinas"/>
    <m/>
    <m/>
    <m/>
    <s v="Itens Pendentes"/>
    <m/>
    <m/>
    <x v="3"/>
    <d v="2026-09-01T16:36:00"/>
    <d v="2026-09-28T00:00:00"/>
    <m/>
    <m/>
    <m/>
    <m/>
    <m/>
    <m/>
    <m/>
    <m/>
    <m/>
    <m/>
    <m/>
    <m/>
    <m/>
    <m/>
    <m/>
    <m/>
    <s v=""/>
    <s v="FALSO"/>
    <n v="0"/>
    <s v=""/>
    <s v=""/>
    <s v=""/>
    <s v=""/>
    <s v=""/>
    <s v=""/>
    <s v=""/>
    <s v=""/>
    <s v=""/>
    <s v=""/>
  </r>
  <r>
    <x v="0"/>
    <s v="SGGS-18124"/>
    <s v="[SGGS] SP 26.3.5"/>
    <s v="[Jornada Secretaria e Gestor de Unidades] Secretaria - Gestão Acadêmica"/>
    <x v="0"/>
    <s v="[SGGS] PI 3/26"/>
    <m/>
    <s v="[INC0812078]Tenho um Erro/Problema com o PTC - Ingresso - Pagamento de Matrícula"/>
    <m/>
    <m/>
    <m/>
    <s v="Itens concluídos"/>
    <m/>
    <m/>
    <x v="1"/>
    <d v="2026-09-01T16:33:00"/>
    <d v="2026-08-31T00:00:00"/>
    <d v="2026-09-04T00:00:00"/>
    <d v="2026-09-04T00:00:00"/>
    <m/>
    <m/>
    <m/>
    <m/>
    <m/>
    <m/>
    <m/>
    <m/>
    <m/>
    <m/>
    <m/>
    <m/>
    <m/>
    <m/>
    <s v=""/>
    <s v="FALSO"/>
    <n v="0"/>
    <s v=""/>
    <s v=""/>
    <s v=""/>
    <s v=""/>
    <s v=""/>
    <s v=""/>
    <s v=""/>
    <s v=""/>
    <s v=""/>
    <s v=""/>
  </r>
  <r>
    <x v="0"/>
    <s v="SGGS-18123"/>
    <s v="[SGGS] SP 26.3.5;[SGGS] SP 26.3.6"/>
    <s v="[Jornada Secretaria e Gestor de Unidades] Secretaria - Gestão Acadêmica"/>
    <x v="0"/>
    <s v="[SGGS] PI 3/26"/>
    <m/>
    <s v="[INC0813897]Tenho um Erro/Problema com o PTC - Dynamics Athenas - Efetivação da Matrícula"/>
    <m/>
    <n v="1800"/>
    <m/>
    <s v="Itens concluídos"/>
    <m/>
    <m/>
    <x v="1"/>
    <d v="2026-09-01T15:46:00"/>
    <d v="2026-08-31T00:00:00"/>
    <d v="2026-09-15T00:00:00"/>
    <d v="2026-09-15T00:00:00"/>
    <m/>
    <m/>
    <m/>
    <m/>
    <m/>
    <m/>
    <m/>
    <m/>
    <m/>
    <m/>
    <m/>
    <m/>
    <m/>
    <m/>
    <n v="0.5"/>
    <s v="FALSO"/>
    <n v="0"/>
    <s v=""/>
    <s v=""/>
    <s v=""/>
    <s v=""/>
    <s v=""/>
    <s v=""/>
    <s v=""/>
    <s v=""/>
    <s v=""/>
    <s v=""/>
  </r>
  <r>
    <x v="0"/>
    <s v="SGGS-18122"/>
    <s v="[SGGS] SP 26.4.1;[SGGS] SP 26.3.5;[SGGS] SP 26.3.6"/>
    <s v="[Jornada Secretaria e Gestor de Unidades] Secretaria - Gestão Acadêmica"/>
    <x v="6"/>
    <s v="[SGGS] PI 4/26"/>
    <m/>
    <s v="[INC0813886]Tenho um Erro/Problema com o PTC - Dynamics Athenas - Documentos Acadêmicos - Serviços"/>
    <m/>
    <m/>
    <m/>
    <s v="Itens Pendentes"/>
    <m/>
    <m/>
    <x v="3"/>
    <d v="2026-09-01T15:34:00"/>
    <d v="2026-09-28T00:00:00"/>
    <m/>
    <m/>
    <m/>
    <m/>
    <m/>
    <m/>
    <m/>
    <m/>
    <m/>
    <m/>
    <m/>
    <m/>
    <m/>
    <m/>
    <m/>
    <m/>
    <s v=""/>
    <s v="FALSO"/>
    <n v="0"/>
    <s v=""/>
    <s v=""/>
    <s v=""/>
    <s v=""/>
    <s v=""/>
    <s v=""/>
    <s v=""/>
    <s v=""/>
    <s v=""/>
    <s v=""/>
  </r>
  <r>
    <x v="0"/>
    <s v="SGGS-18121"/>
    <s v="[SGGS] SP 26.3.5;[SGGS] SP 26.3.6"/>
    <s v="[Jornada Secretaria e Gestor de Unidades] Secretaria - Gestão Acadêmica"/>
    <x v="0"/>
    <s v="[SGGS] PI 3/26"/>
    <m/>
    <s v="[INC0811875]Tenho um Erro/Problema com o Sistema - Área do Candidato - Contrato"/>
    <m/>
    <n v="21600"/>
    <m/>
    <s v="Itens concluídos"/>
    <m/>
    <m/>
    <x v="1"/>
    <d v="2026-09-01T15:23:00"/>
    <d v="2026-08-31T00:00:00"/>
    <d v="2026-09-10T00:00:00"/>
    <d v="2026-09-10T00:00:00"/>
    <m/>
    <m/>
    <m/>
    <m/>
    <m/>
    <m/>
    <m/>
    <m/>
    <m/>
    <m/>
    <m/>
    <m/>
    <m/>
    <m/>
    <n v="6"/>
    <s v="FALSO"/>
    <n v="0"/>
    <s v=""/>
    <s v=""/>
    <s v=""/>
    <s v=""/>
    <s v=""/>
    <s v=""/>
    <s v=""/>
    <s v=""/>
    <s v=""/>
    <s v=""/>
  </r>
  <r>
    <x v="0"/>
    <s v="SGGS-18119"/>
    <s v="[SGGS] SP 26.3.5"/>
    <s v="[Jornada Secretaria e Gestor de Unidades] Secretaria - Gestão Acadêmica"/>
    <x v="0"/>
    <s v="[SGGS] PI 3/26"/>
    <m/>
    <s v="[INC0813827]Tenho um Erro/Problema com o PTC - Dynamics Athenas - Efetivação da Matrícula"/>
    <m/>
    <m/>
    <m/>
    <s v="Itens concluídos"/>
    <m/>
    <m/>
    <x v="1"/>
    <d v="2026-09-01T13:51:00"/>
    <d v="2026-08-31T00:00:00"/>
    <d v="2026-09-04T00:00:00"/>
    <d v="2026-09-04T00:00:00"/>
    <m/>
    <m/>
    <m/>
    <m/>
    <m/>
    <m/>
    <m/>
    <m/>
    <m/>
    <m/>
    <m/>
    <m/>
    <m/>
    <m/>
    <s v=""/>
    <s v="FALSO"/>
    <n v="0"/>
    <s v=""/>
    <s v=""/>
    <s v=""/>
    <s v=""/>
    <s v=""/>
    <s v=""/>
    <s v=""/>
    <s v=""/>
    <s v=""/>
    <s v=""/>
  </r>
  <r>
    <x v="0"/>
    <s v="SGGS-18118"/>
    <s v="[SGGS] SP 26.3.5"/>
    <s v="[Jornada Secretaria e Gestor de Unidades] Secretaria - Gestão Acadêmica"/>
    <x v="0"/>
    <s v="[SGGS] PI 3/26"/>
    <m/>
    <s v="[INC0813699]Tenho um Erro/Problema com o Sistema - Portal do Aluno - EaD - Deferimento de solicitação"/>
    <m/>
    <m/>
    <m/>
    <s v="Itens concluídos"/>
    <m/>
    <m/>
    <x v="0"/>
    <d v="2026-09-01T11:28:00"/>
    <d v="2026-08-31T00:00:00"/>
    <d v="2026-09-02T00:00:00"/>
    <m/>
    <m/>
    <m/>
    <m/>
    <m/>
    <m/>
    <m/>
    <m/>
    <m/>
    <m/>
    <m/>
    <m/>
    <m/>
    <m/>
    <m/>
    <s v=""/>
    <s v="FALSO"/>
    <n v="0"/>
    <s v=""/>
    <s v=""/>
    <s v=""/>
    <s v=""/>
    <s v=""/>
    <s v=""/>
    <s v=""/>
    <s v=""/>
    <s v=""/>
    <s v=""/>
  </r>
  <r>
    <x v="0"/>
    <s v="SGGS-18117"/>
    <s v="[SGGS] SP 26.3.5"/>
    <s v="[Jornada Secretaria e Gestor de Unidades] Secretaria - Gestão Acadêmica"/>
    <x v="0"/>
    <s v="[SGGS] PI 3/26"/>
    <m/>
    <s v="[INC0813769]Tenho um Erro/Problema com o PTC - Dynamics Athenas - Documentos Acadêmicos - Serviços"/>
    <m/>
    <m/>
    <m/>
    <s v="Itens concluídos"/>
    <m/>
    <m/>
    <x v="0"/>
    <d v="2026-09-01T11:13:00"/>
    <d v="2026-08-31T00:00:00"/>
    <d v="2026-09-10T00:00:00"/>
    <m/>
    <m/>
    <m/>
    <m/>
    <m/>
    <m/>
    <m/>
    <m/>
    <m/>
    <m/>
    <m/>
    <m/>
    <m/>
    <m/>
    <m/>
    <s v=""/>
    <s v="FALSO"/>
    <n v="0"/>
    <s v=""/>
    <s v=""/>
    <s v=""/>
    <s v=""/>
    <s v=""/>
    <s v=""/>
    <s v=""/>
    <s v=""/>
    <s v=""/>
    <s v=""/>
  </r>
  <r>
    <x v="0"/>
    <s v="SGGS-18116"/>
    <s v="[SGGS] SP 26.3.5;[SGGS] SP 26.3.6"/>
    <s v="[Jornada Secretaria e Gestor de Unidades] Secretaria - Gestão Acadêmica"/>
    <x v="0"/>
    <s v="[SGGS] PI 3/26"/>
    <m/>
    <s v="[INC0813764]Tenho um Erro/Problema com o PTC - Dynamics Athenas - Efetivação da Matrícula"/>
    <m/>
    <n v="21600"/>
    <m/>
    <s v="Itens concluídos"/>
    <m/>
    <m/>
    <x v="1"/>
    <d v="2026-09-01T11:08:00"/>
    <d v="2026-08-31T00:00:00"/>
    <d v="2026-09-17T00:00:00"/>
    <d v="2026-09-18T00:00:00"/>
    <m/>
    <m/>
    <m/>
    <m/>
    <m/>
    <m/>
    <m/>
    <m/>
    <m/>
    <m/>
    <m/>
    <m/>
    <m/>
    <m/>
    <n v="6"/>
    <s v="FALSO"/>
    <n v="0"/>
    <s v=""/>
    <s v=""/>
    <s v=""/>
    <s v=""/>
    <s v=""/>
    <s v=""/>
    <s v=""/>
    <s v=""/>
    <s v=""/>
    <s v=""/>
  </r>
  <r>
    <x v="0"/>
    <s v="SGGS-18115"/>
    <s v="[SGGS] SP 26.4.1;[SGGS] SP 26.3.5;[SGGS] SP 26.3.6"/>
    <s v="[Jornada Secretaria e Gestor de Unidades] Secretaria - Gestão Acadêmica"/>
    <x v="6"/>
    <s v="[SGGS] PI 4/26"/>
    <m/>
    <s v="[INC0813747]Tenho um Erro/Problema com o PTC - Dynamics Athenas - Rematrícula"/>
    <m/>
    <m/>
    <m/>
    <s v="Itens Pendentes"/>
    <m/>
    <m/>
    <x v="3"/>
    <d v="2026-09-01T10:29:00"/>
    <d v="2026-09-28T00:00:00"/>
    <m/>
    <m/>
    <m/>
    <m/>
    <m/>
    <m/>
    <m/>
    <m/>
    <m/>
    <m/>
    <m/>
    <m/>
    <m/>
    <m/>
    <m/>
    <m/>
    <s v=""/>
    <s v="FALSO"/>
    <n v="0"/>
    <s v=""/>
    <s v=""/>
    <s v=""/>
    <s v=""/>
    <s v=""/>
    <s v=""/>
    <s v=""/>
    <s v=""/>
    <s v=""/>
    <s v=""/>
  </r>
  <r>
    <x v="0"/>
    <s v="SGGS-18111"/>
    <s v="[SGGS] SP 26.4.1;[SGGS] SP 26.3.5;[SGGS] SP 26.3.6"/>
    <s v="[Jornada Secretaria e Gestor de Unidades] Secretaria - Gestão Acadêmica"/>
    <x v="6"/>
    <s v="[SGGS] PI 4/26"/>
    <m/>
    <s v="[INC0812906]Tenho um Erro/Problema com o PTC - Ingresso - Captação - Backoffice"/>
    <m/>
    <m/>
    <m/>
    <s v="Itens Pendentes"/>
    <m/>
    <m/>
    <x v="3"/>
    <d v="2026-09-01T09:53:00"/>
    <d v="2026-09-28T00:00:00"/>
    <m/>
    <m/>
    <m/>
    <m/>
    <m/>
    <m/>
    <m/>
    <m/>
    <m/>
    <m/>
    <m/>
    <m/>
    <m/>
    <m/>
    <m/>
    <m/>
    <s v=""/>
    <s v="FALSO"/>
    <n v="0"/>
    <s v=""/>
    <s v=""/>
    <s v=""/>
    <s v=""/>
    <s v=""/>
    <s v=""/>
    <s v=""/>
    <s v=""/>
    <s v=""/>
    <s v=""/>
  </r>
  <r>
    <x v="0"/>
    <s v="SGGS-18098"/>
    <s v="[SGGS] SP 26.4.1;[SGGS] SP 26.3.5;[SGGS] SP 26.3.6"/>
    <s v="[Jornada Secretaria e Gestor de Unidades] Secretaria - Gestão Acadêmica"/>
    <x v="6"/>
    <s v="[SGGS] PI 4/26"/>
    <m/>
    <s v="[INC0813537]Tenho um Erro/Problema com o Sistema - Área do Candidato - Login"/>
    <m/>
    <m/>
    <m/>
    <s v="Itens Pendentes"/>
    <m/>
    <m/>
    <x v="3"/>
    <d v="2026-09-01T09:46:00"/>
    <d v="2026-09-28T00:00:00"/>
    <m/>
    <m/>
    <m/>
    <m/>
    <m/>
    <m/>
    <m/>
    <m/>
    <m/>
    <m/>
    <m/>
    <m/>
    <m/>
    <m/>
    <m/>
    <m/>
    <s v=""/>
    <s v="FALSO"/>
    <n v="0"/>
    <s v=""/>
    <s v=""/>
    <s v=""/>
    <s v=""/>
    <s v=""/>
    <s v=""/>
    <s v=""/>
    <s v=""/>
    <s v=""/>
    <s v=""/>
  </r>
  <r>
    <x v="0"/>
    <s v="SGGS-18084"/>
    <s v="[SGGS] SP 26.4.1;[SGGS] SP 26.3.5;[SGGS] SP 26.3.6"/>
    <s v="[Jornada Secretaria e Gestor de Unidades] Secretaria - Gestão Acadêmica"/>
    <x v="6"/>
    <s v="[SGGS] PI 4/26"/>
    <m/>
    <s v="[INC0811484]Tenho um Erro/Problema com o PTC - Ambiente do Aluno / AVA Sofia - Aulas"/>
    <m/>
    <m/>
    <m/>
    <s v="Itens Pendentes"/>
    <m/>
    <m/>
    <x v="3"/>
    <d v="2026-09-01T09:32:00"/>
    <d v="2026-09-28T00:00:00"/>
    <m/>
    <m/>
    <m/>
    <m/>
    <m/>
    <m/>
    <m/>
    <m/>
    <m/>
    <m/>
    <m/>
    <m/>
    <m/>
    <m/>
    <m/>
    <m/>
    <s v=""/>
    <s v="FALSO"/>
    <n v="0"/>
    <s v=""/>
    <s v=""/>
    <s v=""/>
    <s v=""/>
    <s v=""/>
    <s v=""/>
    <s v=""/>
    <s v=""/>
    <s v=""/>
    <s v=""/>
  </r>
  <r>
    <x v="9"/>
    <s v="SGGS-18083"/>
    <s v="[SGGS] SP 26.3.5"/>
    <s v="[Jornada Secretaria e Gestor de Unidades] Secretaria - Gestão Acadêmica"/>
    <x v="0"/>
    <s v="[SGGS] PI 3/26"/>
    <m/>
    <s v="[ARTPT-575] Autosserviço de Matriz Curricular trazendo como resultado documento em branco"/>
    <m/>
    <m/>
    <m/>
    <s v="Itens concluídos"/>
    <s v="ARTPT-575"/>
    <m/>
    <x v="1"/>
    <d v="2026-08-31T17:43:00"/>
    <d v="2026-08-31T00:00:00"/>
    <d v="2026-09-03T00:00:00"/>
    <d v="2026-09-03T00:00:00"/>
    <d v="2026-09-03T00:00:00"/>
    <d v="2026-09-03T00:00:00"/>
    <d v="2026-09-03T00:00:00"/>
    <m/>
    <m/>
    <n v="1"/>
    <m/>
    <m/>
    <n v="3"/>
    <m/>
    <m/>
    <m/>
    <m/>
    <m/>
    <s v=""/>
    <s v="FALSO"/>
    <n v="0"/>
    <n v="1"/>
    <s v=""/>
    <n v="1"/>
    <b v="1"/>
    <n v="1"/>
    <s v=""/>
    <s v=""/>
    <s v=""/>
    <n v="3"/>
    <b v="1"/>
  </r>
  <r>
    <x v="0"/>
    <s v="SGGS-18082"/>
    <s v="[SGGS] SP 26.3.6"/>
    <s v="[Jornada Secretaria e Gestor de Unidades] Secretaria - Gestão Acadêmica"/>
    <x v="0"/>
    <s v="[SGGS] PI 3/26"/>
    <m/>
    <s v="[INC0813526]Tenho um Erro/Problema com o PTC - Dynamics Athenas - Efetivação da Matrícula"/>
    <m/>
    <n v="21600"/>
    <m/>
    <s v="Itens concluídos"/>
    <m/>
    <m/>
    <x v="0"/>
    <d v="2026-08-31T17:39:00"/>
    <d v="2026-09-14T00:00:00"/>
    <d v="2026-09-16T00:00:00"/>
    <m/>
    <m/>
    <m/>
    <m/>
    <m/>
    <m/>
    <m/>
    <m/>
    <m/>
    <m/>
    <m/>
    <m/>
    <m/>
    <m/>
    <m/>
    <n v="6"/>
    <s v="FALSO"/>
    <n v="0"/>
    <s v=""/>
    <s v=""/>
    <s v=""/>
    <s v=""/>
    <s v=""/>
    <s v=""/>
    <s v=""/>
    <s v=""/>
    <s v=""/>
    <s v=""/>
  </r>
  <r>
    <x v="0"/>
    <s v="SGGS-18080"/>
    <s v="[SGGS] SP 26.3.5"/>
    <s v="[Jornada Secretaria e Gestor de Unidades] Secretaria - Gestão Acadêmica"/>
    <x v="0"/>
    <s v="[SGGS] PI 3/26"/>
    <m/>
    <s v="[INC0813494]Tenho um Erro/Problema com o PTC - Dynamics Athenas - Efetivação da Matrícula"/>
    <m/>
    <n v="7200"/>
    <m/>
    <s v="Itens concluídos"/>
    <m/>
    <m/>
    <x v="0"/>
    <d v="2026-08-31T17:07:00"/>
    <d v="2026-08-31T00:00:00"/>
    <d v="2026-09-01T00:00:00"/>
    <m/>
    <m/>
    <m/>
    <m/>
    <m/>
    <m/>
    <m/>
    <m/>
    <m/>
    <m/>
    <m/>
    <m/>
    <m/>
    <m/>
    <m/>
    <n v="2"/>
    <s v="FALSO"/>
    <n v="0"/>
    <s v=""/>
    <s v=""/>
    <s v=""/>
    <s v=""/>
    <s v=""/>
    <s v=""/>
    <s v=""/>
    <s v=""/>
    <s v=""/>
    <s v=""/>
  </r>
  <r>
    <x v="0"/>
    <s v="SGGS-18067"/>
    <s v="[SGGS] SP 26.3.5"/>
    <s v="[Jornada Secretaria e Gestor de Unidades] Secretaria - Gestão Acadêmica"/>
    <x v="0"/>
    <s v="[SGGS] PI 3/26"/>
    <m/>
    <s v="[INC0811354]Tenho um Erro/Problema com o Sistema - PDA:Portal do aluno - Graduação - Erro ao Solicitar Serviço"/>
    <m/>
    <m/>
    <m/>
    <s v="Itens concluídos"/>
    <m/>
    <m/>
    <x v="0"/>
    <d v="2026-08-31T15:16:00"/>
    <d v="2026-08-31T00:00:00"/>
    <d v="2026-09-02T00:00:00"/>
    <m/>
    <m/>
    <m/>
    <m/>
    <m/>
    <m/>
    <m/>
    <m/>
    <m/>
    <m/>
    <m/>
    <m/>
    <m/>
    <m/>
    <m/>
    <s v=""/>
    <s v="FALSO"/>
    <n v="0"/>
    <s v=""/>
    <s v=""/>
    <s v=""/>
    <s v=""/>
    <s v=""/>
    <s v=""/>
    <s v=""/>
    <s v=""/>
    <s v=""/>
    <s v=""/>
  </r>
  <r>
    <x v="0"/>
    <s v="SGGS-18041"/>
    <s v="[SGGS] SP 26.3.5"/>
    <s v="[Jornada Secretaria e Gestor de Unidades] Secretaria - Gestão Acadêmica"/>
    <x v="0"/>
    <s v="[SGGS] PI 3/26"/>
    <m/>
    <s v="[INC0813320]Tenho um Erro/Problema com o PTC - Dynamics Athenas - Vínculo de Tutor e Professor"/>
    <m/>
    <m/>
    <m/>
    <s v="Itens concluídos"/>
    <m/>
    <m/>
    <x v="0"/>
    <d v="2026-08-31T11:50:00"/>
    <d v="2026-08-31T00:00:00"/>
    <d v="2026-09-04T00:00:00"/>
    <m/>
    <m/>
    <m/>
    <m/>
    <m/>
    <m/>
    <m/>
    <m/>
    <m/>
    <m/>
    <m/>
    <m/>
    <m/>
    <m/>
    <m/>
    <s v=""/>
    <s v="FALSO"/>
    <n v="0"/>
    <s v=""/>
    <s v=""/>
    <s v=""/>
    <s v=""/>
    <s v=""/>
    <s v=""/>
    <s v=""/>
    <s v=""/>
    <s v=""/>
    <s v=""/>
  </r>
  <r>
    <x v="0"/>
    <s v="SGGS-18040"/>
    <s v="[SGGS] SP 26.4.1;[SGGS] SP 26.3.5;[SGGS] SP 26.3.6"/>
    <s v="[Jornada Secretaria e Gestor de Unidades] Secretaria - Gestão Acadêmica"/>
    <x v="6"/>
    <s v="[SGGS] PI 4/26"/>
    <m/>
    <s v="[INC0812129]Tenho um Erro/Problema com o PTC - Dynamics Athenas - Ocorrências"/>
    <m/>
    <m/>
    <m/>
    <s v="Itens Pendentes"/>
    <m/>
    <m/>
    <x v="3"/>
    <d v="2026-08-31T11:37:00"/>
    <d v="2026-09-28T00:00:00"/>
    <m/>
    <m/>
    <m/>
    <m/>
    <m/>
    <m/>
    <m/>
    <m/>
    <m/>
    <m/>
    <m/>
    <m/>
    <m/>
    <m/>
    <m/>
    <m/>
    <s v=""/>
    <s v="FALSO"/>
    <n v="0"/>
    <s v=""/>
    <s v=""/>
    <s v=""/>
    <s v=""/>
    <s v=""/>
    <s v=""/>
    <s v=""/>
    <s v=""/>
    <s v=""/>
    <s v=""/>
  </r>
  <r>
    <x v="0"/>
    <s v="SGGS-18039"/>
    <s v="[SGGS] SP 26.3.6"/>
    <s v="[Jornada Secretaria e Gestor de Unidades] Secretaria - Gestão Acadêmica"/>
    <x v="0"/>
    <s v="[SGGS] PI 3/26"/>
    <m/>
    <s v="[INC0811677]Tenho um Erro/Problema com o PTC - Dynamics Athenas - Evasão"/>
    <m/>
    <n v="21600"/>
    <m/>
    <s v="Itens concluídos"/>
    <m/>
    <m/>
    <x v="1"/>
    <d v="2026-08-31T11:36:00"/>
    <d v="2026-09-14T00:00:00"/>
    <d v="2026-09-16T00:00:00"/>
    <d v="2026-09-17T00:00:00"/>
    <m/>
    <m/>
    <m/>
    <m/>
    <m/>
    <m/>
    <m/>
    <m/>
    <m/>
    <m/>
    <m/>
    <m/>
    <m/>
    <m/>
    <n v="6"/>
    <s v="FALSO"/>
    <n v="0"/>
    <s v=""/>
    <s v=""/>
    <s v=""/>
    <s v=""/>
    <s v=""/>
    <s v=""/>
    <s v=""/>
    <s v=""/>
    <s v=""/>
    <s v=""/>
  </r>
  <r>
    <x v="0"/>
    <s v="SGGS-18038"/>
    <s v="[SGGS] SP 26.3.5;[SGGS] SP 26.3.6"/>
    <s v="[Jornada Secretaria e Gestor de Unidades] Secretaria - Gestão Acadêmica"/>
    <x v="0"/>
    <s v="[SGGS] PI 3/26"/>
    <m/>
    <s v="[INC0812832]Tenho um Erro/Problema com o PTC - Dynamics Athenas - Atualização de Dados Cadastrais"/>
    <m/>
    <m/>
    <m/>
    <s v="Itens concluídos"/>
    <m/>
    <m/>
    <x v="1"/>
    <d v="2026-08-31T11:35:00"/>
    <d v="2026-08-31T00:00:00"/>
    <d v="2026-09-10T00:00:00"/>
    <d v="2026-09-10T00:00:00"/>
    <m/>
    <m/>
    <m/>
    <m/>
    <m/>
    <m/>
    <m/>
    <m/>
    <m/>
    <m/>
    <m/>
    <m/>
    <m/>
    <m/>
    <s v=""/>
    <s v="FALSO"/>
    <n v="0"/>
    <s v=""/>
    <s v=""/>
    <s v=""/>
    <s v=""/>
    <s v=""/>
    <s v=""/>
    <s v=""/>
    <s v=""/>
    <s v=""/>
    <s v=""/>
  </r>
  <r>
    <x v="0"/>
    <s v="SGGS-18034"/>
    <s v="[SGGS] SP 26.3.5;[SGGS] SP 26.3.6"/>
    <s v="[Jornada Secretaria e Gestor de Unidades] Secretaria - Gestão Acadêmica"/>
    <x v="0"/>
    <s v="[SGGS] PI 3/26"/>
    <m/>
    <s v="[INC0813040]Tenho um Erro/Problema com o PTC - Dynamics Athenas - Efetivação da Matrícula"/>
    <m/>
    <m/>
    <m/>
    <s v="Itens concluídos"/>
    <m/>
    <m/>
    <x v="1"/>
    <d v="2026-08-29T10:55:00"/>
    <d v="2026-08-31T00:00:00"/>
    <d v="2026-09-04T00:00:00"/>
    <d v="2026-09-04T00:00:00"/>
    <m/>
    <m/>
    <m/>
    <m/>
    <m/>
    <m/>
    <m/>
    <m/>
    <m/>
    <m/>
    <m/>
    <m/>
    <m/>
    <m/>
    <s v=""/>
    <s v="FALSO"/>
    <n v="0"/>
    <s v=""/>
    <s v=""/>
    <s v=""/>
    <s v=""/>
    <s v=""/>
    <s v=""/>
    <s v=""/>
    <s v=""/>
    <s v=""/>
    <s v=""/>
  </r>
  <r>
    <x v="6"/>
    <s v="SGGS-18032"/>
    <s v="[SGGS] SP 26.3.5"/>
    <s v="[Jornada Secretaria e Gestor de Unidades] Secretaria - Gestão Acadêmica"/>
    <x v="0"/>
    <m/>
    <n v="18"/>
    <s v="Sustentação Realizada na Sprint"/>
    <n v="12"/>
    <m/>
    <m/>
    <s v="Itens concluídos"/>
    <m/>
    <m/>
    <x v="1"/>
    <d v="2026-08-28T18:30:00"/>
    <d v="2026-08-31T00:00:00"/>
    <m/>
    <m/>
    <m/>
    <m/>
    <m/>
    <m/>
    <m/>
    <m/>
    <m/>
    <m/>
    <m/>
    <m/>
    <s v="Incidente"/>
    <m/>
    <m/>
    <m/>
    <s v=""/>
    <s v="FALSO"/>
    <n v="0"/>
    <n v="1"/>
    <s v=""/>
    <s v=""/>
    <s v=""/>
    <s v=""/>
    <s v=""/>
    <s v=""/>
    <s v=""/>
    <s v=""/>
    <s v=""/>
  </r>
  <r>
    <x v="3"/>
    <s v="SGGS-18031"/>
    <s v="[SGGS] SP 26.3.5"/>
    <s v="[Jornada Secretaria e Gestor de Unidades] Secretaria - Gestão Acadêmica"/>
    <x v="0"/>
    <s v="[SGGS] PI 3/26"/>
    <n v="1"/>
    <s v="[Curso MEC] Validação das histórias Integrações Curso Regulado"/>
    <n v="1"/>
    <m/>
    <m/>
    <s v="Itens concluídos"/>
    <s v="SGGS-11290"/>
    <s v="Não"/>
    <x v="1"/>
    <d v="2026-08-28T17:39:00"/>
    <d v="2026-08-31T00:00:00"/>
    <d v="2026-09-04T00:00:00"/>
    <d v="2026-09-04T00:00:00"/>
    <d v="2026-09-04T00:00:00"/>
    <d v="2026-09-04T00:00:00"/>
    <d v="2026-09-04T00:00:00"/>
    <m/>
    <m/>
    <n v="1"/>
    <m/>
    <m/>
    <n v="5"/>
    <m/>
    <m/>
    <m/>
    <m/>
    <m/>
    <s v=""/>
    <s v="FALSO"/>
    <n v="0"/>
    <n v="1"/>
    <s v=""/>
    <n v="1"/>
    <b v="1"/>
    <n v="1"/>
    <s v=""/>
    <s v=""/>
    <s v=""/>
    <s v=""/>
    <b v="1"/>
  </r>
  <r>
    <x v="0"/>
    <s v="SGGS-18029"/>
    <s v="[SGGS] SP 26.4.1;[SGGS] SP 26.3.5;[SGGS] SP 26.3.4;[SGGS] SP 26.3.6"/>
    <s v="[Jornada Secretaria e Gestor de Unidades] Secretaria - Gestão Acadêmica"/>
    <x v="0"/>
    <s v="[SGGS] PI 3/26"/>
    <m/>
    <s v="[INC0812910]Tenho um Erro/Problema com o PTC - Dynamics Athenas - Efetivação da Matrícula"/>
    <m/>
    <m/>
    <m/>
    <s v="Itens concluídos"/>
    <m/>
    <m/>
    <x v="0"/>
    <d v="2026-08-28T16:17:00"/>
    <d v="2026-09-28T00:00:00"/>
    <d v="2026-09-28T00:00:00"/>
    <m/>
    <m/>
    <m/>
    <m/>
    <m/>
    <m/>
    <m/>
    <m/>
    <m/>
    <m/>
    <m/>
    <m/>
    <m/>
    <m/>
    <m/>
    <s v=""/>
    <s v="FALSO"/>
    <n v="0"/>
    <s v=""/>
    <s v=""/>
    <s v=""/>
    <s v=""/>
    <s v=""/>
    <s v=""/>
    <s v=""/>
    <s v=""/>
    <s v=""/>
    <s v=""/>
  </r>
  <r>
    <x v="0"/>
    <s v="SGGS-18028"/>
    <s v="[SGGS] SP 26.3.5;[SGGS] SP 26.3.4"/>
    <s v="[Jornada Secretaria e Gestor de Unidades] Secretaria - Gestão Acadêmica"/>
    <x v="0"/>
    <s v="[SGGS] PI 3/26"/>
    <m/>
    <s v="[INC0812898]Tenho um Erro/Problema com o PTC - Dynamics Athenas - Efetivação da Matrícula"/>
    <m/>
    <n v="21600"/>
    <m/>
    <s v="Itens concluídos"/>
    <m/>
    <m/>
    <x v="1"/>
    <d v="2026-08-28T15:44:00"/>
    <d v="2026-08-17T00:00:00"/>
    <d v="2026-09-03T00:00:00"/>
    <d v="2026-09-03T00:00:00"/>
    <m/>
    <m/>
    <m/>
    <m/>
    <m/>
    <m/>
    <m/>
    <m/>
    <m/>
    <m/>
    <m/>
    <m/>
    <m/>
    <m/>
    <n v="6"/>
    <s v="FALSO"/>
    <n v="0"/>
    <s v=""/>
    <s v=""/>
    <s v=""/>
    <s v=""/>
    <s v=""/>
    <s v=""/>
    <s v=""/>
    <s v=""/>
    <s v=""/>
    <s v=""/>
  </r>
  <r>
    <x v="0"/>
    <s v="SGGS-18027"/>
    <s v="[SGGS] SP 26.3.5;[SGGS] SP 26.3.4"/>
    <s v="[Jornada Secretaria e Gestor de Unidades] Secretaria - Gestão Acadêmica"/>
    <x v="0"/>
    <s v="[SGGS] PI 3/26"/>
    <m/>
    <s v="[INC0812729]Tenho um Erro/Problema com o Sistema - SAP - SAP - Faturamento_Cancelamento de Faturas"/>
    <m/>
    <m/>
    <m/>
    <s v="Itens concluídos"/>
    <m/>
    <m/>
    <x v="0"/>
    <d v="2026-08-28T15:41:00"/>
    <d v="2026-08-17T00:00:00"/>
    <d v="2026-09-02T00:00:00"/>
    <m/>
    <m/>
    <m/>
    <m/>
    <m/>
    <m/>
    <m/>
    <m/>
    <m/>
    <m/>
    <m/>
    <m/>
    <m/>
    <m/>
    <m/>
    <s v=""/>
    <s v="FALSO"/>
    <n v="0"/>
    <s v=""/>
    <s v=""/>
    <s v=""/>
    <s v=""/>
    <s v=""/>
    <s v=""/>
    <s v=""/>
    <s v=""/>
    <s v=""/>
    <s v=""/>
  </r>
  <r>
    <x v="0"/>
    <s v="SGGS-18021"/>
    <s v="[SGGS] SP 26.3.5;[SGGS] SP 26.3.4"/>
    <s v="[Jornada Secretaria e Gestor de Unidades] Secretaria - Gestão Acadêmica"/>
    <x v="0"/>
    <s v="[SGGS] PI 3/26"/>
    <m/>
    <s v="[INC0811487]Tenho um Erro/Problema com o PTC - Ambiente do Aluno / AVA Sofia - Visão de disciplinas"/>
    <m/>
    <m/>
    <m/>
    <s v="Itens concluídos"/>
    <m/>
    <m/>
    <x v="0"/>
    <d v="2026-08-28T14:27:00"/>
    <d v="2026-08-17T00:00:00"/>
    <d v="2026-09-02T00:00:00"/>
    <m/>
    <m/>
    <m/>
    <m/>
    <m/>
    <m/>
    <m/>
    <m/>
    <m/>
    <m/>
    <m/>
    <m/>
    <m/>
    <m/>
    <m/>
    <s v=""/>
    <s v="FALSO"/>
    <n v="0"/>
    <s v=""/>
    <s v=""/>
    <s v=""/>
    <s v=""/>
    <s v=""/>
    <s v=""/>
    <s v=""/>
    <s v=""/>
    <s v=""/>
    <s v=""/>
  </r>
  <r>
    <x v="0"/>
    <s v="SGGS-18020"/>
    <s v="[SGGS] SP 26.3.5;[SGGS] SP 26.3.4;[SGGS] SP 26.3.6"/>
    <s v="[Jornada Secretaria e Gestor de Unidades] Secretaria - Gestão Acadêmica"/>
    <x v="0"/>
    <s v="[SGGS] PI 3/26"/>
    <m/>
    <s v="[INC0812857]Tenho um Erro/Problema com o PTC - Dynamics Athenas - Efetivação da Matrícula"/>
    <m/>
    <m/>
    <m/>
    <s v="Itens concluídos"/>
    <m/>
    <m/>
    <x v="1"/>
    <d v="2026-08-28T14:23:00"/>
    <d v="2026-08-17T00:00:00"/>
    <d v="2026-09-08T00:00:00"/>
    <d v="2026-09-08T00:00:00"/>
    <m/>
    <m/>
    <m/>
    <m/>
    <m/>
    <m/>
    <m/>
    <m/>
    <m/>
    <m/>
    <m/>
    <m/>
    <m/>
    <m/>
    <s v=""/>
    <s v="FALSO"/>
    <n v="0"/>
    <s v=""/>
    <s v=""/>
    <s v=""/>
    <s v=""/>
    <s v=""/>
    <s v=""/>
    <s v=""/>
    <s v=""/>
    <s v=""/>
    <s v=""/>
  </r>
  <r>
    <x v="0"/>
    <s v="SGGS-18019"/>
    <s v="[SGGS] SP 26.3.5;[SGGS] SP 26.3.4"/>
    <s v="[Jornada Secretaria e Gestor de Unidades] Secretaria - Gestão Acadêmica"/>
    <x v="0"/>
    <s v="[SGGS] PI 3/26"/>
    <m/>
    <s v="[INC0807834]Tenho um Erro/Problema com o PTC - Ambiente do Aluno / AVA Sofia - Visão de disciplinas"/>
    <m/>
    <m/>
    <m/>
    <s v="Itens concluídos"/>
    <m/>
    <m/>
    <x v="0"/>
    <d v="2026-08-28T13:42:00"/>
    <d v="2026-08-17T00:00:00"/>
    <d v="2026-09-10T00:00:00"/>
    <m/>
    <m/>
    <m/>
    <m/>
    <m/>
    <m/>
    <m/>
    <m/>
    <m/>
    <m/>
    <m/>
    <m/>
    <m/>
    <m/>
    <m/>
    <s v=""/>
    <s v="FALSO"/>
    <n v="0"/>
    <s v=""/>
    <s v=""/>
    <s v=""/>
    <s v=""/>
    <s v=""/>
    <s v=""/>
    <s v=""/>
    <s v=""/>
    <s v=""/>
    <s v=""/>
  </r>
  <r>
    <x v="0"/>
    <s v="SGGS-18016"/>
    <s v="[SGGS] SP 26.3.5;[SGGS] SP 26.3.4"/>
    <s v="[Jornada Secretaria e Gestor de Unidades] Secretaria - Gestão Acadêmica"/>
    <x v="0"/>
    <s v="[SGGS] PI 3/26"/>
    <m/>
    <s v="[INC0812724]Tenho um Erro/Problema com o PTC - Backoffice Sofia - Acessos"/>
    <m/>
    <m/>
    <m/>
    <s v="Itens concluídos"/>
    <m/>
    <m/>
    <x v="0"/>
    <d v="2026-08-28T12:13:00"/>
    <d v="2026-08-17T00:00:00"/>
    <d v="2026-09-02T00:00:00"/>
    <m/>
    <m/>
    <m/>
    <m/>
    <m/>
    <m/>
    <m/>
    <m/>
    <m/>
    <m/>
    <m/>
    <m/>
    <m/>
    <m/>
    <m/>
    <s v=""/>
    <s v="FALSO"/>
    <n v="0"/>
    <s v=""/>
    <s v=""/>
    <s v=""/>
    <s v=""/>
    <s v=""/>
    <s v=""/>
    <s v=""/>
    <s v=""/>
    <s v=""/>
    <s v=""/>
  </r>
  <r>
    <x v="0"/>
    <s v="SGGS-18015"/>
    <s v="[SGGS] SP 26.3.5;[SGGS] SP 26.3.4"/>
    <s v="[Jornada Secretaria e Gestor de Unidades] Secretaria - Gestão Acadêmica"/>
    <x v="0"/>
    <s v="[SGGS] PI 3/26"/>
    <m/>
    <s v="[INC0812713]Tenho um Erro/Problema com o PTC - Backoffice Sofia - Acessos"/>
    <m/>
    <m/>
    <m/>
    <s v="Itens concluídos"/>
    <m/>
    <m/>
    <x v="0"/>
    <d v="2026-08-28T12:12:00"/>
    <d v="2026-08-17T00:00:00"/>
    <d v="2026-09-02T00:00:00"/>
    <m/>
    <m/>
    <m/>
    <m/>
    <m/>
    <m/>
    <m/>
    <m/>
    <m/>
    <m/>
    <m/>
    <m/>
    <m/>
    <m/>
    <m/>
    <s v=""/>
    <s v="FALSO"/>
    <n v="0"/>
    <s v=""/>
    <s v=""/>
    <s v=""/>
    <s v=""/>
    <s v=""/>
    <s v=""/>
    <s v=""/>
    <s v=""/>
    <s v=""/>
    <s v=""/>
  </r>
  <r>
    <x v="0"/>
    <s v="SGGS-18014"/>
    <s v="[SGGS] SP 26.3.5;[SGGS] SP 26.3.4"/>
    <s v="[Jornada Secretaria e Gestor de Unidades] Secretaria - Gestão Acadêmica"/>
    <x v="0"/>
    <s v="[SGGS] PI 3/26"/>
    <m/>
    <s v="[INC0812693]Tenho um Erro/Problema com o PTC - Backoffice Sofia - Acessos"/>
    <m/>
    <m/>
    <m/>
    <s v="Itens concluídos"/>
    <m/>
    <m/>
    <x v="0"/>
    <d v="2026-08-28T12:12:00"/>
    <d v="2026-08-17T00:00:00"/>
    <d v="2026-09-02T00:00:00"/>
    <m/>
    <m/>
    <m/>
    <m/>
    <m/>
    <m/>
    <m/>
    <m/>
    <m/>
    <m/>
    <m/>
    <m/>
    <m/>
    <m/>
    <m/>
    <s v=""/>
    <s v="FALSO"/>
    <n v="0"/>
    <s v=""/>
    <s v=""/>
    <s v=""/>
    <s v=""/>
    <s v=""/>
    <s v=""/>
    <s v=""/>
    <s v=""/>
    <s v=""/>
    <s v=""/>
  </r>
  <r>
    <x v="0"/>
    <s v="SGGS-18013"/>
    <s v="[SGGS] SP 26.3.5;[SGGS] SP 26.3.4"/>
    <s v="[Jornada Secretaria e Gestor de Unidades] Secretaria - Gestão Acadêmica"/>
    <x v="0"/>
    <s v="[SGGS] PI 3/26"/>
    <m/>
    <s v="[INC0807800]Tenho um Erro/Problema com o PTC - Ambiente do Aluno / AVA Sofia - Calendário Acadêmico"/>
    <m/>
    <m/>
    <m/>
    <s v="Itens concluídos"/>
    <m/>
    <m/>
    <x v="0"/>
    <d v="2026-08-28T11:20:00"/>
    <d v="2026-08-17T00:00:00"/>
    <d v="2026-09-02T00:00:00"/>
    <m/>
    <m/>
    <m/>
    <m/>
    <m/>
    <m/>
    <m/>
    <m/>
    <m/>
    <m/>
    <m/>
    <m/>
    <m/>
    <m/>
    <m/>
    <s v=""/>
    <s v="FALSO"/>
    <n v="0"/>
    <s v=""/>
    <s v=""/>
    <s v=""/>
    <s v=""/>
    <s v=""/>
    <s v=""/>
    <s v=""/>
    <s v=""/>
    <s v=""/>
    <s v=""/>
  </r>
  <r>
    <x v="0"/>
    <s v="SGGS-18012"/>
    <s v="[SGGS] SP 26.3.5;[SGGS] SP 26.3.4"/>
    <s v="[Jornada Secretaria e Gestor de Unidades] Secretaria - Gestão Acadêmica"/>
    <x v="0"/>
    <s v="[SGGS] PI 3/26"/>
    <m/>
    <s v="[INC0812759]Tenho um Erro/Problema com o PTC - Dynamics Athenas - Efetivação da Matrícula"/>
    <m/>
    <m/>
    <m/>
    <s v="Itens concluídos"/>
    <m/>
    <m/>
    <x v="1"/>
    <d v="2026-08-28T10:53:00"/>
    <d v="2026-08-17T00:00:00"/>
    <d v="2026-09-08T00:00:00"/>
    <d v="2026-09-08T00:00:00"/>
    <m/>
    <m/>
    <m/>
    <m/>
    <m/>
    <m/>
    <m/>
    <m/>
    <m/>
    <m/>
    <m/>
    <m/>
    <m/>
    <m/>
    <s v=""/>
    <s v="FALSO"/>
    <n v="0"/>
    <s v=""/>
    <s v=""/>
    <s v=""/>
    <s v=""/>
    <s v=""/>
    <s v=""/>
    <s v=""/>
    <s v=""/>
    <s v=""/>
    <s v=""/>
  </r>
  <r>
    <x v="0"/>
    <s v="SGGS-18010"/>
    <s v="[SGGS] SP 26.4.1;[SGGS] SP 26.3.5;[SGGS] SP 26.3.4;[SGGS] SP 26.3.6"/>
    <s v="[Jornada Secretaria e Gestor de Unidades] Secretaria - Gestão Acadêmica"/>
    <x v="0"/>
    <s v="[SGGS] PI 3/26"/>
    <m/>
    <s v="[INC0812741]Tenho um Erro/Problema com o PTC - Dynamics Athenas - Efetivação da Matrícula"/>
    <m/>
    <m/>
    <m/>
    <s v="Itens concluídos"/>
    <m/>
    <m/>
    <x v="0"/>
    <d v="2026-08-28T10:09:00"/>
    <d v="2026-09-28T00:00:00"/>
    <d v="2026-09-28T00:00:00"/>
    <m/>
    <m/>
    <m/>
    <m/>
    <m/>
    <m/>
    <m/>
    <m/>
    <m/>
    <m/>
    <m/>
    <m/>
    <m/>
    <m/>
    <m/>
    <s v=""/>
    <s v="FALSO"/>
    <n v="0"/>
    <s v=""/>
    <s v=""/>
    <s v=""/>
    <s v=""/>
    <s v=""/>
    <s v=""/>
    <s v=""/>
    <s v=""/>
    <s v=""/>
    <s v=""/>
  </r>
  <r>
    <x v="4"/>
    <s v="SGGS-18007"/>
    <s v="[SGGS] SP 26.3.5"/>
    <s v="[Jornada Secretaria e Gestor de Unidades] Secretaria - Gestão Acadêmica"/>
    <x v="0"/>
    <s v="[SGGS] PI 3/26"/>
    <n v="8"/>
    <s v="[GA] Desacoplamento do processo de rematrícula (Formando com Reprova)"/>
    <n v="18"/>
    <n v="107400"/>
    <m/>
    <s v="Itens concluídos"/>
    <s v="ARTDF-523"/>
    <m/>
    <x v="1"/>
    <d v="2026-08-28T07:30:00"/>
    <m/>
    <d v="2026-09-03T00:00:00"/>
    <d v="2026-09-10T00:00:00"/>
    <d v="2026-09-10T00:00:00"/>
    <d v="2026-09-11T00:00:00"/>
    <d v="2026-09-11T00:00:00"/>
    <m/>
    <m/>
    <n v="5"/>
    <m/>
    <m/>
    <m/>
    <m/>
    <m/>
    <m/>
    <m/>
    <m/>
    <n v="29.833333333333332"/>
    <s v="FALSO"/>
    <n v="0"/>
    <s v=""/>
    <s v=""/>
    <n v="5"/>
    <b v="1"/>
    <n v="1"/>
    <s v=""/>
    <s v=""/>
    <s v=""/>
    <s v=""/>
    <b v="1"/>
  </r>
  <r>
    <x v="4"/>
    <s v="SGGS-18006"/>
    <s v="[SGGS] SP 26.3.5"/>
    <s v="[Jornada Secretaria e Gestor de Unidades] Secretaria - Gestão Acadêmica"/>
    <x v="0"/>
    <s v="[SGGS] PI 3/26"/>
    <n v="8"/>
    <s v="[GA] Regra de bloqueio dentro do processo de rematrícula"/>
    <n v="8"/>
    <n v="87480"/>
    <m/>
    <s v="Itens concluídos"/>
    <s v="ARTDF-523"/>
    <m/>
    <x v="1"/>
    <d v="2026-08-28T07:30:00"/>
    <d v="2026-08-31T00:00:00"/>
    <d v="2026-09-02T00:00:00"/>
    <d v="2026-09-03T00:00:00"/>
    <d v="2026-09-03T00:00:00"/>
    <d v="2026-09-04T00:00:00"/>
    <d v="2026-09-04T00:00:00"/>
    <m/>
    <m/>
    <n v="1"/>
    <m/>
    <m/>
    <n v="5"/>
    <m/>
    <m/>
    <m/>
    <m/>
    <m/>
    <n v="24.3"/>
    <s v="FALSO"/>
    <n v="0"/>
    <n v="1"/>
    <s v=""/>
    <n v="1"/>
    <b v="1"/>
    <n v="1"/>
    <s v=""/>
    <s v=""/>
    <s v=""/>
    <s v=""/>
    <b v="1"/>
  </r>
  <r>
    <x v="4"/>
    <s v="SGGS-18005"/>
    <s v="[SGGS] SP 26.3.5"/>
    <s v="[Jornada Secretaria e Gestor de Unidades] Secretaria - Gestão Acadêmica"/>
    <x v="0"/>
    <s v="[SGGS] PI 3/26"/>
    <n v="1"/>
    <s v="[GA] Flag de bloqueio a nível de IES"/>
    <n v="5"/>
    <n v="21600"/>
    <m/>
    <s v="Itens concluídos"/>
    <s v="ARTDF-523"/>
    <m/>
    <x v="1"/>
    <d v="2026-08-28T07:30:00"/>
    <d v="2026-08-31T00:00:00"/>
    <d v="2026-09-02T00:00:00"/>
    <d v="2026-09-02T00:00:00"/>
    <d v="2026-09-02T00:00:00"/>
    <d v="2026-09-04T00:00:00"/>
    <d v="2026-09-04T00:00:00"/>
    <m/>
    <m/>
    <m/>
    <m/>
    <m/>
    <n v="5"/>
    <m/>
    <m/>
    <m/>
    <m/>
    <m/>
    <n v="6"/>
    <s v="FALSO"/>
    <n v="0"/>
    <n v="1"/>
    <s v=""/>
    <n v="1"/>
    <s v=""/>
    <n v="2"/>
    <s v=""/>
    <s v=""/>
    <s v=""/>
    <s v=""/>
    <b v="1"/>
  </r>
  <r>
    <x v="4"/>
    <s v="SGGS-18003"/>
    <s v="[SGGS] SP 26.3.5"/>
    <s v="[Jornada Secretaria e Gestor de Unidades] Secretaria - Gestão Acadêmica"/>
    <x v="0"/>
    <s v="[SGGS] PI 3/26"/>
    <n v="5"/>
    <s v="[GA] Estrutura de dado e tela em Dynamics"/>
    <n v="10"/>
    <n v="111600"/>
    <m/>
    <s v="Itens concluídos"/>
    <s v="ARTDF-523"/>
    <m/>
    <x v="1"/>
    <d v="2026-08-28T07:29:00"/>
    <d v="2026-08-31T00:00:00"/>
    <d v="2026-09-02T00:00:00"/>
    <d v="2026-09-09T00:00:00"/>
    <d v="2026-09-09T00:00:00"/>
    <d v="2026-09-11T00:00:00"/>
    <d v="2026-09-11T00:00:00"/>
    <m/>
    <m/>
    <n v="5"/>
    <m/>
    <m/>
    <m/>
    <m/>
    <m/>
    <m/>
    <m/>
    <m/>
    <n v="31"/>
    <s v="FALSO"/>
    <n v="0"/>
    <n v="1"/>
    <s v=""/>
    <n v="5"/>
    <b v="1"/>
    <n v="2"/>
    <s v=""/>
    <s v=""/>
    <s v=""/>
    <s v=""/>
    <b v="1"/>
  </r>
  <r>
    <x v="4"/>
    <s v="SGGS-18002"/>
    <s v="[SGGS] SP 26.3.5"/>
    <s v="[Jornada Secretaria e Gestor de Unidades] Secretaria - Gestão Acadêmica"/>
    <x v="0"/>
    <s v="[SGGS] PI 3/26"/>
    <n v="5"/>
    <s v="[GA] Consumer do evento de Substituição de Cotação"/>
    <n v="6"/>
    <n v="136800"/>
    <m/>
    <s v="Itens concluídos"/>
    <s v="ARTDF-523"/>
    <m/>
    <x v="1"/>
    <d v="2026-08-28T07:20:00"/>
    <d v="2026-08-31T00:00:00"/>
    <d v="2026-09-02T00:00:00"/>
    <d v="2026-09-10T00:00:00"/>
    <d v="2026-09-10T00:00:00"/>
    <d v="2026-09-11T00:00:00"/>
    <d v="2026-09-11T00:00:00"/>
    <m/>
    <m/>
    <n v="6"/>
    <m/>
    <m/>
    <n v="10"/>
    <m/>
    <m/>
    <m/>
    <m/>
    <m/>
    <n v="38"/>
    <s v="FALSO"/>
    <n v="0"/>
    <n v="1"/>
    <s v=""/>
    <n v="6"/>
    <b v="1"/>
    <n v="1"/>
    <s v=""/>
    <s v=""/>
    <s v=""/>
    <s v=""/>
    <b v="1"/>
  </r>
  <r>
    <x v="0"/>
    <s v="SGGS-18001"/>
    <s v="[SGGS] SP 26.4.1;[SGGS] SP 26.3.5;[SGGS] SP 26.3.4;[SGGS] SP 26.3.6"/>
    <s v="[Jornada Secretaria e Gestor de Unidades] Secretaria - Gestão Acadêmica"/>
    <x v="0"/>
    <s v="[SGGS] PI 3/26"/>
    <m/>
    <s v="[INC0804832]Tenho um Erro/Problema com o Sistema - SAP - SAP - Faturamento"/>
    <m/>
    <m/>
    <m/>
    <s v="Itens concluídos"/>
    <m/>
    <m/>
    <x v="0"/>
    <d v="2026-08-27T23:37:00"/>
    <d v="2026-09-28T00:00:00"/>
    <d v="2026-09-28T00:00:00"/>
    <m/>
    <m/>
    <m/>
    <m/>
    <m/>
    <m/>
    <m/>
    <m/>
    <m/>
    <m/>
    <m/>
    <m/>
    <m/>
    <m/>
    <m/>
    <s v=""/>
    <s v="FALSO"/>
    <n v="0"/>
    <s v=""/>
    <s v=""/>
    <s v=""/>
    <s v=""/>
    <s v=""/>
    <s v=""/>
    <s v=""/>
    <s v=""/>
    <s v=""/>
    <s v=""/>
  </r>
  <r>
    <x v="0"/>
    <s v="SGGS-18000"/>
    <s v="[SGGS] SP 26.3.4"/>
    <s v="[Jornada Secretaria e Gestor de Unidades] Secretaria - Gestão Acadêmica"/>
    <x v="0"/>
    <s v="[SGGS] PI 3/26"/>
    <m/>
    <s v="[INC0812650]Tenho um Erro/Problema com o PTC - Dynamics Athenas - Documentos Acadêmicos - Serviços"/>
    <m/>
    <m/>
    <m/>
    <s v="Itens concluídos"/>
    <m/>
    <m/>
    <x v="0"/>
    <d v="2026-08-27T20:43:00"/>
    <d v="2026-08-17T00:00:00"/>
    <d v="2026-08-28T00:00:00"/>
    <m/>
    <m/>
    <m/>
    <m/>
    <m/>
    <m/>
    <m/>
    <m/>
    <m/>
    <m/>
    <m/>
    <m/>
    <m/>
    <m/>
    <m/>
    <s v=""/>
    <s v="FALSO"/>
    <n v="0"/>
    <s v=""/>
    <s v=""/>
    <s v=""/>
    <s v=""/>
    <s v=""/>
    <s v=""/>
    <s v=""/>
    <s v=""/>
    <s v=""/>
    <s v=""/>
  </r>
  <r>
    <x v="0"/>
    <s v="SGGS-17999"/>
    <s v="[SGGS] SP 26.3.4"/>
    <s v="[Jornada Secretaria e Gestor de Unidades] Secretaria - Gestão Acadêmica"/>
    <x v="0"/>
    <s v="[SGGS] PI 3/26"/>
    <m/>
    <s v="[INC0810665]Tenho um Erro/Problema com o Sistema - Portal do Professor - Portal do Professor"/>
    <m/>
    <m/>
    <m/>
    <s v="Itens concluídos"/>
    <m/>
    <m/>
    <x v="0"/>
    <d v="2026-08-27T15:20:00"/>
    <d v="2026-08-17T00:00:00"/>
    <d v="2026-08-27T00:00:00"/>
    <m/>
    <m/>
    <m/>
    <m/>
    <m/>
    <m/>
    <m/>
    <m/>
    <m/>
    <m/>
    <m/>
    <m/>
    <m/>
    <m/>
    <m/>
    <s v=""/>
    <s v="FALSO"/>
    <n v="0"/>
    <s v=""/>
    <s v=""/>
    <s v=""/>
    <s v=""/>
    <s v=""/>
    <s v=""/>
    <s v=""/>
    <s v=""/>
    <s v=""/>
    <s v=""/>
  </r>
  <r>
    <x v="0"/>
    <s v="SGGS-17998"/>
    <s v="[SGGS] SP 26.3.5;[SGGS] SP 26.3.4"/>
    <s v="[Jornada Secretaria e Gestor de Unidades] Secretaria - Gestão Acadêmica"/>
    <x v="0"/>
    <s v="[SGGS] PI 3/26"/>
    <m/>
    <s v="[INC0812459]Tenho um Erro/Problema com o PTC - Dynamics Athenas - Efetivação da Matrícula"/>
    <m/>
    <m/>
    <m/>
    <s v="Itens concluídos"/>
    <m/>
    <m/>
    <x v="1"/>
    <d v="2026-08-27T15:06:00"/>
    <d v="2026-08-17T00:00:00"/>
    <d v="2026-08-27T00:00:00"/>
    <d v="2026-08-27T00:00:00"/>
    <m/>
    <m/>
    <m/>
    <m/>
    <m/>
    <m/>
    <m/>
    <m/>
    <m/>
    <m/>
    <m/>
    <m/>
    <m/>
    <m/>
    <s v=""/>
    <s v="FALSO"/>
    <n v="0"/>
    <s v=""/>
    <s v=""/>
    <s v=""/>
    <s v=""/>
    <s v=""/>
    <s v=""/>
    <s v=""/>
    <s v=""/>
    <s v=""/>
    <s v=""/>
  </r>
  <r>
    <x v="0"/>
    <s v="SGGS-17997"/>
    <s v="[SGGS] SP 26.4.1;[SGGS] SP 26.3.5;[SGGS] SP 26.3.4;[SGGS] SP 26.3.6"/>
    <s v="[Jornada Secretaria e Gestor de Unidades] Secretaria - Gestão Acadêmica"/>
    <x v="0"/>
    <s v="[SGGS] PI 3/26"/>
    <m/>
    <s v="[INC0810897]Tenho um Erro/Problema com o PTC - Dynamics Athenas - Notas e Frequências Parciais"/>
    <m/>
    <m/>
    <m/>
    <s v="Itens concluídos"/>
    <m/>
    <m/>
    <x v="0"/>
    <d v="2026-08-27T14:50:00"/>
    <d v="2026-09-28T00:00:00"/>
    <d v="2026-09-28T00:00:00"/>
    <m/>
    <m/>
    <m/>
    <m/>
    <m/>
    <m/>
    <m/>
    <m/>
    <m/>
    <m/>
    <m/>
    <m/>
    <m/>
    <m/>
    <m/>
    <s v=""/>
    <s v="FALSO"/>
    <n v="0"/>
    <s v=""/>
    <s v=""/>
    <s v=""/>
    <s v=""/>
    <s v=""/>
    <s v=""/>
    <s v=""/>
    <s v=""/>
    <s v=""/>
    <s v=""/>
  </r>
  <r>
    <x v="0"/>
    <s v="SGGS-17996"/>
    <s v="[SGGS] SP 26.3.4"/>
    <s v="[Jornada Secretaria e Gestor de Unidades] Secretaria - Gestão Acadêmica"/>
    <x v="0"/>
    <s v="[SGGS] PI 3/26"/>
    <m/>
    <s v="[INC0811239]Tenho um Erro/Problema com o PTC - Dynamics Athenas - Extrato Financeiro - Problemas na visualização do Extrato"/>
    <m/>
    <m/>
    <m/>
    <s v="Itens concluídos"/>
    <m/>
    <m/>
    <x v="0"/>
    <d v="2026-08-27T14:49:00"/>
    <d v="2026-08-17T00:00:00"/>
    <d v="2026-08-27T00:00:00"/>
    <m/>
    <m/>
    <m/>
    <m/>
    <m/>
    <m/>
    <m/>
    <m/>
    <m/>
    <m/>
    <m/>
    <m/>
    <m/>
    <m/>
    <m/>
    <s v=""/>
    <s v="FALSO"/>
    <n v="0"/>
    <s v=""/>
    <s v=""/>
    <s v=""/>
    <s v=""/>
    <s v=""/>
    <s v=""/>
    <s v=""/>
    <s v=""/>
    <s v=""/>
    <s v=""/>
  </r>
  <r>
    <x v="0"/>
    <s v="SGGS-17995"/>
    <s v="[SGGS] SP 26.4.1;[SGGS] SP 26.3.5;[SGGS] SP 26.3.4;[SGGS] SP 26.3.6"/>
    <s v="[Jornada Secretaria e Gestor de Unidades] Secretaria - Gestão Acadêmica"/>
    <x v="4"/>
    <s v="[SGGS] PI 4/26"/>
    <m/>
    <s v="[INC0812461]Tenho um Erro/Problema com o PTC - Dynamics Athenas - Efetivação da Matrícula"/>
    <m/>
    <m/>
    <m/>
    <s v="Itens concluídos"/>
    <m/>
    <m/>
    <x v="3"/>
    <d v="2026-08-27T12:53:00"/>
    <d v="2026-09-28T00:00:00"/>
    <d v="2026-08-27T00:00:00"/>
    <d v="2026-09-28T00:00:00"/>
    <m/>
    <m/>
    <m/>
    <m/>
    <m/>
    <m/>
    <m/>
    <m/>
    <m/>
    <m/>
    <m/>
    <m/>
    <m/>
    <m/>
    <s v=""/>
    <s v="FALSO"/>
    <n v="0"/>
    <s v=""/>
    <s v=""/>
    <s v=""/>
    <s v=""/>
    <s v=""/>
    <s v=""/>
    <s v=""/>
    <s v=""/>
    <s v=""/>
    <s v=""/>
  </r>
  <r>
    <x v="0"/>
    <s v="SGGS-17994"/>
    <s v="[SGGS] SP 26.3.4"/>
    <s v="[Jornada Secretaria e Gestor de Unidades] Secretaria - Gestão Acadêmica"/>
    <x v="0"/>
    <s v="[SGGS] PI 3/26"/>
    <m/>
    <s v="[INC0812459]Tenho um Erro/Problema com o PTC - Dynamics Athenas - Efetivação da Matrícula"/>
    <m/>
    <m/>
    <m/>
    <s v="Itens concluídos"/>
    <m/>
    <m/>
    <x v="1"/>
    <d v="2026-08-27T12:49:00"/>
    <d v="2026-08-17T00:00:00"/>
    <d v="2026-08-27T00:00:00"/>
    <d v="2026-08-27T00:00:00"/>
    <m/>
    <m/>
    <m/>
    <m/>
    <m/>
    <m/>
    <m/>
    <m/>
    <m/>
    <m/>
    <m/>
    <m/>
    <m/>
    <m/>
    <s v=""/>
    <s v="FALSO"/>
    <n v="0"/>
    <s v=""/>
    <s v=""/>
    <s v=""/>
    <s v=""/>
    <s v=""/>
    <s v=""/>
    <s v=""/>
    <s v=""/>
    <s v=""/>
    <s v=""/>
  </r>
  <r>
    <x v="0"/>
    <s v="SGGS-17992"/>
    <s v="[SGGS] SP 26.4.1;[SGGS] SP 26.3.5;[SGGS] SP 26.3.4;[SGGS] SP 26.3.6"/>
    <s v="[Jornada Secretaria e Gestor de Unidades] Secretaria - Gestão Acadêmica"/>
    <x v="4"/>
    <s v="[SGGS] PI 4/26"/>
    <m/>
    <s v="[INC0812414]Tenho um Erro/Problema com o PTC - Dynamics Athenas - Efetivação da Matrícula"/>
    <m/>
    <m/>
    <m/>
    <s v="Itens concluídos"/>
    <m/>
    <m/>
    <x v="3"/>
    <d v="2026-08-27T10:29:00"/>
    <d v="2026-09-28T00:00:00"/>
    <d v="2026-08-27T00:00:00"/>
    <d v="2026-09-28T00:00:00"/>
    <m/>
    <m/>
    <m/>
    <m/>
    <m/>
    <m/>
    <m/>
    <m/>
    <m/>
    <m/>
    <m/>
    <m/>
    <m/>
    <m/>
    <s v=""/>
    <s v="FALSO"/>
    <n v="0"/>
    <s v=""/>
    <s v=""/>
    <s v=""/>
    <s v=""/>
    <s v=""/>
    <s v=""/>
    <s v=""/>
    <s v=""/>
    <s v=""/>
    <s v=""/>
  </r>
  <r>
    <x v="0"/>
    <s v="SGGS-17991"/>
    <s v="[SGGS] SP 26.3.4"/>
    <s v="[Jornada Secretaria e Gestor de Unidades] Secretaria - Gestão Acadêmica"/>
    <x v="0"/>
    <s v="[SGGS] PI 3/26"/>
    <m/>
    <s v="[INC0812375]Tenho um Erro/Problema com o PTC - Dynamics Athenas - Documentos Acadêmicos - Serviços"/>
    <m/>
    <m/>
    <m/>
    <s v="Itens concluídos"/>
    <m/>
    <m/>
    <x v="0"/>
    <d v="2026-08-27T09:04:00"/>
    <d v="2026-08-17T00:00:00"/>
    <d v="2026-08-27T00:00:00"/>
    <m/>
    <m/>
    <m/>
    <m/>
    <m/>
    <m/>
    <m/>
    <m/>
    <m/>
    <m/>
    <m/>
    <m/>
    <m/>
    <m/>
    <m/>
    <s v=""/>
    <s v="FALSO"/>
    <n v="0"/>
    <s v=""/>
    <s v=""/>
    <s v=""/>
    <s v=""/>
    <s v=""/>
    <s v=""/>
    <s v=""/>
    <s v=""/>
    <s v=""/>
    <s v=""/>
  </r>
  <r>
    <x v="0"/>
    <s v="SGGS-17988"/>
    <s v="[SGGS] SP 26.4.1;[SGGS] SP 26.3.5;[SGGS] SP 26.3.4;[SGGS] SP 26.3.6"/>
    <s v="[Jornada Secretaria e Gestor de Unidades] Secretaria - Gestão Acadêmica"/>
    <x v="0"/>
    <s v="[SGGS] PI 3/26"/>
    <m/>
    <s v="[INC0810484]Tenho um Erro/Problema com o PTC - Dynamics Athenas - Evasão"/>
    <m/>
    <m/>
    <m/>
    <s v="Itens concluídos"/>
    <m/>
    <m/>
    <x v="0"/>
    <d v="2026-08-26T18:06:00"/>
    <d v="2026-09-28T00:00:00"/>
    <d v="2026-09-28T00:00:00"/>
    <m/>
    <m/>
    <m/>
    <m/>
    <m/>
    <m/>
    <m/>
    <m/>
    <m/>
    <m/>
    <m/>
    <m/>
    <m/>
    <m/>
    <m/>
    <s v=""/>
    <s v="FALSO"/>
    <n v="0"/>
    <s v=""/>
    <s v=""/>
    <s v=""/>
    <s v=""/>
    <s v=""/>
    <s v=""/>
    <s v=""/>
    <s v=""/>
    <s v=""/>
    <s v=""/>
  </r>
  <r>
    <x v="0"/>
    <s v="SGGS-17985"/>
    <s v="[SGGS] SP 26.3.5;[SGGS] SP 26.3.4"/>
    <s v="[Jornada Secretaria e Gestor de Unidades] Secretaria - Gestão Acadêmica"/>
    <x v="0"/>
    <s v="[SGGS] PI 3/26"/>
    <m/>
    <s v="[INC0811028]Tenho um Erro/Problema com o PTC - Dynamics Athenas - Efetivação da Matrícula"/>
    <m/>
    <m/>
    <m/>
    <s v="Itens concluídos"/>
    <m/>
    <m/>
    <x v="1"/>
    <d v="2026-08-26T16:27:00"/>
    <d v="2026-08-17T00:00:00"/>
    <d v="2026-08-27T00:00:00"/>
    <d v="2026-08-27T00:00:00"/>
    <m/>
    <m/>
    <m/>
    <m/>
    <m/>
    <m/>
    <m/>
    <m/>
    <m/>
    <m/>
    <m/>
    <m/>
    <m/>
    <m/>
    <s v=""/>
    <s v="FALSO"/>
    <n v="0"/>
    <s v=""/>
    <s v=""/>
    <s v=""/>
    <s v=""/>
    <s v=""/>
    <s v=""/>
    <s v=""/>
    <s v=""/>
    <s v=""/>
    <s v=""/>
  </r>
  <r>
    <x v="0"/>
    <s v="SGGS-17984"/>
    <s v="[SGGS] SP 26.3.5;[SGGS] SP 26.3.4;[SGGS] SP 26.3.6"/>
    <s v="[Jornada Secretaria e Gestor de Unidades] Secretaria - Gestão Acadêmica"/>
    <x v="0"/>
    <s v="[SGGS] PI 3/26"/>
    <m/>
    <s v="[INC0812134]Tenho um Erro/Problema com o PTC - Dynamics Athenas - Documentos Acadêmicos - Serviços"/>
    <m/>
    <m/>
    <m/>
    <s v="Itens concluídos"/>
    <m/>
    <m/>
    <x v="1"/>
    <d v="2026-08-26T16:09:00"/>
    <d v="2026-08-17T00:00:00"/>
    <d v="2026-09-08T00:00:00"/>
    <d v="2026-09-08T00:00:00"/>
    <m/>
    <m/>
    <m/>
    <m/>
    <m/>
    <m/>
    <m/>
    <m/>
    <m/>
    <m/>
    <m/>
    <m/>
    <m/>
    <m/>
    <s v=""/>
    <s v="FALSO"/>
    <n v="0"/>
    <s v=""/>
    <s v=""/>
    <s v=""/>
    <s v=""/>
    <s v=""/>
    <s v=""/>
    <s v=""/>
    <s v=""/>
    <s v=""/>
    <s v=""/>
  </r>
  <r>
    <x v="6"/>
    <s v="SGGS-17982"/>
    <s v="[SGGS] SP 26.3.4"/>
    <s v="[Jornada Secretaria e Gestor de Unidades] Secretaria - Gestão Acadêmica"/>
    <x v="0"/>
    <s v="[SGGS] PI 3/26"/>
    <n v="16"/>
    <s v="Sustentação Realizada na Sprint"/>
    <n v="12"/>
    <m/>
    <m/>
    <s v="Itens concluídos"/>
    <m/>
    <m/>
    <x v="1"/>
    <d v="2026-08-26T15:22:00"/>
    <d v="2026-08-17T00:00:00"/>
    <m/>
    <m/>
    <m/>
    <m/>
    <m/>
    <m/>
    <m/>
    <m/>
    <m/>
    <m/>
    <m/>
    <m/>
    <s v="Incidente"/>
    <m/>
    <m/>
    <m/>
    <s v=""/>
    <s v="FALSO"/>
    <n v="0"/>
    <n v="-9"/>
    <s v=""/>
    <s v=""/>
    <s v=""/>
    <s v=""/>
    <s v=""/>
    <s v=""/>
    <s v=""/>
    <s v=""/>
    <s v=""/>
  </r>
  <r>
    <x v="0"/>
    <s v="SGGS-17980"/>
    <s v="[SGGS] SP 26.4.1;[SGGS] SP 26.3.5;[SGGS] SP 26.3.4;[SGGS] SP 26.3.6"/>
    <s v="[Jornada Secretaria e Gestor de Unidades] Secretaria - Gestão Acadêmica"/>
    <x v="0"/>
    <s v="[SGGS] PI 3/26"/>
    <m/>
    <s v="[INC0812069]Tenho um Erro/Problema com o PTC - Dynamics Athenas - Efetivação da Matrícula"/>
    <m/>
    <m/>
    <m/>
    <s v="Itens concluídos"/>
    <m/>
    <m/>
    <x v="0"/>
    <d v="2026-08-26T13:22:00"/>
    <d v="2026-09-28T00:00:00"/>
    <d v="2026-09-28T00:00:00"/>
    <m/>
    <m/>
    <m/>
    <m/>
    <m/>
    <m/>
    <m/>
    <m/>
    <m/>
    <m/>
    <m/>
    <m/>
    <m/>
    <m/>
    <m/>
    <s v=""/>
    <s v="FALSO"/>
    <n v="0"/>
    <s v=""/>
    <s v=""/>
    <s v=""/>
    <s v=""/>
    <s v=""/>
    <s v=""/>
    <s v=""/>
    <s v=""/>
    <s v=""/>
    <s v=""/>
  </r>
  <r>
    <x v="0"/>
    <s v="SGGS-17978"/>
    <s v="[SGGS] SP 26.4.1;[SGGS] SP 26.3.5;[SGGS] SP 26.3.4;[SGGS] SP 26.3.6"/>
    <s v="[Jornada Secretaria e Gestor de Unidades] Secretaria - Gestão Acadêmica"/>
    <x v="0"/>
    <s v="[SGGS] PI 3/26"/>
    <m/>
    <s v="[INC0808095]Tenho um Erro/Problema com o PTC - Dynamics Athenas - Alocação e disponibilização de disciplinas"/>
    <m/>
    <m/>
    <m/>
    <s v="Itens concluídos"/>
    <m/>
    <m/>
    <x v="0"/>
    <d v="2026-08-26T12:37:00"/>
    <d v="2026-09-28T00:00:00"/>
    <d v="2026-09-28T00:00:00"/>
    <m/>
    <m/>
    <m/>
    <m/>
    <m/>
    <m/>
    <m/>
    <m/>
    <m/>
    <m/>
    <m/>
    <m/>
    <m/>
    <m/>
    <m/>
    <s v=""/>
    <s v="FALSO"/>
    <n v="0"/>
    <s v=""/>
    <s v=""/>
    <s v=""/>
    <s v=""/>
    <s v=""/>
    <s v=""/>
    <s v=""/>
    <s v=""/>
    <s v=""/>
    <s v=""/>
  </r>
  <r>
    <x v="0"/>
    <s v="SGGS-17975"/>
    <s v="[SGGS] SP 26.4.1;[SGGS] SP 26.3.5;[SGGS] SP 26.3.4;[SGGS] SP 26.3.6"/>
    <s v="[Jornada Secretaria e Gestor de Unidades] Secretaria - Gestão Acadêmica"/>
    <x v="0"/>
    <s v="[SGGS] PI 3/26"/>
    <m/>
    <s v="[INC0808452]Tenho um Erro/Problema com o PTC - Ambiente do Aluno / AVA Sofia - Login/senha"/>
    <m/>
    <m/>
    <m/>
    <s v="Itens concluídos"/>
    <m/>
    <m/>
    <x v="0"/>
    <d v="2026-08-26T11:58:00"/>
    <d v="2026-09-28T00:00:00"/>
    <d v="2026-09-28T00:00:00"/>
    <m/>
    <m/>
    <m/>
    <m/>
    <m/>
    <m/>
    <m/>
    <m/>
    <m/>
    <m/>
    <m/>
    <m/>
    <m/>
    <m/>
    <m/>
    <s v=""/>
    <s v="FALSO"/>
    <n v="0"/>
    <s v=""/>
    <s v=""/>
    <s v=""/>
    <s v=""/>
    <s v=""/>
    <s v=""/>
    <s v=""/>
    <s v=""/>
    <s v=""/>
    <s v=""/>
  </r>
  <r>
    <x v="0"/>
    <s v="SGGS-17974"/>
    <s v="[SGGS] SP 26.3.4"/>
    <s v="[Jornada Secretaria e Gestor de Unidades] Secretaria - Gestão Acadêmica"/>
    <x v="0"/>
    <s v="[SGGS] PI 3/26"/>
    <m/>
    <s v="[INC0808017]Tenho um Erro/Problema com o Sistema - Portal do Aluno - EaD - Geração de Documentos"/>
    <m/>
    <m/>
    <m/>
    <s v="Itens concluídos"/>
    <m/>
    <m/>
    <x v="0"/>
    <d v="2026-08-26T11:41:00"/>
    <d v="2026-08-17T00:00:00"/>
    <d v="2026-08-26T00:00:00"/>
    <m/>
    <m/>
    <m/>
    <m/>
    <m/>
    <m/>
    <m/>
    <m/>
    <m/>
    <m/>
    <m/>
    <m/>
    <m/>
    <m/>
    <m/>
    <s v=""/>
    <s v="FALSO"/>
    <n v="0"/>
    <s v=""/>
    <s v=""/>
    <s v=""/>
    <s v=""/>
    <s v=""/>
    <s v=""/>
    <s v=""/>
    <s v=""/>
    <s v=""/>
    <s v=""/>
  </r>
  <r>
    <x v="0"/>
    <s v="SGGS-17973"/>
    <s v="[SGGS] SP 26.3.5;[SGGS] SP 26.3.4"/>
    <s v="[Jornada Secretaria e Gestor de Unidades] Secretaria - Gestão Acadêmica"/>
    <x v="0"/>
    <s v="[SGGS] PI 3/26"/>
    <m/>
    <s v="[INC0811866]Tenho um Erro/Problema com o PTC - Ingresso - Captação - Backoffice"/>
    <m/>
    <m/>
    <m/>
    <s v="Itens concluídos"/>
    <m/>
    <m/>
    <x v="1"/>
    <d v="2026-08-26T11:25:00"/>
    <d v="2026-08-17T00:00:00"/>
    <d v="2026-08-27T00:00:00"/>
    <d v="2026-08-27T00:00:00"/>
    <m/>
    <m/>
    <m/>
    <m/>
    <m/>
    <m/>
    <m/>
    <m/>
    <m/>
    <m/>
    <m/>
    <m/>
    <m/>
    <m/>
    <s v=""/>
    <s v="FALSO"/>
    <n v="0"/>
    <s v=""/>
    <s v=""/>
    <s v=""/>
    <s v=""/>
    <s v=""/>
    <s v=""/>
    <s v=""/>
    <s v=""/>
    <s v=""/>
    <s v=""/>
  </r>
  <r>
    <x v="0"/>
    <s v="SGGS-17972"/>
    <s v="[SGGS] SP 26.3.4"/>
    <s v="[Jornada Secretaria e Gestor de Unidades] Secretaria - Gestão Acadêmica"/>
    <x v="0"/>
    <s v="[SGGS] PI 3/26"/>
    <m/>
    <s v="[INC0810893]Tenho um Erro/Problema com o Sistema - AVA Presencial/Moodle - Acesso ao AVA/Disciplina"/>
    <m/>
    <m/>
    <m/>
    <s v="Itens concluídos"/>
    <m/>
    <m/>
    <x v="0"/>
    <d v="2026-08-26T11:21:00"/>
    <d v="2026-08-17T00:00:00"/>
    <d v="2026-08-26T00:00:00"/>
    <m/>
    <m/>
    <m/>
    <m/>
    <m/>
    <m/>
    <m/>
    <m/>
    <m/>
    <m/>
    <m/>
    <m/>
    <m/>
    <m/>
    <m/>
    <s v=""/>
    <s v="FALSO"/>
    <n v="0"/>
    <s v=""/>
    <s v=""/>
    <s v=""/>
    <s v=""/>
    <s v=""/>
    <s v=""/>
    <s v=""/>
    <s v=""/>
    <s v=""/>
    <s v=""/>
  </r>
  <r>
    <x v="0"/>
    <s v="SGGS-17971"/>
    <s v="[SGGS] SP 26.4.1;[SGGS] SP 26.3.5;[SGGS] SP 26.3.4;[SGGS] SP 26.3.6"/>
    <s v="[Jornada Secretaria e Gestor de Unidades] Secretaria - Gestão Acadêmica"/>
    <x v="0"/>
    <s v="[SGGS] PI 3/26"/>
    <m/>
    <s v="[INC0806073]Tenho um Erro/Problema com o PTC - Dynamics Athenas - Alocação e disponibilização de disciplinas"/>
    <m/>
    <m/>
    <m/>
    <s v="Itens concluídos"/>
    <m/>
    <m/>
    <x v="0"/>
    <d v="2026-08-26T09:39:00"/>
    <d v="2026-09-28T00:00:00"/>
    <d v="2026-09-28T00:00:00"/>
    <m/>
    <m/>
    <m/>
    <m/>
    <m/>
    <m/>
    <m/>
    <m/>
    <m/>
    <m/>
    <m/>
    <m/>
    <m/>
    <m/>
    <m/>
    <s v=""/>
    <s v="FALSO"/>
    <n v="0"/>
    <s v=""/>
    <s v=""/>
    <s v=""/>
    <s v=""/>
    <s v=""/>
    <s v=""/>
    <s v=""/>
    <s v=""/>
    <s v=""/>
    <s v=""/>
  </r>
  <r>
    <x v="0"/>
    <s v="SGGS-17968"/>
    <s v="[SGGS] SP 26.3.5;[SGGS] SP 26.3.4"/>
    <s v="[Jornada Secretaria e Gestor de Unidades] Secretaria - Gestão Acadêmica"/>
    <x v="0"/>
    <s v="[SGGS] PI 3/26"/>
    <m/>
    <s v="[INC0811747]Tenho um Erro/Problema com o PTC - Ingresso - Captação - Backoffice"/>
    <m/>
    <m/>
    <m/>
    <s v="Itens concluídos"/>
    <m/>
    <m/>
    <x v="1"/>
    <d v="2026-08-25T15:27:00"/>
    <d v="2026-08-17T00:00:00"/>
    <d v="2026-08-27T00:00:00"/>
    <d v="2026-08-27T00:00:00"/>
    <m/>
    <m/>
    <m/>
    <m/>
    <m/>
    <m/>
    <m/>
    <m/>
    <m/>
    <m/>
    <m/>
    <m/>
    <m/>
    <m/>
    <s v=""/>
    <s v="FALSO"/>
    <n v="0"/>
    <s v=""/>
    <s v=""/>
    <s v=""/>
    <s v=""/>
    <s v=""/>
    <s v=""/>
    <s v=""/>
    <s v=""/>
    <s v=""/>
    <s v=""/>
  </r>
  <r>
    <x v="0"/>
    <s v="SGGS-17967"/>
    <s v="[SGGS] SP 26.3.5;[SGGS] SP 26.3.4"/>
    <s v="[Jornada Secretaria e Gestor de Unidades] Secretaria - Gestão Acadêmica"/>
    <x v="0"/>
    <s v="[SGGS] PI 3/26"/>
    <m/>
    <s v="[INC0811758]Tenho um Erro/Problema com o PTC - Ingresso - Captação - Área do Candidato"/>
    <m/>
    <m/>
    <m/>
    <s v="Itens concluídos"/>
    <m/>
    <m/>
    <x v="1"/>
    <d v="2026-08-25T15:25:00"/>
    <d v="2026-08-17T00:00:00"/>
    <d v="2026-08-26T00:00:00"/>
    <d v="2026-08-26T00:00:00"/>
    <m/>
    <m/>
    <m/>
    <m/>
    <m/>
    <m/>
    <m/>
    <m/>
    <m/>
    <m/>
    <m/>
    <m/>
    <m/>
    <m/>
    <s v=""/>
    <s v="FALSO"/>
    <n v="0"/>
    <s v=""/>
    <s v=""/>
    <s v=""/>
    <s v=""/>
    <s v=""/>
    <s v=""/>
    <s v=""/>
    <s v=""/>
    <s v=""/>
    <s v=""/>
  </r>
  <r>
    <x v="0"/>
    <s v="SGGS-17966"/>
    <s v="[SGGS] SP 26.3.5;[SGGS] SP 26.3.4"/>
    <s v="[Jornada Secretaria e Gestor de Unidades] Secretaria - Gestão Acadêmica"/>
    <x v="0"/>
    <s v="[SGGS] PI 3/26"/>
    <m/>
    <s v="[INC0811766]Tenho um Erro/Problema com o PTC - Dynamics Athenas - Documentos Acadêmicos - Serviços"/>
    <m/>
    <n v="18000"/>
    <m/>
    <s v="Itens concluídos"/>
    <m/>
    <m/>
    <x v="1"/>
    <d v="2026-08-25T15:07:00"/>
    <d v="2026-08-17T00:00:00"/>
    <d v="2026-08-25T00:00:00"/>
    <d v="2026-08-25T00:00:00"/>
    <m/>
    <m/>
    <m/>
    <m/>
    <m/>
    <m/>
    <m/>
    <m/>
    <m/>
    <m/>
    <m/>
    <m/>
    <m/>
    <m/>
    <n v="5"/>
    <s v="FALSO"/>
    <n v="0"/>
    <s v=""/>
    <s v=""/>
    <s v=""/>
    <s v=""/>
    <s v=""/>
    <s v=""/>
    <s v=""/>
    <s v=""/>
    <s v=""/>
    <s v=""/>
  </r>
  <r>
    <x v="0"/>
    <s v="SGGS-17964"/>
    <s v="[SGGS] SP 26.3.4"/>
    <s v="[Jornada Secretaria e Gestor de Unidades] Secretaria - Gestão Acadêmica"/>
    <x v="0"/>
    <s v="[SGGS] PI 3/26"/>
    <m/>
    <s v="[INC0811357]Tenho um Erro/Problema com o PTC - Dynamics Athenas - Atualização de Dados Cadastrais"/>
    <m/>
    <m/>
    <m/>
    <s v="Itens concluídos"/>
    <m/>
    <m/>
    <x v="0"/>
    <d v="2026-08-25T11:41:00"/>
    <d v="2026-08-17T00:00:00"/>
    <d v="2026-08-26T00:00:00"/>
    <m/>
    <m/>
    <m/>
    <m/>
    <m/>
    <m/>
    <m/>
    <m/>
    <m/>
    <m/>
    <m/>
    <m/>
    <m/>
    <m/>
    <m/>
    <s v=""/>
    <s v="FALSO"/>
    <n v="0"/>
    <s v=""/>
    <s v=""/>
    <s v=""/>
    <s v=""/>
    <s v=""/>
    <s v=""/>
    <s v=""/>
    <s v=""/>
    <s v=""/>
    <s v=""/>
  </r>
  <r>
    <x v="0"/>
    <s v="SGGS-17962"/>
    <s v="[SGGS] SP 26.4.1;[SGGS] SP 26.3.5;[SGGS] SP 26.3.4;[SGGS] SP 26.3.6"/>
    <s v="[Jornada Secretaria e Gestor de Unidades] Secretaria - Gestão Acadêmica"/>
    <x v="0"/>
    <s v="[SGGS] PI 3/26"/>
    <m/>
    <s v="[INC0809905]Tenho um Erro/Problema com o PTC - Dynamics Athenas - Alocação e disponibilização de disciplinas"/>
    <m/>
    <m/>
    <m/>
    <s v="Itens concluídos"/>
    <m/>
    <m/>
    <x v="0"/>
    <d v="2026-08-25T10:56:00"/>
    <d v="2026-09-28T00:00:00"/>
    <d v="2026-09-28T00:00:00"/>
    <m/>
    <m/>
    <m/>
    <m/>
    <m/>
    <m/>
    <m/>
    <m/>
    <m/>
    <m/>
    <m/>
    <m/>
    <m/>
    <m/>
    <m/>
    <s v=""/>
    <s v="FALSO"/>
    <n v="0"/>
    <s v=""/>
    <s v=""/>
    <s v=""/>
    <s v=""/>
    <s v=""/>
    <s v=""/>
    <s v=""/>
    <s v=""/>
    <s v=""/>
    <s v=""/>
  </r>
  <r>
    <x v="0"/>
    <s v="SGGS-17961"/>
    <s v="[SGGS] SP 26.4.1;[SGGS] SP 26.3.5;[SGGS] SP 26.3.4;[SGGS] SP 26.3.6"/>
    <s v="[Jornada Secretaria e Gestor de Unidades] Secretaria - Gestão Acadêmica"/>
    <x v="0"/>
    <s v="[SGGS] PI 3/26"/>
    <m/>
    <s v="[INC0808700]Tenho um Erro/Problema com o PTC - Dynamics Athenas - Alocação e disponibilização de disciplinas"/>
    <m/>
    <m/>
    <m/>
    <s v="Itens concluídos"/>
    <m/>
    <m/>
    <x v="0"/>
    <d v="2026-08-25T10:55:00"/>
    <d v="2026-09-28T00:00:00"/>
    <d v="2026-09-28T00:00:00"/>
    <m/>
    <m/>
    <m/>
    <m/>
    <m/>
    <m/>
    <m/>
    <m/>
    <m/>
    <m/>
    <m/>
    <m/>
    <m/>
    <m/>
    <m/>
    <s v=""/>
    <s v="FALSO"/>
    <n v="0"/>
    <s v=""/>
    <s v=""/>
    <s v=""/>
    <s v=""/>
    <s v=""/>
    <s v=""/>
    <s v=""/>
    <s v=""/>
    <s v=""/>
    <s v=""/>
  </r>
  <r>
    <x v="0"/>
    <s v="SGGS-17960"/>
    <s v="[SGGS] SP 26.4.1;[SGGS] SP 26.3.5;[SGGS] SP 26.3.4;[SGGS] SP 26.3.6"/>
    <s v="[Jornada Secretaria e Gestor de Unidades] Secretaria - Gestão Acadêmica"/>
    <x v="0"/>
    <s v="[SGGS] PI 3/26"/>
    <m/>
    <s v="[INC0810205]Tenho um Erro/Problema com o PTC - Ambiente do Aluno / AVA Sofia - Secretaria - Erro na solicitação de Transferencia interna - curso e polo"/>
    <m/>
    <m/>
    <m/>
    <s v="Itens concluídos"/>
    <m/>
    <m/>
    <x v="0"/>
    <d v="2026-08-25T10:53:00"/>
    <d v="2026-09-28T00:00:00"/>
    <d v="2026-09-28T00:00:00"/>
    <m/>
    <m/>
    <m/>
    <m/>
    <m/>
    <m/>
    <m/>
    <m/>
    <m/>
    <m/>
    <m/>
    <m/>
    <m/>
    <m/>
    <m/>
    <s v=""/>
    <s v="FALSO"/>
    <n v="0"/>
    <s v=""/>
    <s v=""/>
    <s v=""/>
    <s v=""/>
    <s v=""/>
    <s v=""/>
    <s v=""/>
    <s v=""/>
    <s v=""/>
    <s v=""/>
  </r>
  <r>
    <x v="0"/>
    <s v="SGGS-17959"/>
    <s v="[SGGS] SP 26.3.5;[SGGS] SP 26.3.4"/>
    <s v="[Jornada Secretaria e Gestor de Unidades] Secretaria - Gestão Acadêmica"/>
    <x v="0"/>
    <s v="[SGGS] PI 3/26"/>
    <m/>
    <s v="[INC0811544]Tenho um Erro/Problema com o PTC - Dynamics Athenas - Rematrícula"/>
    <m/>
    <n v="18000"/>
    <m/>
    <s v="Itens concluídos"/>
    <m/>
    <m/>
    <x v="1"/>
    <d v="2026-08-25T08:30:00"/>
    <d v="2026-08-17T00:00:00"/>
    <d v="2026-08-25T00:00:00"/>
    <d v="2026-08-25T00:00:00"/>
    <m/>
    <m/>
    <m/>
    <m/>
    <m/>
    <m/>
    <m/>
    <m/>
    <m/>
    <m/>
    <m/>
    <m/>
    <m/>
    <m/>
    <n v="5"/>
    <s v="FALSO"/>
    <n v="0"/>
    <s v=""/>
    <s v=""/>
    <s v=""/>
    <s v=""/>
    <s v=""/>
    <s v=""/>
    <s v=""/>
    <s v=""/>
    <s v=""/>
    <s v=""/>
  </r>
  <r>
    <x v="0"/>
    <s v="SGGS-17958"/>
    <s v="[SGGS] SP 26.3.5;[SGGS] SP 26.3.4"/>
    <s v="[Jornada Secretaria e Gestor de Unidades] Secretaria - Gestão Acadêmica"/>
    <x v="0"/>
    <s v="[SGGS] PI 3/26"/>
    <m/>
    <s v="[INC0811432]Tenho um Erro/Problema com o PTC - Dynamics Athenas - Efetivação da Matrícula"/>
    <m/>
    <m/>
    <m/>
    <s v="Itens concluídos"/>
    <m/>
    <m/>
    <x v="1"/>
    <d v="2026-08-24T18:07:00"/>
    <d v="2026-08-17T00:00:00"/>
    <d v="2026-08-26T00:00:00"/>
    <d v="2026-08-26T00:00:00"/>
    <m/>
    <m/>
    <m/>
    <m/>
    <m/>
    <m/>
    <m/>
    <m/>
    <m/>
    <m/>
    <m/>
    <m/>
    <m/>
    <m/>
    <s v=""/>
    <s v="FALSO"/>
    <n v="0"/>
    <s v=""/>
    <s v=""/>
    <s v=""/>
    <s v=""/>
    <s v=""/>
    <s v=""/>
    <s v=""/>
    <s v=""/>
    <s v=""/>
    <s v=""/>
  </r>
  <r>
    <x v="0"/>
    <s v="SGGS-17957"/>
    <s v="[SGGS] SP 26.4.1;[SGGS] SP 26.3.5;[SGGS] SP 26.3.4;[SGGS] SP 26.3.6"/>
    <s v="[Jornada Secretaria e Gestor de Unidades] Secretaria - Gestão Acadêmica"/>
    <x v="0"/>
    <s v="[SGGS] PI 3/26"/>
    <m/>
    <s v="[INC0811402]Tenho um Erro/Problema com o PTC - Dynamics Athenas - Documentos Acadêmicos - Serviços"/>
    <m/>
    <m/>
    <m/>
    <s v="Itens concluídos"/>
    <m/>
    <m/>
    <x v="0"/>
    <d v="2026-08-24T17:05:00"/>
    <d v="2026-09-28T00:00:00"/>
    <d v="2026-09-28T00:00:00"/>
    <m/>
    <m/>
    <m/>
    <m/>
    <m/>
    <m/>
    <m/>
    <m/>
    <m/>
    <m/>
    <m/>
    <m/>
    <m/>
    <m/>
    <m/>
    <s v=""/>
    <s v="FALSO"/>
    <n v="0"/>
    <s v=""/>
    <s v=""/>
    <s v=""/>
    <s v=""/>
    <s v=""/>
    <s v=""/>
    <s v=""/>
    <s v=""/>
    <s v=""/>
    <s v=""/>
  </r>
  <r>
    <x v="0"/>
    <s v="SGGS-17956"/>
    <s v="[SGGS] SP 26.4.1;[SGGS] SP 26.3.5;[SGGS] SP 26.3.4;[SGGS] SP 26.3.6"/>
    <s v="[Jornada Secretaria e Gestor de Unidades] Secretaria - Gestão Acadêmica"/>
    <x v="0"/>
    <s v="[SGGS] PI 3/26"/>
    <m/>
    <s v="[INC0811397]Tenho um Erro/Problema com o PTC - Dynamics Athenas - Efetivação da Matrícula"/>
    <m/>
    <m/>
    <m/>
    <s v="Itens concluídos"/>
    <m/>
    <m/>
    <x v="0"/>
    <d v="2026-08-24T16:52:00"/>
    <d v="2026-09-28T00:00:00"/>
    <d v="2026-09-28T00:00:00"/>
    <m/>
    <m/>
    <m/>
    <m/>
    <m/>
    <m/>
    <m/>
    <m/>
    <m/>
    <m/>
    <m/>
    <m/>
    <m/>
    <m/>
    <m/>
    <s v=""/>
    <s v="FALSO"/>
    <n v="0"/>
    <s v=""/>
    <s v=""/>
    <s v=""/>
    <s v=""/>
    <s v=""/>
    <s v=""/>
    <s v=""/>
    <s v=""/>
    <s v=""/>
    <s v=""/>
  </r>
  <r>
    <x v="0"/>
    <s v="SGGS-17955"/>
    <s v="[SGGS] SP 26.3.4"/>
    <s v="[Jornada Secretaria e Gestor de Unidades] Secretaria - Gestão Acadêmica"/>
    <x v="0"/>
    <s v="[SGGS] PI 3/26"/>
    <m/>
    <s v="[INC0810367]Tenho um Erro/Problema com o PTC - Ambiente do Aluno / AVA Sofia - Visão de disciplinas"/>
    <m/>
    <m/>
    <m/>
    <s v="Itens concluídos"/>
    <m/>
    <m/>
    <x v="0"/>
    <d v="2026-08-24T16:38:00"/>
    <d v="2026-08-17T00:00:00"/>
    <d v="2026-08-26T00:00:00"/>
    <m/>
    <m/>
    <m/>
    <m/>
    <m/>
    <m/>
    <m/>
    <m/>
    <m/>
    <m/>
    <m/>
    <m/>
    <m/>
    <m/>
    <m/>
    <s v=""/>
    <s v="FALSO"/>
    <n v="0"/>
    <s v=""/>
    <s v=""/>
    <s v=""/>
    <s v=""/>
    <s v=""/>
    <s v=""/>
    <s v=""/>
    <s v=""/>
    <s v=""/>
    <s v=""/>
  </r>
  <r>
    <x v="0"/>
    <s v="SGGS-17954"/>
    <s v="[SGGS] SP 26.3.4"/>
    <s v="[Jornada Secretaria e Gestor de Unidades] Secretaria - Gestão Acadêmica"/>
    <x v="0"/>
    <s v="[SGGS] PI 3/26"/>
    <m/>
    <s v="[INC0811373]Tenho um Erro/Problema com o PTC - Dynamics Athenas - Efetivação da Matrícula"/>
    <m/>
    <n v="21600"/>
    <m/>
    <s v="Itens concluídos"/>
    <m/>
    <m/>
    <x v="1"/>
    <d v="2026-08-24T15:18:00"/>
    <d v="2026-08-17T00:00:00"/>
    <d v="2026-08-25T00:00:00"/>
    <d v="2026-08-25T00:00:00"/>
    <m/>
    <m/>
    <m/>
    <m/>
    <m/>
    <m/>
    <m/>
    <m/>
    <m/>
    <m/>
    <m/>
    <m/>
    <m/>
    <m/>
    <n v="6"/>
    <s v="FALSO"/>
    <n v="0"/>
    <s v=""/>
    <s v=""/>
    <s v=""/>
    <s v=""/>
    <s v=""/>
    <s v=""/>
    <s v=""/>
    <s v=""/>
    <s v=""/>
    <s v=""/>
  </r>
  <r>
    <x v="0"/>
    <s v="SGGS-17952"/>
    <s v="[SGGS] SP 26.4.1;[SGGS] SP 26.3.5;[SGGS] SP 26.3.4;[SGGS] SP 26.3.6"/>
    <s v="[Jornada Secretaria e Gestor de Unidades] Secretaria - Gestão Acadêmica"/>
    <x v="4"/>
    <s v="[SGGS] PI 4/26"/>
    <m/>
    <s v="[INC0807875]Tenho um Erro/Problema com o PTC - Ambiente do Aluno / AVA Sofia - Aulas"/>
    <m/>
    <m/>
    <m/>
    <s v="Itens concluídos"/>
    <m/>
    <m/>
    <x v="3"/>
    <d v="2026-08-24T12:59:00"/>
    <d v="2026-09-28T00:00:00"/>
    <d v="2026-08-24T00:00:00"/>
    <d v="2026-09-28T00:00:00"/>
    <m/>
    <m/>
    <m/>
    <m/>
    <m/>
    <m/>
    <m/>
    <m/>
    <m/>
    <m/>
    <m/>
    <m/>
    <m/>
    <m/>
    <s v=""/>
    <s v="FALSO"/>
    <n v="0"/>
    <s v=""/>
    <s v=""/>
    <s v=""/>
    <s v=""/>
    <s v=""/>
    <s v=""/>
    <s v=""/>
    <s v=""/>
    <s v=""/>
    <s v=""/>
  </r>
  <r>
    <x v="0"/>
    <s v="SGGS-17951"/>
    <s v="[SGGS] SP 26.4.1;[SGGS] SP 26.3.5;[SGGS] SP 26.3.4;[SGGS] SP 26.3.6"/>
    <s v="[Jornada Secretaria e Gestor de Unidades] Secretaria - Gestão Acadêmica"/>
    <x v="0"/>
    <s v="[SGGS] PI 3/26"/>
    <m/>
    <s v="[INC0810328]Tenho um Erro/Problema com o PTC - Ambiente do Aluno / AVA Sofia - Detalhes do curso"/>
    <m/>
    <m/>
    <m/>
    <s v="Itens concluídos"/>
    <m/>
    <m/>
    <x v="0"/>
    <d v="2026-08-24T12:24:00"/>
    <d v="2026-09-28T00:00:00"/>
    <d v="2026-09-28T00:00:00"/>
    <m/>
    <m/>
    <m/>
    <m/>
    <m/>
    <m/>
    <m/>
    <m/>
    <m/>
    <m/>
    <m/>
    <m/>
    <m/>
    <m/>
    <m/>
    <s v=""/>
    <s v="FALSO"/>
    <n v="0"/>
    <s v=""/>
    <s v=""/>
    <s v=""/>
    <s v=""/>
    <s v=""/>
    <s v=""/>
    <s v=""/>
    <s v=""/>
    <s v=""/>
    <s v=""/>
  </r>
  <r>
    <x v="0"/>
    <s v="SGGS-17950"/>
    <s v="[SGGS] SP 26.3.5;[SGGS] SP 26.3.4"/>
    <s v="[Jornada Secretaria e Gestor de Unidades] Secretaria - Gestão Acadêmica"/>
    <x v="0"/>
    <s v="[SGGS] PI 3/26"/>
    <m/>
    <s v="[INC0810256]Tenho um Erro/Problema com o PTC - Dynamics Athenas - Alocação e disponibilização de disciplinas"/>
    <m/>
    <m/>
    <m/>
    <s v="Itens concluídos"/>
    <m/>
    <m/>
    <x v="1"/>
    <d v="2026-08-24T11:55:00"/>
    <d v="2026-08-17T00:00:00"/>
    <d v="2026-08-24T00:00:00"/>
    <d v="2026-08-24T00:00:00"/>
    <m/>
    <m/>
    <m/>
    <m/>
    <m/>
    <m/>
    <m/>
    <m/>
    <m/>
    <m/>
    <m/>
    <m/>
    <m/>
    <m/>
    <s v=""/>
    <s v="FALSO"/>
    <n v="0"/>
    <s v=""/>
    <s v=""/>
    <s v=""/>
    <s v=""/>
    <s v=""/>
    <s v=""/>
    <s v=""/>
    <s v=""/>
    <s v=""/>
    <s v=""/>
  </r>
  <r>
    <x v="0"/>
    <s v="SGGS-17949"/>
    <s v="[SGGS] SP 26.3.4"/>
    <s v="[Jornada Secretaria e Gestor de Unidades] Secretaria - Gestão Acadêmica"/>
    <x v="0"/>
    <s v="[SGGS] PI 3/26"/>
    <m/>
    <s v="[INC0810294]Tenho um Erro/Problema com o Sistema Colaborar - Colaborar - Ouvidoria- Relatório/Respostas"/>
    <m/>
    <m/>
    <m/>
    <s v="Itens concluídos"/>
    <m/>
    <m/>
    <x v="0"/>
    <d v="2026-08-24T11:43:00"/>
    <d v="2026-08-17T00:00:00"/>
    <d v="2026-08-24T00:00:00"/>
    <m/>
    <m/>
    <m/>
    <m/>
    <m/>
    <m/>
    <m/>
    <m/>
    <m/>
    <m/>
    <m/>
    <m/>
    <m/>
    <m/>
    <m/>
    <s v=""/>
    <s v="FALSO"/>
    <n v="0"/>
    <s v=""/>
    <s v=""/>
    <s v=""/>
    <s v=""/>
    <s v=""/>
    <s v=""/>
    <s v=""/>
    <s v=""/>
    <s v=""/>
    <s v=""/>
  </r>
  <r>
    <x v="0"/>
    <s v="SGGS-17948"/>
    <s v="[SGGS] SP 26.4.1;[SGGS] SP 26.3.5;[SGGS] SP 26.3.4;[SGGS] SP 26.3.6"/>
    <s v="[Jornada Secretaria e Gestor de Unidades] Secretaria - Gestão Acadêmica"/>
    <x v="0"/>
    <s v="[SGGS] PI 3/26"/>
    <m/>
    <s v="[INC0808205]Tenho um Erro/Problema com o PTC - Ingresso - Captação - Backoffice"/>
    <m/>
    <m/>
    <m/>
    <s v="Itens concluídos"/>
    <m/>
    <m/>
    <x v="0"/>
    <d v="2026-08-24T10:42:00"/>
    <d v="2026-09-28T00:00:00"/>
    <d v="2026-09-28T00:00:00"/>
    <m/>
    <m/>
    <m/>
    <m/>
    <m/>
    <m/>
    <m/>
    <m/>
    <m/>
    <m/>
    <m/>
    <m/>
    <m/>
    <m/>
    <m/>
    <s v=""/>
    <s v="FALSO"/>
    <n v="0"/>
    <s v=""/>
    <s v=""/>
    <s v=""/>
    <s v=""/>
    <s v=""/>
    <s v=""/>
    <s v=""/>
    <s v=""/>
    <s v=""/>
    <s v=""/>
  </r>
  <r>
    <x v="0"/>
    <s v="SGGS-17947"/>
    <s v="[SGGS] SP 26.3.5;[SGGS] SP 26.3.4;[SGGS] SP 26.3.6"/>
    <s v="[Jornada Secretaria e Gestor de Unidades] Secretaria - Gestão Acadêmica"/>
    <x v="0"/>
    <s v="[SGGS] PI 3/26"/>
    <m/>
    <s v="[INC0811243]Tenho um Erro/Problema com o PTC - Dynamics Athenas - Efetivação da Matrícula"/>
    <m/>
    <m/>
    <m/>
    <s v="Itens concluídos"/>
    <m/>
    <m/>
    <x v="1"/>
    <d v="2026-08-24T10:40:00"/>
    <d v="2026-08-17T00:00:00"/>
    <d v="2026-09-09T00:00:00"/>
    <d v="2026-09-09T00:00:00"/>
    <m/>
    <m/>
    <m/>
    <m/>
    <m/>
    <m/>
    <m/>
    <m/>
    <m/>
    <m/>
    <m/>
    <m/>
    <m/>
    <m/>
    <s v=""/>
    <s v="FALSO"/>
    <n v="0"/>
    <s v=""/>
    <s v=""/>
    <s v=""/>
    <s v=""/>
    <s v=""/>
    <s v=""/>
    <s v=""/>
    <s v=""/>
    <s v=""/>
    <s v=""/>
  </r>
  <r>
    <x v="0"/>
    <s v="SGGS-17946"/>
    <s v="[SGGS] SP 26.3.4"/>
    <s v="[Jornada Secretaria e Gestor de Unidades] Secretaria - Gestão Acadêmica"/>
    <x v="0"/>
    <s v="[SGGS] PI 3/26"/>
    <m/>
    <s v="[INC0809464]Tenho um Erro/Problema com o PTC - Ingresso - Captação - Backoffice"/>
    <m/>
    <m/>
    <m/>
    <s v="Itens concluídos"/>
    <m/>
    <m/>
    <x v="0"/>
    <d v="2026-08-24T10:36:00"/>
    <d v="2026-08-17T00:00:00"/>
    <d v="2026-08-25T00:00:00"/>
    <m/>
    <m/>
    <m/>
    <m/>
    <m/>
    <m/>
    <m/>
    <m/>
    <m/>
    <m/>
    <m/>
    <m/>
    <m/>
    <m/>
    <m/>
    <s v=""/>
    <s v="FALSO"/>
    <n v="0"/>
    <s v=""/>
    <s v=""/>
    <s v=""/>
    <s v=""/>
    <s v=""/>
    <s v=""/>
    <s v=""/>
    <s v=""/>
    <s v=""/>
    <s v=""/>
  </r>
  <r>
    <x v="0"/>
    <s v="SGGS-17945"/>
    <s v="[SGGS] SP 26.3.5;[SGGS] SP 26.3.4"/>
    <s v="[Jornada Secretaria e Gestor de Unidades] Secretaria - Gestão Acadêmica"/>
    <x v="0"/>
    <s v="[SGGS] PI 3/26"/>
    <m/>
    <s v="[INC0809753]Tenho um Erro/Problema com o PTC - Dynamics Athenas - Ocorrências"/>
    <m/>
    <m/>
    <m/>
    <s v="Itens concluídos"/>
    <m/>
    <m/>
    <x v="1"/>
    <d v="2026-08-24T10:32:00"/>
    <d v="2026-08-17T00:00:00"/>
    <d v="2026-08-24T00:00:00"/>
    <d v="2026-08-24T00:00:00"/>
    <m/>
    <m/>
    <m/>
    <m/>
    <m/>
    <m/>
    <m/>
    <m/>
    <m/>
    <m/>
    <m/>
    <m/>
    <m/>
    <m/>
    <s v=""/>
    <s v="FALSO"/>
    <n v="0"/>
    <s v=""/>
    <s v=""/>
    <s v=""/>
    <s v=""/>
    <s v=""/>
    <s v=""/>
    <s v=""/>
    <s v=""/>
    <s v=""/>
    <s v=""/>
  </r>
  <r>
    <x v="0"/>
    <s v="SGGS-17944"/>
    <s v="[SGGS] SP 26.4.1;[SGGS] SP 26.3.5;[SGGS] SP 26.3.4;[SGGS] SP 26.3.6"/>
    <s v="[Jornada Secretaria e Gestor de Unidades] Secretaria - Gestão Acadêmica"/>
    <x v="0"/>
    <s v="[SGGS] PI 4/26"/>
    <m/>
    <s v="[INC0808466]Tenho um Erro/Problema com o PTC - Dynamics Athenas - Atualização de Dados Cadastrais"/>
    <m/>
    <n v="21600"/>
    <m/>
    <s v="Itens concluídos"/>
    <m/>
    <m/>
    <x v="1"/>
    <d v="2026-08-24T10:25:00"/>
    <d v="2026-09-28T00:00:00"/>
    <d v="2026-09-14T00:00:00"/>
    <d v="2026-09-14T00:00:00"/>
    <m/>
    <m/>
    <m/>
    <m/>
    <m/>
    <m/>
    <m/>
    <m/>
    <m/>
    <m/>
    <m/>
    <m/>
    <m/>
    <m/>
    <n v="6"/>
    <s v="FALSO"/>
    <n v="0"/>
    <s v=""/>
    <s v=""/>
    <s v=""/>
    <s v=""/>
    <s v=""/>
    <s v=""/>
    <s v=""/>
    <s v=""/>
    <s v=""/>
    <s v=""/>
  </r>
  <r>
    <x v="0"/>
    <s v="SGGS-17942"/>
    <s v="[SGGS] SP 26.3.5;[SGGS] SP 26.3.4"/>
    <s v="[Jornada Secretaria e Gestor de Unidades] Secretaria - Gestão Acadêmica"/>
    <x v="0"/>
    <s v="[SGGS] PI 3/26"/>
    <m/>
    <s v="[INC0811040]Tenho um Erro/Problema com o PTC - Dynamics Athenas - Documentos Acadêmicos - Serviços"/>
    <m/>
    <n v="18000"/>
    <m/>
    <s v="Itens concluídos"/>
    <m/>
    <m/>
    <x v="1"/>
    <d v="2026-08-22T13:18:00"/>
    <d v="2026-08-17T00:00:00"/>
    <d v="2026-08-27T00:00:00"/>
    <d v="2026-08-27T00:00:00"/>
    <m/>
    <m/>
    <m/>
    <m/>
    <m/>
    <m/>
    <m/>
    <m/>
    <m/>
    <m/>
    <m/>
    <m/>
    <m/>
    <m/>
    <n v="5"/>
    <s v="FALSO"/>
    <n v="0"/>
    <s v=""/>
    <s v=""/>
    <s v=""/>
    <s v=""/>
    <s v=""/>
    <s v=""/>
    <s v=""/>
    <s v=""/>
    <s v=""/>
    <s v=""/>
  </r>
  <r>
    <x v="0"/>
    <s v="SGGS-17941"/>
    <s v="[SGGS] SP 26.3.4"/>
    <s v="[Jornada Secretaria e Gestor de Unidades] Secretaria - Gestão Acadêmica"/>
    <x v="0"/>
    <s v="[SGGS] PI 3/26"/>
    <m/>
    <s v="[INC0811028]Tenho um Erro/Problema com o PTC - Dynamics Athenas - Efetivação da Matrícula"/>
    <m/>
    <m/>
    <m/>
    <s v="Itens concluídos"/>
    <m/>
    <m/>
    <x v="1"/>
    <d v="2026-08-22T11:18:00"/>
    <d v="2026-08-17T00:00:00"/>
    <d v="2026-08-24T00:00:00"/>
    <d v="2026-08-24T00:00:00"/>
    <m/>
    <m/>
    <m/>
    <m/>
    <m/>
    <m/>
    <m/>
    <m/>
    <m/>
    <m/>
    <m/>
    <m/>
    <m/>
    <m/>
    <s v=""/>
    <s v="FALSO"/>
    <n v="0"/>
    <s v=""/>
    <s v=""/>
    <s v=""/>
    <s v=""/>
    <s v=""/>
    <s v=""/>
    <s v=""/>
    <s v=""/>
    <s v=""/>
    <s v=""/>
  </r>
  <r>
    <x v="0"/>
    <s v="SGGS-17940"/>
    <s v="[SGGS] SP 26.3.5;[SGGS] SP 26.3.4"/>
    <s v="[Jornada Secretaria e Gestor de Unidades] Secretaria - Gestão Acadêmica"/>
    <x v="0"/>
    <s v="[SGGS] PI 3/26"/>
    <m/>
    <s v="[INC0809556]Tenho um Erro/Problema com o PTC - Ambiente do Aluno / AVA Sofia - Visão de disciplinas"/>
    <m/>
    <m/>
    <m/>
    <s v="Itens concluídos"/>
    <m/>
    <m/>
    <x v="1"/>
    <d v="2026-08-21T16:33:00"/>
    <d v="2026-08-17T00:00:00"/>
    <d v="2026-08-26T00:00:00"/>
    <d v="2026-08-26T00:00:00"/>
    <m/>
    <m/>
    <m/>
    <m/>
    <m/>
    <m/>
    <m/>
    <m/>
    <m/>
    <m/>
    <m/>
    <m/>
    <m/>
    <m/>
    <s v=""/>
    <s v="FALSO"/>
    <n v="0"/>
    <s v=""/>
    <s v=""/>
    <s v=""/>
    <s v=""/>
    <s v=""/>
    <s v=""/>
    <s v=""/>
    <s v=""/>
    <s v=""/>
    <s v=""/>
  </r>
  <r>
    <x v="0"/>
    <s v="SGGS-17939"/>
    <s v="[SGGS] SP 26.3.5;[SGGS] SP 26.3.4;[SGGS] SP 26.3.6"/>
    <s v="[Jornada Secretaria e Gestor de Unidades] Secretaria - Gestão Acadêmica"/>
    <x v="0"/>
    <s v="[SGGS] PI 3/26"/>
    <m/>
    <s v="[INC0810903]Tenho um Erro/Problema com o PTC - Dynamics Athenas - Efetivação da Matrícula"/>
    <m/>
    <m/>
    <m/>
    <s v="Itens concluídos"/>
    <m/>
    <m/>
    <x v="1"/>
    <d v="2026-08-21T16:30:00"/>
    <d v="2026-08-17T00:00:00"/>
    <d v="2026-09-09T00:00:00"/>
    <d v="2026-09-09T00:00:00"/>
    <m/>
    <m/>
    <m/>
    <m/>
    <m/>
    <m/>
    <m/>
    <m/>
    <m/>
    <m/>
    <m/>
    <m/>
    <m/>
    <m/>
    <s v=""/>
    <s v="FALSO"/>
    <n v="0"/>
    <s v=""/>
    <s v=""/>
    <s v=""/>
    <s v=""/>
    <s v=""/>
    <s v=""/>
    <s v=""/>
    <s v=""/>
    <s v=""/>
    <s v=""/>
  </r>
  <r>
    <x v="0"/>
    <s v="SGGS-17938"/>
    <s v="[SGGS] SP 26.4.1;[SGGS] SP 26.3.5;[SGGS] SP 26.3.4;[SGGS] SP 26.3.6"/>
    <s v="[Jornada Secretaria e Gestor de Unidades] Secretaria - Gestão Acadêmica"/>
    <x v="0"/>
    <s v="[SGGS] PI 3/26"/>
    <m/>
    <s v="[INC0810782]Tenho um Erro/Problema com o PTC - Dynamics Athenas - Evasão"/>
    <m/>
    <m/>
    <m/>
    <s v="Itens concluídos"/>
    <m/>
    <m/>
    <x v="1"/>
    <d v="2026-08-21T16:02:00"/>
    <d v="2026-09-28T00:00:00"/>
    <d v="2026-09-09T00:00:00"/>
    <d v="2026-09-16T00:00:00"/>
    <m/>
    <m/>
    <m/>
    <m/>
    <m/>
    <m/>
    <m/>
    <m/>
    <m/>
    <m/>
    <m/>
    <m/>
    <m/>
    <m/>
    <s v=""/>
    <s v="FALSO"/>
    <n v="0"/>
    <s v=""/>
    <s v=""/>
    <s v=""/>
    <s v=""/>
    <s v=""/>
    <s v=""/>
    <s v=""/>
    <s v=""/>
    <s v=""/>
    <s v=""/>
  </r>
  <r>
    <x v="0"/>
    <s v="SGGS-17937"/>
    <s v="[SGGS] SP 26.4.1;[SGGS] SP 26.3.5;[SGGS] SP 26.3.4;[SGGS] SP 26.3.6"/>
    <s v="[Jornada Secretaria e Gestor de Unidades] Secretaria - Gestão Acadêmica"/>
    <x v="0"/>
    <s v="[SGGS] PI 3/26"/>
    <m/>
    <s v="[INC0810868]Tenho um Erro/Problema com o PTC - Dynamics Athenas - Efetivação da Matrícula"/>
    <m/>
    <m/>
    <m/>
    <s v="Itens concluídos"/>
    <m/>
    <m/>
    <x v="0"/>
    <d v="2026-08-21T14:48:00"/>
    <d v="2026-09-28T00:00:00"/>
    <d v="2026-09-28T00:00:00"/>
    <m/>
    <m/>
    <m/>
    <m/>
    <m/>
    <m/>
    <m/>
    <m/>
    <m/>
    <m/>
    <m/>
    <m/>
    <m/>
    <m/>
    <m/>
    <s v=""/>
    <s v="FALSO"/>
    <n v="0"/>
    <s v=""/>
    <s v=""/>
    <s v=""/>
    <s v=""/>
    <s v=""/>
    <s v=""/>
    <s v=""/>
    <s v=""/>
    <s v=""/>
    <s v=""/>
  </r>
  <r>
    <x v="0"/>
    <s v="SGGS-17936"/>
    <s v="[SGGS] SP 26.3.4"/>
    <s v="[Jornada Secretaria e Gestor de Unidades] Secretaria - Gestão Acadêmica"/>
    <x v="0"/>
    <s v="[SGGS] PI 3/26"/>
    <m/>
    <s v="[INC0788239]Tenho um Erro/Problema com o PTC - Financeiro SAP - Rematrícula"/>
    <m/>
    <m/>
    <m/>
    <s v="Itens concluídos"/>
    <m/>
    <m/>
    <x v="0"/>
    <d v="2026-08-21T14:45:00"/>
    <d v="2026-08-17T00:00:00"/>
    <d v="2026-08-27T00:00:00"/>
    <m/>
    <m/>
    <m/>
    <m/>
    <m/>
    <m/>
    <m/>
    <m/>
    <m/>
    <m/>
    <m/>
    <m/>
    <m/>
    <m/>
    <m/>
    <s v=""/>
    <s v="FALSO"/>
    <n v="0"/>
    <s v=""/>
    <s v=""/>
    <s v=""/>
    <s v=""/>
    <s v=""/>
    <s v=""/>
    <s v=""/>
    <s v=""/>
    <s v=""/>
    <s v=""/>
  </r>
  <r>
    <x v="0"/>
    <s v="SGGS-17935"/>
    <s v="[SGGS] SP 26.3.4"/>
    <s v="[Jornada Secretaria e Gestor de Unidades] Secretaria - Gestão Acadêmica"/>
    <x v="0"/>
    <s v="[SGGS] PI 3/26"/>
    <m/>
    <s v="[INC0807834]Tenho um Erro/Problema com o PTC - Ambiente do Aluno / AVA Sofia - Visão de disciplinas"/>
    <m/>
    <m/>
    <m/>
    <s v="Itens concluídos"/>
    <m/>
    <m/>
    <x v="0"/>
    <d v="2026-08-21T11:37:00"/>
    <d v="2026-08-17T00:00:00"/>
    <d v="2026-08-21T00:00:00"/>
    <m/>
    <m/>
    <m/>
    <m/>
    <m/>
    <m/>
    <m/>
    <m/>
    <m/>
    <m/>
    <m/>
    <m/>
    <m/>
    <m/>
    <m/>
    <s v=""/>
    <s v="FALSO"/>
    <n v="0"/>
    <s v=""/>
    <s v=""/>
    <s v=""/>
    <s v=""/>
    <s v=""/>
    <s v=""/>
    <s v=""/>
    <s v=""/>
    <s v=""/>
    <s v=""/>
  </r>
  <r>
    <x v="0"/>
    <s v="SGGS-17934"/>
    <s v="[SGGS] SP 26.3.4"/>
    <s v="[Jornada Secretaria e Gestor de Unidades] Secretaria - Gestão Acadêmica"/>
    <x v="0"/>
    <s v="[SGGS] PI 3/26"/>
    <m/>
    <s v="[INC0808924]Tenho um Erro/Problema com o PTC - Ambiente do Aluno / AVA Sofia - Visão de disciplinas"/>
    <m/>
    <m/>
    <m/>
    <s v="Itens concluídos"/>
    <m/>
    <m/>
    <x v="0"/>
    <d v="2026-08-21T10:31:00"/>
    <d v="2026-08-17T00:00:00"/>
    <d v="2026-08-21T00:00:00"/>
    <m/>
    <m/>
    <m/>
    <m/>
    <m/>
    <m/>
    <m/>
    <m/>
    <m/>
    <m/>
    <m/>
    <m/>
    <m/>
    <m/>
    <m/>
    <s v=""/>
    <s v="FALSO"/>
    <n v="0"/>
    <s v=""/>
    <s v=""/>
    <s v=""/>
    <s v=""/>
    <s v=""/>
    <s v=""/>
    <s v=""/>
    <s v=""/>
    <s v=""/>
    <s v=""/>
  </r>
  <r>
    <x v="0"/>
    <s v="SGGS-17933"/>
    <s v="[SGGS] SP 26.3.4"/>
    <s v="[Jornada Secretaria e Gestor de Unidades] Secretaria - Gestão Acadêmica"/>
    <x v="0"/>
    <s v="[SGGS] PI 3/26"/>
    <m/>
    <s v="[INC0808804]Tenho um Erro/Problema com o PTC - Ambiente do Aluno / AVA Sofia - Visão de disciplinas"/>
    <m/>
    <m/>
    <m/>
    <s v="Itens concluídos"/>
    <m/>
    <m/>
    <x v="0"/>
    <d v="2026-08-21T10:17:00"/>
    <d v="2026-08-17T00:00:00"/>
    <d v="2026-08-25T00:00:00"/>
    <m/>
    <m/>
    <m/>
    <m/>
    <m/>
    <m/>
    <m/>
    <m/>
    <m/>
    <m/>
    <m/>
    <m/>
    <m/>
    <m/>
    <m/>
    <s v=""/>
    <s v="FALSO"/>
    <n v="0"/>
    <s v=""/>
    <s v=""/>
    <s v=""/>
    <s v=""/>
    <s v=""/>
    <s v=""/>
    <s v=""/>
    <s v=""/>
    <s v=""/>
    <s v=""/>
  </r>
  <r>
    <x v="0"/>
    <s v="SGGS-17931"/>
    <s v="[SGGS] SP 26.3.5;[SGGS] SP 26.3.4;[SGGS] SP 26.3.6"/>
    <s v="[Jornada Secretaria e Gestor de Unidades] Secretaria - Gestão Acadêmica"/>
    <x v="0"/>
    <s v="[SGGS] PI 3/26"/>
    <m/>
    <s v="[INC0810579]Tenho um Erro/Problema com o PTC - Colação - Erro ao enviar aluno para colação"/>
    <m/>
    <m/>
    <m/>
    <s v="Itens concluídos"/>
    <m/>
    <m/>
    <x v="1"/>
    <d v="2026-08-21T08:49:00"/>
    <d v="2026-08-17T00:00:00"/>
    <d v="2026-09-09T00:00:00"/>
    <d v="2026-09-09T00:00:00"/>
    <m/>
    <m/>
    <m/>
    <m/>
    <m/>
    <m/>
    <m/>
    <m/>
    <m/>
    <m/>
    <m/>
    <m/>
    <m/>
    <m/>
    <s v=""/>
    <s v="FALSO"/>
    <n v="0"/>
    <s v=""/>
    <s v=""/>
    <s v=""/>
    <s v=""/>
    <s v=""/>
    <s v=""/>
    <s v=""/>
    <s v=""/>
    <s v=""/>
    <s v=""/>
  </r>
  <r>
    <x v="9"/>
    <s v="SGGS-17930"/>
    <s v="[SGGS] SP 26.3.5;[SGGS] SP 26.3.4"/>
    <s v="[Jornada Secretaria e Gestor de Unidades] Secretaria - Gestão Acadêmica"/>
    <x v="0"/>
    <s v="[SGGS] PI 3/26"/>
    <m/>
    <s v="[ARTPT-710] - Quando SAP realiza a atualização em um Agrupador e disparado um evento de atualização que consegue reabrir ate mesmo um checklist concluido"/>
    <m/>
    <n v="75600"/>
    <m/>
    <s v="Itens concluídos"/>
    <s v="ARTPT-710"/>
    <s v="Não"/>
    <x v="1"/>
    <d v="2026-08-20T17:15:00"/>
    <d v="2026-08-17T00:00:00"/>
    <d v="2026-08-28T00:00:00"/>
    <d v="2026-08-28T00:00:00"/>
    <d v="2026-08-28T00:00:00"/>
    <d v="2026-09-01T00:00:00"/>
    <d v="2026-09-01T00:00:00"/>
    <m/>
    <m/>
    <n v="1"/>
    <m/>
    <m/>
    <n v="8"/>
    <m/>
    <m/>
    <m/>
    <m/>
    <m/>
    <n v="21"/>
    <s v="FALSO"/>
    <n v="0"/>
    <n v="-5"/>
    <s v=""/>
    <n v="1"/>
    <b v="1"/>
    <n v="2"/>
    <s v=""/>
    <s v=""/>
    <s v=""/>
    <n v="8"/>
    <b v="1"/>
  </r>
  <r>
    <x v="0"/>
    <s v="SGGS-17929"/>
    <s v="[SGGS] SP 26.4.1;[SGGS] SP 26.3.5;[SGGS] SP 26.3.4;[SGGS] SP 26.3.6"/>
    <s v="[Jornada Secretaria e Gestor de Unidades] Secretaria - Gestão Acadêmica"/>
    <x v="0"/>
    <s v="[SGGS] PI 3/26"/>
    <m/>
    <s v="[INC0810650]Tenho um Erro/Problema com o PTC - Dynamics Athenas - Documentos Acadêmicos - Serviços"/>
    <m/>
    <m/>
    <m/>
    <s v="Itens concluídos"/>
    <m/>
    <m/>
    <x v="0"/>
    <d v="2026-08-20T16:35:00"/>
    <d v="2026-09-28T00:00:00"/>
    <d v="2026-09-28T00:00:00"/>
    <m/>
    <m/>
    <m/>
    <m/>
    <m/>
    <m/>
    <m/>
    <m/>
    <m/>
    <m/>
    <m/>
    <m/>
    <m/>
    <m/>
    <m/>
    <s v=""/>
    <s v="FALSO"/>
    <n v="0"/>
    <s v=""/>
    <s v=""/>
    <s v=""/>
    <s v=""/>
    <s v=""/>
    <s v=""/>
    <s v=""/>
    <s v=""/>
    <s v=""/>
    <s v=""/>
  </r>
  <r>
    <x v="0"/>
    <s v="SGGS-17927"/>
    <s v="[SGGS] SP 26.4.1;[SGGS] SP 26.3.5;[SGGS] SP 26.3.4;[SGGS] SP 26.3.6"/>
    <s v="[Jornada Secretaria e Gestor de Unidades] Secretaria - Gestão Acadêmica"/>
    <x v="0"/>
    <s v="[SGGS] PI 3/26"/>
    <m/>
    <s v="[INC0809824]Tenho um Erro/Problema com o PTC - Dynamics Athenas - Notas e Frequências Parciais"/>
    <m/>
    <m/>
    <m/>
    <s v="Itens concluídos"/>
    <m/>
    <m/>
    <x v="0"/>
    <d v="2026-08-20T15:27:00"/>
    <d v="2026-09-28T00:00:00"/>
    <d v="2026-09-28T00:00:00"/>
    <m/>
    <m/>
    <m/>
    <m/>
    <m/>
    <m/>
    <m/>
    <m/>
    <m/>
    <m/>
    <m/>
    <m/>
    <m/>
    <m/>
    <m/>
    <s v=""/>
    <s v="FALSO"/>
    <n v="0"/>
    <s v=""/>
    <s v=""/>
    <s v=""/>
    <s v=""/>
    <s v=""/>
    <s v=""/>
    <s v=""/>
    <s v=""/>
    <s v=""/>
    <s v=""/>
  </r>
  <r>
    <x v="0"/>
    <s v="SGGS-17926"/>
    <s v="[SGGS] SP 26.3.4"/>
    <s v="[Jornada Secretaria e Gestor de Unidades] Secretaria - Gestão Acadêmica"/>
    <x v="0"/>
    <s v="[SGGS] PI 3/26"/>
    <m/>
    <s v="[INC0810329]Tenho um Erro/Problema com o PTC - Dynamics Athenas - Instabilidade Sistêmica no Dynamics"/>
    <m/>
    <m/>
    <m/>
    <s v="Itens concluídos"/>
    <m/>
    <m/>
    <x v="0"/>
    <d v="2026-08-20T10:52:00"/>
    <d v="2026-08-17T00:00:00"/>
    <d v="2026-08-25T00:00:00"/>
    <m/>
    <m/>
    <m/>
    <m/>
    <m/>
    <m/>
    <m/>
    <m/>
    <m/>
    <m/>
    <m/>
    <m/>
    <m/>
    <m/>
    <m/>
    <s v=""/>
    <s v="FALSO"/>
    <n v="0"/>
    <s v=""/>
    <s v=""/>
    <s v=""/>
    <s v=""/>
    <s v=""/>
    <s v=""/>
    <s v=""/>
    <s v=""/>
    <s v=""/>
    <s v=""/>
  </r>
  <r>
    <x v="0"/>
    <s v="SGGS-17925"/>
    <s v="[SGGS] SP 26.3.4"/>
    <s v="[Jornada Secretaria e Gestor de Unidades] Secretaria - Gestão Acadêmica"/>
    <x v="0"/>
    <s v="[SGGS] PI 3/26"/>
    <m/>
    <s v="[INC0810470]Tenho um Erro/Problema com o PTC - Dynamics Athenas - Efetivação da Matrícula"/>
    <m/>
    <m/>
    <m/>
    <s v="Itens concluídos"/>
    <m/>
    <m/>
    <x v="1"/>
    <d v="2026-08-20T10:25:00"/>
    <d v="2026-08-17T00:00:00"/>
    <d v="2026-08-20T00:00:00"/>
    <d v="2026-08-20T00:00:00"/>
    <m/>
    <m/>
    <m/>
    <m/>
    <m/>
    <m/>
    <m/>
    <m/>
    <m/>
    <m/>
    <m/>
    <m/>
    <m/>
    <m/>
    <s v=""/>
    <s v="FALSO"/>
    <n v="0"/>
    <s v=""/>
    <s v=""/>
    <s v=""/>
    <s v=""/>
    <s v=""/>
    <s v=""/>
    <s v=""/>
    <s v=""/>
    <s v=""/>
    <s v=""/>
  </r>
  <r>
    <x v="0"/>
    <s v="SGGS-17924"/>
    <s v="[SGGS] SP 26.4.1;[SGGS] SP 26.3.5;[SGGS] SP 26.3.4;[SGGS] SP 26.3.6"/>
    <s v="[Jornada Secretaria e Gestor de Unidades] Secretaria - Gestão Acadêmica"/>
    <x v="0"/>
    <s v="[SGGS] PI 3/26"/>
    <m/>
    <s v="[INC0810336]Tenho um Erro/Problema com o PTC - Dynamics Athenas - Instabilidade Sistêmica no Dynamics"/>
    <m/>
    <m/>
    <m/>
    <s v="Itens concluídos"/>
    <m/>
    <m/>
    <x v="0"/>
    <d v="2026-08-20T09:28:00"/>
    <d v="2026-09-28T00:00:00"/>
    <d v="2026-09-28T00:00:00"/>
    <m/>
    <m/>
    <m/>
    <m/>
    <m/>
    <m/>
    <m/>
    <m/>
    <m/>
    <m/>
    <m/>
    <m/>
    <m/>
    <m/>
    <m/>
    <s v=""/>
    <s v="FALSO"/>
    <n v="0"/>
    <s v=""/>
    <s v=""/>
    <s v=""/>
    <s v=""/>
    <s v=""/>
    <s v=""/>
    <s v=""/>
    <s v=""/>
    <s v=""/>
    <s v=""/>
  </r>
  <r>
    <x v="0"/>
    <s v="SGGS-17923"/>
    <s v="[SGGS] SP 26.4.1;[SGGS] SP 26.3.5;[SGGS] SP 26.3.4;[SGGS] SP 26.3.6"/>
    <s v="[Jornada Secretaria e Gestor de Unidades] Secretaria - Gestão Acadêmica"/>
    <x v="0"/>
    <s v="[SGGS] PI 3/26"/>
    <m/>
    <s v="[INC0810348]Tenho um Erro/Problema com o PTC - Dynamics Athenas - Efetivação da Matrícula"/>
    <m/>
    <m/>
    <m/>
    <s v="Itens concluídos"/>
    <m/>
    <m/>
    <x v="0"/>
    <d v="2026-08-19T17:40:00"/>
    <d v="2026-09-28T00:00:00"/>
    <d v="2026-09-28T00:00:00"/>
    <m/>
    <m/>
    <m/>
    <m/>
    <m/>
    <m/>
    <m/>
    <m/>
    <m/>
    <m/>
    <m/>
    <m/>
    <m/>
    <m/>
    <m/>
    <s v=""/>
    <s v="FALSO"/>
    <n v="0"/>
    <s v=""/>
    <s v=""/>
    <s v=""/>
    <s v=""/>
    <s v=""/>
    <s v=""/>
    <s v=""/>
    <s v=""/>
    <s v=""/>
    <s v=""/>
  </r>
  <r>
    <x v="0"/>
    <s v="SGGS-17922"/>
    <s v="[SGGS] SP 26.3.5;[SGGS] SP 26.3.4"/>
    <s v="[Jornada Secretaria e Gestor de Unidades] Secretaria - Gestão Acadêmica"/>
    <x v="0"/>
    <s v="[SGGS] PI 3/26"/>
    <m/>
    <s v="[INC0810318]Tenho um Erro/Problema com o PTC - Dynamics Athenas - Rematrícula"/>
    <m/>
    <n v="75600"/>
    <m/>
    <s v="Itens concluídos"/>
    <m/>
    <m/>
    <x v="1"/>
    <d v="2026-08-19T16:27:00"/>
    <d v="2026-08-17T00:00:00"/>
    <d v="2026-08-28T00:00:00"/>
    <d v="2026-08-28T00:00:00"/>
    <m/>
    <m/>
    <m/>
    <m/>
    <m/>
    <m/>
    <m/>
    <m/>
    <m/>
    <m/>
    <m/>
    <m/>
    <m/>
    <m/>
    <n v="21"/>
    <s v="FALSO"/>
    <n v="0"/>
    <s v=""/>
    <s v=""/>
    <s v=""/>
    <s v=""/>
    <s v=""/>
    <s v=""/>
    <s v=""/>
    <s v=""/>
    <s v=""/>
    <s v=""/>
  </r>
  <r>
    <x v="0"/>
    <s v="SGGS-17919"/>
    <s v="[SGGS] SP 26.3.4"/>
    <s v="[Jornada Secretaria e Gestor de Unidades] Secretaria - Gestão Acadêmica"/>
    <x v="0"/>
    <s v="[SGGS] PI 3/26"/>
    <m/>
    <s v="[INC0809789]Tenho um Erro/Problema com o Sistema Colaborar - Financeiro - Financeiro"/>
    <m/>
    <n v="21600"/>
    <m/>
    <s v="Itens concluídos"/>
    <m/>
    <m/>
    <x v="0"/>
    <d v="2026-08-19T16:03:00"/>
    <d v="2026-08-17T00:00:00"/>
    <d v="2026-08-21T00:00:00"/>
    <m/>
    <m/>
    <m/>
    <m/>
    <m/>
    <m/>
    <m/>
    <m/>
    <m/>
    <m/>
    <m/>
    <m/>
    <m/>
    <m/>
    <m/>
    <n v="6"/>
    <s v="FALSO"/>
    <n v="0"/>
    <s v=""/>
    <s v=""/>
    <s v=""/>
    <s v=""/>
    <s v=""/>
    <s v=""/>
    <s v=""/>
    <s v=""/>
    <s v=""/>
    <s v=""/>
  </r>
  <r>
    <x v="0"/>
    <s v="SGGS-17918"/>
    <s v="[SGGS] SP 26.3.5;[SGGS] SP 26.3.4;[SGGS] SP 26.3.6"/>
    <s v="[Jornada Secretaria e Gestor de Unidades] Secretaria - Gestão Acadêmica"/>
    <x v="0"/>
    <s v="[SGGS] PI 3/26"/>
    <m/>
    <s v="[INC0808607]Tenho um Erro/Problema com o Sistema - PDA:Portal do aluno - Graduação - Erro ao Solicitar Serviço"/>
    <m/>
    <m/>
    <m/>
    <s v="Itens concluídos"/>
    <m/>
    <m/>
    <x v="1"/>
    <d v="2026-08-19T15:56:00"/>
    <d v="2026-08-17T00:00:00"/>
    <d v="2026-09-09T00:00:00"/>
    <d v="2026-09-09T00:00:00"/>
    <m/>
    <m/>
    <m/>
    <m/>
    <m/>
    <m/>
    <m/>
    <m/>
    <m/>
    <m/>
    <m/>
    <m/>
    <m/>
    <m/>
    <s v=""/>
    <s v="FALSO"/>
    <n v="0"/>
    <s v=""/>
    <s v=""/>
    <s v=""/>
    <s v=""/>
    <s v=""/>
    <s v=""/>
    <s v=""/>
    <s v=""/>
    <s v=""/>
    <s v=""/>
  </r>
  <r>
    <x v="0"/>
    <s v="SGGS-17917"/>
    <s v="[SGGS] SP 26.4.1;[SGGS] SP 26.3.5;[SGGS] SP 26.3.4;[SGGS] SP 26.3.6"/>
    <s v="[Jornada Secretaria e Gestor de Unidades] Secretaria - Gestão Acadêmica"/>
    <x v="0"/>
    <s v="[SGGS] PI 3/26"/>
    <m/>
    <s v="[INC0810305]Tenho um Erro/Problema com o PTC - Dynamics Athenas - Efetivação da Matrícula"/>
    <m/>
    <m/>
    <m/>
    <s v="Itens concluídos"/>
    <m/>
    <m/>
    <x v="0"/>
    <d v="2026-08-19T15:54:00"/>
    <d v="2026-09-28T00:00:00"/>
    <d v="2026-09-28T00:00:00"/>
    <m/>
    <m/>
    <m/>
    <m/>
    <m/>
    <m/>
    <m/>
    <m/>
    <m/>
    <m/>
    <m/>
    <m/>
    <m/>
    <m/>
    <m/>
    <s v=""/>
    <s v="FALSO"/>
    <n v="0"/>
    <s v=""/>
    <s v=""/>
    <s v=""/>
    <s v=""/>
    <s v=""/>
    <s v=""/>
    <s v=""/>
    <s v=""/>
    <s v=""/>
    <s v=""/>
  </r>
  <r>
    <x v="0"/>
    <s v="SGGS-17916"/>
    <s v="[SGGS] SP 26.3.4"/>
    <s v="[Jornada Secretaria e Gestor de Unidades] Secretaria - Gestão Acadêmica"/>
    <x v="0"/>
    <s v="[SGGS] PI 3/26"/>
    <m/>
    <s v="[INC0810269]Tenho um Erro/Problema com o Sistema - Portal Prisma - Prisma - Unidades dos Polos"/>
    <m/>
    <m/>
    <m/>
    <s v="Itens concluídos"/>
    <m/>
    <m/>
    <x v="0"/>
    <d v="2026-08-19T15:49:00"/>
    <d v="2026-08-17T00:00:00"/>
    <d v="2026-08-20T00:00:00"/>
    <m/>
    <m/>
    <m/>
    <m/>
    <m/>
    <m/>
    <m/>
    <m/>
    <m/>
    <m/>
    <m/>
    <m/>
    <m/>
    <m/>
    <m/>
    <s v=""/>
    <s v="FALSO"/>
    <n v="0"/>
    <s v=""/>
    <s v=""/>
    <s v=""/>
    <s v=""/>
    <s v=""/>
    <s v=""/>
    <s v=""/>
    <s v=""/>
    <s v=""/>
    <s v=""/>
  </r>
  <r>
    <x v="0"/>
    <s v="SGGS-17915"/>
    <s v="[SGGS] SP 26.3.4"/>
    <s v="[Jornada Secretaria e Gestor de Unidades] Secretaria - Gestão Acadêmica"/>
    <x v="0"/>
    <s v="[SGGS] PI 3/26"/>
    <m/>
    <s v="[INC0808329]Tenho um Erro/Problema com o PTC - Dynamics Athenas - Ocorrências"/>
    <m/>
    <n v="21600"/>
    <m/>
    <s v="Itens concluídos"/>
    <m/>
    <m/>
    <x v="0"/>
    <d v="2026-08-19T15:39:00"/>
    <d v="2026-08-17T00:00:00"/>
    <d v="2026-08-21T00:00:00"/>
    <m/>
    <m/>
    <m/>
    <m/>
    <m/>
    <m/>
    <m/>
    <m/>
    <m/>
    <m/>
    <m/>
    <m/>
    <m/>
    <m/>
    <m/>
    <n v="6"/>
    <s v="FALSO"/>
    <n v="0"/>
    <s v=""/>
    <s v=""/>
    <s v=""/>
    <s v=""/>
    <s v=""/>
    <s v=""/>
    <s v=""/>
    <s v=""/>
    <s v=""/>
    <s v=""/>
  </r>
  <r>
    <x v="0"/>
    <s v="SGGS-17914"/>
    <s v="[SGGS] SP 26.4.1;[SGGS] SP 26.3.5;[SGGS] SP 26.3.4;[SGGS] SP 26.3.6"/>
    <s v="[Jornada Secretaria e Gestor de Unidades] Secretaria - Gestão Acadêmica"/>
    <x v="0"/>
    <s v="[SGGS] PI 3/26"/>
    <m/>
    <s v="[INC0810289]Tenho um Erro/Problema com o PTC - Dynamics Athenas - Efetivação da Matrícula"/>
    <m/>
    <m/>
    <m/>
    <s v="Itens concluídos"/>
    <m/>
    <m/>
    <x v="0"/>
    <d v="2026-08-19T15:24:00"/>
    <d v="2026-09-28T00:00:00"/>
    <d v="2026-09-28T00:00:00"/>
    <m/>
    <m/>
    <m/>
    <m/>
    <m/>
    <m/>
    <m/>
    <m/>
    <m/>
    <m/>
    <m/>
    <m/>
    <m/>
    <m/>
    <m/>
    <s v=""/>
    <s v="FALSO"/>
    <n v="0"/>
    <s v=""/>
    <s v=""/>
    <s v=""/>
    <s v=""/>
    <s v=""/>
    <s v=""/>
    <s v=""/>
    <s v=""/>
    <s v=""/>
    <s v=""/>
  </r>
  <r>
    <x v="0"/>
    <s v="SGGS-17913"/>
    <s v="[SGGS] SP 26.3.5;[SGGS] SP 26.3.4;[SGGS] SP 26.3.6"/>
    <s v="[Jornada Secretaria e Gestor de Unidades] Secretaria - Gestão Acadêmica"/>
    <x v="0"/>
    <s v="[SGGS] PI 3/26"/>
    <m/>
    <s v="[INC0810270]Tenho um Erro/Problema com o PTC - Dynamics Athenas - Efetivação da Matrícula"/>
    <m/>
    <m/>
    <m/>
    <s v="Itens concluídos"/>
    <m/>
    <m/>
    <x v="1"/>
    <d v="2026-08-19T14:40:00"/>
    <d v="2026-08-17T00:00:00"/>
    <d v="2026-09-09T00:00:00"/>
    <d v="2026-09-09T00:00:00"/>
    <m/>
    <m/>
    <m/>
    <m/>
    <m/>
    <m/>
    <m/>
    <m/>
    <m/>
    <m/>
    <m/>
    <m/>
    <m/>
    <m/>
    <s v=""/>
    <s v="FALSO"/>
    <n v="0"/>
    <s v=""/>
    <s v=""/>
    <s v=""/>
    <s v=""/>
    <s v=""/>
    <s v=""/>
    <s v=""/>
    <s v=""/>
    <s v=""/>
    <s v=""/>
  </r>
  <r>
    <x v="0"/>
    <s v="SGGS-17912"/>
    <s v="[SGGS] SP 26.3.5;[SGGS] SP 26.3.4"/>
    <s v="[Jornada Secretaria e Gestor de Unidades] Secretaria - Gestão Acadêmica"/>
    <x v="0"/>
    <s v="[SGGS] PI 3/26"/>
    <m/>
    <s v="[INC0810227]Tenho um Erro/Problema com o PTC - Dynamics Athenas - Rematrícula"/>
    <m/>
    <m/>
    <m/>
    <s v="Itens concluídos"/>
    <m/>
    <m/>
    <x v="1"/>
    <d v="2026-08-19T12:30:00"/>
    <d v="2026-08-17T00:00:00"/>
    <d v="2026-08-24T00:00:00"/>
    <d v="2026-08-24T00:00:00"/>
    <m/>
    <m/>
    <m/>
    <m/>
    <m/>
    <m/>
    <m/>
    <m/>
    <m/>
    <m/>
    <m/>
    <m/>
    <m/>
    <m/>
    <s v=""/>
    <s v="FALSO"/>
    <n v="0"/>
    <s v=""/>
    <s v=""/>
    <s v=""/>
    <s v=""/>
    <s v=""/>
    <s v=""/>
    <s v=""/>
    <s v=""/>
    <s v=""/>
    <s v=""/>
  </r>
  <r>
    <x v="0"/>
    <s v="SGGS-17911"/>
    <s v="[SGGS] SP 26.3.5;[SGGS] SP 26.3.4"/>
    <s v="[Jornada Secretaria e Gestor de Unidades] Secretaria - Gestão Acadêmica"/>
    <x v="0"/>
    <s v="[SGGS] PI 3/26"/>
    <m/>
    <s v="[INC0810220]Tenho um Erro/Problema com o PTC - Dynamics Athenas - Efetivação da Matrícula"/>
    <m/>
    <m/>
    <m/>
    <s v="Itens concluídos"/>
    <m/>
    <m/>
    <x v="1"/>
    <d v="2026-08-19T12:13:00"/>
    <d v="2026-08-17T00:00:00"/>
    <d v="2026-08-25T00:00:00"/>
    <d v="2026-08-25T00:00:00"/>
    <m/>
    <m/>
    <m/>
    <m/>
    <m/>
    <m/>
    <m/>
    <m/>
    <m/>
    <m/>
    <m/>
    <m/>
    <m/>
    <m/>
    <s v=""/>
    <s v="FALSO"/>
    <n v="0"/>
    <s v=""/>
    <s v=""/>
    <s v=""/>
    <s v=""/>
    <s v=""/>
    <s v=""/>
    <s v=""/>
    <s v=""/>
    <s v=""/>
    <s v=""/>
  </r>
  <r>
    <x v="0"/>
    <s v="SGGS-17910"/>
    <s v="[SGGS] SP 26.3.5;[SGGS] SP 26.3.4"/>
    <s v="[Jornada Secretaria e Gestor de Unidades] Secretaria - Gestão Acadêmica"/>
    <x v="0"/>
    <s v="[SGGS] PI 3/26"/>
    <m/>
    <s v="[INC0810218]Tenho um Erro/Problema com o PTC - Dynamics Athenas - Efetivação da Matrícula"/>
    <m/>
    <m/>
    <m/>
    <s v="Itens concluídos"/>
    <m/>
    <m/>
    <x v="1"/>
    <d v="2026-08-19T12:03:00"/>
    <d v="2026-08-17T00:00:00"/>
    <d v="2026-08-24T00:00:00"/>
    <d v="2026-08-24T00:00:00"/>
    <m/>
    <m/>
    <m/>
    <m/>
    <m/>
    <m/>
    <m/>
    <m/>
    <m/>
    <m/>
    <m/>
    <m/>
    <m/>
    <m/>
    <s v=""/>
    <s v="FALSO"/>
    <n v="0"/>
    <s v=""/>
    <s v=""/>
    <s v=""/>
    <s v=""/>
    <s v=""/>
    <s v=""/>
    <s v=""/>
    <s v=""/>
    <s v=""/>
    <s v=""/>
  </r>
  <r>
    <x v="0"/>
    <s v="SGGS-17909"/>
    <s v="[SGGS] SP 26.4.1;[SGGS] SP 26.3.5;[SGGS] SP 26.3.4;[SGGS] SP 26.3.6"/>
    <s v="[Jornada Secretaria e Gestor de Unidades] Secretaria - Gestão Acadêmica"/>
    <x v="0"/>
    <s v="[SGGS] PI 3/26"/>
    <m/>
    <s v="[INC0807491]Tenho um Erro/Problema no Dynamics - Gestão de unidades - Reportar um erro/problema"/>
    <m/>
    <m/>
    <m/>
    <s v="Itens concluídos"/>
    <m/>
    <m/>
    <x v="0"/>
    <d v="2026-08-19T10:12:00"/>
    <d v="2026-09-28T00:00:00"/>
    <d v="2026-09-28T00:00:00"/>
    <m/>
    <m/>
    <m/>
    <m/>
    <m/>
    <m/>
    <m/>
    <m/>
    <m/>
    <m/>
    <m/>
    <m/>
    <m/>
    <m/>
    <m/>
    <s v=""/>
    <s v="FALSO"/>
    <n v="0"/>
    <s v=""/>
    <s v=""/>
    <s v=""/>
    <s v=""/>
    <s v=""/>
    <s v=""/>
    <s v=""/>
    <s v=""/>
    <s v=""/>
    <s v=""/>
  </r>
  <r>
    <x v="0"/>
    <s v="SGGS-17908"/>
    <s v="[SGGS] SP 26.3.5;[SGGS] SP 26.3.4"/>
    <s v="[Jornada Secretaria e Gestor de Unidades] Secretaria - Gestão Acadêmica"/>
    <x v="0"/>
    <s v="[SGGS] PI 3/26"/>
    <m/>
    <s v="[INC0810154]Tenho um Erro/Problema com o PTC - Dynamics Athenas - Efetivação da Matrícula"/>
    <m/>
    <m/>
    <m/>
    <s v="Itens concluídos"/>
    <m/>
    <m/>
    <x v="1"/>
    <d v="2026-08-19T09:48:00"/>
    <d v="2026-08-17T00:00:00"/>
    <d v="2026-08-24T00:00:00"/>
    <d v="2026-08-24T00:00:00"/>
    <m/>
    <m/>
    <m/>
    <m/>
    <m/>
    <m/>
    <m/>
    <m/>
    <m/>
    <m/>
    <m/>
    <m/>
    <m/>
    <m/>
    <s v=""/>
    <s v="FALSO"/>
    <n v="0"/>
    <s v=""/>
    <s v=""/>
    <s v=""/>
    <s v=""/>
    <s v=""/>
    <s v=""/>
    <s v=""/>
    <s v=""/>
    <s v=""/>
    <s v=""/>
  </r>
  <r>
    <x v="0"/>
    <s v="SGGS-17907"/>
    <s v="[SGGS] SP 26.4.1;[SGGS] SP 26.3.5;[SGGS] SP 26.3.4;[SGGS] SP 26.3.6"/>
    <s v="[Jornada Secretaria e Gestor de Unidades] Secretaria - Gestão Acadêmica"/>
    <x v="0"/>
    <s v="[SGGS] PI 3/26"/>
    <m/>
    <s v="[INC0809854]Tenho um Erro/Problema com o PTC - Ambiente do Aluno / AVA Sofia - Aulas"/>
    <m/>
    <m/>
    <m/>
    <s v="Itens concluídos"/>
    <m/>
    <m/>
    <x v="0"/>
    <d v="2026-08-19T08:53:00"/>
    <d v="2026-09-28T00:00:00"/>
    <d v="2026-09-28T00:00:00"/>
    <m/>
    <m/>
    <m/>
    <m/>
    <m/>
    <m/>
    <m/>
    <m/>
    <m/>
    <m/>
    <m/>
    <m/>
    <m/>
    <m/>
    <m/>
    <s v=""/>
    <s v="FALSO"/>
    <n v="0"/>
    <s v=""/>
    <s v=""/>
    <s v=""/>
    <s v=""/>
    <s v=""/>
    <s v=""/>
    <s v=""/>
    <s v=""/>
    <s v=""/>
    <s v=""/>
  </r>
  <r>
    <x v="0"/>
    <s v="SGGS-17906"/>
    <s v="[SGGS] SP 26.3.4"/>
    <s v="[Jornada Secretaria e Gestor de Unidades] Secretaria - Gestão Acadêmica"/>
    <x v="0"/>
    <s v="[SGGS] PI 3/26"/>
    <m/>
    <s v="[INC0809851]Tenho um Erro/Problema com o PTC - Ambiente do Aluno / AVA Sofia - Secretaria -  Termos e contratos"/>
    <m/>
    <m/>
    <m/>
    <s v="Itens concluídos"/>
    <m/>
    <m/>
    <x v="1"/>
    <d v="2026-08-18T18:37:00"/>
    <d v="2026-08-17T00:00:00"/>
    <d v="2026-08-24T00:00:00"/>
    <d v="2026-08-24T00:00:00"/>
    <m/>
    <m/>
    <m/>
    <m/>
    <m/>
    <m/>
    <m/>
    <m/>
    <m/>
    <m/>
    <m/>
    <m/>
    <m/>
    <m/>
    <s v=""/>
    <s v="FALSO"/>
    <n v="0"/>
    <s v=""/>
    <s v=""/>
    <s v=""/>
    <s v=""/>
    <s v=""/>
    <s v=""/>
    <s v=""/>
    <s v=""/>
    <s v=""/>
    <s v=""/>
  </r>
  <r>
    <x v="0"/>
    <s v="SGGS-17905"/>
    <s v="[SGGS] SP 26.4.1;[SGGS] SP 26.3.5;[SGGS] SP 26.3.4;[SGGS] SP 26.3.6"/>
    <s v="[Jornada Secretaria e Gestor de Unidades] Secretaria - Gestão Acadêmica"/>
    <x v="0"/>
    <s v="[SGGS] PI 3/26"/>
    <m/>
    <s v="[INC0809878]Tenho um Erro/Problema com o PTC - Dynamics Athenas - Efetivação da Matrícula"/>
    <m/>
    <m/>
    <m/>
    <s v="Itens concluídos"/>
    <m/>
    <m/>
    <x v="0"/>
    <d v="2026-08-18T16:57:00"/>
    <d v="2026-09-28T00:00:00"/>
    <d v="2026-09-28T00:00:00"/>
    <m/>
    <m/>
    <m/>
    <m/>
    <m/>
    <m/>
    <m/>
    <m/>
    <m/>
    <m/>
    <m/>
    <m/>
    <m/>
    <m/>
    <m/>
    <s v=""/>
    <s v="FALSO"/>
    <n v="0"/>
    <s v=""/>
    <s v=""/>
    <s v=""/>
    <s v=""/>
    <s v=""/>
    <s v=""/>
    <s v=""/>
    <s v=""/>
    <s v=""/>
    <s v=""/>
  </r>
  <r>
    <x v="0"/>
    <s v="SGGS-17904"/>
    <s v="[SGGS] SP 26.3.5;[SGGS] SP 26.3.4;[SGGS] SP 26.3.6"/>
    <s v="[Jornada Secretaria e Gestor de Unidades] Secretaria - Gestão Acadêmica"/>
    <x v="0"/>
    <s v="[SGGS] PI 3/26"/>
    <m/>
    <s v="[INC0809865]Tenho um Erro/Problema com o PTC - Dynamics Athenas - Efetivação da Matrícula"/>
    <m/>
    <m/>
    <m/>
    <s v="Itens concluídos"/>
    <m/>
    <m/>
    <x v="1"/>
    <d v="2026-08-18T16:34:00"/>
    <d v="2026-08-17T00:00:00"/>
    <d v="2026-09-09T00:00:00"/>
    <d v="2026-09-09T00:00:00"/>
    <m/>
    <m/>
    <m/>
    <m/>
    <m/>
    <m/>
    <m/>
    <m/>
    <m/>
    <m/>
    <m/>
    <m/>
    <m/>
    <m/>
    <s v=""/>
    <s v="FALSO"/>
    <n v="0"/>
    <s v=""/>
    <s v=""/>
    <s v=""/>
    <s v=""/>
    <s v=""/>
    <s v=""/>
    <s v=""/>
    <s v=""/>
    <s v=""/>
    <s v=""/>
  </r>
  <r>
    <x v="0"/>
    <s v="SGGS-17903"/>
    <s v="[SGGS] SP 26.3.5;[SGGS] SP 26.3.4"/>
    <s v="[Jornada Secretaria e Gestor de Unidades] Secretaria - Gestão Acadêmica"/>
    <x v="0"/>
    <s v="[SGGS] PI 3/26"/>
    <m/>
    <s v="[INC0809834]Tenho um Erro/Problema com o PTC - Dynamics Athenas - Documentos Acadêmicos - Serviços"/>
    <m/>
    <n v="18000"/>
    <m/>
    <s v="Itens concluídos"/>
    <m/>
    <m/>
    <x v="1"/>
    <d v="2026-08-18T15:19:00"/>
    <d v="2026-08-17T00:00:00"/>
    <d v="2026-08-27T00:00:00"/>
    <d v="2026-08-27T00:00:00"/>
    <m/>
    <m/>
    <m/>
    <m/>
    <m/>
    <m/>
    <m/>
    <m/>
    <m/>
    <m/>
    <m/>
    <m/>
    <m/>
    <m/>
    <n v="5"/>
    <s v="FALSO"/>
    <n v="0"/>
    <s v=""/>
    <s v=""/>
    <s v=""/>
    <s v=""/>
    <s v=""/>
    <s v=""/>
    <s v=""/>
    <s v=""/>
    <s v=""/>
    <s v=""/>
  </r>
  <r>
    <x v="0"/>
    <s v="SGGS-17901"/>
    <s v="[SGGS] SP 26.4.1;[SGGS] SP 26.3.5;[SGGS] SP 26.3.4;[SGGS] SP 26.3.6"/>
    <s v="[Jornada Secretaria e Gestor de Unidades] Secretaria - Gestão Acadêmica"/>
    <x v="6"/>
    <s v="[SGGS] PI 4/26"/>
    <m/>
    <s v="[INC0809816]Tenho um Erro/Problema com o PTC - Dynamics Athenas - Efetivação da Matrícula"/>
    <m/>
    <m/>
    <m/>
    <s v="Itens Pendentes"/>
    <m/>
    <m/>
    <x v="3"/>
    <d v="2026-08-18T14:37:00"/>
    <d v="2026-09-28T00:00:00"/>
    <m/>
    <m/>
    <m/>
    <m/>
    <m/>
    <m/>
    <m/>
    <m/>
    <m/>
    <m/>
    <m/>
    <m/>
    <m/>
    <m/>
    <m/>
    <m/>
    <s v=""/>
    <s v="FALSO"/>
    <n v="0"/>
    <s v=""/>
    <s v=""/>
    <s v=""/>
    <s v=""/>
    <s v=""/>
    <s v=""/>
    <s v=""/>
    <s v=""/>
    <s v=""/>
    <s v=""/>
  </r>
  <r>
    <x v="0"/>
    <s v="SGGS-17900"/>
    <s v="[SGGS] SP 26.3.5;[SGGS] SP 26.3.4"/>
    <s v="[Jornada Secretaria e Gestor de Unidades] Secretaria - Gestão Acadêmica"/>
    <x v="0"/>
    <s v="[SGGS] PI 3/26"/>
    <m/>
    <s v="[INC0809814]Tenho um Erro/Problema com o PTC - Dynamics Athenas - Efetivação da Matrícula"/>
    <m/>
    <m/>
    <m/>
    <s v="Itens concluídos"/>
    <m/>
    <m/>
    <x v="1"/>
    <d v="2026-08-18T14:34:00"/>
    <d v="2026-08-17T00:00:00"/>
    <d v="2026-08-25T00:00:00"/>
    <d v="2026-08-25T00:00:00"/>
    <m/>
    <m/>
    <m/>
    <m/>
    <m/>
    <m/>
    <m/>
    <m/>
    <m/>
    <m/>
    <m/>
    <m/>
    <m/>
    <m/>
    <s v=""/>
    <s v="FALSO"/>
    <n v="0"/>
    <s v=""/>
    <s v=""/>
    <s v=""/>
    <s v=""/>
    <s v=""/>
    <s v=""/>
    <s v=""/>
    <s v=""/>
    <s v=""/>
    <s v=""/>
  </r>
  <r>
    <x v="0"/>
    <s v="SGGS-17899"/>
    <s v="[SGGS] SP 26.3.5;[SGGS] SP 26.3.4"/>
    <s v="[Jornada Secretaria e Gestor de Unidades] Secretaria - Gestão Acadêmica"/>
    <x v="0"/>
    <s v="[SGGS] PI 3/26"/>
    <m/>
    <s v="[INC0809813]Tenho um Erro/Problema com o PTC - Dynamics Athenas - Efetivação da Matrícula"/>
    <m/>
    <m/>
    <m/>
    <s v="Itens concluídos"/>
    <m/>
    <m/>
    <x v="1"/>
    <d v="2026-08-18T14:30:00"/>
    <d v="2026-08-17T00:00:00"/>
    <d v="2026-08-25T00:00:00"/>
    <d v="2026-08-25T00:00:00"/>
    <m/>
    <m/>
    <m/>
    <m/>
    <m/>
    <m/>
    <m/>
    <m/>
    <m/>
    <m/>
    <m/>
    <m/>
    <m/>
    <m/>
    <s v=""/>
    <s v="FALSO"/>
    <n v="0"/>
    <s v=""/>
    <s v=""/>
    <s v=""/>
    <s v=""/>
    <s v=""/>
    <s v=""/>
    <s v=""/>
    <s v=""/>
    <s v=""/>
    <s v=""/>
  </r>
  <r>
    <x v="0"/>
    <s v="SGGS-17898"/>
    <s v="[SGGS] SP 26.3.5;[SGGS] SP 26.3.4"/>
    <s v="[Jornada Secretaria e Gestor de Unidades] Secretaria - Gestão Acadêmica"/>
    <x v="0"/>
    <s v="[SGGS] PI 3/26"/>
    <m/>
    <s v="[INC0809811]Tenho um Erro/Problema com o PTC - Dynamics Athenas - Efetivação da Matrícula"/>
    <m/>
    <m/>
    <m/>
    <s v="Itens concluídos"/>
    <m/>
    <m/>
    <x v="1"/>
    <d v="2026-08-18T14:26:00"/>
    <d v="2026-08-17T00:00:00"/>
    <d v="2026-08-25T00:00:00"/>
    <d v="2026-08-25T00:00:00"/>
    <m/>
    <m/>
    <m/>
    <m/>
    <m/>
    <m/>
    <m/>
    <m/>
    <m/>
    <m/>
    <m/>
    <m/>
    <m/>
    <m/>
    <s v=""/>
    <s v="FALSO"/>
    <n v="0"/>
    <s v=""/>
    <s v=""/>
    <s v=""/>
    <s v=""/>
    <s v=""/>
    <s v=""/>
    <s v=""/>
    <s v=""/>
    <s v=""/>
    <s v=""/>
  </r>
  <r>
    <x v="0"/>
    <s v="SGGS-17897"/>
    <s v="[SGGS] SP 26.3.5;[SGGS] SP 26.3.4;[SGGS] SP 26.3.6"/>
    <s v="[Jornada Secretaria e Gestor de Unidades] Secretaria - Gestão Acadêmica"/>
    <x v="0"/>
    <s v="[SGGS] PI 3/26"/>
    <m/>
    <s v="[INC0809761]Tenho um Erro/Problema no Dynamics - Captar - Inscrição"/>
    <m/>
    <m/>
    <m/>
    <s v="Itens concluídos"/>
    <m/>
    <m/>
    <x v="1"/>
    <d v="2026-08-18T12:00:00"/>
    <d v="2026-08-17T00:00:00"/>
    <d v="2026-09-09T00:00:00"/>
    <d v="2026-09-09T00:00:00"/>
    <m/>
    <m/>
    <m/>
    <m/>
    <m/>
    <m/>
    <m/>
    <m/>
    <m/>
    <m/>
    <m/>
    <m/>
    <m/>
    <m/>
    <s v=""/>
    <s v="FALSO"/>
    <n v="0"/>
    <s v=""/>
    <s v=""/>
    <s v=""/>
    <s v=""/>
    <s v=""/>
    <s v=""/>
    <s v=""/>
    <s v=""/>
    <s v=""/>
    <s v=""/>
  </r>
  <r>
    <x v="0"/>
    <s v="SGGS-17896"/>
    <s v="[SGGS] SP 26.3.5;[SGGS] SP 26.3.4"/>
    <s v="[Jornada Secretaria e Gestor de Unidades] Secretaria - Gestão Acadêmica"/>
    <x v="0"/>
    <s v="[SGGS] PI 3/26"/>
    <m/>
    <s v="[INC0808110]Tenho um Erro/Problema com o PTC - Dynamics Athenas - Envio de reatórios"/>
    <m/>
    <m/>
    <m/>
    <s v="Itens concluídos"/>
    <m/>
    <m/>
    <x v="0"/>
    <d v="2026-08-18T11:59:00"/>
    <d v="2026-08-17T00:00:00"/>
    <d v="2026-09-02T00:00:00"/>
    <m/>
    <m/>
    <m/>
    <m/>
    <m/>
    <m/>
    <m/>
    <m/>
    <m/>
    <m/>
    <m/>
    <m/>
    <m/>
    <m/>
    <m/>
    <s v=""/>
    <s v="FALSO"/>
    <n v="0"/>
    <s v=""/>
    <s v=""/>
    <s v=""/>
    <s v=""/>
    <s v=""/>
    <s v=""/>
    <s v=""/>
    <s v=""/>
    <s v=""/>
    <s v=""/>
  </r>
  <r>
    <x v="0"/>
    <s v="SGGS-17895"/>
    <s v="[SGGS] SP 26.3.5;[SGGS] SP 26.3.4"/>
    <s v="[Jornada Secretaria e Gestor de Unidades] Secretaria - Gestão Acadêmica"/>
    <x v="0"/>
    <s v="[SGGS] PI 3/26"/>
    <m/>
    <s v="[INC0807609]Tenho um Erro/Problema com o PTC - Dynamics Athenas - Atualização de Dados Cadastrais"/>
    <m/>
    <n v="18000"/>
    <m/>
    <s v="Itens concluídos"/>
    <m/>
    <m/>
    <x v="1"/>
    <d v="2026-08-18T11:57:00"/>
    <d v="2026-08-17T00:00:00"/>
    <d v="2026-08-25T00:00:00"/>
    <d v="2026-08-25T00:00:00"/>
    <m/>
    <m/>
    <m/>
    <m/>
    <m/>
    <m/>
    <m/>
    <m/>
    <m/>
    <m/>
    <m/>
    <m/>
    <m/>
    <m/>
    <n v="5"/>
    <s v="FALSO"/>
    <n v="0"/>
    <s v=""/>
    <s v=""/>
    <s v=""/>
    <s v=""/>
    <s v=""/>
    <s v=""/>
    <s v=""/>
    <s v=""/>
    <s v=""/>
    <s v=""/>
  </r>
  <r>
    <x v="0"/>
    <s v="SGGS-17894"/>
    <s v="[SGGS] SP 26.3.4"/>
    <s v="[Jornada Secretaria e Gestor de Unidades] Secretaria - Gestão Acadêmica"/>
    <x v="0"/>
    <s v="[SGGS] PI 3/26"/>
    <m/>
    <s v="[INC0792175]Tenho um Erro/Problema com o PTC - Ambiente do Aluno / AVA Sofia - Visão de disciplinas"/>
    <m/>
    <m/>
    <m/>
    <s v="Itens concluídos"/>
    <m/>
    <m/>
    <x v="0"/>
    <d v="2026-08-18T11:40:00"/>
    <d v="2026-08-17T00:00:00"/>
    <d v="2026-08-28T00:00:00"/>
    <m/>
    <m/>
    <m/>
    <m/>
    <m/>
    <m/>
    <m/>
    <m/>
    <m/>
    <m/>
    <m/>
    <m/>
    <m/>
    <m/>
    <m/>
    <s v=""/>
    <s v="FALSO"/>
    <n v="0"/>
    <s v=""/>
    <s v=""/>
    <s v=""/>
    <s v=""/>
    <s v=""/>
    <s v=""/>
    <s v=""/>
    <s v=""/>
    <s v=""/>
    <s v=""/>
  </r>
  <r>
    <x v="0"/>
    <s v="SGGS-17893"/>
    <s v="[SGGS] SP 26.3.4"/>
    <s v="[Jornada Secretaria e Gestor de Unidades] Secretaria - Gestão Acadêmica"/>
    <x v="0"/>
    <s v="[SGGS] PI 3/26"/>
    <m/>
    <s v="[INC0790661]Tenho um Erro/Problema com o PTC - Ambiente do Aluno / AVA Sofia - Visão de disciplinas"/>
    <m/>
    <m/>
    <m/>
    <s v="Itens concluídos"/>
    <m/>
    <m/>
    <x v="0"/>
    <d v="2026-08-18T11:20:00"/>
    <d v="2026-08-17T00:00:00"/>
    <d v="2026-08-28T00:00:00"/>
    <m/>
    <m/>
    <m/>
    <m/>
    <m/>
    <m/>
    <m/>
    <m/>
    <m/>
    <m/>
    <m/>
    <m/>
    <m/>
    <m/>
    <m/>
    <s v=""/>
    <s v="FALSO"/>
    <n v="0"/>
    <s v=""/>
    <s v=""/>
    <s v=""/>
    <s v=""/>
    <s v=""/>
    <s v=""/>
    <s v=""/>
    <s v=""/>
    <s v=""/>
    <s v=""/>
  </r>
  <r>
    <x v="0"/>
    <s v="SGGS-17892"/>
    <s v="[SGGS] SP 26.3.4"/>
    <s v="[Jornada Secretaria e Gestor de Unidades] Secretaria - Gestão Acadêmica"/>
    <x v="0"/>
    <s v="[SGGS] PI 3/26"/>
    <m/>
    <s v="[INC0808822]Tenho um Erro/Problema com o Sistema - Portal Prisma - Prisma - Unidades dos Polos"/>
    <m/>
    <m/>
    <m/>
    <s v="Itens concluídos"/>
    <m/>
    <m/>
    <x v="0"/>
    <d v="2026-08-18T10:43:00"/>
    <d v="2026-08-17T00:00:00"/>
    <d v="2026-08-25T00:00:00"/>
    <m/>
    <m/>
    <m/>
    <m/>
    <m/>
    <m/>
    <m/>
    <m/>
    <m/>
    <m/>
    <m/>
    <m/>
    <m/>
    <m/>
    <m/>
    <s v=""/>
    <s v="FALSO"/>
    <n v="0"/>
    <s v=""/>
    <s v=""/>
    <s v=""/>
    <s v=""/>
    <s v=""/>
    <s v=""/>
    <s v=""/>
    <s v=""/>
    <s v=""/>
    <s v=""/>
  </r>
  <r>
    <x v="0"/>
    <s v="SGGS-17891"/>
    <s v="[SGGS] SP 26.3.5;[SGGS] SP 26.3.4"/>
    <s v="[Jornada Secretaria e Gestor de Unidades] Secretaria - Gestão Acadêmica"/>
    <x v="0"/>
    <s v="[SGGS] PI 3/26"/>
    <m/>
    <s v="[INC0809485]Tenho um Erro/Problema com o PTC - Ingresso - Captação - Área do Candidato"/>
    <m/>
    <n v="21600"/>
    <m/>
    <s v="Itens concluídos"/>
    <m/>
    <m/>
    <x v="1"/>
    <d v="2026-08-18T09:50:00"/>
    <d v="2026-08-17T00:00:00"/>
    <d v="2026-08-28T00:00:00"/>
    <d v="2026-08-28T00:00:00"/>
    <m/>
    <m/>
    <m/>
    <m/>
    <m/>
    <m/>
    <m/>
    <m/>
    <m/>
    <m/>
    <m/>
    <m/>
    <m/>
    <m/>
    <n v="6"/>
    <s v="FALSO"/>
    <n v="0"/>
    <s v=""/>
    <s v=""/>
    <s v=""/>
    <s v=""/>
    <s v=""/>
    <s v=""/>
    <s v=""/>
    <s v=""/>
    <s v=""/>
    <s v=""/>
  </r>
  <r>
    <x v="0"/>
    <s v="SGGS-17890"/>
    <s v="[SGGS] SP 26.3.4"/>
    <s v="[Jornada Secretaria e Gestor de Unidades] Secretaria - Gestão Acadêmica"/>
    <x v="0"/>
    <s v="[SGGS] PI 3/26"/>
    <m/>
    <s v="[INC0809518]Tenho um Erro/Problema com o PTC - Dynamics Athenas - Vínculo de Tutor e Professor"/>
    <m/>
    <m/>
    <m/>
    <s v="Itens concluídos"/>
    <m/>
    <m/>
    <x v="0"/>
    <d v="2026-08-17T21:01:00"/>
    <d v="2026-08-17T00:00:00"/>
    <d v="2026-08-25T00:00:00"/>
    <m/>
    <m/>
    <m/>
    <m/>
    <m/>
    <m/>
    <m/>
    <m/>
    <m/>
    <m/>
    <m/>
    <m/>
    <m/>
    <m/>
    <m/>
    <s v=""/>
    <s v="FALSO"/>
    <n v="0"/>
    <s v=""/>
    <s v=""/>
    <s v=""/>
    <s v=""/>
    <s v=""/>
    <s v=""/>
    <s v=""/>
    <s v=""/>
    <s v=""/>
    <s v=""/>
  </r>
  <r>
    <x v="0"/>
    <s v="SGGS-17889"/>
    <s v="[SGGS] SP 26.3.5;[SGGS] SP 26.3.4"/>
    <s v="[Jornada Secretaria e Gestor de Unidades] Secretaria - Gestão Acadêmica"/>
    <x v="0"/>
    <s v="[SGGS] PI 3/26"/>
    <m/>
    <s v="[INC0809515]Tenho um Erro/Problema com o PTC - Dynamics Athenas - Efetivação da Matrícula"/>
    <m/>
    <m/>
    <m/>
    <s v="Itens concluídos"/>
    <m/>
    <m/>
    <x v="1"/>
    <d v="2026-08-17T20:47:00"/>
    <d v="2026-08-17T00:00:00"/>
    <d v="2026-08-25T00:00:00"/>
    <d v="2026-08-25T00:00:00"/>
    <m/>
    <m/>
    <m/>
    <m/>
    <m/>
    <m/>
    <m/>
    <m/>
    <m/>
    <m/>
    <m/>
    <m/>
    <m/>
    <m/>
    <s v=""/>
    <s v="FALSO"/>
    <n v="0"/>
    <s v=""/>
    <s v=""/>
    <s v=""/>
    <s v=""/>
    <s v=""/>
    <s v=""/>
    <s v=""/>
    <s v=""/>
    <s v=""/>
    <s v=""/>
  </r>
  <r>
    <x v="0"/>
    <s v="SGGS-17888"/>
    <s v="[SGGS] SP 26.3.5;[SGGS] SP 26.3.4"/>
    <s v="[Jornada Secretaria e Gestor de Unidades] Secretaria - Gestão Acadêmica"/>
    <x v="0"/>
    <s v="[SGGS] PI 3/26"/>
    <m/>
    <s v="[INC0809477]Tenho um Erro/Problema com o PTC - Dynamics Athenas - Efetivação da Matrícula"/>
    <m/>
    <m/>
    <m/>
    <s v="Itens concluídos"/>
    <m/>
    <m/>
    <x v="1"/>
    <d v="2026-08-17T18:15:00"/>
    <d v="2026-08-17T00:00:00"/>
    <d v="2026-08-25T00:00:00"/>
    <d v="2026-08-25T00:00:00"/>
    <m/>
    <m/>
    <m/>
    <m/>
    <m/>
    <m/>
    <m/>
    <m/>
    <m/>
    <m/>
    <m/>
    <m/>
    <m/>
    <m/>
    <s v=""/>
    <s v="FALSO"/>
    <n v="0"/>
    <s v=""/>
    <s v=""/>
    <s v=""/>
    <s v=""/>
    <s v=""/>
    <s v=""/>
    <s v=""/>
    <s v=""/>
    <s v=""/>
    <s v=""/>
  </r>
  <r>
    <x v="0"/>
    <s v="SGGS-17886"/>
    <s v="[SGGS] SP 26.3.5;[SGGS] SP 26.3.4"/>
    <s v="[Jornada Secretaria e Gestor de Unidades] Secretaria - Gestão Acadêmica"/>
    <x v="0"/>
    <s v="[SGGS] PI 3/26"/>
    <m/>
    <s v="[INC0809439]Tenho um Erro/Problema com o PTC - Dynamics Athenas - Efetivação da Matrícula"/>
    <m/>
    <n v="21600"/>
    <m/>
    <s v="Itens concluídos"/>
    <m/>
    <m/>
    <x v="1"/>
    <d v="2026-08-17T17:09:00"/>
    <d v="2026-08-17T00:00:00"/>
    <d v="2026-08-25T00:00:00"/>
    <d v="2026-08-26T00:00:00"/>
    <m/>
    <m/>
    <m/>
    <m/>
    <m/>
    <m/>
    <m/>
    <m/>
    <m/>
    <m/>
    <m/>
    <m/>
    <m/>
    <m/>
    <n v="6"/>
    <s v="FALSO"/>
    <n v="0"/>
    <s v=""/>
    <s v=""/>
    <s v=""/>
    <s v=""/>
    <s v=""/>
    <s v=""/>
    <s v=""/>
    <s v=""/>
    <s v=""/>
    <s v=""/>
  </r>
  <r>
    <x v="0"/>
    <s v="SGGS-17856"/>
    <s v="[SGGS] SP 26.3.5"/>
    <s v="[Jornada Secretaria e Gestor de Unidades] Secretaria - Gestão Acadêmica"/>
    <x v="0"/>
    <s v="[SGGS] PI 3/26"/>
    <m/>
    <s v="[INC0808920]Tenho um Erro/Problema com o Sistema Colaborar - Financeiro - Financeiro"/>
    <m/>
    <m/>
    <m/>
    <s v="Itens concluídos"/>
    <m/>
    <m/>
    <x v="0"/>
    <d v="2026-08-17T10:37:00"/>
    <d v="2026-08-31T00:00:00"/>
    <d v="2026-09-02T00:00:00"/>
    <m/>
    <m/>
    <m/>
    <m/>
    <m/>
    <m/>
    <m/>
    <m/>
    <m/>
    <m/>
    <m/>
    <m/>
    <m/>
    <m/>
    <m/>
    <s v=""/>
    <s v="FALSO"/>
    <n v="0"/>
    <s v=""/>
    <s v=""/>
    <s v=""/>
    <s v=""/>
    <s v=""/>
    <s v=""/>
    <s v=""/>
    <s v=""/>
    <s v=""/>
    <s v=""/>
  </r>
  <r>
    <x v="0"/>
    <s v="SGGS-17855"/>
    <s v="[SGGS] SP 26.3.5;[SGGS] SP 26.3.6"/>
    <s v="[Jornada Secretaria e Gestor de Unidades] Secretaria - Gestão Acadêmica"/>
    <x v="0"/>
    <s v="[SGGS] PI 3/26"/>
    <m/>
    <s v="[INC0809245]Tenho um Erro/Problema com o PTC - Ingresso - Captação - Backoffice"/>
    <m/>
    <m/>
    <m/>
    <s v="Itens concluídos"/>
    <m/>
    <m/>
    <x v="1"/>
    <d v="2026-08-17T10:21:00"/>
    <d v="2026-08-31T00:00:00"/>
    <d v="2026-09-09T00:00:00"/>
    <d v="2026-09-09T00:00:00"/>
    <m/>
    <m/>
    <m/>
    <m/>
    <m/>
    <m/>
    <m/>
    <m/>
    <m/>
    <m/>
    <m/>
    <m/>
    <m/>
    <m/>
    <s v=""/>
    <s v="FALSO"/>
    <n v="0"/>
    <s v=""/>
    <s v=""/>
    <s v=""/>
    <s v=""/>
    <s v=""/>
    <s v=""/>
    <s v=""/>
    <s v=""/>
    <s v=""/>
    <s v=""/>
  </r>
  <r>
    <x v="0"/>
    <s v="SGGS-17830"/>
    <s v="[SGGS] SP 26.4.1;[SGGS] SP 26.3.3;[SGGS] SP 26.3.5;[SGGS] SP 26.3.4;[SGGS] SP 26.3.6"/>
    <s v="[Jornada Secretaria e Gestor de Unidades] Secretaria - Gestão Acadêmica"/>
    <x v="0"/>
    <s v="[SGGS] PI 4/26"/>
    <m/>
    <s v="[INC0808898]Tenho um Erro/Problema com o PTC - Dynamics Athenas - Efetivação da Matrícula"/>
    <m/>
    <m/>
    <m/>
    <s v="Itens concluídos"/>
    <m/>
    <m/>
    <x v="1"/>
    <d v="2026-08-14T17:17:00"/>
    <d v="2026-09-28T00:00:00"/>
    <d v="2026-09-25T00:00:00"/>
    <d v="2026-09-28T00:00:00"/>
    <m/>
    <m/>
    <m/>
    <m/>
    <m/>
    <m/>
    <m/>
    <m/>
    <m/>
    <m/>
    <m/>
    <m/>
    <m/>
    <m/>
    <s v=""/>
    <s v="FALSO"/>
    <n v="0"/>
    <s v=""/>
    <s v=""/>
    <s v=""/>
    <s v=""/>
    <s v=""/>
    <s v=""/>
    <s v=""/>
    <s v=""/>
    <s v=""/>
    <s v=""/>
  </r>
  <r>
    <x v="4"/>
    <s v="SGGS-17824"/>
    <s v="[SGGS] SP 26.3.3"/>
    <s v="[Jornada Secretaria e Gestor de Unidades] Secretaria - Gestão Acadêmica"/>
    <x v="1"/>
    <s v="[SGGS] PI 3/26"/>
    <n v="5"/>
    <s v="Melhorias de performance no ambiente"/>
    <n v="5"/>
    <n v="144000"/>
    <m/>
    <s v="Itens concluídos"/>
    <s v="ARTSG-183"/>
    <s v="Não"/>
    <x v="1"/>
    <d v="2026-08-14T16:04:00"/>
    <d v="2026-08-03T00:00:00"/>
    <d v="2026-08-14T00:00:00"/>
    <d v="2026-08-14T00:00:00"/>
    <d v="2026-08-14T00:00:00"/>
    <d v="2026-08-14T00:00:00"/>
    <d v="2026-08-14T00:00:00"/>
    <d v="2026-08-17T00:00:00"/>
    <m/>
    <n v="1"/>
    <m/>
    <n v="1"/>
    <n v="1"/>
    <n v="1"/>
    <m/>
    <m/>
    <m/>
    <m/>
    <n v="40"/>
    <s v="FALSO"/>
    <n v="0"/>
    <n v="-11"/>
    <s v=""/>
    <n v="1"/>
    <b v="1"/>
    <n v="1"/>
    <s v=""/>
    <n v="1"/>
    <b v="1"/>
    <n v="1"/>
    <b v="1"/>
  </r>
  <r>
    <x v="0"/>
    <s v="SGGS-17823"/>
    <s v="[SGGS] SP 26.4.1;[SGGS] SP 26.3.3;[SGGS] SP 26.3.5;[SGGS] SP 26.3.4;[SGGS] SP 26.3.6"/>
    <s v="[Jornada Secretaria e Gestor de Unidades] Secretaria - Gestão Acadêmica"/>
    <x v="0"/>
    <s v="[SGGS] PI 3/26"/>
    <m/>
    <s v="[INC0808785]Tenho um Erro/Problema com o PTC - Backoffice Sofia - Cobrança de Serviços"/>
    <m/>
    <m/>
    <m/>
    <s v="Itens concluídos"/>
    <m/>
    <m/>
    <x v="0"/>
    <d v="2026-08-14T16:04:00"/>
    <d v="2026-09-28T00:00:00"/>
    <d v="2026-09-28T00:00:00"/>
    <m/>
    <m/>
    <m/>
    <m/>
    <m/>
    <m/>
    <m/>
    <m/>
    <m/>
    <m/>
    <m/>
    <m/>
    <m/>
    <m/>
    <m/>
    <s v=""/>
    <s v="FALSO"/>
    <n v="0"/>
    <s v=""/>
    <s v=""/>
    <s v=""/>
    <s v=""/>
    <s v=""/>
    <s v=""/>
    <s v=""/>
    <s v=""/>
    <s v=""/>
    <s v=""/>
  </r>
  <r>
    <x v="4"/>
    <s v="SGGS-17822"/>
    <s v="[SGGS] SP 26.3.3"/>
    <s v="[Jornada Secretaria e Gestor de Unidades] Secretaria - Gestão Acadêmica"/>
    <x v="3"/>
    <s v="[SGGS] PI 3/26"/>
    <n v="3"/>
    <s v="Atualizacao da lib orquestrador"/>
    <n v="3"/>
    <n v="64800"/>
    <m/>
    <s v="Itens concluídos"/>
    <s v="ARTSG-182"/>
    <s v="Não"/>
    <x v="1"/>
    <d v="2026-08-14T16:04:00"/>
    <d v="2026-08-03T00:00:00"/>
    <d v="2026-08-14T00:00:00"/>
    <d v="2026-08-14T00:00:00"/>
    <d v="2026-08-14T00:00:00"/>
    <d v="2026-08-14T00:00:00"/>
    <d v="2026-08-14T00:00:00"/>
    <m/>
    <m/>
    <n v="1"/>
    <m/>
    <m/>
    <n v="1"/>
    <m/>
    <m/>
    <m/>
    <m/>
    <m/>
    <n v="18"/>
    <s v="FALSO"/>
    <n v="0"/>
    <n v="-11"/>
    <s v=""/>
    <n v="1"/>
    <b v="1"/>
    <n v="1"/>
    <s v=""/>
    <s v=""/>
    <s v=""/>
    <s v=""/>
    <b v="1"/>
  </r>
  <r>
    <x v="0"/>
    <s v="SGGS-17817"/>
    <s v="[SGGS] SP 26.3.3;[SGGS] SP 26.3.5;[SGGS] SP 26.3.4"/>
    <s v="[Jornada Secretaria e Gestor de Unidades] Secretaria - Gestão Acadêmica"/>
    <x v="0"/>
    <s v="[SGGS] PI 3/26"/>
    <m/>
    <s v="[INC0804493]Tenho um Erro/Problema com o Sistema - AVA 3.0 - Login Colaborar/AVA 3.0"/>
    <m/>
    <m/>
    <m/>
    <s v="Itens concluídos"/>
    <m/>
    <m/>
    <x v="0"/>
    <d v="2026-08-14T14:25:00"/>
    <d v="2026-08-03T00:00:00"/>
    <d v="2026-09-02T00:00:00"/>
    <m/>
    <m/>
    <m/>
    <m/>
    <m/>
    <m/>
    <m/>
    <m/>
    <m/>
    <m/>
    <m/>
    <m/>
    <m/>
    <m/>
    <m/>
    <s v=""/>
    <s v="FALSO"/>
    <n v="0"/>
    <s v=""/>
    <s v=""/>
    <s v=""/>
    <s v=""/>
    <s v=""/>
    <s v=""/>
    <s v=""/>
    <s v=""/>
    <s v=""/>
    <s v=""/>
  </r>
  <r>
    <x v="0"/>
    <s v="SGGS-17816"/>
    <s v="[SGGS] SP 26.3.3;[SGGS] SP 26.3.4"/>
    <s v="[Jornada Secretaria e Gestor de Unidades] Secretaria - Gestão Acadêmica"/>
    <x v="0"/>
    <s v="[SGGS] PI 3/26"/>
    <m/>
    <s v="[INC0807089]Tenho um Erro/Problema com o PTC - Dynamics Athenas - Efetivação da Matrícula"/>
    <m/>
    <m/>
    <m/>
    <s v="Itens concluídos"/>
    <m/>
    <m/>
    <x v="1"/>
    <d v="2026-08-14T14:18:00"/>
    <d v="2026-08-03T00:00:00"/>
    <d v="2026-08-14T00:00:00"/>
    <d v="2026-08-14T00:00:00"/>
    <m/>
    <m/>
    <m/>
    <m/>
    <m/>
    <m/>
    <m/>
    <m/>
    <m/>
    <m/>
    <m/>
    <m/>
    <m/>
    <m/>
    <s v=""/>
    <s v="FALSO"/>
    <n v="0"/>
    <s v=""/>
    <s v=""/>
    <s v=""/>
    <s v=""/>
    <s v=""/>
    <s v=""/>
    <s v=""/>
    <s v=""/>
    <s v=""/>
    <s v=""/>
  </r>
  <r>
    <x v="0"/>
    <s v="SGGS-17814"/>
    <s v="[SGGS] SP 26.4.1;[SGGS] SP 26.3.3;[SGGS] SP 26.3.5;[SGGS] SP 26.3.4;[SGGS] SP 26.3.6"/>
    <s v="[Jornada Secretaria e Gestor de Unidades] Secretaria - Gestão Acadêmica"/>
    <x v="4"/>
    <s v="[SGGS] PI 4/26"/>
    <m/>
    <s v="[INC0802953]Tenho um Erro/Problema com o PTC - Dynamics Athenas - Efetivação da Matrícula"/>
    <m/>
    <m/>
    <m/>
    <s v="Itens concluídos"/>
    <m/>
    <m/>
    <x v="3"/>
    <d v="2026-08-14T12:53:00"/>
    <d v="2026-09-28T00:00:00"/>
    <d v="2026-08-14T00:00:00"/>
    <d v="2026-09-28T00:00:00"/>
    <m/>
    <m/>
    <m/>
    <m/>
    <m/>
    <m/>
    <m/>
    <m/>
    <m/>
    <m/>
    <m/>
    <m/>
    <m/>
    <m/>
    <s v=""/>
    <s v="FALSO"/>
    <n v="0"/>
    <s v=""/>
    <s v=""/>
    <s v=""/>
    <s v=""/>
    <s v=""/>
    <s v=""/>
    <s v=""/>
    <s v=""/>
    <s v=""/>
    <s v=""/>
  </r>
  <r>
    <x v="0"/>
    <s v="SGGS-17812"/>
    <s v="[SGGS] SP 26.4.1;[SGGS] SP 26.3.3;[SGGS] SP 26.3.5;[SGGS] SP 26.3.4;[SGGS] SP 26.3.6"/>
    <s v="[Jornada Secretaria e Gestor de Unidades] Secretaria - Gestão Acadêmica"/>
    <x v="4"/>
    <s v="[SGGS] PI 4/26"/>
    <m/>
    <s v="[INC0808757]Tenho um Erro/Problema com o PTC - Dynamics Athenas - Efetivação da Matrícula"/>
    <m/>
    <m/>
    <m/>
    <s v="Itens concluídos"/>
    <m/>
    <m/>
    <x v="3"/>
    <d v="2026-08-14T11:07:00"/>
    <d v="2026-09-28T00:00:00"/>
    <d v="2026-08-25T00:00:00"/>
    <d v="2026-09-28T00:00:00"/>
    <m/>
    <m/>
    <m/>
    <m/>
    <m/>
    <m/>
    <m/>
    <m/>
    <m/>
    <m/>
    <m/>
    <m/>
    <m/>
    <m/>
    <s v=""/>
    <s v="FALSO"/>
    <n v="0"/>
    <s v=""/>
    <s v=""/>
    <s v=""/>
    <s v=""/>
    <s v=""/>
    <s v=""/>
    <s v=""/>
    <s v=""/>
    <s v=""/>
    <s v=""/>
  </r>
  <r>
    <x v="0"/>
    <s v="SGGS-17811"/>
    <s v="[SGGS] SP 26.4.1;[SGGS] SP 26.3.3;[SGGS] SP 26.3.5;[SGGS] SP 26.3.4;[SGGS] SP 26.3.6"/>
    <s v="[Jornada Secretaria e Gestor de Unidades] Secretaria - Gestão Acadêmica"/>
    <x v="0"/>
    <s v="[SGGS] PI 3/26"/>
    <m/>
    <s v="[INC0805669]Tenho um Erro/Problema com o PTC - Financeiro SAP - Rematrícula"/>
    <m/>
    <m/>
    <m/>
    <s v="Itens concluídos"/>
    <m/>
    <m/>
    <x v="0"/>
    <d v="2026-08-14T10:57:00"/>
    <d v="2026-09-28T00:00:00"/>
    <d v="2026-09-28T00:00:00"/>
    <m/>
    <m/>
    <m/>
    <m/>
    <m/>
    <m/>
    <m/>
    <m/>
    <m/>
    <m/>
    <m/>
    <m/>
    <m/>
    <m/>
    <m/>
    <s v=""/>
    <s v="FALSO"/>
    <n v="0"/>
    <s v=""/>
    <s v=""/>
    <s v=""/>
    <s v=""/>
    <s v=""/>
    <s v=""/>
    <s v=""/>
    <s v=""/>
    <s v=""/>
    <s v=""/>
  </r>
  <r>
    <x v="0"/>
    <s v="SGGS-17809"/>
    <s v="[SGGS] SP 26.3.3;[SGGS] SP 26.3.5;[SGGS] SP 26.3.4;[SGGS] SP 26.3.6"/>
    <s v="[Jornada Secretaria e Gestor de Unidades] Secretaria - Gestão Acadêmica"/>
    <x v="0"/>
    <s v="[SGGS] PI 3/26"/>
    <m/>
    <s v="[INC0808731]Tenho um Erro/Problema com o PTC - Dynamics Athenas - Efetivação da Matrícula"/>
    <m/>
    <m/>
    <m/>
    <s v="Itens concluídos"/>
    <m/>
    <m/>
    <x v="0"/>
    <d v="2026-08-14T10:23:00"/>
    <d v="2026-08-03T00:00:00"/>
    <d v="2026-09-25T00:00:00"/>
    <m/>
    <m/>
    <m/>
    <m/>
    <m/>
    <m/>
    <m/>
    <m/>
    <m/>
    <m/>
    <m/>
    <m/>
    <m/>
    <m/>
    <m/>
    <s v=""/>
    <s v="FALSO"/>
    <n v="0"/>
    <s v=""/>
    <s v=""/>
    <s v=""/>
    <s v=""/>
    <s v=""/>
    <s v=""/>
    <s v=""/>
    <s v=""/>
    <s v=""/>
    <s v=""/>
  </r>
  <r>
    <x v="0"/>
    <s v="SGGS-17807"/>
    <s v="[SGGS] SP 26.3.3"/>
    <s v="[Jornada Secretaria e Gestor de Unidades] Secretaria - Gestão Acadêmica"/>
    <x v="0"/>
    <s v="[SGGS] PI 3/26"/>
    <m/>
    <s v="[INC0808666]Tenho um Erro/Problema com o PTC - Dynamics Athenas - Vínculo de Tutor e Professor"/>
    <m/>
    <n v="21600"/>
    <m/>
    <s v="Itens concluídos"/>
    <m/>
    <m/>
    <x v="0"/>
    <d v="2026-08-13T21:44:00"/>
    <d v="2026-08-03T00:00:00"/>
    <d v="2026-08-14T00:00:00"/>
    <m/>
    <m/>
    <m/>
    <m/>
    <m/>
    <m/>
    <m/>
    <m/>
    <m/>
    <m/>
    <m/>
    <m/>
    <m/>
    <m/>
    <m/>
    <n v="6"/>
    <s v="FALSO"/>
    <n v="0"/>
    <s v=""/>
    <s v=""/>
    <s v=""/>
    <s v=""/>
    <s v=""/>
    <s v=""/>
    <s v=""/>
    <s v=""/>
    <s v=""/>
    <s v=""/>
  </r>
  <r>
    <x v="0"/>
    <s v="SGGS-17806"/>
    <s v="[SGGS] SP 26.3.3"/>
    <s v="[Jornada Secretaria e Gestor de Unidades] Secretaria - Gestão Acadêmica"/>
    <x v="0"/>
    <s v="[SGGS] PI 3/26"/>
    <m/>
    <s v="[INC0808665]Tenho um Erro/Problema com o PTC - Dynamics Athenas - Vínculo de Tutor e Professor"/>
    <m/>
    <m/>
    <m/>
    <s v="Itens concluídos"/>
    <m/>
    <m/>
    <x v="0"/>
    <d v="2026-08-13T21:41:00"/>
    <d v="2026-08-03T00:00:00"/>
    <d v="2026-08-14T00:00:00"/>
    <m/>
    <m/>
    <m/>
    <m/>
    <m/>
    <m/>
    <m/>
    <m/>
    <m/>
    <m/>
    <m/>
    <m/>
    <m/>
    <m/>
    <m/>
    <s v=""/>
    <s v="FALSO"/>
    <n v="0"/>
    <s v=""/>
    <s v=""/>
    <s v=""/>
    <s v=""/>
    <s v=""/>
    <s v=""/>
    <s v=""/>
    <s v=""/>
    <s v=""/>
    <s v=""/>
  </r>
  <r>
    <x v="0"/>
    <s v="SGGS-17805"/>
    <s v="[SGGS] SP 26.3.3"/>
    <s v="[Jornada Secretaria e Gestor de Unidades] Secretaria - Gestão Acadêmica"/>
    <x v="0"/>
    <s v="[SGGS] PI 3/26"/>
    <m/>
    <s v="[INC0808663]Tenho um Erro/Problema com o PTC - Dynamics Athenas - Vínculo de Tutor e Professor"/>
    <m/>
    <m/>
    <m/>
    <s v="Itens concluídos"/>
    <m/>
    <m/>
    <x v="0"/>
    <d v="2026-08-13T21:29:00"/>
    <d v="2026-08-03T00:00:00"/>
    <d v="2026-08-14T00:00:00"/>
    <m/>
    <m/>
    <m/>
    <m/>
    <m/>
    <m/>
    <m/>
    <m/>
    <m/>
    <m/>
    <m/>
    <m/>
    <m/>
    <m/>
    <m/>
    <s v=""/>
    <s v="FALSO"/>
    <n v="0"/>
    <s v=""/>
    <s v=""/>
    <s v=""/>
    <s v=""/>
    <s v=""/>
    <s v=""/>
    <s v=""/>
    <s v=""/>
    <s v=""/>
    <s v=""/>
  </r>
  <r>
    <x v="0"/>
    <s v="SGGS-17804"/>
    <s v="[SGGS] SP 26.3.3"/>
    <s v="[Jornada Secretaria e Gestor de Unidades] Secretaria - Gestão Acadêmica"/>
    <x v="0"/>
    <s v="[SGGS] PI 3/26"/>
    <m/>
    <s v="[INC0808661]Tenho um Erro/Problema com o PTC - Dynamics Athenas - Vínculo de Tutor e Professor"/>
    <m/>
    <m/>
    <m/>
    <s v="Itens concluídos"/>
    <m/>
    <m/>
    <x v="0"/>
    <d v="2026-08-13T21:17:00"/>
    <d v="2026-08-03T00:00:00"/>
    <d v="2026-08-14T00:00:00"/>
    <m/>
    <m/>
    <m/>
    <m/>
    <m/>
    <m/>
    <m/>
    <m/>
    <m/>
    <m/>
    <m/>
    <m/>
    <m/>
    <m/>
    <m/>
    <s v=""/>
    <s v="FALSO"/>
    <n v="0"/>
    <s v=""/>
    <s v=""/>
    <s v=""/>
    <s v=""/>
    <s v=""/>
    <s v=""/>
    <s v=""/>
    <s v=""/>
    <s v=""/>
    <s v=""/>
  </r>
  <r>
    <x v="0"/>
    <s v="SGGS-17803"/>
    <s v="[SGGS] SP 26.4.1;[SGGS] SP 26.3.3;[SGGS] SP 26.3.5;[SGGS] SP 26.3.4;[SGGS] SP 26.3.6"/>
    <s v="[Jornada Secretaria e Gestor de Unidades] Secretaria - Gestão Acadêmica"/>
    <x v="0"/>
    <s v="[SGGS] PI 3/26"/>
    <m/>
    <s v="[INC0808615]Tenho um Erro/Problema com o PTC - Dynamics Athenas - Rematrícula"/>
    <m/>
    <m/>
    <m/>
    <s v="Itens concluídos"/>
    <m/>
    <m/>
    <x v="0"/>
    <d v="2026-08-13T17:42:00"/>
    <d v="2026-09-28T00:00:00"/>
    <d v="2026-09-28T00:00:00"/>
    <m/>
    <m/>
    <m/>
    <m/>
    <m/>
    <m/>
    <m/>
    <m/>
    <m/>
    <m/>
    <m/>
    <m/>
    <m/>
    <m/>
    <m/>
    <s v=""/>
    <s v="FALSO"/>
    <n v="0"/>
    <s v=""/>
    <s v=""/>
    <s v=""/>
    <s v=""/>
    <s v=""/>
    <s v=""/>
    <s v=""/>
    <s v=""/>
    <s v=""/>
    <s v=""/>
  </r>
  <r>
    <x v="0"/>
    <s v="SGGS-17801"/>
    <s v="[SGGS] SP 26.3.3;[SGGS] SP 26.3.4"/>
    <s v="[Jornada Secretaria e Gestor de Unidades] Secretaria - Gestão Acadêmica"/>
    <x v="0"/>
    <s v="[SGGS] PI 3/26"/>
    <m/>
    <s v="[INC0808520]Tenho um Erro/Problema com o PTC - Dynamics Athenas - Documentos Acadêmicos - Serviços"/>
    <m/>
    <m/>
    <m/>
    <s v="Itens concluídos"/>
    <m/>
    <m/>
    <x v="1"/>
    <d v="2026-08-13T15:00:00"/>
    <d v="2026-08-03T00:00:00"/>
    <d v="2026-08-25T00:00:00"/>
    <d v="2026-08-25T00:00:00"/>
    <m/>
    <m/>
    <m/>
    <m/>
    <m/>
    <m/>
    <m/>
    <m/>
    <m/>
    <m/>
    <m/>
    <m/>
    <m/>
    <m/>
    <s v=""/>
    <s v="FALSO"/>
    <n v="0"/>
    <s v=""/>
    <s v=""/>
    <s v=""/>
    <s v=""/>
    <s v=""/>
    <s v=""/>
    <s v=""/>
    <s v=""/>
    <s v=""/>
    <s v=""/>
  </r>
  <r>
    <x v="0"/>
    <s v="SGGS-17800"/>
    <s v="[SGGS] SP 26.3.3;[SGGS] SP 26.3.4"/>
    <s v="[Jornada Secretaria e Gestor de Unidades] Secretaria - Gestão Acadêmica"/>
    <x v="0"/>
    <s v="[SGGS] PI 3/26"/>
    <m/>
    <s v="[INC0808147]Tenho um Erro/Problema com o Sistema - Área do Candidato - Login"/>
    <m/>
    <m/>
    <m/>
    <s v="Itens concluídos"/>
    <m/>
    <m/>
    <x v="1"/>
    <d v="2026-08-13T10:59:00"/>
    <d v="2026-08-03T00:00:00"/>
    <d v="2026-08-26T00:00:00"/>
    <d v="2026-08-26T00:00:00"/>
    <m/>
    <m/>
    <m/>
    <m/>
    <m/>
    <m/>
    <m/>
    <m/>
    <m/>
    <m/>
    <m/>
    <m/>
    <m/>
    <m/>
    <s v=""/>
    <s v="FALSO"/>
    <n v="0"/>
    <s v=""/>
    <s v=""/>
    <s v=""/>
    <s v=""/>
    <s v=""/>
    <s v=""/>
    <s v=""/>
    <s v=""/>
    <s v=""/>
    <s v=""/>
  </r>
  <r>
    <x v="0"/>
    <s v="SGGS-17799"/>
    <s v="[SGGS] SP 26.4.1;[SGGS] SP 26.3.3;[SGGS] SP 26.3.5;[SGGS] SP 26.3.4;[SGGS] SP 26.3.6"/>
    <s v="[Jornada Secretaria e Gestor de Unidades] Secretaria - Gestão Acadêmica"/>
    <x v="0"/>
    <s v="[SGGS] PI 4/26"/>
    <m/>
    <s v="[INC0808348]Tenho um Erro/Problema com o PTC - Dynamics Athenas - Efetivação da Matrícula"/>
    <m/>
    <m/>
    <m/>
    <s v="Itens concluídos"/>
    <m/>
    <m/>
    <x v="1"/>
    <d v="2026-08-13T10:58:00"/>
    <d v="2026-09-28T00:00:00"/>
    <d v="2026-09-25T00:00:00"/>
    <d v="2026-09-25T00:00:00"/>
    <m/>
    <m/>
    <m/>
    <m/>
    <m/>
    <m/>
    <m/>
    <m/>
    <m/>
    <m/>
    <m/>
    <m/>
    <m/>
    <m/>
    <s v=""/>
    <s v="FALSO"/>
    <n v="0"/>
    <s v=""/>
    <s v=""/>
    <s v=""/>
    <s v=""/>
    <s v=""/>
    <s v=""/>
    <s v=""/>
    <s v=""/>
    <s v=""/>
    <s v=""/>
  </r>
  <r>
    <x v="0"/>
    <s v="SGGS-17797"/>
    <s v="[SGGS] SP 26.3.3;[SGGS] SP 26.3.4"/>
    <s v="[Jornada Secretaria e Gestor de Unidades] Secretaria - Gestão Acadêmica"/>
    <x v="0"/>
    <s v="[SGGS] PI 3/26"/>
    <m/>
    <s v="[INC0806685]Tenho um Erro/Problema com o PTC - Ingresso - Captação - Backoffice"/>
    <m/>
    <m/>
    <m/>
    <s v="Itens concluídos"/>
    <m/>
    <m/>
    <x v="1"/>
    <d v="2026-08-13T10:05:00"/>
    <d v="2026-08-03T00:00:00"/>
    <d v="2026-08-14T00:00:00"/>
    <d v="2026-08-14T00:00:00"/>
    <m/>
    <m/>
    <m/>
    <m/>
    <m/>
    <m/>
    <m/>
    <m/>
    <m/>
    <m/>
    <m/>
    <m/>
    <m/>
    <m/>
    <s v=""/>
    <s v="FALSO"/>
    <n v="0"/>
    <s v=""/>
    <s v=""/>
    <s v=""/>
    <s v=""/>
    <s v=""/>
    <s v=""/>
    <s v=""/>
    <s v=""/>
    <s v=""/>
    <s v=""/>
  </r>
  <r>
    <x v="0"/>
    <s v="SGGS-17794"/>
    <s v="[SGGS] SP 26.3.3;[SGGS] SP 26.3.4"/>
    <s v="[Jornada Secretaria e Gestor de Unidades] Secretaria - Gestão Acadêmica"/>
    <x v="0"/>
    <s v="[SGGS] PI 3/26"/>
    <m/>
    <s v="[INC0807996]Tenho um Erro/Problema com o PTC - Dynamics Athenas - Documentação para vinculo do tutor"/>
    <m/>
    <m/>
    <m/>
    <s v="Itens concluídos"/>
    <m/>
    <m/>
    <x v="0"/>
    <d v="2026-08-13T09:16:00"/>
    <d v="2026-08-03T00:00:00"/>
    <d v="2026-08-14T00:00:00"/>
    <m/>
    <m/>
    <m/>
    <m/>
    <m/>
    <m/>
    <m/>
    <m/>
    <m/>
    <m/>
    <m/>
    <m/>
    <m/>
    <m/>
    <m/>
    <s v=""/>
    <s v="FALSO"/>
    <n v="0"/>
    <s v=""/>
    <s v=""/>
    <s v=""/>
    <s v=""/>
    <s v=""/>
    <s v=""/>
    <s v=""/>
    <s v=""/>
    <s v=""/>
    <s v=""/>
  </r>
  <r>
    <x v="0"/>
    <s v="SGGS-17793"/>
    <s v="[SGGS] SP 26.3.3;[SGGS] SP 26.3.4"/>
    <s v="[Jornada Secretaria e Gestor de Unidades] Secretaria - Gestão Acadêmica"/>
    <x v="0"/>
    <s v="[SGGS] PI 3/26"/>
    <m/>
    <s v="[INC0808295]Tenho um Erro/Problema com o PTC - Dynamics Athenas - Efetivação da Matrícula"/>
    <m/>
    <n v="21600"/>
    <m/>
    <s v="Itens concluídos"/>
    <m/>
    <m/>
    <x v="1"/>
    <d v="2026-08-13T08:52:00"/>
    <d v="2026-08-03T00:00:00"/>
    <d v="2026-08-13T00:00:00"/>
    <d v="2026-08-13T00:00:00"/>
    <m/>
    <m/>
    <m/>
    <m/>
    <m/>
    <m/>
    <m/>
    <m/>
    <m/>
    <m/>
    <m/>
    <m/>
    <m/>
    <m/>
    <n v="6"/>
    <s v="FALSO"/>
    <n v="0"/>
    <s v=""/>
    <s v=""/>
    <s v=""/>
    <s v=""/>
    <s v=""/>
    <s v=""/>
    <s v=""/>
    <s v=""/>
    <s v=""/>
    <s v=""/>
  </r>
  <r>
    <x v="0"/>
    <s v="SGGS-17792"/>
    <s v="[SGGS] SP 26.4.1;[SGGS] SP 26.3.3;[SGGS] SP 26.3.5;[SGGS] SP 26.3.4;[SGGS] SP 26.3.6"/>
    <s v="[Jornada Secretaria e Gestor de Unidades] Secretaria - Gestão Acadêmica"/>
    <x v="0"/>
    <s v="[SGGS] PI 3/26"/>
    <m/>
    <s v="[INC0808286]Tenho um Erro/Problema com o PTC - Dynamics Athenas - Rematrícula"/>
    <m/>
    <m/>
    <m/>
    <s v="Itens concluídos"/>
    <m/>
    <m/>
    <x v="0"/>
    <d v="2026-08-13T08:29:00"/>
    <d v="2026-09-28T00:00:00"/>
    <d v="2026-09-28T00:00:00"/>
    <m/>
    <m/>
    <m/>
    <m/>
    <m/>
    <m/>
    <m/>
    <m/>
    <m/>
    <m/>
    <m/>
    <m/>
    <m/>
    <m/>
    <m/>
    <s v=""/>
    <s v="FALSO"/>
    <n v="0"/>
    <s v=""/>
    <s v=""/>
    <s v=""/>
    <s v=""/>
    <s v=""/>
    <s v=""/>
    <s v=""/>
    <s v=""/>
    <s v=""/>
    <s v=""/>
  </r>
  <r>
    <x v="0"/>
    <s v="SGGS-17791"/>
    <s v="[SGGS] SP 26.4.1;[SGGS] SP 26.3.3;[SGGS] SP 26.3.5;[SGGS] SP 26.3.4;[SGGS] SP 26.3.6"/>
    <s v="[Jornada Secretaria e Gestor de Unidades] Secretaria - Gestão Acadêmica"/>
    <x v="6"/>
    <s v="[SGGS] PI 4/26"/>
    <m/>
    <s v="[INC0807592]Tenho um Erro/Problema com o PTC - Dynamics Athenas - Alocação e disponibilização de disciplinas"/>
    <m/>
    <m/>
    <m/>
    <s v="Itens Pendentes"/>
    <m/>
    <m/>
    <x v="3"/>
    <d v="2026-08-13T08:03:00"/>
    <d v="2026-09-28T00:00:00"/>
    <m/>
    <m/>
    <m/>
    <m/>
    <m/>
    <m/>
    <m/>
    <m/>
    <m/>
    <m/>
    <m/>
    <m/>
    <m/>
    <m/>
    <m/>
    <m/>
    <s v=""/>
    <s v="FALSO"/>
    <n v="0"/>
    <s v=""/>
    <s v=""/>
    <s v=""/>
    <s v=""/>
    <s v=""/>
    <s v=""/>
    <s v=""/>
    <s v=""/>
    <s v=""/>
    <s v=""/>
  </r>
  <r>
    <x v="0"/>
    <s v="SGGS-17790"/>
    <s v="[SGGS] SP 26.3.3;[SGGS] SP 26.3.4"/>
    <s v="[Jornada Secretaria e Gestor de Unidades] Secretaria - Gestão Acadêmica"/>
    <x v="0"/>
    <s v="[SGGS] PI 3/26"/>
    <m/>
    <s v="[INC0808149]Tenho um Erro/Problema com o PTC - Dynamics Athenas - Efetivação da Matrícula"/>
    <m/>
    <n v="3600"/>
    <m/>
    <s v="Itens concluídos"/>
    <m/>
    <m/>
    <x v="1"/>
    <d v="2026-08-12T16:51:00"/>
    <d v="2026-08-03T00:00:00"/>
    <d v="2026-08-12T00:00:00"/>
    <d v="2026-08-14T00:00:00"/>
    <m/>
    <m/>
    <m/>
    <m/>
    <m/>
    <m/>
    <m/>
    <m/>
    <m/>
    <m/>
    <m/>
    <m/>
    <m/>
    <m/>
    <n v="1"/>
    <s v="FALSO"/>
    <n v="0"/>
    <s v=""/>
    <s v=""/>
    <s v=""/>
    <s v=""/>
    <s v=""/>
    <s v=""/>
    <s v=""/>
    <s v=""/>
    <s v=""/>
    <s v=""/>
  </r>
  <r>
    <x v="0"/>
    <s v="SGGS-17787"/>
    <s v="[SGGS] SP 26.3.3;[SGGS] SP 26.3.5;[SGGS] SP 26.3.4;[SGGS] SP 26.3.6"/>
    <s v="[Jornada Secretaria e Gestor de Unidades] Secretaria - Gestão Acadêmica"/>
    <x v="0"/>
    <s v="[SGGS] PI 3/26"/>
    <m/>
    <s v="[INC0808133]Tenho um Erro/Problema com o PTC - Dynamics Athenas - Documentos Acadêmicos - Serviços"/>
    <m/>
    <n v="7200"/>
    <m/>
    <s v="Itens concluídos"/>
    <m/>
    <m/>
    <x v="1"/>
    <d v="2026-08-12T16:01:00"/>
    <d v="2026-08-03T00:00:00"/>
    <d v="2026-08-25T00:00:00"/>
    <d v="2026-09-16T00:00:00"/>
    <m/>
    <m/>
    <m/>
    <m/>
    <m/>
    <m/>
    <m/>
    <m/>
    <m/>
    <m/>
    <m/>
    <m/>
    <m/>
    <m/>
    <n v="2"/>
    <s v="FALSO"/>
    <n v="0"/>
    <s v=""/>
    <s v=""/>
    <s v=""/>
    <s v=""/>
    <s v=""/>
    <s v=""/>
    <s v=""/>
    <s v=""/>
    <s v=""/>
    <s v=""/>
  </r>
  <r>
    <x v="0"/>
    <s v="SGGS-17786"/>
    <s v="[SGGS] SP 26.3.3;[SGGS] SP 26.3.4"/>
    <s v="[Jornada Secretaria e Gestor de Unidades] Secretaria - Gestão Acadêmica"/>
    <x v="0"/>
    <s v="[SGGS] PI 3/26"/>
    <m/>
    <s v="[INC0804484]Tenho um Erro/Problema com o PTC - Dynamics Athenas - Efetivação da Matrícula"/>
    <m/>
    <n v="3600"/>
    <m/>
    <s v="Itens concluídos"/>
    <m/>
    <m/>
    <x v="1"/>
    <d v="2026-08-12T15:06:00"/>
    <d v="2026-08-03T00:00:00"/>
    <d v="2026-08-12T00:00:00"/>
    <d v="2026-08-12T00:00:00"/>
    <m/>
    <m/>
    <m/>
    <m/>
    <m/>
    <m/>
    <m/>
    <m/>
    <m/>
    <m/>
    <m/>
    <m/>
    <m/>
    <m/>
    <n v="1"/>
    <s v="FALSO"/>
    <n v="0"/>
    <s v=""/>
    <s v=""/>
    <s v=""/>
    <s v=""/>
    <s v=""/>
    <s v=""/>
    <s v=""/>
    <s v=""/>
    <s v=""/>
    <s v=""/>
  </r>
  <r>
    <x v="0"/>
    <s v="SGGS-17785"/>
    <s v="[SGGS] SP 26.3.3;[SGGS] SP 26.3.4"/>
    <s v="[Jornada Secretaria e Gestor de Unidades] Secretaria - Gestão Acadêmica"/>
    <x v="0"/>
    <s v="[SGGS] PI 3/26"/>
    <m/>
    <s v="[INC0808094]Tenho um Erro/Problema com o PTC - Dynamics Athenas - Efetivação da Matrícula"/>
    <m/>
    <m/>
    <m/>
    <s v="Itens concluídos"/>
    <m/>
    <m/>
    <x v="1"/>
    <d v="2026-08-12T14:44:00"/>
    <d v="2026-08-03T00:00:00"/>
    <d v="2026-08-14T00:00:00"/>
    <d v="2026-08-14T00:00:00"/>
    <m/>
    <m/>
    <m/>
    <m/>
    <m/>
    <m/>
    <m/>
    <m/>
    <m/>
    <m/>
    <m/>
    <m/>
    <m/>
    <m/>
    <s v=""/>
    <s v="FALSO"/>
    <n v="0"/>
    <s v=""/>
    <s v=""/>
    <s v=""/>
    <s v=""/>
    <s v=""/>
    <s v=""/>
    <s v=""/>
    <s v=""/>
    <s v=""/>
    <s v=""/>
  </r>
  <r>
    <x v="0"/>
    <s v="SGGS-17781"/>
    <s v="[SGGS] SP 26.3.3"/>
    <s v="[Jornada Secretaria e Gestor de Unidades] Secretaria - Gestão Acadêmica"/>
    <x v="0"/>
    <s v="[SGGS] PI 3/26"/>
    <m/>
    <s v="[INC0807592]Tenho um Erro/Problema com o PTC - Dynamics Athenas - Alocação e disponibilização de disciplinas"/>
    <m/>
    <n v="3600"/>
    <m/>
    <s v="Itens concluídos"/>
    <m/>
    <m/>
    <x v="1"/>
    <d v="2026-08-12T12:01:00"/>
    <d v="2026-08-03T00:00:00"/>
    <d v="2026-08-12T00:00:00"/>
    <d v="2026-08-12T00:00:00"/>
    <m/>
    <m/>
    <m/>
    <m/>
    <m/>
    <m/>
    <m/>
    <m/>
    <m/>
    <m/>
    <m/>
    <m/>
    <m/>
    <m/>
    <n v="1"/>
    <s v="FALSO"/>
    <n v="0"/>
    <s v=""/>
    <s v=""/>
    <s v=""/>
    <s v=""/>
    <s v=""/>
    <s v=""/>
    <s v=""/>
    <s v=""/>
    <s v=""/>
    <s v=""/>
  </r>
  <r>
    <x v="0"/>
    <s v="SGGS-17779"/>
    <s v="[SGGS] SP 26.3.3;[SGGS] SP 26.3.5;[SGGS] SP 26.3.4;[SGGS] SP 26.3.6"/>
    <s v="[Jornada Secretaria e Gestor de Unidades] Secretaria - Gestão Acadêmica"/>
    <x v="0"/>
    <s v="[SGGS] PI 3/26"/>
    <m/>
    <s v="[INC0806883]Tenho um Erro/Problema com o PTC - Ingresso - Captação - Área do Candidato"/>
    <m/>
    <m/>
    <m/>
    <s v="Itens concluídos"/>
    <m/>
    <m/>
    <x v="1"/>
    <d v="2026-08-12T10:15:00"/>
    <d v="2026-08-03T00:00:00"/>
    <d v="2026-09-09T00:00:00"/>
    <d v="2026-09-09T00:00:00"/>
    <m/>
    <m/>
    <m/>
    <m/>
    <m/>
    <m/>
    <m/>
    <m/>
    <m/>
    <m/>
    <m/>
    <m/>
    <m/>
    <m/>
    <s v=""/>
    <s v="FALSO"/>
    <n v="0"/>
    <s v=""/>
    <s v=""/>
    <s v=""/>
    <s v=""/>
    <s v=""/>
    <s v=""/>
    <s v=""/>
    <s v=""/>
    <s v=""/>
    <s v=""/>
  </r>
  <r>
    <x v="0"/>
    <s v="SGGS-17778"/>
    <s v="[SGGS] SP 26.3.3"/>
    <s v="[Jornada Secretaria e Gestor de Unidades] Secretaria - Gestão Acadêmica"/>
    <x v="0"/>
    <s v="[SGGS] PI 3/26"/>
    <m/>
    <s v="[INC0787515]Tenho um Erro/Problema com o PTC - Dynamics Athenas - Instabilidade Sistêmica no Dynamics"/>
    <m/>
    <m/>
    <m/>
    <s v="Itens concluídos"/>
    <m/>
    <m/>
    <x v="0"/>
    <d v="2026-08-12T10:08:00"/>
    <d v="2026-08-03T00:00:00"/>
    <d v="2026-08-12T00:00:00"/>
    <m/>
    <m/>
    <m/>
    <m/>
    <m/>
    <m/>
    <m/>
    <m/>
    <m/>
    <m/>
    <m/>
    <m/>
    <m/>
    <m/>
    <m/>
    <s v=""/>
    <s v="FALSO"/>
    <n v="0"/>
    <s v=""/>
    <s v=""/>
    <s v=""/>
    <s v=""/>
    <s v=""/>
    <s v=""/>
    <s v=""/>
    <s v=""/>
    <s v=""/>
    <s v=""/>
  </r>
  <r>
    <x v="0"/>
    <s v="SGGS-17777"/>
    <s v="[SGGS] SP 26.4.1;[SGGS] SP 26.3.3;[SGGS] SP 26.3.5;[SGGS] SP 26.3.4;[SGGS] SP 26.3.6"/>
    <s v="[Jornada Secretaria e Gestor de Unidades] Secretaria - Gestão Acadêmica"/>
    <x v="0"/>
    <s v="[SGGS] PI 3/26"/>
    <m/>
    <s v="[INC0807968]Tenho um Erro/Problema com o PTC - Ambiente do Aluno / AVA Sofia - Visão de disciplinas"/>
    <m/>
    <m/>
    <m/>
    <s v="Itens concluídos"/>
    <m/>
    <m/>
    <x v="0"/>
    <d v="2026-08-12T09:59:00"/>
    <d v="2026-09-28T00:00:00"/>
    <d v="2026-09-28T00:00:00"/>
    <m/>
    <m/>
    <m/>
    <m/>
    <m/>
    <m/>
    <m/>
    <m/>
    <m/>
    <m/>
    <m/>
    <m/>
    <m/>
    <m/>
    <m/>
    <s v=""/>
    <s v="FALSO"/>
    <n v="0"/>
    <s v=""/>
    <s v=""/>
    <s v=""/>
    <s v=""/>
    <s v=""/>
    <s v=""/>
    <s v=""/>
    <s v=""/>
    <s v=""/>
    <s v=""/>
  </r>
  <r>
    <x v="4"/>
    <s v="SGGS-17775"/>
    <s v="[SGGS] SP 26.3.5"/>
    <s v="[Jornada Secretaria e Gestor de Unidades] Secretaria - Gestão Acadêmica"/>
    <x v="0"/>
    <s v="[SGGS] PI 3/26"/>
    <n v="8"/>
    <s v="[SEC GA][Integração] Revisão do contrato academic-program-emec-updated"/>
    <n v="8"/>
    <n v="111600"/>
    <m/>
    <s v="Itens concluídos"/>
    <s v="SGGS-11290"/>
    <s v="Não"/>
    <x v="1"/>
    <d v="2026-08-12T08:37:00"/>
    <d v="2026-08-31T00:00:00"/>
    <d v="2026-09-01T00:00:00"/>
    <d v="2026-09-04T00:00:00"/>
    <d v="2026-09-04T00:00:00"/>
    <d v="2026-09-04T00:00:00"/>
    <d v="2026-09-04T00:00:00"/>
    <m/>
    <m/>
    <n v="3"/>
    <m/>
    <m/>
    <n v="17"/>
    <m/>
    <m/>
    <m/>
    <m/>
    <m/>
    <n v="31"/>
    <s v="FALSO"/>
    <n v="0"/>
    <n v="13"/>
    <s v=""/>
    <n v="3"/>
    <b v="1"/>
    <n v="1"/>
    <s v=""/>
    <s v=""/>
    <s v=""/>
    <s v=""/>
    <b v="1"/>
  </r>
  <r>
    <x v="0"/>
    <s v="SGGS-17774"/>
    <s v="[SGGS] SP 26.4.1;[SGGS] SP 26.3.3;[SGGS] SP 26.3.5;[SGGS] SP 26.3.4;[SGGS] SP 26.3.6"/>
    <s v="[Jornada Secretaria e Gestor de Unidades] Secretaria - Gestão Acadêmica"/>
    <x v="0"/>
    <s v="[SGGS] PI 3/26"/>
    <m/>
    <s v="[INC0807680]Tenho um Erro/Problema com o PTC - Ambiente do Aluno / AVA Sofia - Secretaria - Erro na solicitação de Transferencia interna - curso e polo"/>
    <m/>
    <m/>
    <m/>
    <s v="Itens concluídos"/>
    <m/>
    <m/>
    <x v="0"/>
    <d v="2026-08-11T22:32:00"/>
    <d v="2026-09-28T00:00:00"/>
    <d v="2026-09-28T00:00:00"/>
    <m/>
    <m/>
    <m/>
    <m/>
    <m/>
    <m/>
    <m/>
    <m/>
    <m/>
    <m/>
    <m/>
    <m/>
    <m/>
    <m/>
    <m/>
    <s v=""/>
    <s v="FALSO"/>
    <n v="0"/>
    <s v=""/>
    <s v=""/>
    <s v=""/>
    <s v=""/>
    <s v=""/>
    <s v=""/>
    <s v=""/>
    <s v=""/>
    <s v=""/>
    <s v=""/>
  </r>
  <r>
    <x v="0"/>
    <s v="SGGS-17773"/>
    <s v="[SGGS] SP 26.4.1;[SGGS] SP 26.3.3;[SGGS] SP 26.3.5;[SGGS] SP 26.3.4;[SGGS] SP 26.3.6"/>
    <s v="[Jornada Secretaria e Gestor de Unidades] Secretaria - Gestão Acadêmica"/>
    <x v="0"/>
    <s v="[SGGS] PI 3/26"/>
    <m/>
    <s v="[INC0806553]Tenho um Erro/Problema com o PTC - Ambiente do Aluno / AVA Sofia - Detalhes do curso"/>
    <m/>
    <m/>
    <m/>
    <s v="Itens concluídos"/>
    <m/>
    <m/>
    <x v="0"/>
    <d v="2026-08-11T18:36:00"/>
    <d v="2026-09-28T00:00:00"/>
    <d v="2026-09-28T00:00:00"/>
    <m/>
    <m/>
    <m/>
    <m/>
    <m/>
    <m/>
    <m/>
    <m/>
    <m/>
    <m/>
    <m/>
    <m/>
    <m/>
    <m/>
    <m/>
    <s v=""/>
    <s v="FALSO"/>
    <n v="0"/>
    <s v=""/>
    <s v=""/>
    <s v=""/>
    <s v=""/>
    <s v=""/>
    <s v=""/>
    <s v=""/>
    <s v=""/>
    <s v=""/>
    <s v=""/>
  </r>
  <r>
    <x v="0"/>
    <s v="SGGS-17770"/>
    <s v="[SGGS] SP 26.4.1;[SGGS] SP 26.3.3;[SGGS] SP 26.3.5;[SGGS] SP 26.3.4;[SGGS] SP 26.3.6"/>
    <s v="[Jornada Secretaria e Gestor de Unidades] Secretaria - Gestão Acadêmica"/>
    <x v="0"/>
    <s v="[SGGS] PI 4/26"/>
    <m/>
    <s v="[INC0807860]Tenho um Erro/Problema com o PTC - Dynamics Athenas - Rematrícula"/>
    <m/>
    <m/>
    <m/>
    <s v="Itens concluídos"/>
    <m/>
    <m/>
    <x v="1"/>
    <d v="2026-08-11T17:14:00"/>
    <d v="2026-09-28T00:00:00"/>
    <d v="2026-09-25T00:00:00"/>
    <d v="2026-09-25T00:00:00"/>
    <m/>
    <m/>
    <m/>
    <m/>
    <m/>
    <m/>
    <m/>
    <m/>
    <m/>
    <m/>
    <m/>
    <m/>
    <m/>
    <m/>
    <s v=""/>
    <s v="FALSO"/>
    <n v="0"/>
    <s v=""/>
    <s v=""/>
    <s v=""/>
    <s v=""/>
    <s v=""/>
    <s v=""/>
    <s v=""/>
    <s v=""/>
    <s v=""/>
    <s v=""/>
  </r>
  <r>
    <x v="0"/>
    <s v="SGGS-17769"/>
    <s v="[SGGS] SP 26.4.1;[SGGS] SP 26.3.3;[SGGS] SP 26.3.5;[SGGS] SP 26.3.4;[SGGS] SP 26.3.6"/>
    <s v="[Jornada Secretaria e Gestor de Unidades] Secretaria - Gestão Acadêmica"/>
    <x v="0"/>
    <s v="[SGGS] PI 3/26"/>
    <m/>
    <s v="[INC0807000]Tenho um Erro/Problema com o PTC - Dynamics Athenas - Inativação de curso e ofertas"/>
    <m/>
    <m/>
    <m/>
    <s v="Itens concluídos"/>
    <m/>
    <m/>
    <x v="0"/>
    <d v="2026-08-11T16:25:00"/>
    <d v="2026-09-28T00:00:00"/>
    <d v="2026-09-28T00:00:00"/>
    <m/>
    <m/>
    <m/>
    <m/>
    <m/>
    <m/>
    <m/>
    <m/>
    <m/>
    <m/>
    <m/>
    <m/>
    <m/>
    <m/>
    <m/>
    <s v=""/>
    <s v="FALSO"/>
    <n v="0"/>
    <s v=""/>
    <s v=""/>
    <s v=""/>
    <s v=""/>
    <s v=""/>
    <s v=""/>
    <s v=""/>
    <s v=""/>
    <s v=""/>
    <s v=""/>
  </r>
  <r>
    <x v="0"/>
    <s v="SGGS-17766"/>
    <s v="[SGGS] SP 26.3.3"/>
    <s v="[Jornada Secretaria e Gestor de Unidades] Secretaria - Gestão Acadêmica"/>
    <x v="0"/>
    <s v="[SGGS] PI 3/26"/>
    <m/>
    <s v="[INC0807734]Tenho um Erro/Problema com o PTC - Dynamics Athenas - Efetivação da Matrícula"/>
    <m/>
    <n v="3600"/>
    <m/>
    <s v="Itens concluídos"/>
    <m/>
    <m/>
    <x v="0"/>
    <d v="2026-08-11T13:17:00"/>
    <d v="2026-08-03T00:00:00"/>
    <d v="2026-08-11T00:00:00"/>
    <m/>
    <m/>
    <m/>
    <m/>
    <m/>
    <m/>
    <m/>
    <m/>
    <m/>
    <m/>
    <m/>
    <m/>
    <m/>
    <m/>
    <m/>
    <n v="1"/>
    <s v="FALSO"/>
    <n v="0"/>
    <s v=""/>
    <s v=""/>
    <s v=""/>
    <s v=""/>
    <s v=""/>
    <s v=""/>
    <s v=""/>
    <s v=""/>
    <s v=""/>
    <s v=""/>
  </r>
  <r>
    <x v="0"/>
    <s v="SGGS-17764"/>
    <s v="[SGGS] SP 26.3.3"/>
    <s v="[Jornada Secretaria e Gestor de Unidades] Secretaria - Gestão Acadêmica"/>
    <x v="0"/>
    <s v="[SGGS] PI 3/26"/>
    <m/>
    <s v="[INC0806557]Tenho um Erro/Problema com o Portal do Tutor - Portal do Tutor (Dynamics) - Lista de trabalhos"/>
    <m/>
    <m/>
    <m/>
    <s v="Itens concluídos"/>
    <m/>
    <m/>
    <x v="0"/>
    <d v="2026-08-11T11:17:00"/>
    <d v="2026-08-03T00:00:00"/>
    <d v="2026-08-11T00:00:00"/>
    <m/>
    <m/>
    <m/>
    <m/>
    <m/>
    <m/>
    <m/>
    <m/>
    <m/>
    <m/>
    <m/>
    <m/>
    <m/>
    <m/>
    <m/>
    <s v=""/>
    <s v="FALSO"/>
    <n v="0"/>
    <s v=""/>
    <s v=""/>
    <s v=""/>
    <s v=""/>
    <s v=""/>
    <s v=""/>
    <s v=""/>
    <s v=""/>
    <s v=""/>
    <s v=""/>
  </r>
  <r>
    <x v="0"/>
    <s v="SGGS-17763"/>
    <s v="[SGGS] SP 26.3.3"/>
    <s v="[Jornada Secretaria e Gestor de Unidades] Secretaria - Gestão Acadêmica"/>
    <x v="0"/>
    <s v="[SGGS] PI 3/26"/>
    <m/>
    <s v="[INC0804484]Tenho um Erro/Problema com o PTC - Dynamics Athenas - Efetivação da Matrícula"/>
    <m/>
    <m/>
    <m/>
    <s v="Itens concluídos"/>
    <m/>
    <m/>
    <x v="1"/>
    <d v="2026-08-11T10:46:00"/>
    <d v="2026-08-03T00:00:00"/>
    <d v="2026-08-11T00:00:00"/>
    <d v="2026-08-11T00:00:00"/>
    <m/>
    <m/>
    <m/>
    <m/>
    <m/>
    <m/>
    <m/>
    <m/>
    <m/>
    <m/>
    <m/>
    <m/>
    <m/>
    <m/>
    <s v=""/>
    <s v="FALSO"/>
    <n v="0"/>
    <s v=""/>
    <s v=""/>
    <s v=""/>
    <s v=""/>
    <s v=""/>
    <s v=""/>
    <s v=""/>
    <s v=""/>
    <s v=""/>
    <s v=""/>
  </r>
  <r>
    <x v="0"/>
    <s v="SGGS-17762"/>
    <s v="[SGGS] SP 26.3.3"/>
    <s v="[Jornada Secretaria e Gestor de Unidades] Secretaria - Gestão Acadêmica"/>
    <x v="0"/>
    <s v="[SGGS] PI 3/26"/>
    <m/>
    <s v="[INC0807649]Tenho um Erro/Problema com o PTC - Dynamics Athenas - Documentos Acadêmicos - Serviços"/>
    <m/>
    <m/>
    <m/>
    <s v="Itens concluídos"/>
    <m/>
    <m/>
    <x v="0"/>
    <d v="2026-08-11T10:30:00"/>
    <d v="2026-08-03T00:00:00"/>
    <d v="2026-08-11T00:00:00"/>
    <m/>
    <m/>
    <m/>
    <m/>
    <m/>
    <m/>
    <m/>
    <m/>
    <m/>
    <m/>
    <m/>
    <m/>
    <m/>
    <m/>
    <m/>
    <s v=""/>
    <s v="FALSO"/>
    <n v="0"/>
    <s v=""/>
    <s v=""/>
    <s v=""/>
    <s v=""/>
    <s v=""/>
    <s v=""/>
    <s v=""/>
    <s v=""/>
    <s v=""/>
    <s v=""/>
  </r>
  <r>
    <x v="0"/>
    <s v="SGGS-17761"/>
    <s v="[SGGS] SP 26.3.3;[SGGS] SP 26.3.4"/>
    <s v="[Jornada Secretaria e Gestor de Unidades] Secretaria - Gestão Acadêmica"/>
    <x v="0"/>
    <s v="[SGGS] PI 3/26"/>
    <m/>
    <s v="[INC0806093]Tenho um Erro/Problema com o PTC - Dynamics Athenas - Documentos de Matrícula"/>
    <m/>
    <n v="3600"/>
    <m/>
    <s v="Itens concluídos"/>
    <m/>
    <m/>
    <x v="1"/>
    <d v="2026-08-11T09:12:00"/>
    <d v="2026-08-03T00:00:00"/>
    <d v="2026-08-11T00:00:00"/>
    <d v="2026-08-11T00:00:00"/>
    <m/>
    <m/>
    <m/>
    <m/>
    <m/>
    <m/>
    <m/>
    <m/>
    <m/>
    <m/>
    <m/>
    <m/>
    <m/>
    <m/>
    <n v="1"/>
    <s v="FALSO"/>
    <n v="0"/>
    <s v=""/>
    <s v=""/>
    <s v=""/>
    <s v=""/>
    <s v=""/>
    <s v=""/>
    <s v=""/>
    <s v=""/>
    <s v=""/>
    <s v=""/>
  </r>
  <r>
    <x v="0"/>
    <s v="SGGS-17759"/>
    <s v="[SGGS] SP 26.3.3;[SGGS] SP 26.3.4"/>
    <s v="[Jornada Secretaria e Gestor de Unidades] Secretaria - Gestão Acadêmica"/>
    <x v="0"/>
    <s v="[SGGS] PI 3/26"/>
    <m/>
    <s v="[INC0807550]Tenho um Erro/Problema com o PTC - Dynamics Athenas - Efetivação da Matrícula"/>
    <m/>
    <m/>
    <m/>
    <s v="Itens concluídos"/>
    <m/>
    <m/>
    <x v="1"/>
    <d v="2026-08-10T19:05:00"/>
    <d v="2026-08-03T00:00:00"/>
    <d v="2026-08-11T00:00:00"/>
    <d v="2026-08-11T00:00:00"/>
    <m/>
    <m/>
    <m/>
    <m/>
    <m/>
    <m/>
    <m/>
    <m/>
    <m/>
    <m/>
    <m/>
    <m/>
    <m/>
    <m/>
    <s v=""/>
    <s v="FALSO"/>
    <n v="0"/>
    <s v=""/>
    <s v=""/>
    <s v=""/>
    <s v=""/>
    <s v=""/>
    <s v=""/>
    <s v=""/>
    <s v=""/>
    <s v=""/>
    <s v=""/>
  </r>
  <r>
    <x v="0"/>
    <s v="SGGS-17758"/>
    <s v="[SGGS] SP 26.3.3"/>
    <s v="[Jornada Secretaria e Gestor de Unidades] Secretaria - Gestão Acadêmica"/>
    <x v="0"/>
    <s v="[SGGS] PI 3/26"/>
    <m/>
    <s v="[INC0807513]Tenho um Erro/Problema no Dynamics - Apollo - Pós Graduação"/>
    <m/>
    <m/>
    <m/>
    <s v="Itens concluídos"/>
    <m/>
    <m/>
    <x v="0"/>
    <d v="2026-08-10T17:59:00"/>
    <d v="2026-08-03T00:00:00"/>
    <d v="2026-08-11T00:00:00"/>
    <m/>
    <m/>
    <m/>
    <m/>
    <m/>
    <m/>
    <m/>
    <m/>
    <m/>
    <m/>
    <m/>
    <m/>
    <m/>
    <m/>
    <m/>
    <s v=""/>
    <s v="FALSO"/>
    <n v="0"/>
    <s v=""/>
    <s v=""/>
    <s v=""/>
    <s v=""/>
    <s v=""/>
    <s v=""/>
    <s v=""/>
    <s v=""/>
    <s v=""/>
    <s v=""/>
  </r>
  <r>
    <x v="0"/>
    <s v="SGGS-17757"/>
    <s v="[SGGS] SP 26.4.1;[SGGS] SP 26.3.3;[SGGS] SP 26.3.5;[SGGS] SP 26.3.4;[SGGS] SP 26.3.6"/>
    <s v="[Jornada Secretaria e Gestor de Unidades] Secretaria - Gestão Acadêmica"/>
    <x v="0"/>
    <s v="[SGGS] PI 3/26"/>
    <m/>
    <s v="[INC0807472]Tenho um Erro/Problema com o PTC - Dynamics Athenas - Rematrícula"/>
    <m/>
    <m/>
    <m/>
    <s v="Itens concluídos"/>
    <m/>
    <m/>
    <x v="0"/>
    <d v="2026-08-10T15:17:00"/>
    <d v="2026-09-28T00:00:00"/>
    <d v="2026-09-28T00:00:00"/>
    <m/>
    <m/>
    <m/>
    <m/>
    <m/>
    <m/>
    <m/>
    <m/>
    <m/>
    <m/>
    <m/>
    <m/>
    <m/>
    <m/>
    <m/>
    <s v=""/>
    <s v="FALSO"/>
    <n v="0"/>
    <s v=""/>
    <s v=""/>
    <s v=""/>
    <s v=""/>
    <s v=""/>
    <s v=""/>
    <s v=""/>
    <s v=""/>
    <s v=""/>
    <s v=""/>
  </r>
  <r>
    <x v="0"/>
    <s v="SGGS-17756"/>
    <s v="[SGGS] SP 26.4.1;[SGGS] SP 26.3.3;[SGGS] SP 26.3.5;[SGGS] SP 26.3.4;[SGGS] SP 26.3.6"/>
    <s v="[Jornada Secretaria e Gestor de Unidades] Secretaria - Gestão Acadêmica"/>
    <x v="0"/>
    <s v="[SGGS] PI 3/26"/>
    <m/>
    <s v="[INC0804612]Tenho um Erro/Problema com o PTC - Ingresso - Captação - Área do Candidato"/>
    <m/>
    <m/>
    <m/>
    <s v="Itens concluídos"/>
    <m/>
    <m/>
    <x v="0"/>
    <d v="2026-08-10T14:46:00"/>
    <d v="2026-09-28T00:00:00"/>
    <d v="2026-09-28T00:00:00"/>
    <m/>
    <m/>
    <m/>
    <m/>
    <m/>
    <m/>
    <m/>
    <m/>
    <m/>
    <m/>
    <m/>
    <m/>
    <m/>
    <m/>
    <m/>
    <s v=""/>
    <s v="FALSO"/>
    <n v="0"/>
    <s v=""/>
    <s v=""/>
    <s v=""/>
    <s v=""/>
    <s v=""/>
    <s v=""/>
    <s v=""/>
    <s v=""/>
    <s v=""/>
    <s v=""/>
  </r>
  <r>
    <x v="0"/>
    <s v="SGGS-17755"/>
    <s v="[SGGS] SP 26.4.1;[SGGS] SP 26.3.3;[SGGS] SP 26.3.5;[SGGS] SP 26.3.4;[SGGS] SP 26.3.6"/>
    <s v="[Jornada Secretaria e Gestor de Unidades] Secretaria - Gestão Acadêmica"/>
    <x v="0"/>
    <s v="[SGGS] PI 3/26"/>
    <m/>
    <s v="[INC0806737]Tenho um Erro/Problema com o PTC - Dynamics Athenas - Notas e Frequências Parciais"/>
    <m/>
    <m/>
    <m/>
    <s v="Itens concluídos"/>
    <m/>
    <m/>
    <x v="0"/>
    <d v="2026-08-10T14:43:00"/>
    <d v="2026-09-28T00:00:00"/>
    <d v="2026-09-28T00:00:00"/>
    <m/>
    <m/>
    <m/>
    <m/>
    <m/>
    <m/>
    <m/>
    <m/>
    <m/>
    <m/>
    <m/>
    <m/>
    <m/>
    <m/>
    <m/>
    <s v=""/>
    <s v="FALSO"/>
    <n v="0"/>
    <s v=""/>
    <s v=""/>
    <s v=""/>
    <s v=""/>
    <s v=""/>
    <s v=""/>
    <s v=""/>
    <s v=""/>
    <s v=""/>
    <s v=""/>
  </r>
  <r>
    <x v="0"/>
    <s v="SGGS-17754"/>
    <s v="[SGGS] SP 26.3.3"/>
    <s v="[Jornada Secretaria e Gestor de Unidades] Secretaria - Gestão Acadêmica"/>
    <x v="0"/>
    <s v="[SGGS] PI 3/26"/>
    <m/>
    <s v="[INC0807441]Tenho um Erro/Problema com o PTC - Dynamics Athenas - Efetivação da Matrícula"/>
    <m/>
    <n v="3600"/>
    <m/>
    <s v="Itens concluídos"/>
    <m/>
    <m/>
    <x v="0"/>
    <d v="2026-08-10T14:19:00"/>
    <d v="2026-08-03T00:00:00"/>
    <d v="2026-08-10T00:00:00"/>
    <m/>
    <m/>
    <m/>
    <m/>
    <m/>
    <m/>
    <m/>
    <m/>
    <m/>
    <m/>
    <m/>
    <m/>
    <m/>
    <m/>
    <m/>
    <n v="1"/>
    <s v="FALSO"/>
    <n v="0"/>
    <s v=""/>
    <s v=""/>
    <s v=""/>
    <s v=""/>
    <s v=""/>
    <s v=""/>
    <s v=""/>
    <s v=""/>
    <s v=""/>
    <s v=""/>
  </r>
  <r>
    <x v="0"/>
    <s v="SGGS-17751"/>
    <s v="[SGGS] SP 26.3.3"/>
    <s v="[Jornada Secretaria e Gestor de Unidades] Secretaria - Gestão Acadêmica"/>
    <x v="0"/>
    <s v="[SGGS] PI 3/26"/>
    <m/>
    <s v="[INC0806864]Tenho um Erro/Problema com o PTC - Portal do Estágio Obrigatório - Polo Parceiro"/>
    <m/>
    <m/>
    <m/>
    <s v="Itens concluídos"/>
    <m/>
    <m/>
    <x v="0"/>
    <d v="2026-08-10T11:33:00"/>
    <d v="2026-08-03T00:00:00"/>
    <d v="2026-08-10T00:00:00"/>
    <m/>
    <m/>
    <m/>
    <m/>
    <m/>
    <m/>
    <m/>
    <m/>
    <m/>
    <m/>
    <m/>
    <m/>
    <m/>
    <m/>
    <m/>
    <s v=""/>
    <s v="FALSO"/>
    <n v="0"/>
    <s v=""/>
    <s v=""/>
    <s v=""/>
    <s v=""/>
    <s v=""/>
    <s v=""/>
    <s v=""/>
    <s v=""/>
    <s v=""/>
    <s v=""/>
  </r>
  <r>
    <x v="0"/>
    <s v="SGGS-17750"/>
    <s v="[SGGS] SP 26.3.3"/>
    <s v="[Jornada Secretaria e Gestor de Unidades] Secretaria - Gestão Acadêmica"/>
    <x v="0"/>
    <s v="[SGGS] PI 3/26"/>
    <m/>
    <s v="[INC0806553]Tenho um Erro/Problema com o PTC - Ambiente do Aluno / AVA Sofia - Detalhes do curso"/>
    <m/>
    <m/>
    <m/>
    <s v="Itens concluídos"/>
    <m/>
    <m/>
    <x v="0"/>
    <d v="2026-08-10T11:28:00"/>
    <d v="2026-08-03T00:00:00"/>
    <d v="2026-08-10T00:00:00"/>
    <m/>
    <m/>
    <m/>
    <m/>
    <m/>
    <m/>
    <m/>
    <m/>
    <m/>
    <m/>
    <m/>
    <m/>
    <m/>
    <m/>
    <m/>
    <s v=""/>
    <s v="FALSO"/>
    <n v="0"/>
    <s v=""/>
    <s v=""/>
    <s v=""/>
    <s v=""/>
    <s v=""/>
    <s v=""/>
    <s v=""/>
    <s v=""/>
    <s v=""/>
    <s v=""/>
  </r>
  <r>
    <x v="0"/>
    <s v="SGGS-17749"/>
    <s v="[SGGS] SP 26.4.1;[SGGS] SP 26.3.3;[SGGS] SP 26.3.5;[SGGS] SP 26.3.4;[SGGS] SP 26.3.6"/>
    <s v="[Jornada Secretaria e Gestor de Unidades] Secretaria - Gestão Acadêmica"/>
    <x v="0"/>
    <s v="[SGGS] PI 3/26"/>
    <m/>
    <s v="[INC0807329]Tenho um Erro/Problema com o Portal do Tutor - Portal do Tutor (Dynamics) - Lista de trabalhos"/>
    <m/>
    <m/>
    <m/>
    <s v="Itens concluídos"/>
    <m/>
    <m/>
    <x v="0"/>
    <d v="2026-08-10T11:27:00"/>
    <d v="2026-09-28T00:00:00"/>
    <d v="2026-09-28T00:00:00"/>
    <m/>
    <m/>
    <m/>
    <m/>
    <m/>
    <m/>
    <m/>
    <m/>
    <m/>
    <m/>
    <m/>
    <m/>
    <m/>
    <m/>
    <m/>
    <s v=""/>
    <s v="FALSO"/>
    <n v="0"/>
    <s v=""/>
    <s v=""/>
    <s v=""/>
    <s v=""/>
    <s v=""/>
    <s v=""/>
    <s v=""/>
    <s v=""/>
    <s v=""/>
    <s v=""/>
  </r>
  <r>
    <x v="0"/>
    <s v="SGGS-17748"/>
    <s v="[SGGS] SP 26.3.3"/>
    <s v="[Jornada Secretaria e Gestor de Unidades] Secretaria - Gestão Acadêmica"/>
    <x v="0"/>
    <s v="[SGGS] PI 3/26"/>
    <m/>
    <s v="[INC0807089]Tenho um Erro/Problema com o PTC - Dynamics Athenas - Efetivação da Matrícula"/>
    <m/>
    <n v="3600"/>
    <m/>
    <s v="Itens concluídos"/>
    <m/>
    <m/>
    <x v="0"/>
    <d v="2026-08-08T12:37:00"/>
    <d v="2026-08-03T00:00:00"/>
    <d v="2026-08-10T00:00:00"/>
    <m/>
    <m/>
    <m/>
    <m/>
    <m/>
    <m/>
    <m/>
    <m/>
    <m/>
    <m/>
    <m/>
    <m/>
    <m/>
    <m/>
    <m/>
    <n v="1"/>
    <s v="FALSO"/>
    <n v="0"/>
    <s v=""/>
    <s v=""/>
    <s v=""/>
    <s v=""/>
    <s v=""/>
    <s v=""/>
    <s v=""/>
    <s v=""/>
    <s v=""/>
    <s v=""/>
  </r>
  <r>
    <x v="0"/>
    <s v="SGGS-17747"/>
    <s v="[SGGS] SP 26.3.3;[SGGS] SP 26.3.5;[SGGS] SP 26.3.4"/>
    <s v="[Jornada Secretaria e Gestor de Unidades] Secretaria - Gestão Acadêmica"/>
    <x v="0"/>
    <s v="[SGGS] PI 3/26"/>
    <m/>
    <s v="[INC0806940]Tenho um Erro/Problema com o PTC - Dynamics Athenas - Efetivação da Matrícula"/>
    <m/>
    <m/>
    <m/>
    <s v="Itens concluídos"/>
    <m/>
    <m/>
    <x v="1"/>
    <d v="2026-08-07T17:25:00"/>
    <d v="2026-08-03T00:00:00"/>
    <d v="2026-08-26T00:00:00"/>
    <d v="2026-08-26T00:00:00"/>
    <m/>
    <m/>
    <m/>
    <m/>
    <m/>
    <m/>
    <m/>
    <m/>
    <m/>
    <m/>
    <m/>
    <m/>
    <m/>
    <m/>
    <s v=""/>
    <s v="FALSO"/>
    <n v="0"/>
    <s v=""/>
    <s v=""/>
    <s v=""/>
    <s v=""/>
    <s v=""/>
    <s v=""/>
    <s v=""/>
    <s v=""/>
    <s v=""/>
    <s v=""/>
  </r>
  <r>
    <x v="0"/>
    <s v="SGGS-17745"/>
    <s v="[SGGS] SP 26.4.1;[SGGS] SP 26.3.3;[SGGS] SP 26.3.5;[SGGS] SP 26.3.4;[SGGS] SP 26.3.6"/>
    <s v="[Jornada Secretaria e Gestor de Unidades] Secretaria - Gestão Acadêmica"/>
    <x v="0"/>
    <s v="[SGGS] PI 4/26"/>
    <m/>
    <s v="[INC0806914]Tenho um Erro/Problema com o PTC - Dynamics Athenas - Rematrícula"/>
    <m/>
    <m/>
    <m/>
    <s v="Itens concluídos"/>
    <m/>
    <m/>
    <x v="1"/>
    <d v="2026-08-07T15:55:00"/>
    <d v="2026-09-28T00:00:00"/>
    <d v="2026-09-25T00:00:00"/>
    <d v="2026-09-25T00:00:00"/>
    <m/>
    <m/>
    <m/>
    <m/>
    <m/>
    <m/>
    <m/>
    <m/>
    <m/>
    <m/>
    <m/>
    <m/>
    <m/>
    <m/>
    <s v=""/>
    <s v="FALSO"/>
    <n v="0"/>
    <s v=""/>
    <s v=""/>
    <s v=""/>
    <s v=""/>
    <s v=""/>
    <s v=""/>
    <s v=""/>
    <s v=""/>
    <s v=""/>
    <s v=""/>
  </r>
  <r>
    <x v="0"/>
    <s v="SGGS-17744"/>
    <s v="[SGGS] SP 26.3.3;[SGGS] SP 26.3.5;[SGGS] SP 26.3.4"/>
    <s v="[Jornada Secretaria e Gestor de Unidades] Secretaria - Gestão Acadêmica"/>
    <x v="0"/>
    <s v="[SGGS] PI 3/26"/>
    <m/>
    <s v="[INC0806902]Tenho um Erro/Problema com o PTC - Dynamics Athenas - Rematrícula"/>
    <m/>
    <n v="100800"/>
    <m/>
    <s v="Itens concluídos"/>
    <m/>
    <m/>
    <x v="1"/>
    <d v="2026-08-07T15:36:00"/>
    <d v="2026-08-03T00:00:00"/>
    <d v="2026-08-10T00:00:00"/>
    <d v="2026-08-25T00:00:00"/>
    <m/>
    <m/>
    <m/>
    <m/>
    <m/>
    <m/>
    <m/>
    <m/>
    <m/>
    <m/>
    <m/>
    <m/>
    <m/>
    <m/>
    <n v="28"/>
    <s v="FALSO"/>
    <n v="0"/>
    <s v=""/>
    <s v=""/>
    <s v=""/>
    <s v=""/>
    <s v=""/>
    <s v=""/>
    <s v=""/>
    <s v=""/>
    <s v=""/>
    <s v=""/>
  </r>
  <r>
    <x v="0"/>
    <s v="SGGS-17743"/>
    <s v="[SGGS] SP 26.3.3;[SGGS] SP 26.3.5;[SGGS] SP 26.3.4;[SGGS] SP 26.3.6"/>
    <s v="[Jornada Secretaria e Gestor de Unidades] Secretaria - Gestão Acadêmica"/>
    <x v="0"/>
    <s v="[SGGS] PI 3/26"/>
    <m/>
    <s v="[INC0806896]Tenho um Erro/Problema com o PTC - Dynamics Athenas - Rematrícula"/>
    <m/>
    <m/>
    <m/>
    <s v="Itens concluídos"/>
    <m/>
    <m/>
    <x v="1"/>
    <d v="2026-08-07T15:19:00"/>
    <d v="2026-08-03T00:00:00"/>
    <d v="2026-09-09T00:00:00"/>
    <d v="2026-09-09T00:00:00"/>
    <m/>
    <m/>
    <m/>
    <m/>
    <m/>
    <m/>
    <m/>
    <m/>
    <m/>
    <m/>
    <m/>
    <m/>
    <m/>
    <m/>
    <s v=""/>
    <s v="FALSO"/>
    <n v="0"/>
    <s v=""/>
    <s v=""/>
    <s v=""/>
    <s v=""/>
    <s v=""/>
    <s v=""/>
    <s v=""/>
    <s v=""/>
    <s v=""/>
    <s v=""/>
  </r>
  <r>
    <x v="0"/>
    <s v="SGGS-17742"/>
    <s v="[SGGS] SP 26.4.1;[SGGS] SP 26.3.3;[SGGS] SP 26.3.5;[SGGS] SP 26.3.4;[SGGS] SP 26.3.6"/>
    <s v="[Jornada Secretaria e Gestor de Unidades] Secretaria - Gestão Acadêmica"/>
    <x v="0"/>
    <s v="[SGGS] PI 4/26"/>
    <m/>
    <s v="[INC0806889]Tenho um Erro/Problema com o PTC - Dynamics Athenas - Rematrícula"/>
    <m/>
    <m/>
    <m/>
    <s v="Itens concluídos"/>
    <m/>
    <m/>
    <x v="1"/>
    <d v="2026-08-07T14:54:00"/>
    <d v="2026-09-28T00:00:00"/>
    <d v="2026-09-25T00:00:00"/>
    <d v="2026-09-25T00:00:00"/>
    <m/>
    <m/>
    <m/>
    <m/>
    <m/>
    <m/>
    <m/>
    <m/>
    <m/>
    <m/>
    <m/>
    <m/>
    <m/>
    <m/>
    <s v=""/>
    <s v="FALSO"/>
    <n v="0"/>
    <s v=""/>
    <s v=""/>
    <s v=""/>
    <s v=""/>
    <s v=""/>
    <s v=""/>
    <s v=""/>
    <s v=""/>
    <s v=""/>
    <s v=""/>
  </r>
  <r>
    <x v="0"/>
    <s v="SGGS-17741"/>
    <s v="[SGGS] SP 26.3.3"/>
    <s v="[Jornada Secretaria e Gestor de Unidades] Secretaria - Gestão Acadêmica"/>
    <x v="0"/>
    <s v="[SGGS] PI 3/26"/>
    <m/>
    <s v="[INC0805504]Tenho um Erro/Problema com o PTC - Ambiente do Aluno / AVA Sofia - Visão de disciplinas"/>
    <m/>
    <m/>
    <m/>
    <s v="Itens concluídos"/>
    <m/>
    <m/>
    <x v="0"/>
    <d v="2026-08-07T13:36:00"/>
    <d v="2026-08-03T00:00:00"/>
    <d v="2026-08-07T00:00:00"/>
    <m/>
    <m/>
    <m/>
    <m/>
    <m/>
    <m/>
    <m/>
    <m/>
    <m/>
    <m/>
    <m/>
    <m/>
    <m/>
    <m/>
    <m/>
    <s v=""/>
    <s v="FALSO"/>
    <n v="0"/>
    <s v=""/>
    <s v=""/>
    <s v=""/>
    <s v=""/>
    <s v=""/>
    <s v=""/>
    <s v=""/>
    <s v=""/>
    <s v=""/>
    <s v=""/>
  </r>
  <r>
    <x v="0"/>
    <s v="SGGS-17740"/>
    <s v="[SGGS] SP 26.3.3"/>
    <s v="[Jornada Secretaria e Gestor de Unidades] Secretaria - Gestão Acadêmica"/>
    <x v="0"/>
    <s v="[SGGS] PI 3/26"/>
    <m/>
    <s v="[INC0803610]Tenho um Erro/Problema com o PTC - Dynamics Athenas - Perfil de Acesso"/>
    <m/>
    <m/>
    <m/>
    <s v="Itens concluídos"/>
    <m/>
    <m/>
    <x v="0"/>
    <d v="2026-08-07T13:26:00"/>
    <d v="2026-08-03T00:00:00"/>
    <d v="2026-08-07T00:00:00"/>
    <m/>
    <m/>
    <m/>
    <m/>
    <m/>
    <m/>
    <m/>
    <m/>
    <m/>
    <m/>
    <m/>
    <m/>
    <m/>
    <m/>
    <m/>
    <s v=""/>
    <s v="FALSO"/>
    <n v="0"/>
    <s v=""/>
    <s v=""/>
    <s v=""/>
    <s v=""/>
    <s v=""/>
    <s v=""/>
    <s v=""/>
    <s v=""/>
    <s v=""/>
    <s v=""/>
  </r>
  <r>
    <x v="0"/>
    <s v="SGGS-17738"/>
    <s v="[SGGS] SP 26.4.1;[SGGS] SP 26.3.3;[SGGS] SP 26.3.5;[SGGS] SP 26.3.4;[SGGS] SP 26.3.6"/>
    <s v="[Jornada Secretaria e Gestor de Unidades] Secretaria - Gestão Acadêmica"/>
    <x v="0"/>
    <s v="[SGGS] PI 3/26"/>
    <m/>
    <s v="[INC0806816]Tenho um Erro/Problema com o PTC - Dynamics Athenas - Efetivação da Matrícula"/>
    <m/>
    <m/>
    <m/>
    <s v="Itens concluídos"/>
    <m/>
    <m/>
    <x v="0"/>
    <d v="2026-08-07T11:41:00"/>
    <d v="2026-09-28T00:00:00"/>
    <d v="2026-09-28T00:00:00"/>
    <m/>
    <m/>
    <m/>
    <m/>
    <m/>
    <m/>
    <m/>
    <m/>
    <m/>
    <m/>
    <m/>
    <m/>
    <m/>
    <m/>
    <m/>
    <s v=""/>
    <s v="FALSO"/>
    <n v="0"/>
    <s v=""/>
    <s v=""/>
    <s v=""/>
    <s v=""/>
    <s v=""/>
    <s v=""/>
    <s v=""/>
    <s v=""/>
    <s v=""/>
    <s v=""/>
  </r>
  <r>
    <x v="0"/>
    <s v="SGGS-17737"/>
    <s v="[SGGS] SP 26.3.3"/>
    <s v="[Jornada Secretaria e Gestor de Unidades] Secretaria - Gestão Acadêmica"/>
    <x v="0"/>
    <s v="[SGGS] PI 3/26"/>
    <m/>
    <s v="[INC0806072]Tenho um Erro/Problema com o Sistema - PDA:Portal do aluno - Graduação - Erro no Financeiro "/>
    <m/>
    <m/>
    <m/>
    <s v="Itens concluídos"/>
    <m/>
    <m/>
    <x v="0"/>
    <d v="2026-08-07T11:36:00"/>
    <d v="2026-08-03T00:00:00"/>
    <d v="2026-08-07T00:00:00"/>
    <m/>
    <m/>
    <m/>
    <m/>
    <m/>
    <m/>
    <m/>
    <m/>
    <m/>
    <m/>
    <m/>
    <m/>
    <m/>
    <m/>
    <m/>
    <s v=""/>
    <s v="FALSO"/>
    <n v="0"/>
    <s v=""/>
    <s v=""/>
    <s v=""/>
    <s v=""/>
    <s v=""/>
    <s v=""/>
    <s v=""/>
    <s v=""/>
    <s v=""/>
    <s v=""/>
  </r>
  <r>
    <x v="0"/>
    <s v="SGGS-17736"/>
    <s v="[SGGS] SP 26.4.1;[SGGS] SP 26.3.3;[SGGS] SP 26.3.5;[SGGS] SP 26.3.4;[SGGS] SP 26.3.6"/>
    <s v="[Jornada Secretaria e Gestor de Unidades] Secretaria - Gestão Acadêmica"/>
    <x v="0"/>
    <s v="[SGGS] PI 3/26"/>
    <m/>
    <s v="[INC0806695]Tenho um Erro/Problema com o PTC - Dynamics Athenas - Instabilidade Sistêmica no Dynamics"/>
    <m/>
    <m/>
    <m/>
    <s v="Itens concluídos"/>
    <m/>
    <m/>
    <x v="0"/>
    <d v="2026-08-07T11:26:00"/>
    <d v="2026-09-28T00:00:00"/>
    <d v="2026-09-28T00:00:00"/>
    <m/>
    <m/>
    <m/>
    <m/>
    <m/>
    <m/>
    <m/>
    <m/>
    <m/>
    <m/>
    <m/>
    <m/>
    <m/>
    <m/>
    <m/>
    <s v=""/>
    <s v="FALSO"/>
    <n v="0"/>
    <s v=""/>
    <s v=""/>
    <s v=""/>
    <s v=""/>
    <s v=""/>
    <s v=""/>
    <s v=""/>
    <s v=""/>
    <s v=""/>
    <s v=""/>
  </r>
  <r>
    <x v="0"/>
    <s v="SGGS-17735"/>
    <s v="[SGGS] SP 26.3.3;[SGGS] SP 26.3.5;[SGGS] SP 26.3.4"/>
    <s v="[Jornada Secretaria e Gestor de Unidades] Secretaria - Gestão Acadêmica"/>
    <x v="0"/>
    <s v="[SGGS] PI 3/26"/>
    <m/>
    <s v="[INC0806755]Tenho um Erro/Problema com o Sistema - Área do Candidato - Contrato"/>
    <m/>
    <n v="21600"/>
    <m/>
    <s v="Itens concluídos"/>
    <m/>
    <m/>
    <x v="1"/>
    <d v="2026-08-07T10:47:00"/>
    <d v="2026-08-03T00:00:00"/>
    <d v="2026-08-26T00:00:00"/>
    <d v="2026-08-27T00:00:00"/>
    <m/>
    <m/>
    <m/>
    <m/>
    <m/>
    <m/>
    <m/>
    <m/>
    <m/>
    <m/>
    <m/>
    <m/>
    <m/>
    <m/>
    <n v="6"/>
    <s v="FALSO"/>
    <n v="0"/>
    <s v=""/>
    <s v=""/>
    <s v=""/>
    <s v=""/>
    <s v=""/>
    <s v=""/>
    <s v=""/>
    <s v=""/>
    <s v=""/>
    <s v=""/>
  </r>
  <r>
    <x v="0"/>
    <s v="SGGS-17734"/>
    <s v="[SGGS] SP 26.3.3"/>
    <s v="[Jornada Secretaria e Gestor de Unidades] Secretaria - Gestão Acadêmica"/>
    <x v="0"/>
    <s v="[SGGS] PI 3/26"/>
    <m/>
    <s v="[INC0806758]Tenho um Erro/Problema com o PTC - Dynamics Athenas - Documentos Acadêmicos - Serviços"/>
    <m/>
    <m/>
    <m/>
    <s v="Itens concluídos"/>
    <m/>
    <m/>
    <x v="0"/>
    <d v="2026-08-07T09:45:00"/>
    <d v="2026-08-03T00:00:00"/>
    <d v="2026-08-07T00:00:00"/>
    <m/>
    <m/>
    <m/>
    <m/>
    <m/>
    <m/>
    <m/>
    <m/>
    <m/>
    <m/>
    <m/>
    <m/>
    <m/>
    <m/>
    <m/>
    <s v=""/>
    <s v="FALSO"/>
    <n v="0"/>
    <s v=""/>
    <s v=""/>
    <s v=""/>
    <s v=""/>
    <s v=""/>
    <s v=""/>
    <s v=""/>
    <s v=""/>
    <s v=""/>
    <s v=""/>
  </r>
  <r>
    <x v="0"/>
    <s v="SGGS-17733"/>
    <s v="[SGGS] SP 26.3.3;[SGGS] SP 26.3.5;[SGGS] SP 26.3.4;[SGGS] SP 26.3.6"/>
    <s v="[Jornada Secretaria e Gestor de Unidades] Secretaria - Gestão Acadêmica"/>
    <x v="0"/>
    <s v="[SGGS] PI 3/26"/>
    <m/>
    <s v="[INC0806613]Tenho um Erro/Problema com o PTC - Ambiente do Aluno / AVA Sofia - Secretaria -  Termos e contratos"/>
    <m/>
    <m/>
    <m/>
    <s v="Itens concluídos"/>
    <m/>
    <m/>
    <x v="1"/>
    <d v="2026-08-06T23:17:00"/>
    <d v="2026-08-03T00:00:00"/>
    <d v="2026-09-18T00:00:00"/>
    <d v="2026-09-18T00:00:00"/>
    <m/>
    <m/>
    <m/>
    <m/>
    <m/>
    <m/>
    <m/>
    <m/>
    <m/>
    <m/>
    <m/>
    <m/>
    <m/>
    <m/>
    <s v=""/>
    <s v="FALSO"/>
    <n v="0"/>
    <s v=""/>
    <s v=""/>
    <s v=""/>
    <s v=""/>
    <s v=""/>
    <s v=""/>
    <s v=""/>
    <s v=""/>
    <s v=""/>
    <s v=""/>
  </r>
  <r>
    <x v="0"/>
    <s v="SGGS-17731"/>
    <s v="[SGGS] SP 26.3.3"/>
    <s v="[Jornada Secretaria e Gestor de Unidades] Secretaria - Gestão Acadêmica"/>
    <x v="0"/>
    <s v="[SGGS] PI 3/26"/>
    <m/>
    <s v="[INC0806681]Tenho um Erro/Problema com o PTC - Dynamics Athenas - Documentos Acadêmicos - Serviços"/>
    <m/>
    <m/>
    <m/>
    <s v="Itens concluídos"/>
    <m/>
    <m/>
    <x v="0"/>
    <d v="2026-08-06T19:20:00"/>
    <d v="2026-08-03T00:00:00"/>
    <d v="2026-08-07T00:00:00"/>
    <m/>
    <m/>
    <m/>
    <m/>
    <m/>
    <m/>
    <m/>
    <m/>
    <m/>
    <m/>
    <m/>
    <m/>
    <m/>
    <m/>
    <m/>
    <s v=""/>
    <s v="FALSO"/>
    <n v="0"/>
    <s v=""/>
    <s v=""/>
    <s v=""/>
    <s v=""/>
    <s v=""/>
    <s v=""/>
    <s v=""/>
    <s v=""/>
    <s v=""/>
    <s v=""/>
  </r>
  <r>
    <x v="0"/>
    <s v="SGGS-17730"/>
    <s v="[SGGS] SP 26.3.3;[SGGS] SP 26.3.5;[SGGS] SP 26.3.4;[SGGS] SP 26.3.6"/>
    <s v="[Jornada Secretaria e Gestor de Unidades] Secretaria - Gestão Acadêmica"/>
    <x v="0"/>
    <s v="[SGGS] PI 3/26"/>
    <m/>
    <s v="[INC0806634]Tenho um Erro/Problema com o PTC - Dynamics Athenas - Efetivação da Matrícula"/>
    <m/>
    <m/>
    <m/>
    <s v="Itens concluídos"/>
    <m/>
    <m/>
    <x v="1"/>
    <d v="2026-08-06T17:00:00"/>
    <d v="2026-08-03T00:00:00"/>
    <d v="2026-09-18T00:00:00"/>
    <d v="2026-09-18T00:00:00"/>
    <m/>
    <m/>
    <m/>
    <m/>
    <m/>
    <m/>
    <m/>
    <m/>
    <m/>
    <m/>
    <m/>
    <m/>
    <m/>
    <m/>
    <s v=""/>
    <s v="FALSO"/>
    <n v="0"/>
    <s v=""/>
    <s v=""/>
    <s v=""/>
    <s v=""/>
    <s v=""/>
    <s v=""/>
    <s v=""/>
    <s v=""/>
    <s v=""/>
    <s v=""/>
  </r>
  <r>
    <x v="0"/>
    <s v="SGGS-17729"/>
    <s v="[SGGS] SP 26.3.3"/>
    <s v="[Jornada Secretaria e Gestor de Unidades] Secretaria - Gestão Acadêmica"/>
    <x v="0"/>
    <s v="[SGGS] PI 3/26"/>
    <m/>
    <s v="[INC0806633]Tenho um Erro/Problema com o PTC - Dynamics Athenas - Efetivação da Matrícula"/>
    <m/>
    <m/>
    <m/>
    <s v="Itens concluídos"/>
    <m/>
    <m/>
    <x v="1"/>
    <d v="2026-08-06T16:58:00"/>
    <d v="2026-08-03T00:00:00"/>
    <d v="2026-08-07T00:00:00"/>
    <d v="2026-08-07T00:00:00"/>
    <m/>
    <m/>
    <m/>
    <m/>
    <m/>
    <m/>
    <m/>
    <m/>
    <m/>
    <m/>
    <m/>
    <m/>
    <m/>
    <m/>
    <s v=""/>
    <s v="FALSO"/>
    <n v="0"/>
    <s v=""/>
    <s v=""/>
    <s v=""/>
    <s v=""/>
    <s v=""/>
    <s v=""/>
    <s v=""/>
    <s v=""/>
    <s v=""/>
    <s v=""/>
  </r>
  <r>
    <x v="0"/>
    <s v="SGGS-17727"/>
    <s v="[SGGS] SP 26.4.1;[SGGS] SP 26.3.3;[SGGS] SP 26.3.5;[SGGS] SP 26.3.4;[SGGS] SP 26.3.6"/>
    <s v="[Jornada Secretaria e Gestor de Unidades] Secretaria - Gestão Acadêmica"/>
    <x v="4"/>
    <s v="[SGGS] PI 4/26"/>
    <m/>
    <s v="[INC0806620]Tenho um Erro/Problema com o PTC - Dynamics Athenas - Efetivação da Matrícula"/>
    <m/>
    <m/>
    <m/>
    <s v="Itens concluídos"/>
    <m/>
    <m/>
    <x v="3"/>
    <d v="2026-08-06T16:34:00"/>
    <d v="2026-09-28T00:00:00"/>
    <d v="2026-08-06T00:00:00"/>
    <d v="2026-09-28T00:00:00"/>
    <m/>
    <m/>
    <m/>
    <m/>
    <m/>
    <m/>
    <m/>
    <m/>
    <m/>
    <m/>
    <m/>
    <m/>
    <m/>
    <m/>
    <s v=""/>
    <s v="FALSO"/>
    <n v="0"/>
    <s v=""/>
    <s v=""/>
    <s v=""/>
    <s v=""/>
    <s v=""/>
    <s v=""/>
    <s v=""/>
    <s v=""/>
    <s v=""/>
    <s v=""/>
  </r>
  <r>
    <x v="0"/>
    <s v="SGGS-17726"/>
    <s v="[SGGS] SP 26.3.3;[SGGS] SP 26.3.5;[SGGS] SP 26.3.4"/>
    <s v="[Jornada Secretaria e Gestor de Unidades] Secretaria - Gestão Acadêmica"/>
    <x v="0"/>
    <s v="[SGGS] PI 3/26"/>
    <m/>
    <s v="[INC0789175]Tenho um Erro/Problema com o PTC - Dynamics Athenas - Rematrícula"/>
    <m/>
    <m/>
    <m/>
    <s v="Itens concluídos"/>
    <m/>
    <m/>
    <x v="1"/>
    <d v="2026-08-06T16:30:00"/>
    <d v="2026-08-03T00:00:00"/>
    <d v="2026-08-27T00:00:00"/>
    <d v="2026-08-27T00:00:00"/>
    <m/>
    <m/>
    <m/>
    <m/>
    <m/>
    <m/>
    <m/>
    <m/>
    <m/>
    <m/>
    <m/>
    <m/>
    <m/>
    <m/>
    <s v=""/>
    <s v="FALSO"/>
    <n v="0"/>
    <s v=""/>
    <s v=""/>
    <s v=""/>
    <s v=""/>
    <s v=""/>
    <s v=""/>
    <s v=""/>
    <s v=""/>
    <s v=""/>
    <s v=""/>
  </r>
  <r>
    <x v="0"/>
    <s v="SGGS-17725"/>
    <s v="[SGGS] SP 26.3.3"/>
    <s v="[Jornada Secretaria e Gestor de Unidades] Secretaria - Gestão Acadêmica"/>
    <x v="0"/>
    <s v="[SGGS] PI 3/26"/>
    <m/>
    <s v="[INC0806610]Tenho um Erro/Problema com o PTC - Dynamics Athenas - Efetivação da Matrícula"/>
    <m/>
    <n v="21600"/>
    <m/>
    <s v="Itens concluídos"/>
    <m/>
    <m/>
    <x v="1"/>
    <d v="2026-08-06T16:16:00"/>
    <d v="2026-08-03T00:00:00"/>
    <d v="2026-08-07T00:00:00"/>
    <d v="2026-08-07T00:00:00"/>
    <m/>
    <m/>
    <m/>
    <m/>
    <m/>
    <m/>
    <m/>
    <m/>
    <m/>
    <m/>
    <m/>
    <m/>
    <m/>
    <m/>
    <n v="6"/>
    <s v="FALSO"/>
    <n v="0"/>
    <s v=""/>
    <s v=""/>
    <s v=""/>
    <s v=""/>
    <s v=""/>
    <s v=""/>
    <s v=""/>
    <s v=""/>
    <s v=""/>
    <s v=""/>
  </r>
  <r>
    <x v="0"/>
    <s v="SGGS-17724"/>
    <s v="[SGGS] SP 26.3.3"/>
    <s v="[Jornada Secretaria e Gestor de Unidades] Secretaria - Gestão Acadêmica"/>
    <x v="0"/>
    <s v="[SGGS] PI 3/26"/>
    <m/>
    <s v="[INC0806593]Tenho um Erro/Problema com o PTC - Ingresso - Pagamento de Matrícula"/>
    <m/>
    <m/>
    <m/>
    <s v="Itens concluídos"/>
    <m/>
    <m/>
    <x v="0"/>
    <d v="2026-08-06T15:56:00"/>
    <d v="2026-08-03T00:00:00"/>
    <d v="2026-08-06T00:00:00"/>
    <m/>
    <m/>
    <m/>
    <m/>
    <m/>
    <m/>
    <m/>
    <m/>
    <m/>
    <m/>
    <m/>
    <m/>
    <m/>
    <m/>
    <m/>
    <s v=""/>
    <s v="FALSO"/>
    <n v="0"/>
    <s v=""/>
    <s v=""/>
    <s v=""/>
    <s v=""/>
    <s v=""/>
    <s v=""/>
    <s v=""/>
    <s v=""/>
    <s v=""/>
    <s v=""/>
  </r>
  <r>
    <x v="0"/>
    <s v="SGGS-17723"/>
    <s v="[SGGS] SP 26.3.3;[SGGS] SP 26.3.5;[SGGS] SP 26.3.4;[SGGS] SP 26.3.6"/>
    <s v="[Jornada Secretaria e Gestor de Unidades] Secretaria - Gestão Acadêmica"/>
    <x v="0"/>
    <s v="[SGGS] PI 3/26"/>
    <m/>
    <s v="[INC0806531]Tenho um Erro/Problema com o Sistema - Área do Candidato - Contrato"/>
    <m/>
    <m/>
    <m/>
    <s v="Itens concluídos"/>
    <m/>
    <m/>
    <x v="1"/>
    <d v="2026-08-06T15:16:00"/>
    <d v="2026-08-03T00:00:00"/>
    <d v="2026-09-18T00:00:00"/>
    <d v="2026-09-18T00:00:00"/>
    <m/>
    <m/>
    <m/>
    <m/>
    <m/>
    <m/>
    <m/>
    <m/>
    <m/>
    <m/>
    <m/>
    <m/>
    <m/>
    <m/>
    <s v=""/>
    <s v="FALSO"/>
    <n v="0"/>
    <s v=""/>
    <s v=""/>
    <s v=""/>
    <s v=""/>
    <s v=""/>
    <s v=""/>
    <s v=""/>
    <s v=""/>
    <s v=""/>
    <s v=""/>
  </r>
  <r>
    <x v="0"/>
    <s v="SGGS-17721"/>
    <s v="[SGGS] SP 26.3.3"/>
    <s v="[Jornada Secretaria e Gestor de Unidades] Secretaria - Gestão Acadêmica"/>
    <x v="0"/>
    <s v="[SGGS] PI 3/26"/>
    <m/>
    <s v="[INC0805829]Tenho um Erro/Problema no Dynamics - Apollo - Pós Graduação"/>
    <m/>
    <m/>
    <m/>
    <s v="Itens concluídos"/>
    <m/>
    <m/>
    <x v="0"/>
    <d v="2026-08-06T12:57:00"/>
    <d v="2026-08-03T00:00:00"/>
    <d v="2026-08-06T00:00:00"/>
    <m/>
    <m/>
    <m/>
    <m/>
    <m/>
    <m/>
    <m/>
    <m/>
    <m/>
    <m/>
    <m/>
    <m/>
    <m/>
    <m/>
    <m/>
    <s v=""/>
    <s v="FALSO"/>
    <n v="0"/>
    <s v=""/>
    <s v=""/>
    <s v=""/>
    <s v=""/>
    <s v=""/>
    <s v=""/>
    <s v=""/>
    <s v=""/>
    <s v=""/>
    <s v=""/>
  </r>
  <r>
    <x v="0"/>
    <s v="SGGS-17719"/>
    <s v="[SGGS] SP 26.3.3;[SGGS] SP 26.3.4"/>
    <s v="[Jornada Secretaria e Gestor de Unidades] Secretaria - Gestão Acadêmica"/>
    <x v="0"/>
    <s v="[SGGS] PI 3/26"/>
    <m/>
    <s v="[INC0804843]Tenho um Erro/Problema com o PTC - Ingresso - Captação - Backoffice"/>
    <m/>
    <m/>
    <m/>
    <s v="Itens concluídos"/>
    <m/>
    <m/>
    <x v="0"/>
    <d v="2026-08-06T11:26:00"/>
    <d v="2026-08-03T00:00:00"/>
    <d v="2026-08-25T00:00:00"/>
    <m/>
    <m/>
    <m/>
    <m/>
    <m/>
    <m/>
    <m/>
    <m/>
    <m/>
    <m/>
    <m/>
    <m/>
    <m/>
    <m/>
    <m/>
    <s v=""/>
    <s v="FALSO"/>
    <n v="0"/>
    <s v=""/>
    <s v=""/>
    <s v=""/>
    <s v=""/>
    <s v=""/>
    <s v=""/>
    <s v=""/>
    <s v=""/>
    <s v=""/>
    <s v=""/>
  </r>
  <r>
    <x v="0"/>
    <s v="SGGS-17718"/>
    <s v="[SGGS] SP 26.3.3;[SGGS] SP 26.3.4"/>
    <s v="[Jornada Secretaria e Gestor de Unidades] Secretaria - Gestão Acadêmica"/>
    <x v="0"/>
    <s v="[SGGS] PI 3/26"/>
    <m/>
    <s v="[INC0789601]Tenho um Erro/Problema com o PTC - Ambiente do Aluno / AVA Sofia - Visão de disciplinas"/>
    <m/>
    <m/>
    <m/>
    <s v="Itens concluídos"/>
    <m/>
    <m/>
    <x v="0"/>
    <d v="2026-08-06T10:41:00"/>
    <d v="2026-08-03T00:00:00"/>
    <d v="2026-08-27T00:00:00"/>
    <m/>
    <m/>
    <m/>
    <m/>
    <m/>
    <m/>
    <m/>
    <m/>
    <m/>
    <m/>
    <m/>
    <m/>
    <m/>
    <m/>
    <m/>
    <s v=""/>
    <s v="FALSO"/>
    <n v="0"/>
    <s v=""/>
    <s v=""/>
    <s v=""/>
    <s v=""/>
    <s v=""/>
    <s v=""/>
    <s v=""/>
    <s v=""/>
    <s v=""/>
    <s v=""/>
  </r>
  <r>
    <x v="0"/>
    <s v="SGGS-17717"/>
    <s v="[SGGS] SP 26.3.3;[SGGS] SP 26.3.4"/>
    <s v="[Jornada Secretaria e Gestor de Unidades] Secretaria - Gestão Acadêmica"/>
    <x v="0"/>
    <s v="[SGGS] PI 3/26"/>
    <m/>
    <s v="[INC0792371]Tenho um Erro/Problema com o PTC - Ambiente do Aluno / AVA Sofia - Assistente virtual - Conteúdo"/>
    <m/>
    <m/>
    <m/>
    <s v="Itens concluídos"/>
    <m/>
    <m/>
    <x v="0"/>
    <d v="2026-08-06T10:37:00"/>
    <d v="2026-08-03T00:00:00"/>
    <d v="2026-08-28T00:00:00"/>
    <m/>
    <m/>
    <m/>
    <m/>
    <m/>
    <m/>
    <m/>
    <m/>
    <m/>
    <m/>
    <m/>
    <m/>
    <m/>
    <m/>
    <m/>
    <s v=""/>
    <s v="FALSO"/>
    <n v="0"/>
    <s v=""/>
    <s v=""/>
    <s v=""/>
    <s v=""/>
    <s v=""/>
    <s v=""/>
    <s v=""/>
    <s v=""/>
    <s v=""/>
    <s v=""/>
  </r>
  <r>
    <x v="0"/>
    <s v="SGGS-17713"/>
    <s v="[SGGS] SP 26.3.3;[SGGS] SP 26.3.5;[SGGS] SP 26.3.4;[SGGS] SP 26.3.6"/>
    <s v="[Jornada Secretaria e Gestor de Unidades] Secretaria - Gestão Acadêmica"/>
    <x v="0"/>
    <s v="[SGGS] PI 3/26"/>
    <m/>
    <s v="[INC0806339]Tenho um Erro/Problema com o PTC - Dynamics Athenas - Efetivação da Matrícula"/>
    <m/>
    <m/>
    <m/>
    <s v="Itens concluídos"/>
    <m/>
    <m/>
    <x v="1"/>
    <d v="2026-08-05T18:24:00"/>
    <d v="2026-08-03T00:00:00"/>
    <d v="2026-09-18T00:00:00"/>
    <d v="2026-09-18T00:00:00"/>
    <m/>
    <m/>
    <m/>
    <m/>
    <m/>
    <m/>
    <m/>
    <m/>
    <m/>
    <m/>
    <m/>
    <m/>
    <m/>
    <m/>
    <s v=""/>
    <s v="FALSO"/>
    <n v="0"/>
    <s v=""/>
    <s v=""/>
    <s v=""/>
    <s v=""/>
    <s v=""/>
    <s v=""/>
    <s v=""/>
    <s v=""/>
    <s v=""/>
    <s v=""/>
  </r>
  <r>
    <x v="0"/>
    <s v="SGGS-17712"/>
    <s v="[SGGS] SP 26.3.3"/>
    <s v="[Jornada Secretaria e Gestor de Unidades] Secretaria - Gestão Acadêmica"/>
    <x v="0"/>
    <s v="[SGGS] PI 3/26"/>
    <m/>
    <s v="[INC0806140]Tenho um Erro/Problema com o PTC - Dynamics Athenas - Ocorrências"/>
    <m/>
    <m/>
    <m/>
    <s v="Itens concluídos"/>
    <m/>
    <m/>
    <x v="0"/>
    <d v="2026-08-05T16:02:00"/>
    <d v="2026-08-03T00:00:00"/>
    <d v="2026-08-05T00:00:00"/>
    <m/>
    <m/>
    <m/>
    <m/>
    <m/>
    <m/>
    <m/>
    <m/>
    <m/>
    <m/>
    <m/>
    <m/>
    <m/>
    <m/>
    <m/>
    <s v=""/>
    <s v="FALSO"/>
    <n v="0"/>
    <s v=""/>
    <s v=""/>
    <s v=""/>
    <s v=""/>
    <s v=""/>
    <s v=""/>
    <s v=""/>
    <s v=""/>
    <s v=""/>
    <s v=""/>
  </r>
  <r>
    <x v="0"/>
    <s v="SGGS-17711"/>
    <s v="[SGGS] SP 26.3.3;[SGGS] SP 26.3.5;[SGGS] SP 26.3.4;[SGGS] SP 26.3.6"/>
    <s v="[Jornada Secretaria e Gestor de Unidades] Secretaria - Gestão Acadêmica"/>
    <x v="0"/>
    <s v="[SGGS] PI 3/26"/>
    <m/>
    <s v="[INC0806272]Tenho um Erro/Problema com o PTC - Dynamics Athenas - Documentos Acadêmicos - Serviços"/>
    <m/>
    <m/>
    <m/>
    <s v="Itens concluídos"/>
    <m/>
    <m/>
    <x v="1"/>
    <d v="2026-08-05T15:55:00"/>
    <d v="2026-08-03T00:00:00"/>
    <d v="2026-08-25T00:00:00"/>
    <d v="2026-09-10T00:00:00"/>
    <m/>
    <m/>
    <m/>
    <m/>
    <m/>
    <m/>
    <m/>
    <m/>
    <m/>
    <m/>
    <m/>
    <m/>
    <m/>
    <m/>
    <s v=""/>
    <s v="FALSO"/>
    <n v="0"/>
    <s v=""/>
    <s v=""/>
    <s v=""/>
    <s v=""/>
    <s v=""/>
    <s v=""/>
    <s v=""/>
    <s v=""/>
    <s v=""/>
    <s v=""/>
  </r>
  <r>
    <x v="0"/>
    <s v="SGGS-17710"/>
    <s v="[SGGS] SP 26.3.3;[SGGS] SP 26.3.5;[SGGS] SP 26.3.4"/>
    <s v="[Jornada Secretaria e Gestor de Unidades] Secretaria - Gestão Acadêmica"/>
    <x v="0"/>
    <s v="[SGGS] PI 3/26"/>
    <m/>
    <s v="[INC0806230]Tenho um Erro/Problema com o PTC - Dynamics Athenas - Documentos Acadêmicos - Serviços"/>
    <m/>
    <m/>
    <m/>
    <s v="Itens concluídos"/>
    <m/>
    <m/>
    <x v="0"/>
    <d v="2026-08-05T14:46:00"/>
    <d v="2026-08-03T00:00:00"/>
    <d v="2026-09-11T00:00:00"/>
    <m/>
    <m/>
    <m/>
    <m/>
    <m/>
    <m/>
    <m/>
    <m/>
    <m/>
    <m/>
    <m/>
    <m/>
    <m/>
    <m/>
    <m/>
    <s v=""/>
    <s v="FALSO"/>
    <n v="0"/>
    <s v=""/>
    <s v=""/>
    <s v=""/>
    <s v=""/>
    <s v=""/>
    <s v=""/>
    <s v=""/>
    <s v=""/>
    <s v=""/>
    <s v=""/>
  </r>
  <r>
    <x v="0"/>
    <s v="SGGS-17709"/>
    <s v="[SGGS] SP 26.3.3"/>
    <s v="[Jornada Secretaria e Gestor de Unidades] Secretaria - Gestão Acadêmica"/>
    <x v="0"/>
    <s v="[SGGS] PI 3/26"/>
    <m/>
    <s v="[INC0806215]Tenho um Erro/Problema com o PTC - Dynamics Athenas - Efetivação da Matrícula"/>
    <m/>
    <m/>
    <m/>
    <s v="Itens concluídos"/>
    <m/>
    <m/>
    <x v="1"/>
    <d v="2026-08-05T14:22:00"/>
    <d v="2026-08-03T00:00:00"/>
    <d v="2026-08-07T00:00:00"/>
    <d v="2026-08-07T00:00:00"/>
    <m/>
    <m/>
    <m/>
    <m/>
    <m/>
    <m/>
    <m/>
    <m/>
    <m/>
    <m/>
    <m/>
    <m/>
    <m/>
    <m/>
    <s v=""/>
    <s v="FALSO"/>
    <n v="0"/>
    <s v=""/>
    <s v=""/>
    <s v=""/>
    <s v=""/>
    <s v=""/>
    <s v=""/>
    <s v=""/>
    <s v=""/>
    <s v=""/>
    <s v=""/>
  </r>
  <r>
    <x v="0"/>
    <s v="SGGS-17707"/>
    <s v="[SGGS] SP 26.4.1;[SGGS] SP 26.3.3;[SGGS] SP 26.3.5;[SGGS] SP 26.3.4;[SGGS] SP 26.3.6"/>
    <s v="[Jornada Secretaria e Gestor de Unidades] Secretaria - Gestão Acadêmica"/>
    <x v="0"/>
    <s v="[SGGS] PI 3/26"/>
    <m/>
    <s v="[INC0805530]Tenho um Erro/Problema com o PTC - Ambiente do Aluno / AVA Sofia - Secretaria -  Termos e contratos"/>
    <m/>
    <m/>
    <m/>
    <s v="Itens concluídos"/>
    <m/>
    <m/>
    <x v="0"/>
    <d v="2026-08-05T12:06:00"/>
    <d v="2026-09-28T00:00:00"/>
    <d v="2026-09-28T00:00:00"/>
    <m/>
    <m/>
    <m/>
    <m/>
    <m/>
    <m/>
    <m/>
    <m/>
    <m/>
    <m/>
    <m/>
    <m/>
    <m/>
    <m/>
    <m/>
    <s v=""/>
    <s v="FALSO"/>
    <n v="0"/>
    <s v=""/>
    <s v=""/>
    <s v=""/>
    <s v=""/>
    <s v=""/>
    <s v=""/>
    <s v=""/>
    <s v=""/>
    <s v=""/>
    <s v=""/>
  </r>
  <r>
    <x v="0"/>
    <s v="SGGS-17706"/>
    <s v="[SGGS] SP 26.4.1;[SGGS] SP 26.3.3;[SGGS] SP 26.3.5;[SGGS] SP 26.3.4;[SGGS] SP 26.3.6"/>
    <s v="[Jornada Secretaria e Gestor de Unidades] Secretaria - Gestão Acadêmica"/>
    <x v="0"/>
    <s v="[SGGS] PI 3/26"/>
    <m/>
    <s v="[INC0805590]Tenho um Erro/Problema com o PTC - Dynamics Athenas - Extrato Financeiro - Não concordo com os dados exibidos"/>
    <m/>
    <m/>
    <m/>
    <s v="Itens concluídos"/>
    <m/>
    <m/>
    <x v="0"/>
    <d v="2026-08-05T10:39:00"/>
    <d v="2026-09-28T00:00:00"/>
    <d v="2026-09-28T00:00:00"/>
    <m/>
    <m/>
    <m/>
    <m/>
    <m/>
    <m/>
    <m/>
    <m/>
    <m/>
    <m/>
    <m/>
    <m/>
    <m/>
    <m/>
    <m/>
    <s v=""/>
    <s v="FALSO"/>
    <n v="0"/>
    <s v=""/>
    <s v=""/>
    <s v=""/>
    <s v=""/>
    <s v=""/>
    <s v=""/>
    <s v=""/>
    <s v=""/>
    <s v=""/>
    <s v=""/>
  </r>
  <r>
    <x v="0"/>
    <s v="SGGS-17702"/>
    <s v="[SGGS] SP 26.4.1;[SGGS] SP 26.3.3;[SGGS] SP 26.3.5;[SGGS] SP 26.3.4;[SGGS] SP 26.3.6"/>
    <s v="[Jornada Secretaria e Gestor de Unidades] Secretaria - Gestão Acadêmica"/>
    <x v="4"/>
    <s v="[SGGS] PI 4/26"/>
    <m/>
    <s v="[INC0806106]Tenho um Erro/Problema com o PTC - Dynamics Athenas - Efetivação da Matrícula"/>
    <m/>
    <n v="7200"/>
    <m/>
    <s v="Itens concluídos"/>
    <m/>
    <m/>
    <x v="3"/>
    <d v="2026-08-05T10:04:00"/>
    <d v="2026-09-28T00:00:00"/>
    <d v="2026-08-05T00:00:00"/>
    <d v="2026-09-28T00:00:00"/>
    <m/>
    <m/>
    <m/>
    <m/>
    <m/>
    <m/>
    <m/>
    <m/>
    <m/>
    <m/>
    <m/>
    <m/>
    <m/>
    <m/>
    <n v="2"/>
    <s v="FALSO"/>
    <n v="0"/>
    <s v=""/>
    <s v=""/>
    <s v=""/>
    <s v=""/>
    <s v=""/>
    <s v=""/>
    <s v=""/>
    <s v=""/>
    <s v=""/>
    <s v=""/>
  </r>
  <r>
    <x v="0"/>
    <s v="SGGS-17700"/>
    <s v="[SGGS] SP 26.4.1;[SGGS] SP 26.3.3;[SGGS] SP 26.3.5;[SGGS] SP 26.3.4;[SGGS] SP 26.3.6"/>
    <s v="[Jornada Secretaria e Gestor de Unidades] Secretaria - Gestão Acadêmica"/>
    <x v="0"/>
    <s v="[SGGS] PI 3/26"/>
    <m/>
    <s v="[INC0805910]Tenho um Erro/Problema com o PTC - Dynamics Athenas - Efetivação da Matrícula"/>
    <m/>
    <m/>
    <m/>
    <s v="Itens concluídos"/>
    <m/>
    <m/>
    <x v="0"/>
    <d v="2026-08-04T22:30:00"/>
    <d v="2026-09-28T00:00:00"/>
    <d v="2026-09-28T00:00:00"/>
    <m/>
    <m/>
    <m/>
    <m/>
    <m/>
    <m/>
    <m/>
    <m/>
    <m/>
    <m/>
    <m/>
    <m/>
    <m/>
    <m/>
    <m/>
    <s v=""/>
    <s v="FALSO"/>
    <n v="0"/>
    <s v=""/>
    <s v=""/>
    <s v=""/>
    <s v=""/>
    <s v=""/>
    <s v=""/>
    <s v=""/>
    <s v=""/>
    <s v=""/>
    <s v=""/>
  </r>
  <r>
    <x v="0"/>
    <s v="SGGS-17699"/>
    <s v="[SGGS] SP 26.3.3"/>
    <s v="[Jornada Secretaria e Gestor de Unidades] Secretaria - Gestão Acadêmica"/>
    <x v="0"/>
    <s v="[SGGS] PI 3/26"/>
    <m/>
    <s v="[INC0805906]Tenho um Erro/Problema com o PTC - Dynamics Athenas - Efetivação da Matrícula"/>
    <m/>
    <m/>
    <m/>
    <s v="Itens concluídos"/>
    <m/>
    <m/>
    <x v="1"/>
    <d v="2026-08-04T21:11:00"/>
    <d v="2026-08-03T00:00:00"/>
    <d v="2026-08-07T00:00:00"/>
    <d v="2026-08-07T00:00:00"/>
    <m/>
    <m/>
    <m/>
    <m/>
    <m/>
    <m/>
    <m/>
    <m/>
    <m/>
    <m/>
    <m/>
    <m/>
    <m/>
    <m/>
    <s v=""/>
    <s v="FALSO"/>
    <n v="0"/>
    <s v=""/>
    <s v=""/>
    <s v=""/>
    <s v=""/>
    <s v=""/>
    <s v=""/>
    <s v=""/>
    <s v=""/>
    <s v=""/>
    <s v=""/>
  </r>
  <r>
    <x v="0"/>
    <s v="SGGS-17698"/>
    <s v="[SGGS] SP 26.3.3"/>
    <s v="[Jornada Secretaria e Gestor de Unidades] Secretaria - Gestão Acadêmica"/>
    <x v="0"/>
    <s v="[SGGS] PI 3/26"/>
    <m/>
    <s v="[INC0805905]Tenho um Erro/Problema com o PTC - Dynamics Athenas - Efetivação da Matrícula"/>
    <m/>
    <m/>
    <m/>
    <s v="Itens concluídos"/>
    <m/>
    <m/>
    <x v="1"/>
    <d v="2026-08-04T21:04:00"/>
    <d v="2026-08-03T00:00:00"/>
    <d v="2026-08-07T00:00:00"/>
    <d v="2026-08-07T00:00:00"/>
    <m/>
    <m/>
    <m/>
    <m/>
    <m/>
    <m/>
    <m/>
    <m/>
    <m/>
    <m/>
    <m/>
    <m/>
    <m/>
    <m/>
    <s v=""/>
    <s v="FALSO"/>
    <n v="0"/>
    <s v=""/>
    <s v=""/>
    <s v=""/>
    <s v=""/>
    <s v=""/>
    <s v=""/>
    <s v=""/>
    <s v=""/>
    <s v=""/>
    <s v=""/>
  </r>
  <r>
    <x v="0"/>
    <s v="SGGS-17697"/>
    <s v="[SGGS] SP 26.3.3"/>
    <s v="[Jornada Secretaria e Gestor de Unidades] Secretaria - Gestão Acadêmica"/>
    <x v="0"/>
    <s v="[SGGS] PI 3/26"/>
    <m/>
    <s v="[INC0805904]Tenho um Erro/Problema com o PTC - Dynamics Athenas - Efetivação da Matrícula"/>
    <m/>
    <m/>
    <m/>
    <s v="Itens concluídos"/>
    <m/>
    <m/>
    <x v="1"/>
    <d v="2026-08-04T21:01:00"/>
    <d v="2026-08-03T00:00:00"/>
    <d v="2026-08-07T00:00:00"/>
    <d v="2026-08-07T00:00:00"/>
    <m/>
    <m/>
    <m/>
    <m/>
    <m/>
    <m/>
    <m/>
    <m/>
    <m/>
    <m/>
    <m/>
    <m/>
    <m/>
    <m/>
    <s v=""/>
    <s v="FALSO"/>
    <n v="0"/>
    <s v=""/>
    <s v=""/>
    <s v=""/>
    <s v=""/>
    <s v=""/>
    <s v=""/>
    <s v=""/>
    <s v=""/>
    <s v=""/>
    <s v=""/>
  </r>
  <r>
    <x v="0"/>
    <s v="SGGS-17696"/>
    <s v="[SGGS] SP 26.4.1;[SGGS] SP 26.3.3;[SGGS] SP 26.3.5;[SGGS] SP 26.3.4;[SGGS] SP 26.3.6"/>
    <s v="[Jornada Secretaria e Gestor de Unidades] Secretaria - Gestão Acadêmica"/>
    <x v="0"/>
    <s v="[SGGS] PI 3/26"/>
    <m/>
    <s v="[INC0805328]Tenho um Erro/Problema com o PTC - Dynamics Athenas - Evasão"/>
    <m/>
    <m/>
    <m/>
    <s v="Itens concluídos"/>
    <m/>
    <m/>
    <x v="0"/>
    <d v="2026-08-04T19:32:00"/>
    <d v="2026-09-28T00:00:00"/>
    <d v="2026-09-28T00:00:00"/>
    <m/>
    <m/>
    <m/>
    <m/>
    <m/>
    <m/>
    <m/>
    <m/>
    <m/>
    <m/>
    <m/>
    <m/>
    <m/>
    <m/>
    <m/>
    <s v=""/>
    <s v="FALSO"/>
    <n v="0"/>
    <s v=""/>
    <s v=""/>
    <s v=""/>
    <s v=""/>
    <s v=""/>
    <s v=""/>
    <s v=""/>
    <s v=""/>
    <s v=""/>
    <s v=""/>
  </r>
  <r>
    <x v="0"/>
    <s v="SGGS-17695"/>
    <s v="[SGGS] SP 26.4.1;[SGGS] SP 26.3.3;[SGGS] SP 26.3.5;[SGGS] SP 26.3.4;[SGGS] SP 26.3.6"/>
    <s v="[Jornada Secretaria e Gestor de Unidades] Secretaria - Gestão Acadêmica"/>
    <x v="0"/>
    <s v="[SGGS] PI 3/26"/>
    <m/>
    <s v="[INC0805883]Tenho um Erro/Problema com o PTC - Dynamics Athenas - Efetivação da Matrícula"/>
    <m/>
    <m/>
    <m/>
    <s v="Itens concluídos"/>
    <m/>
    <m/>
    <x v="0"/>
    <d v="2026-08-04T19:15:00"/>
    <d v="2026-09-28T00:00:00"/>
    <d v="2026-09-28T00:00:00"/>
    <m/>
    <m/>
    <m/>
    <m/>
    <m/>
    <m/>
    <m/>
    <m/>
    <m/>
    <m/>
    <m/>
    <m/>
    <m/>
    <m/>
    <m/>
    <s v=""/>
    <s v="FALSO"/>
    <n v="0"/>
    <s v=""/>
    <s v=""/>
    <s v=""/>
    <s v=""/>
    <s v=""/>
    <s v=""/>
    <s v=""/>
    <s v=""/>
    <s v=""/>
    <s v=""/>
  </r>
  <r>
    <x v="0"/>
    <s v="SGGS-17694"/>
    <s v="[SGGS] SP 26.3.3;[SGGS] SP 26.3.5;[SGGS] SP 26.3.4;[SGGS] SP 26.3.6"/>
    <s v="[Jornada Secretaria e Gestor de Unidades] Secretaria - Gestão Acadêmica"/>
    <x v="0"/>
    <s v="[SGGS] PI 3/26"/>
    <m/>
    <s v="[INC0805860]Tenho um Erro/Problema com o PTC - Dynamics Athenas - Efetivação da Matrícula"/>
    <m/>
    <m/>
    <m/>
    <s v="Itens concluídos"/>
    <m/>
    <m/>
    <x v="1"/>
    <d v="2026-08-04T18:26:00"/>
    <d v="2026-08-03T00:00:00"/>
    <d v="2026-09-18T00:00:00"/>
    <d v="2026-09-18T00:00:00"/>
    <m/>
    <m/>
    <m/>
    <m/>
    <m/>
    <m/>
    <m/>
    <m/>
    <m/>
    <m/>
    <m/>
    <m/>
    <m/>
    <m/>
    <s v=""/>
    <s v="FALSO"/>
    <n v="0"/>
    <s v=""/>
    <s v=""/>
    <s v=""/>
    <s v=""/>
    <s v=""/>
    <s v=""/>
    <s v=""/>
    <s v=""/>
    <s v=""/>
    <s v=""/>
  </r>
  <r>
    <x v="0"/>
    <s v="SGGS-17693"/>
    <s v="[SGGS] SP 26.3.3"/>
    <s v="[Jornada Secretaria e Gestor de Unidades] Secretaria - Gestão Acadêmica"/>
    <x v="0"/>
    <s v="[SGGS] PI 3/26"/>
    <m/>
    <s v="[INC0805855]Tenho um Erro/Problema com o PTC - Dynamics Athenas - Efetivação da Matrícula"/>
    <m/>
    <m/>
    <m/>
    <s v="Itens concluídos"/>
    <m/>
    <m/>
    <x v="1"/>
    <d v="2026-08-04T18:18:00"/>
    <d v="2026-08-03T00:00:00"/>
    <d v="2026-08-07T00:00:00"/>
    <d v="2026-08-07T00:00:00"/>
    <m/>
    <m/>
    <m/>
    <m/>
    <m/>
    <m/>
    <m/>
    <m/>
    <m/>
    <m/>
    <m/>
    <m/>
    <m/>
    <m/>
    <s v=""/>
    <s v="FALSO"/>
    <n v="0"/>
    <s v=""/>
    <s v=""/>
    <s v=""/>
    <s v=""/>
    <s v=""/>
    <s v=""/>
    <s v=""/>
    <s v=""/>
    <s v=""/>
    <s v=""/>
  </r>
  <r>
    <x v="0"/>
    <s v="SGGS-17692"/>
    <s v="[SGGS] SP 26.3.3"/>
    <s v="[Jornada Secretaria e Gestor de Unidades] Secretaria - Gestão Acadêmica"/>
    <x v="0"/>
    <s v="[SGGS] PI 3/26"/>
    <m/>
    <s v="[INC0805295]Tenho um Erro/Problema com o PTC - Ambiente do Aluno / AVA Sofia - Login/senha"/>
    <m/>
    <m/>
    <m/>
    <s v="Itens concluídos"/>
    <m/>
    <m/>
    <x v="1"/>
    <d v="2026-08-04T16:57:00"/>
    <d v="2026-08-03T00:00:00"/>
    <d v="2026-08-04T00:00:00"/>
    <d v="2026-08-04T00:00:00"/>
    <m/>
    <m/>
    <m/>
    <m/>
    <m/>
    <m/>
    <m/>
    <m/>
    <m/>
    <m/>
    <m/>
    <m/>
    <m/>
    <m/>
    <s v=""/>
    <s v="FALSO"/>
    <n v="0"/>
    <s v=""/>
    <s v=""/>
    <s v=""/>
    <s v=""/>
    <s v=""/>
    <s v=""/>
    <s v=""/>
    <s v=""/>
    <s v=""/>
    <s v=""/>
  </r>
  <r>
    <x v="0"/>
    <s v="SGGS-17690"/>
    <s v="[SGGS] SP 26.3.3"/>
    <s v="[Jornada Secretaria e Gestor de Unidades] Secretaria - Gestão Acadêmica"/>
    <x v="0"/>
    <s v="[SGGS] PI 3/26"/>
    <m/>
    <s v="[INC0805815]Tenho um Erro/Problema com o PTC - Dynamics Athenas - Vínculo de Tutor e Professor"/>
    <m/>
    <m/>
    <m/>
    <s v="Itens concluídos"/>
    <m/>
    <m/>
    <x v="0"/>
    <d v="2026-08-04T16:57:00"/>
    <d v="2026-08-03T00:00:00"/>
    <d v="2026-08-04T00:00:00"/>
    <m/>
    <m/>
    <m/>
    <m/>
    <m/>
    <m/>
    <m/>
    <m/>
    <m/>
    <m/>
    <m/>
    <m/>
    <m/>
    <m/>
    <m/>
    <s v=""/>
    <s v="FALSO"/>
    <n v="0"/>
    <s v=""/>
    <s v=""/>
    <s v=""/>
    <s v=""/>
    <s v=""/>
    <s v=""/>
    <s v=""/>
    <s v=""/>
    <s v=""/>
    <s v=""/>
  </r>
  <r>
    <x v="0"/>
    <s v="SGGS-17687"/>
    <s v="[SGGS] SP 26.3.3;[SGGS] SP 26.3.5;[SGGS] SP 26.3.4;[SGGS] SP 26.3.6"/>
    <s v="[Jornada Secretaria e Gestor de Unidades] Secretaria - Gestão Acadêmica"/>
    <x v="0"/>
    <s v="[SGGS] PI 3/26"/>
    <m/>
    <s v="[INC0805665]Tenho um Erro/Problema com o PTC - Dynamics Athenas - Evasão"/>
    <m/>
    <m/>
    <m/>
    <s v="Itens concluídos"/>
    <m/>
    <m/>
    <x v="1"/>
    <d v="2026-08-04T16:43:00"/>
    <d v="2026-08-03T00:00:00"/>
    <d v="2026-09-18T00:00:00"/>
    <d v="2026-09-18T00:00:00"/>
    <m/>
    <m/>
    <m/>
    <m/>
    <m/>
    <m/>
    <m/>
    <m/>
    <m/>
    <m/>
    <m/>
    <m/>
    <m/>
    <m/>
    <s v=""/>
    <s v="FALSO"/>
    <n v="0"/>
    <s v=""/>
    <s v=""/>
    <s v=""/>
    <s v=""/>
    <s v=""/>
    <s v=""/>
    <s v=""/>
    <s v=""/>
    <s v=""/>
    <s v=""/>
  </r>
  <r>
    <x v="0"/>
    <s v="SGGS-17686"/>
    <s v="[SGGS] SP 26.3.3"/>
    <s v="[Jornada Secretaria e Gestor de Unidades] Secretaria - Gestão Acadêmica"/>
    <x v="0"/>
    <s v="[SGGS] PI 3/26"/>
    <m/>
    <s v="[INC0805806]Tenho um Erro/Problema com o PTC - Dynamics Athenas - Rematrícula"/>
    <m/>
    <n v="21600"/>
    <m/>
    <s v="Itens concluídos"/>
    <m/>
    <m/>
    <x v="1"/>
    <d v="2026-08-04T16:34:00"/>
    <d v="2026-08-03T00:00:00"/>
    <d v="2026-08-04T00:00:00"/>
    <d v="2026-08-05T00:00:00"/>
    <m/>
    <m/>
    <m/>
    <m/>
    <m/>
    <m/>
    <m/>
    <m/>
    <m/>
    <m/>
    <m/>
    <m/>
    <m/>
    <m/>
    <n v="6"/>
    <s v="FALSO"/>
    <n v="0"/>
    <s v=""/>
    <s v=""/>
    <s v=""/>
    <s v=""/>
    <s v=""/>
    <s v=""/>
    <s v=""/>
    <s v=""/>
    <s v=""/>
    <s v=""/>
  </r>
  <r>
    <x v="3"/>
    <s v="SGGS-17685"/>
    <s v="[SGGS] SP 26.3.3"/>
    <s v="[Jornada Secretaria e Gestor de Unidades] Secretaria - Gestão Acadêmica"/>
    <x v="0"/>
    <s v="[SGGS] PI 3/26"/>
    <n v="1"/>
    <s v="[SGGS] Automação de testes"/>
    <n v="1"/>
    <n v="88200"/>
    <m/>
    <s v="Itens concluídos"/>
    <m/>
    <s v="Não"/>
    <x v="1"/>
    <d v="2026-08-04T15:26:00"/>
    <d v="2026-08-03T00:00:00"/>
    <d v="2026-08-06T00:00:00"/>
    <d v="2026-08-11T00:00:00"/>
    <d v="2026-08-11T00:00:00"/>
    <d v="2026-08-11T00:00:00"/>
    <d v="2026-08-11T00:00:00"/>
    <m/>
    <m/>
    <n v="3"/>
    <n v="1"/>
    <m/>
    <n v="5"/>
    <m/>
    <m/>
    <m/>
    <m/>
    <m/>
    <n v="24.5"/>
    <s v="FALSO"/>
    <n v="0"/>
    <n v="-3"/>
    <s v=""/>
    <n v="3"/>
    <b v="1"/>
    <n v="1"/>
    <b v="1"/>
    <s v=""/>
    <s v=""/>
    <s v=""/>
    <b v="1"/>
  </r>
  <r>
    <x v="0"/>
    <s v="SGGS-17684"/>
    <s v="[SGGS] SP 26.3.3;[SGGS] SP 26.3.5;[SGGS] SP 26.3.4;[SGGS] SP 26.3.6"/>
    <s v="[Jornada Secretaria e Gestor de Unidades] Secretaria - Gestão Acadêmica"/>
    <x v="0"/>
    <s v="[SGGS] PI 3/26"/>
    <m/>
    <s v="[INC0805744]Tenho um Erro/Problema com o PTC - Dynamics Athenas - Efetivação da Matrícula"/>
    <m/>
    <m/>
    <m/>
    <s v="Itens concluídos"/>
    <m/>
    <m/>
    <x v="1"/>
    <d v="2026-08-04T15:07:00"/>
    <d v="2026-08-03T00:00:00"/>
    <d v="2026-09-19T00:00:00"/>
    <d v="2026-09-19T00:00:00"/>
    <m/>
    <m/>
    <m/>
    <m/>
    <m/>
    <m/>
    <m/>
    <m/>
    <m/>
    <m/>
    <m/>
    <m/>
    <m/>
    <m/>
    <s v=""/>
    <s v="FALSO"/>
    <n v="0"/>
    <s v=""/>
    <s v=""/>
    <s v=""/>
    <s v=""/>
    <s v=""/>
    <s v=""/>
    <s v=""/>
    <s v=""/>
    <s v=""/>
    <s v=""/>
  </r>
  <r>
    <x v="0"/>
    <s v="SGGS-17681"/>
    <s v="[SGGS] SP 26.3.3"/>
    <s v="[Jornada Secretaria e Gestor de Unidades] Secretaria - Gestão Acadêmica"/>
    <x v="0"/>
    <s v="[SGGS] PI 3/26"/>
    <m/>
    <s v="[INC0805624]Tenho um Erro/Problema com o Sistema - Área do Candidato - Contrato"/>
    <m/>
    <m/>
    <m/>
    <s v="Itens concluídos"/>
    <m/>
    <m/>
    <x v="1"/>
    <d v="2026-08-04T13:16:00"/>
    <d v="2026-08-03T00:00:00"/>
    <d v="2026-08-07T00:00:00"/>
    <d v="2026-08-07T00:00:00"/>
    <m/>
    <m/>
    <m/>
    <m/>
    <m/>
    <m/>
    <m/>
    <m/>
    <m/>
    <m/>
    <m/>
    <m/>
    <m/>
    <m/>
    <s v=""/>
    <s v="FALSO"/>
    <n v="0"/>
    <s v=""/>
    <s v=""/>
    <s v=""/>
    <s v=""/>
    <s v=""/>
    <s v=""/>
    <s v=""/>
    <s v=""/>
    <s v=""/>
    <s v=""/>
  </r>
  <r>
    <x v="0"/>
    <s v="SGGS-17680"/>
    <s v="[SGGS] SP 26.3.3"/>
    <s v="[Jornada Secretaria e Gestor de Unidades] Secretaria - Gestão Acadêmica"/>
    <x v="0"/>
    <s v="[SGGS] PI 3/26"/>
    <m/>
    <s v="[INC0805668]Tenho um Erro/Problema com o Sistema - Olimpo - (Olimpo) Contrato"/>
    <m/>
    <m/>
    <m/>
    <s v="Itens concluídos"/>
    <m/>
    <m/>
    <x v="0"/>
    <d v="2026-08-04T11:37:00"/>
    <d v="2026-08-03T00:00:00"/>
    <d v="2026-08-04T00:00:00"/>
    <m/>
    <m/>
    <m/>
    <m/>
    <m/>
    <m/>
    <m/>
    <m/>
    <m/>
    <m/>
    <m/>
    <m/>
    <m/>
    <m/>
    <m/>
    <s v=""/>
    <s v="FALSO"/>
    <n v="0"/>
    <s v=""/>
    <s v=""/>
    <s v=""/>
    <s v=""/>
    <s v=""/>
    <s v=""/>
    <s v=""/>
    <s v=""/>
    <s v=""/>
    <s v=""/>
  </r>
  <r>
    <x v="0"/>
    <s v="SGGS-17679"/>
    <s v="[SGGS] SP 26.4.1;[SGGS] SP 26.3.3;[SGGS] SP 26.3.5;[SGGS] SP 26.3.4;[SGGS] SP 26.3.6"/>
    <s v="[Jornada Secretaria e Gestor de Unidades] Secretaria - Gestão Acadêmica"/>
    <x v="4"/>
    <s v="[SGGS] PI 4/26"/>
    <m/>
    <s v="[INC0805670]Tenho um Erro/Problema com o PTC - Dynamics Athenas - Efetivação da Matrícula"/>
    <m/>
    <m/>
    <m/>
    <s v="Itens concluídos"/>
    <m/>
    <m/>
    <x v="3"/>
    <d v="2026-08-04T11:36:00"/>
    <d v="2026-09-28T00:00:00"/>
    <d v="2026-08-04T00:00:00"/>
    <d v="2026-09-28T00:00:00"/>
    <m/>
    <m/>
    <m/>
    <m/>
    <m/>
    <m/>
    <m/>
    <m/>
    <m/>
    <m/>
    <m/>
    <m/>
    <m/>
    <m/>
    <s v=""/>
    <s v="FALSO"/>
    <n v="0"/>
    <s v=""/>
    <s v=""/>
    <s v=""/>
    <s v=""/>
    <s v=""/>
    <s v=""/>
    <s v=""/>
    <s v=""/>
    <s v=""/>
    <s v=""/>
  </r>
  <r>
    <x v="0"/>
    <s v="SGGS-17678"/>
    <s v="[SGGS] SP 26.4.1;[SGGS] SP 26.3.3;[SGGS] SP 26.3.5;[SGGS] SP 26.3.4;[SGGS] SP 26.3.6"/>
    <s v="[Jornada Secretaria e Gestor de Unidades] Secretaria - Gestão Acadêmica"/>
    <x v="4"/>
    <s v="[SGGS] PI 4/26"/>
    <m/>
    <s v="[INC0804821]Tenho um Erro/Problema com o PTC - Dynamics Athenas - Extrato Financeiro - Problemas na visualização do Extrato"/>
    <m/>
    <m/>
    <m/>
    <s v="Itens concluídos"/>
    <m/>
    <m/>
    <x v="3"/>
    <d v="2026-08-04T11:26:00"/>
    <d v="2026-09-28T00:00:00"/>
    <d v="2026-09-25T00:00:00"/>
    <d v="2026-09-28T00:00:00"/>
    <m/>
    <m/>
    <m/>
    <m/>
    <m/>
    <m/>
    <m/>
    <m/>
    <m/>
    <m/>
    <m/>
    <m/>
    <m/>
    <m/>
    <s v=""/>
    <s v="FALSO"/>
    <n v="0"/>
    <s v=""/>
    <s v=""/>
    <s v=""/>
    <s v=""/>
    <s v=""/>
    <s v=""/>
    <s v=""/>
    <s v=""/>
    <s v=""/>
    <s v=""/>
  </r>
  <r>
    <x v="0"/>
    <s v="SGGS-17677"/>
    <s v="[SGGS] SP 26.3.3"/>
    <s v="[Jornada Secretaria e Gestor de Unidades] Secretaria - Gestão Acadêmica"/>
    <x v="0"/>
    <s v="[SGGS] PI 3/26"/>
    <m/>
    <s v="[INC0805535]Tenho um Erro/Problema com o PTC - Dynamics Athenas - Perfil de Acesso"/>
    <m/>
    <m/>
    <m/>
    <s v="Itens concluídos"/>
    <m/>
    <m/>
    <x v="0"/>
    <d v="2026-08-04T11:10:00"/>
    <d v="2026-08-03T00:00:00"/>
    <d v="2026-08-04T00:00:00"/>
    <m/>
    <m/>
    <m/>
    <m/>
    <m/>
    <m/>
    <m/>
    <m/>
    <m/>
    <m/>
    <m/>
    <m/>
    <m/>
    <m/>
    <m/>
    <s v=""/>
    <s v="FALSO"/>
    <n v="0"/>
    <s v=""/>
    <s v=""/>
    <s v=""/>
    <s v=""/>
    <s v=""/>
    <s v=""/>
    <s v=""/>
    <s v=""/>
    <s v=""/>
    <s v=""/>
  </r>
  <r>
    <x v="0"/>
    <s v="SGGS-17676"/>
    <s v="[SGGS] SP 26.3.3"/>
    <s v="[Jornada Secretaria e Gestor de Unidades] Secretaria - Gestão Acadêmica"/>
    <x v="0"/>
    <s v="[SGGS] PI 3/26"/>
    <m/>
    <s v="[INC0805511]Tenho um Erro/Problema com o PTC - Ingresso - Captação - Área do Candidato"/>
    <m/>
    <m/>
    <m/>
    <s v="Itens concluídos"/>
    <m/>
    <m/>
    <x v="1"/>
    <d v="2026-08-04T10:39:00"/>
    <d v="2026-08-03T00:00:00"/>
    <d v="2026-08-07T00:00:00"/>
    <d v="2026-08-07T00:00:00"/>
    <m/>
    <m/>
    <m/>
    <m/>
    <m/>
    <m/>
    <m/>
    <m/>
    <m/>
    <m/>
    <m/>
    <m/>
    <m/>
    <m/>
    <s v=""/>
    <s v="FALSO"/>
    <n v="0"/>
    <s v=""/>
    <s v=""/>
    <s v=""/>
    <s v=""/>
    <s v=""/>
    <s v=""/>
    <s v=""/>
    <s v=""/>
    <s v=""/>
    <s v=""/>
  </r>
  <r>
    <x v="0"/>
    <s v="SGGS-17675"/>
    <s v="[SGGS] SP 26.3.3"/>
    <s v="[Jornada Secretaria e Gestor de Unidades] Secretaria - Gestão Acadêmica"/>
    <x v="0"/>
    <s v="[SGGS] PI 3/26"/>
    <m/>
    <s v="[INC0805525]Tenho um Erro/Problema com o PTC - Ingresso - Captação - Backoffice"/>
    <m/>
    <m/>
    <m/>
    <s v="Itens concluídos"/>
    <m/>
    <m/>
    <x v="1"/>
    <d v="2026-08-04T10:35:00"/>
    <d v="2026-08-03T00:00:00"/>
    <d v="2026-08-07T00:00:00"/>
    <d v="2026-08-07T00:00:00"/>
    <m/>
    <m/>
    <m/>
    <m/>
    <m/>
    <m/>
    <m/>
    <m/>
    <m/>
    <m/>
    <m/>
    <m/>
    <m/>
    <m/>
    <s v=""/>
    <s v="FALSO"/>
    <n v="0"/>
    <s v=""/>
    <s v=""/>
    <s v=""/>
    <s v=""/>
    <s v=""/>
    <s v=""/>
    <s v=""/>
    <s v=""/>
    <s v=""/>
    <s v=""/>
  </r>
  <r>
    <x v="0"/>
    <s v="SGGS-17674"/>
    <s v="[SGGS] SP 26.4.1;[SGGS] SP 26.3.3;[SGGS] SP 26.3.5;[SGGS] SP 26.3.4;[SGGS] SP 26.3.6"/>
    <s v="[Jornada Secretaria e Gestor de Unidades] Secretaria - Gestão Acadêmica"/>
    <x v="4"/>
    <s v="[SGGS] PI 4/26"/>
    <m/>
    <s v="[INC0805613]Tenho um Erro/Problema com o PTC - Dynamics Athenas - Rematrícula"/>
    <m/>
    <m/>
    <m/>
    <s v="Itens concluídos"/>
    <m/>
    <m/>
    <x v="3"/>
    <d v="2026-08-04T09:43:00"/>
    <d v="2026-09-28T00:00:00"/>
    <d v="2026-08-24T00:00:00"/>
    <d v="2026-09-28T00:00:00"/>
    <m/>
    <m/>
    <m/>
    <m/>
    <m/>
    <m/>
    <m/>
    <m/>
    <m/>
    <m/>
    <m/>
    <m/>
    <m/>
    <m/>
    <s v=""/>
    <s v="FALSO"/>
    <n v="0"/>
    <s v=""/>
    <s v=""/>
    <s v=""/>
    <s v=""/>
    <s v=""/>
    <s v=""/>
    <s v=""/>
    <s v=""/>
    <s v=""/>
    <s v=""/>
  </r>
  <r>
    <x v="0"/>
    <s v="SGGS-17673"/>
    <s v="[SGGS] SP 26.3.3;[SGGS] SP 26.3.5;[SGGS] SP 26.3.4;[SGGS] SP 26.3.6"/>
    <s v="[Jornada Secretaria e Gestor de Unidades] Secretaria - Gestão Acadêmica"/>
    <x v="0"/>
    <s v="[SGGS] PI 3/26"/>
    <m/>
    <s v="[INC0805092]Tenho um Erro/Problema com o PTC - Ambiente do Aluno / AVA Sofia - Secretaria - Envio documentos"/>
    <m/>
    <m/>
    <m/>
    <s v="Itens concluídos"/>
    <m/>
    <m/>
    <x v="0"/>
    <d v="2026-08-04T09:31:00"/>
    <d v="2026-08-03T00:00:00"/>
    <d v="2026-09-18T00:00:00"/>
    <m/>
    <m/>
    <m/>
    <m/>
    <m/>
    <m/>
    <m/>
    <m/>
    <m/>
    <m/>
    <m/>
    <m/>
    <m/>
    <m/>
    <m/>
    <s v=""/>
    <s v="FALSO"/>
    <n v="0"/>
    <s v=""/>
    <s v=""/>
    <s v=""/>
    <s v=""/>
    <s v=""/>
    <s v=""/>
    <s v=""/>
    <s v=""/>
    <s v=""/>
    <s v=""/>
  </r>
  <r>
    <x v="0"/>
    <s v="SGGS-17672"/>
    <s v="[SGGS] SP 26.3.3;[SGGS] SP 26.3.5;[SGGS] SP 26.3.4;[SGGS] SP 26.3.6"/>
    <s v="[Jornada Secretaria e Gestor de Unidades] Secretaria - Gestão Acadêmica"/>
    <x v="0"/>
    <s v="[SGGS] PI 3/26"/>
    <m/>
    <s v="[INC0805601]Tenho um Erro/Problema com o PTC - Dynamics Athenas - Efetivação da Matrícula"/>
    <m/>
    <m/>
    <m/>
    <s v="Itens concluídos"/>
    <m/>
    <m/>
    <x v="1"/>
    <d v="2026-08-04T09:23:00"/>
    <d v="2026-08-03T00:00:00"/>
    <d v="2026-08-14T00:00:00"/>
    <d v="2026-09-09T00:00:00"/>
    <m/>
    <m/>
    <m/>
    <m/>
    <m/>
    <m/>
    <m/>
    <m/>
    <m/>
    <m/>
    <m/>
    <m/>
    <m/>
    <m/>
    <s v=""/>
    <s v="FALSO"/>
    <n v="0"/>
    <s v=""/>
    <s v=""/>
    <s v=""/>
    <s v=""/>
    <s v=""/>
    <s v=""/>
    <s v=""/>
    <s v=""/>
    <s v=""/>
    <s v=""/>
  </r>
  <r>
    <x v="6"/>
    <s v="SGGS-17671"/>
    <s v="[SGGS] SP 26.3.3"/>
    <s v="[Jornada Secretaria e Gestor de Unidades] Secretaria - Gestão Acadêmica"/>
    <x v="0"/>
    <s v="[SGGS] PI 3/26"/>
    <n v="21"/>
    <s v="Sustentação Realizada na Sprint"/>
    <n v="12"/>
    <m/>
    <m/>
    <s v="Itens concluídos"/>
    <m/>
    <m/>
    <x v="1"/>
    <d v="2026-08-03T19:21:00"/>
    <d v="2026-08-03T00:00:00"/>
    <m/>
    <m/>
    <m/>
    <m/>
    <m/>
    <m/>
    <m/>
    <m/>
    <m/>
    <m/>
    <m/>
    <m/>
    <s v="Incidente"/>
    <m/>
    <m/>
    <m/>
    <s v=""/>
    <s v="FALSO"/>
    <n v="0"/>
    <n v="1"/>
    <s v=""/>
    <s v=""/>
    <s v=""/>
    <s v=""/>
    <s v=""/>
    <s v=""/>
    <s v=""/>
    <s v=""/>
    <s v=""/>
  </r>
  <r>
    <x v="0"/>
    <s v="SGGS-17663"/>
    <s v="[SGGS] SP 26.3.3"/>
    <s v="[Jornada Secretaria e Gestor de Unidades] Secretaria - Gestão Acadêmica"/>
    <x v="0"/>
    <s v="[SGGS] PI 3/26"/>
    <m/>
    <s v="[INC0805491]Tenho um Erro/Problema com o PTC - Dynamics Athenas - Efetivação da Matrícula"/>
    <m/>
    <m/>
    <m/>
    <s v="Itens concluídos"/>
    <m/>
    <m/>
    <x v="1"/>
    <d v="2026-08-03T17:04:00"/>
    <d v="2026-08-03T00:00:00"/>
    <d v="2026-08-07T00:00:00"/>
    <d v="2026-08-07T00:00:00"/>
    <m/>
    <m/>
    <m/>
    <m/>
    <m/>
    <m/>
    <m/>
    <m/>
    <m/>
    <m/>
    <m/>
    <m/>
    <m/>
    <m/>
    <s v=""/>
    <s v="FALSO"/>
    <n v="0"/>
    <s v=""/>
    <s v=""/>
    <s v=""/>
    <s v=""/>
    <s v=""/>
    <s v=""/>
    <s v=""/>
    <s v=""/>
    <s v=""/>
    <s v=""/>
  </r>
  <r>
    <x v="0"/>
    <s v="SGGS-17611"/>
    <s v="[SGGS] SP 26.3.3"/>
    <s v="[Jornada Secretaria e Gestor de Unidades] Secretaria - Gestão Acadêmica"/>
    <x v="0"/>
    <s v="[SGGS] PI 3/26"/>
    <m/>
    <s v="[INC0803746]Tenho um Erro/Problema com o PTC - Ingresso - Captação - Backoffice"/>
    <m/>
    <n v="21600"/>
    <m/>
    <s v="Itens concluídos"/>
    <m/>
    <m/>
    <x v="1"/>
    <d v="2026-08-03T14:02:00"/>
    <d v="2026-08-03T00:00:00"/>
    <d v="2026-08-03T00:00:00"/>
    <d v="2026-08-03T00:00:00"/>
    <m/>
    <m/>
    <m/>
    <m/>
    <m/>
    <m/>
    <m/>
    <m/>
    <m/>
    <m/>
    <m/>
    <m/>
    <m/>
    <m/>
    <n v="6"/>
    <s v="FALSO"/>
    <n v="0"/>
    <s v=""/>
    <s v=""/>
    <s v=""/>
    <s v=""/>
    <s v=""/>
    <s v=""/>
    <s v=""/>
    <s v=""/>
    <s v=""/>
    <s v=""/>
  </r>
  <r>
    <x v="0"/>
    <s v="SGGS-17609"/>
    <s v="[SGGS] SP 26.3.3"/>
    <s v="[Jornada Secretaria e Gestor de Unidades] Secretaria - Gestão Acadêmica"/>
    <x v="0"/>
    <s v="[SGGS] PI 3/26"/>
    <m/>
    <s v="[INC0804293]Tenho um Erro/Problema com o Sistema - Pós-graduação - Portal da Pós"/>
    <m/>
    <m/>
    <m/>
    <s v="Itens concluídos"/>
    <m/>
    <m/>
    <x v="0"/>
    <d v="2026-08-03T11:57:00"/>
    <d v="2026-08-03T00:00:00"/>
    <d v="2026-08-03T00:00:00"/>
    <m/>
    <m/>
    <m/>
    <m/>
    <m/>
    <m/>
    <m/>
    <m/>
    <m/>
    <m/>
    <m/>
    <m/>
    <m/>
    <m/>
    <m/>
    <s v=""/>
    <s v="FALSO"/>
    <n v="0"/>
    <s v=""/>
    <s v=""/>
    <s v=""/>
    <s v=""/>
    <s v=""/>
    <s v=""/>
    <s v=""/>
    <s v=""/>
    <s v=""/>
    <s v=""/>
  </r>
  <r>
    <x v="0"/>
    <s v="SGGS-17608"/>
    <s v="[SGGS] SP 26.3.3"/>
    <s v="[Jornada Secretaria e Gestor de Unidades] Secretaria - Gestão Acadêmica"/>
    <x v="0"/>
    <s v="[SGGS] PI 3/26"/>
    <m/>
    <s v="[INC0804868]Tenho um Erro/Problema com o PTC - Ingresso - Captação - Área do Candidato"/>
    <m/>
    <m/>
    <m/>
    <s v="Itens concluídos"/>
    <m/>
    <m/>
    <x v="1"/>
    <d v="2026-08-03T11:19:00"/>
    <d v="2026-08-03T00:00:00"/>
    <d v="2026-08-07T00:00:00"/>
    <d v="2026-08-07T00:00:00"/>
    <m/>
    <m/>
    <m/>
    <m/>
    <m/>
    <m/>
    <m/>
    <m/>
    <m/>
    <m/>
    <m/>
    <m/>
    <m/>
    <m/>
    <s v=""/>
    <s v="FALSO"/>
    <n v="0"/>
    <s v=""/>
    <s v=""/>
    <s v=""/>
    <s v=""/>
    <s v=""/>
    <s v=""/>
    <s v=""/>
    <s v=""/>
    <s v=""/>
    <s v=""/>
  </r>
  <r>
    <x v="4"/>
    <s v="SGGS-17607"/>
    <s v="[SGGS] SP 26.3.3"/>
    <s v="[Jornada Secretaria e Gestor de Unidades] Secretaria - Gestão Acadêmica"/>
    <x v="1"/>
    <s v="[SGGS] PI 3/26"/>
    <n v="5"/>
    <s v="[Melhoria] Alteração de relacionamento de Curso MEC na matrícula do aluno"/>
    <n v="5"/>
    <n v="108000"/>
    <m/>
    <s v="Itens concluídos"/>
    <s v="SGGS-11290"/>
    <s v="Não"/>
    <x v="1"/>
    <d v="2026-08-03T11:17:00"/>
    <d v="2026-08-03T00:00:00"/>
    <d v="2026-08-05T00:00:00"/>
    <d v="2026-08-13T00:00:00"/>
    <d v="2026-08-13T00:00:00"/>
    <d v="2026-08-14T00:00:00"/>
    <d v="2026-08-14T00:00:00"/>
    <d v="2026-08-24T00:00:00"/>
    <m/>
    <n v="6"/>
    <m/>
    <n v="6"/>
    <n v="9"/>
    <n v="15"/>
    <m/>
    <m/>
    <m/>
    <s v="2 dias úteis úteis"/>
    <n v="30"/>
    <s v="VERDADEIRO"/>
    <s v="2 "/>
    <n v="1"/>
    <s v=""/>
    <n v="4"/>
    <b v="0"/>
    <n v="1"/>
    <s v=""/>
    <n v="6"/>
    <b v="1"/>
    <n v="15"/>
    <b v="1"/>
  </r>
  <r>
    <x v="0"/>
    <s v="SGGS-17606"/>
    <s v="[SGGS] SP 26.3.3"/>
    <s v="[Jornada Secretaria e Gestor de Unidades] Secretaria - Gestão Acadêmica"/>
    <x v="0"/>
    <s v="[SGGS] PI 3/26"/>
    <m/>
    <s v="[INC0804785]Tenho um Erro/Problema com o PTC - Ingresso - Captação - Backoffice"/>
    <m/>
    <m/>
    <m/>
    <s v="Itens concluídos"/>
    <m/>
    <m/>
    <x v="1"/>
    <d v="2026-08-03T10:38:00"/>
    <d v="2026-08-03T00:00:00"/>
    <d v="2026-08-03T00:00:00"/>
    <d v="2026-08-03T00:00:00"/>
    <m/>
    <m/>
    <m/>
    <m/>
    <m/>
    <m/>
    <m/>
    <m/>
    <m/>
    <m/>
    <m/>
    <m/>
    <m/>
    <m/>
    <s v=""/>
    <s v="FALSO"/>
    <n v="0"/>
    <s v=""/>
    <s v=""/>
    <s v=""/>
    <s v=""/>
    <s v=""/>
    <s v=""/>
    <s v=""/>
    <s v=""/>
    <s v=""/>
    <s v=""/>
  </r>
  <r>
    <x v="0"/>
    <s v="SGGS-17605"/>
    <s v="[SGGS] SP 26.3.3"/>
    <s v="[Jornada Secretaria e Gestor de Unidades] Secretaria - Gestão Acadêmica"/>
    <x v="0"/>
    <s v="[SGGS] PI 3/26"/>
    <m/>
    <s v="[INC0804714]Tenho um Erro/Problema com o Sistema - Área do Candidato - Contrato"/>
    <m/>
    <m/>
    <m/>
    <s v="Itens concluídos"/>
    <m/>
    <m/>
    <x v="1"/>
    <d v="2026-08-03T10:36:00"/>
    <d v="2026-08-03T00:00:00"/>
    <d v="2026-08-03T00:00:00"/>
    <d v="2026-08-03T00:00:00"/>
    <m/>
    <m/>
    <m/>
    <m/>
    <m/>
    <m/>
    <m/>
    <m/>
    <m/>
    <m/>
    <m/>
    <m/>
    <m/>
    <m/>
    <s v=""/>
    <s v="FALSO"/>
    <n v="0"/>
    <s v=""/>
    <s v=""/>
    <s v=""/>
    <s v=""/>
    <s v=""/>
    <s v=""/>
    <s v=""/>
    <s v=""/>
    <s v=""/>
    <s v=""/>
  </r>
  <r>
    <x v="0"/>
    <s v="SGGS-17604"/>
    <s v="[SGGS] SP 26.3.3"/>
    <s v="[Jornada Secretaria e Gestor de Unidades] Secretaria - Gestão Acadêmica"/>
    <x v="0"/>
    <s v="[SGGS] PI 3/26"/>
    <m/>
    <s v="[INC0805279]Tenho um Erro/Problema com o PTC - Dynamics Athenas - Efetivação da Matrícula"/>
    <m/>
    <m/>
    <m/>
    <s v="Itens concluídos"/>
    <m/>
    <m/>
    <x v="1"/>
    <d v="2026-08-03T10:14:00"/>
    <d v="2026-08-03T00:00:00"/>
    <d v="2026-08-03T00:00:00"/>
    <d v="2026-08-03T00:00:00"/>
    <m/>
    <m/>
    <m/>
    <m/>
    <m/>
    <m/>
    <m/>
    <m/>
    <m/>
    <m/>
    <m/>
    <m/>
    <m/>
    <m/>
    <s v=""/>
    <s v="FALSO"/>
    <n v="0"/>
    <s v=""/>
    <s v=""/>
    <s v=""/>
    <s v=""/>
    <s v=""/>
    <s v=""/>
    <s v=""/>
    <s v=""/>
    <s v=""/>
    <s v=""/>
  </r>
  <r>
    <x v="0"/>
    <s v="SGGS-17603"/>
    <s v="[SGGS] SP 26.3.3"/>
    <s v="[Jornada Secretaria e Gestor de Unidades] Secretaria - Gestão Acadêmica"/>
    <x v="0"/>
    <s v="[SGGS] PI 3/26"/>
    <m/>
    <s v="[INC0804173]Tenho um Erro/Problema com o Sistema - EAD legados - EAD legados"/>
    <m/>
    <m/>
    <m/>
    <s v="Itens concluídos"/>
    <m/>
    <m/>
    <x v="0"/>
    <d v="2026-08-03T09:48:00"/>
    <d v="2026-08-03T00:00:00"/>
    <d v="2026-08-03T00:00:00"/>
    <m/>
    <m/>
    <m/>
    <m/>
    <m/>
    <m/>
    <m/>
    <m/>
    <m/>
    <m/>
    <m/>
    <m/>
    <m/>
    <m/>
    <m/>
    <s v=""/>
    <s v="FALSO"/>
    <n v="0"/>
    <s v=""/>
    <s v=""/>
    <s v=""/>
    <s v=""/>
    <s v=""/>
    <s v=""/>
    <s v=""/>
    <s v=""/>
    <s v=""/>
    <s v=""/>
  </r>
  <r>
    <x v="0"/>
    <s v="SGGS-17602"/>
    <s v="[SGGS] SP 26.3.3"/>
    <s v="[Jornada Secretaria e Gestor de Unidades] Secretaria - Gestão Acadêmica"/>
    <x v="0"/>
    <s v="[SGGS] PI 3/26"/>
    <m/>
    <s v="[INC0804571]Tenho um Erro/Problema com o PTC - Dynamics Athenas - Acesso do tutor na aula prática"/>
    <m/>
    <m/>
    <m/>
    <s v="Itens concluídos"/>
    <m/>
    <m/>
    <x v="0"/>
    <d v="2026-08-03T09:36:00"/>
    <d v="2026-08-03T00:00:00"/>
    <d v="2026-08-03T00:00:00"/>
    <m/>
    <m/>
    <m/>
    <m/>
    <m/>
    <m/>
    <m/>
    <m/>
    <m/>
    <m/>
    <m/>
    <m/>
    <m/>
    <m/>
    <m/>
    <s v=""/>
    <s v="FALSO"/>
    <n v="0"/>
    <s v=""/>
    <s v=""/>
    <s v=""/>
    <s v=""/>
    <s v=""/>
    <s v=""/>
    <s v=""/>
    <s v=""/>
    <s v=""/>
    <s v=""/>
  </r>
  <r>
    <x v="0"/>
    <s v="SGGS-17601"/>
    <s v="[SGGS] SP 26.3.5;[SGGS] SP 26.3.4"/>
    <s v="[Jornada Secretaria e Gestor de Unidades] Secretaria - Gestão Acadêmica"/>
    <x v="0"/>
    <s v="[SGGS] PI 3/26"/>
    <m/>
    <s v="[INC0804007]Tenho um Erro/Problema com o PTC - Colação - Colação indisponível"/>
    <m/>
    <m/>
    <m/>
    <s v="Itens concluídos"/>
    <m/>
    <m/>
    <x v="1"/>
    <d v="2026-08-03T09:35:00"/>
    <d v="2026-08-17T00:00:00"/>
    <d v="2026-08-27T00:00:00"/>
    <d v="2026-08-27T00:00:00"/>
    <m/>
    <m/>
    <m/>
    <m/>
    <m/>
    <m/>
    <m/>
    <m/>
    <m/>
    <m/>
    <m/>
    <m/>
    <m/>
    <m/>
    <s v=""/>
    <s v="FALSO"/>
    <n v="0"/>
    <s v=""/>
    <s v=""/>
    <s v=""/>
    <s v=""/>
    <s v=""/>
    <s v=""/>
    <s v=""/>
    <s v=""/>
    <s v=""/>
    <s v=""/>
  </r>
  <r>
    <x v="0"/>
    <s v="SGGS-17600"/>
    <s v="[SGGS] SP 26.4.1;[SGGS] SP 26.3.6"/>
    <s v="[Jornada Secretaria e Gestor de Unidades] Secretaria - Gestão Acadêmica"/>
    <x v="0"/>
    <s v="[SGGS] PI 3/26"/>
    <m/>
    <s v="[INC0804898]Tenho um Erro/Problema com o PTC - Ambiente do Aluno / AVA Sofia - Secretaria -  Termos e contratos"/>
    <m/>
    <m/>
    <m/>
    <s v="Itens concluídos"/>
    <m/>
    <m/>
    <x v="1"/>
    <d v="2026-08-02T20:09:00"/>
    <d v="2026-09-28T00:00:00"/>
    <d v="2026-09-24T00:00:00"/>
    <d v="2026-09-24T00:00:00"/>
    <m/>
    <m/>
    <m/>
    <m/>
    <m/>
    <m/>
    <m/>
    <m/>
    <m/>
    <m/>
    <m/>
    <m/>
    <m/>
    <m/>
    <s v=""/>
    <s v="FALSO"/>
    <n v="0"/>
    <s v=""/>
    <s v=""/>
    <s v=""/>
    <s v=""/>
    <s v=""/>
    <s v=""/>
    <s v=""/>
    <s v=""/>
    <s v=""/>
    <s v=""/>
  </r>
  <r>
    <x v="0"/>
    <s v="SGGS-17599"/>
    <s v="[SGGS] SP 26.3.6"/>
    <s v="[Jornada Secretaria e Gestor de Unidades] Secretaria - Gestão Acadêmica"/>
    <x v="0"/>
    <s v="[SGGS] PI 3/26"/>
    <m/>
    <s v="[INC0804904]Tenho um Erro/Problema com o PTC - Dynamics Athenas - Efetivação da Matrícula"/>
    <m/>
    <m/>
    <m/>
    <s v="Itens concluídos"/>
    <m/>
    <m/>
    <x v="1"/>
    <d v="2026-07-31T18:30:00"/>
    <d v="2026-09-14T00:00:00"/>
    <d v="2026-09-18T00:00:00"/>
    <d v="2026-09-18T00:00:00"/>
    <m/>
    <m/>
    <m/>
    <m/>
    <m/>
    <m/>
    <m/>
    <m/>
    <m/>
    <m/>
    <m/>
    <m/>
    <m/>
    <m/>
    <s v=""/>
    <s v="FALSO"/>
    <n v="0"/>
    <s v=""/>
    <s v=""/>
    <s v=""/>
    <s v=""/>
    <s v=""/>
    <s v=""/>
    <s v=""/>
    <s v=""/>
    <s v=""/>
    <s v=""/>
  </r>
  <r>
    <x v="0"/>
    <s v="SGGS-17594"/>
    <s v="[SGGS] SP 26.3.3;[SGGS] SP 26.3.2"/>
    <s v="[Jornada Secretaria e Gestor de Unidades] Secretaria - Gestão Acadêmica"/>
    <x v="0"/>
    <s v="[SGGS] PI 3/26"/>
    <m/>
    <s v="[INC0804901]Tenho um Erro/Problema com o PTC - Dynamics Athenas - Vínculo de Tutor e Professor"/>
    <m/>
    <m/>
    <m/>
    <s v="Itens concluídos"/>
    <m/>
    <m/>
    <x v="0"/>
    <d v="2026-07-31T18:10:00"/>
    <d v="2026-07-20T00:00:00"/>
    <d v="2026-08-03T00:00:00"/>
    <m/>
    <m/>
    <m/>
    <m/>
    <m/>
    <m/>
    <m/>
    <m/>
    <m/>
    <m/>
    <m/>
    <m/>
    <m/>
    <m/>
    <m/>
    <s v=""/>
    <s v="FALSO"/>
    <n v="0"/>
    <s v=""/>
    <s v=""/>
    <s v=""/>
    <s v=""/>
    <s v=""/>
    <s v=""/>
    <s v=""/>
    <s v=""/>
    <s v=""/>
    <s v=""/>
  </r>
  <r>
    <x v="0"/>
    <s v="SGGS-17591"/>
    <s v="[SGGS] SP 26.3.3;[SGGS] SP 26.3.2"/>
    <s v="[Jornada Secretaria e Gestor de Unidades] Secretaria - Gestão Acadêmica"/>
    <x v="0"/>
    <s v="[SGGS] PI 3/26"/>
    <m/>
    <s v="[INC0804866]Tenho um Erro/Problema com o PTC - Dynamics Athenas - Efetivação da Matrícula"/>
    <m/>
    <m/>
    <m/>
    <s v="Itens concluídos"/>
    <m/>
    <m/>
    <x v="0"/>
    <d v="2026-07-31T16:01:00"/>
    <d v="2026-07-20T00:00:00"/>
    <d v="2026-08-03T00:00:00"/>
    <m/>
    <m/>
    <m/>
    <m/>
    <m/>
    <m/>
    <m/>
    <m/>
    <m/>
    <m/>
    <m/>
    <m/>
    <m/>
    <m/>
    <m/>
    <s v=""/>
    <s v="FALSO"/>
    <n v="0"/>
    <s v=""/>
    <s v=""/>
    <s v=""/>
    <s v=""/>
    <s v=""/>
    <s v=""/>
    <s v=""/>
    <s v=""/>
    <s v=""/>
    <s v=""/>
  </r>
  <r>
    <x v="0"/>
    <s v="SGGS-17587"/>
    <s v="[SGGS] SP 26.3.3;[SGGS] SP 26.3.2;[SGGS] SP 26.3.5;[SGGS] SP 26.3.4;[SGGS] SP 26.3.6"/>
    <s v="[Jornada Secretaria e Gestor de Unidades] Secretaria - Gestão Acadêmica"/>
    <x v="0"/>
    <s v="[SGGS] PI 3/26"/>
    <m/>
    <s v="[INC0804777]Tenho um Erro/Problema com o PTC - Dynamics Athenas - Efetivação da Matrícula"/>
    <m/>
    <m/>
    <m/>
    <s v="Itens concluídos"/>
    <m/>
    <m/>
    <x v="1"/>
    <d v="2026-07-31T12:08:00"/>
    <d v="2026-07-20T00:00:00"/>
    <d v="2026-09-18T00:00:00"/>
    <d v="2026-09-18T00:00:00"/>
    <m/>
    <m/>
    <m/>
    <m/>
    <m/>
    <m/>
    <m/>
    <m/>
    <m/>
    <m/>
    <m/>
    <m/>
    <m/>
    <m/>
    <s v=""/>
    <s v="FALSO"/>
    <n v="0"/>
    <s v=""/>
    <s v=""/>
    <s v=""/>
    <s v=""/>
    <s v=""/>
    <s v=""/>
    <s v=""/>
    <s v=""/>
    <s v=""/>
    <s v=""/>
  </r>
  <r>
    <x v="0"/>
    <s v="SGGS-17585"/>
    <s v="[SGGS] SP 26.3.3;[SGGS] SP 26.3.2;[SGGS] SP 26.3.4"/>
    <s v="[Jornada Secretaria e Gestor de Unidades] Secretaria - Gestão Acadêmica"/>
    <x v="0"/>
    <s v="[SGGS] PI 3/26"/>
    <m/>
    <s v="[INC0804760]Tenho um Erro/Problema com o PTC - Dynamics Athenas - Efetivação da Matrícula"/>
    <m/>
    <n v="21600"/>
    <m/>
    <s v="Itens concluídos"/>
    <m/>
    <m/>
    <x v="1"/>
    <d v="2026-07-31T11:24:00"/>
    <d v="2026-07-20T00:00:00"/>
    <d v="2026-08-10T00:00:00"/>
    <d v="2026-08-10T00:00:00"/>
    <m/>
    <m/>
    <m/>
    <m/>
    <m/>
    <m/>
    <m/>
    <m/>
    <m/>
    <m/>
    <m/>
    <m/>
    <m/>
    <m/>
    <n v="6"/>
    <s v="FALSO"/>
    <n v="0"/>
    <s v=""/>
    <s v=""/>
    <s v=""/>
    <s v=""/>
    <s v=""/>
    <s v=""/>
    <s v=""/>
    <s v=""/>
    <s v=""/>
    <s v=""/>
  </r>
  <r>
    <x v="0"/>
    <s v="SGGS-17583"/>
    <s v="[SGGS] SP 26.3.3;[SGGS] SP 26.3.2;[SGGS] SP 26.3.4"/>
    <s v="[Jornada Secretaria e Gestor de Unidades] Secretaria - Gestão Acadêmica"/>
    <x v="0"/>
    <s v="[SGGS] PI 3/26"/>
    <m/>
    <s v="[INC0804728]Tenho um Erro/Problema com o PTC - Ingresso - Captação - Área do Candidato"/>
    <m/>
    <m/>
    <m/>
    <s v="Itens concluídos"/>
    <m/>
    <m/>
    <x v="1"/>
    <d v="2026-07-31T11:16:00"/>
    <d v="2026-07-20T00:00:00"/>
    <d v="2026-08-10T00:00:00"/>
    <d v="2026-08-10T00:00:00"/>
    <m/>
    <m/>
    <m/>
    <m/>
    <m/>
    <m/>
    <m/>
    <m/>
    <m/>
    <m/>
    <m/>
    <m/>
    <m/>
    <m/>
    <s v=""/>
    <s v="FALSO"/>
    <n v="0"/>
    <s v=""/>
    <s v=""/>
    <s v=""/>
    <s v=""/>
    <s v=""/>
    <s v=""/>
    <s v=""/>
    <s v=""/>
    <s v=""/>
    <s v=""/>
  </r>
  <r>
    <x v="0"/>
    <s v="SGGS-17582"/>
    <s v="[SGGS] SP 26.4.1;[SGGS] SP 26.3.3;[SGGS] SP 26.3.2;[SGGS] SP 26.3.5;[SGGS] SP 26.3.4;[SGGS] SP 26.3.6"/>
    <s v="[Jornada Secretaria e Gestor de Unidades] Secretaria - Gestão Acadêmica"/>
    <x v="0"/>
    <s v="[SGGS] PI 3/26"/>
    <m/>
    <s v="[INC0804060]Tenho um Erro/Problema com o Sistema - Área do Candidato - Contrato"/>
    <m/>
    <m/>
    <m/>
    <s v="Itens concluídos"/>
    <m/>
    <m/>
    <x v="0"/>
    <d v="2026-07-31T11:00:00"/>
    <d v="2026-09-28T00:00:00"/>
    <d v="2026-09-28T00:00:00"/>
    <m/>
    <m/>
    <m/>
    <m/>
    <m/>
    <m/>
    <m/>
    <m/>
    <m/>
    <m/>
    <m/>
    <m/>
    <m/>
    <m/>
    <m/>
    <s v=""/>
    <s v="FALSO"/>
    <n v="0"/>
    <s v=""/>
    <s v=""/>
    <s v=""/>
    <s v=""/>
    <s v=""/>
    <s v=""/>
    <s v=""/>
    <s v=""/>
    <s v=""/>
    <s v=""/>
  </r>
  <r>
    <x v="0"/>
    <s v="SGGS-17581"/>
    <s v="[SGGS] SP 26.3.3;[SGGS] SP 26.3.2"/>
    <s v="[Jornada Secretaria e Gestor de Unidades] Secretaria - Gestão Acadêmica"/>
    <x v="0"/>
    <s v="[SGGS] PI 3/26"/>
    <m/>
    <s v="[INC0803782]Tenho um Erro/Problema com o PTC - Ingresso - Captação - Backoffice"/>
    <m/>
    <m/>
    <m/>
    <s v="Itens concluídos"/>
    <m/>
    <m/>
    <x v="0"/>
    <d v="2026-07-31T10:56:00"/>
    <d v="2026-07-20T00:00:00"/>
    <d v="2026-08-03T00:00:00"/>
    <m/>
    <m/>
    <m/>
    <m/>
    <m/>
    <m/>
    <m/>
    <m/>
    <m/>
    <m/>
    <m/>
    <m/>
    <m/>
    <m/>
    <m/>
    <s v=""/>
    <s v="FALSO"/>
    <n v="0"/>
    <s v=""/>
    <s v=""/>
    <s v=""/>
    <s v=""/>
    <s v=""/>
    <s v=""/>
    <s v=""/>
    <s v=""/>
    <s v=""/>
    <s v=""/>
  </r>
  <r>
    <x v="0"/>
    <s v="SGGS-17580"/>
    <s v="[SGGS] SP 26.3.3;[SGGS] SP 26.3.2;[SGGS] SP 26.3.4"/>
    <s v="[Jornada Secretaria e Gestor de Unidades] Secretaria - Gestão Acadêmica"/>
    <x v="0"/>
    <s v="[SGGS] PI 3/26"/>
    <m/>
    <s v="[INC0804589]Tenho um Erro/Problema com o Sistema - Área do Candidato - Contrato"/>
    <m/>
    <m/>
    <m/>
    <s v="Itens concluídos"/>
    <m/>
    <m/>
    <x v="1"/>
    <d v="2026-07-31T09:47:00"/>
    <d v="2026-07-20T00:00:00"/>
    <d v="2026-08-10T00:00:00"/>
    <d v="2026-08-10T00:00:00"/>
    <m/>
    <m/>
    <m/>
    <m/>
    <m/>
    <m/>
    <m/>
    <m/>
    <m/>
    <m/>
    <m/>
    <m/>
    <m/>
    <m/>
    <s v=""/>
    <s v="FALSO"/>
    <n v="0"/>
    <s v=""/>
    <s v=""/>
    <s v=""/>
    <s v=""/>
    <s v=""/>
    <s v=""/>
    <s v=""/>
    <s v=""/>
    <s v=""/>
    <s v=""/>
  </r>
  <r>
    <x v="0"/>
    <s v="SGGS-17579"/>
    <s v="[SGGS] SP 26.3.3;[SGGS] SP 26.3.2"/>
    <s v="[Jornada Secretaria e Gestor de Unidades] Secretaria - Gestão Acadêmica"/>
    <x v="0"/>
    <s v="[SGGS] PI 3/26"/>
    <m/>
    <s v="[INC0804596]Tenho um Erro/Problema com o Sistema - Área do Candidato - Contrato"/>
    <m/>
    <m/>
    <m/>
    <s v="Itens concluídos"/>
    <m/>
    <m/>
    <x v="1"/>
    <d v="2026-07-31T09:20:00"/>
    <d v="2026-07-20T00:00:00"/>
    <d v="2026-08-03T00:00:00"/>
    <d v="2026-08-03T00:00:00"/>
    <m/>
    <m/>
    <m/>
    <m/>
    <m/>
    <m/>
    <m/>
    <m/>
    <m/>
    <m/>
    <m/>
    <m/>
    <m/>
    <m/>
    <s v=""/>
    <s v="FALSO"/>
    <n v="0"/>
    <s v=""/>
    <s v=""/>
    <s v=""/>
    <s v=""/>
    <s v=""/>
    <s v=""/>
    <s v=""/>
    <s v=""/>
    <s v=""/>
    <s v=""/>
  </r>
  <r>
    <x v="0"/>
    <s v="SGGS-17578"/>
    <s v="[SGGS] SP 26.3.3;[SGGS] SP 26.3.2"/>
    <s v="[Jornada Secretaria e Gestor de Unidades] Secretaria - Gestão Acadêmica"/>
    <x v="0"/>
    <s v="[SGGS] PI 3/26"/>
    <m/>
    <s v="[INC0804593]Tenho um Erro/Problema com o PTC - Ambiente do Aluno / AVA Sofia - Secretaria -  Termos e contratos"/>
    <m/>
    <m/>
    <m/>
    <s v="Itens concluídos"/>
    <m/>
    <m/>
    <x v="0"/>
    <d v="2026-07-31T08:55:00"/>
    <d v="2026-07-20T00:00:00"/>
    <d v="2026-08-03T00:00:00"/>
    <m/>
    <m/>
    <m/>
    <m/>
    <m/>
    <m/>
    <m/>
    <m/>
    <m/>
    <m/>
    <m/>
    <m/>
    <m/>
    <m/>
    <m/>
    <s v=""/>
    <s v="FALSO"/>
    <n v="0"/>
    <s v=""/>
    <s v=""/>
    <s v=""/>
    <s v=""/>
    <s v=""/>
    <s v=""/>
    <s v=""/>
    <s v=""/>
    <s v=""/>
    <s v=""/>
  </r>
  <r>
    <x v="0"/>
    <s v="SGGS-17576"/>
    <s v="[SGGS] SP 26.3.3;[SGGS] SP 26.3.2;[SGGS] SP 26.3.5;[SGGS] SP 26.3.4;[SGGS] SP 26.3.6"/>
    <s v="[Jornada Secretaria e Gestor de Unidades] Secretaria - Gestão Acadêmica"/>
    <x v="0"/>
    <s v="[SGGS] PI 3/26"/>
    <m/>
    <s v="[INC0804633]Tenho um Erro/Problema com o PTC - Dynamics Athenas - Efetivação da Matrícula"/>
    <m/>
    <m/>
    <m/>
    <s v="Itens concluídos"/>
    <m/>
    <m/>
    <x v="1"/>
    <d v="2026-07-30T20:57:00"/>
    <d v="2026-07-20T00:00:00"/>
    <d v="2026-09-18T00:00:00"/>
    <d v="2026-09-18T00:00:00"/>
    <m/>
    <m/>
    <m/>
    <m/>
    <m/>
    <m/>
    <m/>
    <m/>
    <m/>
    <m/>
    <m/>
    <m/>
    <m/>
    <m/>
    <s v=""/>
    <s v="FALSO"/>
    <n v="0"/>
    <s v=""/>
    <s v=""/>
    <s v=""/>
    <s v=""/>
    <s v=""/>
    <s v=""/>
    <s v=""/>
    <s v=""/>
    <s v=""/>
    <s v=""/>
  </r>
  <r>
    <x v="0"/>
    <s v="SGGS-17575"/>
    <s v="[SGGS] SP 26.3.3;[SGGS] SP 26.3.2"/>
    <s v="[Jornada Secretaria e Gestor de Unidades] Secretaria - Gestão Acadêmica"/>
    <x v="0"/>
    <s v="[SGGS] PI 3/26"/>
    <m/>
    <s v="[INC0804624]Tenho um Erro/Problema com o PTC - Dynamics Athenas - Efetivação da Matrícula"/>
    <m/>
    <m/>
    <m/>
    <s v="Itens concluídos"/>
    <m/>
    <m/>
    <x v="1"/>
    <d v="2026-07-30T19:56:00"/>
    <d v="2026-07-20T00:00:00"/>
    <d v="2026-08-03T00:00:00"/>
    <d v="2026-08-03T00:00:00"/>
    <m/>
    <m/>
    <m/>
    <m/>
    <m/>
    <m/>
    <m/>
    <m/>
    <m/>
    <m/>
    <m/>
    <m/>
    <m/>
    <m/>
    <s v=""/>
    <s v="FALSO"/>
    <n v="0"/>
    <s v=""/>
    <s v=""/>
    <s v=""/>
    <s v=""/>
    <s v=""/>
    <s v=""/>
    <s v=""/>
    <s v=""/>
    <s v=""/>
    <s v=""/>
  </r>
  <r>
    <x v="0"/>
    <s v="SGGS-17574"/>
    <s v="[SGGS] SP 26.3.3;[SGGS] SP 26.3.2;[SGGS] SP 26.3.5;[SGGS] SP 26.3.4;[SGGS] SP 26.3.6"/>
    <s v="[Jornada Secretaria e Gestor de Unidades] Secretaria - Gestão Acadêmica"/>
    <x v="0"/>
    <s v="[SGGS] PI 3/26"/>
    <m/>
    <s v="[INC0804611]Tenho um Erro/Problema com o PTC - Dynamics Athenas - Efetivação da Matrícula"/>
    <m/>
    <m/>
    <m/>
    <s v="Itens concluídos"/>
    <m/>
    <m/>
    <x v="1"/>
    <d v="2026-07-30T18:53:00"/>
    <d v="2026-07-20T00:00:00"/>
    <d v="2026-09-18T00:00:00"/>
    <d v="2026-09-18T00:00:00"/>
    <m/>
    <m/>
    <m/>
    <m/>
    <m/>
    <m/>
    <m/>
    <m/>
    <m/>
    <m/>
    <m/>
    <m/>
    <m/>
    <m/>
    <s v=""/>
    <s v="FALSO"/>
    <n v="0"/>
    <s v=""/>
    <s v=""/>
    <s v=""/>
    <s v=""/>
    <s v=""/>
    <s v=""/>
    <s v=""/>
    <s v=""/>
    <s v=""/>
    <s v=""/>
  </r>
  <r>
    <x v="0"/>
    <s v="SGGS-17572"/>
    <s v="[SGGS] SP 26.3.3;[SGGS] SP 26.3.2;[SGGS] SP 26.3.4"/>
    <s v="[Jornada Secretaria e Gestor de Unidades] Secretaria - Gestão Acadêmica"/>
    <x v="0"/>
    <s v="[SGGS] PI 3/26"/>
    <m/>
    <s v="[INC0804517]Tenho um Erro/Problema com o PTC - Dynamics Athenas - Efetivação da Matrícula"/>
    <m/>
    <m/>
    <m/>
    <s v="Itens concluídos"/>
    <m/>
    <m/>
    <x v="1"/>
    <d v="2026-07-30T14:12:00"/>
    <d v="2026-07-20T00:00:00"/>
    <d v="2026-08-10T00:00:00"/>
    <d v="2026-08-10T00:00:00"/>
    <m/>
    <m/>
    <m/>
    <m/>
    <m/>
    <m/>
    <m/>
    <m/>
    <m/>
    <m/>
    <m/>
    <m/>
    <m/>
    <m/>
    <s v=""/>
    <s v="FALSO"/>
    <n v="0"/>
    <s v=""/>
    <s v=""/>
    <s v=""/>
    <s v=""/>
    <s v=""/>
    <s v=""/>
    <s v=""/>
    <s v=""/>
    <s v=""/>
    <s v=""/>
  </r>
  <r>
    <x v="0"/>
    <s v="SGGS-17571"/>
    <s v="[SGGS] SP 26.4.1;[SGGS] SP 26.3.3;[SGGS] SP 26.3.2;[SGGS] SP 26.3.5;[SGGS] SP 26.3.4;[SGGS] SP 26.3.6"/>
    <s v="[Jornada Secretaria e Gestor de Unidades] Secretaria - Gestão Acadêmica"/>
    <x v="0"/>
    <s v="[SGGS] PI 3/26"/>
    <m/>
    <s v="[INC0804495]Tenho um Erro/Problema com o PTC - Dynamics Athenas - Documentos Acadêmicos - Serviços"/>
    <m/>
    <m/>
    <m/>
    <s v="Itens concluídos"/>
    <m/>
    <m/>
    <x v="1"/>
    <d v="2026-07-30T12:27:00"/>
    <d v="2026-09-28T00:00:00"/>
    <d v="2026-09-24T00:00:00"/>
    <d v="2026-09-24T00:00:00"/>
    <m/>
    <m/>
    <m/>
    <m/>
    <m/>
    <m/>
    <m/>
    <m/>
    <m/>
    <m/>
    <m/>
    <m/>
    <m/>
    <m/>
    <s v=""/>
    <s v="FALSO"/>
    <n v="0"/>
    <s v=""/>
    <s v=""/>
    <s v=""/>
    <s v=""/>
    <s v=""/>
    <s v=""/>
    <s v=""/>
    <s v=""/>
    <s v=""/>
    <s v=""/>
  </r>
  <r>
    <x v="0"/>
    <s v="SGGS-17570"/>
    <s v="[SGGS] SP 26.3.3;[SGGS] SP 26.3.2;[SGGS] SP 26.3.5;[SGGS] SP 26.3.4;[SGGS] SP 26.3.6"/>
    <s v="[Jornada Secretaria e Gestor de Unidades] Secretaria - Gestão Acadêmica"/>
    <x v="0"/>
    <s v="[SGGS] PI 3/26"/>
    <m/>
    <s v="[INC0804490]Tenho um Erro/Problema com o PTC - Dynamics Athenas - Efetivação da Matrícula"/>
    <m/>
    <m/>
    <m/>
    <s v="Itens concluídos"/>
    <m/>
    <m/>
    <x v="1"/>
    <d v="2026-07-30T12:04:00"/>
    <d v="2026-07-20T00:00:00"/>
    <d v="2026-09-18T00:00:00"/>
    <d v="2026-09-18T00:00:00"/>
    <m/>
    <m/>
    <m/>
    <m/>
    <m/>
    <m/>
    <m/>
    <m/>
    <m/>
    <m/>
    <m/>
    <m/>
    <m/>
    <m/>
    <s v=""/>
    <s v="FALSO"/>
    <n v="0"/>
    <s v=""/>
    <s v=""/>
    <s v=""/>
    <s v=""/>
    <s v=""/>
    <s v=""/>
    <s v=""/>
    <s v=""/>
    <s v=""/>
    <s v=""/>
  </r>
  <r>
    <x v="0"/>
    <s v="SGGS-17569"/>
    <s v="[SGGS] SP 26.3.3;[SGGS] SP 26.3.2"/>
    <s v="[Jornada Secretaria e Gestor de Unidades] Secretaria - Gestão Acadêmica"/>
    <x v="0"/>
    <s v="[SGGS] PI 3/26"/>
    <m/>
    <s v="[INC0804484]Tenho um Erro/Problema com o PTC - Dynamics Athenas - Efetivação da Matrícula"/>
    <m/>
    <m/>
    <m/>
    <s v="Itens concluídos"/>
    <m/>
    <m/>
    <x v="1"/>
    <d v="2026-07-30T11:52:00"/>
    <d v="2026-07-20T00:00:00"/>
    <d v="2026-08-08T00:00:00"/>
    <d v="2026-08-08T00:00:00"/>
    <m/>
    <m/>
    <m/>
    <m/>
    <m/>
    <m/>
    <m/>
    <m/>
    <m/>
    <m/>
    <m/>
    <m/>
    <m/>
    <m/>
    <s v=""/>
    <s v="FALSO"/>
    <n v="0"/>
    <s v=""/>
    <s v=""/>
    <s v=""/>
    <s v=""/>
    <s v=""/>
    <s v=""/>
    <s v=""/>
    <s v=""/>
    <s v=""/>
    <s v=""/>
  </r>
  <r>
    <x v="0"/>
    <s v="SGGS-17568"/>
    <s v="[SGGS] SP 26.3.3;[SGGS] SP 26.3.2;[SGGS] SP 26.3.5;[SGGS] SP 26.3.4;[SGGS] SP 26.3.6"/>
    <s v="[Jornada Secretaria e Gestor de Unidades] Secretaria - Gestão Acadêmica"/>
    <x v="0"/>
    <s v="[SGGS] PI 3/26"/>
    <m/>
    <s v="[INC0804242]Tenho um Erro/Problema com o Sistema - Área do Candidato - Login"/>
    <m/>
    <m/>
    <m/>
    <s v="Itens concluídos"/>
    <m/>
    <m/>
    <x v="1"/>
    <d v="2026-07-30T11:31:00"/>
    <d v="2026-07-20T00:00:00"/>
    <d v="2026-09-18T00:00:00"/>
    <d v="2026-09-18T00:00:00"/>
    <m/>
    <m/>
    <m/>
    <m/>
    <m/>
    <m/>
    <m/>
    <m/>
    <m/>
    <m/>
    <m/>
    <m/>
    <m/>
    <m/>
    <s v=""/>
    <s v="FALSO"/>
    <n v="0"/>
    <s v=""/>
    <s v=""/>
    <s v=""/>
    <s v=""/>
    <s v=""/>
    <s v=""/>
    <s v=""/>
    <s v=""/>
    <s v=""/>
    <s v=""/>
  </r>
  <r>
    <x v="0"/>
    <s v="SGGS-17567"/>
    <s v="[SGGS] SP 26.4.1;[SGGS] SP 26.3.3;[SGGS] SP 26.3.2;[SGGS] SP 26.3.5;[SGGS] SP 26.3.4;[SGGS] SP 26.3.6"/>
    <s v="[Jornada Secretaria e Gestor de Unidades] Secretaria - Gestão Acadêmica"/>
    <x v="6"/>
    <s v="[SGGS] PI 4/26"/>
    <m/>
    <s v="[INC0801574]Tenho um Erro/Problema com o PTC - Dynamics Athenas - Rematrícula"/>
    <m/>
    <m/>
    <m/>
    <s v="Itens Pendentes"/>
    <m/>
    <m/>
    <x v="3"/>
    <d v="2026-07-30T11:28:00"/>
    <d v="2026-09-28T00:00:00"/>
    <m/>
    <m/>
    <m/>
    <m/>
    <m/>
    <m/>
    <m/>
    <m/>
    <m/>
    <m/>
    <m/>
    <m/>
    <m/>
    <m/>
    <m/>
    <m/>
    <s v=""/>
    <s v="FALSO"/>
    <n v="0"/>
    <s v=""/>
    <s v=""/>
    <s v=""/>
    <s v=""/>
    <s v=""/>
    <s v=""/>
    <s v=""/>
    <s v=""/>
    <s v=""/>
    <s v=""/>
  </r>
  <r>
    <x v="0"/>
    <s v="SGGS-17565"/>
    <s v="[SGGS] SP 26.3.3;[SGGS] SP 26.3.2"/>
    <s v="[Jornada Secretaria e Gestor de Unidades] Secretaria - Gestão Acadêmica"/>
    <x v="0"/>
    <s v="[SGGS] PI 3/26"/>
    <m/>
    <s v="[INC0804463]Tenho um Erro/Problema com o PTC - Dynamics Athenas - Efetivação da Matrícula"/>
    <m/>
    <m/>
    <m/>
    <s v="Itens concluídos"/>
    <m/>
    <m/>
    <x v="1"/>
    <d v="2026-07-30T11:08:00"/>
    <d v="2026-07-20T00:00:00"/>
    <d v="2026-08-08T00:00:00"/>
    <d v="2026-08-08T00:00:00"/>
    <m/>
    <m/>
    <m/>
    <m/>
    <m/>
    <m/>
    <m/>
    <m/>
    <m/>
    <m/>
    <m/>
    <m/>
    <m/>
    <m/>
    <s v=""/>
    <s v="FALSO"/>
    <n v="0"/>
    <s v=""/>
    <s v=""/>
    <s v=""/>
    <s v=""/>
    <s v=""/>
    <s v=""/>
    <s v=""/>
    <s v=""/>
    <s v=""/>
    <s v=""/>
  </r>
  <r>
    <x v="0"/>
    <s v="SGGS-17564"/>
    <s v="[SGGS] SP 26.3.3;[SGGS] SP 26.3.2"/>
    <s v="[Jornada Secretaria e Gestor de Unidades] Secretaria - Gestão Acadêmica"/>
    <x v="0"/>
    <s v="[SGGS] PI 3/26"/>
    <m/>
    <s v="[INC0804203]Tenho um Erro/Problema com o PTC - Ingresso - Captação - Backoffice"/>
    <m/>
    <m/>
    <m/>
    <s v="Itens concluídos"/>
    <m/>
    <m/>
    <x v="1"/>
    <d v="2026-07-30T10:50:00"/>
    <d v="2026-07-20T00:00:00"/>
    <d v="2026-08-08T00:00:00"/>
    <d v="2026-08-08T00:00:00"/>
    <m/>
    <m/>
    <m/>
    <m/>
    <m/>
    <m/>
    <m/>
    <m/>
    <m/>
    <m/>
    <m/>
    <m/>
    <m/>
    <m/>
    <s v=""/>
    <s v="FALSO"/>
    <n v="0"/>
    <s v=""/>
    <s v=""/>
    <s v=""/>
    <s v=""/>
    <s v=""/>
    <s v=""/>
    <s v=""/>
    <s v=""/>
    <s v=""/>
    <s v=""/>
  </r>
  <r>
    <x v="0"/>
    <s v="SGGS-17563"/>
    <s v="[SGGS] SP 26.3.3;[SGGS] SP 26.3.2;[SGGS] SP 26.3.5;[SGGS] SP 26.3.4;[SGGS] SP 26.3.6"/>
    <s v="[Jornada Secretaria e Gestor de Unidades] Secretaria - Gestão Acadêmica"/>
    <x v="0"/>
    <s v="[SGGS] PI 3/26"/>
    <m/>
    <s v="[INC0804438]Tenho um Erro/Problema com o PTC - Ingresso - Captação - Área do Candidato"/>
    <m/>
    <m/>
    <m/>
    <s v="Itens concluídos"/>
    <m/>
    <m/>
    <x v="1"/>
    <d v="2026-07-30T10:46:00"/>
    <d v="2026-07-20T00:00:00"/>
    <d v="2026-09-18T00:00:00"/>
    <d v="2026-09-18T00:00:00"/>
    <m/>
    <m/>
    <m/>
    <m/>
    <m/>
    <m/>
    <m/>
    <m/>
    <m/>
    <m/>
    <m/>
    <m/>
    <m/>
    <m/>
    <s v=""/>
    <s v="FALSO"/>
    <n v="0"/>
    <s v=""/>
    <s v=""/>
    <s v=""/>
    <s v=""/>
    <s v=""/>
    <s v=""/>
    <s v=""/>
    <s v=""/>
    <s v=""/>
    <s v=""/>
  </r>
  <r>
    <x v="0"/>
    <s v="SGGS-17561"/>
    <s v="[SGGS] SP 26.3.3;[SGGS] SP 26.3.2"/>
    <s v="[Jornada Secretaria e Gestor de Unidades] Secretaria - Gestão Acadêmica"/>
    <x v="0"/>
    <s v="[SGGS] PI 3/26"/>
    <m/>
    <s v="[INC0804318]Tenho um Erro/Problema com o PTC - Ingresso - Captação - Área do Candidato"/>
    <m/>
    <m/>
    <m/>
    <s v="Itens concluídos"/>
    <m/>
    <m/>
    <x v="1"/>
    <d v="2026-07-30T10:32:00"/>
    <d v="2026-07-20T00:00:00"/>
    <d v="2026-08-08T00:00:00"/>
    <d v="2026-08-08T00:00:00"/>
    <m/>
    <m/>
    <m/>
    <m/>
    <m/>
    <m/>
    <m/>
    <m/>
    <m/>
    <m/>
    <m/>
    <m/>
    <m/>
    <m/>
    <s v=""/>
    <s v="FALSO"/>
    <n v="0"/>
    <s v=""/>
    <s v=""/>
    <s v=""/>
    <s v=""/>
    <s v=""/>
    <s v=""/>
    <s v=""/>
    <s v=""/>
    <s v=""/>
    <s v=""/>
  </r>
  <r>
    <x v="0"/>
    <s v="SGGS-17560"/>
    <s v="[SGGS] SP 26.3.3;[SGGS] SP 26.3.2"/>
    <s v="[Jornada Secretaria e Gestor de Unidades] Secretaria - Gestão Acadêmica"/>
    <x v="0"/>
    <s v="[SGGS] PI 3/26"/>
    <m/>
    <s v="[INC0804303]Tenho um Erro/Problema com o Sistema - Área do Candidato - Contrato"/>
    <m/>
    <m/>
    <m/>
    <s v="Itens concluídos"/>
    <m/>
    <m/>
    <x v="1"/>
    <d v="2026-07-30T10:30:00"/>
    <d v="2026-07-20T00:00:00"/>
    <d v="2026-08-03T00:00:00"/>
    <d v="2026-08-03T00:00:00"/>
    <m/>
    <m/>
    <m/>
    <m/>
    <m/>
    <m/>
    <m/>
    <m/>
    <m/>
    <m/>
    <m/>
    <m/>
    <m/>
    <m/>
    <s v=""/>
    <s v="FALSO"/>
    <n v="0"/>
    <s v=""/>
    <s v=""/>
    <s v=""/>
    <s v=""/>
    <s v=""/>
    <s v=""/>
    <s v=""/>
    <s v=""/>
    <s v=""/>
    <s v=""/>
  </r>
  <r>
    <x v="0"/>
    <s v="SGGS-17559"/>
    <s v="[SGGS] SP 26.3.3;[SGGS] SP 26.3.2"/>
    <s v="[Jornada Secretaria e Gestor de Unidades] Secretaria - Gestão Acadêmica"/>
    <x v="0"/>
    <s v="[SGGS] PI 3/26"/>
    <m/>
    <s v="[INC0804310]Tenho um Erro/Problema com o Sistema - Área do Candidato - Contrato"/>
    <m/>
    <m/>
    <m/>
    <s v="Itens concluídos"/>
    <m/>
    <m/>
    <x v="1"/>
    <d v="2026-07-30T10:26:00"/>
    <d v="2026-07-20T00:00:00"/>
    <d v="2026-08-08T00:00:00"/>
    <d v="2026-08-08T00:00:00"/>
    <m/>
    <m/>
    <m/>
    <m/>
    <m/>
    <m/>
    <m/>
    <m/>
    <m/>
    <m/>
    <m/>
    <m/>
    <m/>
    <m/>
    <s v=""/>
    <s v="FALSO"/>
    <n v="0"/>
    <s v=""/>
    <s v=""/>
    <s v=""/>
    <s v=""/>
    <s v=""/>
    <s v=""/>
    <s v=""/>
    <s v=""/>
    <s v=""/>
    <s v=""/>
  </r>
  <r>
    <x v="0"/>
    <s v="SGGS-17558"/>
    <s v="[SGGS] SP 26.3.2"/>
    <s v="[Jornada Secretaria e Gestor de Unidades] Secretaria - Gestão Acadêmica"/>
    <x v="0"/>
    <s v="[SGGS] PI 3/26"/>
    <m/>
    <s v="[INC0804433]Tenho um Erro/Problema com o PTC - Dynamics Athenas - Efetivação da Matrícula"/>
    <m/>
    <m/>
    <m/>
    <s v="Itens concluídos"/>
    <m/>
    <m/>
    <x v="1"/>
    <d v="2026-07-30T10:22:00"/>
    <d v="2026-07-20T00:00:00"/>
    <d v="2026-07-30T00:00:00"/>
    <d v="2026-07-30T00:00:00"/>
    <m/>
    <m/>
    <m/>
    <m/>
    <m/>
    <m/>
    <m/>
    <m/>
    <m/>
    <m/>
    <m/>
    <m/>
    <m/>
    <m/>
    <s v=""/>
    <s v="FALSO"/>
    <n v="0"/>
    <s v=""/>
    <s v=""/>
    <s v=""/>
    <s v=""/>
    <s v=""/>
    <s v=""/>
    <s v=""/>
    <s v=""/>
    <s v=""/>
    <s v=""/>
  </r>
  <r>
    <x v="0"/>
    <s v="SGGS-17556"/>
    <s v="[SGGS] SP 26.3.3;[SGGS] SP 26.3.2;[SGGS] SP 26.3.5;[SGGS] SP 26.3.4;[SGGS] SP 26.3.6"/>
    <s v="[Jornada Secretaria e Gestor de Unidades] Secretaria - Gestão Acadêmica"/>
    <x v="0"/>
    <s v="[SGGS] PI 3/26"/>
    <m/>
    <s v="[INC0804424]Tenho um Erro/Problema com o PTC - Dynamics Athenas - Efetivação da Matrícula"/>
    <m/>
    <m/>
    <m/>
    <s v="Itens concluídos"/>
    <m/>
    <m/>
    <x v="1"/>
    <d v="2026-07-30T09:58:00"/>
    <d v="2026-07-20T00:00:00"/>
    <d v="2026-09-18T00:00:00"/>
    <d v="2026-09-18T00:00:00"/>
    <m/>
    <m/>
    <m/>
    <m/>
    <m/>
    <m/>
    <m/>
    <m/>
    <m/>
    <m/>
    <m/>
    <m/>
    <m/>
    <m/>
    <s v=""/>
    <s v="FALSO"/>
    <n v="0"/>
    <s v=""/>
    <s v=""/>
    <s v=""/>
    <s v=""/>
    <s v=""/>
    <s v=""/>
    <s v=""/>
    <s v=""/>
    <s v=""/>
    <s v=""/>
  </r>
  <r>
    <x v="0"/>
    <s v="SGGS-17554"/>
    <s v="[SGGS] SP 26.3.2"/>
    <s v="[Jornada Secretaria e Gestor de Unidades] Secretaria - Gestão Acadêmica"/>
    <x v="0"/>
    <s v="[SGGS] PI 3/26"/>
    <m/>
    <s v="[INC0799594]Tenho um Erro/Problema com o PTC - Ambiente do Aluno / AVA Sofia - Aulas"/>
    <m/>
    <m/>
    <m/>
    <s v="Itens concluídos"/>
    <m/>
    <m/>
    <x v="0"/>
    <d v="2026-07-30T09:24:00"/>
    <d v="2026-07-20T00:00:00"/>
    <d v="2026-07-30T00:00:00"/>
    <m/>
    <m/>
    <m/>
    <m/>
    <m/>
    <m/>
    <m/>
    <m/>
    <m/>
    <m/>
    <m/>
    <m/>
    <m/>
    <m/>
    <m/>
    <s v=""/>
    <s v="FALSO"/>
    <n v="0"/>
    <s v=""/>
    <s v=""/>
    <s v=""/>
    <s v=""/>
    <s v=""/>
    <s v=""/>
    <s v=""/>
    <s v=""/>
    <s v=""/>
    <s v=""/>
  </r>
  <r>
    <x v="0"/>
    <s v="SGGS-17553"/>
    <s v="[SGGS] SP 26.3.3;[SGGS] SP 26.3.2"/>
    <s v="[Jornada Secretaria e Gestor de Unidades] Secretaria - Gestão Acadêmica"/>
    <x v="0"/>
    <s v="[SGGS] PI 3/26"/>
    <m/>
    <s v="[INC0804399]Tenho um Erro/Problema com o PTC - Dynamics Athenas - Efetivação da Matrícula"/>
    <m/>
    <m/>
    <m/>
    <s v="Itens concluídos"/>
    <m/>
    <m/>
    <x v="1"/>
    <d v="2026-07-30T07:21:00"/>
    <d v="2026-07-20T00:00:00"/>
    <d v="2026-08-03T00:00:00"/>
    <d v="2026-08-03T00:00:00"/>
    <m/>
    <m/>
    <m/>
    <m/>
    <m/>
    <m/>
    <m/>
    <m/>
    <m/>
    <m/>
    <m/>
    <m/>
    <m/>
    <m/>
    <s v=""/>
    <s v="FALSO"/>
    <n v="0"/>
    <s v=""/>
    <s v=""/>
    <s v=""/>
    <s v=""/>
    <s v=""/>
    <s v=""/>
    <s v=""/>
    <s v=""/>
    <s v=""/>
    <s v=""/>
  </r>
  <r>
    <x v="0"/>
    <s v="SGGS-17552"/>
    <s v="[SGGS] SP 26.3.3;[SGGS] SP 26.3.2;[SGGS] SP 26.3.5;[SGGS] SP 26.3.4;[SGGS] SP 26.3.6"/>
    <s v="[Jornada Secretaria e Gestor de Unidades] Secretaria - Gestão Acadêmica"/>
    <x v="0"/>
    <s v="[SGGS] PI 3/26"/>
    <m/>
    <s v="[INC0804300]Tenho um Erro/Problema com o PTC - Dynamics Athenas - Efetivação da Matrícula"/>
    <m/>
    <m/>
    <m/>
    <s v="Itens concluídos"/>
    <m/>
    <m/>
    <x v="1"/>
    <d v="2026-07-29T18:19:00"/>
    <d v="2026-07-20T00:00:00"/>
    <d v="2026-09-18T00:00:00"/>
    <d v="2026-09-18T00:00:00"/>
    <m/>
    <m/>
    <m/>
    <m/>
    <m/>
    <m/>
    <m/>
    <m/>
    <m/>
    <m/>
    <m/>
    <m/>
    <m/>
    <m/>
    <s v=""/>
    <s v="FALSO"/>
    <n v="0"/>
    <s v=""/>
    <s v=""/>
    <s v=""/>
    <s v=""/>
    <s v=""/>
    <s v=""/>
    <s v=""/>
    <s v=""/>
    <s v=""/>
    <s v=""/>
  </r>
  <r>
    <x v="0"/>
    <s v="SGGS-17551"/>
    <s v="[SGGS] SP 26.3.3;[SGGS] SP 26.3.2;[SGGS] SP 26.3.5;[SGGS] SP 26.3.4;[SGGS] SP 26.3.6"/>
    <s v="[Jornada Secretaria e Gestor de Unidades] Secretaria - Gestão Acadêmica"/>
    <x v="0"/>
    <s v="[SGGS] PI 3/26"/>
    <m/>
    <s v="[INC0804295]Tenho um Erro/Problema com o PTC - Dynamics Athenas - Efetivação da Matrícula"/>
    <m/>
    <m/>
    <m/>
    <s v="Itens concluídos"/>
    <m/>
    <m/>
    <x v="1"/>
    <d v="2026-07-29T18:14:00"/>
    <d v="2026-07-20T00:00:00"/>
    <d v="2026-09-18T00:00:00"/>
    <d v="2026-09-18T00:00:00"/>
    <m/>
    <m/>
    <m/>
    <m/>
    <m/>
    <m/>
    <m/>
    <m/>
    <m/>
    <m/>
    <m/>
    <m/>
    <m/>
    <m/>
    <s v=""/>
    <s v="FALSO"/>
    <n v="0"/>
    <s v=""/>
    <s v=""/>
    <s v=""/>
    <s v=""/>
    <s v=""/>
    <s v=""/>
    <s v=""/>
    <s v=""/>
    <s v=""/>
    <s v=""/>
  </r>
  <r>
    <x v="0"/>
    <s v="SGGS-17550"/>
    <s v="[SGGS] SP 26.3.3;[SGGS] SP 26.3.2;[SGGS] SP 26.3.5;[SGGS] SP 26.3.4;[SGGS] SP 26.3.6"/>
    <s v="[Jornada Secretaria e Gestor de Unidades] Secretaria - Gestão Acadêmica"/>
    <x v="0"/>
    <s v="[SGGS] PI 3/26"/>
    <m/>
    <s v="[INC0804294]Tenho um Erro/Problema com o PTC - Dynamics Athenas - Efetivação da Matrícula"/>
    <m/>
    <m/>
    <m/>
    <s v="Itens concluídos"/>
    <m/>
    <m/>
    <x v="1"/>
    <d v="2026-07-29T18:11:00"/>
    <d v="2026-07-20T00:00:00"/>
    <d v="2026-09-18T00:00:00"/>
    <d v="2026-09-18T00:00:00"/>
    <m/>
    <m/>
    <m/>
    <m/>
    <m/>
    <m/>
    <m/>
    <m/>
    <m/>
    <m/>
    <m/>
    <m/>
    <m/>
    <m/>
    <s v=""/>
    <s v="FALSO"/>
    <n v="0"/>
    <s v=""/>
    <s v=""/>
    <s v=""/>
    <s v=""/>
    <s v=""/>
    <s v=""/>
    <s v=""/>
    <s v=""/>
    <s v=""/>
    <s v=""/>
  </r>
  <r>
    <x v="0"/>
    <s v="SGGS-17548"/>
    <s v="[SGGS] SP 26.3.3;[SGGS] SP 26.3.2;[SGGS] SP 26.3.5;[SGGS] SP 26.3.4;[SGGS] SP 26.3.6"/>
    <s v="[Jornada Secretaria e Gestor de Unidades] Secretaria - Gestão Acadêmica"/>
    <x v="0"/>
    <s v="[SGGS] PI 3/26"/>
    <m/>
    <s v="[INC0804286]Tenho um Erro/Problema com o PTC - Dynamics Athenas - Efetivação da Matrícula"/>
    <m/>
    <m/>
    <m/>
    <s v="Itens concluídos"/>
    <m/>
    <m/>
    <x v="1"/>
    <d v="2026-07-29T17:28:00"/>
    <d v="2026-07-20T00:00:00"/>
    <d v="2026-09-18T00:00:00"/>
    <d v="2026-09-18T00:00:00"/>
    <m/>
    <m/>
    <m/>
    <m/>
    <m/>
    <m/>
    <m/>
    <m/>
    <m/>
    <m/>
    <m/>
    <m/>
    <m/>
    <m/>
    <s v=""/>
    <s v="FALSO"/>
    <n v="0"/>
    <s v=""/>
    <s v=""/>
    <s v=""/>
    <s v=""/>
    <s v=""/>
    <s v=""/>
    <s v=""/>
    <s v=""/>
    <s v=""/>
    <s v=""/>
  </r>
  <r>
    <x v="0"/>
    <s v="SGGS-17547"/>
    <s v="[SGGS] SP 26.4.1;[SGGS] SP 26.3.3;[SGGS] SP 26.3.2;[SGGS] SP 26.3.5;[SGGS] SP 26.3.4;[SGGS] SP 26.3.6"/>
    <s v="[Jornada Secretaria e Gestor de Unidades] Secretaria - Gestão Acadêmica"/>
    <x v="0"/>
    <s v="[SGGS] PI 3/26"/>
    <m/>
    <s v="[INC0802782]Tenho um Erro/Problema com o PTC - Colação - Colação indisponível"/>
    <m/>
    <m/>
    <m/>
    <s v="Itens concluídos"/>
    <m/>
    <m/>
    <x v="0"/>
    <d v="2026-07-29T17:26:00"/>
    <d v="2026-09-28T00:00:00"/>
    <d v="2026-09-28T00:00:00"/>
    <m/>
    <m/>
    <m/>
    <m/>
    <m/>
    <m/>
    <m/>
    <m/>
    <m/>
    <m/>
    <m/>
    <m/>
    <m/>
    <m/>
    <m/>
    <s v=""/>
    <s v="FALSO"/>
    <n v="0"/>
    <s v=""/>
    <s v=""/>
    <s v=""/>
    <s v=""/>
    <s v=""/>
    <s v=""/>
    <s v=""/>
    <s v=""/>
    <s v=""/>
    <s v=""/>
  </r>
  <r>
    <x v="0"/>
    <s v="SGGS-17546"/>
    <s v="[SGGS] SP 26.3.3;[SGGS] SP 26.3.2;[SGGS] SP 26.3.5;[SGGS] SP 26.3.4;[SGGS] SP 26.3.6"/>
    <s v="[Jornada Secretaria e Gestor de Unidades] Secretaria - Gestão Acadêmica"/>
    <x v="0"/>
    <s v="[SGGS] PI 3/26"/>
    <m/>
    <s v="[INC0804212]Tenho um Erro/Problema com o PTC - Dynamics Athenas - Efetivação da Matrícula"/>
    <m/>
    <m/>
    <m/>
    <s v="Itens concluídos"/>
    <m/>
    <m/>
    <x v="1"/>
    <d v="2026-07-29T15:17:00"/>
    <d v="2026-07-20T00:00:00"/>
    <d v="2026-09-18T00:00:00"/>
    <d v="2026-09-18T00:00:00"/>
    <m/>
    <m/>
    <m/>
    <m/>
    <m/>
    <m/>
    <m/>
    <m/>
    <m/>
    <m/>
    <m/>
    <m/>
    <m/>
    <m/>
    <s v=""/>
    <s v="FALSO"/>
    <n v="0"/>
    <s v=""/>
    <s v=""/>
    <s v=""/>
    <s v=""/>
    <s v=""/>
    <s v=""/>
    <s v=""/>
    <s v=""/>
    <s v=""/>
    <s v=""/>
  </r>
  <r>
    <x v="0"/>
    <s v="SGGS-17545"/>
    <s v="[SGGS] SP 26.3.3;[SGGS] SP 26.3.2;[SGGS] SP 26.3.5;[SGGS] SP 26.3.4;[SGGS] SP 26.3.6"/>
    <s v="[Jornada Secretaria e Gestor de Unidades] Secretaria - Gestão Acadêmica"/>
    <x v="0"/>
    <s v="[SGGS] PI 3/26"/>
    <m/>
    <s v="[INC0801971]Tenho um Erro/Problema com o Sistema - Prisma - Erro na plataforma"/>
    <m/>
    <m/>
    <m/>
    <s v="Itens concluídos"/>
    <m/>
    <m/>
    <x v="0"/>
    <d v="2026-07-29T15:15:00"/>
    <d v="2026-07-20T00:00:00"/>
    <d v="2026-09-25T00:00:00"/>
    <m/>
    <m/>
    <m/>
    <m/>
    <m/>
    <m/>
    <m/>
    <m/>
    <m/>
    <m/>
    <m/>
    <m/>
    <m/>
    <m/>
    <m/>
    <s v=""/>
    <s v="FALSO"/>
    <n v="0"/>
    <s v=""/>
    <s v=""/>
    <s v=""/>
    <s v=""/>
    <s v=""/>
    <s v=""/>
    <s v=""/>
    <s v=""/>
    <s v=""/>
    <s v=""/>
  </r>
  <r>
    <x v="0"/>
    <s v="SGGS-17542"/>
    <s v="[SGGS] SP 26.3.2"/>
    <s v="[Jornada Secretaria e Gestor de Unidades] Secretaria - Gestão Acadêmica"/>
    <x v="0"/>
    <s v="[SGGS] PI 3/26"/>
    <m/>
    <s v="[INC0803888]Tenho um Erro/Problema com o PTC - Ingresso - Captação - Backoffice"/>
    <m/>
    <m/>
    <m/>
    <s v="Itens concluídos"/>
    <m/>
    <m/>
    <x v="0"/>
    <d v="2026-07-29T14:01:00"/>
    <d v="2026-07-20T00:00:00"/>
    <d v="2026-07-29T00:00:00"/>
    <m/>
    <m/>
    <m/>
    <m/>
    <m/>
    <m/>
    <m/>
    <m/>
    <m/>
    <m/>
    <m/>
    <m/>
    <m/>
    <m/>
    <m/>
    <s v=""/>
    <s v="FALSO"/>
    <n v="0"/>
    <s v=""/>
    <s v=""/>
    <s v=""/>
    <s v=""/>
    <s v=""/>
    <s v=""/>
    <s v=""/>
    <s v=""/>
    <s v=""/>
    <s v=""/>
  </r>
  <r>
    <x v="0"/>
    <s v="SGGS-17541"/>
    <s v="[SGGS] SP 26.3.3;[SGGS] SP 26.3.2;[SGGS] SP 26.3.5;[SGGS] SP 26.3.4"/>
    <s v="[Jornada Secretaria e Gestor de Unidades] Secretaria - Gestão Acadêmica"/>
    <x v="0"/>
    <s v="[SGGS] PI 3/26"/>
    <m/>
    <s v="[INC0793063]Tenho um Erro/Problema com o PTC - Dynamics Athenas - Documentos Acadêmicos - Serviços"/>
    <m/>
    <m/>
    <m/>
    <s v="Itens concluídos"/>
    <m/>
    <m/>
    <x v="1"/>
    <d v="2026-07-29T13:16:00"/>
    <d v="2026-07-20T00:00:00"/>
    <d v="2026-09-10T00:00:00"/>
    <d v="2026-09-10T00:00:00"/>
    <m/>
    <m/>
    <m/>
    <m/>
    <m/>
    <m/>
    <m/>
    <m/>
    <m/>
    <m/>
    <m/>
    <m/>
    <m/>
    <m/>
    <s v=""/>
    <s v="FALSO"/>
    <n v="0"/>
    <s v=""/>
    <s v=""/>
    <s v=""/>
    <s v=""/>
    <s v=""/>
    <s v=""/>
    <s v=""/>
    <s v=""/>
    <s v=""/>
    <s v=""/>
  </r>
  <r>
    <x v="0"/>
    <s v="SGGS-17540"/>
    <s v="[SGGS] SP 26.4.1;[SGGS] SP 26.3.3;[SGGS] SP 26.3.2;[SGGS] SP 26.3.5;[SGGS] SP 26.3.4;[SGGS] SP 26.3.6"/>
    <s v="[Jornada Secretaria e Gestor de Unidades] Secretaria - Gestão Acadêmica"/>
    <x v="0"/>
    <s v="[SGGS] PI 3/26"/>
    <m/>
    <s v="[INC0802924]Tenho um Erro/Problema com o PTC - Financeiro SAP - Rematrícula"/>
    <m/>
    <m/>
    <m/>
    <s v="Itens concluídos"/>
    <m/>
    <m/>
    <x v="0"/>
    <d v="2026-07-29T12:46:00"/>
    <d v="2026-09-28T00:00:00"/>
    <d v="2026-09-28T00:00:00"/>
    <m/>
    <m/>
    <m/>
    <m/>
    <m/>
    <m/>
    <m/>
    <m/>
    <m/>
    <m/>
    <m/>
    <m/>
    <m/>
    <m/>
    <m/>
    <s v=""/>
    <s v="FALSO"/>
    <n v="0"/>
    <s v=""/>
    <s v=""/>
    <s v=""/>
    <s v=""/>
    <s v=""/>
    <s v=""/>
    <s v=""/>
    <s v=""/>
    <s v=""/>
    <s v=""/>
  </r>
  <r>
    <x v="0"/>
    <s v="SGGS-17539"/>
    <s v="[SGGS] SP 26.3.3;[SGGS] SP 26.3.2;[SGGS] SP 26.3.5;[SGGS] SP 26.3.4;[SGGS] SP 26.3.6"/>
    <s v="[Jornada Secretaria e Gestor de Unidades] Secretaria - Gestão Acadêmica"/>
    <x v="0"/>
    <s v="[SGGS] PI 3/26"/>
    <m/>
    <s v="[INC0803875]Tenho um Erro/Problema com o Sistema - Área do Candidato - Login"/>
    <m/>
    <m/>
    <m/>
    <s v="Itens concluídos"/>
    <m/>
    <m/>
    <x v="1"/>
    <d v="2026-07-29T12:00:00"/>
    <d v="2026-07-20T00:00:00"/>
    <d v="2026-09-18T00:00:00"/>
    <d v="2026-09-18T00:00:00"/>
    <m/>
    <m/>
    <m/>
    <m/>
    <m/>
    <m/>
    <m/>
    <m/>
    <m/>
    <m/>
    <m/>
    <m/>
    <m/>
    <m/>
    <s v=""/>
    <s v="FALSO"/>
    <n v="0"/>
    <s v=""/>
    <s v=""/>
    <s v=""/>
    <s v=""/>
    <s v=""/>
    <s v=""/>
    <s v=""/>
    <s v=""/>
    <s v=""/>
    <s v=""/>
  </r>
  <r>
    <x v="0"/>
    <s v="SGGS-17538"/>
    <s v="[SGGS] SP 26.3.3;[SGGS] SP 26.3.2"/>
    <s v="[Jornada Secretaria e Gestor de Unidades] Secretaria - Gestão Acadêmica"/>
    <x v="0"/>
    <s v="[SGGS] PI 3/26"/>
    <m/>
    <s v="[INC0804081]Tenho um Erro/Problema com o PTC - Dynamics Athenas - Efetivação da Matrícula"/>
    <m/>
    <m/>
    <m/>
    <s v="Itens concluídos"/>
    <m/>
    <m/>
    <x v="1"/>
    <d v="2026-07-29T11:29:00"/>
    <d v="2026-07-20T00:00:00"/>
    <d v="2026-08-08T00:00:00"/>
    <d v="2026-08-08T00:00:00"/>
    <m/>
    <m/>
    <m/>
    <m/>
    <m/>
    <m/>
    <m/>
    <m/>
    <m/>
    <m/>
    <m/>
    <m/>
    <m/>
    <m/>
    <s v=""/>
    <s v="FALSO"/>
    <n v="0"/>
    <s v=""/>
    <s v=""/>
    <s v=""/>
    <s v=""/>
    <s v=""/>
    <s v=""/>
    <s v=""/>
    <s v=""/>
    <s v=""/>
    <s v=""/>
  </r>
  <r>
    <x v="0"/>
    <s v="SGGS-17535"/>
    <s v="[SGGS] SP 26.3.3;[SGGS] SP 26.3.2;[SGGS] SP 26.3.5;[SGGS] SP 26.3.4;[SGGS] SP 26.3.6"/>
    <s v="[Jornada Secretaria e Gestor de Unidades] Secretaria - Gestão Acadêmica"/>
    <x v="0"/>
    <s v="[SGGS] PI 3/26"/>
    <m/>
    <s v="[INC0796845]Tenho um Erro/Problema com o PTC - Cadastro de Curso/Disciplina/Matriz - Criação/Versão de Matriz"/>
    <m/>
    <m/>
    <m/>
    <s v="Itens concluídos"/>
    <m/>
    <m/>
    <x v="1"/>
    <d v="2026-07-29T11:16:00"/>
    <d v="2026-07-20T00:00:00"/>
    <d v="2026-09-11T00:00:00"/>
    <d v="2026-09-14T00:00:00"/>
    <m/>
    <m/>
    <m/>
    <m/>
    <m/>
    <m/>
    <m/>
    <m/>
    <m/>
    <m/>
    <m/>
    <m/>
    <m/>
    <m/>
    <s v=""/>
    <s v="FALSO"/>
    <n v="0"/>
    <s v=""/>
    <s v=""/>
    <s v=""/>
    <s v=""/>
    <s v=""/>
    <s v=""/>
    <s v=""/>
    <s v=""/>
    <s v=""/>
    <s v=""/>
  </r>
  <r>
    <x v="0"/>
    <s v="SGGS-17533"/>
    <s v="[SGGS] SP 26.3.3;[SGGS] SP 26.3.2"/>
    <s v="[Jornada Secretaria e Gestor de Unidades] Secretaria - Gestão Acadêmica"/>
    <x v="0"/>
    <s v="[SGGS] PI 3/26"/>
    <m/>
    <s v="[INC0803870]Tenho um Erro/Problema com o PTC - Ingresso - Captação - Área do Candidato"/>
    <m/>
    <m/>
    <m/>
    <s v="Itens concluídos"/>
    <m/>
    <m/>
    <x v="1"/>
    <d v="2026-07-29T11:12:00"/>
    <d v="2026-07-20T00:00:00"/>
    <d v="2026-07-30T00:00:00"/>
    <d v="2026-07-30T00:00:00"/>
    <m/>
    <m/>
    <m/>
    <m/>
    <m/>
    <m/>
    <m/>
    <m/>
    <m/>
    <m/>
    <m/>
    <m/>
    <m/>
    <m/>
    <s v=""/>
    <s v="FALSO"/>
    <n v="0"/>
    <s v=""/>
    <s v=""/>
    <s v=""/>
    <s v=""/>
    <s v=""/>
    <s v=""/>
    <s v=""/>
    <s v=""/>
    <s v=""/>
    <s v=""/>
  </r>
  <r>
    <x v="0"/>
    <s v="SGGS-17532"/>
    <s v="[SGGS] SP 26.3.2"/>
    <s v="[Jornada Secretaria e Gestor de Unidades] Secretaria - Gestão Acadêmica"/>
    <x v="0"/>
    <s v="[SGGS] PI 3/26"/>
    <m/>
    <s v="[INC0803782]Tenho um Erro/Problema com o PTC - Ingresso - Captação - Backoffice"/>
    <m/>
    <m/>
    <m/>
    <s v="Itens concluídos"/>
    <m/>
    <m/>
    <x v="1"/>
    <d v="2026-07-29T09:47:00"/>
    <d v="2026-07-20T00:00:00"/>
    <d v="2026-07-30T00:00:00"/>
    <d v="2026-07-30T00:00:00"/>
    <m/>
    <m/>
    <m/>
    <m/>
    <m/>
    <m/>
    <m/>
    <m/>
    <m/>
    <m/>
    <m/>
    <m/>
    <m/>
    <m/>
    <s v=""/>
    <s v="FALSO"/>
    <n v="0"/>
    <s v=""/>
    <s v=""/>
    <s v=""/>
    <s v=""/>
    <s v=""/>
    <s v=""/>
    <s v=""/>
    <s v=""/>
    <s v=""/>
    <s v=""/>
  </r>
  <r>
    <x v="0"/>
    <s v="SGGS-17530"/>
    <s v="[SGGS] SP 26.4.1;[SGGS] SP 26.3.3;[SGGS] SP 26.3.2;[SGGS] SP 26.3.5;[SGGS] SP 26.3.4;[SGGS] SP 26.3.6"/>
    <s v="[Jornada Secretaria e Gestor de Unidades] Secretaria - Gestão Acadêmica"/>
    <x v="4"/>
    <s v="[SGGS] PI 4/26"/>
    <m/>
    <s v="[INC0804021]Tenho um Erro/Problema com o PTC - Ambiente do Aluno / AVA Sofia - Secretaria - Erro na solicitação de Transferencia interna - curso e polo"/>
    <m/>
    <m/>
    <m/>
    <s v="Itens concluídos"/>
    <m/>
    <m/>
    <x v="3"/>
    <d v="2026-07-29T09:01:00"/>
    <d v="2026-09-28T00:00:00"/>
    <d v="2026-09-24T00:00:00"/>
    <d v="2026-09-25T00:00:00"/>
    <m/>
    <m/>
    <m/>
    <m/>
    <m/>
    <m/>
    <m/>
    <m/>
    <m/>
    <m/>
    <m/>
    <m/>
    <m/>
    <m/>
    <s v=""/>
    <s v="FALSO"/>
    <n v="0"/>
    <s v=""/>
    <s v=""/>
    <s v=""/>
    <s v=""/>
    <s v=""/>
    <s v=""/>
    <s v=""/>
    <s v=""/>
    <s v=""/>
    <s v=""/>
  </r>
  <r>
    <x v="9"/>
    <s v="SGGS-17529"/>
    <s v="[SGGS] SP 26.3.2"/>
    <s v="[Jornada Secretaria e Gestor de Unidades] Secretaria - Gestão Acadêmica"/>
    <x v="0"/>
    <s v="[SGGS] PI 3/26"/>
    <m/>
    <s v="[Smoke Test ARTDF-377] Secretaria envia para SAP a data final do contrato com 1 mês a menos "/>
    <m/>
    <n v="21600"/>
    <m/>
    <s v="Itens concluídos"/>
    <s v="QSTI-781"/>
    <s v="Não"/>
    <x v="1"/>
    <d v="2026-07-28T17:55:00"/>
    <d v="2026-07-20T00:00:00"/>
    <d v="2026-07-29T00:00:00"/>
    <d v="2026-07-31T00:00:00"/>
    <d v="2026-07-31T00:00:00"/>
    <d v="2026-07-31T00:00:00"/>
    <d v="2026-07-31T00:00:00"/>
    <m/>
    <m/>
    <n v="2"/>
    <m/>
    <m/>
    <m/>
    <m/>
    <m/>
    <m/>
    <m/>
    <m/>
    <n v="6"/>
    <s v="FALSO"/>
    <n v="0"/>
    <n v="-8"/>
    <s v=""/>
    <n v="2"/>
    <b v="1"/>
    <n v="1"/>
    <s v=""/>
    <s v=""/>
    <s v=""/>
    <n v="3"/>
    <b v="0"/>
  </r>
  <r>
    <x v="0"/>
    <s v="SGGS-17528"/>
    <s v="[SGGS] SP 26.3.3;[SGGS] SP 26.3.2"/>
    <s v="[Jornada Secretaria e Gestor de Unidades] Secretaria - Gestão Acadêmica"/>
    <x v="0"/>
    <s v="[SGGS] PI 3/26"/>
    <m/>
    <s v="[INC0803696]Tenho um Erro/Problema com o Sistema - Portais de Captação - Portais de Captação"/>
    <m/>
    <m/>
    <m/>
    <s v="Itens concluídos"/>
    <m/>
    <m/>
    <x v="1"/>
    <d v="2026-07-28T17:12:00"/>
    <d v="2026-07-20T00:00:00"/>
    <d v="2026-08-08T00:00:00"/>
    <d v="2026-08-08T00:00:00"/>
    <m/>
    <m/>
    <m/>
    <m/>
    <m/>
    <m/>
    <m/>
    <m/>
    <m/>
    <m/>
    <m/>
    <m/>
    <m/>
    <m/>
    <s v=""/>
    <s v="FALSO"/>
    <n v="0"/>
    <s v=""/>
    <s v=""/>
    <s v=""/>
    <s v=""/>
    <s v=""/>
    <s v=""/>
    <s v=""/>
    <s v=""/>
    <s v=""/>
    <s v=""/>
  </r>
  <r>
    <x v="0"/>
    <s v="SGGS-17527"/>
    <s v="[SGGS] SP 26.4.1;[SGGS] SP 26.3.3;[SGGS] SP 26.3.2;[SGGS] SP 26.3.5;[SGGS] SP 26.3.4;[SGGS] SP 26.3.6"/>
    <s v="[Jornada Secretaria e Gestor de Unidades] Secretaria - Gestão Acadêmica"/>
    <x v="0"/>
    <s v="[SGGS] PI 3/26"/>
    <m/>
    <s v="[INC0803806]Tenho um Erro/Problema com o Sistema - Área do Candidato - Login"/>
    <m/>
    <m/>
    <m/>
    <s v="Itens concluídos"/>
    <m/>
    <m/>
    <x v="0"/>
    <d v="2026-07-28T17:04:00"/>
    <d v="2026-09-28T00:00:00"/>
    <d v="2026-09-28T00:00:00"/>
    <m/>
    <m/>
    <m/>
    <m/>
    <m/>
    <m/>
    <m/>
    <m/>
    <m/>
    <m/>
    <m/>
    <m/>
    <m/>
    <m/>
    <m/>
    <s v=""/>
    <s v="FALSO"/>
    <n v="0"/>
    <s v=""/>
    <s v=""/>
    <s v=""/>
    <s v=""/>
    <s v=""/>
    <s v=""/>
    <s v=""/>
    <s v=""/>
    <s v=""/>
    <s v=""/>
  </r>
  <r>
    <x v="0"/>
    <s v="SGGS-17526"/>
    <s v="[SGGS] SP 26.3.3;[SGGS] SP 26.3.2"/>
    <s v="[Jornada Secretaria e Gestor de Unidades] Secretaria - Gestão Acadêmica"/>
    <x v="0"/>
    <s v="[SGGS] PI 3/26"/>
    <m/>
    <s v="[INC0803842]Tenho um Erro/Problema com o PTC - Dynamics Athenas - Efetivação da Matrícula"/>
    <m/>
    <m/>
    <m/>
    <s v="Itens concluídos"/>
    <m/>
    <m/>
    <x v="1"/>
    <d v="2026-07-28T16:53:00"/>
    <d v="2026-07-20T00:00:00"/>
    <d v="2026-08-08T00:00:00"/>
    <d v="2026-08-08T00:00:00"/>
    <m/>
    <m/>
    <m/>
    <m/>
    <m/>
    <m/>
    <m/>
    <m/>
    <m/>
    <m/>
    <m/>
    <m/>
    <m/>
    <m/>
    <s v=""/>
    <s v="FALSO"/>
    <n v="0"/>
    <s v=""/>
    <s v=""/>
    <s v=""/>
    <s v=""/>
    <s v=""/>
    <s v=""/>
    <s v=""/>
    <s v=""/>
    <s v=""/>
    <s v=""/>
  </r>
  <r>
    <x v="0"/>
    <s v="SGGS-17525"/>
    <s v="[SGGS] SP 26.4.1;[SGGS] SP 26.3.3;[SGGS] SP 26.3.2;[SGGS] SP 26.3.5;[SGGS] SP 26.3.4;[SGGS] SP 26.3.6"/>
    <s v="[Jornada Secretaria e Gestor de Unidades] Secretaria - Gestão Acadêmica"/>
    <x v="0"/>
    <s v="[SGGS] PI 3/26"/>
    <m/>
    <s v="[INC0803777]Tenho um Erro/Problema com o PTC - Dynamics Athenas - Atualização de Dados Cadastrais"/>
    <m/>
    <m/>
    <m/>
    <s v="Itens concluídos"/>
    <m/>
    <m/>
    <x v="0"/>
    <d v="2026-07-28T16:00:00"/>
    <d v="2026-09-28T00:00:00"/>
    <d v="2026-09-28T00:00:00"/>
    <m/>
    <m/>
    <m/>
    <m/>
    <m/>
    <m/>
    <m/>
    <m/>
    <m/>
    <m/>
    <m/>
    <m/>
    <m/>
    <m/>
    <m/>
    <s v=""/>
    <s v="FALSO"/>
    <n v="0"/>
    <s v=""/>
    <s v=""/>
    <s v=""/>
    <s v=""/>
    <s v=""/>
    <s v=""/>
    <s v=""/>
    <s v=""/>
    <s v=""/>
    <s v=""/>
  </r>
  <r>
    <x v="0"/>
    <s v="SGGS-17524"/>
    <s v="[SGGS] SP 26.4.1;[SGGS] SP 26.3.3;[SGGS] SP 26.3.2;[SGGS] SP 26.3.5;[SGGS] SP 26.3.4;[SGGS] SP 26.3.6"/>
    <s v="[Jornada Secretaria e Gestor de Unidades] Secretaria - Gestão Acadêmica"/>
    <x v="4"/>
    <s v="[SGGS] PI 4/26"/>
    <m/>
    <s v="[INC0803798]Tenho um Erro/Problema com o PTC - Dynamics Athenas - Efetivação da Matrícula"/>
    <m/>
    <n v="21600"/>
    <m/>
    <s v="Itens concluídos"/>
    <m/>
    <m/>
    <x v="3"/>
    <d v="2026-07-28T15:40:00"/>
    <d v="2026-09-28T00:00:00"/>
    <d v="2026-07-31T00:00:00"/>
    <d v="2026-09-28T00:00:00"/>
    <m/>
    <m/>
    <m/>
    <m/>
    <m/>
    <m/>
    <m/>
    <m/>
    <m/>
    <m/>
    <m/>
    <m/>
    <m/>
    <m/>
    <n v="6"/>
    <s v="FALSO"/>
    <n v="0"/>
    <s v=""/>
    <s v=""/>
    <s v=""/>
    <s v=""/>
    <s v=""/>
    <s v=""/>
    <s v=""/>
    <s v=""/>
    <s v=""/>
    <s v=""/>
  </r>
  <r>
    <x v="0"/>
    <s v="SGGS-17523"/>
    <s v="[SGGS] SP 26.3.3;[SGGS] SP 26.3.2;[SGGS] SP 26.3.5;[SGGS] SP 26.3.4;[SGGS] SP 26.3.6"/>
    <s v="[Jornada Secretaria e Gestor de Unidades] Secretaria - Gestão Acadêmica"/>
    <x v="0"/>
    <s v="[SGGS] PI 3/26"/>
    <m/>
    <s v="[INC0803780]Tenho um Erro/Problema com o PTC - Dynamics Athenas - Efetivação da Matrícula"/>
    <m/>
    <m/>
    <m/>
    <s v="Itens concluídos"/>
    <m/>
    <m/>
    <x v="1"/>
    <d v="2026-07-28T15:17:00"/>
    <d v="2026-07-20T00:00:00"/>
    <d v="2026-09-11T00:00:00"/>
    <d v="2026-09-11T00:00:00"/>
    <m/>
    <m/>
    <m/>
    <m/>
    <m/>
    <m/>
    <m/>
    <m/>
    <m/>
    <m/>
    <m/>
    <m/>
    <m/>
    <m/>
    <s v=""/>
    <s v="FALSO"/>
    <n v="0"/>
    <s v=""/>
    <s v=""/>
    <s v=""/>
    <s v=""/>
    <s v=""/>
    <s v=""/>
    <s v=""/>
    <s v=""/>
    <s v=""/>
    <s v=""/>
  </r>
  <r>
    <x v="0"/>
    <s v="SGGS-17522"/>
    <s v="[SGGS] SP 26.3.3;[SGGS] SP 26.3.2;[SGGS] SP 26.3.4"/>
    <s v="[Jornada Secretaria e Gestor de Unidades] Secretaria - Gestão Acadêmica"/>
    <x v="0"/>
    <s v="[SGGS] PI 3/26"/>
    <m/>
    <s v="[INC0803737]Tenho um Erro/Problema com o PTC - Dynamics Athenas - Efetivação da Matrícula"/>
    <m/>
    <n v="3600"/>
    <m/>
    <s v="Itens concluídos"/>
    <m/>
    <m/>
    <x v="1"/>
    <d v="2026-07-28T14:08:00"/>
    <d v="2026-07-20T00:00:00"/>
    <d v="2026-07-28T00:00:00"/>
    <d v="2026-08-14T00:00:00"/>
    <m/>
    <m/>
    <m/>
    <m/>
    <m/>
    <m/>
    <m/>
    <m/>
    <m/>
    <m/>
    <m/>
    <m/>
    <m/>
    <m/>
    <n v="1"/>
    <s v="FALSO"/>
    <n v="0"/>
    <s v=""/>
    <s v=""/>
    <s v=""/>
    <s v=""/>
    <s v=""/>
    <s v=""/>
    <s v=""/>
    <s v=""/>
    <s v=""/>
    <s v=""/>
  </r>
  <r>
    <x v="0"/>
    <s v="SGGS-17521"/>
    <s v="[SGGS] SP 26.4.1;[SGGS] SP 26.3.3;[SGGS] SP 26.3.2;[SGGS] SP 26.3.5;[SGGS] SP 26.3.4;[SGGS] SP 26.3.6"/>
    <s v="[Jornada Secretaria e Gestor de Unidades] Secretaria - Gestão Acadêmica"/>
    <x v="4"/>
    <s v="[SGGS] PI 4/26"/>
    <m/>
    <s v="[INC0803723]Tenho um Erro/Problema com o PTC - Dynamics Athenas - Efetivação da Matrícula"/>
    <m/>
    <n v="21600"/>
    <m/>
    <s v="Itens concluídos"/>
    <m/>
    <m/>
    <x v="3"/>
    <d v="2026-07-28T13:46:00"/>
    <d v="2026-09-28T00:00:00"/>
    <d v="2026-07-31T00:00:00"/>
    <d v="2026-09-28T00:00:00"/>
    <m/>
    <m/>
    <m/>
    <m/>
    <m/>
    <m/>
    <m/>
    <m/>
    <m/>
    <m/>
    <m/>
    <m/>
    <m/>
    <m/>
    <n v="6"/>
    <s v="FALSO"/>
    <n v="0"/>
    <s v=""/>
    <s v=""/>
    <s v=""/>
    <s v=""/>
    <s v=""/>
    <s v=""/>
    <s v=""/>
    <s v=""/>
    <s v=""/>
    <s v=""/>
  </r>
  <r>
    <x v="0"/>
    <s v="SGGS-17519"/>
    <s v="[SGGS] SP 26.3.3;[SGGS] SP 26.3.2"/>
    <s v="[Jornada Secretaria e Gestor de Unidades] Secretaria - Gestão Acadêmica"/>
    <x v="0"/>
    <s v="[SGGS] PI 3/26"/>
    <m/>
    <s v="[INC0803703]Tenho um Erro/Problema com o PTC - Dynamics Athenas - Efetivação da Matrícula"/>
    <m/>
    <m/>
    <m/>
    <s v="Itens concluídos"/>
    <m/>
    <m/>
    <x v="1"/>
    <d v="2026-07-28T12:51:00"/>
    <d v="2026-07-20T00:00:00"/>
    <d v="2026-07-30T00:00:00"/>
    <d v="2026-07-30T00:00:00"/>
    <m/>
    <m/>
    <m/>
    <m/>
    <m/>
    <m/>
    <m/>
    <m/>
    <m/>
    <m/>
    <m/>
    <m/>
    <m/>
    <m/>
    <s v=""/>
    <s v="FALSO"/>
    <n v="0"/>
    <s v=""/>
    <s v=""/>
    <s v=""/>
    <s v=""/>
    <s v=""/>
    <s v=""/>
    <s v=""/>
    <s v=""/>
    <s v=""/>
    <s v=""/>
  </r>
  <r>
    <x v="0"/>
    <s v="SGGS-17518"/>
    <s v="[SGGS] SP 26.3.3;[SGGS] SP 26.3.2"/>
    <s v="[Jornada Secretaria e Gestor de Unidades] Secretaria - Gestão Acadêmica"/>
    <x v="0"/>
    <s v="[SGGS] PI 3/26"/>
    <m/>
    <s v="[INC0803686]Tenho um Erro/Problema com o PTC - Dynamics Athenas - Efetivação da Matrícula"/>
    <m/>
    <m/>
    <m/>
    <s v="Itens concluídos"/>
    <m/>
    <m/>
    <x v="1"/>
    <d v="2026-07-28T12:07:00"/>
    <d v="2026-07-20T00:00:00"/>
    <d v="2026-07-28T00:00:00"/>
    <d v="2026-07-28T00:00:00"/>
    <m/>
    <m/>
    <m/>
    <m/>
    <m/>
    <m/>
    <m/>
    <m/>
    <m/>
    <m/>
    <m/>
    <m/>
    <m/>
    <m/>
    <s v=""/>
    <s v="FALSO"/>
    <n v="0"/>
    <s v=""/>
    <s v=""/>
    <s v=""/>
    <s v=""/>
    <s v=""/>
    <s v=""/>
    <s v=""/>
    <s v=""/>
    <s v=""/>
    <s v=""/>
  </r>
  <r>
    <x v="0"/>
    <s v="SGGS-17517"/>
    <s v="[SGGS] SP 26.4.1;[SGGS] SP 26.3.3;[SGGS] SP 26.3.2;[SGGS] SP 26.3.5;[SGGS] SP 26.3.4;[SGGS] SP 26.3.6"/>
    <s v="[Jornada Secretaria e Gestor de Unidades] Secretaria - Gestão Acadêmica"/>
    <x v="4"/>
    <s v="[SGGS] PI 4/26"/>
    <m/>
    <s v="[INC0768680]Tenho um Erro/Problema com o PTC - Ambiente do Aluno / AVA Sofia - Secretaria - Erro na solicitação de Transferencia interna - curso e polo"/>
    <m/>
    <m/>
    <m/>
    <s v="Itens concluídos"/>
    <m/>
    <m/>
    <x v="3"/>
    <d v="2026-07-28T11:55:00"/>
    <d v="2026-09-28T00:00:00"/>
    <d v="2026-08-27T00:00:00"/>
    <d v="2026-08-27T00:00:00"/>
    <m/>
    <m/>
    <m/>
    <m/>
    <m/>
    <m/>
    <m/>
    <m/>
    <m/>
    <m/>
    <m/>
    <m/>
    <m/>
    <m/>
    <s v=""/>
    <s v="FALSO"/>
    <n v="0"/>
    <s v=""/>
    <s v=""/>
    <s v=""/>
    <s v=""/>
    <s v=""/>
    <s v=""/>
    <s v=""/>
    <s v=""/>
    <s v=""/>
    <s v=""/>
  </r>
  <r>
    <x v="0"/>
    <s v="SGGS-17516"/>
    <s v="[SGGS] SP 26.3.3;[SGGS] SP 26.3.2;[SGGS] SP 26.3.4"/>
    <s v="[Jornada Secretaria e Gestor de Unidades] Secretaria - Gestão Acadêmica"/>
    <x v="0"/>
    <s v="[SGGS] PI 3/26"/>
    <m/>
    <s v="[INC0768680]Tenho um Erro/Problema com o PTC - Ambiente do Aluno / AVA Sofia - Secretaria - Erro na solicitação de Transferencia interna - curso e polo"/>
    <m/>
    <m/>
    <m/>
    <s v="Itens concluídos"/>
    <m/>
    <m/>
    <x v="1"/>
    <d v="2026-07-28T11:55:00"/>
    <d v="2026-07-20T00:00:00"/>
    <d v="2026-08-27T00:00:00"/>
    <d v="2026-08-27T00:00:00"/>
    <m/>
    <m/>
    <m/>
    <m/>
    <m/>
    <m/>
    <m/>
    <m/>
    <m/>
    <m/>
    <m/>
    <m/>
    <m/>
    <m/>
    <s v=""/>
    <s v="FALSO"/>
    <n v="0"/>
    <s v=""/>
    <s v=""/>
    <s v=""/>
    <s v=""/>
    <s v=""/>
    <s v=""/>
    <s v=""/>
    <s v=""/>
    <s v=""/>
    <s v=""/>
  </r>
  <r>
    <x v="0"/>
    <s v="SGGS-17514"/>
    <s v="[SGGS] SP 26.3.2"/>
    <s v="[Jornada Secretaria e Gestor de Unidades] Secretaria - Gestão Acadêmica"/>
    <x v="0"/>
    <s v="[SGGS] PI 3/26"/>
    <m/>
    <s v="[INC0803472]Tenho um Erro/Problema com o PTC - Dynamics Athenas - Acesso do tutor na aula prática"/>
    <m/>
    <m/>
    <m/>
    <s v="Itens concluídos"/>
    <m/>
    <m/>
    <x v="0"/>
    <d v="2026-07-28T11:33:00"/>
    <d v="2026-07-20T00:00:00"/>
    <d v="2026-07-28T00:00:00"/>
    <m/>
    <m/>
    <m/>
    <m/>
    <m/>
    <m/>
    <m/>
    <m/>
    <m/>
    <m/>
    <m/>
    <m/>
    <m/>
    <m/>
    <m/>
    <s v=""/>
    <s v="FALSO"/>
    <n v="0"/>
    <s v=""/>
    <s v=""/>
    <s v=""/>
    <s v=""/>
    <s v=""/>
    <s v=""/>
    <s v=""/>
    <s v=""/>
    <s v=""/>
    <s v=""/>
  </r>
  <r>
    <x v="0"/>
    <s v="SGGS-17512"/>
    <s v="[SGGS] SP 26.3.3;[SGGS] SP 26.3.2;[SGGS] SP 26.3.5;[SGGS] SP 26.3.4;[SGGS] SP 26.3.6"/>
    <s v="[Jornada Secretaria e Gestor de Unidades] Secretaria - Gestão Acadêmica"/>
    <x v="0"/>
    <s v="[SGGS] PI 3/26"/>
    <m/>
    <s v="[INC0803623]Tenho um Erro/Problema com o PTC - Dynamics Athenas - Efetivação da Matrícula"/>
    <m/>
    <m/>
    <m/>
    <s v="Itens concluídos"/>
    <m/>
    <m/>
    <x v="1"/>
    <d v="2026-07-28T10:26:00"/>
    <d v="2026-07-20T00:00:00"/>
    <d v="2026-09-11T00:00:00"/>
    <d v="2026-09-11T00:00:00"/>
    <m/>
    <m/>
    <m/>
    <m/>
    <m/>
    <m/>
    <m/>
    <m/>
    <m/>
    <m/>
    <m/>
    <m/>
    <m/>
    <m/>
    <s v=""/>
    <s v="FALSO"/>
    <n v="0"/>
    <s v=""/>
    <s v=""/>
    <s v=""/>
    <s v=""/>
    <s v=""/>
    <s v=""/>
    <s v=""/>
    <s v=""/>
    <s v=""/>
    <s v=""/>
  </r>
  <r>
    <x v="0"/>
    <s v="SGGS-17511"/>
    <s v="[SGGS] SP 26.4.1;[SGGS] SP 26.3.3;[SGGS] SP 26.3.2;[SGGS] SP 26.3.5;[SGGS] SP 26.3.4;[SGGS] SP 26.3.6"/>
    <s v="[Jornada Secretaria e Gestor de Unidades] Secretaria - Gestão Acadêmica"/>
    <x v="4"/>
    <s v="[SGGS] PI 4/26"/>
    <m/>
    <s v="[INC0803479]Tenho um Erro/Problema no Dynamics - Captar - Inscrição"/>
    <m/>
    <n v="21600"/>
    <m/>
    <s v="Itens concluídos"/>
    <m/>
    <m/>
    <x v="3"/>
    <d v="2026-07-28T10:06:00"/>
    <d v="2026-09-28T00:00:00"/>
    <d v="2026-07-31T00:00:00"/>
    <d v="2026-09-28T00:00:00"/>
    <m/>
    <m/>
    <m/>
    <m/>
    <m/>
    <m/>
    <m/>
    <m/>
    <m/>
    <m/>
    <m/>
    <m/>
    <m/>
    <m/>
    <n v="6"/>
    <s v="FALSO"/>
    <n v="0"/>
    <s v=""/>
    <s v=""/>
    <s v=""/>
    <s v=""/>
    <s v=""/>
    <s v=""/>
    <s v=""/>
    <s v=""/>
    <s v=""/>
    <s v=""/>
  </r>
  <r>
    <x v="0"/>
    <s v="SGGS-17510"/>
    <s v="[SGGS] SP 26.3.3;[SGGS] SP 26.3.2"/>
    <s v="[Jornada Secretaria e Gestor de Unidades] Secretaria - Gestão Acadêmica"/>
    <x v="0"/>
    <s v="[SGGS] PI 3/26"/>
    <m/>
    <s v="[INC0803478]Tenho um Erro/Problema no Dynamics - Captar - Inscrição"/>
    <m/>
    <m/>
    <m/>
    <s v="Itens concluídos"/>
    <m/>
    <m/>
    <x v="1"/>
    <d v="2026-07-28T10:06:00"/>
    <d v="2026-07-20T00:00:00"/>
    <d v="2026-07-28T00:00:00"/>
    <d v="2026-07-28T00:00:00"/>
    <m/>
    <m/>
    <m/>
    <m/>
    <m/>
    <m/>
    <m/>
    <m/>
    <m/>
    <m/>
    <m/>
    <m/>
    <m/>
    <m/>
    <s v=""/>
    <s v="FALSO"/>
    <n v="0"/>
    <s v=""/>
    <s v=""/>
    <s v=""/>
    <s v=""/>
    <s v=""/>
    <s v=""/>
    <s v=""/>
    <s v=""/>
    <s v=""/>
    <s v=""/>
  </r>
  <r>
    <x v="0"/>
    <s v="SGGS-17509"/>
    <s v="[SGGS] SP 26.3.3;[SGGS] SP 26.3.2"/>
    <s v="[Jornada Secretaria e Gestor de Unidades] Secretaria - Gestão Acadêmica"/>
    <x v="0"/>
    <s v="[SGGS] PI 3/26"/>
    <m/>
    <s v="[INC0803476]Tenho um Erro/Problema no Dynamics - Captar - Inscrição"/>
    <m/>
    <m/>
    <m/>
    <s v="Itens concluídos"/>
    <m/>
    <m/>
    <x v="1"/>
    <d v="2026-07-28T10:05:00"/>
    <d v="2026-07-20T00:00:00"/>
    <d v="2026-07-28T00:00:00"/>
    <d v="2026-07-28T00:00:00"/>
    <m/>
    <m/>
    <m/>
    <m/>
    <m/>
    <m/>
    <m/>
    <m/>
    <m/>
    <m/>
    <m/>
    <m/>
    <m/>
    <m/>
    <s v=""/>
    <s v="FALSO"/>
    <n v="0"/>
    <s v=""/>
    <s v=""/>
    <s v=""/>
    <s v=""/>
    <s v=""/>
    <s v=""/>
    <s v=""/>
    <s v=""/>
    <s v=""/>
    <s v=""/>
  </r>
  <r>
    <x v="0"/>
    <s v="SGGS-17508"/>
    <s v="[SGGS] SP 26.3.3;[SGGS] SP 26.3.2"/>
    <s v="[Jornada Secretaria e Gestor de Unidades] Secretaria - Gestão Acadêmica"/>
    <x v="0"/>
    <s v="[SGGS] PI 3/26"/>
    <m/>
    <s v="[INC0803475]Tenho um Erro/Problema no Dynamics - Captar - Inscrição"/>
    <m/>
    <m/>
    <m/>
    <s v="Itens concluídos"/>
    <m/>
    <m/>
    <x v="1"/>
    <d v="2026-07-28T10:04:00"/>
    <d v="2026-07-20T00:00:00"/>
    <d v="2026-07-28T00:00:00"/>
    <d v="2026-07-28T00:00:00"/>
    <m/>
    <m/>
    <m/>
    <m/>
    <m/>
    <m/>
    <m/>
    <m/>
    <m/>
    <m/>
    <m/>
    <m/>
    <m/>
    <m/>
    <s v=""/>
    <s v="FALSO"/>
    <n v="0"/>
    <s v=""/>
    <s v=""/>
    <s v=""/>
    <s v=""/>
    <s v=""/>
    <s v=""/>
    <s v=""/>
    <s v=""/>
    <s v=""/>
    <s v=""/>
  </r>
  <r>
    <x v="0"/>
    <s v="SGGS-17506"/>
    <s v="[SGGS] SP 26.3.3;[SGGS] SP 26.3.2"/>
    <s v="[Jornada Secretaria e Gestor de Unidades] Secretaria - Gestão Acadêmica"/>
    <x v="0"/>
    <s v="[SGGS] PI 3/26"/>
    <m/>
    <s v="[INC0803441]Tenho um Erro/Problema com o Sistema - Área do Candidato - Contrato"/>
    <m/>
    <m/>
    <m/>
    <s v="Itens concluídos"/>
    <m/>
    <m/>
    <x v="1"/>
    <d v="2026-07-28T09:50:00"/>
    <d v="2026-07-20T00:00:00"/>
    <d v="2026-07-28T00:00:00"/>
    <d v="2026-07-28T00:00:00"/>
    <m/>
    <m/>
    <m/>
    <m/>
    <m/>
    <m/>
    <m/>
    <m/>
    <m/>
    <m/>
    <m/>
    <m/>
    <m/>
    <m/>
    <s v=""/>
    <s v="FALSO"/>
    <n v="0"/>
    <s v=""/>
    <s v=""/>
    <s v=""/>
    <s v=""/>
    <s v=""/>
    <s v=""/>
    <s v=""/>
    <s v=""/>
    <s v=""/>
    <s v=""/>
  </r>
  <r>
    <x v="9"/>
    <s v="SGGS-17505"/>
    <s v="[SGGS] SP 26.3.2"/>
    <s v="[Jornada Secretaria e Gestor de Unidades] Secretaria - Gestão Acadêmica"/>
    <x v="0"/>
    <s v="[SGGS] PI 3/26"/>
    <m/>
    <s v="[Smoke Test ARTDF-377] Erro na solicitação de turma para a matricula destino do aluno após transferencia interna"/>
    <m/>
    <m/>
    <m/>
    <s v="Itens concluídos"/>
    <s v="QSTI-781"/>
    <s v="Não"/>
    <x v="1"/>
    <d v="2026-07-27T16:40:00"/>
    <d v="2026-07-20T00:00:00"/>
    <d v="2026-07-27T00:00:00"/>
    <d v="2026-07-27T00:00:00"/>
    <d v="2026-07-27T00:00:00"/>
    <d v="2026-07-27T00:00:00"/>
    <d v="2026-07-27T00:00:00"/>
    <m/>
    <m/>
    <n v="1"/>
    <m/>
    <m/>
    <n v="1"/>
    <m/>
    <m/>
    <m/>
    <m/>
    <m/>
    <s v=""/>
    <s v="FALSO"/>
    <n v="0"/>
    <n v="-7"/>
    <s v=""/>
    <n v="1"/>
    <b v="1"/>
    <n v="1"/>
    <s v=""/>
    <s v=""/>
    <s v=""/>
    <n v="0"/>
    <b v="0"/>
  </r>
  <r>
    <x v="0"/>
    <s v="SGGS-17504"/>
    <s v="[SGGS] SP 26.3.3;[SGGS] SP 26.3.2;[SGGS] SP 26.3.5;[SGGS] SP 26.3.4;[SGGS] SP 26.3.6"/>
    <s v="[Jornada Secretaria e Gestor de Unidades] Secretaria - Gestão Acadêmica"/>
    <x v="0"/>
    <s v="[SGGS] PI 3/26"/>
    <m/>
    <s v="[INC0802923]Tenho um Erro/Problema com o PTC - Dynamics Athenas - Evasão"/>
    <m/>
    <m/>
    <m/>
    <s v="Itens concluídos"/>
    <m/>
    <m/>
    <x v="1"/>
    <d v="2026-07-27T19:00:00"/>
    <d v="2026-07-20T00:00:00"/>
    <d v="2026-09-11T00:00:00"/>
    <d v="2026-09-11T00:00:00"/>
    <m/>
    <m/>
    <m/>
    <m/>
    <m/>
    <m/>
    <m/>
    <m/>
    <m/>
    <m/>
    <m/>
    <m/>
    <m/>
    <m/>
    <s v=""/>
    <s v="FALSO"/>
    <n v="0"/>
    <s v=""/>
    <s v=""/>
    <s v=""/>
    <s v=""/>
    <s v=""/>
    <s v=""/>
    <s v=""/>
    <s v=""/>
    <s v=""/>
    <s v=""/>
  </r>
  <r>
    <x v="0"/>
    <s v="SGGS-17503"/>
    <s v="[SGGS] SP 26.3.3;[SGGS] SP 26.3.2"/>
    <s v="[Jornada Secretaria e Gestor de Unidades] Secretaria - Gestão Acadêmica"/>
    <x v="0"/>
    <s v="[SGGS] PI 3/26"/>
    <m/>
    <s v="[INC0803487]Tenho um Erro/Problema com o PTC - Dynamics Athenas - Efetivação da Matrícula"/>
    <m/>
    <n v="21600"/>
    <m/>
    <s v="Itens concluídos"/>
    <m/>
    <m/>
    <x v="1"/>
    <d v="2026-07-27T18:49:00"/>
    <d v="2026-07-20T00:00:00"/>
    <d v="2026-07-30T00:00:00"/>
    <d v="2026-07-31T00:00:00"/>
    <m/>
    <m/>
    <m/>
    <m/>
    <m/>
    <m/>
    <m/>
    <m/>
    <m/>
    <m/>
    <m/>
    <m/>
    <m/>
    <m/>
    <n v="6"/>
    <s v="FALSO"/>
    <n v="0"/>
    <s v=""/>
    <s v=""/>
    <s v=""/>
    <s v=""/>
    <s v=""/>
    <s v=""/>
    <s v=""/>
    <s v=""/>
    <s v=""/>
    <s v=""/>
  </r>
  <r>
    <x v="0"/>
    <s v="SGGS-17502"/>
    <s v="[SGGS] SP 26.3.3;[SGGS] SP 26.3.2"/>
    <s v="[Jornada Secretaria e Gestor de Unidades] Secretaria - Gestão Acadêmica"/>
    <x v="0"/>
    <s v="[SGGS] PI 3/26"/>
    <m/>
    <s v="[INC0803486]Tenho um Erro/Problema com o PTC - Dynamics Athenas - Efetivação da Matrícula"/>
    <m/>
    <m/>
    <m/>
    <s v="Itens concluídos"/>
    <m/>
    <m/>
    <x v="1"/>
    <d v="2026-07-27T18:43:00"/>
    <d v="2026-07-20T00:00:00"/>
    <d v="2026-07-28T00:00:00"/>
    <d v="2026-07-28T00:00:00"/>
    <m/>
    <m/>
    <m/>
    <m/>
    <m/>
    <m/>
    <m/>
    <m/>
    <m/>
    <m/>
    <m/>
    <m/>
    <m/>
    <m/>
    <s v=""/>
    <s v="FALSO"/>
    <n v="0"/>
    <s v=""/>
    <s v=""/>
    <s v=""/>
    <s v=""/>
    <s v=""/>
    <s v=""/>
    <s v=""/>
    <s v=""/>
    <s v=""/>
    <s v=""/>
  </r>
  <r>
    <x v="0"/>
    <s v="SGGS-17501"/>
    <s v="[SGGS] SP 26.4.1;[SGGS] SP 26.3.3;[SGGS] SP 26.3.2;[SGGS] SP 26.3.5;[SGGS] SP 26.3.4;[SGGS] SP 26.3.6"/>
    <s v="[Jornada Secretaria e Gestor de Unidades] Secretaria - Gestão Acadêmica"/>
    <x v="0"/>
    <s v="[SGGS] PI 3/26"/>
    <m/>
    <s v="[INC0803483]Tenho um Erro/Problema com o PTC - Dynamics Athenas - Efetivação da Matrícula"/>
    <m/>
    <m/>
    <m/>
    <s v="Itens concluídos"/>
    <m/>
    <m/>
    <x v="0"/>
    <d v="2026-07-27T18:29:00"/>
    <d v="2026-09-28T00:00:00"/>
    <d v="2026-09-28T00:00:00"/>
    <m/>
    <m/>
    <m/>
    <m/>
    <m/>
    <m/>
    <m/>
    <m/>
    <m/>
    <m/>
    <m/>
    <m/>
    <m/>
    <m/>
    <m/>
    <s v=""/>
    <s v="FALSO"/>
    <n v="0"/>
    <s v=""/>
    <s v=""/>
    <s v=""/>
    <s v=""/>
    <s v=""/>
    <s v=""/>
    <s v=""/>
    <s v=""/>
    <s v=""/>
    <s v=""/>
  </r>
  <r>
    <x v="0"/>
    <s v="SGGS-17500"/>
    <s v="[SGGS] SP 26.3.3;[SGGS] SP 26.3.2;[SGGS] SP 26.3.4"/>
    <s v="[Jornada Secretaria e Gestor de Unidades] Secretaria - Gestão Acadêmica"/>
    <x v="0"/>
    <s v="[SGGS] PI 3/26"/>
    <m/>
    <s v="[INC0769060]Tenho um Erro/Problema com o PTC - Dynamics Athenas - Rematrícula"/>
    <m/>
    <m/>
    <m/>
    <s v="Itens concluídos"/>
    <m/>
    <m/>
    <x v="1"/>
    <d v="2026-07-27T17:18:00"/>
    <d v="2026-07-20T00:00:00"/>
    <d v="2026-08-27T00:00:00"/>
    <d v="2026-08-27T00:00:00"/>
    <m/>
    <m/>
    <m/>
    <m/>
    <m/>
    <m/>
    <m/>
    <m/>
    <m/>
    <m/>
    <m/>
    <m/>
    <m/>
    <m/>
    <s v=""/>
    <s v="FALSO"/>
    <n v="0"/>
    <s v=""/>
    <s v=""/>
    <s v=""/>
    <s v=""/>
    <s v=""/>
    <s v=""/>
    <s v=""/>
    <s v=""/>
    <s v=""/>
    <s v=""/>
  </r>
  <r>
    <x v="0"/>
    <s v="SGGS-17499"/>
    <s v="[SGGS] SP 26.3.2"/>
    <s v="[Jornada Secretaria e Gestor de Unidades] Secretaria - Gestão Acadêmica"/>
    <x v="0"/>
    <s v="[SGGS] PI 3/26"/>
    <m/>
    <s v="[INC0801721]Tenho um Erro/Problema com o PTC - Dynamics Athenas - Efetivação da Matrícula"/>
    <m/>
    <m/>
    <m/>
    <s v="Itens concluídos"/>
    <m/>
    <m/>
    <x v="0"/>
    <d v="2026-07-27T16:06:00"/>
    <d v="2026-07-20T00:00:00"/>
    <d v="2026-07-28T00:00:00"/>
    <m/>
    <m/>
    <m/>
    <m/>
    <m/>
    <m/>
    <m/>
    <m/>
    <m/>
    <m/>
    <m/>
    <m/>
    <m/>
    <m/>
    <m/>
    <s v=""/>
    <s v="FALSO"/>
    <n v="0"/>
    <s v=""/>
    <s v=""/>
    <s v=""/>
    <s v=""/>
    <s v=""/>
    <s v=""/>
    <s v=""/>
    <s v=""/>
    <s v=""/>
    <s v=""/>
  </r>
  <r>
    <x v="0"/>
    <s v="SGGS-17498"/>
    <s v="[SGGS] SP 26.3.3;[SGGS] SP 26.3.2;[SGGS] SP 26.3.5;[SGGS] SP 26.3.4;[SGGS] SP 26.3.6"/>
    <s v="[Jornada Secretaria e Gestor de Unidades] Secretaria - Gestão Acadêmica"/>
    <x v="0"/>
    <s v="[SGGS] PI 3/26"/>
    <m/>
    <s v="[INC0803395]Tenho um Erro/Problema com o PTC - Dynamics Athenas - Efetivação da Matrícula"/>
    <m/>
    <m/>
    <m/>
    <s v="Itens concluídos"/>
    <m/>
    <m/>
    <x v="1"/>
    <d v="2026-07-27T15:54:00"/>
    <d v="2026-07-20T00:00:00"/>
    <d v="2026-09-18T00:00:00"/>
    <d v="2026-09-18T00:00:00"/>
    <m/>
    <m/>
    <m/>
    <m/>
    <m/>
    <m/>
    <m/>
    <m/>
    <m/>
    <m/>
    <m/>
    <m/>
    <m/>
    <m/>
    <s v=""/>
    <s v="FALSO"/>
    <n v="0"/>
    <s v=""/>
    <s v=""/>
    <s v=""/>
    <s v=""/>
    <s v=""/>
    <s v=""/>
    <s v=""/>
    <s v=""/>
    <s v=""/>
    <s v=""/>
  </r>
  <r>
    <x v="0"/>
    <s v="SGGS-17496"/>
    <s v="[SGGS] SP 26.3.3;[SGGS] SP 26.3.2;[SGGS] SP 26.3.4"/>
    <s v="[Jornada Secretaria e Gestor de Unidades] Secretaria - Gestão Acadêmica"/>
    <x v="0"/>
    <s v="[SGGS] PI 3/26"/>
    <m/>
    <s v="[INC0802928]Tenho um Erro/Problema com o PTC - Ingresso - Captação - Área do Candidato"/>
    <m/>
    <m/>
    <m/>
    <s v="Itens concluídos"/>
    <m/>
    <m/>
    <x v="1"/>
    <d v="2026-07-27T15:07:00"/>
    <d v="2026-07-20T00:00:00"/>
    <d v="2026-08-10T00:00:00"/>
    <d v="2026-08-10T00:00:00"/>
    <m/>
    <m/>
    <m/>
    <m/>
    <m/>
    <m/>
    <m/>
    <m/>
    <m/>
    <m/>
    <m/>
    <m/>
    <m/>
    <m/>
    <s v=""/>
    <s v="FALSO"/>
    <n v="0"/>
    <s v=""/>
    <s v=""/>
    <s v=""/>
    <s v=""/>
    <s v=""/>
    <s v=""/>
    <s v=""/>
    <s v=""/>
    <s v=""/>
    <s v=""/>
  </r>
  <r>
    <x v="0"/>
    <s v="SGGS-17495"/>
    <s v="[SGGS] SP 26.3.3;[SGGS] SP 26.3.2"/>
    <s v="[Jornada Secretaria e Gestor de Unidades] Secretaria - Gestão Acadêmica"/>
    <x v="0"/>
    <s v="[SGGS] PI 3/26"/>
    <m/>
    <s v="[INC0803343]Tenho um Erro/Problema no Dynamics - Captar - Inscrição"/>
    <m/>
    <m/>
    <m/>
    <s v="Itens concluídos"/>
    <m/>
    <m/>
    <x v="1"/>
    <d v="2026-07-27T14:34:00"/>
    <d v="2026-07-20T00:00:00"/>
    <d v="2026-07-28T00:00:00"/>
    <d v="2026-07-28T00:00:00"/>
    <m/>
    <m/>
    <m/>
    <m/>
    <m/>
    <m/>
    <m/>
    <m/>
    <m/>
    <m/>
    <m/>
    <m/>
    <m/>
    <m/>
    <s v=""/>
    <s v="FALSO"/>
    <n v="0"/>
    <s v=""/>
    <s v=""/>
    <s v=""/>
    <s v=""/>
    <s v=""/>
    <s v=""/>
    <s v=""/>
    <s v=""/>
    <s v=""/>
    <s v=""/>
  </r>
  <r>
    <x v="0"/>
    <s v="SGGS-17494"/>
    <s v="[SGGS] SP 26.3.3;[SGGS] SP 26.3.2"/>
    <s v="[Jornada Secretaria e Gestor de Unidades] Secretaria - Gestão Acadêmica"/>
    <x v="0"/>
    <s v="[SGGS] PI 3/26"/>
    <m/>
    <s v="[INC0802856]Tenho um Erro/Problema com o PTC - Dynamics Athenas - Notas e Frequências Parciais"/>
    <m/>
    <m/>
    <m/>
    <s v="Itens concluídos"/>
    <m/>
    <m/>
    <x v="0"/>
    <d v="2026-07-27T13:04:00"/>
    <d v="2026-07-20T00:00:00"/>
    <d v="2026-08-04T00:00:00"/>
    <m/>
    <m/>
    <m/>
    <m/>
    <m/>
    <m/>
    <m/>
    <m/>
    <m/>
    <m/>
    <m/>
    <m/>
    <m/>
    <m/>
    <m/>
    <s v=""/>
    <s v="FALSO"/>
    <n v="0"/>
    <s v=""/>
    <s v=""/>
    <s v=""/>
    <s v=""/>
    <s v=""/>
    <s v=""/>
    <s v=""/>
    <s v=""/>
    <s v=""/>
    <s v=""/>
  </r>
  <r>
    <x v="0"/>
    <s v="SGGS-17491"/>
    <s v="[SGGS] SP 26.3.2"/>
    <s v="[Jornada Secretaria e Gestor de Unidades] Secretaria - Gestão Acadêmica"/>
    <x v="0"/>
    <s v="[SGGS] PI 3/26"/>
    <m/>
    <s v="[INC0803299]Tenho um Erro/Problema com o PTC - Dynamics Athenas - Documentos Acadêmicos - Serviços"/>
    <m/>
    <m/>
    <m/>
    <s v="Itens concluídos"/>
    <m/>
    <m/>
    <x v="0"/>
    <d v="2026-07-27T10:57:00"/>
    <d v="2026-07-20T00:00:00"/>
    <d v="2026-07-27T00:00:00"/>
    <m/>
    <m/>
    <m/>
    <m/>
    <m/>
    <m/>
    <m/>
    <m/>
    <m/>
    <m/>
    <m/>
    <m/>
    <m/>
    <m/>
    <m/>
    <s v=""/>
    <s v="FALSO"/>
    <n v="0"/>
    <s v=""/>
    <s v=""/>
    <s v=""/>
    <s v=""/>
    <s v=""/>
    <s v=""/>
    <s v=""/>
    <s v=""/>
    <s v=""/>
    <s v=""/>
  </r>
  <r>
    <x v="0"/>
    <s v="SGGS-17490"/>
    <s v="[SGGS] SP 26.3.2"/>
    <s v="[Jornada Secretaria e Gestor de Unidades] Secretaria - Gestão Acadêmica"/>
    <x v="0"/>
    <s v="[SGGS] PI 3/26"/>
    <m/>
    <s v="[INC0802850]Tenho um Erro/Problema com o PTC - Portal do Estágio Obrigatório - Unidade Propria"/>
    <m/>
    <m/>
    <m/>
    <s v="Itens concluídos"/>
    <m/>
    <m/>
    <x v="0"/>
    <d v="2026-07-27T10:31:00"/>
    <d v="2026-07-20T00:00:00"/>
    <d v="2026-07-27T00:00:00"/>
    <m/>
    <m/>
    <m/>
    <m/>
    <m/>
    <m/>
    <m/>
    <m/>
    <m/>
    <m/>
    <m/>
    <m/>
    <m/>
    <m/>
    <m/>
    <s v=""/>
    <s v="FALSO"/>
    <n v="0"/>
    <s v=""/>
    <s v=""/>
    <s v=""/>
    <s v=""/>
    <s v=""/>
    <s v=""/>
    <s v=""/>
    <s v=""/>
    <s v=""/>
    <s v=""/>
  </r>
  <r>
    <x v="0"/>
    <s v="SGGS-17489"/>
    <s v="[SGGS] SP 26.3.2"/>
    <s v="[Jornada Secretaria e Gestor de Unidades] Secretaria - Gestão Acadêmica"/>
    <x v="0"/>
    <s v="[SGGS] PI 3/26"/>
    <m/>
    <s v="[INC0801289]Tenho um Erro/Problema com o Sistema - Área do Candidato - Contrato"/>
    <m/>
    <m/>
    <m/>
    <s v="Itens concluídos"/>
    <m/>
    <m/>
    <x v="1"/>
    <d v="2026-07-27T10:29:00"/>
    <d v="2026-07-20T00:00:00"/>
    <d v="2026-07-28T00:00:00"/>
    <d v="2026-07-28T00:00:00"/>
    <m/>
    <m/>
    <m/>
    <m/>
    <m/>
    <m/>
    <m/>
    <m/>
    <m/>
    <m/>
    <m/>
    <m/>
    <m/>
    <m/>
    <s v=""/>
    <s v="FALSO"/>
    <n v="0"/>
    <s v=""/>
    <s v=""/>
    <s v=""/>
    <s v=""/>
    <s v=""/>
    <s v=""/>
    <s v=""/>
    <s v=""/>
    <s v=""/>
    <s v=""/>
  </r>
  <r>
    <x v="0"/>
    <s v="SGGS-17488"/>
    <s v="[SGGS] SP 26.3.2"/>
    <s v="[Jornada Secretaria e Gestor de Unidades] Secretaria - Gestão Acadêmica"/>
    <x v="0"/>
    <s v="[SGGS] PI 3/26"/>
    <m/>
    <s v="[INC0801606]Tenho um Erro/Problema com o Sistema - PDA:Portal do aluno - Graduação - Erro ao Solicitar Serviço"/>
    <m/>
    <m/>
    <m/>
    <s v="Itens concluídos"/>
    <m/>
    <m/>
    <x v="0"/>
    <d v="2026-07-27T10:27:00"/>
    <d v="2026-07-20T00:00:00"/>
    <d v="2026-07-27T00:00:00"/>
    <m/>
    <m/>
    <m/>
    <m/>
    <m/>
    <m/>
    <m/>
    <m/>
    <m/>
    <m/>
    <m/>
    <m/>
    <m/>
    <m/>
    <m/>
    <s v=""/>
    <s v="FALSO"/>
    <n v="0"/>
    <s v=""/>
    <s v=""/>
    <s v=""/>
    <s v=""/>
    <s v=""/>
    <s v=""/>
    <s v=""/>
    <s v=""/>
    <s v=""/>
    <s v=""/>
  </r>
  <r>
    <x v="0"/>
    <s v="SGGS-17487"/>
    <s v="[SGGS] SP 26.3.3;[SGGS] SP 26.3.2;[SGGS] SP 26.3.5;[SGGS] SP 26.3.4"/>
    <s v="[Jornada Secretaria e Gestor de Unidades] Secretaria - Gestão Acadêmica"/>
    <x v="0"/>
    <s v="[SGGS] PI 3/26"/>
    <m/>
    <s v="[INC0802917]Tenho um Erro/Problema com o PTC - Ingresso - Captação - Backoffice"/>
    <m/>
    <m/>
    <m/>
    <s v="Itens concluídos"/>
    <m/>
    <m/>
    <x v="0"/>
    <d v="2026-07-27T10:14:00"/>
    <d v="2026-07-20T00:00:00"/>
    <d v="2026-09-11T00:00:00"/>
    <m/>
    <m/>
    <m/>
    <m/>
    <m/>
    <m/>
    <m/>
    <m/>
    <m/>
    <m/>
    <m/>
    <m/>
    <m/>
    <m/>
    <m/>
    <s v=""/>
    <s v="FALSO"/>
    <n v="0"/>
    <s v=""/>
    <s v=""/>
    <s v=""/>
    <s v=""/>
    <s v=""/>
    <s v=""/>
    <s v=""/>
    <s v=""/>
    <s v=""/>
    <s v=""/>
  </r>
  <r>
    <x v="0"/>
    <s v="SGGS-17486"/>
    <s v="[SGGS] SP 26.3.3;[SGGS] SP 26.3.2;[SGGS] SP 26.3.4"/>
    <s v="[Jornada Secretaria e Gestor de Unidades] Secretaria - Gestão Acadêmica"/>
    <x v="0"/>
    <s v="[SGGS] PI 3/26"/>
    <m/>
    <s v="[INC0802728]Tenho um Erro/Problema com o PTC - Dynamics Athenas - Documentos de Matrícula"/>
    <m/>
    <m/>
    <m/>
    <s v="Itens concluídos"/>
    <m/>
    <m/>
    <x v="1"/>
    <d v="2026-07-27T10:13:00"/>
    <d v="2026-07-20T00:00:00"/>
    <d v="2026-08-17T00:00:00"/>
    <d v="2026-08-17T00:00:00"/>
    <m/>
    <m/>
    <m/>
    <m/>
    <m/>
    <m/>
    <m/>
    <m/>
    <m/>
    <m/>
    <m/>
    <m/>
    <m/>
    <m/>
    <s v=""/>
    <s v="FALSO"/>
    <n v="0"/>
    <s v=""/>
    <s v=""/>
    <s v=""/>
    <s v=""/>
    <s v=""/>
    <s v=""/>
    <s v=""/>
    <s v=""/>
    <s v=""/>
    <s v=""/>
  </r>
  <r>
    <x v="0"/>
    <s v="SGGS-17484"/>
    <s v="[SGGS] SP 26.4.1;[SGGS] SP 26.3.3;[SGGS] SP 26.3.2;[SGGS] SP 26.3.5;[SGGS] SP 26.3.4;[SGGS] SP 26.3.6"/>
    <s v="[Jornada Secretaria e Gestor de Unidades] Secretaria - Gestão Acadêmica"/>
    <x v="4"/>
    <s v="[SGGS] PI 4/26"/>
    <m/>
    <s v="[INC0803073]Tenho um Erro/Problema com o PTC - Dynamics Athenas - Efetivação da Matrícula"/>
    <m/>
    <m/>
    <m/>
    <s v="Itens concluídos"/>
    <m/>
    <m/>
    <x v="3"/>
    <d v="2026-07-25T10:15:00"/>
    <d v="2026-09-28T00:00:00"/>
    <d v="2026-07-28T00:00:00"/>
    <d v="2026-09-28T00:00:00"/>
    <m/>
    <m/>
    <m/>
    <m/>
    <m/>
    <m/>
    <m/>
    <m/>
    <m/>
    <m/>
    <m/>
    <m/>
    <m/>
    <m/>
    <s v=""/>
    <s v="FALSO"/>
    <n v="0"/>
    <s v=""/>
    <s v=""/>
    <s v=""/>
    <s v=""/>
    <s v=""/>
    <s v=""/>
    <s v=""/>
    <s v=""/>
    <s v=""/>
    <s v=""/>
  </r>
  <r>
    <x v="0"/>
    <s v="SGGS-17482"/>
    <s v="[SGGS] SP 26.3.3;[SGGS] SP 26.3.2;[SGGS] SP 26.3.5;[SGGS] SP 26.3.4"/>
    <s v="[Jornada Secretaria e Gestor de Unidades] Secretaria - Gestão Acadêmica"/>
    <x v="0"/>
    <s v="[SGGS] PI 3/26"/>
    <m/>
    <s v="[INC0796967]Tenho um Erro/Problema com o PTC - Dynamics Athenas - Ocorrências"/>
    <m/>
    <m/>
    <m/>
    <s v="Itens concluídos"/>
    <m/>
    <m/>
    <x v="0"/>
    <d v="2026-07-24T19:45:00"/>
    <d v="2026-07-20T00:00:00"/>
    <d v="2026-09-10T00:00:00"/>
    <m/>
    <m/>
    <m/>
    <m/>
    <m/>
    <m/>
    <m/>
    <m/>
    <m/>
    <m/>
    <m/>
    <m/>
    <m/>
    <m/>
    <m/>
    <s v=""/>
    <s v="FALSO"/>
    <n v="0"/>
    <s v=""/>
    <s v=""/>
    <s v=""/>
    <s v=""/>
    <s v=""/>
    <s v=""/>
    <s v=""/>
    <s v=""/>
    <s v=""/>
    <s v=""/>
  </r>
  <r>
    <x v="0"/>
    <s v="SGGS-17481"/>
    <s v="[SGGS] SP 26.4.1;[SGGS] SP 26.3.3;[SGGS] SP 26.3.2;[SGGS] SP 26.3.5;[SGGS] SP 26.3.4;[SGGS] SP 26.3.6"/>
    <s v="[Jornada Secretaria e Gestor de Unidades] Secretaria - Gestão Acadêmica"/>
    <x v="0"/>
    <s v="[SGGS] PI 3/26"/>
    <m/>
    <s v="[INC0802499]Tenho um Erro/Problema com o PTC - Ambiente do Aluno / AVA Sofia - Financeiro - Pagamento de faturas"/>
    <m/>
    <m/>
    <m/>
    <s v="Itens concluídos"/>
    <m/>
    <m/>
    <x v="1"/>
    <d v="2026-07-24T19:17:00"/>
    <d v="2026-09-28T00:00:00"/>
    <d v="2026-09-24T00:00:00"/>
    <d v="2026-09-24T00:00:00"/>
    <m/>
    <m/>
    <m/>
    <m/>
    <m/>
    <m/>
    <m/>
    <m/>
    <m/>
    <m/>
    <m/>
    <m/>
    <m/>
    <m/>
    <s v=""/>
    <s v="FALSO"/>
    <n v="0"/>
    <s v=""/>
    <s v=""/>
    <s v=""/>
    <s v=""/>
    <s v=""/>
    <s v=""/>
    <s v=""/>
    <s v=""/>
    <s v=""/>
    <s v=""/>
  </r>
  <r>
    <x v="0"/>
    <s v="SGGS-17480"/>
    <s v="[SGGS] SP 26.3.3;[SGGS] SP 26.3.2"/>
    <s v="[Jornada Secretaria e Gestor de Unidades] Secretaria - Gestão Acadêmica"/>
    <x v="0"/>
    <s v="[SGGS] PI 3/26"/>
    <m/>
    <s v="[INC0802373]Tenho um Erro/Problema com o PTC - Ambiente do Aluno / AVA Sofia - Login/senha"/>
    <m/>
    <n v="21600"/>
    <m/>
    <s v="Itens concluídos"/>
    <m/>
    <m/>
    <x v="1"/>
    <d v="2026-07-24T17:06:00"/>
    <d v="2026-07-20T00:00:00"/>
    <d v="2026-07-28T00:00:00"/>
    <d v="2026-07-30T00:00:00"/>
    <m/>
    <m/>
    <m/>
    <m/>
    <m/>
    <m/>
    <m/>
    <m/>
    <m/>
    <m/>
    <m/>
    <m/>
    <m/>
    <m/>
    <n v="6"/>
    <s v="FALSO"/>
    <n v="0"/>
    <s v=""/>
    <s v=""/>
    <s v=""/>
    <s v=""/>
    <s v=""/>
    <s v=""/>
    <s v=""/>
    <s v=""/>
    <s v=""/>
    <s v=""/>
  </r>
  <r>
    <x v="0"/>
    <s v="SGGS-17479"/>
    <s v="[SGGS] SP 26.3.3;[SGGS] SP 26.3.2;[SGGS] SP 26.3.5;[SGGS] SP 26.3.4;[SGGS] SP 26.3.6"/>
    <s v="[Jornada Secretaria e Gestor de Unidades] Secretaria - Gestão Acadêmica"/>
    <x v="0"/>
    <s v="[SGGS] PI 3/26"/>
    <m/>
    <s v="[INC0802956]Tenho um Erro/Problema com o PTC - Dynamics Athenas - Efetivação da Matrícula"/>
    <m/>
    <n v="93600"/>
    <m/>
    <s v="Itens concluídos"/>
    <m/>
    <m/>
    <x v="1"/>
    <d v="2026-07-24T16:28:00"/>
    <d v="2026-07-20T00:00:00"/>
    <d v="2026-07-30T00:00:00"/>
    <d v="2026-09-15T00:00:00"/>
    <m/>
    <m/>
    <m/>
    <m/>
    <m/>
    <m/>
    <m/>
    <m/>
    <m/>
    <m/>
    <m/>
    <m/>
    <m/>
    <m/>
    <n v="26"/>
    <s v="FALSO"/>
    <n v="0"/>
    <s v=""/>
    <s v=""/>
    <s v=""/>
    <s v=""/>
    <s v=""/>
    <s v=""/>
    <s v=""/>
    <s v=""/>
    <s v=""/>
    <s v=""/>
  </r>
  <r>
    <x v="0"/>
    <s v="SGGS-17478"/>
    <s v="[SGGS] SP 26.3.3;[SGGS] SP 26.3.2"/>
    <s v="[Jornada Secretaria e Gestor de Unidades] Secretaria - Gestão Acadêmica"/>
    <x v="0"/>
    <s v="[SGGS] PI 3/26"/>
    <m/>
    <s v="[INC0802953]Tenho um Erro/Problema com o PTC - Dynamics Athenas - Efetivação da Matrícula"/>
    <m/>
    <m/>
    <m/>
    <s v="Itens concluídos"/>
    <m/>
    <m/>
    <x v="1"/>
    <d v="2026-07-24T16:18:00"/>
    <d v="2026-07-20T00:00:00"/>
    <d v="2026-08-10T00:00:00"/>
    <d v="2026-08-10T00:00:00"/>
    <m/>
    <m/>
    <m/>
    <m/>
    <m/>
    <m/>
    <m/>
    <m/>
    <m/>
    <m/>
    <m/>
    <m/>
    <m/>
    <m/>
    <s v=""/>
    <s v="FALSO"/>
    <n v="0"/>
    <s v=""/>
    <s v=""/>
    <s v=""/>
    <s v=""/>
    <s v=""/>
    <s v=""/>
    <s v=""/>
    <s v=""/>
    <s v=""/>
    <s v=""/>
  </r>
  <r>
    <x v="0"/>
    <s v="SGGS-17477"/>
    <s v="[SGGS] SP 26.3.2"/>
    <s v="[Jornada Secretaria e Gestor de Unidades] Secretaria - Gestão Acadêmica"/>
    <x v="0"/>
    <s v="[SGGS] PI 3/26"/>
    <m/>
    <s v="[INC0802901]Tenho um Erro/Problema com o PTC - Ingresso - Captação - Área do Candidato"/>
    <m/>
    <n v="21600"/>
    <m/>
    <s v="Itens concluídos"/>
    <m/>
    <m/>
    <x v="1"/>
    <d v="2026-07-24T15:28:00"/>
    <d v="2026-07-20T00:00:00"/>
    <d v="2026-07-27T00:00:00"/>
    <d v="2026-07-27T00:00:00"/>
    <m/>
    <m/>
    <m/>
    <m/>
    <m/>
    <m/>
    <m/>
    <m/>
    <m/>
    <m/>
    <m/>
    <m/>
    <m/>
    <m/>
    <n v="6"/>
    <s v="FALSO"/>
    <n v="0"/>
    <s v=""/>
    <s v=""/>
    <s v=""/>
    <s v=""/>
    <s v=""/>
    <s v=""/>
    <s v=""/>
    <s v=""/>
    <s v=""/>
    <s v=""/>
  </r>
  <r>
    <x v="0"/>
    <s v="SGGS-17475"/>
    <s v="[SGGS] SP 26.4.1;[SGGS] SP 26.3.3;[SGGS] SP 26.3.2;[SGGS] SP 26.3.5;[SGGS] SP 26.3.4;[SGGS] SP 26.3.6"/>
    <s v="[Jornada Secretaria e Gestor de Unidades] Secretaria - Gestão Acadêmica"/>
    <x v="0"/>
    <s v="[SGGS] PI 3/26"/>
    <m/>
    <s v="[INC0801298]Tenho um Erro/Problema com o PTC - Dynamics Athenas - Documentos de Matrícula"/>
    <m/>
    <m/>
    <m/>
    <s v="Itens concluídos"/>
    <m/>
    <m/>
    <x v="0"/>
    <d v="2026-07-24T14:40:00"/>
    <d v="2026-09-28T00:00:00"/>
    <d v="2026-09-28T00:00:00"/>
    <m/>
    <m/>
    <m/>
    <m/>
    <m/>
    <m/>
    <m/>
    <m/>
    <m/>
    <m/>
    <m/>
    <m/>
    <m/>
    <m/>
    <m/>
    <s v=""/>
    <s v="FALSO"/>
    <n v="0"/>
    <s v=""/>
    <s v=""/>
    <s v=""/>
    <s v=""/>
    <s v=""/>
    <s v=""/>
    <s v=""/>
    <s v=""/>
    <s v=""/>
    <s v=""/>
  </r>
  <r>
    <x v="0"/>
    <s v="SGGS-17474"/>
    <s v="[SGGS] SP 26.3.3;[SGGS] SP 26.3.2;[SGGS] SP 26.3.5;[SGGS] SP 26.3.4;[SGGS] SP 26.3.6"/>
    <s v="[Jornada Secretaria e Gestor de Unidades] Secretaria - Gestão Acadêmica"/>
    <x v="0"/>
    <s v="[SGGS] PI 3/26"/>
    <m/>
    <s v="[INC0802908]Tenho um Erro/Problema com o PTC - Dynamics Athenas - Efetivação da Matrícula"/>
    <m/>
    <m/>
    <m/>
    <s v="Itens concluídos"/>
    <m/>
    <m/>
    <x v="1"/>
    <d v="2026-07-24T14:17:00"/>
    <d v="2026-07-20T00:00:00"/>
    <d v="2026-09-11T00:00:00"/>
    <d v="2026-09-11T00:00:00"/>
    <m/>
    <m/>
    <m/>
    <m/>
    <m/>
    <m/>
    <m/>
    <m/>
    <m/>
    <m/>
    <m/>
    <m/>
    <m/>
    <m/>
    <s v=""/>
    <s v="FALSO"/>
    <n v="0"/>
    <s v=""/>
    <s v=""/>
    <s v=""/>
    <s v=""/>
    <s v=""/>
    <s v=""/>
    <s v=""/>
    <s v=""/>
    <s v=""/>
    <s v=""/>
  </r>
  <r>
    <x v="0"/>
    <s v="SGGS-17473"/>
    <s v="[SGGS] SP 26.3.3;[SGGS] SP 26.3.2"/>
    <s v="[Jornada Secretaria e Gestor de Unidades] Secretaria - Gestão Acadêmica"/>
    <x v="0"/>
    <s v="[SGGS] PI 3/26"/>
    <m/>
    <s v="[INC0802559]Tenho um Erro/Problema com o Sistema - Portal do Aluno - EaD - Autenticação"/>
    <m/>
    <m/>
    <m/>
    <s v="Itens concluídos"/>
    <m/>
    <m/>
    <x v="1"/>
    <d v="2026-07-24T12:59:00"/>
    <d v="2026-07-20T00:00:00"/>
    <d v="2026-07-27T00:00:00"/>
    <d v="2026-07-27T00:00:00"/>
    <m/>
    <m/>
    <m/>
    <m/>
    <m/>
    <m/>
    <m/>
    <m/>
    <m/>
    <m/>
    <m/>
    <m/>
    <m/>
    <m/>
    <s v=""/>
    <s v="FALSO"/>
    <n v="0"/>
    <s v=""/>
    <s v=""/>
    <s v=""/>
    <s v=""/>
    <s v=""/>
    <s v=""/>
    <s v=""/>
    <s v=""/>
    <s v=""/>
    <s v=""/>
  </r>
  <r>
    <x v="0"/>
    <s v="SGGS-17472"/>
    <s v="[SGGS] SP 26.3.3;[SGGS] SP 26.3.2;[SGGS] SP 26.3.4"/>
    <s v="[Jornada Secretaria e Gestor de Unidades] Secretaria - Gestão Acadêmica"/>
    <x v="0"/>
    <s v="[SGGS] PI 3/26"/>
    <m/>
    <s v="[INC0802509]Tenho um Erro/Problema com o PTC - Ingresso - Captação - Área do Candidato"/>
    <m/>
    <m/>
    <m/>
    <s v="Itens concluídos"/>
    <m/>
    <m/>
    <x v="0"/>
    <d v="2026-07-24T12:46:00"/>
    <d v="2026-07-20T00:00:00"/>
    <d v="2026-08-25T00:00:00"/>
    <m/>
    <m/>
    <m/>
    <m/>
    <m/>
    <m/>
    <m/>
    <m/>
    <m/>
    <m/>
    <m/>
    <m/>
    <m/>
    <m/>
    <m/>
    <s v=""/>
    <s v="FALSO"/>
    <n v="0"/>
    <s v=""/>
    <s v=""/>
    <s v=""/>
    <s v=""/>
    <s v=""/>
    <s v=""/>
    <s v=""/>
    <s v=""/>
    <s v=""/>
    <s v=""/>
  </r>
  <r>
    <x v="0"/>
    <s v="SGGS-17471"/>
    <s v="[SGGS] SP 26.3.3;[SGGS] SP 26.3.2;[SGGS] SP 26.3.5;[SGGS] SP 26.3.4;[SGGS] SP 26.3.6"/>
    <s v="[Jornada Secretaria e Gestor de Unidades] Secretaria - Gestão Acadêmica"/>
    <x v="0"/>
    <s v="[SGGS] PI 3/26"/>
    <m/>
    <s v="[INC0801171]Tenho um Erro/Problema com o PTC - Ingresso - Captação - Área do Candidato"/>
    <m/>
    <m/>
    <m/>
    <s v="Itens concluídos"/>
    <m/>
    <m/>
    <x v="0"/>
    <d v="2026-07-24T12:45:00"/>
    <d v="2026-07-20T00:00:00"/>
    <d v="2026-09-24T00:00:00"/>
    <m/>
    <m/>
    <m/>
    <m/>
    <m/>
    <m/>
    <m/>
    <m/>
    <m/>
    <m/>
    <m/>
    <m/>
    <m/>
    <m/>
    <m/>
    <s v=""/>
    <s v="FALSO"/>
    <n v="0"/>
    <s v=""/>
    <s v=""/>
    <s v=""/>
    <s v=""/>
    <s v=""/>
    <s v=""/>
    <s v=""/>
    <s v=""/>
    <s v=""/>
    <s v=""/>
  </r>
  <r>
    <x v="0"/>
    <s v="SGGS-17469"/>
    <s v="[SGGS] SP 26.3.3;[SGGS] SP 26.3.2"/>
    <s v="[Jornada Secretaria e Gestor de Unidades] Secretaria - Gestão Acadêmica"/>
    <x v="0"/>
    <s v="[SGGS] PI 3/26"/>
    <m/>
    <s v="[INC0802857]Tenho um Erro/Problema com o PTC - Dynamics Athenas - Efetivação da Matrícula"/>
    <m/>
    <m/>
    <m/>
    <s v="Itens concluídos"/>
    <m/>
    <m/>
    <x v="1"/>
    <d v="2026-07-24T12:17:00"/>
    <d v="2026-07-20T00:00:00"/>
    <d v="2026-07-31T00:00:00"/>
    <d v="2026-07-31T00:00:00"/>
    <m/>
    <m/>
    <m/>
    <m/>
    <m/>
    <m/>
    <m/>
    <m/>
    <m/>
    <m/>
    <m/>
    <m/>
    <m/>
    <m/>
    <s v=""/>
    <s v="FALSO"/>
    <n v="0"/>
    <s v=""/>
    <s v=""/>
    <s v=""/>
    <s v=""/>
    <s v=""/>
    <s v=""/>
    <s v=""/>
    <s v=""/>
    <s v=""/>
    <s v=""/>
  </r>
  <r>
    <x v="0"/>
    <s v="SGGS-17468"/>
    <s v="[SGGS] SP 26.3.3;[SGGS] SP 26.3.2;[SGGS] SP 26.3.5;[SGGS] SP 26.3.4;[SGGS] SP 26.3.6"/>
    <s v="[Jornada Secretaria e Gestor de Unidades] Secretaria - Gestão Acadêmica"/>
    <x v="0"/>
    <s v="[SGGS] PI 3/26"/>
    <m/>
    <s v="[INC0802581]Tenho um Erro/Problema com o Sistema - Área do Candidato - Contrato"/>
    <m/>
    <m/>
    <m/>
    <s v="Itens concluídos"/>
    <m/>
    <m/>
    <x v="1"/>
    <d v="2026-07-24T11:16:00"/>
    <d v="2026-07-20T00:00:00"/>
    <d v="2026-09-11T00:00:00"/>
    <d v="2026-09-11T00:00:00"/>
    <m/>
    <m/>
    <m/>
    <m/>
    <m/>
    <m/>
    <m/>
    <m/>
    <m/>
    <m/>
    <m/>
    <m/>
    <m/>
    <m/>
    <s v=""/>
    <s v="FALSO"/>
    <n v="0"/>
    <s v=""/>
    <s v=""/>
    <s v=""/>
    <s v=""/>
    <s v=""/>
    <s v=""/>
    <s v=""/>
    <s v=""/>
    <s v=""/>
    <s v=""/>
  </r>
  <r>
    <x v="0"/>
    <s v="SGGS-17467"/>
    <s v="[SGGS] SP 26.4.1;[SGGS] SP 26.3.3;[SGGS] SP 26.3.2;[SGGS] SP 26.3.5;[SGGS] SP 26.3.4;[SGGS] SP 26.3.6"/>
    <s v="[Jornada Secretaria e Gestor de Unidades] Secretaria - Gestão Acadêmica"/>
    <x v="0"/>
    <s v="[SGGS] PI 3/26"/>
    <m/>
    <s v="[INC0802819]Tenho um Erro/Problema com o PTC - Dynamics Athenas - Rematrícula"/>
    <m/>
    <m/>
    <m/>
    <s v="Itens concluídos"/>
    <m/>
    <m/>
    <x v="1"/>
    <d v="2026-07-24T11:03:00"/>
    <d v="2026-09-28T00:00:00"/>
    <d v="2026-09-24T00:00:00"/>
    <d v="2026-09-24T00:00:00"/>
    <m/>
    <m/>
    <m/>
    <m/>
    <m/>
    <m/>
    <m/>
    <m/>
    <m/>
    <m/>
    <m/>
    <m/>
    <m/>
    <m/>
    <s v=""/>
    <s v="FALSO"/>
    <n v="0"/>
    <s v=""/>
    <s v=""/>
    <s v=""/>
    <s v=""/>
    <s v=""/>
    <s v=""/>
    <s v=""/>
    <s v=""/>
    <s v=""/>
    <s v=""/>
  </r>
  <r>
    <x v="0"/>
    <s v="SGGS-17466"/>
    <s v="[SGGS] SP 26.4.1;[SGGS] SP 26.3.3;[SGGS] SP 26.3.2;[SGGS] SP 26.3.5;[SGGS] SP 26.3.4;[SGGS] SP 26.3.6"/>
    <s v="[Jornada Secretaria e Gestor de Unidades] Secretaria - Gestão Acadêmica"/>
    <x v="4"/>
    <s v="[SGGS] PI 4/26"/>
    <m/>
    <s v="[INC0802809]Tenho um Erro/Problema com o PTC - Dynamics Athenas - Efetivação da Matrícula"/>
    <m/>
    <n v="21600"/>
    <m/>
    <s v="Itens concluídos"/>
    <m/>
    <m/>
    <x v="3"/>
    <d v="2026-07-24T10:41:00"/>
    <d v="2026-09-28T00:00:00"/>
    <d v="2026-08-12T00:00:00"/>
    <d v="2026-09-28T00:00:00"/>
    <m/>
    <m/>
    <m/>
    <m/>
    <m/>
    <m/>
    <m/>
    <m/>
    <m/>
    <m/>
    <m/>
    <m/>
    <m/>
    <m/>
    <n v="6"/>
    <s v="FALSO"/>
    <n v="0"/>
    <s v=""/>
    <s v=""/>
    <s v=""/>
    <s v=""/>
    <s v=""/>
    <s v=""/>
    <s v=""/>
    <s v=""/>
    <s v=""/>
    <s v=""/>
  </r>
  <r>
    <x v="0"/>
    <s v="SGGS-17465"/>
    <s v="[SGGS] SP 26.3.3;[SGGS] SP 26.3.2;[SGGS] SP 26.3.4"/>
    <s v="[Jornada Secretaria e Gestor de Unidades] Secretaria - Gestão Acadêmica"/>
    <x v="0"/>
    <s v="[SGGS] PI 3/26"/>
    <m/>
    <s v="[INC0802785]Tenho um Erro/Problema com o PTC - Dynamics Athenas - Efetivação da Matrícula"/>
    <m/>
    <m/>
    <m/>
    <s v="Itens concluídos"/>
    <m/>
    <m/>
    <x v="1"/>
    <d v="2026-07-24T10:04:00"/>
    <d v="2026-07-20T00:00:00"/>
    <d v="2026-08-10T00:00:00"/>
    <d v="2026-08-10T00:00:00"/>
    <m/>
    <m/>
    <m/>
    <m/>
    <m/>
    <m/>
    <m/>
    <m/>
    <m/>
    <m/>
    <m/>
    <m/>
    <m/>
    <m/>
    <s v=""/>
    <s v="FALSO"/>
    <n v="0"/>
    <s v=""/>
    <s v=""/>
    <s v=""/>
    <s v=""/>
    <s v=""/>
    <s v=""/>
    <s v=""/>
    <s v=""/>
    <s v=""/>
    <s v=""/>
  </r>
  <r>
    <x v="0"/>
    <s v="SGGS-17464"/>
    <s v="[SGGS] SP 26.3.3;[SGGS] SP 26.3.2"/>
    <s v="[Jornada Secretaria e Gestor de Unidades] Secretaria - Gestão Acadêmica"/>
    <x v="0"/>
    <s v="[SGGS] PI 3/26"/>
    <m/>
    <s v="[INC0802585]Tenho um Erro/Problema com o PTC - Ingresso - Captação - Área do Candidato"/>
    <m/>
    <m/>
    <m/>
    <s v="Itens concluídos"/>
    <m/>
    <m/>
    <x v="1"/>
    <d v="2026-07-24T09:53:00"/>
    <d v="2026-07-20T00:00:00"/>
    <d v="2026-07-27T00:00:00"/>
    <d v="2026-07-27T00:00:00"/>
    <m/>
    <m/>
    <m/>
    <m/>
    <m/>
    <m/>
    <m/>
    <m/>
    <m/>
    <m/>
    <m/>
    <m/>
    <m/>
    <m/>
    <s v=""/>
    <s v="FALSO"/>
    <n v="0"/>
    <s v=""/>
    <s v=""/>
    <s v=""/>
    <s v=""/>
    <s v=""/>
    <s v=""/>
    <s v=""/>
    <s v=""/>
    <s v=""/>
    <s v=""/>
  </r>
  <r>
    <x v="0"/>
    <s v="SGGS-17463"/>
    <s v="[SGGS] SP 26.3.3;[SGGS] SP 26.3.2"/>
    <s v="[Jornada Secretaria e Gestor de Unidades] Secretaria - Gestão Acadêmica"/>
    <x v="0"/>
    <s v="[SGGS] PI 3/26"/>
    <m/>
    <s v="[INC0802598]Tenho um Erro/Problema com o PTC - Ingresso - Captação - Backoffice"/>
    <m/>
    <m/>
    <m/>
    <s v="Itens concluídos"/>
    <m/>
    <m/>
    <x v="1"/>
    <d v="2026-07-24T09:37:00"/>
    <d v="2026-07-20T00:00:00"/>
    <d v="2026-07-27T00:00:00"/>
    <d v="2026-07-27T00:00:00"/>
    <m/>
    <m/>
    <m/>
    <m/>
    <m/>
    <m/>
    <m/>
    <m/>
    <m/>
    <m/>
    <m/>
    <m/>
    <m/>
    <m/>
    <s v=""/>
    <s v="FALSO"/>
    <n v="0"/>
    <s v=""/>
    <s v=""/>
    <s v=""/>
    <s v=""/>
    <s v=""/>
    <s v=""/>
    <s v=""/>
    <s v=""/>
    <s v=""/>
    <s v=""/>
  </r>
  <r>
    <x v="0"/>
    <s v="SGGS-17462"/>
    <s v="[SGGS] SP 26.3.3;[SGGS] SP 26.3.2;[SGGS] SP 26.3.5;[SGGS] SP 26.3.4"/>
    <s v="[Jornada Secretaria e Gestor de Unidades] Secretaria - Gestão Acadêmica"/>
    <x v="0"/>
    <s v="[SGGS] PI 3/26"/>
    <m/>
    <s v="[INC0802756]Tenho um Erro/Problema com o PTC - Dynamics Athenas - Documentos Acadêmicos - Serviços"/>
    <m/>
    <m/>
    <m/>
    <s v="Itens concluídos"/>
    <m/>
    <m/>
    <x v="1"/>
    <d v="2026-07-24T09:11:00"/>
    <d v="2026-07-20T00:00:00"/>
    <d v="2026-08-25T00:00:00"/>
    <d v="2026-08-25T00:00:00"/>
    <m/>
    <m/>
    <m/>
    <m/>
    <m/>
    <m/>
    <m/>
    <m/>
    <m/>
    <m/>
    <m/>
    <m/>
    <m/>
    <m/>
    <s v=""/>
    <s v="FALSO"/>
    <n v="0"/>
    <s v=""/>
    <s v=""/>
    <s v=""/>
    <s v=""/>
    <s v=""/>
    <s v=""/>
    <s v=""/>
    <s v=""/>
    <s v=""/>
    <s v=""/>
  </r>
  <r>
    <x v="0"/>
    <s v="SGGS-17461"/>
    <s v="[SGGS] SP 26.3.3;[SGGS] SP 26.3.2;[SGGS] SP 26.3.4"/>
    <s v="[Jornada Secretaria e Gestor de Unidades] Secretaria - Gestão Acadêmica"/>
    <x v="0"/>
    <s v="[SGGS] PI 3/26"/>
    <m/>
    <s v="[INC0802746]Tenho um Erro/Problema com o PTC - Dynamics Athenas - Documentos Acadêmicos - Serviços"/>
    <m/>
    <m/>
    <m/>
    <s v="Itens concluídos"/>
    <m/>
    <m/>
    <x v="1"/>
    <d v="2026-07-24T09:04:00"/>
    <d v="2026-07-20T00:00:00"/>
    <d v="2026-08-25T00:00:00"/>
    <d v="2026-08-25T00:00:00"/>
    <m/>
    <m/>
    <m/>
    <m/>
    <m/>
    <m/>
    <m/>
    <m/>
    <m/>
    <m/>
    <m/>
    <m/>
    <m/>
    <m/>
    <s v=""/>
    <s v="FALSO"/>
    <n v="0"/>
    <s v=""/>
    <s v=""/>
    <s v=""/>
    <s v=""/>
    <s v=""/>
    <s v=""/>
    <s v=""/>
    <s v=""/>
    <s v=""/>
    <s v=""/>
  </r>
  <r>
    <x v="0"/>
    <s v="SGGS-17460"/>
    <s v="[SGGS] SP 26.3.2"/>
    <s v="[Jornada Secretaria e Gestor de Unidades] Secretaria - Gestão Acadêmica"/>
    <x v="0"/>
    <s v="[SGGS] PI 3/26"/>
    <m/>
    <s v="[INC0802434]Tenho um Erro/Problema com o PTC - Dynamics Athenas - Acesso do tutor na aula prática"/>
    <m/>
    <m/>
    <m/>
    <s v="Itens concluídos"/>
    <m/>
    <m/>
    <x v="0"/>
    <d v="2026-07-23T16:14:00"/>
    <d v="2026-07-20T00:00:00"/>
    <d v="2026-07-27T00:00:00"/>
    <m/>
    <m/>
    <m/>
    <m/>
    <m/>
    <m/>
    <m/>
    <m/>
    <m/>
    <m/>
    <m/>
    <m/>
    <m/>
    <m/>
    <m/>
    <s v=""/>
    <s v="FALSO"/>
    <n v="0"/>
    <s v=""/>
    <s v=""/>
    <s v=""/>
    <s v=""/>
    <s v=""/>
    <s v=""/>
    <s v=""/>
    <s v=""/>
    <s v=""/>
    <s v=""/>
  </r>
  <r>
    <x v="0"/>
    <s v="SGGS-17459"/>
    <s v="[SGGS] SP 26.3.3;[SGGS] SP 26.3.2;[SGGS] SP 26.3.4"/>
    <s v="[Jornada Secretaria e Gestor de Unidades] Secretaria - Gestão Acadêmica"/>
    <x v="0"/>
    <s v="[SGGS] PI 3/26"/>
    <m/>
    <s v="[INC0802387]Tenho um Erro/Problema com o PTC - Ingresso - Captação - Área do Candidato"/>
    <m/>
    <m/>
    <m/>
    <s v="Itens concluídos"/>
    <m/>
    <m/>
    <x v="1"/>
    <d v="2026-07-23T16:07:00"/>
    <d v="2026-07-20T00:00:00"/>
    <d v="2026-08-10T00:00:00"/>
    <d v="2026-08-10T00:00:00"/>
    <m/>
    <m/>
    <m/>
    <m/>
    <m/>
    <m/>
    <m/>
    <m/>
    <m/>
    <m/>
    <m/>
    <m/>
    <m/>
    <m/>
    <s v=""/>
    <s v="FALSO"/>
    <n v="0"/>
    <s v=""/>
    <s v=""/>
    <s v=""/>
    <s v=""/>
    <s v=""/>
    <s v=""/>
    <s v=""/>
    <s v=""/>
    <s v=""/>
    <s v=""/>
  </r>
  <r>
    <x v="0"/>
    <s v="SGGS-17458"/>
    <s v="[SGGS] SP 26.3.3;[SGGS] SP 26.3.2;[SGGS] SP 26.3.4"/>
    <s v="[Jornada Secretaria e Gestor de Unidades] Secretaria - Gestão Acadêmica"/>
    <x v="0"/>
    <s v="[SGGS] PI 3/26"/>
    <m/>
    <s v="[INC0802471]Tenho um Erro/Problema com o PTC - Ingresso - Captação - Área do Candidato"/>
    <m/>
    <m/>
    <m/>
    <s v="Itens concluídos"/>
    <m/>
    <m/>
    <x v="1"/>
    <d v="2026-07-23T15:09:00"/>
    <d v="2026-07-20T00:00:00"/>
    <d v="2026-08-10T00:00:00"/>
    <d v="2026-08-10T00:00:00"/>
    <m/>
    <m/>
    <m/>
    <m/>
    <m/>
    <m/>
    <m/>
    <m/>
    <m/>
    <m/>
    <m/>
    <m/>
    <m/>
    <m/>
    <s v=""/>
    <s v="FALSO"/>
    <n v="0"/>
    <s v=""/>
    <s v=""/>
    <s v=""/>
    <s v=""/>
    <s v=""/>
    <s v=""/>
    <s v=""/>
    <s v=""/>
    <s v=""/>
    <s v=""/>
  </r>
  <r>
    <x v="0"/>
    <s v="SGGS-17457"/>
    <s v="[SGGS] SP 26.3.3;[SGGS] SP 26.3.2"/>
    <s v="[Jornada Secretaria e Gestor de Unidades] Secretaria - Gestão Acadêmica"/>
    <x v="0"/>
    <s v="[SGGS] PI 3/26"/>
    <m/>
    <s v="[INC0802487]Tenho um Erro/Problema com o Sistema - Área do Candidato - Contrato"/>
    <m/>
    <m/>
    <m/>
    <s v="Itens concluídos"/>
    <m/>
    <m/>
    <x v="1"/>
    <d v="2026-07-23T15:05:00"/>
    <d v="2026-07-20T00:00:00"/>
    <d v="2026-07-27T00:00:00"/>
    <d v="2026-07-27T00:00:00"/>
    <m/>
    <m/>
    <m/>
    <m/>
    <m/>
    <m/>
    <m/>
    <m/>
    <m/>
    <m/>
    <m/>
    <m/>
    <m/>
    <m/>
    <s v=""/>
    <s v="FALSO"/>
    <n v="0"/>
    <s v=""/>
    <s v=""/>
    <s v=""/>
    <s v=""/>
    <s v=""/>
    <s v=""/>
    <s v=""/>
    <s v=""/>
    <s v=""/>
    <s v=""/>
  </r>
  <r>
    <x v="0"/>
    <s v="SGGS-17456"/>
    <s v="[SGGS] SP 26.3.3;[SGGS] SP 26.3.2"/>
    <s v="[Jornada Secretaria e Gestor de Unidades] Secretaria - Gestão Acadêmica"/>
    <x v="0"/>
    <s v="[SGGS] PI 3/26"/>
    <m/>
    <s v="[INC0802501]Tenho um Erro/Problema com o Sistema - Área do Candidato - Contrato"/>
    <m/>
    <m/>
    <m/>
    <s v="Itens concluídos"/>
    <m/>
    <m/>
    <x v="1"/>
    <d v="2026-07-23T15:04:00"/>
    <d v="2026-07-20T00:00:00"/>
    <d v="2026-07-27T00:00:00"/>
    <d v="2026-07-27T00:00:00"/>
    <m/>
    <m/>
    <m/>
    <m/>
    <m/>
    <m/>
    <m/>
    <m/>
    <m/>
    <m/>
    <m/>
    <m/>
    <m/>
    <m/>
    <s v=""/>
    <s v="FALSO"/>
    <n v="0"/>
    <s v=""/>
    <s v=""/>
    <s v=""/>
    <s v=""/>
    <s v=""/>
    <s v=""/>
    <s v=""/>
    <s v=""/>
    <s v=""/>
    <s v=""/>
  </r>
  <r>
    <x v="0"/>
    <s v="SGGS-17455"/>
    <s v="[SGGS] SP 26.3.3;[SGGS] SP 26.3.2"/>
    <s v="[Jornada Secretaria e Gestor de Unidades] Secretaria - Gestão Acadêmica"/>
    <x v="0"/>
    <s v="[SGGS] PI 3/26"/>
    <m/>
    <s v="[INC0802498]Tenho um Erro/Problema com o Sistema - Área do Candidato - Contrato"/>
    <m/>
    <m/>
    <m/>
    <s v="Itens concluídos"/>
    <m/>
    <m/>
    <x v="1"/>
    <d v="2026-07-23T15:03:00"/>
    <d v="2026-07-20T00:00:00"/>
    <d v="2026-07-27T00:00:00"/>
    <d v="2026-07-27T00:00:00"/>
    <m/>
    <m/>
    <m/>
    <m/>
    <m/>
    <m/>
    <m/>
    <m/>
    <m/>
    <m/>
    <m/>
    <m/>
    <m/>
    <m/>
    <s v=""/>
    <s v="FALSO"/>
    <n v="0"/>
    <s v=""/>
    <s v=""/>
    <s v=""/>
    <s v=""/>
    <s v=""/>
    <s v=""/>
    <s v=""/>
    <s v=""/>
    <s v=""/>
    <s v=""/>
  </r>
  <r>
    <x v="0"/>
    <s v="SGGS-17454"/>
    <s v="[SGGS] SP 26.3.2"/>
    <s v="[Jornada Secretaria e Gestor de Unidades] Secretaria - Gestão Acadêmica"/>
    <x v="0"/>
    <s v="[SGGS] PI 3/26"/>
    <m/>
    <s v="[INC0802465]Tenho um Erro/Problema com o Sistema - Área do Candidato - Contrato"/>
    <m/>
    <n v="21600"/>
    <m/>
    <s v="Itens concluídos"/>
    <m/>
    <m/>
    <x v="1"/>
    <d v="2026-07-23T14:58:00"/>
    <d v="2026-07-20T00:00:00"/>
    <d v="2026-07-24T00:00:00"/>
    <d v="2026-07-24T00:00:00"/>
    <m/>
    <m/>
    <m/>
    <m/>
    <m/>
    <m/>
    <m/>
    <m/>
    <m/>
    <m/>
    <m/>
    <m/>
    <m/>
    <m/>
    <n v="6"/>
    <s v="FALSO"/>
    <n v="0"/>
    <s v=""/>
    <s v=""/>
    <s v=""/>
    <s v=""/>
    <s v=""/>
    <s v=""/>
    <s v=""/>
    <s v=""/>
    <s v=""/>
    <s v=""/>
  </r>
  <r>
    <x v="0"/>
    <s v="SGGS-17453"/>
    <s v="[SGGS] SP 26.3.3;[SGGS] SP 26.3.2;[SGGS] SP 26.3.5;[SGGS] SP 26.3.4;[SGGS] SP 26.3.6"/>
    <s v="[Jornada Secretaria e Gestor de Unidades] Secretaria - Gestão Acadêmica"/>
    <x v="0"/>
    <s v="[SGGS] PI 3/26"/>
    <m/>
    <s v="[INC0802490]Tenho um Erro/Problema com o PTC - Dynamics Athenas - Efetivação da Matrícula"/>
    <m/>
    <m/>
    <m/>
    <s v="Itens concluídos"/>
    <m/>
    <m/>
    <x v="1"/>
    <d v="2026-07-23T14:26:00"/>
    <d v="2026-07-20T00:00:00"/>
    <d v="2026-09-11T00:00:00"/>
    <d v="2026-09-11T00:00:00"/>
    <m/>
    <m/>
    <m/>
    <m/>
    <m/>
    <m/>
    <m/>
    <m/>
    <m/>
    <m/>
    <m/>
    <m/>
    <m/>
    <m/>
    <s v=""/>
    <s v="FALSO"/>
    <n v="0"/>
    <s v=""/>
    <s v=""/>
    <s v=""/>
    <s v=""/>
    <s v=""/>
    <s v=""/>
    <s v=""/>
    <s v=""/>
    <s v=""/>
    <s v=""/>
  </r>
  <r>
    <x v="0"/>
    <s v="SGGS-17452"/>
    <s v="[SGGS] SP 26.3.2"/>
    <s v="[Jornada Secretaria e Gestor de Unidades] Secretaria - Gestão Acadêmica"/>
    <x v="0"/>
    <s v="[SGGS] PI 3/26"/>
    <m/>
    <s v="[INC0802435]Tenho um Erro/Problema com o PTC - Dynamics Athenas - Efetivação da Matrícula"/>
    <m/>
    <m/>
    <m/>
    <s v="Itens concluídos"/>
    <m/>
    <m/>
    <x v="1"/>
    <d v="2026-07-23T11:53:00"/>
    <d v="2026-07-20T00:00:00"/>
    <d v="2026-07-24T00:00:00"/>
    <d v="2026-07-24T00:00:00"/>
    <m/>
    <m/>
    <m/>
    <m/>
    <m/>
    <m/>
    <m/>
    <m/>
    <m/>
    <m/>
    <m/>
    <m/>
    <m/>
    <m/>
    <s v=""/>
    <s v="FALSO"/>
    <n v="0"/>
    <s v=""/>
    <s v=""/>
    <s v=""/>
    <s v=""/>
    <s v=""/>
    <s v=""/>
    <s v=""/>
    <s v=""/>
    <s v=""/>
    <s v=""/>
  </r>
  <r>
    <x v="0"/>
    <s v="SGGS-17451"/>
    <s v="[SGGS] SP 26.3.2"/>
    <s v="[Jornada Secretaria e Gestor de Unidades] Secretaria - Gestão Acadêmica"/>
    <x v="0"/>
    <s v="[SGGS] PI 3/26"/>
    <m/>
    <s v="[INC0802391]Tenho um Erro/Problema com o PTC - Dynamics Athenas - Efetivação da Matrícula"/>
    <m/>
    <m/>
    <m/>
    <s v="Itens concluídos"/>
    <m/>
    <m/>
    <x v="1"/>
    <d v="2026-07-23T10:24:00"/>
    <d v="2026-07-20T00:00:00"/>
    <d v="2026-07-24T00:00:00"/>
    <d v="2026-07-24T00:00:00"/>
    <m/>
    <m/>
    <m/>
    <m/>
    <m/>
    <m/>
    <m/>
    <m/>
    <m/>
    <m/>
    <m/>
    <m/>
    <m/>
    <m/>
    <s v=""/>
    <s v="FALSO"/>
    <n v="0"/>
    <s v=""/>
    <s v=""/>
    <s v=""/>
    <s v=""/>
    <s v=""/>
    <s v=""/>
    <s v=""/>
    <s v=""/>
    <s v=""/>
    <s v=""/>
  </r>
  <r>
    <x v="0"/>
    <s v="SGGS-17450"/>
    <s v="[SGGS] SP 26.3.2"/>
    <s v="[Jornada Secretaria e Gestor de Unidades] Secretaria - Gestão Acadêmica"/>
    <x v="0"/>
    <s v="[SGGS] PI 3/26"/>
    <m/>
    <s v="[INC0802255]Tenho um Erro/Problema com o PTC - Ingresso - Captação - Backoffice"/>
    <m/>
    <m/>
    <m/>
    <s v="Itens concluídos"/>
    <m/>
    <m/>
    <x v="1"/>
    <d v="2026-07-23T09:49:00"/>
    <d v="2026-07-20T00:00:00"/>
    <d v="2026-07-24T00:00:00"/>
    <d v="2026-07-24T00:00:00"/>
    <m/>
    <m/>
    <m/>
    <m/>
    <m/>
    <m/>
    <m/>
    <m/>
    <m/>
    <m/>
    <m/>
    <m/>
    <m/>
    <m/>
    <s v=""/>
    <s v="FALSO"/>
    <n v="0"/>
    <s v=""/>
    <s v=""/>
    <s v=""/>
    <s v=""/>
    <s v=""/>
    <s v=""/>
    <s v=""/>
    <s v=""/>
    <s v=""/>
    <s v=""/>
  </r>
  <r>
    <x v="0"/>
    <s v="SGGS-17449"/>
    <s v="[SGGS] SP 26.3.2"/>
    <s v="[Jornada Secretaria e Gestor de Unidades] Secretaria - Gestão Acadêmica"/>
    <x v="0"/>
    <s v="[SGGS] PI 3/26"/>
    <m/>
    <s v="[INC0802274]Tenho um Erro/Problema com o Sistema - Área do Candidato - Contrato"/>
    <m/>
    <m/>
    <m/>
    <s v="Itens concluídos"/>
    <m/>
    <m/>
    <x v="1"/>
    <d v="2026-07-23T09:16:00"/>
    <d v="2026-07-20T00:00:00"/>
    <d v="2026-07-24T00:00:00"/>
    <d v="2026-07-24T00:00:00"/>
    <m/>
    <m/>
    <m/>
    <m/>
    <m/>
    <m/>
    <m/>
    <m/>
    <m/>
    <m/>
    <m/>
    <m/>
    <m/>
    <m/>
    <s v=""/>
    <s v="FALSO"/>
    <n v="0"/>
    <s v=""/>
    <s v=""/>
    <s v=""/>
    <s v=""/>
    <s v=""/>
    <s v=""/>
    <s v=""/>
    <s v=""/>
    <s v=""/>
    <s v=""/>
  </r>
  <r>
    <x v="0"/>
    <s v="SGGS-17448"/>
    <s v="[SGGS] SP 26.3.3;[SGGS] SP 26.3.2;[SGGS] SP 26.3.4"/>
    <s v="[Jornada Secretaria e Gestor de Unidades] Secretaria - Gestão Acadêmica"/>
    <x v="0"/>
    <s v="[SGGS] PI 3/26"/>
    <m/>
    <s v="[INC0802316]Tenho um Erro/Problema com o PTC - Ingresso - Captação - Área do Candidato"/>
    <m/>
    <m/>
    <m/>
    <s v="Itens concluídos"/>
    <m/>
    <m/>
    <x v="1"/>
    <d v="2026-07-23T09:13:00"/>
    <d v="2026-07-20T00:00:00"/>
    <d v="2026-08-10T00:00:00"/>
    <d v="2026-08-10T00:00:00"/>
    <m/>
    <m/>
    <m/>
    <m/>
    <m/>
    <m/>
    <m/>
    <m/>
    <m/>
    <m/>
    <m/>
    <m/>
    <m/>
    <m/>
    <s v=""/>
    <s v="FALSO"/>
    <n v="0"/>
    <s v=""/>
    <s v=""/>
    <s v=""/>
    <s v=""/>
    <s v=""/>
    <s v=""/>
    <s v=""/>
    <s v=""/>
    <s v=""/>
    <s v=""/>
  </r>
  <r>
    <x v="0"/>
    <s v="SGGS-17447"/>
    <s v="[SGGS] SP 26.3.2"/>
    <s v="[Jornada Secretaria e Gestor de Unidades] Secretaria - Gestão Acadêmica"/>
    <x v="0"/>
    <s v="[SGGS] PI 3/26"/>
    <m/>
    <s v="[INC0801971]Tenho um Erro/Problema com o Sistema - Prisma - Erro na plataforma"/>
    <m/>
    <m/>
    <m/>
    <s v="Itens concluídos"/>
    <m/>
    <m/>
    <x v="0"/>
    <d v="2026-07-22T20:31:00"/>
    <d v="2026-07-20T00:00:00"/>
    <d v="2026-07-27T00:00:00"/>
    <m/>
    <m/>
    <m/>
    <m/>
    <m/>
    <m/>
    <m/>
    <m/>
    <m/>
    <m/>
    <m/>
    <m/>
    <m/>
    <m/>
    <m/>
    <s v=""/>
    <s v="FALSO"/>
    <n v="0"/>
    <s v=""/>
    <s v=""/>
    <s v=""/>
    <s v=""/>
    <s v=""/>
    <s v=""/>
    <s v=""/>
    <s v=""/>
    <s v=""/>
    <s v=""/>
  </r>
  <r>
    <x v="0"/>
    <s v="SGGS-17446"/>
    <s v="[SGGS] SP 26.3.3;[SGGS] SP 26.3.2"/>
    <s v="[Jornada Secretaria e Gestor de Unidades] Secretaria - Gestão Acadêmica"/>
    <x v="0"/>
    <s v="[SGGS] PI 3/26"/>
    <m/>
    <s v="[INC0800547]Tenho um Erro/Problema com o PTC - Ingresso - Captação - Backoffice"/>
    <m/>
    <m/>
    <m/>
    <s v="Itens concluídos"/>
    <m/>
    <m/>
    <x v="0"/>
    <d v="2026-07-22T20:30:00"/>
    <d v="2026-07-20T00:00:00"/>
    <d v="2026-08-10T00:00:00"/>
    <m/>
    <m/>
    <m/>
    <m/>
    <m/>
    <m/>
    <m/>
    <m/>
    <m/>
    <m/>
    <m/>
    <m/>
    <m/>
    <m/>
    <m/>
    <s v=""/>
    <s v="FALSO"/>
    <n v="0"/>
    <s v=""/>
    <s v=""/>
    <s v=""/>
    <s v=""/>
    <s v=""/>
    <s v=""/>
    <s v=""/>
    <s v=""/>
    <s v=""/>
    <s v=""/>
  </r>
  <r>
    <x v="0"/>
    <s v="SGGS-17445"/>
    <s v="[SGGS] SP 26.3.2"/>
    <s v="[Jornada Secretaria e Gestor de Unidades] Secretaria - Gestão Acadêmica"/>
    <x v="0"/>
    <s v="[SGGS] PI 3/26"/>
    <m/>
    <s v="[INC0802013]Tenho um Erro/Problema com o Sistema - AMPLI - Secretaria"/>
    <m/>
    <m/>
    <m/>
    <s v="Itens concluídos"/>
    <m/>
    <m/>
    <x v="0"/>
    <d v="2026-07-22T20:08:00"/>
    <d v="2026-07-20T00:00:00"/>
    <d v="2026-07-27T00:00:00"/>
    <m/>
    <m/>
    <m/>
    <m/>
    <m/>
    <m/>
    <m/>
    <m/>
    <m/>
    <m/>
    <m/>
    <m/>
    <m/>
    <m/>
    <m/>
    <s v=""/>
    <s v="FALSO"/>
    <n v="0"/>
    <s v=""/>
    <s v=""/>
    <s v=""/>
    <s v=""/>
    <s v=""/>
    <s v=""/>
    <s v=""/>
    <s v=""/>
    <s v=""/>
    <s v=""/>
  </r>
  <r>
    <x v="0"/>
    <s v="SGGS-17444"/>
    <s v="[SGGS] SP 26.3.3;[SGGS] SP 26.3.2;[SGGS] SP 26.3.4"/>
    <s v="[Jornada Secretaria e Gestor de Unidades] Secretaria - Gestão Acadêmica"/>
    <x v="0"/>
    <s v="[SGGS] PI 3/26"/>
    <m/>
    <s v="[INC0801255]Tenho um Erro/Problema com o PTC - Ingresso - Captação - Área do Candidato"/>
    <m/>
    <m/>
    <m/>
    <s v="Itens concluídos"/>
    <m/>
    <m/>
    <x v="0"/>
    <d v="2026-07-22T20:05:00"/>
    <d v="2026-07-20T00:00:00"/>
    <d v="2026-08-17T00:00:00"/>
    <m/>
    <m/>
    <m/>
    <m/>
    <m/>
    <m/>
    <m/>
    <m/>
    <m/>
    <m/>
    <m/>
    <m/>
    <m/>
    <m/>
    <m/>
    <s v=""/>
    <s v="FALSO"/>
    <n v="0"/>
    <s v=""/>
    <s v=""/>
    <s v=""/>
    <s v=""/>
    <s v=""/>
    <s v=""/>
    <s v=""/>
    <s v=""/>
    <s v=""/>
    <s v=""/>
  </r>
  <r>
    <x v="0"/>
    <s v="SGGS-17443"/>
    <s v="[SGGS] SP 26.3.3;[SGGS] SP 26.3.2;[SGGS] SP 26.3.4"/>
    <s v="[Jornada Secretaria e Gestor de Unidades] Secretaria - Gestão Acadêmica"/>
    <x v="0"/>
    <s v="[SGGS] PI 3/26"/>
    <m/>
    <s v="[INC0802090]Tenho um Erro/Problema com o PTC - Ingresso - Captação - Área do Candidato"/>
    <m/>
    <m/>
    <m/>
    <s v="Itens concluídos"/>
    <m/>
    <m/>
    <x v="0"/>
    <d v="2026-07-22T20:03:00"/>
    <d v="2026-07-20T00:00:00"/>
    <d v="2026-08-25T00:00:00"/>
    <m/>
    <m/>
    <m/>
    <m/>
    <m/>
    <m/>
    <m/>
    <m/>
    <m/>
    <m/>
    <m/>
    <m/>
    <m/>
    <m/>
    <m/>
    <s v=""/>
    <s v="FALSO"/>
    <n v="0"/>
    <s v=""/>
    <s v=""/>
    <s v=""/>
    <s v=""/>
    <s v=""/>
    <s v=""/>
    <s v=""/>
    <s v=""/>
    <s v=""/>
    <s v=""/>
  </r>
  <r>
    <x v="0"/>
    <s v="SGGS-17442"/>
    <s v="[SGGS] SP 26.3.3;[SGGS] SP 26.3.2;[SGGS] SP 26.3.5;[SGGS] SP 26.3.4"/>
    <s v="[Jornada Secretaria e Gestor de Unidades] Secretaria - Gestão Acadêmica"/>
    <x v="0"/>
    <s v="[SGGS] PI 3/26"/>
    <m/>
    <s v="[INC0800567]Tenho um Erro/Problema com o PTC - Ingresso - Captação - Área do Candidato"/>
    <m/>
    <m/>
    <m/>
    <s v="Itens concluídos"/>
    <m/>
    <m/>
    <x v="0"/>
    <d v="2026-07-22T20:02:00"/>
    <d v="2026-07-20T00:00:00"/>
    <d v="2026-09-10T00:00:00"/>
    <m/>
    <m/>
    <m/>
    <m/>
    <m/>
    <m/>
    <m/>
    <m/>
    <m/>
    <m/>
    <m/>
    <m/>
    <m/>
    <m/>
    <m/>
    <s v=""/>
    <s v="FALSO"/>
    <n v="0"/>
    <s v=""/>
    <s v=""/>
    <s v=""/>
    <s v=""/>
    <s v=""/>
    <s v=""/>
    <s v=""/>
    <s v=""/>
    <s v=""/>
    <s v=""/>
  </r>
  <r>
    <x v="0"/>
    <s v="SGGS-17441"/>
    <s v="[SGGS] SP 26.3.2"/>
    <s v="[Jornada Secretaria e Gestor de Unidades] Secretaria - Gestão Acadêmica"/>
    <x v="0"/>
    <s v="[SGGS] PI 3/26"/>
    <m/>
    <s v="[INC0801590]Tenho um Erro/Problema com o PTC - Dynamics Athenas - Instabilidade Sistêmica no Dynamics"/>
    <m/>
    <m/>
    <m/>
    <s v="Itens concluídos"/>
    <m/>
    <m/>
    <x v="0"/>
    <d v="2026-07-22T19:59:00"/>
    <d v="2026-07-20T00:00:00"/>
    <d v="2026-07-27T00:00:00"/>
    <m/>
    <m/>
    <m/>
    <m/>
    <m/>
    <m/>
    <m/>
    <m/>
    <m/>
    <m/>
    <m/>
    <m/>
    <m/>
    <m/>
    <m/>
    <s v=""/>
    <s v="FALSO"/>
    <n v="0"/>
    <s v=""/>
    <s v=""/>
    <s v=""/>
    <s v=""/>
    <s v=""/>
    <s v=""/>
    <s v=""/>
    <s v=""/>
    <s v=""/>
    <s v=""/>
  </r>
  <r>
    <x v="0"/>
    <s v="SGGS-17440"/>
    <s v="[SGGS] SP 26.3.3;[SGGS] SP 26.3.2;[SGGS] SP 26.3.5;[SGGS] SP 26.3.4;[SGGS] SP 26.3.6"/>
    <s v="[Jornada Secretaria e Gestor de Unidades] Secretaria - Gestão Acadêmica"/>
    <x v="0"/>
    <s v="[SGGS] PI 3/26"/>
    <m/>
    <s v="[INC0800917]Tenho um Erro/Problema com o PTC - Ambiente do Aluno / AVA Sofia - Login/senha"/>
    <m/>
    <m/>
    <m/>
    <s v="Itens concluídos"/>
    <m/>
    <m/>
    <x v="1"/>
    <d v="2026-07-22T19:53:00"/>
    <d v="2026-07-20T00:00:00"/>
    <d v="2026-09-11T00:00:00"/>
    <d v="2026-09-11T00:00:00"/>
    <m/>
    <m/>
    <m/>
    <m/>
    <m/>
    <m/>
    <m/>
    <m/>
    <m/>
    <m/>
    <m/>
    <m/>
    <m/>
    <m/>
    <s v=""/>
    <s v="FALSO"/>
    <n v="0"/>
    <s v=""/>
    <s v=""/>
    <s v=""/>
    <s v=""/>
    <s v=""/>
    <s v=""/>
    <s v=""/>
    <s v=""/>
    <s v=""/>
    <s v=""/>
  </r>
  <r>
    <x v="0"/>
    <s v="SGGS-17439"/>
    <s v="[SGGS] SP 26.4.1;[SGGS] SP 26.3.3;[SGGS] SP 26.3.2;[SGGS] SP 26.3.5;[SGGS] SP 26.3.4;[SGGS] SP 26.3.6"/>
    <s v="[Jornada Secretaria e Gestor de Unidades] Secretaria - Gestão Acadêmica"/>
    <x v="0"/>
    <s v="[SGGS] PI 3/26"/>
    <m/>
    <s v="[INC0802268]Tenho um Erro/Problema com o PTC - Dynamics Athenas - Efetivação da Matrícula"/>
    <m/>
    <m/>
    <m/>
    <s v="Itens concluídos"/>
    <m/>
    <m/>
    <x v="0"/>
    <d v="2026-07-22T18:27:00"/>
    <d v="2026-09-28T00:00:00"/>
    <d v="2026-09-28T00:00:00"/>
    <m/>
    <m/>
    <m/>
    <m/>
    <m/>
    <m/>
    <m/>
    <m/>
    <m/>
    <m/>
    <m/>
    <m/>
    <m/>
    <m/>
    <m/>
    <s v=""/>
    <s v="FALSO"/>
    <n v="0"/>
    <s v=""/>
    <s v=""/>
    <s v=""/>
    <s v=""/>
    <s v=""/>
    <s v=""/>
    <s v=""/>
    <s v=""/>
    <s v=""/>
    <s v=""/>
  </r>
  <r>
    <x v="0"/>
    <s v="SGGS-17438"/>
    <s v="[SGGS] SP 26.3.2"/>
    <s v="[Jornada Secretaria e Gestor de Unidades] Secretaria - Gestão Acadêmica"/>
    <x v="0"/>
    <s v="[SGGS] PI 3/26"/>
    <m/>
    <s v="[INC0802257]Tenho um Erro/Problema com o PTC - Dynamics Athenas - Efetivação da Matrícula"/>
    <m/>
    <m/>
    <m/>
    <s v="Itens concluídos"/>
    <m/>
    <m/>
    <x v="1"/>
    <d v="2026-07-22T17:45:00"/>
    <d v="2026-07-20T00:00:00"/>
    <d v="2026-07-24T00:00:00"/>
    <d v="2026-07-24T00:00:00"/>
    <m/>
    <m/>
    <m/>
    <m/>
    <m/>
    <m/>
    <m/>
    <m/>
    <m/>
    <m/>
    <m/>
    <m/>
    <m/>
    <m/>
    <s v=""/>
    <s v="FALSO"/>
    <n v="0"/>
    <s v=""/>
    <s v=""/>
    <s v=""/>
    <s v=""/>
    <s v=""/>
    <s v=""/>
    <s v=""/>
    <s v=""/>
    <s v=""/>
    <s v=""/>
  </r>
  <r>
    <x v="0"/>
    <s v="SGGS-17437"/>
    <s v="[SGGS] SP 26.3.2"/>
    <s v="[Jornada Secretaria e Gestor de Unidades] Secretaria - Gestão Acadêmica"/>
    <x v="0"/>
    <s v="[SGGS] PI 3/26"/>
    <m/>
    <s v="[INC0802246]Tenho um Erro/Problema com o PTC - Dynamics Athenas - Efetivação da Matrícula"/>
    <m/>
    <m/>
    <m/>
    <s v="Itens concluídos"/>
    <m/>
    <m/>
    <x v="1"/>
    <d v="2026-07-22T17:22:00"/>
    <d v="2026-07-20T00:00:00"/>
    <d v="2026-07-23T00:00:00"/>
    <d v="2026-07-23T00:00:00"/>
    <m/>
    <m/>
    <m/>
    <m/>
    <m/>
    <m/>
    <m/>
    <m/>
    <m/>
    <m/>
    <m/>
    <m/>
    <m/>
    <m/>
    <s v=""/>
    <s v="FALSO"/>
    <n v="0"/>
    <s v=""/>
    <s v=""/>
    <s v=""/>
    <s v=""/>
    <s v=""/>
    <s v=""/>
    <s v=""/>
    <s v=""/>
    <s v=""/>
    <s v=""/>
  </r>
  <r>
    <x v="0"/>
    <s v="SGGS-17433"/>
    <s v="[SGGS] SP 26.3.3;[SGGS] SP 26.3.2;[SGGS] SP 26.3.5;[SGGS] SP 26.3.4;[SGGS] SP 26.3.6"/>
    <s v="[Jornada Secretaria e Gestor de Unidades] Secretaria - Gestão Acadêmica"/>
    <x v="0"/>
    <s v="[SGGS] PI 3/26"/>
    <m/>
    <s v="[INC0802226]Tenho um Erro/Problema com o PTC - Dynamics Athenas - Efetivação da Matrícula"/>
    <m/>
    <m/>
    <m/>
    <s v="Itens concluídos"/>
    <m/>
    <m/>
    <x v="1"/>
    <d v="2026-07-22T16:30:00"/>
    <d v="2026-07-20T00:00:00"/>
    <d v="2026-09-11T00:00:00"/>
    <d v="2026-09-11T00:00:00"/>
    <m/>
    <m/>
    <m/>
    <m/>
    <m/>
    <m/>
    <m/>
    <m/>
    <m/>
    <m/>
    <m/>
    <m/>
    <m/>
    <m/>
    <s v=""/>
    <s v="FALSO"/>
    <n v="0"/>
    <s v=""/>
    <s v=""/>
    <s v=""/>
    <s v=""/>
    <s v=""/>
    <s v=""/>
    <s v=""/>
    <s v=""/>
    <s v=""/>
    <s v=""/>
  </r>
  <r>
    <x v="6"/>
    <s v="SGGS-17431"/>
    <s v="[SGGS] SP 26.3.2"/>
    <s v="[Jornada Secretaria e Gestor de Unidades] Secretaria - Gestão Acadêmica"/>
    <x v="0"/>
    <s v="[SGGS] PI 3/26"/>
    <n v="18"/>
    <s v="Sustentação Realizada na Sprint"/>
    <n v="9"/>
    <m/>
    <m/>
    <s v="Itens concluídos"/>
    <m/>
    <s v="Não"/>
    <x v="1"/>
    <d v="2026-07-22T14:55:00"/>
    <d v="2026-07-20T00:00:00"/>
    <m/>
    <m/>
    <m/>
    <m/>
    <m/>
    <m/>
    <m/>
    <m/>
    <m/>
    <m/>
    <m/>
    <m/>
    <s v="Incidente"/>
    <m/>
    <m/>
    <m/>
    <s v=""/>
    <s v="FALSO"/>
    <n v="0"/>
    <n v="-4"/>
    <s v=""/>
    <s v=""/>
    <s v=""/>
    <s v=""/>
    <s v=""/>
    <s v=""/>
    <s v=""/>
    <s v=""/>
    <s v=""/>
  </r>
  <r>
    <x v="0"/>
    <s v="SGGS-17430"/>
    <s v="[SGGS] SP 26.3.3;[SGGS] SP 26.3.2"/>
    <s v="[Jornada Secretaria e Gestor de Unidades] Secretaria - Gestão Acadêmica"/>
    <x v="0"/>
    <s v="[SGGS] PI 3/26"/>
    <m/>
    <s v="[INC0802152]Tenho um Erro/Problema com o PTC - Dynamics Athenas - Efetivação da Matrícula"/>
    <m/>
    <m/>
    <m/>
    <s v="Itens concluídos"/>
    <m/>
    <m/>
    <x v="1"/>
    <d v="2026-07-22T14:53:00"/>
    <d v="2026-07-20T00:00:00"/>
    <d v="2026-07-31T00:00:00"/>
    <d v="2026-07-31T00:00:00"/>
    <m/>
    <m/>
    <m/>
    <m/>
    <m/>
    <m/>
    <m/>
    <m/>
    <m/>
    <m/>
    <m/>
    <m/>
    <m/>
    <m/>
    <s v=""/>
    <s v="FALSO"/>
    <n v="0"/>
    <s v=""/>
    <s v=""/>
    <s v=""/>
    <s v=""/>
    <s v=""/>
    <s v=""/>
    <s v=""/>
    <s v=""/>
    <s v=""/>
    <s v=""/>
  </r>
  <r>
    <x v="0"/>
    <s v="SGGS-17429"/>
    <s v="[SGGS] SP 26.4.1;[SGGS] SP 26.3.3;[SGGS] SP 26.3.2;[SGGS] SP 26.3.5;[SGGS] SP 26.3.4;[SGGS] SP 26.3.6"/>
    <s v="[Jornada Secretaria e Gestor de Unidades] Secretaria - Gestão Acadêmica"/>
    <x v="0"/>
    <s v="[SGGS] PI 3/26"/>
    <m/>
    <s v="[INC0802100]Tenho um Erro/Problema com o PTC - Dynamics Athenas - Efetivação da Matrícula"/>
    <m/>
    <m/>
    <m/>
    <s v="Itens concluídos"/>
    <m/>
    <m/>
    <x v="0"/>
    <d v="2026-07-22T13:42:00"/>
    <d v="2026-09-28T00:00:00"/>
    <d v="2026-09-28T00:00:00"/>
    <m/>
    <m/>
    <m/>
    <m/>
    <m/>
    <m/>
    <m/>
    <m/>
    <m/>
    <m/>
    <m/>
    <m/>
    <m/>
    <m/>
    <m/>
    <s v=""/>
    <s v="FALSO"/>
    <n v="0"/>
    <s v=""/>
    <s v=""/>
    <s v=""/>
    <s v=""/>
    <s v=""/>
    <s v=""/>
    <s v=""/>
    <s v=""/>
    <s v=""/>
    <s v=""/>
  </r>
  <r>
    <x v="0"/>
    <s v="SGGS-17428"/>
    <s v="[SGGS] SP 26.4.1;[SGGS] SP 26.3.3;[SGGS] SP 26.3.2;[SGGS] SP 26.3.5;[SGGS] SP 26.3.4;[SGGS] SP 26.3.6"/>
    <s v="[Jornada Secretaria e Gestor de Unidades] Secretaria - Gestão Acadêmica"/>
    <x v="0"/>
    <s v="[SGGS] PI 3/26"/>
    <m/>
    <s v="[INC0802069]Tenho um Erro/Problema com o PTC - Dynamics Athenas - Efetivação da Matrícula"/>
    <m/>
    <m/>
    <m/>
    <s v="Itens concluídos"/>
    <m/>
    <m/>
    <x v="0"/>
    <d v="2026-07-22T12:09:00"/>
    <d v="2026-09-28T00:00:00"/>
    <d v="2026-09-28T00:00:00"/>
    <m/>
    <m/>
    <m/>
    <m/>
    <m/>
    <m/>
    <m/>
    <m/>
    <m/>
    <m/>
    <m/>
    <m/>
    <m/>
    <m/>
    <m/>
    <s v=""/>
    <s v="FALSO"/>
    <n v="0"/>
    <s v=""/>
    <s v=""/>
    <s v=""/>
    <s v=""/>
    <s v=""/>
    <s v=""/>
    <s v=""/>
    <s v=""/>
    <s v=""/>
    <s v=""/>
  </r>
  <r>
    <x v="0"/>
    <s v="SGGS-17427"/>
    <s v="[SGGS] SP 26.3.3;[SGGS] SP 26.3.2;[SGGS] SP 26.3.5;[SGGS] SP 26.3.4;[SGGS] SP 26.3.6"/>
    <s v="[Jornada Secretaria e Gestor de Unidades] Secretaria - Gestão Acadêmica"/>
    <x v="0"/>
    <s v="[SGGS] PI 3/26"/>
    <m/>
    <s v="[INC0802041]Tenho um Erro/Problema com o PTC - Dynamics Athenas - Efetivação da Matrícula"/>
    <m/>
    <n v="14400"/>
    <m/>
    <s v="Itens concluídos"/>
    <m/>
    <m/>
    <x v="0"/>
    <d v="2026-07-22T11:18:00"/>
    <d v="2026-07-20T00:00:00"/>
    <d v="2026-09-15T00:00:00"/>
    <m/>
    <m/>
    <m/>
    <m/>
    <m/>
    <m/>
    <m/>
    <m/>
    <m/>
    <m/>
    <m/>
    <m/>
    <m/>
    <m/>
    <m/>
    <n v="4"/>
    <s v="FALSO"/>
    <n v="0"/>
    <s v=""/>
    <s v=""/>
    <s v=""/>
    <s v=""/>
    <s v=""/>
    <s v=""/>
    <s v=""/>
    <s v=""/>
    <s v=""/>
    <s v=""/>
  </r>
  <r>
    <x v="0"/>
    <s v="SGGS-17426"/>
    <s v="[SGGS] SP 26.3.3;[SGGS] SP 26.3.2;[SGGS] SP 26.3.4"/>
    <s v="[Jornada Secretaria e Gestor de Unidades] Secretaria - Gestão Acadêmica"/>
    <x v="0"/>
    <s v="[SGGS] PI 3/26"/>
    <m/>
    <s v="[INC0802023]Tenho um Erro/Problema com o Sistema - Área do Candidato - Login"/>
    <m/>
    <m/>
    <m/>
    <s v="Itens concluídos"/>
    <m/>
    <m/>
    <x v="1"/>
    <d v="2026-07-22T10:48:00"/>
    <d v="2026-07-20T00:00:00"/>
    <d v="2026-08-10T00:00:00"/>
    <d v="2026-08-10T00:00:00"/>
    <m/>
    <m/>
    <m/>
    <m/>
    <m/>
    <m/>
    <m/>
    <m/>
    <m/>
    <m/>
    <m/>
    <m/>
    <m/>
    <m/>
    <s v=""/>
    <s v="FALSO"/>
    <n v="0"/>
    <s v=""/>
    <s v=""/>
    <s v=""/>
    <s v=""/>
    <s v=""/>
    <s v=""/>
    <s v=""/>
    <s v=""/>
    <s v=""/>
    <s v=""/>
  </r>
  <r>
    <x v="0"/>
    <s v="SGGS-17424"/>
    <s v="[SGGS] SP 26.3.2"/>
    <s v="[Jornada Secretaria e Gestor de Unidades] Secretaria - Gestão Acadêmica"/>
    <x v="0"/>
    <s v="[SGGS] PI 3/26"/>
    <m/>
    <s v="[INC0801251]Tenho um Erro/Problema no Dynamics - Captar - Inscrição"/>
    <m/>
    <m/>
    <m/>
    <s v="Itens concluídos"/>
    <m/>
    <m/>
    <x v="1"/>
    <d v="2026-07-22T10:18:00"/>
    <d v="2026-07-20T00:00:00"/>
    <d v="2026-07-24T00:00:00"/>
    <d v="2026-07-24T00:00:00"/>
    <m/>
    <m/>
    <m/>
    <m/>
    <m/>
    <m/>
    <m/>
    <m/>
    <m/>
    <m/>
    <m/>
    <m/>
    <m/>
    <m/>
    <s v=""/>
    <s v="FALSO"/>
    <n v="0"/>
    <s v=""/>
    <s v=""/>
    <s v=""/>
    <s v=""/>
    <s v=""/>
    <s v=""/>
    <s v=""/>
    <s v=""/>
    <s v=""/>
    <s v=""/>
  </r>
  <r>
    <x v="0"/>
    <s v="SGGS-17421"/>
    <s v="[SGGS] SP 26.3.2"/>
    <s v="[Jornada Secretaria e Gestor de Unidades] Secretaria - Gestão Acadêmica"/>
    <x v="0"/>
    <s v="[SGGS] PI 3/26"/>
    <m/>
    <s v="[INC0800334]Tenho um Erro/Problema com o PTC - Ambiente do Aluno / AVA Sofia - Acesso ao Conteúdo Preparatório"/>
    <m/>
    <m/>
    <m/>
    <s v="Itens concluídos"/>
    <m/>
    <m/>
    <x v="0"/>
    <d v="2026-07-22T08:56:00"/>
    <d v="2026-07-20T00:00:00"/>
    <d v="2026-07-22T00:00:00"/>
    <m/>
    <m/>
    <m/>
    <m/>
    <m/>
    <m/>
    <m/>
    <m/>
    <m/>
    <m/>
    <m/>
    <m/>
    <m/>
    <m/>
    <m/>
    <s v=""/>
    <s v="FALSO"/>
    <n v="0"/>
    <s v=""/>
    <s v=""/>
    <s v=""/>
    <s v=""/>
    <s v=""/>
    <s v=""/>
    <s v=""/>
    <s v=""/>
    <s v=""/>
    <s v=""/>
  </r>
  <r>
    <x v="0"/>
    <s v="SGGS-17420"/>
    <s v="[SGGS] SP 26.3.2"/>
    <s v="[Jornada Secretaria e Gestor de Unidades] Secretaria - Gestão Acadêmica"/>
    <x v="0"/>
    <s v="[SGGS] PI 3/26"/>
    <m/>
    <s v="[INC0777360]Tenho um Erro/Problema com o Sistema Colaborar - Colaborar - Avaliação"/>
    <m/>
    <m/>
    <m/>
    <s v="Itens concluídos"/>
    <m/>
    <m/>
    <x v="0"/>
    <d v="2026-07-21T18:43:00"/>
    <d v="2026-07-20T00:00:00"/>
    <d v="2026-07-24T00:00:00"/>
    <m/>
    <m/>
    <m/>
    <m/>
    <m/>
    <m/>
    <m/>
    <m/>
    <m/>
    <m/>
    <m/>
    <m/>
    <m/>
    <m/>
    <m/>
    <s v=""/>
    <s v="FALSO"/>
    <n v="0"/>
    <s v=""/>
    <s v=""/>
    <s v=""/>
    <s v=""/>
    <s v=""/>
    <s v=""/>
    <s v=""/>
    <s v=""/>
    <s v=""/>
    <s v=""/>
  </r>
  <r>
    <x v="0"/>
    <s v="SGGS-17419"/>
    <s v="[SGGS] SP 26.3.2"/>
    <s v="[Jornada Secretaria e Gestor de Unidades] Secretaria - Gestão Acadêmica"/>
    <x v="0"/>
    <s v="[SGGS] PI 3/26"/>
    <m/>
    <s v="[INC0801721]Tenho um Erro/Problema com o PTC - Dynamics Athenas - Efetivação da Matrícula"/>
    <m/>
    <m/>
    <m/>
    <s v="Itens concluídos"/>
    <m/>
    <m/>
    <x v="1"/>
    <d v="2026-07-21T16:39:00"/>
    <d v="2026-07-20T00:00:00"/>
    <d v="2026-07-22T00:00:00"/>
    <d v="2026-07-22T00:00:00"/>
    <m/>
    <m/>
    <m/>
    <m/>
    <m/>
    <m/>
    <m/>
    <m/>
    <m/>
    <m/>
    <m/>
    <m/>
    <m/>
    <m/>
    <s v=""/>
    <s v="FALSO"/>
    <n v="0"/>
    <s v=""/>
    <s v=""/>
    <s v=""/>
    <s v=""/>
    <s v=""/>
    <s v=""/>
    <s v=""/>
    <s v=""/>
    <s v=""/>
    <s v=""/>
  </r>
  <r>
    <x v="0"/>
    <s v="SGGS-17418"/>
    <s v="[SGGS] SP 26.3.2"/>
    <s v="[Jornada Secretaria e Gestor de Unidades] Secretaria - Gestão Acadêmica"/>
    <x v="0"/>
    <s v="[SGGS] PI 3/26"/>
    <m/>
    <s v="[INC0801253]Tenho um Erro/Problema no Dynamics - Captar - Inscrição"/>
    <m/>
    <m/>
    <m/>
    <s v="Itens concluídos"/>
    <m/>
    <m/>
    <x v="1"/>
    <d v="2026-07-21T15:40:00"/>
    <d v="2026-07-20T00:00:00"/>
    <d v="2026-07-24T00:00:00"/>
    <d v="2026-07-24T00:00:00"/>
    <m/>
    <m/>
    <m/>
    <m/>
    <m/>
    <m/>
    <m/>
    <m/>
    <m/>
    <m/>
    <m/>
    <m/>
    <m/>
    <m/>
    <s v=""/>
    <s v="FALSO"/>
    <n v="0"/>
    <s v=""/>
    <s v=""/>
    <s v=""/>
    <s v=""/>
    <s v=""/>
    <s v=""/>
    <s v=""/>
    <s v=""/>
    <s v=""/>
    <s v=""/>
  </r>
  <r>
    <x v="0"/>
    <s v="SGGS-17417"/>
    <s v="[SGGS] SP 26.3.2"/>
    <s v="[Jornada Secretaria e Gestor de Unidades] Secretaria - Gestão Acadêmica"/>
    <x v="0"/>
    <s v="[SGGS] PI 3/26"/>
    <m/>
    <s v="[INC0800848]Tenho um Erro/Problema com o PTC - Ingresso - Captação - Área do Candidato"/>
    <m/>
    <m/>
    <m/>
    <s v="Itens concluídos"/>
    <m/>
    <m/>
    <x v="1"/>
    <d v="2026-07-21T15:34:00"/>
    <d v="2026-07-20T00:00:00"/>
    <d v="2026-07-24T00:00:00"/>
    <d v="2026-07-24T00:00:00"/>
    <m/>
    <m/>
    <m/>
    <m/>
    <m/>
    <m/>
    <m/>
    <m/>
    <m/>
    <m/>
    <m/>
    <m/>
    <m/>
    <m/>
    <s v=""/>
    <s v="FALSO"/>
    <n v="0"/>
    <s v=""/>
    <s v=""/>
    <s v=""/>
    <s v=""/>
    <s v=""/>
    <s v=""/>
    <s v=""/>
    <s v=""/>
    <s v=""/>
    <s v=""/>
  </r>
  <r>
    <x v="0"/>
    <s v="SGGS-17416"/>
    <s v="[SGGS] SP 26.3.2"/>
    <s v="[Jornada Secretaria e Gestor de Unidades] Secretaria - Gestão Acadêmica"/>
    <x v="0"/>
    <s v="[SGGS] PI 3/26"/>
    <m/>
    <s v="[INC0801276]Tenho um Erro/Problema com o Sistema - Área do Candidato - Contrato"/>
    <m/>
    <m/>
    <m/>
    <s v="Itens concluídos"/>
    <m/>
    <m/>
    <x v="1"/>
    <d v="2026-07-21T15:28:00"/>
    <d v="2026-07-20T00:00:00"/>
    <d v="2026-07-24T00:00:00"/>
    <d v="2026-07-24T00:00:00"/>
    <m/>
    <m/>
    <m/>
    <m/>
    <m/>
    <m/>
    <m/>
    <m/>
    <m/>
    <m/>
    <m/>
    <m/>
    <m/>
    <m/>
    <s v=""/>
    <s v="FALSO"/>
    <n v="0"/>
    <s v=""/>
    <s v=""/>
    <s v=""/>
    <s v=""/>
    <s v=""/>
    <s v=""/>
    <s v=""/>
    <s v=""/>
    <s v=""/>
    <s v=""/>
  </r>
  <r>
    <x v="0"/>
    <s v="SGGS-17415"/>
    <s v="[SGGS] SP 26.3.2"/>
    <s v="[Jornada Secretaria e Gestor de Unidades] Secretaria - Gestão Acadêmica"/>
    <x v="0"/>
    <s v="[SGGS] PI 3/26"/>
    <m/>
    <s v="[INC0801275]Tenho um Erro/Problema com o Sistema - Área do Candidato - Contrato"/>
    <m/>
    <m/>
    <m/>
    <s v="Itens concluídos"/>
    <m/>
    <m/>
    <x v="1"/>
    <d v="2026-07-21T15:24:00"/>
    <d v="2026-07-20T00:00:00"/>
    <d v="2026-07-24T00:00:00"/>
    <d v="2026-07-24T00:00:00"/>
    <m/>
    <m/>
    <m/>
    <m/>
    <m/>
    <m/>
    <m/>
    <m/>
    <m/>
    <m/>
    <m/>
    <m/>
    <m/>
    <m/>
    <s v=""/>
    <s v="FALSO"/>
    <n v="0"/>
    <s v=""/>
    <s v=""/>
    <s v=""/>
    <s v=""/>
    <s v=""/>
    <s v=""/>
    <s v=""/>
    <s v=""/>
    <s v=""/>
    <s v=""/>
  </r>
  <r>
    <x v="0"/>
    <s v="SGGS-17414"/>
    <s v="[SGGS] SP 26.3.3;[SGGS] SP 26.3.2;[SGGS] SP 26.3.5;[SGGS] SP 26.3.4"/>
    <s v="[Jornada Secretaria e Gestor de Unidades] Secretaria - Gestão Acadêmica"/>
    <x v="0"/>
    <s v="[SGGS] PI 3/26"/>
    <m/>
    <s v="[INC0801605]Tenho um Erro/Problema no Dynamics - Captar - Inscrição"/>
    <m/>
    <m/>
    <m/>
    <s v="Itens concluídos"/>
    <m/>
    <m/>
    <x v="0"/>
    <d v="2026-07-21T15:06:00"/>
    <d v="2026-07-20T00:00:00"/>
    <d v="2026-09-11T00:00:00"/>
    <m/>
    <m/>
    <m/>
    <m/>
    <m/>
    <m/>
    <m/>
    <m/>
    <m/>
    <m/>
    <m/>
    <m/>
    <m/>
    <m/>
    <m/>
    <s v=""/>
    <s v="FALSO"/>
    <n v="0"/>
    <s v=""/>
    <s v=""/>
    <s v=""/>
    <s v=""/>
    <s v=""/>
    <s v=""/>
    <s v=""/>
    <s v=""/>
    <s v=""/>
    <s v=""/>
  </r>
  <r>
    <x v="9"/>
    <s v="SGGS-17413"/>
    <s v="[SGGS] SP 26.3.2"/>
    <s v="[Jornada Secretaria e Gestor de Unidades] Secretaria - Gestão Acadêmica"/>
    <x v="2"/>
    <m/>
    <m/>
    <s v="[ARTDF-377] Não está solicitando contrato financeiro após geração da matricula destino"/>
    <m/>
    <m/>
    <m/>
    <s v="Itens concluídos"/>
    <s v="ARTDF-377"/>
    <s v="Não"/>
    <x v="2"/>
    <d v="2026-07-21T11:34:00"/>
    <d v="2026-07-20T00:00:00"/>
    <m/>
    <m/>
    <m/>
    <m/>
    <m/>
    <m/>
    <m/>
    <m/>
    <m/>
    <m/>
    <m/>
    <m/>
    <m/>
    <m/>
    <m/>
    <m/>
    <s v=""/>
    <s v="FALSO"/>
    <n v="0"/>
    <n v="-3"/>
    <s v=""/>
    <s v=""/>
    <s v=""/>
    <s v=""/>
    <s v=""/>
    <s v=""/>
    <s v=""/>
    <s v=""/>
    <b v="1"/>
  </r>
  <r>
    <x v="0"/>
    <s v="SGGS-17412"/>
    <s v="[SGGS] SP 26.3.2"/>
    <s v="[Jornada Secretaria e Gestor de Unidades] Secretaria - Gestão Acadêmica"/>
    <x v="0"/>
    <s v="[SGGS] PI 3/26"/>
    <m/>
    <s v="[INC0801596]Tenho um Erro/Problema com o PTC - Dynamics Athenas - Efetivação da Matrícula"/>
    <m/>
    <m/>
    <m/>
    <s v="Itens concluídos"/>
    <m/>
    <m/>
    <x v="1"/>
    <d v="2026-07-21T12:03:00"/>
    <d v="2026-07-20T00:00:00"/>
    <d v="2026-07-24T00:00:00"/>
    <d v="2026-07-24T00:00:00"/>
    <m/>
    <m/>
    <m/>
    <m/>
    <m/>
    <m/>
    <m/>
    <m/>
    <m/>
    <m/>
    <m/>
    <m/>
    <m/>
    <m/>
    <s v=""/>
    <s v="FALSO"/>
    <n v="0"/>
    <s v=""/>
    <s v=""/>
    <s v=""/>
    <s v=""/>
    <s v=""/>
    <s v=""/>
    <s v=""/>
    <s v=""/>
    <s v=""/>
    <s v=""/>
  </r>
  <r>
    <x v="0"/>
    <s v="SGGS-17410"/>
    <s v="[SGGS] SP 26.3.2"/>
    <s v="[Jornada Secretaria e Gestor de Unidades] Secretaria - Gestão Acadêmica"/>
    <x v="0"/>
    <s v="[SGGS] PI 3/26"/>
    <m/>
    <s v="[INC0801574]Tenho um Erro/Problema com o PTC - Dynamics Athenas - Rematrícula"/>
    <m/>
    <m/>
    <m/>
    <s v="Itens concluídos"/>
    <m/>
    <m/>
    <x v="1"/>
    <d v="2026-07-21T11:04:00"/>
    <d v="2026-07-20T00:00:00"/>
    <d v="2026-07-27T00:00:00"/>
    <d v="2026-07-27T00:00:00"/>
    <m/>
    <m/>
    <m/>
    <m/>
    <m/>
    <m/>
    <m/>
    <m/>
    <m/>
    <m/>
    <m/>
    <m/>
    <m/>
    <m/>
    <s v=""/>
    <s v="FALSO"/>
    <n v="0"/>
    <s v=""/>
    <s v=""/>
    <s v=""/>
    <s v=""/>
    <s v=""/>
    <s v=""/>
    <s v=""/>
    <s v=""/>
    <s v=""/>
    <s v=""/>
  </r>
  <r>
    <x v="0"/>
    <s v="SGGS-17409"/>
    <s v="[SGGS] SP 26.3.2"/>
    <s v="[Jornada Secretaria e Gestor de Unidades] Secretaria - Gestão Acadêmica"/>
    <x v="0"/>
    <s v="[SGGS] PI 3/26"/>
    <m/>
    <s v="[INC0799937]Tenho um Erro/Problema com o PTC - Ambiente do Aluno / AVA Sofia - Secretaria - Envio documentos"/>
    <m/>
    <m/>
    <m/>
    <s v="Itens concluídos"/>
    <m/>
    <m/>
    <x v="0"/>
    <d v="2026-07-21T09:52:00"/>
    <d v="2026-07-20T00:00:00"/>
    <d v="2026-07-22T00:00:00"/>
    <m/>
    <m/>
    <m/>
    <m/>
    <m/>
    <m/>
    <m/>
    <m/>
    <m/>
    <m/>
    <m/>
    <m/>
    <m/>
    <m/>
    <m/>
    <s v=""/>
    <s v="FALSO"/>
    <n v="0"/>
    <s v=""/>
    <s v=""/>
    <s v=""/>
    <s v=""/>
    <s v=""/>
    <s v=""/>
    <s v=""/>
    <s v=""/>
    <s v=""/>
    <s v=""/>
  </r>
  <r>
    <x v="0"/>
    <s v="SGGS-17408"/>
    <s v="[SGGS] SP 26.3.3;[SGGS] SP 26.3.2;[SGGS] SP 26.3.5;[SGGS] SP 26.3.4;[SGGS] SP 26.3.6"/>
    <s v="[Jornada Secretaria e Gestor de Unidades] Secretaria - Gestão Acadêmica"/>
    <x v="0"/>
    <s v="[SGGS] PI 3/26"/>
    <m/>
    <s v="[INC0801522]Tenho um Erro/Problema com o PTC - Dynamics Athenas - Efetivação da Matrícula"/>
    <m/>
    <m/>
    <m/>
    <s v="Itens concluídos"/>
    <m/>
    <m/>
    <x v="1"/>
    <d v="2026-07-21T09:49:00"/>
    <d v="2026-07-20T00:00:00"/>
    <d v="2026-09-11T00:00:00"/>
    <d v="2026-09-11T00:00:00"/>
    <m/>
    <m/>
    <m/>
    <m/>
    <m/>
    <m/>
    <m/>
    <m/>
    <m/>
    <m/>
    <m/>
    <m/>
    <m/>
    <m/>
    <s v=""/>
    <s v="FALSO"/>
    <n v="0"/>
    <s v=""/>
    <s v=""/>
    <s v=""/>
    <s v=""/>
    <s v=""/>
    <s v=""/>
    <s v=""/>
    <s v=""/>
    <s v=""/>
    <s v=""/>
  </r>
  <r>
    <x v="0"/>
    <s v="SGGS-17404"/>
    <s v="[SGGS] SP 26.3.3;[SGGS] SP 26.3.2"/>
    <s v="[Jornada Secretaria e Gestor de Unidades] Secretaria - Gestão Acadêmica"/>
    <x v="0"/>
    <s v="[SGGS] PI 3/26"/>
    <m/>
    <s v="[INC0801274]Tenho um Erro/Problema com o Sistema - Área do Candidato - Contrato"/>
    <m/>
    <n v="10800"/>
    <m/>
    <s v="Itens concluídos"/>
    <m/>
    <m/>
    <x v="1"/>
    <d v="2026-07-20T16:51:00"/>
    <d v="2026-07-20T00:00:00"/>
    <d v="2026-07-27T00:00:00"/>
    <d v="2026-07-27T00:00:00"/>
    <m/>
    <m/>
    <m/>
    <m/>
    <m/>
    <m/>
    <m/>
    <m/>
    <m/>
    <m/>
    <m/>
    <m/>
    <m/>
    <m/>
    <n v="3"/>
    <s v="FALSO"/>
    <n v="0"/>
    <s v=""/>
    <s v=""/>
    <s v=""/>
    <s v=""/>
    <s v=""/>
    <s v=""/>
    <s v=""/>
    <s v=""/>
    <s v=""/>
    <s v=""/>
  </r>
  <r>
    <x v="0"/>
    <s v="SGGS-17403"/>
    <s v="[SGGS] SP 26.3.2"/>
    <s v="[Jornada Secretaria e Gestor de Unidades] Secretaria - Gestão Acadêmica"/>
    <x v="0"/>
    <s v="[SGGS] PI 3/26"/>
    <m/>
    <s v="[INC0801182]Tenho um Erro/Problema com o PTC - Dynamics Athenas - Efetivação da Matrícula"/>
    <m/>
    <m/>
    <m/>
    <s v="Itens concluídos"/>
    <m/>
    <m/>
    <x v="1"/>
    <d v="2026-07-20T16:18:00"/>
    <d v="2026-07-20T00:00:00"/>
    <d v="2026-07-21T00:00:00"/>
    <d v="2026-07-21T00:00:00"/>
    <m/>
    <m/>
    <m/>
    <m/>
    <m/>
    <m/>
    <m/>
    <m/>
    <m/>
    <m/>
    <m/>
    <m/>
    <m/>
    <m/>
    <s v=""/>
    <s v="FALSO"/>
    <n v="0"/>
    <s v=""/>
    <s v=""/>
    <s v=""/>
    <s v=""/>
    <s v=""/>
    <s v=""/>
    <s v=""/>
    <s v=""/>
    <s v=""/>
    <s v=""/>
  </r>
  <r>
    <x v="0"/>
    <s v="SGGS-17401"/>
    <s v="[SGGS] SP 26.3.2"/>
    <s v="[Jornada Secretaria e Gestor de Unidades] Secretaria - Gestão Acadêmica"/>
    <x v="0"/>
    <s v="[SGGS] PI 3/26"/>
    <m/>
    <s v="[INC0801182]Tenho um Erro/Problema com o PTC - Dynamics Athenas - Efetivação da Matrícula"/>
    <m/>
    <m/>
    <m/>
    <s v="Itens concluídos"/>
    <m/>
    <m/>
    <x v="1"/>
    <d v="2026-07-20T12:40:00"/>
    <d v="2026-07-20T00:00:00"/>
    <d v="2026-07-20T00:00:00"/>
    <d v="2026-07-20T00:00:00"/>
    <m/>
    <m/>
    <m/>
    <m/>
    <m/>
    <m/>
    <m/>
    <m/>
    <m/>
    <m/>
    <m/>
    <m/>
    <m/>
    <m/>
    <s v=""/>
    <s v="FALSO"/>
    <n v="0"/>
    <s v=""/>
    <s v=""/>
    <s v=""/>
    <s v=""/>
    <s v=""/>
    <s v=""/>
    <s v=""/>
    <s v=""/>
    <s v=""/>
    <s v=""/>
  </r>
  <r>
    <x v="0"/>
    <s v="SGGS-17400"/>
    <s v="[SGGS] SP 26.3.3;[SGGS] SP 26.3.2"/>
    <s v="[Jornada Secretaria e Gestor de Unidades] Secretaria - Gestão Acadêmica"/>
    <x v="0"/>
    <s v="[SGGS] PI 3/26"/>
    <m/>
    <s v="[INC0800742]Tenho um Erro/Problema com o PTC - Ingresso - Captação - Área do Candidato"/>
    <m/>
    <m/>
    <m/>
    <s v="Itens concluídos"/>
    <m/>
    <m/>
    <x v="1"/>
    <d v="2026-07-20T12:03:00"/>
    <d v="2026-07-20T00:00:00"/>
    <d v="2026-07-27T00:00:00"/>
    <d v="2026-07-27T00:00:00"/>
    <m/>
    <m/>
    <m/>
    <m/>
    <m/>
    <m/>
    <m/>
    <m/>
    <m/>
    <m/>
    <m/>
    <m/>
    <m/>
    <m/>
    <s v=""/>
    <s v="FALSO"/>
    <n v="0"/>
    <s v=""/>
    <s v=""/>
    <s v=""/>
    <s v=""/>
    <s v=""/>
    <s v=""/>
    <s v=""/>
    <s v=""/>
    <s v=""/>
    <s v=""/>
  </r>
  <r>
    <x v="0"/>
    <s v="SGGS-17399"/>
    <s v="[SGGS] SP 26.3.3;[SGGS] SP 26.3.2"/>
    <s v="[Jornada Secretaria e Gestor de Unidades] Secretaria - Gestão Acadêmica"/>
    <x v="0"/>
    <s v="[SGGS] PI 3/26"/>
    <m/>
    <s v="[INC0801172]Tenho um Erro/Problema com o PTC - Dynamics Athenas - Efetivação da Matrícula"/>
    <m/>
    <m/>
    <m/>
    <s v="Itens concluídos"/>
    <m/>
    <m/>
    <x v="1"/>
    <d v="2026-07-20T12:02:00"/>
    <d v="2026-07-20T00:00:00"/>
    <d v="2026-07-27T00:00:00"/>
    <d v="2026-07-27T00:00:00"/>
    <m/>
    <m/>
    <m/>
    <m/>
    <m/>
    <m/>
    <m/>
    <m/>
    <m/>
    <m/>
    <m/>
    <m/>
    <m/>
    <m/>
    <s v=""/>
    <s v="FALSO"/>
    <n v="0"/>
    <s v=""/>
    <s v=""/>
    <s v=""/>
    <s v=""/>
    <s v=""/>
    <s v=""/>
    <s v=""/>
    <s v=""/>
    <s v=""/>
    <s v=""/>
  </r>
  <r>
    <x v="0"/>
    <s v="SGGS-17397"/>
    <s v="[SGGS] SP 26.3.2"/>
    <s v="[Jornada Secretaria e Gestor de Unidades] Secretaria - Gestão Acadêmica"/>
    <x v="0"/>
    <s v="[SGGS] PI 3/26"/>
    <m/>
    <s v="[INC0801167]Tenho um Erro/Problema com o PTC - Dynamics Athenas - Efetivação da Matrícula"/>
    <m/>
    <n v="21600"/>
    <m/>
    <s v="Itens concluídos"/>
    <m/>
    <m/>
    <x v="1"/>
    <d v="2026-07-20T11:39:00"/>
    <d v="2026-07-20T00:00:00"/>
    <d v="2026-07-21T00:00:00"/>
    <d v="2026-07-22T00:00:00"/>
    <m/>
    <m/>
    <m/>
    <m/>
    <m/>
    <m/>
    <m/>
    <m/>
    <m/>
    <m/>
    <m/>
    <m/>
    <m/>
    <m/>
    <n v="6"/>
    <s v="FALSO"/>
    <n v="0"/>
    <s v=""/>
    <s v=""/>
    <s v=""/>
    <s v=""/>
    <s v=""/>
    <s v=""/>
    <s v=""/>
    <s v=""/>
    <s v=""/>
    <s v=""/>
  </r>
  <r>
    <x v="0"/>
    <s v="SGGS-17381"/>
    <s v="[SGGS] SP 26.3.2"/>
    <s v="[Jornada Secretaria e Gestor de Unidades] Secretaria - Gestão Acadêmica"/>
    <x v="0"/>
    <s v="[SGGS] PI 3/26"/>
    <m/>
    <s v="[INC0801140]Tenho um Erro/Problema com o PTC - Dynamics Athenas - Vínculo de Tutor e Professor"/>
    <m/>
    <m/>
    <m/>
    <s v="Itens concluídos"/>
    <m/>
    <m/>
    <x v="0"/>
    <d v="2026-07-20T10:54:00"/>
    <d v="2026-07-20T00:00:00"/>
    <d v="2026-07-21T00:00:00"/>
    <m/>
    <m/>
    <m/>
    <m/>
    <m/>
    <m/>
    <m/>
    <m/>
    <m/>
    <m/>
    <m/>
    <m/>
    <m/>
    <m/>
    <m/>
    <s v=""/>
    <s v="FALSO"/>
    <n v="0"/>
    <s v=""/>
    <s v=""/>
    <s v=""/>
    <s v=""/>
    <s v=""/>
    <s v=""/>
    <s v=""/>
    <s v=""/>
    <s v=""/>
    <s v=""/>
  </r>
  <r>
    <x v="0"/>
    <s v="SGGS-17365"/>
    <s v="[SGGS] SP 26.3.3;[SGGS] SP 26.3.2"/>
    <s v="[Jornada Secretaria e Gestor de Unidades] Secretaria - Gestão Acadêmica"/>
    <x v="0"/>
    <s v="[SGGS] PI 3/26"/>
    <m/>
    <s v="[INC0794908]Tenho um Erro/Problema com o PTC - Dynamics Athenas - Efetivação da Matrícula"/>
    <m/>
    <m/>
    <m/>
    <s v="Itens concluídos"/>
    <m/>
    <m/>
    <x v="1"/>
    <d v="2026-07-20T10:32:00"/>
    <d v="2026-07-20T00:00:00"/>
    <d v="2026-07-31T00:00:00"/>
    <d v="2026-07-31T00:00:00"/>
    <m/>
    <m/>
    <m/>
    <m/>
    <m/>
    <m/>
    <m/>
    <m/>
    <m/>
    <m/>
    <m/>
    <m/>
    <m/>
    <m/>
    <s v=""/>
    <s v="FALSO"/>
    <n v="0"/>
    <s v=""/>
    <s v=""/>
    <s v=""/>
    <s v=""/>
    <s v=""/>
    <s v=""/>
    <s v=""/>
    <s v=""/>
    <s v=""/>
    <s v=""/>
  </r>
  <r>
    <x v="3"/>
    <s v="SGGS-17361"/>
    <s v="[SGGS] SP 26.3.2"/>
    <s v="[Jornada Secretaria e Gestor de Unidades] Secretaria - Gestão Acadêmica"/>
    <x v="0"/>
    <s v="[SGGS] PI 3/26"/>
    <n v="1"/>
    <s v="[SGGS] Automação de testes"/>
    <n v="1"/>
    <n v="32400"/>
    <m/>
    <s v="Itens concluídos"/>
    <m/>
    <s v="Não"/>
    <x v="1"/>
    <d v="2026-07-20T10:20:00"/>
    <d v="2026-07-20T00:00:00"/>
    <d v="2026-07-21T00:00:00"/>
    <d v="2026-07-21T00:00:00"/>
    <d v="2026-07-21T00:00:00"/>
    <d v="2026-07-21T00:00:00"/>
    <d v="2026-07-21T00:00:00"/>
    <m/>
    <m/>
    <m/>
    <m/>
    <m/>
    <m/>
    <m/>
    <m/>
    <m/>
    <m/>
    <m/>
    <n v="9"/>
    <s v="FALSO"/>
    <n v="0"/>
    <n v="1"/>
    <s v=""/>
    <n v="1"/>
    <s v=""/>
    <n v="1"/>
    <s v=""/>
    <s v=""/>
    <s v=""/>
    <s v=""/>
    <b v="1"/>
  </r>
  <r>
    <x v="0"/>
    <s v="SGGS-17360"/>
    <s v="[SGGS] SP 26.3.2"/>
    <s v="[Jornada Secretaria e Gestor de Unidades] Secretaria - Gestão Acadêmica"/>
    <x v="0"/>
    <s v="[SGGS] PI 3/26"/>
    <m/>
    <s v="[INC0800669]Tenho um Erro/Problema com o PTC - Dynamics Athenas - Ocorrências"/>
    <m/>
    <n v="7200"/>
    <m/>
    <s v="Itens concluídos"/>
    <m/>
    <m/>
    <x v="0"/>
    <d v="2026-07-20T10:10:00"/>
    <d v="2026-07-20T00:00:00"/>
    <d v="2026-07-21T00:00:00"/>
    <m/>
    <m/>
    <m/>
    <m/>
    <m/>
    <m/>
    <m/>
    <m/>
    <m/>
    <m/>
    <m/>
    <m/>
    <m/>
    <m/>
    <m/>
    <n v="2"/>
    <s v="FALSO"/>
    <n v="0"/>
    <s v=""/>
    <s v=""/>
    <s v=""/>
    <s v=""/>
    <s v=""/>
    <s v=""/>
    <s v=""/>
    <s v=""/>
    <s v=""/>
    <s v=""/>
  </r>
  <r>
    <x v="0"/>
    <s v="SGGS-17359"/>
    <s v="[SGGS] SP 26.4.1;[SGGS] SP 26.3.6"/>
    <s v="[Jornada Secretaria e Gestor de Unidades] Secretaria - Gestão Acadêmica"/>
    <x v="0"/>
    <s v="[SGGS] PI 3/26"/>
    <m/>
    <s v="[INC0800571]Tenho um Erro/Problema no Dynamics - Captar - Inscrição"/>
    <m/>
    <m/>
    <m/>
    <s v="Itens concluídos"/>
    <m/>
    <m/>
    <x v="1"/>
    <d v="2026-07-20T10:10:00"/>
    <d v="2026-09-28T00:00:00"/>
    <d v="2026-09-24T00:00:00"/>
    <d v="2026-09-24T00:00:00"/>
    <m/>
    <m/>
    <m/>
    <m/>
    <m/>
    <m/>
    <m/>
    <m/>
    <m/>
    <m/>
    <m/>
    <m/>
    <m/>
    <m/>
    <s v=""/>
    <s v="FALSO"/>
    <n v="0"/>
    <s v=""/>
    <s v=""/>
    <s v=""/>
    <s v=""/>
    <s v=""/>
    <s v=""/>
    <s v=""/>
    <s v=""/>
    <s v=""/>
    <s v=""/>
  </r>
  <r>
    <x v="0"/>
    <s v="SGGS-17358"/>
    <s v="[SGGS] SP 26.3.2"/>
    <s v="[Jornada Secretaria e Gestor de Unidades] Secretaria - Gestão Acadêmica"/>
    <x v="0"/>
    <s v="[SGGS] PI 3/26"/>
    <m/>
    <s v="[INC0800953]Tenho um Erro/Problema com o PTC - Ingresso - Captação - Backoffice"/>
    <m/>
    <m/>
    <m/>
    <s v="Itens concluídos"/>
    <m/>
    <m/>
    <x v="1"/>
    <d v="2026-07-20T10:03:00"/>
    <d v="2026-07-20T00:00:00"/>
    <d v="2026-07-20T00:00:00"/>
    <d v="2026-07-20T00:00:00"/>
    <m/>
    <m/>
    <m/>
    <m/>
    <m/>
    <m/>
    <m/>
    <m/>
    <m/>
    <m/>
    <m/>
    <m/>
    <m/>
    <m/>
    <s v=""/>
    <s v="FALSO"/>
    <n v="0"/>
    <s v=""/>
    <s v=""/>
    <s v=""/>
    <s v=""/>
    <s v=""/>
    <s v=""/>
    <s v=""/>
    <s v=""/>
    <s v=""/>
    <s v=""/>
  </r>
  <r>
    <x v="0"/>
    <s v="SGGS-17356"/>
    <s v="[SGGS] SP 26.3.3"/>
    <s v="[Jornada Secretaria e Gestor de Unidades] Secretaria - Gestão Acadêmica"/>
    <x v="0"/>
    <s v="[SGGS] PI 3/26"/>
    <m/>
    <s v="[INC0801086]Tenho um Erro/Problema com o PTC - Dynamics Athenas - Efetivação da Matrícula"/>
    <m/>
    <m/>
    <m/>
    <s v="Itens concluídos"/>
    <m/>
    <m/>
    <x v="1"/>
    <d v="2026-07-20T08:35:00"/>
    <d v="2026-08-03T00:00:00"/>
    <d v="2026-07-27T00:00:00"/>
    <d v="2026-07-27T00:00:00"/>
    <m/>
    <m/>
    <m/>
    <m/>
    <m/>
    <m/>
    <m/>
    <m/>
    <m/>
    <m/>
    <m/>
    <m/>
    <m/>
    <m/>
    <s v=""/>
    <s v="FALSO"/>
    <n v="0"/>
    <s v=""/>
    <s v=""/>
    <s v=""/>
    <s v=""/>
    <s v=""/>
    <s v=""/>
    <s v=""/>
    <s v=""/>
    <s v=""/>
    <s v=""/>
  </r>
  <r>
    <x v="0"/>
    <s v="SGGS-17354"/>
    <s v="[SGGS] SP 26.3.5"/>
    <s v="[Jornada Secretaria e Gestor de Unidades] Secretaria - Gestão Acadêmica"/>
    <x v="0"/>
    <s v="[SGGS] PI 3/26"/>
    <m/>
    <s v="[INC0800569]Tenho um Erro/Problema com o PTC - Dynamics Athenas - Documentos de Matrícula"/>
    <m/>
    <m/>
    <m/>
    <s v="Itens concluídos"/>
    <m/>
    <m/>
    <x v="0"/>
    <d v="2026-07-17T22:11:00"/>
    <d v="2026-08-31T00:00:00"/>
    <d v="2026-09-11T00:00:00"/>
    <m/>
    <m/>
    <m/>
    <m/>
    <m/>
    <m/>
    <m/>
    <m/>
    <m/>
    <m/>
    <m/>
    <m/>
    <m/>
    <m/>
    <m/>
    <s v=""/>
    <s v="FALSO"/>
    <n v="0"/>
    <s v=""/>
    <s v=""/>
    <s v=""/>
    <s v=""/>
    <s v=""/>
    <s v=""/>
    <s v=""/>
    <s v=""/>
    <s v=""/>
    <s v=""/>
  </r>
  <r>
    <x v="9"/>
    <s v="SGGS-17347"/>
    <s v="[SGGS] SP 26.3.2"/>
    <s v="[Jornada Secretaria e Gestor de Unidades] Secretaria - Gestão Acadêmica"/>
    <x v="1"/>
    <s v="[SGGS] PI 3/26"/>
    <m/>
    <s v="[ARTDF-377] GA não está consumindo o evento de aceite de contrato, para dar andamento na geração da matricula destino"/>
    <m/>
    <m/>
    <m/>
    <s v="Itens concluídos"/>
    <s v="ARTDF-377"/>
    <s v="Não"/>
    <x v="1"/>
    <d v="2026-07-17T16:47:00"/>
    <d v="2026-07-20T00:00:00"/>
    <d v="2026-07-21T00:00:00"/>
    <d v="2026-07-21T00:00:00"/>
    <d v="2026-07-21T00:00:00"/>
    <d v="2026-07-22T00:00:00"/>
    <d v="2026-07-22T00:00:00"/>
    <d v="2026-07-22T00:00:00"/>
    <m/>
    <n v="1"/>
    <n v="1"/>
    <m/>
    <n v="3"/>
    <m/>
    <m/>
    <m/>
    <m/>
    <m/>
    <s v=""/>
    <s v="FALSO"/>
    <n v="0"/>
    <n v="1"/>
    <s v=""/>
    <n v="1"/>
    <b v="1"/>
    <n v="1"/>
    <b v="1"/>
    <n v="1"/>
    <s v=""/>
    <n v="3"/>
    <b v="1"/>
  </r>
  <r>
    <x v="0"/>
    <s v="SGGS-17346"/>
    <s v="[SGGS] SP 26.3.1;[SGGS] SP 26.4.1;[SGGS] SP 26.3.3;[SGGS] SP 26.3.2;[SGGS] SP 26.3.5;[SGGS] SP 26.3.4;[SGGS] SP 26.3.6"/>
    <s v="[Jornada Secretaria e Gestor de Unidades] Secretaria - Gestão Acadêmica"/>
    <x v="0"/>
    <s v="[SGGS] PI 3/26"/>
    <m/>
    <s v="[INC0800804]Tenho um Erro/Problema com o PTC - Dynamics Athenas - Efetivação da Matrícula"/>
    <m/>
    <m/>
    <m/>
    <s v="Itens concluídos"/>
    <m/>
    <m/>
    <x v="1"/>
    <d v="2026-07-17T16:25:00"/>
    <d v="2026-09-28T00:00:00"/>
    <d v="2026-09-24T00:00:00"/>
    <d v="2026-09-28T00:00:00"/>
    <m/>
    <m/>
    <m/>
    <m/>
    <m/>
    <m/>
    <m/>
    <m/>
    <m/>
    <m/>
    <m/>
    <m/>
    <m/>
    <m/>
    <s v=""/>
    <s v="FALSO"/>
    <n v="0"/>
    <s v=""/>
    <s v=""/>
    <s v=""/>
    <s v=""/>
    <s v=""/>
    <s v=""/>
    <s v=""/>
    <s v=""/>
    <s v=""/>
    <s v=""/>
  </r>
  <r>
    <x v="0"/>
    <s v="SGGS-17345"/>
    <s v="[SGGS] SP 26.3.1;[SGGS] SP 26.3.3;[SGGS] SP 26.3.2;[SGGS] SP 26.3.5;[SGGS] SP 26.3.4"/>
    <s v="[Jornada Secretaria e Gestor de Unidades] Secretaria - Gestão Acadêmica"/>
    <x v="0"/>
    <s v="[SGGS] PI 3/26"/>
    <m/>
    <s v="[INC0761124]Tenho um Erro/Problema com o PTC - Ambiente do Aluno / AVA Sofia - Secretaria - Erro no documento da solicitação"/>
    <m/>
    <n v="14400"/>
    <m/>
    <s v="Itens concluídos"/>
    <m/>
    <m/>
    <x v="1"/>
    <d v="2026-07-17T16:06:00"/>
    <d v="2026-07-06T00:00:00"/>
    <d v="2026-08-12T00:00:00"/>
    <d v="2026-08-26T00:00:00"/>
    <m/>
    <m/>
    <m/>
    <m/>
    <m/>
    <m/>
    <m/>
    <m/>
    <m/>
    <m/>
    <m/>
    <m/>
    <m/>
    <m/>
    <n v="4"/>
    <s v="FALSO"/>
    <n v="0"/>
    <s v=""/>
    <s v=""/>
    <s v=""/>
    <s v=""/>
    <s v=""/>
    <s v=""/>
    <s v=""/>
    <s v=""/>
    <s v=""/>
    <s v=""/>
  </r>
  <r>
    <x v="8"/>
    <s v="SGGS-17344"/>
    <s v="[SGGS] SP 26.3.1"/>
    <s v="[Jornada Secretaria e Gestor de Unidades] Secretaria - Gestão Acadêmica"/>
    <x v="1"/>
    <s v="[SGGS] PI 3/26"/>
    <n v="2"/>
    <s v="[ENADE] Criação de Console para criação e atualização de menção ENADe nas matrículas"/>
    <n v="2"/>
    <n v="50400"/>
    <m/>
    <s v="Itens concluídos"/>
    <s v="ARTSG-178"/>
    <s v="Não"/>
    <x v="1"/>
    <d v="2026-07-17T16:01:00"/>
    <m/>
    <d v="2026-07-17T00:00:00"/>
    <d v="2026-07-17T00:00:00"/>
    <d v="2026-07-17T00:00:00"/>
    <d v="2026-07-20T00:00:00"/>
    <d v="2026-07-20T00:00:00"/>
    <d v="2026-07-22T00:00:00"/>
    <m/>
    <n v="1"/>
    <n v="1"/>
    <m/>
    <n v="1"/>
    <n v="3"/>
    <m/>
    <m/>
    <m/>
    <m/>
    <n v="14"/>
    <s v="FALSO"/>
    <n v="0"/>
    <s v=""/>
    <s v=""/>
    <n v="1"/>
    <b v="1"/>
    <n v="1"/>
    <b v="1"/>
    <n v="2"/>
    <s v=""/>
    <n v="1"/>
    <b v="1"/>
  </r>
  <r>
    <x v="5"/>
    <s v="SGGS-17343"/>
    <s v="[SGGS] SP 26.3.1"/>
    <s v="[Jornada Secretaria e Gestor de Unidades] Secretaria - Gestão Acadêmica"/>
    <x v="3"/>
    <s v="[SGGS] PI 3/26"/>
    <n v="3"/>
    <s v="[Débito Técnico] Atualização da LIB nos processos do Orquestrador da SEC GA"/>
    <n v="3"/>
    <n v="252000"/>
    <m/>
    <s v="Itens concluídos"/>
    <s v="ARTSG-178"/>
    <s v="Não"/>
    <x v="1"/>
    <d v="2026-07-17T15:59:00"/>
    <m/>
    <d v="2026-07-17T00:00:00"/>
    <d v="2026-07-17T00:00:00"/>
    <d v="2026-07-17T00:00:00"/>
    <d v="2026-07-20T00:00:00"/>
    <d v="2026-07-20T00:00:00"/>
    <m/>
    <m/>
    <n v="1"/>
    <m/>
    <m/>
    <m/>
    <m/>
    <m/>
    <m/>
    <m/>
    <m/>
    <n v="70"/>
    <s v="FALSO"/>
    <n v="0"/>
    <s v=""/>
    <s v=""/>
    <n v="1"/>
    <b v="1"/>
    <n v="1"/>
    <s v=""/>
    <s v=""/>
    <s v=""/>
    <s v=""/>
    <b v="1"/>
  </r>
  <r>
    <x v="0"/>
    <s v="SGGS-17342"/>
    <s v="[SGGS] SP 26.3.1;[SGGS] SP 26.3.2"/>
    <s v="[Jornada Secretaria e Gestor de Unidades] Secretaria - Gestão Acadêmica"/>
    <x v="0"/>
    <s v="[SGGS] PI 3/26"/>
    <m/>
    <s v="[INC0800792]Tenho um Erro/Problema com o PTC - Dynamics Athenas - Efetivação da Matrícula"/>
    <m/>
    <n v="21600"/>
    <m/>
    <s v="Itens concluídos"/>
    <m/>
    <m/>
    <x v="1"/>
    <d v="2026-07-17T15:53:00"/>
    <d v="2026-07-06T00:00:00"/>
    <d v="2026-07-20T00:00:00"/>
    <d v="2026-07-20T00:00:00"/>
    <m/>
    <m/>
    <m/>
    <m/>
    <m/>
    <m/>
    <m/>
    <m/>
    <m/>
    <m/>
    <m/>
    <m/>
    <m/>
    <m/>
    <n v="6"/>
    <s v="FALSO"/>
    <n v="0"/>
    <s v=""/>
    <s v=""/>
    <s v=""/>
    <s v=""/>
    <s v=""/>
    <s v=""/>
    <s v=""/>
    <s v=""/>
    <s v=""/>
    <s v=""/>
  </r>
  <r>
    <x v="0"/>
    <s v="SGGS-17341"/>
    <s v="[SGGS] SP 26.3.1;[SGGS] SP 26.3.3;[SGGS] SP 26.3.2;[SGGS] SP 26.3.5;[SGGS] SP 26.3.4;[SGGS] SP 26.3.6"/>
    <s v="[Jornada Secretaria e Gestor de Unidades] Secretaria - Gestão Acadêmica"/>
    <x v="0"/>
    <s v="[SGGS] PI 3/26"/>
    <m/>
    <s v="[INC0800790]Tenho um Erro/Problema com o PTC - Dynamics Athenas - Efetivação da Matrícula"/>
    <m/>
    <m/>
    <m/>
    <s v="Itens concluídos"/>
    <m/>
    <m/>
    <x v="1"/>
    <d v="2026-07-17T15:52:00"/>
    <d v="2026-07-06T00:00:00"/>
    <d v="2026-09-09T00:00:00"/>
    <d v="2026-09-09T00:00:00"/>
    <m/>
    <m/>
    <m/>
    <m/>
    <m/>
    <m/>
    <m/>
    <m/>
    <m/>
    <m/>
    <m/>
    <m/>
    <m/>
    <m/>
    <s v=""/>
    <s v="FALSO"/>
    <n v="0"/>
    <s v=""/>
    <s v=""/>
    <s v=""/>
    <s v=""/>
    <s v=""/>
    <s v=""/>
    <s v=""/>
    <s v=""/>
    <s v=""/>
    <s v=""/>
  </r>
  <r>
    <x v="0"/>
    <s v="SGGS-17340"/>
    <s v="[SGGS] SP 26.3.1;[SGGS] SP 26.3.2"/>
    <s v="[Jornada Secretaria e Gestor de Unidades] Secretaria - Gestão Acadêmica"/>
    <x v="0"/>
    <s v="[SGGS] PI 3/26"/>
    <m/>
    <s v="[INC0800784]Tenho um Erro/Problema no Dynamics - Captar - Inscrição"/>
    <m/>
    <m/>
    <m/>
    <s v="Itens concluídos"/>
    <m/>
    <m/>
    <x v="1"/>
    <d v="2026-07-17T15:45:00"/>
    <d v="2026-07-06T00:00:00"/>
    <d v="2026-07-20T00:00:00"/>
    <d v="2026-07-20T00:00:00"/>
    <m/>
    <m/>
    <m/>
    <m/>
    <m/>
    <m/>
    <m/>
    <m/>
    <m/>
    <m/>
    <m/>
    <m/>
    <m/>
    <m/>
    <s v=""/>
    <s v="FALSO"/>
    <n v="0"/>
    <s v=""/>
    <s v=""/>
    <s v=""/>
    <s v=""/>
    <s v=""/>
    <s v=""/>
    <s v=""/>
    <s v=""/>
    <s v=""/>
    <s v=""/>
  </r>
  <r>
    <x v="0"/>
    <s v="SGGS-17339"/>
    <s v="[SGGS] SP 26.3.1;[SGGS] SP 26.3.2"/>
    <s v="[Jornada Secretaria e Gestor de Unidades] Secretaria - Gestão Acadêmica"/>
    <x v="0"/>
    <s v="[SGGS] PI 3/26"/>
    <m/>
    <s v="[INC0800781]Tenho um Erro/Problema com o PTC - Dynamics Athenas - Efetivação da Matrícula"/>
    <m/>
    <m/>
    <m/>
    <s v="Itens concluídos"/>
    <m/>
    <m/>
    <x v="1"/>
    <d v="2026-07-17T15:29:00"/>
    <d v="2026-07-06T00:00:00"/>
    <d v="2026-07-20T00:00:00"/>
    <d v="2026-07-20T00:00:00"/>
    <m/>
    <m/>
    <m/>
    <m/>
    <m/>
    <m/>
    <m/>
    <m/>
    <m/>
    <m/>
    <m/>
    <m/>
    <m/>
    <m/>
    <s v=""/>
    <s v="FALSO"/>
    <n v="0"/>
    <s v=""/>
    <s v=""/>
    <s v=""/>
    <s v=""/>
    <s v=""/>
    <s v=""/>
    <s v=""/>
    <s v=""/>
    <s v=""/>
    <s v=""/>
  </r>
  <r>
    <x v="0"/>
    <s v="SGGS-17338"/>
    <s v="[SGGS] SP 26.3.1;[SGGS] SP 26.3.3;[SGGS] SP 26.3.2;[SGGS] SP 26.3.4"/>
    <s v="[Jornada Secretaria e Gestor de Unidades] Secretaria - Gestão Acadêmica"/>
    <x v="0"/>
    <s v="[SGGS] PI 3/26"/>
    <m/>
    <s v="[INC0786245]Tenho um Erro/Problema com o PTC - Dynamics Athenas - Reembolso"/>
    <m/>
    <m/>
    <m/>
    <s v="Itens concluídos"/>
    <m/>
    <m/>
    <x v="0"/>
    <d v="2026-07-17T14:38:00"/>
    <d v="2026-07-06T00:00:00"/>
    <d v="2026-08-27T00:00:00"/>
    <m/>
    <m/>
    <m/>
    <m/>
    <m/>
    <m/>
    <m/>
    <m/>
    <m/>
    <m/>
    <m/>
    <m/>
    <m/>
    <m/>
    <m/>
    <s v=""/>
    <s v="FALSO"/>
    <n v="0"/>
    <s v=""/>
    <s v=""/>
    <s v=""/>
    <s v=""/>
    <s v=""/>
    <s v=""/>
    <s v=""/>
    <s v=""/>
    <s v=""/>
    <s v=""/>
  </r>
  <r>
    <x v="0"/>
    <s v="SGGS-17337"/>
    <s v="[SGGS] SP 26.3.1;[SGGS] SP 26.3.3;[SGGS] SP 26.3.2;[SGGS] SP 26.3.4"/>
    <s v="[Jornada Secretaria e Gestor de Unidades] Secretaria - Gestão Acadêmica"/>
    <x v="0"/>
    <s v="[SGGS] PI 3/26"/>
    <m/>
    <s v="[INC0799975]Tenho um Erro/Problema com o PTC - Ingresso - Captação - Backoffice"/>
    <m/>
    <m/>
    <m/>
    <s v="Itens concluídos"/>
    <m/>
    <m/>
    <x v="1"/>
    <d v="2026-07-17T13:56:00"/>
    <d v="2026-07-06T00:00:00"/>
    <d v="2026-08-10T00:00:00"/>
    <d v="2026-08-10T00:00:00"/>
    <m/>
    <m/>
    <m/>
    <m/>
    <m/>
    <m/>
    <m/>
    <m/>
    <m/>
    <m/>
    <m/>
    <m/>
    <m/>
    <m/>
    <s v=""/>
    <s v="FALSO"/>
    <n v="0"/>
    <s v=""/>
    <s v=""/>
    <s v=""/>
    <s v=""/>
    <s v=""/>
    <s v=""/>
    <s v=""/>
    <s v=""/>
    <s v=""/>
    <s v=""/>
  </r>
  <r>
    <x v="0"/>
    <s v="SGGS-17336"/>
    <s v="[SGGS] SP 26.3.1;[SGGS] SP 26.3.3;[SGGS] SP 26.3.2"/>
    <s v="[Jornada Secretaria e Gestor de Unidades] Secretaria - Gestão Acadêmica"/>
    <x v="0"/>
    <s v="[SGGS] PI 3/26"/>
    <m/>
    <s v="[INC0800507]Tenho um Erro/Problema com o PTC - Ingresso - Captação - Backoffice"/>
    <m/>
    <m/>
    <m/>
    <s v="Itens concluídos"/>
    <m/>
    <m/>
    <x v="1"/>
    <d v="2026-07-17T13:54:00"/>
    <d v="2026-07-06T00:00:00"/>
    <d v="2026-08-05T00:00:00"/>
    <d v="2026-08-05T00:00:00"/>
    <m/>
    <m/>
    <m/>
    <m/>
    <m/>
    <m/>
    <m/>
    <m/>
    <m/>
    <m/>
    <m/>
    <m/>
    <m/>
    <m/>
    <s v=""/>
    <s v="FALSO"/>
    <n v="0"/>
    <s v=""/>
    <s v=""/>
    <s v=""/>
    <s v=""/>
    <s v=""/>
    <s v=""/>
    <s v=""/>
    <s v=""/>
    <s v=""/>
    <s v=""/>
  </r>
  <r>
    <x v="9"/>
    <s v="SGGS-17335"/>
    <s v="[SGGS] SP 26.3.2"/>
    <s v="[Jornada Secretaria e Gestor de Unidades] Secretaria - Gestão Acadêmica"/>
    <x v="0"/>
    <s v="[SGGS] PI 3/26"/>
    <m/>
    <s v="[ARTDF-377] Erro no gestor de ativação - Não foi possível encontrar a Oportunidade (inscrição) BK"/>
    <m/>
    <m/>
    <m/>
    <s v="Itens concluídos"/>
    <s v="ARTDF-377"/>
    <s v="Não"/>
    <x v="1"/>
    <d v="2026-07-17T12:31:00"/>
    <d v="2026-07-20T00:00:00"/>
    <d v="2026-07-21T00:00:00"/>
    <d v="2026-07-21T00:00:00"/>
    <d v="2026-07-21T00:00:00"/>
    <d v="2026-07-22T00:00:00"/>
    <d v="2026-07-22T00:00:00"/>
    <m/>
    <m/>
    <n v="1"/>
    <n v="1"/>
    <m/>
    <m/>
    <m/>
    <m/>
    <m/>
    <m/>
    <m/>
    <s v=""/>
    <s v="FALSO"/>
    <n v="0"/>
    <n v="1"/>
    <s v=""/>
    <n v="1"/>
    <b v="1"/>
    <n v="1"/>
    <b v="1"/>
    <s v=""/>
    <s v=""/>
    <n v="3"/>
    <b v="0"/>
  </r>
  <r>
    <x v="0"/>
    <s v="SGGS-17332"/>
    <s v="[SGGS] SP 26.3.1;[SGGS] SP 26.3.3;[SGGS] SP 26.3.2"/>
    <s v="[Jornada Secretaria e Gestor de Unidades] Secretaria - Gestão Acadêmica"/>
    <x v="0"/>
    <s v="[SGGS] PI 3/26"/>
    <m/>
    <s v="[INC0799917]Tenho um Erro/Problema com o PTC - Dynamics Athenas - Efetivação da Matrícula"/>
    <m/>
    <m/>
    <m/>
    <s v="Itens concluídos"/>
    <m/>
    <m/>
    <x v="1"/>
    <d v="2026-07-17T11:54:00"/>
    <d v="2026-07-06T00:00:00"/>
    <d v="2026-07-27T00:00:00"/>
    <d v="2026-07-27T00:00:00"/>
    <m/>
    <m/>
    <m/>
    <m/>
    <m/>
    <m/>
    <m/>
    <m/>
    <m/>
    <m/>
    <m/>
    <m/>
    <m/>
    <m/>
    <s v=""/>
    <s v="FALSO"/>
    <n v="0"/>
    <s v=""/>
    <s v=""/>
    <s v=""/>
    <s v=""/>
    <s v=""/>
    <s v=""/>
    <s v=""/>
    <s v=""/>
    <s v=""/>
    <s v=""/>
  </r>
  <r>
    <x v="0"/>
    <s v="SGGS-17331"/>
    <s v="[SGGS] SP 26.3.1;[SGGS] SP 26.3.2"/>
    <s v="[Jornada Secretaria e Gestor de Unidades] Secretaria - Gestão Acadêmica"/>
    <x v="0"/>
    <s v="[SGGS] PI 3/26"/>
    <m/>
    <s v="[INC0800524]Tenho um Erro/Problema com o PTC - Ingresso - Captação - Backoffice"/>
    <m/>
    <m/>
    <m/>
    <s v="Itens concluídos"/>
    <m/>
    <m/>
    <x v="1"/>
    <d v="2026-07-17T11:39:00"/>
    <d v="2026-07-06T00:00:00"/>
    <d v="2026-07-27T00:00:00"/>
    <d v="2026-07-27T00:00:00"/>
    <m/>
    <m/>
    <m/>
    <m/>
    <m/>
    <m/>
    <m/>
    <m/>
    <m/>
    <m/>
    <m/>
    <m/>
    <m/>
    <m/>
    <s v=""/>
    <s v="FALSO"/>
    <n v="0"/>
    <s v=""/>
    <s v=""/>
    <s v=""/>
    <s v=""/>
    <s v=""/>
    <s v=""/>
    <s v=""/>
    <s v=""/>
    <s v=""/>
    <s v=""/>
  </r>
  <r>
    <x v="0"/>
    <s v="SGGS-17330"/>
    <s v="[SGGS] SP 26.3.1;[SGGS] SP 26.3.2"/>
    <s v="[Jornada Secretaria e Gestor de Unidades] Secretaria - Gestão Acadêmica"/>
    <x v="0"/>
    <s v="[SGGS] PI 3/26"/>
    <m/>
    <s v="[INC0769060]Tenho um Erro/Problema com o PTC - Dynamics Athenas - Rematrícula"/>
    <m/>
    <m/>
    <m/>
    <s v="Itens concluídos"/>
    <m/>
    <m/>
    <x v="1"/>
    <d v="2026-07-17T11:31:00"/>
    <d v="2026-07-06T00:00:00"/>
    <d v="2026-07-27T00:00:00"/>
    <d v="2026-07-27T00:00:00"/>
    <m/>
    <m/>
    <m/>
    <m/>
    <m/>
    <m/>
    <m/>
    <m/>
    <m/>
    <m/>
    <m/>
    <m/>
    <m/>
    <m/>
    <s v=""/>
    <s v="FALSO"/>
    <n v="0"/>
    <s v=""/>
    <s v=""/>
    <s v=""/>
    <s v=""/>
    <s v=""/>
    <s v=""/>
    <s v=""/>
    <s v=""/>
    <s v=""/>
    <s v=""/>
  </r>
  <r>
    <x v="0"/>
    <s v="SGGS-17329"/>
    <s v="[SGGS] SP 26.3.1;[SGGS] SP 26.3.2"/>
    <s v="[Jornada Secretaria e Gestor de Unidades] Secretaria - Gestão Acadêmica"/>
    <x v="0"/>
    <s v="[SGGS] PI 3/26"/>
    <m/>
    <s v="[INC0800269]Tenho um Erro/Problema com o Sistema - Prisma - Erro na plataforma"/>
    <m/>
    <m/>
    <m/>
    <s v="Itens concluídos"/>
    <m/>
    <m/>
    <x v="0"/>
    <d v="2026-07-17T10:56:00"/>
    <d v="2026-07-06T00:00:00"/>
    <d v="2026-07-28T00:00:00"/>
    <m/>
    <m/>
    <m/>
    <m/>
    <m/>
    <m/>
    <m/>
    <m/>
    <m/>
    <m/>
    <m/>
    <m/>
    <m/>
    <m/>
    <m/>
    <s v=""/>
    <s v="FALSO"/>
    <n v="0"/>
    <s v=""/>
    <s v=""/>
    <s v=""/>
    <s v=""/>
    <s v=""/>
    <s v=""/>
    <s v=""/>
    <s v=""/>
    <s v=""/>
    <s v=""/>
  </r>
  <r>
    <x v="0"/>
    <s v="SGGS-17328"/>
    <s v="[SGGS] SP 26.3.1;[SGGS] SP 26.3.2"/>
    <s v="[Jornada Secretaria e Gestor de Unidades] Secretaria - Gestão Acadêmica"/>
    <x v="0"/>
    <s v="[SGGS] PI 3/26"/>
    <m/>
    <s v="[INC0800698]Tenho um Erro/Problema com o PTC - Dynamics Athenas - Documentos Acadêmicos - Serviços"/>
    <m/>
    <n v="36000"/>
    <m/>
    <s v="Itens concluídos"/>
    <m/>
    <m/>
    <x v="1"/>
    <d v="2026-07-17T10:43:00"/>
    <d v="2026-07-06T00:00:00"/>
    <d v="2026-07-17T00:00:00"/>
    <d v="2026-07-22T00:00:00"/>
    <m/>
    <m/>
    <m/>
    <m/>
    <m/>
    <m/>
    <m/>
    <m/>
    <m/>
    <m/>
    <m/>
    <m/>
    <m/>
    <m/>
    <n v="10"/>
    <s v="FALSO"/>
    <n v="0"/>
    <s v=""/>
    <s v=""/>
    <s v=""/>
    <s v=""/>
    <s v=""/>
    <s v=""/>
    <s v=""/>
    <s v=""/>
    <s v=""/>
    <s v=""/>
  </r>
  <r>
    <x v="0"/>
    <s v="SGGS-17327"/>
    <s v="[SGGS] SP 26.3.1;[SGGS] SP 26.3.3;[SGGS] SP 26.3.2;[SGGS] SP 26.3.5;[SGGS] SP 26.3.4"/>
    <s v="[Jornada Secretaria e Gestor de Unidades] Secretaria - Gestão Acadêmica"/>
    <x v="0"/>
    <s v="[SGGS] PI 3/26"/>
    <m/>
    <s v="[INC0800599]Tenho um Erro/Problema com o PTC - Dynamics Athenas - Rematrícula"/>
    <m/>
    <m/>
    <m/>
    <s v="Itens concluídos"/>
    <m/>
    <m/>
    <x v="0"/>
    <d v="2026-07-17T10:43:00"/>
    <d v="2026-07-06T00:00:00"/>
    <d v="2026-09-10T00:00:00"/>
    <m/>
    <m/>
    <m/>
    <m/>
    <m/>
    <m/>
    <m/>
    <m/>
    <m/>
    <m/>
    <m/>
    <m/>
    <m/>
    <m/>
    <m/>
    <s v=""/>
    <s v="FALSO"/>
    <n v="0"/>
    <s v=""/>
    <s v=""/>
    <s v=""/>
    <s v=""/>
    <s v=""/>
    <s v=""/>
    <s v=""/>
    <s v=""/>
    <s v=""/>
    <s v=""/>
  </r>
  <r>
    <x v="0"/>
    <s v="SGGS-17326"/>
    <s v="[SGGS] SP 26.3.1;[SGGS] SP 26.3.3;[SGGS] SP 26.3.2;[SGGS] SP 26.3.5;[SGGS] SP 26.3.4;[SGGS] SP 26.3.6"/>
    <s v="[Jornada Secretaria e Gestor de Unidades] Secretaria - Gestão Acadêmica"/>
    <x v="0"/>
    <s v="[SGGS] PI 3/26"/>
    <m/>
    <s v="[INC0800659]Tenho um Erro/Problema com o PTC - Dynamics Athenas - Rematrícula"/>
    <m/>
    <m/>
    <m/>
    <s v="Itens concluídos"/>
    <m/>
    <m/>
    <x v="0"/>
    <d v="2026-07-17T10:42:00"/>
    <d v="2026-07-06T00:00:00"/>
    <d v="2026-09-24T00:00:00"/>
    <m/>
    <m/>
    <m/>
    <m/>
    <m/>
    <m/>
    <m/>
    <m/>
    <m/>
    <m/>
    <m/>
    <m/>
    <m/>
    <m/>
    <m/>
    <s v=""/>
    <s v="FALSO"/>
    <n v="0"/>
    <s v=""/>
    <s v=""/>
    <s v=""/>
    <s v=""/>
    <s v=""/>
    <s v=""/>
    <s v=""/>
    <s v=""/>
    <s v=""/>
    <s v=""/>
  </r>
  <r>
    <x v="0"/>
    <s v="SGGS-17325"/>
    <s v="[SGGS] SP 26.3.1;[SGGS] SP 26.4.1;[SGGS] SP 26.3.3;[SGGS] SP 26.3.2;[SGGS] SP 26.3.5;[SGGS] SP 26.3.4;[SGGS] SP 26.3.6"/>
    <s v="[Jornada Secretaria e Gestor de Unidades] Secretaria - Gestão Acadêmica"/>
    <x v="0"/>
    <s v="[SGGS] PI 3/26"/>
    <m/>
    <s v="[INC0800685]Tenho um Erro/Problema com o PTC - Dynamics Athenas - Efetivação da Matrícula"/>
    <m/>
    <m/>
    <m/>
    <s v="Itens concluídos"/>
    <m/>
    <m/>
    <x v="1"/>
    <d v="2026-07-17T10:35:00"/>
    <d v="2026-09-28T00:00:00"/>
    <d v="2026-09-24T00:00:00"/>
    <d v="2026-09-24T00:00:00"/>
    <m/>
    <m/>
    <m/>
    <m/>
    <m/>
    <m/>
    <m/>
    <m/>
    <m/>
    <m/>
    <m/>
    <m/>
    <m/>
    <m/>
    <s v=""/>
    <s v="FALSO"/>
    <n v="0"/>
    <s v=""/>
    <s v=""/>
    <s v=""/>
    <s v=""/>
    <s v=""/>
    <s v=""/>
    <s v=""/>
    <s v=""/>
    <s v=""/>
    <s v=""/>
  </r>
  <r>
    <x v="0"/>
    <s v="SGGS-17323"/>
    <s v="[SGGS] SP 26.3.1;[SGGS] SP 26.3.3;[SGGS] SP 26.3.2;[SGGS] SP 26.3.5;[SGGS] SP 26.3.4"/>
    <s v="[Jornada Secretaria e Gestor de Unidades] Secretaria - Gestão Acadêmica"/>
    <x v="0"/>
    <s v="[SGGS] PI 3/26"/>
    <m/>
    <s v="[INC0766138]Tenho um Erro/Problema com o PTC - Ambiente do Aluno / AVA Sofia - Secretaria - Erro na solicitação de Transferencia interna - curso e polo"/>
    <m/>
    <m/>
    <m/>
    <s v="Itens concluídos"/>
    <m/>
    <m/>
    <x v="1"/>
    <d v="2026-07-16T19:22:00"/>
    <d v="2026-07-06T00:00:00"/>
    <d v="2026-08-27T00:00:00"/>
    <d v="2026-08-27T00:00:00"/>
    <m/>
    <m/>
    <m/>
    <m/>
    <m/>
    <m/>
    <m/>
    <m/>
    <m/>
    <m/>
    <m/>
    <m/>
    <m/>
    <m/>
    <s v=""/>
    <s v="FALSO"/>
    <n v="0"/>
    <s v=""/>
    <s v=""/>
    <s v=""/>
    <s v=""/>
    <s v=""/>
    <s v=""/>
    <s v=""/>
    <s v=""/>
    <s v=""/>
    <s v=""/>
  </r>
  <r>
    <x v="0"/>
    <s v="SGGS-17322"/>
    <s v="[SGGS] SP 26.3.1"/>
    <s v="[Jornada Secretaria e Gestor de Unidades] Secretaria - Gestão Acadêmica"/>
    <x v="0"/>
    <s v="[SGGS] PI 3/26"/>
    <m/>
    <s v="[INC0781110]Tenho um Erro/Problema com o PTC - Ambiente do Aluno / AVA Sofia - Visão de disciplinas"/>
    <m/>
    <m/>
    <m/>
    <s v="Itens concluídos"/>
    <m/>
    <m/>
    <x v="0"/>
    <d v="2026-07-16T18:35:00"/>
    <d v="2026-07-06T00:00:00"/>
    <d v="2026-07-17T00:00:00"/>
    <m/>
    <m/>
    <m/>
    <m/>
    <m/>
    <m/>
    <m/>
    <m/>
    <m/>
    <m/>
    <m/>
    <m/>
    <m/>
    <m/>
    <m/>
    <s v=""/>
    <s v="FALSO"/>
    <n v="0"/>
    <s v=""/>
    <s v=""/>
    <s v=""/>
    <s v=""/>
    <s v=""/>
    <s v=""/>
    <s v=""/>
    <s v=""/>
    <s v=""/>
    <s v=""/>
  </r>
  <r>
    <x v="0"/>
    <s v="SGGS-17320"/>
    <s v="[SGGS] SP 26.3.1;[SGGS] SP 26.3.3;[SGGS] SP 26.3.2"/>
    <s v="[Jornada Secretaria e Gestor de Unidades] Secretaria - Gestão Acadêmica"/>
    <x v="0"/>
    <s v="[SGGS] PI 3/26"/>
    <m/>
    <s v="[INC0800531]Tenho um Erro/Problema com o PTC - Dynamics Athenas - Efetivação da Matrícula"/>
    <m/>
    <m/>
    <m/>
    <s v="Itens concluídos"/>
    <m/>
    <m/>
    <x v="1"/>
    <d v="2026-07-16T15:57:00"/>
    <d v="2026-07-06T00:00:00"/>
    <d v="2026-07-27T00:00:00"/>
    <d v="2026-07-27T00:00:00"/>
    <m/>
    <m/>
    <m/>
    <m/>
    <m/>
    <m/>
    <m/>
    <m/>
    <m/>
    <m/>
    <m/>
    <m/>
    <m/>
    <m/>
    <s v=""/>
    <s v="FALSO"/>
    <n v="0"/>
    <s v=""/>
    <s v=""/>
    <s v=""/>
    <s v=""/>
    <s v=""/>
    <s v=""/>
    <s v=""/>
    <s v=""/>
    <s v=""/>
    <s v=""/>
  </r>
  <r>
    <x v="0"/>
    <s v="SGGS-17319"/>
    <s v="[SGGS] SP 26.3.1;[SGGS] SP 26.3.3;[SGGS] SP 26.3.2;[SGGS] SP 26.3.5;[SGGS] SP 26.3.4;[SGGS] SP 26.3.6"/>
    <s v="[Jornada Secretaria e Gestor de Unidades] Secretaria - Gestão Acadêmica"/>
    <x v="0"/>
    <s v="[SGGS] PI 3/26"/>
    <m/>
    <s v="[INC0800520]Tenho um Erro/Problema com o PTC - Dynamics Athenas - Efetivação da Matrícula"/>
    <m/>
    <m/>
    <m/>
    <s v="Itens concluídos"/>
    <m/>
    <m/>
    <x v="1"/>
    <d v="2026-07-16T15:28:00"/>
    <d v="2026-07-06T00:00:00"/>
    <d v="2026-09-11T00:00:00"/>
    <d v="2026-09-11T00:00:00"/>
    <m/>
    <m/>
    <m/>
    <m/>
    <m/>
    <m/>
    <m/>
    <m/>
    <m/>
    <m/>
    <m/>
    <m/>
    <m/>
    <m/>
    <s v=""/>
    <s v="FALSO"/>
    <n v="0"/>
    <s v=""/>
    <s v=""/>
    <s v=""/>
    <s v=""/>
    <s v=""/>
    <s v=""/>
    <s v=""/>
    <s v=""/>
    <s v=""/>
    <s v=""/>
  </r>
  <r>
    <x v="0"/>
    <s v="SGGS-17318"/>
    <s v="[SGGS] SP 26.3.1;[SGGS] SP 26.3.3;[SGGS] SP 26.3.2"/>
    <s v="[Jornada Secretaria e Gestor de Unidades] Secretaria - Gestão Acadêmica"/>
    <x v="0"/>
    <s v="[SGGS] PI 3/26"/>
    <m/>
    <s v="[INC0800509]Tenho um Erro/Problema com o PTC - Dynamics Athenas - Efetivação da Matrícula"/>
    <m/>
    <m/>
    <m/>
    <s v="Itens concluídos"/>
    <m/>
    <m/>
    <x v="1"/>
    <d v="2026-07-16T15:05:00"/>
    <d v="2026-07-06T00:00:00"/>
    <d v="2026-07-27T00:00:00"/>
    <d v="2026-07-27T00:00:00"/>
    <m/>
    <m/>
    <m/>
    <m/>
    <m/>
    <m/>
    <m/>
    <m/>
    <m/>
    <m/>
    <m/>
    <m/>
    <m/>
    <m/>
    <s v=""/>
    <s v="FALSO"/>
    <n v="0"/>
    <s v=""/>
    <s v=""/>
    <s v=""/>
    <s v=""/>
    <s v=""/>
    <s v=""/>
    <s v=""/>
    <s v=""/>
    <s v=""/>
    <s v=""/>
  </r>
  <r>
    <x v="0"/>
    <s v="SGGS-17317"/>
    <s v="[SGGS] SP 26.3.1;[SGGS] SP 26.3.2"/>
    <s v="[Jornada Secretaria e Gestor de Unidades] Secretaria - Gestão Acadêmica"/>
    <x v="0"/>
    <s v="[SGGS] PI 3/26"/>
    <m/>
    <s v="[INC0800319]Tenho um Erro/Problema com o PTC - Dynamics Athenas - Efetivação da Matrícula"/>
    <m/>
    <m/>
    <m/>
    <s v="Itens concluídos"/>
    <m/>
    <m/>
    <x v="1"/>
    <d v="2026-07-16T14:27:00"/>
    <d v="2026-07-06T00:00:00"/>
    <d v="2026-07-27T00:00:00"/>
    <d v="2026-07-27T00:00:00"/>
    <m/>
    <m/>
    <m/>
    <m/>
    <m/>
    <m/>
    <m/>
    <m/>
    <m/>
    <m/>
    <m/>
    <m/>
    <m/>
    <m/>
    <s v=""/>
    <s v="FALSO"/>
    <n v="0"/>
    <s v=""/>
    <s v=""/>
    <s v=""/>
    <s v=""/>
    <s v=""/>
    <s v=""/>
    <s v=""/>
    <s v=""/>
    <s v=""/>
    <s v=""/>
  </r>
  <r>
    <x v="0"/>
    <s v="SGGS-17316"/>
    <s v="[SGGS] SP 26.3.1;[SGGS] SP 26.3.2"/>
    <s v="[Jornada Secretaria e Gestor de Unidades] Secretaria - Gestão Acadêmica"/>
    <x v="0"/>
    <s v="[SGGS] PI 3/26"/>
    <m/>
    <s v="[INC0800448]Tenho um Erro/Problema com o PTC - Dynamics Athenas - Efetivação da Matrícula"/>
    <m/>
    <m/>
    <m/>
    <s v="Itens concluídos"/>
    <m/>
    <m/>
    <x v="1"/>
    <d v="2026-07-16T11:17:00"/>
    <d v="2026-07-06T00:00:00"/>
    <d v="2026-07-16T00:00:00"/>
    <d v="2026-07-16T00:00:00"/>
    <m/>
    <m/>
    <m/>
    <m/>
    <m/>
    <m/>
    <m/>
    <m/>
    <m/>
    <m/>
    <m/>
    <m/>
    <m/>
    <m/>
    <s v=""/>
    <s v="FALSO"/>
    <n v="0"/>
    <s v=""/>
    <s v=""/>
    <s v=""/>
    <s v=""/>
    <s v=""/>
    <s v=""/>
    <s v=""/>
    <s v=""/>
    <s v=""/>
    <s v=""/>
  </r>
  <r>
    <x v="0"/>
    <s v="SGGS-17312"/>
    <s v="[SGGS] SP 26.3.1"/>
    <s v="[Jornada Secretaria e Gestor de Unidades] Secretaria - Gestão Acadêmica"/>
    <x v="0"/>
    <s v="[SGGS] PI 3/26"/>
    <m/>
    <s v="[INC0800319]Tenho um Erro/Problema com o PTC - Dynamics Athenas - Efetivação da Matrícula"/>
    <m/>
    <m/>
    <m/>
    <s v="Itens concluídos"/>
    <m/>
    <m/>
    <x v="1"/>
    <d v="2026-07-15T18:25:00"/>
    <d v="2026-07-06T00:00:00"/>
    <d v="2026-07-16T00:00:00"/>
    <d v="2026-07-16T00:00:00"/>
    <m/>
    <m/>
    <m/>
    <m/>
    <m/>
    <m/>
    <m/>
    <m/>
    <m/>
    <m/>
    <m/>
    <m/>
    <m/>
    <m/>
    <s v=""/>
    <s v="FALSO"/>
    <n v="0"/>
    <s v=""/>
    <s v=""/>
    <s v=""/>
    <s v=""/>
    <s v=""/>
    <s v=""/>
    <s v=""/>
    <s v=""/>
    <s v=""/>
    <s v=""/>
  </r>
  <r>
    <x v="0"/>
    <s v="SGGS-17310"/>
    <s v="[SGGS] SP 26.3.1;[SGGS] SP 26.3.2"/>
    <s v="[Jornada Secretaria e Gestor de Unidades] Secretaria - Gestão Acadêmica"/>
    <x v="0"/>
    <s v="[SGGS] PI 3/26"/>
    <m/>
    <s v="[INC0800291]Tenho um Erro/Problema com o PTC - Dynamics Athenas - Efetivação da Matrícula"/>
    <m/>
    <m/>
    <m/>
    <s v="Itens concluídos"/>
    <m/>
    <m/>
    <x v="1"/>
    <d v="2026-07-15T16:54:00"/>
    <d v="2026-07-06T00:00:00"/>
    <d v="2026-07-16T00:00:00"/>
    <d v="2026-07-16T00:00:00"/>
    <m/>
    <m/>
    <m/>
    <m/>
    <m/>
    <m/>
    <m/>
    <m/>
    <m/>
    <m/>
    <m/>
    <m/>
    <m/>
    <m/>
    <s v=""/>
    <s v="FALSO"/>
    <n v="0"/>
    <s v=""/>
    <s v=""/>
    <s v=""/>
    <s v=""/>
    <s v=""/>
    <s v=""/>
    <s v=""/>
    <s v=""/>
    <s v=""/>
    <s v=""/>
  </r>
  <r>
    <x v="0"/>
    <s v="SGGS-17309"/>
    <s v="[SGGS] SP 26.3.1"/>
    <s v="[Jornada Secretaria e Gestor de Unidades] Secretaria - Gestão Acadêmica"/>
    <x v="0"/>
    <s v="[SGGS] PI 3/26"/>
    <m/>
    <s v="[INC0781110]Tenho um Erro/Problema com o PTC - Ambiente do Aluno / AVA Sofia - Visão de disciplinas"/>
    <m/>
    <m/>
    <m/>
    <s v="Itens concluídos"/>
    <m/>
    <m/>
    <x v="1"/>
    <d v="2026-07-15T16:45:00"/>
    <d v="2026-07-06T00:00:00"/>
    <d v="2026-07-16T00:00:00"/>
    <d v="2026-07-16T00:00:00"/>
    <m/>
    <m/>
    <m/>
    <m/>
    <m/>
    <m/>
    <m/>
    <m/>
    <m/>
    <m/>
    <m/>
    <m/>
    <m/>
    <m/>
    <s v=""/>
    <s v="FALSO"/>
    <n v="0"/>
    <s v=""/>
    <s v=""/>
    <s v=""/>
    <s v=""/>
    <s v=""/>
    <s v=""/>
    <s v=""/>
    <s v=""/>
    <s v=""/>
    <s v=""/>
  </r>
  <r>
    <x v="0"/>
    <s v="SGGS-17308"/>
    <s v="[SGGS] SP 26.3.1;[SGGS] SP 26.3.2"/>
    <s v="[Jornada Secretaria e Gestor de Unidades] Secretaria - Gestão Acadêmica"/>
    <x v="0"/>
    <s v="[SGGS] PI 3/26"/>
    <m/>
    <s v="[INC0797868]Tenho um Erro/Problema com o PTC - Ambiente do Aluno / AVA Sofia - Visão de disciplinas"/>
    <m/>
    <m/>
    <m/>
    <s v="Itens concluídos"/>
    <m/>
    <m/>
    <x v="0"/>
    <d v="2026-07-15T16:09:00"/>
    <d v="2026-07-06T00:00:00"/>
    <d v="2026-07-23T00:00:00"/>
    <m/>
    <m/>
    <m/>
    <m/>
    <m/>
    <m/>
    <m/>
    <m/>
    <m/>
    <m/>
    <m/>
    <m/>
    <m/>
    <m/>
    <m/>
    <s v=""/>
    <s v="FALSO"/>
    <n v="0"/>
    <s v=""/>
    <s v=""/>
    <s v=""/>
    <s v=""/>
    <s v=""/>
    <s v=""/>
    <s v=""/>
    <s v=""/>
    <s v=""/>
    <s v=""/>
  </r>
  <r>
    <x v="0"/>
    <s v="SGGS-17307"/>
    <s v="[SGGS] SP 26.3.1;[SGGS] SP 26.3.2"/>
    <s v="[Jornada Secretaria e Gestor de Unidades] Secretaria - Gestão Acadêmica"/>
    <x v="0"/>
    <s v="[SGGS] PI 3/26"/>
    <m/>
    <s v="[INC0788495]Tenho um Erro/Problema com o PTC - Ambiente do Aluno / AVA Sofia - Secretaria -  Termos e contratos"/>
    <m/>
    <m/>
    <m/>
    <s v="Itens concluídos"/>
    <m/>
    <m/>
    <x v="1"/>
    <d v="2026-07-15T15:22:00"/>
    <d v="2026-07-06T00:00:00"/>
    <d v="2026-07-20T00:00:00"/>
    <d v="2026-07-20T00:00:00"/>
    <m/>
    <m/>
    <m/>
    <m/>
    <m/>
    <m/>
    <m/>
    <m/>
    <m/>
    <m/>
    <m/>
    <m/>
    <m/>
    <m/>
    <s v=""/>
    <s v="FALSO"/>
    <n v="0"/>
    <s v=""/>
    <s v=""/>
    <s v=""/>
    <s v=""/>
    <s v=""/>
    <s v=""/>
    <s v=""/>
    <s v=""/>
    <s v=""/>
    <s v=""/>
  </r>
  <r>
    <x v="0"/>
    <s v="SGGS-17306"/>
    <s v="[SGGS] SP 26.3.1;[SGGS] SP 26.3.2"/>
    <s v="[Jornada Secretaria e Gestor de Unidades] Secretaria - Gestão Acadêmica"/>
    <x v="0"/>
    <s v="[SGGS] PI 3/26"/>
    <m/>
    <s v="[INC0768401]Tenho um Erro/Problema com o PTC - Ambiente do Aluno / AVA Sofia - Secretaria - Erro na solicitação de Transferencia interna - curso e polo"/>
    <m/>
    <m/>
    <m/>
    <s v="Itens concluídos"/>
    <m/>
    <m/>
    <x v="1"/>
    <d v="2026-07-15T14:32:00"/>
    <d v="2026-07-06T00:00:00"/>
    <d v="2026-07-16T00:00:00"/>
    <d v="2026-07-16T00:00:00"/>
    <m/>
    <m/>
    <m/>
    <m/>
    <m/>
    <m/>
    <m/>
    <m/>
    <m/>
    <m/>
    <m/>
    <m/>
    <m/>
    <m/>
    <s v=""/>
    <s v="FALSO"/>
    <n v="0"/>
    <s v=""/>
    <s v=""/>
    <s v=""/>
    <s v=""/>
    <s v=""/>
    <s v=""/>
    <s v=""/>
    <s v=""/>
    <s v=""/>
    <s v=""/>
  </r>
  <r>
    <x v="0"/>
    <s v="SGGS-17305"/>
    <s v="[SGGS] SP 26.3.1;[SGGS] SP 26.3.3;[SGGS] SP 26.3.2;[SGGS] SP 26.3.5;[SGGS] SP 26.3.4;[SGGS] SP 26.3.6"/>
    <s v="[Jornada Secretaria e Gestor de Unidades] Secretaria - Gestão Acadêmica"/>
    <x v="0"/>
    <s v="[SGGS] PI 3/26"/>
    <m/>
    <s v="[INC0793594]Tenho um Erro/Problema com o PTC - Ambiente do Aluno / AVA Sofia - Detalhes do curso"/>
    <m/>
    <m/>
    <m/>
    <s v="Itens concluídos"/>
    <m/>
    <m/>
    <x v="0"/>
    <d v="2026-07-15T11:46:00"/>
    <d v="2026-07-06T00:00:00"/>
    <d v="2026-09-16T00:00:00"/>
    <m/>
    <m/>
    <m/>
    <m/>
    <m/>
    <m/>
    <m/>
    <m/>
    <m/>
    <m/>
    <m/>
    <m/>
    <m/>
    <m/>
    <m/>
    <s v=""/>
    <s v="FALSO"/>
    <n v="0"/>
    <s v=""/>
    <s v=""/>
    <s v=""/>
    <s v=""/>
    <s v=""/>
    <s v=""/>
    <s v=""/>
    <s v=""/>
    <s v=""/>
    <s v=""/>
  </r>
  <r>
    <x v="0"/>
    <s v="SGGS-17300"/>
    <s v="[SGGS] SP 26.3.1"/>
    <s v="[Jornada Secretaria e Gestor de Unidades] Secretaria - Gestão Acadêmica"/>
    <x v="0"/>
    <s v="[SGGS] PI 3/26"/>
    <m/>
    <s v="[INC0800009]Tenho um Erro/Problema com o Sistema - Portal do Aluno - EaD - (Portal do aluno - EaD) Geração de documentos"/>
    <m/>
    <m/>
    <m/>
    <s v="Itens concluídos"/>
    <m/>
    <m/>
    <x v="0"/>
    <d v="2026-07-14T20:19:00"/>
    <d v="2026-07-06T00:00:00"/>
    <d v="2026-07-15T00:00:00"/>
    <m/>
    <m/>
    <m/>
    <m/>
    <m/>
    <m/>
    <m/>
    <m/>
    <m/>
    <m/>
    <m/>
    <m/>
    <m/>
    <m/>
    <m/>
    <s v=""/>
    <s v="FALSO"/>
    <n v="0"/>
    <s v=""/>
    <s v=""/>
    <s v=""/>
    <s v=""/>
    <s v=""/>
    <s v=""/>
    <s v=""/>
    <s v=""/>
    <s v=""/>
    <s v=""/>
  </r>
  <r>
    <x v="0"/>
    <s v="SGGS-17299"/>
    <s v="[SGGS] SP 26.3.1;[SGGS] SP 26.3.2"/>
    <s v="[Jornada Secretaria e Gestor de Unidades] Secretaria - Gestão Acadêmica"/>
    <x v="0"/>
    <s v="[SGGS] PI 3/26"/>
    <m/>
    <s v="[INC0800063]Tenho um Erro/Problema com o PTC - Dynamics Athenas - Efetivação da Matrícula"/>
    <m/>
    <m/>
    <m/>
    <s v="Itens concluídos"/>
    <m/>
    <m/>
    <x v="1"/>
    <d v="2026-07-14T20:10:00"/>
    <d v="2026-07-06T00:00:00"/>
    <d v="2026-07-16T00:00:00"/>
    <d v="2026-07-16T00:00:00"/>
    <m/>
    <m/>
    <m/>
    <m/>
    <m/>
    <m/>
    <m/>
    <m/>
    <m/>
    <m/>
    <m/>
    <m/>
    <m/>
    <m/>
    <s v=""/>
    <s v="FALSO"/>
    <n v="0"/>
    <s v=""/>
    <s v=""/>
    <s v=""/>
    <s v=""/>
    <s v=""/>
    <s v=""/>
    <s v=""/>
    <s v=""/>
    <s v=""/>
    <s v=""/>
  </r>
  <r>
    <x v="0"/>
    <s v="SGGS-17296"/>
    <s v="[SGGS] SP 26.3.1;[SGGS] SP 26.3.2"/>
    <s v="[Jornada Secretaria e Gestor de Unidades] Secretaria - Gestão Acadêmica"/>
    <x v="0"/>
    <s v="[SGGS] PI 3/26"/>
    <m/>
    <s v="[INC0800012]Tenho um Erro/Problema com o PTC - Dynamics Athenas - Efetivação da Matrícula"/>
    <m/>
    <m/>
    <m/>
    <s v="Itens concluídos"/>
    <m/>
    <m/>
    <x v="1"/>
    <d v="2026-07-14T16:27:00"/>
    <d v="2026-07-06T00:00:00"/>
    <d v="2026-07-16T00:00:00"/>
    <d v="2026-07-16T00:00:00"/>
    <m/>
    <m/>
    <m/>
    <m/>
    <m/>
    <m/>
    <m/>
    <m/>
    <m/>
    <m/>
    <m/>
    <m/>
    <m/>
    <m/>
    <s v=""/>
    <s v="FALSO"/>
    <n v="0"/>
    <s v=""/>
    <s v=""/>
    <s v=""/>
    <s v=""/>
    <s v=""/>
    <s v=""/>
    <s v=""/>
    <s v=""/>
    <s v=""/>
    <s v=""/>
  </r>
  <r>
    <x v="0"/>
    <s v="SGGS-17295"/>
    <s v="[SGGS] SP 26.3.1;[SGGS] SP 26.3.2"/>
    <s v="[Jornada Secretaria e Gestor de Unidades] Secretaria - Gestão Acadêmica"/>
    <x v="0"/>
    <s v="[SGGS] PI 3/26"/>
    <m/>
    <s v="[INC0799947]Tenho um Erro/Problema com o PTC - Dynamics Athenas - Instabilidade Sistêmica no Dynamics"/>
    <m/>
    <m/>
    <m/>
    <s v="Itens concluídos"/>
    <m/>
    <m/>
    <x v="1"/>
    <d v="2026-07-14T13:03:00"/>
    <d v="2026-07-06T00:00:00"/>
    <d v="2026-07-23T00:00:00"/>
    <d v="2026-07-23T00:00:00"/>
    <m/>
    <m/>
    <m/>
    <m/>
    <m/>
    <m/>
    <m/>
    <m/>
    <m/>
    <m/>
    <m/>
    <m/>
    <m/>
    <m/>
    <s v=""/>
    <s v="FALSO"/>
    <n v="0"/>
    <s v=""/>
    <s v=""/>
    <s v=""/>
    <s v=""/>
    <s v=""/>
    <s v=""/>
    <s v=""/>
    <s v=""/>
    <s v=""/>
    <s v=""/>
  </r>
  <r>
    <x v="0"/>
    <s v="SGGS-17294"/>
    <s v="[SGGS] SP 26.3.1;[SGGS] SP 26.4.1;[SGGS] SP 26.3.3;[SGGS] SP 26.3.2;[SGGS] SP 26.3.5;[SGGS] SP 26.3.4;[SGGS] SP 26.3.6"/>
    <s v="[Jornada Secretaria e Gestor de Unidades] Secretaria - Gestão Acadêmica"/>
    <x v="4"/>
    <s v="[SGGS] PI 4/26"/>
    <m/>
    <s v="[INC0799949]Tenho um Erro/Problema com o PTC - Dynamics Athenas - Instabilidade Sistêmica no Dynamics"/>
    <m/>
    <n v="25200"/>
    <m/>
    <s v="Itens concluídos"/>
    <m/>
    <m/>
    <x v="3"/>
    <d v="2026-07-14T13:01:00"/>
    <d v="2026-09-28T00:00:00"/>
    <d v="2026-09-17T00:00:00"/>
    <d v="2026-09-28T00:00:00"/>
    <m/>
    <m/>
    <m/>
    <m/>
    <m/>
    <m/>
    <m/>
    <m/>
    <m/>
    <m/>
    <m/>
    <m/>
    <m/>
    <m/>
    <n v="7"/>
    <s v="FALSO"/>
    <n v="0"/>
    <s v=""/>
    <s v=""/>
    <s v=""/>
    <s v=""/>
    <s v=""/>
    <s v=""/>
    <s v=""/>
    <s v=""/>
    <s v=""/>
    <s v=""/>
  </r>
  <r>
    <x v="0"/>
    <s v="SGGS-17293"/>
    <s v="[SGGS] SP 26.3.1;[SGGS] SP 26.3.3;[SGGS] SP 26.3.2;[SGGS] SP 26.3.5;[SGGS] SP 26.3.4"/>
    <s v="[Jornada Secretaria e Gestor de Unidades] Secretaria - Gestão Acadêmica"/>
    <x v="0"/>
    <s v="[SGGS] PI 3/26"/>
    <m/>
    <s v="[INC0799945]Tenho um Erro/Problema com o PTC - Dynamics Athenas - Instabilidade Sistêmica no Dynamics"/>
    <m/>
    <m/>
    <m/>
    <s v="Itens concluídos"/>
    <m/>
    <m/>
    <x v="1"/>
    <d v="2026-07-14T12:48:00"/>
    <d v="2026-07-06T00:00:00"/>
    <d v="2026-08-25T00:00:00"/>
    <d v="2026-08-25T00:00:00"/>
    <m/>
    <m/>
    <m/>
    <m/>
    <m/>
    <m/>
    <m/>
    <m/>
    <m/>
    <m/>
    <m/>
    <m/>
    <m/>
    <m/>
    <s v=""/>
    <s v="FALSO"/>
    <n v="0"/>
    <s v=""/>
    <s v=""/>
    <s v=""/>
    <s v=""/>
    <s v=""/>
    <s v=""/>
    <s v=""/>
    <s v=""/>
    <s v=""/>
    <s v=""/>
  </r>
  <r>
    <x v="0"/>
    <s v="SGGS-17292"/>
    <s v="[SGGS] SP 26.3.1"/>
    <s v="[Jornada Secretaria e Gestor de Unidades] Secretaria - Gestão Acadêmica"/>
    <x v="0"/>
    <s v="[SGGS] PI 3/26"/>
    <m/>
    <s v="[INC0796291]Tenho um Erro/Problema com o Sistema - Gerador de Documentos - Contrato"/>
    <m/>
    <m/>
    <m/>
    <s v="Itens concluídos"/>
    <m/>
    <m/>
    <x v="0"/>
    <d v="2026-07-14T12:30:00"/>
    <d v="2026-07-06T00:00:00"/>
    <d v="2026-07-14T00:00:00"/>
    <m/>
    <m/>
    <m/>
    <m/>
    <m/>
    <m/>
    <m/>
    <m/>
    <m/>
    <m/>
    <m/>
    <m/>
    <m/>
    <m/>
    <m/>
    <s v=""/>
    <s v="FALSO"/>
    <n v="0"/>
    <s v=""/>
    <s v=""/>
    <s v=""/>
    <s v=""/>
    <s v=""/>
    <s v=""/>
    <s v=""/>
    <s v=""/>
    <s v=""/>
    <s v=""/>
  </r>
  <r>
    <x v="0"/>
    <s v="SGGS-17291"/>
    <s v="[SGGS] SP 26.3.1;[SGGS] SP 26.3.3;[SGGS] SP 26.3.2"/>
    <s v="[Jornada Secretaria e Gestor de Unidades] Secretaria - Gestão Acadêmica"/>
    <x v="0"/>
    <s v="[SGGS] PI 3/26"/>
    <m/>
    <s v="[INC0799923]Tenho um Erro/Problema com o PTC - Dynamics Athenas - Instabilidade Sistêmica no Dynamics"/>
    <m/>
    <m/>
    <m/>
    <s v="Itens concluídos"/>
    <m/>
    <m/>
    <x v="1"/>
    <d v="2026-07-14T12:25:00"/>
    <d v="2026-07-06T00:00:00"/>
    <d v="2026-07-30T00:00:00"/>
    <d v="2026-07-30T00:00:00"/>
    <m/>
    <m/>
    <m/>
    <m/>
    <m/>
    <m/>
    <m/>
    <m/>
    <m/>
    <m/>
    <m/>
    <m/>
    <m/>
    <m/>
    <s v=""/>
    <s v="FALSO"/>
    <n v="0"/>
    <s v=""/>
    <s v=""/>
    <s v=""/>
    <s v=""/>
    <s v=""/>
    <s v=""/>
    <s v=""/>
    <s v=""/>
    <s v=""/>
    <s v=""/>
  </r>
  <r>
    <x v="0"/>
    <s v="SGGS-17290"/>
    <s v="[SGGS] SP 26.3.1;[SGGS] SP 26.3.3;[SGGS] SP 26.3.2"/>
    <s v="[Jornada Secretaria e Gestor de Unidades] Secretaria - Gestão Acadêmica"/>
    <x v="0"/>
    <s v="[SGGS] PI 3/26"/>
    <m/>
    <s v="[INC0799935]Tenho um Erro/Problema com o PTC - Dynamics Athenas - Efetivação da Matrícula"/>
    <m/>
    <m/>
    <m/>
    <s v="Itens concluídos"/>
    <m/>
    <m/>
    <x v="1"/>
    <d v="2026-07-14T12:05:00"/>
    <d v="2026-07-06T00:00:00"/>
    <d v="2026-07-27T00:00:00"/>
    <d v="2026-07-27T00:00:00"/>
    <m/>
    <m/>
    <m/>
    <m/>
    <m/>
    <m/>
    <m/>
    <m/>
    <m/>
    <m/>
    <m/>
    <m/>
    <m/>
    <m/>
    <s v=""/>
    <s v="FALSO"/>
    <n v="0"/>
    <s v=""/>
    <s v=""/>
    <s v=""/>
    <s v=""/>
    <s v=""/>
    <s v=""/>
    <s v=""/>
    <s v=""/>
    <s v=""/>
    <s v=""/>
  </r>
  <r>
    <x v="0"/>
    <s v="SGGS-17289"/>
    <s v="[SGGS] SP 26.3.1;[SGGS] SP 26.3.2"/>
    <s v="[Jornada Secretaria e Gestor de Unidades] Secretaria - Gestão Acadêmica"/>
    <x v="0"/>
    <s v="[SGGS] PI 3/26"/>
    <m/>
    <s v="[INC0795052]Tenho um Erro/Problema com o PTC - Ingresso - Captação - Área do Candidato"/>
    <m/>
    <m/>
    <m/>
    <s v="Itens concluídos"/>
    <m/>
    <m/>
    <x v="0"/>
    <d v="2026-07-14T11:50:00"/>
    <d v="2026-07-06T00:00:00"/>
    <d v="2026-07-27T00:00:00"/>
    <m/>
    <m/>
    <m/>
    <m/>
    <m/>
    <m/>
    <m/>
    <m/>
    <m/>
    <m/>
    <m/>
    <m/>
    <m/>
    <m/>
    <m/>
    <s v=""/>
    <s v="FALSO"/>
    <n v="0"/>
    <s v=""/>
    <s v=""/>
    <s v=""/>
    <s v=""/>
    <s v=""/>
    <s v=""/>
    <s v=""/>
    <s v=""/>
    <s v=""/>
    <s v=""/>
  </r>
  <r>
    <x v="0"/>
    <s v="SGGS-17288"/>
    <s v="[SGGS] SP 26.3.1;[SGGS] SP 26.3.2"/>
    <s v="[Jornada Secretaria e Gestor de Unidades] Secretaria - Gestão Acadêmica"/>
    <x v="0"/>
    <s v="[SGGS] PI 3/26"/>
    <m/>
    <s v="[INC0783783]Tenho um Erro/Problema com o PTC - Ambiente do Aluno / AVA Sofia - Secretaria - Atualização cadastral"/>
    <m/>
    <m/>
    <m/>
    <s v="Itens concluídos"/>
    <m/>
    <m/>
    <x v="1"/>
    <d v="2026-07-14T11:46:00"/>
    <d v="2026-07-06T00:00:00"/>
    <d v="2026-07-16T00:00:00"/>
    <d v="2026-07-16T00:00:00"/>
    <m/>
    <m/>
    <m/>
    <m/>
    <m/>
    <m/>
    <m/>
    <m/>
    <m/>
    <m/>
    <m/>
    <m/>
    <m/>
    <m/>
    <s v=""/>
    <s v="FALSO"/>
    <n v="0"/>
    <s v=""/>
    <s v=""/>
    <s v=""/>
    <s v=""/>
    <s v=""/>
    <s v=""/>
    <s v=""/>
    <s v=""/>
    <s v=""/>
    <s v=""/>
  </r>
  <r>
    <x v="3"/>
    <s v="SGGS-17285"/>
    <s v="[SGGS] SP 26.3.1"/>
    <s v="[Jornada Secretaria e Gestor de Unidades] Secretaria - Gestão Acadêmica"/>
    <x v="0"/>
    <s v="[SGGS] PI 3/26"/>
    <n v="1"/>
    <s v="[SGGS] Automação de testes"/>
    <n v="1"/>
    <n v="25200"/>
    <m/>
    <s v="Itens concluídos"/>
    <m/>
    <s v="Não"/>
    <x v="1"/>
    <d v="2026-07-14T11:15:00"/>
    <d v="2026-07-06T00:00:00"/>
    <d v="2026-07-14T00:00:00"/>
    <d v="2026-07-14T00:00:00"/>
    <d v="2026-07-14T00:00:00"/>
    <d v="2026-07-14T00:00:00"/>
    <d v="2026-07-14T00:00:00"/>
    <m/>
    <m/>
    <n v="1"/>
    <m/>
    <m/>
    <n v="1"/>
    <m/>
    <m/>
    <m/>
    <m/>
    <m/>
    <n v="7"/>
    <s v="FALSO"/>
    <n v="0"/>
    <n v="-8"/>
    <s v=""/>
    <n v="1"/>
    <b v="1"/>
    <n v="1"/>
    <s v=""/>
    <s v=""/>
    <s v=""/>
    <s v=""/>
    <b v="1"/>
  </r>
  <r>
    <x v="0"/>
    <s v="SGGS-17284"/>
    <s v="[SGGS] SP 26.3.1"/>
    <s v="[Jornada Secretaria e Gestor de Unidades] Secretaria - Gestão Acadêmica"/>
    <x v="0"/>
    <s v="[SGGS] PI 3/26"/>
    <m/>
    <s v="[INC0799917]Tenho um Erro/Problema com o PTC - Dynamics Athenas - Efetivação da Matrícula"/>
    <m/>
    <m/>
    <m/>
    <s v="Itens concluídos"/>
    <m/>
    <m/>
    <x v="1"/>
    <d v="2026-07-14T11:13:00"/>
    <d v="2026-07-06T00:00:00"/>
    <d v="2026-07-16T00:00:00"/>
    <d v="2026-07-16T00:00:00"/>
    <m/>
    <m/>
    <m/>
    <m/>
    <m/>
    <m/>
    <m/>
    <m/>
    <m/>
    <m/>
    <m/>
    <m/>
    <m/>
    <m/>
    <s v=""/>
    <s v="FALSO"/>
    <n v="0"/>
    <s v=""/>
    <s v=""/>
    <s v=""/>
    <s v=""/>
    <s v=""/>
    <s v=""/>
    <s v=""/>
    <s v=""/>
    <s v=""/>
    <s v=""/>
  </r>
  <r>
    <x v="0"/>
    <s v="SGGS-17283"/>
    <s v="[SGGS] SP 26.3.1;[SGGS] SP 26.3.3;[SGGS] SP 26.3.2"/>
    <s v="[Jornada Secretaria e Gestor de Unidades] Secretaria - Gestão Acadêmica"/>
    <x v="0"/>
    <s v="[SGGS] PI 3/26"/>
    <m/>
    <s v="[INC0799896]Tenho um Erro/Problema com o PTC - Dynamics Athenas - Instabilidade Sistêmica no Dynamics"/>
    <m/>
    <m/>
    <m/>
    <s v="Itens concluídos"/>
    <m/>
    <m/>
    <x v="1"/>
    <d v="2026-07-14T11:07:00"/>
    <d v="2026-07-06T00:00:00"/>
    <d v="2026-07-30T00:00:00"/>
    <d v="2026-07-30T00:00:00"/>
    <m/>
    <m/>
    <m/>
    <m/>
    <m/>
    <m/>
    <m/>
    <m/>
    <m/>
    <m/>
    <m/>
    <m/>
    <m/>
    <m/>
    <s v=""/>
    <s v="FALSO"/>
    <n v="0"/>
    <s v=""/>
    <s v=""/>
    <s v=""/>
    <s v=""/>
    <s v=""/>
    <s v=""/>
    <s v=""/>
    <s v=""/>
    <s v=""/>
    <s v=""/>
  </r>
  <r>
    <x v="0"/>
    <s v="SGGS-17279"/>
    <s v="[SGGS] SP 26.3.1;[SGGS] SP 26.3.2"/>
    <s v="[Jornada Secretaria e Gestor de Unidades] Secretaria - Gestão Acadêmica"/>
    <x v="0"/>
    <s v="[SGGS] PI 3/26"/>
    <m/>
    <s v="[INC0799538]Tenho um Erro/Problema com o PTC - Dynamics Athenas - Alocação e disponibilização de disciplinas"/>
    <m/>
    <m/>
    <m/>
    <s v="Itens concluídos"/>
    <m/>
    <m/>
    <x v="1"/>
    <d v="2026-07-14T09:58:00"/>
    <d v="2026-07-06T00:00:00"/>
    <d v="2026-07-14T00:00:00"/>
    <d v="2026-07-14T00:00:00"/>
    <m/>
    <m/>
    <m/>
    <m/>
    <m/>
    <m/>
    <m/>
    <m/>
    <m/>
    <m/>
    <m/>
    <m/>
    <m/>
    <m/>
    <s v=""/>
    <s v="FALSO"/>
    <n v="0"/>
    <s v=""/>
    <s v=""/>
    <s v=""/>
    <s v=""/>
    <s v=""/>
    <s v=""/>
    <s v=""/>
    <s v=""/>
    <s v=""/>
    <s v=""/>
  </r>
  <r>
    <x v="0"/>
    <s v="SGGS-17277"/>
    <s v="[SGGS] SP 26.3.1;[SGGS] SP 26.3.3;[SGGS] SP 26.3.2;[SGGS] SP 26.3.5;[SGGS] SP 26.3.4"/>
    <s v="[Jornada Secretaria e Gestor de Unidades] Secretaria - Gestão Acadêmica"/>
    <x v="0"/>
    <s v="[SGGS] PI 3/26"/>
    <m/>
    <s v="[INC0797580]Tenho um Erro/Problema com o PTC - Ingresso - Meios de Pagamento"/>
    <m/>
    <m/>
    <m/>
    <s v="Itens concluídos"/>
    <m/>
    <m/>
    <x v="0"/>
    <d v="2026-07-13T22:45:00"/>
    <d v="2026-07-06T00:00:00"/>
    <d v="2026-09-09T00:00:00"/>
    <m/>
    <m/>
    <m/>
    <m/>
    <m/>
    <m/>
    <m/>
    <m/>
    <m/>
    <m/>
    <m/>
    <m/>
    <m/>
    <m/>
    <m/>
    <s v=""/>
    <s v="FALSO"/>
    <n v="0"/>
    <s v=""/>
    <s v=""/>
    <s v=""/>
    <s v=""/>
    <s v=""/>
    <s v=""/>
    <s v=""/>
    <s v=""/>
    <s v=""/>
    <s v=""/>
  </r>
  <r>
    <x v="0"/>
    <s v="SGGS-17276"/>
    <s v="[SGGS] SP 26.3.1;[SGGS] SP 26.3.2"/>
    <s v="[Jornada Secretaria e Gestor de Unidades] Secretaria - Gestão Acadêmica"/>
    <x v="0"/>
    <s v="[SGGS] PI 3/26"/>
    <m/>
    <s v="[INC0799819]Tenho um Erro/Problema com o PTC - Dynamics Athenas - Efetivação da Matrícula"/>
    <m/>
    <m/>
    <m/>
    <s v="Itens concluídos"/>
    <m/>
    <m/>
    <x v="1"/>
    <d v="2026-07-13T20:10:00"/>
    <d v="2026-07-06T00:00:00"/>
    <d v="2026-07-14T00:00:00"/>
    <d v="2026-07-14T00:00:00"/>
    <m/>
    <m/>
    <m/>
    <m/>
    <m/>
    <m/>
    <m/>
    <m/>
    <m/>
    <m/>
    <m/>
    <m/>
    <m/>
    <m/>
    <s v=""/>
    <s v="FALSO"/>
    <n v="0"/>
    <s v=""/>
    <s v=""/>
    <s v=""/>
    <s v=""/>
    <s v=""/>
    <s v=""/>
    <s v=""/>
    <s v=""/>
    <s v=""/>
    <s v=""/>
  </r>
  <r>
    <x v="0"/>
    <s v="SGGS-17275"/>
    <s v="[SGGS] SP 26.3.1;[SGGS] SP 26.3.2"/>
    <s v="[Jornada Secretaria e Gestor de Unidades] Secretaria - Gestão Acadêmica"/>
    <x v="0"/>
    <s v="[SGGS] PI 3/26"/>
    <m/>
    <s v="[INC0799798]Tenho um Erro/Problema com o PTC - Dynamics Athenas - Efetivação da Matrícula"/>
    <m/>
    <m/>
    <m/>
    <s v="Itens concluídos"/>
    <m/>
    <m/>
    <x v="1"/>
    <d v="2026-07-13T17:46:00"/>
    <d v="2026-07-06T00:00:00"/>
    <d v="2026-07-16T00:00:00"/>
    <d v="2026-07-16T00:00:00"/>
    <m/>
    <m/>
    <m/>
    <m/>
    <m/>
    <m/>
    <m/>
    <m/>
    <m/>
    <m/>
    <m/>
    <m/>
    <m/>
    <m/>
    <s v=""/>
    <s v="FALSO"/>
    <n v="0"/>
    <s v=""/>
    <s v=""/>
    <s v=""/>
    <s v=""/>
    <s v=""/>
    <s v=""/>
    <s v=""/>
    <s v=""/>
    <s v=""/>
    <s v=""/>
  </r>
  <r>
    <x v="0"/>
    <s v="SGGS-17274"/>
    <s v="[SGGS] SP 26.3.1;[SGGS] SP 26.3.2"/>
    <s v="[Jornada Secretaria e Gestor de Unidades] Secretaria - Gestão Acadêmica"/>
    <x v="0"/>
    <s v="[SGGS] PI 3/26"/>
    <m/>
    <s v="[INC0799779]Tenho um Erro/Problema com o PTC - Dynamics Athenas - Efetivação da Matrícula"/>
    <m/>
    <m/>
    <m/>
    <s v="Itens concluídos"/>
    <m/>
    <m/>
    <x v="1"/>
    <d v="2026-07-13T16:52:00"/>
    <d v="2026-07-06T00:00:00"/>
    <d v="2026-07-16T00:00:00"/>
    <d v="2026-07-16T00:00:00"/>
    <m/>
    <m/>
    <m/>
    <m/>
    <m/>
    <m/>
    <m/>
    <m/>
    <m/>
    <m/>
    <m/>
    <m/>
    <m/>
    <m/>
    <s v=""/>
    <s v="FALSO"/>
    <n v="0"/>
    <s v=""/>
    <s v=""/>
    <s v=""/>
    <s v=""/>
    <s v=""/>
    <s v=""/>
    <s v=""/>
    <s v=""/>
    <s v=""/>
    <s v=""/>
  </r>
  <r>
    <x v="0"/>
    <s v="SGGS-17273"/>
    <s v="[SGGS] SP 26.3.1;[SGGS] SP 26.3.3;[SGGS] SP 26.3.2"/>
    <s v="[Jornada Secretaria e Gestor de Unidades] Secretaria - Gestão Acadêmica"/>
    <x v="0"/>
    <s v="[SGGS] PI 3/26"/>
    <m/>
    <s v="[INC0797360]Tenho um Erro/Problema com o PTC - Ingresso - Captação - Backoffice"/>
    <m/>
    <m/>
    <m/>
    <s v="Itens concluídos"/>
    <m/>
    <m/>
    <x v="0"/>
    <d v="2026-07-13T16:44:00"/>
    <d v="2026-07-06T00:00:00"/>
    <d v="2026-08-05T00:00:00"/>
    <m/>
    <m/>
    <m/>
    <m/>
    <m/>
    <m/>
    <m/>
    <m/>
    <m/>
    <m/>
    <m/>
    <m/>
    <m/>
    <m/>
    <m/>
    <s v=""/>
    <s v="FALSO"/>
    <n v="0"/>
    <s v=""/>
    <s v=""/>
    <s v=""/>
    <s v=""/>
    <s v=""/>
    <s v=""/>
    <s v=""/>
    <s v=""/>
    <s v=""/>
    <s v=""/>
  </r>
  <r>
    <x v="0"/>
    <s v="SGGS-17272"/>
    <s v="[SGGS] SP 26.3.1;[SGGS] SP 26.3.3;[SGGS] SP 26.3.2;[SGGS] SP 26.3.5;[SGGS] SP 26.3.4;[SGGS] SP 26.3.6"/>
    <s v="[Jornada Secretaria e Gestor de Unidades] Secretaria - Gestão Acadêmica"/>
    <x v="0"/>
    <s v="[SGGS] PI 3/26"/>
    <m/>
    <s v="[INC0798782]Tenho um Erro/Problema com o PTC - Ingresso - Captação - Área do Candidato"/>
    <m/>
    <m/>
    <m/>
    <s v="Itens concluídos"/>
    <m/>
    <m/>
    <x v="1"/>
    <d v="2026-07-13T16:24:00"/>
    <d v="2026-07-06T00:00:00"/>
    <d v="2026-09-10T00:00:00"/>
    <d v="2026-09-10T00:00:00"/>
    <m/>
    <m/>
    <m/>
    <m/>
    <m/>
    <m/>
    <m/>
    <m/>
    <m/>
    <m/>
    <m/>
    <m/>
    <m/>
    <m/>
    <s v=""/>
    <s v="FALSO"/>
    <n v="0"/>
    <s v=""/>
    <s v=""/>
    <s v=""/>
    <s v=""/>
    <s v=""/>
    <s v=""/>
    <s v=""/>
    <s v=""/>
    <s v=""/>
    <s v=""/>
  </r>
  <r>
    <x v="0"/>
    <s v="SGGS-17271"/>
    <s v="[SGGS] SP 26.3.1;[SGGS] SP 26.3.2"/>
    <s v="[Jornada Secretaria e Gestor de Unidades] Secretaria - Gestão Acadêmica"/>
    <x v="0"/>
    <s v="[SGGS] PI 3/26"/>
    <m/>
    <s v="[INC0799768]Tenho um Erro/Problema com o PTC - Dynamics Athenas - Efetivação da Matrícula"/>
    <m/>
    <m/>
    <m/>
    <s v="Itens concluídos"/>
    <m/>
    <m/>
    <x v="1"/>
    <d v="2026-07-13T16:21:00"/>
    <d v="2026-07-06T00:00:00"/>
    <d v="2026-07-16T00:00:00"/>
    <d v="2026-07-16T00:00:00"/>
    <m/>
    <m/>
    <m/>
    <m/>
    <m/>
    <m/>
    <m/>
    <m/>
    <m/>
    <m/>
    <m/>
    <m/>
    <m/>
    <m/>
    <s v=""/>
    <s v="FALSO"/>
    <n v="0"/>
    <s v=""/>
    <s v=""/>
    <s v=""/>
    <s v=""/>
    <s v=""/>
    <s v=""/>
    <s v=""/>
    <s v=""/>
    <s v=""/>
    <s v=""/>
  </r>
  <r>
    <x v="0"/>
    <s v="SGGS-17270"/>
    <s v="[SGGS] SP 26.3.1;[SGGS] SP 26.3.3;[SGGS] SP 26.3.2"/>
    <s v="[Jornada Secretaria e Gestor de Unidades] Secretaria - Gestão Acadêmica"/>
    <x v="0"/>
    <s v="[SGGS] PI 3/26"/>
    <m/>
    <s v="[INC0796979]Tenho um Erro/Problema com o PTC - Ingresso - Captação - Área do Candidato"/>
    <m/>
    <n v="21600"/>
    <m/>
    <s v="Itens concluídos"/>
    <m/>
    <m/>
    <x v="1"/>
    <d v="2026-07-13T15:26:00"/>
    <d v="2026-07-06T00:00:00"/>
    <d v="2026-07-28T00:00:00"/>
    <d v="2026-07-28T00:00:00"/>
    <m/>
    <m/>
    <m/>
    <m/>
    <m/>
    <m/>
    <m/>
    <m/>
    <m/>
    <m/>
    <m/>
    <m/>
    <m/>
    <m/>
    <n v="6"/>
    <s v="FALSO"/>
    <n v="0"/>
    <s v=""/>
    <s v=""/>
    <s v=""/>
    <s v=""/>
    <s v=""/>
    <s v=""/>
    <s v=""/>
    <s v=""/>
    <s v=""/>
    <s v=""/>
  </r>
  <r>
    <x v="0"/>
    <s v="SGGS-17269"/>
    <s v="[SGGS] SP 26.3.1;[SGGS] SP 26.3.2"/>
    <s v="[Jornada Secretaria e Gestor de Unidades] Secretaria - Gestão Acadêmica"/>
    <x v="0"/>
    <s v="[SGGS] PI 3/26"/>
    <m/>
    <s v="[INC0799724]Tenho um Erro/Problema com o PTC - Dynamics Athenas - Efetivação da Matrícula"/>
    <m/>
    <m/>
    <m/>
    <s v="Itens concluídos"/>
    <m/>
    <m/>
    <x v="1"/>
    <d v="2026-07-13T15:10:00"/>
    <d v="2026-07-06T00:00:00"/>
    <d v="2026-07-16T00:00:00"/>
    <d v="2026-07-16T00:00:00"/>
    <m/>
    <m/>
    <m/>
    <m/>
    <m/>
    <m/>
    <m/>
    <m/>
    <m/>
    <m/>
    <m/>
    <m/>
    <m/>
    <m/>
    <s v=""/>
    <s v="FALSO"/>
    <n v="0"/>
    <s v=""/>
    <s v=""/>
    <s v=""/>
    <s v=""/>
    <s v=""/>
    <s v=""/>
    <s v=""/>
    <s v=""/>
    <s v=""/>
    <s v=""/>
  </r>
  <r>
    <x v="0"/>
    <s v="SGGS-17268"/>
    <s v="[SGGS] SP 26.3.1;[SGGS] SP 26.4.1;[SGGS] SP 26.3.3;[SGGS] SP 26.3.2;[SGGS] SP 26.3.5;[SGGS] SP 26.3.4;[SGGS] SP 26.3.6"/>
    <s v="[Jornada Secretaria e Gestor de Unidades] Secretaria - Gestão Acadêmica"/>
    <x v="4"/>
    <s v="[SGGS] PI 4/26"/>
    <m/>
    <s v="[INC0799715]Tenho um Erro/Problema com o PTC - Dynamics Athenas - Documentos Acadêmicos - Serviços"/>
    <m/>
    <n v="46800"/>
    <m/>
    <s v="Itens concluídos"/>
    <m/>
    <m/>
    <x v="3"/>
    <d v="2026-07-13T14:49:00"/>
    <d v="2026-09-28T00:00:00"/>
    <d v="2026-07-14T00:00:00"/>
    <d v="2026-09-28T00:00:00"/>
    <m/>
    <m/>
    <m/>
    <m/>
    <m/>
    <m/>
    <m/>
    <m/>
    <m/>
    <m/>
    <m/>
    <m/>
    <m/>
    <m/>
    <n v="13"/>
    <s v="FALSO"/>
    <n v="0"/>
    <s v=""/>
    <s v=""/>
    <s v=""/>
    <s v=""/>
    <s v=""/>
    <s v=""/>
    <s v=""/>
    <s v=""/>
    <s v=""/>
    <s v=""/>
  </r>
  <r>
    <x v="0"/>
    <s v="SGGS-17266"/>
    <s v="[SGGS] SP 26.3.1;[SGGS] SP 26.3.2"/>
    <s v="[Jornada Secretaria e Gestor de Unidades] Secretaria - Gestão Acadêmica"/>
    <x v="0"/>
    <s v="[SGGS] PI 3/26"/>
    <m/>
    <s v="[INC0797012]Tenho um Erro/Problema com o PTC - Ingresso - Captação - Área do Candidato"/>
    <m/>
    <n v="21600"/>
    <m/>
    <s v="Itens concluídos"/>
    <m/>
    <m/>
    <x v="1"/>
    <d v="2026-07-13T13:13:00"/>
    <d v="2026-07-06T00:00:00"/>
    <d v="2026-07-17T00:00:00"/>
    <d v="2026-07-17T00:00:00"/>
    <m/>
    <m/>
    <m/>
    <m/>
    <m/>
    <m/>
    <m/>
    <m/>
    <m/>
    <m/>
    <m/>
    <m/>
    <m/>
    <m/>
    <n v="6"/>
    <s v="FALSO"/>
    <n v="0"/>
    <s v=""/>
    <s v=""/>
    <s v=""/>
    <s v=""/>
    <s v=""/>
    <s v=""/>
    <s v=""/>
    <s v=""/>
    <s v=""/>
    <s v=""/>
  </r>
  <r>
    <x v="0"/>
    <s v="SGGS-17265"/>
    <s v="[SGGS] SP 26.3.1"/>
    <s v="[Jornada Secretaria e Gestor de Unidades] Secretaria - Gestão Acadêmica"/>
    <x v="0"/>
    <s v="[SGGS] PI 3/26"/>
    <m/>
    <s v="[INC0794868]Tenho um Erro/Problema com o Sistema - EAD legados - EAD legados"/>
    <m/>
    <m/>
    <m/>
    <s v="Itens concluídos"/>
    <m/>
    <m/>
    <x v="0"/>
    <d v="2026-07-13T11:30:00"/>
    <d v="2026-07-06T00:00:00"/>
    <d v="2026-07-13T00:00:00"/>
    <m/>
    <m/>
    <m/>
    <m/>
    <m/>
    <m/>
    <m/>
    <m/>
    <m/>
    <m/>
    <m/>
    <m/>
    <m/>
    <m/>
    <m/>
    <s v=""/>
    <s v="FALSO"/>
    <n v="0"/>
    <s v=""/>
    <s v=""/>
    <s v=""/>
    <s v=""/>
    <s v=""/>
    <s v=""/>
    <s v=""/>
    <s v=""/>
    <s v=""/>
    <s v=""/>
  </r>
  <r>
    <x v="0"/>
    <s v="SGGS-17264"/>
    <s v="[SGGS] SP 26.3.1"/>
    <s v="[Jornada Secretaria e Gestor de Unidades] Secretaria - Gestão Acadêmica"/>
    <x v="0"/>
    <s v="[SGGS] PI 3/26"/>
    <m/>
    <s v="[INC0797490]Tenho um Erro/Problema com o PTC - Ingresso - Captação - Área do Candidato"/>
    <m/>
    <m/>
    <m/>
    <s v="Itens concluídos"/>
    <m/>
    <m/>
    <x v="0"/>
    <d v="2026-07-13T11:22:00"/>
    <d v="2026-07-06T00:00:00"/>
    <d v="2026-07-15T00:00:00"/>
    <m/>
    <m/>
    <m/>
    <m/>
    <m/>
    <m/>
    <m/>
    <m/>
    <m/>
    <m/>
    <m/>
    <m/>
    <m/>
    <m/>
    <m/>
    <s v=""/>
    <s v="FALSO"/>
    <n v="0"/>
    <s v=""/>
    <s v=""/>
    <s v=""/>
    <s v=""/>
    <s v=""/>
    <s v=""/>
    <s v=""/>
    <s v=""/>
    <s v=""/>
    <s v=""/>
  </r>
  <r>
    <x v="0"/>
    <s v="SGGS-17263"/>
    <s v="[SGGS] SP 26.3.1"/>
    <s v="[Jornada Secretaria e Gestor de Unidades] Secretaria - Gestão Acadêmica"/>
    <x v="0"/>
    <s v="[SGGS] PI 3/26"/>
    <m/>
    <s v="[INC0799551]Tenho um Erro/Problema no Dynamics - Apollo - Pós Graduação"/>
    <m/>
    <m/>
    <m/>
    <s v="Itens concluídos"/>
    <m/>
    <m/>
    <x v="0"/>
    <d v="2026-07-13T10:40:00"/>
    <d v="2026-07-06T00:00:00"/>
    <d v="2026-07-13T00:00:00"/>
    <m/>
    <m/>
    <m/>
    <m/>
    <m/>
    <m/>
    <m/>
    <m/>
    <m/>
    <m/>
    <m/>
    <m/>
    <m/>
    <m/>
    <m/>
    <s v=""/>
    <s v="FALSO"/>
    <n v="0"/>
    <s v=""/>
    <s v=""/>
    <s v=""/>
    <s v=""/>
    <s v=""/>
    <s v=""/>
    <s v=""/>
    <s v=""/>
    <s v=""/>
    <s v=""/>
  </r>
  <r>
    <x v="0"/>
    <s v="SGGS-17262"/>
    <s v="[SGGS] SP 26.3.1;[SGGS] SP 26.3.2"/>
    <s v="[Jornada Secretaria e Gestor de Unidades] Secretaria - Gestão Acadêmica"/>
    <x v="0"/>
    <s v="[SGGS] PI 3/26"/>
    <m/>
    <s v="[INC0771501]Tenho um Erro/Problema com o PTC - Ambiente do Aluno / AVA Sofia - Secretaria - Erro na solicitação de Transferencia interna - curso e polo"/>
    <m/>
    <m/>
    <m/>
    <s v="Itens concluídos"/>
    <m/>
    <m/>
    <x v="1"/>
    <d v="2026-07-10T22:36:00"/>
    <d v="2026-07-06T00:00:00"/>
    <d v="2026-07-16T00:00:00"/>
    <d v="2026-07-16T00:00:00"/>
    <m/>
    <m/>
    <m/>
    <m/>
    <m/>
    <m/>
    <m/>
    <m/>
    <m/>
    <m/>
    <m/>
    <m/>
    <m/>
    <m/>
    <s v=""/>
    <s v="FALSO"/>
    <n v="0"/>
    <s v=""/>
    <s v=""/>
    <s v=""/>
    <s v=""/>
    <s v=""/>
    <s v=""/>
    <s v=""/>
    <s v=""/>
    <s v=""/>
    <s v=""/>
  </r>
  <r>
    <x v="0"/>
    <s v="SGGS-17261"/>
    <s v="[SGGS] SP 26.3.1"/>
    <s v="[Jornada Secretaria e Gestor de Unidades] Secretaria - Gestão Acadêmica"/>
    <x v="0"/>
    <s v="[SGGS] PI 3/26"/>
    <m/>
    <s v="[INC0766138]Tenho um Erro/Problema com o PTC - Ambiente do Aluno / AVA Sofia - Secretaria - Erro na solicitação de Transferencia interna - curso e polo"/>
    <m/>
    <m/>
    <m/>
    <s v="Itens concluídos"/>
    <m/>
    <m/>
    <x v="1"/>
    <d v="2026-07-10T22:32:00"/>
    <d v="2026-07-06T00:00:00"/>
    <d v="2026-07-16T00:00:00"/>
    <d v="2026-07-16T00:00:00"/>
    <m/>
    <m/>
    <m/>
    <m/>
    <m/>
    <m/>
    <m/>
    <m/>
    <m/>
    <m/>
    <m/>
    <m/>
    <m/>
    <m/>
    <s v=""/>
    <s v="FALSO"/>
    <n v="0"/>
    <s v=""/>
    <s v=""/>
    <s v=""/>
    <s v=""/>
    <s v=""/>
    <s v=""/>
    <s v=""/>
    <s v=""/>
    <s v=""/>
    <s v=""/>
  </r>
  <r>
    <x v="0"/>
    <s v="SGGS-17260"/>
    <s v="[SGGS] SP 26.3.1;[SGGS] SP 26.3.2"/>
    <s v="[Jornada Secretaria e Gestor de Unidades] Secretaria - Gestão Acadêmica"/>
    <x v="0"/>
    <s v="[SGGS] PI 3/26"/>
    <m/>
    <s v="[INC0766123]Tenho um Erro/Problema com o PTC - Ambiente do Aluno / AVA Sofia - Secretaria - Erro na solicitação de Transferencia interna - curso e polo"/>
    <m/>
    <m/>
    <m/>
    <s v="Itens concluídos"/>
    <m/>
    <m/>
    <x v="1"/>
    <d v="2026-07-10T22:30:00"/>
    <d v="2026-07-06T00:00:00"/>
    <d v="2026-07-16T00:00:00"/>
    <d v="2026-07-16T00:00:00"/>
    <m/>
    <m/>
    <m/>
    <m/>
    <m/>
    <m/>
    <m/>
    <m/>
    <m/>
    <m/>
    <m/>
    <m/>
    <m/>
    <m/>
    <s v=""/>
    <s v="FALSO"/>
    <n v="0"/>
    <s v=""/>
    <s v=""/>
    <s v=""/>
    <s v=""/>
    <s v=""/>
    <s v=""/>
    <s v=""/>
    <s v=""/>
    <s v=""/>
    <s v=""/>
  </r>
  <r>
    <x v="0"/>
    <s v="SGGS-17259"/>
    <s v="[SGGS] SP 26.3.1;[SGGS] SP 26.3.2"/>
    <s v="[Jornada Secretaria e Gestor de Unidades] Secretaria - Gestão Acadêmica"/>
    <x v="0"/>
    <s v="[SGGS] PI 3/26"/>
    <m/>
    <s v="[INC0770572]Tenho um Erro/Problema com o PTC - Ambiente do Aluno / AVA Sofia - Secretaria - Erro na solicitação de Transferencia interna - curso e polo"/>
    <m/>
    <m/>
    <m/>
    <s v="Itens concluídos"/>
    <m/>
    <m/>
    <x v="1"/>
    <d v="2026-07-10T22:27:00"/>
    <d v="2026-07-06T00:00:00"/>
    <d v="2026-07-16T00:00:00"/>
    <d v="2026-07-16T00:00:00"/>
    <m/>
    <m/>
    <m/>
    <m/>
    <m/>
    <m/>
    <m/>
    <m/>
    <m/>
    <m/>
    <m/>
    <m/>
    <m/>
    <m/>
    <s v=""/>
    <s v="FALSO"/>
    <n v="0"/>
    <s v=""/>
    <s v=""/>
    <s v=""/>
    <s v=""/>
    <s v=""/>
    <s v=""/>
    <s v=""/>
    <s v=""/>
    <s v=""/>
    <s v=""/>
  </r>
  <r>
    <x v="0"/>
    <s v="SGGS-17258"/>
    <s v="[SGGS] SP 26.3.1"/>
    <s v="[Jornada Secretaria e Gestor de Unidades] Secretaria - Gestão Acadêmica"/>
    <x v="0"/>
    <s v="[SGGS] PI 3/26"/>
    <m/>
    <s v="[INC0788448]Tenho um Erro/Problema com o PTC - Backoffice Sofia - Atividades Complementares"/>
    <m/>
    <m/>
    <m/>
    <s v="Itens concluídos"/>
    <m/>
    <m/>
    <x v="0"/>
    <d v="2026-07-10T22:02:00"/>
    <d v="2026-07-06T00:00:00"/>
    <d v="2026-07-13T00:00:00"/>
    <m/>
    <m/>
    <m/>
    <m/>
    <m/>
    <m/>
    <m/>
    <m/>
    <m/>
    <m/>
    <m/>
    <m/>
    <m/>
    <m/>
    <m/>
    <s v=""/>
    <s v="FALSO"/>
    <n v="0"/>
    <s v=""/>
    <s v=""/>
    <s v=""/>
    <s v=""/>
    <s v=""/>
    <s v=""/>
    <s v=""/>
    <s v=""/>
    <s v=""/>
    <s v=""/>
  </r>
  <r>
    <x v="0"/>
    <s v="SGGS-17257"/>
    <s v="[SGGS] SP 26.3.1;[SGGS] SP 26.3.2"/>
    <s v="[Jornada Secretaria e Gestor de Unidades] Secretaria - Gestão Acadêmica"/>
    <x v="0"/>
    <s v="[SGGS] PI 3/26"/>
    <m/>
    <s v="[INC0786308]Tenho um Erro/Problema com o PTC - Ambiente do Aluno / AVA Sofia - Visão de disciplinas"/>
    <m/>
    <m/>
    <m/>
    <s v="Itens concluídos"/>
    <m/>
    <m/>
    <x v="1"/>
    <d v="2026-07-10T21:56:00"/>
    <d v="2026-07-06T00:00:00"/>
    <d v="2026-07-16T00:00:00"/>
    <d v="2026-07-16T00:00:00"/>
    <m/>
    <m/>
    <m/>
    <m/>
    <m/>
    <m/>
    <m/>
    <m/>
    <m/>
    <m/>
    <m/>
    <m/>
    <m/>
    <m/>
    <s v=""/>
    <s v="FALSO"/>
    <n v="0"/>
    <s v=""/>
    <s v=""/>
    <s v=""/>
    <s v=""/>
    <s v=""/>
    <s v=""/>
    <s v=""/>
    <s v=""/>
    <s v=""/>
    <s v=""/>
  </r>
  <r>
    <x v="0"/>
    <s v="SGGS-17256"/>
    <s v="[SGGS] SP 26.3.1;[SGGS] SP 26.3.2"/>
    <s v="[Jornada Secretaria e Gestor de Unidades] Secretaria - Gestão Acadêmica"/>
    <x v="0"/>
    <s v="[SGGS] PI 3/26"/>
    <m/>
    <s v="[INC0783968]Tenho um Erro/Problema com o PTC - Ambiente do Aluno / AVA Sofia - Secretaria - Erro no documento da solicitação"/>
    <m/>
    <m/>
    <m/>
    <s v="Itens concluídos"/>
    <m/>
    <m/>
    <x v="1"/>
    <d v="2026-07-10T21:46:00"/>
    <d v="2026-07-06T00:00:00"/>
    <d v="2026-07-16T00:00:00"/>
    <d v="2026-07-16T00:00:00"/>
    <m/>
    <m/>
    <m/>
    <m/>
    <m/>
    <m/>
    <m/>
    <m/>
    <m/>
    <m/>
    <m/>
    <m/>
    <m/>
    <m/>
    <s v=""/>
    <s v="FALSO"/>
    <n v="0"/>
    <s v=""/>
    <s v=""/>
    <s v=""/>
    <s v=""/>
    <s v=""/>
    <s v=""/>
    <s v=""/>
    <s v=""/>
    <s v=""/>
    <s v=""/>
  </r>
  <r>
    <x v="0"/>
    <s v="SGGS-17255"/>
    <s v="[SGGS] SP 26.3.1"/>
    <s v="[Jornada Secretaria e Gestor de Unidades] Secretaria - Gestão Acadêmica"/>
    <x v="0"/>
    <s v="[SGGS] PI 3/26"/>
    <m/>
    <s v="[INC0781720]Tenho um Erro/Problema com o Sistema Ampli Legado  - Backoffice - Emissão de histórico Escolar"/>
    <m/>
    <m/>
    <m/>
    <s v="Itens concluídos"/>
    <m/>
    <m/>
    <x v="0"/>
    <d v="2026-07-10T21:35:00"/>
    <d v="2026-07-06T00:00:00"/>
    <d v="2026-07-13T00:00:00"/>
    <m/>
    <m/>
    <m/>
    <m/>
    <m/>
    <m/>
    <m/>
    <m/>
    <m/>
    <m/>
    <m/>
    <m/>
    <m/>
    <m/>
    <m/>
    <s v=""/>
    <s v="FALSO"/>
    <n v="0"/>
    <s v=""/>
    <s v=""/>
    <s v=""/>
    <s v=""/>
    <s v=""/>
    <s v=""/>
    <s v=""/>
    <s v=""/>
    <s v=""/>
    <s v=""/>
  </r>
  <r>
    <x v="0"/>
    <s v="SGGS-17254"/>
    <s v="[SGGS] SP 26.3.1;[SGGS] SP 26.3.2"/>
    <s v="[Jornada Secretaria e Gestor de Unidades] Secretaria - Gestão Acadêmica"/>
    <x v="0"/>
    <s v="[SGGS] PI 3/26"/>
    <m/>
    <s v="[INC0781902]Tenho um Erro/Problema com o PTC - Ambiente do Aluno / AVA Sofia - Secretaria - Erro na solicitação de Transferencia interna - curso e polo"/>
    <m/>
    <m/>
    <m/>
    <s v="Itens concluídos"/>
    <m/>
    <m/>
    <x v="1"/>
    <d v="2026-07-10T18:34:00"/>
    <d v="2026-07-06T00:00:00"/>
    <d v="2026-07-16T00:00:00"/>
    <d v="2026-07-16T00:00:00"/>
    <m/>
    <m/>
    <m/>
    <m/>
    <m/>
    <m/>
    <m/>
    <m/>
    <m/>
    <m/>
    <m/>
    <m/>
    <m/>
    <m/>
    <s v=""/>
    <s v="FALSO"/>
    <n v="0"/>
    <s v=""/>
    <s v=""/>
    <s v=""/>
    <s v=""/>
    <s v=""/>
    <s v=""/>
    <s v=""/>
    <s v=""/>
    <s v=""/>
    <s v=""/>
  </r>
  <r>
    <x v="0"/>
    <s v="SGGS-17252"/>
    <s v="[SGGS] SP 26.3.1;[SGGS] SP 26.3.2"/>
    <s v="[Jornada Secretaria e Gestor de Unidades] Secretaria - Gestão Acadêmica"/>
    <x v="0"/>
    <s v="[SGGS] PI 3/26"/>
    <m/>
    <s v="[INC0785033]Tenho um Erro/Problema com o PTC - Ambiente do Aluno / AVA Sofia - Secretaria - Erro no documento da solicitação"/>
    <m/>
    <m/>
    <m/>
    <s v="Itens concluídos"/>
    <m/>
    <m/>
    <x v="1"/>
    <d v="2026-07-10T18:22:00"/>
    <d v="2026-07-06T00:00:00"/>
    <d v="2026-07-16T00:00:00"/>
    <d v="2026-07-16T00:00:00"/>
    <m/>
    <m/>
    <m/>
    <m/>
    <m/>
    <m/>
    <m/>
    <m/>
    <m/>
    <m/>
    <m/>
    <m/>
    <m/>
    <m/>
    <s v=""/>
    <s v="FALSO"/>
    <n v="0"/>
    <s v=""/>
    <s v=""/>
    <s v=""/>
    <s v=""/>
    <s v=""/>
    <s v=""/>
    <s v=""/>
    <s v=""/>
    <s v=""/>
    <s v=""/>
  </r>
  <r>
    <x v="0"/>
    <s v="SGGS-17251"/>
    <s v="[SGGS] SP 26.3.1;[SGGS] SP 26.3.2"/>
    <s v="[Jornada Secretaria e Gestor de Unidades] Secretaria - Gestão Acadêmica"/>
    <x v="0"/>
    <s v="[SGGS] PI 3/26"/>
    <m/>
    <s v="[INC0783833]Tenho um Erro/Problema com o PTC - Ambiente do Aluno / AVA Sofia - Secretaria - Erro no documento da solicitação"/>
    <m/>
    <m/>
    <m/>
    <s v="Itens concluídos"/>
    <m/>
    <m/>
    <x v="1"/>
    <d v="2026-07-10T18:21:00"/>
    <d v="2026-07-06T00:00:00"/>
    <d v="2026-07-16T00:00:00"/>
    <d v="2026-07-16T00:00:00"/>
    <m/>
    <m/>
    <m/>
    <m/>
    <m/>
    <m/>
    <m/>
    <m/>
    <m/>
    <m/>
    <m/>
    <m/>
    <m/>
    <m/>
    <s v=""/>
    <s v="FALSO"/>
    <n v="0"/>
    <s v=""/>
    <s v=""/>
    <s v=""/>
    <s v=""/>
    <s v=""/>
    <s v=""/>
    <s v=""/>
    <s v=""/>
    <s v=""/>
    <s v=""/>
  </r>
  <r>
    <x v="0"/>
    <s v="SGGS-17250"/>
    <s v="[SGGS] SP 26.3.1;[SGGS] SP 26.3.3;[SGGS] SP 26.3.2;[SGGS] SP 26.3.4"/>
    <s v="[Jornada Secretaria e Gestor de Unidades] Secretaria - Gestão Acadêmica"/>
    <x v="0"/>
    <s v="[SGGS] PI 3/26"/>
    <m/>
    <s v="[INC0788373]Tenho um Erro/Problema com o PTC - Dynamics Athenas - Atualização de Dados Cadastrais"/>
    <m/>
    <m/>
    <m/>
    <s v="Itens concluídos"/>
    <m/>
    <m/>
    <x v="0"/>
    <d v="2026-07-10T14:35:00"/>
    <d v="2026-07-06T00:00:00"/>
    <d v="2026-08-27T00:00:00"/>
    <m/>
    <m/>
    <m/>
    <m/>
    <m/>
    <m/>
    <m/>
    <m/>
    <m/>
    <m/>
    <m/>
    <m/>
    <m/>
    <m/>
    <m/>
    <s v=""/>
    <s v="FALSO"/>
    <n v="0"/>
    <s v=""/>
    <s v=""/>
    <s v=""/>
    <s v=""/>
    <s v=""/>
    <s v=""/>
    <s v=""/>
    <s v=""/>
    <s v=""/>
    <s v=""/>
  </r>
  <r>
    <x v="0"/>
    <s v="SGGS-17249"/>
    <s v="[SGGS] SP 26.3.1;[SGGS] SP 26.3.2"/>
    <s v="[Jornada Secretaria e Gestor de Unidades] Secretaria - Gestão Acadêmica"/>
    <x v="0"/>
    <s v="[SGGS] PI 3/26"/>
    <m/>
    <s v="[INC0787255]Tenho um Erro/Problema com o PTC - Dynamics Athenas - Documentos de Matrícula"/>
    <m/>
    <m/>
    <m/>
    <s v="Itens concluídos"/>
    <m/>
    <m/>
    <x v="1"/>
    <d v="2026-07-10T14:34:00"/>
    <d v="2026-07-06T00:00:00"/>
    <d v="2026-07-17T00:00:00"/>
    <d v="2026-07-17T00:00:00"/>
    <m/>
    <m/>
    <m/>
    <m/>
    <m/>
    <m/>
    <m/>
    <m/>
    <m/>
    <m/>
    <m/>
    <m/>
    <m/>
    <m/>
    <s v=""/>
    <s v="FALSO"/>
    <n v="0"/>
    <s v=""/>
    <s v=""/>
    <s v=""/>
    <s v=""/>
    <s v=""/>
    <s v=""/>
    <s v=""/>
    <s v=""/>
    <s v=""/>
    <s v=""/>
  </r>
  <r>
    <x v="0"/>
    <s v="SGGS-17247"/>
    <s v="[SGGS] SP 26.3.1;[SGGS] SP 26.3.2"/>
    <s v="[Jornada Secretaria e Gestor de Unidades] Secretaria - Gestão Acadêmica"/>
    <x v="0"/>
    <s v="[SGGS] PI 3/26"/>
    <m/>
    <s v="[INC0798344]Tenho um Erro/Problema com o PTC - Dynamics Athenas - Efetivação da Matrícula"/>
    <m/>
    <m/>
    <m/>
    <s v="Itens concluídos"/>
    <m/>
    <m/>
    <x v="1"/>
    <d v="2026-07-10T11:47:00"/>
    <d v="2026-07-06T00:00:00"/>
    <d v="2026-07-16T00:00:00"/>
    <d v="2026-07-16T00:00:00"/>
    <m/>
    <m/>
    <m/>
    <m/>
    <m/>
    <m/>
    <m/>
    <m/>
    <m/>
    <m/>
    <m/>
    <m/>
    <m/>
    <m/>
    <s v=""/>
    <s v="FALSO"/>
    <n v="0"/>
    <s v=""/>
    <s v=""/>
    <s v=""/>
    <s v=""/>
    <s v=""/>
    <s v=""/>
    <s v=""/>
    <s v=""/>
    <s v=""/>
    <s v=""/>
  </r>
  <r>
    <x v="0"/>
    <s v="SGGS-17246"/>
    <s v="[SGGS] SP 26.3.1;[SGGS] SP 26.3.3;[SGGS] SP 26.3.2;[SGGS] SP 26.3.4"/>
    <s v="[Jornada Secretaria e Gestor de Unidades] Secretaria - Gestão Acadêmica"/>
    <x v="0"/>
    <s v="[SGGS] PI 3/26"/>
    <m/>
    <s v="[INC0798343]Tenho um Erro/Problema com o PTC - Dynamics Athenas - Efetivação da Matrícula"/>
    <m/>
    <n v="21600"/>
    <m/>
    <s v="Itens concluídos"/>
    <m/>
    <m/>
    <x v="1"/>
    <d v="2026-07-10T11:47:00"/>
    <d v="2026-07-06T00:00:00"/>
    <d v="2026-08-11T00:00:00"/>
    <d v="2026-08-11T00:00:00"/>
    <m/>
    <m/>
    <m/>
    <m/>
    <m/>
    <m/>
    <m/>
    <m/>
    <m/>
    <m/>
    <m/>
    <m/>
    <m/>
    <m/>
    <n v="6"/>
    <s v="FALSO"/>
    <n v="0"/>
    <s v=""/>
    <s v=""/>
    <s v=""/>
    <s v=""/>
    <s v=""/>
    <s v=""/>
    <s v=""/>
    <s v=""/>
    <s v=""/>
    <s v=""/>
  </r>
  <r>
    <x v="0"/>
    <s v="SGGS-17245"/>
    <s v="[SGGS] SP 26.3.1;[SGGS] SP 26.3.2"/>
    <s v="[Jornada Secretaria e Gestor de Unidades] Secretaria - Gestão Acadêmica"/>
    <x v="0"/>
    <s v="[SGGS] PI 3/26"/>
    <m/>
    <s v="[INC0798307]Tenho um Erro/Problema com o PTC - Dynamics Athenas - Efetivação da Matrícula"/>
    <m/>
    <m/>
    <m/>
    <s v="Itens concluídos"/>
    <m/>
    <m/>
    <x v="1"/>
    <d v="2026-07-10T10:58:00"/>
    <d v="2026-07-06T00:00:00"/>
    <d v="2026-07-16T00:00:00"/>
    <d v="2026-07-16T00:00:00"/>
    <m/>
    <m/>
    <m/>
    <m/>
    <m/>
    <m/>
    <m/>
    <m/>
    <m/>
    <m/>
    <m/>
    <m/>
    <m/>
    <m/>
    <s v=""/>
    <s v="FALSO"/>
    <n v="0"/>
    <s v=""/>
    <s v=""/>
    <s v=""/>
    <s v=""/>
    <s v=""/>
    <s v=""/>
    <s v=""/>
    <s v=""/>
    <s v=""/>
    <s v=""/>
  </r>
  <r>
    <x v="0"/>
    <s v="SGGS-17244"/>
    <s v="[SGGS] SP 26.3.1;[SGGS] SP 26.3.2"/>
    <s v="[Jornada Secretaria e Gestor de Unidades] Secretaria - Gestão Acadêmica"/>
    <x v="0"/>
    <s v="[SGGS] PI 3/26"/>
    <m/>
    <s v="[INC0798259]Tenho um Erro/Problema com o PTC - Dynamics Athenas - Efetivação da Matrícula"/>
    <m/>
    <m/>
    <m/>
    <s v="Itens concluídos"/>
    <m/>
    <m/>
    <x v="1"/>
    <d v="2026-07-10T09:10:00"/>
    <d v="2026-07-06T00:00:00"/>
    <d v="2026-07-16T00:00:00"/>
    <d v="2026-07-16T00:00:00"/>
    <m/>
    <m/>
    <m/>
    <m/>
    <m/>
    <m/>
    <m/>
    <m/>
    <m/>
    <m/>
    <m/>
    <m/>
    <m/>
    <m/>
    <s v=""/>
    <s v="FALSO"/>
    <n v="0"/>
    <s v=""/>
    <s v=""/>
    <s v=""/>
    <s v=""/>
    <s v=""/>
    <s v=""/>
    <s v=""/>
    <s v=""/>
    <s v=""/>
    <s v=""/>
  </r>
  <r>
    <x v="0"/>
    <s v="SGGS-17243"/>
    <s v="[SGGS] SP 26.3.1;[SGGS] SP 26.3.3;[SGGS] SP 26.3.2"/>
    <s v="[Jornada Secretaria e Gestor de Unidades] Secretaria - Gestão Acadêmica"/>
    <x v="0"/>
    <s v="[SGGS] PI 3/26"/>
    <m/>
    <s v="[INC0798073]Tenho um Erro/Problema com o PTC - Dynamics Athenas - Efetivação da Matrícula"/>
    <m/>
    <m/>
    <m/>
    <s v="Itens concluídos"/>
    <m/>
    <m/>
    <x v="1"/>
    <d v="2026-07-09T21:21:00"/>
    <d v="2026-07-06T00:00:00"/>
    <d v="2026-08-05T00:00:00"/>
    <d v="2026-08-05T00:00:00"/>
    <m/>
    <m/>
    <m/>
    <m/>
    <m/>
    <m/>
    <m/>
    <m/>
    <m/>
    <m/>
    <m/>
    <m/>
    <m/>
    <m/>
    <s v=""/>
    <s v="FALSO"/>
    <n v="0"/>
    <s v=""/>
    <s v=""/>
    <s v=""/>
    <s v=""/>
    <s v=""/>
    <s v=""/>
    <s v=""/>
    <s v=""/>
    <s v=""/>
    <s v=""/>
  </r>
  <r>
    <x v="0"/>
    <s v="SGGS-17241"/>
    <s v="[SGGS] SP 26.3.1;[SGGS] SP 26.3.3;[SGGS] SP 26.3.2;[SGGS] SP 26.3.5;[SGGS] SP 26.3.4"/>
    <s v="[Jornada Secretaria e Gestor de Unidades] Secretaria - Gestão Acadêmica"/>
    <x v="0"/>
    <s v="[SGGS] PI 3/26"/>
    <m/>
    <s v="[INC0787329]Tenho um Erro/Problema com o PTC - Dynamics Athenas - Documentos Acadêmicos - Serviços"/>
    <m/>
    <m/>
    <m/>
    <s v="Itens concluídos"/>
    <m/>
    <m/>
    <x v="1"/>
    <d v="2026-07-08T21:44:00"/>
    <d v="2026-07-06T00:00:00"/>
    <d v="2026-08-25T00:00:00"/>
    <d v="2026-08-25T00:00:00"/>
    <m/>
    <m/>
    <m/>
    <m/>
    <m/>
    <m/>
    <m/>
    <m/>
    <m/>
    <m/>
    <m/>
    <m/>
    <m/>
    <m/>
    <s v=""/>
    <s v="FALSO"/>
    <n v="0"/>
    <s v=""/>
    <s v=""/>
    <s v=""/>
    <s v=""/>
    <s v=""/>
    <s v=""/>
    <s v=""/>
    <s v=""/>
    <s v=""/>
    <s v=""/>
  </r>
  <r>
    <x v="0"/>
    <s v="SGGS-17240"/>
    <s v="[SGGS] SP 26.3.1;[SGGS] SP 26.3.2"/>
    <s v="[Jornada Secretaria e Gestor de Unidades] Secretaria - Gestão Acadêmica"/>
    <x v="0"/>
    <s v="[SGGS] PI 3/26"/>
    <m/>
    <s v="[INC0788910]Tenho um Erro/Problema com o PTC - Ambiente do Aluno / AVA Sofia - Login/senha"/>
    <m/>
    <m/>
    <m/>
    <s v="Itens concluídos"/>
    <m/>
    <m/>
    <x v="1"/>
    <d v="2026-07-08T21:07:00"/>
    <d v="2026-07-06T00:00:00"/>
    <d v="2026-07-13T00:00:00"/>
    <d v="2026-07-13T00:00:00"/>
    <m/>
    <m/>
    <m/>
    <m/>
    <m/>
    <m/>
    <m/>
    <m/>
    <m/>
    <m/>
    <m/>
    <m/>
    <m/>
    <m/>
    <s v=""/>
    <s v="FALSO"/>
    <n v="0"/>
    <s v=""/>
    <s v=""/>
    <s v=""/>
    <s v=""/>
    <s v=""/>
    <s v=""/>
    <s v=""/>
    <s v=""/>
    <s v=""/>
    <s v=""/>
  </r>
  <r>
    <x v="0"/>
    <s v="SGGS-17239"/>
    <s v="[SGGS] SP 26.3.1;[SGGS] SP 26.3.2"/>
    <s v="[Jornada Secretaria e Gestor de Unidades] Secretaria - Gestão Acadêmica"/>
    <x v="0"/>
    <s v="[SGGS] PI 3/26"/>
    <m/>
    <s v="[INC0797019]Tenho um Erro/Problema no Dynamics - Captar - Inscrição"/>
    <m/>
    <m/>
    <m/>
    <s v="Itens concluídos"/>
    <m/>
    <m/>
    <x v="1"/>
    <d v="2026-07-08T20:43:00"/>
    <d v="2026-07-06T00:00:00"/>
    <d v="2026-07-13T00:00:00"/>
    <d v="2026-07-13T00:00:00"/>
    <m/>
    <m/>
    <m/>
    <m/>
    <m/>
    <m/>
    <m/>
    <m/>
    <m/>
    <m/>
    <m/>
    <m/>
    <m/>
    <m/>
    <s v=""/>
    <s v="FALSO"/>
    <n v="0"/>
    <s v=""/>
    <s v=""/>
    <s v=""/>
    <s v=""/>
    <s v=""/>
    <s v=""/>
    <s v=""/>
    <s v=""/>
    <s v=""/>
    <s v=""/>
  </r>
  <r>
    <x v="0"/>
    <s v="SGGS-17238"/>
    <s v="[SGGS] SP 26.3.1"/>
    <s v="[Jornada Secretaria e Gestor de Unidades] Secretaria - Gestão Acadêmica"/>
    <x v="0"/>
    <s v="[SGGS] PI 3/26"/>
    <m/>
    <s v="[INC0789621]Tenho um Erro/Problema com o PTC - Dynamics Athenas - Instabilidade Sistêmica no Dynamics"/>
    <m/>
    <m/>
    <m/>
    <s v="Itens concluídos"/>
    <m/>
    <m/>
    <x v="0"/>
    <d v="2026-07-08T20:38:00"/>
    <d v="2026-07-06T00:00:00"/>
    <d v="2026-07-13T00:00:00"/>
    <m/>
    <m/>
    <m/>
    <m/>
    <m/>
    <m/>
    <m/>
    <m/>
    <m/>
    <m/>
    <m/>
    <m/>
    <m/>
    <m/>
    <m/>
    <s v=""/>
    <s v="FALSO"/>
    <n v="0"/>
    <s v=""/>
    <s v=""/>
    <s v=""/>
    <s v=""/>
    <s v=""/>
    <s v=""/>
    <s v=""/>
    <s v=""/>
    <s v=""/>
    <s v=""/>
  </r>
  <r>
    <x v="0"/>
    <s v="SGGS-17237"/>
    <s v="[SGGS] SP 26.3.1"/>
    <s v="[Jornada Secretaria e Gestor de Unidades] Secretaria - Gestão Acadêmica"/>
    <x v="0"/>
    <s v="[SGGS] PI 3/26"/>
    <m/>
    <s v="[INC0797357]Tenho um Erro/Problema com o PTC - Ingresso - Captação - Área do Candidato"/>
    <m/>
    <m/>
    <m/>
    <s v="Itens concluídos"/>
    <m/>
    <m/>
    <x v="1"/>
    <d v="2026-07-08T20:36:00"/>
    <d v="2026-07-06T00:00:00"/>
    <d v="2026-07-13T00:00:00"/>
    <d v="2026-07-13T00:00:00"/>
    <m/>
    <m/>
    <m/>
    <m/>
    <m/>
    <m/>
    <m/>
    <m/>
    <m/>
    <m/>
    <m/>
    <m/>
    <m/>
    <m/>
    <s v=""/>
    <s v="FALSO"/>
    <n v="0"/>
    <s v=""/>
    <s v=""/>
    <s v=""/>
    <s v=""/>
    <s v=""/>
    <s v=""/>
    <s v=""/>
    <s v=""/>
    <s v=""/>
    <s v=""/>
  </r>
  <r>
    <x v="0"/>
    <s v="SGGS-17236"/>
    <s v="[SGGS] SP 26.3.1;[SGGS] SP 26.3.3;[SGGS] SP 26.3.2;[SGGS] SP 26.3.5;[SGGS] SP 26.3.4;[SGGS] SP 26.3.6"/>
    <s v="[Jornada Secretaria e Gestor de Unidades] Secretaria - Gestão Acadêmica"/>
    <x v="0"/>
    <s v="[SGGS] PI 3/26"/>
    <m/>
    <s v="[INC0797594]Tenho um Erro/Problema com o PTC - Dynamics Athenas - Rematrícula"/>
    <m/>
    <m/>
    <m/>
    <s v="Itens concluídos"/>
    <m/>
    <m/>
    <x v="1"/>
    <d v="2026-07-08T18:41:00"/>
    <d v="2026-07-06T00:00:00"/>
    <d v="2026-09-09T00:00:00"/>
    <d v="2026-09-09T00:00:00"/>
    <m/>
    <m/>
    <m/>
    <m/>
    <m/>
    <m/>
    <m/>
    <m/>
    <m/>
    <m/>
    <m/>
    <m/>
    <m/>
    <m/>
    <s v=""/>
    <s v="FALSO"/>
    <n v="0"/>
    <s v=""/>
    <s v=""/>
    <s v=""/>
    <s v=""/>
    <s v=""/>
    <s v=""/>
    <s v=""/>
    <s v=""/>
    <s v=""/>
    <s v=""/>
  </r>
  <r>
    <x v="0"/>
    <s v="SGGS-17232"/>
    <s v="[SGGS] SP 26.3.1;[SGGS] SP 26.4.1;[SGGS] SP 26.3.3;[SGGS] SP 26.3.2;[SGGS] SP 26.3.5;[SGGS] SP 26.3.4;[SGGS] SP 26.3.6"/>
    <s v="[Jornada Secretaria e Gestor de Unidades] Secretaria - Gestão Acadêmica"/>
    <x v="4"/>
    <s v="[SGGS] PI 4/26"/>
    <m/>
    <s v="[INC0794182]Tenho um Erro/Problema com o PTC - Dynamics Athenas - Alocação e disponibilização de disciplinas"/>
    <m/>
    <m/>
    <m/>
    <s v="Itens concluídos"/>
    <m/>
    <m/>
    <x v="3"/>
    <d v="2026-07-08T17:08:00"/>
    <d v="2026-09-28T00:00:00"/>
    <d v="2026-09-24T00:00:00"/>
    <d v="2026-09-28T00:00:00"/>
    <m/>
    <m/>
    <m/>
    <m/>
    <m/>
    <m/>
    <m/>
    <m/>
    <m/>
    <m/>
    <m/>
    <m/>
    <m/>
    <m/>
    <s v=""/>
    <s v="FALSO"/>
    <n v="0"/>
    <s v=""/>
    <s v=""/>
    <s v=""/>
    <s v=""/>
    <s v=""/>
    <s v=""/>
    <s v=""/>
    <s v=""/>
    <s v=""/>
    <s v=""/>
  </r>
  <r>
    <x v="0"/>
    <s v="SGGS-17231"/>
    <s v="[SGGS] SP 26.3.1;[SGGS] SP 26.3.3;[SGGS] SP 26.3.2;[SGGS] SP 26.3.4"/>
    <s v="[Jornada Secretaria e Gestor de Unidades] Secretaria - Gestão Acadêmica"/>
    <x v="0"/>
    <s v="[SGGS] PI 3/26"/>
    <m/>
    <s v="[INC0797529]Tenho um Erro/Problema com o PTC - Dynamics Athenas - Efetivação da Matrícula"/>
    <m/>
    <m/>
    <m/>
    <s v="Itens concluídos"/>
    <m/>
    <m/>
    <x v="1"/>
    <d v="2026-07-08T16:41:00"/>
    <d v="2026-07-06T00:00:00"/>
    <d v="2026-08-11T00:00:00"/>
    <d v="2026-08-11T00:00:00"/>
    <m/>
    <m/>
    <m/>
    <m/>
    <m/>
    <m/>
    <m/>
    <m/>
    <m/>
    <m/>
    <m/>
    <m/>
    <m/>
    <m/>
    <s v=""/>
    <s v="FALSO"/>
    <n v="0"/>
    <s v=""/>
    <s v=""/>
    <s v=""/>
    <s v=""/>
    <s v=""/>
    <s v=""/>
    <s v=""/>
    <s v=""/>
    <s v=""/>
    <s v=""/>
  </r>
  <r>
    <x v="0"/>
    <s v="SGGS-17230"/>
    <s v="[SGGS] SP 26.3.1;[SGGS] SP 26.3.3;[SGGS] SP 26.3.2;[SGGS] SP 26.3.4"/>
    <s v="[Jornada Secretaria e Gestor de Unidades] Secretaria - Gestão Acadêmica"/>
    <x v="0"/>
    <s v="[SGGS] PI 3/26"/>
    <m/>
    <s v="[INC0794260]Tenho um Erro/Problema com o PTC - Dynamics Athenas - Alocação e disponibilização de disciplinas"/>
    <m/>
    <m/>
    <m/>
    <s v="Itens concluídos"/>
    <m/>
    <m/>
    <x v="1"/>
    <d v="2026-07-08T16:33:00"/>
    <d v="2026-07-06T00:00:00"/>
    <d v="2026-08-11T00:00:00"/>
    <d v="2026-08-11T00:00:00"/>
    <m/>
    <m/>
    <m/>
    <m/>
    <m/>
    <m/>
    <m/>
    <m/>
    <m/>
    <m/>
    <m/>
    <m/>
    <m/>
    <m/>
    <s v=""/>
    <s v="FALSO"/>
    <n v="0"/>
    <s v=""/>
    <s v=""/>
    <s v=""/>
    <s v=""/>
    <s v=""/>
    <s v=""/>
    <s v=""/>
    <s v=""/>
    <s v=""/>
    <s v=""/>
  </r>
  <r>
    <x v="0"/>
    <s v="SGGS-17228"/>
    <s v="[SGGS] SP 26.3.1"/>
    <s v="[Jornada Secretaria e Gestor de Unidades] Secretaria - Gestão Acadêmica"/>
    <x v="0"/>
    <s v="[SGGS] PI 3/26"/>
    <m/>
    <s v="[INC0796065]Tenho um Erro/Problema com o Sistema - PDA:Portal do aluno - Graduação - Erro no Financeiro "/>
    <m/>
    <m/>
    <m/>
    <s v="Itens concluídos"/>
    <m/>
    <m/>
    <x v="0"/>
    <d v="2026-07-08T11:48:00"/>
    <d v="2026-07-06T00:00:00"/>
    <d v="2026-07-13T00:00:00"/>
    <m/>
    <m/>
    <m/>
    <m/>
    <m/>
    <m/>
    <m/>
    <m/>
    <m/>
    <m/>
    <m/>
    <m/>
    <m/>
    <m/>
    <m/>
    <s v=""/>
    <s v="FALSO"/>
    <n v="0"/>
    <s v=""/>
    <s v=""/>
    <s v=""/>
    <s v=""/>
    <s v=""/>
    <s v=""/>
    <s v=""/>
    <s v=""/>
    <s v=""/>
    <s v=""/>
  </r>
  <r>
    <x v="0"/>
    <s v="SGGS-17226"/>
    <s v="[SGGS] SP 26.3.1;[SGGS] SP 26.3.2"/>
    <s v="[Jornada Secretaria e Gestor de Unidades] Secretaria - Gestão Acadêmica"/>
    <x v="0"/>
    <s v="[SGGS] PI 3/26"/>
    <m/>
    <s v="[INC0796802]Tenho um Erro/Problema com o PTC - Ingresso - Captação - Área do Candidato"/>
    <m/>
    <m/>
    <m/>
    <s v="Itens concluídos"/>
    <m/>
    <m/>
    <x v="1"/>
    <d v="2026-07-08T10:47:00"/>
    <d v="2026-07-06T00:00:00"/>
    <d v="2026-07-17T00:00:00"/>
    <d v="2026-07-17T00:00:00"/>
    <m/>
    <m/>
    <m/>
    <m/>
    <m/>
    <m/>
    <m/>
    <m/>
    <m/>
    <m/>
    <m/>
    <m/>
    <m/>
    <m/>
    <s v=""/>
    <s v="FALSO"/>
    <n v="0"/>
    <s v=""/>
    <s v=""/>
    <s v=""/>
    <s v=""/>
    <s v=""/>
    <s v=""/>
    <s v=""/>
    <s v=""/>
    <s v=""/>
    <s v=""/>
  </r>
  <r>
    <x v="0"/>
    <s v="SGGS-17224"/>
    <s v="[SGGS] SP 26.3.1;[SGGS] SP 26.3.2"/>
    <s v="[Jornada Secretaria e Gestor de Unidades] Secretaria - Gestão Acadêmica"/>
    <x v="0"/>
    <s v="[SGGS] PI 3/26"/>
    <m/>
    <s v="[INC0797291]Tenho um Erro/Problema com o PTC - Dynamics Athenas - Efetivação da Matrícula"/>
    <m/>
    <m/>
    <m/>
    <s v="Itens concluídos"/>
    <m/>
    <m/>
    <x v="1"/>
    <d v="2026-07-08T09:59:00"/>
    <d v="2026-07-06T00:00:00"/>
    <d v="2026-07-17T00:00:00"/>
    <d v="2026-07-17T00:00:00"/>
    <m/>
    <m/>
    <m/>
    <m/>
    <m/>
    <m/>
    <m/>
    <m/>
    <m/>
    <m/>
    <m/>
    <m/>
    <m/>
    <m/>
    <s v=""/>
    <s v="FALSO"/>
    <n v="0"/>
    <s v=""/>
    <s v=""/>
    <s v=""/>
    <s v=""/>
    <s v=""/>
    <s v=""/>
    <s v=""/>
    <s v=""/>
    <s v=""/>
    <s v=""/>
  </r>
  <r>
    <x v="0"/>
    <s v="SGGS-17222"/>
    <s v="[SGGS] SP 26.3.1;[SGGS] SP 26.3.2"/>
    <s v="[Jornada Secretaria e Gestor de Unidades] Secretaria - Gestão Acadêmica"/>
    <x v="0"/>
    <s v="[SGGS] PI 3/26"/>
    <m/>
    <s v="[INC0776798]Tenho um Erro/Problema com o PTC - Dynamics Athenas - Notas e Frequências Parciais"/>
    <m/>
    <m/>
    <m/>
    <s v="Itens concluídos"/>
    <m/>
    <m/>
    <x v="1"/>
    <d v="2026-07-08T09:37:00"/>
    <d v="2026-07-06T00:00:00"/>
    <d v="2026-07-16T00:00:00"/>
    <d v="2026-07-16T00:00:00"/>
    <m/>
    <m/>
    <m/>
    <m/>
    <m/>
    <m/>
    <m/>
    <m/>
    <m/>
    <m/>
    <m/>
    <m/>
    <m/>
    <m/>
    <s v=""/>
    <s v="FALSO"/>
    <n v="0"/>
    <s v=""/>
    <s v=""/>
    <s v=""/>
    <s v=""/>
    <s v=""/>
    <s v=""/>
    <s v=""/>
    <s v=""/>
    <s v=""/>
    <s v=""/>
  </r>
  <r>
    <x v="0"/>
    <s v="SGGS-17216"/>
    <s v="[SGGS] SP 26.3.1"/>
    <s v="[Jornada Secretaria e Gestor de Unidades] Secretaria - Gestão Acadêmica"/>
    <x v="0"/>
    <s v="[SGGS] PI 3/26"/>
    <m/>
    <s v="[INC0797236]Tenho um Erro/Problema com o PTC - Dynamics Athenas - Efetivação da Matrícula"/>
    <m/>
    <m/>
    <m/>
    <s v="Itens concluídos"/>
    <m/>
    <m/>
    <x v="0"/>
    <d v="2026-07-08T08:15:00"/>
    <d v="2026-07-06T00:00:00"/>
    <d v="2026-07-08T00:00:00"/>
    <m/>
    <m/>
    <m/>
    <m/>
    <m/>
    <m/>
    <m/>
    <m/>
    <m/>
    <m/>
    <m/>
    <m/>
    <m/>
    <m/>
    <m/>
    <s v=""/>
    <s v="FALSO"/>
    <n v="0"/>
    <s v=""/>
    <s v=""/>
    <s v=""/>
    <s v=""/>
    <s v=""/>
    <s v=""/>
    <s v=""/>
    <s v=""/>
    <s v=""/>
    <s v=""/>
  </r>
  <r>
    <x v="0"/>
    <s v="SGGS-17215"/>
    <s v="[SGGS] SP 26.3.1"/>
    <s v="[Jornada Secretaria e Gestor de Unidades] Secretaria - Gestão Acadêmica"/>
    <x v="0"/>
    <s v="[SGGS] PI 3/26"/>
    <m/>
    <s v="[INC0794983]Tenho um Erro/Problema com o PTC - Ingresso - Captação - Backoffice"/>
    <m/>
    <m/>
    <m/>
    <s v="Itens concluídos"/>
    <m/>
    <m/>
    <x v="0"/>
    <d v="2026-07-07T21:18:00"/>
    <d v="2026-07-06T00:00:00"/>
    <d v="2026-07-13T00:00:00"/>
    <m/>
    <m/>
    <m/>
    <m/>
    <m/>
    <m/>
    <m/>
    <m/>
    <m/>
    <m/>
    <m/>
    <m/>
    <m/>
    <m/>
    <m/>
    <s v=""/>
    <s v="FALSO"/>
    <n v="0"/>
    <s v=""/>
    <s v=""/>
    <s v=""/>
    <s v=""/>
    <s v=""/>
    <s v=""/>
    <s v=""/>
    <s v=""/>
    <s v=""/>
    <s v=""/>
  </r>
  <r>
    <x v="0"/>
    <s v="SGGS-17214"/>
    <s v="[SGGS] SP 26.3.1;[SGGS] SP 26.3.2"/>
    <s v="[Jornada Secretaria e Gestor de Unidades] Secretaria - Gestão Acadêmica"/>
    <x v="0"/>
    <s v="[SGGS] PI 3/26"/>
    <m/>
    <s v="[INC0796059]Tenho um Erro/Problema com o PTC - Dynamics Athenas - Atualização de Dados Cadastrais"/>
    <m/>
    <m/>
    <m/>
    <s v="Itens concluídos"/>
    <m/>
    <m/>
    <x v="1"/>
    <d v="2026-07-07T21:15:00"/>
    <d v="2026-07-06T00:00:00"/>
    <d v="2026-07-17T00:00:00"/>
    <d v="2026-07-30T00:00:00"/>
    <m/>
    <m/>
    <m/>
    <m/>
    <m/>
    <m/>
    <m/>
    <m/>
    <m/>
    <m/>
    <m/>
    <m/>
    <m/>
    <m/>
    <s v=""/>
    <s v="FALSO"/>
    <n v="0"/>
    <s v=""/>
    <s v=""/>
    <s v=""/>
    <s v=""/>
    <s v=""/>
    <s v=""/>
    <s v=""/>
    <s v=""/>
    <s v=""/>
    <s v=""/>
  </r>
  <r>
    <x v="0"/>
    <s v="SGGS-17213"/>
    <s v="[SGGS] SP 26.3.1"/>
    <s v="[Jornada Secretaria e Gestor de Unidades] Secretaria - Gestão Acadêmica"/>
    <x v="0"/>
    <s v="[SGGS] PI 3/26"/>
    <m/>
    <s v="[INC0797056]Tenho um Erro/Problema com o PTC - Dynamics Athenas - Efetivação da Matrícula"/>
    <m/>
    <m/>
    <m/>
    <s v="Itens concluídos"/>
    <m/>
    <m/>
    <x v="1"/>
    <d v="2026-07-07T20:34:00"/>
    <d v="2026-07-06T00:00:00"/>
    <d v="2026-07-08T00:00:00"/>
    <d v="2026-07-08T00:00:00"/>
    <m/>
    <m/>
    <m/>
    <m/>
    <m/>
    <m/>
    <m/>
    <m/>
    <m/>
    <m/>
    <m/>
    <m/>
    <m/>
    <m/>
    <s v=""/>
    <s v="FALSO"/>
    <n v="0"/>
    <s v=""/>
    <s v=""/>
    <s v=""/>
    <s v=""/>
    <s v=""/>
    <s v=""/>
    <s v=""/>
    <s v=""/>
    <s v=""/>
    <s v=""/>
  </r>
  <r>
    <x v="0"/>
    <s v="SGGS-17212"/>
    <s v="[SGGS] SP 26.3.1"/>
    <s v="[Jornada Secretaria e Gestor de Unidades] Secretaria - Gestão Acadêmica"/>
    <x v="0"/>
    <s v="[SGGS] PI 3/26"/>
    <m/>
    <s v="[INC0796981]Tenho um Erro/Problema com o PTC - Ambiente do Aluno / AVA Sofia - Escolha de Disciplinas Optativas/Eletivas"/>
    <m/>
    <m/>
    <m/>
    <s v="Itens concluídos"/>
    <m/>
    <m/>
    <x v="0"/>
    <d v="2026-07-07T20:16:00"/>
    <d v="2026-07-06T00:00:00"/>
    <d v="2026-07-08T00:00:00"/>
    <m/>
    <m/>
    <m/>
    <m/>
    <m/>
    <m/>
    <m/>
    <m/>
    <m/>
    <m/>
    <m/>
    <m/>
    <m/>
    <m/>
    <m/>
    <s v=""/>
    <s v="FALSO"/>
    <n v="0"/>
    <s v=""/>
    <s v=""/>
    <s v=""/>
    <s v=""/>
    <s v=""/>
    <s v=""/>
    <s v=""/>
    <s v=""/>
    <s v=""/>
    <s v=""/>
  </r>
  <r>
    <x v="0"/>
    <s v="SGGS-17211"/>
    <s v="[SGGS] SP 26.3.1"/>
    <s v="[Jornada Secretaria e Gestor de Unidades] Secretaria - Gestão Acadêmica"/>
    <x v="0"/>
    <s v="[SGGS] PI 3/26"/>
    <m/>
    <s v="[INC0797018]Tenho um Erro/Problema com o Sistema - Portal do Aluno - EaD - (Portal do aluno - EaD) Geração de documentos"/>
    <m/>
    <m/>
    <m/>
    <s v="Itens concluídos"/>
    <m/>
    <m/>
    <x v="0"/>
    <d v="2026-07-07T20:07:00"/>
    <d v="2026-07-06T00:00:00"/>
    <d v="2026-07-08T00:00:00"/>
    <m/>
    <m/>
    <m/>
    <m/>
    <m/>
    <m/>
    <m/>
    <m/>
    <m/>
    <m/>
    <m/>
    <m/>
    <m/>
    <m/>
    <m/>
    <s v=""/>
    <s v="FALSO"/>
    <n v="0"/>
    <s v=""/>
    <s v=""/>
    <s v=""/>
    <s v=""/>
    <s v=""/>
    <s v=""/>
    <s v=""/>
    <s v=""/>
    <s v=""/>
    <s v=""/>
  </r>
  <r>
    <x v="0"/>
    <s v="SGGS-17209"/>
    <s v="[SGGS] SP 26.3.1"/>
    <s v="[Jornada Secretaria e Gestor de Unidades] Secretaria - Gestão Acadêmica"/>
    <x v="0"/>
    <s v="[SGGS] PI 3/26"/>
    <m/>
    <s v="[INC0796963]Tenho um Erro/Problema com o PTC - Dynamics Athenas - Efetivação da Matrícula"/>
    <m/>
    <m/>
    <m/>
    <s v="Itens concluídos"/>
    <m/>
    <m/>
    <x v="0"/>
    <d v="2026-07-07T16:50:00"/>
    <d v="2026-07-06T00:00:00"/>
    <d v="2026-07-15T00:00:00"/>
    <m/>
    <m/>
    <m/>
    <m/>
    <m/>
    <m/>
    <m/>
    <m/>
    <m/>
    <m/>
    <m/>
    <m/>
    <m/>
    <m/>
    <m/>
    <s v=""/>
    <s v="FALSO"/>
    <n v="0"/>
    <s v=""/>
    <s v=""/>
    <s v=""/>
    <s v=""/>
    <s v=""/>
    <s v=""/>
    <s v=""/>
    <s v=""/>
    <s v=""/>
    <s v=""/>
  </r>
  <r>
    <x v="0"/>
    <s v="SGGS-17208"/>
    <s v="[SGGS] SP 26.3.1;[SGGS] SP 26.3.2"/>
    <s v="[Jornada Secretaria e Gestor de Unidades] Secretaria - Gestão Acadêmica"/>
    <x v="0"/>
    <s v="[SGGS] PI 3/26"/>
    <m/>
    <s v="[INC0786412]Tenho um Erro/Problema com o PTC - Ambiente do Aluno / AVA Sofia - Login/senha"/>
    <m/>
    <m/>
    <m/>
    <s v="Itens concluídos"/>
    <m/>
    <m/>
    <x v="1"/>
    <d v="2026-07-07T16:28:00"/>
    <d v="2026-07-06T00:00:00"/>
    <d v="2026-07-16T00:00:00"/>
    <d v="2026-07-16T00:00:00"/>
    <m/>
    <m/>
    <m/>
    <m/>
    <m/>
    <m/>
    <m/>
    <m/>
    <m/>
    <m/>
    <m/>
    <m/>
    <m/>
    <m/>
    <s v=""/>
    <s v="FALSO"/>
    <n v="0"/>
    <s v=""/>
    <s v=""/>
    <s v=""/>
    <s v=""/>
    <s v=""/>
    <s v=""/>
    <s v=""/>
    <s v=""/>
    <s v=""/>
    <s v=""/>
  </r>
  <r>
    <x v="0"/>
    <s v="SGGS-17207"/>
    <s v="[SGGS] SP 26.3.1"/>
    <s v="[Jornada Secretaria e Gestor de Unidades] Secretaria - Gestão Acadêmica"/>
    <x v="0"/>
    <s v="[SGGS] PI 3/26"/>
    <m/>
    <s v="[INC0778380]Tenho um Erro/Problema com o PTC - Dynamics Athenas - Inativação de curso e ofertas"/>
    <m/>
    <m/>
    <m/>
    <s v="Itens concluídos"/>
    <m/>
    <m/>
    <x v="1"/>
    <d v="2026-07-07T15:38:00"/>
    <d v="2026-07-06T00:00:00"/>
    <d v="2026-07-08T00:00:00"/>
    <d v="2026-07-08T00:00:00"/>
    <m/>
    <m/>
    <m/>
    <m/>
    <m/>
    <m/>
    <m/>
    <m/>
    <m/>
    <m/>
    <m/>
    <m/>
    <m/>
    <m/>
    <s v=""/>
    <s v="FALSO"/>
    <n v="0"/>
    <s v=""/>
    <s v=""/>
    <s v=""/>
    <s v=""/>
    <s v=""/>
    <s v=""/>
    <s v=""/>
    <s v=""/>
    <s v=""/>
    <s v=""/>
  </r>
  <r>
    <x v="0"/>
    <s v="SGGS-17206"/>
    <s v="[SGGS] SP 26.3.1;[SGGS] SP 26.3.3;[SGGS] SP 26.3.2;[SGGS] SP 26.3.5;[SGGS] SP 26.3.4;[SGGS] SP 26.3.6"/>
    <s v="[Jornada Secretaria e Gestor de Unidades] Secretaria - Gestão Acadêmica"/>
    <x v="0"/>
    <s v="[SGGS] PI 3/26"/>
    <m/>
    <s v="[INC0793597]Tenho um Erro/Problema com o PTC - Ambiente do Aluno / AVA Sofia - Detalhes do curso"/>
    <m/>
    <m/>
    <m/>
    <s v="Itens concluídos"/>
    <m/>
    <m/>
    <x v="1"/>
    <d v="2026-07-07T15:32:00"/>
    <d v="2026-07-06T00:00:00"/>
    <d v="2026-09-10T00:00:00"/>
    <d v="2026-09-10T00:00:00"/>
    <m/>
    <m/>
    <m/>
    <m/>
    <m/>
    <m/>
    <m/>
    <m/>
    <m/>
    <m/>
    <m/>
    <m/>
    <m/>
    <m/>
    <s v=""/>
    <s v="FALSO"/>
    <n v="0"/>
    <s v=""/>
    <s v=""/>
    <s v=""/>
    <s v=""/>
    <s v=""/>
    <s v=""/>
    <s v=""/>
    <s v=""/>
    <s v=""/>
    <s v=""/>
  </r>
  <r>
    <x v="0"/>
    <s v="SGGS-17202"/>
    <s v="[SGGS] SP 26.3.1;[SGGS] SP 26.3.3;[SGGS] SP 26.3.2"/>
    <s v="[Jornada Secretaria e Gestor de Unidades] Secretaria - Gestão Acadêmica"/>
    <x v="0"/>
    <s v="[SGGS] PI 3/26"/>
    <m/>
    <s v="[INC0796797]Tenho um Erro/Problema com o PTC - Dynamics Athenas - Rematrícula"/>
    <m/>
    <n v="43200"/>
    <m/>
    <s v="Itens concluídos"/>
    <m/>
    <m/>
    <x v="1"/>
    <d v="2026-07-07T11:54:00"/>
    <d v="2026-07-06T00:00:00"/>
    <d v="2026-07-07T00:00:00"/>
    <d v="2026-07-30T00:00:00"/>
    <m/>
    <m/>
    <m/>
    <m/>
    <m/>
    <m/>
    <m/>
    <m/>
    <m/>
    <m/>
    <m/>
    <m/>
    <m/>
    <m/>
    <n v="12"/>
    <s v="FALSO"/>
    <n v="0"/>
    <s v=""/>
    <s v=""/>
    <s v=""/>
    <s v=""/>
    <s v=""/>
    <s v=""/>
    <s v=""/>
    <s v=""/>
    <s v=""/>
    <s v=""/>
  </r>
  <r>
    <x v="0"/>
    <s v="SGGS-17200"/>
    <s v="[SGGS] SP 26.3.1"/>
    <s v="[Jornada Secretaria e Gestor de Unidades] Secretaria - Gestão Acadêmica"/>
    <x v="0"/>
    <s v="[SGGS] PI 3/26"/>
    <m/>
    <s v="[INC0796379]Tenho um Erro/Problema com o PTC - Dynamics Athenas - Inativação de curso e ofertas"/>
    <m/>
    <m/>
    <m/>
    <s v="Itens concluídos"/>
    <m/>
    <m/>
    <x v="0"/>
    <d v="2026-07-07T11:23:00"/>
    <d v="2026-07-06T00:00:00"/>
    <d v="2026-07-07T00:00:00"/>
    <m/>
    <m/>
    <m/>
    <m/>
    <m/>
    <m/>
    <m/>
    <m/>
    <m/>
    <m/>
    <m/>
    <m/>
    <m/>
    <m/>
    <m/>
    <s v=""/>
    <s v="FALSO"/>
    <n v="0"/>
    <s v=""/>
    <s v=""/>
    <s v=""/>
    <s v=""/>
    <s v=""/>
    <s v=""/>
    <s v=""/>
    <s v=""/>
    <s v=""/>
    <s v=""/>
  </r>
  <r>
    <x v="0"/>
    <s v="SGGS-17199"/>
    <s v="[SGGS] SP 26.3.1;[SGGS] SP 26.3.2"/>
    <s v="[Jornada Secretaria e Gestor de Unidades] Secretaria - Gestão Acadêmica"/>
    <x v="0"/>
    <s v="[SGGS] PI 3/26"/>
    <m/>
    <s v="[INC0796772]Tenho um Erro/Problema com o PTC - Dynamics Athenas - Rematrícula"/>
    <m/>
    <n v="97200"/>
    <m/>
    <s v="Itens concluídos"/>
    <m/>
    <m/>
    <x v="1"/>
    <d v="2026-07-07T11:23:00"/>
    <d v="2026-07-06T00:00:00"/>
    <d v="2026-07-14T00:00:00"/>
    <d v="2026-07-20T00:00:00"/>
    <m/>
    <m/>
    <m/>
    <m/>
    <m/>
    <m/>
    <m/>
    <m/>
    <m/>
    <m/>
    <m/>
    <m/>
    <m/>
    <m/>
    <n v="27"/>
    <s v="FALSO"/>
    <n v="0"/>
    <s v=""/>
    <s v=""/>
    <s v=""/>
    <s v=""/>
    <s v=""/>
    <s v=""/>
    <s v=""/>
    <s v=""/>
    <s v=""/>
    <s v=""/>
  </r>
  <r>
    <x v="0"/>
    <s v="SGGS-17197"/>
    <s v="[SGGS] SP 26.3.1;[SGGS] SP 26.3.3;[SGGS] SP 26.3.2"/>
    <s v="[Jornada Secretaria e Gestor de Unidades] Secretaria - Gestão Acadêmica"/>
    <x v="0"/>
    <s v="[SGGS] PI 3/26"/>
    <m/>
    <s v="[INC0796755]Tenho um Erro/Problema com o PTC - Dynamics Athenas - Efetivação da Matrícula"/>
    <m/>
    <m/>
    <m/>
    <s v="Itens concluídos"/>
    <m/>
    <m/>
    <x v="1"/>
    <d v="2026-07-07T10:44:00"/>
    <d v="2026-07-06T00:00:00"/>
    <d v="2026-08-05T00:00:00"/>
    <d v="2026-08-05T00:00:00"/>
    <m/>
    <m/>
    <m/>
    <m/>
    <m/>
    <m/>
    <m/>
    <m/>
    <m/>
    <m/>
    <m/>
    <m/>
    <m/>
    <m/>
    <s v=""/>
    <s v="FALSO"/>
    <n v="0"/>
    <s v=""/>
    <s v=""/>
    <s v=""/>
    <s v=""/>
    <s v=""/>
    <s v=""/>
    <s v=""/>
    <s v=""/>
    <s v=""/>
    <s v=""/>
  </r>
  <r>
    <x v="0"/>
    <s v="SGGS-17196"/>
    <s v="[SGGS] SP 26.3.1"/>
    <s v="[Jornada Secretaria e Gestor de Unidades] Secretaria - Gestão Acadêmica"/>
    <x v="0"/>
    <s v="[SGGS] PI 3/26"/>
    <m/>
    <s v="[INC0796699]Tenho um Erro/Problema com o Sistema - Olimpo - Matrícula"/>
    <m/>
    <m/>
    <m/>
    <s v="Itens concluídos"/>
    <m/>
    <m/>
    <x v="0"/>
    <d v="2026-07-07T10:25:00"/>
    <d v="2026-07-06T00:00:00"/>
    <d v="2026-07-07T00:00:00"/>
    <m/>
    <m/>
    <m/>
    <m/>
    <m/>
    <m/>
    <m/>
    <m/>
    <m/>
    <m/>
    <m/>
    <m/>
    <m/>
    <m/>
    <m/>
    <s v=""/>
    <s v="FALSO"/>
    <n v="0"/>
    <s v=""/>
    <s v=""/>
    <s v=""/>
    <s v=""/>
    <s v=""/>
    <s v=""/>
    <s v=""/>
    <s v=""/>
    <s v=""/>
    <s v=""/>
  </r>
  <r>
    <x v="0"/>
    <s v="SGGS-17195"/>
    <s v="[SGGS] SP 26.3.1"/>
    <s v="[Jornada Secretaria e Gestor de Unidades] Secretaria - Gestão Acadêmica"/>
    <x v="0"/>
    <s v="[SGGS] PI 3/26"/>
    <m/>
    <s v="[INC0796679]Tenho um Erro/Problema com o Sistema - AVA 3.0 - Consulta gabarito detalhado prova por aluno"/>
    <m/>
    <m/>
    <m/>
    <s v="Itens concluídos"/>
    <m/>
    <m/>
    <x v="0"/>
    <d v="2026-07-07T08:32:00"/>
    <d v="2026-07-06T00:00:00"/>
    <d v="2026-07-07T00:00:00"/>
    <m/>
    <m/>
    <m/>
    <m/>
    <m/>
    <m/>
    <m/>
    <m/>
    <m/>
    <m/>
    <m/>
    <m/>
    <m/>
    <m/>
    <m/>
    <s v=""/>
    <s v="FALSO"/>
    <n v="0"/>
    <s v=""/>
    <s v=""/>
    <s v=""/>
    <s v=""/>
    <s v=""/>
    <s v=""/>
    <s v=""/>
    <s v=""/>
    <s v=""/>
    <s v=""/>
  </r>
  <r>
    <x v="0"/>
    <s v="SGGS-17194"/>
    <s v="[SGGS] SP 26.3.1;[SGGS] SP 26.3.2"/>
    <s v="[Jornada Secretaria e Gestor de Unidades] Secretaria - Gestão Acadêmica"/>
    <x v="0"/>
    <s v="[SGGS] PI 3/26"/>
    <m/>
    <s v="[INC0785542]Tenho um Erro/Problema com o PTC - Ambiente do Aluno / AVA Sofia - Secretaria - Entrega de documentos"/>
    <m/>
    <m/>
    <m/>
    <s v="Itens concluídos"/>
    <m/>
    <m/>
    <x v="1"/>
    <d v="2026-07-07T07:46:00"/>
    <d v="2026-07-06T00:00:00"/>
    <d v="2026-07-16T00:00:00"/>
    <d v="2026-07-16T00:00:00"/>
    <m/>
    <m/>
    <m/>
    <m/>
    <m/>
    <m/>
    <m/>
    <m/>
    <m/>
    <m/>
    <m/>
    <m/>
    <m/>
    <m/>
    <s v=""/>
    <s v="FALSO"/>
    <n v="0"/>
    <s v=""/>
    <s v=""/>
    <s v=""/>
    <s v=""/>
    <s v=""/>
    <s v=""/>
    <s v=""/>
    <s v=""/>
    <s v=""/>
    <s v=""/>
  </r>
  <r>
    <x v="0"/>
    <s v="SGGS-17193"/>
    <s v="[SGGS] SP 26.3.1;[SGGS] SP 26.3.2"/>
    <s v="[Jornada Secretaria e Gestor de Unidades] Secretaria - Gestão Acadêmica"/>
    <x v="0"/>
    <s v="[SGGS] PI 3/26"/>
    <m/>
    <s v="[INC0782154]Tenho um Erro/Problema com o PTC - Dynamics Athenas - Atualização de Dados Cadastrais"/>
    <m/>
    <m/>
    <m/>
    <s v="Itens concluídos"/>
    <m/>
    <m/>
    <x v="1"/>
    <d v="2026-07-06T21:23:00"/>
    <d v="2026-07-06T00:00:00"/>
    <d v="2026-07-16T00:00:00"/>
    <d v="2026-07-16T00:00:00"/>
    <m/>
    <m/>
    <m/>
    <m/>
    <m/>
    <m/>
    <m/>
    <m/>
    <m/>
    <m/>
    <m/>
    <m/>
    <m/>
    <m/>
    <s v=""/>
    <s v="FALSO"/>
    <n v="0"/>
    <s v=""/>
    <s v=""/>
    <s v=""/>
    <s v=""/>
    <s v=""/>
    <s v=""/>
    <s v=""/>
    <s v=""/>
    <s v=""/>
    <s v=""/>
  </r>
  <r>
    <x v="0"/>
    <s v="SGGS-17192"/>
    <s v="[SGGS] SP 26.3.1"/>
    <s v="[Jornada Secretaria e Gestor de Unidades] Secretaria - Gestão Acadêmica"/>
    <x v="0"/>
    <s v="[SGGS] PI 3/26"/>
    <m/>
    <s v="[INC0796033]Tenho um Erro/Problema com o Sistema - PAD: Portal de Atendimento - Problema no atendimento do chamado"/>
    <m/>
    <m/>
    <m/>
    <s v="Itens concluídos"/>
    <m/>
    <m/>
    <x v="0"/>
    <d v="2026-07-06T20:36:00"/>
    <d v="2026-07-06T00:00:00"/>
    <d v="2026-07-07T00:00:00"/>
    <m/>
    <m/>
    <m/>
    <m/>
    <m/>
    <m/>
    <m/>
    <m/>
    <m/>
    <m/>
    <m/>
    <m/>
    <m/>
    <m/>
    <m/>
    <s v=""/>
    <s v="FALSO"/>
    <n v="0"/>
    <s v=""/>
    <s v=""/>
    <s v=""/>
    <s v=""/>
    <s v=""/>
    <s v=""/>
    <s v=""/>
    <s v=""/>
    <s v=""/>
    <s v=""/>
  </r>
  <r>
    <x v="0"/>
    <s v="SGGS-17190"/>
    <s v="[SGGS] SP 26.3.1"/>
    <s v="[Jornada Secretaria e Gestor de Unidades] Secretaria - Gestão Acadêmica"/>
    <x v="0"/>
    <s v="[SGGS] PI 3/26"/>
    <m/>
    <s v="[INC0796291]Tenho um Erro/Problema com o Sistema - Gerador de Documentos - Contrato"/>
    <m/>
    <m/>
    <m/>
    <s v="Itens concluídos"/>
    <m/>
    <m/>
    <x v="0"/>
    <d v="2026-07-06T20:32:00"/>
    <d v="2026-07-06T00:00:00"/>
    <d v="2026-07-07T00:00:00"/>
    <m/>
    <m/>
    <m/>
    <m/>
    <m/>
    <m/>
    <m/>
    <m/>
    <m/>
    <m/>
    <m/>
    <m/>
    <m/>
    <m/>
    <m/>
    <s v=""/>
    <s v="FALSO"/>
    <n v="0"/>
    <s v=""/>
    <s v=""/>
    <s v=""/>
    <s v=""/>
    <s v=""/>
    <s v=""/>
    <s v=""/>
    <s v=""/>
    <s v=""/>
    <s v=""/>
  </r>
  <r>
    <x v="0"/>
    <s v="SGGS-17179"/>
    <s v="[SGGS] SP 26.3.1;[SGGS] SP 26.4.1;[SGGS] SP 26.3.3;[SGGS] SP 26.3.2;[SGGS] SP 26.3.5;[SGGS] SP 26.3.4;[SGGS] SP 26.3.6"/>
    <s v="[Jornada Secretaria e Gestor de Unidades] Secretaria - Gestão Acadêmica"/>
    <x v="4"/>
    <s v="[SGGS] PI 4/26"/>
    <m/>
    <s v="[INC0794177]Tenho um Erro/Problema com o PTC - Dynamics Athenas - Alocação e disponibilização de disciplinas"/>
    <m/>
    <m/>
    <m/>
    <s v="Itens concluídos"/>
    <m/>
    <m/>
    <x v="3"/>
    <d v="2026-07-06T16:56:00"/>
    <d v="2026-09-28T00:00:00"/>
    <d v="2026-07-07T00:00:00"/>
    <d v="2026-09-28T00:00:00"/>
    <m/>
    <m/>
    <m/>
    <m/>
    <m/>
    <m/>
    <m/>
    <m/>
    <m/>
    <m/>
    <m/>
    <m/>
    <m/>
    <m/>
    <s v=""/>
    <s v="FALSO"/>
    <n v="0"/>
    <s v=""/>
    <s v=""/>
    <s v=""/>
    <s v=""/>
    <s v=""/>
    <s v=""/>
    <s v=""/>
    <s v=""/>
    <s v=""/>
    <s v=""/>
  </r>
  <r>
    <x v="0"/>
    <s v="SGGS-17178"/>
    <s v="[SGGS] SP 26.3.1"/>
    <s v="[Jornada Secretaria e Gestor de Unidades] Secretaria - Gestão Acadêmica"/>
    <x v="0"/>
    <s v="[SGGS] PI 3/26"/>
    <m/>
    <s v="[INC0796333]Tenho um Erro/Problema com o PTC - Dynamics Athenas - Efetivação da Matrícula"/>
    <m/>
    <m/>
    <m/>
    <s v="Itens concluídos"/>
    <m/>
    <m/>
    <x v="0"/>
    <d v="2026-07-06T16:23:00"/>
    <d v="2026-07-06T00:00:00"/>
    <d v="2026-07-06T00:00:00"/>
    <m/>
    <m/>
    <m/>
    <m/>
    <m/>
    <m/>
    <m/>
    <m/>
    <m/>
    <m/>
    <m/>
    <m/>
    <m/>
    <m/>
    <m/>
    <s v=""/>
    <s v="FALSO"/>
    <n v="0"/>
    <s v=""/>
    <s v=""/>
    <s v=""/>
    <s v=""/>
    <s v=""/>
    <s v=""/>
    <s v=""/>
    <s v=""/>
    <s v=""/>
    <s v=""/>
  </r>
  <r>
    <x v="0"/>
    <s v="SGGS-17177"/>
    <s v="[SGGS] SP 26.3.1"/>
    <s v="[Jornada Secretaria e Gestor de Unidades] Secretaria - Gestão Acadêmica"/>
    <x v="0"/>
    <s v="[SGGS] PI 3/26"/>
    <m/>
    <s v="[INC0796332]Tenho um Erro/Problema com o PTC - Dynamics Athenas - Efetivação da Matrícula"/>
    <m/>
    <m/>
    <m/>
    <s v="Itens concluídos"/>
    <m/>
    <m/>
    <x v="1"/>
    <d v="2026-07-06T16:21:00"/>
    <d v="2026-07-06T00:00:00"/>
    <d v="2026-07-16T00:00:00"/>
    <d v="2026-07-16T00:00:00"/>
    <m/>
    <m/>
    <m/>
    <m/>
    <m/>
    <m/>
    <m/>
    <m/>
    <m/>
    <m/>
    <m/>
    <m/>
    <m/>
    <m/>
    <s v=""/>
    <s v="FALSO"/>
    <n v="0"/>
    <s v=""/>
    <s v=""/>
    <s v=""/>
    <s v=""/>
    <s v=""/>
    <s v=""/>
    <s v=""/>
    <s v=""/>
    <s v=""/>
    <s v=""/>
  </r>
  <r>
    <x v="0"/>
    <s v="SGGS-17176"/>
    <s v="[SGGS] SP 26.3.1;[SGGS] SP 26.3.2"/>
    <s v="[Jornada Secretaria e Gestor de Unidades] Secretaria - Gestão Acadêmica"/>
    <x v="0"/>
    <s v="[SGGS] PI 3/26"/>
    <m/>
    <s v="[INC0796330]Tenho um Erro/Problema com o PTC - Dynamics Athenas - Rematrícula"/>
    <m/>
    <n v="21600"/>
    <m/>
    <s v="Itens concluídos"/>
    <m/>
    <m/>
    <x v="1"/>
    <d v="2026-07-06T16:19:00"/>
    <d v="2026-07-06T00:00:00"/>
    <d v="2026-07-06T00:00:00"/>
    <d v="2026-07-23T00:00:00"/>
    <m/>
    <m/>
    <m/>
    <m/>
    <m/>
    <m/>
    <m/>
    <m/>
    <m/>
    <m/>
    <m/>
    <m/>
    <m/>
    <m/>
    <n v="6"/>
    <s v="FALSO"/>
    <n v="0"/>
    <s v=""/>
    <s v=""/>
    <s v=""/>
    <s v=""/>
    <s v=""/>
    <s v=""/>
    <s v=""/>
    <s v=""/>
    <s v=""/>
    <s v=""/>
  </r>
  <r>
    <x v="0"/>
    <s v="SGGS-17174"/>
    <s v="[SGGS] SP 26.3.1;[SGGS] SP 26.3.2"/>
    <s v="[Jornada Secretaria e Gestor de Unidades] Secretaria - Gestão Acadêmica"/>
    <x v="0"/>
    <s v="[SGGS] PI 3/26"/>
    <m/>
    <s v="[INC0796292]Tenho um Erro/Problema com o PTC - Dynamics Athenas - Efetivação da Matrícula"/>
    <m/>
    <m/>
    <m/>
    <s v="Itens concluídos"/>
    <m/>
    <m/>
    <x v="1"/>
    <d v="2026-07-06T15:12:00"/>
    <d v="2026-07-06T00:00:00"/>
    <d v="2026-07-23T00:00:00"/>
    <d v="2026-07-23T00:00:00"/>
    <m/>
    <m/>
    <m/>
    <m/>
    <m/>
    <m/>
    <m/>
    <m/>
    <m/>
    <m/>
    <m/>
    <m/>
    <m/>
    <m/>
    <s v=""/>
    <s v="FALSO"/>
    <n v="0"/>
    <s v=""/>
    <s v=""/>
    <s v=""/>
    <s v=""/>
    <s v=""/>
    <s v=""/>
    <s v=""/>
    <s v=""/>
    <s v=""/>
    <s v=""/>
  </r>
  <r>
    <x v="0"/>
    <s v="SGGS-17173"/>
    <s v="[SGGS] SP 26.3.1;[SGGS] SP 26.3.2"/>
    <s v="[Jornada Secretaria e Gestor de Unidades] Secretaria - Gestão Acadêmica"/>
    <x v="0"/>
    <s v="[SGGS] PI 3/26"/>
    <m/>
    <s v="[INC0796255]Tenho um Erro/Problema com o PTC - Dynamics Athenas - Efetivação da Matrícula"/>
    <m/>
    <m/>
    <m/>
    <s v="Itens concluídos"/>
    <m/>
    <m/>
    <x v="1"/>
    <d v="2026-07-06T14:24:00"/>
    <d v="2026-07-06T00:00:00"/>
    <d v="2026-07-16T00:00:00"/>
    <d v="2026-07-16T00:00:00"/>
    <m/>
    <m/>
    <m/>
    <m/>
    <m/>
    <m/>
    <m/>
    <m/>
    <m/>
    <m/>
    <m/>
    <m/>
    <m/>
    <m/>
    <s v=""/>
    <s v="FALSO"/>
    <n v="0"/>
    <s v=""/>
    <s v=""/>
    <s v=""/>
    <s v=""/>
    <s v=""/>
    <s v=""/>
    <s v=""/>
    <s v=""/>
    <s v=""/>
    <s v=""/>
  </r>
  <r>
    <x v="0"/>
    <s v="SGGS-17172"/>
    <s v="[SGGS] SP 26.3.1;[SGGS] SP 26.3.2"/>
    <s v="[Jornada Secretaria e Gestor de Unidades] Secretaria - Gestão Acadêmica"/>
    <x v="0"/>
    <s v="[SGGS] PI 3/26"/>
    <m/>
    <s v="[INC0796159]Tenho um Erro/Problema com o PTC - Dynamics Athenas - Efetivação da Matrícula"/>
    <m/>
    <m/>
    <m/>
    <s v="Itens concluídos"/>
    <m/>
    <m/>
    <x v="1"/>
    <d v="2026-07-06T11:25:00"/>
    <d v="2026-07-06T00:00:00"/>
    <d v="2026-07-16T00:00:00"/>
    <d v="2026-07-16T00:00:00"/>
    <m/>
    <m/>
    <m/>
    <m/>
    <m/>
    <m/>
    <m/>
    <m/>
    <m/>
    <m/>
    <m/>
    <m/>
    <m/>
    <m/>
    <s v=""/>
    <s v="FALSO"/>
    <n v="0"/>
    <s v=""/>
    <s v=""/>
    <s v=""/>
    <s v=""/>
    <s v=""/>
    <s v=""/>
    <s v=""/>
    <s v=""/>
    <s v=""/>
    <s v=""/>
  </r>
  <r>
    <x v="0"/>
    <s v="SGGS-17171"/>
    <s v="[SGGS] SP 26.3.1;[SGGS] SP 26.3.2"/>
    <s v="[Jornada Secretaria e Gestor de Unidades] Secretaria - Gestão Acadêmica"/>
    <x v="0"/>
    <s v="[SGGS] PI 3/26"/>
    <m/>
    <s v="[INC0789008]Tenho um Erro/Problema com o PTC - Dynamics Athenas - Alocação e disponibilização de disciplinas"/>
    <m/>
    <m/>
    <m/>
    <s v="Itens concluídos"/>
    <m/>
    <m/>
    <x v="0"/>
    <d v="2026-07-06T11:09:00"/>
    <d v="2026-07-06T00:00:00"/>
    <d v="2026-07-23T00:00:00"/>
    <m/>
    <m/>
    <m/>
    <m/>
    <m/>
    <m/>
    <m/>
    <m/>
    <m/>
    <m/>
    <m/>
    <m/>
    <m/>
    <m/>
    <m/>
    <s v=""/>
    <s v="FALSO"/>
    <n v="0"/>
    <s v=""/>
    <s v=""/>
    <s v=""/>
    <s v=""/>
    <s v=""/>
    <s v=""/>
    <s v=""/>
    <s v=""/>
    <s v=""/>
    <s v=""/>
  </r>
  <r>
    <x v="0"/>
    <s v="SGGS-17170"/>
    <s v="[SGGS] SP 26.3.1"/>
    <s v="[Jornada Secretaria e Gestor de Unidades] Secretaria - Gestão Acadêmica"/>
    <x v="0"/>
    <s v="[SGGS] PI 3/26"/>
    <m/>
    <s v="[INC0793111]Tenho um Erro/Problema com o PTC - Ambiente do Aluno / AVA Sofia - Login/senha"/>
    <m/>
    <m/>
    <m/>
    <s v="Itens concluídos"/>
    <m/>
    <m/>
    <x v="1"/>
    <d v="2026-07-06T10:44:00"/>
    <d v="2026-07-06T00:00:00"/>
    <d v="2026-07-06T00:00:00"/>
    <d v="2026-07-06T00:00:00"/>
    <m/>
    <m/>
    <m/>
    <m/>
    <m/>
    <m/>
    <m/>
    <m/>
    <m/>
    <m/>
    <m/>
    <m/>
    <m/>
    <m/>
    <s v=""/>
    <s v="FALSO"/>
    <n v="0"/>
    <s v=""/>
    <s v=""/>
    <s v=""/>
    <s v=""/>
    <s v=""/>
    <s v=""/>
    <s v=""/>
    <s v=""/>
    <s v=""/>
    <s v=""/>
  </r>
  <r>
    <x v="0"/>
    <s v="SGGS-17169"/>
    <s v="[SGGS] SP 26.3.1"/>
    <s v="[Jornada Secretaria e Gestor de Unidades] Secretaria - Gestão Acadêmica"/>
    <x v="0"/>
    <s v="[SGGS] PI 3/26"/>
    <m/>
    <s v="[INC0796119]Tenho um Erro/Problema com o PTC - Dynamics Athenas - Efetivação da Matrícula"/>
    <m/>
    <m/>
    <m/>
    <s v="Itens concluídos"/>
    <m/>
    <m/>
    <x v="1"/>
    <d v="2026-07-06T10:44:00"/>
    <d v="2026-07-06T00:00:00"/>
    <d v="2026-07-06T00:00:00"/>
    <d v="2026-07-06T00:00:00"/>
    <m/>
    <m/>
    <m/>
    <m/>
    <m/>
    <m/>
    <m/>
    <m/>
    <m/>
    <m/>
    <m/>
    <m/>
    <m/>
    <m/>
    <s v=""/>
    <s v="FALSO"/>
    <n v="0"/>
    <s v=""/>
    <s v=""/>
    <s v=""/>
    <s v=""/>
    <s v=""/>
    <s v=""/>
    <s v=""/>
    <s v=""/>
    <s v=""/>
    <s v=""/>
  </r>
  <r>
    <x v="0"/>
    <s v="SGGS-17158"/>
    <s v="[SGGS] SP 26.3.1;[SGGS] SP 26.3.2"/>
    <s v="[Jornada Secretaria e Gestor de Unidades] Secretaria - Gestão Acadêmica"/>
    <x v="0"/>
    <s v="[SGGS] PI 3/26"/>
    <m/>
    <s v="[INC0781427]Tenho um Erro/Problema com o PTC - Ambiente do Aluno / AVA Sofia - Visão de disciplinas"/>
    <m/>
    <m/>
    <m/>
    <s v="Itens concluídos"/>
    <m/>
    <m/>
    <x v="1"/>
    <d v="2026-07-06T09:57:00"/>
    <d v="2026-07-06T00:00:00"/>
    <d v="2026-07-16T00:00:00"/>
    <d v="2026-07-16T00:00:00"/>
    <m/>
    <m/>
    <m/>
    <m/>
    <m/>
    <m/>
    <m/>
    <m/>
    <m/>
    <m/>
    <m/>
    <m/>
    <m/>
    <m/>
    <s v=""/>
    <s v="FALSO"/>
    <n v="0"/>
    <s v=""/>
    <s v=""/>
    <s v=""/>
    <s v=""/>
    <s v=""/>
    <s v=""/>
    <s v=""/>
    <s v=""/>
    <s v=""/>
    <s v=""/>
  </r>
  <r>
    <x v="0"/>
    <s v="SGGS-17152"/>
    <s v="[SGGS] SP 26.3.1"/>
    <s v="[Jornada Secretaria e Gestor de Unidades] Secretaria - Gestão Acadêmica"/>
    <x v="0"/>
    <s v="[SGGS] PI 3/26"/>
    <m/>
    <s v="[INC0796062]Tenho um Erro/Problema com o PTC - Dynamics Athenas - Efetivação da Matrícula"/>
    <m/>
    <m/>
    <m/>
    <s v="Itens concluídos"/>
    <m/>
    <m/>
    <x v="0"/>
    <d v="2026-07-06T09:26:00"/>
    <d v="2026-07-06T00:00:00"/>
    <d v="2026-07-06T00:00:00"/>
    <m/>
    <m/>
    <m/>
    <m/>
    <m/>
    <m/>
    <m/>
    <m/>
    <m/>
    <m/>
    <m/>
    <m/>
    <m/>
    <m/>
    <m/>
    <s v=""/>
    <s v="FALSO"/>
    <n v="0"/>
    <s v=""/>
    <s v=""/>
    <s v=""/>
    <s v=""/>
    <s v=""/>
    <s v=""/>
    <s v=""/>
    <s v=""/>
    <s v=""/>
    <s v=""/>
  </r>
  <r>
    <x v="0"/>
    <s v="SGGS-17151"/>
    <s v="[SGGS] SP 26.3.1"/>
    <s v="[Jornada Secretaria e Gestor de Unidades] Secretaria - Gestão Acadêmica"/>
    <x v="0"/>
    <s v="[SGGS] PI 3/26"/>
    <m/>
    <s v="[INC0795383]Tenho um Erro/Problema com o PTC - Dynamics Athenas - Efetivação da Matrícula"/>
    <m/>
    <m/>
    <m/>
    <s v="Itens concluídos"/>
    <m/>
    <m/>
    <x v="1"/>
    <d v="2026-07-04T14:47:00"/>
    <d v="2026-07-06T00:00:00"/>
    <d v="2026-07-06T00:00:00"/>
    <d v="2026-07-06T00:00:00"/>
    <m/>
    <m/>
    <m/>
    <m/>
    <m/>
    <m/>
    <m/>
    <m/>
    <m/>
    <m/>
    <m/>
    <m/>
    <m/>
    <m/>
    <s v=""/>
    <s v="FALSO"/>
    <n v="0"/>
    <s v=""/>
    <s v=""/>
    <s v=""/>
    <s v=""/>
    <s v=""/>
    <s v=""/>
    <s v=""/>
    <s v=""/>
    <s v=""/>
    <s v=""/>
  </r>
  <r>
    <x v="0"/>
    <s v="SGGS-17150"/>
    <s v="[SGGS] SP 26.3.1;[SGGS] SP 26.3.3;[SGGS] SP 26.3.2;[SGGS] SP 26.3.4"/>
    <s v="[Jornada Secretaria e Gestor de Unidades] Secretaria - Gestão Acadêmica"/>
    <x v="0"/>
    <s v="[SGGS] PI 3/26"/>
    <m/>
    <s v="[INC0790774]Tenho um Erro/Problema com o Sistema - SAP - SAP - Arrecadação Agrupador"/>
    <m/>
    <m/>
    <m/>
    <s v="Itens concluídos"/>
    <m/>
    <m/>
    <x v="0"/>
    <d v="2026-07-03T22:29:00"/>
    <d v="2026-07-06T00:00:00"/>
    <d v="2026-08-28T00:00:00"/>
    <m/>
    <m/>
    <m/>
    <m/>
    <m/>
    <m/>
    <m/>
    <m/>
    <m/>
    <m/>
    <m/>
    <m/>
    <m/>
    <m/>
    <m/>
    <s v=""/>
    <s v="FALSO"/>
    <n v="0"/>
    <s v=""/>
    <s v=""/>
    <s v=""/>
    <s v=""/>
    <s v=""/>
    <s v=""/>
    <s v=""/>
    <s v=""/>
    <s v=""/>
    <s v=""/>
  </r>
  <r>
    <x v="0"/>
    <s v="SGGS-17149"/>
    <s v="[SGGS] SP 26.3.1;[SGGS] SP 26.3.3;[SGGS] SP 26.3.2;[SGGS] SP 26.3.4"/>
    <s v="[Jornada Secretaria e Gestor de Unidades] Secretaria - Gestão Acadêmica"/>
    <x v="0"/>
    <s v="[SGGS] PI 3/26"/>
    <m/>
    <s v="[INC0793554]Tenho um Erro/Problema com o PTC - Dynamics Athenas - Extrato Financeiro - Problemas na visualização do Extrato"/>
    <m/>
    <m/>
    <m/>
    <s v="Itens concluídos"/>
    <m/>
    <m/>
    <x v="0"/>
    <d v="2026-07-03T22:03:00"/>
    <d v="2026-07-06T00:00:00"/>
    <d v="2026-08-28T00:00:00"/>
    <m/>
    <m/>
    <m/>
    <m/>
    <m/>
    <m/>
    <m/>
    <m/>
    <m/>
    <m/>
    <m/>
    <m/>
    <m/>
    <m/>
    <m/>
    <s v=""/>
    <s v="FALSO"/>
    <n v="0"/>
    <s v=""/>
    <s v=""/>
    <s v=""/>
    <s v=""/>
    <s v=""/>
    <s v=""/>
    <s v=""/>
    <s v=""/>
    <s v=""/>
    <s v=""/>
  </r>
  <r>
    <x v="0"/>
    <s v="SGGS-17148"/>
    <s v="[SGGS] SP 26.3.1;[SGGS] SP 26.3.3;[SGGS] SP 26.3.2;[SGGS] SP 26.3.5;[SGGS] SP 26.3.4;[SGGS] SP 26.3.6"/>
    <s v="[Jornada Secretaria e Gestor de Unidades] Secretaria - Gestão Acadêmica"/>
    <x v="0"/>
    <s v="[SGGS] PI 3/26"/>
    <m/>
    <s v="[INC0793664]Tenho um Erro/Problema com o PTC - Dynamics Athenas - Evasão"/>
    <m/>
    <m/>
    <m/>
    <s v="Itens concluídos"/>
    <m/>
    <m/>
    <x v="1"/>
    <d v="2026-07-03T22:01:00"/>
    <d v="2026-07-06T00:00:00"/>
    <d v="2026-09-16T00:00:00"/>
    <d v="2026-09-16T00:00:00"/>
    <m/>
    <m/>
    <m/>
    <m/>
    <m/>
    <m/>
    <m/>
    <m/>
    <m/>
    <m/>
    <m/>
    <m/>
    <m/>
    <m/>
    <s v=""/>
    <s v="FALSO"/>
    <n v="0"/>
    <s v=""/>
    <s v=""/>
    <s v=""/>
    <s v=""/>
    <s v=""/>
    <s v=""/>
    <s v=""/>
    <s v=""/>
    <s v=""/>
    <s v=""/>
  </r>
  <r>
    <x v="0"/>
    <s v="SGGS-17147"/>
    <s v="[SGGS] SP 26.3.1;[SGGS] SP 26.3.2;[SGGS] SP 26.2.6"/>
    <s v="[Jornada Secretaria e Gestor de Unidades] Secretaria - Gestão Acadêmica"/>
    <x v="0"/>
    <s v="[SGGS] PI 3/26"/>
    <m/>
    <s v="[INC0792163]Tenho um Erro/Problema com o PTC - Dynamics Athenas - Atualização de Dados Cadastrais"/>
    <m/>
    <m/>
    <m/>
    <s v="Itens concluídos"/>
    <m/>
    <m/>
    <x v="1"/>
    <d v="2026-07-03T18:47:00"/>
    <d v="2026-07-06T00:00:00"/>
    <d v="2026-07-23T00:00:00"/>
    <d v="2026-07-23T00:00:00"/>
    <m/>
    <m/>
    <m/>
    <m/>
    <m/>
    <m/>
    <m/>
    <m/>
    <m/>
    <m/>
    <m/>
    <m/>
    <m/>
    <m/>
    <s v=""/>
    <s v="FALSO"/>
    <n v="0"/>
    <s v=""/>
    <s v=""/>
    <s v=""/>
    <s v=""/>
    <s v=""/>
    <s v=""/>
    <s v=""/>
    <s v=""/>
    <s v=""/>
    <s v=""/>
  </r>
  <r>
    <x v="0"/>
    <s v="SGGS-17146"/>
    <s v="[SGGS] SP 26.3.1;[SGGS] SP 26.3.3;[SGGS] SP 26.3.2;[SGGS] SP 26.3.5;[SGGS] SP 26.3.4;[SGGS] SP 26.3.6;[SGGS] SP 26.2.6"/>
    <s v="[Jornada Secretaria e Gestor de Unidades] Secretaria - Gestão Acadêmica"/>
    <x v="0"/>
    <s v="[SGGS] PI 3/26"/>
    <m/>
    <s v="[INC0790755]Tenho um Erro/Problema com o PTC - Cadastro de Curso/Disciplina/Matriz - Criação/Versão de Matriz"/>
    <m/>
    <m/>
    <m/>
    <s v="Itens concluídos"/>
    <m/>
    <m/>
    <x v="1"/>
    <d v="2026-07-03T18:45:00"/>
    <d v="2026-07-06T00:00:00"/>
    <d v="2026-09-16T00:00:00"/>
    <d v="2026-09-16T00:00:00"/>
    <m/>
    <m/>
    <m/>
    <m/>
    <m/>
    <m/>
    <m/>
    <m/>
    <m/>
    <m/>
    <m/>
    <m/>
    <m/>
    <m/>
    <s v=""/>
    <s v="FALSO"/>
    <n v="0"/>
    <s v=""/>
    <s v=""/>
    <s v=""/>
    <s v=""/>
    <s v=""/>
    <s v=""/>
    <s v=""/>
    <s v=""/>
    <s v=""/>
    <s v=""/>
  </r>
  <r>
    <x v="0"/>
    <s v="SGGS-17145"/>
    <s v="[SGGS] SP 26.3.1;[SGGS] SP 26.3.3;[SGGS] SP 26.3.2;[SGGS] SP 26.3.5;[SGGS] SP 26.3.4;[SGGS] SP 26.2.6"/>
    <s v="[Jornada Secretaria e Gestor de Unidades] Secretaria - Gestão Acadêmica"/>
    <x v="0"/>
    <s v="[SGGS] PI 3/26"/>
    <m/>
    <s v="[INC0790302]Tenho um Erro/Problema com o PTC - Dynamics Athenas - Evasão"/>
    <m/>
    <m/>
    <m/>
    <s v="Itens concluídos"/>
    <m/>
    <m/>
    <x v="1"/>
    <d v="2026-07-03T17:56:00"/>
    <d v="2026-07-06T00:00:00"/>
    <d v="2026-08-28T00:00:00"/>
    <d v="2026-08-28T00:00:00"/>
    <m/>
    <m/>
    <m/>
    <m/>
    <m/>
    <m/>
    <m/>
    <m/>
    <m/>
    <m/>
    <m/>
    <m/>
    <m/>
    <m/>
    <s v=""/>
    <s v="FALSO"/>
    <n v="0"/>
    <s v=""/>
    <s v=""/>
    <s v=""/>
    <s v=""/>
    <s v=""/>
    <s v=""/>
    <s v=""/>
    <s v=""/>
    <s v=""/>
    <s v=""/>
  </r>
  <r>
    <x v="0"/>
    <s v="SGGS-17144"/>
    <s v="[SGGS] SP 26.3.1;[SGGS] SP 26.3.3;[SGGS] SP 26.3.2;[SGGS] SP 26.3.4;[SGGS] SP 26.2.6"/>
    <s v="[Jornada Secretaria e Gestor de Unidades] Secretaria - Gestão Acadêmica"/>
    <x v="0"/>
    <s v="[SGGS] PI 3/26"/>
    <m/>
    <s v="[INC0794979]Tenho um Erro/Problema com o PTC - Dynamics Athenas - Documentos Acadêmicos - Serviços"/>
    <m/>
    <m/>
    <m/>
    <s v="Itens concluídos"/>
    <m/>
    <m/>
    <x v="1"/>
    <d v="2026-07-03T16:56:00"/>
    <d v="2026-07-06T00:00:00"/>
    <d v="2026-08-17T00:00:00"/>
    <d v="2026-08-17T00:00:00"/>
    <m/>
    <m/>
    <m/>
    <m/>
    <m/>
    <m/>
    <m/>
    <m/>
    <m/>
    <m/>
    <m/>
    <m/>
    <m/>
    <m/>
    <s v=""/>
    <s v="FALSO"/>
    <n v="0"/>
    <s v=""/>
    <s v=""/>
    <s v=""/>
    <s v=""/>
    <s v=""/>
    <s v=""/>
    <s v=""/>
    <s v=""/>
    <s v=""/>
    <s v=""/>
  </r>
  <r>
    <x v="0"/>
    <s v="SGGS-17143"/>
    <s v="[SGGS] SP 26.3.1;[SGGS] SP 26.3.2;[SGGS] SP 26.2.6"/>
    <s v="[Jornada Secretaria e Gestor de Unidades] Secretaria - Gestão Acadêmica"/>
    <x v="0"/>
    <s v="[SGGS] PI 3/26"/>
    <m/>
    <s v="[INC0794960]Tenho um Erro/Problema com o PTC - Dynamics Athenas - Efetivação da Matrícula"/>
    <m/>
    <m/>
    <m/>
    <s v="Itens concluídos"/>
    <m/>
    <m/>
    <x v="1"/>
    <d v="2026-07-03T16:32:00"/>
    <d v="2026-07-06T00:00:00"/>
    <d v="2026-07-16T00:00:00"/>
    <d v="2026-07-16T00:00:00"/>
    <m/>
    <m/>
    <m/>
    <m/>
    <m/>
    <m/>
    <m/>
    <m/>
    <m/>
    <m/>
    <m/>
    <m/>
    <m/>
    <m/>
    <s v=""/>
    <s v="FALSO"/>
    <n v="0"/>
    <s v=""/>
    <s v=""/>
    <s v=""/>
    <s v=""/>
    <s v=""/>
    <s v=""/>
    <s v=""/>
    <s v=""/>
    <s v=""/>
    <s v=""/>
  </r>
  <r>
    <x v="0"/>
    <s v="SGGS-17142"/>
    <s v="[SGGS] SP 26.3.1;[SGGS] SP 26.3.3;[SGGS] SP 26.3.2;[SGGS] SP 26.2.6"/>
    <s v="[Jornada Secretaria e Gestor de Unidades] Secretaria - Gestão Acadêmica"/>
    <x v="0"/>
    <s v="[SGGS] PI 3/26"/>
    <m/>
    <s v="[INC0794957]Tenho um Erro/Problema com o PTC - Dynamics Athenas - Rematrícula"/>
    <m/>
    <n v="64800"/>
    <m/>
    <s v="Itens concluídos"/>
    <m/>
    <m/>
    <x v="0"/>
    <d v="2026-07-03T16:06:00"/>
    <d v="2026-07-06T00:00:00"/>
    <d v="2026-08-10T00:00:00"/>
    <m/>
    <m/>
    <m/>
    <m/>
    <m/>
    <m/>
    <m/>
    <m/>
    <m/>
    <m/>
    <m/>
    <m/>
    <m/>
    <m/>
    <m/>
    <n v="18"/>
    <s v="FALSO"/>
    <n v="0"/>
    <s v=""/>
    <s v=""/>
    <s v=""/>
    <s v=""/>
    <s v=""/>
    <s v=""/>
    <s v=""/>
    <s v=""/>
    <s v=""/>
    <s v=""/>
  </r>
  <r>
    <x v="0"/>
    <s v="SGGS-17141"/>
    <s v="[SGGS] SP 26.3.1;[SGGS] SP 26.2.6"/>
    <s v="[Jornada Secretaria e Gestor de Unidades] Secretaria - Gestão Acadêmica"/>
    <x v="0"/>
    <s v="[SGGS] PI 3/26"/>
    <m/>
    <s v="[INC0793101]Tenho um Erro/Problema com o PTC - Dynamics Athenas - Documentos de Matrícula"/>
    <m/>
    <m/>
    <m/>
    <s v="Itens concluídos"/>
    <m/>
    <m/>
    <x v="1"/>
    <d v="2026-07-03T15:36:00"/>
    <d v="2026-07-06T00:00:00"/>
    <d v="2026-07-07T00:00:00"/>
    <d v="2026-07-07T00:00:00"/>
    <m/>
    <m/>
    <m/>
    <m/>
    <m/>
    <m/>
    <m/>
    <m/>
    <m/>
    <m/>
    <m/>
    <m/>
    <m/>
    <m/>
    <s v=""/>
    <s v="FALSO"/>
    <n v="0"/>
    <s v=""/>
    <s v=""/>
    <s v=""/>
    <s v=""/>
    <s v=""/>
    <s v=""/>
    <s v=""/>
    <s v=""/>
    <s v=""/>
    <s v=""/>
  </r>
  <r>
    <x v="0"/>
    <s v="SGGS-17140"/>
    <s v="[SGGS] SP 26.3.1;[SGGS] SP 26.3.2;[SGGS] SP 26.2.6"/>
    <s v="[Jornada Secretaria e Gestor de Unidades] Secretaria - Gestão Acadêmica"/>
    <x v="0"/>
    <s v="[SGGS] PI 3/26"/>
    <m/>
    <s v="[INC0794915]Tenho um Erro/Problema com o PTC - Dynamics Athenas - Efetivação da Matrícula"/>
    <m/>
    <m/>
    <m/>
    <s v="Itens concluídos"/>
    <m/>
    <m/>
    <x v="1"/>
    <d v="2026-07-03T14:40:00"/>
    <d v="2026-07-06T00:00:00"/>
    <d v="2026-07-14T00:00:00"/>
    <d v="2026-07-14T00:00:00"/>
    <m/>
    <m/>
    <m/>
    <m/>
    <m/>
    <m/>
    <m/>
    <m/>
    <m/>
    <m/>
    <m/>
    <m/>
    <m/>
    <m/>
    <s v=""/>
    <s v="FALSO"/>
    <n v="0"/>
    <s v=""/>
    <s v=""/>
    <s v=""/>
    <s v=""/>
    <s v=""/>
    <s v=""/>
    <s v=""/>
    <s v=""/>
    <s v=""/>
    <s v=""/>
  </r>
  <r>
    <x v="0"/>
    <s v="SGGS-17139"/>
    <s v="[SGGS] SP 26.3.1;[SGGS] SP 26.3.2;[SGGS] SP 26.2.6"/>
    <s v="[Jornada Secretaria e Gestor de Unidades] Secretaria - Gestão Acadêmica"/>
    <x v="0"/>
    <s v="[SGGS] PI 3/26"/>
    <m/>
    <s v="[INC0794908]Tenho um Erro/Problema com o PTC - Dynamics Athenas - Efetivação da Matrícula"/>
    <m/>
    <m/>
    <m/>
    <s v="Itens concluídos"/>
    <m/>
    <m/>
    <x v="1"/>
    <d v="2026-07-03T14:40:00"/>
    <d v="2026-07-06T00:00:00"/>
    <d v="2026-07-16T00:00:00"/>
    <d v="2026-07-16T00:00:00"/>
    <m/>
    <m/>
    <m/>
    <m/>
    <m/>
    <m/>
    <m/>
    <m/>
    <m/>
    <m/>
    <m/>
    <m/>
    <m/>
    <m/>
    <s v=""/>
    <s v="FALSO"/>
    <n v="0"/>
    <s v=""/>
    <s v=""/>
    <s v=""/>
    <s v=""/>
    <s v=""/>
    <s v=""/>
    <s v=""/>
    <s v=""/>
    <s v=""/>
    <s v=""/>
  </r>
  <r>
    <x v="0"/>
    <s v="SGGS-17131"/>
    <s v="[SGGS] SP 26.3.1;[SGGS] SP 26.3.2;[SGGS] SP 26.2.6"/>
    <s v="[Jornada Secretaria e Gestor de Unidades] Secretaria - Gestão Acadêmica"/>
    <x v="0"/>
    <s v="[SGGS] PI 3/26"/>
    <m/>
    <s v="[INC0788227]Tenho um Erro/Problema com o PTC - Dynamics Athenas - Evasão"/>
    <m/>
    <m/>
    <m/>
    <s v="Itens concluídos"/>
    <m/>
    <m/>
    <x v="1"/>
    <d v="2026-07-02T21:44:00"/>
    <d v="2026-07-06T00:00:00"/>
    <d v="2026-07-23T00:00:00"/>
    <d v="2026-07-23T00:00:00"/>
    <m/>
    <m/>
    <m/>
    <m/>
    <m/>
    <m/>
    <m/>
    <m/>
    <m/>
    <m/>
    <m/>
    <m/>
    <m/>
    <m/>
    <s v=""/>
    <s v="FALSO"/>
    <n v="0"/>
    <s v=""/>
    <s v=""/>
    <s v=""/>
    <s v=""/>
    <s v=""/>
    <s v=""/>
    <s v=""/>
    <s v=""/>
    <s v=""/>
    <s v=""/>
  </r>
  <r>
    <x v="0"/>
    <s v="SGGS-17129"/>
    <s v="[SGGS] SP 26.3.1;[SGGS] SP 26.4.1;[SGGS] SP 26.3.3;[SGGS] SP 26.3.2;[SGGS] SP 26.3.5;[SGGS] SP 26.3.4;[SGGS] SP 26.3.6;[SGGS] SP 26.2.6"/>
    <s v="[Jornada Secretaria e Gestor de Unidades] Secretaria - Gestão Acadêmica"/>
    <x v="4"/>
    <s v="[SGGS] PI 4/26"/>
    <m/>
    <s v="[INC0787301]Tenho um Erro/Problema com o PTC - Dynamics Athenas - Módulo de Benefícios"/>
    <m/>
    <m/>
    <m/>
    <s v="Itens concluídos"/>
    <m/>
    <m/>
    <x v="3"/>
    <d v="2026-07-02T21:00:00"/>
    <d v="2026-09-28T00:00:00"/>
    <d v="2026-07-14T00:00:00"/>
    <d v="2026-09-28T00:00:00"/>
    <m/>
    <m/>
    <m/>
    <m/>
    <m/>
    <m/>
    <m/>
    <m/>
    <m/>
    <m/>
    <m/>
    <m/>
    <m/>
    <m/>
    <s v=""/>
    <s v="FALSO"/>
    <n v="0"/>
    <s v=""/>
    <s v=""/>
    <s v=""/>
    <s v=""/>
    <s v=""/>
    <s v=""/>
    <s v=""/>
    <s v=""/>
    <s v=""/>
    <s v=""/>
  </r>
  <r>
    <x v="0"/>
    <s v="SGGS-17128"/>
    <s v="[SGGS] SP 26.3.1;[SGGS] SP 26.2.6"/>
    <s v="[Jornada Secretaria e Gestor de Unidades] Secretaria - Gestão Acadêmica"/>
    <x v="0"/>
    <s v="[SGGS] PI 3/26"/>
    <m/>
    <s v="[INC0793176]Tenho um Erro/Problema com o PTC - Ingresso - Captação - Área do Candidato"/>
    <m/>
    <m/>
    <m/>
    <s v="Itens concluídos"/>
    <m/>
    <m/>
    <x v="1"/>
    <d v="2026-07-02T20:47:00"/>
    <d v="2026-07-06T00:00:00"/>
    <d v="2026-07-03T00:00:00"/>
    <d v="2026-07-03T00:00:00"/>
    <m/>
    <m/>
    <m/>
    <m/>
    <m/>
    <m/>
    <m/>
    <m/>
    <m/>
    <m/>
    <m/>
    <m/>
    <m/>
    <m/>
    <s v=""/>
    <s v="FALSO"/>
    <n v="0"/>
    <s v=""/>
    <s v=""/>
    <s v=""/>
    <s v=""/>
    <s v=""/>
    <s v=""/>
    <s v=""/>
    <s v=""/>
    <s v=""/>
    <s v=""/>
  </r>
  <r>
    <x v="0"/>
    <s v="SGGS-17127"/>
    <s v="[SGGS] SP 26.3.1;[SGGS] SP 26.3.3;[SGGS] SP 26.3.2;[SGGS] SP 26.3.5;[SGGS] SP 26.3.4;[SGGS] SP 26.2.6"/>
    <s v="[Jornada Secretaria e Gestor de Unidades] Secretaria - Gestão Acadêmica"/>
    <x v="0"/>
    <s v="[SGGS] PI 3/26"/>
    <m/>
    <s v="[INC0794173]Tenho um Erro/Problema com o PTC - Dynamics Athenas - Envio de reatórios"/>
    <m/>
    <n v="18000"/>
    <m/>
    <s v="Itens concluídos"/>
    <m/>
    <m/>
    <x v="0"/>
    <d v="2026-07-02T19:56:00"/>
    <d v="2026-07-06T00:00:00"/>
    <d v="2026-09-11T00:00:00"/>
    <m/>
    <m/>
    <m/>
    <m/>
    <m/>
    <m/>
    <m/>
    <m/>
    <m/>
    <m/>
    <m/>
    <m/>
    <m/>
    <m/>
    <m/>
    <n v="5"/>
    <s v="FALSO"/>
    <n v="0"/>
    <s v=""/>
    <s v=""/>
    <s v=""/>
    <s v=""/>
    <s v=""/>
    <s v=""/>
    <s v=""/>
    <s v=""/>
    <s v=""/>
    <s v=""/>
  </r>
  <r>
    <x v="0"/>
    <s v="SGGS-17126"/>
    <s v="[SGGS] SP 26.3.1;[SGGS] SP 26.3.2;[SGGS] SP 26.2.6"/>
    <s v="[Jornada Secretaria e Gestor de Unidades] Secretaria - Gestão Acadêmica"/>
    <x v="0"/>
    <s v="[SGGS] PI 3/26"/>
    <m/>
    <s v="[INC0786262]Tenho um Erro/Problema com o PTC - Ambiente do Aluno / AVA Sofia - Secretaria - Erro no documento da solicitação"/>
    <m/>
    <m/>
    <m/>
    <s v="Itens concluídos"/>
    <m/>
    <m/>
    <x v="1"/>
    <d v="2026-07-02T19:40:00"/>
    <d v="2026-07-06T00:00:00"/>
    <d v="2026-07-16T00:00:00"/>
    <d v="2026-07-16T00:00:00"/>
    <m/>
    <m/>
    <m/>
    <m/>
    <m/>
    <m/>
    <m/>
    <m/>
    <m/>
    <m/>
    <m/>
    <m/>
    <m/>
    <m/>
    <s v=""/>
    <s v="FALSO"/>
    <n v="0"/>
    <s v=""/>
    <s v=""/>
    <s v=""/>
    <s v=""/>
    <s v=""/>
    <s v=""/>
    <s v=""/>
    <s v=""/>
    <s v=""/>
    <s v=""/>
  </r>
  <r>
    <x v="0"/>
    <s v="SGGS-17125"/>
    <s v="[SGGS] SP 26.3.1;[SGGS] SP 26.2.6"/>
    <s v="[Jornada Secretaria e Gestor de Unidades] Secretaria - Gestão Acadêmica"/>
    <x v="0"/>
    <s v="[SGGS] PI 3/26"/>
    <m/>
    <s v="[INC0786245]Tenho um Erro/Problema com o PTC - Dynamics Athenas - Reembolso"/>
    <m/>
    <m/>
    <m/>
    <s v="Itens concluídos"/>
    <m/>
    <m/>
    <x v="1"/>
    <d v="2026-07-02T19:38:00"/>
    <d v="2026-07-06T00:00:00"/>
    <d v="2026-07-16T00:00:00"/>
    <d v="2026-07-16T00:00:00"/>
    <m/>
    <m/>
    <m/>
    <m/>
    <m/>
    <m/>
    <m/>
    <m/>
    <m/>
    <m/>
    <m/>
    <m/>
    <m/>
    <m/>
    <s v=""/>
    <s v="FALSO"/>
    <n v="0"/>
    <s v=""/>
    <s v=""/>
    <s v=""/>
    <s v=""/>
    <s v=""/>
    <s v=""/>
    <s v=""/>
    <s v=""/>
    <s v=""/>
    <s v=""/>
  </r>
  <r>
    <x v="0"/>
    <s v="SGGS-17124"/>
    <s v="[SGGS] SP 26.3.1;[SGGS] SP 26.3.2;[SGGS] SP 26.2.6"/>
    <s v="[Jornada Secretaria e Gestor de Unidades] Secretaria - Gestão Acadêmica"/>
    <x v="0"/>
    <s v="[SGGS] PI 3/26"/>
    <m/>
    <s v="[INC0785080]Tenho um Erro/Problema com o PTC - Dynamics Athenas - Documentos de Matrícula"/>
    <m/>
    <m/>
    <m/>
    <s v="Itens concluídos"/>
    <m/>
    <m/>
    <x v="1"/>
    <d v="2026-07-02T19:28:00"/>
    <d v="2026-07-06T00:00:00"/>
    <d v="2026-07-16T00:00:00"/>
    <d v="2026-07-16T00:00:00"/>
    <m/>
    <m/>
    <m/>
    <m/>
    <m/>
    <m/>
    <m/>
    <m/>
    <m/>
    <m/>
    <m/>
    <m/>
    <m/>
    <m/>
    <s v=""/>
    <s v="FALSO"/>
    <n v="0"/>
    <s v=""/>
    <s v=""/>
    <s v=""/>
    <s v=""/>
    <s v=""/>
    <s v=""/>
    <s v=""/>
    <s v=""/>
    <s v=""/>
    <s v=""/>
  </r>
  <r>
    <x v="0"/>
    <s v="SGGS-17123"/>
    <s v="[SGGS] SP 26.3.1;[SGGS] SP 26.2.6"/>
    <s v="[Jornada Secretaria e Gestor de Unidades] Secretaria - Gestão Acadêmica"/>
    <x v="0"/>
    <s v="[SGGS] PI 3/26"/>
    <m/>
    <s v="[INC0784487]Tenho um Erro/Problema com o PTC - Dynamics Athenas - Evasão"/>
    <m/>
    <m/>
    <m/>
    <s v="Itens concluídos"/>
    <m/>
    <m/>
    <x v="1"/>
    <d v="2026-07-02T19:25:00"/>
    <d v="2026-07-06T00:00:00"/>
    <d v="2026-07-16T00:00:00"/>
    <d v="2026-07-16T00:00:00"/>
    <m/>
    <m/>
    <m/>
    <m/>
    <m/>
    <m/>
    <m/>
    <m/>
    <m/>
    <m/>
    <m/>
    <m/>
    <m/>
    <m/>
    <s v=""/>
    <s v="FALSO"/>
    <n v="0"/>
    <s v=""/>
    <s v=""/>
    <s v=""/>
    <s v=""/>
    <s v=""/>
    <s v=""/>
    <s v=""/>
    <s v=""/>
    <s v=""/>
    <s v=""/>
  </r>
  <r>
    <x v="0"/>
    <s v="SGGS-17121"/>
    <s v="[SGGS] SP 26.3.1;[SGGS] SP 26.3.2;[SGGS] SP 26.2.6"/>
    <s v="[Jornada Secretaria e Gestor de Unidades] Secretaria - Gestão Acadêmica"/>
    <x v="0"/>
    <s v="[SGGS] PI 3/26"/>
    <m/>
    <s v="[INC0781689]Tenho um Erro/Problema com o PTC - Dynamics Athenas - Atualização de Dados Cadastrais"/>
    <m/>
    <m/>
    <m/>
    <s v="Itens concluídos"/>
    <m/>
    <m/>
    <x v="1"/>
    <d v="2026-07-02T18:36:00"/>
    <d v="2026-07-06T00:00:00"/>
    <d v="2026-07-16T00:00:00"/>
    <d v="2026-07-16T00:00:00"/>
    <m/>
    <m/>
    <m/>
    <m/>
    <m/>
    <m/>
    <m/>
    <m/>
    <m/>
    <m/>
    <m/>
    <m/>
    <m/>
    <m/>
    <s v=""/>
    <s v="FALSO"/>
    <n v="0"/>
    <s v=""/>
    <s v=""/>
    <s v=""/>
    <s v=""/>
    <s v=""/>
    <s v=""/>
    <s v=""/>
    <s v=""/>
    <s v=""/>
    <s v=""/>
  </r>
  <r>
    <x v="0"/>
    <s v="SGGS-17120"/>
    <s v="[SGGS] SP 26.3.1;[SGGS] SP 26.3.2;[SGGS] SP 26.2.6"/>
    <s v="[Jornada Secretaria e Gestor de Unidades] Secretaria - Gestão Acadêmica"/>
    <x v="0"/>
    <s v="[SGGS] PI 3/26"/>
    <m/>
    <s v="[INC0778932]Tenho um Erro/Problema com o PTC - Dynamics Athenas - Envio de reatórios"/>
    <m/>
    <m/>
    <m/>
    <s v="Itens concluídos"/>
    <m/>
    <m/>
    <x v="1"/>
    <d v="2026-07-02T18:08:00"/>
    <d v="2026-07-06T00:00:00"/>
    <d v="2026-07-16T00:00:00"/>
    <d v="2026-07-16T00:00:00"/>
    <m/>
    <m/>
    <m/>
    <m/>
    <m/>
    <m/>
    <m/>
    <m/>
    <m/>
    <m/>
    <m/>
    <m/>
    <m/>
    <m/>
    <s v=""/>
    <s v="FALSO"/>
    <n v="0"/>
    <s v=""/>
    <s v=""/>
    <s v=""/>
    <s v=""/>
    <s v=""/>
    <s v=""/>
    <s v=""/>
    <s v=""/>
    <s v=""/>
    <s v=""/>
  </r>
  <r>
    <x v="0"/>
    <s v="SGGS-17119"/>
    <s v="[SGGS] SP 26.3.1;[SGGS] SP 26.3.2;[SGGS] SP 26.2.6"/>
    <s v="[Jornada Secretaria e Gestor de Unidades] Secretaria - Gestão Acadêmica"/>
    <x v="0"/>
    <s v="[SGGS] PI 3/26"/>
    <m/>
    <s v="[INC0794418]Tenho um Erro/Problema com o PTC - Dynamics Athenas - Efetivação da Matrícula"/>
    <m/>
    <m/>
    <m/>
    <s v="Itens concluídos"/>
    <m/>
    <m/>
    <x v="1"/>
    <d v="2026-07-02T17:49:00"/>
    <d v="2026-07-06T00:00:00"/>
    <d v="2026-07-16T00:00:00"/>
    <d v="2026-07-16T00:00:00"/>
    <m/>
    <m/>
    <m/>
    <m/>
    <m/>
    <m/>
    <m/>
    <m/>
    <m/>
    <m/>
    <m/>
    <m/>
    <m/>
    <m/>
    <s v=""/>
    <s v="FALSO"/>
    <n v="0"/>
    <s v=""/>
    <s v=""/>
    <s v=""/>
    <s v=""/>
    <s v=""/>
    <s v=""/>
    <s v=""/>
    <s v=""/>
    <s v=""/>
    <s v=""/>
  </r>
  <r>
    <x v="0"/>
    <s v="SGGS-17115"/>
    <s v="[SGGS] SP 26.3.1;[SGGS] SP 26.2.6"/>
    <s v="[Jornada Secretaria e Gestor de Unidades] Secretaria - Gestão Acadêmica"/>
    <x v="0"/>
    <s v="[SGGS] PI 3/26"/>
    <m/>
    <s v="[INC0775997]Tenho um Erro/Problema com o PTC - Financeiro SAP - Baixa de Pagamento"/>
    <m/>
    <m/>
    <m/>
    <s v="Itens concluídos"/>
    <m/>
    <m/>
    <x v="0"/>
    <d v="2026-07-02T16:21:00"/>
    <d v="2026-07-06T00:00:00"/>
    <d v="2026-07-08T00:00:00"/>
    <m/>
    <m/>
    <m/>
    <m/>
    <m/>
    <m/>
    <m/>
    <m/>
    <m/>
    <m/>
    <m/>
    <m/>
    <m/>
    <m/>
    <m/>
    <s v=""/>
    <s v="FALSO"/>
    <n v="0"/>
    <s v=""/>
    <s v=""/>
    <s v=""/>
    <s v=""/>
    <s v=""/>
    <s v=""/>
    <s v=""/>
    <s v=""/>
    <s v=""/>
    <s v=""/>
  </r>
  <r>
    <x v="0"/>
    <s v="SGGS-17114"/>
    <s v="[SGGS] SP 26.3.1;[SGGS] SP 26.4.1;[SGGS] SP 26.3.3;[SGGS] SP 26.3.2;[SGGS] SP 26.3.5;[SGGS] SP 26.3.4;[SGGS] SP 26.3.6;[SGGS] SP 26.2.6"/>
    <s v="[Jornada Secretaria e Gestor de Unidades] Secretaria - Gestão Acadêmica"/>
    <x v="4"/>
    <s v="[SGGS] PI 4/26"/>
    <m/>
    <s v="[INC0761283]Tenho um Erro/Problema com o PTC - Ambiente do Aluno / AVA Sofia - Secretaria - Erro no documento da solicitação"/>
    <m/>
    <n v="25200"/>
    <m/>
    <s v="Itens concluídos"/>
    <m/>
    <m/>
    <x v="3"/>
    <d v="2026-07-02T15:41:00"/>
    <d v="2026-09-28T00:00:00"/>
    <d v="2026-07-16T00:00:00"/>
    <d v="2026-09-28T00:00:00"/>
    <m/>
    <m/>
    <m/>
    <m/>
    <m/>
    <m/>
    <m/>
    <m/>
    <m/>
    <m/>
    <m/>
    <m/>
    <m/>
    <m/>
    <n v="7"/>
    <s v="FALSO"/>
    <n v="0"/>
    <s v=""/>
    <s v=""/>
    <s v=""/>
    <s v=""/>
    <s v=""/>
    <s v=""/>
    <s v=""/>
    <s v=""/>
    <s v=""/>
    <s v=""/>
  </r>
  <r>
    <x v="0"/>
    <s v="SGGS-17113"/>
    <s v="[SGGS] SP 26.3.1;[SGGS] SP 26.2.6"/>
    <s v="[Jornada Secretaria e Gestor de Unidades] Secretaria - Gestão Acadêmica"/>
    <x v="0"/>
    <s v="[SGGS] PI 3/26"/>
    <m/>
    <s v="[INC0761124]Tenho um Erro/Problema com o PTC - Ambiente do Aluno / AVA Sofia - Secretaria - Erro no documento da solicitação"/>
    <m/>
    <m/>
    <m/>
    <s v="Itens concluídos"/>
    <m/>
    <m/>
    <x v="1"/>
    <d v="2026-07-02T15:37:00"/>
    <d v="2026-07-06T00:00:00"/>
    <d v="2026-07-16T00:00:00"/>
    <d v="2026-07-16T00:00:00"/>
    <m/>
    <m/>
    <m/>
    <m/>
    <m/>
    <m/>
    <m/>
    <m/>
    <m/>
    <m/>
    <m/>
    <m/>
    <m/>
    <m/>
    <s v=""/>
    <s v="FALSO"/>
    <n v="0"/>
    <s v=""/>
    <s v=""/>
    <s v=""/>
    <s v=""/>
    <s v=""/>
    <s v=""/>
    <s v=""/>
    <s v=""/>
    <s v=""/>
    <s v=""/>
  </r>
  <r>
    <x v="0"/>
    <s v="SGGS-17110"/>
    <s v="[SGGS] SP 26.3.1;[SGGS] SP 26.3.3;[SGGS] SP 26.3.2;[SGGS] SP 26.3.5;[SGGS] SP 26.3.4;[SGGS] SP 26.2.6"/>
    <s v="[Jornada Secretaria e Gestor de Unidades] Secretaria - Gestão Acadêmica"/>
    <x v="0"/>
    <s v="[SGGS] PI 3/26"/>
    <m/>
    <s v="[INC0794275]Tenho um Erro/Problema com o PTC - Dynamics Athenas - Documentos Acadêmicos - Serviços"/>
    <m/>
    <m/>
    <m/>
    <s v="Itens concluídos"/>
    <m/>
    <m/>
    <x v="1"/>
    <d v="2026-07-02T14:24:00"/>
    <d v="2026-07-06T00:00:00"/>
    <d v="2026-08-28T00:00:00"/>
    <d v="2026-08-28T00:00:00"/>
    <m/>
    <m/>
    <m/>
    <m/>
    <m/>
    <m/>
    <m/>
    <m/>
    <m/>
    <m/>
    <m/>
    <m/>
    <m/>
    <m/>
    <s v=""/>
    <s v="FALSO"/>
    <n v="0"/>
    <s v=""/>
    <s v=""/>
    <s v=""/>
    <s v=""/>
    <s v=""/>
    <s v=""/>
    <s v=""/>
    <s v=""/>
    <s v=""/>
    <s v=""/>
  </r>
  <r>
    <x v="0"/>
    <s v="SGGS-17109"/>
    <s v="[SGGS] SP 26.3.1;[SGGS] SP 26.2.6"/>
    <s v="[Jornada Secretaria e Gestor de Unidades] Secretaria - Gestão Acadêmica"/>
    <x v="0"/>
    <s v="[SGGS] PI 3/26"/>
    <m/>
    <s v="[INC0794175]Tenho um Erro/Problema com o PTC - Dynamics Athenas - Efetivação da Matrícula"/>
    <m/>
    <n v="21600"/>
    <m/>
    <s v="Itens concluídos"/>
    <m/>
    <m/>
    <x v="1"/>
    <d v="2026-07-02T11:29:00"/>
    <d v="2026-07-06T00:00:00"/>
    <d v="2026-07-10T00:00:00"/>
    <d v="2026-07-10T00:00:00"/>
    <m/>
    <m/>
    <m/>
    <m/>
    <m/>
    <m/>
    <m/>
    <m/>
    <m/>
    <m/>
    <m/>
    <m/>
    <m/>
    <m/>
    <n v="6"/>
    <s v="FALSO"/>
    <n v="0"/>
    <s v=""/>
    <s v=""/>
    <s v=""/>
    <s v=""/>
    <s v=""/>
    <s v=""/>
    <s v=""/>
    <s v=""/>
    <s v=""/>
    <s v=""/>
  </r>
  <r>
    <x v="0"/>
    <s v="SGGS-17107"/>
    <s v="[SGGS] SP 26.3.1;[SGGS] SP 26.3.2;[SGGS] SP 26.2.6"/>
    <s v="[Jornada Secretaria e Gestor de Unidades] Secretaria - Gestão Acadêmica"/>
    <x v="0"/>
    <s v="[SGGS] PI 3/26"/>
    <m/>
    <s v="[INC0794148]Tenho um Erro/Problema com o PTC - Dynamics Athenas - Efetivação da Matrícula"/>
    <m/>
    <m/>
    <m/>
    <s v="Itens concluídos"/>
    <m/>
    <m/>
    <x v="1"/>
    <d v="2026-07-02T11:08:00"/>
    <d v="2026-07-06T00:00:00"/>
    <d v="2026-07-08T00:00:00"/>
    <d v="2026-07-16T00:00:00"/>
    <m/>
    <m/>
    <m/>
    <m/>
    <m/>
    <m/>
    <m/>
    <m/>
    <m/>
    <m/>
    <m/>
    <m/>
    <m/>
    <m/>
    <s v=""/>
    <s v="FALSO"/>
    <n v="0"/>
    <s v=""/>
    <s v=""/>
    <s v=""/>
    <s v=""/>
    <s v=""/>
    <s v=""/>
    <s v=""/>
    <s v=""/>
    <s v=""/>
    <s v=""/>
  </r>
  <r>
    <x v="0"/>
    <s v="SGGS-17106"/>
    <s v="[SGGS] SP 26.3.1;[SGGS] SP 26.2.6"/>
    <s v="[Jornada Secretaria e Gestor de Unidades] Secretaria - Gestão Acadêmica"/>
    <x v="0"/>
    <s v="[SGGS] PI 3/26"/>
    <m/>
    <s v="[INC0793761]Tenho um Erro/Problema com o PTC - Dynamics Athenas - Instabilidade Sistêmica no Dynamics"/>
    <m/>
    <m/>
    <m/>
    <s v="Itens concluídos"/>
    <m/>
    <m/>
    <x v="0"/>
    <d v="2026-07-02T10:26:00"/>
    <d v="2026-07-06T00:00:00"/>
    <d v="2026-07-07T00:00:00"/>
    <m/>
    <m/>
    <m/>
    <m/>
    <m/>
    <m/>
    <m/>
    <m/>
    <m/>
    <m/>
    <m/>
    <m/>
    <m/>
    <m/>
    <m/>
    <s v=""/>
    <s v="FALSO"/>
    <n v="0"/>
    <s v=""/>
    <s v=""/>
    <s v=""/>
    <s v=""/>
    <s v=""/>
    <s v=""/>
    <s v=""/>
    <s v=""/>
    <s v=""/>
    <s v=""/>
  </r>
  <r>
    <x v="0"/>
    <s v="SGGS-17105"/>
    <s v="[SGGS] SP 26.3.1;[SGGS] SP 26.3.2;[SGGS] SP 26.2.6"/>
    <s v="[Jornada Secretaria e Gestor de Unidades] Secretaria - Gestão Acadêmica"/>
    <x v="0"/>
    <s v="[SGGS] PI 3/26"/>
    <m/>
    <s v="[INC0794117]Tenho um Erro/Problema com o PTC - Dynamics Athenas - Rematrícula"/>
    <m/>
    <m/>
    <m/>
    <s v="Itens concluídos"/>
    <m/>
    <m/>
    <x v="1"/>
    <d v="2026-07-02T10:24:00"/>
    <d v="2026-07-06T00:00:00"/>
    <d v="2026-07-13T00:00:00"/>
    <d v="2026-07-13T00:00:00"/>
    <m/>
    <m/>
    <m/>
    <m/>
    <m/>
    <m/>
    <m/>
    <m/>
    <m/>
    <m/>
    <m/>
    <m/>
    <m/>
    <m/>
    <s v=""/>
    <s v="FALSO"/>
    <n v="0"/>
    <s v=""/>
    <s v=""/>
    <s v=""/>
    <s v=""/>
    <s v=""/>
    <s v=""/>
    <s v=""/>
    <s v=""/>
    <s v=""/>
    <s v=""/>
  </r>
  <r>
    <x v="0"/>
    <s v="SGGS-17104"/>
    <s v="[SGGS] SP 26.3.1;[SGGS] SP 26.3.2;[SGGS] SP 26.2.6"/>
    <s v="[Jornada Secretaria e Gestor de Unidades] Secretaria - Gestão Acadêmica"/>
    <x v="0"/>
    <s v="[SGGS] PI 3/26"/>
    <m/>
    <s v="[INC0788906]Tenho um Erro/Problema com o PTC - Cadastro de Curso/Disciplina/Matriz - Cadastro de Usuário"/>
    <m/>
    <m/>
    <m/>
    <s v="Itens concluídos"/>
    <m/>
    <m/>
    <x v="1"/>
    <d v="2026-07-02T10:10:00"/>
    <d v="2026-07-06T00:00:00"/>
    <d v="2026-07-23T00:00:00"/>
    <d v="2026-07-23T00:00:00"/>
    <m/>
    <m/>
    <m/>
    <m/>
    <m/>
    <m/>
    <m/>
    <m/>
    <m/>
    <m/>
    <m/>
    <m/>
    <m/>
    <m/>
    <s v=""/>
    <s v="FALSO"/>
    <n v="0"/>
    <s v=""/>
    <s v=""/>
    <s v=""/>
    <s v=""/>
    <s v=""/>
    <s v=""/>
    <s v=""/>
    <s v=""/>
    <s v=""/>
    <s v=""/>
  </r>
  <r>
    <x v="0"/>
    <s v="SGGS-17102"/>
    <s v="[SGGS] SP 26.3.1;[SGGS] SP 26.2.6"/>
    <s v="[Jornada Secretaria e Gestor de Unidades] Secretaria - Gestão Acadêmica"/>
    <x v="0"/>
    <s v="[SGGS] PI 3/26"/>
    <m/>
    <s v="[INC0793686]Tenho um Erro/Problema com o PTC - Ingresso - Captação - Área do Candidato"/>
    <m/>
    <m/>
    <m/>
    <s v="Itens concluídos"/>
    <m/>
    <m/>
    <x v="1"/>
    <d v="2026-07-02T09:34:00"/>
    <d v="2026-07-06T00:00:00"/>
    <d v="2026-07-03T00:00:00"/>
    <d v="2026-07-03T00:00:00"/>
    <m/>
    <m/>
    <m/>
    <m/>
    <m/>
    <m/>
    <m/>
    <m/>
    <m/>
    <m/>
    <m/>
    <m/>
    <m/>
    <m/>
    <s v=""/>
    <s v="FALSO"/>
    <n v="0"/>
    <s v=""/>
    <s v=""/>
    <s v=""/>
    <s v=""/>
    <s v=""/>
    <s v=""/>
    <s v=""/>
    <s v=""/>
    <s v=""/>
    <s v=""/>
  </r>
  <r>
    <x v="0"/>
    <s v="SGGS-17101"/>
    <s v="[SGGS] SP 26.3.1;[SGGS] SP 26.3.2;[SGGS] SP 26.2.6"/>
    <s v="[Jornada Secretaria e Gestor de Unidades] Secretaria - Gestão Acadêmica"/>
    <x v="0"/>
    <s v="[SGGS] PI 3/26"/>
    <m/>
    <s v="[INC0792480]Tenho um Erro/Problema com o PTC - Ambiente do Aluno / AVA Sofia - Secretaria - Conclusão de Curso - Colação de Grau "/>
    <m/>
    <m/>
    <m/>
    <s v="Itens concluídos"/>
    <m/>
    <m/>
    <x v="0"/>
    <d v="2026-07-01T20:27:00"/>
    <d v="2026-07-06T00:00:00"/>
    <d v="2026-07-23T00:00:00"/>
    <m/>
    <m/>
    <m/>
    <m/>
    <m/>
    <m/>
    <m/>
    <m/>
    <m/>
    <m/>
    <m/>
    <m/>
    <m/>
    <m/>
    <m/>
    <s v=""/>
    <s v="FALSO"/>
    <n v="0"/>
    <s v=""/>
    <s v=""/>
    <s v=""/>
    <s v=""/>
    <s v=""/>
    <s v=""/>
    <s v=""/>
    <s v=""/>
    <s v=""/>
    <s v=""/>
  </r>
  <r>
    <x v="0"/>
    <s v="SGGS-17100"/>
    <s v="[SGGS] SP 26.3.1;[SGGS] SP 26.3.3;[SGGS] SP 26.3.2;[SGGS] SP 26.3.5;[SGGS] SP 26.3.4;[SGGS] SP 26.2.6"/>
    <s v="[Jornada Secretaria e Gestor de Unidades] Secretaria - Gestão Acadêmica"/>
    <x v="0"/>
    <s v="[SGGS] PI 3/26"/>
    <m/>
    <s v="[INC0793648]Tenho um Erro/Problema com o PTC - Ambiente do Aluno / AVA Sofia - Financeiro -  Bolsas e benefícios"/>
    <m/>
    <m/>
    <m/>
    <s v="Itens concluídos"/>
    <m/>
    <m/>
    <x v="1"/>
    <d v="2026-07-01T19:23:00"/>
    <d v="2026-07-06T00:00:00"/>
    <d v="2026-08-28T00:00:00"/>
    <d v="2026-08-28T00:00:00"/>
    <m/>
    <m/>
    <m/>
    <m/>
    <m/>
    <m/>
    <m/>
    <m/>
    <m/>
    <m/>
    <m/>
    <m/>
    <m/>
    <m/>
    <s v=""/>
    <s v="FALSO"/>
    <n v="0"/>
    <s v=""/>
    <s v=""/>
    <s v=""/>
    <s v=""/>
    <s v=""/>
    <s v=""/>
    <s v=""/>
    <s v=""/>
    <s v=""/>
    <s v=""/>
  </r>
  <r>
    <x v="0"/>
    <s v="SGGS-17099"/>
    <s v="[SGGS] SP 26.3.1;[SGGS] SP 26.3.2;[SGGS] SP 26.2.6"/>
    <s v="[Jornada Secretaria e Gestor de Unidades] Secretaria - Gestão Acadêmica"/>
    <x v="0"/>
    <s v="[SGGS] PI 3/26"/>
    <m/>
    <s v="[INC0793758]Tenho um Erro/Problema com o PTC - Ambiente do Aluno / AVA Sofia - Secretaria -  Termos e contratos"/>
    <m/>
    <m/>
    <m/>
    <s v="Itens concluídos"/>
    <m/>
    <m/>
    <x v="1"/>
    <d v="2026-07-01T19:21:00"/>
    <d v="2026-07-06T00:00:00"/>
    <d v="2026-07-13T00:00:00"/>
    <d v="2026-07-13T00:00:00"/>
    <m/>
    <m/>
    <m/>
    <m/>
    <m/>
    <m/>
    <m/>
    <m/>
    <m/>
    <m/>
    <m/>
    <m/>
    <m/>
    <m/>
    <s v=""/>
    <s v="FALSO"/>
    <n v="0"/>
    <s v=""/>
    <s v=""/>
    <s v=""/>
    <s v=""/>
    <s v=""/>
    <s v=""/>
    <s v=""/>
    <s v=""/>
    <s v=""/>
    <s v=""/>
  </r>
  <r>
    <x v="0"/>
    <s v="SGGS-17097"/>
    <s v="[SGGS] SP 26.3.1;[SGGS] SP 26.2.6"/>
    <s v="[Jornada Secretaria e Gestor de Unidades] Secretaria - Gestão Acadêmica"/>
    <x v="0"/>
    <s v="[SGGS] PI 3/26"/>
    <m/>
    <s v="[INC0793734]Tenho um Erro/Problema com o PTC - Dynamics Athenas - Efetivação da Matrícula"/>
    <m/>
    <m/>
    <m/>
    <s v="Itens concluídos"/>
    <m/>
    <m/>
    <x v="1"/>
    <d v="2026-07-01T16:29:00"/>
    <d v="2026-07-06T00:00:00"/>
    <d v="2026-07-02T00:00:00"/>
    <d v="2026-07-02T00:00:00"/>
    <m/>
    <m/>
    <m/>
    <m/>
    <m/>
    <m/>
    <m/>
    <m/>
    <m/>
    <m/>
    <m/>
    <m/>
    <m/>
    <m/>
    <s v=""/>
    <s v="FALSO"/>
    <n v="0"/>
    <s v=""/>
    <s v=""/>
    <s v=""/>
    <s v=""/>
    <s v=""/>
    <s v=""/>
    <s v=""/>
    <s v=""/>
    <s v=""/>
    <s v=""/>
  </r>
  <r>
    <x v="0"/>
    <s v="SGGS-17096"/>
    <s v="[SGGS] SP 26.3.1;[SGGS] SP 26.3.3;[SGGS] SP 26.3.2;[SGGS] SP 26.3.4;[SGGS] SP 26.2.6"/>
    <s v="[Jornada Secretaria e Gestor de Unidades] Secretaria - Gestão Acadêmica"/>
    <x v="0"/>
    <s v="[SGGS] PI 3/26"/>
    <m/>
    <s v="[INC0788624]Tenho um Erro/Problema com o PTC - Cadastro de Curso/Disciplina/Matriz - Cadastro de Usuário"/>
    <m/>
    <m/>
    <m/>
    <s v="Itens concluídos"/>
    <m/>
    <m/>
    <x v="0"/>
    <d v="2026-07-01T15:52:00"/>
    <d v="2026-07-06T00:00:00"/>
    <d v="2026-08-27T00:00:00"/>
    <m/>
    <m/>
    <m/>
    <m/>
    <m/>
    <m/>
    <m/>
    <m/>
    <m/>
    <m/>
    <m/>
    <m/>
    <m/>
    <m/>
    <m/>
    <s v=""/>
    <s v="FALSO"/>
    <n v="0"/>
    <s v=""/>
    <s v=""/>
    <s v=""/>
    <s v=""/>
    <s v=""/>
    <s v=""/>
    <s v=""/>
    <s v=""/>
    <s v=""/>
    <s v=""/>
  </r>
  <r>
    <x v="0"/>
    <s v="SGGS-17093"/>
    <s v="[SGGS] SP 26.3.1;[SGGS] SP 26.2.6"/>
    <s v="[Jornada Secretaria e Gestor de Unidades] Secretaria - Gestão Acadêmica"/>
    <x v="0"/>
    <s v="[SGGS] PI 3/26"/>
    <m/>
    <s v="[INC0793624]Tenho um Erro/Problema com o PTC - Ingresso - Captação - Backoffice"/>
    <m/>
    <m/>
    <m/>
    <s v="Itens concluídos"/>
    <m/>
    <m/>
    <x v="1"/>
    <d v="2026-07-01T14:16:00"/>
    <d v="2026-07-06T00:00:00"/>
    <d v="2026-07-03T00:00:00"/>
    <d v="2026-07-03T00:00:00"/>
    <m/>
    <m/>
    <m/>
    <m/>
    <m/>
    <m/>
    <m/>
    <m/>
    <m/>
    <m/>
    <m/>
    <m/>
    <m/>
    <m/>
    <s v=""/>
    <s v="FALSO"/>
    <n v="0"/>
    <s v=""/>
    <s v=""/>
    <s v=""/>
    <s v=""/>
    <s v=""/>
    <s v=""/>
    <s v=""/>
    <s v=""/>
    <s v=""/>
    <s v=""/>
  </r>
  <r>
    <x v="0"/>
    <s v="SGGS-17092"/>
    <s v="[SGGS] SP 26.3.1;[SGGS] SP 26.2.6"/>
    <s v="[Jornada Secretaria e Gestor de Unidades] Secretaria - Gestão Acadêmica"/>
    <x v="0"/>
    <s v="[SGGS] PI 3/26"/>
    <m/>
    <s v="[INC0793601]Tenho um Erro/Problema com o PTC - Ingresso - Captação - Backoffice"/>
    <m/>
    <m/>
    <m/>
    <s v="Itens concluídos"/>
    <m/>
    <m/>
    <x v="1"/>
    <d v="2026-07-01T14:14:00"/>
    <d v="2026-07-06T00:00:00"/>
    <d v="2026-07-03T00:00:00"/>
    <d v="2026-07-03T00:00:00"/>
    <m/>
    <m/>
    <m/>
    <m/>
    <m/>
    <m/>
    <m/>
    <m/>
    <m/>
    <m/>
    <m/>
    <m/>
    <m/>
    <m/>
    <s v=""/>
    <s v="FALSO"/>
    <n v="0"/>
    <s v=""/>
    <s v=""/>
    <s v=""/>
    <s v=""/>
    <s v=""/>
    <s v=""/>
    <s v=""/>
    <s v=""/>
    <s v=""/>
    <s v=""/>
  </r>
  <r>
    <x v="0"/>
    <s v="SGGS-17090"/>
    <s v="[SGGS] SP 26.3.1;[SGGS] SP 26.3.3;[SGGS] SP 26.3.2;[SGGS] SP 26.3.4;[SGGS] SP 26.2.6"/>
    <s v="[Jornada Secretaria e Gestor de Unidades] Secretaria - Gestão Acadêmica"/>
    <x v="0"/>
    <s v="[SGGS] PI 3/26"/>
    <m/>
    <s v="[INC0793585]Tenho um Erro/Problema com o PTC - Ambiente do Aluno / AVA Sofia - Secretaria - Erro no documento da solicitação"/>
    <m/>
    <n v="1800"/>
    <m/>
    <s v="Itens concluídos"/>
    <m/>
    <m/>
    <x v="1"/>
    <d v="2026-07-01T13:10:00"/>
    <d v="2026-07-06T00:00:00"/>
    <d v="2026-08-17T00:00:00"/>
    <d v="2026-08-17T00:00:00"/>
    <m/>
    <m/>
    <m/>
    <m/>
    <m/>
    <m/>
    <m/>
    <m/>
    <m/>
    <m/>
    <m/>
    <m/>
    <m/>
    <m/>
    <n v="0.5"/>
    <s v="FALSO"/>
    <n v="0"/>
    <s v=""/>
    <s v=""/>
    <s v=""/>
    <s v=""/>
    <s v=""/>
    <s v=""/>
    <s v=""/>
    <s v=""/>
    <s v=""/>
    <s v=""/>
  </r>
  <r>
    <x v="0"/>
    <s v="SGGS-17087"/>
    <s v="[SGGS] SP 26.3.1;[SGGS] SP 26.2.6"/>
    <s v="[Jornada Secretaria e Gestor de Unidades] Secretaria - Gestão Acadêmica"/>
    <x v="0"/>
    <s v="[SGGS] PI 3/26"/>
    <m/>
    <s v="[INC0793592]Tenho um Erro/Problema com o PTC - Dynamics Athenas - Efetivação da Matrícula"/>
    <m/>
    <m/>
    <m/>
    <s v="Itens concluídos"/>
    <m/>
    <m/>
    <x v="1"/>
    <d v="2026-07-01T11:48:00"/>
    <d v="2026-07-06T00:00:00"/>
    <d v="2026-07-02T00:00:00"/>
    <d v="2026-07-02T00:00:00"/>
    <m/>
    <m/>
    <m/>
    <m/>
    <m/>
    <m/>
    <m/>
    <m/>
    <m/>
    <m/>
    <m/>
    <m/>
    <m/>
    <m/>
    <s v=""/>
    <s v="FALSO"/>
    <n v="0"/>
    <s v=""/>
    <s v=""/>
    <s v=""/>
    <s v=""/>
    <s v=""/>
    <s v=""/>
    <s v=""/>
    <s v=""/>
    <s v=""/>
    <s v=""/>
  </r>
  <r>
    <x v="2"/>
    <s v="SGGS-17086"/>
    <s v="[SGGS] SP 26.3.2"/>
    <s v="[Jornada Secretaria e Gestor de Unidades] Secretaria - Gestão Acadêmica"/>
    <x v="0"/>
    <s v="[SGGS] PI 3/26"/>
    <n v="1"/>
    <s v="[GA][GE][Aloc. Disciplina] Remoção da obrigatoriedade de docente na alocação de disciplinas_Teste Integrado"/>
    <n v="1"/>
    <n v="10800"/>
    <m/>
    <s v="Itens concluídos"/>
    <s v="ARTSG-270"/>
    <s v="Não"/>
    <x v="1"/>
    <d v="2026-07-01T11:27:00"/>
    <d v="2026-07-20T00:00:00"/>
    <d v="2026-07-23T00:00:00"/>
    <d v="2026-07-23T00:00:00"/>
    <d v="2026-07-23T00:00:00"/>
    <d v="2026-07-23T00:00:00"/>
    <d v="2026-07-23T00:00:00"/>
    <m/>
    <m/>
    <n v="1"/>
    <m/>
    <m/>
    <n v="16"/>
    <m/>
    <m/>
    <m/>
    <m/>
    <m/>
    <n v="3"/>
    <s v="FALSO"/>
    <n v="0"/>
    <n v="13"/>
    <s v=""/>
    <n v="1"/>
    <b v="1"/>
    <n v="1"/>
    <s v=""/>
    <s v=""/>
    <s v=""/>
    <n v="16"/>
    <b v="1"/>
  </r>
  <r>
    <x v="2"/>
    <s v="SGGS-17085"/>
    <s v="[SGGS] SP 26.3.1"/>
    <s v="[Jornada Secretaria e Gestor de Unidades] Secretaria - Gestão Acadêmica"/>
    <x v="0"/>
    <s v="[SGGS] PI 3/26"/>
    <n v="1"/>
    <s v="[GA][GE][Aloc. Disciplina] Remoção da obrigatoriedade de docente na alocação de disciplinas_Teste Integrado"/>
    <n v="1"/>
    <m/>
    <m/>
    <s v="Itens concluídos"/>
    <s v="ARTSG-270"/>
    <s v="Não"/>
    <x v="1"/>
    <d v="2026-07-01T11:21:00"/>
    <d v="2026-07-06T00:00:00"/>
    <d v="2026-07-16T00:00:00"/>
    <d v="2026-07-16T00:00:00"/>
    <d v="2026-07-16T00:00:00"/>
    <d v="2026-07-16T00:00:00"/>
    <d v="2026-07-16T00:00:00"/>
    <m/>
    <m/>
    <n v="1"/>
    <m/>
    <m/>
    <n v="11"/>
    <m/>
    <m/>
    <m/>
    <m/>
    <m/>
    <s v=""/>
    <s v="FALSO"/>
    <n v="0"/>
    <n v="3"/>
    <s v=""/>
    <n v="1"/>
    <b v="1"/>
    <n v="1"/>
    <s v=""/>
    <s v=""/>
    <s v=""/>
    <n v="11"/>
    <b v="1"/>
  </r>
  <r>
    <x v="2"/>
    <s v="SGGS-17083"/>
    <s v="[SGGS] SP 26.3.3"/>
    <s v="[Jornada Secretaria e Gestor de Unidades] Secretaria - Gestão Acadêmica"/>
    <x v="0"/>
    <s v="[SGGS] PI 3/26"/>
    <n v="2"/>
    <s v="[GA] Redefinição de regras e solução do processo de Rematrícula_Teste Integrado"/>
    <n v="2"/>
    <n v="21600"/>
    <m/>
    <s v="Itens concluídos"/>
    <s v="ARTPT-710"/>
    <s v="Não"/>
    <x v="1"/>
    <d v="2026-07-01T10:12:00"/>
    <d v="2026-08-03T00:00:00"/>
    <d v="2026-08-14T00:00:00"/>
    <d v="2026-08-14T00:00:00"/>
    <d v="2026-08-14T00:00:00"/>
    <d v="2026-08-14T00:00:00"/>
    <d v="2026-08-14T00:00:00"/>
    <m/>
    <m/>
    <n v="1"/>
    <n v="1"/>
    <m/>
    <n v="32"/>
    <m/>
    <m/>
    <m/>
    <m/>
    <m/>
    <n v="6"/>
    <s v="FALSO"/>
    <n v="0"/>
    <n v="23"/>
    <s v=""/>
    <n v="1"/>
    <b v="1"/>
    <n v="1"/>
    <b v="1"/>
    <s v=""/>
    <s v=""/>
    <n v="32"/>
    <b v="1"/>
  </r>
  <r>
    <x v="0"/>
    <s v="SGGS-17082"/>
    <s v="[SGGS] SP 26.3.1;[SGGS] SP 26.3.3;[SGGS] SP 26.3.2;[SGGS] SP 26.3.5;[SGGS] SP 26.3.4;[SGGS] SP 26.2.6"/>
    <s v="[Jornada Secretaria e Gestor de Unidades] Secretaria - Gestão Acadêmica"/>
    <x v="0"/>
    <s v="[SGGS] PI 3/26"/>
    <m/>
    <s v="[INC0790346]Tenho um Erro/Problema com o PTC - Dynamics Athenas - Alocação e disponibilização de disciplinas"/>
    <m/>
    <m/>
    <m/>
    <s v="Itens concluídos"/>
    <m/>
    <m/>
    <x v="1"/>
    <d v="2026-07-01T09:59:00"/>
    <d v="2026-07-06T00:00:00"/>
    <d v="2026-08-28T00:00:00"/>
    <d v="2026-09-10T00:00:00"/>
    <m/>
    <m/>
    <m/>
    <m/>
    <m/>
    <m/>
    <m/>
    <m/>
    <m/>
    <m/>
    <m/>
    <m/>
    <m/>
    <m/>
    <s v=""/>
    <s v="FALSO"/>
    <n v="0"/>
    <s v=""/>
    <s v=""/>
    <s v=""/>
    <s v=""/>
    <s v=""/>
    <s v=""/>
    <s v=""/>
    <s v=""/>
    <s v=""/>
    <s v=""/>
  </r>
  <r>
    <x v="8"/>
    <s v="SGGS-17081"/>
    <s v="[SGGS] SP 26.3.2"/>
    <s v="[Jornada Secretaria e Gestor de Unidades] Secretaria - Gestão Acadêmica"/>
    <x v="0"/>
    <s v="[SGGS] PI 3/26"/>
    <n v="1"/>
    <s v="[SEC GA][SRD] Envio do evento academic-student-updated"/>
    <n v="1"/>
    <n v="25200"/>
    <m/>
    <s v="Itens concluídos"/>
    <s v="ARTPT-691"/>
    <s v="Não"/>
    <x v="1"/>
    <d v="2026-07-01T09:40:00"/>
    <d v="2026-07-20T00:00:00"/>
    <d v="2026-07-29T00:00:00"/>
    <d v="2026-07-31T00:00:00"/>
    <d v="2026-07-31T00:00:00"/>
    <d v="2026-07-31T00:00:00"/>
    <d v="2026-07-31T00:00:00"/>
    <m/>
    <m/>
    <n v="2"/>
    <m/>
    <m/>
    <n v="22"/>
    <m/>
    <m/>
    <m/>
    <m/>
    <m/>
    <n v="7"/>
    <s v="FALSO"/>
    <n v="0"/>
    <n v="13"/>
    <s v=""/>
    <n v="2"/>
    <b v="1"/>
    <n v="1"/>
    <s v=""/>
    <s v=""/>
    <s v=""/>
    <n v="22"/>
    <b v="1"/>
  </r>
  <r>
    <x v="2"/>
    <s v="SGGS-17080"/>
    <s v="[SGGS] SP 26.3.5"/>
    <s v="[Jornada Secretaria e Gestor de Unidades] Secretaria - Gestão Acadêmica"/>
    <x v="0"/>
    <s v="[SGGS] PI 3/26"/>
    <n v="1"/>
    <s v="[Teste Integrado][DÉBITO TÉCNICO] Adequar o fluxo de solicitação de transferência interna para gerar BK (inscrição) através do fluxo de ingresso"/>
    <n v="1"/>
    <m/>
    <m/>
    <s v="Itens concluídos"/>
    <s v="ASAT-10556"/>
    <s v="Não"/>
    <x v="1"/>
    <d v="2026-06-30T17:41:00"/>
    <d v="2026-08-31T00:00:00"/>
    <d v="2026-09-11T00:00:00"/>
    <d v="2026-09-11T00:00:00"/>
    <d v="2026-09-11T00:00:00"/>
    <d v="2026-09-11T00:00:00"/>
    <d v="2026-09-11T00:00:00"/>
    <m/>
    <m/>
    <n v="1"/>
    <m/>
    <m/>
    <n v="53"/>
    <m/>
    <m/>
    <m/>
    <m/>
    <m/>
    <s v=""/>
    <s v="FALSO"/>
    <n v="0"/>
    <n v="44"/>
    <s v=""/>
    <n v="1"/>
    <b v="1"/>
    <n v="1"/>
    <s v=""/>
    <s v=""/>
    <s v=""/>
    <n v="53"/>
    <b v="1"/>
  </r>
  <r>
    <x v="2"/>
    <s v="SGGS-17079"/>
    <s v="[SGGS] SP 26.3.5"/>
    <s v="[Jornada Secretaria e Gestor de Unidades] Secretaria - Gestão Acadêmica"/>
    <x v="0"/>
    <s v="[SGGS] PI 3/26"/>
    <n v="1"/>
    <s v="[Teste Integrado][DÉBITO TÉCNICO] Revisão do fluxo de criação e atualização de ocorrencia (&quot;Service Created&quot;)"/>
    <n v="1"/>
    <m/>
    <m/>
    <s v="Itens concluídos"/>
    <s v="ARTPT-575"/>
    <s v="Não"/>
    <x v="1"/>
    <d v="2026-06-30T17:40:00"/>
    <d v="2026-08-31T00:00:00"/>
    <d v="2026-09-11T00:00:00"/>
    <d v="2026-09-11T00:00:00"/>
    <d v="2026-09-11T00:00:00"/>
    <d v="2026-09-11T00:00:00"/>
    <d v="2026-09-11T00:00:00"/>
    <m/>
    <m/>
    <n v="1"/>
    <m/>
    <m/>
    <n v="53"/>
    <m/>
    <m/>
    <m/>
    <m/>
    <m/>
    <s v=""/>
    <s v="FALSO"/>
    <n v="0"/>
    <n v="44"/>
    <s v=""/>
    <n v="1"/>
    <b v="1"/>
    <n v="1"/>
    <s v=""/>
    <s v=""/>
    <s v=""/>
    <n v="53"/>
    <b v="1"/>
  </r>
  <r>
    <x v="2"/>
    <s v="SGGS-17078"/>
    <s v="[SGGS] SP 26.3.4"/>
    <s v="[Jornada Secretaria e Gestor de Unidades] Secretaria - Gestão Acadêmica"/>
    <x v="2"/>
    <s v="[SGGS] PI 3/26"/>
    <n v="1"/>
    <s v="[Teste Integrado][DÉBITO TÉCNICO] Revisão do fluxo de criação e atualização de ocorrencia (&quot;Service Created&quot;)"/>
    <n v="1"/>
    <m/>
    <m/>
    <s v="Itens concluídos"/>
    <s v="ARTPT-575"/>
    <s v="Não"/>
    <x v="2"/>
    <d v="2026-06-30T17:39:00"/>
    <d v="2026-08-17T00:00:00"/>
    <m/>
    <m/>
    <m/>
    <m/>
    <m/>
    <m/>
    <m/>
    <m/>
    <m/>
    <m/>
    <m/>
    <m/>
    <m/>
    <m/>
    <m/>
    <m/>
    <s v=""/>
    <s v="FALSO"/>
    <n v="0"/>
    <n v="34"/>
    <s v=""/>
    <s v=""/>
    <s v=""/>
    <s v=""/>
    <s v=""/>
    <s v=""/>
    <s v=""/>
    <s v=""/>
    <b v="1"/>
  </r>
  <r>
    <x v="2"/>
    <s v="SGGS-17077"/>
    <s v="[SGGS] SP 26.3.3"/>
    <s v="[Jornada Secretaria e Gestor de Unidades] Secretaria - Gestão Acadêmica"/>
    <x v="0"/>
    <s v="[SGGS] PI 3/26"/>
    <n v="1"/>
    <s v="[Teste Integrado][DÉBITO TÉCNICO] Revisão do fluxo de criação e atualização de ocorrencia (&quot;Service Created&quot;)"/>
    <n v="1"/>
    <m/>
    <m/>
    <s v="Itens concluídos"/>
    <s v="ARTPT-575"/>
    <s v="Não"/>
    <x v="1"/>
    <d v="2026-06-30T17:38:00"/>
    <d v="2026-08-03T00:00:00"/>
    <d v="2026-08-14T00:00:00"/>
    <d v="2026-08-14T00:00:00"/>
    <d v="2026-08-14T00:00:00"/>
    <d v="2026-08-14T00:00:00"/>
    <d v="2026-08-14T00:00:00"/>
    <m/>
    <m/>
    <n v="1"/>
    <m/>
    <m/>
    <n v="33"/>
    <m/>
    <m/>
    <m/>
    <m/>
    <m/>
    <s v=""/>
    <s v="FALSO"/>
    <n v="0"/>
    <n v="24"/>
    <s v=""/>
    <n v="1"/>
    <b v="1"/>
    <n v="1"/>
    <s v=""/>
    <s v=""/>
    <s v=""/>
    <n v="33"/>
    <b v="1"/>
  </r>
  <r>
    <x v="2"/>
    <s v="SGGS-17076"/>
    <s v="[SGGS] SP 26.3.2"/>
    <s v="[Jornada Secretaria e Gestor de Unidades] Secretaria - Gestão Acadêmica"/>
    <x v="0"/>
    <s v="[SGGS] PI 3/26"/>
    <n v="1"/>
    <s v="[Teste Integrado][DÉBITO TÉCNICO] Revisão do fluxo de criação e atualização de ocorrencia (&quot;Service Created&quot;)"/>
    <n v="1"/>
    <m/>
    <m/>
    <s v="Itens concluídos"/>
    <s v="ARTPT-575"/>
    <s v="Não"/>
    <x v="1"/>
    <d v="2026-06-30T17:35:00"/>
    <d v="2026-07-20T00:00:00"/>
    <d v="2026-07-30T00:00:00"/>
    <d v="2026-07-31T00:00:00"/>
    <d v="2026-07-31T00:00:00"/>
    <d v="2026-07-31T00:00:00"/>
    <d v="2026-07-31T00:00:00"/>
    <m/>
    <m/>
    <n v="1"/>
    <m/>
    <m/>
    <n v="23"/>
    <m/>
    <m/>
    <m/>
    <m/>
    <m/>
    <s v=""/>
    <s v="FALSO"/>
    <n v="0"/>
    <n v="14"/>
    <s v=""/>
    <n v="1"/>
    <b v="1"/>
    <n v="1"/>
    <s v=""/>
    <s v=""/>
    <s v=""/>
    <n v="23"/>
    <b v="1"/>
  </r>
  <r>
    <x v="0"/>
    <s v="SGGS-17074"/>
    <s v="[SGGS] SP 26.3.1;[SGGS] SP 26.3.3;[SGGS] SP 26.3.2;[SGGS] SP 26.3.4;[SGGS] SP 26.2.6"/>
    <s v="[Jornada Secretaria e Gestor de Unidades] Secretaria - Gestão Acadêmica"/>
    <x v="0"/>
    <s v="[SGGS] PI 3/26"/>
    <m/>
    <s v="[INC0790984]Tenho um Erro/Problema com o PTC - Ambiente do Aluno / AVA Sofia - Aulas"/>
    <m/>
    <m/>
    <m/>
    <s v="Itens concluídos"/>
    <m/>
    <m/>
    <x v="0"/>
    <d v="2026-06-30T16:51:00"/>
    <d v="2026-07-06T00:00:00"/>
    <d v="2026-08-28T00:00:00"/>
    <m/>
    <m/>
    <m/>
    <m/>
    <m/>
    <m/>
    <m/>
    <m/>
    <m/>
    <m/>
    <m/>
    <m/>
    <m/>
    <m/>
    <m/>
    <s v=""/>
    <s v="FALSO"/>
    <n v="0"/>
    <s v=""/>
    <s v=""/>
    <s v=""/>
    <s v=""/>
    <s v=""/>
    <s v=""/>
    <s v=""/>
    <s v=""/>
    <s v=""/>
    <s v=""/>
  </r>
  <r>
    <x v="0"/>
    <s v="SGGS-17073"/>
    <s v="[SGGS] SP 26.3.1;[SGGS] SP 26.3.2;[SGGS] SP 26.2.6"/>
    <s v="[Jornada Secretaria e Gestor de Unidades] Secretaria - Gestão Acadêmica"/>
    <x v="0"/>
    <s v="[SGGS] PI 3/26"/>
    <m/>
    <s v="[INC0792371]Tenho um Erro/Problema com o PTC - Ambiente do Aluno / AVA Sofia - Assistente virtual - Conteúdo"/>
    <m/>
    <m/>
    <m/>
    <s v="Itens concluídos"/>
    <m/>
    <m/>
    <x v="0"/>
    <d v="2026-06-30T16:43:00"/>
    <d v="2026-07-06T00:00:00"/>
    <d v="2026-07-28T00:00:00"/>
    <m/>
    <m/>
    <m/>
    <m/>
    <m/>
    <m/>
    <m/>
    <m/>
    <m/>
    <m/>
    <m/>
    <m/>
    <m/>
    <m/>
    <m/>
    <s v=""/>
    <s v="FALSO"/>
    <n v="0"/>
    <s v=""/>
    <s v=""/>
    <s v=""/>
    <s v=""/>
    <s v=""/>
    <s v=""/>
    <s v=""/>
    <s v=""/>
    <s v=""/>
    <s v=""/>
  </r>
  <r>
    <x v="0"/>
    <s v="SGGS-17071"/>
    <s v="[SGGS] SP 26.3.1;[SGGS] SP 26.3.3;[SGGS] SP 26.3.2;[SGGS] SP 26.3.5;[SGGS] SP 26.3.4;[SGGS] SP 26.3.6;[SGGS] SP 26.2.6"/>
    <s v="[Jornada Secretaria e Gestor de Unidades] Secretaria - Gestão Acadêmica"/>
    <x v="0"/>
    <s v="[SGGS] PI 3/26"/>
    <m/>
    <s v="[INC0787954]Tenho um Erro/Problema com o PTC - Ambiente do Aluno / AVA Sofia - Secretaria - Conclusão de Curso - Colação de Grau "/>
    <m/>
    <m/>
    <m/>
    <s v="Itens concluídos"/>
    <m/>
    <m/>
    <x v="1"/>
    <d v="2026-06-30T16:40:00"/>
    <d v="2026-07-06T00:00:00"/>
    <d v="2026-09-16T00:00:00"/>
    <d v="2026-09-16T00:00:00"/>
    <m/>
    <m/>
    <m/>
    <m/>
    <m/>
    <m/>
    <m/>
    <m/>
    <m/>
    <m/>
    <m/>
    <m/>
    <m/>
    <m/>
    <s v=""/>
    <s v="FALSO"/>
    <n v="0"/>
    <s v=""/>
    <s v=""/>
    <s v=""/>
    <s v=""/>
    <s v=""/>
    <s v=""/>
    <s v=""/>
    <s v=""/>
    <s v=""/>
    <s v=""/>
  </r>
  <r>
    <x v="0"/>
    <s v="SGGS-17070"/>
    <s v="[SGGS] SP 26.3.1;[SGGS] SP 26.3.3;[SGGS] SP 26.3.2;[SGGS] SP 26.2.6"/>
    <s v="[Jornada Secretaria e Gestor de Unidades] Secretaria - Gestão Acadêmica"/>
    <x v="0"/>
    <s v="[SGGS] PI 3/26"/>
    <m/>
    <s v="[INC0790274]Tenho um Erro/Problema com o PTC - Ambiente do Aluno / AVA Sofia - Secretaria -  Termos e contratos"/>
    <m/>
    <m/>
    <m/>
    <s v="Itens concluídos"/>
    <m/>
    <m/>
    <x v="1"/>
    <d v="2026-06-30T16:25:00"/>
    <d v="2026-07-06T00:00:00"/>
    <d v="2026-07-28T00:00:00"/>
    <d v="2026-07-28T00:00:00"/>
    <m/>
    <m/>
    <m/>
    <m/>
    <m/>
    <m/>
    <m/>
    <m/>
    <m/>
    <m/>
    <m/>
    <m/>
    <m/>
    <m/>
    <s v=""/>
    <s v="FALSO"/>
    <n v="0"/>
    <s v=""/>
    <s v=""/>
    <s v=""/>
    <s v=""/>
    <s v=""/>
    <s v=""/>
    <s v=""/>
    <s v=""/>
    <s v=""/>
    <s v=""/>
  </r>
  <r>
    <x v="0"/>
    <s v="SGGS-17069"/>
    <s v="[SGGS] SP 26.3.1;[SGGS] SP 26.3.2;[SGGS] SP 26.2.6"/>
    <s v="[Jornada Secretaria e Gestor de Unidades] Secretaria - Gestão Acadêmica"/>
    <x v="0"/>
    <s v="[SGGS] PI 3/26"/>
    <m/>
    <s v="[INC0790290]Tenho um Erro/Problema com o PTC - Ambiente do Aluno / AVA Sofia - Secretaria -  Termos e contratos"/>
    <m/>
    <m/>
    <m/>
    <s v="Itens concluídos"/>
    <m/>
    <m/>
    <x v="1"/>
    <d v="2026-06-30T16:22:00"/>
    <d v="2026-07-06T00:00:00"/>
    <d v="2026-07-13T00:00:00"/>
    <d v="2026-07-13T00:00:00"/>
    <m/>
    <m/>
    <m/>
    <m/>
    <m/>
    <m/>
    <m/>
    <m/>
    <m/>
    <m/>
    <m/>
    <m/>
    <m/>
    <m/>
    <s v=""/>
    <s v="FALSO"/>
    <n v="0"/>
    <s v=""/>
    <s v=""/>
    <s v=""/>
    <s v=""/>
    <s v=""/>
    <s v=""/>
    <s v=""/>
    <s v=""/>
    <s v=""/>
    <s v=""/>
  </r>
  <r>
    <x v="2"/>
    <s v="SGGS-17062"/>
    <s v="[SGGS] SP 26.3.1"/>
    <s v="[Jornada Secretaria e Gestor de Unidades] Secretaria - Gestão Acadêmica"/>
    <x v="0"/>
    <s v="[SGGS] PI 3/26"/>
    <n v="1"/>
    <s v="[Teste Integrado] [Negócio PI03] Exposição Fatura Pague Fácil - Mês parcelado 100%"/>
    <n v="1"/>
    <m/>
    <m/>
    <s v="Itens concluídos"/>
    <s v="ARTPT-714"/>
    <s v="Não"/>
    <x v="1"/>
    <d v="2026-06-30T15:50:00"/>
    <d v="2026-07-06T00:00:00"/>
    <d v="2026-07-16T00:00:00"/>
    <d v="2026-07-16T00:00:00"/>
    <d v="2026-07-16T00:00:00"/>
    <d v="2026-07-16T00:00:00"/>
    <d v="2026-07-16T00:00:00"/>
    <m/>
    <m/>
    <n v="1"/>
    <m/>
    <m/>
    <n v="12"/>
    <m/>
    <m/>
    <m/>
    <m/>
    <m/>
    <s v=""/>
    <s v="FALSO"/>
    <n v="0"/>
    <n v="4"/>
    <s v=""/>
    <n v="1"/>
    <b v="1"/>
    <n v="1"/>
    <s v=""/>
    <s v=""/>
    <s v=""/>
    <n v="12"/>
    <b v="1"/>
  </r>
  <r>
    <x v="10"/>
    <s v="SGGS-17059"/>
    <s v="[SGGS] SP 26.3.2"/>
    <s v="[Jornada Secretaria e Gestor de Unidades] Secretaria - Gestão Acadêmica"/>
    <x v="0"/>
    <s v="[SGGS] PI 3/26"/>
    <m/>
    <s v="Alinhamento sobre chave forte no processo de Remat entre Athenas e SAP"/>
    <m/>
    <m/>
    <m/>
    <s v="Itens concluídos"/>
    <s v="ARTDF-417"/>
    <m/>
    <x v="1"/>
    <d v="2026-06-30T15:41:00"/>
    <d v="2026-07-20T00:00:00"/>
    <d v="2026-07-23T00:00:00"/>
    <d v="2026-07-23T00:00:00"/>
    <d v="2026-07-23T00:00:00"/>
    <d v="2026-07-23T00:00:00"/>
    <d v="2026-07-23T00:00:00"/>
    <m/>
    <m/>
    <n v="1"/>
    <m/>
    <m/>
    <n v="17"/>
    <m/>
    <m/>
    <m/>
    <m/>
    <m/>
    <s v=""/>
    <s v="FALSO"/>
    <n v="0"/>
    <n v="14"/>
    <s v=""/>
    <n v="1"/>
    <b v="1"/>
    <n v="1"/>
    <s v=""/>
    <s v=""/>
    <s v=""/>
    <n v="17"/>
    <b v="1"/>
  </r>
  <r>
    <x v="4"/>
    <s v="SGGS-17052"/>
    <s v="[SGGS] SP 26.3.1"/>
    <s v="[Jornada Secretaria e Gestor de Unidades] Secretaria - Gestão Acadêmica"/>
    <x v="1"/>
    <s v="[SGGS] PI 3/26"/>
    <n v="3"/>
    <s v="[Melhoria] Tranferência Externa_Incluir regra de validação do status de turma"/>
    <n v="3"/>
    <n v="72000"/>
    <m/>
    <s v="Itens concluídos"/>
    <s v="SGGS-15490"/>
    <s v="Não"/>
    <x v="1"/>
    <d v="2026-06-30T14:54:00"/>
    <d v="2026-07-06T00:00:00"/>
    <d v="2026-07-08T00:00:00"/>
    <d v="2026-07-13T00:00:00"/>
    <d v="2026-07-13T00:00:00"/>
    <d v="2026-07-16T00:00:00"/>
    <d v="2026-07-16T00:00:00"/>
    <d v="2026-07-28T00:00:00"/>
    <m/>
    <n v="3"/>
    <n v="3"/>
    <m/>
    <n v="12"/>
    <n v="20"/>
    <m/>
    <m/>
    <m/>
    <m/>
    <n v="20"/>
    <s v="FALSO"/>
    <n v="0"/>
    <n v="4"/>
    <s v=""/>
    <n v="3"/>
    <b v="1"/>
    <n v="3"/>
    <b v="1"/>
    <n v="8"/>
    <s v=""/>
    <n v="20"/>
    <b v="1"/>
  </r>
  <r>
    <x v="8"/>
    <s v="SGGS-17051"/>
    <s v="[SGGS] SP 26.3.2"/>
    <s v="[Jornada Secretaria e Gestor de Unidades] Secretaria - Gestão Acadêmica"/>
    <x v="0"/>
    <s v="[SGGS] PI 3/26"/>
    <n v="1"/>
    <s v="[Formando Reprovado] Validar e/ou gatilhar o termo de Rematrícula para os alunos reprovados"/>
    <n v="1"/>
    <n v="36000"/>
    <m/>
    <s v="Itens concluídos"/>
    <s v="ARTSG-184"/>
    <s v="Não"/>
    <x v="1"/>
    <d v="2026-06-30T14:53:00"/>
    <d v="2026-07-20T00:00:00"/>
    <d v="2026-07-29T00:00:00"/>
    <d v="2026-07-31T00:00:00"/>
    <d v="2026-07-31T00:00:00"/>
    <d v="2026-07-31T00:00:00"/>
    <d v="2026-07-31T00:00:00"/>
    <m/>
    <m/>
    <n v="2"/>
    <n v="1"/>
    <m/>
    <n v="23"/>
    <m/>
    <m/>
    <m/>
    <m/>
    <s v="4 dias úteis úteis"/>
    <n v="10"/>
    <s v="VERDADEIRO"/>
    <s v="4 "/>
    <n v="14"/>
    <s v=""/>
    <n v="-2"/>
    <b v="0"/>
    <n v="1"/>
    <b v="1"/>
    <s v=""/>
    <s v=""/>
    <n v="23"/>
    <b v="1"/>
  </r>
  <r>
    <x v="8"/>
    <s v="SGGS-17050"/>
    <s v="[SGGS] SP 26.3.2"/>
    <s v="[Jornada Secretaria e Gestor de Unidades] Secretaria - Gestão Acadêmica"/>
    <x v="0"/>
    <s v="[SGGS] PI 3/26"/>
    <n v="1"/>
    <s v="[Formando Reprovado] Atualizar o checklist (Gestor de Rematrícula) dos alunos reprovados para ISENTO"/>
    <n v="1"/>
    <n v="57600"/>
    <m/>
    <s v="Itens concluídos"/>
    <s v="ARTSG-184"/>
    <s v="Não"/>
    <x v="1"/>
    <d v="2026-06-30T14:53:00"/>
    <d v="2026-07-20T00:00:00"/>
    <d v="2026-07-29T00:00:00"/>
    <d v="2026-07-31T00:00:00"/>
    <d v="2026-07-31T00:00:00"/>
    <d v="2026-07-31T00:00:00"/>
    <d v="2026-07-31T00:00:00"/>
    <m/>
    <m/>
    <n v="2"/>
    <n v="1"/>
    <m/>
    <n v="23"/>
    <m/>
    <m/>
    <m/>
    <m/>
    <s v="4 dias úteis úteis"/>
    <n v="16"/>
    <s v="VERDADEIRO"/>
    <s v="4 "/>
    <n v="14"/>
    <s v=""/>
    <n v="-2"/>
    <b v="0"/>
    <n v="1"/>
    <b v="1"/>
    <s v=""/>
    <s v=""/>
    <n v="23"/>
    <b v="1"/>
  </r>
  <r>
    <x v="5"/>
    <s v="SGGS-17049"/>
    <s v="[SGGS] SP 26.3.2"/>
    <s v="[Jornada Secretaria e Gestor de Unidades] Secretaria - Gestão Acadêmica"/>
    <x v="0"/>
    <s v="[SGGS] PI 3/26"/>
    <n v="2"/>
    <s v="[LIB Orquestrador] - atualização e implementação de nova versão em processos de GA"/>
    <n v="2"/>
    <n v="79200"/>
    <m/>
    <s v="Itens concluídos"/>
    <s v="ARTSG-182"/>
    <s v="Não"/>
    <x v="1"/>
    <d v="2026-06-30T14:52:00"/>
    <d v="2026-07-20T00:00:00"/>
    <d v="2026-07-31T00:00:00"/>
    <d v="2026-07-31T00:00:00"/>
    <d v="2026-07-31T00:00:00"/>
    <d v="2026-07-31T00:00:00"/>
    <d v="2026-07-31T00:00:00"/>
    <m/>
    <m/>
    <n v="1"/>
    <n v="1"/>
    <m/>
    <n v="23"/>
    <m/>
    <m/>
    <m/>
    <m/>
    <m/>
    <n v="22"/>
    <s v="FALSO"/>
    <n v="0"/>
    <n v="14"/>
    <s v=""/>
    <n v="1"/>
    <b v="1"/>
    <n v="1"/>
    <b v="1"/>
    <s v=""/>
    <s v=""/>
    <s v=""/>
    <b v="1"/>
  </r>
  <r>
    <x v="0"/>
    <s v="SGGS-17046"/>
    <s v="[SGGS] SP 26.3.1;[SGGS] SP 26.3.3;[SGGS] SP 26.3.2;[SGGS] SP 26.2.6"/>
    <s v="[Jornada Secretaria e Gestor de Unidades] Secretaria - Gestão Acadêmica"/>
    <x v="0"/>
    <s v="[SGGS] PI 3/26"/>
    <m/>
    <s v="[INC0793004]Tenho um Erro/Problema com o PTC - Dynamics Athenas - Rematrícula"/>
    <m/>
    <m/>
    <m/>
    <s v="Itens concluídos"/>
    <m/>
    <m/>
    <x v="1"/>
    <d v="2026-06-30T13:31:00"/>
    <d v="2026-07-06T00:00:00"/>
    <d v="2026-07-31T00:00:00"/>
    <d v="2026-07-31T00:00:00"/>
    <m/>
    <m/>
    <m/>
    <m/>
    <m/>
    <m/>
    <m/>
    <m/>
    <m/>
    <m/>
    <m/>
    <m/>
    <m/>
    <m/>
    <s v=""/>
    <s v="FALSO"/>
    <n v="0"/>
    <s v=""/>
    <s v=""/>
    <s v=""/>
    <s v=""/>
    <s v=""/>
    <s v=""/>
    <s v=""/>
    <s v=""/>
    <s v=""/>
    <s v=""/>
  </r>
  <r>
    <x v="0"/>
    <s v="SGGS-17042"/>
    <s v="[SGGS] SP 26.3.1;[SGGS] SP 26.3.3;[SGGS] SP 26.3.2;[SGGS] SP 26.3.4;[SGGS] SP 26.2.6"/>
    <s v="[Jornada Secretaria e Gestor de Unidades] Secretaria - Gestão Acadêmica"/>
    <x v="0"/>
    <s v="[SGGS] PI 3/26"/>
    <m/>
    <s v="[INC0792703]Tenho um Erro/Problema com o PTC - Dynamics Athenas - Documentos Acadêmicos - Serviços"/>
    <m/>
    <n v="3600"/>
    <m/>
    <s v="Itens concluídos"/>
    <m/>
    <m/>
    <x v="0"/>
    <d v="2026-06-30T10:13:00"/>
    <d v="2026-07-06T00:00:00"/>
    <d v="2026-08-17T00:00:00"/>
    <m/>
    <m/>
    <m/>
    <m/>
    <m/>
    <m/>
    <m/>
    <m/>
    <m/>
    <m/>
    <m/>
    <m/>
    <m/>
    <m/>
    <m/>
    <n v="1"/>
    <s v="FALSO"/>
    <n v="0"/>
    <s v=""/>
    <s v=""/>
    <s v=""/>
    <s v=""/>
    <s v=""/>
    <s v=""/>
    <s v=""/>
    <s v=""/>
    <s v=""/>
    <s v=""/>
  </r>
  <r>
    <x v="0"/>
    <s v="SGGS-17040"/>
    <s v="[SGGS] SP 26.3.1;[SGGS] SP 26.3.2;[SGGS] SP 26.2.6"/>
    <s v="[Jornada Secretaria e Gestor de Unidades] Secretaria - Gestão Acadêmica"/>
    <x v="0"/>
    <s v="[SGGS] PI 3/26"/>
    <m/>
    <s v="[INC0792699]Tenho um Erro/Problema com o PTC - Dynamics Athenas - Rematrícula"/>
    <m/>
    <m/>
    <m/>
    <s v="Itens concluídos"/>
    <m/>
    <m/>
    <x v="1"/>
    <d v="2026-06-30T09:55:00"/>
    <d v="2026-07-06T00:00:00"/>
    <d v="2026-07-21T00:00:00"/>
    <d v="2026-07-21T00:00:00"/>
    <m/>
    <m/>
    <m/>
    <m/>
    <m/>
    <m/>
    <m/>
    <m/>
    <m/>
    <m/>
    <m/>
    <m/>
    <m/>
    <m/>
    <s v=""/>
    <s v="FALSO"/>
    <n v="0"/>
    <s v=""/>
    <s v=""/>
    <s v=""/>
    <s v=""/>
    <s v=""/>
    <s v=""/>
    <s v=""/>
    <s v=""/>
    <s v=""/>
    <s v=""/>
  </r>
  <r>
    <x v="9"/>
    <s v="SGGS-17038"/>
    <s v="[SGGS] SP 26.3.1;[SGGS] SP 26.3.2;[SGGS] SP 26.2.6"/>
    <s v="[Jornada Secretaria e Gestor de Unidades] Secretaria - Gestão Acadêmica"/>
    <x v="0"/>
    <s v="[SGGS] PI 3/26"/>
    <m/>
    <s v="[ARTPT-691 Smoke Test] Matricula do aluno voltando para série 1, mesmo quando no retorno da análise vem série avançada"/>
    <m/>
    <m/>
    <m/>
    <s v="Itens concluídos"/>
    <s v="QSTI-776"/>
    <s v="Não"/>
    <x v="1"/>
    <d v="2026-06-29T20:09:00"/>
    <d v="2026-07-06T00:00:00"/>
    <d v="2026-06-30T00:00:00"/>
    <d v="2026-07-01T00:00:00"/>
    <d v="2026-07-01T00:00:00"/>
    <d v="2026-07-20T00:00:00"/>
    <d v="2026-07-20T00:00:00"/>
    <m/>
    <m/>
    <n v="1"/>
    <m/>
    <m/>
    <n v="15"/>
    <m/>
    <m/>
    <m/>
    <m/>
    <m/>
    <s v=""/>
    <s v="FALSO"/>
    <n v="0"/>
    <n v="5"/>
    <s v=""/>
    <n v="1"/>
    <b v="1"/>
    <n v="13"/>
    <s v=""/>
    <s v=""/>
    <s v=""/>
    <n v="15"/>
    <b v="1"/>
  </r>
  <r>
    <x v="8"/>
    <s v="SGGS-17034"/>
    <s v="[SGGS] SP 26.3.2"/>
    <s v="[Jornada Secretaria e Gestor de Unidades] Secretaria - Gestão Acadêmica"/>
    <x v="1"/>
    <s v="[SGGS] PI 3/26"/>
    <n v="1"/>
    <s v="[SEC GA] Cutover SRD_Reenvio de eventos ENADE"/>
    <n v="1"/>
    <n v="10800"/>
    <m/>
    <s v="Itens concluídos"/>
    <s v="ASR6-15480"/>
    <s v="Não"/>
    <x v="1"/>
    <d v="2026-06-29T17:12:00"/>
    <d v="2026-07-20T00:00:00"/>
    <d v="2026-07-28T00:00:00"/>
    <d v="2026-07-29T00:00:00"/>
    <d v="2026-07-29T00:00:00"/>
    <d v="2026-07-29T00:00:00"/>
    <d v="2026-07-29T00:00:00"/>
    <d v="2026-07-31T00:00:00"/>
    <m/>
    <n v="1"/>
    <m/>
    <m/>
    <n v="22"/>
    <n v="24"/>
    <m/>
    <m/>
    <m/>
    <m/>
    <n v="3"/>
    <s v="FALSO"/>
    <n v="0"/>
    <n v="15"/>
    <s v=""/>
    <n v="1"/>
    <b v="1"/>
    <n v="1"/>
    <s v=""/>
    <n v="2"/>
    <s v=""/>
    <n v="22"/>
    <b v="1"/>
  </r>
  <r>
    <x v="8"/>
    <s v="SGGS-17033"/>
    <s v="[SGGS] SP 26.3.2"/>
    <s v="[Jornada Secretaria e Gestor de Unidades] Secretaria - Gestão Acadêmica"/>
    <x v="1"/>
    <s v="[SGGS] PI 3/26"/>
    <n v="1"/>
    <s v="[SEC GA] Cutover SRD_Reenvio de eventos Curso MEC"/>
    <n v="1"/>
    <n v="7200"/>
    <m/>
    <s v="Itens concluídos"/>
    <s v="ASR6-15480"/>
    <s v="Não"/>
    <x v="1"/>
    <d v="2026-06-29T17:11:00"/>
    <d v="2026-07-20T00:00:00"/>
    <d v="2026-07-27T00:00:00"/>
    <d v="2026-07-29T00:00:00"/>
    <d v="2026-07-29T00:00:00"/>
    <d v="2026-07-29T00:00:00"/>
    <d v="2026-07-29T00:00:00"/>
    <d v="2026-07-31T00:00:00"/>
    <m/>
    <m/>
    <m/>
    <m/>
    <n v="22"/>
    <n v="24"/>
    <m/>
    <m/>
    <m/>
    <m/>
    <n v="2"/>
    <s v="FALSO"/>
    <n v="0"/>
    <n v="15"/>
    <s v=""/>
    <n v="2"/>
    <s v=""/>
    <n v="1"/>
    <s v=""/>
    <n v="2"/>
    <s v=""/>
    <n v="22"/>
    <b v="1"/>
  </r>
  <r>
    <x v="4"/>
    <s v="SGGS-17032"/>
    <s v="[SGGS] SP 26.3.1"/>
    <s v="[Jornada Secretaria e Gestor de Unidades] Secretaria - Gestão Acadêmica"/>
    <x v="1"/>
    <s v="[SGGS] PI 3/26"/>
    <n v="2"/>
    <s v="[SEC GA] Cutover SRD_Criação da console de ENADE"/>
    <n v="2"/>
    <n v="21600"/>
    <m/>
    <s v="Itens concluídos"/>
    <s v="ASR6-15480"/>
    <s v="Não"/>
    <x v="1"/>
    <d v="2026-06-29T17:10:00"/>
    <d v="2026-07-06T00:00:00"/>
    <d v="2026-07-13T00:00:00"/>
    <d v="2026-07-15T00:00:00"/>
    <d v="2026-07-15T00:00:00"/>
    <d v="2026-07-16T00:00:00"/>
    <d v="2026-07-16T00:00:00"/>
    <d v="2026-07-23T00:00:00"/>
    <m/>
    <n v="2"/>
    <m/>
    <m/>
    <m/>
    <n v="18"/>
    <m/>
    <m/>
    <m/>
    <m/>
    <n v="6"/>
    <s v="FALSO"/>
    <n v="0"/>
    <n v="5"/>
    <s v=""/>
    <n v="2"/>
    <b v="1"/>
    <n v="1"/>
    <s v=""/>
    <n v="5"/>
    <s v=""/>
    <n v="18"/>
    <b v="1"/>
  </r>
  <r>
    <x v="4"/>
    <s v="SGGS-17031"/>
    <s v="[SGGS] SP 26.3.1"/>
    <s v="[Jornada Secretaria e Gestor de Unidades] Secretaria - Gestão Acadêmica"/>
    <x v="1"/>
    <s v="[SGGS] PI 3/26"/>
    <n v="1"/>
    <s v="[SEC GA] Cutover SRD_Criação da console de Curso MEC"/>
    <n v="1"/>
    <n v="28800"/>
    <m/>
    <s v="Itens concluídos"/>
    <s v="ASR6-15480"/>
    <s v="Não"/>
    <x v="1"/>
    <d v="2026-06-29T17:08:00"/>
    <d v="2026-07-06T00:00:00"/>
    <d v="2026-07-07T00:00:00"/>
    <d v="2026-07-16T00:00:00"/>
    <d v="2026-07-16T00:00:00"/>
    <d v="2026-07-16T00:00:00"/>
    <d v="2026-07-16T00:00:00"/>
    <d v="2026-07-23T00:00:00"/>
    <m/>
    <n v="7"/>
    <m/>
    <m/>
    <n v="13"/>
    <n v="18"/>
    <m/>
    <m/>
    <m/>
    <m/>
    <n v="8"/>
    <s v="FALSO"/>
    <n v="0"/>
    <n v="5"/>
    <s v=""/>
    <n v="7"/>
    <b v="1"/>
    <n v="1"/>
    <s v=""/>
    <n v="5"/>
    <s v=""/>
    <n v="18"/>
    <b v="1"/>
  </r>
  <r>
    <x v="0"/>
    <s v="SGGS-17029"/>
    <s v="[SGGS] SP 26.3.1;[SGGS] SP 26.2.6"/>
    <s v="[Jornada Secretaria e Gestor de Unidades] Secretaria - Gestão Acadêmica"/>
    <x v="0"/>
    <s v="[SGGS] PI 3/26"/>
    <m/>
    <s v="[INC0792333]Tenho um Erro/Problema com o PTC - Ambiente do Aluno / AVA Sofia - Secretaria -  Termos e contratos"/>
    <m/>
    <m/>
    <m/>
    <s v="Itens concluídos"/>
    <m/>
    <m/>
    <x v="1"/>
    <d v="2026-06-29T15:41:00"/>
    <d v="2026-07-06T00:00:00"/>
    <d v="2026-07-13T00:00:00"/>
    <d v="2026-07-13T00:00:00"/>
    <m/>
    <m/>
    <m/>
    <m/>
    <m/>
    <m/>
    <m/>
    <m/>
    <m/>
    <m/>
    <m/>
    <m/>
    <m/>
    <m/>
    <s v=""/>
    <s v="FALSO"/>
    <n v="0"/>
    <s v=""/>
    <s v=""/>
    <s v=""/>
    <s v=""/>
    <s v=""/>
    <s v=""/>
    <s v=""/>
    <s v=""/>
    <s v=""/>
    <s v=""/>
  </r>
  <r>
    <x v="0"/>
    <s v="SGGS-17028"/>
    <s v="[SGGS] SP 26.3.1;[SGGS] SP 26.3.2;[SGGS] SP 26.2.6"/>
    <s v="[Jornada Secretaria e Gestor de Unidades] Secretaria - Gestão Acadêmica"/>
    <x v="0"/>
    <s v="[SGGS] PI 3/26"/>
    <m/>
    <s v="[INC0792349]Tenho um Erro/Problema com o PTC - Ambiente do Aluno / AVA Sofia - Secretaria -  Termos e contratos"/>
    <m/>
    <m/>
    <m/>
    <s v="Itens concluídos"/>
    <m/>
    <m/>
    <x v="1"/>
    <d v="2026-06-29T15:40:00"/>
    <d v="2026-07-06T00:00:00"/>
    <d v="2026-07-13T00:00:00"/>
    <d v="2026-07-13T00:00:00"/>
    <m/>
    <m/>
    <m/>
    <m/>
    <m/>
    <m/>
    <m/>
    <m/>
    <m/>
    <m/>
    <m/>
    <m/>
    <m/>
    <m/>
    <s v=""/>
    <s v="FALSO"/>
    <n v="0"/>
    <s v=""/>
    <s v=""/>
    <s v=""/>
    <s v=""/>
    <s v=""/>
    <s v=""/>
    <s v=""/>
    <s v=""/>
    <s v=""/>
    <s v=""/>
  </r>
  <r>
    <x v="0"/>
    <s v="SGGS-17026"/>
    <s v="[SGGS] SP 26.3.1;[SGGS] SP 26.3.3;[SGGS] SP 26.3.2;[SGGS] SP 26.3.5;[SGGS] SP 26.3.4;[SGGS] SP 26.3.6;[SGGS] SP 26.2.6"/>
    <s v="[Jornada Secretaria e Gestor de Unidades] Secretaria - Gestão Acadêmica"/>
    <x v="0"/>
    <s v="[SGGS] PI 3/26"/>
    <m/>
    <s v="[INC0792237]Tenho um Erro/Problema com o PTC - Ambiente do Aluno / AVA Sofia - Secretaria - Erro no documento da solicitação"/>
    <m/>
    <m/>
    <m/>
    <s v="Itens concluídos"/>
    <m/>
    <m/>
    <x v="1"/>
    <d v="2026-06-29T12:54:00"/>
    <d v="2026-07-06T00:00:00"/>
    <d v="2026-09-16T00:00:00"/>
    <d v="2026-09-16T00:00:00"/>
    <m/>
    <m/>
    <m/>
    <m/>
    <m/>
    <m/>
    <m/>
    <m/>
    <m/>
    <m/>
    <m/>
    <m/>
    <m/>
    <m/>
    <s v=""/>
    <s v="FALSO"/>
    <n v="0"/>
    <s v=""/>
    <s v=""/>
    <s v=""/>
    <s v=""/>
    <s v=""/>
    <s v=""/>
    <s v=""/>
    <s v=""/>
    <s v=""/>
    <s v=""/>
  </r>
  <r>
    <x v="0"/>
    <s v="SGGS-17025"/>
    <s v="[SGGS] SP 26.3.1;[SGGS] SP 26.3.2;[SGGS] SP 26.2.6"/>
    <s v="[Jornada Secretaria e Gestor de Unidades] Secretaria - Gestão Acadêmica"/>
    <x v="0"/>
    <s v="[SGGS] PI 3/26"/>
    <m/>
    <s v="[INC0792244]Tenho um Erro/Problema com o PTC - Ambiente do Aluno / AVA Sofia - Secretaria -  Vizualização de Termos e contratos"/>
    <m/>
    <m/>
    <m/>
    <s v="Itens concluídos"/>
    <m/>
    <m/>
    <x v="1"/>
    <d v="2026-06-29T12:52:00"/>
    <d v="2026-07-06T00:00:00"/>
    <d v="2026-07-13T00:00:00"/>
    <d v="2026-07-13T00:00:00"/>
    <m/>
    <m/>
    <m/>
    <m/>
    <m/>
    <m/>
    <m/>
    <m/>
    <m/>
    <m/>
    <m/>
    <m/>
    <m/>
    <m/>
    <s v=""/>
    <s v="FALSO"/>
    <n v="0"/>
    <s v=""/>
    <s v=""/>
    <s v=""/>
    <s v=""/>
    <s v=""/>
    <s v=""/>
    <s v=""/>
    <s v=""/>
    <s v=""/>
    <s v=""/>
  </r>
  <r>
    <x v="0"/>
    <s v="SGGS-17023"/>
    <s v="[SGGS] SP 26.3.1;[SGGS] SP 26.4.1;[SGGS] SP 26.3.3;[SGGS] SP 26.3.2;[SGGS] SP 26.3.5;[SGGS] SP 26.3.4;[SGGS] SP 26.3.6;[SGGS] SP 26.2.6"/>
    <s v="[Jornada Secretaria e Gestor de Unidades] Secretaria - Gestão Acadêmica"/>
    <x v="4"/>
    <s v="[SGGS] PI 4/26"/>
    <m/>
    <s v="[INC0792210]Tenho um Erro/Problema com o PTC - Dynamics Athenas - Alocação e disponibilização de disciplinas"/>
    <m/>
    <m/>
    <m/>
    <s v="Itens concluídos"/>
    <m/>
    <m/>
    <x v="3"/>
    <d v="2026-06-29T11:51:00"/>
    <d v="2026-09-28T00:00:00"/>
    <d v="2026-09-09T00:00:00"/>
    <d v="2026-09-28T00:00:00"/>
    <m/>
    <m/>
    <m/>
    <m/>
    <m/>
    <m/>
    <m/>
    <m/>
    <m/>
    <m/>
    <m/>
    <m/>
    <m/>
    <m/>
    <s v=""/>
    <s v="FALSO"/>
    <n v="0"/>
    <s v=""/>
    <s v=""/>
    <s v=""/>
    <s v=""/>
    <s v=""/>
    <s v=""/>
    <s v=""/>
    <s v=""/>
    <s v=""/>
    <s v=""/>
  </r>
  <r>
    <x v="0"/>
    <s v="SGGS-17022"/>
    <s v="[SGGS] SP 26.3.1;[SGGS] SP 26.2.6"/>
    <s v="[Jornada Secretaria e Gestor de Unidades] Secretaria - Gestão Acadêmica"/>
    <x v="0"/>
    <s v="[SGGS] PI 3/26"/>
    <m/>
    <s v="[INC0792248]Tenho um Erro/Problema com o PTC - Dynamics Athenas - Efetivação da Matrícula"/>
    <m/>
    <m/>
    <m/>
    <s v="Itens concluídos"/>
    <m/>
    <m/>
    <x v="1"/>
    <d v="2026-06-29T11:38:00"/>
    <d v="2026-07-06T00:00:00"/>
    <d v="2026-07-03T00:00:00"/>
    <d v="2026-07-03T00:00:00"/>
    <m/>
    <m/>
    <m/>
    <m/>
    <m/>
    <m/>
    <m/>
    <m/>
    <m/>
    <m/>
    <m/>
    <m/>
    <m/>
    <m/>
    <s v=""/>
    <s v="FALSO"/>
    <n v="0"/>
    <s v=""/>
    <s v=""/>
    <s v=""/>
    <s v=""/>
    <s v=""/>
    <s v=""/>
    <s v=""/>
    <s v=""/>
    <s v=""/>
    <s v=""/>
  </r>
  <r>
    <x v="0"/>
    <s v="SGGS-17021"/>
    <s v="[SGGS] SP 26.3.1;[SGGS] SP 26.3.2;[SGGS] SP 26.2.6"/>
    <s v="[Jornada Secretaria e Gestor de Unidades] Secretaria - Gestão Acadêmica"/>
    <x v="0"/>
    <s v="[SGGS] PI 3/26"/>
    <m/>
    <s v="[INC0792241]Tenho um Erro/Problema com o PTC - Dynamics Athenas - Efetivação da Matrícula"/>
    <m/>
    <m/>
    <m/>
    <s v="Itens concluídos"/>
    <m/>
    <m/>
    <x v="1"/>
    <d v="2026-06-29T11:22:00"/>
    <d v="2026-07-06T00:00:00"/>
    <d v="2026-07-16T00:00:00"/>
    <d v="2026-07-16T00:00:00"/>
    <m/>
    <m/>
    <m/>
    <m/>
    <m/>
    <m/>
    <m/>
    <m/>
    <m/>
    <m/>
    <m/>
    <m/>
    <m/>
    <m/>
    <s v=""/>
    <s v="FALSO"/>
    <n v="0"/>
    <s v=""/>
    <s v=""/>
    <s v=""/>
    <s v=""/>
    <s v=""/>
    <s v=""/>
    <s v=""/>
    <s v=""/>
    <s v=""/>
    <s v=""/>
  </r>
  <r>
    <x v="0"/>
    <s v="SGGS-17020"/>
    <s v="[SGGS] SP 26.3.1;[SGGS] SP 26.3.3;[SGGS] SP 26.3.2;[SGGS] SP 26.3.5;[SGGS] SP 26.3.4;[SGGS] SP 26.3.6;[SGGS] SP 26.2.6"/>
    <s v="[Jornada Secretaria e Gestor de Unidades] Secretaria - Gestão Acadêmica"/>
    <x v="0"/>
    <s v="[SGGS] PI 3/26"/>
    <m/>
    <s v="[INC0792192]Tenho um Erro/Problema com o PTC - Dynamics Athenas - Rematrícula"/>
    <m/>
    <m/>
    <m/>
    <s v="Itens concluídos"/>
    <m/>
    <m/>
    <x v="1"/>
    <d v="2026-06-29T09:49:00"/>
    <d v="2026-07-06T00:00:00"/>
    <d v="2026-09-09T00:00:00"/>
    <d v="2026-09-09T00:00:00"/>
    <m/>
    <m/>
    <m/>
    <m/>
    <m/>
    <m/>
    <m/>
    <m/>
    <m/>
    <m/>
    <m/>
    <m/>
    <m/>
    <m/>
    <s v=""/>
    <s v="FALSO"/>
    <n v="0"/>
    <s v=""/>
    <s v=""/>
    <s v=""/>
    <s v=""/>
    <s v=""/>
    <s v=""/>
    <s v=""/>
    <s v=""/>
    <s v=""/>
    <s v=""/>
  </r>
  <r>
    <x v="0"/>
    <s v="SGGS-17018"/>
    <s v="[SGGS] SP 26.3.1;[SGGS] SP 26.2.6"/>
    <s v="[Jornada Secretaria e Gestor de Unidades] Secretaria - Gestão Acadêmica"/>
    <x v="0"/>
    <s v="[SGGS] PI 3/26"/>
    <m/>
    <s v="[INC0790433]Tenho um Erro/Problema com o PTC - Dynamics Athenas - Efetivação da Matrícula"/>
    <m/>
    <m/>
    <m/>
    <s v="Itens concluídos"/>
    <m/>
    <m/>
    <x v="1"/>
    <d v="2026-06-27T09:36:00"/>
    <d v="2026-07-06T00:00:00"/>
    <d v="2026-06-29T00:00:00"/>
    <d v="2026-06-29T00:00:00"/>
    <m/>
    <m/>
    <m/>
    <m/>
    <m/>
    <m/>
    <m/>
    <m/>
    <m/>
    <m/>
    <m/>
    <m/>
    <m/>
    <m/>
    <s v=""/>
    <s v="FALSO"/>
    <n v="0"/>
    <s v=""/>
    <s v=""/>
    <s v=""/>
    <s v=""/>
    <s v=""/>
    <s v=""/>
    <s v=""/>
    <s v=""/>
    <s v=""/>
    <s v=""/>
  </r>
  <r>
    <x v="0"/>
    <s v="SGGS-17017"/>
    <s v="[SGGS] SP 26.3.1;[SGGS] SP 26.3.2;[SGGS] SP 26.2.6"/>
    <s v="[Jornada Secretaria e Gestor de Unidades] Secretaria - Gestão Acadêmica"/>
    <x v="0"/>
    <s v="[SGGS] PI 3/26"/>
    <m/>
    <s v="[INC0791269]Tenho um Erro/Problema com o PTC - Dynamics Athenas - Efetivação da Matrícula"/>
    <m/>
    <m/>
    <m/>
    <s v="Itens concluídos"/>
    <m/>
    <m/>
    <x v="1"/>
    <d v="2026-06-27T09:09:00"/>
    <d v="2026-07-06T00:00:00"/>
    <d v="2026-07-16T00:00:00"/>
    <d v="2026-07-16T00:00:00"/>
    <m/>
    <m/>
    <m/>
    <m/>
    <m/>
    <m/>
    <m/>
    <m/>
    <m/>
    <m/>
    <m/>
    <m/>
    <m/>
    <m/>
    <s v=""/>
    <s v="FALSO"/>
    <n v="0"/>
    <s v=""/>
    <s v=""/>
    <s v=""/>
    <s v=""/>
    <s v=""/>
    <s v=""/>
    <s v=""/>
    <s v=""/>
    <s v=""/>
    <s v=""/>
  </r>
  <r>
    <x v="0"/>
    <s v="SGGS-17014"/>
    <s v="[SGGS] SP 26.3.1;[SGGS] SP 26.2.6"/>
    <s v="[Jornada Secretaria e Gestor de Unidades] Secretaria - Gestão Acadêmica"/>
    <x v="0"/>
    <s v="[SGGS] PI 3/26"/>
    <m/>
    <s v="[INC0790911]Tenho um Erro/Problema com o PTC - Ingresso - Captação - Área do Candidato"/>
    <m/>
    <m/>
    <m/>
    <s v="Itens concluídos"/>
    <m/>
    <m/>
    <x v="1"/>
    <d v="2026-06-26T16:37:00"/>
    <d v="2026-07-06T00:00:00"/>
    <d v="2026-07-02T00:00:00"/>
    <d v="2026-07-02T00:00:00"/>
    <m/>
    <m/>
    <m/>
    <m/>
    <m/>
    <m/>
    <m/>
    <m/>
    <m/>
    <m/>
    <m/>
    <m/>
    <m/>
    <m/>
    <s v=""/>
    <s v="FALSO"/>
    <n v="0"/>
    <s v=""/>
    <s v=""/>
    <s v=""/>
    <s v=""/>
    <s v=""/>
    <s v=""/>
    <s v=""/>
    <s v=""/>
    <s v=""/>
    <s v=""/>
  </r>
  <r>
    <x v="0"/>
    <s v="SGGS-17009"/>
    <s v="[SGGS] SP 26.3.1;[SGGS] SP 26.3.2;[SGGS] SP 26.2.6"/>
    <s v="[Jornada Secretaria e Gestor de Unidades] Secretaria - Gestão Acadêmica"/>
    <x v="0"/>
    <s v="[SGGS] PI 3/26"/>
    <m/>
    <s v="[INC0790884]Tenho um Erro/Problema com o PTC - Dynamics Athenas - Efetivação da Matrícula"/>
    <m/>
    <m/>
    <m/>
    <s v="Itens concluídos"/>
    <m/>
    <m/>
    <x v="1"/>
    <d v="2026-06-26T15:24:00"/>
    <d v="2026-07-06T00:00:00"/>
    <d v="2026-07-16T00:00:00"/>
    <d v="2026-07-16T00:00:00"/>
    <m/>
    <m/>
    <m/>
    <m/>
    <m/>
    <m/>
    <m/>
    <m/>
    <m/>
    <m/>
    <m/>
    <m/>
    <m/>
    <m/>
    <s v=""/>
    <s v="FALSO"/>
    <n v="0"/>
    <s v=""/>
    <s v=""/>
    <s v=""/>
    <s v=""/>
    <s v=""/>
    <s v=""/>
    <s v=""/>
    <s v=""/>
    <s v=""/>
    <s v=""/>
  </r>
  <r>
    <x v="0"/>
    <s v="SGGS-17008"/>
    <s v="[SGGS] SP 26.3.1;[SGGS] SP 26.3.2;[SGGS] SP 26.2.6"/>
    <s v="[Jornada Secretaria e Gestor de Unidades] Secretaria - Gestão Acadêmica"/>
    <x v="0"/>
    <s v="[SGGS] PI 3/26"/>
    <m/>
    <s v="[INC0790384]Tenho um Erro/Problema com o PTC - Ingresso - Captação - Área do Candidato"/>
    <m/>
    <m/>
    <m/>
    <s v="Itens concluídos"/>
    <m/>
    <m/>
    <x v="1"/>
    <d v="2026-06-26T14:43:00"/>
    <d v="2026-07-06T00:00:00"/>
    <d v="2026-07-20T00:00:00"/>
    <d v="2026-07-20T00:00:00"/>
    <m/>
    <m/>
    <m/>
    <m/>
    <m/>
    <m/>
    <m/>
    <m/>
    <m/>
    <m/>
    <m/>
    <m/>
    <m/>
    <m/>
    <s v=""/>
    <s v="FALSO"/>
    <n v="0"/>
    <s v=""/>
    <s v=""/>
    <s v=""/>
    <s v=""/>
    <s v=""/>
    <s v=""/>
    <s v=""/>
    <s v=""/>
    <s v=""/>
    <s v=""/>
  </r>
  <r>
    <x v="0"/>
    <s v="SGGS-17007"/>
    <s v="[SGGS] SP 26.3.1;[SGGS] SP 26.3.3;[SGGS] SP 26.3.2;[SGGS] SP 26.3.5;[SGGS] SP 26.3.4;[SGGS] SP 26.2.6"/>
    <s v="[Jornada Secretaria e Gestor de Unidades] Secretaria - Gestão Acadêmica"/>
    <x v="0"/>
    <s v="[SGGS] PI 3/26"/>
    <m/>
    <s v="[INC0790851]Tenho um Erro/Problema com o PTC - Dynamics Athenas - Documentos Acadêmicos - Serviços"/>
    <m/>
    <m/>
    <m/>
    <s v="Itens concluídos"/>
    <m/>
    <m/>
    <x v="1"/>
    <d v="2026-06-26T14:12:00"/>
    <d v="2026-07-06T00:00:00"/>
    <d v="2026-08-25T00:00:00"/>
    <d v="2026-08-26T00:00:00"/>
    <m/>
    <m/>
    <m/>
    <m/>
    <m/>
    <m/>
    <m/>
    <m/>
    <m/>
    <m/>
    <m/>
    <m/>
    <m/>
    <m/>
    <s v=""/>
    <s v="FALSO"/>
    <n v="0"/>
    <s v=""/>
    <s v=""/>
    <s v=""/>
    <s v=""/>
    <s v=""/>
    <s v=""/>
    <s v=""/>
    <s v=""/>
    <s v=""/>
    <s v=""/>
  </r>
  <r>
    <x v="0"/>
    <s v="SGGS-17006"/>
    <s v="[SGGS] SP 26.3.1;[SGGS] SP 26.3.2;[SGGS] SP 26.2.6"/>
    <s v="[Jornada Secretaria e Gestor de Unidades] Secretaria - Gestão Acadêmica"/>
    <x v="0"/>
    <s v="[SGGS] PI 3/26"/>
    <m/>
    <s v="[INC0789748]Tenho um Erro/Problema com o PTC - Ingresso - Captação - Área do Candidato"/>
    <m/>
    <m/>
    <m/>
    <s v="Itens concluídos"/>
    <m/>
    <m/>
    <x v="0"/>
    <d v="2026-06-26T11:58:00"/>
    <d v="2026-07-06T00:00:00"/>
    <d v="2026-07-31T00:00:00"/>
    <m/>
    <m/>
    <m/>
    <m/>
    <m/>
    <m/>
    <m/>
    <m/>
    <m/>
    <m/>
    <m/>
    <m/>
    <m/>
    <m/>
    <m/>
    <s v=""/>
    <s v="FALSO"/>
    <n v="0"/>
    <s v=""/>
    <s v=""/>
    <s v=""/>
    <s v=""/>
    <s v=""/>
    <s v=""/>
    <s v=""/>
    <s v=""/>
    <s v=""/>
    <s v=""/>
  </r>
  <r>
    <x v="9"/>
    <s v="SGGS-17005"/>
    <s v="[SGGS] SP 26.3.1;[SGGS] SP 26.3.2;[SGGS] SP 26.2.6"/>
    <s v="[Jornada Secretaria e Gestor de Unidades] Secretaria - Gestão Acadêmica"/>
    <x v="0"/>
    <s v="[SGGS] PI 3/26"/>
    <m/>
    <s v="[ARTPT-691 Smoke Test] Evento application-test-information-available não foi consumido por Secretaria"/>
    <m/>
    <m/>
    <m/>
    <s v="Itens concluídos"/>
    <s v="QSTI-776"/>
    <s v="Não"/>
    <x v="1"/>
    <d v="2026-06-26T11:39:00"/>
    <d v="2026-07-06T00:00:00"/>
    <d v="2026-06-27T00:00:00"/>
    <d v="2026-07-13T00:00:00"/>
    <d v="2026-07-13T00:00:00"/>
    <d v="2026-07-20T00:00:00"/>
    <d v="2026-07-20T00:00:00"/>
    <m/>
    <m/>
    <n v="10"/>
    <m/>
    <m/>
    <n v="16"/>
    <m/>
    <m/>
    <m/>
    <m/>
    <m/>
    <s v=""/>
    <s v="FALSO"/>
    <n v="0"/>
    <n v="6"/>
    <s v=""/>
    <n v="10"/>
    <b v="1"/>
    <n v="5"/>
    <s v=""/>
    <s v=""/>
    <s v=""/>
    <n v="16"/>
    <b v="1"/>
  </r>
  <r>
    <x v="8"/>
    <s v="SGGS-17001"/>
    <s v="[SGGS] SP 26.3.2"/>
    <s v="[Jornada Secretaria e Gestor de Unidades] Secretaria - Gestão Acadêmica"/>
    <x v="1"/>
    <s v="[SGGS] PI 3/26"/>
    <n v="1"/>
    <s v="[SEC GA] Cutover SRD_Reenvio de eventos matrícula (created e updated)"/>
    <n v="1"/>
    <n v="14400"/>
    <m/>
    <s v="Itens concluídos"/>
    <s v="ASR6-15480"/>
    <s v="Não"/>
    <x v="1"/>
    <d v="2026-06-26T10:04:00"/>
    <d v="2026-07-20T00:00:00"/>
    <d v="2026-07-24T00:00:00"/>
    <d v="2026-07-29T00:00:00"/>
    <d v="2026-07-29T00:00:00"/>
    <d v="2026-07-29T00:00:00"/>
    <d v="2026-07-29T00:00:00"/>
    <d v="2026-07-29T00:00:00"/>
    <m/>
    <n v="3"/>
    <m/>
    <m/>
    <n v="23"/>
    <n v="23"/>
    <m/>
    <m/>
    <m/>
    <m/>
    <n v="4"/>
    <s v="FALSO"/>
    <n v="0"/>
    <n v="16"/>
    <s v=""/>
    <n v="3"/>
    <b v="1"/>
    <n v="1"/>
    <s v=""/>
    <n v="1"/>
    <s v=""/>
    <n v="23"/>
    <b v="1"/>
  </r>
  <r>
    <x v="4"/>
    <s v="SGGS-17000"/>
    <s v="[SGGS] SP 26.3.3"/>
    <s v="[Jornada Secretaria e Gestor de Unidades] Secretaria - Gestão Acadêmica"/>
    <x v="3"/>
    <s v="[SGGS] PI 3/26"/>
    <n v="3"/>
    <s v="[SEC GA] Síncrona Mediada_Adequar o documento Histórico Escolar (novo layout)"/>
    <n v="5"/>
    <n v="54000"/>
    <m/>
    <s v="Itens concluídos"/>
    <s v="APAP-10055"/>
    <s v="Não"/>
    <x v="1"/>
    <d v="2026-06-26T09:54:00"/>
    <m/>
    <d v="2026-08-06T00:00:00"/>
    <d v="2026-08-07T00:00:00"/>
    <d v="2026-08-07T00:00:00"/>
    <d v="2026-08-10T00:00:00"/>
    <d v="2026-08-10T00:00:00"/>
    <m/>
    <m/>
    <n v="1"/>
    <m/>
    <m/>
    <n v="31"/>
    <m/>
    <m/>
    <m/>
    <m/>
    <m/>
    <n v="15"/>
    <s v="FALSO"/>
    <n v="0"/>
    <s v=""/>
    <s v=""/>
    <n v="1"/>
    <b v="1"/>
    <n v="1"/>
    <s v=""/>
    <s v=""/>
    <s v=""/>
    <s v=""/>
    <b v="1"/>
  </r>
  <r>
    <x v="4"/>
    <s v="SGGS-16999"/>
    <s v="[SGGS] SP 26.3.3"/>
    <s v="[Jornada Secretaria e Gestor de Unidades] Secretaria - Gestão Acadêmica"/>
    <x v="3"/>
    <s v="[SGGS] PI 3/26"/>
    <n v="3"/>
    <s v="[SEC GA] Síncrona Mediada_Adequar processo de recebimento de notas na Secretaria - Gestor de Formatura - Reprovado por Falta"/>
    <n v="3"/>
    <n v="68400"/>
    <m/>
    <s v="Itens concluídos"/>
    <s v="APAP-10055"/>
    <m/>
    <x v="1"/>
    <d v="2026-06-26T09:50:00"/>
    <d v="2026-08-03T00:00:00"/>
    <d v="2026-08-05T00:00:00"/>
    <d v="2026-08-07T00:00:00"/>
    <d v="2026-08-07T00:00:00"/>
    <d v="2026-08-10T00:00:00"/>
    <d v="2026-08-10T00:00:00"/>
    <m/>
    <m/>
    <n v="2"/>
    <m/>
    <m/>
    <n v="31"/>
    <m/>
    <m/>
    <m/>
    <m/>
    <m/>
    <n v="19"/>
    <s v="FALSO"/>
    <n v="0"/>
    <n v="26"/>
    <s v=""/>
    <n v="2"/>
    <b v="1"/>
    <n v="1"/>
    <s v=""/>
    <s v=""/>
    <s v=""/>
    <s v=""/>
    <b v="1"/>
  </r>
  <r>
    <x v="0"/>
    <s v="SGGS-16998"/>
    <s v="[SGGS] SP 26.3.1;[SGGS] SP 26.3.2;[SGGS] SP 26.2.6"/>
    <s v="[Jornada Secretaria e Gestor de Unidades] Secretaria - Gestão Acadêmica"/>
    <x v="0"/>
    <s v="[SGGS] PI 3/26"/>
    <m/>
    <s v="[INC0790710]Tenho um Erro/Problema com o PTC - Dynamics Athenas - Efetivação da Matrícula"/>
    <m/>
    <m/>
    <m/>
    <s v="Itens concluídos"/>
    <m/>
    <m/>
    <x v="1"/>
    <d v="2026-06-26T09:48:00"/>
    <d v="2026-07-06T00:00:00"/>
    <d v="2026-07-16T00:00:00"/>
    <d v="2026-07-16T00:00:00"/>
    <m/>
    <m/>
    <m/>
    <m/>
    <m/>
    <m/>
    <m/>
    <m/>
    <m/>
    <m/>
    <m/>
    <m/>
    <m/>
    <m/>
    <s v=""/>
    <s v="FALSO"/>
    <n v="0"/>
    <s v=""/>
    <s v=""/>
    <s v=""/>
    <s v=""/>
    <s v=""/>
    <s v=""/>
    <s v=""/>
    <s v=""/>
    <s v=""/>
    <s v=""/>
  </r>
  <r>
    <x v="4"/>
    <s v="SGGS-16997"/>
    <s v="[SGGS] SP 26.3.5"/>
    <s v="[Jornada Secretaria e Gestor de Unidades] Secretaria - Gestão Acadêmica"/>
    <x v="0"/>
    <s v="[SGGS] PI 3/26"/>
    <n v="3"/>
    <s v="[SEC GA] Síncrona Mediada_Criação de Situação da Disciplina para Reprovado por Falta"/>
    <n v="5"/>
    <n v="127200"/>
    <m/>
    <s v="Itens concluídos"/>
    <s v="APAP-10055"/>
    <s v="Não"/>
    <x v="1"/>
    <d v="2026-06-26T09:39:00"/>
    <d v="2026-08-31T00:00:00"/>
    <d v="2026-09-01T00:00:00"/>
    <d v="2026-09-09T00:00:00"/>
    <d v="2026-09-09T00:00:00"/>
    <d v="2026-09-11T00:00:00"/>
    <d v="2026-09-11T00:00:00"/>
    <m/>
    <m/>
    <n v="6"/>
    <m/>
    <m/>
    <n v="55"/>
    <m/>
    <m/>
    <m/>
    <m/>
    <m/>
    <n v="35.333333333333336"/>
    <s v="FALSO"/>
    <n v="0"/>
    <n v="46"/>
    <s v=""/>
    <n v="6"/>
    <b v="1"/>
    <n v="2"/>
    <s v=""/>
    <s v=""/>
    <s v=""/>
    <s v=""/>
    <b v="1"/>
  </r>
  <r>
    <x v="4"/>
    <s v="SGGS-16996"/>
    <s v="[SGGS] SP 26.3.3"/>
    <s v="[Jornada Secretaria e Gestor de Unidades] Secretaria - Gestão Acadêmica"/>
    <x v="3"/>
    <s v="[SGGS] PI 3/26"/>
    <n v="5"/>
    <s v="[SEC GA] Mudança de regra do campo BusinessKey (atual campo Código MEC)"/>
    <n v="5"/>
    <n v="108000"/>
    <m/>
    <s v="Itens concluídos"/>
    <s v="SGGS-11290"/>
    <s v="Não"/>
    <x v="1"/>
    <d v="2026-06-26T09:27:00"/>
    <d v="2026-08-03T00:00:00"/>
    <d v="2026-08-05T00:00:00"/>
    <d v="2026-08-07T00:00:00"/>
    <d v="2026-08-07T00:00:00"/>
    <d v="2026-08-10T00:00:00"/>
    <d v="2026-08-10T00:00:00"/>
    <m/>
    <m/>
    <n v="2"/>
    <m/>
    <m/>
    <n v="31"/>
    <m/>
    <m/>
    <m/>
    <m/>
    <m/>
    <n v="30"/>
    <s v="FALSO"/>
    <n v="0"/>
    <n v="26"/>
    <s v=""/>
    <n v="2"/>
    <b v="1"/>
    <n v="1"/>
    <s v=""/>
    <s v=""/>
    <s v=""/>
    <s v=""/>
    <b v="1"/>
  </r>
  <r>
    <x v="4"/>
    <s v="SGGS-16995"/>
    <s v="[SGGS] SP 26.3.3"/>
    <s v="[Jornada Secretaria e Gestor de Unidades] Secretaria - Gestão Acadêmica"/>
    <x v="3"/>
    <s v="[SGGS] PI 3/26"/>
    <n v="5"/>
    <s v="[SEC GA] Criação de nova tela para relacionamento de cursos"/>
    <n v="8"/>
    <n v="129240"/>
    <m/>
    <s v="Itens concluídos"/>
    <s v="SGGS-11290"/>
    <m/>
    <x v="1"/>
    <d v="2026-06-26T09:02:00"/>
    <d v="2026-08-03T00:00:00"/>
    <d v="2026-08-04T00:00:00"/>
    <d v="2026-08-13T00:00:00"/>
    <d v="2026-08-13T00:00:00"/>
    <d v="2026-08-13T00:00:00"/>
    <d v="2026-08-13T00:00:00"/>
    <m/>
    <m/>
    <n v="7"/>
    <m/>
    <m/>
    <n v="34"/>
    <m/>
    <m/>
    <m/>
    <m/>
    <m/>
    <n v="35.9"/>
    <s v="FALSO"/>
    <n v="0"/>
    <n v="26"/>
    <s v=""/>
    <n v="7"/>
    <b v="1"/>
    <n v="1"/>
    <s v=""/>
    <s v=""/>
    <s v=""/>
    <s v=""/>
    <b v="1"/>
  </r>
  <r>
    <x v="4"/>
    <s v="SGGS-16994"/>
    <s v="[SGGS] SP 26.3.4"/>
    <s v="[Jornada Secretaria e Gestor de Unidades] Secretaria - Gestão Acadêmica"/>
    <x v="0"/>
    <s v="[SGGS] PI 3/26"/>
    <n v="8"/>
    <s v="[SEC GA][Integração] Revisão do contrato program-enrollment-created"/>
    <n v="5"/>
    <n v="225000"/>
    <m/>
    <s v="Itens concluídos"/>
    <s v="SGGS-11290"/>
    <s v="Não"/>
    <x v="1"/>
    <d v="2026-06-26T08:56:00"/>
    <d v="2026-08-17T00:00:00"/>
    <d v="2026-08-18T00:00:00"/>
    <d v="2026-08-28T00:00:00"/>
    <d v="2026-08-28T00:00:00"/>
    <d v="2026-08-28T00:00:00"/>
    <d v="2026-08-28T00:00:00"/>
    <m/>
    <m/>
    <n v="8"/>
    <m/>
    <m/>
    <n v="45"/>
    <m/>
    <m/>
    <m/>
    <m/>
    <m/>
    <n v="62.5"/>
    <s v="FALSO"/>
    <n v="0"/>
    <n v="36"/>
    <s v=""/>
    <n v="8"/>
    <b v="1"/>
    <n v="1"/>
    <s v=""/>
    <s v=""/>
    <s v=""/>
    <s v=""/>
    <b v="1"/>
  </r>
  <r>
    <x v="8"/>
    <s v="SGGS-16990"/>
    <s v="[SGGS] SP 26.3.1"/>
    <s v="[Jornada Secretaria e Gestor de Unidades] Secretaria - Gestão Acadêmica"/>
    <x v="1"/>
    <s v="[SGGS] PI 3/26"/>
    <n v="2"/>
    <s v="[SEC GA] Atualizar dia da semana na matrícula"/>
    <n v="2"/>
    <n v="43200"/>
    <m/>
    <s v="Itens concluídos"/>
    <s v="SGGU-5288"/>
    <s v="Não"/>
    <x v="1"/>
    <d v="2026-06-25T18:28:00"/>
    <d v="2026-07-06T00:00:00"/>
    <d v="2026-07-08T00:00:00"/>
    <d v="2026-07-13T00:00:00"/>
    <d v="2026-07-13T00:00:00"/>
    <d v="2026-07-16T00:00:00"/>
    <d v="2026-07-16T00:00:00"/>
    <d v="2026-07-22T00:00:00"/>
    <m/>
    <n v="3"/>
    <m/>
    <m/>
    <n v="15"/>
    <m/>
    <m/>
    <m/>
    <m/>
    <m/>
    <n v="12"/>
    <s v="FALSO"/>
    <n v="0"/>
    <n v="7"/>
    <s v=""/>
    <n v="3"/>
    <b v="1"/>
    <n v="3"/>
    <s v=""/>
    <n v="4"/>
    <s v=""/>
    <n v="15"/>
    <b v="1"/>
  </r>
  <r>
    <x v="4"/>
    <s v="SGGS-16988"/>
    <s v="[SGGS] SP 26.3.2"/>
    <s v="[Jornada Secretaria e Gestor de Unidades] Secretaria - Gestão Acadêmica"/>
    <x v="3"/>
    <s v="[SGGS] PI 3/26"/>
    <n v="5"/>
    <s v="[BKO][CRIT. Débito] Refatoração do motor de geração de documentos (PS) - integracao-contrato_Atualização contrato quotation canceled"/>
    <n v="3"/>
    <n v="77400"/>
    <m/>
    <s v="Itens concluídos"/>
    <s v="JIBK-14461"/>
    <m/>
    <x v="1"/>
    <d v="2026-06-25T16:53:00"/>
    <d v="2026-07-20T00:00:00"/>
    <d v="2026-07-21T00:00:00"/>
    <d v="2026-07-31T00:00:00"/>
    <d v="2026-07-31T00:00:00"/>
    <d v="2026-07-31T00:00:00"/>
    <d v="2026-07-31T00:00:00"/>
    <m/>
    <m/>
    <n v="8"/>
    <m/>
    <m/>
    <n v="26"/>
    <m/>
    <m/>
    <m/>
    <m/>
    <s v="2 dias úteis úteis"/>
    <n v="21.5"/>
    <s v="VERDADEIRO"/>
    <s v="2 "/>
    <n v="17"/>
    <s v=""/>
    <n v="6"/>
    <b v="0"/>
    <n v="1"/>
    <s v=""/>
    <s v=""/>
    <s v=""/>
    <s v=""/>
    <b v="1"/>
  </r>
  <r>
    <x v="4"/>
    <s v="SGGS-16987"/>
    <s v="[SGGS] SP 26.3.2"/>
    <s v="[Jornada Secretaria e Gestor de Unidades] Secretaria - Gestão Acadêmica"/>
    <x v="3"/>
    <s v="[SGGS] PI 3/26"/>
    <n v="3"/>
    <s v="[BKO][CRIT. Débito] Refatoração do motor de geração de documentos (PS) - integracao-contrato_Atualização contrato quotation expired"/>
    <n v="3"/>
    <n v="138600"/>
    <m/>
    <s v="Itens concluídos"/>
    <s v="JIBK-14461"/>
    <m/>
    <x v="1"/>
    <d v="2026-06-25T16:49:00"/>
    <d v="2026-07-20T00:00:00"/>
    <d v="2026-07-21T00:00:00"/>
    <d v="2026-07-28T00:00:00"/>
    <d v="2026-07-28T00:00:00"/>
    <d v="2026-07-29T00:00:00"/>
    <d v="2026-07-29T00:00:00"/>
    <m/>
    <m/>
    <n v="5"/>
    <m/>
    <m/>
    <n v="24"/>
    <m/>
    <m/>
    <m/>
    <m/>
    <m/>
    <n v="38.5"/>
    <s v="FALSO"/>
    <n v="0"/>
    <n v="17"/>
    <s v=""/>
    <n v="5"/>
    <b v="1"/>
    <n v="1"/>
    <s v=""/>
    <s v=""/>
    <s v=""/>
    <s v=""/>
    <b v="1"/>
  </r>
  <r>
    <x v="4"/>
    <s v="SGGS-16986"/>
    <s v="[SGGS] SP 26.3.2"/>
    <s v="[Jornada Secretaria e Gestor de Unidades] Secretaria - Gestão Acadêmica"/>
    <x v="3"/>
    <s v="[SGGS] PI 3/26"/>
    <n v="3"/>
    <s v="[BKO][CRIT. Débito] Refatoração do motor de geração de documentos (PS) - integracao-contrato_Atualização contrato payment exemption"/>
    <n v="3"/>
    <n v="68400"/>
    <m/>
    <s v="Itens concluídos"/>
    <s v="JIBK-14461"/>
    <s v="Não"/>
    <x v="1"/>
    <d v="2026-06-25T16:48:00"/>
    <d v="2026-07-20T00:00:00"/>
    <d v="2026-07-22T00:00:00"/>
    <d v="2026-07-28T00:00:00"/>
    <d v="2026-07-28T00:00:00"/>
    <d v="2026-07-29T00:00:00"/>
    <d v="2026-07-29T00:00:00"/>
    <m/>
    <m/>
    <n v="4"/>
    <m/>
    <m/>
    <n v="24"/>
    <m/>
    <m/>
    <m/>
    <m/>
    <m/>
    <n v="19"/>
    <s v="FALSO"/>
    <n v="0"/>
    <n v="17"/>
    <s v=""/>
    <n v="4"/>
    <b v="1"/>
    <n v="1"/>
    <s v=""/>
    <s v=""/>
    <s v=""/>
    <s v=""/>
    <b v="1"/>
  </r>
  <r>
    <x v="4"/>
    <s v="SGGS-16985"/>
    <s v="[SGGS] SP 26.3.1"/>
    <s v="[Jornada Secretaria e Gestor de Unidades] Secretaria - Gestão Acadêmica"/>
    <x v="1"/>
    <s v="[SGGS] PI 3/26"/>
    <n v="3"/>
    <s v="[BKO][CRIT. Débito] Refatoração do motor de geração de documentos (PS) - integracao-contrato_Atualização contrato payment activation"/>
    <n v="3"/>
    <n v="86400"/>
    <m/>
    <s v="Itens concluídos"/>
    <s v="JIBK-14461"/>
    <s v="Não"/>
    <x v="1"/>
    <d v="2026-06-25T16:46:00"/>
    <d v="2026-07-06T00:00:00"/>
    <d v="2026-07-07T00:00:00"/>
    <d v="2026-07-10T00:00:00"/>
    <d v="2026-07-10T00:00:00"/>
    <d v="2026-07-13T00:00:00"/>
    <d v="2026-07-13T00:00:00"/>
    <d v="2026-07-22T00:00:00"/>
    <m/>
    <n v="3"/>
    <m/>
    <m/>
    <m/>
    <m/>
    <m/>
    <m/>
    <m/>
    <m/>
    <n v="24"/>
    <s v="FALSO"/>
    <n v="0"/>
    <n v="7"/>
    <s v=""/>
    <n v="3"/>
    <b v="1"/>
    <n v="1"/>
    <s v=""/>
    <n v="7"/>
    <s v=""/>
    <n v="19"/>
    <b v="0"/>
  </r>
  <r>
    <x v="8"/>
    <s v="SGGS-16984"/>
    <s v="[SGGS] SP 26.3.3"/>
    <s v="[Jornada Secretaria e Gestor de Unidades] Secretaria - Gestão Acadêmica"/>
    <x v="2"/>
    <s v="[SGGS] PI 3/26"/>
    <n v="3"/>
    <s v="[Refatorar Plugins] Suporte técnico do time GA para Avanade - etapa 3"/>
    <n v="3"/>
    <m/>
    <m/>
    <s v="Itens concluídos"/>
    <s v="ARTSG-185"/>
    <s v="Não"/>
    <x v="2"/>
    <d v="2026-06-25T16:40:00"/>
    <d v="2026-08-03T00:00:00"/>
    <m/>
    <m/>
    <m/>
    <m/>
    <m/>
    <m/>
    <m/>
    <m/>
    <m/>
    <m/>
    <m/>
    <m/>
    <m/>
    <m/>
    <m/>
    <m/>
    <s v=""/>
    <s v="FALSO"/>
    <n v="0"/>
    <n v="27"/>
    <s v=""/>
    <s v=""/>
    <s v=""/>
    <s v=""/>
    <s v=""/>
    <s v=""/>
    <s v=""/>
    <s v=""/>
    <b v="1"/>
  </r>
  <r>
    <x v="8"/>
    <s v="SGGS-16982"/>
    <s v="[SGGS] SP 26.3.2"/>
    <s v="[Jornada Secretaria e Gestor de Unidades] Secretaria - Gestão Acadêmica"/>
    <x v="0"/>
    <s v="[SGGS] PI 3/26"/>
    <n v="3"/>
    <s v="[Refatorar Plugins] Suporte técnico do time GA para Avanade - etapa 2"/>
    <n v="3"/>
    <n v="64800"/>
    <m/>
    <s v="Itens concluídos"/>
    <s v="ARTSG-185"/>
    <s v="Não"/>
    <x v="1"/>
    <d v="2026-06-25T16:36:00"/>
    <d v="2026-07-20T00:00:00"/>
    <d v="2026-07-27T00:00:00"/>
    <d v="2026-07-30T00:00:00"/>
    <d v="2026-07-30T00:00:00"/>
    <d v="2026-07-31T00:00:00"/>
    <d v="2026-07-31T00:00:00"/>
    <m/>
    <m/>
    <n v="3"/>
    <m/>
    <m/>
    <n v="26"/>
    <m/>
    <m/>
    <m/>
    <m/>
    <m/>
    <n v="18"/>
    <s v="FALSO"/>
    <n v="0"/>
    <n v="17"/>
    <s v=""/>
    <n v="3"/>
    <b v="1"/>
    <n v="1"/>
    <s v=""/>
    <s v=""/>
    <s v=""/>
    <n v="26"/>
    <b v="1"/>
  </r>
  <r>
    <x v="8"/>
    <s v="SGGS-16981"/>
    <s v="[SGGS] SP 26.3.1"/>
    <s v="[Jornada Secretaria e Gestor de Unidades] Secretaria - Gestão Acadêmica"/>
    <x v="2"/>
    <s v="[SGGS] PI 3/26"/>
    <n v="3"/>
    <s v="[Refatorar Plugins] Suporte técnico do time GA para Avanade - etapa 1"/>
    <n v="3"/>
    <m/>
    <m/>
    <s v="Itens concluídos"/>
    <s v="ARTSG-185"/>
    <s v="Não"/>
    <x v="2"/>
    <d v="2026-06-25T16:32:00"/>
    <d v="2026-07-06T00:00:00"/>
    <m/>
    <m/>
    <m/>
    <m/>
    <m/>
    <m/>
    <m/>
    <m/>
    <m/>
    <m/>
    <m/>
    <m/>
    <m/>
    <m/>
    <m/>
    <m/>
    <s v=""/>
    <s v="FALSO"/>
    <n v="0"/>
    <n v="7"/>
    <s v=""/>
    <s v=""/>
    <s v=""/>
    <s v=""/>
    <s v=""/>
    <s v=""/>
    <s v=""/>
    <s v=""/>
    <b v="1"/>
  </r>
  <r>
    <x v="0"/>
    <s v="SGGS-16979"/>
    <s v="[SGGS] SP 26.3.1;[SGGS] SP 26.3.3;[SGGS] SP 26.3.2;[SGGS] SP 26.2.6"/>
    <s v="[Jornada Secretaria e Gestor de Unidades] Secretaria - Gestão Acadêmica"/>
    <x v="0"/>
    <s v="[SGGS] PI 3/26"/>
    <m/>
    <s v="[INC0790299]Tenho um Erro/Problema com o PTC - Dynamics Athenas - Rematrícula"/>
    <m/>
    <m/>
    <m/>
    <s v="Itens concluídos"/>
    <m/>
    <m/>
    <x v="1"/>
    <d v="2026-06-25T16:02:00"/>
    <d v="2026-07-06T00:00:00"/>
    <d v="2026-07-31T00:00:00"/>
    <d v="2026-07-31T00:00:00"/>
    <m/>
    <m/>
    <m/>
    <m/>
    <m/>
    <m/>
    <m/>
    <m/>
    <m/>
    <m/>
    <m/>
    <m/>
    <m/>
    <m/>
    <s v=""/>
    <s v="FALSO"/>
    <n v="0"/>
    <s v=""/>
    <s v=""/>
    <s v=""/>
    <s v=""/>
    <s v=""/>
    <s v=""/>
    <s v=""/>
    <s v=""/>
    <s v=""/>
    <s v=""/>
  </r>
  <r>
    <x v="0"/>
    <s v="SGGS-16975"/>
    <s v="[SGGS] SP 26.3.1;[SGGS] SP 26.3.3;[SGGS] SP 26.3.2;[SGGS] SP 26.2.6"/>
    <s v="[Jornada Secretaria e Gestor de Unidades] Secretaria - Gestão Acadêmica"/>
    <x v="0"/>
    <s v="[SGGS] PI 3/26"/>
    <m/>
    <s v="[INC0790144]Tenho um Erro/Problema com o PTC - Dynamics Athenas - Documentos Acadêmicos - Serviços"/>
    <m/>
    <n v="10800"/>
    <m/>
    <s v="Itens concluídos"/>
    <m/>
    <m/>
    <x v="0"/>
    <d v="2026-06-25T11:23:00"/>
    <d v="2026-07-06T00:00:00"/>
    <d v="2026-08-14T00:00:00"/>
    <m/>
    <m/>
    <m/>
    <m/>
    <m/>
    <m/>
    <m/>
    <m/>
    <m/>
    <m/>
    <m/>
    <m/>
    <m/>
    <m/>
    <m/>
    <n v="3"/>
    <s v="FALSO"/>
    <n v="0"/>
    <s v=""/>
    <s v=""/>
    <s v=""/>
    <s v=""/>
    <s v=""/>
    <s v=""/>
    <s v=""/>
    <s v=""/>
    <s v=""/>
    <s v=""/>
  </r>
  <r>
    <x v="0"/>
    <s v="SGGS-16972"/>
    <s v="[SGGS] SP 26.3.1;[SGGS] SP 26.3.2;[SGGS] SP 26.2.6"/>
    <s v="[Jornada Secretaria e Gestor de Unidades] Secretaria - Gestão Acadêmica"/>
    <x v="0"/>
    <s v="[SGGS] PI 3/26"/>
    <m/>
    <s v="[INC0789277]Tenho um Erro/Problema com o PTC - Ambiente do Aluno / AVA Sofia - Secretaria -  Termos e contratos"/>
    <m/>
    <m/>
    <m/>
    <s v="Itens concluídos"/>
    <m/>
    <m/>
    <x v="1"/>
    <d v="2026-06-25T10:14:00"/>
    <d v="2026-07-06T00:00:00"/>
    <d v="2026-07-13T00:00:00"/>
    <d v="2026-07-13T00:00:00"/>
    <m/>
    <m/>
    <m/>
    <m/>
    <m/>
    <m/>
    <m/>
    <m/>
    <m/>
    <m/>
    <m/>
    <m/>
    <m/>
    <m/>
    <s v=""/>
    <s v="FALSO"/>
    <n v="0"/>
    <s v=""/>
    <s v=""/>
    <s v=""/>
    <s v=""/>
    <s v=""/>
    <s v=""/>
    <s v=""/>
    <s v=""/>
    <s v=""/>
    <s v=""/>
  </r>
  <r>
    <x v="0"/>
    <s v="SGGS-16970"/>
    <s v="[SGGS] SP 26.3.1;[SGGS] SP 26.2.6"/>
    <s v="[Jornada Secretaria e Gestor de Unidades] Secretaria - Gestão Acadêmica"/>
    <x v="0"/>
    <s v="[SGGS] PI 3/26"/>
    <m/>
    <s v="[INC0790085]Tenho um Erro/Problema com o PTC - Dynamics Athenas - Rematrícula"/>
    <m/>
    <n v="0"/>
    <m/>
    <s v="Itens concluídos"/>
    <m/>
    <m/>
    <x v="1"/>
    <d v="2026-06-25T09:36:00"/>
    <d v="2026-07-06T00:00:00"/>
    <d v="2026-07-01T00:00:00"/>
    <d v="2026-07-06T00:00:00"/>
    <m/>
    <m/>
    <m/>
    <m/>
    <m/>
    <m/>
    <m/>
    <m/>
    <m/>
    <m/>
    <m/>
    <m/>
    <m/>
    <m/>
    <n v="0"/>
    <s v="FALSO"/>
    <n v="0"/>
    <s v=""/>
    <s v=""/>
    <s v=""/>
    <s v=""/>
    <s v=""/>
    <s v=""/>
    <s v=""/>
    <s v=""/>
    <s v=""/>
    <s v=""/>
  </r>
  <r>
    <x v="0"/>
    <s v="SGGS-16969"/>
    <s v="[SGGS] SP 26.3.1;[SGGS] SP 26.3.3;[SGGS] SP 26.3.2;[SGGS] SP 26.2.6"/>
    <s v="[Jornada Secretaria e Gestor de Unidades] Secretaria - Gestão Acadêmica"/>
    <x v="0"/>
    <s v="[SGGS] PI 3/26"/>
    <m/>
    <s v="[INC0787834]Tenho um Erro/Problema com o PTC - Backoffice Sofia - Acessos"/>
    <m/>
    <m/>
    <m/>
    <s v="Itens concluídos"/>
    <m/>
    <m/>
    <x v="1"/>
    <d v="2026-06-24T17:27:00"/>
    <d v="2026-07-06T00:00:00"/>
    <d v="2026-07-28T00:00:00"/>
    <d v="2026-07-28T00:00:00"/>
    <m/>
    <m/>
    <m/>
    <m/>
    <m/>
    <m/>
    <m/>
    <m/>
    <m/>
    <m/>
    <m/>
    <m/>
    <m/>
    <m/>
    <s v=""/>
    <s v="FALSO"/>
    <n v="0"/>
    <s v=""/>
    <s v=""/>
    <s v=""/>
    <s v=""/>
    <s v=""/>
    <s v=""/>
    <s v=""/>
    <s v=""/>
    <s v=""/>
    <s v=""/>
  </r>
  <r>
    <x v="0"/>
    <s v="SGGS-16966"/>
    <s v="[SGGS] SP 26.3.1;[SGGS] SP 26.3.3;[SGGS] SP 26.3.2;[SGGS] SP 26.3.5;[SGGS] SP 26.3.4;[SGGS] SP 26.2.6"/>
    <s v="[Jornada Secretaria e Gestor de Unidades] Secretaria - Gestão Acadêmica"/>
    <x v="0"/>
    <s v="[SGGS] PI 3/26"/>
    <m/>
    <s v="[INC0789750]Tenho um Erro/Problema com o PTC - Dynamics Athenas - Rematrícula"/>
    <m/>
    <m/>
    <m/>
    <s v="Itens concluídos"/>
    <m/>
    <m/>
    <x v="1"/>
    <d v="2026-06-24T17:08:00"/>
    <d v="2026-07-06T00:00:00"/>
    <d v="2026-08-28T00:00:00"/>
    <d v="2026-08-28T00:00:00"/>
    <m/>
    <m/>
    <m/>
    <m/>
    <m/>
    <m/>
    <m/>
    <m/>
    <m/>
    <m/>
    <m/>
    <m/>
    <m/>
    <m/>
    <s v=""/>
    <s v="FALSO"/>
    <n v="0"/>
    <s v=""/>
    <s v=""/>
    <s v=""/>
    <s v=""/>
    <s v=""/>
    <s v=""/>
    <s v=""/>
    <s v=""/>
    <s v=""/>
    <s v=""/>
  </r>
  <r>
    <x v="9"/>
    <s v="SGGS-16962"/>
    <s v="[SGGS] SP 26.3.1"/>
    <s v="[Jornada Secretaria e Gestor de Unidades] Secretaria - Gestão Acadêmica"/>
    <x v="2"/>
    <s v="[SGGS] PI 3/26"/>
    <m/>
    <s v="[ARTPT-459] - Eventos de criação de matricula não estão trafegando para Sofia impedindo login do aluno"/>
    <m/>
    <m/>
    <m/>
    <s v="Itens concluídos"/>
    <s v="ARTPT-459"/>
    <s v="Não"/>
    <x v="4"/>
    <d v="2026-06-24T17:01:00"/>
    <d v="2026-07-06T00:00:00"/>
    <d v="2026-07-13T00:00:00"/>
    <m/>
    <m/>
    <m/>
    <m/>
    <m/>
    <m/>
    <m/>
    <m/>
    <m/>
    <m/>
    <m/>
    <m/>
    <m/>
    <m/>
    <m/>
    <s v=""/>
    <s v="FALSO"/>
    <n v="0"/>
    <n v="8"/>
    <s v=""/>
    <s v=""/>
    <s v=""/>
    <s v=""/>
    <s v=""/>
    <s v=""/>
    <s v=""/>
    <s v=""/>
    <b v="1"/>
  </r>
  <r>
    <x v="0"/>
    <s v="SGGS-16961"/>
    <s v="[SGGS] SP 26.3.1;[SGGS] SP 26.3.2;[SGGS] SP 26.2.6"/>
    <s v="[Jornada Secretaria e Gestor de Unidades] Secretaria - Gestão Acadêmica"/>
    <x v="0"/>
    <s v="[SGGS] PI 3/26"/>
    <m/>
    <s v="[INC0789746]Tenho um Erro/Problema com o PTC - Dynamics Athenas - Efetivação da Matrícula"/>
    <m/>
    <m/>
    <m/>
    <s v="Itens concluídos"/>
    <m/>
    <m/>
    <x v="1"/>
    <d v="2026-06-24T17:00:00"/>
    <d v="2026-07-06T00:00:00"/>
    <d v="2026-07-16T00:00:00"/>
    <d v="2026-07-16T00:00:00"/>
    <m/>
    <m/>
    <m/>
    <m/>
    <m/>
    <m/>
    <m/>
    <m/>
    <m/>
    <m/>
    <m/>
    <m/>
    <m/>
    <m/>
    <s v=""/>
    <s v="FALSO"/>
    <n v="0"/>
    <s v=""/>
    <s v=""/>
    <s v=""/>
    <s v=""/>
    <s v=""/>
    <s v=""/>
    <s v=""/>
    <s v=""/>
    <s v=""/>
    <s v=""/>
  </r>
  <r>
    <x v="0"/>
    <s v="SGGS-16956"/>
    <s v="[SGGS] SP 26.3.1;[SGGS] SP 26.4.1;[SGGS] SP 26.3.3;[SGGS] SP 26.3.2;[SGGS] SP 26.3.5;[SGGS] SP 26.3.4;[SGGS] SP 26.3.6;[SGGS] SP 26.2.6"/>
    <s v="[Jornada Secretaria e Gestor de Unidades] Secretaria - Gestão Acadêmica"/>
    <x v="4"/>
    <s v="[SGGS] PI 4/26"/>
    <m/>
    <s v="[INC0789691]Tenho um Erro/Problema com o PTC - Dynamics Athenas - Rematrícula"/>
    <m/>
    <m/>
    <m/>
    <s v="Itens concluídos"/>
    <m/>
    <m/>
    <x v="3"/>
    <d v="2026-06-24T15:25:00"/>
    <d v="2026-09-28T00:00:00"/>
    <d v="2026-09-09T00:00:00"/>
    <d v="2026-09-28T00:00:00"/>
    <m/>
    <m/>
    <m/>
    <m/>
    <m/>
    <m/>
    <m/>
    <m/>
    <m/>
    <m/>
    <m/>
    <m/>
    <m/>
    <m/>
    <s v=""/>
    <s v="FALSO"/>
    <n v="0"/>
    <s v=""/>
    <s v=""/>
    <s v=""/>
    <s v=""/>
    <s v=""/>
    <s v=""/>
    <s v=""/>
    <s v=""/>
    <s v=""/>
    <s v=""/>
  </r>
  <r>
    <x v="0"/>
    <s v="SGGS-16949"/>
    <s v="[SGGS] SP 26.3.1;[SGGS] SP 26.3.3;[SGGS] SP 26.3.2;[SGGS] SP 26.3.4;[SGGS] SP 26.2.6"/>
    <s v="[Jornada Secretaria e Gestor de Unidades] Secretaria - Gestão Acadêmica"/>
    <x v="0"/>
    <s v="[SGGS] PI 3/26"/>
    <m/>
    <s v="[INC0789590]Tenho um Erro/Problema com o PTC - Financeiro SAP - Rematrícula"/>
    <m/>
    <m/>
    <m/>
    <s v="Itens concluídos"/>
    <m/>
    <m/>
    <x v="0"/>
    <d v="2026-06-24T14:35:00"/>
    <d v="2026-07-06T00:00:00"/>
    <d v="2026-08-27T00:00:00"/>
    <m/>
    <m/>
    <m/>
    <m/>
    <m/>
    <m/>
    <m/>
    <m/>
    <m/>
    <m/>
    <m/>
    <m/>
    <m/>
    <m/>
    <m/>
    <s v=""/>
    <s v="FALSO"/>
    <n v="0"/>
    <s v=""/>
    <s v=""/>
    <s v=""/>
    <s v=""/>
    <s v=""/>
    <s v=""/>
    <s v=""/>
    <s v=""/>
    <s v=""/>
    <s v=""/>
  </r>
  <r>
    <x v="0"/>
    <s v="SGGS-16948"/>
    <s v="[SGGS] SP 26.3.1;[SGGS] SP 26.3.3;[SGGS] SP 26.3.2;[SGGS] SP 26.3.5;[SGGS] SP 26.3.4;[SGGS] SP 26.2.6"/>
    <s v="[Jornada Secretaria e Gestor de Unidades] Secretaria - Gestão Acadêmica"/>
    <x v="0"/>
    <s v="[SGGS] PI 3/26"/>
    <m/>
    <s v="[INC0789620]Tenho um Erro/Problema com o PTC - Dynamics Athenas - Instabilidade Sistêmica no Dynamics"/>
    <m/>
    <m/>
    <m/>
    <s v="Itens concluídos"/>
    <m/>
    <m/>
    <x v="1"/>
    <d v="2026-06-24T14:30:00"/>
    <d v="2026-07-06T00:00:00"/>
    <m/>
    <d v="2026-08-27T00:00:00"/>
    <m/>
    <m/>
    <m/>
    <m/>
    <m/>
    <m/>
    <m/>
    <m/>
    <m/>
    <m/>
    <m/>
    <m/>
    <m/>
    <m/>
    <s v=""/>
    <s v="FALSO"/>
    <n v="0"/>
    <s v=""/>
    <s v=""/>
    <s v=""/>
    <s v=""/>
    <s v=""/>
    <s v=""/>
    <s v=""/>
    <s v=""/>
    <s v=""/>
    <s v=""/>
  </r>
  <r>
    <x v="0"/>
    <s v="SGGS-16947"/>
    <s v="[SGGS] SP 26.3.1;[SGGS] SP 26.3.2;[SGGS] SP 26.2.6"/>
    <s v="[Jornada Secretaria e Gestor de Unidades] Secretaria - Gestão Acadêmica"/>
    <x v="0"/>
    <s v="[SGGS] PI 3/26"/>
    <m/>
    <s v="[INC0789643]Tenho um Erro/Problema com o PTC - Dynamics Athenas - Efetivação da Matrícula"/>
    <m/>
    <m/>
    <m/>
    <s v="Itens concluídos"/>
    <m/>
    <m/>
    <x v="1"/>
    <d v="2026-06-24T13:34:00"/>
    <d v="2026-07-06T00:00:00"/>
    <d v="2026-07-16T00:00:00"/>
    <d v="2026-07-16T00:00:00"/>
    <m/>
    <m/>
    <m/>
    <m/>
    <m/>
    <m/>
    <m/>
    <m/>
    <m/>
    <m/>
    <m/>
    <m/>
    <m/>
    <m/>
    <s v=""/>
    <s v="FALSO"/>
    <n v="0"/>
    <s v=""/>
    <s v=""/>
    <s v=""/>
    <s v=""/>
    <s v=""/>
    <s v=""/>
    <s v=""/>
    <s v=""/>
    <s v=""/>
    <s v=""/>
  </r>
  <r>
    <x v="0"/>
    <s v="SGGS-16946"/>
    <s v="[SGGS] SP 26.3.1;[SGGS] SP 26.3.2;[SGGS] SP 26.2.6"/>
    <s v="[Jornada Secretaria e Gestor de Unidades] Secretaria - Gestão Acadêmica"/>
    <x v="0"/>
    <s v="[SGGS] PI 3/26"/>
    <m/>
    <s v="[INC0789631]Tenho um Erro/Problema com o PTC - Dynamics Athenas - Efetivação da Matrícula"/>
    <m/>
    <m/>
    <m/>
    <s v="Itens concluídos"/>
    <m/>
    <m/>
    <x v="1"/>
    <d v="2026-06-24T13:00:00"/>
    <d v="2026-07-06T00:00:00"/>
    <d v="2026-07-16T00:00:00"/>
    <d v="2026-07-16T00:00:00"/>
    <m/>
    <m/>
    <m/>
    <m/>
    <m/>
    <m/>
    <m/>
    <m/>
    <m/>
    <m/>
    <m/>
    <m/>
    <m/>
    <m/>
    <s v=""/>
    <s v="FALSO"/>
    <n v="0"/>
    <s v=""/>
    <s v=""/>
    <s v=""/>
    <s v=""/>
    <s v=""/>
    <s v=""/>
    <s v=""/>
    <s v=""/>
    <s v=""/>
    <s v=""/>
  </r>
  <r>
    <x v="0"/>
    <s v="SGGS-16945"/>
    <s v="[SGGS] SP 26.3.1;[SGGS] SP 26.3.2;[SGGS] SP 26.2.6"/>
    <s v="[Jornada Secretaria e Gestor de Unidades] Secretaria - Gestão Acadêmica"/>
    <x v="0"/>
    <s v="[SGGS] PI 3/26"/>
    <m/>
    <s v="[INC0789591]Tenho um Erro/Problema com o PTC - Dynamics Athenas - Efetivação da Matrícula"/>
    <m/>
    <m/>
    <m/>
    <s v="Itens concluídos"/>
    <m/>
    <m/>
    <x v="1"/>
    <d v="2026-06-24T11:22:00"/>
    <d v="2026-07-06T00:00:00"/>
    <d v="2026-07-16T00:00:00"/>
    <d v="2026-07-16T00:00:00"/>
    <m/>
    <m/>
    <m/>
    <m/>
    <m/>
    <m/>
    <m/>
    <m/>
    <m/>
    <m/>
    <m/>
    <m/>
    <m/>
    <m/>
    <s v=""/>
    <s v="FALSO"/>
    <n v="0"/>
    <s v=""/>
    <s v=""/>
    <s v=""/>
    <s v=""/>
    <s v=""/>
    <s v=""/>
    <s v=""/>
    <s v=""/>
    <s v=""/>
    <s v=""/>
  </r>
  <r>
    <x v="0"/>
    <s v="SGGS-16944"/>
    <s v="[SGGS] SP 26.3.1;[SGGS] SP 26.3.2;[SGGS] SP 26.2.6"/>
    <s v="[Jornada Secretaria e Gestor de Unidades] Secretaria - Gestão Acadêmica"/>
    <x v="0"/>
    <s v="[SGGS] PI 3/26"/>
    <m/>
    <s v="[INC0789585]Tenho um Erro/Problema com o PTC - Dynamics Athenas - Efetivação da Matrícula"/>
    <m/>
    <m/>
    <m/>
    <s v="Itens concluídos"/>
    <m/>
    <m/>
    <x v="1"/>
    <d v="2026-06-24T11:05:00"/>
    <d v="2026-07-06T00:00:00"/>
    <d v="2026-07-16T00:00:00"/>
    <d v="2026-07-16T00:00:00"/>
    <m/>
    <m/>
    <m/>
    <m/>
    <m/>
    <m/>
    <m/>
    <m/>
    <m/>
    <m/>
    <m/>
    <m/>
    <m/>
    <m/>
    <s v=""/>
    <s v="FALSO"/>
    <n v="0"/>
    <s v=""/>
    <s v=""/>
    <s v=""/>
    <s v=""/>
    <s v=""/>
    <s v=""/>
    <s v=""/>
    <s v=""/>
    <s v=""/>
    <s v=""/>
  </r>
  <r>
    <x v="4"/>
    <s v="SGGS-16943"/>
    <s v="[SGGS] SP 26.3.2"/>
    <s v="[Jornada Secretaria e Gestor de Unidades] Secretaria - Gestão Acadêmica"/>
    <x v="2"/>
    <s v="[SGGS] PI 3/26"/>
    <n v="8"/>
    <s v="Adequação dos flows para permitir CNPJ alfanúmerico - parte 2"/>
    <n v="8"/>
    <m/>
    <m/>
    <s v="Itens concluídos"/>
    <s v="ARTSG-313"/>
    <s v="Não"/>
    <x v="2"/>
    <d v="2026-06-24T10:33:00"/>
    <d v="2026-07-20T00:00:00"/>
    <m/>
    <m/>
    <m/>
    <m/>
    <m/>
    <m/>
    <m/>
    <m/>
    <m/>
    <m/>
    <m/>
    <m/>
    <m/>
    <m/>
    <m/>
    <m/>
    <s v=""/>
    <s v="FALSO"/>
    <n v="0"/>
    <n v="18"/>
    <s v=""/>
    <s v=""/>
    <s v=""/>
    <s v=""/>
    <s v=""/>
    <s v=""/>
    <s v=""/>
    <s v=""/>
    <b v="1"/>
  </r>
  <r>
    <x v="4"/>
    <s v="SGGS-16942"/>
    <s v="[SGGS] SP 26.3.2"/>
    <s v="[Jornada Secretaria e Gestor de Unidades] Secretaria - Gestão Acadêmica"/>
    <x v="3"/>
    <s v="[SGGS] PI 3/26"/>
    <n v="8"/>
    <s v="Adequação das functions para permitir CNPJ alfanúmerico"/>
    <n v="8"/>
    <n v="265800"/>
    <m/>
    <s v="Itens concluídos"/>
    <s v="ARTSG-313"/>
    <s v="Não"/>
    <x v="1"/>
    <d v="2026-06-24T10:29:00"/>
    <d v="2026-07-20T00:00:00"/>
    <d v="2026-07-22T00:00:00"/>
    <d v="2026-07-30T00:00:00"/>
    <d v="2026-07-30T00:00:00"/>
    <d v="2026-07-31T00:00:00"/>
    <d v="2026-07-31T00:00:00"/>
    <m/>
    <m/>
    <n v="6"/>
    <n v="1"/>
    <m/>
    <n v="27"/>
    <m/>
    <m/>
    <m/>
    <m/>
    <m/>
    <n v="73.833333333333329"/>
    <s v="FALSO"/>
    <n v="0"/>
    <n v="18"/>
    <s v=""/>
    <n v="6"/>
    <b v="1"/>
    <n v="1"/>
    <b v="1"/>
    <s v=""/>
    <s v=""/>
    <s v=""/>
    <b v="1"/>
  </r>
  <r>
    <x v="7"/>
    <s v="SGGS-16941"/>
    <s v="[SGGS] SP 26.3.1"/>
    <s v="[Jornada Secretaria e Gestor de Unidades] Secretaria - Gestão Acadêmica"/>
    <x v="1"/>
    <s v="[SGGS] PI 3/26"/>
    <n v="2"/>
    <s v="[SEC GA] Exploratório Mudança CNPJ Alfanúmerico"/>
    <n v="2"/>
    <n v="46800"/>
    <m/>
    <s v="Itens concluídos"/>
    <s v="ARTSG-313"/>
    <s v="Não"/>
    <x v="1"/>
    <d v="2026-06-24T10:24:00"/>
    <d v="2026-07-06T00:00:00"/>
    <d v="2026-07-14T00:00:00"/>
    <d v="2026-07-15T00:00:00"/>
    <d v="2026-07-15T00:00:00"/>
    <d v="2026-07-17T00:00:00"/>
    <d v="2026-07-17T00:00:00"/>
    <d v="2026-07-22T00:00:00"/>
    <m/>
    <n v="1"/>
    <m/>
    <m/>
    <n v="17"/>
    <m/>
    <m/>
    <m/>
    <m/>
    <m/>
    <n v="13"/>
    <s v="FALSO"/>
    <n v="0"/>
    <n v="8"/>
    <s v=""/>
    <n v="1"/>
    <b v="1"/>
    <n v="2"/>
    <s v=""/>
    <n v="3"/>
    <s v=""/>
    <n v="17"/>
    <b v="1"/>
  </r>
  <r>
    <x v="0"/>
    <s v="SGGS-16938"/>
    <s v="[SGGS] SP 26.3.1;[SGGS] SP 26.3.2;[SGGS] SP 26.2.6"/>
    <s v="[Jornada Secretaria e Gestor de Unidades] Secretaria - Gestão Acadêmica"/>
    <x v="0"/>
    <s v="[SGGS] PI 3/26"/>
    <m/>
    <s v="[INC0789550]Tenho um Erro/Problema com o PTC - Dynamics Athenas - Efetivação da Matrícula"/>
    <m/>
    <m/>
    <m/>
    <s v="Itens concluídos"/>
    <m/>
    <m/>
    <x v="1"/>
    <d v="2026-06-24T09:11:00"/>
    <d v="2026-07-06T00:00:00"/>
    <d v="2026-07-16T00:00:00"/>
    <d v="2026-07-16T00:00:00"/>
    <m/>
    <m/>
    <m/>
    <m/>
    <m/>
    <m/>
    <m/>
    <m/>
    <m/>
    <m/>
    <m/>
    <m/>
    <m/>
    <m/>
    <s v=""/>
    <s v="FALSO"/>
    <n v="0"/>
    <s v=""/>
    <s v=""/>
    <s v=""/>
    <s v=""/>
    <s v=""/>
    <s v=""/>
    <s v=""/>
    <s v=""/>
    <s v=""/>
    <s v=""/>
  </r>
  <r>
    <x v="0"/>
    <s v="SGGS-16931"/>
    <s v="[SGGS] SP 26.3.1;[SGGS] SP 26.2.6"/>
    <s v="[Jornada Secretaria e Gestor de Unidades] Secretaria - Gestão Acadêmica"/>
    <x v="0"/>
    <s v="[SGGS] PI 3/26"/>
    <m/>
    <s v="[INC0788495]Tenho um Erro/Problema com o PTC - Ambiente do Aluno / AVA Sofia - Secretaria -  Termos e contratos"/>
    <m/>
    <m/>
    <m/>
    <s v="Itens concluídos"/>
    <m/>
    <m/>
    <x v="1"/>
    <d v="2026-06-23T17:22:00"/>
    <d v="2026-07-06T00:00:00"/>
    <d v="2026-07-13T00:00:00"/>
    <d v="2026-07-13T00:00:00"/>
    <m/>
    <m/>
    <m/>
    <m/>
    <m/>
    <m/>
    <m/>
    <m/>
    <m/>
    <m/>
    <m/>
    <m/>
    <m/>
    <m/>
    <s v=""/>
    <s v="FALSO"/>
    <n v="0"/>
    <s v=""/>
    <s v=""/>
    <s v=""/>
    <s v=""/>
    <s v=""/>
    <s v=""/>
    <s v=""/>
    <s v=""/>
    <s v=""/>
    <s v=""/>
  </r>
  <r>
    <x v="0"/>
    <s v="SGGS-16924"/>
    <s v="[SGGS] SP 26.3.1;[SGGS] SP 26.3.2;[SGGS] SP 26.2.6"/>
    <s v="[Jornada Secretaria e Gestor de Unidades] Secretaria - Gestão Acadêmica"/>
    <x v="0"/>
    <s v="[SGGS] PI 3/26"/>
    <m/>
    <s v="[INC0789035]Tenho um Erro/Problema com o PTC - Ambiente do Aluno / AVA Sofia - Secretaria -  Termos e contratos"/>
    <m/>
    <m/>
    <m/>
    <s v="Itens concluídos"/>
    <m/>
    <m/>
    <x v="1"/>
    <d v="2026-06-23T16:48:00"/>
    <d v="2026-07-06T00:00:00"/>
    <d v="2026-07-13T00:00:00"/>
    <d v="2026-07-13T00:00:00"/>
    <m/>
    <m/>
    <m/>
    <m/>
    <m/>
    <m/>
    <m/>
    <m/>
    <m/>
    <m/>
    <m/>
    <m/>
    <m/>
    <m/>
    <s v=""/>
    <s v="FALSO"/>
    <n v="0"/>
    <s v=""/>
    <s v=""/>
    <s v=""/>
    <s v=""/>
    <s v=""/>
    <s v=""/>
    <s v=""/>
    <s v=""/>
    <s v=""/>
    <s v=""/>
  </r>
  <r>
    <x v="0"/>
    <s v="SGGS-16923"/>
    <s v="[SGGS] SP 26.3.1;[SGGS] SP 26.3.2;[SGGS] SP 26.2.6"/>
    <s v="[Jornada Secretaria e Gestor de Unidades] Secretaria - Gestão Acadêmica"/>
    <x v="0"/>
    <s v="[SGGS] PI 3/26"/>
    <m/>
    <s v="[INC0789290]Tenho um Erro/Problema com o PTC - Dynamics Athenas - Efetivação da Matrícula"/>
    <m/>
    <m/>
    <m/>
    <s v="Itens concluídos"/>
    <m/>
    <m/>
    <x v="1"/>
    <d v="2026-06-23T15:43:00"/>
    <d v="2026-07-06T00:00:00"/>
    <d v="2026-07-16T00:00:00"/>
    <d v="2026-07-16T00:00:00"/>
    <m/>
    <m/>
    <m/>
    <m/>
    <m/>
    <m/>
    <m/>
    <m/>
    <m/>
    <m/>
    <m/>
    <m/>
    <m/>
    <m/>
    <s v=""/>
    <s v="FALSO"/>
    <n v="0"/>
    <s v=""/>
    <s v=""/>
    <s v=""/>
    <s v=""/>
    <s v=""/>
    <s v=""/>
    <s v=""/>
    <s v=""/>
    <s v=""/>
    <s v=""/>
  </r>
  <r>
    <x v="0"/>
    <s v="SGGS-16919"/>
    <s v="[SGGS] SP 26.3.1;[SGGS] SP 26.3.3;[SGGS] SP 26.3.2;[SGGS] SP 26.3.5;[SGGS] SP 26.3.4;[SGGS] SP 26.3.6;[SGGS] SP 26.2.6"/>
    <s v="[Jornada Secretaria e Gestor de Unidades] Secretaria - Gestão Acadêmica"/>
    <x v="0"/>
    <s v="[SGGS] PI 3/26"/>
    <m/>
    <s v="[INC0789242]Tenho um Erro/Problema com o PTC - Dynamics Athenas - Rematrícula"/>
    <m/>
    <n v="7200"/>
    <m/>
    <s v="Itens concluídos"/>
    <m/>
    <m/>
    <x v="1"/>
    <d v="2026-06-23T14:01:00"/>
    <d v="2026-07-06T00:00:00"/>
    <d v="2026-09-09T00:00:00"/>
    <d v="2026-09-09T00:00:00"/>
    <m/>
    <m/>
    <m/>
    <m/>
    <m/>
    <m/>
    <m/>
    <m/>
    <m/>
    <m/>
    <m/>
    <m/>
    <m/>
    <m/>
    <n v="2"/>
    <s v="FALSO"/>
    <n v="0"/>
    <s v=""/>
    <s v=""/>
    <s v=""/>
    <s v=""/>
    <s v=""/>
    <s v=""/>
    <s v=""/>
    <s v=""/>
    <s v=""/>
    <s v=""/>
  </r>
  <r>
    <x v="0"/>
    <s v="SGGS-16915"/>
    <s v="[SGGS] SP 26.3.1;[SGGS] SP 26.3.2;[SGGS] SP 26.2.6"/>
    <s v="[Jornada Secretaria e Gestor de Unidades] Secretaria - Gestão Acadêmica"/>
    <x v="0"/>
    <s v="[SGGS] PI 3/26"/>
    <m/>
    <s v="[INC0789121]Tenho um Erro/Problema com o PTC - Dynamics Athenas - Instabilidade Sistêmica no Dynamics"/>
    <m/>
    <m/>
    <m/>
    <s v="Itens concluídos"/>
    <m/>
    <m/>
    <x v="1"/>
    <d v="2026-06-23T11:25:00"/>
    <d v="2026-07-06T00:00:00"/>
    <d v="2026-07-22T00:00:00"/>
    <d v="2026-07-22T00:00:00"/>
    <m/>
    <m/>
    <m/>
    <m/>
    <m/>
    <m/>
    <m/>
    <m/>
    <m/>
    <m/>
    <m/>
    <m/>
    <m/>
    <m/>
    <s v=""/>
    <s v="FALSO"/>
    <n v="0"/>
    <s v=""/>
    <s v=""/>
    <s v=""/>
    <s v=""/>
    <s v=""/>
    <s v=""/>
    <s v=""/>
    <s v=""/>
    <s v=""/>
    <s v=""/>
  </r>
  <r>
    <x v="0"/>
    <s v="SGGS-16914"/>
    <s v="[SGGS] SP 26.3.1;[SGGS] SP 26.3.2;[SGGS] SP 26.2.6"/>
    <s v="[Jornada Secretaria e Gestor de Unidades] Secretaria - Gestão Acadêmica"/>
    <x v="0"/>
    <s v="[SGGS] PI 3/26"/>
    <m/>
    <s v="[INC0789119]Tenho um Erro/Problema com o PTC - Dynamics Athenas - Instabilidade Sistêmica no Dynamics"/>
    <m/>
    <m/>
    <m/>
    <s v="Itens concluídos"/>
    <m/>
    <m/>
    <x v="1"/>
    <d v="2026-06-23T11:24:00"/>
    <d v="2026-07-06T00:00:00"/>
    <d v="2026-07-16T00:00:00"/>
    <d v="2026-07-16T00:00:00"/>
    <m/>
    <m/>
    <m/>
    <m/>
    <m/>
    <m/>
    <m/>
    <m/>
    <m/>
    <m/>
    <m/>
    <m/>
    <m/>
    <m/>
    <s v=""/>
    <s v="FALSO"/>
    <n v="0"/>
    <s v=""/>
    <s v=""/>
    <s v=""/>
    <s v=""/>
    <s v=""/>
    <s v=""/>
    <s v=""/>
    <s v=""/>
    <s v=""/>
    <s v=""/>
  </r>
  <r>
    <x v="0"/>
    <s v="SGGS-16913"/>
    <s v="[SGGS] SP 26.3.1;[SGGS] SP 26.3.2;[SGGS] SP 26.2.6"/>
    <s v="[Jornada Secretaria e Gestor de Unidades] Secretaria - Gestão Acadêmica"/>
    <x v="0"/>
    <s v="[SGGS] PI 3/26"/>
    <m/>
    <s v="[INC0789116]Tenho um Erro/Problema com o PTC - Dynamics Athenas - Instabilidade Sistêmica no Dynamics"/>
    <m/>
    <n v="7200"/>
    <m/>
    <s v="Itens concluídos"/>
    <m/>
    <m/>
    <x v="1"/>
    <d v="2026-06-23T11:10:00"/>
    <d v="2026-07-06T00:00:00"/>
    <d v="2026-07-16T00:00:00"/>
    <d v="2026-07-16T00:00:00"/>
    <m/>
    <m/>
    <m/>
    <m/>
    <m/>
    <m/>
    <m/>
    <m/>
    <m/>
    <m/>
    <m/>
    <m/>
    <m/>
    <m/>
    <n v="2"/>
    <s v="FALSO"/>
    <n v="0"/>
    <s v=""/>
    <s v=""/>
    <s v=""/>
    <s v=""/>
    <s v=""/>
    <s v=""/>
    <s v=""/>
    <s v=""/>
    <s v=""/>
    <s v=""/>
  </r>
  <r>
    <x v="0"/>
    <s v="SGGS-16912"/>
    <s v="[SGGS] SP 26.3.1;[SGGS] SP 26.3.2;[SGGS] SP 26.2.6"/>
    <s v="[Jornada Secretaria e Gestor de Unidades] Secretaria - Gestão Acadêmica"/>
    <x v="0"/>
    <s v="[SGGS] PI 3/26"/>
    <m/>
    <s v="[INC0789047]Tenho um Erro/Problema com o PTC - Dynamics Athenas - Efetivação da Matrícula"/>
    <m/>
    <m/>
    <m/>
    <s v="Itens concluídos"/>
    <m/>
    <m/>
    <x v="1"/>
    <d v="2026-06-23T11:06:00"/>
    <d v="2026-07-06T00:00:00"/>
    <d v="2026-07-20T00:00:00"/>
    <d v="2026-07-20T00:00:00"/>
    <m/>
    <m/>
    <m/>
    <m/>
    <m/>
    <m/>
    <m/>
    <m/>
    <m/>
    <m/>
    <m/>
    <m/>
    <m/>
    <m/>
    <s v=""/>
    <s v="FALSO"/>
    <n v="0"/>
    <s v=""/>
    <s v=""/>
    <s v=""/>
    <s v=""/>
    <s v=""/>
    <s v=""/>
    <s v=""/>
    <s v=""/>
    <s v=""/>
    <s v=""/>
  </r>
  <r>
    <x v="0"/>
    <s v="SGGS-16911"/>
    <s v="[SGGS] SP 26.3.1;[SGGS] SP 26.3.3;[SGGS] SP 26.3.2;[SGGS] SP 26.2.6"/>
    <s v="[Jornada Secretaria e Gestor de Unidades] Secretaria - Gestão Acadêmica"/>
    <x v="0"/>
    <s v="[SGGS] PI 3/26"/>
    <m/>
    <s v="[INC0789175]Tenho um Erro/Problema com o PTC - Dynamics Athenas - Rematrícula"/>
    <m/>
    <m/>
    <m/>
    <s v="Itens concluídos"/>
    <m/>
    <m/>
    <x v="1"/>
    <d v="2026-06-23T11:04:00"/>
    <d v="2026-07-06T00:00:00"/>
    <d v="2026-08-06T00:00:00"/>
    <d v="2026-08-06T00:00:00"/>
    <m/>
    <m/>
    <m/>
    <m/>
    <m/>
    <m/>
    <m/>
    <m/>
    <m/>
    <m/>
    <m/>
    <m/>
    <m/>
    <m/>
    <s v=""/>
    <s v="FALSO"/>
    <n v="0"/>
    <s v=""/>
    <s v=""/>
    <s v=""/>
    <s v=""/>
    <s v=""/>
    <s v=""/>
    <s v=""/>
    <s v=""/>
    <s v=""/>
    <s v=""/>
  </r>
  <r>
    <x v="0"/>
    <s v="SGGS-16910"/>
    <s v="[SGGS] SP 26.3.1;[SGGS] SP 26.3.2;[SGGS] SP 26.2.6"/>
    <s v="[Jornada Secretaria e Gestor de Unidades] Secretaria - Gestão Acadêmica"/>
    <x v="0"/>
    <s v="[SGGS] PI 3/26"/>
    <m/>
    <s v="[INC0788973]Tenho um Erro/Problema com o Sistema Colaborar - Ingresso"/>
    <m/>
    <m/>
    <m/>
    <s v="Itens concluídos"/>
    <m/>
    <m/>
    <x v="1"/>
    <d v="2026-06-23T10:46:00"/>
    <d v="2026-07-06T00:00:00"/>
    <d v="2026-07-20T00:00:00"/>
    <d v="2026-07-20T00:00:00"/>
    <m/>
    <m/>
    <m/>
    <m/>
    <m/>
    <m/>
    <m/>
    <m/>
    <m/>
    <m/>
    <m/>
    <m/>
    <m/>
    <m/>
    <s v=""/>
    <s v="FALSO"/>
    <n v="0"/>
    <s v=""/>
    <s v=""/>
    <s v=""/>
    <s v=""/>
    <s v=""/>
    <s v=""/>
    <s v=""/>
    <s v=""/>
    <s v=""/>
    <s v=""/>
  </r>
  <r>
    <x v="0"/>
    <s v="SGGS-16908"/>
    <s v="[SGGS] SP 26.3.1;[SGGS] SP 26.3.2;[SGGS] SP 26.2.6"/>
    <s v="[Jornada Secretaria e Gestor de Unidades] Secretaria - Gestão Acadêmica"/>
    <x v="0"/>
    <s v="[SGGS] PI 3/26"/>
    <m/>
    <s v="[INC0789145]Tenho um Erro/Problema com o PTC - Dynamics Athenas - Efetivação da Matrícula"/>
    <m/>
    <m/>
    <m/>
    <s v="Itens concluídos"/>
    <m/>
    <m/>
    <x v="1"/>
    <d v="2026-06-23T10:00:00"/>
    <d v="2026-07-06T00:00:00"/>
    <d v="2026-07-16T00:00:00"/>
    <d v="2026-07-16T00:00:00"/>
    <m/>
    <m/>
    <m/>
    <m/>
    <m/>
    <m/>
    <m/>
    <m/>
    <m/>
    <m/>
    <m/>
    <m/>
    <m/>
    <m/>
    <s v=""/>
    <s v="FALSO"/>
    <n v="0"/>
    <s v=""/>
    <s v=""/>
    <s v=""/>
    <s v=""/>
    <s v=""/>
    <s v=""/>
    <s v=""/>
    <s v=""/>
    <s v=""/>
    <s v=""/>
  </r>
  <r>
    <x v="2"/>
    <s v="SGGS-16906"/>
    <s v="[SGGS] SP 26.3.1;[SGGS] SP 26.2.6"/>
    <s v="[Jornada Secretaria e Gestor de Unidades] Secretaria - Gestão Acadêmica"/>
    <x v="0"/>
    <s v="[SGGS] PI 3/26"/>
    <n v="1"/>
    <s v="[Athenas][SEC][GA] Redefinição de regras e solução do processo de Rematrícula_Teste Integrado"/>
    <n v="1"/>
    <n v="25200"/>
    <m/>
    <s v="Itens concluídos"/>
    <s v="ARTPT-710"/>
    <s v="Não"/>
    <x v="1"/>
    <d v="2026-06-23T09:06:00"/>
    <d v="2026-07-06T00:00:00"/>
    <d v="2026-06-30T00:00:00"/>
    <d v="2026-07-06T00:00:00"/>
    <d v="2026-07-06T00:00:00"/>
    <d v="2026-07-06T00:00:00"/>
    <d v="2026-07-06T00:00:00"/>
    <m/>
    <m/>
    <n v="4"/>
    <m/>
    <m/>
    <m/>
    <m/>
    <m/>
    <m/>
    <m/>
    <m/>
    <n v="7"/>
    <s v="FALSO"/>
    <n v="0"/>
    <n v="9"/>
    <s v=""/>
    <n v="4"/>
    <b v="1"/>
    <n v="1"/>
    <s v=""/>
    <s v=""/>
    <s v=""/>
    <n v="9"/>
    <b v="0"/>
  </r>
  <r>
    <x v="0"/>
    <s v="SGGS-16902"/>
    <s v="[SGGS] SP 26.3.1;[SGGS] SP 26.3.3;[SGGS] SP 26.3.2;[SGGS] SP 26.3.4"/>
    <s v="[Jornada Secretaria e Gestor de Unidades] Secretaria - Gestão Acadêmica"/>
    <x v="0"/>
    <s v="[SGGS] PI 3/26"/>
    <m/>
    <s v="[INC0788879]Tenho um Erro/Problema com o PTC - Financeiro SAP - Rematrícula"/>
    <m/>
    <m/>
    <m/>
    <s v="Itens concluídos"/>
    <m/>
    <m/>
    <x v="0"/>
    <d v="2026-06-22T16:25:00"/>
    <d v="2026-07-06T00:00:00"/>
    <d v="2026-08-27T00:00:00"/>
    <m/>
    <m/>
    <m/>
    <m/>
    <m/>
    <m/>
    <m/>
    <m/>
    <m/>
    <m/>
    <m/>
    <m/>
    <m/>
    <m/>
    <m/>
    <s v=""/>
    <s v="FALSO"/>
    <n v="0"/>
    <s v=""/>
    <s v=""/>
    <s v=""/>
    <s v=""/>
    <s v=""/>
    <s v=""/>
    <s v=""/>
    <s v=""/>
    <s v=""/>
    <s v=""/>
  </r>
  <r>
    <x v="0"/>
    <s v="SGGS-16901"/>
    <s v="[SGGS] SP 26.3.1;[SGGS] SP 26.3.2"/>
    <s v="[Jornada Secretaria e Gestor de Unidades] Secretaria - Gestão Acadêmica"/>
    <x v="0"/>
    <s v="[SGGS] PI 3/26"/>
    <m/>
    <s v="[INC0787312]Tenho um Erro/Problema com o PTC - Dynamics Athenas - Efetivação da Matrícula"/>
    <m/>
    <m/>
    <m/>
    <s v="Itens concluídos"/>
    <m/>
    <m/>
    <x v="0"/>
    <d v="2026-06-22T15:38:00"/>
    <d v="2026-07-06T00:00:00"/>
    <d v="2026-07-31T00:00:00"/>
    <m/>
    <m/>
    <m/>
    <m/>
    <m/>
    <m/>
    <m/>
    <m/>
    <m/>
    <m/>
    <m/>
    <m/>
    <m/>
    <m/>
    <m/>
    <s v=""/>
    <s v="FALSO"/>
    <n v="0"/>
    <s v=""/>
    <s v=""/>
    <s v=""/>
    <s v=""/>
    <s v=""/>
    <s v=""/>
    <s v=""/>
    <s v=""/>
    <s v=""/>
    <s v=""/>
  </r>
  <r>
    <x v="0"/>
    <s v="SGGS-16893"/>
    <s v="[SGGS] SP 26.3.1"/>
    <s v="[Jornada Secretaria e Gestor de Unidades] Secretaria - Gestão Acadêmica"/>
    <x v="0"/>
    <s v="[SGGS] PI 3/26"/>
    <m/>
    <s v="[INC0788554]Tenho um Erro/Problema com o PTC - Ambiente do Aluno / AVA Sofia - Secretaria -  Termos e contratos"/>
    <m/>
    <m/>
    <m/>
    <s v="Itens concluídos"/>
    <m/>
    <m/>
    <x v="1"/>
    <d v="2026-06-22T13:34:00"/>
    <d v="2026-07-06T00:00:00"/>
    <d v="2026-07-13T00:00:00"/>
    <d v="2026-07-13T00:00:00"/>
    <m/>
    <m/>
    <m/>
    <m/>
    <m/>
    <m/>
    <m/>
    <m/>
    <m/>
    <m/>
    <m/>
    <m/>
    <m/>
    <m/>
    <s v=""/>
    <s v="FALSO"/>
    <n v="0"/>
    <s v=""/>
    <s v=""/>
    <s v=""/>
    <s v=""/>
    <s v=""/>
    <s v=""/>
    <s v=""/>
    <s v=""/>
    <s v=""/>
    <s v=""/>
  </r>
  <r>
    <x v="0"/>
    <s v="SGGS-16891"/>
    <s v="[SGGS] SP 26.3.1;[SGGS] SP 26.3.2"/>
    <s v="[Jornada Secretaria e Gestor de Unidades] Secretaria - Gestão Acadêmica"/>
    <x v="0"/>
    <s v="[SGGS] PI 3/26"/>
    <m/>
    <s v="[INC0788848]Tenho um Erro/Problema com o PTC - Dynamics Athenas - Efetivação da Matrícula"/>
    <m/>
    <m/>
    <m/>
    <s v="Itens concluídos"/>
    <m/>
    <m/>
    <x v="1"/>
    <d v="2026-06-22T10:36:00"/>
    <d v="2026-07-06T00:00:00"/>
    <d v="2026-07-16T00:00:00"/>
    <d v="2026-07-16T00:00:00"/>
    <m/>
    <m/>
    <m/>
    <m/>
    <m/>
    <m/>
    <m/>
    <m/>
    <m/>
    <m/>
    <m/>
    <m/>
    <m/>
    <m/>
    <s v=""/>
    <s v="FALSO"/>
    <n v="0"/>
    <s v=""/>
    <s v=""/>
    <s v=""/>
    <s v=""/>
    <s v=""/>
    <s v=""/>
    <s v=""/>
    <s v=""/>
    <s v=""/>
    <s v=""/>
  </r>
  <r>
    <x v="0"/>
    <s v="SGGS-16889"/>
    <s v="[SGGS] SP 26.3.1;[SGGS] SP 26.3.3;[SGGS] SP 26.3.2;[SGGS] SP 26.3.4;[SGGS] SP 26.2.6;[SGGS] SP 26.2.5"/>
    <s v="[Jornada Secretaria e Gestor de Unidades] Secretaria - Gestão Acadêmica"/>
    <x v="0"/>
    <s v="[SGGS] PI 3/26"/>
    <m/>
    <s v="[INC0788474]Tenho um Erro/Problema com o PTC - Dynamics Athenas - Instabilidade Sistêmica no Dynamics"/>
    <m/>
    <m/>
    <m/>
    <s v="Itens concluídos"/>
    <m/>
    <m/>
    <x v="1"/>
    <d v="2026-06-19T17:02:00"/>
    <d v="2026-07-06T00:00:00"/>
    <d v="2026-08-11T00:00:00"/>
    <d v="2026-08-11T00:00:00"/>
    <m/>
    <m/>
    <m/>
    <m/>
    <m/>
    <m/>
    <m/>
    <m/>
    <m/>
    <m/>
    <m/>
    <m/>
    <m/>
    <m/>
    <s v=""/>
    <s v="FALSO"/>
    <n v="0"/>
    <s v=""/>
    <s v=""/>
    <s v=""/>
    <s v=""/>
    <s v=""/>
    <s v=""/>
    <s v=""/>
    <s v=""/>
    <s v=""/>
    <s v=""/>
  </r>
  <r>
    <x v="0"/>
    <s v="SGGS-16888"/>
    <s v="[SGGS] SP 26.3.1;[SGGS] SP 26.3.3;[SGGS] SP 26.3.2;[SGGS] SP 26.2.6;[SGGS] SP 26.2.5"/>
    <s v="[Jornada Secretaria e Gestor de Unidades] Secretaria - Gestão Acadêmica"/>
    <x v="0"/>
    <s v="[SGGS] PI 3/26"/>
    <m/>
    <s v="[INC0788239]Tenho um Erro/Problema com o PTC - Financeiro SAP - Rematrícula"/>
    <m/>
    <m/>
    <m/>
    <s v="Itens concluídos"/>
    <m/>
    <m/>
    <x v="0"/>
    <d v="2026-06-19T15:07:00"/>
    <d v="2026-07-06T00:00:00"/>
    <d v="2026-08-11T00:00:00"/>
    <m/>
    <m/>
    <m/>
    <m/>
    <m/>
    <m/>
    <m/>
    <m/>
    <m/>
    <m/>
    <m/>
    <m/>
    <m/>
    <m/>
    <m/>
    <s v=""/>
    <s v="FALSO"/>
    <n v="0"/>
    <s v=""/>
    <s v=""/>
    <s v=""/>
    <s v=""/>
    <s v=""/>
    <s v=""/>
    <s v=""/>
    <s v=""/>
    <s v=""/>
    <s v=""/>
  </r>
  <r>
    <x v="0"/>
    <s v="SGGS-16887"/>
    <s v="[SGGS] SP 26.3.1;[SGGS] SP 26.3.2;[SGGS] SP 26.2.6"/>
    <s v="[Jornada Secretaria e Gestor de Unidades] Secretaria - Gestão Acadêmica"/>
    <x v="0"/>
    <s v="[SGGS] PI 3/26"/>
    <m/>
    <s v="[INC0788473]Tenho um Erro/Problema com o PTC - Dynamics Athenas - Efetivação da Matrícula"/>
    <m/>
    <m/>
    <m/>
    <s v="Itens concluídos"/>
    <m/>
    <m/>
    <x v="1"/>
    <d v="2026-06-19T14:35:00"/>
    <d v="2026-07-06T00:00:00"/>
    <d v="2026-06-20T00:00:00"/>
    <d v="2026-07-16T00:00:00"/>
    <m/>
    <m/>
    <m/>
    <m/>
    <m/>
    <m/>
    <m/>
    <m/>
    <m/>
    <m/>
    <m/>
    <m/>
    <m/>
    <m/>
    <s v=""/>
    <s v="FALSO"/>
    <n v="0"/>
    <s v=""/>
    <s v=""/>
    <s v=""/>
    <s v=""/>
    <s v=""/>
    <s v=""/>
    <s v=""/>
    <s v=""/>
    <s v=""/>
    <s v=""/>
  </r>
  <r>
    <x v="0"/>
    <s v="SGGS-16881"/>
    <s v="[SGGS] SP 26.3.1;[SGGS] SP 26.3.2;[SGGS] SP 26.2.6"/>
    <s v="[Jornada Secretaria e Gestor de Unidades] Secretaria - Gestão Acadêmica"/>
    <x v="0"/>
    <s v="[SGGS] PI 3/26"/>
    <m/>
    <s v="[INC0788262]Tenho um Erro/Problema com o PTC - Dynamics Athenas - Efetivação da Matrícula"/>
    <m/>
    <m/>
    <m/>
    <s v="Itens concluídos"/>
    <m/>
    <m/>
    <x v="1"/>
    <d v="2026-06-18T17:54:00"/>
    <d v="2026-07-06T00:00:00"/>
    <d v="2026-06-20T00:00:00"/>
    <d v="2026-07-16T00:00:00"/>
    <m/>
    <m/>
    <m/>
    <m/>
    <m/>
    <m/>
    <m/>
    <m/>
    <m/>
    <m/>
    <m/>
    <m/>
    <m/>
    <m/>
    <s v=""/>
    <s v="FALSO"/>
    <n v="0"/>
    <s v=""/>
    <s v=""/>
    <s v=""/>
    <s v=""/>
    <s v=""/>
    <s v=""/>
    <s v=""/>
    <s v=""/>
    <s v=""/>
    <s v=""/>
  </r>
  <r>
    <x v="0"/>
    <s v="SGGS-16880"/>
    <s v="[SGGS] SP 26.3.1;[SGGS] SP 26.3.2;[SGGS] SP 26.2.6;[SGGS] SP 26.2.5"/>
    <s v="[Jornada Secretaria e Gestor de Unidades] Secretaria - Gestão Acadêmica"/>
    <x v="0"/>
    <s v="[SGGS] PI 3/26"/>
    <m/>
    <s v="[INC0787898]Tenho um Erro/Problema com o PTC - Ambiente do Aluno / AVA Sofia - Secretaria -  Termos e contratos"/>
    <m/>
    <m/>
    <m/>
    <s v="Itens concluídos"/>
    <m/>
    <m/>
    <x v="1"/>
    <d v="2026-06-18T17:25:00"/>
    <d v="2026-07-06T00:00:00"/>
    <d v="2026-07-13T00:00:00"/>
    <d v="2026-07-13T00:00:00"/>
    <m/>
    <m/>
    <m/>
    <m/>
    <m/>
    <m/>
    <m/>
    <m/>
    <m/>
    <m/>
    <m/>
    <m/>
    <m/>
    <m/>
    <s v=""/>
    <s v="FALSO"/>
    <n v="0"/>
    <s v=""/>
    <s v=""/>
    <s v=""/>
    <s v=""/>
    <s v=""/>
    <s v=""/>
    <s v=""/>
    <s v=""/>
    <s v=""/>
    <s v=""/>
  </r>
  <r>
    <x v="0"/>
    <s v="SGGS-16879"/>
    <s v="[SGGS] SP 26.3.1;[SGGS] SP 26.3.2;[SGGS] SP 26.2.6;[SGGS] SP 26.2.5"/>
    <s v="[Jornada Secretaria e Gestor de Unidades] Secretaria - Gestão Acadêmica"/>
    <x v="0"/>
    <s v="[SGGS] PI 3/26"/>
    <m/>
    <s v="[INC0787897]Tenho um Erro/Problema com o PTC - Ambiente do Aluno / AVA Sofia - Secretaria -  Termos e contratos"/>
    <m/>
    <m/>
    <m/>
    <s v="Itens concluídos"/>
    <m/>
    <m/>
    <x v="1"/>
    <d v="2026-06-18T17:23:00"/>
    <d v="2026-07-06T00:00:00"/>
    <d v="2026-07-13T00:00:00"/>
    <d v="2026-07-13T00:00:00"/>
    <m/>
    <m/>
    <m/>
    <m/>
    <m/>
    <m/>
    <m/>
    <m/>
    <m/>
    <m/>
    <m/>
    <m/>
    <m/>
    <m/>
    <s v=""/>
    <s v="FALSO"/>
    <n v="0"/>
    <s v=""/>
    <s v=""/>
    <s v=""/>
    <s v=""/>
    <s v=""/>
    <s v=""/>
    <s v=""/>
    <s v=""/>
    <s v=""/>
    <s v=""/>
  </r>
  <r>
    <x v="0"/>
    <s v="SGGS-16878"/>
    <s v="[SGGS] SP 26.3.1;[SGGS] SP 26.3.2;[SGGS] SP 26.2.6;[SGGS] SP 26.2.5"/>
    <s v="[Jornada Secretaria e Gestor de Unidades] Secretaria - Gestão Acadêmica"/>
    <x v="0"/>
    <s v="[SGGS] PI 3/26"/>
    <m/>
    <s v="[INC0787876]Tenho um Erro/Problema com o PTC - Ambiente do Aluno / AVA Sofia - Secretaria -  Termos e contratos"/>
    <m/>
    <m/>
    <m/>
    <s v="Itens concluídos"/>
    <m/>
    <m/>
    <x v="1"/>
    <d v="2026-06-18T17:22:00"/>
    <d v="2026-07-06T00:00:00"/>
    <d v="2026-07-13T00:00:00"/>
    <d v="2026-07-13T00:00:00"/>
    <m/>
    <m/>
    <m/>
    <m/>
    <m/>
    <m/>
    <m/>
    <m/>
    <m/>
    <m/>
    <m/>
    <m/>
    <m/>
    <m/>
    <s v=""/>
    <s v="FALSO"/>
    <n v="0"/>
    <s v=""/>
    <s v=""/>
    <s v=""/>
    <s v=""/>
    <s v=""/>
    <s v=""/>
    <s v=""/>
    <s v=""/>
    <s v=""/>
    <s v=""/>
  </r>
  <r>
    <x v="0"/>
    <s v="SGGS-16876"/>
    <s v="[SGGS] SP 26.3.1;[SGGS] SP 26.3.2;[SGGS] SP 26.2.6;[SGGS] SP 26.2.5"/>
    <s v="[Jornada Secretaria e Gestor de Unidades] Secretaria - Gestão Acadêmica"/>
    <x v="0"/>
    <s v="[SGGS] PI 3/26"/>
    <m/>
    <s v="[INC0787989]Tenho um Erro/Problema com o PTC - Ambiente do Aluno / AVA Sofia - Secretaria -  Termos e contratos"/>
    <m/>
    <m/>
    <m/>
    <s v="Itens concluídos"/>
    <m/>
    <m/>
    <x v="1"/>
    <d v="2026-06-18T17:11:00"/>
    <d v="2026-07-06T00:00:00"/>
    <d v="2026-07-13T00:00:00"/>
    <d v="2026-07-13T00:00:00"/>
    <m/>
    <m/>
    <m/>
    <m/>
    <m/>
    <m/>
    <m/>
    <m/>
    <m/>
    <m/>
    <m/>
    <m/>
    <m/>
    <m/>
    <s v=""/>
    <s v="FALSO"/>
    <n v="0"/>
    <s v=""/>
    <s v=""/>
    <s v=""/>
    <s v=""/>
    <s v=""/>
    <s v=""/>
    <s v=""/>
    <s v=""/>
    <s v=""/>
    <s v=""/>
  </r>
  <r>
    <x v="0"/>
    <s v="SGGS-16873"/>
    <s v="[SGGS] SP 26.3.1;[SGGS] SP 26.3.2;[SGGS] SP 26.2.6;[SGGS] SP 26.2.5"/>
    <s v="[Jornada Secretaria e Gestor de Unidades] Secretaria - Gestão Acadêmica"/>
    <x v="0"/>
    <s v="[SGGS] PI 3/26"/>
    <m/>
    <s v="[INC0786680]Tenho um Erro/Problema com o PTC - Ambiente do Aluno / AVA Sofia - Secretaria -  Termos e contratos"/>
    <m/>
    <m/>
    <m/>
    <s v="Itens concluídos"/>
    <m/>
    <m/>
    <x v="1"/>
    <d v="2026-06-18T17:09:00"/>
    <d v="2026-07-06T00:00:00"/>
    <d v="2026-07-13T00:00:00"/>
    <d v="2026-07-13T00:00:00"/>
    <m/>
    <m/>
    <m/>
    <m/>
    <m/>
    <m/>
    <m/>
    <m/>
    <m/>
    <m/>
    <m/>
    <m/>
    <m/>
    <m/>
    <s v=""/>
    <s v="FALSO"/>
    <n v="0"/>
    <s v=""/>
    <s v=""/>
    <s v=""/>
    <s v=""/>
    <s v=""/>
    <s v=""/>
    <s v=""/>
    <s v=""/>
    <s v=""/>
    <s v=""/>
  </r>
  <r>
    <x v="0"/>
    <s v="SGGS-16872"/>
    <s v="[SGGS] SP 26.3.1;[SGGS] SP 26.3.2;[SGGS] SP 26.2.6;[SGGS] SP 26.2.5"/>
    <s v="[Jornada Secretaria e Gestor de Unidades] Secretaria - Gestão Acadêmica"/>
    <x v="0"/>
    <s v="[SGGS] PI 3/26"/>
    <m/>
    <s v="[INC0786670]Tenho um Erro/Problema com o PTC - Ambiente do Aluno / AVA Sofia - Secretaria -  Termos e contratos"/>
    <m/>
    <m/>
    <m/>
    <s v="Itens concluídos"/>
    <m/>
    <m/>
    <x v="1"/>
    <d v="2026-06-18T17:07:00"/>
    <d v="2026-07-06T00:00:00"/>
    <d v="2026-07-13T00:00:00"/>
    <d v="2026-07-13T00:00:00"/>
    <m/>
    <m/>
    <m/>
    <m/>
    <m/>
    <m/>
    <m/>
    <m/>
    <m/>
    <m/>
    <m/>
    <m/>
    <m/>
    <m/>
    <s v=""/>
    <s v="FALSO"/>
    <n v="0"/>
    <s v=""/>
    <s v=""/>
    <s v=""/>
    <s v=""/>
    <s v=""/>
    <s v=""/>
    <s v=""/>
    <s v=""/>
    <s v=""/>
    <s v=""/>
  </r>
  <r>
    <x v="0"/>
    <s v="SGGS-16871"/>
    <s v="[SGGS] SP 26.3.1;[SGGS] SP 26.3.2;[SGGS] SP 26.2.6;[SGGS] SP 26.2.5"/>
    <s v="[Jornada Secretaria e Gestor de Unidades] Secretaria - Gestão Acadêmica"/>
    <x v="0"/>
    <s v="[SGGS] PI 3/26"/>
    <m/>
    <s v="[INC0786661]Tenho um Erro/Problema com o PTC - Ambiente do Aluno / AVA Sofia - Secretaria -  Termos e contratos"/>
    <m/>
    <m/>
    <m/>
    <s v="Itens concluídos"/>
    <m/>
    <m/>
    <x v="1"/>
    <d v="2026-06-18T17:06:00"/>
    <d v="2026-07-06T00:00:00"/>
    <d v="2026-07-13T00:00:00"/>
    <d v="2026-07-13T00:00:00"/>
    <m/>
    <m/>
    <m/>
    <m/>
    <m/>
    <m/>
    <m/>
    <m/>
    <m/>
    <m/>
    <m/>
    <m/>
    <m/>
    <m/>
    <s v=""/>
    <s v="FALSO"/>
    <n v="0"/>
    <s v=""/>
    <s v=""/>
    <s v=""/>
    <s v=""/>
    <s v=""/>
    <s v=""/>
    <s v=""/>
    <s v=""/>
    <s v=""/>
    <s v=""/>
  </r>
  <r>
    <x v="0"/>
    <s v="SGGS-16870"/>
    <s v="[SGGS] SP 26.3.1;[SGGS] SP 26.3.2;[SGGS] SP 26.2.6;[SGGS] SP 26.2.5"/>
    <s v="[Jornada Secretaria e Gestor de Unidades] Secretaria - Gestão Acadêmica"/>
    <x v="0"/>
    <s v="[SGGS] PI 3/26"/>
    <m/>
    <s v="[INC0786428]Tenho um Erro/Problema com o PTC - Ambiente do Aluno / AVA Sofia - Secretaria -  Termos e contratos"/>
    <m/>
    <m/>
    <m/>
    <s v="Itens concluídos"/>
    <m/>
    <m/>
    <x v="1"/>
    <d v="2026-06-18T17:05:00"/>
    <d v="2026-07-06T00:00:00"/>
    <d v="2026-07-13T00:00:00"/>
    <d v="2026-07-13T00:00:00"/>
    <m/>
    <m/>
    <m/>
    <m/>
    <m/>
    <m/>
    <m/>
    <m/>
    <m/>
    <m/>
    <m/>
    <m/>
    <m/>
    <m/>
    <s v=""/>
    <s v="FALSO"/>
    <n v="0"/>
    <s v=""/>
    <s v=""/>
    <s v=""/>
    <s v=""/>
    <s v=""/>
    <s v=""/>
    <s v=""/>
    <s v=""/>
    <s v=""/>
    <s v=""/>
  </r>
  <r>
    <x v="0"/>
    <s v="SGGS-16869"/>
    <s v="[SGGS] SP 26.3.1;[SGGS] SP 26.3.2;[SGGS] SP 26.2.6"/>
    <s v="[Jornada Secretaria e Gestor de Unidades] Secretaria - Gestão Acadêmica"/>
    <x v="0"/>
    <s v="[SGGS] PI 3/26"/>
    <m/>
    <s v="[INC0788212]Tenho um Erro/Problema com o PTC - Dynamics Athenas - Efetivação da Matrícula"/>
    <m/>
    <m/>
    <m/>
    <s v="Itens concluídos"/>
    <m/>
    <m/>
    <x v="1"/>
    <d v="2026-06-18T15:51:00"/>
    <d v="2026-07-06T00:00:00"/>
    <d v="2026-06-20T00:00:00"/>
    <d v="2026-07-16T00:00:00"/>
    <m/>
    <m/>
    <m/>
    <m/>
    <m/>
    <m/>
    <m/>
    <m/>
    <m/>
    <m/>
    <m/>
    <m/>
    <m/>
    <m/>
    <s v=""/>
    <s v="FALSO"/>
    <n v="0"/>
    <s v=""/>
    <s v=""/>
    <s v=""/>
    <s v=""/>
    <s v=""/>
    <s v=""/>
    <s v=""/>
    <s v=""/>
    <s v=""/>
    <s v=""/>
  </r>
  <r>
    <x v="0"/>
    <s v="SGGS-16868"/>
    <s v="[SGGS] SP 26.3.1;[SGGS] SP 26.3.2;[SGGS] SP 26.2.6"/>
    <s v="[Jornada Secretaria e Gestor de Unidades] Secretaria - Gestão Acadêmica"/>
    <x v="0"/>
    <s v="[SGGS] PI 3/26"/>
    <m/>
    <s v="[INC0788204]Tenho um Erro/Problema com o PTC - Dynamics Athenas - Efetivação da Matrícula"/>
    <m/>
    <m/>
    <m/>
    <s v="Itens concluídos"/>
    <m/>
    <m/>
    <x v="1"/>
    <d v="2026-06-18T15:41:00"/>
    <d v="2026-07-06T00:00:00"/>
    <d v="2026-06-20T00:00:00"/>
    <d v="2026-07-16T00:00:00"/>
    <m/>
    <m/>
    <m/>
    <m/>
    <m/>
    <m/>
    <m/>
    <m/>
    <m/>
    <m/>
    <m/>
    <m/>
    <m/>
    <m/>
    <s v=""/>
    <s v="FALSO"/>
    <n v="0"/>
    <s v=""/>
    <s v=""/>
    <s v=""/>
    <s v=""/>
    <s v=""/>
    <s v=""/>
    <s v=""/>
    <s v=""/>
    <s v=""/>
    <s v=""/>
  </r>
  <r>
    <x v="0"/>
    <s v="SGGS-16865"/>
    <s v="[SGGS] SP 26.3.1;[SGGS] SP 26.3.3;[SGGS] SP 26.3.2;[SGGS] SP 26.3.4;[SGGS] SP 26.2.6;[SGGS] SP 26.2.5"/>
    <s v="[Jornada Secretaria e Gestor de Unidades] Secretaria - Gestão Acadêmica"/>
    <x v="0"/>
    <s v="[SGGS] PI 3/26"/>
    <m/>
    <s v="[INC0788184]Tenho um Erro/Problema com o PTC - Dynamics Athenas - Documentos Acadêmicos - Serviços"/>
    <m/>
    <m/>
    <m/>
    <s v="Itens concluídos"/>
    <m/>
    <m/>
    <x v="1"/>
    <d v="2026-06-18T14:31:00"/>
    <d v="2026-07-06T00:00:00"/>
    <d v="2026-08-27T00:00:00"/>
    <d v="2026-08-27T00:00:00"/>
    <m/>
    <m/>
    <m/>
    <m/>
    <m/>
    <m/>
    <m/>
    <m/>
    <m/>
    <m/>
    <m/>
    <m/>
    <m/>
    <m/>
    <s v=""/>
    <s v="FALSO"/>
    <n v="0"/>
    <s v=""/>
    <s v=""/>
    <s v=""/>
    <s v=""/>
    <s v=""/>
    <s v=""/>
    <s v=""/>
    <s v=""/>
    <s v=""/>
    <s v=""/>
  </r>
  <r>
    <x v="0"/>
    <s v="SGGS-16864"/>
    <s v="[SGGS] SP 26.3.1;[SGGS] SP 26.3.2;[SGGS] SP 26.2.6;[SGGS] SP 26.2.5"/>
    <s v="[Jornada Secretaria e Gestor de Unidades] Secretaria - Gestão Acadêmica"/>
    <x v="0"/>
    <s v="[SGGS] PI 3/26"/>
    <m/>
    <s v="[INC0787285]Tenho um Erro/Problema com o PTC - Dynamics Athenas - Efetivação da Matrícula"/>
    <m/>
    <n v="21600"/>
    <m/>
    <s v="Itens concluídos"/>
    <m/>
    <m/>
    <x v="1"/>
    <d v="2026-06-18T14:11:00"/>
    <d v="2026-07-06T00:00:00"/>
    <d v="2026-07-21T00:00:00"/>
    <d v="2026-07-21T00:00:00"/>
    <m/>
    <m/>
    <m/>
    <m/>
    <m/>
    <m/>
    <m/>
    <m/>
    <m/>
    <m/>
    <m/>
    <m/>
    <m/>
    <m/>
    <n v="6"/>
    <s v="FALSO"/>
    <n v="0"/>
    <s v=""/>
    <s v=""/>
    <s v=""/>
    <s v=""/>
    <s v=""/>
    <s v=""/>
    <s v=""/>
    <s v=""/>
    <s v=""/>
    <s v=""/>
  </r>
  <r>
    <x v="0"/>
    <s v="SGGS-16858"/>
    <s v="[SGGS] SP 26.3.1;[SGGS] SP 26.3.2;[SGGS] SP 26.2.6"/>
    <s v="[Jornada Secretaria e Gestor de Unidades] Secretaria - Gestão Acadêmica"/>
    <x v="0"/>
    <s v="[SGGS] PI 3/26"/>
    <m/>
    <s v="[INC0788151]Tenho um Erro/Problema com o PTC - Dynamics Athenas - Efetivação da Matrícula"/>
    <m/>
    <m/>
    <m/>
    <s v="Itens concluídos"/>
    <m/>
    <m/>
    <x v="1"/>
    <d v="2026-06-18T11:43:00"/>
    <d v="2026-07-06T00:00:00"/>
    <d v="2026-06-20T00:00:00"/>
    <d v="2026-07-16T00:00:00"/>
    <m/>
    <m/>
    <m/>
    <m/>
    <m/>
    <m/>
    <m/>
    <m/>
    <m/>
    <m/>
    <m/>
    <m/>
    <m/>
    <m/>
    <s v=""/>
    <s v="FALSO"/>
    <n v="0"/>
    <s v=""/>
    <s v=""/>
    <s v=""/>
    <s v=""/>
    <s v=""/>
    <s v=""/>
    <s v=""/>
    <s v=""/>
    <s v=""/>
    <s v=""/>
  </r>
  <r>
    <x v="0"/>
    <s v="SGGS-16855"/>
    <s v="[SGGS] SP 26.3.1;[SGGS] SP 26.3.2;[SGGS] SP 26.2.6;[SGGS] SP 26.2.5"/>
    <s v="[Jornada Secretaria e Gestor de Unidades] Secretaria - Gestão Acadêmica"/>
    <x v="0"/>
    <s v="[SGGS] PI 3/26"/>
    <m/>
    <s v="[INC0783625]Tenho um Erro/Problema com o PTC - Portal do Estágio Obrigatório - Unidade Propria"/>
    <m/>
    <m/>
    <m/>
    <s v="Itens concluídos"/>
    <m/>
    <m/>
    <x v="1"/>
    <d v="2026-06-18T09:56:00"/>
    <d v="2026-07-06T00:00:00"/>
    <d v="2026-07-16T00:00:00"/>
    <d v="2026-07-16T00:00:00"/>
    <m/>
    <m/>
    <m/>
    <m/>
    <m/>
    <m/>
    <m/>
    <m/>
    <m/>
    <m/>
    <m/>
    <m/>
    <m/>
    <m/>
    <s v=""/>
    <s v="FALSO"/>
    <n v="0"/>
    <s v=""/>
    <s v=""/>
    <s v=""/>
    <s v=""/>
    <s v=""/>
    <s v=""/>
    <s v=""/>
    <s v=""/>
    <s v=""/>
    <s v=""/>
  </r>
  <r>
    <x v="0"/>
    <s v="SGGS-16852"/>
    <s v="[SGGS] SP 26.3.1;[SGGS] SP 26.3.3;[SGGS] SP 26.3.2;[SGGS] SP 26.2.6;[SGGS] SP 26.2.5"/>
    <s v="[Jornada Secretaria e Gestor de Unidades] Secretaria - Gestão Acadêmica"/>
    <x v="0"/>
    <s v="[SGGS] PI 3/26"/>
    <m/>
    <s v="[INC0787515]Tenho um Erro/Problema com o PTC - Dynamics Athenas - Instabilidade Sistêmica no Dynamics"/>
    <m/>
    <m/>
    <m/>
    <s v="Itens concluídos"/>
    <m/>
    <m/>
    <x v="0"/>
    <d v="2026-06-17T16:44:00"/>
    <d v="2026-07-06T00:00:00"/>
    <d v="2026-08-11T00:00:00"/>
    <m/>
    <m/>
    <m/>
    <m/>
    <m/>
    <m/>
    <m/>
    <m/>
    <m/>
    <m/>
    <m/>
    <m/>
    <m/>
    <m/>
    <m/>
    <s v=""/>
    <s v="FALSO"/>
    <n v="0"/>
    <s v=""/>
    <s v=""/>
    <s v=""/>
    <s v=""/>
    <s v=""/>
    <s v=""/>
    <s v=""/>
    <s v=""/>
    <s v=""/>
    <s v=""/>
  </r>
  <r>
    <x v="0"/>
    <s v="SGGS-16851"/>
    <s v="[SGGS] SP 26.3.1;[SGGS] SP 26.3.2;[SGGS] SP 26.2.6;[SGGS] SP 26.2.5"/>
    <s v="[Jornada Secretaria e Gestor de Unidades] Secretaria - Gestão Acadêmica"/>
    <x v="0"/>
    <s v="[SGGS] PI 3/26"/>
    <m/>
    <s v="[INC0787346]Tenho um Erro/Problema com o PTC - Dynamics Athenas - Efetivação da Matrícula"/>
    <m/>
    <m/>
    <m/>
    <s v="Itens concluídos"/>
    <m/>
    <m/>
    <x v="0"/>
    <d v="2026-06-17T16:31:00"/>
    <d v="2026-07-06T00:00:00"/>
    <d v="2026-07-21T00:00:00"/>
    <m/>
    <m/>
    <m/>
    <m/>
    <m/>
    <m/>
    <m/>
    <m/>
    <m/>
    <m/>
    <m/>
    <m/>
    <m/>
    <m/>
    <m/>
    <s v=""/>
    <s v="FALSO"/>
    <n v="0"/>
    <s v=""/>
    <s v=""/>
    <s v=""/>
    <s v=""/>
    <s v=""/>
    <s v=""/>
    <s v=""/>
    <s v=""/>
    <s v=""/>
    <s v=""/>
  </r>
  <r>
    <x v="0"/>
    <s v="SGGS-16848"/>
    <s v="[SGGS] SP 26.3.1;[SGGS] SP 26.3.2;[SGGS] SP 26.2.6"/>
    <s v="[Jornada Secretaria e Gestor de Unidades] Secretaria - Gestão Acadêmica"/>
    <x v="0"/>
    <s v="[SGGS] PI 3/26"/>
    <m/>
    <s v="[INC0787919]Tenho um Erro/Problema com o PTC - Dynamics Athenas - Efetivação da Matrícula"/>
    <m/>
    <m/>
    <m/>
    <s v="Itens concluídos"/>
    <m/>
    <m/>
    <x v="1"/>
    <d v="2026-06-17T15:21:00"/>
    <d v="2026-07-06T00:00:00"/>
    <d v="2026-06-20T00:00:00"/>
    <d v="2026-07-16T00:00:00"/>
    <m/>
    <m/>
    <m/>
    <m/>
    <m/>
    <m/>
    <m/>
    <m/>
    <m/>
    <m/>
    <m/>
    <m/>
    <m/>
    <m/>
    <s v=""/>
    <s v="FALSO"/>
    <n v="0"/>
    <s v=""/>
    <s v=""/>
    <s v=""/>
    <s v=""/>
    <s v=""/>
    <s v=""/>
    <s v=""/>
    <s v=""/>
    <s v=""/>
    <s v=""/>
  </r>
  <r>
    <x v="0"/>
    <s v="SGGS-16845"/>
    <s v="[SGGS] SP 26.3.1;[SGGS] SP 26.3.2;[SGGS] SP 26.2.6"/>
    <s v="[Jornada Secretaria e Gestor de Unidades] Secretaria - Gestão Acadêmica"/>
    <x v="0"/>
    <s v="[SGGS] PI 3/26"/>
    <m/>
    <s v="[INC0787796]Tenho um Erro/Problema com o PTC - Dynamics Athenas - Efetivação da Matrícula"/>
    <m/>
    <m/>
    <m/>
    <s v="Itens concluídos"/>
    <m/>
    <m/>
    <x v="1"/>
    <d v="2026-06-17T09:46:00"/>
    <d v="2026-07-06T00:00:00"/>
    <d v="2026-06-20T00:00:00"/>
    <d v="2026-07-16T00:00:00"/>
    <m/>
    <m/>
    <m/>
    <m/>
    <m/>
    <m/>
    <m/>
    <m/>
    <m/>
    <m/>
    <m/>
    <m/>
    <m/>
    <m/>
    <s v=""/>
    <s v="FALSO"/>
    <n v="0"/>
    <s v=""/>
    <s v=""/>
    <s v=""/>
    <s v=""/>
    <s v=""/>
    <s v=""/>
    <s v=""/>
    <s v=""/>
    <s v=""/>
    <s v=""/>
  </r>
  <r>
    <x v="0"/>
    <s v="SGGS-16840"/>
    <s v="[SGGS] SP 26.3.1;[SGGS] SP 26.3.2;[SGGS] SP 26.2.6;[SGGS] SP 26.2.5"/>
    <s v="[Jornada Secretaria e Gestor de Unidades] Secretaria - Gestão Acadêmica"/>
    <x v="0"/>
    <s v="[SGGS] PI 3/26"/>
    <m/>
    <s v="[INC0769138]Tenho um Erro/Problema com o PTC - Ambiente do Aluno / AVA Sofia - Secretaria - Conclusão de Curso - Colação de Grau "/>
    <m/>
    <m/>
    <m/>
    <s v="Itens concluídos"/>
    <m/>
    <m/>
    <x v="1"/>
    <d v="2026-06-16T17:20:00"/>
    <d v="2026-07-06T00:00:00"/>
    <d v="2026-07-16T00:00:00"/>
    <d v="2026-07-16T00:00:00"/>
    <m/>
    <m/>
    <m/>
    <m/>
    <m/>
    <m/>
    <m/>
    <m/>
    <m/>
    <m/>
    <m/>
    <m/>
    <m/>
    <m/>
    <s v=""/>
    <s v="FALSO"/>
    <n v="0"/>
    <s v=""/>
    <s v=""/>
    <s v=""/>
    <s v=""/>
    <s v=""/>
    <s v=""/>
    <s v=""/>
    <s v=""/>
    <s v=""/>
    <s v=""/>
  </r>
  <r>
    <x v="0"/>
    <s v="SGGS-16836"/>
    <s v="[SGGS] SP 26.3.1;[SGGS] SP 26.2.6;[SGGS] SP 26.2.5"/>
    <s v="[Jornada Secretaria e Gestor de Unidades] Secretaria - Gestão Acadêmica"/>
    <x v="0"/>
    <s v="[SGGS] PI 3/26"/>
    <m/>
    <s v="[INC0781056]Tenho um Erro/Problema com o PTC - Dynamics Athenas - Alocação e disponibilização de disciplinas"/>
    <m/>
    <m/>
    <m/>
    <s v="Itens concluídos"/>
    <m/>
    <m/>
    <x v="1"/>
    <d v="2026-06-16T16:26:00"/>
    <d v="2026-07-06T00:00:00"/>
    <d v="2026-07-16T00:00:00"/>
    <d v="2026-07-16T00:00:00"/>
    <m/>
    <m/>
    <m/>
    <m/>
    <m/>
    <m/>
    <m/>
    <m/>
    <m/>
    <m/>
    <m/>
    <m/>
    <m/>
    <m/>
    <s v=""/>
    <s v="FALSO"/>
    <n v="0"/>
    <s v=""/>
    <s v=""/>
    <s v=""/>
    <s v=""/>
    <s v=""/>
    <s v=""/>
    <s v=""/>
    <s v=""/>
    <s v=""/>
    <s v=""/>
  </r>
  <r>
    <x v="0"/>
    <s v="SGGS-16835"/>
    <s v="[SGGS] SP 26.3.1;[SGGS] SP 26.3.3;[SGGS] SP 26.3.2;[SGGS] SP 26.3.5;[SGGS] SP 26.3.4;[SGGS] SP 26.2.6;[SGGS] SP 26.2.5"/>
    <s v="[Jornada Secretaria e Gestor de Unidades] Secretaria - Gestão Acadêmica"/>
    <x v="0"/>
    <s v="[SGGS] PI 3/26"/>
    <m/>
    <s v="[INC0787603]Tenho um Erro/Problema com o PTC - Dynamics Athenas - Rematrícula"/>
    <m/>
    <m/>
    <m/>
    <s v="Itens concluídos"/>
    <m/>
    <m/>
    <x v="1"/>
    <d v="2026-06-16T15:59:00"/>
    <d v="2026-07-06T00:00:00"/>
    <d v="2026-08-27T00:00:00"/>
    <d v="2026-08-27T00:00:00"/>
    <m/>
    <m/>
    <m/>
    <m/>
    <m/>
    <m/>
    <m/>
    <m/>
    <m/>
    <m/>
    <m/>
    <m/>
    <m/>
    <m/>
    <s v=""/>
    <s v="FALSO"/>
    <n v="0"/>
    <s v=""/>
    <s v=""/>
    <s v=""/>
    <s v=""/>
    <s v=""/>
    <s v=""/>
    <s v=""/>
    <s v=""/>
    <s v=""/>
    <s v=""/>
  </r>
  <r>
    <x v="0"/>
    <s v="SGGS-16833"/>
    <s v="[SGGS] SP 26.3.1;[SGGS] SP 26.3.2;[SGGS] SP 26.2.6"/>
    <s v="[Jornada Secretaria e Gestor de Unidades] Secretaria - Gestão Acadêmica"/>
    <x v="0"/>
    <s v="[SGGS] PI 3/26"/>
    <m/>
    <s v="[INC0787594]Tenho um Erro/Problema com o PTC - Dynamics Athenas - Efetivação da Matrícula"/>
    <m/>
    <m/>
    <m/>
    <s v="Itens concluídos"/>
    <m/>
    <m/>
    <x v="1"/>
    <d v="2026-06-16T15:54:00"/>
    <d v="2026-07-06T00:00:00"/>
    <d v="2026-06-20T00:00:00"/>
    <d v="2026-07-16T00:00:00"/>
    <m/>
    <m/>
    <m/>
    <m/>
    <m/>
    <m/>
    <m/>
    <m/>
    <m/>
    <m/>
    <m/>
    <m/>
    <m/>
    <m/>
    <s v=""/>
    <s v="FALSO"/>
    <n v="0"/>
    <s v=""/>
    <s v=""/>
    <s v=""/>
    <s v=""/>
    <s v=""/>
    <s v=""/>
    <s v=""/>
    <s v=""/>
    <s v=""/>
    <s v=""/>
  </r>
  <r>
    <x v="0"/>
    <s v="SGGS-16814"/>
    <s v="[SGGS] SP 26.3.1;[SGGS] SP 26.3.2;[SGGS] SP 26.2.6"/>
    <s v="[Jornada Secretaria e Gestor de Unidades] Secretaria - Gestão Acadêmica"/>
    <x v="0"/>
    <s v="[SGGS] PI 3/26"/>
    <m/>
    <s v="[INC0787279]Tenho um Erro/Problema com o PTC - Dynamics Athenas - Efetivação da Matrícula"/>
    <m/>
    <m/>
    <m/>
    <s v="Itens concluídos"/>
    <m/>
    <m/>
    <x v="1"/>
    <d v="2026-06-15T16:10:00"/>
    <d v="2026-07-06T00:00:00"/>
    <d v="2026-06-20T00:00:00"/>
    <d v="2026-07-16T00:00:00"/>
    <m/>
    <m/>
    <m/>
    <m/>
    <m/>
    <m/>
    <m/>
    <m/>
    <m/>
    <m/>
    <m/>
    <m/>
    <m/>
    <m/>
    <s v=""/>
    <s v="FALSO"/>
    <n v="0"/>
    <s v=""/>
    <s v=""/>
    <s v=""/>
    <s v=""/>
    <s v=""/>
    <s v=""/>
    <s v=""/>
    <s v=""/>
    <s v=""/>
    <s v=""/>
  </r>
  <r>
    <x v="0"/>
    <s v="SGGS-16812"/>
    <s v="[SGGS] SP 26.3.1;[SGGS] SP 26.3.3;[SGGS] SP 26.3.2;[SGGS] SP 26.2.6;[SGGS] SP 26.2.5"/>
    <s v="[Jornada Secretaria e Gestor de Unidades] Secretaria - Gestão Acadêmica"/>
    <x v="0"/>
    <s v="[SGGS] PI 3/26"/>
    <m/>
    <s v="[INC0787236]Tenho um Erro/Problema com o PTC - Dynamics Athenas - Vínculo de Tutor e Professor"/>
    <m/>
    <m/>
    <m/>
    <s v="Itens concluídos"/>
    <m/>
    <m/>
    <x v="0"/>
    <d v="2026-06-15T14:53:00"/>
    <d v="2026-07-06T00:00:00"/>
    <d v="2026-08-11T00:00:00"/>
    <m/>
    <m/>
    <m/>
    <m/>
    <m/>
    <m/>
    <m/>
    <m/>
    <m/>
    <m/>
    <m/>
    <m/>
    <m/>
    <m/>
    <m/>
    <s v=""/>
    <s v="FALSO"/>
    <n v="0"/>
    <s v=""/>
    <s v=""/>
    <s v=""/>
    <s v=""/>
    <s v=""/>
    <s v=""/>
    <s v=""/>
    <s v=""/>
    <s v=""/>
    <s v=""/>
  </r>
  <r>
    <x v="0"/>
    <s v="SGGS-16804"/>
    <s v="[SGGS] SP 26.3.1;[SGGS] SP 26.3.3;[SGGS] SP 26.3.2;[SGGS] SP 26.3.5;[SGGS] SP 26.3.4;[SGGS] SP 26.2.6;[SGGS] SP 26.2.5"/>
    <s v="[Jornada Secretaria e Gestor de Unidades] Secretaria - Gestão Acadêmica"/>
    <x v="0"/>
    <s v="[SGGS] PI 3/26"/>
    <m/>
    <s v="[INC0787080]Tenho um Erro/Problema com o PTC - Dynamics Athenas - Documentos Acadêmicos - Serviços"/>
    <m/>
    <m/>
    <m/>
    <s v="Itens concluídos"/>
    <m/>
    <m/>
    <x v="1"/>
    <d v="2026-06-15T07:47:00"/>
    <d v="2026-07-06T00:00:00"/>
    <d v="2026-08-27T00:00:00"/>
    <d v="2026-08-27T00:00:00"/>
    <m/>
    <m/>
    <m/>
    <m/>
    <m/>
    <m/>
    <m/>
    <m/>
    <m/>
    <m/>
    <m/>
    <m/>
    <m/>
    <m/>
    <s v=""/>
    <s v="FALSO"/>
    <n v="0"/>
    <s v=""/>
    <s v=""/>
    <s v=""/>
    <s v=""/>
    <s v=""/>
    <s v=""/>
    <s v=""/>
    <s v=""/>
    <s v=""/>
    <s v=""/>
  </r>
  <r>
    <x v="0"/>
    <s v="SGGS-16798"/>
    <s v="[SGGS] SP 26.3.1;[SGGS] SP 26.3.2;[SGGS] SP 26.2.6"/>
    <s v="[Jornada Secretaria e Gestor de Unidades] Secretaria - Gestão Acadêmica"/>
    <x v="0"/>
    <s v="[SGGS] PI 3/26"/>
    <m/>
    <s v="[INC0786613]Tenho um Erro/Problema com o PTC - Dynamics Athenas - Efetivação da Matrícula"/>
    <m/>
    <m/>
    <m/>
    <s v="Itens concluídos"/>
    <m/>
    <m/>
    <x v="1"/>
    <d v="2026-06-12T17:17:00"/>
    <d v="2026-07-06T00:00:00"/>
    <d v="2026-06-20T00:00:00"/>
    <d v="2026-07-16T00:00:00"/>
    <m/>
    <m/>
    <m/>
    <m/>
    <m/>
    <m/>
    <m/>
    <m/>
    <m/>
    <m/>
    <m/>
    <m/>
    <m/>
    <m/>
    <s v=""/>
    <s v="FALSO"/>
    <n v="0"/>
    <s v=""/>
    <s v=""/>
    <s v=""/>
    <s v=""/>
    <s v=""/>
    <s v=""/>
    <s v=""/>
    <s v=""/>
    <s v=""/>
    <s v=""/>
  </r>
  <r>
    <x v="0"/>
    <s v="SGGS-16795"/>
    <s v="[SGGS] SP 26.3.1;[SGGS] SP 26.3.2;[SGGS] SP 26.2.6;[SGGS] SP 26.2.5"/>
    <s v="[Jornada Secretaria e Gestor de Unidades] Secretaria - Gestão Acadêmica"/>
    <x v="0"/>
    <s v="[SGGS] PI 3/26"/>
    <m/>
    <s v="[INC0786492]Tenho um Erro/Problema com o PTC - Dynamics Athenas - Alocação e disponibilização de disciplinas"/>
    <m/>
    <m/>
    <m/>
    <s v="Itens concluídos"/>
    <m/>
    <m/>
    <x v="1"/>
    <d v="2026-06-12T14:26:00"/>
    <d v="2026-07-06T00:00:00"/>
    <d v="2026-07-16T00:00:00"/>
    <d v="2026-07-16T00:00:00"/>
    <m/>
    <m/>
    <m/>
    <m/>
    <m/>
    <m/>
    <m/>
    <m/>
    <m/>
    <m/>
    <m/>
    <m/>
    <m/>
    <m/>
    <s v=""/>
    <s v="FALSO"/>
    <n v="0"/>
    <s v=""/>
    <s v=""/>
    <s v=""/>
    <s v=""/>
    <s v=""/>
    <s v=""/>
    <s v=""/>
    <s v=""/>
    <s v=""/>
    <s v=""/>
  </r>
  <r>
    <x v="0"/>
    <s v="SGGS-16794"/>
    <s v="[SGGS] SP 26.3.1;[SGGS] SP 26.3.2;[SGGS] SP 26.2.6;[SGGS] SP 26.2.5"/>
    <s v="[Jornada Secretaria e Gestor de Unidades] Secretaria - Gestão Acadêmica"/>
    <x v="0"/>
    <s v="[SGGS] PI 3/26"/>
    <m/>
    <s v="[INC0785754]Tenho um Erro/Problema com o PTC - Dynamics Athenas - Alocação e disponibilização de disciplinas"/>
    <m/>
    <m/>
    <m/>
    <s v="Itens concluídos"/>
    <m/>
    <m/>
    <x v="1"/>
    <d v="2026-06-12T11:33:00"/>
    <d v="2026-07-06T00:00:00"/>
    <d v="2026-07-16T00:00:00"/>
    <d v="2026-07-16T00:00:00"/>
    <m/>
    <m/>
    <m/>
    <m/>
    <m/>
    <m/>
    <m/>
    <m/>
    <m/>
    <m/>
    <m/>
    <m/>
    <m/>
    <m/>
    <s v=""/>
    <s v="FALSO"/>
    <n v="0"/>
    <s v=""/>
    <s v=""/>
    <s v=""/>
    <s v=""/>
    <s v=""/>
    <s v=""/>
    <s v=""/>
    <s v=""/>
    <s v=""/>
    <s v=""/>
  </r>
  <r>
    <x v="0"/>
    <s v="SGGS-16793"/>
    <s v="[SGGS] SP 26.3.1;[SGGS] SP 26.3.2;[SGGS] SP 26.2.6"/>
    <s v="[Jornada Secretaria e Gestor de Unidades] Secretaria - Gestão Acadêmica"/>
    <x v="0"/>
    <s v="[SGGS] PI 3/26"/>
    <m/>
    <s v="[INC0786486]Tenho um Erro/Problema com o PTC - Dynamics Athenas - Efetivação da Matrícula"/>
    <m/>
    <m/>
    <m/>
    <s v="Itens concluídos"/>
    <m/>
    <m/>
    <x v="1"/>
    <d v="2026-06-12T11:31:00"/>
    <d v="2026-07-06T00:00:00"/>
    <d v="2026-06-20T00:00:00"/>
    <d v="2026-07-16T00:00:00"/>
    <m/>
    <m/>
    <m/>
    <m/>
    <m/>
    <m/>
    <m/>
    <m/>
    <m/>
    <m/>
    <m/>
    <m/>
    <m/>
    <m/>
    <s v=""/>
    <s v="FALSO"/>
    <n v="0"/>
    <s v=""/>
    <s v=""/>
    <s v=""/>
    <s v=""/>
    <s v=""/>
    <s v=""/>
    <s v=""/>
    <s v=""/>
    <s v=""/>
    <s v=""/>
  </r>
  <r>
    <x v="0"/>
    <s v="SGGS-16792"/>
    <s v="[SGGS] SP 26.3.1;[SGGS] SP 26.3.2;[SGGS] SP 26.2.6;[SGGS] SP 26.2.5"/>
    <s v="[Jornada Secretaria e Gestor de Unidades] Secretaria - Gestão Acadêmica"/>
    <x v="0"/>
    <s v="[SGGS] PI 3/26"/>
    <m/>
    <s v="[INC0785954]Tenho um Erro/Problema com o PTC - Dynamics Athenas - Alocação e disponibilização de disciplinas"/>
    <m/>
    <m/>
    <m/>
    <s v="Itens concluídos"/>
    <m/>
    <m/>
    <x v="1"/>
    <d v="2026-06-12T11:25:00"/>
    <d v="2026-07-06T00:00:00"/>
    <d v="2026-07-16T00:00:00"/>
    <d v="2026-07-16T00:00:00"/>
    <m/>
    <m/>
    <m/>
    <m/>
    <m/>
    <m/>
    <m/>
    <m/>
    <m/>
    <m/>
    <m/>
    <m/>
    <m/>
    <m/>
    <s v=""/>
    <s v="FALSO"/>
    <n v="0"/>
    <s v=""/>
    <s v=""/>
    <s v=""/>
    <s v=""/>
    <s v=""/>
    <s v=""/>
    <s v=""/>
    <s v=""/>
    <s v=""/>
    <s v=""/>
  </r>
  <r>
    <x v="0"/>
    <s v="SGGS-16789"/>
    <s v="[SGGS] SP 26.3.1;[SGGS] SP 26.3.2;[SGGS] SP 26.2.6;[SGGS] SP 26.2.5"/>
    <s v="[Jornada Secretaria e Gestor de Unidades] Secretaria - Gestão Acadêmica"/>
    <x v="0"/>
    <s v="[SGGS] PI 3/26"/>
    <m/>
    <s v="[INC0786391]Tenho um Erro/Problema com o PTC - Dynamics Athenas - Alocação e disponibilização de disciplinas"/>
    <m/>
    <m/>
    <m/>
    <s v="Itens concluídos"/>
    <m/>
    <m/>
    <x v="1"/>
    <d v="2026-06-12T10:15:00"/>
    <d v="2026-07-06T00:00:00"/>
    <d v="2026-07-16T00:00:00"/>
    <d v="2026-07-16T00:00:00"/>
    <m/>
    <m/>
    <m/>
    <m/>
    <m/>
    <m/>
    <m/>
    <m/>
    <m/>
    <m/>
    <m/>
    <m/>
    <m/>
    <m/>
    <s v=""/>
    <s v="FALSO"/>
    <n v="0"/>
    <s v=""/>
    <s v=""/>
    <s v=""/>
    <s v=""/>
    <s v=""/>
    <s v=""/>
    <s v=""/>
    <s v=""/>
    <s v=""/>
    <s v=""/>
  </r>
  <r>
    <x v="0"/>
    <s v="SGGS-16783"/>
    <s v="[SGGS] SP 26.3.1;[SGGS] SP 26.3.2;[SGGS] SP 26.2.6"/>
    <s v="[Jornada Secretaria e Gestor de Unidades] Secretaria - Gestão Acadêmica"/>
    <x v="0"/>
    <s v="[SGGS] PI 3/26"/>
    <m/>
    <s v="[INC0786320]Tenho um Erro/Problema com o PTC - Dynamics Athenas - Efetivação da Matrícula"/>
    <m/>
    <m/>
    <m/>
    <s v="Itens concluídos"/>
    <m/>
    <m/>
    <x v="1"/>
    <d v="2026-06-11T18:11:00"/>
    <d v="2026-07-06T00:00:00"/>
    <d v="2026-06-20T00:00:00"/>
    <d v="2026-07-16T00:00:00"/>
    <m/>
    <m/>
    <m/>
    <m/>
    <m/>
    <m/>
    <m/>
    <m/>
    <m/>
    <m/>
    <m/>
    <m/>
    <m/>
    <m/>
    <s v=""/>
    <s v="FALSO"/>
    <n v="0"/>
    <s v=""/>
    <s v=""/>
    <s v=""/>
    <s v=""/>
    <s v=""/>
    <s v=""/>
    <s v=""/>
    <s v=""/>
    <s v=""/>
    <s v=""/>
  </r>
  <r>
    <x v="0"/>
    <s v="SGGS-16782"/>
    <s v="[SGGS] SP 26.3.1;[SGGS] SP 26.3.2;[SGGS] SP 26.2.6"/>
    <s v="[Jornada Secretaria e Gestor de Unidades] Secretaria - Gestão Acadêmica"/>
    <x v="0"/>
    <s v="[SGGS] PI 3/26"/>
    <m/>
    <s v="[INC0786304]Tenho um Erro/Problema com o PTC - Dynamics Athenas - Efetivação da Matrícula"/>
    <m/>
    <m/>
    <m/>
    <s v="Itens concluídos"/>
    <m/>
    <m/>
    <x v="1"/>
    <d v="2026-06-11T17:20:00"/>
    <d v="2026-07-06T00:00:00"/>
    <d v="2026-06-20T00:00:00"/>
    <d v="2026-07-16T00:00:00"/>
    <m/>
    <m/>
    <m/>
    <m/>
    <m/>
    <m/>
    <m/>
    <m/>
    <m/>
    <m/>
    <m/>
    <m/>
    <m/>
    <m/>
    <s v=""/>
    <s v="FALSO"/>
    <n v="0"/>
    <s v=""/>
    <s v=""/>
    <s v=""/>
    <s v=""/>
    <s v=""/>
    <s v=""/>
    <s v=""/>
    <s v=""/>
    <s v=""/>
    <s v=""/>
  </r>
  <r>
    <x v="0"/>
    <s v="SGGS-16781"/>
    <s v="[SGGS] SP 26.3.1;[SGGS] SP 26.3.2;[SGGS] SP 26.2.6"/>
    <s v="[Jornada Secretaria e Gestor de Unidades] Secretaria - Gestão Acadêmica"/>
    <x v="0"/>
    <s v="[SGGS] PI 3/26"/>
    <m/>
    <s v="[INC0786261]Tenho um Erro/Problema com o PTC - Dynamics Athenas - Efetivação da Matrícula"/>
    <m/>
    <m/>
    <m/>
    <s v="Itens concluídos"/>
    <m/>
    <m/>
    <x v="1"/>
    <d v="2026-06-11T15:47:00"/>
    <d v="2026-07-06T00:00:00"/>
    <d v="2026-06-20T00:00:00"/>
    <d v="2026-07-16T00:00:00"/>
    <m/>
    <m/>
    <m/>
    <m/>
    <m/>
    <m/>
    <m/>
    <m/>
    <m/>
    <m/>
    <m/>
    <m/>
    <m/>
    <m/>
    <s v=""/>
    <s v="FALSO"/>
    <n v="0"/>
    <s v=""/>
    <s v=""/>
    <s v=""/>
    <s v=""/>
    <s v=""/>
    <s v=""/>
    <s v=""/>
    <s v=""/>
    <s v=""/>
    <s v=""/>
  </r>
  <r>
    <x v="0"/>
    <s v="SGGS-16778"/>
    <s v="[SGGS] SP 26.3.1;[SGGS] SP 26.2.6;[SGGS] SP 26.2.5"/>
    <s v="[Jornada Secretaria e Gestor de Unidades] Secretaria - Gestão Acadêmica"/>
    <x v="0"/>
    <s v="[SGGS] PI 3/26"/>
    <m/>
    <s v="[INC0786229]Tenho um Erro/Problema com o PTC - Ingresso - Captação - Backoffice"/>
    <m/>
    <m/>
    <m/>
    <s v="Itens concluídos"/>
    <m/>
    <m/>
    <x v="1"/>
    <d v="2026-06-11T15:02:00"/>
    <d v="2026-07-06T00:00:00"/>
    <d v="2026-07-03T00:00:00"/>
    <d v="2026-07-03T00:00:00"/>
    <m/>
    <m/>
    <m/>
    <m/>
    <m/>
    <m/>
    <m/>
    <m/>
    <m/>
    <m/>
    <m/>
    <m/>
    <m/>
    <m/>
    <s v=""/>
    <s v="FALSO"/>
    <n v="0"/>
    <s v=""/>
    <s v=""/>
    <s v=""/>
    <s v=""/>
    <s v=""/>
    <s v=""/>
    <s v=""/>
    <s v=""/>
    <s v=""/>
    <s v=""/>
  </r>
  <r>
    <x v="0"/>
    <s v="SGGS-16774"/>
    <s v="[SGGS] SP 26.3.1;[SGGS] SP 26.2.6;[SGGS] SP 26.2.5"/>
    <s v="[Jornada Secretaria e Gestor de Unidades] Secretaria - Gestão Acadêmica"/>
    <x v="0"/>
    <s v="[SGGS] PI 3/26"/>
    <m/>
    <s v="[INC0785625]Tenho um Erro/Problema com o PTC - Ambiente do Aluno / AVA Sofia - Aulas"/>
    <m/>
    <m/>
    <m/>
    <s v="Itens concluídos"/>
    <m/>
    <m/>
    <x v="0"/>
    <d v="2026-06-11T11:18:00"/>
    <d v="2026-07-06T00:00:00"/>
    <d v="2026-07-15T00:00:00"/>
    <m/>
    <m/>
    <m/>
    <m/>
    <m/>
    <m/>
    <m/>
    <m/>
    <m/>
    <m/>
    <m/>
    <m/>
    <m/>
    <m/>
    <m/>
    <s v=""/>
    <s v="FALSO"/>
    <n v="0"/>
    <s v=""/>
    <s v=""/>
    <s v=""/>
    <s v=""/>
    <s v=""/>
    <s v=""/>
    <s v=""/>
    <s v=""/>
    <s v=""/>
    <s v=""/>
  </r>
  <r>
    <x v="0"/>
    <s v="SGGS-16773"/>
    <s v="[SGGS] SP 26.3.1;[SGGS] SP 26.3.2;[SGGS] SP 26.2.6"/>
    <s v="[Jornada Secretaria e Gestor de Unidades] Secretaria - Gestão Acadêmica"/>
    <x v="0"/>
    <s v="[SGGS] PI 3/26"/>
    <m/>
    <s v="[INC0786134]Tenho um Erro/Problema com o PTC - Dynamics Athenas - Efetivação da Matrícula"/>
    <m/>
    <m/>
    <m/>
    <s v="Itens concluídos"/>
    <m/>
    <m/>
    <x v="1"/>
    <d v="2026-06-11T10:30:00"/>
    <d v="2026-07-06T00:00:00"/>
    <d v="2026-06-20T00:00:00"/>
    <d v="2026-07-16T00:00:00"/>
    <m/>
    <m/>
    <m/>
    <m/>
    <m/>
    <m/>
    <m/>
    <m/>
    <m/>
    <m/>
    <m/>
    <m/>
    <m/>
    <m/>
    <s v=""/>
    <s v="FALSO"/>
    <n v="0"/>
    <s v=""/>
    <s v=""/>
    <s v=""/>
    <s v=""/>
    <s v=""/>
    <s v=""/>
    <s v=""/>
    <s v=""/>
    <s v=""/>
    <s v=""/>
  </r>
  <r>
    <x v="0"/>
    <s v="SGGS-16772"/>
    <s v="[SGGS] SP 26.3.1;[SGGS] SP 26.3.2;[SGGS] SP 26.2.6"/>
    <s v="[Jornada Secretaria e Gestor de Unidades] Secretaria - Gestão Acadêmica"/>
    <x v="0"/>
    <s v="[SGGS] PI 3/26"/>
    <m/>
    <s v="[INC0786131]Tenho um Erro/Problema com o PTC - Dynamics Athenas - Efetivação da Matrícula"/>
    <m/>
    <m/>
    <m/>
    <s v="Itens concluídos"/>
    <m/>
    <m/>
    <x v="1"/>
    <d v="2026-06-11T10:24:00"/>
    <d v="2026-07-06T00:00:00"/>
    <d v="2026-06-20T00:00:00"/>
    <d v="2026-07-16T00:00:00"/>
    <m/>
    <m/>
    <m/>
    <m/>
    <m/>
    <m/>
    <m/>
    <m/>
    <m/>
    <m/>
    <m/>
    <m/>
    <m/>
    <m/>
    <s v=""/>
    <s v="FALSO"/>
    <n v="0"/>
    <s v=""/>
    <s v=""/>
    <s v=""/>
    <s v=""/>
    <s v=""/>
    <s v=""/>
    <s v=""/>
    <s v=""/>
    <s v=""/>
    <s v=""/>
  </r>
  <r>
    <x v="0"/>
    <s v="SGGS-16771"/>
    <s v="[SGGS] SP 26.3.1;[SGGS] SP 26.3.2;[SGGS] SP 26.2.6"/>
    <s v="[Jornada Secretaria e Gestor de Unidades] Secretaria - Gestão Acadêmica"/>
    <x v="0"/>
    <s v="[SGGS] PI 3/26"/>
    <m/>
    <s v="[INC0786113]Tenho um Erro/Problema com o PTC - Dynamics Athenas - Efetivação da Matrícula"/>
    <m/>
    <m/>
    <m/>
    <s v="Itens concluídos"/>
    <m/>
    <m/>
    <x v="1"/>
    <d v="2026-06-11T09:37:00"/>
    <d v="2026-07-06T00:00:00"/>
    <d v="2026-06-20T00:00:00"/>
    <d v="2026-07-16T00:00:00"/>
    <m/>
    <m/>
    <m/>
    <m/>
    <m/>
    <m/>
    <m/>
    <m/>
    <m/>
    <m/>
    <m/>
    <m/>
    <m/>
    <m/>
    <s v=""/>
    <s v="FALSO"/>
    <n v="0"/>
    <s v=""/>
    <s v=""/>
    <s v=""/>
    <s v=""/>
    <s v=""/>
    <s v=""/>
    <s v=""/>
    <s v=""/>
    <s v=""/>
    <s v=""/>
  </r>
  <r>
    <x v="0"/>
    <s v="SGGS-16766"/>
    <s v="[SGGS] SP 26.3.1;[SGGS] SP 26.2.6;[SGGS] SP 26.2.5"/>
    <s v="[Jornada Secretaria e Gestor de Unidades] Secretaria - Gestão Acadêmica"/>
    <x v="0"/>
    <s v="[SGGS] PI 3/26"/>
    <m/>
    <s v="[INC0785967]Tenho um Erro/Problema com o PTC - Ingresso - Captação - Backoffice"/>
    <m/>
    <m/>
    <m/>
    <s v="Itens concluídos"/>
    <m/>
    <m/>
    <x v="1"/>
    <d v="2026-06-10T19:23:00"/>
    <d v="2026-07-06T00:00:00"/>
    <d v="2026-07-02T00:00:00"/>
    <d v="2026-07-02T00:00:00"/>
    <m/>
    <m/>
    <m/>
    <m/>
    <m/>
    <m/>
    <m/>
    <m/>
    <m/>
    <m/>
    <m/>
    <m/>
    <m/>
    <m/>
    <s v=""/>
    <s v="FALSO"/>
    <n v="0"/>
    <s v=""/>
    <s v=""/>
    <s v=""/>
    <s v=""/>
    <s v=""/>
    <s v=""/>
    <s v=""/>
    <s v=""/>
    <s v=""/>
    <s v=""/>
  </r>
  <r>
    <x v="0"/>
    <s v="SGGS-16765"/>
    <s v="[SGGS] SP 26.3.1;[SGGS] SP 26.2.6;[SGGS] SP 26.2.5"/>
    <s v="[Jornada Secretaria e Gestor de Unidades] Secretaria - Gestão Acadêmica"/>
    <x v="0"/>
    <s v="[SGGS] PI 3/26"/>
    <m/>
    <s v="[INC0785807]Tenho um Erro/Problema com o Sistema - Área do Candidato - Prova"/>
    <m/>
    <m/>
    <m/>
    <s v="Itens concluídos"/>
    <m/>
    <m/>
    <x v="1"/>
    <d v="2026-06-10T18:58:00"/>
    <d v="2026-07-06T00:00:00"/>
    <d v="2026-07-03T00:00:00"/>
    <d v="2026-07-03T00:00:00"/>
    <m/>
    <m/>
    <m/>
    <m/>
    <m/>
    <m/>
    <m/>
    <m/>
    <m/>
    <m/>
    <m/>
    <m/>
    <m/>
    <m/>
    <s v=""/>
    <s v="FALSO"/>
    <n v="0"/>
    <s v=""/>
    <s v=""/>
    <s v=""/>
    <s v=""/>
    <s v=""/>
    <s v=""/>
    <s v=""/>
    <s v=""/>
    <s v=""/>
    <s v=""/>
  </r>
  <r>
    <x v="0"/>
    <s v="SGGS-16764"/>
    <s v="[SGGS] SP 26.3.1;[SGGS] SP 26.2.6;[SGGS] SP 26.2.5"/>
    <s v="[Jornada Secretaria e Gestor de Unidades] Secretaria - Gestão Acadêmica"/>
    <x v="0"/>
    <s v="[SGGS] PI 3/26"/>
    <m/>
    <s v="[INC0785518]Tenho um Erro/Problema com o PTC - Ingresso - Captação - Backoffice"/>
    <m/>
    <m/>
    <m/>
    <s v="Itens concluídos"/>
    <m/>
    <m/>
    <x v="1"/>
    <d v="2026-06-10T18:30:00"/>
    <d v="2026-07-06T00:00:00"/>
    <d v="2026-07-03T00:00:00"/>
    <d v="2026-07-03T00:00:00"/>
    <m/>
    <m/>
    <m/>
    <m/>
    <m/>
    <m/>
    <m/>
    <m/>
    <m/>
    <m/>
    <m/>
    <m/>
    <m/>
    <m/>
    <s v=""/>
    <s v="FALSO"/>
    <n v="0"/>
    <s v=""/>
    <s v=""/>
    <s v=""/>
    <s v=""/>
    <s v=""/>
    <s v=""/>
    <s v=""/>
    <s v=""/>
    <s v=""/>
    <s v=""/>
  </r>
  <r>
    <x v="0"/>
    <s v="SGGS-16763"/>
    <s v="[SGGS] SP 26.3.1;[SGGS] SP 26.2.6;[SGGS] SP 26.2.5"/>
    <s v="[Jornada Secretaria e Gestor de Unidades] Secretaria - Gestão Acadêmica"/>
    <x v="0"/>
    <s v="[SGGS] PI 3/26"/>
    <m/>
    <s v="[INC0785512]Tenho um Erro/Problema com o Sistema - Área do Candidato - Prova"/>
    <m/>
    <m/>
    <m/>
    <s v="Itens concluídos"/>
    <m/>
    <m/>
    <x v="1"/>
    <d v="2026-06-10T18:28:00"/>
    <d v="2026-07-06T00:00:00"/>
    <d v="2026-07-03T00:00:00"/>
    <d v="2026-07-03T00:00:00"/>
    <m/>
    <m/>
    <m/>
    <m/>
    <m/>
    <m/>
    <m/>
    <m/>
    <m/>
    <m/>
    <m/>
    <m/>
    <m/>
    <m/>
    <s v=""/>
    <s v="FALSO"/>
    <n v="0"/>
    <s v=""/>
    <s v=""/>
    <s v=""/>
    <s v=""/>
    <s v=""/>
    <s v=""/>
    <s v=""/>
    <s v=""/>
    <s v=""/>
    <s v=""/>
  </r>
  <r>
    <x v="0"/>
    <s v="SGGS-16759"/>
    <s v="[SGGS] SP 26.3.1;[SGGS] SP 26.3.2;[SGGS] SP 26.2.6;[SGGS] SP 26.2.5"/>
    <s v="[Jornada Secretaria e Gestor de Unidades] Secretaria - Gestão Acadêmica"/>
    <x v="0"/>
    <s v="[SGGS] PI 3/26"/>
    <m/>
    <s v="[INC0785306]Tenho um Erro/Problema com o PTC - Ingresso - Meios de Pagamento"/>
    <m/>
    <m/>
    <m/>
    <s v="Itens concluídos"/>
    <m/>
    <m/>
    <x v="1"/>
    <d v="2026-06-10T16:21:00"/>
    <d v="2026-07-06T00:00:00"/>
    <d v="2026-07-16T00:00:00"/>
    <d v="2026-07-16T00:00:00"/>
    <m/>
    <m/>
    <m/>
    <m/>
    <m/>
    <m/>
    <m/>
    <m/>
    <m/>
    <m/>
    <m/>
    <m/>
    <m/>
    <m/>
    <s v=""/>
    <s v="FALSO"/>
    <n v="0"/>
    <s v=""/>
    <s v=""/>
    <s v=""/>
    <s v=""/>
    <s v=""/>
    <s v=""/>
    <s v=""/>
    <s v=""/>
    <s v=""/>
    <s v=""/>
  </r>
  <r>
    <x v="0"/>
    <s v="SGGS-16758"/>
    <s v="[SGGS] SP 26.3.1;[SGGS] SP 26.3.2;[SGGS] SP 26.2.6;[SGGS] SP 26.2.5"/>
    <s v="[Jornada Secretaria e Gestor de Unidades] Secretaria - Gestão Acadêmica"/>
    <x v="0"/>
    <s v="[SGGS] PI 3/26"/>
    <m/>
    <s v="[INC0785925]Tenho um Erro/Problema com o PTC - Dynamics Athenas - Alocação e disponibilização de disciplinas"/>
    <m/>
    <m/>
    <m/>
    <s v="Itens concluídos"/>
    <m/>
    <m/>
    <x v="1"/>
    <d v="2026-06-10T16:12:00"/>
    <d v="2026-07-06T00:00:00"/>
    <d v="2026-07-16T00:00:00"/>
    <d v="2026-07-16T00:00:00"/>
    <m/>
    <m/>
    <m/>
    <m/>
    <m/>
    <m/>
    <m/>
    <m/>
    <m/>
    <m/>
    <m/>
    <m/>
    <m/>
    <m/>
    <s v=""/>
    <s v="FALSO"/>
    <n v="0"/>
    <s v=""/>
    <s v=""/>
    <s v=""/>
    <s v=""/>
    <s v=""/>
    <s v=""/>
    <s v=""/>
    <s v=""/>
    <s v=""/>
    <s v=""/>
  </r>
  <r>
    <x v="0"/>
    <s v="SGGS-16757"/>
    <s v="[SGGS] SP 26.3.1;[SGGS] SP 26.2.6;[SGGS] SP 26.2.5"/>
    <s v="[Jornada Secretaria e Gestor de Unidades] Secretaria - Gestão Acadêmica"/>
    <x v="0"/>
    <s v="[SGGS] PI 3/26"/>
    <m/>
    <s v="[INC0785429]Tenho um Erro/Problema com o PTC - Ingresso - Captação - Backoffice"/>
    <m/>
    <m/>
    <m/>
    <s v="Itens concluídos"/>
    <m/>
    <m/>
    <x v="1"/>
    <d v="2026-06-10T16:04:00"/>
    <d v="2026-07-06T00:00:00"/>
    <d v="2026-07-03T00:00:00"/>
    <d v="2026-07-03T00:00:00"/>
    <m/>
    <m/>
    <m/>
    <m/>
    <m/>
    <m/>
    <m/>
    <m/>
    <m/>
    <m/>
    <m/>
    <m/>
    <m/>
    <m/>
    <s v=""/>
    <s v="FALSO"/>
    <n v="0"/>
    <s v=""/>
    <s v=""/>
    <s v=""/>
    <s v=""/>
    <s v=""/>
    <s v=""/>
    <s v=""/>
    <s v=""/>
    <s v=""/>
    <s v=""/>
  </r>
  <r>
    <x v="0"/>
    <s v="SGGS-16756"/>
    <s v="[SGGS] SP 26.3.1;[SGGS] SP 26.3.2;[SGGS] SP 26.2.6;[SGGS] SP 26.2.5"/>
    <s v="[Jornada Secretaria e Gestor de Unidades] Secretaria - Gestão Acadêmica"/>
    <x v="0"/>
    <s v="[SGGS] PI 3/26"/>
    <m/>
    <s v="[INC0785797]Tenho um Erro/Problema com o PTC - Ingresso - Captação - Backoffice"/>
    <m/>
    <n v="21600"/>
    <m/>
    <s v="Itens concluídos"/>
    <m/>
    <m/>
    <x v="1"/>
    <d v="2026-06-10T15:24:00"/>
    <d v="2026-07-06T00:00:00"/>
    <d v="2026-07-15T00:00:00"/>
    <d v="2026-07-15T00:00:00"/>
    <m/>
    <m/>
    <m/>
    <m/>
    <m/>
    <m/>
    <m/>
    <m/>
    <m/>
    <m/>
    <m/>
    <m/>
    <m/>
    <m/>
    <n v="6"/>
    <s v="FALSO"/>
    <n v="0"/>
    <s v=""/>
    <s v=""/>
    <s v=""/>
    <s v=""/>
    <s v=""/>
    <s v=""/>
    <s v=""/>
    <s v=""/>
    <s v=""/>
    <s v=""/>
  </r>
  <r>
    <x v="0"/>
    <s v="SGGS-16755"/>
    <s v="[SGGS] SP 26.3.1;[SGGS] SP 26.3.2;[SGGS] SP 26.2.6;[SGGS] SP 26.2.5"/>
    <s v="[Jornada Secretaria e Gestor de Unidades] Secretaria - Gestão Acadêmica"/>
    <x v="0"/>
    <s v="[SGGS] PI 3/26"/>
    <m/>
    <s v="[INC0784589]Tenho um Erro/Problema com o PTC - Dynamics Athenas - Inativação de curso e ofertas"/>
    <m/>
    <m/>
    <m/>
    <s v="Itens concluídos"/>
    <m/>
    <m/>
    <x v="1"/>
    <d v="2026-06-10T14:49:00"/>
    <d v="2026-07-06T00:00:00"/>
    <d v="2026-07-16T00:00:00"/>
    <d v="2026-07-16T00:00:00"/>
    <m/>
    <m/>
    <m/>
    <m/>
    <m/>
    <m/>
    <m/>
    <m/>
    <m/>
    <m/>
    <m/>
    <m/>
    <m/>
    <m/>
    <s v=""/>
    <s v="FALSO"/>
    <n v="0"/>
    <s v=""/>
    <s v=""/>
    <s v=""/>
    <s v=""/>
    <s v=""/>
    <s v=""/>
    <s v=""/>
    <s v=""/>
    <s v=""/>
    <s v=""/>
  </r>
  <r>
    <x v="0"/>
    <s v="SGGS-16754"/>
    <s v="[SGGS] SP 26.3.1;[SGGS] SP 26.3.2;[SGGS] SP 26.2.6"/>
    <s v="[Jornada Secretaria e Gestor de Unidades] Secretaria - Gestão Acadêmica"/>
    <x v="0"/>
    <s v="[SGGS] PI 3/26"/>
    <m/>
    <s v="[INC0785822]Tenho um Erro/Problema com o PTC - Dynamics Athenas - Efetivação da Matrícula"/>
    <m/>
    <m/>
    <m/>
    <s v="Itens concluídos"/>
    <m/>
    <m/>
    <x v="1"/>
    <d v="2026-06-10T11:34:00"/>
    <d v="2026-07-06T00:00:00"/>
    <d v="2026-06-20T00:00:00"/>
    <d v="2026-07-16T00:00:00"/>
    <m/>
    <m/>
    <m/>
    <m/>
    <m/>
    <m/>
    <m/>
    <m/>
    <m/>
    <m/>
    <m/>
    <m/>
    <m/>
    <m/>
    <s v=""/>
    <s v="FALSO"/>
    <n v="0"/>
    <s v=""/>
    <s v=""/>
    <s v=""/>
    <s v=""/>
    <s v=""/>
    <s v=""/>
    <s v=""/>
    <s v=""/>
    <s v=""/>
    <s v=""/>
  </r>
  <r>
    <x v="0"/>
    <s v="SGGS-16752"/>
    <s v="[SGGS] SP 26.3.1;[SGGS] SP 26.3.2;[SGGS] SP 26.2.6"/>
    <s v="[Jornada Secretaria e Gestor de Unidades] Secretaria - Gestão Acadêmica"/>
    <x v="0"/>
    <s v="[SGGS] PI 3/26"/>
    <m/>
    <s v="[INC0785798]Tenho um Erro/Problema com o PTC - Dynamics Athenas - Efetivação da Matrícula"/>
    <m/>
    <m/>
    <m/>
    <s v="Itens concluídos"/>
    <m/>
    <m/>
    <x v="1"/>
    <d v="2026-06-10T10:51:00"/>
    <d v="2026-07-06T00:00:00"/>
    <d v="2026-06-20T00:00:00"/>
    <d v="2026-07-16T00:00:00"/>
    <m/>
    <m/>
    <m/>
    <m/>
    <m/>
    <m/>
    <m/>
    <m/>
    <m/>
    <m/>
    <m/>
    <m/>
    <m/>
    <m/>
    <s v=""/>
    <s v="FALSO"/>
    <n v="0"/>
    <s v=""/>
    <s v=""/>
    <s v=""/>
    <s v=""/>
    <s v=""/>
    <s v=""/>
    <s v=""/>
    <s v=""/>
    <s v=""/>
    <s v=""/>
  </r>
  <r>
    <x v="0"/>
    <s v="SGGS-16751"/>
    <s v="[SGGS] SP 26.3.1;[SGGS] SP 26.3.2;[SGGS] SP 26.2.6"/>
    <s v="[Jornada Secretaria e Gestor de Unidades] Secretaria - Gestão Acadêmica"/>
    <x v="0"/>
    <s v="[SGGS] PI 3/26"/>
    <m/>
    <s v="[INC0785770]Tenho um Erro/Problema com o PTC - Dynamics Athenas - Efetivação da Matrícula"/>
    <m/>
    <m/>
    <m/>
    <s v="Itens concluídos"/>
    <m/>
    <m/>
    <x v="1"/>
    <d v="2026-06-10T09:37:00"/>
    <d v="2026-07-06T00:00:00"/>
    <d v="2026-06-20T00:00:00"/>
    <d v="2026-07-16T00:00:00"/>
    <m/>
    <m/>
    <m/>
    <m/>
    <m/>
    <m/>
    <m/>
    <m/>
    <m/>
    <m/>
    <m/>
    <m/>
    <m/>
    <m/>
    <s v=""/>
    <s v="FALSO"/>
    <n v="0"/>
    <s v=""/>
    <s v=""/>
    <s v=""/>
    <s v=""/>
    <s v=""/>
    <s v=""/>
    <s v=""/>
    <s v=""/>
    <s v=""/>
    <s v=""/>
  </r>
  <r>
    <x v="0"/>
    <s v="SGGS-16747"/>
    <s v="[SGGS] SP 26.3.1;[SGGS] SP 26.3.2;[SGGS] SP 26.2.6"/>
    <s v="[Jornada Secretaria e Gestor de Unidades] Secretaria - Gestão Acadêmica"/>
    <x v="0"/>
    <s v="[SGGS] PI 3/26"/>
    <m/>
    <s v="[INC0785590]Tenho um Erro/Problema com o PTC - Dynamics Athenas - Efetivação da Matrícula"/>
    <m/>
    <m/>
    <m/>
    <s v="Itens concluídos"/>
    <m/>
    <m/>
    <x v="1"/>
    <d v="2026-06-09T16:43:00"/>
    <d v="2026-07-06T00:00:00"/>
    <d v="2026-06-12T00:00:00"/>
    <d v="2026-07-16T00:00:00"/>
    <m/>
    <m/>
    <m/>
    <m/>
    <m/>
    <m/>
    <m/>
    <m/>
    <m/>
    <m/>
    <m/>
    <m/>
    <m/>
    <m/>
    <s v=""/>
    <s v="FALSO"/>
    <n v="0"/>
    <s v=""/>
    <s v=""/>
    <s v=""/>
    <s v=""/>
    <s v=""/>
    <s v=""/>
    <s v=""/>
    <s v=""/>
    <s v=""/>
    <s v=""/>
  </r>
  <r>
    <x v="0"/>
    <s v="SGGS-16746"/>
    <s v="[SGGS] SP 26.3.1;[SGGS] SP 26.3.2;[SGGS] SP 26.2.6"/>
    <s v="[Jornada Secretaria e Gestor de Unidades] Secretaria - Gestão Acadêmica"/>
    <x v="0"/>
    <s v="[SGGS] PI 3/26"/>
    <m/>
    <s v="[INC0785556]Tenho um Erro/Problema com o PTC - Dynamics Athenas - Efetivação da Matrícula"/>
    <m/>
    <m/>
    <m/>
    <s v="Itens concluídos"/>
    <m/>
    <m/>
    <x v="1"/>
    <d v="2026-06-09T15:51:00"/>
    <d v="2026-07-06T00:00:00"/>
    <d v="2026-06-20T00:00:00"/>
    <d v="2026-07-16T00:00:00"/>
    <m/>
    <m/>
    <m/>
    <m/>
    <m/>
    <m/>
    <m/>
    <m/>
    <m/>
    <m/>
    <m/>
    <m/>
    <m/>
    <m/>
    <s v=""/>
    <s v="FALSO"/>
    <n v="0"/>
    <s v=""/>
    <s v=""/>
    <s v=""/>
    <s v=""/>
    <s v=""/>
    <s v=""/>
    <s v=""/>
    <s v=""/>
    <s v=""/>
    <s v=""/>
  </r>
  <r>
    <x v="0"/>
    <s v="SGGS-16745"/>
    <s v="[SGGS] SP 26.3.1;[SGGS] SP 26.3.2;[SGGS] SP 26.2.6"/>
    <s v="[Jornada Secretaria e Gestor de Unidades] Secretaria - Gestão Acadêmica"/>
    <x v="0"/>
    <s v="[SGGS] PI 3/26"/>
    <m/>
    <s v="[INC0785521]Tenho um Erro/Problema com o PTC - Dynamics Athenas - Efetivação da Matrícula"/>
    <m/>
    <m/>
    <m/>
    <s v="Itens concluídos"/>
    <m/>
    <m/>
    <x v="1"/>
    <d v="2026-06-09T14:32:00"/>
    <d v="2026-07-06T00:00:00"/>
    <d v="2026-06-20T00:00:00"/>
    <d v="2026-07-16T00:00:00"/>
    <m/>
    <m/>
    <m/>
    <m/>
    <m/>
    <m/>
    <m/>
    <m/>
    <m/>
    <m/>
    <m/>
    <m/>
    <m/>
    <m/>
    <s v=""/>
    <s v="FALSO"/>
    <n v="0"/>
    <s v=""/>
    <s v=""/>
    <s v=""/>
    <s v=""/>
    <s v=""/>
    <s v=""/>
    <s v=""/>
    <s v=""/>
    <s v=""/>
    <s v=""/>
  </r>
  <r>
    <x v="9"/>
    <s v="SGGS-16744"/>
    <s v="[SGGS] SP 26.3.1;[SGGS] SP 26.3.2;[SGGS] SP 26.2.6"/>
    <s v="[Jornada Secretaria e Gestor de Unidades] Secretaria - Gestão Acadêmica"/>
    <x v="0"/>
    <s v="[SGGS] PI 3/26"/>
    <m/>
    <s v="[ARTPT-691 FASE 4] Analise curricular deve considerar mais de uma disciplina origem para um aproveitamento destino e uma disciplina origem sendo usada em mais de uma disciplina destino"/>
    <m/>
    <m/>
    <m/>
    <s v="Itens concluídos"/>
    <s v="ARTPT-691"/>
    <s v="Não"/>
    <x v="1"/>
    <d v="2026-06-09T13:43:00"/>
    <d v="2026-07-06T00:00:00"/>
    <d v="2026-06-30T00:00:00"/>
    <d v="2026-07-01T00:00:00"/>
    <d v="2026-07-01T00:00:00"/>
    <d v="2026-07-20T00:00:00"/>
    <d v="2026-07-20T00:00:00"/>
    <m/>
    <m/>
    <n v="1"/>
    <m/>
    <m/>
    <n v="29"/>
    <m/>
    <m/>
    <m/>
    <m/>
    <m/>
    <s v=""/>
    <s v="FALSO"/>
    <n v="0"/>
    <n v="19"/>
    <s v=""/>
    <n v="1"/>
    <b v="1"/>
    <n v="13"/>
    <s v=""/>
    <s v=""/>
    <s v=""/>
    <n v="29"/>
    <b v="1"/>
  </r>
  <r>
    <x v="0"/>
    <s v="SGGS-16742"/>
    <s v="[SGGS] SP 26.3.1;[SGGS] SP 26.3.2;[SGGS] SP 26.2.6;[SGGS] SP 26.2.5"/>
    <s v="[Jornada Secretaria e Gestor de Unidades] Secretaria - Gestão Acadêmica"/>
    <x v="0"/>
    <s v="[SGGS] PI 3/26"/>
    <m/>
    <s v="[INC0785437]Tenho um Erro/Problema com o PTC - Dynamics Athenas - Documentos Acadêmicos - Serviços"/>
    <m/>
    <m/>
    <m/>
    <s v="Itens concluídos"/>
    <m/>
    <m/>
    <x v="1"/>
    <d v="2026-06-09T11:20:00"/>
    <d v="2026-07-06T00:00:00"/>
    <d v="2026-07-13T00:00:00"/>
    <d v="2026-07-13T00:00:00"/>
    <m/>
    <m/>
    <m/>
    <m/>
    <m/>
    <m/>
    <m/>
    <m/>
    <m/>
    <m/>
    <m/>
    <m/>
    <m/>
    <m/>
    <s v=""/>
    <s v="FALSO"/>
    <n v="0"/>
    <s v=""/>
    <s v=""/>
    <s v=""/>
    <s v=""/>
    <s v=""/>
    <s v=""/>
    <s v=""/>
    <s v=""/>
    <s v=""/>
    <s v=""/>
  </r>
  <r>
    <x v="0"/>
    <s v="SGGS-16741"/>
    <s v="[SGGS] SP 26.3.1;[SGGS] SP 26.3.2;[SGGS] SP 26.2.6"/>
    <s v="[Jornada Secretaria e Gestor de Unidades] Secretaria - Gestão Acadêmica"/>
    <x v="0"/>
    <s v="[SGGS] PI 3/26"/>
    <m/>
    <s v="[INC0785428]Tenho um Erro/Problema com o PTC - Dynamics Athenas - Efetivação da Matrícula"/>
    <m/>
    <m/>
    <m/>
    <s v="Itens concluídos"/>
    <m/>
    <m/>
    <x v="1"/>
    <d v="2026-06-09T11:03:00"/>
    <d v="2026-07-06T00:00:00"/>
    <d v="2026-06-20T00:00:00"/>
    <d v="2026-07-16T00:00:00"/>
    <m/>
    <m/>
    <m/>
    <m/>
    <m/>
    <m/>
    <m/>
    <m/>
    <m/>
    <m/>
    <m/>
    <m/>
    <m/>
    <m/>
    <s v=""/>
    <s v="FALSO"/>
    <n v="0"/>
    <s v=""/>
    <s v=""/>
    <s v=""/>
    <s v=""/>
    <s v=""/>
    <s v=""/>
    <s v=""/>
    <s v=""/>
    <s v=""/>
    <s v=""/>
  </r>
  <r>
    <x v="0"/>
    <s v="SGGS-16740"/>
    <s v="[SGGS] SP 26.3.1;[SGGS] SP 26.3.2;[SGGS] SP 26.2.6;[SGGS] SP 26.2.5"/>
    <s v="[Jornada Secretaria e Gestor de Unidades] Secretaria - Gestão Acadêmica"/>
    <x v="0"/>
    <s v="[SGGS] PI 3/26"/>
    <m/>
    <s v="[INC0784579]Tenho um Erro/Problema com o PTC - Ambiente do Aluno / AVA Sofia - Aulas"/>
    <m/>
    <m/>
    <m/>
    <s v="Itens concluídos"/>
    <m/>
    <m/>
    <x v="1"/>
    <d v="2026-06-09T10:41:00"/>
    <d v="2026-07-06T00:00:00"/>
    <d v="2026-07-16T00:00:00"/>
    <d v="2026-07-16T00:00:00"/>
    <m/>
    <m/>
    <m/>
    <m/>
    <m/>
    <m/>
    <m/>
    <m/>
    <m/>
    <m/>
    <m/>
    <m/>
    <m/>
    <m/>
    <s v=""/>
    <s v="FALSO"/>
    <n v="0"/>
    <s v=""/>
    <s v=""/>
    <s v=""/>
    <s v=""/>
    <s v=""/>
    <s v=""/>
    <s v=""/>
    <s v=""/>
    <s v=""/>
    <s v=""/>
  </r>
  <r>
    <x v="0"/>
    <s v="SGGS-16739"/>
    <s v="[SGGS] SP 26.3.1;[SGGS] SP 26.3.2;[SGGS] SP 26.2.6;[SGGS] SP 26.2.5"/>
    <s v="[Jornada Secretaria e Gestor de Unidades] Secretaria - Gestão Acadêmica"/>
    <x v="0"/>
    <s v="[SGGS] PI 3/26"/>
    <m/>
    <s v="[INC0785262]Tenho um Erro/Problema com o PTC - Ambiente do Aluno / AVA Sofia - Presença de Aula"/>
    <m/>
    <m/>
    <m/>
    <s v="Itens concluídos"/>
    <m/>
    <m/>
    <x v="1"/>
    <d v="2026-06-09T10:24:00"/>
    <d v="2026-07-06T00:00:00"/>
    <d v="2026-07-16T00:00:00"/>
    <d v="2026-07-16T00:00:00"/>
    <m/>
    <m/>
    <m/>
    <m/>
    <m/>
    <m/>
    <m/>
    <m/>
    <m/>
    <m/>
    <m/>
    <m/>
    <m/>
    <m/>
    <s v=""/>
    <s v="FALSO"/>
    <n v="0"/>
    <s v=""/>
    <s v=""/>
    <s v=""/>
    <s v=""/>
    <s v=""/>
    <s v=""/>
    <s v=""/>
    <s v=""/>
    <s v=""/>
    <s v=""/>
  </r>
  <r>
    <x v="0"/>
    <s v="SGGS-16738"/>
    <s v="[SGGS] SP 26.3.1;[SGGS] SP 26.3.2;[SGGS] SP 26.2.6;[SGGS] SP 26.2.5"/>
    <s v="[Jornada Secretaria e Gestor de Unidades] Secretaria - Gestão Acadêmica"/>
    <x v="0"/>
    <s v="[SGGS] PI 3/26"/>
    <m/>
    <s v="[INC0784591]Tenho um Erro/Problema com o Sistema - Área do Candidato - Pagamento"/>
    <m/>
    <m/>
    <m/>
    <s v="Itens concluídos"/>
    <m/>
    <m/>
    <x v="1"/>
    <d v="2026-06-09T10:23:00"/>
    <d v="2026-07-06T00:00:00"/>
    <d v="2026-07-16T00:00:00"/>
    <d v="2026-07-16T00:00:00"/>
    <m/>
    <m/>
    <m/>
    <m/>
    <m/>
    <m/>
    <m/>
    <m/>
    <m/>
    <m/>
    <m/>
    <m/>
    <m/>
    <m/>
    <s v=""/>
    <s v="FALSO"/>
    <n v="0"/>
    <s v=""/>
    <s v=""/>
    <s v=""/>
    <s v=""/>
    <s v=""/>
    <s v=""/>
    <s v=""/>
    <s v=""/>
    <s v=""/>
    <s v=""/>
  </r>
  <r>
    <x v="9"/>
    <s v="SGGS-16702"/>
    <s v="[SGGS] SP 26.3.1;[SGGS] SP 26.2.6"/>
    <s v="[Jornada Secretaria e Gestor de Unidades] Secretaria - Gestão Acadêmica"/>
    <x v="2"/>
    <s v="[SGGS] PI 3/26"/>
    <m/>
    <s v="[ARTPT-691] Aluno em período de rematricula continua com status de cursando."/>
    <m/>
    <m/>
    <m/>
    <s v="Itens concluídos"/>
    <s v="ARTPT-691"/>
    <s v="Não"/>
    <x v="0"/>
    <d v="2026-06-08T16:53:00"/>
    <d v="2026-07-06T00:00:00"/>
    <d v="2026-07-13T00:00:00"/>
    <m/>
    <m/>
    <m/>
    <m/>
    <m/>
    <m/>
    <m/>
    <m/>
    <m/>
    <m/>
    <m/>
    <m/>
    <m/>
    <m/>
    <m/>
    <s v=""/>
    <s v="FALSO"/>
    <n v="0"/>
    <n v="20"/>
    <s v=""/>
    <s v=""/>
    <s v=""/>
    <s v=""/>
    <s v=""/>
    <s v=""/>
    <s v=""/>
    <s v=""/>
    <b v="1"/>
  </r>
  <r>
    <x v="0"/>
    <s v="SGGS-16658"/>
    <s v="[SGGS] SP 26.3.1;[SGGS] SP 26.3.2"/>
    <s v="[Jornada Secretaria e Gestor de Unidades] Secretaria - Gestão Acadêmica"/>
    <x v="0"/>
    <s v="[SGGS] PI 3/26"/>
    <m/>
    <s v="[INC0785192]Tenho um Erro/Problema com o PTC - Dynamics Athenas - Efetivação da Matrícula"/>
    <m/>
    <m/>
    <m/>
    <s v="Itens concluídos"/>
    <m/>
    <m/>
    <x v="1"/>
    <d v="2026-06-08T14:54:00"/>
    <d v="2026-07-06T00:00:00"/>
    <d v="2026-07-16T00:00:00"/>
    <d v="2026-07-16T00:00:00"/>
    <m/>
    <m/>
    <m/>
    <m/>
    <m/>
    <m/>
    <m/>
    <m/>
    <m/>
    <m/>
    <m/>
    <m/>
    <m/>
    <m/>
    <s v=""/>
    <s v="FALSO"/>
    <n v="0"/>
    <s v=""/>
    <s v=""/>
    <s v=""/>
    <s v=""/>
    <s v=""/>
    <s v=""/>
    <s v=""/>
    <s v=""/>
    <s v=""/>
    <s v=""/>
  </r>
  <r>
    <x v="0"/>
    <s v="SGGS-16651"/>
    <s v="[SGGS] SP 26.3.1;[SGGS] SP 26.3.2"/>
    <s v="[Jornada Secretaria e Gestor de Unidades] Secretaria - Gestão Acadêmica"/>
    <x v="0"/>
    <s v="[SGGS] PI 3/26"/>
    <m/>
    <s v="[INC0785020]Tenho um Erro/Problema com o PTC - Dynamics Athenas - Documentos Acadêmicos - Serviços"/>
    <m/>
    <m/>
    <m/>
    <s v="Itens concluídos"/>
    <m/>
    <m/>
    <x v="1"/>
    <d v="2026-06-08T09:28:00"/>
    <d v="2026-07-06T00:00:00"/>
    <d v="2026-07-16T00:00:00"/>
    <d v="2026-07-16T00:00:00"/>
    <m/>
    <m/>
    <m/>
    <m/>
    <m/>
    <m/>
    <m/>
    <m/>
    <m/>
    <m/>
    <m/>
    <m/>
    <m/>
    <m/>
    <s v=""/>
    <s v="FALSO"/>
    <n v="0"/>
    <s v=""/>
    <s v=""/>
    <s v=""/>
    <s v=""/>
    <s v=""/>
    <s v=""/>
    <s v=""/>
    <s v=""/>
    <s v=""/>
    <s v=""/>
  </r>
  <r>
    <x v="9"/>
    <s v="SGGS-16647"/>
    <s v="[SGGS] SP 26.3.1;[SGGS] SP 26.2.6"/>
    <s v="[Jornada Secretaria e Gestor de Unidades] Secretaria - Gestão Acadêmica"/>
    <x v="2"/>
    <s v="[SGGS] PI 3/26"/>
    <m/>
    <s v="[ARTPT-691 FASE 4] Após mudança da data do periodo letivo o evento não foi gatilhado para liberar as analise em espera"/>
    <m/>
    <m/>
    <m/>
    <s v="Itens concluídos"/>
    <s v="ARTPT-691"/>
    <s v="Não"/>
    <x v="0"/>
    <d v="2026-06-05T17:15:00"/>
    <d v="2026-07-06T00:00:00"/>
    <d v="2026-07-13T00:00:00"/>
    <m/>
    <m/>
    <m/>
    <m/>
    <m/>
    <m/>
    <m/>
    <m/>
    <m/>
    <m/>
    <m/>
    <m/>
    <m/>
    <m/>
    <m/>
    <s v=""/>
    <s v="FALSO"/>
    <n v="0"/>
    <n v="21"/>
    <s v=""/>
    <s v=""/>
    <s v=""/>
    <s v=""/>
    <s v=""/>
    <s v=""/>
    <s v=""/>
    <s v=""/>
    <b v="1"/>
  </r>
  <r>
    <x v="9"/>
    <s v="SGGS-16646"/>
    <s v="[SGGS] SP 26.3.1;[SGGS] SP 26.3.2;[SGGS] SP 26.2.6"/>
    <s v="[Jornada Secretaria e Gestor de Unidades] Secretaria - Gestão Acadêmica"/>
    <x v="0"/>
    <s v="[SGGS] PI 3/26"/>
    <m/>
    <s v="[ARTPT-691 FASE 4] Evento de cancelamento de pré alocações não foi disparado por GA"/>
    <m/>
    <n v="7200"/>
    <m/>
    <s v="Itens concluídos"/>
    <s v="ARTPT-691"/>
    <s v="Não"/>
    <x v="1"/>
    <d v="2026-06-05T17:54:00"/>
    <d v="2026-07-06T00:00:00"/>
    <d v="2026-07-13T00:00:00"/>
    <d v="2026-07-13T00:00:00"/>
    <d v="2026-07-13T00:00:00"/>
    <d v="2026-07-20T00:00:00"/>
    <d v="2026-07-20T00:00:00"/>
    <m/>
    <m/>
    <n v="1"/>
    <m/>
    <m/>
    <n v="31"/>
    <m/>
    <m/>
    <m/>
    <m/>
    <m/>
    <n v="2"/>
    <s v="FALSO"/>
    <n v="0"/>
    <n v="21"/>
    <s v=""/>
    <n v="1"/>
    <b v="1"/>
    <n v="5"/>
    <s v=""/>
    <s v=""/>
    <s v=""/>
    <n v="31"/>
    <b v="1"/>
  </r>
  <r>
    <x v="0"/>
    <s v="SGGS-16641"/>
    <s v="[SGGS] SP 26.2.4;[SGGS] SP 26.3.1;[SGGS] SP 26.3.2;[SGGS] SP 26.2.6;[SGGS] SP 26.2.5"/>
    <s v="[Jornada Secretaria e Gestor de Unidades] Secretaria - Gestão Acadêmica"/>
    <x v="0"/>
    <s v="[SGGS] PI 3/26"/>
    <m/>
    <s v="[INC0783569]Tenho um Erro/Problema com o PTC - Dynamics Athenas - Alocação e disponibilização de disciplinas"/>
    <m/>
    <m/>
    <m/>
    <s v="Itens concluídos"/>
    <m/>
    <m/>
    <x v="1"/>
    <d v="2026-06-05T15:22:00"/>
    <d v="2026-07-06T00:00:00"/>
    <d v="2026-07-16T00:00:00"/>
    <d v="2026-07-16T00:00:00"/>
    <m/>
    <m/>
    <m/>
    <m/>
    <m/>
    <m/>
    <m/>
    <m/>
    <m/>
    <m/>
    <m/>
    <m/>
    <m/>
    <m/>
    <s v=""/>
    <s v="FALSO"/>
    <n v="0"/>
    <s v=""/>
    <s v=""/>
    <s v=""/>
    <s v=""/>
    <s v=""/>
    <s v=""/>
    <s v=""/>
    <s v=""/>
    <s v=""/>
    <s v=""/>
  </r>
  <r>
    <x v="0"/>
    <s v="SGGS-16640"/>
    <s v="[SGGS] SP 26.2.4;[SGGS] SP 26.3.1;[SGGS] SP 26.3.2;[SGGS] SP 26.2.6;[SGGS] SP 26.2.5"/>
    <s v="[Jornada Secretaria e Gestor de Unidades] Secretaria - Gestão Acadêmica"/>
    <x v="0"/>
    <s v="[SGGS] PI 3/26"/>
    <m/>
    <s v="[INC0784469]Tenho um Erro/Problema com o PTC - Dynamics Athenas - Instabilidade Sistêmica no Dynamics"/>
    <m/>
    <m/>
    <m/>
    <s v="Itens concluídos"/>
    <m/>
    <m/>
    <x v="1"/>
    <d v="2026-06-05T12:21:00"/>
    <d v="2026-07-06T00:00:00"/>
    <d v="2026-07-16T00:00:00"/>
    <d v="2026-07-16T00:00:00"/>
    <m/>
    <m/>
    <m/>
    <m/>
    <m/>
    <m/>
    <m/>
    <m/>
    <m/>
    <m/>
    <m/>
    <m/>
    <m/>
    <m/>
    <s v=""/>
    <s v="FALSO"/>
    <n v="0"/>
    <s v=""/>
    <s v=""/>
    <s v=""/>
    <s v=""/>
    <s v=""/>
    <s v=""/>
    <s v=""/>
    <s v=""/>
    <s v=""/>
    <s v=""/>
  </r>
  <r>
    <x v="9"/>
    <s v="SGGS-16637"/>
    <s v="[SGGS] SP 26.3.1;[SGGS] SP 26.2.6"/>
    <s v="[Jornada Secretaria e Gestor de Unidades] Secretaria - Gestão Acadêmica"/>
    <x v="2"/>
    <s v="[SGGS] PI 3/26"/>
    <m/>
    <s v="[ARTPT-691 FASE 4] Documento de Histórico Escolar não exibiu o subscritos com a IES dos aproveitamentos"/>
    <m/>
    <m/>
    <m/>
    <s v="Itens concluídos"/>
    <s v="ARTPT-691"/>
    <s v="Não"/>
    <x v="4"/>
    <d v="2026-06-05T10:41:00"/>
    <d v="2026-07-06T00:00:00"/>
    <d v="2026-07-13T00:00:00"/>
    <m/>
    <m/>
    <m/>
    <m/>
    <m/>
    <m/>
    <m/>
    <m/>
    <m/>
    <m/>
    <m/>
    <m/>
    <m/>
    <m/>
    <m/>
    <s v=""/>
    <s v="FALSO"/>
    <n v="0"/>
    <n v="21"/>
    <s v=""/>
    <s v=""/>
    <s v=""/>
    <s v=""/>
    <s v=""/>
    <s v=""/>
    <s v=""/>
    <s v=""/>
    <b v="1"/>
  </r>
  <r>
    <x v="0"/>
    <s v="SGGS-16636"/>
    <s v="[SGGS] SP 26.3.1;[SGGS] SP 26.3.2;[SGGS] SP 26.2.6"/>
    <s v="[Jornada Secretaria e Gestor de Unidades] Secretaria - Gestão Acadêmica"/>
    <x v="0"/>
    <s v="[SGGS] PI 3/26"/>
    <m/>
    <s v="[INC0784468]Tenho um Erro/Problema com o PTC - Dynamics Athenas - Efetivação da Matrícula"/>
    <m/>
    <m/>
    <m/>
    <s v="Itens concluídos"/>
    <m/>
    <m/>
    <x v="1"/>
    <d v="2026-06-05T10:22:00"/>
    <d v="2026-07-06T00:00:00"/>
    <d v="2026-06-20T00:00:00"/>
    <d v="2026-07-16T00:00:00"/>
    <m/>
    <m/>
    <m/>
    <m/>
    <m/>
    <m/>
    <m/>
    <m/>
    <m/>
    <m/>
    <m/>
    <m/>
    <m/>
    <m/>
    <s v=""/>
    <s v="FALSO"/>
    <n v="0"/>
    <s v=""/>
    <s v=""/>
    <s v=""/>
    <s v=""/>
    <s v=""/>
    <s v=""/>
    <s v=""/>
    <s v=""/>
    <s v=""/>
    <s v=""/>
  </r>
  <r>
    <x v="0"/>
    <s v="SGGS-16631"/>
    <s v="[SGGS] SP 26.2.4;[SGGS] SP 26.3.1;[SGGS] SP 26.3.2;[SGGS] SP 26.2.6;[SGGS] SP 26.2.5"/>
    <s v="[Jornada Secretaria e Gestor de Unidades] Secretaria - Gestão Acadêmica"/>
    <x v="0"/>
    <s v="[SGGS] PI 3/26"/>
    <m/>
    <s v="[INC0779095]Tenho um Erro/Problema com o PTC - Ambiente do Aluno / AVA Sofia - Secretaria - Erro ao abrir solicitação"/>
    <m/>
    <m/>
    <m/>
    <s v="Itens concluídos"/>
    <m/>
    <m/>
    <x v="1"/>
    <d v="2026-06-03T15:54:00"/>
    <d v="2026-07-06T00:00:00"/>
    <d v="2026-06-20T00:00:00"/>
    <d v="2026-07-16T00:00:00"/>
    <m/>
    <m/>
    <m/>
    <m/>
    <m/>
    <m/>
    <m/>
    <m/>
    <m/>
    <m/>
    <m/>
    <m/>
    <m/>
    <m/>
    <s v=""/>
    <s v="FALSO"/>
    <n v="0"/>
    <s v=""/>
    <s v=""/>
    <s v=""/>
    <s v=""/>
    <s v=""/>
    <s v=""/>
    <s v=""/>
    <s v=""/>
    <s v=""/>
    <s v=""/>
  </r>
  <r>
    <x v="0"/>
    <s v="SGGS-16630"/>
    <s v="[SGGS] SP 26.3.1;[SGGS] SP 26.3.2;[SGGS] SP 26.2.6"/>
    <s v="[Jornada Secretaria e Gestor de Unidades] Secretaria - Gestão Acadêmica"/>
    <x v="0"/>
    <s v="[SGGS] PI 3/26"/>
    <m/>
    <s v="[INC0784182]Tenho um Erro/Problema com o PTC - Dynamics Athenas - Efetivação da Matrícula"/>
    <m/>
    <m/>
    <m/>
    <s v="Itens concluídos"/>
    <m/>
    <m/>
    <x v="1"/>
    <d v="2026-06-03T13:41:00"/>
    <d v="2026-07-06T00:00:00"/>
    <d v="2026-06-20T00:00:00"/>
    <d v="2026-07-16T00:00:00"/>
    <m/>
    <m/>
    <m/>
    <m/>
    <m/>
    <m/>
    <m/>
    <m/>
    <m/>
    <m/>
    <m/>
    <m/>
    <m/>
    <m/>
    <s v=""/>
    <s v="FALSO"/>
    <n v="0"/>
    <s v=""/>
    <s v=""/>
    <s v=""/>
    <s v=""/>
    <s v=""/>
    <s v=""/>
    <s v=""/>
    <s v=""/>
    <s v=""/>
    <s v=""/>
  </r>
  <r>
    <x v="0"/>
    <s v="SGGS-16629"/>
    <s v="[SGGS] SP 26.3.1;[SGGS] SP 26.3.2;[SGGS] SP 26.2.6"/>
    <s v="[Jornada Secretaria e Gestor de Unidades] Secretaria - Gestão Acadêmica"/>
    <x v="0"/>
    <s v="[SGGS] PI 3/26"/>
    <m/>
    <s v="[INC0784145]Tenho um Erro/Problema com o PTC - Dynamics Athenas - Efetivação da Matrícula"/>
    <m/>
    <m/>
    <m/>
    <s v="Itens concluídos"/>
    <m/>
    <m/>
    <x v="1"/>
    <d v="2026-06-03T11:31:00"/>
    <d v="2026-07-06T00:00:00"/>
    <d v="2026-06-20T00:00:00"/>
    <d v="2026-07-16T00:00:00"/>
    <m/>
    <m/>
    <m/>
    <m/>
    <m/>
    <m/>
    <m/>
    <m/>
    <m/>
    <m/>
    <m/>
    <m/>
    <m/>
    <m/>
    <s v=""/>
    <s v="FALSO"/>
    <n v="0"/>
    <s v=""/>
    <s v=""/>
    <s v=""/>
    <s v=""/>
    <s v=""/>
    <s v=""/>
    <s v=""/>
    <s v=""/>
    <s v=""/>
    <s v=""/>
  </r>
  <r>
    <x v="0"/>
    <s v="SGGS-16627"/>
    <s v="[SGGS] SP 26.2.4;[SGGS] SP 26.3.1;[SGGS] SP 26.3.2;[SGGS] SP 26.2.6;[SGGS] SP 26.2.5"/>
    <s v="[Jornada Secretaria e Gestor de Unidades] Secretaria - Gestão Acadêmica"/>
    <x v="0"/>
    <s v="[SGGS] PI 3/26"/>
    <m/>
    <s v="[INC0784139]Tenho um Erro/Problema com o PTC - Dynamics Athenas - Documentos Acadêmicos - Serviços"/>
    <m/>
    <m/>
    <m/>
    <s v="Itens concluídos"/>
    <m/>
    <m/>
    <x v="1"/>
    <d v="2026-06-03T11:13:00"/>
    <d v="2026-07-06T00:00:00"/>
    <d v="2026-07-16T00:00:00"/>
    <d v="2026-07-16T00:00:00"/>
    <m/>
    <m/>
    <m/>
    <m/>
    <m/>
    <m/>
    <m/>
    <m/>
    <m/>
    <m/>
    <m/>
    <m/>
    <m/>
    <m/>
    <s v=""/>
    <s v="FALSO"/>
    <n v="0"/>
    <s v=""/>
    <s v=""/>
    <s v=""/>
    <s v=""/>
    <s v=""/>
    <s v=""/>
    <s v=""/>
    <s v=""/>
    <s v=""/>
    <s v=""/>
  </r>
  <r>
    <x v="0"/>
    <s v="SGGS-16621"/>
    <s v="[SGGS] SP 26.2.4;[SGGS] SP 26.3.1;[SGGS] SP 26.3.2;[SGGS] SP 26.2.6;[SGGS] SP 26.2.5"/>
    <s v="[Jornada Secretaria e Gestor de Unidades] Secretaria - Gestão Acadêmica"/>
    <x v="0"/>
    <s v="[SGGS] PI 3/26"/>
    <m/>
    <s v="[INC0783881]Tenho um Erro/Problema com o PTC - Ingresso - Captação - Backoffice"/>
    <m/>
    <m/>
    <m/>
    <s v="Itens concluídos"/>
    <m/>
    <m/>
    <x v="1"/>
    <d v="2026-06-02T16:51:00"/>
    <d v="2026-07-06T00:00:00"/>
    <d v="2026-07-16T00:00:00"/>
    <d v="2026-07-16T00:00:00"/>
    <m/>
    <m/>
    <m/>
    <m/>
    <m/>
    <m/>
    <m/>
    <m/>
    <m/>
    <m/>
    <m/>
    <m/>
    <m/>
    <m/>
    <s v=""/>
    <s v="FALSO"/>
    <n v="0"/>
    <s v=""/>
    <s v=""/>
    <s v=""/>
    <s v=""/>
    <s v=""/>
    <s v=""/>
    <s v=""/>
    <s v=""/>
    <s v=""/>
    <s v=""/>
  </r>
  <r>
    <x v="0"/>
    <s v="SGGS-16620"/>
    <s v="[SGGS] SP 26.3.1;[SGGS] SP 26.3.2;[SGGS] SP 26.2.6"/>
    <s v="[Jornada Secretaria e Gestor de Unidades] Secretaria - Gestão Acadêmica"/>
    <x v="0"/>
    <s v="[SGGS] PI 3/26"/>
    <m/>
    <s v="[INC0783937]Tenho um Erro/Problema com o PTC - Dynamics Athenas - Efetivação da Matrícula"/>
    <m/>
    <m/>
    <m/>
    <s v="Itens concluídos"/>
    <m/>
    <m/>
    <x v="1"/>
    <d v="2026-06-02T15:47:00"/>
    <d v="2026-07-06T00:00:00"/>
    <d v="2026-06-20T00:00:00"/>
    <d v="2026-07-16T00:00:00"/>
    <m/>
    <m/>
    <m/>
    <m/>
    <m/>
    <m/>
    <m/>
    <m/>
    <m/>
    <m/>
    <m/>
    <m/>
    <m/>
    <m/>
    <s v=""/>
    <s v="FALSO"/>
    <n v="0"/>
    <s v=""/>
    <s v=""/>
    <s v=""/>
    <s v=""/>
    <s v=""/>
    <s v=""/>
    <s v=""/>
    <s v=""/>
    <s v=""/>
    <s v=""/>
  </r>
  <r>
    <x v="0"/>
    <s v="SGGS-16616"/>
    <s v="[SGGS] SP 26.3.1;[SGGS] SP 26.3.2;[SGGS] SP 26.2.6"/>
    <s v="[Jornada Secretaria e Gestor de Unidades] Secretaria - Gestão Acadêmica"/>
    <x v="0"/>
    <s v="[SGGS] PI 3/26"/>
    <m/>
    <s v="[INC0783841]Tenho um Erro/Problema com o PTC - Dynamics Athenas - Efetivação da Matrícula"/>
    <m/>
    <m/>
    <m/>
    <s v="Itens concluídos"/>
    <m/>
    <m/>
    <x v="1"/>
    <d v="2026-06-02T10:30:00"/>
    <d v="2026-07-06T00:00:00"/>
    <d v="2026-06-20T00:00:00"/>
    <d v="2026-07-16T00:00:00"/>
    <m/>
    <m/>
    <m/>
    <m/>
    <m/>
    <m/>
    <m/>
    <m/>
    <m/>
    <m/>
    <m/>
    <m/>
    <m/>
    <m/>
    <s v=""/>
    <s v="FALSO"/>
    <n v="0"/>
    <s v=""/>
    <s v=""/>
    <s v=""/>
    <s v=""/>
    <s v=""/>
    <s v=""/>
    <s v=""/>
    <s v=""/>
    <s v=""/>
    <s v=""/>
  </r>
  <r>
    <x v="4"/>
    <s v="SGGS-16615"/>
    <s v="[SGGS] SP 26.3.2"/>
    <s v="[Jornada Secretaria e Gestor de Unidades] Secretaria - Gestão Acadêmica"/>
    <x v="3"/>
    <s v="[SGGS] PI 3/26"/>
    <n v="3"/>
    <s v="[GA] Adequar o formulário de Contato Cadastro para CNPJ Alfanumérico (JavaScript)"/>
    <n v="3"/>
    <n v="72000"/>
    <m/>
    <s v="Itens concluídos"/>
    <s v="ARTSG-313"/>
    <s v="Não"/>
    <x v="1"/>
    <d v="2026-06-02T10:17:00"/>
    <d v="2026-07-20T00:00:00"/>
    <d v="2026-07-21T00:00:00"/>
    <d v="2026-07-27T00:00:00"/>
    <d v="2026-07-27T00:00:00"/>
    <d v="2026-07-29T00:00:00"/>
    <d v="2026-07-29T00:00:00"/>
    <m/>
    <m/>
    <n v="4"/>
    <n v="2"/>
    <m/>
    <n v="41"/>
    <m/>
    <m/>
    <m/>
    <m/>
    <m/>
    <n v="20"/>
    <s v="FALSO"/>
    <n v="0"/>
    <n v="34"/>
    <s v=""/>
    <n v="4"/>
    <b v="1"/>
    <n v="2"/>
    <b v="1"/>
    <s v=""/>
    <s v=""/>
    <s v=""/>
    <b v="1"/>
  </r>
  <r>
    <x v="0"/>
    <s v="SGGS-16612"/>
    <s v="[SGGS] SP 26.3.1;[SGGS] SP 26.3.2;[SGGS] SP 26.2.6"/>
    <s v="[Jornada Secretaria e Gestor de Unidades] Secretaria - Gestão Acadêmica"/>
    <x v="0"/>
    <s v="[SGGS] PI 3/26"/>
    <m/>
    <s v="[INC0783823]Tenho um Erro/Problema com o PTC - Dynamics Athenas - Efetivação da Matrícula"/>
    <m/>
    <m/>
    <m/>
    <s v="Itens concluídos"/>
    <m/>
    <m/>
    <x v="1"/>
    <d v="2026-06-02T09:30:00"/>
    <d v="2026-07-06T00:00:00"/>
    <d v="2026-06-20T00:00:00"/>
    <d v="2026-07-16T00:00:00"/>
    <m/>
    <m/>
    <m/>
    <m/>
    <m/>
    <m/>
    <m/>
    <m/>
    <m/>
    <m/>
    <m/>
    <m/>
    <m/>
    <m/>
    <s v=""/>
    <s v="FALSO"/>
    <n v="0"/>
    <s v=""/>
    <s v=""/>
    <s v=""/>
    <s v=""/>
    <s v=""/>
    <s v=""/>
    <s v=""/>
    <s v=""/>
    <s v=""/>
    <s v=""/>
  </r>
  <r>
    <x v="0"/>
    <s v="SGGS-16610"/>
    <s v="[SGGS] SP 26.3.1;[SGGS] SP 26.3.2;[SGGS] SP 26.2.6"/>
    <s v="[Jornada Secretaria e Gestor de Unidades] Secretaria - Gestão Acadêmica"/>
    <x v="0"/>
    <s v="[SGGS] PI 3/26"/>
    <m/>
    <s v="[INC0783638]Tenho um Erro/Problema com o PTC - Dynamics Athenas - Efetivação da Matrícula"/>
    <m/>
    <m/>
    <m/>
    <s v="Itens concluídos"/>
    <m/>
    <m/>
    <x v="1"/>
    <d v="2026-06-01T17:41:00"/>
    <d v="2026-07-06T00:00:00"/>
    <d v="2026-06-20T00:00:00"/>
    <d v="2026-07-16T00:00:00"/>
    <m/>
    <m/>
    <m/>
    <m/>
    <m/>
    <m/>
    <m/>
    <m/>
    <m/>
    <m/>
    <m/>
    <m/>
    <m/>
    <m/>
    <s v=""/>
    <s v="FALSO"/>
    <n v="0"/>
    <s v=""/>
    <s v=""/>
    <s v=""/>
    <s v=""/>
    <s v=""/>
    <s v=""/>
    <s v=""/>
    <s v=""/>
    <s v=""/>
    <s v=""/>
  </r>
  <r>
    <x v="0"/>
    <s v="SGGS-16609"/>
    <s v="[SGGS] SP 26.2.4;[SGGS] SP 26.3.1;[SGGS] SP 26.3.2;[SGGS] SP 26.2.6;[SGGS] SP 26.2.5"/>
    <s v="[Jornada Secretaria e Gestor de Unidades] Secretaria - Gestão Acadêmica"/>
    <x v="0"/>
    <s v="[SGGS] PI 3/26"/>
    <m/>
    <s v="[INC0783609]Tenho um Erro/Problema com o PTC - Dynamics Athenas - Instabilidade Sistêmica no Dynamics"/>
    <m/>
    <m/>
    <m/>
    <s v="Itens concluídos"/>
    <m/>
    <m/>
    <x v="1"/>
    <d v="2026-06-01T16:27:00"/>
    <d v="2026-07-06T00:00:00"/>
    <d v="2026-07-15T00:00:00"/>
    <d v="2026-07-15T00:00:00"/>
    <m/>
    <m/>
    <m/>
    <m/>
    <m/>
    <m/>
    <m/>
    <m/>
    <m/>
    <m/>
    <m/>
    <m/>
    <m/>
    <m/>
    <s v=""/>
    <s v="FALSO"/>
    <n v="0"/>
    <s v=""/>
    <s v=""/>
    <s v=""/>
    <s v=""/>
    <s v=""/>
    <s v=""/>
    <s v=""/>
    <s v=""/>
    <s v=""/>
    <s v=""/>
  </r>
  <r>
    <x v="0"/>
    <s v="SGGS-16608"/>
    <s v="[SGGS] SP 26.2.4;[SGGS] SP 26.3.1;[SGGS] SP 26.3.2;[SGGS] SP 26.2.6;[SGGS] SP 26.2.5"/>
    <s v="[Jornada Secretaria e Gestor de Unidades] Secretaria - Gestão Acadêmica"/>
    <x v="0"/>
    <s v="[SGGS] PI 3/26"/>
    <m/>
    <s v="[INC0781345]Tenho um Erro/Problema com o PTC - Dynamics Athenas - Alocação e disponibilização de disciplinas"/>
    <m/>
    <m/>
    <m/>
    <s v="Itens concluídos"/>
    <m/>
    <m/>
    <x v="1"/>
    <d v="2026-06-01T14:47:00"/>
    <d v="2026-07-06T00:00:00"/>
    <d v="2026-07-16T00:00:00"/>
    <d v="2026-07-16T00:00:00"/>
    <m/>
    <m/>
    <m/>
    <m/>
    <m/>
    <m/>
    <m/>
    <m/>
    <m/>
    <m/>
    <m/>
    <m/>
    <m/>
    <m/>
    <s v=""/>
    <s v="FALSO"/>
    <n v="0"/>
    <s v=""/>
    <s v=""/>
    <s v=""/>
    <s v=""/>
    <s v=""/>
    <s v=""/>
    <s v=""/>
    <s v=""/>
    <s v=""/>
    <s v=""/>
  </r>
  <r>
    <x v="0"/>
    <s v="SGGS-16606"/>
    <s v="[SGGS] SP 26.3.1;[SGGS] SP 26.3.2;[SGGS] SP 26.2.6"/>
    <s v="[Jornada Secretaria e Gestor de Unidades] Secretaria - Gestão Acadêmica"/>
    <x v="0"/>
    <s v="[SGGS] PI 3/26"/>
    <m/>
    <s v="[INC0783539]Tenho um Erro/Problema com o PTC - Dynamics Athenas - Efetivação da Matrícula"/>
    <m/>
    <m/>
    <m/>
    <s v="Itens concluídos"/>
    <m/>
    <m/>
    <x v="1"/>
    <d v="2026-06-01T12:33:00"/>
    <d v="2026-07-06T00:00:00"/>
    <d v="2026-06-20T00:00:00"/>
    <d v="2026-07-16T00:00:00"/>
    <m/>
    <m/>
    <m/>
    <m/>
    <m/>
    <m/>
    <m/>
    <m/>
    <m/>
    <m/>
    <m/>
    <m/>
    <m/>
    <m/>
    <s v=""/>
    <s v="FALSO"/>
    <n v="0"/>
    <s v=""/>
    <s v=""/>
    <s v=""/>
    <s v=""/>
    <s v=""/>
    <s v=""/>
    <s v=""/>
    <s v=""/>
    <s v=""/>
    <s v=""/>
  </r>
  <r>
    <x v="0"/>
    <s v="SGGS-16597"/>
    <s v="[SGGS] SP 26.2.4;[SGGS] SP 26.3.1;[SGGS] SP 26.3.2;[SGGS] SP 26.2.6;[SGGS] SP 26.2.5"/>
    <s v="[Jornada Secretaria e Gestor de Unidades] Secretaria - Gestão Acadêmica"/>
    <x v="0"/>
    <s v="[SGGS] PI 3/26"/>
    <m/>
    <s v="[INC0782452]Tenho um Erro/Problema com o PTC - Ingresso - Inativar inscrição anterior"/>
    <m/>
    <m/>
    <m/>
    <s v="Itens concluídos"/>
    <m/>
    <m/>
    <x v="1"/>
    <d v="2026-05-29T12:47:00"/>
    <d v="2026-07-06T00:00:00"/>
    <d v="2026-07-16T00:00:00"/>
    <d v="2026-07-16T00:00:00"/>
    <m/>
    <m/>
    <m/>
    <m/>
    <m/>
    <m/>
    <m/>
    <m/>
    <m/>
    <m/>
    <m/>
    <m/>
    <m/>
    <m/>
    <s v=""/>
    <s v="FALSO"/>
    <n v="0"/>
    <s v=""/>
    <s v=""/>
    <s v=""/>
    <s v=""/>
    <s v=""/>
    <s v=""/>
    <s v=""/>
    <s v=""/>
    <s v=""/>
    <s v=""/>
  </r>
  <r>
    <x v="0"/>
    <s v="SGGS-16596"/>
    <s v="[SGGS] SP 26.2.4;[SGGS] SP 26.3.1;[SGGS] SP 26.3.2;[SGGS] SP 26.2.6;[SGGS] SP 26.2.5"/>
    <s v="[Jornada Secretaria e Gestor de Unidades] Secretaria - Gestão Acadêmica"/>
    <x v="0"/>
    <s v="[SGGS] PI 3/26"/>
    <m/>
    <s v="[INC0782251]Tenho um Erro/Problema com o PTC - Ingresso - Inativar inscrição anterior"/>
    <m/>
    <m/>
    <m/>
    <s v="Itens concluídos"/>
    <m/>
    <m/>
    <x v="1"/>
    <d v="2026-05-29T12:44:00"/>
    <d v="2026-07-06T00:00:00"/>
    <d v="2026-07-16T00:00:00"/>
    <d v="2026-07-16T00:00:00"/>
    <m/>
    <m/>
    <m/>
    <m/>
    <m/>
    <m/>
    <m/>
    <m/>
    <m/>
    <m/>
    <m/>
    <m/>
    <m/>
    <m/>
    <s v=""/>
    <s v="FALSO"/>
    <n v="0"/>
    <s v=""/>
    <s v=""/>
    <s v=""/>
    <s v=""/>
    <s v=""/>
    <s v=""/>
    <s v=""/>
    <s v=""/>
    <s v=""/>
    <s v=""/>
  </r>
  <r>
    <x v="0"/>
    <s v="SGGS-16595"/>
    <s v="[SGGS] SP 26.2.4;[SGGS] SP 26.3.1;[SGGS] SP 26.3.2;[SGGS] SP 26.2.6;[SGGS] SP 26.2.5"/>
    <s v="[Jornada Secretaria e Gestor de Unidades] Secretaria - Gestão Acadêmica"/>
    <x v="0"/>
    <s v="[SGGS] PI 3/26"/>
    <m/>
    <s v="[INC0782159]Tenho um Erro/Problema com o PTC - Ingresso - Inativar inscrição anterior"/>
    <m/>
    <m/>
    <m/>
    <s v="Itens concluídos"/>
    <m/>
    <m/>
    <x v="1"/>
    <d v="2026-05-29T12:41:00"/>
    <d v="2026-07-06T00:00:00"/>
    <d v="2026-07-16T00:00:00"/>
    <d v="2026-07-16T00:00:00"/>
    <m/>
    <m/>
    <m/>
    <m/>
    <m/>
    <m/>
    <m/>
    <m/>
    <m/>
    <m/>
    <m/>
    <m/>
    <m/>
    <m/>
    <s v=""/>
    <s v="FALSO"/>
    <n v="0"/>
    <s v=""/>
    <s v=""/>
    <s v=""/>
    <s v=""/>
    <s v=""/>
    <s v=""/>
    <s v=""/>
    <s v=""/>
    <s v=""/>
    <s v=""/>
  </r>
  <r>
    <x v="0"/>
    <s v="SGGS-16594"/>
    <s v="[SGGS] SP 26.2.4;[SGGS] SP 26.3.1;[SGGS] SP 26.3.2;[SGGS] SP 26.2.6;[SGGS] SP 26.2.5"/>
    <s v="[Jornada Secretaria e Gestor de Unidades] Secretaria - Gestão Acadêmica"/>
    <x v="0"/>
    <s v="[SGGS] PI 3/26"/>
    <m/>
    <s v="[INC0782390]Tenho um Erro/Problema com o PTC - Ingresso - Inativar inscrição anterior"/>
    <m/>
    <m/>
    <m/>
    <s v="Itens concluídos"/>
    <m/>
    <m/>
    <x v="1"/>
    <d v="2026-05-29T12:39:00"/>
    <d v="2026-07-06T00:00:00"/>
    <d v="2026-07-16T00:00:00"/>
    <d v="2026-07-16T00:00:00"/>
    <m/>
    <m/>
    <m/>
    <m/>
    <m/>
    <m/>
    <m/>
    <m/>
    <m/>
    <m/>
    <m/>
    <m/>
    <m/>
    <m/>
    <s v=""/>
    <s v="FALSO"/>
    <n v="0"/>
    <s v=""/>
    <s v=""/>
    <s v=""/>
    <s v=""/>
    <s v=""/>
    <s v=""/>
    <s v=""/>
    <s v=""/>
    <s v=""/>
    <s v=""/>
  </r>
  <r>
    <x v="0"/>
    <s v="SGGS-16593"/>
    <s v="[SGGS] SP 26.2.4;[SGGS] SP 26.3.1;[SGGS] SP 26.2.6;[SGGS] SP 26.2.5"/>
    <s v="[Jornada Secretaria e Gestor de Unidades] Secretaria - Gestão Acadêmica"/>
    <x v="0"/>
    <s v="[SGGS] PI 3/26"/>
    <m/>
    <s v="[INC0781021]Tenho um Erro/Problema com o PTC - Ambiente do Aluno / AVA Sofia - Secretaria -  Termos e contratos"/>
    <m/>
    <m/>
    <m/>
    <s v="Itens concluídos"/>
    <m/>
    <m/>
    <x v="0"/>
    <d v="2026-05-29T10:22:00"/>
    <d v="2026-07-06T00:00:00"/>
    <d v="2026-07-13T00:00:00"/>
    <m/>
    <m/>
    <m/>
    <m/>
    <m/>
    <m/>
    <m/>
    <m/>
    <m/>
    <m/>
    <m/>
    <m/>
    <m/>
    <m/>
    <m/>
    <s v=""/>
    <s v="FALSO"/>
    <n v="0"/>
    <s v=""/>
    <s v=""/>
    <s v=""/>
    <s v=""/>
    <s v=""/>
    <s v=""/>
    <s v=""/>
    <s v=""/>
    <s v=""/>
    <s v=""/>
  </r>
  <r>
    <x v="0"/>
    <s v="SGGS-16592"/>
    <s v="[SGGS] SP 26.2.4;[SGGS] SP 26.3.1;[SGGS] SP 26.3.2;[SGGS] SP 26.2.6;[SGGS] SP 26.2.5"/>
    <s v="[Jornada Secretaria e Gestor de Unidades] Secretaria - Gestão Acadêmica"/>
    <x v="0"/>
    <s v="[SGGS] PI 3/26"/>
    <m/>
    <s v="[INC0782402]Tenho um Erro/Problema com o PTC - Ambiente do Aluno / AVA Sofia - Aulas"/>
    <m/>
    <m/>
    <m/>
    <s v="Itens concluídos"/>
    <m/>
    <m/>
    <x v="1"/>
    <d v="2026-05-29T10:17:00"/>
    <d v="2026-07-06T00:00:00"/>
    <d v="2026-07-16T00:00:00"/>
    <d v="2026-07-16T00:00:00"/>
    <m/>
    <m/>
    <m/>
    <m/>
    <m/>
    <m/>
    <m/>
    <m/>
    <m/>
    <m/>
    <m/>
    <m/>
    <m/>
    <m/>
    <s v=""/>
    <s v="FALSO"/>
    <n v="0"/>
    <s v=""/>
    <s v=""/>
    <s v=""/>
    <s v=""/>
    <s v=""/>
    <s v=""/>
    <s v=""/>
    <s v=""/>
    <s v=""/>
    <s v=""/>
  </r>
  <r>
    <x v="0"/>
    <s v="SGGS-16590"/>
    <s v="[SGGS] SP 26.3.1;[SGGS] SP 26.3.2;[SGGS] SP 26.2.6"/>
    <s v="[Jornada Secretaria e Gestor de Unidades] Secretaria - Gestão Acadêmica"/>
    <x v="0"/>
    <s v="[SGGS] PI 3/26"/>
    <m/>
    <s v="[INC0782877]Tenho um Erro/Problema com o PTC - Dynamics Athenas - Efetivação da Matrícula"/>
    <m/>
    <m/>
    <m/>
    <s v="Itens concluídos"/>
    <m/>
    <m/>
    <x v="1"/>
    <d v="2026-05-28T18:37:00"/>
    <d v="2026-07-06T00:00:00"/>
    <d v="2026-06-20T00:00:00"/>
    <d v="2026-07-16T00:00:00"/>
    <m/>
    <m/>
    <m/>
    <m/>
    <m/>
    <m/>
    <m/>
    <m/>
    <m/>
    <m/>
    <m/>
    <m/>
    <m/>
    <m/>
    <s v=""/>
    <s v="FALSO"/>
    <n v="0"/>
    <s v=""/>
    <s v=""/>
    <s v=""/>
    <s v=""/>
    <s v=""/>
    <s v=""/>
    <s v=""/>
    <s v=""/>
    <s v=""/>
    <s v=""/>
  </r>
  <r>
    <x v="0"/>
    <s v="SGGS-16589"/>
    <s v="[SGGS] SP 26.2.4;[SGGS] SP 26.3.1;[SGGS] SP 26.2.6;[SGGS] SP 26.2.5"/>
    <s v="[Jornada Secretaria e Gestor de Unidades] Secretaria - Gestão Acadêmica"/>
    <x v="0"/>
    <s v="[SGGS] PI 3/26"/>
    <m/>
    <s v="[INC0767502]Tenho um Erro/Problema com o PTC - Ambiente do Aluno / AVA Sofia - Secretaria -  Termos e contratos"/>
    <m/>
    <m/>
    <m/>
    <s v="Itens concluídos"/>
    <m/>
    <m/>
    <x v="1"/>
    <d v="2026-05-28T18:03:00"/>
    <d v="2026-07-06T00:00:00"/>
    <d v="2026-07-13T00:00:00"/>
    <d v="2026-07-13T00:00:00"/>
    <m/>
    <m/>
    <m/>
    <m/>
    <m/>
    <m/>
    <m/>
    <m/>
    <m/>
    <m/>
    <m/>
    <m/>
    <m/>
    <m/>
    <s v=""/>
    <s v="FALSO"/>
    <n v="0"/>
    <s v=""/>
    <s v=""/>
    <s v=""/>
    <s v=""/>
    <s v=""/>
    <s v=""/>
    <s v=""/>
    <s v=""/>
    <s v=""/>
    <s v=""/>
  </r>
  <r>
    <x v="0"/>
    <s v="SGGS-16588"/>
    <s v="[SGGS] SP 26.3.1;[SGGS] SP 26.3.2;[SGGS] SP 26.2.6"/>
    <s v="[Jornada Secretaria e Gestor de Unidades] Secretaria - Gestão Acadêmica"/>
    <x v="0"/>
    <s v="[SGGS] PI 3/26"/>
    <m/>
    <s v="[INC0782853]Tenho um Erro/Problema com o PTC - Dynamics Athenas - Efetivação da Matrícula"/>
    <m/>
    <m/>
    <m/>
    <s v="Itens concluídos"/>
    <m/>
    <m/>
    <x v="1"/>
    <d v="2026-05-28T16:57:00"/>
    <d v="2026-07-06T00:00:00"/>
    <d v="2026-06-20T00:00:00"/>
    <d v="2026-07-16T00:00:00"/>
    <m/>
    <m/>
    <m/>
    <m/>
    <m/>
    <m/>
    <m/>
    <m/>
    <m/>
    <m/>
    <m/>
    <m/>
    <m/>
    <m/>
    <s v=""/>
    <s v="FALSO"/>
    <n v="0"/>
    <s v=""/>
    <s v=""/>
    <s v=""/>
    <s v=""/>
    <s v=""/>
    <s v=""/>
    <s v=""/>
    <s v=""/>
    <s v=""/>
    <s v=""/>
  </r>
  <r>
    <x v="0"/>
    <s v="SGGS-16587"/>
    <s v="[SGGS] SP 26.3.1;[SGGS] SP 26.3.2;[SGGS] SP 26.2.6"/>
    <s v="[Jornada Secretaria e Gestor de Unidades] Secretaria - Gestão Acadêmica"/>
    <x v="0"/>
    <s v="[SGGS] PI 3/26"/>
    <m/>
    <s v="[INC0782767]Tenho um Erro/Problema com o PTC - Dynamics Athenas - Efetivação da Matrícula"/>
    <m/>
    <m/>
    <m/>
    <s v="Itens concluídos"/>
    <m/>
    <m/>
    <x v="1"/>
    <d v="2026-05-28T13:52:00"/>
    <d v="2026-07-06T00:00:00"/>
    <d v="2026-06-20T00:00:00"/>
    <d v="2026-07-16T00:00:00"/>
    <m/>
    <m/>
    <m/>
    <m/>
    <m/>
    <m/>
    <m/>
    <m/>
    <m/>
    <m/>
    <m/>
    <m/>
    <m/>
    <m/>
    <s v=""/>
    <s v="FALSO"/>
    <n v="0"/>
    <s v=""/>
    <s v=""/>
    <s v=""/>
    <s v=""/>
    <s v=""/>
    <s v=""/>
    <s v=""/>
    <s v=""/>
    <s v=""/>
    <s v=""/>
  </r>
  <r>
    <x v="0"/>
    <s v="SGGS-16586"/>
    <s v="[SGGS] SP 26.3.1;[SGGS] SP 26.3.2;[SGGS] SP 26.2.6"/>
    <s v="[Jornada Secretaria e Gestor de Unidades] Secretaria - Gestão Acadêmica"/>
    <x v="0"/>
    <s v="[SGGS] PI 3/26"/>
    <m/>
    <s v="[INC0782730]Tenho um Erro/Problema com o PTC - Dynamics Athenas - Efetivação da Matrícula"/>
    <m/>
    <m/>
    <m/>
    <s v="Itens concluídos"/>
    <m/>
    <m/>
    <x v="1"/>
    <d v="2026-05-28T11:31:00"/>
    <d v="2026-07-06T00:00:00"/>
    <d v="2026-06-20T00:00:00"/>
    <d v="2026-07-16T00:00:00"/>
    <m/>
    <m/>
    <m/>
    <m/>
    <m/>
    <m/>
    <m/>
    <m/>
    <m/>
    <m/>
    <m/>
    <m/>
    <m/>
    <m/>
    <s v=""/>
    <s v="FALSO"/>
    <n v="0"/>
    <s v=""/>
    <s v=""/>
    <s v=""/>
    <s v=""/>
    <s v=""/>
    <s v=""/>
    <s v=""/>
    <s v=""/>
    <s v=""/>
    <s v=""/>
  </r>
  <r>
    <x v="0"/>
    <s v="SGGS-16585"/>
    <s v="[SGGS] SP 26.3.1;[SGGS] SP 26.3.2;[SGGS] SP 26.2.6"/>
    <s v="[Jornada Secretaria e Gestor de Unidades] Secretaria - Gestão Acadêmica"/>
    <x v="0"/>
    <s v="[SGGS] PI 3/26"/>
    <m/>
    <s v="[INC0782710]Tenho um Erro/Problema com o PTC - Dynamics Athenas - Efetivação da Matrícula"/>
    <m/>
    <m/>
    <m/>
    <s v="Itens concluídos"/>
    <m/>
    <m/>
    <x v="1"/>
    <d v="2026-05-28T10:47:00"/>
    <d v="2026-07-06T00:00:00"/>
    <d v="2026-06-20T00:00:00"/>
    <d v="2026-07-16T00:00:00"/>
    <m/>
    <m/>
    <m/>
    <m/>
    <m/>
    <m/>
    <m/>
    <m/>
    <m/>
    <m/>
    <m/>
    <m/>
    <m/>
    <m/>
    <s v=""/>
    <s v="FALSO"/>
    <n v="0"/>
    <s v=""/>
    <s v=""/>
    <s v=""/>
    <s v=""/>
    <s v=""/>
    <s v=""/>
    <s v=""/>
    <s v=""/>
    <s v=""/>
    <s v=""/>
  </r>
  <r>
    <x v="0"/>
    <s v="SGGS-16584"/>
    <s v="[SGGS] SP 26.2.4;[SGGS] SP 26.3.1;[SGGS] SP 26.3.2;[SGGS] SP 26.2.6;[SGGS] SP 26.2.5"/>
    <s v="[Jornada Secretaria e Gestor de Unidades] Secretaria - Gestão Acadêmica"/>
    <x v="0"/>
    <s v="[SGGS] PI 3/26"/>
    <m/>
    <s v="[INC0782552]Tenho um Erro/Problema com o PTC - Ingresso - Captação - Backoffice"/>
    <m/>
    <m/>
    <m/>
    <s v="Itens concluídos"/>
    <m/>
    <m/>
    <x v="1"/>
    <d v="2026-05-28T10:38:00"/>
    <d v="2026-07-06T00:00:00"/>
    <d v="2026-07-16T00:00:00"/>
    <d v="2026-07-16T00:00:00"/>
    <m/>
    <m/>
    <m/>
    <m/>
    <m/>
    <m/>
    <m/>
    <m/>
    <m/>
    <m/>
    <m/>
    <m/>
    <m/>
    <m/>
    <s v=""/>
    <s v="FALSO"/>
    <n v="0"/>
    <s v=""/>
    <s v=""/>
    <s v=""/>
    <s v=""/>
    <s v=""/>
    <s v=""/>
    <s v=""/>
    <s v=""/>
    <s v=""/>
    <s v=""/>
  </r>
  <r>
    <x v="0"/>
    <s v="SGGS-16583"/>
    <s v="[SGGS] SP 26.2.4;[SGGS] SP 26.3.1;[SGGS] SP 26.2.6;[SGGS] SP 26.2.5"/>
    <s v="[Jornada Secretaria e Gestor de Unidades] Secretaria - Gestão Acadêmica"/>
    <x v="0"/>
    <s v="[SGGS] PI 3/26"/>
    <m/>
    <s v="[INC0782707]Tenho um Erro/Problema com o PTC - Dynamics Athenas - Rematrícula"/>
    <m/>
    <m/>
    <m/>
    <s v="Itens concluídos"/>
    <m/>
    <m/>
    <x v="1"/>
    <d v="2026-05-28T10:32:00"/>
    <d v="2026-07-06T00:00:00"/>
    <d v="2026-07-16T00:00:00"/>
    <d v="2026-07-16T00:00:00"/>
    <m/>
    <m/>
    <m/>
    <m/>
    <m/>
    <m/>
    <m/>
    <m/>
    <m/>
    <m/>
    <m/>
    <m/>
    <m/>
    <m/>
    <s v=""/>
    <s v="FALSO"/>
    <n v="0"/>
    <s v=""/>
    <s v=""/>
    <s v=""/>
    <s v=""/>
    <s v=""/>
    <s v=""/>
    <s v=""/>
    <s v=""/>
    <s v=""/>
    <s v=""/>
  </r>
  <r>
    <x v="0"/>
    <s v="SGGS-16581"/>
    <s v="[SGGS] SP 26.3.1;[SGGS] SP 26.3.2;[SGGS] SP 26.2.6"/>
    <s v="[Jornada Secretaria e Gestor de Unidades] Secretaria - Gestão Acadêmica"/>
    <x v="0"/>
    <s v="[SGGS] PI 3/26"/>
    <m/>
    <s v="[INC0782613]Tenho um Erro/Problema com o PTC - Dynamics Athenas - Efetivação da Matrícula"/>
    <m/>
    <n v="50400"/>
    <m/>
    <s v="Itens concluídos"/>
    <m/>
    <m/>
    <x v="1"/>
    <d v="2026-05-27T20:04:00"/>
    <d v="2026-07-06T00:00:00"/>
    <d v="2026-06-02T00:00:00"/>
    <d v="2026-07-16T00:00:00"/>
    <m/>
    <m/>
    <m/>
    <m/>
    <m/>
    <m/>
    <m/>
    <m/>
    <m/>
    <m/>
    <m/>
    <m/>
    <m/>
    <m/>
    <n v="14"/>
    <s v="FALSO"/>
    <n v="0"/>
    <s v=""/>
    <s v=""/>
    <s v=""/>
    <s v=""/>
    <s v=""/>
    <s v=""/>
    <s v=""/>
    <s v=""/>
    <s v=""/>
    <s v=""/>
  </r>
  <r>
    <x v="0"/>
    <s v="SGGS-16580"/>
    <s v="[SGGS] SP 26.3.1;[SGGS] SP 26.3.2;[SGGS] SP 26.2.6"/>
    <s v="[Jornada Secretaria e Gestor de Unidades] Secretaria - Gestão Acadêmica"/>
    <x v="0"/>
    <s v="[SGGS] PI 3/26"/>
    <m/>
    <s v="[INC0782560]Tenho um Erro/Problema com o PTC - Dynamics Athenas - Efetivação da Matrícula"/>
    <m/>
    <m/>
    <m/>
    <s v="Itens concluídos"/>
    <m/>
    <m/>
    <x v="1"/>
    <d v="2026-05-27T16:56:00"/>
    <d v="2026-07-06T00:00:00"/>
    <d v="2026-06-20T00:00:00"/>
    <d v="2026-07-16T00:00:00"/>
    <m/>
    <m/>
    <m/>
    <m/>
    <m/>
    <m/>
    <m/>
    <m/>
    <m/>
    <m/>
    <m/>
    <m/>
    <m/>
    <m/>
    <s v=""/>
    <s v="FALSO"/>
    <n v="0"/>
    <s v=""/>
    <s v=""/>
    <s v=""/>
    <s v=""/>
    <s v=""/>
    <s v=""/>
    <s v=""/>
    <s v=""/>
    <s v=""/>
    <s v=""/>
  </r>
  <r>
    <x v="0"/>
    <s v="SGGS-16577"/>
    <s v="[SGGS] SP 26.2.4;[SGGS] SP 26.3.1;[SGGS] SP 26.3.2;[SGGS] SP 26.2.6;[SGGS] SP 26.2.5"/>
    <s v="[Jornada Secretaria e Gestor de Unidades] Secretaria - Gestão Acadêmica"/>
    <x v="0"/>
    <s v="[SGGS] PI 3/26"/>
    <m/>
    <s v="[INC0777173]Tenho um Erro/Problema com o PTC - Dynamics Athenas - Alocação e disponibilização de disciplinas"/>
    <m/>
    <m/>
    <m/>
    <s v="Itens concluídos"/>
    <m/>
    <m/>
    <x v="1"/>
    <d v="2026-05-27T16:07:00"/>
    <d v="2026-07-06T00:00:00"/>
    <d v="2026-07-16T00:00:00"/>
    <d v="2026-07-16T00:00:00"/>
    <m/>
    <m/>
    <m/>
    <m/>
    <m/>
    <m/>
    <m/>
    <m/>
    <m/>
    <m/>
    <m/>
    <m/>
    <m/>
    <m/>
    <s v=""/>
    <s v="FALSO"/>
    <n v="0"/>
    <s v=""/>
    <s v=""/>
    <s v=""/>
    <s v=""/>
    <s v=""/>
    <s v=""/>
    <s v=""/>
    <s v=""/>
    <s v=""/>
    <s v=""/>
  </r>
  <r>
    <x v="0"/>
    <s v="SGGS-16574"/>
    <s v="[SGGS] SP 26.2.4;[SGGS] SP 26.3.1;[SGGS] SP 26.3.2;[SGGS] SP 26.2.6;[SGGS] SP 26.2.5"/>
    <s v="[Jornada Secretaria e Gestor de Unidades] Secretaria - Gestão Acadêmica"/>
    <x v="0"/>
    <s v="[SGGS] PI 3/26"/>
    <m/>
    <s v="[INC0773673]Tenho um Erro/Problema com o PTC - Dynamics Athenas - Alocação e disponibilização de disciplinas"/>
    <m/>
    <m/>
    <m/>
    <s v="Itens concluídos"/>
    <m/>
    <m/>
    <x v="1"/>
    <d v="2026-05-27T15:22:00"/>
    <d v="2026-07-06T00:00:00"/>
    <d v="2026-07-15T00:00:00"/>
    <d v="2026-07-15T00:00:00"/>
    <m/>
    <m/>
    <m/>
    <m/>
    <m/>
    <m/>
    <m/>
    <m/>
    <m/>
    <m/>
    <m/>
    <m/>
    <m/>
    <m/>
    <s v=""/>
    <s v="FALSO"/>
    <n v="0"/>
    <s v=""/>
    <s v=""/>
    <s v=""/>
    <s v=""/>
    <s v=""/>
    <s v=""/>
    <s v=""/>
    <s v=""/>
    <s v=""/>
    <s v=""/>
  </r>
  <r>
    <x v="0"/>
    <s v="SGGS-16573"/>
    <s v="[SGGS] SP 26.2.4;[SGGS] SP 26.3.1;[SGGS] SP 26.3.2;[SGGS] SP 26.2.6;[SGGS] SP 26.2.5"/>
    <s v="[Jornada Secretaria e Gestor de Unidades] Secretaria - Gestão Acadêmica"/>
    <x v="0"/>
    <s v="[SGGS] PI 3/26"/>
    <m/>
    <s v="[INC0775316]Tenho um Erro/Problema com o PTC - Ambiente do Aluno / AVA Sofia - Secretaria - Erro na solicitação de Transferencia interna - curso e polo"/>
    <m/>
    <m/>
    <m/>
    <s v="Itens concluídos"/>
    <m/>
    <m/>
    <x v="1"/>
    <d v="2026-05-27T14:35:00"/>
    <d v="2026-07-06T00:00:00"/>
    <d v="2026-07-16T00:00:00"/>
    <d v="2026-07-16T00:00:00"/>
    <m/>
    <m/>
    <m/>
    <m/>
    <m/>
    <m/>
    <m/>
    <m/>
    <m/>
    <m/>
    <m/>
    <m/>
    <m/>
    <m/>
    <s v=""/>
    <s v="FALSO"/>
    <n v="0"/>
    <s v=""/>
    <s v=""/>
    <s v=""/>
    <s v=""/>
    <s v=""/>
    <s v=""/>
    <s v=""/>
    <s v=""/>
    <s v=""/>
    <s v=""/>
  </r>
  <r>
    <x v="0"/>
    <s v="SGGS-16572"/>
    <s v="[SGGS] SP 26.2.4;[SGGS] SP 26.3.1;[SGGS] SP 26.3.2;[SGGS] SP 26.2.6;[SGGS] SP 26.2.5"/>
    <s v="[Jornada Secretaria e Gestor de Unidades] Secretaria - Gestão Acadêmica"/>
    <x v="0"/>
    <s v="[SGGS] PI 3/26"/>
    <m/>
    <s v="[INC0782244]Tenho um Erro/Problema com o Sistema - Área do Candidato - Contrato"/>
    <m/>
    <m/>
    <m/>
    <s v="Itens concluídos"/>
    <m/>
    <m/>
    <x v="1"/>
    <d v="2026-05-27T11:10:00"/>
    <d v="2026-07-06T00:00:00"/>
    <d v="2026-07-16T00:00:00"/>
    <d v="2026-07-16T00:00:00"/>
    <m/>
    <m/>
    <m/>
    <m/>
    <m/>
    <m/>
    <m/>
    <m/>
    <m/>
    <m/>
    <m/>
    <m/>
    <m/>
    <m/>
    <s v=""/>
    <s v="FALSO"/>
    <n v="0"/>
    <s v=""/>
    <s v=""/>
    <s v=""/>
    <s v=""/>
    <s v=""/>
    <s v=""/>
    <s v=""/>
    <s v=""/>
    <s v=""/>
    <s v=""/>
  </r>
  <r>
    <x v="0"/>
    <s v="SGGS-16570"/>
    <s v="[SGGS] SP 26.3.1;[SGGS] SP 26.3.2;[SGGS] SP 26.2.6"/>
    <s v="[Jornada Secretaria e Gestor de Unidades] Secretaria - Gestão Acadêmica"/>
    <x v="0"/>
    <s v="[SGGS] PI 3/26"/>
    <m/>
    <s v="[INC0782252]Tenho um Erro/Problema com o PTC - Dynamics Athenas - Efetivação da Matrícula"/>
    <m/>
    <m/>
    <m/>
    <s v="Itens concluídos"/>
    <m/>
    <m/>
    <x v="1"/>
    <d v="2026-05-26T18:44:00"/>
    <d v="2026-07-06T00:00:00"/>
    <d v="2026-06-20T00:00:00"/>
    <d v="2026-07-16T00:00:00"/>
    <m/>
    <m/>
    <m/>
    <m/>
    <m/>
    <m/>
    <m/>
    <m/>
    <m/>
    <m/>
    <m/>
    <m/>
    <m/>
    <m/>
    <s v=""/>
    <s v="FALSO"/>
    <n v="0"/>
    <s v=""/>
    <s v=""/>
    <s v=""/>
    <s v=""/>
    <s v=""/>
    <s v=""/>
    <s v=""/>
    <s v=""/>
    <s v=""/>
    <s v=""/>
  </r>
  <r>
    <x v="0"/>
    <s v="SGGS-16569"/>
    <s v="[SGGS] SP 26.3.1;[SGGS] SP 26.3.2;[SGGS] SP 26.2.6"/>
    <s v="[Jornada Secretaria e Gestor de Unidades] Secretaria - Gestão Acadêmica"/>
    <x v="0"/>
    <s v="[SGGS] PI 3/26"/>
    <m/>
    <s v="[INC0782241]Tenho um Erro/Problema com o PTC - Dynamics Athenas - Efetivação da Matrícula"/>
    <m/>
    <m/>
    <m/>
    <s v="Itens concluídos"/>
    <m/>
    <m/>
    <x v="1"/>
    <d v="2026-05-26T18:13:00"/>
    <d v="2026-07-06T00:00:00"/>
    <d v="2026-06-20T00:00:00"/>
    <d v="2026-07-16T00:00:00"/>
    <m/>
    <m/>
    <m/>
    <m/>
    <m/>
    <m/>
    <m/>
    <m/>
    <m/>
    <m/>
    <m/>
    <m/>
    <m/>
    <m/>
    <s v=""/>
    <s v="FALSO"/>
    <n v="0"/>
    <s v=""/>
    <s v=""/>
    <s v=""/>
    <s v=""/>
    <s v=""/>
    <s v=""/>
    <s v=""/>
    <s v=""/>
    <s v=""/>
    <s v=""/>
  </r>
  <r>
    <x v="0"/>
    <s v="SGGS-16568"/>
    <s v="[SGGS] SP 26.3.1;[SGGS] SP 26.3.2;[SGGS] SP 26.2.6"/>
    <s v="[Jornada Secretaria e Gestor de Unidades] Secretaria - Gestão Acadêmica"/>
    <x v="0"/>
    <s v="[SGGS] PI 3/26"/>
    <m/>
    <s v="[INC0782234]Tenho um Erro/Problema com o PTC - Dynamics Athenas - Efetivação da Matrícula"/>
    <m/>
    <m/>
    <m/>
    <s v="Itens concluídos"/>
    <m/>
    <m/>
    <x v="1"/>
    <d v="2026-05-26T17:51:00"/>
    <d v="2026-07-06T00:00:00"/>
    <d v="2026-06-20T00:00:00"/>
    <d v="2026-07-16T00:00:00"/>
    <m/>
    <m/>
    <m/>
    <m/>
    <m/>
    <m/>
    <m/>
    <m/>
    <m/>
    <m/>
    <m/>
    <m/>
    <m/>
    <m/>
    <s v=""/>
    <s v="FALSO"/>
    <n v="0"/>
    <s v=""/>
    <s v=""/>
    <s v=""/>
    <s v=""/>
    <s v=""/>
    <s v=""/>
    <s v=""/>
    <s v=""/>
    <s v=""/>
    <s v=""/>
  </r>
  <r>
    <x v="0"/>
    <s v="SGGS-16561"/>
    <s v="[SGGS] SP 26.2.4;[SGGS] SP 26.3.1;[SGGS] SP 26.3.2;[SGGS] SP 26.2.6;[SGGS] SP 26.2.5"/>
    <s v="[Jornada Secretaria e Gestor de Unidades] Secretaria - Gestão Acadêmica"/>
    <x v="0"/>
    <s v="[SGGS] PI 3/26"/>
    <m/>
    <s v="[INC0775549]Tenho um Erro/Problema com o PTC - Ambiente do Aluno / AVA Sofia - Secretaria - Erro na solicitação de Transferencia interna - curso e polo"/>
    <m/>
    <m/>
    <m/>
    <s v="Itens concluídos"/>
    <m/>
    <m/>
    <x v="1"/>
    <d v="2026-05-26T15:59:00"/>
    <d v="2026-07-06T00:00:00"/>
    <d v="2026-07-16T00:00:00"/>
    <d v="2026-07-16T00:00:00"/>
    <m/>
    <m/>
    <m/>
    <m/>
    <m/>
    <m/>
    <m/>
    <m/>
    <m/>
    <m/>
    <m/>
    <m/>
    <m/>
    <m/>
    <s v=""/>
    <s v="FALSO"/>
    <n v="0"/>
    <s v=""/>
    <s v=""/>
    <s v=""/>
    <s v=""/>
    <s v=""/>
    <s v=""/>
    <s v=""/>
    <s v=""/>
    <s v=""/>
    <s v=""/>
  </r>
  <r>
    <x v="0"/>
    <s v="SGGS-16558"/>
    <s v="[SGGS] SP 26.2.4;[SGGS] SP 26.3.1;[SGGS] SP 26.3.2;[SGGS] SP 26.2.6;[SGGS] SP 26.2.5"/>
    <s v="[Jornada Secretaria e Gestor de Unidades] Secretaria - Gestão Acadêmica"/>
    <x v="0"/>
    <s v="[SGGS] PI 3/26"/>
    <m/>
    <s v="[INC0771762]Tenho um Erro/Problema com o PTC - Ambiente do Aluno / AVA Sofia - Secretaria - Erro na solicitação de Transferencia interna - curso e polo"/>
    <m/>
    <m/>
    <m/>
    <s v="Itens concluídos"/>
    <m/>
    <m/>
    <x v="1"/>
    <d v="2026-05-26T15:14:00"/>
    <d v="2026-07-06T00:00:00"/>
    <d v="2026-07-16T00:00:00"/>
    <d v="2026-07-16T00:00:00"/>
    <m/>
    <m/>
    <m/>
    <m/>
    <m/>
    <m/>
    <m/>
    <m/>
    <m/>
    <m/>
    <m/>
    <m/>
    <m/>
    <m/>
    <s v=""/>
    <s v="FALSO"/>
    <n v="0"/>
    <s v=""/>
    <s v=""/>
    <s v=""/>
    <s v=""/>
    <s v=""/>
    <s v=""/>
    <s v=""/>
    <s v=""/>
    <s v=""/>
    <s v=""/>
  </r>
  <r>
    <x v="0"/>
    <s v="SGGS-16557"/>
    <s v="[SGGS] SP 26.2.4;[SGGS] SP 26.3.1;[SGGS] SP 26.3.2;[SGGS] SP 26.2.6;[SGGS] SP 26.2.5"/>
    <s v="[Jornada Secretaria e Gestor de Unidades] Secretaria - Gestão Acadêmica"/>
    <x v="0"/>
    <s v="[SGGS] PI 3/26"/>
    <m/>
    <s v="[INC0771805]Tenho um Erro/Problema com o PTC - Ambiente do Aluno / AVA Sofia - Secretaria - Erro na solicitação de Transferencia interna - curso e polo"/>
    <m/>
    <m/>
    <m/>
    <s v="Itens concluídos"/>
    <m/>
    <m/>
    <x v="1"/>
    <d v="2026-05-26T15:13:00"/>
    <d v="2026-07-06T00:00:00"/>
    <d v="2026-07-16T00:00:00"/>
    <d v="2026-07-16T00:00:00"/>
    <m/>
    <m/>
    <m/>
    <m/>
    <m/>
    <m/>
    <m/>
    <m/>
    <m/>
    <m/>
    <m/>
    <m/>
    <m/>
    <m/>
    <s v=""/>
    <s v="FALSO"/>
    <n v="0"/>
    <s v=""/>
    <s v=""/>
    <s v=""/>
    <s v=""/>
    <s v=""/>
    <s v=""/>
    <s v=""/>
    <s v=""/>
    <s v=""/>
    <s v=""/>
  </r>
  <r>
    <x v="0"/>
    <s v="SGGS-16555"/>
    <s v="[SGGS] SP 26.2.4;[SGGS] SP 26.3.1;[SGGS] SP 26.3.2;[SGGS] SP 26.2.6;[SGGS] SP 26.2.5"/>
    <s v="[Jornada Secretaria e Gestor de Unidades] Secretaria - Gestão Acadêmica"/>
    <x v="0"/>
    <s v="[SGGS] PI 3/26"/>
    <m/>
    <s v="[INC0782118]Tenho um Erro/Problema com o PTC - Ingresso - Captação - Backoffice"/>
    <m/>
    <m/>
    <m/>
    <s v="Itens concluídos"/>
    <m/>
    <m/>
    <x v="1"/>
    <d v="2026-05-26T13:45:00"/>
    <d v="2026-07-06T00:00:00"/>
    <d v="2026-07-16T00:00:00"/>
    <d v="2026-07-16T00:00:00"/>
    <m/>
    <m/>
    <m/>
    <m/>
    <m/>
    <m/>
    <m/>
    <m/>
    <m/>
    <m/>
    <m/>
    <m/>
    <m/>
    <m/>
    <s v=""/>
    <s v="FALSO"/>
    <n v="0"/>
    <s v=""/>
    <s v=""/>
    <s v=""/>
    <s v=""/>
    <s v=""/>
    <s v=""/>
    <s v=""/>
    <s v=""/>
    <s v=""/>
    <s v=""/>
  </r>
  <r>
    <x v="0"/>
    <s v="SGGS-16548"/>
    <s v="[SGGS] SP 26.2.4;[SGGS] SP 26.3.1;[SGGS] SP 26.3.2;[SGGS] SP 26.2.6;[SGGS] SP 26.2.5"/>
    <s v="[Jornada Secretaria e Gestor de Unidades] Secretaria - Gestão Acadêmica"/>
    <x v="0"/>
    <s v="[SGGS] PI 3/26"/>
    <m/>
    <s v="[INC0772884]Tenho um Erro/Problema no Dynamics - Gestão de unidades - Reportar um erro/problema"/>
    <m/>
    <m/>
    <m/>
    <s v="Itens concluídos"/>
    <m/>
    <m/>
    <x v="1"/>
    <d v="2026-05-26T10:51:00"/>
    <d v="2026-07-06T00:00:00"/>
    <d v="2026-07-16T00:00:00"/>
    <d v="2026-07-16T00:00:00"/>
    <m/>
    <m/>
    <m/>
    <m/>
    <m/>
    <m/>
    <m/>
    <m/>
    <m/>
    <m/>
    <m/>
    <m/>
    <m/>
    <m/>
    <s v=""/>
    <s v="FALSO"/>
    <n v="0"/>
    <s v=""/>
    <s v=""/>
    <s v=""/>
    <s v=""/>
    <s v=""/>
    <s v=""/>
    <s v=""/>
    <s v=""/>
    <s v=""/>
    <s v=""/>
  </r>
  <r>
    <x v="0"/>
    <s v="SGGS-16547"/>
    <s v="[SGGS] SP 26.2.4;[SGGS] SP 26.3.1;[SGGS] SP 26.3.2;[SGGS] SP 26.2.6;[SGGS] SP 26.2.5"/>
    <s v="[Jornada Secretaria e Gestor de Unidades] Secretaria - Gestão Acadêmica"/>
    <x v="0"/>
    <s v="[SGGS] PI 3/26"/>
    <m/>
    <s v="[INC0781352]Tenho um Erro/Problema com o PTC - Ingresso - Captação - Área do Candidato"/>
    <m/>
    <m/>
    <m/>
    <s v="Itens concluídos"/>
    <m/>
    <m/>
    <x v="1"/>
    <d v="2026-05-26T10:33:00"/>
    <d v="2026-07-06T00:00:00"/>
    <d v="2026-07-16T00:00:00"/>
    <d v="2026-07-16T00:00:00"/>
    <m/>
    <m/>
    <m/>
    <m/>
    <m/>
    <m/>
    <m/>
    <m/>
    <m/>
    <m/>
    <m/>
    <m/>
    <m/>
    <m/>
    <s v=""/>
    <s v="FALSO"/>
    <n v="0"/>
    <s v=""/>
    <s v=""/>
    <s v=""/>
    <s v=""/>
    <s v=""/>
    <s v=""/>
    <s v=""/>
    <s v=""/>
    <s v=""/>
    <s v=""/>
  </r>
  <r>
    <x v="0"/>
    <s v="SGGS-16491"/>
    <s v="[SGGS] SP 26.3.1;[SGGS] SP 26.3.2"/>
    <s v="[Jornada Secretaria e Gestor de Unidades] Secretaria - Gestão Acadêmica"/>
    <x v="0"/>
    <s v="[SGGS] PI 3/26"/>
    <m/>
    <s v="[INC0781772]Tenho um Erro/Problema com o Sistema - Portal do Aluno - EaD - Autenticação"/>
    <m/>
    <m/>
    <m/>
    <s v="Itens concluídos"/>
    <m/>
    <m/>
    <x v="1"/>
    <d v="2026-05-25T14:29:00"/>
    <d v="2026-07-06T00:00:00"/>
    <d v="2026-07-16T00:00:00"/>
    <d v="2026-07-16T00:00:00"/>
    <m/>
    <m/>
    <m/>
    <m/>
    <m/>
    <m/>
    <m/>
    <m/>
    <m/>
    <m/>
    <m/>
    <m/>
    <m/>
    <m/>
    <s v=""/>
    <s v="FALSO"/>
    <n v="0"/>
    <s v=""/>
    <s v=""/>
    <s v=""/>
    <s v=""/>
    <s v=""/>
    <s v=""/>
    <s v=""/>
    <s v=""/>
    <s v=""/>
    <s v=""/>
  </r>
  <r>
    <x v="0"/>
    <s v="SGGS-16481"/>
    <s v="[SGGS] SP 26.3.1;[SGGS] SP 26.3.2"/>
    <s v="[Jornada Secretaria e Gestor de Unidades] Secretaria - Gestão Acadêmica"/>
    <x v="0"/>
    <s v="[SGGS] PI 3/26"/>
    <m/>
    <s v="[INC0781662]Tenho um Erro/Problema com o PTC - Dynamics Athenas - Documentos Acadêmicos - Serviços"/>
    <m/>
    <m/>
    <m/>
    <s v="Itens concluídos"/>
    <m/>
    <m/>
    <x v="1"/>
    <d v="2026-05-25T09:24:00"/>
    <d v="2026-07-06T00:00:00"/>
    <d v="2026-07-16T00:00:00"/>
    <d v="2026-07-16T00:00:00"/>
    <m/>
    <m/>
    <m/>
    <m/>
    <m/>
    <m/>
    <m/>
    <m/>
    <m/>
    <m/>
    <m/>
    <m/>
    <m/>
    <m/>
    <s v=""/>
    <s v="FALSO"/>
    <n v="0"/>
    <s v=""/>
    <s v=""/>
    <s v=""/>
    <s v=""/>
    <s v=""/>
    <s v=""/>
    <s v=""/>
    <s v=""/>
    <s v=""/>
    <s v=""/>
  </r>
  <r>
    <x v="0"/>
    <s v="SGGS-16478"/>
    <s v="[SGGS] SP 26.3.1;[SGGS] SP 26.3.2"/>
    <s v="[Jornada Secretaria e Gestor de Unidades] Secretaria - Gestão Acadêmica"/>
    <x v="0"/>
    <s v="[SGGS] PI 3/26"/>
    <m/>
    <s v="[INC0776325]Tenho um Erro/Problema com o PTC - Dynamics Athenas - Efetivação da Matrícula"/>
    <m/>
    <m/>
    <m/>
    <s v="Itens concluídos"/>
    <m/>
    <m/>
    <x v="1"/>
    <d v="2026-05-22T18:16:00"/>
    <d v="2026-07-06T00:00:00"/>
    <d v="2026-07-16T00:00:00"/>
    <d v="2026-07-16T00:00:00"/>
    <m/>
    <m/>
    <m/>
    <m/>
    <m/>
    <m/>
    <m/>
    <m/>
    <m/>
    <m/>
    <m/>
    <m/>
    <m/>
    <m/>
    <s v=""/>
    <s v="FALSO"/>
    <n v="0"/>
    <s v=""/>
    <s v=""/>
    <s v=""/>
    <s v=""/>
    <s v=""/>
    <s v=""/>
    <s v=""/>
    <s v=""/>
    <s v=""/>
    <s v=""/>
  </r>
  <r>
    <x v="0"/>
    <s v="SGGS-16466"/>
    <s v="[SGGS] SP 26.3.1;[SGGS] SP 26.3.2;[SGGS] SP 26.2.6"/>
    <s v="[Jornada Secretaria e Gestor de Unidades] Secretaria - Gestão Acadêmica"/>
    <x v="0"/>
    <s v="[SGGS] PI 3/26"/>
    <m/>
    <s v="[INC0781342]Tenho um Erro/Problema com o PTC - Dynamics Athenas - Efetivação da Matrícula"/>
    <m/>
    <m/>
    <m/>
    <s v="Itens concluídos"/>
    <m/>
    <m/>
    <x v="1"/>
    <d v="2026-05-22T14:22:00"/>
    <d v="2026-07-06T00:00:00"/>
    <d v="2026-06-20T00:00:00"/>
    <d v="2026-07-16T00:00:00"/>
    <m/>
    <m/>
    <m/>
    <m/>
    <m/>
    <m/>
    <m/>
    <m/>
    <m/>
    <m/>
    <m/>
    <m/>
    <m/>
    <m/>
    <s v=""/>
    <s v="FALSO"/>
    <n v="0"/>
    <s v=""/>
    <s v=""/>
    <s v=""/>
    <s v=""/>
    <s v=""/>
    <s v=""/>
    <s v=""/>
    <s v=""/>
    <s v=""/>
    <s v=""/>
  </r>
  <r>
    <x v="0"/>
    <s v="SGGS-16465"/>
    <s v="[SGGS] SP 26.2.4;[SGGS] SP 26.2.3;[SGGS] SP 26.3.1;[SGGS] SP 26.3.2;[SGGS] SP 26.2.6;[SGGS] SP 26.2.5"/>
    <s v="[Jornada Secretaria e Gestor de Unidades] Secretaria - Gestão Acadêmica"/>
    <x v="0"/>
    <s v="[SGGS] PI 3/26"/>
    <m/>
    <s v="[INC0778271]Tenho um Erro/Problema com o PTC - Dynamics Athenas - Efetivação da Matrícula"/>
    <m/>
    <m/>
    <m/>
    <s v="Itens concluídos"/>
    <m/>
    <m/>
    <x v="1"/>
    <d v="2026-05-22T14:05:00"/>
    <d v="2026-07-06T00:00:00"/>
    <d v="2026-07-16T00:00:00"/>
    <d v="2026-07-16T00:00:00"/>
    <m/>
    <m/>
    <m/>
    <m/>
    <m/>
    <m/>
    <m/>
    <m/>
    <m/>
    <m/>
    <m/>
    <m/>
    <m/>
    <m/>
    <s v=""/>
    <s v="FALSO"/>
    <n v="0"/>
    <s v=""/>
    <s v=""/>
    <s v=""/>
    <s v=""/>
    <s v=""/>
    <s v=""/>
    <s v=""/>
    <s v=""/>
    <s v=""/>
    <s v=""/>
  </r>
  <r>
    <x v="0"/>
    <s v="SGGS-16464"/>
    <s v="[SGGS] SP 26.2.4;[SGGS] SP 26.2.3;[SGGS] SP 26.3.1;[SGGS] SP 26.3.2;[SGGS] SP 26.2.6;[SGGS] SP 26.2.5"/>
    <s v="[Jornada Secretaria e Gestor de Unidades] Secretaria - Gestão Acadêmica"/>
    <x v="0"/>
    <s v="[SGGS] PI 3/26"/>
    <m/>
    <s v="[INC0761769]Tenho um Erro/Problema com o PTC - Ambiente do Aluno / AVA Sofia - Secretaria -  Termos e contratos"/>
    <m/>
    <m/>
    <m/>
    <s v="Itens concluídos"/>
    <m/>
    <m/>
    <x v="1"/>
    <d v="2026-05-22T13:59:00"/>
    <d v="2026-07-06T00:00:00"/>
    <d v="2026-07-16T00:00:00"/>
    <d v="2026-07-16T00:00:00"/>
    <m/>
    <m/>
    <m/>
    <m/>
    <m/>
    <m/>
    <m/>
    <m/>
    <m/>
    <m/>
    <m/>
    <m/>
    <m/>
    <m/>
    <s v=""/>
    <s v="FALSO"/>
    <n v="0"/>
    <s v=""/>
    <s v=""/>
    <s v=""/>
    <s v=""/>
    <s v=""/>
    <s v=""/>
    <s v=""/>
    <s v=""/>
    <s v=""/>
    <s v=""/>
  </r>
  <r>
    <x v="0"/>
    <s v="SGGS-16463"/>
    <s v="[SGGS] SP 26.3.1;[SGGS] SP 26.3.2;[SGGS] SP 26.2.6"/>
    <s v="[Jornada Secretaria e Gestor de Unidades] Secretaria - Gestão Acadêmica"/>
    <x v="0"/>
    <s v="[SGGS] PI 3/26"/>
    <m/>
    <s v="[INC0781311]Tenho um Erro/Problema com o PTC - Dynamics Athenas - Efetivação da Matrícula"/>
    <m/>
    <m/>
    <m/>
    <s v="Itens concluídos"/>
    <m/>
    <m/>
    <x v="1"/>
    <d v="2026-05-22T13:02:00"/>
    <d v="2026-07-06T00:00:00"/>
    <d v="2026-06-20T00:00:00"/>
    <d v="2026-07-16T00:00:00"/>
    <m/>
    <m/>
    <m/>
    <m/>
    <m/>
    <m/>
    <m/>
    <m/>
    <m/>
    <m/>
    <m/>
    <m/>
    <m/>
    <m/>
    <s v=""/>
    <s v="FALSO"/>
    <n v="0"/>
    <s v=""/>
    <s v=""/>
    <s v=""/>
    <s v=""/>
    <s v=""/>
    <s v=""/>
    <s v=""/>
    <s v=""/>
    <s v=""/>
    <s v=""/>
  </r>
  <r>
    <x v="0"/>
    <s v="SGGS-16459"/>
    <s v="[SGGS] SP 26.2.4;[SGGS] SP 26.2.3;[SGGS] SP 26.3.1;[SGGS] SP 26.3.2;[SGGS] SP 26.2.6;[SGGS] SP 26.2.5"/>
    <s v="[Jornada Secretaria e Gestor de Unidades] Secretaria - Gestão Acadêmica"/>
    <x v="0"/>
    <s v="[SGGS] PI 3/26"/>
    <m/>
    <s v="[INC0781271]Tenho um Erro/Problema com o PTC - Dynamics Athenas - Documentos Acadêmicos - Serviços"/>
    <m/>
    <m/>
    <m/>
    <s v="Itens concluídos"/>
    <m/>
    <m/>
    <x v="1"/>
    <d v="2026-05-22T10:57:00"/>
    <d v="2026-07-06T00:00:00"/>
    <d v="2026-07-16T00:00:00"/>
    <d v="2026-07-16T00:00:00"/>
    <m/>
    <m/>
    <m/>
    <m/>
    <m/>
    <m/>
    <m/>
    <m/>
    <m/>
    <m/>
    <m/>
    <m/>
    <m/>
    <m/>
    <s v=""/>
    <s v="FALSO"/>
    <n v="0"/>
    <s v=""/>
    <s v=""/>
    <s v=""/>
    <s v=""/>
    <s v=""/>
    <s v=""/>
    <s v=""/>
    <s v=""/>
    <s v=""/>
    <s v=""/>
  </r>
  <r>
    <x v="0"/>
    <s v="SGGS-16457"/>
    <s v="[SGGS] SP 26.3.1;[SGGS] SP 26.3.2;[SGGS] SP 26.2.6"/>
    <s v="[Jornada Secretaria e Gestor de Unidades] Secretaria - Gestão Acadêmica"/>
    <x v="0"/>
    <s v="[SGGS] PI 3/26"/>
    <m/>
    <s v="[INC0781253]Tenho um Erro/Problema com o PTC - Dynamics Athenas - Efetivação da Matrícula"/>
    <m/>
    <m/>
    <m/>
    <s v="Itens concluídos"/>
    <m/>
    <m/>
    <x v="1"/>
    <d v="2026-05-22T09:58:00"/>
    <d v="2026-07-06T00:00:00"/>
    <d v="2026-06-20T00:00:00"/>
    <d v="2026-07-16T00:00:00"/>
    <m/>
    <m/>
    <m/>
    <m/>
    <m/>
    <m/>
    <m/>
    <m/>
    <m/>
    <m/>
    <m/>
    <m/>
    <m/>
    <m/>
    <s v=""/>
    <s v="FALSO"/>
    <n v="0"/>
    <s v=""/>
    <s v=""/>
    <s v=""/>
    <s v=""/>
    <s v=""/>
    <s v=""/>
    <s v=""/>
    <s v=""/>
    <s v=""/>
    <s v=""/>
  </r>
  <r>
    <x v="0"/>
    <s v="SGGS-16456"/>
    <s v="[SGGS] SP 26.3.1;[SGGS] SP 26.3.2;[SGGS] SP 26.2.6"/>
    <s v="[Jornada Secretaria e Gestor de Unidades] Secretaria - Gestão Acadêmica"/>
    <x v="0"/>
    <s v="[SGGS] PI 3/26"/>
    <m/>
    <s v="[INC0781242]Tenho um Erro/Problema com o PTC - Dynamics Athenas - Efetivação da Matrícula"/>
    <m/>
    <m/>
    <m/>
    <s v="Itens concluídos"/>
    <m/>
    <m/>
    <x v="1"/>
    <d v="2026-05-22T09:24:00"/>
    <d v="2026-07-06T00:00:00"/>
    <d v="2026-06-20T00:00:00"/>
    <d v="2026-07-16T00:00:00"/>
    <m/>
    <m/>
    <m/>
    <m/>
    <m/>
    <m/>
    <m/>
    <m/>
    <m/>
    <m/>
    <m/>
    <m/>
    <m/>
    <m/>
    <s v=""/>
    <s v="FALSO"/>
    <n v="0"/>
    <s v=""/>
    <s v=""/>
    <s v=""/>
    <s v=""/>
    <s v=""/>
    <s v=""/>
    <s v=""/>
    <s v=""/>
    <s v=""/>
    <s v=""/>
  </r>
  <r>
    <x v="0"/>
    <s v="SGGS-16451"/>
    <s v="[SGGS] SP 26.2.4;[SGGS] SP 26.2.3;[SGGS] SP 26.3.1;[SGGS] SP 26.3.2;[SGGS] SP 26.2.6;[SGGS] SP 26.2.5"/>
    <s v="[Jornada Secretaria e Gestor de Unidades] Secretaria - Gestão Acadêmica"/>
    <x v="0"/>
    <s v="[SGGS] PI 3/26"/>
    <m/>
    <s v="[INC0780902]Tenho um Erro/Problema com o PTC - Ingresso - Captação - Área do Candidato"/>
    <m/>
    <m/>
    <m/>
    <s v="Itens concluídos"/>
    <m/>
    <m/>
    <x v="1"/>
    <d v="2026-05-21T18:51:00"/>
    <d v="2026-07-06T00:00:00"/>
    <d v="2026-07-15T00:00:00"/>
    <d v="2026-07-15T00:00:00"/>
    <m/>
    <m/>
    <m/>
    <m/>
    <m/>
    <m/>
    <m/>
    <m/>
    <m/>
    <m/>
    <m/>
    <m/>
    <m/>
    <m/>
    <s v=""/>
    <s v="FALSO"/>
    <n v="0"/>
    <s v=""/>
    <s v=""/>
    <s v=""/>
    <s v=""/>
    <s v=""/>
    <s v=""/>
    <s v=""/>
    <s v=""/>
    <s v=""/>
    <s v=""/>
  </r>
  <r>
    <x v="0"/>
    <s v="SGGS-16446"/>
    <s v="[SGGS] SP 26.2.4;[SGGS] SP 26.2.3;[SGGS] SP 26.3.1;[SGGS] SP 26.3.2;[SGGS] SP 26.2.6;[SGGS] SP 26.2.5"/>
    <s v="[Jornada Secretaria e Gestor de Unidades] Secretaria - Gestão Acadêmica"/>
    <x v="0"/>
    <s v="[SGGS] PI 3/26"/>
    <m/>
    <s v="[INC0781073]Tenho um Erro/Problema com o PTC - Dynamics Athenas - Rematrícula"/>
    <m/>
    <m/>
    <m/>
    <s v="Itens concluídos"/>
    <m/>
    <m/>
    <x v="1"/>
    <d v="2026-05-21T15:12:00"/>
    <d v="2026-07-06T00:00:00"/>
    <d v="2026-07-16T00:00:00"/>
    <d v="2026-07-16T00:00:00"/>
    <m/>
    <m/>
    <m/>
    <m/>
    <m/>
    <m/>
    <m/>
    <m/>
    <m/>
    <m/>
    <m/>
    <m/>
    <m/>
    <m/>
    <s v=""/>
    <s v="FALSO"/>
    <n v="0"/>
    <s v=""/>
    <s v=""/>
    <s v=""/>
    <s v=""/>
    <s v=""/>
    <s v=""/>
    <s v=""/>
    <s v=""/>
    <s v=""/>
    <s v=""/>
  </r>
  <r>
    <x v="0"/>
    <s v="SGGS-16444"/>
    <s v="[SGGS] SP 26.3.1;[SGGS] SP 26.3.2;[SGGS] SP 26.2.6"/>
    <s v="[Jornada Secretaria e Gestor de Unidades] Secretaria - Gestão Acadêmica"/>
    <x v="0"/>
    <s v="[SGGS] PI 3/26"/>
    <m/>
    <s v="[INC0781060]Tenho um Erro/Problema com o PTC - Dynamics Athenas - Efetivação da Matrícula"/>
    <m/>
    <m/>
    <m/>
    <s v="Itens concluídos"/>
    <m/>
    <m/>
    <x v="1"/>
    <d v="2026-05-21T14:48:00"/>
    <d v="2026-07-06T00:00:00"/>
    <d v="2026-06-20T00:00:00"/>
    <d v="2026-07-16T00:00:00"/>
    <m/>
    <m/>
    <m/>
    <m/>
    <m/>
    <m/>
    <m/>
    <m/>
    <m/>
    <m/>
    <m/>
    <m/>
    <m/>
    <m/>
    <s v=""/>
    <s v="FALSO"/>
    <n v="0"/>
    <s v=""/>
    <s v=""/>
    <s v=""/>
    <s v=""/>
    <s v=""/>
    <s v=""/>
    <s v=""/>
    <s v=""/>
    <s v=""/>
    <s v=""/>
  </r>
  <r>
    <x v="0"/>
    <s v="SGGS-16443"/>
    <s v="[SGGS] SP 26.3.1;[SGGS] SP 26.2.6"/>
    <s v="[Jornada Secretaria e Gestor de Unidades] Secretaria - Gestão Acadêmica"/>
    <x v="0"/>
    <s v="[SGGS] PI 3/26"/>
    <m/>
    <s v="[INC0781052]Tenho um Erro/Problema com o PTC - Dynamics Athenas - Efetivação da Matrícula"/>
    <m/>
    <m/>
    <m/>
    <s v="Itens concluídos"/>
    <m/>
    <m/>
    <x v="1"/>
    <d v="2026-05-21T14:38:00"/>
    <d v="2026-07-06T00:00:00"/>
    <d v="2026-06-20T00:00:00"/>
    <d v="2026-07-16T00:00:00"/>
    <m/>
    <m/>
    <m/>
    <m/>
    <m/>
    <m/>
    <m/>
    <m/>
    <m/>
    <m/>
    <m/>
    <m/>
    <m/>
    <m/>
    <s v=""/>
    <s v="FALSO"/>
    <n v="0"/>
    <s v=""/>
    <s v=""/>
    <s v=""/>
    <s v=""/>
    <s v=""/>
    <s v=""/>
    <s v=""/>
    <s v=""/>
    <s v=""/>
    <s v=""/>
  </r>
  <r>
    <x v="0"/>
    <s v="SGGS-16440"/>
    <s v="[SGGS] SP 26.2.4;[SGGS] SP 26.2.3;[SGGS] SP 26.3.1;[SGGS] SP 26.3.2;[SGGS] SP 26.2.6;[SGGS] SP 26.2.5"/>
    <s v="[Jornada Secretaria e Gestor de Unidades] Secretaria - Gestão Acadêmica"/>
    <x v="0"/>
    <s v="[SGGS] PI 3/26"/>
    <m/>
    <s v="[INC0780937]Tenho um Erro/Problema com o PTC - Dynamics Athenas - Documentos Acadêmicos - Serviços"/>
    <m/>
    <m/>
    <m/>
    <s v="Itens concluídos"/>
    <m/>
    <m/>
    <x v="1"/>
    <d v="2026-05-21T11:12:00"/>
    <d v="2026-07-06T00:00:00"/>
    <d v="2026-07-16T00:00:00"/>
    <d v="2026-07-16T00:00:00"/>
    <m/>
    <m/>
    <m/>
    <m/>
    <m/>
    <m/>
    <m/>
    <m/>
    <m/>
    <m/>
    <m/>
    <m/>
    <m/>
    <m/>
    <s v=""/>
    <s v="FALSO"/>
    <n v="0"/>
    <s v=""/>
    <s v=""/>
    <s v=""/>
    <s v=""/>
    <s v=""/>
    <s v=""/>
    <s v=""/>
    <s v=""/>
    <s v=""/>
    <s v=""/>
  </r>
  <r>
    <x v="0"/>
    <s v="SGGS-16436"/>
    <s v="[SGGS] SP 26.3.1;[SGGS] SP 26.3.2;[SGGS] SP 26.2.6"/>
    <s v="[Jornada Secretaria e Gestor de Unidades] Secretaria - Gestão Acadêmica"/>
    <x v="0"/>
    <s v="[SGGS] PI 3/26"/>
    <m/>
    <s v="[INC0780838]Tenho um Erro/Problema com o PTC - Dynamics Athenas - Efetivação da Matrícula"/>
    <m/>
    <m/>
    <m/>
    <s v="Itens concluídos"/>
    <m/>
    <m/>
    <x v="1"/>
    <d v="2026-05-21T08:50:00"/>
    <d v="2026-07-06T00:00:00"/>
    <d v="2026-06-20T00:00:00"/>
    <d v="2026-07-16T00:00:00"/>
    <m/>
    <m/>
    <m/>
    <m/>
    <m/>
    <m/>
    <m/>
    <m/>
    <m/>
    <m/>
    <m/>
    <m/>
    <m/>
    <m/>
    <s v=""/>
    <s v="FALSO"/>
    <n v="0"/>
    <s v=""/>
    <s v=""/>
    <s v=""/>
    <s v=""/>
    <s v=""/>
    <s v=""/>
    <s v=""/>
    <s v=""/>
    <s v=""/>
    <s v=""/>
  </r>
  <r>
    <x v="0"/>
    <s v="SGGS-16432"/>
    <s v="[SGGS] SP 26.2.4;[SGGS] SP 26.2.3;[SGGS] SP 26.3.1;[SGGS] SP 26.2.6;[SGGS] SP 26.2.5"/>
    <s v="[Jornada Secretaria e Gestor de Unidades] Secretaria - Gestão Acadêmica"/>
    <x v="0"/>
    <s v="[SGGS] PI 3/26"/>
    <m/>
    <s v="[INC0729139]Tenho um Erro/Problema com o PTC - Dynamics Athenas - Notas e Frequências Parciais"/>
    <m/>
    <m/>
    <m/>
    <s v="Itens concluídos"/>
    <m/>
    <m/>
    <x v="1"/>
    <d v="2026-05-20T14:33:00"/>
    <d v="2026-07-06T00:00:00"/>
    <d v="2026-07-06T00:00:00"/>
    <d v="2026-07-06T00:00:00"/>
    <m/>
    <m/>
    <m/>
    <m/>
    <m/>
    <m/>
    <m/>
    <m/>
    <m/>
    <m/>
    <m/>
    <m/>
    <m/>
    <m/>
    <s v=""/>
    <s v="FALSO"/>
    <n v="0"/>
    <s v=""/>
    <s v=""/>
    <s v=""/>
    <s v=""/>
    <s v=""/>
    <s v=""/>
    <s v=""/>
    <s v=""/>
    <s v=""/>
    <s v=""/>
  </r>
  <r>
    <x v="0"/>
    <s v="SGGS-16429"/>
    <s v="[SGGS] SP 26.2.4;[SGGS] SP 26.2.3;[SGGS] SP 26.3.1;[SGGS] SP 26.3.2;[SGGS] SP 26.2.6;[SGGS] SP 26.2.5"/>
    <s v="[Jornada Secretaria e Gestor de Unidades] Secretaria - Gestão Acadêmica"/>
    <x v="0"/>
    <s v="[SGGS] PI 3/26"/>
    <m/>
    <s v="[INC0778946]Tenho um Erro/Problema com o PTC - Dynamics Athenas - Efetivação da Matrícula"/>
    <m/>
    <m/>
    <m/>
    <s v="Itens concluídos"/>
    <m/>
    <m/>
    <x v="1"/>
    <d v="2026-05-20T10:52:00"/>
    <d v="2026-07-06T00:00:00"/>
    <d v="2026-07-15T00:00:00"/>
    <d v="2026-07-15T00:00:00"/>
    <m/>
    <m/>
    <m/>
    <m/>
    <m/>
    <m/>
    <m/>
    <m/>
    <m/>
    <m/>
    <m/>
    <m/>
    <m/>
    <m/>
    <s v=""/>
    <s v="FALSO"/>
    <n v="0"/>
    <s v=""/>
    <s v=""/>
    <s v=""/>
    <s v=""/>
    <s v=""/>
    <s v=""/>
    <s v=""/>
    <s v=""/>
    <s v=""/>
    <s v=""/>
  </r>
  <r>
    <x v="0"/>
    <s v="SGGS-16426"/>
    <s v="[SGGS] SP 26.2.4;[SGGS] SP 26.2.3;[SGGS] SP 26.3.1;[SGGS] SP 26.3.2;[SGGS] SP 26.2.6;[SGGS] SP 26.2.5"/>
    <s v="[Jornada Secretaria e Gestor de Unidades] Secretaria - Gestão Acadêmica"/>
    <x v="0"/>
    <s v="[SGGS] PI 3/26"/>
    <m/>
    <s v="[INC0780292]Tenho um Erro/Problema com o PTC - Ingresso - Captação - Backoffice"/>
    <m/>
    <m/>
    <m/>
    <s v="Itens concluídos"/>
    <m/>
    <m/>
    <x v="1"/>
    <d v="2026-05-20T09:41:00"/>
    <d v="2026-07-06T00:00:00"/>
    <d v="2026-07-16T00:00:00"/>
    <d v="2026-07-16T00:00:00"/>
    <m/>
    <m/>
    <m/>
    <m/>
    <m/>
    <m/>
    <m/>
    <m/>
    <m/>
    <m/>
    <m/>
    <m/>
    <m/>
    <m/>
    <s v=""/>
    <s v="FALSO"/>
    <n v="0"/>
    <s v=""/>
    <s v=""/>
    <s v=""/>
    <s v=""/>
    <s v=""/>
    <s v=""/>
    <s v=""/>
    <s v=""/>
    <s v=""/>
    <s v=""/>
  </r>
  <r>
    <x v="0"/>
    <s v="SGGS-16425"/>
    <s v="[SGGS] SP 26.2.4;[SGGS] SP 26.2.3;[SGGS] SP 26.3.1;[SGGS] SP 26.3.2;[SGGS] SP 26.2.6;[SGGS] SP 26.2.5"/>
    <s v="[Jornada Secretaria e Gestor de Unidades] Secretaria - Gestão Acadêmica"/>
    <x v="0"/>
    <s v="[SGGS] PI 3/26"/>
    <m/>
    <s v="[INC0756652]Tenho um Erro/Problema com o PTC - Dynamics Athenas - Instabilidade Sistêmica no Dynamics"/>
    <m/>
    <m/>
    <m/>
    <s v="Itens concluídos"/>
    <m/>
    <m/>
    <x v="1"/>
    <d v="2026-05-20T09:07:00"/>
    <d v="2026-07-06T00:00:00"/>
    <d v="2026-07-16T00:00:00"/>
    <d v="2026-07-16T00:00:00"/>
    <m/>
    <m/>
    <m/>
    <m/>
    <m/>
    <m/>
    <m/>
    <m/>
    <m/>
    <m/>
    <m/>
    <m/>
    <m/>
    <m/>
    <s v=""/>
    <s v="FALSO"/>
    <n v="0"/>
    <s v=""/>
    <s v=""/>
    <s v=""/>
    <s v=""/>
    <s v=""/>
    <s v=""/>
    <s v=""/>
    <s v=""/>
    <s v=""/>
    <s v=""/>
  </r>
  <r>
    <x v="0"/>
    <s v="SGGS-16424"/>
    <s v="[SGGS] SP 26.2.4;[SGGS] SP 26.2.3;[SGGS] SP 26.3.1;[SGGS] SP 26.3.2;[SGGS] SP 26.2.6;[SGGS] SP 26.2.5"/>
    <s v="[Jornada Secretaria e Gestor de Unidades] Secretaria - Gestão Acadêmica"/>
    <x v="0"/>
    <s v="[SGGS] PI 3/26"/>
    <m/>
    <s v="[INC0778395]Tenho um Erro/Problema com o PTC - Dynamics Athenas - Efetivação da Matrícula"/>
    <m/>
    <m/>
    <m/>
    <s v="Itens concluídos"/>
    <m/>
    <m/>
    <x v="1"/>
    <d v="2026-05-19T21:38:00"/>
    <d v="2026-07-06T00:00:00"/>
    <d v="2026-07-16T00:00:00"/>
    <d v="2026-07-16T00:00:00"/>
    <m/>
    <m/>
    <m/>
    <m/>
    <m/>
    <m/>
    <m/>
    <m/>
    <m/>
    <m/>
    <m/>
    <m/>
    <m/>
    <m/>
    <s v=""/>
    <s v="FALSO"/>
    <n v="0"/>
    <s v=""/>
    <s v=""/>
    <s v=""/>
    <s v=""/>
    <s v=""/>
    <s v=""/>
    <s v=""/>
    <s v=""/>
    <s v=""/>
    <s v=""/>
  </r>
  <r>
    <x v="0"/>
    <s v="SGGS-16423"/>
    <s v="[SGGS] SP 26.2.4;[SGGS] SP 26.2.3;[SGGS] SP 26.3.1;[SGGS] SP 26.3.2;[SGGS] SP 26.2.6;[SGGS] SP 26.2.5"/>
    <s v="[Jornada Secretaria e Gestor de Unidades] Secretaria - Gestão Acadêmica"/>
    <x v="0"/>
    <s v="[SGGS] PI 3/26"/>
    <m/>
    <s v="[INC0778116]Tenho um Erro/Problema com o PTC - Dynamics Athenas - Efetivação da Matrícula"/>
    <m/>
    <m/>
    <m/>
    <s v="Itens concluídos"/>
    <m/>
    <m/>
    <x v="1"/>
    <d v="2026-05-19T21:30:00"/>
    <d v="2026-07-06T00:00:00"/>
    <d v="2026-07-15T00:00:00"/>
    <d v="2026-07-15T00:00:00"/>
    <m/>
    <m/>
    <m/>
    <m/>
    <m/>
    <m/>
    <m/>
    <m/>
    <m/>
    <m/>
    <m/>
    <m/>
    <m/>
    <m/>
    <s v=""/>
    <s v="FALSO"/>
    <n v="0"/>
    <s v=""/>
    <s v=""/>
    <s v=""/>
    <s v=""/>
    <s v=""/>
    <s v=""/>
    <s v=""/>
    <s v=""/>
    <s v=""/>
    <s v=""/>
  </r>
  <r>
    <x v="0"/>
    <s v="SGGS-16422"/>
    <s v="[SGGS] SP 26.2.4;[SGGS] SP 26.2.3;[SGGS] SP 26.3.1;[SGGS] SP 26.3.2;[SGGS] SP 26.2.6;[SGGS] SP 26.2.5"/>
    <s v="[Jornada Secretaria e Gestor de Unidades] Secretaria - Gestão Acadêmica"/>
    <x v="0"/>
    <s v="[SGGS] PI 3/26"/>
    <m/>
    <s v="[INC0777568]Tenho um Erro/Problema com o PTC - Dynamics Athenas - Efetivação da Matrícula"/>
    <m/>
    <m/>
    <m/>
    <s v="Itens concluídos"/>
    <m/>
    <m/>
    <x v="1"/>
    <d v="2026-05-19T19:05:00"/>
    <d v="2026-07-06T00:00:00"/>
    <d v="2026-07-15T00:00:00"/>
    <d v="2026-07-15T00:00:00"/>
    <m/>
    <m/>
    <m/>
    <m/>
    <m/>
    <m/>
    <m/>
    <m/>
    <m/>
    <m/>
    <m/>
    <m/>
    <m/>
    <m/>
    <s v=""/>
    <s v="FALSO"/>
    <n v="0"/>
    <s v=""/>
    <s v=""/>
    <s v=""/>
    <s v=""/>
    <s v=""/>
    <s v=""/>
    <s v=""/>
    <s v=""/>
    <s v=""/>
    <s v=""/>
  </r>
  <r>
    <x v="0"/>
    <s v="SGGS-16421"/>
    <s v="[SGGS] SP 26.2.4;[SGGS] SP 26.2.3;[SGGS] SP 26.3.1;[SGGS] SP 26.3.2;[SGGS] SP 26.2.6;[SGGS] SP 26.2.5"/>
    <s v="[Jornada Secretaria e Gestor de Unidades] Secretaria - Gestão Acadêmica"/>
    <x v="0"/>
    <s v="[SGGS] PI 3/26"/>
    <m/>
    <s v="[INC0778375]Tenho um Erro/Problema com o PTC - Dynamics Athenas - Efetivação da Matrícula"/>
    <m/>
    <m/>
    <m/>
    <s v="Itens concluídos"/>
    <m/>
    <m/>
    <x v="1"/>
    <d v="2026-05-19T17:29:00"/>
    <d v="2026-07-06T00:00:00"/>
    <d v="2026-07-15T00:00:00"/>
    <d v="2026-07-15T00:00:00"/>
    <m/>
    <m/>
    <m/>
    <m/>
    <m/>
    <m/>
    <m/>
    <m/>
    <m/>
    <m/>
    <m/>
    <m/>
    <m/>
    <m/>
    <s v=""/>
    <s v="FALSO"/>
    <n v="0"/>
    <s v=""/>
    <s v=""/>
    <s v=""/>
    <s v=""/>
    <s v=""/>
    <s v=""/>
    <s v=""/>
    <s v=""/>
    <s v=""/>
    <s v=""/>
  </r>
  <r>
    <x v="0"/>
    <s v="SGGS-16419"/>
    <s v="[SGGS] SP 26.2.4;[SGGS] SP 26.2.3;[SGGS] SP 26.3.1;[SGGS] SP 26.3.2;[SGGS] SP 26.2.6;[SGGS] SP 26.2.5"/>
    <s v="[Jornada Secretaria e Gestor de Unidades] Secretaria - Gestão Acadêmica"/>
    <x v="0"/>
    <s v="[SGGS] PI 3/26"/>
    <m/>
    <s v="[INC0744027]Tenho um Erro/Problema com o PTC - Dynamics Athenas - Rematrícula"/>
    <m/>
    <m/>
    <m/>
    <s v="Itens concluídos"/>
    <m/>
    <m/>
    <x v="1"/>
    <d v="2026-05-19T15:37:00"/>
    <d v="2026-07-06T00:00:00"/>
    <d v="2026-05-19T00:00:00"/>
    <d v="2026-07-16T00:00:00"/>
    <m/>
    <m/>
    <m/>
    <m/>
    <m/>
    <m/>
    <m/>
    <m/>
    <m/>
    <m/>
    <m/>
    <m/>
    <m/>
    <m/>
    <s v=""/>
    <s v="FALSO"/>
    <n v="0"/>
    <s v=""/>
    <s v=""/>
    <s v=""/>
    <s v=""/>
    <s v=""/>
    <s v=""/>
    <s v=""/>
    <s v=""/>
    <s v=""/>
    <s v=""/>
  </r>
  <r>
    <x v="0"/>
    <s v="SGGS-16418"/>
    <s v="[SGGS] SP 26.2.4;[SGGS] SP 26.2.3;[SGGS] SP 26.3.1;[SGGS] SP 26.3.2;[SGGS] SP 26.2.6;[SGGS] SP 26.2.5"/>
    <s v="[Jornada Secretaria e Gestor de Unidades] Secretaria - Gestão Acadêmica"/>
    <x v="0"/>
    <s v="[SGGS] PI 3/26"/>
    <m/>
    <s v="[INC0742341]Tenho um Erro/Problema com o PTC - Ambiente do Aluno / AVA Sofia - Secretaria - Atualização cadastral"/>
    <m/>
    <m/>
    <m/>
    <s v="Itens concluídos"/>
    <m/>
    <m/>
    <x v="1"/>
    <d v="2026-05-19T15:34:00"/>
    <d v="2026-07-06T00:00:00"/>
    <d v="2026-07-16T00:00:00"/>
    <d v="2026-07-16T00:00:00"/>
    <m/>
    <m/>
    <m/>
    <m/>
    <m/>
    <m/>
    <m/>
    <m/>
    <m/>
    <m/>
    <m/>
    <m/>
    <m/>
    <m/>
    <s v=""/>
    <s v="FALSO"/>
    <n v="0"/>
    <s v=""/>
    <s v=""/>
    <s v=""/>
    <s v=""/>
    <s v=""/>
    <s v=""/>
    <s v=""/>
    <s v=""/>
    <s v=""/>
    <s v=""/>
  </r>
  <r>
    <x v="0"/>
    <s v="SGGS-16417"/>
    <s v="[SGGS] SP 26.2.4;[SGGS] SP 26.2.3;[SGGS] SP 26.3.1;[SGGS] SP 26.3.2;[SGGS] SP 26.2.6;[SGGS] SP 26.2.5"/>
    <s v="[Jornada Secretaria e Gestor de Unidades] Secretaria - Gestão Acadêmica"/>
    <x v="0"/>
    <s v="[SGGS] PI 3/26"/>
    <m/>
    <s v="[INC0744339]Tenho um Erro/Problema com o PTC - Dynamics Athenas - Problema na parametrização da matriz"/>
    <m/>
    <m/>
    <m/>
    <s v="Itens concluídos"/>
    <m/>
    <m/>
    <x v="1"/>
    <d v="2026-05-19T15:26:00"/>
    <d v="2026-07-06T00:00:00"/>
    <d v="2026-07-16T00:00:00"/>
    <d v="2026-07-16T00:00:00"/>
    <m/>
    <m/>
    <m/>
    <m/>
    <m/>
    <m/>
    <m/>
    <m/>
    <m/>
    <m/>
    <m/>
    <m/>
    <m/>
    <m/>
    <s v=""/>
    <s v="FALSO"/>
    <n v="0"/>
    <s v=""/>
    <s v=""/>
    <s v=""/>
    <s v=""/>
    <s v=""/>
    <s v=""/>
    <s v=""/>
    <s v=""/>
    <s v=""/>
    <s v=""/>
  </r>
  <r>
    <x v="0"/>
    <s v="SGGS-16416"/>
    <s v="[SGGS] SP 26.2.4;[SGGS] SP 26.2.3;[SGGS] SP 26.3.1;[SGGS] SP 26.3.2;[SGGS] SP 26.2.6;[SGGS] SP 26.2.5"/>
    <s v="[Jornada Secretaria e Gestor de Unidades] Secretaria - Gestão Acadêmica"/>
    <x v="0"/>
    <s v="[SGGS] PI 3/26"/>
    <m/>
    <s v="[INC0755733]Tenho um Erro/Problema com o PTC - Dynamics Athenas - Atualização de Dados Cadastrais"/>
    <m/>
    <m/>
    <m/>
    <s v="Itens concluídos"/>
    <m/>
    <m/>
    <x v="1"/>
    <d v="2026-05-19T15:18:00"/>
    <d v="2026-07-06T00:00:00"/>
    <d v="2026-07-16T00:00:00"/>
    <d v="2026-07-16T00:00:00"/>
    <m/>
    <m/>
    <m/>
    <m/>
    <m/>
    <m/>
    <m/>
    <m/>
    <m/>
    <m/>
    <m/>
    <m/>
    <m/>
    <m/>
    <s v=""/>
    <s v="FALSO"/>
    <n v="0"/>
    <s v=""/>
    <s v=""/>
    <s v=""/>
    <s v=""/>
    <s v=""/>
    <s v=""/>
    <s v=""/>
    <s v=""/>
    <s v=""/>
    <s v=""/>
  </r>
  <r>
    <x v="0"/>
    <s v="SGGS-16414"/>
    <s v="[SGGS] SP 26.2.4;[SGGS] SP 26.2.3;[SGGS] SP 26.3.1;[SGGS] SP 26.3.2;[SGGS] SP 26.2.6;[SGGS] SP 26.2.5"/>
    <s v="[Jornada Secretaria e Gestor de Unidades] Secretaria - Gestão Acadêmica"/>
    <x v="0"/>
    <s v="[SGGS] PI 3/26"/>
    <m/>
    <s v="[INC0759992]Tenho um Erro/Problema com o PTC - Dynamics Athenas - Atualização de Dados Cadastrais"/>
    <m/>
    <m/>
    <m/>
    <s v="Itens concluídos"/>
    <m/>
    <m/>
    <x v="1"/>
    <d v="2026-05-19T14:36:00"/>
    <d v="2026-07-06T00:00:00"/>
    <d v="2026-07-16T00:00:00"/>
    <d v="2026-07-16T00:00:00"/>
    <m/>
    <m/>
    <m/>
    <m/>
    <m/>
    <m/>
    <m/>
    <m/>
    <m/>
    <m/>
    <m/>
    <m/>
    <m/>
    <m/>
    <s v=""/>
    <s v="FALSO"/>
    <n v="0"/>
    <s v=""/>
    <s v=""/>
    <s v=""/>
    <s v=""/>
    <s v=""/>
    <s v=""/>
    <s v=""/>
    <s v=""/>
    <s v=""/>
    <s v=""/>
  </r>
  <r>
    <x v="0"/>
    <s v="SGGS-16413"/>
    <s v="[SGGS] SP 26.3.1;[SGGS] SP 26.3.2;[SGGS] SP 26.2.6"/>
    <s v="[Jornada Secretaria e Gestor de Unidades] Secretaria - Gestão Acadêmica"/>
    <x v="0"/>
    <s v="[SGGS] PI 3/26"/>
    <m/>
    <s v="[INC0780191]Tenho um Erro/Problema com o PTC - Dynamics Athenas - Efetivação da Matrícula"/>
    <m/>
    <m/>
    <m/>
    <s v="Itens concluídos"/>
    <m/>
    <m/>
    <x v="1"/>
    <d v="2026-05-19T14:33:00"/>
    <d v="2026-07-06T00:00:00"/>
    <d v="2026-06-20T00:00:00"/>
    <d v="2026-07-16T00:00:00"/>
    <m/>
    <m/>
    <m/>
    <m/>
    <m/>
    <m/>
    <m/>
    <m/>
    <m/>
    <m/>
    <m/>
    <m/>
    <m/>
    <m/>
    <s v=""/>
    <s v="FALSO"/>
    <n v="0"/>
    <s v=""/>
    <s v=""/>
    <s v=""/>
    <s v=""/>
    <s v=""/>
    <s v=""/>
    <s v=""/>
    <s v=""/>
    <s v=""/>
    <s v=""/>
  </r>
  <r>
    <x v="0"/>
    <s v="SGGS-16411"/>
    <s v="[SGGS] SP 26.3.1;[SGGS] SP 26.3.2;[SGGS] SP 26.2.6"/>
    <s v="[Jornada Secretaria e Gestor de Unidades] Secretaria - Gestão Acadêmica"/>
    <x v="0"/>
    <s v="[SGGS] PI 3/26"/>
    <m/>
    <s v="[INC0780126]Tenho um Erro/Problema com o PTC - Dynamics Athenas - Efetivação da Matrícula"/>
    <m/>
    <m/>
    <m/>
    <s v="Itens concluídos"/>
    <m/>
    <m/>
    <x v="1"/>
    <d v="2026-05-19T11:38:00"/>
    <d v="2026-07-06T00:00:00"/>
    <d v="2026-06-20T00:00:00"/>
    <d v="2026-07-16T00:00:00"/>
    <m/>
    <m/>
    <m/>
    <m/>
    <m/>
    <m/>
    <m/>
    <m/>
    <m/>
    <m/>
    <m/>
    <m/>
    <m/>
    <m/>
    <s v=""/>
    <s v="FALSO"/>
    <n v="0"/>
    <s v=""/>
    <s v=""/>
    <s v=""/>
    <s v=""/>
    <s v=""/>
    <s v=""/>
    <s v=""/>
    <s v=""/>
    <s v=""/>
    <s v=""/>
  </r>
  <r>
    <x v="0"/>
    <s v="SGGS-16408"/>
    <s v="[SGGS] SP 26.3.1;[SGGS] SP 26.3.2;[SGGS] SP 26.2.6"/>
    <s v="[Jornada Secretaria e Gestor de Unidades] Secretaria - Gestão Acadêmica"/>
    <x v="0"/>
    <s v="[SGGS] PI 3/26"/>
    <m/>
    <s v="[INC0780115]Tenho um Erro/Problema com o PTC - Dynamics Athenas - Efetivação da Matrícula"/>
    <m/>
    <m/>
    <m/>
    <s v="Itens concluídos"/>
    <m/>
    <m/>
    <x v="1"/>
    <d v="2026-05-19T10:53:00"/>
    <d v="2026-07-06T00:00:00"/>
    <d v="2026-06-20T00:00:00"/>
    <d v="2026-07-16T00:00:00"/>
    <m/>
    <m/>
    <m/>
    <m/>
    <m/>
    <m/>
    <m/>
    <m/>
    <m/>
    <m/>
    <m/>
    <m/>
    <m/>
    <m/>
    <s v=""/>
    <s v="FALSO"/>
    <n v="0"/>
    <s v=""/>
    <s v=""/>
    <s v=""/>
    <s v=""/>
    <s v=""/>
    <s v=""/>
    <s v=""/>
    <s v=""/>
    <s v=""/>
    <s v=""/>
  </r>
  <r>
    <x v="0"/>
    <s v="SGGS-16405"/>
    <s v="[SGGS] SP 26.3.1;[SGGS] SP 26.3.2;[SGGS] SP 26.2.6"/>
    <s v="[Jornada Secretaria e Gestor de Unidades] Secretaria - Gestão Acadêmica"/>
    <x v="0"/>
    <s v="[SGGS] PI 3/26"/>
    <m/>
    <s v="[INC0780109]Tenho um Erro/Problema com o PTC - Dynamics Athenas - Efetivação da Matrícula"/>
    <m/>
    <m/>
    <m/>
    <s v="Itens concluídos"/>
    <m/>
    <m/>
    <x v="1"/>
    <d v="2026-05-19T10:40:00"/>
    <d v="2026-07-06T00:00:00"/>
    <d v="2026-06-20T00:00:00"/>
    <d v="2026-07-16T00:00:00"/>
    <m/>
    <m/>
    <m/>
    <m/>
    <m/>
    <m/>
    <m/>
    <m/>
    <m/>
    <m/>
    <m/>
    <m/>
    <m/>
    <m/>
    <s v=""/>
    <s v="FALSO"/>
    <n v="0"/>
    <s v=""/>
    <s v=""/>
    <s v=""/>
    <s v=""/>
    <s v=""/>
    <s v=""/>
    <s v=""/>
    <s v=""/>
    <s v=""/>
    <s v=""/>
  </r>
  <r>
    <x v="0"/>
    <s v="SGGS-16401"/>
    <s v="[SGGS] SP 26.2.4;[SGGS] SP 26.2.3;[SGGS] SP 26.3.1;[SGGS] SP 26.3.2;[SGGS] SP 26.2.6;[SGGS] SP 26.2.5"/>
    <s v="[Jornada Secretaria e Gestor de Unidades] Secretaria - Gestão Acadêmica"/>
    <x v="0"/>
    <s v="[SGGS] PI 3/26"/>
    <m/>
    <s v="[INC0779535]Tenho um Erro/Problema com o Sistema - Área do Candidato - Contrato"/>
    <m/>
    <n v="21600"/>
    <m/>
    <s v="Itens concluídos"/>
    <m/>
    <m/>
    <x v="1"/>
    <d v="2026-05-18T17:58:00"/>
    <d v="2026-07-06T00:00:00"/>
    <d v="2026-07-16T00:00:00"/>
    <d v="2026-07-16T00:00:00"/>
    <m/>
    <m/>
    <m/>
    <m/>
    <m/>
    <m/>
    <m/>
    <m/>
    <m/>
    <m/>
    <m/>
    <m/>
    <m/>
    <m/>
    <n v="6"/>
    <s v="FALSO"/>
    <n v="0"/>
    <s v=""/>
    <s v=""/>
    <s v=""/>
    <s v=""/>
    <s v=""/>
    <s v=""/>
    <s v=""/>
    <s v=""/>
    <s v=""/>
    <s v=""/>
  </r>
  <r>
    <x v="0"/>
    <s v="SGGS-16400"/>
    <s v="[SGGS] SP 26.2.4;[SGGS] SP 26.2.3;[SGGS] SP 26.3.1;[SGGS] SP 26.3.2;[SGGS] SP 26.2.6;[SGGS] SP 26.2.5"/>
    <s v="[Jornada Secretaria e Gestor de Unidades] Secretaria - Gestão Acadêmica"/>
    <x v="0"/>
    <s v="[SGGS] PI 3/26"/>
    <m/>
    <s v="[INC0779527]Tenho um Erro/Problema com o PTC - Ingresso - Captação - Área do Candidato"/>
    <m/>
    <m/>
    <m/>
    <s v="Itens concluídos"/>
    <m/>
    <m/>
    <x v="1"/>
    <d v="2026-05-18T17:57:00"/>
    <d v="2026-07-06T00:00:00"/>
    <d v="2026-07-16T00:00:00"/>
    <d v="2026-07-16T00:00:00"/>
    <m/>
    <m/>
    <m/>
    <m/>
    <m/>
    <m/>
    <m/>
    <m/>
    <m/>
    <m/>
    <m/>
    <m/>
    <m/>
    <m/>
    <s v=""/>
    <s v="FALSO"/>
    <n v="0"/>
    <s v=""/>
    <s v=""/>
    <s v=""/>
    <s v=""/>
    <s v=""/>
    <s v=""/>
    <s v=""/>
    <s v=""/>
    <s v=""/>
    <s v=""/>
  </r>
  <r>
    <x v="0"/>
    <s v="SGGS-16398"/>
    <s v="[SGGS] SP 26.2.4;[SGGS] SP 26.2.3;[SGGS] SP 26.3.1;[SGGS] SP 26.3.2;[SGGS] SP 26.2.6;[SGGS] SP 26.2.5"/>
    <s v="[Jornada Secretaria e Gestor de Unidades] Secretaria - Gestão Acadêmica"/>
    <x v="0"/>
    <s v="[SGGS] PI 3/26"/>
    <m/>
    <s v="[INC0779848]Tenho um Erro/Problema com o PTC - Dynamics Athenas - Extrato Financeiro - Não concordo com os dados exibidos"/>
    <m/>
    <m/>
    <m/>
    <s v="Itens concluídos"/>
    <m/>
    <m/>
    <x v="1"/>
    <d v="2026-05-18T17:41:00"/>
    <d v="2026-07-06T00:00:00"/>
    <d v="2026-07-16T00:00:00"/>
    <d v="2026-07-16T00:00:00"/>
    <m/>
    <m/>
    <m/>
    <m/>
    <m/>
    <m/>
    <m/>
    <m/>
    <m/>
    <m/>
    <m/>
    <m/>
    <m/>
    <m/>
    <s v=""/>
    <s v="FALSO"/>
    <n v="0"/>
    <s v=""/>
    <s v=""/>
    <s v=""/>
    <s v=""/>
    <s v=""/>
    <s v=""/>
    <s v=""/>
    <s v=""/>
    <s v=""/>
    <s v=""/>
  </r>
  <r>
    <x v="0"/>
    <s v="SGGS-16390"/>
    <s v="[SGGS] SP 26.2.4;[SGGS] SP 26.2.3;[SGGS] SP 26.3.1;[SGGS] SP 26.3.2;[SGGS] SP 26.2.6;[SGGS] SP 26.2.5"/>
    <s v="[Jornada Secretaria e Gestor de Unidades] Secretaria - Gestão Acadêmica"/>
    <x v="0"/>
    <s v="[SGGS] PI 3/26"/>
    <m/>
    <s v="[INC0779815]Tenho um Erro/Problema com o Sistema - Área do Candidato - Contrato"/>
    <m/>
    <m/>
    <m/>
    <s v="Itens concluídos"/>
    <m/>
    <m/>
    <x v="1"/>
    <d v="2026-05-18T16:11:00"/>
    <d v="2026-07-06T00:00:00"/>
    <d v="2026-07-16T00:00:00"/>
    <d v="2026-07-16T00:00:00"/>
    <m/>
    <m/>
    <m/>
    <m/>
    <m/>
    <m/>
    <m/>
    <m/>
    <m/>
    <m/>
    <m/>
    <m/>
    <m/>
    <m/>
    <s v=""/>
    <s v="FALSO"/>
    <n v="0"/>
    <s v=""/>
    <s v=""/>
    <s v=""/>
    <s v=""/>
    <s v=""/>
    <s v=""/>
    <s v=""/>
    <s v=""/>
    <s v=""/>
    <s v=""/>
  </r>
  <r>
    <x v="0"/>
    <s v="SGGS-16385"/>
    <s v="[SGGS] SP 26.2.4;[SGGS] SP 26.2.3;[SGGS] SP 26.3.1;[SGGS] SP 26.3.2;[SGGS] SP 26.2.6;[SGGS] SP 26.2.5"/>
    <s v="[Jornada Secretaria e Gestor de Unidades] Secretaria - Gestão Acadêmica"/>
    <x v="0"/>
    <s v="[SGGS] PI 3/26"/>
    <m/>
    <s v="[INC0779465]Tenho um Erro/Problema com o PTC - Ambiente do Aluno / AVA Sofia - Visão de disciplinas"/>
    <m/>
    <m/>
    <m/>
    <s v="Itens concluídos"/>
    <m/>
    <m/>
    <x v="1"/>
    <d v="2026-05-18T14:47:00"/>
    <d v="2026-07-06T00:00:00"/>
    <d v="2026-07-16T00:00:00"/>
    <d v="2026-07-16T00:00:00"/>
    <m/>
    <m/>
    <m/>
    <m/>
    <m/>
    <m/>
    <m/>
    <m/>
    <m/>
    <m/>
    <m/>
    <m/>
    <m/>
    <m/>
    <s v=""/>
    <s v="FALSO"/>
    <n v="0"/>
    <s v=""/>
    <s v=""/>
    <s v=""/>
    <s v=""/>
    <s v=""/>
    <s v=""/>
    <s v=""/>
    <s v=""/>
    <s v=""/>
    <s v=""/>
  </r>
  <r>
    <x v="0"/>
    <s v="SGGS-16384"/>
    <s v="[SGGS] SP 26.2.4;[SGGS] SP 26.2.3;[SGGS] SP 26.3.1;[SGGS] SP 26.2.6;[SGGS] SP 26.2.5"/>
    <s v="[Jornada Secretaria e Gestor de Unidades] Secretaria - Gestão Acadêmica"/>
    <x v="0"/>
    <s v="[SGGS] PI 3/26"/>
    <m/>
    <s v="[INC0779097]Tenho um Erro/Problema com o PTC - Ambiente do Aluno / AVA Sofia - Aulas"/>
    <m/>
    <m/>
    <m/>
    <s v="Itens concluídos"/>
    <m/>
    <m/>
    <x v="0"/>
    <d v="2026-05-18T14:39:00"/>
    <d v="2026-07-06T00:00:00"/>
    <d v="2026-07-16T00:00:00"/>
    <m/>
    <m/>
    <m/>
    <m/>
    <m/>
    <m/>
    <m/>
    <m/>
    <m/>
    <m/>
    <m/>
    <m/>
    <m/>
    <m/>
    <m/>
    <s v=""/>
    <s v="FALSO"/>
    <n v="0"/>
    <s v=""/>
    <s v=""/>
    <s v=""/>
    <s v=""/>
    <s v=""/>
    <s v=""/>
    <s v=""/>
    <s v=""/>
    <s v=""/>
    <s v=""/>
  </r>
  <r>
    <x v="0"/>
    <s v="SGGS-16383"/>
    <s v="[SGGS] SP 26.2.4;[SGGS] SP 26.2.3;[SGGS] SP 26.3.1;[SGGS] SP 26.3.2;[SGGS] SP 26.2.6;[SGGS] SP 26.2.5"/>
    <s v="[Jornada Secretaria e Gestor de Unidades] Secretaria - Gestão Acadêmica"/>
    <x v="0"/>
    <s v="[SGGS] PI 3/26"/>
    <m/>
    <s v="[INC0778046]Tenho um Erro/Problema com o PTC - Ingresso - Pagamento de Matrícula"/>
    <m/>
    <m/>
    <m/>
    <s v="Itens concluídos"/>
    <m/>
    <m/>
    <x v="1"/>
    <d v="2026-05-18T13:59:00"/>
    <d v="2026-07-06T00:00:00"/>
    <d v="2026-07-16T00:00:00"/>
    <d v="2026-07-16T00:00:00"/>
    <m/>
    <m/>
    <m/>
    <m/>
    <m/>
    <m/>
    <m/>
    <m/>
    <m/>
    <m/>
    <m/>
    <m/>
    <m/>
    <m/>
    <s v=""/>
    <s v="FALSO"/>
    <n v="0"/>
    <s v=""/>
    <s v=""/>
    <s v=""/>
    <s v=""/>
    <s v=""/>
    <s v=""/>
    <s v=""/>
    <s v=""/>
    <s v=""/>
    <s v=""/>
  </r>
  <r>
    <x v="0"/>
    <s v="SGGS-16382"/>
    <s v="[SGGS] SP 26.2.4;[SGGS] SP 26.2.3;[SGGS] SP 26.3.1;[SGGS] SP 26.3.2;[SGGS] SP 26.2.6;[SGGS] SP 26.2.5"/>
    <s v="[Jornada Secretaria e Gestor de Unidades] Secretaria - Gestão Acadêmica"/>
    <x v="0"/>
    <s v="[SGGS] PI 3/26"/>
    <m/>
    <s v="[INC0779300]Tenho um Erro/Problema no Dynamics - Captar - Inscrição"/>
    <m/>
    <m/>
    <m/>
    <s v="Itens concluídos"/>
    <m/>
    <m/>
    <x v="1"/>
    <d v="2026-05-18T13:28:00"/>
    <d v="2026-07-06T00:00:00"/>
    <d v="2026-07-16T00:00:00"/>
    <d v="2026-07-16T00:00:00"/>
    <m/>
    <m/>
    <m/>
    <m/>
    <m/>
    <m/>
    <m/>
    <m/>
    <m/>
    <m/>
    <m/>
    <m/>
    <m/>
    <m/>
    <s v=""/>
    <s v="FALSO"/>
    <n v="0"/>
    <s v=""/>
    <s v=""/>
    <s v=""/>
    <s v=""/>
    <s v=""/>
    <s v=""/>
    <s v=""/>
    <s v=""/>
    <s v=""/>
    <s v=""/>
  </r>
  <r>
    <x v="0"/>
    <s v="SGGS-16373"/>
    <s v="[SGGS] SP 26.2.4;[SGGS] SP 26.2.3;[SGGS] SP 26.3.1;[SGGS] SP 26.3.2;[SGGS] SP 26.2.6;[SGGS] SP 26.2.5"/>
    <s v="[Jornada Secretaria e Gestor de Unidades] Secretaria - Gestão Acadêmica"/>
    <x v="0"/>
    <s v="[SGGS] PI 3/26"/>
    <m/>
    <s v="[INC0779707]Tenho um Erro/Problema com o PTC - Ambiente do Aluno / AVA Sofia - Login/senha"/>
    <m/>
    <m/>
    <m/>
    <s v="Itens concluídos"/>
    <m/>
    <m/>
    <x v="1"/>
    <d v="2026-05-18T09:17:00"/>
    <d v="2026-07-06T00:00:00"/>
    <d v="2026-07-16T00:00:00"/>
    <d v="2026-07-16T00:00:00"/>
    <m/>
    <m/>
    <m/>
    <m/>
    <m/>
    <m/>
    <m/>
    <m/>
    <m/>
    <m/>
    <m/>
    <m/>
    <m/>
    <m/>
    <s v=""/>
    <s v="FALSO"/>
    <n v="0"/>
    <s v=""/>
    <s v=""/>
    <s v=""/>
    <s v=""/>
    <s v=""/>
    <s v=""/>
    <s v=""/>
    <s v=""/>
    <s v=""/>
    <s v=""/>
  </r>
  <r>
    <x v="0"/>
    <s v="SGGS-16371"/>
    <s v="[SGGS] SP 26.2.4;[SGGS] SP 26.2.3;[SGGS] SP 26.3.1;[SGGS] SP 26.3.2;[SGGS] SP 26.2.6;[SGGS] SP 26.2.5"/>
    <s v="[Jornada Secretaria e Gestor de Unidades] Secretaria - Gestão Acadêmica"/>
    <x v="0"/>
    <s v="[SGGS] PI 3/26"/>
    <m/>
    <s v="[INC0779036]Tenho um Erro/Problema com o PTC - Dynamics Athenas - Alocação e disponibilização de disciplinas"/>
    <m/>
    <m/>
    <m/>
    <s v="Itens concluídos"/>
    <m/>
    <m/>
    <x v="1"/>
    <d v="2026-05-16T18:12:00"/>
    <d v="2026-07-06T00:00:00"/>
    <d v="2026-07-16T00:00:00"/>
    <d v="2026-07-16T00:00:00"/>
    <m/>
    <m/>
    <m/>
    <m/>
    <m/>
    <m/>
    <m/>
    <m/>
    <m/>
    <m/>
    <m/>
    <m/>
    <m/>
    <m/>
    <s v=""/>
    <s v="FALSO"/>
    <n v="0"/>
    <s v=""/>
    <s v=""/>
    <s v=""/>
    <s v=""/>
    <s v=""/>
    <s v=""/>
    <s v=""/>
    <s v=""/>
    <s v=""/>
    <s v=""/>
  </r>
  <r>
    <x v="0"/>
    <s v="SGGS-16367"/>
    <s v="[SGGS] SP 26.2.4;[SGGS] SP 26.2.3;[SGGS] SP 26.3.1;[SGGS] SP 26.3.2;[SGGS] SP 26.2.6;[SGGS] SP 26.2.5"/>
    <s v="[Jornada Secretaria e Gestor de Unidades] Secretaria - Gestão Acadêmica"/>
    <x v="0"/>
    <s v="[SGGS] PI 3/26"/>
    <m/>
    <s v="[INC0778862]Tenho um Erro/Problema com o PTC - Ambiente do Aluno / AVA Sofia - Secretaria - Erro no documento da solicitação"/>
    <m/>
    <m/>
    <m/>
    <s v="Itens concluídos"/>
    <m/>
    <m/>
    <x v="1"/>
    <d v="2026-05-15T17:14:00"/>
    <d v="2026-07-06T00:00:00"/>
    <d v="2026-07-16T00:00:00"/>
    <d v="2026-07-16T00:00:00"/>
    <m/>
    <m/>
    <m/>
    <m/>
    <m/>
    <m/>
    <m/>
    <m/>
    <m/>
    <m/>
    <m/>
    <m/>
    <m/>
    <m/>
    <s v=""/>
    <s v="FALSO"/>
    <n v="0"/>
    <s v=""/>
    <s v=""/>
    <s v=""/>
    <s v=""/>
    <s v=""/>
    <s v=""/>
    <s v=""/>
    <s v=""/>
    <s v=""/>
    <s v=""/>
  </r>
  <r>
    <x v="0"/>
    <s v="SGGS-16362"/>
    <s v="[SGGS] SP 26.2.4;[SGGS] SP 26.2.3;[SGGS] SP 26.3.1;[SGGS] SP 26.2.6;[SGGS] SP 26.2.5"/>
    <s v="[Jornada Secretaria e Gestor de Unidades] Secretaria - Gestão Acadêmica"/>
    <x v="0"/>
    <s v="[SGGS] PI 3/26"/>
    <m/>
    <s v="[INC0776834]Tenho um Erro/Problema com o PTC - Financeiro SAP - Agrupador de Faturas"/>
    <m/>
    <m/>
    <m/>
    <s v="Itens concluídos"/>
    <m/>
    <m/>
    <x v="1"/>
    <d v="2026-05-15T15:47:00"/>
    <d v="2026-07-06T00:00:00"/>
    <d v="2026-07-16T00:00:00"/>
    <d v="2026-07-16T00:00:00"/>
    <m/>
    <m/>
    <m/>
    <m/>
    <m/>
    <m/>
    <m/>
    <m/>
    <m/>
    <m/>
    <m/>
    <m/>
    <m/>
    <m/>
    <s v=""/>
    <s v="FALSO"/>
    <n v="0"/>
    <s v=""/>
    <s v=""/>
    <s v=""/>
    <s v=""/>
    <s v=""/>
    <s v=""/>
    <s v=""/>
    <s v=""/>
    <s v=""/>
    <s v=""/>
  </r>
  <r>
    <x v="0"/>
    <s v="SGGS-16357"/>
    <s v="[SGGS] SP 26.2.4;[SGGS] SP 26.2.3;[SGGS] SP 26.3.1;[SGGS] SP 26.3.2;[SGGS] SP 26.2.6;[SGGS] SP 26.2.5"/>
    <s v="[Jornada Secretaria e Gestor de Unidades] Secretaria - Gestão Acadêmica"/>
    <x v="0"/>
    <s v="[SGGS] PI 3/26"/>
    <m/>
    <s v="[INC0778909]Tenho um Erro/Problema com o PTC - Dynamics Athenas - Alocação e disponibilização de disciplinas"/>
    <m/>
    <m/>
    <m/>
    <s v="Itens concluídos"/>
    <m/>
    <m/>
    <x v="1"/>
    <d v="2026-05-15T11:53:00"/>
    <d v="2026-07-06T00:00:00"/>
    <d v="2026-07-16T00:00:00"/>
    <d v="2026-07-16T00:00:00"/>
    <m/>
    <m/>
    <m/>
    <m/>
    <m/>
    <m/>
    <m/>
    <m/>
    <m/>
    <m/>
    <m/>
    <m/>
    <m/>
    <m/>
    <s v=""/>
    <s v="FALSO"/>
    <n v="0"/>
    <s v=""/>
    <s v=""/>
    <s v=""/>
    <s v=""/>
    <s v=""/>
    <s v=""/>
    <s v=""/>
    <s v=""/>
    <s v=""/>
    <s v=""/>
  </r>
  <r>
    <x v="0"/>
    <s v="SGGS-16356"/>
    <s v="[SGGS] SP 26.2.4;[SGGS] SP 26.2.3;[SGGS] SP 26.3.1;[SGGS] SP 26.3.2;[SGGS] SP 26.2.6;[SGGS] SP 26.2.5"/>
    <s v="[Jornada Secretaria e Gestor de Unidades] Secretaria - Gestão Acadêmica"/>
    <x v="0"/>
    <s v="[SGGS] PI 3/26"/>
    <m/>
    <s v="[INC0779086]Tenho um Erro/Problema com o PTC - Ingresso - Captação - Backoffice"/>
    <m/>
    <m/>
    <m/>
    <s v="Itens concluídos"/>
    <m/>
    <m/>
    <x v="1"/>
    <d v="2026-05-15T09:15:00"/>
    <d v="2026-07-06T00:00:00"/>
    <d v="2026-07-16T00:00:00"/>
    <d v="2026-07-16T00:00:00"/>
    <m/>
    <m/>
    <m/>
    <m/>
    <m/>
    <m/>
    <m/>
    <m/>
    <m/>
    <m/>
    <m/>
    <m/>
    <m/>
    <m/>
    <s v=""/>
    <s v="FALSO"/>
    <n v="0"/>
    <s v=""/>
    <s v=""/>
    <s v=""/>
    <s v=""/>
    <s v=""/>
    <s v=""/>
    <s v=""/>
    <s v=""/>
    <s v=""/>
    <s v=""/>
  </r>
  <r>
    <x v="0"/>
    <s v="SGGS-16353"/>
    <s v="[SGGS] SP 26.2.4;[SGGS] SP 26.2.3;[SGGS] SP 26.3.1;[SGGS] SP 26.3.2;[SGGS] SP 26.2.6;[SGGS] SP 26.2.5"/>
    <s v="[Jornada Secretaria e Gestor de Unidades] Secretaria - Gestão Acadêmica"/>
    <x v="0"/>
    <s v="[SGGS] PI 3/26"/>
    <m/>
    <s v="[INC0767425]Tenho um Erro/Problema com o PTC - Ambiente do Aluno / AVA Sofia - Secretaria - Erro na solicitação de Transferencia interna - curso e polo"/>
    <m/>
    <m/>
    <m/>
    <s v="Itens concluídos"/>
    <m/>
    <m/>
    <x v="1"/>
    <d v="2026-05-14T21:18:00"/>
    <d v="2026-07-06T00:00:00"/>
    <d v="2026-07-16T00:00:00"/>
    <d v="2026-07-16T00:00:00"/>
    <m/>
    <m/>
    <m/>
    <m/>
    <m/>
    <m/>
    <m/>
    <m/>
    <m/>
    <m/>
    <m/>
    <m/>
    <m/>
    <m/>
    <s v=""/>
    <s v="FALSO"/>
    <n v="0"/>
    <s v=""/>
    <s v=""/>
    <s v=""/>
    <s v=""/>
    <s v=""/>
    <s v=""/>
    <s v=""/>
    <s v=""/>
    <s v=""/>
    <s v=""/>
  </r>
  <r>
    <x v="0"/>
    <s v="SGGS-16352"/>
    <s v="[SGGS] SP 26.2.4;[SGGS] SP 26.2.3;[SGGS] SP 26.3.1;[SGGS] SP 26.3.2;[SGGS] SP 26.2.6;[SGGS] SP 26.2.5"/>
    <s v="[Jornada Secretaria e Gestor de Unidades] Secretaria - Gestão Acadêmica"/>
    <x v="0"/>
    <s v="[SGGS] PI 3/26"/>
    <m/>
    <s v="[INC0767632]Tenho um Erro/Problema com o PTC - Ambiente do Aluno / AVA Sofia - Secretaria - Erro na solicitação de Transferencia interna - curso e polo"/>
    <m/>
    <m/>
    <m/>
    <s v="Itens concluídos"/>
    <m/>
    <m/>
    <x v="1"/>
    <d v="2026-05-14T21:17:00"/>
    <d v="2026-07-06T00:00:00"/>
    <d v="2026-07-16T00:00:00"/>
    <d v="2026-07-16T00:00:00"/>
    <m/>
    <m/>
    <m/>
    <m/>
    <m/>
    <m/>
    <m/>
    <m/>
    <m/>
    <m/>
    <m/>
    <m/>
    <m/>
    <m/>
    <s v=""/>
    <s v="FALSO"/>
    <n v="0"/>
    <s v=""/>
    <s v=""/>
    <s v=""/>
    <s v=""/>
    <s v=""/>
    <s v=""/>
    <s v=""/>
    <s v=""/>
    <s v=""/>
    <s v=""/>
  </r>
  <r>
    <x v="0"/>
    <s v="SGGS-16351"/>
    <s v="[SGGS] SP 26.2.4;[SGGS] SP 26.2.3;[SGGS] SP 26.3.1;[SGGS] SP 26.3.2;[SGGS] SP 26.2.6;[SGGS] SP 26.2.5"/>
    <s v="[Jornada Secretaria e Gestor de Unidades] Secretaria - Gestão Acadêmica"/>
    <x v="0"/>
    <s v="[SGGS] PI 3/26"/>
    <m/>
    <s v="[INC0764462]Tenho um Erro/Problema com o PTC - Ambiente do Aluno / AVA Sofia - Secretaria - Erro na solicitação de Transferencia interna - curso e polo"/>
    <m/>
    <m/>
    <m/>
    <s v="Itens concluídos"/>
    <m/>
    <m/>
    <x v="1"/>
    <d v="2026-05-14T20:59:00"/>
    <d v="2026-07-06T00:00:00"/>
    <d v="2026-07-16T00:00:00"/>
    <d v="2026-07-16T00:00:00"/>
    <m/>
    <m/>
    <m/>
    <m/>
    <m/>
    <m/>
    <m/>
    <m/>
    <m/>
    <m/>
    <m/>
    <m/>
    <m/>
    <m/>
    <s v=""/>
    <s v="FALSO"/>
    <n v="0"/>
    <s v=""/>
    <s v=""/>
    <s v=""/>
    <s v=""/>
    <s v=""/>
    <s v=""/>
    <s v=""/>
    <s v=""/>
    <s v=""/>
    <s v=""/>
  </r>
  <r>
    <x v="0"/>
    <s v="SGGS-16350"/>
    <s v="[SGGS] SP 26.2.4;[SGGS] SP 26.2.3;[SGGS] SP 26.3.1;[SGGS] SP 26.3.2;[SGGS] SP 26.2.6;[SGGS] SP 26.2.5"/>
    <s v="[Jornada Secretaria e Gestor de Unidades] Secretaria - Gestão Acadêmica"/>
    <x v="0"/>
    <s v="[SGGS] PI 3/26"/>
    <m/>
    <s v="[INC0763954]Tenho um Erro/Problema com o PTC - Ambiente do Aluno / AVA Sofia - Secretaria - Erro na solicitação de Transferencia interna - curso e polo"/>
    <m/>
    <m/>
    <m/>
    <s v="Itens concluídos"/>
    <m/>
    <m/>
    <x v="1"/>
    <d v="2026-05-14T20:58:00"/>
    <d v="2026-07-06T00:00:00"/>
    <d v="2026-07-16T00:00:00"/>
    <d v="2026-07-16T00:00:00"/>
    <m/>
    <m/>
    <m/>
    <m/>
    <m/>
    <m/>
    <m/>
    <m/>
    <m/>
    <m/>
    <m/>
    <m/>
    <m/>
    <m/>
    <s v=""/>
    <s v="FALSO"/>
    <n v="0"/>
    <s v=""/>
    <s v=""/>
    <s v=""/>
    <s v=""/>
    <s v=""/>
    <s v=""/>
    <s v=""/>
    <s v=""/>
    <s v=""/>
    <s v=""/>
  </r>
  <r>
    <x v="0"/>
    <s v="SGGS-16349"/>
    <s v="[SGGS] SP 26.2.4;[SGGS] SP 26.2.3;[SGGS] SP 26.3.1;[SGGS] SP 26.3.2;[SGGS] SP 26.2.6;[SGGS] SP 26.2.5"/>
    <s v="[Jornada Secretaria e Gestor de Unidades] Secretaria - Gestão Acadêmica"/>
    <x v="0"/>
    <s v="[SGGS] PI 3/26"/>
    <m/>
    <s v="[INC0763894]Tenho um Erro/Problema com o PTC - Ambiente do Aluno / AVA Sofia - Secretaria - Erro na solicitação de Transferencia interna - curso e polo"/>
    <m/>
    <m/>
    <m/>
    <s v="Itens concluídos"/>
    <m/>
    <m/>
    <x v="1"/>
    <d v="2026-05-14T20:57:00"/>
    <d v="2026-07-06T00:00:00"/>
    <d v="2026-07-16T00:00:00"/>
    <d v="2026-07-16T00:00:00"/>
    <m/>
    <m/>
    <m/>
    <m/>
    <m/>
    <m/>
    <m/>
    <m/>
    <m/>
    <m/>
    <m/>
    <m/>
    <m/>
    <m/>
    <s v=""/>
    <s v="FALSO"/>
    <n v="0"/>
    <s v=""/>
    <s v=""/>
    <s v=""/>
    <s v=""/>
    <s v=""/>
    <s v=""/>
    <s v=""/>
    <s v=""/>
    <s v=""/>
    <s v=""/>
  </r>
  <r>
    <x v="0"/>
    <s v="SGGS-16348"/>
    <s v="[SGGS] SP 26.2.4;[SGGS] SP 26.2.3;[SGGS] SP 26.3.1;[SGGS] SP 26.3.2;[SGGS] SP 26.2.6;[SGGS] SP 26.2.5"/>
    <s v="[Jornada Secretaria e Gestor de Unidades] Secretaria - Gestão Acadêmica"/>
    <x v="0"/>
    <s v="[SGGS] PI 3/26"/>
    <m/>
    <s v="[INC0763800]Tenho um Erro/Problema com o PTC - Ambiente do Aluno / AVA Sofia - Secretaria - Erro na solicitação de Transferencia interna - curso e polo"/>
    <m/>
    <m/>
    <m/>
    <s v="Itens concluídos"/>
    <m/>
    <m/>
    <x v="1"/>
    <d v="2026-05-14T20:57:00"/>
    <d v="2026-07-06T00:00:00"/>
    <d v="2026-07-16T00:00:00"/>
    <d v="2026-07-16T00:00:00"/>
    <m/>
    <m/>
    <m/>
    <m/>
    <m/>
    <m/>
    <m/>
    <m/>
    <m/>
    <m/>
    <m/>
    <m/>
    <m/>
    <m/>
    <s v=""/>
    <s v="FALSO"/>
    <n v="0"/>
    <s v=""/>
    <s v=""/>
    <s v=""/>
    <s v=""/>
    <s v=""/>
    <s v=""/>
    <s v=""/>
    <s v=""/>
    <s v=""/>
    <s v=""/>
  </r>
  <r>
    <x v="0"/>
    <s v="SGGS-16340"/>
    <s v="[SGGS] SP 26.2.4;[SGGS] SP 26.2.3;[SGGS] SP 26.3.1;[SGGS] SP 26.3.2;[SGGS] SP 26.2.6;[SGGS] SP 26.2.5"/>
    <s v="[Jornada Secretaria e Gestor de Unidades] Secretaria - Gestão Acadêmica"/>
    <x v="0"/>
    <s v="[SGGS] PI 3/26"/>
    <m/>
    <s v="[INC0778917]Tenho um Erro/Problema com o PTC - Dynamics Athenas - Alocação e disponibilização de disciplinas"/>
    <m/>
    <m/>
    <m/>
    <s v="Itens concluídos"/>
    <m/>
    <m/>
    <x v="1"/>
    <d v="2026-05-14T16:57:00"/>
    <d v="2026-07-06T00:00:00"/>
    <d v="2026-07-16T00:00:00"/>
    <d v="2026-07-16T00:00:00"/>
    <m/>
    <m/>
    <m/>
    <m/>
    <m/>
    <m/>
    <m/>
    <m/>
    <m/>
    <m/>
    <m/>
    <m/>
    <m/>
    <m/>
    <s v=""/>
    <s v="FALSO"/>
    <n v="0"/>
    <s v=""/>
    <s v=""/>
    <s v=""/>
    <s v=""/>
    <s v=""/>
    <s v=""/>
    <s v=""/>
    <s v=""/>
    <s v=""/>
    <s v=""/>
  </r>
  <r>
    <x v="0"/>
    <s v="SGGS-16339"/>
    <s v="[SGGS] SP 26.2.4;[SGGS] SP 26.2.3;[SGGS] SP 26.3.1;[SGGS] SP 26.3.2;[SGGS] SP 26.2.6;[SGGS] SP 26.2.5"/>
    <s v="[Jornada Secretaria e Gestor de Unidades] Secretaria - Gestão Acadêmica"/>
    <x v="0"/>
    <s v="[SGGS] PI 3/26"/>
    <m/>
    <s v="[INC0778695]Tenho um Erro/Problema com o PTC - Dynamics Athenas - Instabilidade Sistêmica no Dynamics"/>
    <m/>
    <m/>
    <m/>
    <s v="Itens concluídos"/>
    <m/>
    <m/>
    <x v="1"/>
    <d v="2026-05-14T15:50:00"/>
    <d v="2026-07-06T00:00:00"/>
    <d v="2026-07-16T00:00:00"/>
    <d v="2026-07-16T00:00:00"/>
    <m/>
    <m/>
    <m/>
    <m/>
    <m/>
    <m/>
    <m/>
    <m/>
    <m/>
    <m/>
    <m/>
    <m/>
    <m/>
    <m/>
    <s v=""/>
    <s v="FALSO"/>
    <n v="0"/>
    <s v=""/>
    <s v=""/>
    <s v=""/>
    <s v=""/>
    <s v=""/>
    <s v=""/>
    <s v=""/>
    <s v=""/>
    <s v=""/>
    <s v=""/>
  </r>
  <r>
    <x v="0"/>
    <s v="SGGS-16337"/>
    <s v="[SGGS] SP 26.2.4;[SGGS] SP 26.2.3;[SGGS] SP 26.3.1;[SGGS] SP 26.3.2;[SGGS] SP 26.2.6;[SGGS] SP 26.2.5"/>
    <s v="[Jornada Secretaria e Gestor de Unidades] Secretaria - Gestão Acadêmica"/>
    <x v="0"/>
    <s v="[SGGS] PI 3/26"/>
    <m/>
    <s v="[INC0778987]Tenho um Erro/Problema com o PTC - Ingresso - Captação - Área do Candidato"/>
    <m/>
    <m/>
    <m/>
    <s v="Itens concluídos"/>
    <m/>
    <m/>
    <x v="1"/>
    <d v="2026-05-14T15:01:00"/>
    <d v="2026-07-06T00:00:00"/>
    <d v="2026-07-16T00:00:00"/>
    <d v="2026-07-16T00:00:00"/>
    <m/>
    <m/>
    <m/>
    <m/>
    <m/>
    <m/>
    <m/>
    <m/>
    <m/>
    <m/>
    <m/>
    <m/>
    <m/>
    <m/>
    <s v=""/>
    <s v="FALSO"/>
    <n v="0"/>
    <s v=""/>
    <s v=""/>
    <s v=""/>
    <s v=""/>
    <s v=""/>
    <s v=""/>
    <s v=""/>
    <s v=""/>
    <s v=""/>
    <s v=""/>
  </r>
  <r>
    <x v="0"/>
    <s v="SGGS-16334"/>
    <s v="[SGGS] SP 26.2.4;[SGGS] SP 26.2.3;[SGGS] SP 26.3.1;[SGGS] SP 26.3.2;[SGGS] SP 26.2.6;[SGGS] SP 26.2.5"/>
    <s v="[Jornada Secretaria e Gestor de Unidades] Secretaria - Gestão Acadêmica"/>
    <x v="0"/>
    <s v="[SGGS] PI 3/26"/>
    <m/>
    <s v="[INC0778950]Tenho um Erro/Problema com o PTC - Ingresso - Captação - Área do Candidato"/>
    <m/>
    <m/>
    <m/>
    <s v="Itens concluídos"/>
    <m/>
    <m/>
    <x v="1"/>
    <d v="2026-05-14T14:58:00"/>
    <d v="2026-07-06T00:00:00"/>
    <d v="2026-07-16T00:00:00"/>
    <d v="2026-07-16T00:00:00"/>
    <m/>
    <m/>
    <m/>
    <m/>
    <m/>
    <m/>
    <m/>
    <m/>
    <m/>
    <m/>
    <m/>
    <m/>
    <m/>
    <m/>
    <s v=""/>
    <s v="FALSO"/>
    <n v="0"/>
    <s v=""/>
    <s v=""/>
    <s v=""/>
    <s v=""/>
    <s v=""/>
    <s v=""/>
    <s v=""/>
    <s v=""/>
    <s v=""/>
    <s v=""/>
  </r>
  <r>
    <x v="0"/>
    <s v="SGGS-16333"/>
    <s v="[SGGS] SP 26.2.4;[SGGS] SP 26.2.3;[SGGS] SP 26.3.1;[SGGS] SP 26.3.2;[SGGS] SP 26.2.6;[SGGS] SP 26.2.5"/>
    <s v="[Jornada Secretaria e Gestor de Unidades] Secretaria - Gestão Acadêmica"/>
    <x v="0"/>
    <s v="[SGGS] PI 3/26"/>
    <m/>
    <s v="[INC0778964]Tenho um Erro/Problema no Dynamics - Captar - Inscrição"/>
    <m/>
    <m/>
    <m/>
    <s v="Itens concluídos"/>
    <m/>
    <m/>
    <x v="1"/>
    <d v="2026-05-14T14:46:00"/>
    <d v="2026-07-06T00:00:00"/>
    <d v="2026-07-16T00:00:00"/>
    <d v="2026-07-16T00:00:00"/>
    <m/>
    <m/>
    <m/>
    <m/>
    <m/>
    <m/>
    <m/>
    <m/>
    <m/>
    <m/>
    <m/>
    <m/>
    <m/>
    <m/>
    <s v=""/>
    <s v="FALSO"/>
    <n v="0"/>
    <s v=""/>
    <s v=""/>
    <s v=""/>
    <s v=""/>
    <s v=""/>
    <s v=""/>
    <s v=""/>
    <s v=""/>
    <s v=""/>
    <s v=""/>
  </r>
  <r>
    <x v="0"/>
    <s v="SGGS-16331"/>
    <s v="[SGGS] SP 26.2.4;[SGGS] SP 26.2.3;[SGGS] SP 26.3.1;[SGGS] SP 26.2.6;[SGGS] SP 26.2.5"/>
    <s v="[Jornada Secretaria e Gestor de Unidades] Secretaria - Gestão Acadêmica"/>
    <x v="0"/>
    <s v="[SGGS] PI 3/26"/>
    <m/>
    <s v="[INC0769159]Tenho um Erro/Problema com o PTC - Ambiente do Aluno / AVA Sofia - Secretaria - Erro na solicitação de Transferencia interna - curso e polo"/>
    <m/>
    <m/>
    <m/>
    <s v="Itens concluídos"/>
    <m/>
    <m/>
    <x v="1"/>
    <d v="2026-05-14T14:32:00"/>
    <d v="2026-07-06T00:00:00"/>
    <d v="2026-06-29T00:00:00"/>
    <d v="2026-06-29T00:00:00"/>
    <m/>
    <m/>
    <m/>
    <m/>
    <m/>
    <m/>
    <m/>
    <m/>
    <m/>
    <m/>
    <m/>
    <m/>
    <m/>
    <m/>
    <s v=""/>
    <s v="FALSO"/>
    <n v="0"/>
    <s v=""/>
    <s v=""/>
    <s v=""/>
    <s v=""/>
    <s v=""/>
    <s v=""/>
    <s v=""/>
    <s v=""/>
    <s v=""/>
    <s v=""/>
  </r>
  <r>
    <x v="0"/>
    <s v="SGGS-16326"/>
    <s v="[SGGS] SP 26.2.4;[SGGS] SP 26.2.3;[SGGS] SP 26.3.1;[SGGS] SP 26.2.6;[SGGS] SP 26.2.5"/>
    <s v="[Jornada Secretaria e Gestor de Unidades] Secretaria - Gestão Acadêmica"/>
    <x v="0"/>
    <s v="[SGGS] PI 3/26"/>
    <m/>
    <s v="[INC0778383]Tenho um Erro/Problema com o PTC - Ingresso - Captação - Área do Candidato"/>
    <m/>
    <m/>
    <m/>
    <s v="Itens concluídos"/>
    <m/>
    <m/>
    <x v="1"/>
    <d v="2026-05-14T12:12:00"/>
    <d v="2026-07-06T00:00:00"/>
    <d v="2026-06-29T00:00:00"/>
    <d v="2026-06-29T00:00:00"/>
    <m/>
    <m/>
    <m/>
    <m/>
    <m/>
    <m/>
    <m/>
    <m/>
    <m/>
    <m/>
    <m/>
    <m/>
    <m/>
    <m/>
    <s v=""/>
    <s v="FALSO"/>
    <n v="0"/>
    <s v=""/>
    <s v=""/>
    <s v=""/>
    <s v=""/>
    <s v=""/>
    <s v=""/>
    <s v=""/>
    <s v=""/>
    <s v=""/>
    <s v=""/>
  </r>
  <r>
    <x v="0"/>
    <s v="SGGS-16324"/>
    <s v="[SGGS] SP 26.2.4;[SGGS] SP 26.2.3;[SGGS] SP 26.3.1;[SGGS] SP 26.3.2;[SGGS] SP 26.2.6;[SGGS] SP 26.2.5"/>
    <s v="[Jornada Secretaria e Gestor de Unidades] Secretaria - Gestão Acadêmica"/>
    <x v="0"/>
    <s v="[SGGS] PI 3/26"/>
    <m/>
    <s v="[INC0778907]Tenho um Erro/Problema com o PTC - Dynamics Athenas - Documentos Acadêmicos - Serviços"/>
    <m/>
    <m/>
    <m/>
    <s v="Itens concluídos"/>
    <m/>
    <m/>
    <x v="1"/>
    <d v="2026-05-14T11:31:00"/>
    <d v="2026-07-06T00:00:00"/>
    <d v="2026-07-16T00:00:00"/>
    <d v="2026-07-16T00:00:00"/>
    <m/>
    <m/>
    <m/>
    <m/>
    <m/>
    <m/>
    <m/>
    <m/>
    <m/>
    <m/>
    <m/>
    <m/>
    <m/>
    <m/>
    <s v=""/>
    <s v="FALSO"/>
    <n v="0"/>
    <s v=""/>
    <s v=""/>
    <s v=""/>
    <s v=""/>
    <s v=""/>
    <s v=""/>
    <s v=""/>
    <s v=""/>
    <s v=""/>
    <s v=""/>
  </r>
  <r>
    <x v="0"/>
    <s v="SGGS-16323"/>
    <s v="[SGGS] SP 26.2.4;[SGGS] SP 26.2.3;[SGGS] SP 26.3.1;[SGGS] SP 26.3.2;[SGGS] SP 26.2.6;[SGGS] SP 26.2.5"/>
    <s v="[Jornada Secretaria e Gestor de Unidades] Secretaria - Gestão Acadêmica"/>
    <x v="0"/>
    <s v="[SGGS] PI 3/26"/>
    <m/>
    <s v="[INC0778889]Tenho um Erro/Problema com o PTC - Ingresso - Captação - Backoffice"/>
    <m/>
    <m/>
    <m/>
    <s v="Itens concluídos"/>
    <m/>
    <m/>
    <x v="1"/>
    <d v="2026-05-14T11:11:00"/>
    <d v="2026-07-06T00:00:00"/>
    <d v="2026-07-16T00:00:00"/>
    <d v="2026-07-16T00:00:00"/>
    <m/>
    <m/>
    <m/>
    <m/>
    <m/>
    <m/>
    <m/>
    <m/>
    <m/>
    <m/>
    <m/>
    <m/>
    <m/>
    <m/>
    <s v=""/>
    <s v="FALSO"/>
    <n v="0"/>
    <s v=""/>
    <s v=""/>
    <s v=""/>
    <s v=""/>
    <s v=""/>
    <s v=""/>
    <s v=""/>
    <s v=""/>
    <s v=""/>
    <s v=""/>
  </r>
  <r>
    <x v="0"/>
    <s v="SGGS-16321"/>
    <s v="[SGGS] SP 26.2.4;[SGGS] SP 26.2.3;[SGGS] SP 26.3.1;[SGGS] SP 26.2.6;[SGGS] SP 26.2.5"/>
    <s v="[Jornada Secretaria e Gestor de Unidades] Secretaria - Gestão Acadêmica"/>
    <x v="0"/>
    <s v="[SGGS] PI 3/26"/>
    <m/>
    <s v="[INC0778390]Tenho um Erro/Problema com o PTC - Ingresso - Captação - Área do Candidato"/>
    <m/>
    <m/>
    <m/>
    <s v="Itens concluídos"/>
    <m/>
    <m/>
    <x v="1"/>
    <d v="2026-05-14T10:47:00"/>
    <d v="2026-07-06T00:00:00"/>
    <d v="2026-06-30T00:00:00"/>
    <d v="2026-06-30T00:00:00"/>
    <m/>
    <m/>
    <m/>
    <m/>
    <m/>
    <m/>
    <m/>
    <m/>
    <m/>
    <m/>
    <m/>
    <m/>
    <m/>
    <m/>
    <s v=""/>
    <s v="FALSO"/>
    <n v="0"/>
    <s v=""/>
    <s v=""/>
    <s v=""/>
    <s v=""/>
    <s v=""/>
    <s v=""/>
    <s v=""/>
    <s v=""/>
    <s v=""/>
    <s v=""/>
  </r>
  <r>
    <x v="0"/>
    <s v="SGGS-16318"/>
    <s v="[SGGS] SP 26.2.4;[SGGS] SP 26.2.3;[SGGS] SP 26.3.1;[SGGS] SP 26.3.2;[SGGS] SP 26.2.6;[SGGS] SP 26.2.5"/>
    <s v="[Jornada Secretaria e Gestor de Unidades] Secretaria - Gestão Acadêmica"/>
    <x v="0"/>
    <s v="[SGGS] PI 3/26"/>
    <m/>
    <s v="[INC0777362]Tenho um Erro/Problema com o PTC - Dynamics Athenas - Problema na parametrização da matriz"/>
    <m/>
    <m/>
    <m/>
    <s v="Itens concluídos"/>
    <m/>
    <m/>
    <x v="1"/>
    <d v="2026-05-13T19:57:00"/>
    <d v="2026-07-06T00:00:00"/>
    <d v="2026-07-16T00:00:00"/>
    <d v="2026-07-16T00:00:00"/>
    <m/>
    <m/>
    <m/>
    <m/>
    <m/>
    <m/>
    <m/>
    <m/>
    <m/>
    <m/>
    <m/>
    <m/>
    <m/>
    <m/>
    <s v=""/>
    <s v="FALSO"/>
    <n v="0"/>
    <s v=""/>
    <s v=""/>
    <s v=""/>
    <s v=""/>
    <s v=""/>
    <s v=""/>
    <s v=""/>
    <s v=""/>
    <s v=""/>
    <s v=""/>
  </r>
  <r>
    <x v="0"/>
    <s v="SGGS-16315"/>
    <s v="[SGGS] SP 26.2.4;[SGGS] SP 26.2.3;[SGGS] SP 26.3.1;[SGGS] SP 26.3.2;[SGGS] SP 26.2.6;[SGGS] SP 26.2.5"/>
    <s v="[Jornada Secretaria e Gestor de Unidades] Secretaria - Gestão Acadêmica"/>
    <x v="0"/>
    <s v="[SGGS] PI 3/26"/>
    <m/>
    <s v="[INC0778385]Tenho um Erro/Problema com o PTC - Ingresso - Captação - Área do Candidato"/>
    <m/>
    <m/>
    <m/>
    <s v="Itens concluídos"/>
    <m/>
    <m/>
    <x v="1"/>
    <d v="2026-05-13T17:58:00"/>
    <d v="2026-07-06T00:00:00"/>
    <d v="2026-07-16T00:00:00"/>
    <d v="2026-07-16T00:00:00"/>
    <m/>
    <m/>
    <m/>
    <m/>
    <m/>
    <m/>
    <m/>
    <m/>
    <m/>
    <m/>
    <m/>
    <m/>
    <m/>
    <m/>
    <s v=""/>
    <s v="FALSO"/>
    <n v="0"/>
    <s v=""/>
    <s v=""/>
    <s v=""/>
    <s v=""/>
    <s v=""/>
    <s v=""/>
    <s v=""/>
    <s v=""/>
    <s v=""/>
    <s v=""/>
  </r>
  <r>
    <x v="0"/>
    <s v="SGGS-16314"/>
    <s v="[SGGS] SP 26.2.4;[SGGS] SP 26.2.3;[SGGS] SP 26.3.1;[SGGS] SP 26.3.2;[SGGS] SP 26.2.6;[SGGS] SP 26.2.5"/>
    <s v="[Jornada Secretaria e Gestor de Unidades] Secretaria - Gestão Acadêmica"/>
    <x v="0"/>
    <s v="[SGGS] PI 3/26"/>
    <m/>
    <s v="[INC0778310]Tenho um Erro/Problema com o PTC - Ingresso - Captação - Área do Candidato"/>
    <m/>
    <m/>
    <m/>
    <s v="Itens concluídos"/>
    <m/>
    <m/>
    <x v="1"/>
    <d v="2026-05-13T17:29:00"/>
    <d v="2026-07-06T00:00:00"/>
    <d v="2026-07-16T00:00:00"/>
    <d v="2026-07-16T00:00:00"/>
    <m/>
    <m/>
    <m/>
    <m/>
    <m/>
    <m/>
    <m/>
    <m/>
    <m/>
    <m/>
    <m/>
    <m/>
    <m/>
    <m/>
    <s v=""/>
    <s v="FALSO"/>
    <n v="0"/>
    <s v=""/>
    <s v=""/>
    <s v=""/>
    <s v=""/>
    <s v=""/>
    <s v=""/>
    <s v=""/>
    <s v=""/>
    <s v=""/>
    <s v=""/>
  </r>
  <r>
    <x v="0"/>
    <s v="SGGS-16313"/>
    <s v="[SGGS] SP 26.2.4;[SGGS] SP 26.2.3;[SGGS] SP 26.3.1;[SGGS] SP 26.3.2;[SGGS] SP 26.2.6;[SGGS] SP 26.2.5"/>
    <s v="[Jornada Secretaria e Gestor de Unidades] Secretaria - Gestão Acadêmica"/>
    <x v="0"/>
    <s v="[SGGS] PI 3/26"/>
    <m/>
    <s v="[INC0778648]Tenho um Erro/Problema com o Sistema - Área do Candidato - Contrato"/>
    <m/>
    <m/>
    <m/>
    <s v="Itens concluídos"/>
    <m/>
    <m/>
    <x v="1"/>
    <d v="2026-05-13T17:27:00"/>
    <d v="2026-07-06T00:00:00"/>
    <d v="2026-07-16T00:00:00"/>
    <d v="2026-07-16T00:00:00"/>
    <m/>
    <m/>
    <m/>
    <m/>
    <m/>
    <m/>
    <m/>
    <m/>
    <m/>
    <m/>
    <m/>
    <m/>
    <m/>
    <m/>
    <s v=""/>
    <s v="FALSO"/>
    <n v="0"/>
    <s v=""/>
    <s v=""/>
    <s v=""/>
    <s v=""/>
    <s v=""/>
    <s v=""/>
    <s v=""/>
    <s v=""/>
    <s v=""/>
    <s v=""/>
  </r>
  <r>
    <x v="0"/>
    <s v="SGGS-16311"/>
    <s v="[SGGS] SP 26.2.4;[SGGS] SP 26.2.3;[SGGS] SP 26.3.1;[SGGS] SP 26.3.2;[SGGS] SP 26.2.6;[SGGS] SP 26.2.5"/>
    <s v="[Jornada Secretaria e Gestor de Unidades] Secretaria - Gestão Acadêmica"/>
    <x v="0"/>
    <s v="[SGGS] PI 3/26"/>
    <m/>
    <s v="[INC0778010]Tenho um Erro/Problema com o PTC - Ingresso - Captação - Área do Candidato"/>
    <m/>
    <m/>
    <m/>
    <s v="Itens concluídos"/>
    <m/>
    <m/>
    <x v="1"/>
    <d v="2026-05-13T17:10:00"/>
    <d v="2026-07-06T00:00:00"/>
    <d v="2026-07-16T00:00:00"/>
    <d v="2026-07-16T00:00:00"/>
    <m/>
    <m/>
    <m/>
    <m/>
    <m/>
    <m/>
    <m/>
    <m/>
    <m/>
    <m/>
    <m/>
    <m/>
    <m/>
    <m/>
    <s v=""/>
    <s v="FALSO"/>
    <n v="0"/>
    <s v=""/>
    <s v=""/>
    <s v=""/>
    <s v=""/>
    <s v=""/>
    <s v=""/>
    <s v=""/>
    <s v=""/>
    <s v=""/>
    <s v=""/>
  </r>
  <r>
    <x v="0"/>
    <s v="SGGS-16310"/>
    <s v="[SGGS] SP 26.2.4;[SGGS] SP 26.2.3;[SGGS] SP 26.3.1;[SGGS] SP 26.3.2;[SGGS] SP 26.2.6;[SGGS] SP 26.2.5"/>
    <s v="[Jornada Secretaria e Gestor de Unidades] Secretaria - Gestão Acadêmica"/>
    <x v="0"/>
    <s v="[SGGS] PI 3/26"/>
    <m/>
    <s v="[INC0778606]Tenho um Erro/Problema com o Sistema - Área do Candidato - Contrato"/>
    <m/>
    <m/>
    <m/>
    <s v="Itens concluídos"/>
    <m/>
    <m/>
    <x v="1"/>
    <d v="2026-05-13T16:59:00"/>
    <d v="2026-07-06T00:00:00"/>
    <d v="2026-07-16T00:00:00"/>
    <d v="2026-07-16T00:00:00"/>
    <m/>
    <m/>
    <m/>
    <m/>
    <m/>
    <m/>
    <m/>
    <m/>
    <m/>
    <m/>
    <m/>
    <m/>
    <m/>
    <m/>
    <s v=""/>
    <s v="FALSO"/>
    <n v="0"/>
    <s v=""/>
    <s v=""/>
    <s v=""/>
    <s v=""/>
    <s v=""/>
    <s v=""/>
    <s v=""/>
    <s v=""/>
    <s v=""/>
    <s v=""/>
  </r>
  <r>
    <x v="0"/>
    <s v="SGGS-16309"/>
    <s v="[SGGS] SP 26.2.4;[SGGS] SP 26.2.3;[SGGS] SP 26.3.1;[SGGS] SP 26.3.2;[SGGS] SP 26.2.6;[SGGS] SP 26.2.5"/>
    <s v="[Jornada Secretaria e Gestor de Unidades] Secretaria - Gestão Acadêmica"/>
    <x v="0"/>
    <s v="[SGGS] PI 3/26"/>
    <m/>
    <s v="[INC0777950]Tenho um Erro/Problema com o PTC - Ingresso - Captação - Área do Candidato"/>
    <m/>
    <m/>
    <m/>
    <s v="Itens concluídos"/>
    <m/>
    <m/>
    <x v="1"/>
    <d v="2026-05-13T16:46:00"/>
    <d v="2026-07-06T00:00:00"/>
    <d v="2026-07-16T00:00:00"/>
    <d v="2026-07-16T00:00:00"/>
    <m/>
    <m/>
    <m/>
    <m/>
    <m/>
    <m/>
    <m/>
    <m/>
    <m/>
    <m/>
    <m/>
    <m/>
    <m/>
    <m/>
    <s v=""/>
    <s v="FALSO"/>
    <n v="0"/>
    <s v=""/>
    <s v=""/>
    <s v=""/>
    <s v=""/>
    <s v=""/>
    <s v=""/>
    <s v=""/>
    <s v=""/>
    <s v=""/>
    <s v=""/>
  </r>
  <r>
    <x v="0"/>
    <s v="SGGS-16305"/>
    <s v="[SGGS] SP 26.2.4;[SGGS] SP 26.2.3;[SGGS] SP 26.3.1;[SGGS] SP 26.3.2;[SGGS] SP 26.2.6;[SGGS] SP 26.2.5"/>
    <s v="[Jornada Secretaria e Gestor de Unidades] Secretaria - Gestão Acadêmica"/>
    <x v="0"/>
    <s v="[SGGS] PI 3/26"/>
    <m/>
    <s v="[INC0778542]Tenho um Erro/Problema com o Sistema - Área do Candidato - Contrato"/>
    <m/>
    <m/>
    <m/>
    <s v="Itens concluídos"/>
    <m/>
    <m/>
    <x v="1"/>
    <d v="2026-05-13T14:41:00"/>
    <d v="2026-07-06T00:00:00"/>
    <d v="2026-07-16T00:00:00"/>
    <d v="2026-07-16T00:00:00"/>
    <m/>
    <m/>
    <m/>
    <m/>
    <m/>
    <m/>
    <m/>
    <m/>
    <m/>
    <m/>
    <m/>
    <m/>
    <m/>
    <m/>
    <s v=""/>
    <s v="FALSO"/>
    <n v="0"/>
    <s v=""/>
    <s v=""/>
    <s v=""/>
    <s v=""/>
    <s v=""/>
    <s v=""/>
    <s v=""/>
    <s v=""/>
    <s v=""/>
    <s v=""/>
  </r>
  <r>
    <x v="0"/>
    <s v="SGGS-16298"/>
    <s v="[SGGS] SP 26.2.4;[SGGS] SP 26.2.3;[SGGS] SP 26.3.1;[SGGS] SP 26.3.2;[SGGS] SP 26.2.6;[SGGS] SP 26.2.5"/>
    <s v="[Jornada Secretaria e Gestor de Unidades] Secretaria - Gestão Acadêmica"/>
    <x v="0"/>
    <s v="[SGGS] PI 3/26"/>
    <m/>
    <s v="[INC0778188]Tenho um Erro/Problema com o PTC - Ambiente do Aluno / AVA Sofia - Visão de disciplinas"/>
    <m/>
    <m/>
    <m/>
    <s v="Itens concluídos"/>
    <m/>
    <m/>
    <x v="1"/>
    <d v="2026-05-13T10:36:00"/>
    <d v="2026-07-06T00:00:00"/>
    <d v="2026-07-16T00:00:00"/>
    <d v="2026-07-16T00:00:00"/>
    <m/>
    <m/>
    <m/>
    <m/>
    <m/>
    <m/>
    <m/>
    <m/>
    <m/>
    <m/>
    <m/>
    <m/>
    <m/>
    <m/>
    <s v=""/>
    <s v="FALSO"/>
    <n v="0"/>
    <s v=""/>
    <s v=""/>
    <s v=""/>
    <s v=""/>
    <s v=""/>
    <s v=""/>
    <s v=""/>
    <s v=""/>
    <s v=""/>
    <s v=""/>
  </r>
  <r>
    <x v="0"/>
    <s v="SGGS-16297"/>
    <s v="[SGGS] SP 26.2.4;[SGGS] SP 26.2.3;[SGGS] SP 26.3.1;[SGGS] SP 26.3.2;[SGGS] SP 26.2.6;[SGGS] SP 26.2.5"/>
    <s v="[Jornada Secretaria e Gestor de Unidades] Secretaria - Gestão Acadêmica"/>
    <x v="0"/>
    <s v="[SGGS] PI 3/26"/>
    <m/>
    <s v="[INC0776866]Tenho um Erro/Problema com o PTC - Ambiente do Aluno / AVA Sofia - Visão de disciplinas"/>
    <m/>
    <m/>
    <m/>
    <s v="Itens concluídos"/>
    <m/>
    <m/>
    <x v="1"/>
    <d v="2026-05-13T10:36:00"/>
    <d v="2026-07-06T00:00:00"/>
    <d v="2026-07-16T00:00:00"/>
    <d v="2026-07-16T00:00:00"/>
    <m/>
    <m/>
    <m/>
    <m/>
    <m/>
    <m/>
    <m/>
    <m/>
    <m/>
    <m/>
    <m/>
    <m/>
    <m/>
    <m/>
    <s v=""/>
    <s v="FALSO"/>
    <n v="0"/>
    <s v=""/>
    <s v=""/>
    <s v=""/>
    <s v=""/>
    <s v=""/>
    <s v=""/>
    <s v=""/>
    <s v=""/>
    <s v=""/>
    <s v=""/>
  </r>
  <r>
    <x v="0"/>
    <s v="SGGS-16296"/>
    <s v="[SGGS] SP 26.2.4;[SGGS] SP 26.2.3;[SGGS] SP 26.3.1;[SGGS] SP 26.3.2;[SGGS] SP 26.2.6;[SGGS] SP 26.2.5"/>
    <s v="[Jornada Secretaria e Gestor de Unidades] Secretaria - Gestão Acadêmica"/>
    <x v="0"/>
    <s v="[SGGS] PI 3/26"/>
    <m/>
    <s v="[INC0778308]Tenho um Erro/Problema com o PTC - Ambiente do Aluno / AVA Sofia - Detalhes do curso"/>
    <m/>
    <m/>
    <m/>
    <s v="Itens concluídos"/>
    <m/>
    <m/>
    <x v="1"/>
    <d v="2026-05-13T10:13:00"/>
    <d v="2026-07-06T00:00:00"/>
    <d v="2026-07-16T00:00:00"/>
    <d v="2026-07-16T00:00:00"/>
    <m/>
    <m/>
    <m/>
    <m/>
    <m/>
    <m/>
    <m/>
    <m/>
    <m/>
    <m/>
    <m/>
    <m/>
    <m/>
    <m/>
    <s v=""/>
    <s v="FALSO"/>
    <n v="0"/>
    <s v=""/>
    <s v=""/>
    <s v=""/>
    <s v=""/>
    <s v=""/>
    <s v=""/>
    <s v=""/>
    <s v=""/>
    <s v=""/>
    <s v=""/>
  </r>
  <r>
    <x v="0"/>
    <s v="SGGS-16295"/>
    <s v="[SGGS] SP 26.2.4;[SGGS] SP 26.2.3;[SGGS] SP 26.3.1;[SGGS] SP 26.3.2;[SGGS] SP 26.2.6;[SGGS] SP 26.2.5"/>
    <s v="[Jornada Secretaria e Gestor de Unidades] Secretaria - Gestão Acadêmica"/>
    <x v="0"/>
    <s v="[SGGS] PI 3/26"/>
    <m/>
    <s v="[INC0778468]Tenho um Erro/Problema com o PTC - Cadastro de Curso/Disciplina/Matriz - Criação/Versão de Matriz"/>
    <m/>
    <m/>
    <m/>
    <s v="Itens concluídos"/>
    <m/>
    <m/>
    <x v="1"/>
    <d v="2026-05-13T09:59:00"/>
    <d v="2026-07-06T00:00:00"/>
    <d v="2026-07-16T00:00:00"/>
    <d v="2026-07-16T00:00:00"/>
    <m/>
    <m/>
    <m/>
    <m/>
    <m/>
    <m/>
    <m/>
    <m/>
    <m/>
    <m/>
    <m/>
    <m/>
    <m/>
    <m/>
    <s v=""/>
    <s v="FALSO"/>
    <n v="0"/>
    <s v=""/>
    <s v=""/>
    <s v=""/>
    <s v=""/>
    <s v=""/>
    <s v=""/>
    <s v=""/>
    <s v=""/>
    <s v=""/>
    <s v=""/>
  </r>
  <r>
    <x v="0"/>
    <s v="SGGS-16294"/>
    <s v="[SGGS] SP 26.2.4;[SGGS] SP 26.2.3;[SGGS] SP 26.3.1;[SGGS] SP 26.3.2;[SGGS] SP 26.2.6;[SGGS] SP 26.2.5"/>
    <s v="[Jornada Secretaria e Gestor de Unidades] Secretaria - Gestão Acadêmica"/>
    <x v="0"/>
    <s v="[SGGS] PI 3/26"/>
    <m/>
    <s v="[INC0778484]Tenho um Erro/Problema com o PTC - Dynamics Athenas - Rematrícula"/>
    <m/>
    <m/>
    <m/>
    <s v="Itens concluídos"/>
    <m/>
    <m/>
    <x v="1"/>
    <d v="2026-05-13T09:08:00"/>
    <d v="2026-07-06T00:00:00"/>
    <d v="2026-07-16T00:00:00"/>
    <d v="2026-07-16T00:00:00"/>
    <m/>
    <m/>
    <m/>
    <m/>
    <m/>
    <m/>
    <m/>
    <m/>
    <m/>
    <m/>
    <m/>
    <m/>
    <m/>
    <m/>
    <s v=""/>
    <s v="FALSO"/>
    <n v="0"/>
    <s v=""/>
    <s v=""/>
    <s v=""/>
    <s v=""/>
    <s v=""/>
    <s v=""/>
    <s v=""/>
    <s v=""/>
    <s v=""/>
    <s v=""/>
  </r>
  <r>
    <x v="0"/>
    <s v="SGGS-16290"/>
    <s v="[SGGS] SP 26.2.4;[SGGS] SP 26.2.3;[SGGS] SP 26.3.1;[SGGS] SP 26.3.2;[SGGS] SP 26.2.6;[SGGS] SP 26.2.5"/>
    <s v="[Jornada Secretaria e Gestor de Unidades] Secretaria - Gestão Acadêmica"/>
    <x v="0"/>
    <s v="[SGGS] PI 3/26"/>
    <m/>
    <s v="[INC0777360]Tenho um Erro/Problema com o Sistema Colaborar - Colaborar - Avaliação"/>
    <m/>
    <m/>
    <m/>
    <s v="Itens concluídos"/>
    <m/>
    <m/>
    <x v="1"/>
    <d v="2026-05-12T16:57:00"/>
    <d v="2026-07-06T00:00:00"/>
    <d v="2026-07-16T00:00:00"/>
    <d v="2026-07-16T00:00:00"/>
    <m/>
    <m/>
    <m/>
    <m/>
    <m/>
    <m/>
    <m/>
    <m/>
    <m/>
    <m/>
    <m/>
    <m/>
    <m/>
    <m/>
    <s v=""/>
    <s v="FALSO"/>
    <n v="0"/>
    <s v=""/>
    <s v=""/>
    <s v=""/>
    <s v=""/>
    <s v=""/>
    <s v=""/>
    <s v=""/>
    <s v=""/>
    <s v=""/>
    <s v=""/>
  </r>
  <r>
    <x v="0"/>
    <s v="SGGS-16289"/>
    <s v="[SGGS] SP 26.2.4;[SGGS] SP 26.2.3;[SGGS] SP 26.3.1;[SGGS] SP 26.3.2;[SGGS] SP 26.2.6;[SGGS] SP 26.2.5"/>
    <s v="[Jornada Secretaria e Gestor de Unidades] Secretaria - Gestão Acadêmica"/>
    <x v="0"/>
    <s v="[SGGS] PI 3/26"/>
    <m/>
    <s v="[INC0778250]Tenho um Erro/Problema com o Sistema - Área do Candidato - Contrato"/>
    <m/>
    <m/>
    <m/>
    <s v="Itens concluídos"/>
    <m/>
    <m/>
    <x v="1"/>
    <d v="2026-05-12T14:39:00"/>
    <d v="2026-07-06T00:00:00"/>
    <d v="2026-07-16T00:00:00"/>
    <d v="2026-07-16T00:00:00"/>
    <m/>
    <m/>
    <m/>
    <m/>
    <m/>
    <m/>
    <m/>
    <m/>
    <m/>
    <m/>
    <m/>
    <m/>
    <m/>
    <m/>
    <s v=""/>
    <s v="FALSO"/>
    <n v="0"/>
    <s v=""/>
    <s v=""/>
    <s v=""/>
    <s v=""/>
    <s v=""/>
    <s v=""/>
    <s v=""/>
    <s v=""/>
    <s v=""/>
    <s v=""/>
  </r>
  <r>
    <x v="0"/>
    <s v="SGGS-16283"/>
    <s v="[SGGS] SP 26.2.4;[SGGS] SP 26.2.3;[SGGS] SP 26.3.1;[SGGS] SP 26.3.2;[SGGS] SP 26.2.6;[SGGS] SP 26.2.5"/>
    <s v="[Jornada Secretaria e Gestor de Unidades] Secretaria - Gestão Acadêmica"/>
    <x v="0"/>
    <s v="[SGGS] PI 3/26"/>
    <m/>
    <s v="[INC0778091]Tenho um Erro/Problema com o PTC - Ingresso - Captação - Backoffice"/>
    <m/>
    <m/>
    <m/>
    <s v="Itens concluídos"/>
    <m/>
    <m/>
    <x v="1"/>
    <d v="2026-05-12T09:57:00"/>
    <d v="2026-07-06T00:00:00"/>
    <d v="2026-07-16T00:00:00"/>
    <d v="2026-07-16T00:00:00"/>
    <m/>
    <m/>
    <m/>
    <m/>
    <m/>
    <m/>
    <m/>
    <m/>
    <m/>
    <m/>
    <m/>
    <m/>
    <m/>
    <m/>
    <s v=""/>
    <s v="FALSO"/>
    <n v="0"/>
    <s v=""/>
    <s v=""/>
    <s v=""/>
    <s v=""/>
    <s v=""/>
    <s v=""/>
    <s v=""/>
    <s v=""/>
    <s v=""/>
    <s v=""/>
  </r>
  <r>
    <x v="0"/>
    <s v="SGGS-16282"/>
    <s v="[SGGS] SP 26.2.4;[SGGS] SP 26.2.3;[SGGS] SP 26.3.1;[SGGS] SP 26.3.2;[SGGS] SP 26.2.6;[SGGS] SP 26.2.5"/>
    <s v="[Jornada Secretaria e Gestor de Unidades] Secretaria - Gestão Acadêmica"/>
    <x v="0"/>
    <s v="[SGGS] PI 3/26"/>
    <m/>
    <s v="[INC0777466]Tenho um Erro/Problema com o PTC - Ambiente do Aluno / AVA Sofia - Detalhes do curso"/>
    <m/>
    <m/>
    <m/>
    <s v="Itens concluídos"/>
    <m/>
    <m/>
    <x v="1"/>
    <d v="2026-05-12T09:37:00"/>
    <d v="2026-07-06T00:00:00"/>
    <d v="2026-07-16T00:00:00"/>
    <d v="2026-07-16T00:00:00"/>
    <m/>
    <m/>
    <m/>
    <m/>
    <m/>
    <m/>
    <m/>
    <m/>
    <m/>
    <m/>
    <m/>
    <m/>
    <m/>
    <m/>
    <s v=""/>
    <s v="FALSO"/>
    <n v="0"/>
    <s v=""/>
    <s v=""/>
    <s v=""/>
    <s v=""/>
    <s v=""/>
    <s v=""/>
    <s v=""/>
    <s v=""/>
    <s v=""/>
    <s v=""/>
  </r>
  <r>
    <x v="0"/>
    <s v="SGGS-16279"/>
    <s v="[SGGS] SP 26.2.4;[SGGS] SP 26.2.3;[SGGS] SP 26.3.1;[SGGS] SP 26.3.2;[SGGS] SP 26.2.6;[SGGS] SP 26.2.5"/>
    <s v="[Jornada Secretaria e Gestor de Unidades] Secretaria - Gestão Acadêmica"/>
    <x v="0"/>
    <s v="[SGGS] PI 3/26"/>
    <m/>
    <s v="[INC0778180]Tenho um Erro/Problema com o PTC - Dynamics Athenas - Rematrícula"/>
    <m/>
    <m/>
    <m/>
    <s v="Itens concluídos"/>
    <m/>
    <m/>
    <x v="1"/>
    <d v="2026-05-12T08:15:00"/>
    <d v="2026-07-06T00:00:00"/>
    <d v="2026-07-16T00:00:00"/>
    <d v="2026-07-16T00:00:00"/>
    <m/>
    <m/>
    <m/>
    <m/>
    <m/>
    <m/>
    <m/>
    <m/>
    <m/>
    <m/>
    <m/>
    <m/>
    <m/>
    <m/>
    <s v=""/>
    <s v="FALSO"/>
    <n v="0"/>
    <s v=""/>
    <s v=""/>
    <s v=""/>
    <s v=""/>
    <s v=""/>
    <s v=""/>
    <s v=""/>
    <s v=""/>
    <s v=""/>
    <s v=""/>
  </r>
  <r>
    <x v="0"/>
    <s v="SGGS-16275"/>
    <s v="[SGGS] SP 26.2.4;[SGGS] SP 26.2.3;[SGGS] SP 26.3.1;[SGGS] SP 26.3.2;[SGGS] SP 26.2.6;[SGGS] SP 26.2.5"/>
    <s v="[Jornada Secretaria e Gestor de Unidades] Secretaria - Gestão Acadêmica"/>
    <x v="0"/>
    <s v="[SGGS] PI 3/26"/>
    <m/>
    <s v="[INC0778073]Tenho um Erro/Problema com o PTC - Dynamics Athenas - Rematrícula"/>
    <m/>
    <m/>
    <m/>
    <s v="Itens concluídos"/>
    <m/>
    <m/>
    <x v="1"/>
    <d v="2026-05-11T17:56:00"/>
    <d v="2026-07-06T00:00:00"/>
    <d v="2026-07-16T00:00:00"/>
    <d v="2026-07-16T00:00:00"/>
    <m/>
    <m/>
    <m/>
    <m/>
    <m/>
    <m/>
    <m/>
    <m/>
    <m/>
    <m/>
    <m/>
    <m/>
    <m/>
    <m/>
    <s v=""/>
    <s v="FALSO"/>
    <n v="0"/>
    <s v=""/>
    <s v=""/>
    <s v=""/>
    <s v=""/>
    <s v=""/>
    <s v=""/>
    <s v=""/>
    <s v=""/>
    <s v=""/>
    <s v=""/>
  </r>
  <r>
    <x v="0"/>
    <s v="SGGS-16274"/>
    <s v="[SGGS] SP 26.2.4;[SGGS] SP 26.2.3;[SGGS] SP 26.3.1;[SGGS] SP 26.3.2;[SGGS] SP 26.2.6;[SGGS] SP 26.2.5"/>
    <s v="[Jornada Secretaria e Gestor de Unidades] Secretaria - Gestão Acadêmica"/>
    <x v="0"/>
    <s v="[SGGS] PI 3/26"/>
    <m/>
    <s v="[INC0778066]Tenho um Erro/Problema com o PTC - Dynamics Athenas - Rematrícula"/>
    <m/>
    <m/>
    <m/>
    <s v="Itens concluídos"/>
    <m/>
    <m/>
    <x v="1"/>
    <d v="2026-05-11T17:40:00"/>
    <d v="2026-07-06T00:00:00"/>
    <d v="2026-07-16T00:00:00"/>
    <d v="2026-07-16T00:00:00"/>
    <m/>
    <m/>
    <m/>
    <m/>
    <m/>
    <m/>
    <m/>
    <m/>
    <m/>
    <m/>
    <m/>
    <m/>
    <m/>
    <m/>
    <s v=""/>
    <s v="FALSO"/>
    <n v="0"/>
    <s v=""/>
    <s v=""/>
    <s v=""/>
    <s v=""/>
    <s v=""/>
    <s v=""/>
    <s v=""/>
    <s v=""/>
    <s v=""/>
    <s v=""/>
  </r>
  <r>
    <x v="0"/>
    <s v="SGGS-16273"/>
    <s v="[SGGS] SP 26.2.4;[SGGS] SP 26.2.3;[SGGS] SP 26.3.1;[SGGS] SP 26.3.2;[SGGS] SP 26.2.6;[SGGS] SP 26.2.5"/>
    <s v="[Jornada Secretaria e Gestor de Unidades] Secretaria - Gestão Acadêmica"/>
    <x v="0"/>
    <s v="[SGGS] PI 3/26"/>
    <m/>
    <s v="[INC0778019]Tenho um Erro/Problema com o PTC - Ingresso - Captação - Área do Candidato"/>
    <m/>
    <m/>
    <m/>
    <s v="Itens concluídos"/>
    <m/>
    <m/>
    <x v="1"/>
    <d v="2026-05-11T17:02:00"/>
    <d v="2026-07-06T00:00:00"/>
    <d v="2026-07-16T00:00:00"/>
    <d v="2026-07-16T00:00:00"/>
    <m/>
    <m/>
    <m/>
    <m/>
    <m/>
    <m/>
    <m/>
    <m/>
    <m/>
    <m/>
    <m/>
    <m/>
    <m/>
    <m/>
    <s v=""/>
    <s v="FALSO"/>
    <n v="0"/>
    <s v=""/>
    <s v=""/>
    <s v=""/>
    <s v=""/>
    <s v=""/>
    <s v=""/>
    <s v=""/>
    <s v=""/>
    <s v=""/>
    <s v=""/>
  </r>
  <r>
    <x v="0"/>
    <s v="SGGS-16208"/>
    <s v="[SGGS] SP 26.2.4;[SGGS] SP 26.2.3;[SGGS] SP 26.3.1;[SGGS] SP 26.3.2;[SGGS] SP 26.2.6;[SGGS] SP 26.2.5"/>
    <s v="[Jornada Secretaria e Gestor de Unidades] Secretaria - Gestão Acadêmica"/>
    <x v="0"/>
    <s v="[SGGS] PI 3/26"/>
    <m/>
    <s v="[INC0777401]Tenho um Erro/Problema no Dynamics - Captar - Inscrição"/>
    <m/>
    <m/>
    <m/>
    <s v="Itens concluídos"/>
    <m/>
    <m/>
    <x v="1"/>
    <d v="2026-05-11T10:40:00"/>
    <d v="2026-07-06T00:00:00"/>
    <d v="2026-07-16T00:00:00"/>
    <d v="2026-07-16T00:00:00"/>
    <m/>
    <m/>
    <m/>
    <m/>
    <m/>
    <m/>
    <m/>
    <m/>
    <m/>
    <m/>
    <m/>
    <m/>
    <m/>
    <m/>
    <s v=""/>
    <s v="FALSO"/>
    <n v="0"/>
    <s v=""/>
    <s v=""/>
    <s v=""/>
    <s v=""/>
    <s v=""/>
    <s v=""/>
    <s v=""/>
    <s v=""/>
    <s v=""/>
    <s v=""/>
  </r>
  <r>
    <x v="0"/>
    <s v="SGGS-16207"/>
    <s v="[SGGS] SP 26.2.4;[SGGS] SP 26.2.3;[SGGS] SP 26.3.1;[SGGS] SP 26.3.2;[SGGS] SP 26.2.6;[SGGS] SP 26.2.5"/>
    <s v="[Jornada Secretaria e Gestor de Unidades] Secretaria - Gestão Acadêmica"/>
    <x v="0"/>
    <s v="[SGGS] PI 3/26"/>
    <m/>
    <s v="[INC0777409]Tenho um Erro/Problema no Dynamics - Captar - Inscrição"/>
    <m/>
    <m/>
    <m/>
    <s v="Itens concluídos"/>
    <m/>
    <m/>
    <x v="1"/>
    <d v="2026-05-11T10:38:00"/>
    <d v="2026-07-06T00:00:00"/>
    <d v="2026-07-16T00:00:00"/>
    <d v="2026-07-16T00:00:00"/>
    <m/>
    <m/>
    <m/>
    <m/>
    <m/>
    <m/>
    <m/>
    <m/>
    <m/>
    <m/>
    <m/>
    <m/>
    <m/>
    <m/>
    <s v=""/>
    <s v="FALSO"/>
    <n v="0"/>
    <s v=""/>
    <s v=""/>
    <s v=""/>
    <s v=""/>
    <s v=""/>
    <s v=""/>
    <s v=""/>
    <s v=""/>
    <s v=""/>
    <s v=""/>
  </r>
  <r>
    <x v="0"/>
    <s v="SGGS-16199"/>
    <s v="[SGGS] SP 26.2.4;[SGGS] SP 26.2.3;[SGGS] SP 26.3.1;[SGGS] SP 26.3.2;[SGGS] SP 26.2.6;[SGGS] SP 26.2.5"/>
    <s v="[Jornada Secretaria e Gestor de Unidades] Secretaria - Gestão Acadêmica"/>
    <x v="0"/>
    <s v="[SGGS] PI 3/26"/>
    <m/>
    <s v="[INC0776734]Tenho um Erro/Problema com o PTC - Ingresso - Captação - Área do Candidato"/>
    <m/>
    <m/>
    <m/>
    <s v="Itens concluídos"/>
    <m/>
    <m/>
    <x v="1"/>
    <d v="2026-05-11T09:26:00"/>
    <d v="2026-07-06T00:00:00"/>
    <d v="2026-07-16T00:00:00"/>
    <d v="2026-07-16T00:00:00"/>
    <m/>
    <m/>
    <m/>
    <m/>
    <m/>
    <m/>
    <m/>
    <m/>
    <m/>
    <m/>
    <m/>
    <m/>
    <m/>
    <m/>
    <s v=""/>
    <s v="FALSO"/>
    <n v="0"/>
    <s v=""/>
    <s v=""/>
    <s v=""/>
    <s v=""/>
    <s v=""/>
    <s v=""/>
    <s v=""/>
    <s v=""/>
    <s v=""/>
    <s v=""/>
  </r>
  <r>
    <x v="0"/>
    <s v="SGGS-16178"/>
    <s v="[SGGS] SP 26.2.4;[SGGS] SP 26.2.3;[SGGS] SP 26.3.1;[SGGS] SP 26.2.2;[SGGS] SP 26.3.2;[SGGS] SP 26.2.6;[SGGS] SP 26.2.5"/>
    <s v="[Jornada Secretaria e Gestor de Unidades] Secretaria - Gestão Acadêmica"/>
    <x v="0"/>
    <s v="[SGGS] PI 3/26"/>
    <m/>
    <s v="[INC0775901]Tenho um Erro/Problema com o PTC - Dynamics Athenas - Instabilidade Sistêmica no Dynamics"/>
    <m/>
    <m/>
    <m/>
    <s v="Itens concluídos"/>
    <m/>
    <m/>
    <x v="1"/>
    <d v="2026-05-08T14:53:00"/>
    <d v="2026-07-06T00:00:00"/>
    <d v="2026-07-16T00:00:00"/>
    <d v="2026-07-16T00:00:00"/>
    <m/>
    <m/>
    <m/>
    <m/>
    <m/>
    <m/>
    <m/>
    <m/>
    <m/>
    <m/>
    <m/>
    <m/>
    <m/>
    <m/>
    <s v=""/>
    <s v="FALSO"/>
    <n v="0"/>
    <s v=""/>
    <s v=""/>
    <s v=""/>
    <s v=""/>
    <s v=""/>
    <s v=""/>
    <s v=""/>
    <s v=""/>
    <s v=""/>
    <s v=""/>
  </r>
  <r>
    <x v="0"/>
    <s v="SGGS-16175"/>
    <s v="[SGGS] SP 26.2.4;[SGGS] SP 26.2.3;[SGGS] SP 26.3.1;[SGGS] SP 26.2.2;[SGGS] SP 26.3.2;[SGGS] SP 26.2.6;[SGGS] SP 26.2.5"/>
    <s v="[Jornada Secretaria e Gestor de Unidades] Secretaria - Gestão Acadêmica"/>
    <x v="0"/>
    <s v="[SGGS] PI 3/26"/>
    <m/>
    <s v="[INC0777098]Tenho um Erro/Problema com o PTC - Cadastro de Curso/Disciplina/Matriz - Criação/Versão de Matriz"/>
    <m/>
    <m/>
    <m/>
    <s v="Itens concluídos"/>
    <m/>
    <m/>
    <x v="1"/>
    <d v="2026-05-08T12:42:00"/>
    <d v="2026-07-06T00:00:00"/>
    <d v="2026-07-16T00:00:00"/>
    <d v="2026-07-16T00:00:00"/>
    <m/>
    <m/>
    <m/>
    <m/>
    <m/>
    <m/>
    <m/>
    <m/>
    <m/>
    <m/>
    <m/>
    <m/>
    <m/>
    <m/>
    <s v=""/>
    <s v="FALSO"/>
    <n v="0"/>
    <s v=""/>
    <s v=""/>
    <s v=""/>
    <s v=""/>
    <s v=""/>
    <s v=""/>
    <s v=""/>
    <s v=""/>
    <s v=""/>
    <s v=""/>
  </r>
  <r>
    <x v="0"/>
    <s v="SGGS-16173"/>
    <s v="[SGGS] SP 26.2.4;[SGGS] SP 26.2.3;[SGGS] SP 26.3.1;[SGGS] SP 26.2.2;[SGGS] SP 26.3.2;[SGGS] SP 26.2.6;[SGGS] SP 26.2.5"/>
    <s v="[Jornada Secretaria e Gestor de Unidades] Secretaria - Gestão Acadêmica"/>
    <x v="0"/>
    <s v="[SGGS] PI 3/26"/>
    <m/>
    <s v="[INC0776830]Tenho um Erro/Problema com o PTC - Ambiente do Aluno / AVA Sofia - Aulas"/>
    <m/>
    <m/>
    <m/>
    <s v="Itens concluídos"/>
    <m/>
    <m/>
    <x v="1"/>
    <d v="2026-05-08T12:27:00"/>
    <d v="2026-07-06T00:00:00"/>
    <d v="2026-07-16T00:00:00"/>
    <d v="2026-07-16T00:00:00"/>
    <m/>
    <m/>
    <m/>
    <m/>
    <m/>
    <m/>
    <m/>
    <m/>
    <m/>
    <m/>
    <m/>
    <m/>
    <m/>
    <m/>
    <s v=""/>
    <s v="FALSO"/>
    <n v="0"/>
    <s v=""/>
    <s v=""/>
    <s v=""/>
    <s v=""/>
    <s v=""/>
    <s v=""/>
    <s v=""/>
    <s v=""/>
    <s v=""/>
    <s v=""/>
  </r>
  <r>
    <x v="0"/>
    <s v="SGGS-16172"/>
    <s v="[SGGS] SP 26.2.4;[SGGS] SP 26.2.3;[SGGS] SP 26.3.1;[SGGS] SP 26.2.2;[SGGS] SP 26.3.2;[SGGS] SP 26.2.6;[SGGS] SP 26.2.5"/>
    <s v="[Jornada Secretaria e Gestor de Unidades] Secretaria - Gestão Acadêmica"/>
    <x v="0"/>
    <s v="[SGGS] PI 3/26"/>
    <m/>
    <s v="[INC0777363]Tenho um Erro/Problema com o PTC - Dynamics Athenas - Documentos Acadêmicos - Serviços"/>
    <m/>
    <m/>
    <m/>
    <s v="Itens concluídos"/>
    <m/>
    <m/>
    <x v="1"/>
    <d v="2026-05-08T12:04:00"/>
    <d v="2026-07-06T00:00:00"/>
    <d v="2026-07-16T00:00:00"/>
    <d v="2026-07-16T00:00:00"/>
    <m/>
    <m/>
    <m/>
    <m/>
    <m/>
    <m/>
    <m/>
    <m/>
    <m/>
    <m/>
    <m/>
    <m/>
    <m/>
    <m/>
    <s v=""/>
    <s v="FALSO"/>
    <n v="0"/>
    <s v=""/>
    <s v=""/>
    <s v=""/>
    <s v=""/>
    <s v=""/>
    <s v=""/>
    <s v=""/>
    <s v=""/>
    <s v=""/>
    <s v=""/>
  </r>
  <r>
    <x v="0"/>
    <s v="SGGS-16167"/>
    <s v="[SGGS] SP 26.2.4;[SGGS] SP 26.2.3;[SGGS] SP 26.3.1;[SGGS] SP 26.2.2;[SGGS] SP 26.3.2;[SGGS] SP 26.2.6;[SGGS] SP 26.2.5"/>
    <s v="[Jornada Secretaria e Gestor de Unidades] Secretaria - Gestão Acadêmica"/>
    <x v="0"/>
    <s v="[SGGS] PI 3/26"/>
    <m/>
    <s v="[INC0767939]Tenho um Erro/Problema com o PTC - Ambiente do Aluno / AVA Sofia - Detalhes do curso"/>
    <m/>
    <m/>
    <m/>
    <s v="Itens concluídos"/>
    <m/>
    <m/>
    <x v="1"/>
    <d v="2026-05-08T10:54:00"/>
    <d v="2026-07-06T00:00:00"/>
    <d v="2026-07-16T00:00:00"/>
    <d v="2026-07-16T00:00:00"/>
    <m/>
    <m/>
    <m/>
    <m/>
    <m/>
    <m/>
    <m/>
    <m/>
    <m/>
    <m/>
    <m/>
    <m/>
    <m/>
    <m/>
    <s v=""/>
    <s v="FALSO"/>
    <n v="0"/>
    <s v=""/>
    <s v=""/>
    <s v=""/>
    <s v=""/>
    <s v=""/>
    <s v=""/>
    <s v=""/>
    <s v=""/>
    <s v=""/>
    <s v=""/>
  </r>
  <r>
    <x v="0"/>
    <s v="SGGS-16160"/>
    <s v="[SGGS] SP 26.2.4;[SGGS] SP 26.2.3;[SGGS] SP 26.3.1;[SGGS] SP 26.2.2;[SGGS] SP 26.3.2;[SGGS] SP 26.2.6;[SGGS] SP 26.2.5"/>
    <s v="[Jornada Secretaria e Gestor de Unidades] Secretaria - Gestão Acadêmica"/>
    <x v="0"/>
    <s v="[SGGS] PI 3/26"/>
    <m/>
    <s v="[INC0777170]Tenho um Erro/Problema com o PTC - Dynamics Athenas - Alocação e disponibilização de disciplinas"/>
    <m/>
    <m/>
    <m/>
    <s v="Itens concluídos"/>
    <m/>
    <m/>
    <x v="1"/>
    <d v="2026-05-07T19:06:00"/>
    <d v="2026-07-06T00:00:00"/>
    <d v="2026-07-16T00:00:00"/>
    <d v="2026-07-16T00:00:00"/>
    <m/>
    <m/>
    <m/>
    <m/>
    <m/>
    <m/>
    <m/>
    <m/>
    <m/>
    <m/>
    <m/>
    <m/>
    <m/>
    <m/>
    <s v=""/>
    <s v="FALSO"/>
    <n v="0"/>
    <s v=""/>
    <s v=""/>
    <s v=""/>
    <s v=""/>
    <s v=""/>
    <s v=""/>
    <s v=""/>
    <s v=""/>
    <s v=""/>
    <s v=""/>
  </r>
  <r>
    <x v="0"/>
    <s v="SGGS-16159"/>
    <s v="[SGGS] SP 26.2.4;[SGGS] SP 26.2.3;[SGGS] SP 26.3.1;[SGGS] SP 26.2.2;[SGGS] SP 26.3.2;[SGGS] SP 26.2.6;[SGGS] SP 26.2.5"/>
    <s v="[Jornada Secretaria e Gestor de Unidades] Secretaria - Gestão Acadêmica"/>
    <x v="0"/>
    <s v="[SGGS] PI 3/26"/>
    <m/>
    <s v="[INC0775762]Tenho um Erro/Problema com o PTC - Dynamics Athenas - Alocação e disponibilização de disciplinas"/>
    <m/>
    <m/>
    <m/>
    <s v="Itens concluídos"/>
    <m/>
    <m/>
    <x v="1"/>
    <d v="2026-05-07T19:04:00"/>
    <d v="2026-07-06T00:00:00"/>
    <d v="2026-07-16T00:00:00"/>
    <d v="2026-07-16T00:00:00"/>
    <m/>
    <m/>
    <m/>
    <m/>
    <m/>
    <m/>
    <m/>
    <m/>
    <m/>
    <m/>
    <m/>
    <m/>
    <m/>
    <m/>
    <s v=""/>
    <s v="FALSO"/>
    <n v="0"/>
    <s v=""/>
    <s v=""/>
    <s v=""/>
    <s v=""/>
    <s v=""/>
    <s v=""/>
    <s v=""/>
    <s v=""/>
    <s v=""/>
    <s v=""/>
  </r>
  <r>
    <x v="0"/>
    <s v="SGGS-16153"/>
    <s v="[SGGS] SP 26.2.4;[SGGS] SP 26.2.3;[SGGS] SP 26.3.1;[SGGS] SP 26.2.2;[SGGS] SP 26.3.2;[SGGS] SP 26.2.6;[SGGS] SP 26.2.5"/>
    <s v="[Jornada Secretaria e Gestor de Unidades] Secretaria - Gestão Acadêmica"/>
    <x v="0"/>
    <s v="[SGGS] PI 3/26"/>
    <m/>
    <s v="[INC0774229]Tenho um Erro/Problema com o PTC - Ambiente do Aluno / AVA Sofia - Assistente virtual - Conteúdo"/>
    <m/>
    <m/>
    <m/>
    <s v="Itens concluídos"/>
    <m/>
    <m/>
    <x v="1"/>
    <d v="2026-05-07T16:10:00"/>
    <d v="2026-07-06T00:00:00"/>
    <d v="2026-07-16T00:00:00"/>
    <d v="2026-07-16T00:00:00"/>
    <m/>
    <m/>
    <m/>
    <m/>
    <m/>
    <m/>
    <m/>
    <m/>
    <m/>
    <m/>
    <m/>
    <m/>
    <m/>
    <m/>
    <s v=""/>
    <s v="FALSO"/>
    <n v="0"/>
    <s v=""/>
    <s v=""/>
    <s v=""/>
    <s v=""/>
    <s v=""/>
    <s v=""/>
    <s v=""/>
    <s v=""/>
    <s v=""/>
    <s v=""/>
  </r>
  <r>
    <x v="0"/>
    <s v="SGGS-16152"/>
    <s v="[SGGS] SP 26.2.4;[SGGS] SP 26.2.3;[SGGS] SP 26.3.1;[SGGS] SP 26.2.2;[SGGS] SP 26.3.2;[SGGS] SP 26.2.6;[SGGS] SP 26.2.5"/>
    <s v="[Jornada Secretaria e Gestor de Unidades] Secretaria - Gestão Acadêmica"/>
    <x v="0"/>
    <s v="[SGGS] PI 3/26"/>
    <m/>
    <s v="[INC0771580]Tenho um Erro/Problema com o PTC - Dynamics Athenas - Alocação e disponibilização de disciplinas"/>
    <m/>
    <m/>
    <m/>
    <s v="Itens concluídos"/>
    <m/>
    <m/>
    <x v="1"/>
    <d v="2026-05-07T15:56:00"/>
    <d v="2026-07-06T00:00:00"/>
    <d v="2026-07-16T00:00:00"/>
    <d v="2026-07-16T00:00:00"/>
    <m/>
    <m/>
    <m/>
    <m/>
    <m/>
    <m/>
    <m/>
    <m/>
    <m/>
    <m/>
    <m/>
    <m/>
    <m/>
    <m/>
    <s v=""/>
    <s v="FALSO"/>
    <n v="0"/>
    <s v=""/>
    <s v=""/>
    <s v=""/>
    <s v=""/>
    <s v=""/>
    <s v=""/>
    <s v=""/>
    <s v=""/>
    <s v=""/>
    <s v=""/>
  </r>
  <r>
    <x v="0"/>
    <s v="SGGS-16151"/>
    <s v="[SGGS] SP 26.2.4;[SGGS] SP 26.2.3;[SGGS] SP 26.3.1;[SGGS] SP 26.2.2;[SGGS] SP 26.3.2;[SGGS] SP 26.2.6;[SGGS] SP 26.2.5"/>
    <s v="[Jornada Secretaria e Gestor de Unidades] Secretaria - Gestão Acadêmica"/>
    <x v="0"/>
    <s v="[SGGS] PI 3/26"/>
    <m/>
    <s v="[INC0771764]Tenho um Erro/Problema com o PTC - Dynamics Athenas - Alocação e disponibilização de disciplinas"/>
    <m/>
    <m/>
    <m/>
    <s v="Itens concluídos"/>
    <m/>
    <m/>
    <x v="1"/>
    <d v="2026-05-07T15:55:00"/>
    <d v="2026-07-06T00:00:00"/>
    <d v="2026-07-16T00:00:00"/>
    <d v="2026-07-16T00:00:00"/>
    <m/>
    <m/>
    <m/>
    <m/>
    <m/>
    <m/>
    <m/>
    <m/>
    <m/>
    <m/>
    <m/>
    <m/>
    <m/>
    <m/>
    <s v=""/>
    <s v="FALSO"/>
    <n v="0"/>
    <s v=""/>
    <s v=""/>
    <s v=""/>
    <s v=""/>
    <s v=""/>
    <s v=""/>
    <s v=""/>
    <s v=""/>
    <s v=""/>
    <s v=""/>
  </r>
  <r>
    <x v="0"/>
    <s v="SGGS-16147"/>
    <s v="[SGGS] SP 26.2.4;[SGGS] SP 26.2.3;[SGGS] SP 26.3.1;[SGGS] SP 26.2.2;[SGGS] SP 26.3.2;[SGGS] SP 26.2.6;[SGGS] SP 26.2.5"/>
    <s v="[Jornada Secretaria e Gestor de Unidades] Secretaria - Gestão Acadêmica"/>
    <x v="0"/>
    <s v="[SGGS] PI 3/26"/>
    <m/>
    <s v="[INC0776791]Tenho um Erro/Problema com o PTC - Dynamics Athenas - Instabilidade Sistêmica no Dynamics"/>
    <m/>
    <m/>
    <m/>
    <s v="Itens concluídos"/>
    <m/>
    <m/>
    <x v="1"/>
    <d v="2026-05-07T12:09:00"/>
    <d v="2026-07-06T00:00:00"/>
    <d v="2026-07-16T00:00:00"/>
    <d v="2026-07-16T00:00:00"/>
    <m/>
    <m/>
    <m/>
    <m/>
    <m/>
    <m/>
    <m/>
    <m/>
    <m/>
    <m/>
    <m/>
    <m/>
    <m/>
    <m/>
    <s v=""/>
    <s v="FALSO"/>
    <n v="0"/>
    <s v=""/>
    <s v=""/>
    <s v=""/>
    <s v=""/>
    <s v=""/>
    <s v=""/>
    <s v=""/>
    <s v=""/>
    <s v=""/>
    <s v=""/>
  </r>
  <r>
    <x v="0"/>
    <s v="SGGS-16138"/>
    <s v="[SGGS] SP 26.2.4;[SGGS] SP 26.2.3;[SGGS] SP 26.3.1;[SGGS] SP 26.2.2;[SGGS] SP 26.3.2;[SGGS] SP 26.2.6;[SGGS] SP 26.2.5"/>
    <s v="[Jornada Secretaria e Gestor de Unidades] Secretaria - Gestão Acadêmica"/>
    <x v="0"/>
    <s v="[SGGS] PI 3/26"/>
    <m/>
    <s v="[INC0776330]Tenho um Erro/Problema com o PTC - Dynamics Athenas - Alocação e disponibilização de disciplinas"/>
    <m/>
    <m/>
    <m/>
    <s v="Itens concluídos"/>
    <m/>
    <m/>
    <x v="1"/>
    <d v="2026-05-06T15:25:00"/>
    <d v="2026-07-06T00:00:00"/>
    <d v="2026-07-16T00:00:00"/>
    <d v="2026-07-16T00:00:00"/>
    <m/>
    <m/>
    <m/>
    <m/>
    <m/>
    <m/>
    <m/>
    <m/>
    <m/>
    <m/>
    <m/>
    <m/>
    <m/>
    <m/>
    <s v=""/>
    <s v="FALSO"/>
    <n v="0"/>
    <s v=""/>
    <s v=""/>
    <s v=""/>
    <s v=""/>
    <s v=""/>
    <s v=""/>
    <s v=""/>
    <s v=""/>
    <s v=""/>
    <s v=""/>
  </r>
  <r>
    <x v="0"/>
    <s v="SGGS-16137"/>
    <s v="[SGGS] SP 26.2.4;[SGGS] SP 26.2.3;[SGGS] SP 26.3.1;[SGGS] SP 26.2.2;[SGGS] SP 26.3.2;[SGGS] SP 26.2.6;[SGGS] SP 26.2.5"/>
    <s v="[Jornada Secretaria e Gestor de Unidades] Secretaria - Gestão Acadêmica"/>
    <x v="0"/>
    <s v="[SGGS] PI 3/26"/>
    <m/>
    <s v="[INC0776222]Tenho um Erro/Problema com o PTC - Dynamics Athenas - Alocação e disponibilização de disciplinas"/>
    <m/>
    <m/>
    <m/>
    <s v="Itens concluídos"/>
    <m/>
    <m/>
    <x v="1"/>
    <d v="2026-05-06T15:24:00"/>
    <d v="2026-07-06T00:00:00"/>
    <d v="2026-07-16T00:00:00"/>
    <d v="2026-07-16T00:00:00"/>
    <m/>
    <m/>
    <m/>
    <m/>
    <m/>
    <m/>
    <m/>
    <m/>
    <m/>
    <m/>
    <m/>
    <m/>
    <m/>
    <m/>
    <s v=""/>
    <s v="FALSO"/>
    <n v="0"/>
    <s v=""/>
    <s v=""/>
    <s v=""/>
    <s v=""/>
    <s v=""/>
    <s v=""/>
    <s v=""/>
    <s v=""/>
    <s v=""/>
    <s v=""/>
  </r>
  <r>
    <x v="0"/>
    <s v="SGGS-16135"/>
    <s v="[SGGS] SP 26.2.4;[SGGS] SP 26.2.3;[SGGS] SP 26.3.1;[SGGS] SP 26.2.2;[SGGS] SP 26.3.2;[SGGS] SP 26.2.6;[SGGS] SP 26.2.5"/>
    <s v="[Jornada Secretaria e Gestor de Unidades] Secretaria - Gestão Acadêmica"/>
    <x v="0"/>
    <s v="[SGGS] PI 3/26"/>
    <m/>
    <s v="[INC0774989]Tenho um Erro/Problema com o PTC - Ambiente do Aluno / AVA Sofia - Detalhes do curso"/>
    <m/>
    <m/>
    <m/>
    <s v="Itens concluídos"/>
    <m/>
    <m/>
    <x v="1"/>
    <d v="2026-05-06T14:52:00"/>
    <d v="2026-07-06T00:00:00"/>
    <d v="2026-07-16T00:00:00"/>
    <d v="2026-07-16T00:00:00"/>
    <m/>
    <m/>
    <m/>
    <m/>
    <m/>
    <m/>
    <m/>
    <m/>
    <m/>
    <m/>
    <m/>
    <m/>
    <m/>
    <m/>
    <s v=""/>
    <s v="FALSO"/>
    <n v="0"/>
    <s v=""/>
    <s v=""/>
    <s v=""/>
    <s v=""/>
    <s v=""/>
    <s v=""/>
    <s v=""/>
    <s v=""/>
    <s v=""/>
    <s v=""/>
  </r>
  <r>
    <x v="0"/>
    <s v="SGGS-16002"/>
    <s v="[SGGS] SP 26.2.4;[SGGS] SP 26.2.3;[SGGS] SP 26.3.1;[SGGS] SP 26.2.2;[SGGS] SP 26.3.2;[SGGS] SP 26.2.6;[SGGS] SP 26.2.5"/>
    <s v="[Jornada Secretaria e Gestor de Unidades] Secretaria - Gestão Acadêmica"/>
    <x v="0"/>
    <s v="[SGGS] PI 3/26"/>
    <m/>
    <s v="[INC0774502]Tenho um Erro/Problema com o PTC - Ingresso - Captação - Backoffice"/>
    <m/>
    <m/>
    <m/>
    <s v="Itens concluídos"/>
    <m/>
    <m/>
    <x v="1"/>
    <d v="2026-04-28T09:52:00"/>
    <d v="2026-07-06T00:00:00"/>
    <d v="2026-07-16T00:00:00"/>
    <d v="2026-07-16T00:00:00"/>
    <m/>
    <m/>
    <m/>
    <m/>
    <m/>
    <m/>
    <m/>
    <m/>
    <m/>
    <m/>
    <m/>
    <m/>
    <m/>
    <m/>
    <s v=""/>
    <s v="FALSO"/>
    <n v="0"/>
    <s v=""/>
    <s v=""/>
    <s v=""/>
    <s v=""/>
    <s v=""/>
    <s v=""/>
    <s v=""/>
    <s v=""/>
    <s v=""/>
    <s v=""/>
  </r>
  <r>
    <x v="0"/>
    <s v="SGGS-16000"/>
    <s v="[SGGS] SP 26.2.4;[SGGS] SP 26.2.3;[SGGS] SP 26.3.1;[SGGS] SP 26.2.2;[SGGS] SP 26.3.2;[SGGS] SP 26.2.6;[SGGS] SP 26.2.5"/>
    <s v="[Jornada Secretaria e Gestor de Unidades] Secretaria - Gestão Acadêmica"/>
    <x v="0"/>
    <s v="[SGGS] PI 3/26"/>
    <m/>
    <s v="[INC0774312]Tenho um Erro/Problema com o PTC - Ingresso - Captação - Área do Candidato"/>
    <m/>
    <m/>
    <m/>
    <s v="Itens concluídos"/>
    <m/>
    <m/>
    <x v="1"/>
    <d v="2026-04-28T09:42:00"/>
    <d v="2026-07-06T00:00:00"/>
    <d v="2026-07-16T00:00:00"/>
    <d v="2026-07-16T00:00:00"/>
    <m/>
    <m/>
    <m/>
    <m/>
    <m/>
    <m/>
    <m/>
    <m/>
    <m/>
    <m/>
    <m/>
    <m/>
    <m/>
    <m/>
    <s v=""/>
    <s v="FALSO"/>
    <n v="0"/>
    <s v=""/>
    <s v=""/>
    <s v=""/>
    <s v=""/>
    <s v=""/>
    <s v=""/>
    <s v=""/>
    <s v=""/>
    <s v=""/>
    <s v=""/>
  </r>
  <r>
    <x v="0"/>
    <s v="SGGS-15927"/>
    <s v="[SGGS] SP 26.2.4;[SGGS] SP 26.2.3;[SGGS] SP 26.3.1;[SGGS] SP 26.3.2;[SGGS] SP 26.2.6;[SGGS] SP 26.2.5"/>
    <s v="[Jornada Secretaria e Gestor de Unidades] Secretaria - Gestão Acadêmica"/>
    <x v="0"/>
    <s v="[SGGS] PI 3/26"/>
    <m/>
    <s v="[INC0771174]Tenho um Erro/Problema com o PTC - Ingresso - Captação - Área do Candidato"/>
    <m/>
    <m/>
    <m/>
    <s v="Itens concluídos"/>
    <m/>
    <m/>
    <x v="1"/>
    <d v="2026-04-27T11:15:00"/>
    <d v="2026-07-06T00:00:00"/>
    <d v="2026-07-16T00:00:00"/>
    <d v="2026-07-16T00:00:00"/>
    <m/>
    <m/>
    <m/>
    <m/>
    <m/>
    <m/>
    <m/>
    <m/>
    <m/>
    <m/>
    <m/>
    <m/>
    <m/>
    <m/>
    <s v=""/>
    <s v="FALSO"/>
    <n v="0"/>
    <s v=""/>
    <s v=""/>
    <s v=""/>
    <s v=""/>
    <s v=""/>
    <s v=""/>
    <s v=""/>
    <s v=""/>
    <s v=""/>
    <s v=""/>
  </r>
  <r>
    <x v="0"/>
    <s v="SGGS-15892"/>
    <s v="[SGGS] SP 26.2.4;[SGGS] SP 26.2.3;[SGGS] SP 26.3.1;[SGGS] SP 26.2.2;[SGGS] SP 26.2.1;[SGGS] SP 26.3.2;[SGGS] SP 26.2.6;[SGGS] SP 26.2.5"/>
    <s v="[Jornada Secretaria e Gestor de Unidades] Secretaria - Gestão Acadêmica"/>
    <x v="0"/>
    <s v="[SGGS] PI 3/26"/>
    <m/>
    <s v="[INC0770171]Tenho um Erro/Problema com o PTC - Ambiente do Aluno / AVA Sofia - Secretaria - Erro no documento da solicitação"/>
    <m/>
    <m/>
    <m/>
    <s v="Itens concluídos"/>
    <m/>
    <m/>
    <x v="1"/>
    <d v="2026-04-24T12:20:00"/>
    <d v="2026-07-06T00:00:00"/>
    <d v="2026-07-16T00:00:00"/>
    <d v="2026-07-16T00:00:00"/>
    <m/>
    <m/>
    <m/>
    <m/>
    <m/>
    <m/>
    <m/>
    <m/>
    <m/>
    <m/>
    <m/>
    <m/>
    <m/>
    <m/>
    <s v=""/>
    <s v="FALSO"/>
    <n v="0"/>
    <s v=""/>
    <s v=""/>
    <s v=""/>
    <s v=""/>
    <s v=""/>
    <s v=""/>
    <s v=""/>
    <s v=""/>
    <s v=""/>
    <s v=""/>
  </r>
  <r>
    <x v="0"/>
    <s v="SGGS-15863"/>
    <s v="[SGGS] SP 26.2.4;[SGGS] SP 26.2.3;[SGGS] SP 26.3.1;[SGGS] SP 26.2.2;[SGGS] SP 26.2.1;[SGGS] SP 26.3.2;[SGGS] SP 26.2.6;[SGGS] SP 26.2.5"/>
    <s v="[Jornada Secretaria e Gestor de Unidades] Secretaria - Gestão Acadêmica"/>
    <x v="0"/>
    <s v="[SGGS] PI 3/26"/>
    <m/>
    <s v="[INC0766718]Tenho um Erro/Problema com o Sistema - RAID - RAID"/>
    <m/>
    <m/>
    <m/>
    <s v="Itens concluídos"/>
    <m/>
    <m/>
    <x v="1"/>
    <d v="2026-04-23T12:42:00"/>
    <d v="2026-07-06T00:00:00"/>
    <d v="2026-05-05T00:00:00"/>
    <d v="2026-07-16T00:00:00"/>
    <m/>
    <m/>
    <m/>
    <m/>
    <m/>
    <m/>
    <m/>
    <m/>
    <m/>
    <m/>
    <m/>
    <m/>
    <m/>
    <m/>
    <s v=""/>
    <s v="FALSO"/>
    <n v="0"/>
    <s v=""/>
    <s v=""/>
    <s v=""/>
    <s v=""/>
    <s v=""/>
    <s v=""/>
    <s v=""/>
    <s v=""/>
    <s v=""/>
    <s v=""/>
  </r>
  <r>
    <x v="0"/>
    <s v="SGGS-15858"/>
    <s v="[SGGS] SP 26.2.4;[SGGS] SP 26.2.3;[SGGS] SP 26.3.1;[SGGS] SP 26.2.2;[SGGS] SP 26.2.1;[SGGS] SP 26.3.2;[SGGS] SP 26.2.6;[SGGS] SP 26.2.5"/>
    <s v="[Jornada Secretaria e Gestor de Unidades] Secretaria - Gestão Acadêmica"/>
    <x v="0"/>
    <s v="[SGGS] PI 3/26"/>
    <m/>
    <s v="[INC0773174]Tenho um Erro/Problema com o PTC - Dynamics Athenas - Documentos Acadêmicos - Serviços"/>
    <m/>
    <m/>
    <m/>
    <s v="Itens concluídos"/>
    <m/>
    <m/>
    <x v="1"/>
    <d v="2026-04-23T09:49:00"/>
    <d v="2026-07-06T00:00:00"/>
    <d v="2026-07-16T00:00:00"/>
    <d v="2026-07-16T00:00:00"/>
    <m/>
    <m/>
    <m/>
    <m/>
    <m/>
    <m/>
    <m/>
    <m/>
    <m/>
    <m/>
    <m/>
    <m/>
    <m/>
    <m/>
    <s v=""/>
    <s v="FALSO"/>
    <n v="0"/>
    <s v=""/>
    <s v=""/>
    <s v=""/>
    <s v=""/>
    <s v=""/>
    <s v=""/>
    <s v=""/>
    <s v=""/>
    <s v=""/>
    <s v=""/>
  </r>
  <r>
    <x v="0"/>
    <s v="SGGS-15853"/>
    <s v="[SGGS] SP 26.2.4;[SGGS] SP 26.2.3;[SGGS] SP 26.3.1;[SGGS] SP 26.2.2;[SGGS] SP 26.2.1;[SGGS] SP 26.2.6;[SGGS] SP 26.2.5"/>
    <s v="[Jornada Secretaria e Gestor de Unidades] Secretaria - Gestão Acadêmica"/>
    <x v="0"/>
    <s v="[SGGS] PI 3/26"/>
    <m/>
    <s v="[INC0772592]Tenho um Erro/Problema com o PTC - Financeiro SAP - Rematrícula"/>
    <m/>
    <m/>
    <m/>
    <s v="Itens concluídos"/>
    <m/>
    <m/>
    <x v="1"/>
    <d v="2026-04-22T17:35:00"/>
    <d v="2026-07-06T00:00:00"/>
    <d v="2026-07-16T00:00:00"/>
    <d v="2026-07-16T00:00:00"/>
    <m/>
    <m/>
    <m/>
    <m/>
    <m/>
    <m/>
    <m/>
    <m/>
    <m/>
    <m/>
    <m/>
    <m/>
    <m/>
    <m/>
    <s v=""/>
    <s v="FALSO"/>
    <n v="0"/>
    <s v=""/>
    <s v=""/>
    <s v=""/>
    <s v=""/>
    <s v=""/>
    <s v=""/>
    <s v=""/>
    <s v=""/>
    <s v=""/>
    <s v=""/>
  </r>
  <r>
    <x v="0"/>
    <s v="SGGS-15842"/>
    <s v="[SGGS] SP 26.2.4;[SGGS] SP 26.2.3;[SGGS] SP 26.3.1;[SGGS] SP 26.2.2;[SGGS] SP 26.2.1;[SGGS] SP 26.3.2;[SGGS] SP 26.2.6;[SGGS] SP 26.2.5"/>
    <s v="[Jornada Secretaria e Gestor de Unidades] Secretaria - Gestão Acadêmica"/>
    <x v="0"/>
    <s v="[SGGS] PI 3/26"/>
    <m/>
    <s v="[INC0772710]Tenho um Erro/Problema com o PTC - Dynamics Athenas - Perfil de Acesso"/>
    <m/>
    <m/>
    <m/>
    <s v="Itens concluídos"/>
    <m/>
    <m/>
    <x v="1"/>
    <d v="2026-04-22T15:18:00"/>
    <d v="2026-07-06T00:00:00"/>
    <d v="2026-07-16T00:00:00"/>
    <d v="2026-07-16T00:00:00"/>
    <m/>
    <m/>
    <m/>
    <m/>
    <m/>
    <m/>
    <m/>
    <m/>
    <m/>
    <m/>
    <m/>
    <m/>
    <m/>
    <m/>
    <s v=""/>
    <s v="FALSO"/>
    <n v="0"/>
    <s v=""/>
    <s v=""/>
    <s v=""/>
    <s v=""/>
    <s v=""/>
    <s v=""/>
    <s v=""/>
    <s v=""/>
    <s v=""/>
    <s v=""/>
  </r>
  <r>
    <x v="0"/>
    <s v="SGGS-15822"/>
    <s v="[SGGS] SP 26.2.4;[SGGS] SP 26.2.3;[SGGS] SP 26.3.1;[SGGS] SP 26.2.2;[SGGS] SP 26.2.1;[SGGS] SP 26.3.2;[SGGS] SP 26.2.6;[SGGS] SP 26.2.5"/>
    <s v="[Jornada Secretaria e Gestor de Unidades] Secretaria - Gestão Acadêmica"/>
    <x v="0"/>
    <s v="[SGGS] PI 3/26"/>
    <m/>
    <s v="[INC0772681]Tenho um Erro/Problema com o PTC - Dynamics Athenas - Documentos Acadêmicos - Serviços"/>
    <m/>
    <m/>
    <m/>
    <s v="Itens concluídos"/>
    <m/>
    <m/>
    <x v="1"/>
    <d v="2026-04-22T09:57:00"/>
    <d v="2026-07-06T00:00:00"/>
    <d v="2026-07-16T00:00:00"/>
    <d v="2026-07-16T00:00:00"/>
    <m/>
    <m/>
    <m/>
    <m/>
    <m/>
    <m/>
    <m/>
    <m/>
    <m/>
    <m/>
    <m/>
    <m/>
    <m/>
    <m/>
    <s v=""/>
    <s v="FALSO"/>
    <n v="0"/>
    <s v=""/>
    <s v=""/>
    <s v=""/>
    <s v=""/>
    <s v=""/>
    <s v=""/>
    <s v=""/>
    <s v=""/>
    <s v=""/>
    <s v=""/>
  </r>
  <r>
    <x v="0"/>
    <s v="SGGS-15811"/>
    <s v="[SGGS] SP 26.2.4;[SGGS] SP 26.2.3;[SGGS] SP 26.3.1;[SGGS] SP 26.2.2;[SGGS] SP 26.2.1;[SGGS] SP 26.3.2;[SGGS] SP 26.2.6;[SGGS] SP 26.2.5"/>
    <s v="[Jornada Secretaria e Gestor de Unidades] Secretaria - Gestão Acadêmica"/>
    <x v="0"/>
    <s v="[SGGS] PI 3/26"/>
    <m/>
    <s v="[INC0767591]Tenho um Erro/Problema com o PTC - Dynamics Athenas - Alocação e disponibilização de disciplinas"/>
    <m/>
    <m/>
    <m/>
    <s v="Itens concluídos"/>
    <m/>
    <m/>
    <x v="1"/>
    <d v="2026-04-20T13:47:00"/>
    <d v="2026-07-06T00:00:00"/>
    <d v="2026-07-16T00:00:00"/>
    <d v="2026-07-16T00:00:00"/>
    <m/>
    <m/>
    <m/>
    <m/>
    <m/>
    <m/>
    <m/>
    <m/>
    <m/>
    <m/>
    <m/>
    <m/>
    <m/>
    <m/>
    <s v=""/>
    <s v="FALSO"/>
    <n v="0"/>
    <s v=""/>
    <s v=""/>
    <s v=""/>
    <s v=""/>
    <s v=""/>
    <s v=""/>
    <s v=""/>
    <s v=""/>
    <s v=""/>
    <s v=""/>
  </r>
  <r>
    <x v="0"/>
    <s v="SGGS-15806"/>
    <s v="[SGGS] SP 26.2.4;[SGGS] SP 26.2.3;[SGGS] SP 26.3.1;[SGGS] SP 26.2.2;[SGGS] SP 26.2.1;[SGGS] SP 26.3.2;[SGGS] SP 26.2.6;[SGGS] SP 26.2.5"/>
    <s v="[Jornada Secretaria e Gestor de Unidades] Secretaria - Gestão Acadêmica"/>
    <x v="0"/>
    <s v="[SGGS] PI 3/26"/>
    <m/>
    <s v="[INC0771561]Tenho um Erro/Problema com o PTC - Ingresso - Captação - Área do Candidato"/>
    <m/>
    <m/>
    <m/>
    <s v="Itens concluídos"/>
    <m/>
    <m/>
    <x v="1"/>
    <d v="2026-04-20T10:52:00"/>
    <d v="2026-07-06T00:00:00"/>
    <d v="2026-07-16T00:00:00"/>
    <d v="2026-07-16T00:00:00"/>
    <m/>
    <m/>
    <m/>
    <m/>
    <m/>
    <m/>
    <m/>
    <m/>
    <m/>
    <m/>
    <m/>
    <m/>
    <m/>
    <m/>
    <s v=""/>
    <s v="FALSO"/>
    <n v="0"/>
    <s v=""/>
    <s v=""/>
    <s v=""/>
    <s v=""/>
    <s v=""/>
    <s v=""/>
    <s v=""/>
    <s v=""/>
    <s v=""/>
    <s v=""/>
  </r>
  <r>
    <x v="0"/>
    <s v="SGGS-15803"/>
    <s v="[SGGS] SP 26.2.4;[SGGS] SP 26.2.3;[SGGS] SP 26.3.1;[SGGS] SP 26.2.2;[SGGS] SP 26.2.1;[SGGS] SP 26.3.2;[SGGS] SP 26.2.6;[SGGS] SP 26.2.5"/>
    <s v="[Jornada Secretaria e Gestor de Unidades] Secretaria - Gestão Acadêmica"/>
    <x v="0"/>
    <s v="[SGGS] PI 3/26"/>
    <m/>
    <s v="[INC0771582]Tenho um Erro/Problema com o PTC - Ingresso - Captação - Backoffice"/>
    <m/>
    <m/>
    <m/>
    <s v="Itens concluídos"/>
    <m/>
    <m/>
    <x v="1"/>
    <d v="2026-04-20T10:12:00"/>
    <d v="2026-07-06T00:00:00"/>
    <d v="2026-07-16T00:00:00"/>
    <d v="2026-07-16T00:00:00"/>
    <m/>
    <m/>
    <m/>
    <m/>
    <m/>
    <m/>
    <m/>
    <m/>
    <m/>
    <m/>
    <m/>
    <m/>
    <m/>
    <m/>
    <s v=""/>
    <s v="FALSO"/>
    <n v="0"/>
    <s v=""/>
    <s v=""/>
    <s v=""/>
    <s v=""/>
    <s v=""/>
    <s v=""/>
    <s v=""/>
    <s v=""/>
    <s v=""/>
    <s v=""/>
  </r>
  <r>
    <x v="0"/>
    <s v="SGGS-15794"/>
    <s v="[SGGS] SP 26.2.4;[SGGS] SP 26.2.3;[SGGS] SP 26.3.1;[SGGS] SP 26.2.2;[SGGS] SP 26.2.1;[SGGS] SP 26.3.2;[SGGS] SP 26.2.6;[SGGS] SP 26.2.5"/>
    <s v="[Jornada Secretaria e Gestor de Unidades] Secretaria - Gestão Acadêmica"/>
    <x v="0"/>
    <s v="[SGGS] PI 3/26"/>
    <m/>
    <s v="[INC0771517]Tenho um Erro/Problema com o PTC - Backoffice de Operação Acadêmica (Dynamics) - Documentação de Estágio"/>
    <m/>
    <m/>
    <m/>
    <s v="Itens concluídos"/>
    <m/>
    <m/>
    <x v="1"/>
    <d v="2026-04-17T16:15:00"/>
    <d v="2026-07-06T00:00:00"/>
    <d v="2026-07-16T00:00:00"/>
    <d v="2026-07-16T00:00:00"/>
    <m/>
    <m/>
    <m/>
    <m/>
    <m/>
    <m/>
    <m/>
    <m/>
    <m/>
    <m/>
    <m/>
    <m/>
    <m/>
    <m/>
    <s v=""/>
    <s v="FALSO"/>
    <n v="0"/>
    <s v=""/>
    <s v=""/>
    <s v=""/>
    <s v=""/>
    <s v=""/>
    <s v=""/>
    <s v=""/>
    <s v=""/>
    <s v=""/>
    <s v=""/>
  </r>
  <r>
    <x v="0"/>
    <s v="SGGS-15791"/>
    <s v="[SGGS] SP 26.2.4;[SGGS] SP 26.2.3;[SGGS] SP 26.3.1;[SGGS] SP 26.2.2;[SGGS] SP 26.2.1;[SGGS] SP 26.3.2;[SGGS] SP 26.2.6;[SGGS] SP 26.2.5"/>
    <s v="[Jornada Secretaria e Gestor de Unidades] Secretaria - Gestão Acadêmica"/>
    <x v="0"/>
    <s v="[SGGS] PI 3/26"/>
    <m/>
    <s v="[INC0771797]Tenho um Erro/Problema com o PTC - Dynamics Athenas - Rematrícula"/>
    <m/>
    <m/>
    <m/>
    <s v="Itens concluídos"/>
    <m/>
    <m/>
    <x v="1"/>
    <d v="2026-04-17T11:16:00"/>
    <d v="2026-07-06T00:00:00"/>
    <d v="2026-07-16T00:00:00"/>
    <d v="2026-07-16T00:00:00"/>
    <m/>
    <m/>
    <m/>
    <m/>
    <m/>
    <m/>
    <m/>
    <m/>
    <m/>
    <m/>
    <m/>
    <m/>
    <m/>
    <m/>
    <s v=""/>
    <s v="FALSO"/>
    <n v="0"/>
    <s v=""/>
    <s v=""/>
    <s v=""/>
    <s v=""/>
    <s v=""/>
    <s v=""/>
    <s v=""/>
    <s v=""/>
    <s v=""/>
    <s v=""/>
  </r>
  <r>
    <x v="0"/>
    <s v="SGGS-15787"/>
    <s v="[SGGS] SP 26.2.4;[SGGS] SP 26.2.3;[SGGS] SP 26.3.1;[SGGS] SP 26.2.2;[SGGS] SP 26.2.1;[SGGS] SP 26.3.2;[SGGS] SP 26.2.6;[SGGS] SP 26.2.5"/>
    <s v="[Jornada Secretaria e Gestor de Unidades] Secretaria - Gestão Acadêmica"/>
    <x v="0"/>
    <s v="[SGGS] PI 3/26"/>
    <m/>
    <s v="[INC0771536]Tenho um Erro/Problema com o PTC - Ambiente do Aluno / AVA Sofia - Login/senha"/>
    <m/>
    <m/>
    <m/>
    <s v="Itens concluídos"/>
    <m/>
    <m/>
    <x v="1"/>
    <d v="2026-04-17T09:35:00"/>
    <d v="2026-07-06T00:00:00"/>
    <d v="2026-07-16T00:00:00"/>
    <d v="2026-07-16T00:00:00"/>
    <m/>
    <m/>
    <m/>
    <m/>
    <m/>
    <m/>
    <m/>
    <m/>
    <m/>
    <m/>
    <m/>
    <m/>
    <m/>
    <m/>
    <s v=""/>
    <s v="FALSO"/>
    <n v="0"/>
    <s v=""/>
    <s v=""/>
    <s v=""/>
    <s v=""/>
    <s v=""/>
    <s v=""/>
    <s v=""/>
    <s v=""/>
    <s v=""/>
    <s v=""/>
  </r>
  <r>
    <x v="0"/>
    <s v="SGGS-15780"/>
    <s v="[SGGS] SP 26.2.4;[SGGS] SP 26.2.3;[SGGS] SP 26.3.1;[SGGS] SP 26.2.2;[SGGS] SP 26.2.1;[SGGS] SP 26.3.2;[SGGS] SP 26.2.6;[SGGS] SP 26.2.5"/>
    <s v="[Jornada Secretaria e Gestor de Unidades] Secretaria - Gestão Acadêmica"/>
    <x v="0"/>
    <s v="[SGGS] PI 3/26"/>
    <m/>
    <s v="[INC0771408]Tenho um Erro/Problema com o PTC - Dynamics Athenas - Documentos Acadêmicos - Serviços"/>
    <m/>
    <m/>
    <m/>
    <s v="Itens concluídos"/>
    <m/>
    <m/>
    <x v="1"/>
    <d v="2026-04-16T11:20:00"/>
    <d v="2026-07-06T00:00:00"/>
    <d v="2026-07-16T00:00:00"/>
    <d v="2026-07-16T00:00:00"/>
    <m/>
    <m/>
    <m/>
    <m/>
    <m/>
    <m/>
    <m/>
    <m/>
    <m/>
    <m/>
    <m/>
    <m/>
    <m/>
    <m/>
    <s v=""/>
    <s v="FALSO"/>
    <n v="0"/>
    <s v=""/>
    <s v=""/>
    <s v=""/>
    <s v=""/>
    <s v=""/>
    <s v=""/>
    <s v=""/>
    <s v=""/>
    <s v=""/>
    <s v=""/>
  </r>
  <r>
    <x v="0"/>
    <s v="SGGS-15772"/>
    <s v="[SGGS] SP 26.2.4;[SGGS] SP 26.2.3;[SGGS] SP 26.3.1;[SGGS] SP 26.2.2;[SGGS] SP 26.2.1;[SGGS] SP 26.3.2;[SGGS] SP 26.2.6;[SGGS] SP 26.2.5"/>
    <s v="[Jornada Secretaria e Gestor de Unidades] Secretaria - Gestão Acadêmica"/>
    <x v="0"/>
    <s v="[SGGS] PI 3/26"/>
    <m/>
    <s v="[INC0766774]Tenho um Erro/Problema com o PTC - Dynamics Athenas - Evasão"/>
    <m/>
    <m/>
    <m/>
    <s v="Itens concluídos"/>
    <m/>
    <m/>
    <x v="1"/>
    <d v="2026-04-16T10:01:00"/>
    <d v="2026-07-06T00:00:00"/>
    <d v="2026-07-16T00:00:00"/>
    <d v="2026-07-16T00:00:00"/>
    <m/>
    <m/>
    <m/>
    <m/>
    <m/>
    <m/>
    <m/>
    <m/>
    <m/>
    <m/>
    <m/>
    <m/>
    <m/>
    <m/>
    <s v=""/>
    <s v="FALSO"/>
    <n v="0"/>
    <s v=""/>
    <s v=""/>
    <s v=""/>
    <s v=""/>
    <s v=""/>
    <s v=""/>
    <s v=""/>
    <s v=""/>
    <s v=""/>
    <s v=""/>
  </r>
  <r>
    <x v="0"/>
    <s v="SGGS-15771"/>
    <s v="[SGGS] SP 26.2.4;[SGGS] SP 26.2.3;[SGGS] SP 26.3.1;[SGGS] SP 26.2.2;[SGGS] SP 26.2.1;[SGGS] SP 26.3.2;[SGGS] SP 26.2.6;[SGGS] SP 26.2.5"/>
    <s v="[Jornada Secretaria e Gestor de Unidades] Secretaria - Gestão Acadêmica"/>
    <x v="0"/>
    <s v="[SGGS] PI 3/26"/>
    <m/>
    <s v="[INC0767657]Tenho um Erro/Problema com o PTC - Dynamics Athenas - Documentos de Matrícula"/>
    <m/>
    <m/>
    <m/>
    <s v="Itens concluídos"/>
    <m/>
    <m/>
    <x v="1"/>
    <d v="2026-04-16T10:00:00"/>
    <d v="2026-07-06T00:00:00"/>
    <d v="2026-07-16T00:00:00"/>
    <d v="2026-07-16T00:00:00"/>
    <m/>
    <m/>
    <m/>
    <m/>
    <m/>
    <m/>
    <m/>
    <m/>
    <m/>
    <m/>
    <m/>
    <m/>
    <m/>
    <m/>
    <s v=""/>
    <s v="FALSO"/>
    <n v="0"/>
    <s v=""/>
    <s v=""/>
    <s v=""/>
    <s v=""/>
    <s v=""/>
    <s v=""/>
    <s v=""/>
    <s v=""/>
    <s v=""/>
    <s v=""/>
  </r>
  <r>
    <x v="0"/>
    <s v="SGGS-15706"/>
    <s v="[SGGS] SP 26.2.4;[SGGS] SP 26.2.3;[SGGS] SP 26.3.1;[SGGS] SP 26.3.2;[SGGS] SP 26.2.6;[SGGS] SP 26.2.5"/>
    <s v="[Jornada Secretaria e Gestor de Unidades] Secretaria - Gestão Acadêmica"/>
    <x v="0"/>
    <s v="[SGGS] PI 3/26"/>
    <m/>
    <s v="[INC0770613]Tenho um Erro/Problema com o PTC - Ambiente do Aluno / AVA Sofia - Aulas"/>
    <m/>
    <m/>
    <m/>
    <s v="Itens concluídos"/>
    <m/>
    <m/>
    <x v="1"/>
    <d v="2026-04-15T15:55:00"/>
    <d v="2026-07-06T00:00:00"/>
    <d v="2026-07-16T00:00:00"/>
    <d v="2026-07-16T00:00:00"/>
    <m/>
    <m/>
    <m/>
    <m/>
    <m/>
    <m/>
    <m/>
    <m/>
    <m/>
    <m/>
    <m/>
    <m/>
    <m/>
    <m/>
    <s v=""/>
    <s v="FALSO"/>
    <n v="0"/>
    <s v=""/>
    <s v=""/>
    <s v=""/>
    <s v=""/>
    <s v=""/>
    <s v=""/>
    <s v=""/>
    <s v=""/>
    <s v=""/>
    <s v=""/>
  </r>
  <r>
    <x v="0"/>
    <s v="SGGS-15696"/>
    <s v="[SGGS] SP 26.2.4;[SGGS] SP 26.2.3;[SGGS] SP 26.3.1;[SGGS] SP 26.3.2;[SGGS] SP 26.2.6;[SGGS] SP 26.2.5"/>
    <s v="[Jornada Secretaria e Gestor de Unidades] Secretaria - Gestão Acadêmica"/>
    <x v="0"/>
    <s v="[SGGS] PI 3/26"/>
    <m/>
    <s v="[INC0770995]Tenho um Erro/Problema com o PTC - Dynamics Athenas - Documentos Acadêmicos - Serviços"/>
    <m/>
    <m/>
    <m/>
    <s v="Itens concluídos"/>
    <m/>
    <m/>
    <x v="1"/>
    <d v="2026-04-15T12:32:00"/>
    <d v="2026-07-06T00:00:00"/>
    <d v="2026-07-16T00:00:00"/>
    <d v="2026-07-16T00:00:00"/>
    <m/>
    <m/>
    <m/>
    <m/>
    <m/>
    <m/>
    <m/>
    <m/>
    <m/>
    <m/>
    <m/>
    <m/>
    <m/>
    <m/>
    <s v=""/>
    <s v="FALSO"/>
    <n v="0"/>
    <s v=""/>
    <s v=""/>
    <s v=""/>
    <s v=""/>
    <s v=""/>
    <s v=""/>
    <s v=""/>
    <s v=""/>
    <s v=""/>
    <s v=""/>
  </r>
  <r>
    <x v="0"/>
    <s v="SGGS-15694"/>
    <s v="[SGGS] SP 26.2.4;[SGGS] SP 26.2.3;[SGGS] SP 26.3.1;[SGGS] SP 26.3.2;[SGGS] SP 26.2.6;[SGGS] SP 26.2.5"/>
    <s v="[Jornada Secretaria e Gestor de Unidades] Secretaria - Gestão Acadêmica"/>
    <x v="0"/>
    <s v="[SGGS] PI 3/26"/>
    <m/>
    <s v="[INC0770966]Tenho um Erro/Problema com o PTC - Dynamics Athenas - Documentos Acadêmicos - Serviços"/>
    <m/>
    <m/>
    <m/>
    <s v="Itens concluídos"/>
    <m/>
    <m/>
    <x v="1"/>
    <d v="2026-04-15T11:46:00"/>
    <d v="2026-07-06T00:00:00"/>
    <d v="2026-07-16T00:00:00"/>
    <d v="2026-07-16T00:00:00"/>
    <m/>
    <m/>
    <m/>
    <m/>
    <m/>
    <m/>
    <m/>
    <m/>
    <m/>
    <m/>
    <m/>
    <m/>
    <m/>
    <m/>
    <s v=""/>
    <s v="FALSO"/>
    <n v="0"/>
    <s v=""/>
    <s v=""/>
    <s v=""/>
    <s v=""/>
    <s v=""/>
    <s v=""/>
    <s v=""/>
    <s v=""/>
    <s v=""/>
    <s v=""/>
  </r>
  <r>
    <x v="0"/>
    <s v="SGGS-15693"/>
    <s v="[SGGS] SP 26.2.4;[SGGS] SP 26.2.3;[SGGS] SP 26.3.1;[SGGS] SP 26.3.2;[SGGS] SP 26.2.6;[SGGS] SP 26.2.5"/>
    <s v="[Jornada Secretaria e Gestor de Unidades] Secretaria - Gestão Acadêmica"/>
    <x v="0"/>
    <s v="[SGGS] PI 3/26"/>
    <m/>
    <s v="[INC0770953]Tenho um Erro/Problema com o PTC - Dynamics Athenas - Documentos Acadêmicos - Serviços"/>
    <m/>
    <m/>
    <m/>
    <s v="Itens concluídos"/>
    <m/>
    <m/>
    <x v="1"/>
    <d v="2026-04-15T11:31:00"/>
    <d v="2026-07-06T00:00:00"/>
    <d v="2026-07-16T00:00:00"/>
    <d v="2026-07-16T00:00:00"/>
    <m/>
    <m/>
    <m/>
    <m/>
    <m/>
    <m/>
    <m/>
    <m/>
    <m/>
    <m/>
    <m/>
    <m/>
    <m/>
    <m/>
    <s v=""/>
    <s v="FALSO"/>
    <n v="0"/>
    <s v=""/>
    <s v=""/>
    <s v=""/>
    <s v=""/>
    <s v=""/>
    <s v=""/>
    <s v=""/>
    <s v=""/>
    <s v=""/>
    <s v=""/>
  </r>
  <r>
    <x v="0"/>
    <s v="SGGS-15692"/>
    <s v="[SGGS] SP 26.2.4;[SGGS] SP 26.2.3;[SGGS] SP 26.3.1;[SGGS] SP 26.3.2;[SGGS] SP 26.2.6;[SGGS] SP 26.2.5"/>
    <s v="[Jornada Secretaria e Gestor de Unidades] Secretaria - Gestão Acadêmica"/>
    <x v="0"/>
    <s v="[SGGS] PI 3/26"/>
    <m/>
    <s v="[INC0770949]Tenho um Erro/Problema com o PTC - Dynamics Athenas - Documentos Acadêmicos - Serviços"/>
    <m/>
    <m/>
    <m/>
    <s v="Itens concluídos"/>
    <m/>
    <m/>
    <x v="1"/>
    <d v="2026-04-15T11:24:00"/>
    <d v="2026-07-06T00:00:00"/>
    <d v="2026-07-16T00:00:00"/>
    <d v="2026-07-16T00:00:00"/>
    <m/>
    <m/>
    <m/>
    <m/>
    <m/>
    <m/>
    <m/>
    <m/>
    <m/>
    <m/>
    <m/>
    <m/>
    <m/>
    <m/>
    <s v=""/>
    <s v="FALSO"/>
    <n v="0"/>
    <s v=""/>
    <s v=""/>
    <s v=""/>
    <s v=""/>
    <s v=""/>
    <s v=""/>
    <s v=""/>
    <s v=""/>
    <s v=""/>
    <s v=""/>
  </r>
  <r>
    <x v="0"/>
    <s v="SGGS-15691"/>
    <s v="[SGGS] SP 26.2.4;[SGGS] SP 26.2.3;[SGGS] SP 26.3.1;[SGGS] SP 26.3.2;[SGGS] SP 26.2.6;[SGGS] SP 26.2.5"/>
    <s v="[Jornada Secretaria e Gestor de Unidades] Secretaria - Gestão Acadêmica"/>
    <x v="0"/>
    <s v="[SGGS] PI 3/26"/>
    <m/>
    <s v="[INC0770940]Tenho um Erro/Problema com o PTC - Dynamics Athenas - Documentos Acadêmicos - Serviços"/>
    <m/>
    <m/>
    <m/>
    <s v="Itens concluídos"/>
    <m/>
    <m/>
    <x v="1"/>
    <d v="2026-04-15T11:15:00"/>
    <d v="2026-07-06T00:00:00"/>
    <d v="2026-07-16T00:00:00"/>
    <d v="2026-07-16T00:00:00"/>
    <m/>
    <m/>
    <m/>
    <m/>
    <m/>
    <m/>
    <m/>
    <m/>
    <m/>
    <m/>
    <m/>
    <m/>
    <m/>
    <m/>
    <s v=""/>
    <s v="FALSO"/>
    <n v="0"/>
    <s v=""/>
    <s v=""/>
    <s v=""/>
    <s v=""/>
    <s v=""/>
    <s v=""/>
    <s v=""/>
    <s v=""/>
    <s v=""/>
    <s v=""/>
  </r>
  <r>
    <x v="8"/>
    <s v="SGGS-15690"/>
    <s v="[SGGS] SP 26.3.1"/>
    <s v="[Jornada Secretaria e Gestor de Unidades] Secretaria - Gestão Acadêmica"/>
    <x v="3"/>
    <s v="[SGGS] PI 3/26"/>
    <n v="1"/>
    <s v="[ARTPT-783] Validar Operação de reenvio das informações para eventos da base de elegibilidade"/>
    <n v="1"/>
    <n v="86400"/>
    <m/>
    <s v="Itens concluídos"/>
    <s v="ARTDF-475"/>
    <s v="Não"/>
    <x v="1"/>
    <d v="2026-04-15T11:08:00"/>
    <d v="2026-07-06T00:00:00"/>
    <d v="2026-07-15T00:00:00"/>
    <d v="2026-07-17T00:00:00"/>
    <d v="2026-07-17T00:00:00"/>
    <d v="2026-07-17T00:00:00"/>
    <d v="2026-07-17T00:00:00"/>
    <m/>
    <m/>
    <n v="2"/>
    <m/>
    <m/>
    <n v="67"/>
    <m/>
    <m/>
    <m/>
    <m/>
    <m/>
    <n v="24"/>
    <s v="FALSO"/>
    <n v="0"/>
    <n v="58"/>
    <s v=""/>
    <n v="2"/>
    <b v="1"/>
    <n v="1"/>
    <s v=""/>
    <s v=""/>
    <s v=""/>
    <n v="67"/>
    <b v="1"/>
  </r>
  <r>
    <x v="0"/>
    <s v="SGGS-15687"/>
    <s v="[SGGS] SP 26.2.4;[SGGS] SP 26.2.3;[SGGS] SP 26.3.1;[SGGS] SP 26.3.2;[SGGS] SP 26.2.6;[SGGS] SP 26.2.5"/>
    <s v="[Jornada Secretaria e Gestor de Unidades] Secretaria - Gestão Acadêmica"/>
    <x v="0"/>
    <s v="[SGGS] PI 3/26"/>
    <m/>
    <s v="[INC0770382]Tenho um Erro/Problema com o PTC - Dynamics Athenas - Evasão"/>
    <m/>
    <m/>
    <m/>
    <s v="Itens concluídos"/>
    <m/>
    <m/>
    <x v="1"/>
    <d v="2026-04-15T11:04:00"/>
    <d v="2026-07-06T00:00:00"/>
    <d v="2026-07-16T00:00:00"/>
    <d v="2026-07-16T00:00:00"/>
    <m/>
    <m/>
    <m/>
    <m/>
    <m/>
    <m/>
    <m/>
    <m/>
    <m/>
    <m/>
    <m/>
    <m/>
    <m/>
    <m/>
    <s v=""/>
    <s v="FALSO"/>
    <n v="0"/>
    <s v=""/>
    <s v=""/>
    <s v=""/>
    <s v=""/>
    <s v=""/>
    <s v=""/>
    <s v=""/>
    <s v=""/>
    <s v=""/>
    <s v=""/>
  </r>
  <r>
    <x v="0"/>
    <s v="SGGS-15684"/>
    <s v="[SGGS] SP 26.2.4;[SGGS] SP 26.2.3;[SGGS] SP 26.3.1;[SGGS] SP 26.3.2;[SGGS] SP 26.2.6;[SGGS] SP 26.2.5"/>
    <s v="[Jornada Secretaria e Gestor de Unidades] Secretaria - Gestão Acadêmica"/>
    <x v="0"/>
    <s v="[SGGS] PI 3/26"/>
    <m/>
    <s v="[INC0769909]Tenho um Erro/Problema com o PTC - Dynamics Athenas - Alocação e disponibilização de disciplinas"/>
    <m/>
    <m/>
    <m/>
    <s v="Itens concluídos"/>
    <m/>
    <m/>
    <x v="1"/>
    <d v="2026-04-15T09:46:00"/>
    <d v="2026-07-06T00:00:00"/>
    <d v="2026-07-16T00:00:00"/>
    <d v="2026-07-16T00:00:00"/>
    <m/>
    <m/>
    <m/>
    <m/>
    <m/>
    <m/>
    <m/>
    <m/>
    <m/>
    <m/>
    <m/>
    <m/>
    <m/>
    <m/>
    <s v=""/>
    <s v="FALSO"/>
    <n v="0"/>
    <s v=""/>
    <s v=""/>
    <s v=""/>
    <s v=""/>
    <s v=""/>
    <s v=""/>
    <s v=""/>
    <s v=""/>
    <s v=""/>
    <s v=""/>
  </r>
  <r>
    <x v="0"/>
    <s v="SGGS-15683"/>
    <s v="[SGGS] SP 26.2.4;[SGGS] SP 26.2.3;[SGGS] SP 26.3.1;[SGGS] SP 26.3.2;[SGGS] SP 26.2.6;[SGGS] SP 26.2.5"/>
    <s v="[Jornada Secretaria e Gestor de Unidades] Secretaria - Gestão Acadêmica"/>
    <x v="0"/>
    <s v="[SGGS] PI 3/26"/>
    <m/>
    <s v="[INC0769110]Tenho um Erro/Problema com o PTC - Dynamics Athenas - Alocação e disponibilização de disciplinas"/>
    <m/>
    <m/>
    <m/>
    <s v="Itens concluídos"/>
    <m/>
    <m/>
    <x v="1"/>
    <d v="2026-04-15T09:45:00"/>
    <d v="2026-07-06T00:00:00"/>
    <d v="2026-07-16T00:00:00"/>
    <d v="2026-07-16T00:00:00"/>
    <m/>
    <m/>
    <m/>
    <m/>
    <m/>
    <m/>
    <m/>
    <m/>
    <m/>
    <m/>
    <m/>
    <m/>
    <m/>
    <m/>
    <s v=""/>
    <s v="FALSO"/>
    <n v="0"/>
    <s v=""/>
    <s v=""/>
    <s v=""/>
    <s v=""/>
    <s v=""/>
    <s v=""/>
    <s v=""/>
    <s v=""/>
    <s v=""/>
    <s v=""/>
  </r>
  <r>
    <x v="0"/>
    <s v="SGGS-15682"/>
    <s v="[SGGS] SP 26.2.4;[SGGS] SP 26.2.3;[SGGS] SP 26.3.1;[SGGS] SP 26.3.2;[SGGS] SP 26.2.6;[SGGS] SP 26.2.5"/>
    <s v="[Jornada Secretaria e Gestor de Unidades] Secretaria - Gestão Acadêmica"/>
    <x v="0"/>
    <s v="[SGGS] PI 3/26"/>
    <m/>
    <s v="[INC0766794]Tenho um Erro/Problema com o PTC - Ambiente do Aluno / AVA Sofia - Visão de disciplinas"/>
    <m/>
    <m/>
    <m/>
    <s v="Itens concluídos"/>
    <m/>
    <m/>
    <x v="1"/>
    <d v="2026-04-14T17:47:00"/>
    <d v="2026-07-06T00:00:00"/>
    <d v="2026-07-16T00:00:00"/>
    <d v="2026-07-16T00:00:00"/>
    <m/>
    <m/>
    <m/>
    <m/>
    <m/>
    <m/>
    <m/>
    <m/>
    <m/>
    <m/>
    <m/>
    <m/>
    <m/>
    <m/>
    <s v=""/>
    <s v="FALSO"/>
    <n v="0"/>
    <s v=""/>
    <s v=""/>
    <s v=""/>
    <s v=""/>
    <s v=""/>
    <s v=""/>
    <s v=""/>
    <s v=""/>
    <s v=""/>
    <s v=""/>
  </r>
  <r>
    <x v="4"/>
    <s v="SGGS-15671"/>
    <s v="[SGGS] SP 26.3.5;[SGGS] SP 26.3.4"/>
    <s v="[Jornada Secretaria e Gestor de Unidades] Secretaria - Gestão Acadêmica"/>
    <x v="3"/>
    <s v="[SGGS] PI 3/26"/>
    <n v="8"/>
    <s v="[Controladora Eventos][SECR][SF]Migrar program-enrollment-updated para service na Function AKS e integrar com orquestrador (Rematrícula)"/>
    <n v="8"/>
    <n v="266400"/>
    <m/>
    <s v="Itens concluídos"/>
    <s v="ARTSG-182"/>
    <s v="Não"/>
    <x v="1"/>
    <d v="2026-04-14T15:08:00"/>
    <d v="2026-08-17T00:00:00"/>
    <d v="2026-08-18T00:00:00"/>
    <d v="2026-09-11T00:00:00"/>
    <d v="2026-09-11T00:00:00"/>
    <d v="2026-09-11T00:00:00"/>
    <d v="2026-09-11T00:00:00"/>
    <m/>
    <m/>
    <n v="18"/>
    <m/>
    <m/>
    <n v="108"/>
    <m/>
    <m/>
    <m/>
    <m/>
    <m/>
    <n v="74"/>
    <s v="FALSO"/>
    <n v="0"/>
    <n v="89"/>
    <s v=""/>
    <n v="18"/>
    <b v="1"/>
    <n v="1"/>
    <s v=""/>
    <s v=""/>
    <s v=""/>
    <s v=""/>
    <b v="1"/>
  </r>
  <r>
    <x v="0"/>
    <s v="SGGS-15663"/>
    <s v="[SGGS] SP 26.2.4;[SGGS] SP 26.2.3;[SGGS] SP 26.3.1;[SGGS] SP 26.3.2;[SGGS] SP 26.2.6;[SGGS] SP 26.2.5"/>
    <s v="[Jornada Secretaria e Gestor de Unidades] Secretaria - Gestão Acadêmica"/>
    <x v="0"/>
    <s v="[SGGS] PI 3/26"/>
    <m/>
    <s v="[INC0770255]Tenho um Erro/Problema no Dynamics - Captar - Inscrição"/>
    <m/>
    <m/>
    <m/>
    <s v="Itens concluídos"/>
    <m/>
    <m/>
    <x v="1"/>
    <d v="2026-04-14T13:48:00"/>
    <d v="2026-07-06T00:00:00"/>
    <d v="2026-07-16T00:00:00"/>
    <d v="2026-07-16T00:00:00"/>
    <m/>
    <m/>
    <m/>
    <m/>
    <m/>
    <m/>
    <m/>
    <m/>
    <m/>
    <m/>
    <m/>
    <m/>
    <m/>
    <m/>
    <s v=""/>
    <s v="FALSO"/>
    <n v="0"/>
    <s v=""/>
    <s v=""/>
    <s v=""/>
    <s v=""/>
    <s v=""/>
    <s v=""/>
    <s v=""/>
    <s v=""/>
    <s v=""/>
    <s v=""/>
  </r>
  <r>
    <x v="0"/>
    <s v="SGGS-15653"/>
    <s v="[SGGS] SP 26.2.4;[SGGS] SP 26.2.3;[SGGS] SP 26.3.1;[SGGS] SP 26.3.2;[SGGS] SP 26.2.6;[SGGS] SP 26.2.5"/>
    <s v="[Jornada Secretaria e Gestor de Unidades] Secretaria - Gestão Acadêmica"/>
    <x v="0"/>
    <s v="[SGGS] PI 3/26"/>
    <m/>
    <s v="[INC0770448]Tenho um Erro/Problema com o PTC - Dynamics Athenas - Alocação e disponibilização de disciplinas"/>
    <m/>
    <m/>
    <m/>
    <s v="Itens concluídos"/>
    <m/>
    <m/>
    <x v="1"/>
    <d v="2026-04-14T12:09:00"/>
    <d v="2026-07-06T00:00:00"/>
    <d v="2026-07-16T00:00:00"/>
    <d v="2026-07-16T00:00:00"/>
    <m/>
    <m/>
    <m/>
    <m/>
    <m/>
    <m/>
    <m/>
    <m/>
    <m/>
    <m/>
    <m/>
    <m/>
    <m/>
    <m/>
    <s v=""/>
    <s v="FALSO"/>
    <n v="0"/>
    <s v=""/>
    <s v=""/>
    <s v=""/>
    <s v=""/>
    <s v=""/>
    <s v=""/>
    <s v=""/>
    <s v=""/>
    <s v=""/>
    <s v=""/>
  </r>
  <r>
    <x v="0"/>
    <s v="SGGS-15646"/>
    <s v="[SGGS] SP 26.2.4;[SGGS] SP 26.2.3;[SGGS] SP 26.3.1;[SGGS] SP 26.3.2;[SGGS] SP 26.2.6;[SGGS] SP 26.2.5"/>
    <s v="[Jornada Secretaria e Gestor de Unidades] Secretaria - Gestão Acadêmica"/>
    <x v="0"/>
    <s v="[SGGS] PI 3/26"/>
    <m/>
    <s v="[INC0769104]Tenho um Erro/Problema com o PTC - Dynamics Athenas - Alocação e disponibilização de disciplinas"/>
    <m/>
    <m/>
    <m/>
    <s v="Itens concluídos"/>
    <m/>
    <m/>
    <x v="1"/>
    <d v="2026-04-14T09:10:00"/>
    <d v="2026-07-06T00:00:00"/>
    <d v="2026-07-16T00:00:00"/>
    <d v="2026-07-16T00:00:00"/>
    <m/>
    <m/>
    <m/>
    <m/>
    <m/>
    <m/>
    <m/>
    <m/>
    <m/>
    <m/>
    <m/>
    <m/>
    <m/>
    <m/>
    <s v=""/>
    <s v="FALSO"/>
    <n v="0"/>
    <s v=""/>
    <s v=""/>
    <s v=""/>
    <s v=""/>
    <s v=""/>
    <s v=""/>
    <s v=""/>
    <s v=""/>
    <s v=""/>
    <s v=""/>
  </r>
  <r>
    <x v="0"/>
    <s v="SGGS-15642"/>
    <s v="[SGGS] SP 26.2.4;[SGGS] SP 26.2.3;[SGGS] SP 26.3.1;[SGGS] SP 26.3.2;[SGGS] SP 26.2.6;[SGGS] SP 26.2.5"/>
    <s v="[Jornada Secretaria e Gestor de Unidades] Secretaria - Gestão Acadêmica"/>
    <x v="0"/>
    <s v="[SGGS] PI 3/26"/>
    <m/>
    <s v="[INC0769970]Tenho um Erro/Problema com o PTC - Dynamics Athenas - Instabilidade Sistêmica no Dynamics"/>
    <m/>
    <m/>
    <m/>
    <s v="Itens concluídos"/>
    <m/>
    <m/>
    <x v="1"/>
    <d v="2026-04-14T09:04:00"/>
    <d v="2026-07-06T00:00:00"/>
    <d v="2026-07-16T00:00:00"/>
    <d v="2026-07-16T00:00:00"/>
    <m/>
    <m/>
    <m/>
    <m/>
    <m/>
    <m/>
    <m/>
    <m/>
    <m/>
    <m/>
    <m/>
    <m/>
    <m/>
    <m/>
    <s v=""/>
    <s v="FALSO"/>
    <n v="0"/>
    <s v=""/>
    <s v=""/>
    <s v=""/>
    <s v=""/>
    <s v=""/>
    <s v=""/>
    <s v=""/>
    <s v=""/>
    <s v=""/>
    <s v=""/>
  </r>
  <r>
    <x v="0"/>
    <s v="SGGS-15640"/>
    <s v="[SGGS] SP 26.2.4;[SGGS] SP 26.2.3;[SGGS] SP 26.3.1;[SGGS] SP 26.3.2;[SGGS] SP 26.2.6;[SGGS] SP 26.2.5"/>
    <s v="[Jornada Secretaria e Gestor de Unidades] Secretaria - Gestão Acadêmica"/>
    <x v="0"/>
    <s v="[SGGS] PI 3/26"/>
    <m/>
    <s v="[INC0769109]Tenho um Erro/Problema com o Sistema - PDA:Portal do aluno - Graduação - Erro ao Solicitar Serviço"/>
    <m/>
    <m/>
    <m/>
    <s v="Itens concluídos"/>
    <m/>
    <m/>
    <x v="1"/>
    <d v="2026-04-13T17:01:00"/>
    <d v="2026-07-06T00:00:00"/>
    <d v="2026-07-16T00:00:00"/>
    <d v="2026-07-16T00:00:00"/>
    <m/>
    <m/>
    <m/>
    <m/>
    <m/>
    <m/>
    <m/>
    <m/>
    <m/>
    <m/>
    <m/>
    <m/>
    <m/>
    <m/>
    <s v=""/>
    <s v="FALSO"/>
    <n v="0"/>
    <s v=""/>
    <s v=""/>
    <s v=""/>
    <s v=""/>
    <s v=""/>
    <s v=""/>
    <s v=""/>
    <s v=""/>
    <s v=""/>
    <s v=""/>
  </r>
  <r>
    <x v="0"/>
    <s v="SGGS-15625"/>
    <s v="[SGGS] SP 26.2.4;[SGGS] SP 26.2.3;[SGGS] SP 26.3.1;[SGGS] SP 26.3.2;[SGGS] SP 26.2.6;[SGGS] SP 26.2.5"/>
    <s v="[Jornada Secretaria e Gestor de Unidades] Secretaria - Gestão Acadêmica"/>
    <x v="0"/>
    <s v="[SGGS] PI 3/26"/>
    <m/>
    <s v="[INC0770012]Tenho um Erro/Problema com o PTC - Dynamics Athenas - Documentos Acadêmicos - Serviços"/>
    <m/>
    <m/>
    <m/>
    <s v="Itens concluídos"/>
    <m/>
    <m/>
    <x v="1"/>
    <d v="2026-04-13T11:43:00"/>
    <d v="2026-07-06T00:00:00"/>
    <d v="2026-07-16T00:00:00"/>
    <d v="2026-07-16T00:00:00"/>
    <m/>
    <m/>
    <m/>
    <m/>
    <m/>
    <m/>
    <m/>
    <m/>
    <m/>
    <m/>
    <m/>
    <m/>
    <m/>
    <m/>
    <s v=""/>
    <s v="FALSO"/>
    <n v="0"/>
    <s v=""/>
    <s v=""/>
    <s v=""/>
    <s v=""/>
    <s v=""/>
    <s v=""/>
    <s v=""/>
    <s v=""/>
    <s v=""/>
    <s v=""/>
  </r>
  <r>
    <x v="0"/>
    <s v="SGGS-15622"/>
    <s v="[SGGS] SP 26.2.4;[SGGS] SP 26.2.3;[SGGS] SP 26.3.1;[SGGS] SP 26.3.2;[SGGS] SP 26.2.6;[SGGS] SP 26.2.5"/>
    <s v="[Jornada Secretaria e Gestor de Unidades] Secretaria - Gestão Acadêmica"/>
    <x v="0"/>
    <s v="[SGGS] PI 3/26"/>
    <m/>
    <s v="[INC0768709]Tenho um Erro/Problema com o PTC - Ambiente do Aluno / AVA Sofia - Visão de disciplinas"/>
    <m/>
    <m/>
    <m/>
    <s v="Itens concluídos"/>
    <m/>
    <m/>
    <x v="1"/>
    <d v="2026-04-13T10:43:00"/>
    <d v="2026-07-06T00:00:00"/>
    <d v="2026-07-16T00:00:00"/>
    <d v="2026-07-16T00:00:00"/>
    <m/>
    <m/>
    <m/>
    <m/>
    <m/>
    <m/>
    <m/>
    <m/>
    <m/>
    <m/>
    <m/>
    <m/>
    <m/>
    <m/>
    <s v=""/>
    <s v="FALSO"/>
    <n v="0"/>
    <s v=""/>
    <s v=""/>
    <s v=""/>
    <s v=""/>
    <s v=""/>
    <s v=""/>
    <s v=""/>
    <s v=""/>
    <s v=""/>
    <s v=""/>
  </r>
  <r>
    <x v="0"/>
    <s v="SGGS-15620"/>
    <s v="[SGGS] SP 26.2.4;[SGGS] SP 26.2.3;[SGGS] SP 26.3.1;[SGGS] SP 26.3.2;[SGGS] SP 26.2.6;[SGGS] SP 26.2.5"/>
    <s v="[Jornada Secretaria e Gestor de Unidades] Secretaria - Gestão Acadêmica"/>
    <x v="0"/>
    <s v="[SGGS] PI 3/26"/>
    <m/>
    <s v="[INC0768772]Tenho um Erro/Problema com o PTC - Dynamics Athenas - Instabilidade Sistêmica no Dynamics"/>
    <m/>
    <m/>
    <m/>
    <s v="Itens concluídos"/>
    <m/>
    <m/>
    <x v="1"/>
    <d v="2026-04-13T10:32:00"/>
    <d v="2026-07-06T00:00:00"/>
    <d v="2026-07-16T00:00:00"/>
    <d v="2026-07-16T00:00:00"/>
    <m/>
    <m/>
    <m/>
    <m/>
    <m/>
    <m/>
    <m/>
    <m/>
    <m/>
    <m/>
    <m/>
    <m/>
    <m/>
    <m/>
    <s v=""/>
    <s v="FALSO"/>
    <n v="0"/>
    <s v=""/>
    <s v=""/>
    <s v=""/>
    <s v=""/>
    <s v=""/>
    <s v=""/>
    <s v=""/>
    <s v=""/>
    <s v=""/>
    <s v=""/>
  </r>
  <r>
    <x v="2"/>
    <s v="SGGS-15618"/>
    <s v="[SGGS] SP 26.3.1;[SGGS] SP 26.2.6"/>
    <s v="[Jornada Secretaria e Gestor de Unidades] Secretaria - Gestão Acadêmica"/>
    <x v="0"/>
    <s v="[SGGS] PI 3/26"/>
    <n v="1"/>
    <s v="[Ativação de Matricula][1,2] Acompanhamento de teste integrado"/>
    <n v="1"/>
    <n v="14400"/>
    <m/>
    <s v="Itens concluídos"/>
    <s v="ARTSG-267"/>
    <s v="Não"/>
    <x v="1"/>
    <d v="2026-04-13T10:02:00"/>
    <d v="2026-07-06T00:00:00"/>
    <d v="2026-07-01T00:00:00"/>
    <d v="2026-07-03T00:00:00"/>
    <d v="2026-07-03T00:00:00"/>
    <d v="2026-07-06T00:00:00"/>
    <d v="2026-07-06T00:00:00"/>
    <m/>
    <m/>
    <n v="2"/>
    <m/>
    <m/>
    <m/>
    <m/>
    <m/>
    <m/>
    <m/>
    <m/>
    <n v="4"/>
    <s v="FALSO"/>
    <n v="0"/>
    <n v="60"/>
    <s v=""/>
    <n v="2"/>
    <b v="1"/>
    <n v="1"/>
    <s v=""/>
    <s v=""/>
    <s v=""/>
    <n v="60"/>
    <b v="0"/>
  </r>
  <r>
    <x v="0"/>
    <s v="SGGS-15603"/>
    <s v="[SGGS] SP 26.1.6;[SGGS] SP 26.2.4;[SGGS] SP 26.2.3;[SGGS] SP 26.3.1;[SGGS] SP 26.2.2;[SGGS] SP 26.2.1;[SGGS] SP 26.2.6;[SGGS] SP 26.2.5"/>
    <s v="[Jornada Secretaria e Gestor de Unidades] Secretaria - Gestão Acadêmica"/>
    <x v="0"/>
    <s v="[SGGS] PI 3/26"/>
    <m/>
    <s v="[INC0769060]Tenho um Erro/Problema com o PTC - Dynamics Athenas - Rematrícula"/>
    <m/>
    <m/>
    <m/>
    <s v="Itens concluídos"/>
    <m/>
    <m/>
    <x v="1"/>
    <d v="2026-04-10T13:05:00"/>
    <d v="2026-03-30T00:00:00"/>
    <d v="2026-07-16T00:00:00"/>
    <d v="2026-07-16T00:00:00"/>
    <m/>
    <m/>
    <m/>
    <m/>
    <m/>
    <m/>
    <m/>
    <m/>
    <m/>
    <m/>
    <m/>
    <m/>
    <m/>
    <m/>
    <s v=""/>
    <s v="FALSO"/>
    <n v="0"/>
    <s v=""/>
    <s v=""/>
    <s v=""/>
    <s v=""/>
    <s v=""/>
    <s v=""/>
    <s v=""/>
    <s v=""/>
    <s v=""/>
    <s v=""/>
  </r>
  <r>
    <x v="0"/>
    <s v="SGGS-15594"/>
    <s v="[SGGS] SP 26.1.6;[SGGS] SP 26.2.4;[SGGS] SP 26.2.3;[SGGS] SP 26.3.1;[SGGS] SP 26.2.2;[SGGS] SP 26.2.1;[SGGS] SP 26.3.2;[SGGS] SP 26.2.6;[SGGS] SP 26.2.5"/>
    <s v="[Jornada Secretaria e Gestor de Unidades] Secretaria - Gestão Acadêmica"/>
    <x v="0"/>
    <s v="[SGGS] PI 3/26"/>
    <m/>
    <s v="[INC0768961]Tenho um Erro/Problema com o PTC - Dynamics Athenas - Rematrícula"/>
    <m/>
    <m/>
    <m/>
    <s v="Itens concluídos"/>
    <m/>
    <m/>
    <x v="1"/>
    <d v="2026-04-10T08:41:00"/>
    <d v="2026-03-30T00:00:00"/>
    <d v="2026-07-16T00:00:00"/>
    <d v="2026-07-16T00:00:00"/>
    <m/>
    <m/>
    <m/>
    <m/>
    <m/>
    <m/>
    <m/>
    <m/>
    <m/>
    <m/>
    <m/>
    <m/>
    <m/>
    <m/>
    <s v=""/>
    <s v="FALSO"/>
    <n v="0"/>
    <s v=""/>
    <s v=""/>
    <s v=""/>
    <s v=""/>
    <s v=""/>
    <s v=""/>
    <s v=""/>
    <s v=""/>
    <s v=""/>
    <s v=""/>
  </r>
  <r>
    <x v="0"/>
    <s v="SGGS-15587"/>
    <s v="[SGGS] SP 26.1.6;[SGGS] SP 26.2.4;[SGGS] SP 26.2.3;[SGGS] SP 26.3.1;[SGGS] SP 26.2.2;[SGGS] SP 26.2.1;[SGGS] SP 26.3.2;[SGGS] SP 26.2.6;[SGGS] SP 26.2.5"/>
    <s v="[Jornada Secretaria e Gestor de Unidades] Secretaria - Gestão Acadêmica"/>
    <x v="0"/>
    <s v="[SGGS] PI 3/26"/>
    <m/>
    <s v="[INC0768780]Tenho um Erro/Problema com o PTC - Dynamics Athenas - Documentos Acadêmicos - Serviços"/>
    <m/>
    <m/>
    <m/>
    <s v="Itens concluídos"/>
    <m/>
    <m/>
    <x v="1"/>
    <d v="2026-04-09T14:38:00"/>
    <d v="2026-03-30T00:00:00"/>
    <d v="2026-07-16T00:00:00"/>
    <d v="2026-07-16T00:00:00"/>
    <m/>
    <m/>
    <m/>
    <m/>
    <m/>
    <m/>
    <m/>
    <m/>
    <m/>
    <m/>
    <m/>
    <m/>
    <m/>
    <m/>
    <s v=""/>
    <s v="FALSO"/>
    <n v="0"/>
    <s v=""/>
    <s v=""/>
    <s v=""/>
    <s v=""/>
    <s v=""/>
    <s v=""/>
    <s v=""/>
    <s v=""/>
    <s v=""/>
    <s v=""/>
  </r>
  <r>
    <x v="0"/>
    <s v="SGGS-15586"/>
    <s v="[SGGS] SP 26.1.6;[SGGS] SP 26.2.4;[SGGS] SP 26.2.3;[SGGS] SP 26.3.1;[SGGS] SP 26.2.2;[SGGS] SP 26.2.1;[SGGS] SP 26.3.2;[SGGS] SP 26.2.6;[SGGS] SP 26.2.5"/>
    <s v="[Jornada Secretaria e Gestor de Unidades] Secretaria - Gestão Acadêmica"/>
    <x v="0"/>
    <s v="[SGGS] PI 3/26"/>
    <m/>
    <s v="[INC0768775]Tenho um Erro/Problema com o PTC - Dynamics Athenas - Documentos Acadêmicos - Serviços"/>
    <m/>
    <m/>
    <m/>
    <s v="Itens concluídos"/>
    <m/>
    <m/>
    <x v="1"/>
    <d v="2026-04-09T14:25:00"/>
    <d v="2026-03-30T00:00:00"/>
    <d v="2026-07-16T00:00:00"/>
    <d v="2026-07-16T00:00:00"/>
    <m/>
    <m/>
    <m/>
    <m/>
    <m/>
    <m/>
    <m/>
    <m/>
    <m/>
    <m/>
    <m/>
    <m/>
    <m/>
    <m/>
    <s v=""/>
    <s v="FALSO"/>
    <n v="0"/>
    <s v=""/>
    <s v=""/>
    <s v=""/>
    <s v=""/>
    <s v=""/>
    <s v=""/>
    <s v=""/>
    <s v=""/>
    <s v=""/>
    <s v=""/>
  </r>
  <r>
    <x v="0"/>
    <s v="SGGS-15585"/>
    <s v="[SGGS] SP 26.1.6;[SGGS] SP 26.2.4;[SGGS] SP 26.2.3;[SGGS] SP 26.3.1;[SGGS] SP 26.2.2;[SGGS] SP 26.2.1;[SGGS] SP 26.3.2;[SGGS] SP 26.2.6;[SGGS] SP 26.2.5"/>
    <s v="[Jornada Secretaria e Gestor de Unidades] Secretaria - Gestão Acadêmica"/>
    <x v="0"/>
    <s v="[SGGS] PI 3/26"/>
    <m/>
    <s v="[INC0768737]Tenho um Erro/Problema com o PTC - Dynamics Athenas - Documentos Acadêmicos - Serviços"/>
    <m/>
    <m/>
    <m/>
    <s v="Itens concluídos"/>
    <m/>
    <m/>
    <x v="1"/>
    <d v="2026-04-09T12:43:00"/>
    <d v="2026-03-30T00:00:00"/>
    <d v="2026-07-16T00:00:00"/>
    <d v="2026-07-16T00:00:00"/>
    <m/>
    <m/>
    <m/>
    <m/>
    <m/>
    <m/>
    <m/>
    <m/>
    <m/>
    <m/>
    <m/>
    <m/>
    <m/>
    <m/>
    <s v=""/>
    <s v="FALSO"/>
    <n v="0"/>
    <s v=""/>
    <s v=""/>
    <s v=""/>
    <s v=""/>
    <s v=""/>
    <s v=""/>
    <s v=""/>
    <s v=""/>
    <s v=""/>
    <s v=""/>
  </r>
  <r>
    <x v="0"/>
    <s v="SGGS-15573"/>
    <s v="[SGGS] SP 26.1.6;[SGGS] SP 26.2.4;[SGGS] SP 26.2.3;[SGGS] SP 26.3.1;[SGGS] SP 26.2.2;[SGGS] SP 26.2.1;[SGGS] SP 26.3.2;[SGGS] SP 26.2.6;[SGGS] SP 26.2.5"/>
    <s v="[Jornada Secretaria e Gestor de Unidades] Secretaria - Gestão Acadêmica"/>
    <x v="0"/>
    <s v="[SGGS] PI 3/26"/>
    <m/>
    <s v="[INC0768412]Tenho um Erro/Problema com o PTC - Dynamics Athenas - Alocação e disponibilização de disciplinas"/>
    <m/>
    <m/>
    <m/>
    <s v="Itens concluídos"/>
    <m/>
    <m/>
    <x v="1"/>
    <d v="2026-04-09T09:17:00"/>
    <d v="2026-03-30T00:00:00"/>
    <d v="2026-07-16T00:00:00"/>
    <d v="2026-07-16T00:00:00"/>
    <m/>
    <m/>
    <m/>
    <m/>
    <m/>
    <m/>
    <m/>
    <m/>
    <m/>
    <m/>
    <m/>
    <m/>
    <m/>
    <m/>
    <s v=""/>
    <s v="FALSO"/>
    <n v="0"/>
    <s v=""/>
    <s v=""/>
    <s v=""/>
    <s v=""/>
    <s v=""/>
    <s v=""/>
    <s v=""/>
    <s v=""/>
    <s v=""/>
    <s v=""/>
  </r>
  <r>
    <x v="0"/>
    <s v="SGGS-15568"/>
    <s v="[SGGS] SP 26.1.6;[SGGS] SP 26.2.4;[SGGS] SP 26.2.3;[SGGS] SP 26.3.1;[SGGS] SP 26.2.2;[SGGS] SP 26.2.1;[SGGS] SP 26.3.2;[SGGS] SP 26.2.6;[SGGS] SP 26.2.5"/>
    <s v="[Jornada Secretaria e Gestor de Unidades] Secretaria - Gestão Acadêmica"/>
    <x v="0"/>
    <s v="[SGGS] PI 3/26"/>
    <m/>
    <s v="[INC0768618]Tenho um Erro/Problema com o PTC - Dynamics Athenas - Alocação e disponibilização de disciplinas"/>
    <m/>
    <m/>
    <m/>
    <s v="Itens concluídos"/>
    <m/>
    <m/>
    <x v="1"/>
    <d v="2026-04-09T08:51:00"/>
    <d v="2026-03-30T00:00:00"/>
    <d v="2026-07-16T00:00:00"/>
    <d v="2026-07-16T00:00:00"/>
    <m/>
    <m/>
    <m/>
    <m/>
    <m/>
    <m/>
    <m/>
    <m/>
    <m/>
    <m/>
    <m/>
    <m/>
    <m/>
    <m/>
    <s v=""/>
    <s v="FALSO"/>
    <n v="0"/>
    <s v=""/>
    <s v=""/>
    <s v=""/>
    <s v=""/>
    <s v=""/>
    <s v=""/>
    <s v=""/>
    <s v=""/>
    <s v=""/>
    <s v=""/>
  </r>
  <r>
    <x v="0"/>
    <s v="SGGS-15567"/>
    <s v="[SGGS] SP 26.1.6;[SGGS] SP 26.2.4;[SGGS] SP 26.2.3;[SGGS] SP 26.3.1;[SGGS] SP 26.2.2;[SGGS] SP 26.2.1;[SGGS] SP 26.3.2;[SGGS] SP 26.2.6;[SGGS] SP 26.2.5"/>
    <s v="[Jornada Secretaria e Gestor de Unidades] Secretaria - Gestão Acadêmica"/>
    <x v="0"/>
    <s v="[SGGS] PI 3/26"/>
    <m/>
    <s v="[INC0768539]Tenho um Erro/Problema com o PTC - Dynamics Athenas - Alocação e disponibilização de disciplinas"/>
    <m/>
    <m/>
    <m/>
    <s v="Itens concluídos"/>
    <m/>
    <m/>
    <x v="1"/>
    <d v="2026-04-09T08:46:00"/>
    <d v="2026-03-30T00:00:00"/>
    <d v="2026-07-16T00:00:00"/>
    <d v="2026-07-16T00:00:00"/>
    <m/>
    <m/>
    <m/>
    <m/>
    <m/>
    <m/>
    <m/>
    <m/>
    <m/>
    <m/>
    <m/>
    <m/>
    <m/>
    <m/>
    <s v=""/>
    <s v="FALSO"/>
    <n v="0"/>
    <s v=""/>
    <s v=""/>
    <s v=""/>
    <s v=""/>
    <s v=""/>
    <s v=""/>
    <s v=""/>
    <s v=""/>
    <s v=""/>
    <s v=""/>
  </r>
  <r>
    <x v="5"/>
    <s v="SGGS-15548"/>
    <s v="[SGGS] SP 26.3.1"/>
    <s v="[Jornada Secretaria e Gestor de Unidades] Secretaria - Gestão Acadêmica"/>
    <x v="3"/>
    <s v="[SGGS] PI 3/26"/>
    <n v="3"/>
    <s v="[Rematricula][30] Alterar forma de validar confirmação de envio de evento re-enrollment-offer-type-reviewed"/>
    <n v="3"/>
    <n v="72000"/>
    <m/>
    <s v="Itens concluídos"/>
    <s v="ARTSG-180"/>
    <s v="Não"/>
    <x v="1"/>
    <d v="2026-04-08T12:45:00"/>
    <d v="2026-07-06T00:00:00"/>
    <d v="2026-07-07T00:00:00"/>
    <d v="2026-07-14T00:00:00"/>
    <d v="2026-07-14T00:00:00"/>
    <d v="2026-07-14T00:00:00"/>
    <d v="2026-07-14T00:00:00"/>
    <m/>
    <m/>
    <n v="5"/>
    <m/>
    <m/>
    <n v="69"/>
    <m/>
    <m/>
    <m/>
    <m/>
    <m/>
    <n v="20"/>
    <s v="FALSO"/>
    <n v="0"/>
    <n v="63"/>
    <s v=""/>
    <n v="5"/>
    <b v="1"/>
    <n v="1"/>
    <s v=""/>
    <s v=""/>
    <s v=""/>
    <s v=""/>
    <b v="1"/>
  </r>
  <r>
    <x v="5"/>
    <s v="SGGS-15541"/>
    <s v="[SGGS] SP 26.3.5;[SGGS] SP 26.3.6"/>
    <s v="[Jornada Secretaria e Gestor de Unidades] Secretaria - Gestão Acadêmica"/>
    <x v="3"/>
    <s v="[SGGS] PI 3/26"/>
    <n v="8"/>
    <s v="[Rematricula][7,9][GA] Atualizar Flow de Reprocessamento para enviar mensagem a servicebus"/>
    <n v="8"/>
    <n v="208800"/>
    <m/>
    <s v="Itens concluídos"/>
    <s v="ARTSG-182"/>
    <s v="Não"/>
    <x v="1"/>
    <d v="2026-04-08T11:17:00"/>
    <d v="2026-08-31T00:00:00"/>
    <d v="2026-09-02T00:00:00"/>
    <d v="2026-09-25T00:00:00"/>
    <d v="2026-09-25T00:00:00"/>
    <d v="2026-09-25T00:00:00"/>
    <d v="2026-09-25T00:00:00"/>
    <m/>
    <m/>
    <n v="17"/>
    <n v="1"/>
    <m/>
    <n v="122"/>
    <m/>
    <m/>
    <m/>
    <m/>
    <m/>
    <n v="58"/>
    <s v="FALSO"/>
    <n v="0"/>
    <n v="103"/>
    <s v=""/>
    <n v="17"/>
    <b v="1"/>
    <n v="1"/>
    <b v="1"/>
    <s v=""/>
    <s v=""/>
    <s v=""/>
    <b v="1"/>
  </r>
  <r>
    <x v="5"/>
    <s v="SGGS-15540"/>
    <s v="[SGGS] SP 26.3.6"/>
    <s v="[Jornada Secretaria e Gestor de Unidades] Secretaria - Gestão Acadêmica"/>
    <x v="3"/>
    <s v="[SGGS] PI 3/26"/>
    <n v="8"/>
    <s v="[Rematricula][7,9,22][GA] Transportar Regra de Atualização de status Checklist da Rematricula conforme os Eventos Recebidos"/>
    <n v="8"/>
    <n v="172800"/>
    <m/>
    <s v="Itens concluídos"/>
    <s v="ARTSG-182"/>
    <s v="Não"/>
    <x v="1"/>
    <d v="2026-04-08T11:11:00"/>
    <d v="2026-09-14T00:00:00"/>
    <d v="2026-09-15T00:00:00"/>
    <d v="2026-09-25T00:00:00"/>
    <d v="2026-09-25T00:00:00"/>
    <d v="2026-09-25T00:00:00"/>
    <d v="2026-09-25T00:00:00"/>
    <m/>
    <m/>
    <n v="8"/>
    <m/>
    <m/>
    <m/>
    <m/>
    <m/>
    <m/>
    <m/>
    <m/>
    <n v="48"/>
    <s v="FALSO"/>
    <n v="0"/>
    <n v="113"/>
    <s v=""/>
    <n v="8"/>
    <b v="1"/>
    <n v="1"/>
    <s v=""/>
    <s v=""/>
    <s v=""/>
    <s v=""/>
    <b v="1"/>
  </r>
  <r>
    <x v="5"/>
    <s v="SGGS-15538"/>
    <s v="[SGGS] SP 26.3.4"/>
    <s v="[Jornada Secretaria e Gestor de Unidades] Secretaria - Gestão Acadêmica"/>
    <x v="3"/>
    <s v="[SGGS] PI 3/26"/>
    <n v="8"/>
    <s v="[Rematricula][7,9,22][GA] Transportar regra de gatilho dos eventos de Rematricula para Plugin Async"/>
    <n v="8"/>
    <n v="172800"/>
    <m/>
    <s v="Itens concluídos"/>
    <s v="ARTSG-182"/>
    <s v="Não"/>
    <x v="1"/>
    <d v="2026-04-08T11:04:00"/>
    <m/>
    <d v="2026-08-18T00:00:00"/>
    <d v="2026-08-27T00:00:00"/>
    <d v="2026-08-27T00:00:00"/>
    <d v="2026-08-27T00:00:00"/>
    <d v="2026-08-27T00:00:00"/>
    <m/>
    <m/>
    <n v="7"/>
    <m/>
    <m/>
    <n v="101"/>
    <m/>
    <m/>
    <m/>
    <m/>
    <m/>
    <n v="48"/>
    <s v="FALSO"/>
    <n v="0"/>
    <s v=""/>
    <s v=""/>
    <n v="7"/>
    <b v="1"/>
    <n v="1"/>
    <s v=""/>
    <s v=""/>
    <s v=""/>
    <s v=""/>
    <b v="1"/>
  </r>
  <r>
    <x v="5"/>
    <s v="SGGS-15532"/>
    <s v="[SGGS] SP 26.3.5"/>
    <s v="[Jornada Secretaria e Gestor de Unidades] Secretaria - Gestão Acadêmica"/>
    <x v="0"/>
    <s v="[SGGS] PI 3/26"/>
    <n v="5"/>
    <s v="[Autoserviço][10][GA] Refatorar tratamento de erro no flow de [SECR] [SF] [PRODUCER] [student-id-card-canceled] Cancelamento de Carteirinha"/>
    <n v="5"/>
    <n v="100800"/>
    <m/>
    <s v="Itens concluídos"/>
    <s v="ARTSG-183"/>
    <s v="Não"/>
    <x v="1"/>
    <d v="2026-04-07T22:03:00"/>
    <m/>
    <d v="2026-09-11T00:00:00"/>
    <d v="2026-09-11T00:00:00"/>
    <d v="2026-09-11T00:00:00"/>
    <d v="2026-09-11T00:00:00"/>
    <d v="2026-09-11T00:00:00"/>
    <m/>
    <m/>
    <n v="1"/>
    <m/>
    <m/>
    <n v="112"/>
    <m/>
    <m/>
    <m/>
    <m/>
    <m/>
    <n v="28"/>
    <s v="FALSO"/>
    <n v="0"/>
    <s v=""/>
    <s v=""/>
    <n v="1"/>
    <b v="1"/>
    <n v="1"/>
    <s v=""/>
    <s v=""/>
    <s v=""/>
    <s v=""/>
    <b v="1"/>
  </r>
  <r>
    <x v="5"/>
    <s v="SGGS-15531"/>
    <s v="[SGGS] SP 26.3.4"/>
    <s v="[Jornada Secretaria e Gestor de Unidades] Secretaria - Gestão Acadêmica"/>
    <x v="0"/>
    <s v="[SGGS] PI 3/26"/>
    <n v="5"/>
    <s v="[Autoserviço][10] Refatorar tratamento de erro no flow de [SECR] [SF] Popular documento de Carteirinha Digital"/>
    <n v="5"/>
    <n v="111600"/>
    <m/>
    <s v="Itens concluídos"/>
    <s v="ARTSG-183"/>
    <s v="Não"/>
    <x v="1"/>
    <d v="2026-04-07T22:00:00"/>
    <d v="2026-08-17T00:00:00"/>
    <d v="2026-08-18T00:00:00"/>
    <d v="2026-08-20T00:00:00"/>
    <d v="2026-08-20T00:00:00"/>
    <d v="2026-08-20T00:00:00"/>
    <d v="2026-08-20T00:00:00"/>
    <m/>
    <m/>
    <n v="2"/>
    <n v="1"/>
    <m/>
    <n v="96"/>
    <m/>
    <m/>
    <m/>
    <m/>
    <m/>
    <n v="31"/>
    <s v="FALSO"/>
    <n v="0"/>
    <n v="94"/>
    <s v=""/>
    <n v="2"/>
    <b v="1"/>
    <n v="1"/>
    <b v="1"/>
    <s v=""/>
    <s v=""/>
    <s v=""/>
    <b v="1"/>
  </r>
  <r>
    <x v="5"/>
    <s v="SGGS-15528"/>
    <s v="[SGGS] SP 26.3.3"/>
    <s v="[Jornada Secretaria e Gestor de Unidades] Secretaria - Gestão Acadêmica"/>
    <x v="3"/>
    <s v="[SGGS] PI 3/26"/>
    <n v="5"/>
    <s v="[Autoserviços][10] Refatorar tratamento de erro no flow de [SECR] [SF] - Gerar documento de Carteirinha Digital"/>
    <n v="5"/>
    <n v="100800"/>
    <m/>
    <s v="Itens concluídos"/>
    <s v="ARTSG-183"/>
    <s v="Não"/>
    <x v="1"/>
    <d v="2026-04-07T21:33:00"/>
    <d v="2026-08-03T00:00:00"/>
    <d v="2026-08-05T00:00:00"/>
    <d v="2026-08-11T00:00:00"/>
    <d v="2026-08-11T00:00:00"/>
    <d v="2026-08-11T00:00:00"/>
    <d v="2026-08-11T00:00:00"/>
    <m/>
    <m/>
    <n v="4"/>
    <m/>
    <m/>
    <n v="89"/>
    <m/>
    <m/>
    <m/>
    <m/>
    <m/>
    <n v="28"/>
    <s v="FALSO"/>
    <n v="0"/>
    <n v="84"/>
    <s v=""/>
    <n v="4"/>
    <b v="1"/>
    <n v="1"/>
    <s v=""/>
    <s v=""/>
    <s v=""/>
    <s v=""/>
    <b v="1"/>
  </r>
  <r>
    <x v="5"/>
    <s v="SGGS-15527"/>
    <s v="[SGGS] SP 26.3.5;[SGGS] SP 26.3.6"/>
    <s v="[Jornada Secretaria e Gestor de Unidades] Secretaria - Gestão Acadêmica"/>
    <x v="0"/>
    <s v="[SGGS] PI 3/26"/>
    <n v="5"/>
    <s v="[Autoserviços][1][GA] Refatorar tratamento de erro no flow de [SECR][SF] - Popula Atestado de Matrícula ou Vínculo"/>
    <n v="5"/>
    <n v="126000"/>
    <m/>
    <s v="Itens concluídos"/>
    <s v="ARTSG-183"/>
    <s v="Não"/>
    <x v="1"/>
    <d v="2026-04-07T21:22:00"/>
    <d v="2026-08-31T00:00:00"/>
    <d v="2026-09-04T00:00:00"/>
    <d v="2026-09-24T00:00:00"/>
    <d v="2026-09-24T00:00:00"/>
    <d v="2026-09-24T00:00:00"/>
    <d v="2026-09-24T00:00:00"/>
    <m/>
    <m/>
    <n v="14"/>
    <m/>
    <m/>
    <m/>
    <m/>
    <m/>
    <m/>
    <m/>
    <m/>
    <n v="35"/>
    <s v="FALSO"/>
    <n v="0"/>
    <n v="104"/>
    <s v=""/>
    <n v="14"/>
    <b v="1"/>
    <n v="1"/>
    <s v=""/>
    <s v=""/>
    <s v=""/>
    <s v=""/>
    <b v="1"/>
  </r>
  <r>
    <x v="0"/>
    <s v="SGGS-15512"/>
    <s v="[SGGS] SP 26.1.6;[SGGS] SP 26.2.4;[SGGS] SP 26.2.3;[SGGS] SP 26.3.1;[SGGS] SP 26.2.2;[SGGS] SP 26.2.1;[SGGS] SP 26.3.2;[SGGS] SP 26.2.6;[SGGS] SP 26.2.5"/>
    <s v="[Jornada Secretaria e Gestor de Unidades] Secretaria - Gestão Acadêmica"/>
    <x v="0"/>
    <s v="[SGGS] PI 3/26"/>
    <m/>
    <s v="[INC0767919]Tenho um Erro/Problema no Dynamics - Gestão de unidades - Reportar um erro/problema"/>
    <m/>
    <m/>
    <m/>
    <s v="Itens concluídos"/>
    <m/>
    <m/>
    <x v="1"/>
    <d v="2026-04-07T14:52:00"/>
    <d v="2026-03-30T00:00:00"/>
    <d v="2026-07-16T00:00:00"/>
    <d v="2026-07-16T00:00:00"/>
    <m/>
    <m/>
    <m/>
    <m/>
    <m/>
    <m/>
    <m/>
    <m/>
    <m/>
    <m/>
    <m/>
    <m/>
    <m/>
    <m/>
    <s v=""/>
    <s v="FALSO"/>
    <n v="0"/>
    <s v=""/>
    <s v=""/>
    <s v=""/>
    <s v=""/>
    <s v=""/>
    <s v=""/>
    <s v=""/>
    <s v=""/>
    <s v=""/>
    <s v=""/>
  </r>
  <r>
    <x v="0"/>
    <s v="SGGS-15506"/>
    <s v="[SGGS] SP 26.1.6;[SGGS] SP 26.2.4;[SGGS] SP 26.2.3;[SGGS] SP 26.3.1;[SGGS] SP 26.2.2;[SGGS] SP 26.2.1;[SGGS] SP 26.3.2;[SGGS] SP 26.2.6;[SGGS] SP 26.2.5"/>
    <s v="[Jornada Secretaria e Gestor de Unidades] Secretaria - Gestão Acadêmica"/>
    <x v="0"/>
    <s v="[SGGS] PI 3/26"/>
    <m/>
    <s v="[INC0767916]Tenho um Erro/Problema com o PTC - Ambiente do Aluno / AVA Sofia - Login/senha"/>
    <m/>
    <m/>
    <m/>
    <s v="Itens concluídos"/>
    <m/>
    <m/>
    <x v="1"/>
    <d v="2026-04-07T12:57:00"/>
    <d v="2026-03-30T00:00:00"/>
    <d v="2026-07-13T00:00:00"/>
    <d v="2026-07-13T00:00:00"/>
    <m/>
    <m/>
    <m/>
    <m/>
    <m/>
    <m/>
    <m/>
    <m/>
    <m/>
    <m/>
    <m/>
    <m/>
    <m/>
    <m/>
    <s v=""/>
    <s v="FALSO"/>
    <n v="0"/>
    <s v=""/>
    <s v=""/>
    <s v=""/>
    <s v=""/>
    <s v=""/>
    <s v=""/>
    <s v=""/>
    <s v=""/>
    <s v=""/>
    <s v=""/>
  </r>
  <r>
    <x v="0"/>
    <s v="SGGS-15501"/>
    <s v="[SGGS] SP 26.1.6;[SGGS] SP 26.2.4;[SGGS] SP 26.2.3;[SGGS] SP 26.3.1;[SGGS] SP 26.2.2;[SGGS] SP 26.2.1;[SGGS] SP 26.2.6;[SGGS] SP 26.2.5"/>
    <s v="[Jornada Secretaria e Gestor de Unidades] Secretaria - Gestão Acadêmica"/>
    <x v="0"/>
    <s v="[SGGS] PI 3/26"/>
    <m/>
    <s v="[INC0767674]Tenho um Erro/Problema com o PTC - Dynamics Athenas - Instabilidade Sistêmica no Dynamics"/>
    <m/>
    <m/>
    <m/>
    <s v="Itens concluídos"/>
    <m/>
    <m/>
    <x v="1"/>
    <d v="2026-04-07T11:00:00"/>
    <d v="2026-03-30T00:00:00"/>
    <d v="2026-07-08T00:00:00"/>
    <d v="2026-07-08T00:00:00"/>
    <m/>
    <m/>
    <m/>
    <m/>
    <m/>
    <m/>
    <m/>
    <m/>
    <m/>
    <m/>
    <m/>
    <m/>
    <m/>
    <m/>
    <s v=""/>
    <s v="FALSO"/>
    <n v="0"/>
    <s v=""/>
    <s v=""/>
    <s v=""/>
    <s v=""/>
    <s v=""/>
    <s v=""/>
    <s v=""/>
    <s v=""/>
    <s v=""/>
    <s v=""/>
  </r>
  <r>
    <x v="0"/>
    <s v="SGGS-15492"/>
    <s v="[SGGS] SP 26.1.6;[SGGS] SP 26.2.4;[SGGS] SP 26.2.3;[SGGS] SP 26.3.1;[SGGS] SP 26.2.2;[SGGS] SP 26.2.1;[SGGS] SP 26.3.2;[SGGS] SP 26.2.6;[SGGS] SP 26.2.5"/>
    <s v="[Jornada Secretaria e Gestor de Unidades] Secretaria - Gestão Acadêmica"/>
    <x v="0"/>
    <s v="[SGGS] PI 3/26"/>
    <m/>
    <s v="[INC0767569]Tenho um Erro/Problema com o PTC - Dynamics Athenas - Alocação e disponibilização de disciplinas"/>
    <m/>
    <n v="21600"/>
    <m/>
    <s v="Itens concluídos"/>
    <m/>
    <m/>
    <x v="1"/>
    <d v="2026-04-07T09:09:00"/>
    <d v="2026-03-30T00:00:00"/>
    <d v="2026-07-14T00:00:00"/>
    <d v="2026-07-14T00:00:00"/>
    <m/>
    <m/>
    <m/>
    <m/>
    <m/>
    <m/>
    <m/>
    <m/>
    <m/>
    <m/>
    <m/>
    <m/>
    <m/>
    <m/>
    <n v="6"/>
    <s v="FALSO"/>
    <n v="0"/>
    <s v=""/>
    <s v=""/>
    <s v=""/>
    <s v=""/>
    <s v=""/>
    <s v=""/>
    <s v=""/>
    <s v=""/>
    <s v=""/>
    <s v=""/>
  </r>
  <r>
    <x v="0"/>
    <s v="SGGS-15491"/>
    <s v="[SGGS] SP 26.1.6;[SGGS] SP 26.2.4;[SGGS] SP 26.2.3;[SGGS] SP 26.3.1;[SGGS] SP 26.2.2;[SGGS] SP 26.2.1;[SGGS] SP 26.3.2;[SGGS] SP 26.2.6;[SGGS] SP 26.2.5"/>
    <s v="[Jornada Secretaria e Gestor de Unidades] Secretaria - Gestão Acadêmica"/>
    <x v="0"/>
    <s v="[SGGS] PI 3/26"/>
    <m/>
    <s v="[INC0767808]Tenho um Erro/Problema com o PTC - Dynamics Athenas - Alocação e disponibilização de disciplinas"/>
    <m/>
    <m/>
    <m/>
    <s v="Itens concluídos"/>
    <m/>
    <m/>
    <x v="1"/>
    <d v="2026-04-07T09:08:00"/>
    <d v="2026-03-30T00:00:00"/>
    <d v="2026-07-14T00:00:00"/>
    <d v="2026-07-14T00:00:00"/>
    <m/>
    <m/>
    <m/>
    <m/>
    <m/>
    <m/>
    <m/>
    <m/>
    <m/>
    <m/>
    <m/>
    <m/>
    <m/>
    <m/>
    <s v=""/>
    <s v="FALSO"/>
    <n v="0"/>
    <s v=""/>
    <s v=""/>
    <s v=""/>
    <s v=""/>
    <s v=""/>
    <s v=""/>
    <s v=""/>
    <s v=""/>
    <s v=""/>
    <s v=""/>
  </r>
  <r>
    <x v="10"/>
    <s v="SGGS-15482"/>
    <s v="[SGGS] SP 26.3.3"/>
    <s v="[Jornada Secretaria e Gestor de Unidades] Secretaria - Gestão Acadêmica"/>
    <x v="0"/>
    <s v="[SGGS] PI 3/26"/>
    <m/>
    <s v="Matriz curricular - Alguma informação na matriz que está faltando informação. A matriz está cadastrada."/>
    <m/>
    <m/>
    <m/>
    <s v="Itens concluídos"/>
    <s v="SGGS-15483"/>
    <m/>
    <x v="1"/>
    <d v="2026-04-06T16:24:00"/>
    <d v="2026-08-03T00:00:00"/>
    <d v="2026-08-13T00:00:00"/>
    <d v="2026-08-13T00:00:00"/>
    <d v="2026-08-13T00:00:00"/>
    <d v="2026-08-13T00:00:00"/>
    <d v="2026-08-13T00:00:00"/>
    <m/>
    <m/>
    <n v="1"/>
    <m/>
    <m/>
    <n v="93"/>
    <m/>
    <m/>
    <m/>
    <m/>
    <m/>
    <s v=""/>
    <s v="FALSO"/>
    <n v="0"/>
    <n v="85"/>
    <s v=""/>
    <n v="1"/>
    <b v="1"/>
    <n v="1"/>
    <s v=""/>
    <s v=""/>
    <s v=""/>
    <n v="93"/>
    <b v="1"/>
  </r>
  <r>
    <x v="0"/>
    <s v="SGGS-15468"/>
    <s v="[SGGS] SP 26.1.6;[SGGS] SP 26.2.4;[SGGS] SP 26.2.3;[SGGS] SP 26.3.1;[SGGS] SP 26.2.2;[SGGS] SP 26.2.1;[SGGS] SP 26.3.2;[SGGS] SP 26.2.6;[SGGS] SP 26.2.5"/>
    <s v="[Jornada Secretaria e Gestor de Unidades] Secretaria - Gestão Acadêmica"/>
    <x v="0"/>
    <s v="[SGGS] PI 3/26"/>
    <m/>
    <s v="[INC0766190]Tenho um Erro/Problema com o PTC - Dynamics Athenas - Problema na parametrização da matriz"/>
    <m/>
    <m/>
    <m/>
    <s v="Itens concluídos"/>
    <m/>
    <m/>
    <x v="1"/>
    <d v="2026-04-06T10:15:00"/>
    <d v="2026-03-30T00:00:00"/>
    <d v="2026-07-16T00:00:00"/>
    <d v="2026-07-16T00:00:00"/>
    <m/>
    <m/>
    <m/>
    <m/>
    <m/>
    <m/>
    <m/>
    <m/>
    <m/>
    <m/>
    <m/>
    <m/>
    <m/>
    <m/>
    <s v=""/>
    <s v="FALSO"/>
    <n v="0"/>
    <s v=""/>
    <s v=""/>
    <s v=""/>
    <s v=""/>
    <s v=""/>
    <s v=""/>
    <s v=""/>
    <s v=""/>
    <s v=""/>
    <s v=""/>
  </r>
  <r>
    <x v="0"/>
    <s v="SGGS-15446"/>
    <s v="[SGGS] SP 26.1.6;[SGGS] SP 26.2.4;[SGGS] SP 26.2.3;[SGGS] SP 26.3.1;[SGGS] SP 26.2.2;[SGGS] SP 26.2.1;[SGGS] SP 26.3.2;[SGGS] SP 26.2.6;[SGGS] SP 26.2.5"/>
    <s v="[Jornada Secretaria e Gestor de Unidades] Secretaria - Gestão Acadêmica"/>
    <x v="0"/>
    <s v="[SGGS] PI 3/26"/>
    <m/>
    <s v="[INC0766245]Tenho um Erro/Problema com o PTC - Ingresso - Captação - Backoffice"/>
    <m/>
    <m/>
    <m/>
    <s v="Itens concluídos"/>
    <m/>
    <m/>
    <x v="1"/>
    <d v="2026-04-01T18:07:00"/>
    <d v="2026-03-30T00:00:00"/>
    <d v="2026-05-05T00:00:00"/>
    <d v="2026-07-16T00:00:00"/>
    <m/>
    <m/>
    <m/>
    <m/>
    <m/>
    <m/>
    <m/>
    <m/>
    <m/>
    <m/>
    <m/>
    <m/>
    <m/>
    <m/>
    <s v=""/>
    <s v="FALSO"/>
    <n v="0"/>
    <s v=""/>
    <s v=""/>
    <s v=""/>
    <s v=""/>
    <s v=""/>
    <s v=""/>
    <s v=""/>
    <s v=""/>
    <s v=""/>
    <s v=""/>
  </r>
  <r>
    <x v="0"/>
    <s v="SGGS-15445"/>
    <s v="[SGGS] SP 26.1.6;[SGGS] SP 26.2.4;[SGGS] SP 26.2.3;[SGGS] SP 26.3.1;[SGGS] SP 26.2.2;[SGGS] SP 26.2.1;[SGGS] SP 26.3.2;[SGGS] SP 26.2.6;[SGGS] SP 26.2.5"/>
    <s v="[Jornada Secretaria e Gestor de Unidades] Secretaria - Gestão Acadêmica"/>
    <x v="0"/>
    <s v="[SGGS] PI 3/26"/>
    <m/>
    <s v="[INC0766247]Tenho um Erro/Problema com o PTC - Ingresso - Captação - Backoffice"/>
    <m/>
    <m/>
    <m/>
    <s v="Itens concluídos"/>
    <m/>
    <m/>
    <x v="1"/>
    <d v="2026-04-01T18:06:00"/>
    <d v="2026-03-30T00:00:00"/>
    <d v="2026-05-05T00:00:00"/>
    <d v="2026-07-16T00:00:00"/>
    <m/>
    <m/>
    <m/>
    <m/>
    <m/>
    <m/>
    <m/>
    <m/>
    <m/>
    <m/>
    <m/>
    <m/>
    <m/>
    <m/>
    <s v=""/>
    <s v="FALSO"/>
    <n v="0"/>
    <s v=""/>
    <s v=""/>
    <s v=""/>
    <s v=""/>
    <s v=""/>
    <s v=""/>
    <s v=""/>
    <s v=""/>
    <s v=""/>
    <s v=""/>
  </r>
  <r>
    <x v="0"/>
    <s v="SGGS-15359"/>
    <s v="[SGGS] SP 26.2.4;[SGGS] SP 26.2.3;[SGGS] SP 26.3.1;[SGGS] SP 26.3.2;[SGGS] SP 26.2.6;[SGGS] SP 26.2.5"/>
    <s v="[Jornada Secretaria e Gestor de Unidades] Secretaria - Gestão Acadêmica"/>
    <x v="0"/>
    <s v="[SGGS] PI 3/26"/>
    <m/>
    <s v="[INC0764755]Tenho um Erro/Problema com o PTC - Ingresso - Captação - Área do Candidato"/>
    <m/>
    <m/>
    <m/>
    <s v="Itens concluídos"/>
    <m/>
    <m/>
    <x v="1"/>
    <d v="2026-03-30T14:15:00"/>
    <d v="2026-07-06T00:00:00"/>
    <d v="2026-07-16T00:00:00"/>
    <d v="2026-07-16T00:00:00"/>
    <m/>
    <m/>
    <m/>
    <m/>
    <m/>
    <m/>
    <m/>
    <m/>
    <m/>
    <m/>
    <m/>
    <m/>
    <m/>
    <m/>
    <s v=""/>
    <s v="FALSO"/>
    <n v="0"/>
    <s v=""/>
    <s v=""/>
    <s v=""/>
    <s v=""/>
    <s v=""/>
    <s v=""/>
    <s v=""/>
    <s v=""/>
    <s v=""/>
    <s v=""/>
  </r>
  <r>
    <x v="0"/>
    <s v="SGGS-15343"/>
    <s v="[SGGS] SP 26.2.4;[SGGS] SP 26.2.3;[SGGS] SP 26.3.1;[SGGS] SP 26.3.2;[SGGS] SP 26.2.6;[SGGS] SP 26.2.5"/>
    <s v="[Jornada Secretaria e Gestor de Unidades] Secretaria - Gestão Acadêmica"/>
    <x v="0"/>
    <s v="[SGGS] PI 3/26"/>
    <m/>
    <s v="[INC0765138]Tenho um Erro/Problema com o PTC - Dynamics Athenas - Rematrícula"/>
    <m/>
    <m/>
    <m/>
    <s v="Itens concluídos"/>
    <m/>
    <m/>
    <x v="1"/>
    <d v="2026-03-30T08:56:00"/>
    <d v="2026-07-06T00:00:00"/>
    <d v="2026-07-16T00:00:00"/>
    <d v="2026-07-16T00:00:00"/>
    <m/>
    <m/>
    <m/>
    <m/>
    <m/>
    <m/>
    <m/>
    <m/>
    <m/>
    <m/>
    <m/>
    <m/>
    <m/>
    <m/>
    <s v=""/>
    <s v="FALSO"/>
    <n v="0"/>
    <s v=""/>
    <s v=""/>
    <s v=""/>
    <s v=""/>
    <s v=""/>
    <s v=""/>
    <s v=""/>
    <s v=""/>
    <s v=""/>
    <s v=""/>
  </r>
  <r>
    <x v="10"/>
    <s v="SGGS-15316"/>
    <s v="[SGGS] SP 26.3.3"/>
    <s v="[Jornada Secretaria e Gestor de Unidades] Secretaria - Gestão Acadêmica"/>
    <x v="0"/>
    <s v="[SGGS] PI 3/26"/>
    <m/>
    <s v="Monitoria que a data início de renovação de rematrícula do Semanal está correta"/>
    <n v="0"/>
    <m/>
    <m/>
    <s v="Itens concluídos"/>
    <s v="ARTSG-182"/>
    <m/>
    <x v="1"/>
    <d v="2026-03-27T11:55:00"/>
    <m/>
    <d v="2026-08-14T00:00:00"/>
    <d v="2026-08-14T00:00:00"/>
    <d v="2026-08-14T00:00:00"/>
    <d v="2026-08-14T00:00:00"/>
    <d v="2026-08-14T00:00:00"/>
    <m/>
    <m/>
    <n v="1"/>
    <m/>
    <m/>
    <n v="100"/>
    <m/>
    <m/>
    <m/>
    <m/>
    <m/>
    <s v=""/>
    <s v="FALSO"/>
    <n v="0"/>
    <s v=""/>
    <s v=""/>
    <n v="1"/>
    <b v="1"/>
    <n v="1"/>
    <s v=""/>
    <s v=""/>
    <s v=""/>
    <n v="100"/>
    <b v="1"/>
  </r>
  <r>
    <x v="11"/>
    <s v="SGGS-14880"/>
    <s v="[SGGS] SP 26.3.3;[SGGS] SP 26.3.2"/>
    <s v="[Jornada Secretaria e Gestor de Unidades] Secretaria - Gestão Acadêmica"/>
    <x v="1"/>
    <s v="[SGGS] PI 3/26"/>
    <n v="1"/>
    <s v="[SEC][Secretaria][SGGS] - Atualização da planilha de produtos"/>
    <n v="1"/>
    <m/>
    <m/>
    <s v="Itens concluídos"/>
    <s v="SDIA-1115"/>
    <m/>
    <x v="1"/>
    <d v="2026-03-13T14:41:00"/>
    <d v="2026-07-20T00:00:00"/>
    <d v="2026-07-22T00:00:00"/>
    <d v="2026-08-14T00:00:00"/>
    <d v="2026-08-14T00:00:00"/>
    <d v="2026-08-14T00:00:00"/>
    <d v="2026-08-14T00:00:00"/>
    <d v="2026-08-14T00:00:00"/>
    <m/>
    <n v="17"/>
    <m/>
    <m/>
    <n v="110"/>
    <m/>
    <m/>
    <m/>
    <m/>
    <m/>
    <s v=""/>
    <s v="FALSO"/>
    <n v="0"/>
    <n v="91"/>
    <s v=""/>
    <n v="17"/>
    <b v="1"/>
    <n v="1"/>
    <s v=""/>
    <n v="1"/>
    <s v=""/>
    <n v="110"/>
    <b v="1"/>
  </r>
  <r>
    <x v="4"/>
    <s v="SGGS-14612"/>
    <s v="[SGGS] SP 26.3.3"/>
    <s v="[Jornada Secretaria e Gestor de Unidades] Secretaria - Gestão Acadêmica"/>
    <x v="3"/>
    <s v="[SGGS] PI 3/26"/>
    <n v="5"/>
    <s v="[SEC GA] Criação de Nova Tela Curso MEC"/>
    <n v="5"/>
    <n v="113400"/>
    <m/>
    <s v="Itens concluídos"/>
    <s v="SGGS-11290"/>
    <s v="Não"/>
    <x v="1"/>
    <d v="2026-03-09T15:40:00"/>
    <d v="2026-08-03T00:00:00"/>
    <d v="2026-08-05T00:00:00"/>
    <d v="2026-08-12T00:00:00"/>
    <d v="2026-08-12T00:00:00"/>
    <d v="2026-08-13T00:00:00"/>
    <d v="2026-08-13T00:00:00"/>
    <m/>
    <m/>
    <n v="5"/>
    <m/>
    <m/>
    <n v="113"/>
    <m/>
    <m/>
    <m/>
    <m/>
    <m/>
    <n v="31.5"/>
    <s v="FALSO"/>
    <n v="0"/>
    <n v="105"/>
    <s v=""/>
    <n v="5"/>
    <b v="1"/>
    <n v="1"/>
    <s v=""/>
    <s v=""/>
    <s v=""/>
    <s v=""/>
    <b v="1"/>
  </r>
  <r>
    <x v="7"/>
    <s v="SGGS-11042"/>
    <s v="[SGGS] SP 26.3.2"/>
    <s v="[Jornada Secretaria e Gestor de Unidades] Secretaria - Gestão Acadêmica"/>
    <x v="0"/>
    <s v="[SGGS] PI 3/26"/>
    <n v="3"/>
    <s v="[SEC GA] Relacionamento entre Curso x Curso MEC"/>
    <n v="3"/>
    <n v="43200"/>
    <m/>
    <s v="Itens concluídos"/>
    <s v="SGGS-11290"/>
    <s v="Não"/>
    <x v="1"/>
    <d v="2025-10-21T14:32:00"/>
    <d v="2026-07-20T00:00:00"/>
    <d v="2026-07-29T00:00:00"/>
    <d v="2026-07-31T00:00:00"/>
    <d v="2026-07-31T00:00:00"/>
    <d v="2026-07-31T00:00:00"/>
    <d v="2026-07-31T00:00:00"/>
    <m/>
    <m/>
    <n v="2"/>
    <m/>
    <m/>
    <n v="203"/>
    <m/>
    <m/>
    <m/>
    <m/>
    <m/>
    <n v="12"/>
    <s v="FALSO"/>
    <n v="0"/>
    <n v="194"/>
    <s v=""/>
    <n v="2"/>
    <b v="1"/>
    <n v="1"/>
    <s v=""/>
    <s v=""/>
    <s v=""/>
    <n v="203"/>
    <b v="1"/>
  </r>
  <r>
    <x v="4"/>
    <s v="SGGS-7611"/>
    <s v="[SGGS] SP 26.3.4"/>
    <s v="[Jornada Secretaria e Gestor de Unidades] Secretaria - Gestão Acadêmica"/>
    <x v="0"/>
    <s v="[SGGS] PI 3/26"/>
    <n v="8"/>
    <s v="[SEC GA][Integração] Revisão do contrato academic-program-emec-created"/>
    <n v="8"/>
    <n v="171000"/>
    <m/>
    <s v="Itens concluídos"/>
    <s v="SGGS-11290"/>
    <s v="Não"/>
    <x v="1"/>
    <d v="2025-06-27T15:31:00"/>
    <d v="2026-08-17T00:00:00"/>
    <d v="2026-08-18T00:00:00"/>
    <d v="2026-08-27T00:00:00"/>
    <d v="2026-08-27T00:00:00"/>
    <d v="2026-08-28T00:00:00"/>
    <d v="2026-08-28T00:00:00"/>
    <m/>
    <m/>
    <n v="7"/>
    <m/>
    <m/>
    <n v="305"/>
    <m/>
    <m/>
    <m/>
    <m/>
    <s v="2 dias úteis úteis"/>
    <n v="47.5"/>
    <s v="VERDADEIRO"/>
    <s v="2 "/>
    <n v="296"/>
    <s v=""/>
    <n v="5"/>
    <b v="0"/>
    <n v="1"/>
    <s v=""/>
    <s v=""/>
    <s v=""/>
    <s v=""/>
    <b v="1"/>
  </r>
  <r>
    <x v="4"/>
    <s v="SGGS-7610"/>
    <s v="[SGGS] SP 26.3.4"/>
    <s v="[Jornada Secretaria e Gestor de Unidades] Secretaria - Gestão Acadêmica"/>
    <x v="0"/>
    <s v="[SGGS] PI 3/26"/>
    <n v="5"/>
    <s v="[SEC GA][Integração] Revisão do contrato program-enrollment-updated"/>
    <n v="8"/>
    <n v="118800"/>
    <m/>
    <s v="Itens concluídos"/>
    <s v="SGGS-11290"/>
    <s v="Sim"/>
    <x v="1"/>
    <d v="2025-06-27T15:29:00"/>
    <d v="2026-08-17T00:00:00"/>
    <d v="2026-08-19T00:00:00"/>
    <d v="2026-08-27T00:00:00"/>
    <d v="2026-08-27T00:00:00"/>
    <d v="2026-08-28T00:00:00"/>
    <d v="2026-08-28T00:00:00"/>
    <m/>
    <m/>
    <n v="6"/>
    <m/>
    <m/>
    <n v="305"/>
    <m/>
    <m/>
    <m/>
    <m/>
    <m/>
    <n v="33"/>
    <s v="FALSO"/>
    <n v="0"/>
    <n v="296"/>
    <s v=""/>
    <n v="6"/>
    <b v="1"/>
    <n v="1"/>
    <s v=""/>
    <s v=""/>
    <s v=""/>
    <s v=""/>
    <b v="1"/>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s v=""/>
    <s v="FALSO"/>
    <n v="0"/>
    <s v=""/>
    <s v=""/>
    <s v=""/>
    <s v=""/>
    <s v=""/>
    <s v=""/>
    <s v=""/>
    <s v=""/>
    <s v=""/>
    <s v=""/>
  </r>
  <r>
    <x v="12"/>
    <m/>
    <m/>
    <m/>
    <x v="7"/>
    <m/>
    <m/>
    <m/>
    <m/>
    <m/>
    <m/>
    <m/>
    <m/>
    <m/>
    <x v="3"/>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Incidente"/>
    <s v="[INC0796440]Tenho um Erro/Problema com o PTC - Dynamics Athenas - Envio de reatórios"/>
    <s v="SGGU-6546"/>
    <s v="Backlog"/>
    <m/>
    <m/>
    <s v="[SGGU] PI 3/26"/>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x v="0"/>
    <s v="SGTB-2860"/>
    <s v="[SGTB] SP 26.3.6"/>
    <x v="0"/>
    <x v="0"/>
    <s v="[SGTB] PI 3/26"/>
    <m/>
    <s v="[INC0821305]Tenho um Erro/Problema com o Sistema Colaborar - Colaborar - Cursos extensão"/>
    <m/>
    <n v="900"/>
    <m/>
    <s v="Itens concluídos"/>
    <m/>
    <x v="0"/>
    <x v="0"/>
    <d v="2026-09-24T12:06:00"/>
    <d v="2026-09-14T00:00:00"/>
    <d v="2026-09-25T00:00:00"/>
    <m/>
    <m/>
    <m/>
    <m/>
    <m/>
    <m/>
    <m/>
    <m/>
    <m/>
    <m/>
    <m/>
    <m/>
    <m/>
    <m/>
    <m/>
    <n v="0.25"/>
    <s v="FALSO"/>
    <n v="0"/>
    <s v=""/>
    <s v=""/>
    <s v=""/>
    <s v=""/>
    <s v=""/>
    <s v=""/>
    <s v=""/>
    <s v=""/>
    <s v=""/>
    <s v=""/>
  </r>
  <r>
    <x v="0"/>
    <s v="SGTB-2856"/>
    <s v="[SGTB] SP 26.4.1;[SGTB] SP 26.3.6"/>
    <x v="0"/>
    <x v="0"/>
    <s v="[SGTB] PI 3/26"/>
    <m/>
    <s v="[INC0819324]Tenho um Erro/Problema com o Sistema - AVA (LMS) - AVA (LMS)"/>
    <m/>
    <n v="1800"/>
    <m/>
    <s v="Itens concluídos"/>
    <m/>
    <x v="0"/>
    <x v="1"/>
    <d v="2026-09-24T10:23:00"/>
    <d v="2026-09-14T00:00:00"/>
    <d v="2026-09-24T00:00:00"/>
    <d v="2026-09-24T00:00:00"/>
    <m/>
    <m/>
    <m/>
    <m/>
    <m/>
    <m/>
    <m/>
    <m/>
    <m/>
    <m/>
    <m/>
    <m/>
    <m/>
    <m/>
    <n v="0.5"/>
    <s v="FALSO"/>
    <n v="0"/>
    <s v=""/>
    <s v=""/>
    <s v=""/>
    <s v=""/>
    <s v=""/>
    <s v=""/>
    <s v=""/>
    <s v=""/>
    <s v=""/>
    <s v=""/>
  </r>
  <r>
    <x v="0"/>
    <s v="SGTB-2855"/>
    <s v="[SGTB] SP 26.4.1;[SGTB] SP 26.3.6"/>
    <x v="0"/>
    <x v="0"/>
    <s v="[SGTB] PI 3/26"/>
    <m/>
    <s v="[INC0817975]Tenho um Erro/Problema com o Sistema - AVA Presencial/Moodle - Acesso ao AVA/Disciplina"/>
    <m/>
    <n v="3600"/>
    <m/>
    <s v="Itens concluídos"/>
    <m/>
    <x v="0"/>
    <x v="1"/>
    <d v="2026-09-24T10:23:00"/>
    <d v="2026-09-14T00:00:00"/>
    <d v="2026-09-24T00:00:00"/>
    <d v="2026-09-24T00:00:00"/>
    <m/>
    <m/>
    <m/>
    <m/>
    <m/>
    <m/>
    <m/>
    <m/>
    <m/>
    <m/>
    <m/>
    <m/>
    <m/>
    <m/>
    <n v="1"/>
    <s v="FALSO"/>
    <n v="0"/>
    <s v=""/>
    <s v=""/>
    <s v=""/>
    <s v=""/>
    <s v=""/>
    <s v=""/>
    <s v=""/>
    <s v=""/>
    <s v=""/>
    <s v=""/>
  </r>
  <r>
    <x v="0"/>
    <s v="SGTB-2853"/>
    <s v="[SGTB] SP 26.3.6"/>
    <x v="0"/>
    <x v="0"/>
    <s v="[SGTB] PI 3/26"/>
    <m/>
    <s v="[INC0822380]Tenho um Erro/Problema com o Sistema - Ajuste de Horário - Acadêmico"/>
    <m/>
    <n v="1800"/>
    <m/>
    <s v="Itens concluídos"/>
    <m/>
    <x v="0"/>
    <x v="0"/>
    <d v="2026-09-24T09:41:00"/>
    <d v="2026-09-14T00:00:00"/>
    <d v="2026-09-24T00:00:00"/>
    <m/>
    <m/>
    <m/>
    <m/>
    <m/>
    <m/>
    <m/>
    <m/>
    <m/>
    <m/>
    <m/>
    <m/>
    <m/>
    <m/>
    <m/>
    <n v="0.5"/>
    <s v="FALSO"/>
    <n v="0"/>
    <s v=""/>
    <s v=""/>
    <s v=""/>
    <s v=""/>
    <s v=""/>
    <s v=""/>
    <s v=""/>
    <s v=""/>
    <s v=""/>
    <s v=""/>
  </r>
  <r>
    <x v="1"/>
    <s v="SGTB-2848"/>
    <s v="[SGTB] SP 26.4.1;[SGTB] SP 26.3.6"/>
    <x v="0"/>
    <x v="0"/>
    <s v="[SGTB] PI 3/26"/>
    <m/>
    <s v="[RITM0746664]Solicitar Serviço ao Sistema - Olimpo - Olimpo / Professores"/>
    <m/>
    <n v="600"/>
    <m/>
    <s v="Itens concluídos"/>
    <m/>
    <x v="0"/>
    <x v="1"/>
    <d v="2026-09-23T16:23:00"/>
    <d v="2026-09-14T00:00:00"/>
    <d v="2026-09-25T00:00:00"/>
    <d v="2026-09-25T00:00:00"/>
    <m/>
    <m/>
    <m/>
    <m/>
    <m/>
    <m/>
    <m/>
    <m/>
    <m/>
    <m/>
    <m/>
    <m/>
    <m/>
    <m/>
    <n v="0.16666666666666666"/>
    <s v="FALSO"/>
    <n v="0"/>
    <s v=""/>
    <s v=""/>
    <s v=""/>
    <s v=""/>
    <s v=""/>
    <s v=""/>
    <s v=""/>
    <s v=""/>
    <s v=""/>
    <s v=""/>
  </r>
  <r>
    <x v="0"/>
    <s v="SGTB-2847"/>
    <s v="[SGTB] SP 26.3.6"/>
    <x v="0"/>
    <x v="0"/>
    <s v="[SGTB] PI 3/26"/>
    <m/>
    <s v="[INC0822099]Tenho um Erro/Problema com o Sistema - Prisma - Usuários do Prisma"/>
    <m/>
    <n v="3600"/>
    <m/>
    <s v="Itens concluídos"/>
    <m/>
    <x v="0"/>
    <x v="0"/>
    <d v="2026-09-23T16:21:00"/>
    <d v="2026-09-14T00:00:00"/>
    <d v="2026-09-23T00:00:00"/>
    <m/>
    <m/>
    <m/>
    <m/>
    <m/>
    <m/>
    <m/>
    <m/>
    <m/>
    <m/>
    <m/>
    <m/>
    <m/>
    <m/>
    <m/>
    <n v="1"/>
    <s v="FALSO"/>
    <n v="0"/>
    <s v=""/>
    <s v=""/>
    <s v=""/>
    <s v=""/>
    <s v=""/>
    <s v=""/>
    <s v=""/>
    <s v=""/>
    <s v=""/>
    <s v=""/>
  </r>
  <r>
    <x v="0"/>
    <s v="SGTB-2840"/>
    <s v="[SGTB] SP 26.4.1;[SGTB] SP 26.3.6"/>
    <x v="0"/>
    <x v="0"/>
    <s v="[SGTB] PI 3/26"/>
    <m/>
    <s v="[INC0819723]Tenho um Erro/Problema com o Sistema - Olimpo - Matrícula"/>
    <m/>
    <n v="10800"/>
    <m/>
    <s v="Itens concluídos"/>
    <m/>
    <x v="0"/>
    <x v="1"/>
    <d v="2026-09-23T11:00:00"/>
    <d v="2026-09-14T00:00:00"/>
    <d v="2026-09-24T00:00:00"/>
    <d v="2026-09-24T00:00:00"/>
    <m/>
    <m/>
    <m/>
    <m/>
    <m/>
    <m/>
    <m/>
    <m/>
    <m/>
    <m/>
    <m/>
    <m/>
    <m/>
    <m/>
    <n v="3"/>
    <s v="FALSO"/>
    <n v="0"/>
    <s v=""/>
    <s v=""/>
    <s v=""/>
    <s v=""/>
    <s v=""/>
    <s v=""/>
    <s v=""/>
    <s v=""/>
    <s v=""/>
    <s v=""/>
  </r>
  <r>
    <x v="0"/>
    <s v="SGTB-2837"/>
    <s v="[SGTB] SP 26.3.6"/>
    <x v="0"/>
    <x v="0"/>
    <s v="[SGTB] PI 3/26"/>
    <m/>
    <s v="[INC0821361]Tenho um Erro/Problema com o Sistema - Extranet - Requerimento"/>
    <m/>
    <n v="900"/>
    <m/>
    <s v="Itens concluídos"/>
    <m/>
    <x v="0"/>
    <x v="0"/>
    <d v="2026-09-23T10:48:00"/>
    <d v="2026-09-14T00:00:00"/>
    <d v="2026-09-23T00:00:00"/>
    <m/>
    <m/>
    <m/>
    <m/>
    <m/>
    <m/>
    <m/>
    <m/>
    <m/>
    <m/>
    <m/>
    <m/>
    <m/>
    <m/>
    <m/>
    <n v="0.25"/>
    <s v="FALSO"/>
    <n v="0"/>
    <s v=""/>
    <s v=""/>
    <s v=""/>
    <s v=""/>
    <s v=""/>
    <s v=""/>
    <s v=""/>
    <s v=""/>
    <s v=""/>
    <s v=""/>
  </r>
  <r>
    <x v="0"/>
    <s v="SGTB-2835"/>
    <s v="[SGTB] SP 26.3.6"/>
    <x v="0"/>
    <x v="0"/>
    <s v="[SGTB] PI 3/26"/>
    <m/>
    <s v="[INC0821364]Tenho um Erro/Problema com o Sistema - Extranet - (Extranet) Atendimento"/>
    <m/>
    <n v="900"/>
    <m/>
    <s v="Itens concluídos"/>
    <m/>
    <x v="0"/>
    <x v="0"/>
    <d v="2026-09-23T10:39:00"/>
    <d v="2026-09-14T00:00:00"/>
    <d v="2026-09-23T00:00:00"/>
    <m/>
    <m/>
    <m/>
    <m/>
    <m/>
    <m/>
    <m/>
    <m/>
    <m/>
    <m/>
    <m/>
    <m/>
    <m/>
    <m/>
    <m/>
    <n v="0.25"/>
    <s v="FALSO"/>
    <n v="0"/>
    <s v=""/>
    <s v=""/>
    <s v=""/>
    <s v=""/>
    <s v=""/>
    <s v=""/>
    <s v=""/>
    <s v=""/>
    <s v=""/>
    <s v=""/>
  </r>
  <r>
    <x v="0"/>
    <s v="SGTB-2829"/>
    <s v="[SGTB] SP 26.4.1;[SGTB] SP 26.3.6"/>
    <x v="0"/>
    <x v="0"/>
    <s v="[SGTB] PI 3/26"/>
    <m/>
    <s v="[INC0821332]Tenho um Erro/Problema com o Sistema - Portal do Professor - Portal do Professor"/>
    <m/>
    <n v="3600"/>
    <m/>
    <s v="Itens concluídos"/>
    <m/>
    <x v="0"/>
    <x v="1"/>
    <d v="2026-09-22T15:40:00"/>
    <d v="2026-09-14T00:00:00"/>
    <d v="2026-09-23T00:00:00"/>
    <d v="2026-09-23T00:00:00"/>
    <m/>
    <m/>
    <m/>
    <m/>
    <m/>
    <m/>
    <m/>
    <m/>
    <m/>
    <m/>
    <m/>
    <m/>
    <m/>
    <m/>
    <n v="1"/>
    <s v="FALSO"/>
    <n v="0"/>
    <s v=""/>
    <s v=""/>
    <s v=""/>
    <s v=""/>
    <s v=""/>
    <s v=""/>
    <s v=""/>
    <s v=""/>
    <s v=""/>
    <s v=""/>
  </r>
  <r>
    <x v="1"/>
    <s v="SGTB-2828"/>
    <s v="[SGTB] SP 26.4.1;[SGTB] SP 26.3.6"/>
    <x v="0"/>
    <x v="0"/>
    <s v="[SGTB] PI 3/26"/>
    <m/>
    <s v="[RITM0746021]Solicitar um serviço para o Sistema Colaborar - Colaborar - Extranet Colaborar"/>
    <m/>
    <n v="1800"/>
    <m/>
    <s v="Itens concluídos"/>
    <m/>
    <x v="0"/>
    <x v="1"/>
    <d v="2026-09-22T15:15:00"/>
    <d v="2026-09-14T00:00:00"/>
    <d v="2026-09-23T00:00:00"/>
    <d v="2026-09-23T00:00:00"/>
    <m/>
    <m/>
    <m/>
    <m/>
    <m/>
    <m/>
    <m/>
    <m/>
    <m/>
    <m/>
    <m/>
    <m/>
    <m/>
    <m/>
    <n v="0.5"/>
    <s v="FALSO"/>
    <n v="0"/>
    <s v=""/>
    <s v=""/>
    <s v=""/>
    <s v=""/>
    <s v=""/>
    <s v=""/>
    <s v=""/>
    <s v=""/>
    <s v=""/>
    <s v=""/>
  </r>
  <r>
    <x v="0"/>
    <s v="SGTB-2824"/>
    <s v="[SGTB] SP 26.4.1;[SGTB] SP 26.3.6"/>
    <x v="0"/>
    <x v="0"/>
    <s v="[SGTB] PI 3/26"/>
    <m/>
    <s v="[INC0821219]Tenho um Erro/Problema com o Sistema Colaborar - Colaborar - GED (DGA)"/>
    <m/>
    <n v="900"/>
    <m/>
    <s v="Itens concluídos"/>
    <m/>
    <x v="0"/>
    <x v="1"/>
    <d v="2026-09-22T14:44:00"/>
    <d v="2026-09-14T00:00:00"/>
    <d v="2026-09-24T00:00:00"/>
    <d v="2026-09-24T00:00:00"/>
    <m/>
    <m/>
    <m/>
    <m/>
    <m/>
    <m/>
    <m/>
    <m/>
    <m/>
    <m/>
    <m/>
    <m/>
    <m/>
    <m/>
    <n v="0.25"/>
    <s v="FALSO"/>
    <n v="0"/>
    <s v=""/>
    <s v=""/>
    <s v=""/>
    <s v=""/>
    <s v=""/>
    <s v=""/>
    <s v=""/>
    <s v=""/>
    <s v=""/>
    <s v=""/>
  </r>
  <r>
    <x v="0"/>
    <s v="SGTB-2819"/>
    <s v="[SGTB] SP 26.4.1;[SGTB] SP 26.3.6"/>
    <x v="0"/>
    <x v="0"/>
    <s v="[SGTB] PI 3/26"/>
    <m/>
    <s v="[INC0821235]Tenho um Erro/Problema com o Sistema - Portal Prisma - Prisma - Usuários do Prisma"/>
    <m/>
    <n v="25200"/>
    <m/>
    <s v="Itens concluídos"/>
    <m/>
    <x v="0"/>
    <x v="1"/>
    <d v="2026-09-22T12:13:00"/>
    <d v="2026-09-14T00:00:00"/>
    <d v="2026-09-24T00:00:00"/>
    <d v="2026-09-24T00:00:00"/>
    <m/>
    <m/>
    <m/>
    <m/>
    <m/>
    <m/>
    <m/>
    <m/>
    <m/>
    <m/>
    <m/>
    <m/>
    <m/>
    <m/>
    <n v="7"/>
    <s v="FALSO"/>
    <n v="0"/>
    <s v=""/>
    <s v=""/>
    <s v=""/>
    <s v=""/>
    <s v=""/>
    <s v=""/>
    <s v=""/>
    <s v=""/>
    <s v=""/>
    <s v=""/>
  </r>
  <r>
    <x v="0"/>
    <s v="SGTB-2818"/>
    <s v="[SGTB] SP 26.3.6"/>
    <x v="0"/>
    <x v="0"/>
    <s v="[SGTB] PI 3/26"/>
    <m/>
    <s v="[INC0819611]Tenho um Erro/Problema com o Sistema Colaborar - Colaborar - Administração de usuários"/>
    <m/>
    <n v="600"/>
    <m/>
    <s v="Itens concluídos"/>
    <m/>
    <x v="0"/>
    <x v="0"/>
    <d v="2026-09-22T11:54:00"/>
    <d v="2026-09-14T00:00:00"/>
    <d v="2026-09-23T00:00:00"/>
    <m/>
    <m/>
    <m/>
    <m/>
    <m/>
    <m/>
    <m/>
    <m/>
    <m/>
    <m/>
    <m/>
    <m/>
    <m/>
    <m/>
    <m/>
    <n v="0.16666666666666666"/>
    <s v="FALSO"/>
    <n v="0"/>
    <s v=""/>
    <s v=""/>
    <s v=""/>
    <s v=""/>
    <s v=""/>
    <s v=""/>
    <s v=""/>
    <s v=""/>
    <s v=""/>
    <s v=""/>
  </r>
  <r>
    <x v="0"/>
    <s v="SGTB-2815"/>
    <s v="[SGTB] SP 26.4.1;[SGTB] SP 26.3.6"/>
    <x v="0"/>
    <x v="0"/>
    <s v="[SGTB] PI 3/26"/>
    <m/>
    <s v="[INC0818183]Tenho um Erro/Problema com o PTC - Dynamics Athenas - Ocorrências"/>
    <m/>
    <n v="600"/>
    <m/>
    <s v="Itens concluídos"/>
    <m/>
    <x v="0"/>
    <x v="1"/>
    <d v="2026-09-22T11:45:00"/>
    <d v="2026-09-14T00:00:00"/>
    <d v="2026-09-22T00:00:00"/>
    <d v="2026-09-22T00:00:00"/>
    <m/>
    <m/>
    <m/>
    <m/>
    <m/>
    <m/>
    <m/>
    <m/>
    <m/>
    <m/>
    <m/>
    <m/>
    <m/>
    <m/>
    <n v="0.16666666666666666"/>
    <s v="FALSO"/>
    <n v="0"/>
    <s v=""/>
    <s v=""/>
    <s v=""/>
    <s v=""/>
    <s v=""/>
    <s v=""/>
    <s v=""/>
    <s v=""/>
    <s v=""/>
    <s v=""/>
  </r>
  <r>
    <x v="0"/>
    <s v="SGTB-2814"/>
    <s v="[SGTB] SP 26.3.6"/>
    <x v="0"/>
    <x v="0"/>
    <s v="[SGTB] PI 3/26"/>
    <m/>
    <s v="[INC0821180]Tenho um Erro/Problema com o Sistema - Olimpo - Concurso"/>
    <m/>
    <m/>
    <m/>
    <s v="Itens concluídos"/>
    <m/>
    <x v="0"/>
    <x v="0"/>
    <d v="2026-09-22T11:31:00"/>
    <d v="2026-09-14T00:00:00"/>
    <d v="2026-09-22T00:00:00"/>
    <m/>
    <m/>
    <m/>
    <m/>
    <m/>
    <m/>
    <m/>
    <m/>
    <m/>
    <m/>
    <m/>
    <m/>
    <m/>
    <m/>
    <m/>
    <s v=""/>
    <s v="FALSO"/>
    <n v="0"/>
    <s v=""/>
    <s v=""/>
    <s v=""/>
    <s v=""/>
    <s v=""/>
    <s v=""/>
    <s v=""/>
    <s v=""/>
    <s v=""/>
    <s v=""/>
  </r>
  <r>
    <x v="0"/>
    <s v="SGTB-2812"/>
    <s v="[SGTB] SP 26.4.1;[SGTB] SP 26.3.6"/>
    <x v="0"/>
    <x v="0"/>
    <s v="[SGTB] PI 3/26"/>
    <m/>
    <s v="[INC0821189]Tenho um Erro/Problema com o Sistema - Extranet - Enturmacao"/>
    <m/>
    <n v="25200"/>
    <m/>
    <s v="Itens concluídos"/>
    <m/>
    <x v="0"/>
    <x v="1"/>
    <d v="2026-09-22T11:03:00"/>
    <d v="2026-09-14T00:00:00"/>
    <d v="2026-09-22T00:00:00"/>
    <d v="2026-09-23T00:00:00"/>
    <m/>
    <m/>
    <m/>
    <m/>
    <m/>
    <m/>
    <m/>
    <m/>
    <m/>
    <m/>
    <m/>
    <m/>
    <m/>
    <m/>
    <n v="7"/>
    <s v="FALSO"/>
    <n v="0"/>
    <s v=""/>
    <s v=""/>
    <s v=""/>
    <s v=""/>
    <s v=""/>
    <s v=""/>
    <s v=""/>
    <s v=""/>
    <s v=""/>
    <s v=""/>
  </r>
  <r>
    <x v="0"/>
    <s v="SGTB-2797"/>
    <s v="[SGTB] SP 26.3.6"/>
    <x v="0"/>
    <x v="0"/>
    <s v="[SGTB] PI 3/26"/>
    <m/>
    <s v="[INC0821158]Tenho um Erro/Problema com o Sistema Colaborar - Administrativo [Secretaria] - Operações Acadêmicas - Secretaria - Atendimento EAD "/>
    <m/>
    <n v="600"/>
    <m/>
    <s v="Itens concluídos"/>
    <m/>
    <x v="0"/>
    <x v="0"/>
    <d v="2026-09-22T09:19:00"/>
    <d v="2026-09-14T00:00:00"/>
    <d v="2026-09-22T00:00:00"/>
    <m/>
    <m/>
    <m/>
    <m/>
    <m/>
    <m/>
    <m/>
    <m/>
    <m/>
    <m/>
    <m/>
    <m/>
    <m/>
    <m/>
    <m/>
    <n v="0.16666666666666666"/>
    <s v="FALSO"/>
    <n v="0"/>
    <s v=""/>
    <s v=""/>
    <s v=""/>
    <s v=""/>
    <s v=""/>
    <s v=""/>
    <s v=""/>
    <s v=""/>
    <s v=""/>
    <s v=""/>
  </r>
  <r>
    <x v="0"/>
    <s v="SGTB-2746"/>
    <s v="[SGTB] SP 26.3.6"/>
    <x v="0"/>
    <x v="0"/>
    <s v="[SGTB] PI 3/26"/>
    <m/>
    <s v="[INC0818151]Tenho um Erro/Problema com o Sistema - PDA:Portal do aluno - Graduação - Erro no Estudar no AVA "/>
    <m/>
    <m/>
    <m/>
    <s v="Itens concluídos"/>
    <m/>
    <x v="0"/>
    <x v="0"/>
    <d v="2026-09-21T12:32:00"/>
    <d v="2026-09-14T00:00:00"/>
    <d v="2026-09-21T00:00:00"/>
    <m/>
    <m/>
    <m/>
    <m/>
    <m/>
    <m/>
    <m/>
    <m/>
    <m/>
    <m/>
    <m/>
    <m/>
    <m/>
    <m/>
    <m/>
    <s v=""/>
    <s v="FALSO"/>
    <n v="0"/>
    <s v=""/>
    <s v=""/>
    <s v=""/>
    <s v=""/>
    <s v=""/>
    <s v=""/>
    <s v=""/>
    <s v=""/>
    <s v=""/>
    <s v=""/>
  </r>
  <r>
    <x v="0"/>
    <s v="SGTB-2745"/>
    <s v="[SGTB] SP 26.3.6"/>
    <x v="0"/>
    <x v="0"/>
    <s v="[SGTB] PI 3/26"/>
    <m/>
    <s v="[INC0808474]Tenho um Erro/Problema com o Sistema - AVA (LMS) - AVA (LMS)"/>
    <m/>
    <n v="1800"/>
    <m/>
    <s v="Itens concluídos"/>
    <m/>
    <x v="0"/>
    <x v="0"/>
    <d v="2026-09-21T12:02:00"/>
    <d v="2026-09-14T00:00:00"/>
    <d v="2026-09-21T00:00:00"/>
    <m/>
    <m/>
    <m/>
    <m/>
    <m/>
    <m/>
    <m/>
    <m/>
    <m/>
    <m/>
    <m/>
    <m/>
    <m/>
    <m/>
    <m/>
    <n v="0.5"/>
    <s v="FALSO"/>
    <n v="0"/>
    <s v=""/>
    <s v=""/>
    <s v=""/>
    <s v=""/>
    <s v=""/>
    <s v=""/>
    <s v=""/>
    <s v=""/>
    <s v=""/>
    <s v=""/>
  </r>
  <r>
    <x v="0"/>
    <s v="SGTB-2743"/>
    <s v="[SGTB] SP 26.4.1;[SGTB] SP 26.3.6"/>
    <x v="0"/>
    <x v="0"/>
    <s v="[SGTB] PI 3/26"/>
    <m/>
    <s v="[INC0819805]Tenho um Erro/Problema com o Sistema - Olimpo - BD - Olimpo Banco de Dados"/>
    <m/>
    <n v="14400"/>
    <m/>
    <s v="Itens concluídos"/>
    <m/>
    <x v="0"/>
    <x v="1"/>
    <d v="2026-09-21T10:54:00"/>
    <d v="2026-09-14T00:00:00"/>
    <d v="2026-09-21T00:00:00"/>
    <d v="2026-09-23T00:00:00"/>
    <m/>
    <m/>
    <m/>
    <m/>
    <m/>
    <m/>
    <m/>
    <m/>
    <m/>
    <m/>
    <m/>
    <m/>
    <m/>
    <m/>
    <n v="4"/>
    <s v="FALSO"/>
    <n v="0"/>
    <s v=""/>
    <s v=""/>
    <s v=""/>
    <s v=""/>
    <s v=""/>
    <s v=""/>
    <s v=""/>
    <s v=""/>
    <s v=""/>
    <s v=""/>
  </r>
  <r>
    <x v="0"/>
    <s v="SGTB-2742"/>
    <s v="[SGTB] SP 26.4.1;[SGTB] SP 26.3.6"/>
    <x v="0"/>
    <x v="0"/>
    <s v="[SGTB] PI 3/26"/>
    <m/>
    <s v="[INC0819839]Tenho um Erro/Problema com o Sistema - Olimpo - Desktop - Consulta"/>
    <m/>
    <n v="3600"/>
    <m/>
    <s v="Itens concluídos"/>
    <m/>
    <x v="0"/>
    <x v="1"/>
    <d v="2026-09-21T10:54:00"/>
    <d v="2026-09-14T00:00:00"/>
    <d v="2026-09-21T00:00:00"/>
    <d v="2026-09-21T00:00:00"/>
    <m/>
    <m/>
    <m/>
    <m/>
    <m/>
    <m/>
    <m/>
    <m/>
    <m/>
    <m/>
    <m/>
    <m/>
    <m/>
    <m/>
    <n v="1"/>
    <s v="FALSO"/>
    <n v="0"/>
    <s v=""/>
    <s v=""/>
    <s v=""/>
    <s v=""/>
    <s v=""/>
    <s v=""/>
    <s v=""/>
    <s v=""/>
    <s v=""/>
    <s v=""/>
  </r>
  <r>
    <x v="0"/>
    <s v="SGTB-2741"/>
    <s v="[SGTB] SP 26.4.1;[SGTB] SP 26.3.6"/>
    <x v="0"/>
    <x v="0"/>
    <s v="[SGTB] PI 3/26"/>
    <m/>
    <s v="[INC0820663]Tenho um Erro/Problema com o Sistema - Olimpo - Matrícula"/>
    <m/>
    <n v="3600"/>
    <m/>
    <s v="Itens concluídos"/>
    <m/>
    <x v="0"/>
    <x v="1"/>
    <d v="2026-09-21T10:46:00"/>
    <d v="2026-09-14T00:00:00"/>
    <d v="2026-09-23T00:00:00"/>
    <d v="2026-09-23T00:00:00"/>
    <m/>
    <m/>
    <m/>
    <m/>
    <m/>
    <m/>
    <m/>
    <m/>
    <m/>
    <m/>
    <m/>
    <m/>
    <m/>
    <m/>
    <n v="1"/>
    <s v="FALSO"/>
    <n v="0"/>
    <s v=""/>
    <s v=""/>
    <s v=""/>
    <s v=""/>
    <s v=""/>
    <s v=""/>
    <s v=""/>
    <s v=""/>
    <s v=""/>
    <s v=""/>
  </r>
  <r>
    <x v="0"/>
    <s v="SGTB-2738"/>
    <s v="[SGTB] SP 26.4.1;[SGTB] SP 26.3.6"/>
    <x v="0"/>
    <x v="0"/>
    <s v="[SGTB] PI 3/26"/>
    <m/>
    <s v="[INC0819881]Tenho um Erro/Problema com o Sistema - Portal do Professor - Portal do Professor"/>
    <m/>
    <n v="7200"/>
    <m/>
    <s v="Itens concluídos"/>
    <m/>
    <x v="0"/>
    <x v="1"/>
    <d v="2026-09-18T19:47:00"/>
    <d v="2026-09-14T00:00:00"/>
    <d v="2026-09-21T00:00:00"/>
    <d v="2026-09-23T00:00:00"/>
    <m/>
    <m/>
    <m/>
    <m/>
    <m/>
    <m/>
    <m/>
    <m/>
    <m/>
    <m/>
    <m/>
    <m/>
    <m/>
    <m/>
    <n v="2"/>
    <s v="FALSO"/>
    <n v="0"/>
    <s v=""/>
    <s v=""/>
    <s v=""/>
    <s v=""/>
    <s v=""/>
    <s v=""/>
    <s v=""/>
    <s v=""/>
    <s v=""/>
    <s v=""/>
  </r>
  <r>
    <x v="0"/>
    <s v="SGTB-2737"/>
    <s v="[SGTB] SP 26.3.6"/>
    <x v="0"/>
    <x v="0"/>
    <s v="[SGTB] PI 3/26"/>
    <m/>
    <s v="[INC0819751]Tenho um Erro/Problema com o Sistema - Olimpo - Matrícula"/>
    <m/>
    <n v="900"/>
    <m/>
    <s v="Itens concluídos"/>
    <m/>
    <x v="0"/>
    <x v="1"/>
    <d v="2026-09-18T16:00:00"/>
    <d v="2026-09-14T00:00:00"/>
    <d v="2026-09-21T00:00:00"/>
    <d v="2026-09-21T00:00:00"/>
    <m/>
    <m/>
    <m/>
    <m/>
    <m/>
    <m/>
    <m/>
    <m/>
    <m/>
    <m/>
    <m/>
    <m/>
    <m/>
    <m/>
    <n v="0.25"/>
    <s v="FALSO"/>
    <n v="0"/>
    <s v=""/>
    <s v=""/>
    <s v=""/>
    <s v=""/>
    <s v=""/>
    <s v=""/>
    <s v=""/>
    <s v=""/>
    <s v=""/>
    <s v=""/>
  </r>
  <r>
    <x v="0"/>
    <s v="SGTB-2736"/>
    <s v="[SGTB] SP 26.4.1;[SGTB] SP 26.3.6"/>
    <x v="0"/>
    <x v="0"/>
    <s v="[SGTB] PI 3/26"/>
    <m/>
    <s v="[INC0819294]Tenho um Erro/Problema com o Sistema - AVA (LMS) - AVA (LMS)"/>
    <m/>
    <n v="25200"/>
    <m/>
    <s v="Itens concluídos"/>
    <m/>
    <x v="0"/>
    <x v="1"/>
    <d v="2026-09-18T15:52:00"/>
    <d v="2026-09-14T00:00:00"/>
    <d v="2026-09-23T00:00:00"/>
    <d v="2026-09-23T00:00:00"/>
    <m/>
    <m/>
    <m/>
    <m/>
    <m/>
    <m/>
    <m/>
    <m/>
    <m/>
    <m/>
    <m/>
    <m/>
    <m/>
    <m/>
    <n v="7"/>
    <s v="FALSO"/>
    <n v="0"/>
    <s v=""/>
    <s v=""/>
    <s v=""/>
    <s v=""/>
    <s v=""/>
    <s v=""/>
    <s v=""/>
    <s v=""/>
    <s v=""/>
    <s v=""/>
  </r>
  <r>
    <x v="0"/>
    <s v="SGTB-2733"/>
    <s v="[SGTB] SP 26.3.6"/>
    <x v="0"/>
    <x v="0"/>
    <s v="[SGTB] PI 3/26"/>
    <m/>
    <s v="[INC0819155]Tenho um Erro/Problema com o Sistema - Portal Prisma - Prisma"/>
    <m/>
    <n v="1800"/>
    <m/>
    <s v="Itens concluídos"/>
    <m/>
    <x v="0"/>
    <x v="0"/>
    <d v="2026-09-18T14:15:00"/>
    <d v="2026-09-14T00:00:00"/>
    <d v="2026-09-21T00:00:00"/>
    <m/>
    <m/>
    <m/>
    <m/>
    <m/>
    <m/>
    <m/>
    <m/>
    <m/>
    <m/>
    <m/>
    <m/>
    <m/>
    <m/>
    <m/>
    <n v="0.5"/>
    <s v="FALSO"/>
    <n v="0"/>
    <s v=""/>
    <s v=""/>
    <s v=""/>
    <s v=""/>
    <s v=""/>
    <s v=""/>
    <s v=""/>
    <s v=""/>
    <s v=""/>
    <s v=""/>
  </r>
  <r>
    <x v="1"/>
    <s v="SGTB-2732"/>
    <s v="[SGTB] SP 26.4.1;[SGTB] SP 26.3.6"/>
    <x v="0"/>
    <x v="0"/>
    <s v="[SGTB] PI 3/26"/>
    <m/>
    <s v="[RITM0744746]Solicitar Serviço ao Sistema - Olimpo - Matrícula"/>
    <m/>
    <n v="3600"/>
    <m/>
    <s v="Itens concluídos"/>
    <m/>
    <x v="0"/>
    <x v="1"/>
    <d v="2026-09-18T14:12:00"/>
    <d v="2026-09-14T00:00:00"/>
    <d v="2026-09-25T00:00:00"/>
    <d v="2026-09-25T00:00:00"/>
    <m/>
    <m/>
    <m/>
    <m/>
    <m/>
    <m/>
    <m/>
    <m/>
    <m/>
    <m/>
    <m/>
    <m/>
    <m/>
    <m/>
    <n v="1"/>
    <s v="FALSO"/>
    <n v="0"/>
    <s v=""/>
    <s v=""/>
    <s v=""/>
    <s v=""/>
    <s v=""/>
    <s v=""/>
    <s v=""/>
    <s v=""/>
    <s v=""/>
    <s v=""/>
  </r>
  <r>
    <x v="0"/>
    <s v="SGTB-2731"/>
    <s v="[SGTB] SP 26.3.6"/>
    <x v="0"/>
    <x v="0"/>
    <s v="[SGTB] PI 3/26"/>
    <m/>
    <s v="[INC0819652]Tenho um Erro/Problema com o Sistema - Portal do Professor - Portal do Professor"/>
    <m/>
    <m/>
    <m/>
    <s v="Itens concluídos"/>
    <m/>
    <x v="0"/>
    <x v="0"/>
    <d v="2026-09-18T11:49:00"/>
    <d v="2026-09-14T00:00:00"/>
    <d v="2026-09-18T00:00:00"/>
    <m/>
    <m/>
    <m/>
    <m/>
    <m/>
    <m/>
    <m/>
    <m/>
    <m/>
    <m/>
    <m/>
    <m/>
    <m/>
    <m/>
    <m/>
    <s v=""/>
    <s v="FALSO"/>
    <n v="0"/>
    <s v=""/>
    <s v=""/>
    <s v=""/>
    <s v=""/>
    <s v=""/>
    <s v=""/>
    <s v=""/>
    <s v=""/>
    <s v=""/>
    <s v=""/>
  </r>
  <r>
    <x v="0"/>
    <s v="SGTB-2730"/>
    <s v="[SGTB] SP 26.4.1;[SGTB] SP 26.3.6"/>
    <x v="0"/>
    <x v="0"/>
    <s v="[SGTB] PI 3/26"/>
    <m/>
    <s v="[INC0819637]Tenho um Erro/Problema com o Sistema - Portal Prisma - Prisma - Usuários do Prisma"/>
    <m/>
    <n v="7200"/>
    <m/>
    <s v="Itens concluídos"/>
    <m/>
    <x v="0"/>
    <x v="1"/>
    <d v="2026-09-18T11:23:00"/>
    <d v="2026-09-14T00:00:00"/>
    <d v="2026-09-21T00:00:00"/>
    <d v="2026-09-22T00:00:00"/>
    <m/>
    <m/>
    <m/>
    <m/>
    <m/>
    <m/>
    <m/>
    <m/>
    <m/>
    <m/>
    <m/>
    <m/>
    <m/>
    <m/>
    <n v="2"/>
    <s v="FALSO"/>
    <n v="0"/>
    <s v=""/>
    <s v=""/>
    <s v=""/>
    <s v=""/>
    <s v=""/>
    <s v=""/>
    <s v=""/>
    <s v=""/>
    <s v=""/>
    <s v=""/>
  </r>
  <r>
    <x v="0"/>
    <s v="SGTB-2726"/>
    <s v="[SGTB] SP 26.3.6"/>
    <x v="0"/>
    <x v="0"/>
    <s v="[SGTB] PI 3/26"/>
    <m/>
    <s v="[INC0818587]Tenho um Erro/Problema com o Sistema - AVA Presencial/Moodle - Extrato de pontos e notas"/>
    <m/>
    <m/>
    <m/>
    <s v="Itens concluídos"/>
    <m/>
    <x v="0"/>
    <x v="0"/>
    <d v="2026-09-17T10:36:00"/>
    <d v="2026-09-14T00:00:00"/>
    <d v="2026-09-17T00:00:00"/>
    <m/>
    <m/>
    <m/>
    <m/>
    <m/>
    <m/>
    <m/>
    <m/>
    <m/>
    <m/>
    <m/>
    <m/>
    <m/>
    <m/>
    <m/>
    <s v=""/>
    <s v="FALSO"/>
    <n v="0"/>
    <s v=""/>
    <s v=""/>
    <s v=""/>
    <s v=""/>
    <s v=""/>
    <s v=""/>
    <s v=""/>
    <s v=""/>
    <s v=""/>
    <s v=""/>
  </r>
  <r>
    <x v="1"/>
    <s v="SGTB-2725"/>
    <s v="[SGTB] SP 26.4.1;[SGTB] SP 26.3.6"/>
    <x v="0"/>
    <x v="0"/>
    <s v="[SGTB] PI 3/26"/>
    <m/>
    <s v="[RITM0740591]Solicitar Serviço ao Sistema - Olimpo - (Olimpo) Contrato"/>
    <m/>
    <n v="1800"/>
    <m/>
    <s v="Itens concluídos"/>
    <m/>
    <x v="0"/>
    <x v="1"/>
    <d v="2026-09-17T10:34:00"/>
    <d v="2026-09-14T00:00:00"/>
    <d v="2026-09-25T00:00:00"/>
    <d v="2026-09-25T00:00:00"/>
    <m/>
    <m/>
    <m/>
    <m/>
    <m/>
    <m/>
    <m/>
    <m/>
    <m/>
    <m/>
    <m/>
    <m/>
    <m/>
    <m/>
    <n v="0.5"/>
    <s v="FALSO"/>
    <n v="0"/>
    <s v=""/>
    <s v=""/>
    <s v=""/>
    <s v=""/>
    <s v=""/>
    <s v=""/>
    <s v=""/>
    <s v=""/>
    <s v=""/>
    <s v=""/>
  </r>
  <r>
    <x v="1"/>
    <s v="SGTB-2723"/>
    <s v="[SGTB] SP 26.4.1;[SGTB] SP 26.3.6"/>
    <x v="0"/>
    <x v="0"/>
    <s v="[SGTB] PI 3/26"/>
    <m/>
    <s v="[RITM0744482]Solicitar Serviço ao Sistema - Olimpo - Enturmacao - krotonEnturmacao"/>
    <m/>
    <n v="1800"/>
    <m/>
    <s v="Itens concluídos"/>
    <m/>
    <x v="0"/>
    <x v="1"/>
    <d v="2026-09-17T10:33:00"/>
    <d v="2026-09-14T00:00:00"/>
    <d v="2026-09-25T00:00:00"/>
    <d v="2026-09-25T00:00:00"/>
    <m/>
    <m/>
    <m/>
    <m/>
    <m/>
    <m/>
    <m/>
    <m/>
    <m/>
    <m/>
    <m/>
    <m/>
    <m/>
    <m/>
    <n v="0.5"/>
    <s v="FALSO"/>
    <n v="0"/>
    <s v=""/>
    <s v=""/>
    <s v=""/>
    <s v=""/>
    <s v=""/>
    <s v=""/>
    <s v=""/>
    <s v=""/>
    <s v=""/>
    <s v=""/>
  </r>
  <r>
    <x v="0"/>
    <s v="SGTB-2720"/>
    <s v="[SGTB] SP 26.3.6"/>
    <x v="0"/>
    <x v="0"/>
    <s v="[SGTB] PI 3/26"/>
    <m/>
    <s v="[INC0818148]Tenho um Erro/Problema com o Sistema - AVA Presencial/Moodle - Acesso ao AVA/Disciplina"/>
    <m/>
    <n v="7200"/>
    <m/>
    <s v="Itens concluídos"/>
    <m/>
    <x v="0"/>
    <x v="1"/>
    <d v="2026-09-17T09:58:00"/>
    <d v="2026-09-14T00:00:00"/>
    <d v="2026-09-17T00:00:00"/>
    <d v="2026-09-18T00:00:00"/>
    <m/>
    <m/>
    <m/>
    <m/>
    <m/>
    <m/>
    <m/>
    <m/>
    <m/>
    <m/>
    <m/>
    <m/>
    <m/>
    <m/>
    <n v="2"/>
    <s v="FALSO"/>
    <n v="0"/>
    <s v=""/>
    <s v=""/>
    <s v=""/>
    <s v=""/>
    <s v=""/>
    <s v=""/>
    <s v=""/>
    <s v=""/>
    <s v=""/>
    <s v=""/>
  </r>
  <r>
    <x v="1"/>
    <s v="SGTB-2715"/>
    <s v="[SGTB] SP 26.3.6"/>
    <x v="0"/>
    <x v="0"/>
    <s v="[SGTB] PI 3/26"/>
    <m/>
    <s v="[RITM0743304]Solicitar Serviço ao Sistema - Olimpo - (Olimpo) Contrato"/>
    <m/>
    <n v="3600"/>
    <m/>
    <s v="Itens concluídos"/>
    <m/>
    <x v="0"/>
    <x v="1"/>
    <d v="2026-09-16T21:53:00"/>
    <d v="2026-09-14T00:00:00"/>
    <d v="2026-09-17T00:00:00"/>
    <d v="2026-09-17T00:00:00"/>
    <m/>
    <m/>
    <m/>
    <m/>
    <m/>
    <m/>
    <m/>
    <m/>
    <m/>
    <m/>
    <m/>
    <m/>
    <m/>
    <m/>
    <n v="1"/>
    <s v="FALSO"/>
    <n v="0"/>
    <s v=""/>
    <s v=""/>
    <s v=""/>
    <s v=""/>
    <s v=""/>
    <s v=""/>
    <s v=""/>
    <s v=""/>
    <s v=""/>
    <s v=""/>
  </r>
  <r>
    <x v="0"/>
    <s v="SGTB-2714"/>
    <s v="[SGTB] SP 26.3.6"/>
    <x v="0"/>
    <x v="0"/>
    <s v="[SGTB] PI 3/26"/>
    <m/>
    <s v="[INC0818837]Tenho um Erro/Problema com o Sistema - Portal Prisma - Prisma - Cadastro de Comunicados / Banner"/>
    <m/>
    <n v="25200"/>
    <m/>
    <s v="Itens concluídos"/>
    <m/>
    <x v="0"/>
    <x v="1"/>
    <d v="2026-09-16T17:28:00"/>
    <d v="2026-09-14T00:00:00"/>
    <d v="2026-09-17T00:00:00"/>
    <d v="2026-09-17T00:00:00"/>
    <m/>
    <m/>
    <m/>
    <m/>
    <m/>
    <m/>
    <m/>
    <m/>
    <m/>
    <m/>
    <m/>
    <m/>
    <m/>
    <m/>
    <n v="7"/>
    <s v="FALSO"/>
    <n v="0"/>
    <s v=""/>
    <s v=""/>
    <s v=""/>
    <s v=""/>
    <s v=""/>
    <s v=""/>
    <s v=""/>
    <s v=""/>
    <s v=""/>
    <s v=""/>
  </r>
  <r>
    <x v="1"/>
    <s v="SGTB-2706"/>
    <s v="[SGTB] SP 26.3.6"/>
    <x v="0"/>
    <x v="0"/>
    <s v="[SGTB] PI 3/26"/>
    <m/>
    <s v="[RITM0744294]Solicitar Serviço ao Sistema - Portal do Professor - Portal do Professor"/>
    <m/>
    <n v="3600"/>
    <m/>
    <s v="Itens concluídos"/>
    <m/>
    <x v="0"/>
    <x v="1"/>
    <d v="2026-09-16T12:34:00"/>
    <d v="2026-09-14T00:00:00"/>
    <d v="2026-09-17T00:00:00"/>
    <d v="2026-09-17T00:00:00"/>
    <m/>
    <m/>
    <m/>
    <m/>
    <m/>
    <m/>
    <m/>
    <m/>
    <m/>
    <m/>
    <m/>
    <m/>
    <m/>
    <m/>
    <n v="1"/>
    <s v="FALSO"/>
    <n v="0"/>
    <s v=""/>
    <s v=""/>
    <s v=""/>
    <s v=""/>
    <s v=""/>
    <s v=""/>
    <s v=""/>
    <s v=""/>
    <s v=""/>
    <s v=""/>
  </r>
  <r>
    <x v="0"/>
    <s v="SGTB-2705"/>
    <s v="[SGTB] SP 26.3.6"/>
    <x v="0"/>
    <x v="0"/>
    <s v="[SGTB] PI 3/26"/>
    <m/>
    <s v="[INC0818637]Tenho um Erro/Problema com o Sistema - Portal Prisma - Prisma"/>
    <m/>
    <n v="900"/>
    <m/>
    <s v="Itens concluídos"/>
    <m/>
    <x v="0"/>
    <x v="1"/>
    <d v="2026-09-16T12:22:00"/>
    <d v="2026-09-14T00:00:00"/>
    <d v="2026-09-18T00:00:00"/>
    <d v="2026-09-18T00:00:00"/>
    <m/>
    <m/>
    <m/>
    <m/>
    <m/>
    <m/>
    <m/>
    <m/>
    <m/>
    <m/>
    <m/>
    <m/>
    <m/>
    <m/>
    <n v="0.25"/>
    <s v="FALSO"/>
    <n v="0"/>
    <s v=""/>
    <s v=""/>
    <s v=""/>
    <s v=""/>
    <s v=""/>
    <s v=""/>
    <s v=""/>
    <s v=""/>
    <s v=""/>
    <s v=""/>
  </r>
  <r>
    <x v="0"/>
    <s v="SGTB-2704"/>
    <s v="[SGTB] SP 26.3.6"/>
    <x v="0"/>
    <x v="0"/>
    <s v="[SGTB] PI 3/26"/>
    <m/>
    <s v="[INC0818646]Tenho um Erro/Problema com o Sistema - Portal Prisma - Prisma"/>
    <m/>
    <n v="900"/>
    <m/>
    <s v="Itens concluídos"/>
    <m/>
    <x v="0"/>
    <x v="1"/>
    <d v="2026-09-16T12:21:00"/>
    <d v="2026-09-14T00:00:00"/>
    <d v="2026-09-18T00:00:00"/>
    <d v="2026-09-18T00:00:00"/>
    <m/>
    <m/>
    <m/>
    <m/>
    <m/>
    <m/>
    <m/>
    <m/>
    <m/>
    <m/>
    <m/>
    <m/>
    <m/>
    <m/>
    <n v="0.25"/>
    <s v="FALSO"/>
    <n v="0"/>
    <s v=""/>
    <s v=""/>
    <s v=""/>
    <s v=""/>
    <s v=""/>
    <s v=""/>
    <s v=""/>
    <s v=""/>
    <s v=""/>
    <s v=""/>
  </r>
  <r>
    <x v="0"/>
    <s v="SGTB-2703"/>
    <s v="[SGTB] SP 26.3.6"/>
    <x v="0"/>
    <x v="0"/>
    <s v="[SGTB] PI 3/26"/>
    <m/>
    <s v="[INC0818645]Tenho um Erro/Problema com o Sistema - Portal Prisma - Prisma"/>
    <m/>
    <n v="900"/>
    <m/>
    <s v="Itens concluídos"/>
    <m/>
    <x v="0"/>
    <x v="1"/>
    <d v="2026-09-16T12:21:00"/>
    <d v="2026-09-14T00:00:00"/>
    <d v="2026-09-18T00:00:00"/>
    <d v="2026-09-18T00:00:00"/>
    <m/>
    <m/>
    <m/>
    <m/>
    <m/>
    <m/>
    <m/>
    <m/>
    <m/>
    <m/>
    <m/>
    <m/>
    <m/>
    <m/>
    <n v="0.25"/>
    <s v="FALSO"/>
    <n v="0"/>
    <s v=""/>
    <s v=""/>
    <s v=""/>
    <s v=""/>
    <s v=""/>
    <s v=""/>
    <s v=""/>
    <s v=""/>
    <s v=""/>
    <s v=""/>
  </r>
  <r>
    <x v="0"/>
    <s v="SGTB-2702"/>
    <s v="[SGTB] SP 26.3.6"/>
    <x v="0"/>
    <x v="0"/>
    <s v="[SGTB] PI 3/26"/>
    <m/>
    <s v="[INC0818650]Tenho um Erro/Problema com o Sistema - Prisma - Usuários do Prisma"/>
    <m/>
    <m/>
    <m/>
    <s v="Itens concluídos"/>
    <m/>
    <x v="0"/>
    <x v="0"/>
    <d v="2026-09-16T11:29:00"/>
    <d v="2026-09-14T00:00:00"/>
    <d v="2026-09-17T00:00:00"/>
    <m/>
    <m/>
    <m/>
    <m/>
    <m/>
    <m/>
    <m/>
    <m/>
    <m/>
    <m/>
    <m/>
    <m/>
    <m/>
    <m/>
    <m/>
    <s v=""/>
    <s v="FALSO"/>
    <n v="0"/>
    <s v=""/>
    <s v=""/>
    <s v=""/>
    <s v=""/>
    <s v=""/>
    <s v=""/>
    <s v=""/>
    <s v=""/>
    <s v=""/>
    <s v=""/>
  </r>
  <r>
    <x v="0"/>
    <s v="SGTB-2694"/>
    <s v="[SGTB] SP 26.3.6"/>
    <x v="0"/>
    <x v="0"/>
    <s v="[SGTB] PI 3/26"/>
    <m/>
    <s v="[INC0818572]Tenho um Erro/Problema com o Sistema - Portal Prisma - Prisma - Usuários do Prisma"/>
    <m/>
    <n v="900"/>
    <m/>
    <s v="Itens concluídos"/>
    <m/>
    <x v="0"/>
    <x v="1"/>
    <d v="2026-09-16T09:03:00"/>
    <d v="2026-09-14T00:00:00"/>
    <d v="2026-09-16T00:00:00"/>
    <d v="2026-09-16T00:00:00"/>
    <m/>
    <m/>
    <m/>
    <m/>
    <m/>
    <m/>
    <m/>
    <m/>
    <m/>
    <m/>
    <m/>
    <m/>
    <m/>
    <m/>
    <n v="0.25"/>
    <s v="FALSO"/>
    <n v="0"/>
    <s v=""/>
    <s v=""/>
    <s v=""/>
    <s v=""/>
    <s v=""/>
    <s v=""/>
    <s v=""/>
    <s v=""/>
    <s v=""/>
    <s v=""/>
  </r>
  <r>
    <x v="0"/>
    <s v="SGTB-2693"/>
    <s v="[SGTB] SP 26.3.6"/>
    <x v="0"/>
    <x v="0"/>
    <s v="[SGTB] PI 3/26"/>
    <m/>
    <s v="[INC0816495]Tenho um Erro/Problema com o Sistema - AVA Presencial/Moodle - Acesso ao AVA/Disciplina"/>
    <m/>
    <n v="1800"/>
    <m/>
    <s v="Itens concluídos"/>
    <m/>
    <x v="0"/>
    <x v="1"/>
    <d v="2026-09-15T17:54:00"/>
    <d v="2026-09-14T00:00:00"/>
    <d v="2026-09-16T00:00:00"/>
    <d v="2026-09-16T00:00:00"/>
    <m/>
    <m/>
    <m/>
    <m/>
    <m/>
    <m/>
    <m/>
    <m/>
    <m/>
    <m/>
    <m/>
    <m/>
    <m/>
    <m/>
    <n v="0.5"/>
    <s v="FALSO"/>
    <n v="0"/>
    <s v=""/>
    <s v=""/>
    <s v=""/>
    <s v=""/>
    <s v=""/>
    <s v=""/>
    <s v=""/>
    <s v=""/>
    <s v=""/>
    <s v=""/>
  </r>
  <r>
    <x v="0"/>
    <s v="SGTB-2692"/>
    <s v="[SGTB] SP 26.3.6"/>
    <x v="0"/>
    <x v="0"/>
    <s v="[SGTB] PI 3/26"/>
    <m/>
    <s v="[INC0818316]Tenho um Erro/Problema com o Sistema - Sistema U - (Sistema U) Histórico Escolar"/>
    <m/>
    <n v="900"/>
    <m/>
    <s v="Itens concluídos"/>
    <m/>
    <x v="0"/>
    <x v="0"/>
    <d v="2026-09-15T17:41:00"/>
    <d v="2026-09-14T00:00:00"/>
    <d v="2026-09-16T00:00:00"/>
    <m/>
    <m/>
    <m/>
    <m/>
    <m/>
    <m/>
    <m/>
    <m/>
    <m/>
    <m/>
    <m/>
    <m/>
    <m/>
    <m/>
    <m/>
    <n v="0.25"/>
    <s v="FALSO"/>
    <n v="0"/>
    <s v=""/>
    <s v=""/>
    <s v=""/>
    <s v=""/>
    <s v=""/>
    <s v=""/>
    <s v=""/>
    <s v=""/>
    <s v=""/>
    <s v=""/>
  </r>
  <r>
    <x v="0"/>
    <s v="SGTB-2691"/>
    <s v="[SGTB] SP 26.3.6"/>
    <x v="0"/>
    <x v="0"/>
    <s v="[SGTB] PI 3/26"/>
    <m/>
    <s v="[INC0818334]Tenho um Erro/Problema com o Sistema - Portal do Professor - Portal do Professor"/>
    <m/>
    <m/>
    <m/>
    <s v="Itens concluídos"/>
    <m/>
    <x v="0"/>
    <x v="0"/>
    <d v="2026-09-15T17:39:00"/>
    <d v="2026-09-14T00:00:00"/>
    <d v="2026-09-17T00:00:00"/>
    <m/>
    <m/>
    <m/>
    <m/>
    <m/>
    <m/>
    <m/>
    <m/>
    <m/>
    <m/>
    <m/>
    <m/>
    <m/>
    <m/>
    <m/>
    <s v=""/>
    <s v="FALSO"/>
    <n v="0"/>
    <s v=""/>
    <s v=""/>
    <s v=""/>
    <s v=""/>
    <s v=""/>
    <s v=""/>
    <s v=""/>
    <s v=""/>
    <s v=""/>
    <s v=""/>
  </r>
  <r>
    <x v="0"/>
    <s v="SGTB-2690"/>
    <s v="[SGTB] SP 26.3.6"/>
    <x v="0"/>
    <x v="0"/>
    <s v="[SGTB] PI 3/26"/>
    <m/>
    <s v="[INC0764376]Tenho um Erro/Problema no Dynamics - Gestão de unidades - Reportar um erro/problema"/>
    <m/>
    <n v="1800"/>
    <m/>
    <s v="Itens concluídos"/>
    <m/>
    <x v="0"/>
    <x v="1"/>
    <d v="2026-09-15T16:24:00"/>
    <d v="2026-09-14T00:00:00"/>
    <d v="2026-09-18T00:00:00"/>
    <d v="2026-09-18T00:00:00"/>
    <m/>
    <m/>
    <m/>
    <m/>
    <m/>
    <m/>
    <m/>
    <m/>
    <m/>
    <m/>
    <m/>
    <m/>
    <m/>
    <m/>
    <n v="0.5"/>
    <s v="FALSO"/>
    <n v="0"/>
    <s v=""/>
    <s v=""/>
    <s v=""/>
    <s v=""/>
    <s v=""/>
    <s v=""/>
    <s v=""/>
    <s v=""/>
    <s v=""/>
    <s v=""/>
  </r>
  <r>
    <x v="0"/>
    <s v="SGTB-2688"/>
    <s v="[SGTB] SP 26.3.6"/>
    <x v="0"/>
    <x v="0"/>
    <s v="[SGTB] PI 3/26"/>
    <m/>
    <s v="[INC0816361]Tenho um Erro/Problema com o Sistema - AVA Presencial/Moodle - Acesso ao AVA/Disciplina"/>
    <m/>
    <n v="600"/>
    <m/>
    <s v="Itens concluídos"/>
    <m/>
    <x v="0"/>
    <x v="1"/>
    <d v="2026-09-15T15:59:00"/>
    <d v="2026-09-14T00:00:00"/>
    <d v="2026-09-16T00:00:00"/>
    <d v="2026-09-16T00:00:00"/>
    <m/>
    <m/>
    <m/>
    <m/>
    <m/>
    <m/>
    <m/>
    <m/>
    <m/>
    <m/>
    <m/>
    <m/>
    <m/>
    <m/>
    <n v="0.16666666666666666"/>
    <s v="FALSO"/>
    <n v="0"/>
    <s v=""/>
    <s v=""/>
    <s v=""/>
    <s v=""/>
    <s v=""/>
    <s v=""/>
    <s v=""/>
    <s v=""/>
    <s v=""/>
    <s v=""/>
  </r>
  <r>
    <x v="0"/>
    <s v="SGTB-2687"/>
    <s v="[SGTB] SP 26.3.6"/>
    <x v="0"/>
    <x v="0"/>
    <s v="[SGTB] PI 3/26"/>
    <m/>
    <s v="[INC0816358]Tenho um Erro/Problema com o Sistema - AVA Presencial/Moodle - Acesso ao AVA/Disciplina"/>
    <m/>
    <n v="600"/>
    <m/>
    <s v="Itens concluídos"/>
    <m/>
    <x v="0"/>
    <x v="1"/>
    <d v="2026-09-15T15:58:00"/>
    <d v="2026-09-14T00:00:00"/>
    <d v="2026-09-16T00:00:00"/>
    <d v="2026-09-16T00:00:00"/>
    <m/>
    <m/>
    <m/>
    <m/>
    <m/>
    <m/>
    <m/>
    <m/>
    <m/>
    <m/>
    <m/>
    <m/>
    <m/>
    <m/>
    <n v="0.16666666666666666"/>
    <s v="FALSO"/>
    <n v="0"/>
    <s v=""/>
    <s v=""/>
    <s v=""/>
    <s v=""/>
    <s v=""/>
    <s v=""/>
    <s v=""/>
    <s v=""/>
    <s v=""/>
    <s v=""/>
  </r>
  <r>
    <x v="0"/>
    <s v="SGTB-2686"/>
    <s v="[SGTB] SP 26.3.6"/>
    <x v="0"/>
    <x v="0"/>
    <s v="[SGTB] PI 3/26"/>
    <m/>
    <s v="[INC0816359]Tenho um Erro/Problema com o Sistema - AVA Presencial/Moodle - Acesso ao AVA/Disciplina"/>
    <m/>
    <n v="600"/>
    <m/>
    <s v="Itens concluídos"/>
    <m/>
    <x v="0"/>
    <x v="1"/>
    <d v="2026-09-15T15:58:00"/>
    <d v="2026-09-14T00:00:00"/>
    <d v="2026-09-16T00:00:00"/>
    <d v="2026-09-16T00:00:00"/>
    <m/>
    <m/>
    <m/>
    <m/>
    <m/>
    <m/>
    <m/>
    <m/>
    <m/>
    <m/>
    <m/>
    <m/>
    <m/>
    <m/>
    <n v="0.16666666666666666"/>
    <s v="FALSO"/>
    <n v="0"/>
    <s v=""/>
    <s v=""/>
    <s v=""/>
    <s v=""/>
    <s v=""/>
    <s v=""/>
    <s v=""/>
    <s v=""/>
    <s v=""/>
    <s v=""/>
  </r>
  <r>
    <x v="0"/>
    <s v="SGTB-2679"/>
    <s v="[SGTB] SP 26.3.6"/>
    <x v="0"/>
    <x v="0"/>
    <s v="[SGTB] PI 3/26"/>
    <m/>
    <s v="[INC0818123]Tenho um Erro/Problema com o Sistema - Portal Prisma - Prisma - Portal Prisma (Banco de Dados)"/>
    <m/>
    <n v="1800"/>
    <m/>
    <s v="Itens concluídos"/>
    <m/>
    <x v="0"/>
    <x v="1"/>
    <d v="2026-09-15T10:57:00"/>
    <d v="2026-09-14T00:00:00"/>
    <d v="2026-09-15T00:00:00"/>
    <d v="2026-09-15T00:00:00"/>
    <m/>
    <m/>
    <m/>
    <m/>
    <m/>
    <m/>
    <m/>
    <m/>
    <m/>
    <m/>
    <m/>
    <m/>
    <m/>
    <m/>
    <n v="0.5"/>
    <s v="FALSO"/>
    <n v="0"/>
    <s v=""/>
    <s v=""/>
    <s v=""/>
    <s v=""/>
    <s v=""/>
    <s v=""/>
    <s v=""/>
    <s v=""/>
    <s v=""/>
    <s v=""/>
  </r>
  <r>
    <x v="1"/>
    <s v="SGTB-2678"/>
    <s v="[SGTB] SP 26.3.6"/>
    <x v="0"/>
    <x v="0"/>
    <s v="[SGTB] PI 3/26"/>
    <m/>
    <s v="[RITM0739554]Solicitar Serviço ao Sistema - Prisma - Licenças Dynamics"/>
    <m/>
    <n v="900"/>
    <m/>
    <s v="Itens concluídos"/>
    <m/>
    <x v="0"/>
    <x v="1"/>
    <d v="2026-09-15T09:26:00"/>
    <d v="2026-09-14T00:00:00"/>
    <d v="2026-09-18T00:00:00"/>
    <d v="2026-09-18T00:00:00"/>
    <m/>
    <m/>
    <m/>
    <m/>
    <m/>
    <m/>
    <m/>
    <m/>
    <m/>
    <m/>
    <m/>
    <m/>
    <m/>
    <m/>
    <n v="0.25"/>
    <s v="FALSO"/>
    <n v="0"/>
    <s v=""/>
    <s v=""/>
    <s v=""/>
    <s v=""/>
    <s v=""/>
    <s v=""/>
    <s v=""/>
    <s v=""/>
    <s v=""/>
    <s v=""/>
  </r>
  <r>
    <x v="1"/>
    <s v="SGTB-2677"/>
    <s v="[SGTB] SP 26.3.6"/>
    <x v="0"/>
    <x v="0"/>
    <s v="[SGTB] PI 3/26"/>
    <m/>
    <s v="[RITM0742908]Solicitar Serviço ao Sistema - Prisma - Licenças Dynamics"/>
    <m/>
    <n v="900"/>
    <m/>
    <s v="Itens concluídos"/>
    <m/>
    <x v="0"/>
    <x v="1"/>
    <d v="2026-09-15T09:26:00"/>
    <d v="2026-09-14T00:00:00"/>
    <d v="2026-09-18T00:00:00"/>
    <d v="2026-09-18T00:00:00"/>
    <m/>
    <m/>
    <m/>
    <m/>
    <m/>
    <m/>
    <m/>
    <m/>
    <m/>
    <m/>
    <m/>
    <m/>
    <m/>
    <m/>
    <n v="0.25"/>
    <s v="FALSO"/>
    <n v="0"/>
    <s v=""/>
    <s v=""/>
    <s v=""/>
    <s v=""/>
    <s v=""/>
    <s v=""/>
    <s v=""/>
    <s v=""/>
    <s v=""/>
    <s v=""/>
  </r>
  <r>
    <x v="0"/>
    <s v="SGTB-2675"/>
    <s v="[SGTB] SP 26.3.6"/>
    <x v="0"/>
    <x v="0"/>
    <s v="[SGTB] PI 3/26"/>
    <m/>
    <s v="[INC0818075]Tenho um Erro/Problema com o Sistema - Portal Prisma - Prisma - Usuários do Prisma"/>
    <m/>
    <n v="900"/>
    <m/>
    <s v="Itens concluídos"/>
    <m/>
    <x v="0"/>
    <x v="0"/>
    <d v="2026-09-15T09:20:00"/>
    <d v="2026-09-14T00:00:00"/>
    <d v="2026-09-16T00:00:00"/>
    <m/>
    <m/>
    <m/>
    <m/>
    <m/>
    <m/>
    <m/>
    <m/>
    <m/>
    <m/>
    <m/>
    <m/>
    <m/>
    <m/>
    <m/>
    <n v="0.25"/>
    <s v="FALSO"/>
    <n v="0"/>
    <s v=""/>
    <s v=""/>
    <s v=""/>
    <s v=""/>
    <s v=""/>
    <s v=""/>
    <s v=""/>
    <s v=""/>
    <s v=""/>
    <s v=""/>
  </r>
  <r>
    <x v="0"/>
    <s v="SGTB-2669"/>
    <s v="[SGTB] SP 26.3.6"/>
    <x v="0"/>
    <x v="0"/>
    <s v="[SGTB] PI 3/26"/>
    <m/>
    <s v="[INC0817953]Tenho um Erro/Problema com o Sistema - Olimpo - Sala especial"/>
    <m/>
    <m/>
    <m/>
    <s v="Itens concluídos"/>
    <m/>
    <x v="0"/>
    <x v="0"/>
    <d v="2026-09-14T17:16:00"/>
    <d v="2026-09-14T00:00:00"/>
    <d v="2026-09-15T00:00:00"/>
    <m/>
    <m/>
    <m/>
    <m/>
    <m/>
    <m/>
    <m/>
    <m/>
    <m/>
    <m/>
    <m/>
    <m/>
    <m/>
    <m/>
    <m/>
    <s v=""/>
    <s v="FALSO"/>
    <n v="0"/>
    <s v=""/>
    <s v=""/>
    <s v=""/>
    <s v=""/>
    <s v=""/>
    <s v=""/>
    <s v=""/>
    <s v=""/>
    <s v=""/>
    <s v=""/>
  </r>
  <r>
    <x v="0"/>
    <s v="SGTB-2667"/>
    <s v="[SGTB] SP 26.3.6"/>
    <x v="0"/>
    <x v="0"/>
    <s v="[SGTB] PI 3/26"/>
    <m/>
    <s v="[INC0817929]Tenho um Erro/Problema com o Sistema - Portal do Professor - Portal do Professor"/>
    <m/>
    <m/>
    <m/>
    <s v="Itens concluídos"/>
    <m/>
    <x v="0"/>
    <x v="0"/>
    <d v="2026-09-14T16:08:00"/>
    <d v="2026-09-14T00:00:00"/>
    <d v="2026-09-15T00:00:00"/>
    <m/>
    <m/>
    <m/>
    <m/>
    <m/>
    <m/>
    <m/>
    <m/>
    <m/>
    <m/>
    <m/>
    <m/>
    <m/>
    <m/>
    <m/>
    <s v=""/>
    <s v="FALSO"/>
    <n v="0"/>
    <s v=""/>
    <s v=""/>
    <s v=""/>
    <s v=""/>
    <s v=""/>
    <s v=""/>
    <s v=""/>
    <s v=""/>
    <s v=""/>
    <s v=""/>
  </r>
  <r>
    <x v="0"/>
    <s v="SGTB-2662"/>
    <s v="[SGTB] SP 26.3.6"/>
    <x v="0"/>
    <x v="0"/>
    <s v="[SGTB] PI 3/26"/>
    <m/>
    <s v="[INC0817914]Tenho um Erro/Problema com o Sistema - Portal do Professor - Portal do Professor"/>
    <m/>
    <m/>
    <m/>
    <s v="Itens concluídos"/>
    <m/>
    <x v="0"/>
    <x v="0"/>
    <d v="2026-09-14T16:02:00"/>
    <d v="2026-09-14T00:00:00"/>
    <d v="2026-09-15T00:00:00"/>
    <m/>
    <m/>
    <m/>
    <m/>
    <m/>
    <m/>
    <m/>
    <m/>
    <m/>
    <m/>
    <m/>
    <m/>
    <m/>
    <m/>
    <m/>
    <s v=""/>
    <s v="FALSO"/>
    <n v="0"/>
    <s v=""/>
    <s v=""/>
    <s v=""/>
    <s v=""/>
    <s v=""/>
    <s v=""/>
    <s v=""/>
    <s v=""/>
    <s v=""/>
    <s v=""/>
  </r>
  <r>
    <x v="2"/>
    <s v="SGTB-2661"/>
    <s v="[SGTB] SP 26.3.6"/>
    <x v="0"/>
    <x v="0"/>
    <s v="[SGTB] PI 3/26"/>
    <n v="2"/>
    <s v="[RADE MEC] Teste Integrado com o RADE  - Lançamento de Notas - Parte 2"/>
    <n v="2"/>
    <n v="55800"/>
    <m/>
    <s v="Itens concluídos"/>
    <s v="SGTB-1013"/>
    <x v="0"/>
    <x v="1"/>
    <d v="2026-09-14T15:55:00"/>
    <d v="2026-09-14T00:00:00"/>
    <d v="2026-09-18T00:00:00"/>
    <d v="2026-09-25T00:00:00"/>
    <d v="2026-09-25T00:00:00"/>
    <d v="2026-09-25T00:00:00"/>
    <d v="2026-09-25T00:00:00"/>
    <m/>
    <m/>
    <m/>
    <n v="1"/>
    <m/>
    <n v="9"/>
    <m/>
    <m/>
    <m/>
    <m/>
    <m/>
    <n v="15.5"/>
    <s v="FALSO"/>
    <n v="0"/>
    <n v="1"/>
    <s v=""/>
    <n v="5"/>
    <s v=""/>
    <n v="1"/>
    <b v="1"/>
    <s v=""/>
    <s v=""/>
    <n v="9"/>
    <b v="1"/>
  </r>
  <r>
    <x v="3"/>
    <s v="SGTB-2650"/>
    <s v="[SGTB] SP 26.3.6"/>
    <x v="0"/>
    <x v="0"/>
    <s v="[SGTB] PI 3/26"/>
    <n v="2"/>
    <s v="Deploy"/>
    <n v="2"/>
    <n v="97200"/>
    <m/>
    <s v="Itens concluídos"/>
    <m/>
    <x v="0"/>
    <x v="1"/>
    <d v="2026-09-14T15:23:00"/>
    <d v="2026-09-14T00:00:00"/>
    <d v="2026-09-25T00:00:00"/>
    <d v="2026-09-25T00:00:00"/>
    <d v="2026-09-25T00:00:00"/>
    <d v="2026-09-25T00:00:00"/>
    <d v="2026-09-25T00:00:00"/>
    <m/>
    <m/>
    <n v="1"/>
    <m/>
    <m/>
    <n v="9"/>
    <m/>
    <m/>
    <m/>
    <m/>
    <m/>
    <n v="27"/>
    <s v="FALSO"/>
    <n v="0"/>
    <n v="1"/>
    <s v=""/>
    <n v="1"/>
    <b v="1"/>
    <n v="1"/>
    <s v=""/>
    <s v=""/>
    <s v=""/>
    <s v=""/>
    <b v="1"/>
  </r>
  <r>
    <x v="0"/>
    <s v="SGTB-2643"/>
    <s v="[SGTB] SP 26.3.6"/>
    <x v="0"/>
    <x v="0"/>
    <s v="[SGTB] PI 3/26"/>
    <m/>
    <s v="[INC0816364]Tenho um Erro/Problema com o Sistema Colaborar - Colaborar - (Colaborar) Enade"/>
    <m/>
    <n v="25200"/>
    <m/>
    <s v="Itens concluídos"/>
    <m/>
    <x v="0"/>
    <x v="1"/>
    <d v="2026-09-14T10:56:00"/>
    <d v="2026-09-14T00:00:00"/>
    <d v="2026-09-15T00:00:00"/>
    <d v="2026-09-15T00:00:00"/>
    <m/>
    <m/>
    <m/>
    <m/>
    <m/>
    <m/>
    <m/>
    <m/>
    <m/>
    <m/>
    <m/>
    <m/>
    <m/>
    <m/>
    <n v="7"/>
    <s v="FALSO"/>
    <n v="0"/>
    <s v=""/>
    <s v=""/>
    <s v=""/>
    <s v=""/>
    <s v=""/>
    <s v=""/>
    <s v=""/>
    <s v=""/>
    <s v=""/>
    <s v=""/>
  </r>
  <r>
    <x v="0"/>
    <s v="SGTB-2637"/>
    <s v="[SGTB] SP 26.3.6"/>
    <x v="0"/>
    <x v="0"/>
    <s v="[SGTB] PI 3/26"/>
    <m/>
    <s v="[INC0817335]Tenho um Erro/Problema com o Sistema - Portal Prisma - Prisma - Usuários do Prisma"/>
    <m/>
    <n v="900"/>
    <m/>
    <s v="Itens concluídos"/>
    <m/>
    <x v="0"/>
    <x v="1"/>
    <d v="2026-09-11T14:11:00"/>
    <d v="2026-09-14T00:00:00"/>
    <d v="2026-09-14T00:00:00"/>
    <d v="2026-09-14T00:00:00"/>
    <m/>
    <m/>
    <m/>
    <m/>
    <m/>
    <m/>
    <m/>
    <m/>
    <m/>
    <m/>
    <m/>
    <m/>
    <m/>
    <m/>
    <n v="0.25"/>
    <s v="FALSO"/>
    <n v="0"/>
    <s v=""/>
    <s v=""/>
    <s v=""/>
    <s v=""/>
    <s v=""/>
    <s v=""/>
    <s v=""/>
    <s v=""/>
    <s v=""/>
    <s v=""/>
  </r>
  <r>
    <x v="0"/>
    <s v="SGTB-2630"/>
    <s v="[SGTB] SP 26.3.6"/>
    <x v="0"/>
    <x v="0"/>
    <s v="[SGTB] PI 3/26"/>
    <m/>
    <s v="[INC0814653]Tenho um Erro/Problema com o Sistema - AVA Presencial/Moodle - Acesso ao AVA/Disciplina"/>
    <m/>
    <n v="3600"/>
    <m/>
    <s v="Itens concluídos"/>
    <m/>
    <x v="0"/>
    <x v="1"/>
    <d v="2026-09-10T16:39:00"/>
    <d v="2026-09-14T00:00:00"/>
    <d v="2026-09-14T00:00:00"/>
    <d v="2026-09-14T00:00:00"/>
    <m/>
    <m/>
    <m/>
    <m/>
    <m/>
    <m/>
    <m/>
    <m/>
    <m/>
    <m/>
    <m/>
    <m/>
    <m/>
    <m/>
    <n v="1"/>
    <s v="FALSO"/>
    <n v="0"/>
    <s v=""/>
    <s v=""/>
    <s v=""/>
    <s v=""/>
    <s v=""/>
    <s v=""/>
    <s v=""/>
    <s v=""/>
    <s v=""/>
    <s v=""/>
  </r>
  <r>
    <x v="0"/>
    <s v="SGTB-2624"/>
    <s v="[SGTB] SP 26.3.5;[SGTB] SP 26.3.6"/>
    <x v="0"/>
    <x v="0"/>
    <s v="[SGTB] PI 3/26"/>
    <m/>
    <s v="[INC0816985]Tenho um Erro/Problema com o Sistema - Portal Prisma - Prisma - Usuários do Prisma"/>
    <m/>
    <n v="900"/>
    <m/>
    <s v="Itens concluídos"/>
    <m/>
    <x v="0"/>
    <x v="1"/>
    <d v="2026-09-10T14:09:00"/>
    <d v="2026-08-31T00:00:00"/>
    <d v="2026-09-10T00:00:00"/>
    <d v="2026-09-10T00:00:00"/>
    <m/>
    <m/>
    <m/>
    <m/>
    <m/>
    <m/>
    <m/>
    <m/>
    <m/>
    <m/>
    <m/>
    <m/>
    <m/>
    <m/>
    <n v="0.25"/>
    <s v="FALSO"/>
    <n v="0"/>
    <s v=""/>
    <s v=""/>
    <s v=""/>
    <s v=""/>
    <s v=""/>
    <s v=""/>
    <s v=""/>
    <s v=""/>
    <s v=""/>
    <s v=""/>
  </r>
  <r>
    <x v="0"/>
    <s v="SGTB-2620"/>
    <s v="[SGTB] SP 26.3.5;[SGTB] SP 26.3.6"/>
    <x v="0"/>
    <x v="0"/>
    <s v="[SGTB] PI 3/26"/>
    <m/>
    <s v="[INC0814924]Tenho um Erro/Problema com o Sistema - Portal do Aluno - EaD - Solicitação do Serviço Colaborar"/>
    <m/>
    <n v="7200"/>
    <m/>
    <s v="Itens concluídos"/>
    <m/>
    <x v="0"/>
    <x v="1"/>
    <d v="2026-09-10T11:09:00"/>
    <d v="2026-08-31T00:00:00"/>
    <d v="2026-09-10T00:00:00"/>
    <d v="2026-09-10T00:00:00"/>
    <m/>
    <m/>
    <m/>
    <m/>
    <m/>
    <m/>
    <m/>
    <m/>
    <m/>
    <m/>
    <m/>
    <m/>
    <m/>
    <m/>
    <n v="2"/>
    <s v="FALSO"/>
    <n v="0"/>
    <s v=""/>
    <s v=""/>
    <s v=""/>
    <s v=""/>
    <s v=""/>
    <s v=""/>
    <s v=""/>
    <s v=""/>
    <s v=""/>
    <s v=""/>
  </r>
  <r>
    <x v="0"/>
    <s v="SGTB-2613"/>
    <s v="[SGTB] SP 26.3.5;[SGTB] SP 26.3.6"/>
    <x v="0"/>
    <x v="0"/>
    <s v="[SGTB] PI 3/26"/>
    <m/>
    <s v="[INC0816751]Tenho um Erro/Problema com o Sistema - Portal Prisma - Prisma - Usuários do Prisma"/>
    <m/>
    <n v="600"/>
    <m/>
    <s v="Itens concluídos"/>
    <m/>
    <x v="0"/>
    <x v="1"/>
    <d v="2026-09-09T20:20:00"/>
    <d v="2026-08-31T00:00:00"/>
    <d v="2026-09-10T00:00:00"/>
    <d v="2026-09-10T00:00:00"/>
    <m/>
    <m/>
    <m/>
    <m/>
    <m/>
    <m/>
    <m/>
    <m/>
    <m/>
    <m/>
    <m/>
    <m/>
    <m/>
    <m/>
    <n v="0.16666666666666666"/>
    <s v="FALSO"/>
    <n v="0"/>
    <s v=""/>
    <s v=""/>
    <s v=""/>
    <s v=""/>
    <s v=""/>
    <s v=""/>
    <s v=""/>
    <s v=""/>
    <s v=""/>
    <s v=""/>
  </r>
  <r>
    <x v="0"/>
    <s v="SGTB-2612"/>
    <s v="[SGTB] SP 26.3.6"/>
    <x v="0"/>
    <x v="0"/>
    <s v="[SGTB] PI 3/26"/>
    <m/>
    <s v="[INC0816705]Tenho um Erro/Problema com o Sistema - Portal Prisma - Prisma - Usuários do Prisma"/>
    <m/>
    <n v="14400"/>
    <m/>
    <s v="Itens concluídos"/>
    <m/>
    <x v="0"/>
    <x v="0"/>
    <d v="2026-09-09T18:22:00"/>
    <d v="2026-09-14T00:00:00"/>
    <d v="2026-09-15T00:00:00"/>
    <m/>
    <m/>
    <m/>
    <m/>
    <m/>
    <m/>
    <m/>
    <m/>
    <m/>
    <m/>
    <m/>
    <m/>
    <m/>
    <m/>
    <m/>
    <n v="4"/>
    <s v="FALSO"/>
    <n v="0"/>
    <s v=""/>
    <s v=""/>
    <s v=""/>
    <s v=""/>
    <s v=""/>
    <s v=""/>
    <s v=""/>
    <s v=""/>
    <s v=""/>
    <s v=""/>
  </r>
  <r>
    <x v="1"/>
    <s v="SGTB-2609"/>
    <s v="[SGTB] SP 26.3.6"/>
    <x v="0"/>
    <x v="0"/>
    <s v="[SGTB] PI 3/26"/>
    <m/>
    <s v="[RITM0736644]Solicitar um Serviço de Liberação de Acesso e Reset de Senha - Olimpo"/>
    <m/>
    <n v="3600"/>
    <m/>
    <s v="Itens concluídos"/>
    <m/>
    <x v="0"/>
    <x v="1"/>
    <d v="2026-09-09T16:58:00"/>
    <d v="2026-09-14T00:00:00"/>
    <d v="2026-09-14T00:00:00"/>
    <d v="2026-09-14T00:00:00"/>
    <m/>
    <m/>
    <m/>
    <m/>
    <m/>
    <m/>
    <m/>
    <m/>
    <m/>
    <m/>
    <m/>
    <m/>
    <m/>
    <m/>
    <n v="1"/>
    <s v="FALSO"/>
    <n v="0"/>
    <s v=""/>
    <s v=""/>
    <s v=""/>
    <s v=""/>
    <s v=""/>
    <s v=""/>
    <s v=""/>
    <s v=""/>
    <s v=""/>
    <s v=""/>
  </r>
  <r>
    <x v="1"/>
    <s v="SGTB-2608"/>
    <s v="[SGTB] SP 26.3.5;[SGTB] SP 26.3.6"/>
    <x v="0"/>
    <x v="0"/>
    <s v="[SGTB] PI 3/26"/>
    <m/>
    <s v="[RITM0742000]Solicitar Serviço ao Sistema - Olimpo - Ministrada  - Olimpo - Ministrada"/>
    <m/>
    <n v="14400"/>
    <m/>
    <s v="Itens concluídos"/>
    <m/>
    <x v="0"/>
    <x v="1"/>
    <d v="2026-09-09T15:56:00"/>
    <d v="2026-08-31T00:00:00"/>
    <d v="2026-09-10T00:00:00"/>
    <d v="2026-09-10T00:00:00"/>
    <m/>
    <m/>
    <m/>
    <m/>
    <m/>
    <m/>
    <m/>
    <m/>
    <m/>
    <m/>
    <m/>
    <m/>
    <m/>
    <m/>
    <n v="4"/>
    <s v="FALSO"/>
    <n v="0"/>
    <s v=""/>
    <s v=""/>
    <s v=""/>
    <s v=""/>
    <s v=""/>
    <s v=""/>
    <s v=""/>
    <s v=""/>
    <s v=""/>
    <s v=""/>
  </r>
  <r>
    <x v="1"/>
    <s v="SGTB-2606"/>
    <s v="[SGTB] SP 26.3.6"/>
    <x v="0"/>
    <x v="0"/>
    <s v="[SGTB] PI 3/26"/>
    <m/>
    <s v="[RITM0741969]Solicitar Serviço ao Sistema - Portal do Professor - Portal do Professor"/>
    <m/>
    <n v="3600"/>
    <m/>
    <s v="Itens concluídos"/>
    <m/>
    <x v="0"/>
    <x v="1"/>
    <d v="2026-09-09T13:12:00"/>
    <d v="2026-09-14T00:00:00"/>
    <d v="2026-09-16T00:00:00"/>
    <d v="2026-09-16T00:00:00"/>
    <m/>
    <m/>
    <m/>
    <m/>
    <m/>
    <m/>
    <m/>
    <m/>
    <m/>
    <m/>
    <m/>
    <m/>
    <m/>
    <m/>
    <n v="1"/>
    <s v="FALSO"/>
    <n v="0"/>
    <s v=""/>
    <s v=""/>
    <s v=""/>
    <s v=""/>
    <s v=""/>
    <s v=""/>
    <s v=""/>
    <s v=""/>
    <s v=""/>
    <s v=""/>
  </r>
  <r>
    <x v="0"/>
    <s v="SGTB-2605"/>
    <s v="[SGTB] SP 26.3.5"/>
    <x v="0"/>
    <x v="0"/>
    <s v="[SGTB] PI 3/26"/>
    <m/>
    <s v="[INC0814488]Tenho um Erro/Problema com o Sistema - PDA:Portal do aluno - Graduação - Erro no Ajuste de horário"/>
    <m/>
    <n v="10800"/>
    <m/>
    <s v="Itens concluídos"/>
    <m/>
    <x v="0"/>
    <x v="1"/>
    <d v="2026-09-09T12:18:00"/>
    <d v="2026-08-31T00:00:00"/>
    <d v="2026-09-11T00:00:00"/>
    <d v="2026-09-11T00:00:00"/>
    <m/>
    <m/>
    <m/>
    <m/>
    <m/>
    <m/>
    <m/>
    <m/>
    <m/>
    <m/>
    <m/>
    <m/>
    <m/>
    <m/>
    <n v="3"/>
    <s v="FALSO"/>
    <n v="0"/>
    <s v=""/>
    <s v=""/>
    <s v=""/>
    <s v=""/>
    <s v=""/>
    <s v=""/>
    <s v=""/>
    <s v=""/>
    <s v=""/>
    <s v=""/>
  </r>
  <r>
    <x v="0"/>
    <s v="SGTB-2604"/>
    <s v="[SGTB] SP 26.3.5"/>
    <x v="0"/>
    <x v="0"/>
    <s v="[SGTB] PI 3/26"/>
    <m/>
    <s v="[INC0813281]Tenho um Erro/Problema com o Sistema Colaborar - Colaborar - Chat"/>
    <m/>
    <n v="7200"/>
    <m/>
    <s v="Itens concluídos"/>
    <m/>
    <x v="0"/>
    <x v="0"/>
    <d v="2026-09-09T11:26:00"/>
    <d v="2026-08-31T00:00:00"/>
    <d v="2026-09-10T00:00:00"/>
    <m/>
    <m/>
    <m/>
    <m/>
    <m/>
    <m/>
    <m/>
    <m/>
    <m/>
    <m/>
    <m/>
    <m/>
    <m/>
    <m/>
    <m/>
    <n v="2"/>
    <s v="FALSO"/>
    <n v="0"/>
    <s v=""/>
    <s v=""/>
    <s v=""/>
    <s v=""/>
    <s v=""/>
    <s v=""/>
    <s v=""/>
    <s v=""/>
    <s v=""/>
    <s v=""/>
  </r>
  <r>
    <x v="0"/>
    <s v="SGTB-2603"/>
    <s v="[SGTB] SP 26.3.5"/>
    <x v="0"/>
    <x v="0"/>
    <s v="[SGTB] PI 3/26"/>
    <m/>
    <s v="[INC0816086]Tenho um Erro/Problema com o PTC - Ingresso - Captação - Backoffice"/>
    <m/>
    <n v="600"/>
    <m/>
    <s v="Itens concluídos"/>
    <m/>
    <x v="0"/>
    <x v="0"/>
    <d v="2026-09-09T10:25:00"/>
    <d v="2026-08-31T00:00:00"/>
    <d v="2026-09-09T00:00:00"/>
    <m/>
    <m/>
    <m/>
    <m/>
    <m/>
    <m/>
    <m/>
    <m/>
    <m/>
    <m/>
    <m/>
    <m/>
    <m/>
    <m/>
    <m/>
    <n v="0.16666666666666666"/>
    <s v="FALSO"/>
    <n v="0"/>
    <s v=""/>
    <s v=""/>
    <s v=""/>
    <s v=""/>
    <s v=""/>
    <s v=""/>
    <s v=""/>
    <s v=""/>
    <s v=""/>
    <s v=""/>
  </r>
  <r>
    <x v="0"/>
    <s v="SGTB-2602"/>
    <s v="[SGTB] SP 26.3.5;[SGTB] SP 26.3.6"/>
    <x v="0"/>
    <x v="0"/>
    <s v="[SGTB] PI 3/26"/>
    <m/>
    <s v="[INC0813879]Tenho um Erro/Problema com o Sistema - AVA (LMS) - AVA (LMS)"/>
    <m/>
    <n v="1800"/>
    <m/>
    <s v="Itens concluídos"/>
    <m/>
    <x v="0"/>
    <x v="1"/>
    <d v="2026-09-09T10:20:00"/>
    <d v="2026-08-31T00:00:00"/>
    <d v="2026-09-10T00:00:00"/>
    <d v="2026-09-10T00:00:00"/>
    <m/>
    <m/>
    <m/>
    <m/>
    <m/>
    <m/>
    <m/>
    <m/>
    <m/>
    <m/>
    <m/>
    <m/>
    <m/>
    <m/>
    <n v="0.5"/>
    <s v="FALSO"/>
    <n v="0"/>
    <s v=""/>
    <s v=""/>
    <s v=""/>
    <s v=""/>
    <s v=""/>
    <s v=""/>
    <s v=""/>
    <s v=""/>
    <s v=""/>
    <s v=""/>
  </r>
  <r>
    <x v="0"/>
    <s v="SGTB-2601"/>
    <s v="[SGTB] SP 26.3.5"/>
    <x v="0"/>
    <x v="0"/>
    <s v="[SGTB] PI 3/26"/>
    <m/>
    <s v="[INC0804216]Tenho um Erro/Problema com o Sistema - Extranet Contrato - Extranet Contrato"/>
    <m/>
    <m/>
    <m/>
    <s v="Itens concluídos"/>
    <m/>
    <x v="0"/>
    <x v="0"/>
    <d v="2026-09-09T10:16:00"/>
    <d v="2026-08-31T00:00:00"/>
    <d v="2026-09-09T00:00:00"/>
    <m/>
    <m/>
    <m/>
    <m/>
    <m/>
    <m/>
    <m/>
    <m/>
    <m/>
    <m/>
    <m/>
    <m/>
    <m/>
    <m/>
    <m/>
    <s v=""/>
    <s v="FALSO"/>
    <n v="0"/>
    <s v=""/>
    <s v=""/>
    <s v=""/>
    <s v=""/>
    <s v=""/>
    <s v=""/>
    <s v=""/>
    <s v=""/>
    <s v=""/>
    <s v=""/>
  </r>
  <r>
    <x v="0"/>
    <s v="SGTB-2600"/>
    <s v="[SGTB] SP 26.3.5;[SGTB] SP 26.3.6"/>
    <x v="0"/>
    <x v="0"/>
    <s v="[SGTB] PI 3/26"/>
    <m/>
    <s v="[INC0816190]Tenho um Erro/Problema com o Sistema - AVA 3.0 - Login Colaborar/AVA 3.0"/>
    <m/>
    <n v="900"/>
    <m/>
    <s v="Itens concluídos"/>
    <m/>
    <x v="0"/>
    <x v="1"/>
    <d v="2026-09-09T10:15:00"/>
    <d v="2026-08-31T00:00:00"/>
    <d v="2026-09-10T00:00:00"/>
    <d v="2026-09-10T00:00:00"/>
    <m/>
    <m/>
    <m/>
    <m/>
    <m/>
    <m/>
    <m/>
    <m/>
    <m/>
    <m/>
    <m/>
    <m/>
    <m/>
    <m/>
    <n v="0.25"/>
    <s v="FALSO"/>
    <n v="0"/>
    <s v=""/>
    <s v=""/>
    <s v=""/>
    <s v=""/>
    <s v=""/>
    <s v=""/>
    <s v=""/>
    <s v=""/>
    <s v=""/>
    <s v=""/>
  </r>
  <r>
    <x v="0"/>
    <s v="SGTB-2599"/>
    <s v="[SGTB] SP 26.3.5"/>
    <x v="0"/>
    <x v="0"/>
    <s v="[SGTB] PI 3/26"/>
    <m/>
    <s v="[INC0816251]Tenho um Erro/Problema com o Sistema - AVA Presencial - Moodle (LMS)"/>
    <m/>
    <n v="900"/>
    <m/>
    <s v="Itens concluídos"/>
    <m/>
    <x v="0"/>
    <x v="1"/>
    <d v="2026-09-09T10:14:00"/>
    <d v="2026-08-31T00:00:00"/>
    <d v="2026-09-10T00:00:00"/>
    <d v="2026-09-10T00:00:00"/>
    <m/>
    <m/>
    <m/>
    <m/>
    <m/>
    <m/>
    <m/>
    <m/>
    <m/>
    <m/>
    <m/>
    <m/>
    <m/>
    <m/>
    <n v="0.25"/>
    <s v="FALSO"/>
    <n v="0"/>
    <s v=""/>
    <s v=""/>
    <s v=""/>
    <s v=""/>
    <s v=""/>
    <s v=""/>
    <s v=""/>
    <s v=""/>
    <s v=""/>
    <s v=""/>
  </r>
  <r>
    <x v="0"/>
    <s v="SGTB-2597"/>
    <s v="[SGTB] SP 26.3.5"/>
    <x v="0"/>
    <x v="0"/>
    <s v="[SGTB] PI 3/26"/>
    <m/>
    <s v="[INC0816369]Tenho um Erro/Problema com o Sistema - Olimpo - BD - ALUNO Schema"/>
    <m/>
    <n v="1800"/>
    <m/>
    <s v="Itens concluídos"/>
    <m/>
    <x v="0"/>
    <x v="1"/>
    <d v="2026-09-09T09:26:00"/>
    <d v="2026-08-31T00:00:00"/>
    <d v="2026-09-10T00:00:00"/>
    <d v="2026-09-10T00:00:00"/>
    <m/>
    <m/>
    <m/>
    <m/>
    <m/>
    <m/>
    <m/>
    <m/>
    <m/>
    <m/>
    <m/>
    <m/>
    <m/>
    <m/>
    <n v="0.5"/>
    <s v="FALSO"/>
    <n v="0"/>
    <s v=""/>
    <s v=""/>
    <s v=""/>
    <s v=""/>
    <s v=""/>
    <s v=""/>
    <s v=""/>
    <s v=""/>
    <s v=""/>
    <s v=""/>
  </r>
  <r>
    <x v="0"/>
    <s v="SGTB-2594"/>
    <s v="[SGTB] SP 26.3.6"/>
    <x v="0"/>
    <x v="0"/>
    <s v="[SGTB] PI 3/26"/>
    <m/>
    <s v="[INC0815993]Tenho um Erro/Problema no Dynamics - Gestão de unidades - Reportar um erro/problema"/>
    <m/>
    <n v="3600"/>
    <m/>
    <s v="Itens concluídos"/>
    <m/>
    <x v="0"/>
    <x v="1"/>
    <d v="2026-09-08T15:41:00"/>
    <d v="2026-09-14T00:00:00"/>
    <d v="2026-09-14T00:00:00"/>
    <d v="2026-09-15T00:00:00"/>
    <m/>
    <m/>
    <m/>
    <m/>
    <m/>
    <m/>
    <m/>
    <m/>
    <m/>
    <m/>
    <m/>
    <m/>
    <m/>
    <m/>
    <n v="1"/>
    <s v="FALSO"/>
    <n v="0"/>
    <s v=""/>
    <s v=""/>
    <s v=""/>
    <s v=""/>
    <s v=""/>
    <s v=""/>
    <s v=""/>
    <s v=""/>
    <s v=""/>
    <s v=""/>
  </r>
  <r>
    <x v="0"/>
    <s v="SGTB-2591"/>
    <s v="[SGTB] SP 26.3.6"/>
    <x v="0"/>
    <x v="0"/>
    <s v="[SGTB] PI 3/26"/>
    <m/>
    <s v="[INC0816173]Tenho um Erro/Problema com o Sistema - Portal Prisma - Prisma - Usuários do Prisma"/>
    <m/>
    <n v="25200"/>
    <m/>
    <s v="Itens concluídos"/>
    <m/>
    <x v="0"/>
    <x v="1"/>
    <d v="2026-09-08T15:11:00"/>
    <d v="2026-09-14T00:00:00"/>
    <d v="2026-09-09T00:00:00"/>
    <d v="2026-09-15T00:00:00"/>
    <m/>
    <m/>
    <m/>
    <m/>
    <m/>
    <m/>
    <m/>
    <m/>
    <m/>
    <m/>
    <m/>
    <m/>
    <m/>
    <m/>
    <n v="7"/>
    <s v="FALSO"/>
    <n v="0"/>
    <s v=""/>
    <s v=""/>
    <s v=""/>
    <s v=""/>
    <s v=""/>
    <s v=""/>
    <s v=""/>
    <s v=""/>
    <s v=""/>
    <s v=""/>
  </r>
  <r>
    <x v="0"/>
    <s v="SGTB-2590"/>
    <s v="[SGTB] SP 26.3.5;[SGTB] SP 26.3.6"/>
    <x v="0"/>
    <x v="0"/>
    <s v="[SGTB] PI 3/26"/>
    <m/>
    <s v="[INC0811842]Tenho um Erro/Problema com o Sistema Colaborar - Colaborar - Administração de usuários"/>
    <m/>
    <n v="3600"/>
    <m/>
    <s v="Itens concluídos"/>
    <m/>
    <x v="0"/>
    <x v="1"/>
    <d v="2026-09-08T13:58:00"/>
    <d v="2026-08-31T00:00:00"/>
    <d v="2026-09-09T00:00:00"/>
    <d v="2026-09-09T00:00:00"/>
    <m/>
    <m/>
    <m/>
    <m/>
    <m/>
    <m/>
    <m/>
    <m/>
    <m/>
    <m/>
    <m/>
    <m/>
    <m/>
    <m/>
    <n v="1"/>
    <s v="FALSO"/>
    <n v="0"/>
    <s v=""/>
    <s v=""/>
    <s v=""/>
    <s v=""/>
    <s v=""/>
    <s v=""/>
    <s v=""/>
    <s v=""/>
    <s v=""/>
    <s v=""/>
  </r>
  <r>
    <x v="0"/>
    <s v="SGTB-2588"/>
    <s v="[SGTB] SP 26.3.5;[SGTB] SP 26.3.6"/>
    <x v="0"/>
    <x v="0"/>
    <s v="[SGTB] PI 3/26"/>
    <m/>
    <s v="[INC0816019]Tenho um Erro/Problema com o Sistema - Portal Prisma - Prisma - Usuários do Prisma"/>
    <m/>
    <n v="600"/>
    <m/>
    <s v="Itens concluídos"/>
    <m/>
    <x v="0"/>
    <x v="1"/>
    <d v="2026-09-08T11:33:00"/>
    <d v="2026-08-31T00:00:00"/>
    <d v="2026-09-08T00:00:00"/>
    <d v="2026-09-10T00:00:00"/>
    <m/>
    <m/>
    <m/>
    <m/>
    <m/>
    <m/>
    <m/>
    <m/>
    <m/>
    <m/>
    <m/>
    <m/>
    <m/>
    <m/>
    <n v="0.16666666666666666"/>
    <s v="FALSO"/>
    <n v="0"/>
    <s v=""/>
    <s v=""/>
    <s v=""/>
    <s v=""/>
    <s v=""/>
    <s v=""/>
    <s v=""/>
    <s v=""/>
    <s v=""/>
    <s v=""/>
  </r>
  <r>
    <x v="0"/>
    <s v="SGTB-2587"/>
    <s v="[SGTB] SP 26.3.5;[SGTB] SP 26.3.6"/>
    <x v="0"/>
    <x v="0"/>
    <s v="[SGTB] PI 3/26"/>
    <m/>
    <s v="[INC0815972]Tenho um Erro/Problema com o Sistema - Ajuste de Horário - Ajuste de Horário"/>
    <m/>
    <n v="10800"/>
    <m/>
    <s v="Itens concluídos"/>
    <m/>
    <x v="0"/>
    <x v="1"/>
    <d v="2026-09-08T10:26:00"/>
    <d v="2026-08-31T00:00:00"/>
    <d v="2026-09-10T00:00:00"/>
    <d v="2026-09-11T00:00:00"/>
    <m/>
    <m/>
    <m/>
    <m/>
    <m/>
    <m/>
    <m/>
    <m/>
    <m/>
    <m/>
    <m/>
    <m/>
    <m/>
    <m/>
    <n v="3"/>
    <s v="FALSO"/>
    <n v="0"/>
    <s v=""/>
    <s v=""/>
    <s v=""/>
    <s v=""/>
    <s v=""/>
    <s v=""/>
    <s v=""/>
    <s v=""/>
    <s v=""/>
    <s v=""/>
  </r>
  <r>
    <x v="0"/>
    <s v="SGTB-2586"/>
    <s v="[SGTB] SP 26.3.5;[SGTB] SP 26.3.6"/>
    <x v="0"/>
    <x v="0"/>
    <s v="[SGTB] PI 3/26"/>
    <m/>
    <s v="[INC0812962]Tenho um Erro/Problema com o Sistema - AVA Presencial/Moodle - Acesso ao AVA/Disciplina"/>
    <m/>
    <n v="3600"/>
    <m/>
    <s v="Itens concluídos"/>
    <m/>
    <x v="0"/>
    <x v="1"/>
    <d v="2026-09-08T10:25:00"/>
    <d v="2026-08-31T00:00:00"/>
    <d v="2026-09-10T00:00:00"/>
    <d v="2026-09-10T00:00:00"/>
    <m/>
    <m/>
    <m/>
    <m/>
    <m/>
    <m/>
    <m/>
    <m/>
    <m/>
    <m/>
    <m/>
    <m/>
    <m/>
    <m/>
    <n v="1"/>
    <s v="FALSO"/>
    <n v="0"/>
    <s v=""/>
    <s v=""/>
    <s v=""/>
    <s v=""/>
    <s v=""/>
    <s v=""/>
    <s v=""/>
    <s v=""/>
    <s v=""/>
    <s v=""/>
  </r>
  <r>
    <x v="1"/>
    <s v="SGTB-2584"/>
    <s v="[SGTB] SP 26.3.5;[SGTB] SP 26.3.6"/>
    <x v="0"/>
    <x v="0"/>
    <s v="[SGTB] PI 3/26"/>
    <m/>
    <s v="[RITM0741170]Solicitar Serviço ao Sistema - Portal do Professor - Portal do Professor"/>
    <m/>
    <n v="7200"/>
    <m/>
    <s v="Itens concluídos"/>
    <m/>
    <x v="0"/>
    <x v="1"/>
    <d v="2026-09-04T19:36:00"/>
    <d v="2026-08-31T00:00:00"/>
    <d v="2026-09-08T00:00:00"/>
    <d v="2026-09-08T00:00:00"/>
    <m/>
    <m/>
    <m/>
    <m/>
    <m/>
    <m/>
    <m/>
    <m/>
    <m/>
    <m/>
    <m/>
    <m/>
    <m/>
    <m/>
    <n v="2"/>
    <s v="FALSO"/>
    <n v="0"/>
    <s v=""/>
    <s v=""/>
    <s v=""/>
    <s v=""/>
    <s v=""/>
    <s v=""/>
    <s v=""/>
    <s v=""/>
    <s v=""/>
    <s v=""/>
  </r>
  <r>
    <x v="0"/>
    <s v="SGTB-2581"/>
    <s v="[SGTB] SP 26.3.5"/>
    <x v="0"/>
    <x v="0"/>
    <s v="[SGTB] PI 3/26"/>
    <m/>
    <s v="[INC0815220]Tenho um Erro/Problema com o PTC - Ingresso - Captação - Área do Candidato"/>
    <m/>
    <m/>
    <m/>
    <s v="Itens concluídos"/>
    <m/>
    <x v="0"/>
    <x v="0"/>
    <d v="2026-09-04T11:43:00"/>
    <d v="2026-08-31T00:00:00"/>
    <d v="2026-09-04T00:00:00"/>
    <m/>
    <m/>
    <m/>
    <m/>
    <m/>
    <m/>
    <m/>
    <m/>
    <m/>
    <m/>
    <m/>
    <m/>
    <m/>
    <m/>
    <m/>
    <s v=""/>
    <s v="FALSO"/>
    <n v="0"/>
    <s v=""/>
    <s v=""/>
    <s v=""/>
    <s v=""/>
    <s v=""/>
    <s v=""/>
    <s v=""/>
    <s v=""/>
    <s v=""/>
    <s v=""/>
  </r>
  <r>
    <x v="0"/>
    <s v="SGTB-2580"/>
    <s v="[SGTB] SP 26.3.5;[SGTB] SP 26.3.6"/>
    <x v="0"/>
    <x v="0"/>
    <s v="[SGTB] PI 3/26"/>
    <m/>
    <s v="[INC0815329]Tenho um Erro/Problema com o Sistema - Extranet - Relatorios"/>
    <m/>
    <m/>
    <m/>
    <s v="Itens concluídos"/>
    <m/>
    <x v="0"/>
    <x v="1"/>
    <d v="2026-09-04T10:09:00"/>
    <d v="2026-08-31T00:00:00"/>
    <d v="2026-09-08T00:00:00"/>
    <d v="2026-09-08T00:00:00"/>
    <m/>
    <m/>
    <m/>
    <m/>
    <m/>
    <m/>
    <m/>
    <m/>
    <m/>
    <m/>
    <m/>
    <m/>
    <m/>
    <m/>
    <s v=""/>
    <s v="FALSO"/>
    <n v="0"/>
    <s v=""/>
    <s v=""/>
    <s v=""/>
    <s v=""/>
    <s v=""/>
    <s v=""/>
    <s v=""/>
    <s v=""/>
    <s v=""/>
    <s v=""/>
  </r>
  <r>
    <x v="0"/>
    <s v="SGTB-2574"/>
    <s v="[SGTB] SP 26.3.5"/>
    <x v="0"/>
    <x v="0"/>
    <s v="[SGTB] PI 3/26"/>
    <m/>
    <s v="[INC0815172]Tenho um Erro/Problema com o Sistema - Prisma - Unidades dos Polos"/>
    <m/>
    <m/>
    <m/>
    <s v="Itens concluídos"/>
    <m/>
    <x v="0"/>
    <x v="1"/>
    <d v="2026-09-03T17:20:00"/>
    <d v="2026-08-31T00:00:00"/>
    <d v="2026-09-04T00:00:00"/>
    <d v="2026-09-04T00:00:00"/>
    <m/>
    <m/>
    <m/>
    <m/>
    <m/>
    <m/>
    <m/>
    <m/>
    <m/>
    <m/>
    <m/>
    <m/>
    <m/>
    <m/>
    <s v=""/>
    <s v="FALSO"/>
    <n v="0"/>
    <s v=""/>
    <s v=""/>
    <s v=""/>
    <s v=""/>
    <s v=""/>
    <s v=""/>
    <s v=""/>
    <s v=""/>
    <s v=""/>
    <s v=""/>
  </r>
  <r>
    <x v="0"/>
    <s v="SGTB-2572"/>
    <s v="[SGTB] SP 26.3.5"/>
    <x v="0"/>
    <x v="0"/>
    <s v="[SGTB] PI 3/26"/>
    <m/>
    <s v="[INC0815077]Tenho um Erro/Problema com o Sistema Colaborar - Colaborar - Docs Solicitação (Polo)"/>
    <m/>
    <n v="600"/>
    <m/>
    <s v="Itens concluídos"/>
    <m/>
    <x v="0"/>
    <x v="0"/>
    <d v="2026-09-03T16:25:00"/>
    <d v="2026-08-31T00:00:00"/>
    <d v="2026-09-03T00:00:00"/>
    <m/>
    <m/>
    <m/>
    <m/>
    <m/>
    <m/>
    <m/>
    <m/>
    <m/>
    <m/>
    <m/>
    <m/>
    <m/>
    <m/>
    <m/>
    <n v="0.16666666666666666"/>
    <s v="FALSO"/>
    <n v="0"/>
    <s v=""/>
    <s v=""/>
    <s v=""/>
    <s v=""/>
    <s v=""/>
    <s v=""/>
    <s v=""/>
    <s v=""/>
    <s v=""/>
    <s v=""/>
  </r>
  <r>
    <x v="0"/>
    <s v="SGTB-2571"/>
    <s v="[SGTB] SP 26.3.5"/>
    <x v="0"/>
    <x v="0"/>
    <s v="[SGTB] PI 3/26"/>
    <m/>
    <s v="[INC0815039]Tenho um Erro/Problema com o Sistema - Prisma - Usuários do Prisma"/>
    <m/>
    <n v="600"/>
    <m/>
    <s v="Itens concluídos"/>
    <m/>
    <x v="0"/>
    <x v="0"/>
    <d v="2026-09-03T14:23:00"/>
    <d v="2026-08-31T00:00:00"/>
    <d v="2026-09-03T00:00:00"/>
    <m/>
    <m/>
    <m/>
    <m/>
    <m/>
    <m/>
    <m/>
    <m/>
    <m/>
    <m/>
    <m/>
    <m/>
    <m/>
    <m/>
    <m/>
    <n v="0.16666666666666666"/>
    <s v="FALSO"/>
    <n v="0"/>
    <s v=""/>
    <s v=""/>
    <s v=""/>
    <s v=""/>
    <s v=""/>
    <s v=""/>
    <s v=""/>
    <s v=""/>
    <s v=""/>
    <s v=""/>
  </r>
  <r>
    <x v="0"/>
    <s v="SGTB-2569"/>
    <s v="[SGTB] SP 26.3.5"/>
    <x v="0"/>
    <x v="0"/>
    <s v="[SGTB] PI 3/26"/>
    <m/>
    <s v="[INC0814825]Tenho um Erro/Problema com o Sistema - Portal Prisma - Prisma - Portal Prisma (PortalUnificado)"/>
    <m/>
    <n v="600"/>
    <m/>
    <s v="Itens concluídos"/>
    <m/>
    <x v="0"/>
    <x v="1"/>
    <d v="2026-09-03T10:24:00"/>
    <d v="2026-08-31T00:00:00"/>
    <d v="2026-09-03T00:00:00"/>
    <d v="2026-09-03T00:00:00"/>
    <m/>
    <m/>
    <m/>
    <m/>
    <m/>
    <m/>
    <m/>
    <m/>
    <m/>
    <m/>
    <m/>
    <m/>
    <m/>
    <m/>
    <n v="0.16666666666666666"/>
    <s v="FALSO"/>
    <n v="0"/>
    <s v=""/>
    <s v=""/>
    <s v=""/>
    <s v=""/>
    <s v=""/>
    <s v=""/>
    <s v=""/>
    <s v=""/>
    <s v=""/>
    <s v=""/>
  </r>
  <r>
    <x v="1"/>
    <s v="SGTB-2568"/>
    <s v="[SGTB] SP 26.3.5;[SGTB] SP 26.3.6"/>
    <x v="0"/>
    <x v="0"/>
    <s v="[SGTB] PI 3/26"/>
    <m/>
    <s v="[RITM0740428]Solicitar um serviço para o Sistema Colaborar - Administrativo (DGA) - Comunicação - Banner e mensagens Campanhas"/>
    <m/>
    <n v="14400"/>
    <m/>
    <s v="Itens concluídos"/>
    <m/>
    <x v="0"/>
    <x v="1"/>
    <d v="2026-09-03T09:31:00"/>
    <d v="2026-08-31T00:00:00"/>
    <d v="2026-09-08T00:00:00"/>
    <d v="2026-09-08T00:00:00"/>
    <m/>
    <m/>
    <m/>
    <m/>
    <m/>
    <m/>
    <m/>
    <m/>
    <m/>
    <m/>
    <m/>
    <m/>
    <m/>
    <m/>
    <n v="4"/>
    <s v="FALSO"/>
    <n v="0"/>
    <s v=""/>
    <s v=""/>
    <s v=""/>
    <s v=""/>
    <s v=""/>
    <s v=""/>
    <s v=""/>
    <s v=""/>
    <s v=""/>
    <s v=""/>
  </r>
  <r>
    <x v="0"/>
    <s v="SGTB-2566"/>
    <s v="[SGTB] SP 26.3.5"/>
    <x v="0"/>
    <x v="0"/>
    <s v="[SGTB] PI 3/26"/>
    <m/>
    <s v="[INC0814606]Tenho um Erro/Problema com o Sistema Colaborar - Colaborar - Solicitação de Documentos"/>
    <m/>
    <n v="600"/>
    <m/>
    <s v="Itens concluídos"/>
    <m/>
    <x v="0"/>
    <x v="0"/>
    <d v="2026-09-03T08:23:00"/>
    <d v="2026-08-31T00:00:00"/>
    <d v="2026-09-03T00:00:00"/>
    <m/>
    <m/>
    <m/>
    <m/>
    <m/>
    <m/>
    <m/>
    <m/>
    <m/>
    <m/>
    <m/>
    <m/>
    <m/>
    <m/>
    <m/>
    <n v="0.16666666666666666"/>
    <s v="FALSO"/>
    <n v="0"/>
    <s v=""/>
    <s v=""/>
    <s v=""/>
    <s v=""/>
    <s v=""/>
    <s v=""/>
    <s v=""/>
    <s v=""/>
    <s v=""/>
    <s v=""/>
  </r>
  <r>
    <x v="0"/>
    <s v="SGTB-2563"/>
    <s v="[SGTB] SP 26.3.5"/>
    <x v="0"/>
    <x v="0"/>
    <s v="[SGTB] PI 3/26"/>
    <m/>
    <s v="[INC0813676]Tenho um Erro/Problema com o Sistema - Sistema U - Diploma e Colação"/>
    <m/>
    <n v="3600"/>
    <m/>
    <s v="Itens concluídos"/>
    <m/>
    <x v="0"/>
    <x v="1"/>
    <d v="2026-09-02T18:26:00"/>
    <d v="2026-08-31T00:00:00"/>
    <d v="2026-09-02T00:00:00"/>
    <d v="2026-09-02T00:00:00"/>
    <m/>
    <m/>
    <m/>
    <m/>
    <m/>
    <m/>
    <m/>
    <m/>
    <m/>
    <m/>
    <m/>
    <m/>
    <m/>
    <m/>
    <n v="1"/>
    <s v="FALSO"/>
    <n v="0"/>
    <s v=""/>
    <s v=""/>
    <s v=""/>
    <s v=""/>
    <s v=""/>
    <s v=""/>
    <s v=""/>
    <s v=""/>
    <s v=""/>
    <s v=""/>
  </r>
  <r>
    <x v="0"/>
    <s v="SGTB-2559"/>
    <s v="[SGTB] SP 26.3.5;[SGTB] SP 26.3.6"/>
    <x v="0"/>
    <x v="0"/>
    <s v="[SGTB] PI 3/26"/>
    <m/>
    <s v="[INC0814570]Tenho um Erro/Problema com o Sistema - Portal do Professor - Portal do Professor"/>
    <m/>
    <n v="28800"/>
    <m/>
    <s v="Itens concluídos"/>
    <m/>
    <x v="0"/>
    <x v="1"/>
    <d v="2026-09-02T17:37:00"/>
    <d v="2026-08-31T00:00:00"/>
    <d v="2026-09-03T00:00:00"/>
    <d v="2026-09-04T00:00:00"/>
    <m/>
    <m/>
    <m/>
    <m/>
    <m/>
    <m/>
    <m/>
    <m/>
    <m/>
    <m/>
    <m/>
    <m/>
    <m/>
    <m/>
    <n v="8"/>
    <s v="FALSO"/>
    <n v="0"/>
    <s v=""/>
    <s v=""/>
    <s v=""/>
    <s v=""/>
    <s v=""/>
    <s v=""/>
    <s v=""/>
    <s v=""/>
    <s v=""/>
    <s v=""/>
  </r>
  <r>
    <x v="0"/>
    <s v="SGTB-2558"/>
    <s v="[SGTB] SP 26.3.5"/>
    <x v="0"/>
    <x v="0"/>
    <s v="[SGTB] PI 3/26"/>
    <m/>
    <s v="[INC0813788]Tenho um Erro/Problema com o Sistema - RAID - RAID"/>
    <m/>
    <m/>
    <m/>
    <s v="Itens concluídos"/>
    <m/>
    <x v="0"/>
    <x v="0"/>
    <d v="2026-09-02T16:59:00"/>
    <d v="2026-08-31T00:00:00"/>
    <d v="2026-09-02T00:00:00"/>
    <m/>
    <m/>
    <m/>
    <m/>
    <m/>
    <m/>
    <m/>
    <m/>
    <m/>
    <m/>
    <m/>
    <m/>
    <m/>
    <m/>
    <m/>
    <s v=""/>
    <s v="FALSO"/>
    <n v="0"/>
    <s v=""/>
    <s v=""/>
    <s v=""/>
    <s v=""/>
    <s v=""/>
    <s v=""/>
    <s v=""/>
    <s v=""/>
    <s v=""/>
    <s v=""/>
  </r>
  <r>
    <x v="0"/>
    <s v="SGTB-2557"/>
    <s v="[SGTB] SP 26.3.5"/>
    <x v="0"/>
    <x v="0"/>
    <s v="[SGTB] PI 3/26"/>
    <m/>
    <s v="[INC0814320]Tenho um Erro/Problema com o Sistema - Extranet - Relatorios"/>
    <m/>
    <n v="600"/>
    <m/>
    <s v="Itens concluídos"/>
    <m/>
    <x v="0"/>
    <x v="0"/>
    <d v="2026-09-02T16:28:00"/>
    <d v="2026-08-31T00:00:00"/>
    <d v="2026-09-03T00:00:00"/>
    <m/>
    <m/>
    <m/>
    <m/>
    <m/>
    <m/>
    <m/>
    <m/>
    <m/>
    <m/>
    <m/>
    <m/>
    <m/>
    <m/>
    <m/>
    <n v="0.16666666666666666"/>
    <s v="FALSO"/>
    <n v="0"/>
    <s v=""/>
    <s v=""/>
    <s v=""/>
    <s v=""/>
    <s v=""/>
    <s v=""/>
    <s v=""/>
    <s v=""/>
    <s v=""/>
    <s v=""/>
  </r>
  <r>
    <x v="0"/>
    <s v="SGTB-2550"/>
    <s v="[SGTB] SP 26.3.5"/>
    <x v="0"/>
    <x v="0"/>
    <s v="[SGTB] PI 3/26"/>
    <m/>
    <s v="[INC0814322]Tenho um Erro/Problema com o Sistema - Olimpo - Pré Matrícula"/>
    <m/>
    <n v="7200"/>
    <m/>
    <s v="Itens concluídos"/>
    <m/>
    <x v="0"/>
    <x v="1"/>
    <d v="2026-09-02T13:43:00"/>
    <d v="2026-08-31T00:00:00"/>
    <d v="2026-09-02T00:00:00"/>
    <d v="2026-09-02T00:00:00"/>
    <m/>
    <m/>
    <m/>
    <m/>
    <m/>
    <m/>
    <m/>
    <m/>
    <m/>
    <m/>
    <m/>
    <m/>
    <m/>
    <m/>
    <n v="2"/>
    <s v="FALSO"/>
    <n v="0"/>
    <s v=""/>
    <s v=""/>
    <s v=""/>
    <s v=""/>
    <s v=""/>
    <s v=""/>
    <s v=""/>
    <s v=""/>
    <s v=""/>
    <s v=""/>
  </r>
  <r>
    <x v="0"/>
    <s v="SGTB-2549"/>
    <s v="[SGTB] SP 26.3.5"/>
    <x v="0"/>
    <x v="0"/>
    <s v="[SGTB] PI 3/26"/>
    <m/>
    <s v="[INC0814269]Tenho um Erro/Problema com o Sistema - Ajuste de Horário - Ajuste de Horário"/>
    <m/>
    <n v="14400"/>
    <m/>
    <s v="Itens concluídos"/>
    <m/>
    <x v="0"/>
    <x v="1"/>
    <d v="2026-09-02T11:10:00"/>
    <d v="2026-08-31T00:00:00"/>
    <d v="2026-09-02T00:00:00"/>
    <d v="2026-09-02T00:00:00"/>
    <m/>
    <m/>
    <m/>
    <m/>
    <m/>
    <m/>
    <m/>
    <m/>
    <m/>
    <m/>
    <m/>
    <m/>
    <m/>
    <m/>
    <n v="4"/>
    <s v="FALSO"/>
    <n v="0"/>
    <s v=""/>
    <s v=""/>
    <s v=""/>
    <s v=""/>
    <s v=""/>
    <s v=""/>
    <s v=""/>
    <s v=""/>
    <s v=""/>
    <s v=""/>
  </r>
  <r>
    <x v="0"/>
    <s v="SGTB-2541"/>
    <s v="[SGTB] SP 26.3.5"/>
    <x v="0"/>
    <x v="0"/>
    <s v="[SGTB] PI 3/26"/>
    <m/>
    <s v="[INC0813867]Tenho um Erro/Problema com o Sistema Colaborar - Administrativo (DGA) - Operação Secretaria EAD: Ofertas - Histórico - Notas e Frequências - Diploma - Colação -"/>
    <m/>
    <n v="25200"/>
    <m/>
    <s v="Itens concluídos"/>
    <m/>
    <x v="0"/>
    <x v="1"/>
    <d v="2026-09-01T14:58:00"/>
    <d v="2026-08-31T00:00:00"/>
    <d v="2026-09-03T00:00:00"/>
    <d v="2026-09-03T00:00:00"/>
    <m/>
    <m/>
    <m/>
    <m/>
    <m/>
    <m/>
    <m/>
    <m/>
    <m/>
    <m/>
    <m/>
    <m/>
    <m/>
    <m/>
    <n v="7"/>
    <s v="FALSO"/>
    <n v="0"/>
    <s v=""/>
    <s v=""/>
    <s v=""/>
    <s v=""/>
    <s v=""/>
    <s v=""/>
    <s v=""/>
    <s v=""/>
    <s v=""/>
    <s v=""/>
  </r>
  <r>
    <x v="1"/>
    <s v="SGTB-2539"/>
    <s v="[SGTB] SP 26.3.5"/>
    <x v="0"/>
    <x v="0"/>
    <s v="[SGTB] PI 3/26"/>
    <m/>
    <s v="[RITM0739434]Solicitar Serviço ao Sistema - Prisma - Licenças Dynamics"/>
    <m/>
    <n v="900"/>
    <m/>
    <s v="Itens concluídos"/>
    <m/>
    <x v="0"/>
    <x v="1"/>
    <d v="2026-09-01T12:33:00"/>
    <d v="2026-08-31T00:00:00"/>
    <d v="2026-09-02T00:00:00"/>
    <d v="2026-09-02T00:00:00"/>
    <m/>
    <m/>
    <m/>
    <m/>
    <m/>
    <m/>
    <m/>
    <m/>
    <m/>
    <m/>
    <m/>
    <m/>
    <m/>
    <m/>
    <n v="0.25"/>
    <s v="FALSO"/>
    <n v="0"/>
    <s v=""/>
    <s v=""/>
    <s v=""/>
    <s v=""/>
    <s v=""/>
    <s v=""/>
    <s v=""/>
    <s v=""/>
    <s v=""/>
    <s v=""/>
  </r>
  <r>
    <x v="1"/>
    <s v="SGTB-2538"/>
    <s v="[SGTB] SP 26.3.6"/>
    <x v="0"/>
    <x v="0"/>
    <s v="[SGTB] PI 3/26"/>
    <m/>
    <s v="[RITM0739425]Solicitar Serviço ao Sistema - Prisma - Licenças Dynamics"/>
    <m/>
    <n v="900"/>
    <m/>
    <s v="Itens concluídos"/>
    <m/>
    <x v="0"/>
    <x v="1"/>
    <d v="2026-09-01T12:33:00"/>
    <d v="2026-09-14T00:00:00"/>
    <d v="2026-09-14T00:00:00"/>
    <d v="2026-09-14T00:00:00"/>
    <m/>
    <m/>
    <m/>
    <m/>
    <m/>
    <m/>
    <m/>
    <m/>
    <m/>
    <m/>
    <m/>
    <m/>
    <m/>
    <m/>
    <n v="0.25"/>
    <s v="FALSO"/>
    <n v="0"/>
    <s v=""/>
    <s v=""/>
    <s v=""/>
    <s v=""/>
    <s v=""/>
    <s v=""/>
    <s v=""/>
    <s v=""/>
    <s v=""/>
    <s v=""/>
  </r>
  <r>
    <x v="0"/>
    <s v="SGTB-2537"/>
    <s v="[SGTB] SP 26.3.5"/>
    <x v="0"/>
    <x v="0"/>
    <s v="[SGTB] PI 3/26"/>
    <m/>
    <s v="[INC0813679]Tenho um Erro/Problema com o PTC - Dynamics Athenas - Ocorrências"/>
    <m/>
    <n v="1800"/>
    <m/>
    <s v="Itens concluídos"/>
    <m/>
    <x v="0"/>
    <x v="1"/>
    <d v="2026-09-01T12:19:00"/>
    <d v="2026-08-31T00:00:00"/>
    <d v="2026-09-03T00:00:00"/>
    <d v="2026-09-03T00:00:00"/>
    <m/>
    <m/>
    <m/>
    <m/>
    <m/>
    <m/>
    <m/>
    <m/>
    <m/>
    <m/>
    <m/>
    <m/>
    <m/>
    <m/>
    <n v="0.5"/>
    <s v="FALSO"/>
    <n v="0"/>
    <s v=""/>
    <s v=""/>
    <s v=""/>
    <s v=""/>
    <s v=""/>
    <s v=""/>
    <s v=""/>
    <s v=""/>
    <s v=""/>
    <s v=""/>
  </r>
  <r>
    <x v="0"/>
    <s v="SGTB-2536"/>
    <s v="[SGTB] SP 26.3.5"/>
    <x v="0"/>
    <x v="0"/>
    <s v="[SGTB] PI 3/26"/>
    <m/>
    <s v="[INC0813696]Tenho um Erro/Problema com o Sistema - Olimpo - (Olimpo) Fechamento Contábil"/>
    <m/>
    <m/>
    <m/>
    <s v="Itens concluídos"/>
    <m/>
    <x v="0"/>
    <x v="0"/>
    <d v="2026-09-01T11:40:00"/>
    <d v="2026-08-31T00:00:00"/>
    <d v="2026-09-02T00:00:00"/>
    <m/>
    <m/>
    <m/>
    <m/>
    <m/>
    <m/>
    <m/>
    <m/>
    <m/>
    <m/>
    <m/>
    <m/>
    <m/>
    <m/>
    <m/>
    <s v=""/>
    <s v="FALSO"/>
    <n v="0"/>
    <s v=""/>
    <s v=""/>
    <s v=""/>
    <s v=""/>
    <s v=""/>
    <s v=""/>
    <s v=""/>
    <s v=""/>
    <s v=""/>
    <s v=""/>
  </r>
  <r>
    <x v="0"/>
    <s v="SGTB-2535"/>
    <s v="[SGTB] SP 26.3.5"/>
    <x v="0"/>
    <x v="0"/>
    <s v="[SGTB] PI 3/26"/>
    <m/>
    <s v="[INC0813780]Tenho um Erro/Problema com o Sistema - Portal Prisma - Prisma - Usuários do Prisma"/>
    <m/>
    <n v="7200"/>
    <m/>
    <s v="Itens concluídos"/>
    <m/>
    <x v="0"/>
    <x v="1"/>
    <d v="2026-09-01T11:27:00"/>
    <d v="2026-08-31T00:00:00"/>
    <d v="2026-09-02T00:00:00"/>
    <d v="2026-09-02T00:00:00"/>
    <m/>
    <m/>
    <m/>
    <m/>
    <m/>
    <m/>
    <m/>
    <m/>
    <m/>
    <m/>
    <m/>
    <m/>
    <m/>
    <m/>
    <n v="2"/>
    <s v="FALSO"/>
    <n v="0"/>
    <s v=""/>
    <s v=""/>
    <s v=""/>
    <s v=""/>
    <s v=""/>
    <s v=""/>
    <s v=""/>
    <s v=""/>
    <s v=""/>
    <s v=""/>
  </r>
  <r>
    <x v="0"/>
    <s v="SGTB-2524"/>
    <s v="[SGTB] SP 26.3.5"/>
    <x v="0"/>
    <x v="0"/>
    <s v="[SGTB] PI 3/26"/>
    <m/>
    <s v="[INC0813722]Tenho um Erro/Problema com o Sistema - Prisma - Usuários do Prisma"/>
    <m/>
    <n v="600"/>
    <m/>
    <s v="Itens concluídos"/>
    <m/>
    <x v="0"/>
    <x v="0"/>
    <d v="2026-09-01T10:07:00"/>
    <d v="2026-08-31T00:00:00"/>
    <d v="2026-09-04T00:00:00"/>
    <m/>
    <m/>
    <m/>
    <m/>
    <m/>
    <m/>
    <m/>
    <m/>
    <m/>
    <m/>
    <m/>
    <m/>
    <m/>
    <m/>
    <m/>
    <n v="0.16666666666666666"/>
    <s v="FALSO"/>
    <n v="0"/>
    <s v=""/>
    <s v=""/>
    <s v=""/>
    <s v=""/>
    <s v=""/>
    <s v=""/>
    <s v=""/>
    <s v=""/>
    <s v=""/>
    <s v=""/>
  </r>
  <r>
    <x v="1"/>
    <s v="SGTB-2523"/>
    <s v="[SGTB] SP 26.3.5"/>
    <x v="0"/>
    <x v="0"/>
    <s v="[SGTB] PI 3/26"/>
    <m/>
    <s v="[RITM0735478]Solicitar Serviço ao Sistema - Prisma - Licenças Dynamics"/>
    <m/>
    <n v="900"/>
    <m/>
    <s v="Itens concluídos"/>
    <m/>
    <x v="0"/>
    <x v="1"/>
    <d v="2026-09-01T08:46:00"/>
    <d v="2026-08-31T00:00:00"/>
    <d v="2026-09-02T00:00:00"/>
    <d v="2026-09-02T00:00:00"/>
    <m/>
    <m/>
    <m/>
    <m/>
    <m/>
    <m/>
    <m/>
    <m/>
    <m/>
    <m/>
    <m/>
    <m/>
    <m/>
    <m/>
    <n v="0.25"/>
    <s v="FALSO"/>
    <n v="0"/>
    <s v=""/>
    <s v=""/>
    <s v=""/>
    <s v=""/>
    <s v=""/>
    <s v=""/>
    <s v=""/>
    <s v=""/>
    <s v=""/>
    <s v=""/>
  </r>
  <r>
    <x v="4"/>
    <s v="SGTB-2512"/>
    <s v="[SGTB] SP 26.3.5"/>
    <x v="0"/>
    <x v="1"/>
    <s v="[SGTB] PI 3/26"/>
    <n v="3"/>
    <s v="[MFA- COLABORAR] [FRONT-END] Ajuste da listagem de Sistemas Usuários Terceiros"/>
    <n v="3"/>
    <n v="57600"/>
    <m/>
    <s v="Itens concluídos"/>
    <s v="SGTB-2421"/>
    <x v="0"/>
    <x v="1"/>
    <d v="2026-08-31T17:59:00"/>
    <d v="2026-08-31T00:00:00"/>
    <d v="2026-09-09T00:00:00"/>
    <d v="2026-09-10T00:00:00"/>
    <d v="2026-09-10T00:00:00"/>
    <d v="2026-09-10T00:00:00"/>
    <d v="2026-09-10T00:00:00"/>
    <d v="2026-09-22T00:00:00"/>
    <m/>
    <n v="1"/>
    <n v="1"/>
    <n v="8"/>
    <n v="8"/>
    <m/>
    <m/>
    <m/>
    <m/>
    <m/>
    <n v="16"/>
    <s v="FALSO"/>
    <n v="0"/>
    <n v="1"/>
    <s v=""/>
    <n v="1"/>
    <b v="1"/>
    <n v="1"/>
    <b v="1"/>
    <n v="8"/>
    <b v="1"/>
    <n v="16"/>
    <b v="0"/>
  </r>
  <r>
    <x v="4"/>
    <s v="SGTB-2495"/>
    <s v="[SGTB] SP 26.3.5"/>
    <x v="0"/>
    <x v="1"/>
    <s v="[SGTB] PI 3/26"/>
    <n v="3"/>
    <s v="[MFA- COLABORAR] [FRONT-END]  Regras e Integrações - Reset e Recuperação de Senha"/>
    <n v="3"/>
    <n v="68400"/>
    <m/>
    <s v="Itens concluídos"/>
    <s v="SGTB-2421"/>
    <x v="0"/>
    <x v="1"/>
    <d v="2026-08-31T17:28:00"/>
    <d v="2026-08-31T00:00:00"/>
    <d v="2026-09-08T00:00:00"/>
    <d v="2026-09-10T00:00:00"/>
    <d v="2026-09-10T00:00:00"/>
    <d v="2026-09-11T00:00:00"/>
    <d v="2026-09-11T00:00:00"/>
    <d v="2026-09-22T00:00:00"/>
    <m/>
    <n v="2"/>
    <m/>
    <n v="7"/>
    <n v="9"/>
    <n v="16"/>
    <m/>
    <m/>
    <m/>
    <m/>
    <n v="19"/>
    <s v="FALSO"/>
    <n v="0"/>
    <n v="1"/>
    <s v=""/>
    <n v="2"/>
    <b v="1"/>
    <n v="1"/>
    <s v=""/>
    <n v="7"/>
    <b v="1"/>
    <n v="16"/>
    <b v="1"/>
  </r>
  <r>
    <x v="0"/>
    <s v="SGTB-2494"/>
    <s v="[SGTB] SP 26.3.5"/>
    <x v="0"/>
    <x v="0"/>
    <s v="[SGTB] PI 3/26"/>
    <m/>
    <s v="[INC0813509]Tenho um Erro/Problema com o Sistema - Portal Prisma - Prisma - Usuários do Prisma"/>
    <m/>
    <n v="600"/>
    <m/>
    <s v="Itens concluídos"/>
    <m/>
    <x v="0"/>
    <x v="1"/>
    <d v="2026-08-31T17:21:00"/>
    <d v="2026-08-31T00:00:00"/>
    <d v="2026-09-02T00:00:00"/>
    <d v="2026-09-02T00:00:00"/>
    <m/>
    <m/>
    <m/>
    <m/>
    <m/>
    <m/>
    <m/>
    <m/>
    <m/>
    <m/>
    <m/>
    <m/>
    <m/>
    <m/>
    <n v="0.16666666666666666"/>
    <s v="FALSO"/>
    <n v="0"/>
    <s v=""/>
    <s v=""/>
    <s v=""/>
    <s v=""/>
    <s v=""/>
    <s v=""/>
    <s v=""/>
    <s v=""/>
    <s v=""/>
    <s v=""/>
  </r>
  <r>
    <x v="4"/>
    <s v="SGTB-2484"/>
    <s v="[SGTB] SP 26.3.5"/>
    <x v="0"/>
    <x v="1"/>
    <s v="[SGTB] PI 3/26"/>
    <n v="3"/>
    <s v="[MFA- COLABORAR] [FRONT-END]  Regras e Integrações - Login e Código OTP"/>
    <n v="3"/>
    <n v="82800"/>
    <m/>
    <s v="Itens concluídos"/>
    <s v="SGTB-2421"/>
    <x v="0"/>
    <x v="1"/>
    <d v="2026-08-31T16:33:00"/>
    <d v="2026-08-31T00:00:00"/>
    <d v="2026-09-09T00:00:00"/>
    <d v="2026-09-10T00:00:00"/>
    <d v="2026-09-10T00:00:00"/>
    <d v="2026-09-10T00:00:00"/>
    <d v="2026-09-10T00:00:00"/>
    <d v="2026-09-22T00:00:00"/>
    <m/>
    <n v="1"/>
    <m/>
    <m/>
    <n v="8"/>
    <n v="16"/>
    <m/>
    <m/>
    <m/>
    <m/>
    <n v="23"/>
    <s v="FALSO"/>
    <n v="0"/>
    <n v="1"/>
    <s v=""/>
    <n v="1"/>
    <b v="1"/>
    <n v="1"/>
    <s v=""/>
    <n v="8"/>
    <s v=""/>
    <n v="16"/>
    <b v="1"/>
  </r>
  <r>
    <x v="0"/>
    <s v="SGTB-2476"/>
    <s v="[SGTB] SP 26.3.5"/>
    <x v="0"/>
    <x v="0"/>
    <s v="[SGTB] PI 3/26"/>
    <m/>
    <s v="[INC0812726]Tenho um Erro/Problema com o Sistema - PDA:Portal do aluno - Graduação - Erro no Financeiro "/>
    <m/>
    <n v="600"/>
    <m/>
    <s v="Itens concluídos"/>
    <m/>
    <x v="0"/>
    <x v="0"/>
    <d v="2026-08-31T15:17:00"/>
    <d v="2026-08-31T00:00:00"/>
    <d v="2026-08-31T00:00:00"/>
    <m/>
    <m/>
    <m/>
    <m/>
    <m/>
    <m/>
    <m/>
    <m/>
    <m/>
    <m/>
    <m/>
    <m/>
    <m/>
    <m/>
    <m/>
    <n v="0.16666666666666666"/>
    <s v="FALSO"/>
    <n v="0"/>
    <s v=""/>
    <s v=""/>
    <s v=""/>
    <s v=""/>
    <s v=""/>
    <s v=""/>
    <s v=""/>
    <s v=""/>
    <s v=""/>
    <s v=""/>
  </r>
  <r>
    <x v="1"/>
    <s v="SGTB-2475"/>
    <s v="[SGTB] SP 26.4.1;[SGTB] SP 26.3.6"/>
    <x v="0"/>
    <x v="0"/>
    <s v="[SGTB] PI 3/26"/>
    <m/>
    <s v="[RITM0738501]Solicitar Serviço ao Sistema - Sistema U - Diploma e Colação"/>
    <m/>
    <n v="7200"/>
    <m/>
    <s v="Itens concluídos"/>
    <m/>
    <x v="0"/>
    <x v="1"/>
    <d v="2026-08-31T15:17:00"/>
    <d v="2026-09-14T00:00:00"/>
    <d v="2026-09-18T00:00:00"/>
    <d v="2026-09-24T00:00:00"/>
    <m/>
    <m/>
    <m/>
    <m/>
    <m/>
    <m/>
    <m/>
    <m/>
    <m/>
    <m/>
    <m/>
    <m/>
    <m/>
    <m/>
    <n v="2"/>
    <s v="FALSO"/>
    <n v="0"/>
    <s v=""/>
    <s v=""/>
    <s v=""/>
    <s v=""/>
    <s v=""/>
    <s v=""/>
    <s v=""/>
    <s v=""/>
    <s v=""/>
    <s v=""/>
  </r>
  <r>
    <x v="0"/>
    <s v="SGTB-2474"/>
    <s v="[SGTB] SP 26.3.5"/>
    <x v="0"/>
    <x v="0"/>
    <s v="[SGTB] PI 3/26"/>
    <m/>
    <s v="[INC0812455]Tenho um Erro/Problema com o Sistema - Gerador de Documentos - Documento"/>
    <m/>
    <n v="1200"/>
    <m/>
    <s v="Itens concluídos"/>
    <m/>
    <x v="0"/>
    <x v="1"/>
    <d v="2026-08-31T14:38:00"/>
    <d v="2026-08-31T00:00:00"/>
    <d v="2026-09-04T00:00:00"/>
    <d v="2026-09-04T00:00:00"/>
    <m/>
    <m/>
    <m/>
    <m/>
    <m/>
    <m/>
    <m/>
    <m/>
    <m/>
    <m/>
    <m/>
    <m/>
    <m/>
    <m/>
    <n v="0.33333333333333331"/>
    <s v="FALSO"/>
    <n v="0"/>
    <s v=""/>
    <s v=""/>
    <s v=""/>
    <s v=""/>
    <s v=""/>
    <s v=""/>
    <s v=""/>
    <s v=""/>
    <s v=""/>
    <s v=""/>
  </r>
  <r>
    <x v="0"/>
    <s v="SGTB-2473"/>
    <s v="[SGTB] SP 26.3.5"/>
    <x v="0"/>
    <x v="0"/>
    <s v="[SGTB] PI 3/26"/>
    <m/>
    <s v="[INC0813024]Tenho um Erro/Problema no Dynamics - Gestão de unidades - Reportar um erro/problema"/>
    <m/>
    <n v="600"/>
    <m/>
    <s v="Itens concluídos"/>
    <m/>
    <x v="0"/>
    <x v="0"/>
    <d v="2026-08-31T14:21:00"/>
    <d v="2026-08-31T00:00:00"/>
    <d v="2026-08-31T00:00:00"/>
    <m/>
    <m/>
    <m/>
    <m/>
    <m/>
    <m/>
    <m/>
    <m/>
    <m/>
    <m/>
    <m/>
    <m/>
    <m/>
    <m/>
    <m/>
    <n v="0.16666666666666666"/>
    <s v="FALSO"/>
    <n v="0"/>
    <s v=""/>
    <s v=""/>
    <s v=""/>
    <s v=""/>
    <s v=""/>
    <s v=""/>
    <s v=""/>
    <s v=""/>
    <s v=""/>
    <s v=""/>
  </r>
  <r>
    <x v="0"/>
    <s v="SGTB-2468"/>
    <s v="[SGTB] SP 26.3.5"/>
    <x v="0"/>
    <x v="0"/>
    <s v="[SGTB] PI 3/26"/>
    <m/>
    <s v="[INC0813281]Tenho um Erro/Problema com o Sistema Colaborar - Colaborar - Chat"/>
    <m/>
    <n v="600"/>
    <m/>
    <s v="Itens concluídos"/>
    <m/>
    <x v="0"/>
    <x v="0"/>
    <d v="2026-08-31T14:06:00"/>
    <d v="2026-08-31T00:00:00"/>
    <d v="2026-08-31T00:00:00"/>
    <m/>
    <m/>
    <m/>
    <m/>
    <m/>
    <m/>
    <m/>
    <m/>
    <m/>
    <m/>
    <m/>
    <m/>
    <m/>
    <m/>
    <m/>
    <n v="0.16666666666666666"/>
    <s v="FALSO"/>
    <n v="0"/>
    <s v=""/>
    <s v=""/>
    <s v=""/>
    <s v=""/>
    <s v=""/>
    <s v=""/>
    <s v=""/>
    <s v=""/>
    <s v=""/>
    <s v=""/>
  </r>
  <r>
    <x v="0"/>
    <s v="SGTB-2466"/>
    <s v="[SGTB] SP 26.3.5"/>
    <x v="0"/>
    <x v="0"/>
    <s v="[SGTB] PI 3/26"/>
    <m/>
    <s v="[INC0811613]Tenho um Erro/Problema com o Sistema - AVA Presencial/Moodle - Extrato de pontos e notas"/>
    <m/>
    <n v="7200"/>
    <m/>
    <s v="Itens concluídos"/>
    <m/>
    <x v="0"/>
    <x v="1"/>
    <d v="2026-08-31T12:50:00"/>
    <d v="2026-08-31T00:00:00"/>
    <d v="2026-09-01T00:00:00"/>
    <d v="2026-09-01T00:00:00"/>
    <m/>
    <m/>
    <m/>
    <m/>
    <m/>
    <m/>
    <m/>
    <m/>
    <m/>
    <m/>
    <m/>
    <m/>
    <m/>
    <m/>
    <n v="2"/>
    <s v="FALSO"/>
    <n v="0"/>
    <s v=""/>
    <s v=""/>
    <s v=""/>
    <s v=""/>
    <s v=""/>
    <s v=""/>
    <s v=""/>
    <s v=""/>
    <s v=""/>
    <s v=""/>
  </r>
  <r>
    <x v="0"/>
    <s v="SGTB-2465"/>
    <s v="[SGTB] SP 26.3.5"/>
    <x v="0"/>
    <x v="0"/>
    <s v="[SGTB] PI 3/26"/>
    <m/>
    <s v="[INC0811460]Tenho um Erro/Problema com o Sistema - AVA (LMS) - AVA (LMS)"/>
    <m/>
    <n v="600"/>
    <m/>
    <s v="Itens concluídos"/>
    <m/>
    <x v="0"/>
    <x v="0"/>
    <d v="2026-08-31T12:49:00"/>
    <d v="2026-08-31T00:00:00"/>
    <d v="2026-08-31T00:00:00"/>
    <m/>
    <m/>
    <m/>
    <m/>
    <m/>
    <m/>
    <m/>
    <m/>
    <m/>
    <m/>
    <m/>
    <m/>
    <m/>
    <m/>
    <m/>
    <n v="0.16666666666666666"/>
    <s v="FALSO"/>
    <n v="0"/>
    <s v=""/>
    <s v=""/>
    <s v=""/>
    <s v=""/>
    <s v=""/>
    <s v=""/>
    <s v=""/>
    <s v=""/>
    <s v=""/>
    <s v=""/>
  </r>
  <r>
    <x v="0"/>
    <s v="SGTB-2464"/>
    <s v="[SGTB] SP 26.3.5"/>
    <x v="0"/>
    <x v="0"/>
    <s v="[SGTB] PI 3/26"/>
    <m/>
    <s v="[INC0811459]Tenho um Erro/Problema com o Sistema - AVA (LMS) - AVA (LMS)"/>
    <m/>
    <n v="600"/>
    <m/>
    <s v="Itens concluídos"/>
    <m/>
    <x v="0"/>
    <x v="0"/>
    <d v="2026-08-31T12:49:00"/>
    <d v="2026-08-31T00:00:00"/>
    <d v="2026-08-31T00:00:00"/>
    <m/>
    <m/>
    <m/>
    <m/>
    <m/>
    <m/>
    <m/>
    <m/>
    <m/>
    <m/>
    <m/>
    <m/>
    <m/>
    <m/>
    <m/>
    <n v="0.16666666666666666"/>
    <s v="FALSO"/>
    <n v="0"/>
    <s v=""/>
    <s v=""/>
    <s v=""/>
    <s v=""/>
    <s v=""/>
    <s v=""/>
    <s v=""/>
    <s v=""/>
    <s v=""/>
    <s v=""/>
  </r>
  <r>
    <x v="0"/>
    <s v="SGTB-2463"/>
    <s v="[SGTB] SP 26.3.5"/>
    <x v="0"/>
    <x v="0"/>
    <s v="[SGTB] PI 3/26"/>
    <m/>
    <s v="[INC0811447]Tenho um Erro/Problema com o PTC - Ingresso - Captação - Área do Candidato"/>
    <m/>
    <n v="600"/>
    <m/>
    <s v="Itens concluídos"/>
    <m/>
    <x v="0"/>
    <x v="1"/>
    <d v="2026-08-31T11:48:00"/>
    <d v="2026-08-31T00:00:00"/>
    <d v="2026-08-31T00:00:00"/>
    <d v="2026-08-31T00:00:00"/>
    <m/>
    <m/>
    <m/>
    <m/>
    <m/>
    <m/>
    <m/>
    <m/>
    <m/>
    <m/>
    <m/>
    <m/>
    <m/>
    <m/>
    <n v="0.16666666666666666"/>
    <s v="FALSO"/>
    <n v="0"/>
    <s v=""/>
    <s v=""/>
    <s v=""/>
    <s v=""/>
    <s v=""/>
    <s v=""/>
    <s v=""/>
    <s v=""/>
    <s v=""/>
    <s v=""/>
  </r>
  <r>
    <x v="0"/>
    <s v="SGTB-2454"/>
    <s v="[SGTB] SP 26.3.5"/>
    <x v="0"/>
    <x v="0"/>
    <s v="[SGTB] PI 3/26"/>
    <m/>
    <s v="[INC0812958]Tenho um Erro/Problema com o Sistema Colaborar - Colaborar - Administração de usuários"/>
    <m/>
    <n v="600"/>
    <m/>
    <s v="Itens concluídos"/>
    <m/>
    <x v="0"/>
    <x v="0"/>
    <d v="2026-08-31T11:19:00"/>
    <d v="2026-08-31T00:00:00"/>
    <d v="2026-08-31T00:00:00"/>
    <m/>
    <m/>
    <m/>
    <m/>
    <m/>
    <m/>
    <m/>
    <m/>
    <m/>
    <m/>
    <m/>
    <m/>
    <m/>
    <m/>
    <m/>
    <n v="0.16666666666666666"/>
    <s v="FALSO"/>
    <n v="0"/>
    <s v=""/>
    <s v=""/>
    <s v=""/>
    <s v=""/>
    <s v=""/>
    <s v=""/>
    <s v=""/>
    <s v=""/>
    <s v=""/>
    <s v=""/>
  </r>
  <r>
    <x v="0"/>
    <s v="SGTB-2442"/>
    <s v="[SGTB] SP 26.3.5"/>
    <x v="0"/>
    <x v="0"/>
    <s v="[SGTB] PI 3/26"/>
    <m/>
    <s v="[INC0811430]Tenho um Erro/Problema com o Sistema - Sistema U - Transferência interna/externa"/>
    <m/>
    <n v="3600"/>
    <m/>
    <s v="Itens concluídos"/>
    <m/>
    <x v="0"/>
    <x v="1"/>
    <d v="2026-08-31T10:35:00"/>
    <d v="2026-08-31T00:00:00"/>
    <d v="2026-08-31T00:00:00"/>
    <d v="2026-08-31T00:00:00"/>
    <m/>
    <m/>
    <m/>
    <m/>
    <m/>
    <m/>
    <m/>
    <m/>
    <m/>
    <m/>
    <m/>
    <m/>
    <m/>
    <m/>
    <n v="1"/>
    <s v="FALSO"/>
    <n v="0"/>
    <s v=""/>
    <s v=""/>
    <s v=""/>
    <s v=""/>
    <s v=""/>
    <s v=""/>
    <s v=""/>
    <s v=""/>
    <s v=""/>
    <s v=""/>
  </r>
  <r>
    <x v="0"/>
    <s v="SGTB-2441"/>
    <s v="[SGTB] SP 26.3.5"/>
    <x v="0"/>
    <x v="0"/>
    <s v="[SGTB] PI 3/26"/>
    <m/>
    <s v="[INC0813262]Tenho um Erro/Problema com o Sistema - Portal Prisma - Prisma - Portal Prisma (Banco de Dados)"/>
    <m/>
    <n v="1200"/>
    <m/>
    <s v="Itens concluídos"/>
    <m/>
    <x v="0"/>
    <x v="0"/>
    <d v="2026-08-31T10:03:00"/>
    <d v="2026-08-31T00:00:00"/>
    <d v="2026-09-02T00:00:00"/>
    <m/>
    <m/>
    <m/>
    <m/>
    <m/>
    <m/>
    <m/>
    <m/>
    <m/>
    <m/>
    <m/>
    <m/>
    <m/>
    <m/>
    <m/>
    <n v="0.33333333333333331"/>
    <s v="FALSO"/>
    <n v="0"/>
    <s v=""/>
    <s v=""/>
    <s v=""/>
    <s v=""/>
    <s v=""/>
    <s v=""/>
    <s v=""/>
    <s v=""/>
    <s v=""/>
    <s v=""/>
  </r>
  <r>
    <x v="0"/>
    <s v="SGTB-2438"/>
    <s v="[SGTB] SP 26.3.5"/>
    <x v="0"/>
    <x v="0"/>
    <s v="[SGTB] PI 3/26"/>
    <m/>
    <s v="[INC0813244]Tenho um Erro/Problema com o Sistema - Portal Prisma - Prisma - Usuários do Prisma"/>
    <m/>
    <n v="1800"/>
    <m/>
    <s v="Itens concluídos"/>
    <m/>
    <x v="0"/>
    <x v="1"/>
    <d v="2026-08-31T09:34:00"/>
    <d v="2026-08-31T00:00:00"/>
    <d v="2026-08-31T00:00:00"/>
    <d v="2026-08-31T00:00:00"/>
    <m/>
    <m/>
    <m/>
    <m/>
    <m/>
    <m/>
    <m/>
    <m/>
    <m/>
    <m/>
    <m/>
    <m/>
    <m/>
    <m/>
    <n v="0.5"/>
    <s v="FALSO"/>
    <n v="0"/>
    <s v=""/>
    <s v=""/>
    <s v=""/>
    <s v=""/>
    <s v=""/>
    <s v=""/>
    <s v=""/>
    <s v=""/>
    <s v=""/>
    <s v=""/>
  </r>
  <r>
    <x v="0"/>
    <s v="SGTB-2437"/>
    <s v="[SGTB] SP 26.3.5"/>
    <x v="0"/>
    <x v="0"/>
    <s v="[SGTB] PI 3/26"/>
    <m/>
    <s v="[INC0813240]Tenho um Erro/Problema com o Sistema - Portal Prisma - Prisma - Usuários do Prisma"/>
    <m/>
    <n v="900"/>
    <m/>
    <s v="Itens concluídos"/>
    <m/>
    <x v="0"/>
    <x v="1"/>
    <d v="2026-08-31T09:25:00"/>
    <d v="2026-08-31T00:00:00"/>
    <d v="2026-08-31T00:00:00"/>
    <d v="2026-08-31T00:00:00"/>
    <m/>
    <m/>
    <m/>
    <m/>
    <m/>
    <m/>
    <m/>
    <m/>
    <m/>
    <m/>
    <m/>
    <m/>
    <m/>
    <m/>
    <n v="0.25"/>
    <s v="FALSO"/>
    <n v="0"/>
    <s v=""/>
    <s v=""/>
    <s v=""/>
    <s v=""/>
    <s v=""/>
    <s v=""/>
    <s v=""/>
    <s v=""/>
    <s v=""/>
    <s v=""/>
  </r>
  <r>
    <x v="0"/>
    <s v="SGTB-2434"/>
    <s v="[SGTB] SP 26.3.5"/>
    <x v="0"/>
    <x v="0"/>
    <s v="[SGTB] PI 3/26"/>
    <m/>
    <s v="[INC0812908]Tenho um Erro/Problema com o Sistema - Portal Prisma - Prisma - Portal Prisma (Banco de Dados)"/>
    <m/>
    <n v="21600"/>
    <m/>
    <s v="Itens concluídos"/>
    <m/>
    <x v="0"/>
    <x v="1"/>
    <d v="2026-08-28T16:07:00"/>
    <d v="2026-08-31T00:00:00"/>
    <d v="2026-09-04T00:00:00"/>
    <d v="2026-09-04T00:00:00"/>
    <m/>
    <m/>
    <m/>
    <m/>
    <m/>
    <m/>
    <m/>
    <m/>
    <m/>
    <m/>
    <m/>
    <m/>
    <m/>
    <m/>
    <n v="6"/>
    <s v="FALSO"/>
    <n v="0"/>
    <s v=""/>
    <s v=""/>
    <s v=""/>
    <s v=""/>
    <s v=""/>
    <s v=""/>
    <s v=""/>
    <s v=""/>
    <s v=""/>
    <s v=""/>
  </r>
  <r>
    <x v="0"/>
    <s v="SGTB-2432"/>
    <s v="[SGTB] SP 26.3.5"/>
    <x v="0"/>
    <x v="0"/>
    <s v="[SGTB] PI 3/26"/>
    <m/>
    <s v="[INC0812892]Tenho um Erro/Problema com o Sistema - Prisma - Erro na plataforma"/>
    <m/>
    <n v="600"/>
    <m/>
    <s v="Itens concluídos"/>
    <m/>
    <x v="0"/>
    <x v="1"/>
    <d v="2026-08-28T15:34:00"/>
    <d v="2026-08-31T00:00:00"/>
    <d v="2026-09-01T00:00:00"/>
    <d v="2026-09-01T00:00:00"/>
    <m/>
    <m/>
    <m/>
    <m/>
    <m/>
    <m/>
    <m/>
    <m/>
    <m/>
    <m/>
    <m/>
    <m/>
    <m/>
    <m/>
    <n v="0.16666666666666666"/>
    <s v="FALSO"/>
    <n v="0"/>
    <s v=""/>
    <s v=""/>
    <s v=""/>
    <s v=""/>
    <s v=""/>
    <s v=""/>
    <s v=""/>
    <s v=""/>
    <s v=""/>
    <s v=""/>
  </r>
  <r>
    <x v="0"/>
    <s v="SGTB-2429"/>
    <s v="[SGTB] SP 26.3.5"/>
    <x v="0"/>
    <x v="0"/>
    <s v="[SGTB] PI 3/26"/>
    <m/>
    <s v="[INC0812825]Tenho um Erro/Problema com o Sistema - Portal do Professor - Portal do Professor"/>
    <m/>
    <m/>
    <m/>
    <s v="Itens concluídos"/>
    <m/>
    <x v="0"/>
    <x v="0"/>
    <d v="2026-08-28T13:02:00"/>
    <d v="2026-08-31T00:00:00"/>
    <d v="2026-08-31T00:00:00"/>
    <m/>
    <m/>
    <m/>
    <m/>
    <m/>
    <m/>
    <m/>
    <m/>
    <m/>
    <m/>
    <m/>
    <m/>
    <m/>
    <m/>
    <m/>
    <s v=""/>
    <s v="FALSO"/>
    <n v="0"/>
    <s v=""/>
    <s v=""/>
    <s v=""/>
    <s v=""/>
    <s v=""/>
    <s v=""/>
    <s v=""/>
    <s v=""/>
    <s v=""/>
    <s v=""/>
  </r>
  <r>
    <x v="0"/>
    <s v="SGTB-2428"/>
    <s v="[SGTB] SP 26.3.5"/>
    <x v="0"/>
    <x v="0"/>
    <s v="[SGTB] PI 3/26"/>
    <m/>
    <s v="[INC0812800]Tenho um Erro/Problema com o Sistema - Portal Prisma - Prisma - Usuários do Prisma"/>
    <m/>
    <n v="3600"/>
    <m/>
    <s v="Itens concluídos"/>
    <m/>
    <x v="0"/>
    <x v="1"/>
    <d v="2026-08-28T11:48:00"/>
    <d v="2026-08-31T00:00:00"/>
    <d v="2026-08-31T00:00:00"/>
    <d v="2026-08-31T00:00:00"/>
    <m/>
    <m/>
    <m/>
    <m/>
    <m/>
    <m/>
    <m/>
    <m/>
    <m/>
    <m/>
    <m/>
    <m/>
    <m/>
    <m/>
    <n v="1"/>
    <s v="FALSO"/>
    <n v="0"/>
    <s v=""/>
    <s v=""/>
    <s v=""/>
    <s v=""/>
    <s v=""/>
    <s v=""/>
    <s v=""/>
    <s v=""/>
    <s v=""/>
    <s v=""/>
  </r>
  <r>
    <x v="1"/>
    <s v="SGTB-2426"/>
    <s v="[SGTB] SP 26.3.5"/>
    <x v="0"/>
    <x v="0"/>
    <s v="[SGTB] PI 3/26"/>
    <m/>
    <s v="[RITM0738525]Solicitar Serviço ao Sistema - Portal do Professor - Portal do Professor"/>
    <m/>
    <m/>
    <m/>
    <s v="Itens concluídos"/>
    <m/>
    <x v="0"/>
    <x v="0"/>
    <d v="2026-08-28T11:26:00"/>
    <d v="2026-08-31T00:00:00"/>
    <d v="2026-09-10T00:00:00"/>
    <m/>
    <m/>
    <m/>
    <m/>
    <m/>
    <m/>
    <m/>
    <m/>
    <m/>
    <m/>
    <m/>
    <m/>
    <m/>
    <m/>
    <m/>
    <s v=""/>
    <s v="FALSO"/>
    <n v="0"/>
    <s v=""/>
    <s v=""/>
    <s v=""/>
    <s v=""/>
    <s v=""/>
    <s v=""/>
    <s v=""/>
    <s v=""/>
    <s v=""/>
    <s v=""/>
  </r>
  <r>
    <x v="0"/>
    <s v="SGTB-2411"/>
    <s v="[SGTB] SP 26.3.4"/>
    <x v="0"/>
    <x v="0"/>
    <s v="[SGTB] PI 3/26"/>
    <m/>
    <s v="[INC0812597]Tenho um Erro/Problema com o Sistema - Portal Prisma - Prisma - Portal Prisma (PortalUnificado)"/>
    <m/>
    <n v="1200"/>
    <m/>
    <s v="Itens concluídos"/>
    <m/>
    <x v="0"/>
    <x v="0"/>
    <d v="2026-08-27T16:45:00"/>
    <d v="2026-08-17T00:00:00"/>
    <d v="2026-08-28T00:00:00"/>
    <m/>
    <m/>
    <m/>
    <m/>
    <m/>
    <m/>
    <m/>
    <m/>
    <m/>
    <m/>
    <m/>
    <m/>
    <m/>
    <m/>
    <m/>
    <n v="0.33333333333333331"/>
    <s v="FALSO"/>
    <n v="0"/>
    <s v=""/>
    <s v=""/>
    <s v=""/>
    <s v=""/>
    <s v=""/>
    <s v=""/>
    <s v=""/>
    <s v=""/>
    <s v=""/>
    <s v=""/>
  </r>
  <r>
    <x v="0"/>
    <s v="SGTB-2408"/>
    <s v="[SGTB] SP 26.3.5;[SGTB] SP 26.3.4"/>
    <x v="0"/>
    <x v="0"/>
    <s v="[SGTB] PI 3/26"/>
    <m/>
    <s v="[INC0810239]Tenho um Erro/Problema com o Sistema - AVA Presencial/Moodle - Acesso ao AVA/Disciplina"/>
    <m/>
    <n v="3600"/>
    <m/>
    <s v="Itens concluídos"/>
    <m/>
    <x v="0"/>
    <x v="1"/>
    <d v="2026-08-27T15:31:00"/>
    <d v="2026-08-17T00:00:00"/>
    <d v="2026-08-28T00:00:00"/>
    <d v="2026-08-28T00:00:00"/>
    <m/>
    <m/>
    <m/>
    <m/>
    <m/>
    <m/>
    <m/>
    <m/>
    <m/>
    <m/>
    <m/>
    <m/>
    <m/>
    <m/>
    <n v="1"/>
    <s v="FALSO"/>
    <n v="0"/>
    <s v=""/>
    <s v=""/>
    <s v=""/>
    <s v=""/>
    <s v=""/>
    <s v=""/>
    <s v=""/>
    <s v=""/>
    <s v=""/>
    <s v=""/>
  </r>
  <r>
    <x v="0"/>
    <s v="SGTB-2407"/>
    <s v="[SGTB] SP 26.3.5;[SGTB] SP 26.3.4"/>
    <x v="0"/>
    <x v="0"/>
    <s v="[SGTB] PI 3/26"/>
    <m/>
    <s v="[INC0812512]Tenho um Erro/Problema com o Sistema - Gerador de Documentos - Documento"/>
    <m/>
    <n v="3600"/>
    <m/>
    <s v="Itens concluídos"/>
    <m/>
    <x v="0"/>
    <x v="1"/>
    <d v="2026-08-27T15:16:00"/>
    <d v="2026-08-17T00:00:00"/>
    <d v="2026-08-27T00:00:00"/>
    <d v="2026-08-27T00:00:00"/>
    <m/>
    <m/>
    <m/>
    <m/>
    <m/>
    <m/>
    <m/>
    <m/>
    <m/>
    <m/>
    <m/>
    <m/>
    <m/>
    <m/>
    <n v="1"/>
    <s v="FALSO"/>
    <n v="0"/>
    <s v=""/>
    <s v=""/>
    <s v=""/>
    <s v=""/>
    <s v=""/>
    <s v=""/>
    <s v=""/>
    <s v=""/>
    <s v=""/>
    <s v=""/>
  </r>
  <r>
    <x v="1"/>
    <s v="SGTB-2406"/>
    <s v="[SGTB] SP 26.3.5"/>
    <x v="0"/>
    <x v="0"/>
    <s v="[SGTB] PI 3/26"/>
    <m/>
    <s v="[RITM0737829]Solicitar Serviço ao Sistema - Olimpo - Matrícula"/>
    <m/>
    <n v="7200"/>
    <m/>
    <s v="Itens concluídos"/>
    <m/>
    <x v="0"/>
    <x v="1"/>
    <d v="2026-08-27T14:45:00"/>
    <d v="2026-08-31T00:00:00"/>
    <d v="2026-09-01T00:00:00"/>
    <d v="2026-09-01T00:00:00"/>
    <m/>
    <m/>
    <m/>
    <m/>
    <m/>
    <m/>
    <m/>
    <m/>
    <m/>
    <m/>
    <m/>
    <m/>
    <m/>
    <m/>
    <n v="2"/>
    <s v="FALSO"/>
    <n v="0"/>
    <s v=""/>
    <s v=""/>
    <s v=""/>
    <s v=""/>
    <s v=""/>
    <s v=""/>
    <s v=""/>
    <s v=""/>
    <s v=""/>
    <s v=""/>
  </r>
  <r>
    <x v="0"/>
    <s v="SGTB-2405"/>
    <s v="[SGTB] SP 26.3.5;[SGTB] SP 26.3.4"/>
    <x v="0"/>
    <x v="0"/>
    <s v="[SGTB] PI 3/26"/>
    <m/>
    <s v="[INC0807746]Tenho um Erro/Problema com o Sistema - Área do Candidato - Contrato"/>
    <m/>
    <n v="600"/>
    <m/>
    <s v="Itens concluídos"/>
    <m/>
    <x v="0"/>
    <x v="0"/>
    <d v="2026-08-27T14:41:00"/>
    <d v="2026-08-17T00:00:00"/>
    <d v="2026-08-27T00:00:00"/>
    <m/>
    <m/>
    <m/>
    <m/>
    <m/>
    <m/>
    <m/>
    <m/>
    <m/>
    <m/>
    <m/>
    <m/>
    <m/>
    <m/>
    <m/>
    <n v="0.16666666666666666"/>
    <s v="FALSO"/>
    <n v="0"/>
    <s v=""/>
    <s v=""/>
    <s v=""/>
    <s v=""/>
    <s v=""/>
    <s v=""/>
    <s v=""/>
    <s v=""/>
    <s v=""/>
    <s v=""/>
  </r>
  <r>
    <x v="0"/>
    <s v="SGTB-2404"/>
    <s v="[SGTB] SP 26.3.5"/>
    <x v="0"/>
    <x v="0"/>
    <s v="[SGTB] PI 3/26"/>
    <m/>
    <s v="[INC0812472]Tenho um Erro/Problema com o Sistema - Sistema U - Gestão de Documentos"/>
    <m/>
    <n v="14400"/>
    <m/>
    <s v="Itens concluídos"/>
    <m/>
    <x v="0"/>
    <x v="1"/>
    <d v="2026-08-27T14:18:00"/>
    <d v="2026-08-31T00:00:00"/>
    <d v="2026-09-02T00:00:00"/>
    <d v="2026-09-02T00:00:00"/>
    <m/>
    <m/>
    <m/>
    <m/>
    <m/>
    <m/>
    <m/>
    <m/>
    <m/>
    <m/>
    <m/>
    <m/>
    <m/>
    <m/>
    <n v="4"/>
    <s v="FALSO"/>
    <n v="0"/>
    <s v=""/>
    <s v=""/>
    <s v=""/>
    <s v=""/>
    <s v=""/>
    <s v=""/>
    <s v=""/>
    <s v=""/>
    <s v=""/>
    <s v=""/>
  </r>
  <r>
    <x v="0"/>
    <s v="SGTB-2403"/>
    <s v="[SGTB] SP 26.3.5;[SGTB] SP 26.3.4"/>
    <x v="0"/>
    <x v="0"/>
    <s v="[SGTB] PI 3/26"/>
    <m/>
    <s v="[INC0812298]Tenho um Erro/Problema com o Sistema - AVA 3.0 - Login Colaborar/AVA 3.0"/>
    <m/>
    <n v="900"/>
    <m/>
    <s v="Itens concluídos"/>
    <m/>
    <x v="0"/>
    <x v="1"/>
    <d v="2026-08-27T14:10:00"/>
    <d v="2026-08-17T00:00:00"/>
    <d v="2026-08-28T00:00:00"/>
    <d v="2026-08-28T00:00:00"/>
    <m/>
    <m/>
    <m/>
    <m/>
    <m/>
    <m/>
    <m/>
    <m/>
    <m/>
    <m/>
    <m/>
    <m/>
    <m/>
    <m/>
    <n v="0.25"/>
    <s v="FALSO"/>
    <n v="0"/>
    <s v=""/>
    <s v=""/>
    <s v=""/>
    <s v=""/>
    <s v=""/>
    <s v=""/>
    <s v=""/>
    <s v=""/>
    <s v=""/>
    <s v=""/>
  </r>
  <r>
    <x v="0"/>
    <s v="SGTB-2402"/>
    <s v="[SGTB] SP 26.3.5"/>
    <x v="0"/>
    <x v="0"/>
    <s v="[SGTB] PI 3/26"/>
    <m/>
    <s v="[INC0812485]Tenho um Erro/Problema com o Sistema - Portal Prisma - Prisma - Usuários do Prisma"/>
    <m/>
    <n v="1800"/>
    <m/>
    <s v="Itens concluídos"/>
    <m/>
    <x v="0"/>
    <x v="1"/>
    <d v="2026-08-27T14:05:00"/>
    <d v="2026-08-31T00:00:00"/>
    <d v="2026-08-28T00:00:00"/>
    <d v="2026-08-28T00:00:00"/>
    <m/>
    <m/>
    <m/>
    <m/>
    <m/>
    <m/>
    <m/>
    <m/>
    <m/>
    <m/>
    <m/>
    <m/>
    <m/>
    <m/>
    <n v="0.5"/>
    <s v="FALSO"/>
    <n v="0"/>
    <s v=""/>
    <s v=""/>
    <s v=""/>
    <s v=""/>
    <s v=""/>
    <s v=""/>
    <s v=""/>
    <s v=""/>
    <s v=""/>
    <s v=""/>
  </r>
  <r>
    <x v="0"/>
    <s v="SGTB-2400"/>
    <s v="[SGTB] SP 26.3.4"/>
    <x v="0"/>
    <x v="0"/>
    <s v="[SGTB] PI 3/26"/>
    <m/>
    <s v="[INC0812410]Tenho um Erro/Problema com o Sistema - Portal Prisma - Prisma - Portal Prisma (PortalUnificado)"/>
    <m/>
    <n v="1800"/>
    <m/>
    <s v="Itens concluídos"/>
    <m/>
    <x v="0"/>
    <x v="0"/>
    <d v="2026-08-27T10:21:00"/>
    <d v="2026-08-17T00:00:00"/>
    <d v="2026-08-28T00:00:00"/>
    <m/>
    <m/>
    <m/>
    <m/>
    <m/>
    <m/>
    <m/>
    <m/>
    <m/>
    <m/>
    <m/>
    <m/>
    <m/>
    <m/>
    <m/>
    <n v="0.5"/>
    <s v="FALSO"/>
    <n v="0"/>
    <s v=""/>
    <s v=""/>
    <s v=""/>
    <s v=""/>
    <s v=""/>
    <s v=""/>
    <s v=""/>
    <s v=""/>
    <s v=""/>
    <s v=""/>
  </r>
  <r>
    <x v="0"/>
    <s v="SGTB-2396"/>
    <s v="[SGTB] SP 26.3.4"/>
    <x v="0"/>
    <x v="0"/>
    <s v="[SGTB] PI 3/26"/>
    <m/>
    <s v="[INC0812146]Tenho um Erro/Problema com o Sistema - Portal Prisma - Prisma - Usuários do Prisma"/>
    <m/>
    <n v="1200"/>
    <m/>
    <s v="Itens concluídos"/>
    <m/>
    <x v="0"/>
    <x v="0"/>
    <d v="2026-08-26T16:21:00"/>
    <d v="2026-08-17T00:00:00"/>
    <d v="2026-08-26T00:00:00"/>
    <m/>
    <m/>
    <m/>
    <m/>
    <m/>
    <m/>
    <m/>
    <m/>
    <m/>
    <m/>
    <m/>
    <m/>
    <m/>
    <m/>
    <m/>
    <n v="0.33333333333333331"/>
    <s v="FALSO"/>
    <n v="0"/>
    <s v=""/>
    <s v=""/>
    <s v=""/>
    <s v=""/>
    <s v=""/>
    <s v=""/>
    <s v=""/>
    <s v=""/>
    <s v=""/>
    <s v=""/>
  </r>
  <r>
    <x v="0"/>
    <s v="SGTB-2391"/>
    <s v="[SGTB] SP 26.3.4"/>
    <x v="0"/>
    <x v="0"/>
    <s v="[SGTB] PI 3/26"/>
    <m/>
    <s v="[INC0812099]Tenho um Erro/Problema com o Sistema - Portal Prisma - Prisma - Portal Prisma (Banco de Dados)"/>
    <m/>
    <n v="1200"/>
    <m/>
    <s v="Itens concluídos"/>
    <m/>
    <x v="0"/>
    <x v="0"/>
    <d v="2026-08-26T14:46:00"/>
    <d v="2026-08-17T00:00:00"/>
    <d v="2026-08-26T00:00:00"/>
    <m/>
    <m/>
    <m/>
    <m/>
    <m/>
    <m/>
    <m/>
    <m/>
    <m/>
    <m/>
    <m/>
    <m/>
    <m/>
    <m/>
    <m/>
    <n v="0.33333333333333331"/>
    <s v="FALSO"/>
    <n v="0"/>
    <s v=""/>
    <s v=""/>
    <s v=""/>
    <s v=""/>
    <s v=""/>
    <s v=""/>
    <s v=""/>
    <s v=""/>
    <s v=""/>
    <s v=""/>
  </r>
  <r>
    <x v="0"/>
    <s v="SGTB-2388"/>
    <s v="[SGTB] SP 26.3.5;[SGTB] SP 26.3.4"/>
    <x v="0"/>
    <x v="0"/>
    <s v="[SGTB] PI 3/26"/>
    <m/>
    <s v="[INC0812053]Tenho um Erro/Problema com o Sistema - Ajuste de Horário - Ajuste de Horário"/>
    <m/>
    <n v="10800"/>
    <m/>
    <s v="Itens concluídos"/>
    <m/>
    <x v="0"/>
    <x v="1"/>
    <d v="2026-08-26T12:25:00"/>
    <d v="2026-08-17T00:00:00"/>
    <d v="2026-08-27T00:00:00"/>
    <d v="2026-08-27T00:00:00"/>
    <m/>
    <m/>
    <m/>
    <m/>
    <m/>
    <m/>
    <m/>
    <m/>
    <m/>
    <m/>
    <m/>
    <m/>
    <m/>
    <m/>
    <n v="3"/>
    <s v="FALSO"/>
    <n v="0"/>
    <s v=""/>
    <s v=""/>
    <s v=""/>
    <s v=""/>
    <s v=""/>
    <s v=""/>
    <s v=""/>
    <s v=""/>
    <s v=""/>
    <s v=""/>
  </r>
  <r>
    <x v="0"/>
    <s v="SGTB-2387"/>
    <s v="[SGTB] SP 26.3.5;[SGTB] SP 26.3.4"/>
    <x v="0"/>
    <x v="0"/>
    <s v="[SGTB] PI 3/26"/>
    <m/>
    <s v="[INC0809946]Tenho um Erro/Problema com o Sistema Colaborar - Colaborar - Docs Solicitação (Polo)"/>
    <m/>
    <n v="7200"/>
    <m/>
    <s v="Itens concluídos"/>
    <m/>
    <x v="0"/>
    <x v="1"/>
    <d v="2026-08-26T12:18:00"/>
    <d v="2026-08-17T00:00:00"/>
    <d v="2026-08-26T00:00:00"/>
    <d v="2026-08-26T00:00:00"/>
    <m/>
    <m/>
    <m/>
    <m/>
    <m/>
    <m/>
    <m/>
    <m/>
    <m/>
    <m/>
    <m/>
    <m/>
    <m/>
    <m/>
    <n v="2"/>
    <s v="FALSO"/>
    <n v="0"/>
    <s v=""/>
    <s v=""/>
    <s v=""/>
    <s v=""/>
    <s v=""/>
    <s v=""/>
    <s v=""/>
    <s v=""/>
    <s v=""/>
    <s v=""/>
  </r>
  <r>
    <x v="0"/>
    <s v="SGTB-2386"/>
    <s v="[SGTB] SP 26.3.4"/>
    <x v="0"/>
    <x v="0"/>
    <s v="[SGTB] PI 3/26"/>
    <m/>
    <s v="[INC0811400]Tenho um Erro/Problema com o Sistema Colaborar - Colaborar - Matricula (DGA)"/>
    <m/>
    <n v="900"/>
    <m/>
    <s v="Itens concluídos"/>
    <m/>
    <x v="0"/>
    <x v="0"/>
    <d v="2026-08-26T12:17:00"/>
    <d v="2026-08-17T00:00:00"/>
    <d v="2026-08-26T00:00:00"/>
    <m/>
    <m/>
    <m/>
    <m/>
    <m/>
    <m/>
    <m/>
    <m/>
    <m/>
    <m/>
    <m/>
    <m/>
    <m/>
    <m/>
    <m/>
    <n v="0.25"/>
    <s v="FALSO"/>
    <n v="0"/>
    <s v=""/>
    <s v=""/>
    <s v=""/>
    <s v=""/>
    <s v=""/>
    <s v=""/>
    <s v=""/>
    <s v=""/>
    <s v=""/>
    <s v=""/>
  </r>
  <r>
    <x v="0"/>
    <s v="SGTB-2385"/>
    <s v="[SGTB] SP 26.3.4"/>
    <x v="0"/>
    <x v="0"/>
    <s v="[SGTB] PI 3/26"/>
    <m/>
    <s v="[INC0811607]Tenho um Erro/Problema com o Sistema - Extranet - (Extranet) Atendimento"/>
    <m/>
    <n v="900"/>
    <m/>
    <s v="Itens concluídos"/>
    <m/>
    <x v="0"/>
    <x v="0"/>
    <d v="2026-08-26T11:53:00"/>
    <d v="2026-08-17T00:00:00"/>
    <d v="2026-08-26T00:00:00"/>
    <m/>
    <m/>
    <m/>
    <m/>
    <m/>
    <m/>
    <m/>
    <m/>
    <m/>
    <m/>
    <m/>
    <m/>
    <m/>
    <m/>
    <m/>
    <n v="0.25"/>
    <s v="FALSO"/>
    <n v="0"/>
    <s v=""/>
    <s v=""/>
    <s v=""/>
    <s v=""/>
    <s v=""/>
    <s v=""/>
    <s v=""/>
    <s v=""/>
    <s v=""/>
    <s v=""/>
  </r>
  <r>
    <x v="0"/>
    <s v="SGTB-2383"/>
    <s v="[SGTB] SP 26.3.4"/>
    <x v="0"/>
    <x v="0"/>
    <s v="[SGTB] PI 3/26"/>
    <m/>
    <s v="[INC0812021]Tenho um Erro/Problema com o Sistema Colaborar - Administrativo [Secretaria] - Operações Acadêmicas - Secretaria - Atendimento EAD "/>
    <m/>
    <n v="1800"/>
    <m/>
    <s v="Itens concluídos"/>
    <m/>
    <x v="0"/>
    <x v="0"/>
    <d v="2026-08-26T10:59:00"/>
    <d v="2026-08-17T00:00:00"/>
    <d v="2026-08-26T00:00:00"/>
    <m/>
    <m/>
    <m/>
    <m/>
    <m/>
    <m/>
    <m/>
    <m/>
    <m/>
    <m/>
    <m/>
    <m/>
    <m/>
    <m/>
    <m/>
    <n v="0.5"/>
    <s v="FALSO"/>
    <n v="0"/>
    <s v=""/>
    <s v=""/>
    <s v=""/>
    <s v=""/>
    <s v=""/>
    <s v=""/>
    <s v=""/>
    <s v=""/>
    <s v=""/>
    <s v=""/>
  </r>
  <r>
    <x v="0"/>
    <s v="SGTB-2381"/>
    <s v="[SGTB] SP 26.3.4"/>
    <x v="0"/>
    <x v="0"/>
    <s v="[SGTB] PI 3/26"/>
    <m/>
    <s v="[INC0810239]Tenho um Erro/Problema com o Sistema - AVA Presencial/Moodle - Acesso ao AVA/Disciplina"/>
    <m/>
    <m/>
    <m/>
    <s v="Itens concluídos"/>
    <m/>
    <x v="0"/>
    <x v="0"/>
    <d v="2026-08-26T10:31:00"/>
    <d v="2026-08-17T00:00:00"/>
    <d v="2026-08-26T00:00:00"/>
    <m/>
    <m/>
    <m/>
    <m/>
    <m/>
    <m/>
    <m/>
    <m/>
    <m/>
    <m/>
    <m/>
    <m/>
    <m/>
    <m/>
    <m/>
    <s v=""/>
    <s v="FALSO"/>
    <n v="0"/>
    <s v=""/>
    <s v=""/>
    <s v=""/>
    <s v=""/>
    <s v=""/>
    <s v=""/>
    <s v=""/>
    <s v=""/>
    <s v=""/>
    <s v=""/>
  </r>
  <r>
    <x v="0"/>
    <s v="SGTB-2370"/>
    <s v="[SGTB] SP 26.3.4"/>
    <x v="0"/>
    <x v="0"/>
    <s v="[SGTB] PI 3/26"/>
    <m/>
    <s v="[INC0811810]Tenho um Erro/Problema com o Sistema Colaborar - Prova"/>
    <m/>
    <n v="1800"/>
    <m/>
    <s v="Itens concluídos"/>
    <m/>
    <x v="0"/>
    <x v="0"/>
    <d v="2026-08-25T16:19:00"/>
    <d v="2026-08-17T00:00:00"/>
    <d v="2026-08-26T00:00:00"/>
    <m/>
    <m/>
    <m/>
    <m/>
    <m/>
    <m/>
    <m/>
    <m/>
    <m/>
    <m/>
    <m/>
    <m/>
    <m/>
    <m/>
    <m/>
    <n v="0.5"/>
    <s v="FALSO"/>
    <n v="0"/>
    <s v=""/>
    <s v=""/>
    <s v=""/>
    <s v=""/>
    <s v=""/>
    <s v=""/>
    <s v=""/>
    <s v=""/>
    <s v=""/>
    <s v=""/>
  </r>
  <r>
    <x v="0"/>
    <s v="SGTB-2364"/>
    <s v="[SGTB] SP 26.3.4"/>
    <x v="0"/>
    <x v="0"/>
    <s v="[SGTB] PI 3/26"/>
    <m/>
    <s v="[INC0811675]Tenho um Erro/Problema com o Sistema - Olimpo - Enturmacao"/>
    <m/>
    <n v="14400"/>
    <m/>
    <s v="Itens concluídos"/>
    <m/>
    <x v="0"/>
    <x v="0"/>
    <d v="2026-08-25T14:18:00"/>
    <d v="2026-08-17T00:00:00"/>
    <d v="2026-08-26T00:00:00"/>
    <m/>
    <m/>
    <m/>
    <m/>
    <m/>
    <m/>
    <m/>
    <m/>
    <m/>
    <m/>
    <m/>
    <m/>
    <m/>
    <m/>
    <m/>
    <n v="4"/>
    <s v="FALSO"/>
    <n v="0"/>
    <s v=""/>
    <s v=""/>
    <s v=""/>
    <s v=""/>
    <s v=""/>
    <s v=""/>
    <s v=""/>
    <s v=""/>
    <s v=""/>
    <s v=""/>
  </r>
  <r>
    <x v="0"/>
    <s v="SGTB-2362"/>
    <s v="[SGTB] SP 26.3.5;[SGTB] SP 26.3.4"/>
    <x v="0"/>
    <x v="0"/>
    <s v="[SGTB] PI 3/26"/>
    <m/>
    <s v="[INC0811682]Tenho um Erro/Problema com o Sistema - Portal Prisma - Prisma - Usuários do Prisma"/>
    <m/>
    <n v="1800"/>
    <m/>
    <s v="Itens concluídos"/>
    <m/>
    <x v="0"/>
    <x v="1"/>
    <d v="2026-08-25T12:52:00"/>
    <d v="2026-08-17T00:00:00"/>
    <d v="2026-08-25T00:00:00"/>
    <d v="2026-08-25T00:00:00"/>
    <m/>
    <m/>
    <m/>
    <m/>
    <m/>
    <m/>
    <m/>
    <m/>
    <m/>
    <m/>
    <m/>
    <m/>
    <m/>
    <m/>
    <n v="0.5"/>
    <s v="FALSO"/>
    <n v="0"/>
    <s v=""/>
    <s v=""/>
    <s v=""/>
    <s v=""/>
    <s v=""/>
    <s v=""/>
    <s v=""/>
    <s v=""/>
    <s v=""/>
    <s v=""/>
  </r>
  <r>
    <x v="0"/>
    <s v="SGTB-2360"/>
    <s v="[SGTB] SP 26.3.4"/>
    <x v="0"/>
    <x v="0"/>
    <s v="[SGTB] PI 3/26"/>
    <m/>
    <s v="[INC0811638]Tenho um Erro/Problema com o Sistema - Portal Prisma - Prisma - Usuários do Prisma"/>
    <m/>
    <n v="3600"/>
    <m/>
    <s v="Itens concluídos"/>
    <m/>
    <x v="0"/>
    <x v="0"/>
    <d v="2026-08-25T11:14:00"/>
    <d v="2026-08-17T00:00:00"/>
    <d v="2026-08-25T00:00:00"/>
    <d v="2026-08-25T00:00:00"/>
    <m/>
    <m/>
    <m/>
    <m/>
    <m/>
    <m/>
    <m/>
    <m/>
    <m/>
    <m/>
    <m/>
    <m/>
    <m/>
    <m/>
    <n v="1"/>
    <s v="FALSO"/>
    <n v="0"/>
    <s v=""/>
    <s v=""/>
    <s v=""/>
    <s v=""/>
    <s v=""/>
    <s v=""/>
    <s v=""/>
    <s v=""/>
    <s v=""/>
    <s v=""/>
  </r>
  <r>
    <x v="0"/>
    <s v="SGTB-2351"/>
    <s v="[SGTB] SP 26.3.5;[SGTB] SP 26.3.4"/>
    <x v="0"/>
    <x v="0"/>
    <s v="[SGTB] PI 3/26"/>
    <m/>
    <s v="[INC0811548]Tenho um Erro/Problema com o Sistema - Portal Prisma - Prisma - Portal Prisma (PortalUnificado)"/>
    <m/>
    <n v="21600"/>
    <m/>
    <s v="Itens concluídos"/>
    <m/>
    <x v="0"/>
    <x v="1"/>
    <d v="2026-08-25T08:44:00"/>
    <d v="2026-08-17T00:00:00"/>
    <d v="2026-08-28T00:00:00"/>
    <d v="2026-08-28T00:00:00"/>
    <m/>
    <m/>
    <m/>
    <m/>
    <m/>
    <m/>
    <m/>
    <m/>
    <m/>
    <m/>
    <m/>
    <m/>
    <m/>
    <m/>
    <n v="6"/>
    <s v="FALSO"/>
    <n v="0"/>
    <s v=""/>
    <s v=""/>
    <s v=""/>
    <s v=""/>
    <s v=""/>
    <s v=""/>
    <s v=""/>
    <s v=""/>
    <s v=""/>
    <s v=""/>
  </r>
  <r>
    <x v="0"/>
    <s v="SGTB-2350"/>
    <s v="[SGTB] SP 26.3.5;[SGTB] SP 26.3.4"/>
    <x v="0"/>
    <x v="0"/>
    <s v="[SGTB] PI 3/26"/>
    <m/>
    <s v="[INC0811545]Tenho um Erro/Problema com o Sistema - Prisma - Erro na plataforma"/>
    <m/>
    <n v="7200"/>
    <m/>
    <s v="Itens concluídos"/>
    <m/>
    <x v="0"/>
    <x v="1"/>
    <d v="2026-08-25T08:36:00"/>
    <d v="2026-08-17T00:00:00"/>
    <d v="2026-08-26T00:00:00"/>
    <d v="2026-08-26T00:00:00"/>
    <m/>
    <m/>
    <m/>
    <m/>
    <m/>
    <m/>
    <m/>
    <m/>
    <m/>
    <m/>
    <m/>
    <m/>
    <m/>
    <m/>
    <n v="2"/>
    <s v="FALSO"/>
    <n v="0"/>
    <s v=""/>
    <s v=""/>
    <s v=""/>
    <s v=""/>
    <s v=""/>
    <s v=""/>
    <s v=""/>
    <s v=""/>
    <s v=""/>
    <s v=""/>
  </r>
  <r>
    <x v="0"/>
    <s v="SGTB-2348"/>
    <s v="[SGTB] SP 26.3.5;[SGTB] SP 26.3.4"/>
    <x v="0"/>
    <x v="0"/>
    <s v="[SGTB] PI 3/26"/>
    <m/>
    <s v="[INC0811441]Tenho um Erro/Problema com o Sistema - Olimpo - Enturmacao"/>
    <m/>
    <n v="21600"/>
    <m/>
    <s v="Itens concluídos"/>
    <m/>
    <x v="0"/>
    <x v="1"/>
    <d v="2026-08-24T18:44:00"/>
    <d v="2026-08-17T00:00:00"/>
    <d v="2026-08-26T00:00:00"/>
    <d v="2026-08-28T00:00:00"/>
    <m/>
    <m/>
    <m/>
    <m/>
    <m/>
    <m/>
    <m/>
    <m/>
    <m/>
    <m/>
    <m/>
    <m/>
    <m/>
    <m/>
    <n v="6"/>
    <s v="FALSO"/>
    <n v="0"/>
    <s v=""/>
    <s v=""/>
    <s v=""/>
    <s v=""/>
    <s v=""/>
    <s v=""/>
    <s v=""/>
    <s v=""/>
    <s v=""/>
    <s v=""/>
  </r>
  <r>
    <x v="0"/>
    <s v="SGTB-2347"/>
    <s v="[SGTB] SP 26.3.5"/>
    <x v="0"/>
    <x v="0"/>
    <s v="[SGTB] PI 3/26"/>
    <m/>
    <s v="[INC0811430]Tenho um Erro/Problema com o Sistema - Sistema U - Transferência interna/externa"/>
    <m/>
    <n v="5400"/>
    <m/>
    <s v="Itens concluídos"/>
    <m/>
    <x v="0"/>
    <x v="1"/>
    <d v="2026-08-24T18:26:00"/>
    <m/>
    <d v="2026-08-26T00:00:00"/>
    <d v="2026-08-31T00:00:00"/>
    <m/>
    <m/>
    <m/>
    <m/>
    <m/>
    <m/>
    <m/>
    <m/>
    <m/>
    <m/>
    <m/>
    <m/>
    <m/>
    <m/>
    <n v="1.5"/>
    <s v="FALSO"/>
    <n v="0"/>
    <s v=""/>
    <s v=""/>
    <s v=""/>
    <s v=""/>
    <s v=""/>
    <s v=""/>
    <s v=""/>
    <s v=""/>
    <s v=""/>
    <s v=""/>
  </r>
  <r>
    <x v="0"/>
    <s v="SGTB-2346"/>
    <s v="[SGTB] SP 26.3.4"/>
    <x v="0"/>
    <x v="0"/>
    <s v="[SGTB] PI 3/26"/>
    <m/>
    <s v="[INC0811437]Tenho um Erro/Problema com o Sistema - Portal do Professor - Portal do Professor"/>
    <m/>
    <n v="1800"/>
    <m/>
    <s v="Itens concluídos"/>
    <m/>
    <x v="0"/>
    <x v="0"/>
    <d v="2026-08-24T18:23:00"/>
    <d v="2026-08-17T00:00:00"/>
    <d v="2026-08-25T00:00:00"/>
    <m/>
    <m/>
    <m/>
    <m/>
    <m/>
    <m/>
    <m/>
    <m/>
    <m/>
    <m/>
    <m/>
    <m/>
    <m/>
    <m/>
    <m/>
    <n v="0.5"/>
    <s v="FALSO"/>
    <n v="0"/>
    <s v=""/>
    <s v=""/>
    <s v=""/>
    <s v=""/>
    <s v=""/>
    <s v=""/>
    <s v=""/>
    <s v=""/>
    <s v=""/>
    <s v=""/>
  </r>
  <r>
    <x v="1"/>
    <s v="SGTB-2342"/>
    <s v="[SGTB] SP 26.3.5"/>
    <x v="0"/>
    <x v="0"/>
    <s v="[SGTB] PI 3/26"/>
    <m/>
    <s v="[RITM0736688]Solicitar Serviço ao Sistema - Prisma - Licenças Dynamics"/>
    <m/>
    <n v="1200"/>
    <m/>
    <s v="Itens concluídos"/>
    <m/>
    <x v="0"/>
    <x v="1"/>
    <d v="2026-08-24T15:48:00"/>
    <d v="2026-08-31T00:00:00"/>
    <d v="2026-09-01T00:00:00"/>
    <d v="2026-09-01T00:00:00"/>
    <m/>
    <m/>
    <m/>
    <m/>
    <m/>
    <m/>
    <m/>
    <m/>
    <m/>
    <m/>
    <m/>
    <m/>
    <m/>
    <m/>
    <n v="0.33333333333333331"/>
    <s v="FALSO"/>
    <n v="0"/>
    <s v=""/>
    <s v=""/>
    <s v=""/>
    <s v=""/>
    <s v=""/>
    <s v=""/>
    <s v=""/>
    <s v=""/>
    <s v=""/>
    <s v=""/>
  </r>
  <r>
    <x v="1"/>
    <s v="SGTB-2341"/>
    <s v="[SGTB] SP 26.3.6"/>
    <x v="0"/>
    <x v="0"/>
    <s v="[SGTB] PI 3/26"/>
    <m/>
    <s v="[RITM0736716]Solicitar Serviço ao Sistema - Prisma - Licenças Dynamics"/>
    <m/>
    <n v="900"/>
    <m/>
    <s v="Itens concluídos"/>
    <m/>
    <x v="0"/>
    <x v="1"/>
    <d v="2026-08-24T15:48:00"/>
    <d v="2026-09-14T00:00:00"/>
    <d v="2026-09-14T00:00:00"/>
    <d v="2026-09-14T00:00:00"/>
    <m/>
    <m/>
    <m/>
    <m/>
    <m/>
    <m/>
    <m/>
    <m/>
    <m/>
    <m/>
    <m/>
    <m/>
    <m/>
    <m/>
    <n v="0.25"/>
    <s v="FALSO"/>
    <n v="0"/>
    <s v=""/>
    <s v=""/>
    <s v=""/>
    <s v=""/>
    <s v=""/>
    <s v=""/>
    <s v=""/>
    <s v=""/>
    <s v=""/>
    <s v=""/>
  </r>
  <r>
    <x v="1"/>
    <s v="SGTB-2340"/>
    <s v="[SGTB] SP 26.3.6"/>
    <x v="0"/>
    <x v="0"/>
    <s v="[SGTB] PI 3/26"/>
    <m/>
    <s v="[RITM0736753]Solicitar Serviço ao Sistema - Prisma - Licenças Dynamics"/>
    <m/>
    <n v="900"/>
    <m/>
    <s v="Itens concluídos"/>
    <m/>
    <x v="0"/>
    <x v="1"/>
    <d v="2026-08-24T15:48:00"/>
    <d v="2026-09-14T00:00:00"/>
    <d v="2026-09-14T00:00:00"/>
    <d v="2026-09-14T00:00:00"/>
    <m/>
    <m/>
    <m/>
    <m/>
    <m/>
    <m/>
    <m/>
    <m/>
    <m/>
    <m/>
    <m/>
    <m/>
    <m/>
    <m/>
    <n v="0.25"/>
    <s v="FALSO"/>
    <n v="0"/>
    <s v=""/>
    <s v=""/>
    <s v=""/>
    <s v=""/>
    <s v=""/>
    <s v=""/>
    <s v=""/>
    <s v=""/>
    <s v=""/>
    <s v=""/>
  </r>
  <r>
    <x v="0"/>
    <s v="SGTB-2336"/>
    <s v="[SGTB] SP 26.3.5;[SGTB] SP 26.3.4"/>
    <x v="0"/>
    <x v="0"/>
    <s v="[SGTB] PI 3/26"/>
    <m/>
    <s v="[INC0811343]Tenho um Erro/Problema com o Sistema - Portal Prisma - Prisma - Usuários do Prisma"/>
    <m/>
    <n v="900"/>
    <m/>
    <s v="Itens concluídos"/>
    <m/>
    <x v="0"/>
    <x v="1"/>
    <d v="2026-08-24T14:22:00"/>
    <d v="2026-08-17T00:00:00"/>
    <d v="2026-08-25T00:00:00"/>
    <d v="2026-08-25T00:00:00"/>
    <m/>
    <m/>
    <m/>
    <m/>
    <m/>
    <m/>
    <m/>
    <m/>
    <m/>
    <m/>
    <m/>
    <m/>
    <m/>
    <m/>
    <n v="0.25"/>
    <s v="FALSO"/>
    <n v="0"/>
    <s v=""/>
    <s v=""/>
    <s v=""/>
    <s v=""/>
    <s v=""/>
    <s v=""/>
    <s v=""/>
    <s v=""/>
    <s v=""/>
    <s v=""/>
  </r>
  <r>
    <x v="0"/>
    <s v="SGTB-2333"/>
    <s v="[SGTB] SP 26.3.4"/>
    <x v="0"/>
    <x v="0"/>
    <s v="[SGTB] PI 3/26"/>
    <m/>
    <s v="[INC0811298]Tenho um Erro/Problema com o Sistema - Olimpo - Matrícula"/>
    <m/>
    <n v="3600"/>
    <m/>
    <s v="Itens concluídos"/>
    <m/>
    <x v="0"/>
    <x v="0"/>
    <d v="2026-08-24T12:59:00"/>
    <d v="2026-08-17T00:00:00"/>
    <d v="2026-08-26T00:00:00"/>
    <m/>
    <m/>
    <m/>
    <m/>
    <m/>
    <m/>
    <m/>
    <m/>
    <m/>
    <m/>
    <m/>
    <m/>
    <m/>
    <m/>
    <m/>
    <n v="1"/>
    <s v="FALSO"/>
    <n v="0"/>
    <s v=""/>
    <s v=""/>
    <s v=""/>
    <s v=""/>
    <s v=""/>
    <s v=""/>
    <s v=""/>
    <s v=""/>
    <s v=""/>
    <s v=""/>
  </r>
  <r>
    <x v="0"/>
    <s v="SGTB-2332"/>
    <s v="[SGTB] SP 26.3.5;[SGTB] SP 26.3.4"/>
    <x v="0"/>
    <x v="0"/>
    <s v="[SGTB] PI 3/26"/>
    <m/>
    <s v="[INC0811297]Tenho um Erro/Problema com o Sistema - Ajuste de Horário - Ajuste de Horário"/>
    <m/>
    <n v="14400"/>
    <m/>
    <s v="Itens concluídos"/>
    <m/>
    <x v="0"/>
    <x v="1"/>
    <d v="2026-08-24T12:06:00"/>
    <d v="2026-08-17T00:00:00"/>
    <d v="2026-08-25T00:00:00"/>
    <d v="2026-08-25T00:00:00"/>
    <m/>
    <m/>
    <m/>
    <m/>
    <m/>
    <m/>
    <m/>
    <m/>
    <m/>
    <m/>
    <m/>
    <m/>
    <m/>
    <m/>
    <n v="4"/>
    <s v="FALSO"/>
    <n v="0"/>
    <s v=""/>
    <s v=""/>
    <s v=""/>
    <s v=""/>
    <s v=""/>
    <s v=""/>
    <s v=""/>
    <s v=""/>
    <s v=""/>
    <s v=""/>
  </r>
  <r>
    <x v="0"/>
    <s v="SGTB-2322"/>
    <s v="[SGTB] SP 26.3.4"/>
    <x v="0"/>
    <x v="0"/>
    <s v="[SGTB] PI 3/26"/>
    <m/>
    <s v="[INC0811075]Tenho um Erro/Problema com o Sistema - Olimpo - Olimpo / Professores"/>
    <m/>
    <m/>
    <m/>
    <s v="Itens concluídos"/>
    <m/>
    <x v="0"/>
    <x v="0"/>
    <d v="2026-08-24T09:24:00"/>
    <d v="2026-08-17T00:00:00"/>
    <d v="2026-08-24T00:00:00"/>
    <m/>
    <m/>
    <m/>
    <m/>
    <m/>
    <m/>
    <m/>
    <m/>
    <m/>
    <m/>
    <m/>
    <m/>
    <m/>
    <m/>
    <m/>
    <s v=""/>
    <s v="FALSO"/>
    <n v="0"/>
    <s v=""/>
    <s v=""/>
    <s v=""/>
    <s v=""/>
    <s v=""/>
    <s v=""/>
    <s v=""/>
    <s v=""/>
    <s v=""/>
    <s v=""/>
  </r>
  <r>
    <x v="0"/>
    <s v="SGTB-2321"/>
    <s v="[SGTB] SP 26.3.4"/>
    <x v="0"/>
    <x v="0"/>
    <s v="[SGTB] PI 3/26"/>
    <m/>
    <s v="[INC0811074]Tenho um Erro/Problema com o Sistema - Olimpo - Olimpo / Professores"/>
    <m/>
    <m/>
    <m/>
    <s v="Itens concluídos"/>
    <m/>
    <x v="0"/>
    <x v="0"/>
    <d v="2026-08-24T09:23:00"/>
    <d v="2026-08-17T00:00:00"/>
    <d v="2026-08-24T00:00:00"/>
    <m/>
    <m/>
    <m/>
    <m/>
    <m/>
    <m/>
    <m/>
    <m/>
    <m/>
    <m/>
    <m/>
    <m/>
    <m/>
    <m/>
    <m/>
    <s v=""/>
    <s v="FALSO"/>
    <n v="0"/>
    <s v=""/>
    <s v=""/>
    <s v=""/>
    <s v=""/>
    <s v=""/>
    <s v=""/>
    <s v=""/>
    <s v=""/>
    <s v=""/>
    <s v=""/>
  </r>
  <r>
    <x v="0"/>
    <s v="SGTB-2320"/>
    <s v="[SGTB] SP 26.3.4"/>
    <x v="0"/>
    <x v="0"/>
    <s v="[SGTB] PI 3/26"/>
    <m/>
    <s v="[INC0811053]Tenho um Erro/Problema com o Sistema - Olimpo - Olimpo / Professores"/>
    <m/>
    <m/>
    <m/>
    <s v="Itens concluídos"/>
    <m/>
    <x v="0"/>
    <x v="0"/>
    <d v="2026-08-24T09:23:00"/>
    <d v="2026-08-17T00:00:00"/>
    <d v="2026-08-24T00:00:00"/>
    <m/>
    <m/>
    <m/>
    <m/>
    <m/>
    <m/>
    <m/>
    <m/>
    <m/>
    <m/>
    <m/>
    <m/>
    <m/>
    <m/>
    <m/>
    <s v=""/>
    <s v="FALSO"/>
    <n v="0"/>
    <s v=""/>
    <s v=""/>
    <s v=""/>
    <s v=""/>
    <s v=""/>
    <s v=""/>
    <s v=""/>
    <s v=""/>
    <s v=""/>
    <s v=""/>
  </r>
  <r>
    <x v="0"/>
    <s v="SGTB-2319"/>
    <s v="[SGTB] SP 26.3.5;[SGTB] SP 26.3.4"/>
    <x v="0"/>
    <x v="0"/>
    <s v="[SGTB] PI 3/26"/>
    <m/>
    <s v="[INC0810921]Tenho um Erro/Problema com o Sistema - Olimpo - Olimpo / Professores"/>
    <m/>
    <n v="7200"/>
    <m/>
    <s v="Itens concluídos"/>
    <m/>
    <x v="0"/>
    <x v="1"/>
    <d v="2026-08-24T09:21:00"/>
    <d v="2026-08-17T00:00:00"/>
    <d v="2026-08-25T00:00:00"/>
    <d v="2026-08-25T00:00:00"/>
    <m/>
    <m/>
    <m/>
    <m/>
    <m/>
    <m/>
    <m/>
    <m/>
    <m/>
    <m/>
    <m/>
    <m/>
    <m/>
    <m/>
    <n v="2"/>
    <s v="FALSO"/>
    <n v="0"/>
    <s v=""/>
    <s v=""/>
    <s v=""/>
    <s v=""/>
    <s v=""/>
    <s v=""/>
    <s v=""/>
    <s v=""/>
    <s v=""/>
    <s v=""/>
  </r>
  <r>
    <x v="0"/>
    <s v="SGTB-2318"/>
    <s v="[SGTB] SP 26.3.4"/>
    <x v="0"/>
    <x v="0"/>
    <s v="[SGTB] PI 3/26"/>
    <m/>
    <s v="[INC0810930]Tenho um Erro/Problema com o PTC - Biblioteca Virtual - Indisponibilidade"/>
    <m/>
    <n v="3600"/>
    <m/>
    <s v="Itens concluídos"/>
    <m/>
    <x v="0"/>
    <x v="0"/>
    <d v="2026-08-24T09:06:00"/>
    <d v="2026-08-17T00:00:00"/>
    <d v="2026-08-27T00:00:00"/>
    <m/>
    <m/>
    <m/>
    <m/>
    <m/>
    <m/>
    <m/>
    <m/>
    <m/>
    <m/>
    <m/>
    <m/>
    <m/>
    <m/>
    <m/>
    <n v="1"/>
    <s v="FALSO"/>
    <n v="0"/>
    <s v=""/>
    <s v=""/>
    <s v=""/>
    <s v=""/>
    <s v=""/>
    <s v=""/>
    <s v=""/>
    <s v=""/>
    <s v=""/>
    <s v=""/>
  </r>
  <r>
    <x v="0"/>
    <s v="SGTB-2317"/>
    <s v="[SGTB] SP 26.3.4"/>
    <x v="0"/>
    <x v="0"/>
    <s v="[SGTB] PI 3/26"/>
    <m/>
    <s v="[INC0811186]Tenho um Erro/Problema com o Sistema - Portal Prisma - Prisma - Usuários do Prisma"/>
    <m/>
    <n v="1800"/>
    <m/>
    <s v="Itens concluídos"/>
    <m/>
    <x v="0"/>
    <x v="1"/>
    <d v="2026-08-24T09:02:00"/>
    <d v="2026-08-17T00:00:00"/>
    <d v="2026-08-24T00:00:00"/>
    <d v="2026-08-24T00:00:00"/>
    <m/>
    <m/>
    <m/>
    <m/>
    <m/>
    <m/>
    <m/>
    <m/>
    <m/>
    <m/>
    <m/>
    <m/>
    <m/>
    <m/>
    <n v="0.5"/>
    <s v="FALSO"/>
    <n v="0"/>
    <s v=""/>
    <s v=""/>
    <s v=""/>
    <s v=""/>
    <s v=""/>
    <s v=""/>
    <s v=""/>
    <s v=""/>
    <s v=""/>
    <s v=""/>
  </r>
  <r>
    <x v="0"/>
    <s v="SGTB-2316"/>
    <s v="[SGTB] SP 26.3.4"/>
    <x v="0"/>
    <x v="0"/>
    <s v="[SGTB] PI 3/26"/>
    <m/>
    <s v="[INC0811184]Tenho um Erro/Problema com o Sistema - Portal Prisma - Prisma - Usuários do Prisma"/>
    <m/>
    <n v="1800"/>
    <m/>
    <s v="Itens concluídos"/>
    <m/>
    <x v="0"/>
    <x v="1"/>
    <d v="2026-08-24T08:52:00"/>
    <d v="2026-08-17T00:00:00"/>
    <d v="2026-08-24T00:00:00"/>
    <d v="2026-08-24T00:00:00"/>
    <m/>
    <m/>
    <m/>
    <m/>
    <m/>
    <m/>
    <m/>
    <m/>
    <m/>
    <m/>
    <m/>
    <m/>
    <m/>
    <m/>
    <n v="0.5"/>
    <s v="FALSO"/>
    <n v="0"/>
    <s v=""/>
    <s v=""/>
    <s v=""/>
    <s v=""/>
    <s v=""/>
    <s v=""/>
    <s v=""/>
    <s v=""/>
    <s v=""/>
    <s v=""/>
  </r>
  <r>
    <x v="0"/>
    <s v="SGTB-2315"/>
    <s v="[SGTB] SP 26.3.4"/>
    <x v="0"/>
    <x v="0"/>
    <s v="[SGTB] PI 3/26"/>
    <m/>
    <s v="[INC0811171]Tenho um Erro/Problema com o Sistema - Portal do Professor - Portal do Professor"/>
    <m/>
    <m/>
    <m/>
    <s v="Itens concluídos"/>
    <m/>
    <x v="0"/>
    <x v="0"/>
    <d v="2026-08-24T07:48:00"/>
    <d v="2026-08-17T00:00:00"/>
    <d v="2026-08-24T00:00:00"/>
    <m/>
    <m/>
    <m/>
    <m/>
    <m/>
    <m/>
    <m/>
    <m/>
    <m/>
    <m/>
    <m/>
    <m/>
    <m/>
    <m/>
    <m/>
    <s v=""/>
    <s v="FALSO"/>
    <n v="0"/>
    <s v=""/>
    <s v=""/>
    <s v=""/>
    <s v=""/>
    <s v=""/>
    <s v=""/>
    <s v=""/>
    <s v=""/>
    <s v=""/>
    <s v=""/>
  </r>
  <r>
    <x v="0"/>
    <s v="SGTB-2310"/>
    <s v="[SGTB] SP 26.3.4"/>
    <x v="0"/>
    <x v="0"/>
    <s v="[SGTB] PI 3/26"/>
    <m/>
    <s v="[INC0810915]Tenho um Erro/Problema com o Sistema - Prisma - Usuários do Prisma"/>
    <m/>
    <n v="1800"/>
    <m/>
    <s v="Itens concluídos"/>
    <m/>
    <x v="0"/>
    <x v="0"/>
    <d v="2026-08-21T17:40:00"/>
    <d v="2026-08-17T00:00:00"/>
    <d v="2026-08-25T00:00:00"/>
    <m/>
    <m/>
    <m/>
    <m/>
    <m/>
    <m/>
    <m/>
    <m/>
    <m/>
    <m/>
    <m/>
    <m/>
    <m/>
    <m/>
    <m/>
    <n v="0.5"/>
    <s v="FALSO"/>
    <n v="0"/>
    <s v=""/>
    <s v=""/>
    <s v=""/>
    <s v=""/>
    <s v=""/>
    <s v=""/>
    <s v=""/>
    <s v=""/>
    <s v=""/>
    <s v=""/>
  </r>
  <r>
    <x v="0"/>
    <s v="SGTB-2307"/>
    <s v="[SGTB] SP 26.3.5;[SGTB] SP 26.3.4"/>
    <x v="0"/>
    <x v="0"/>
    <s v="[SGTB] PI 3/26"/>
    <m/>
    <s v="[INC0810906]Tenho um Erro/Problema com o Sistema - Olimpo - Sala especial"/>
    <m/>
    <n v="28800"/>
    <m/>
    <s v="Itens concluídos"/>
    <m/>
    <x v="0"/>
    <x v="1"/>
    <d v="2026-08-21T17:02:00"/>
    <d v="2026-08-17T00:00:00"/>
    <d v="2026-08-24T00:00:00"/>
    <d v="2026-08-26T00:00:00"/>
    <m/>
    <m/>
    <m/>
    <m/>
    <m/>
    <m/>
    <m/>
    <m/>
    <m/>
    <m/>
    <m/>
    <m/>
    <m/>
    <m/>
    <n v="8"/>
    <s v="FALSO"/>
    <n v="0"/>
    <s v=""/>
    <s v=""/>
    <s v=""/>
    <s v=""/>
    <s v=""/>
    <s v=""/>
    <s v=""/>
    <s v=""/>
    <s v=""/>
    <s v=""/>
  </r>
  <r>
    <x v="1"/>
    <s v="SGTB-2304"/>
    <s v="[SGTB] SP 26.3.5"/>
    <x v="0"/>
    <x v="0"/>
    <s v="[SGTB] PI 3/26"/>
    <m/>
    <s v="[RITM0736165]Solicitar um serviço para o Sistema Colaborar - Colaborar"/>
    <m/>
    <m/>
    <m/>
    <s v="Itens concluídos"/>
    <m/>
    <x v="0"/>
    <x v="0"/>
    <d v="2026-08-21T13:49:00"/>
    <d v="2026-08-31T00:00:00"/>
    <d v="2026-09-03T00:00:00"/>
    <m/>
    <m/>
    <m/>
    <m/>
    <m/>
    <m/>
    <m/>
    <m/>
    <m/>
    <m/>
    <m/>
    <m/>
    <m/>
    <m/>
    <m/>
    <s v=""/>
    <s v="FALSO"/>
    <n v="0"/>
    <s v=""/>
    <s v=""/>
    <s v=""/>
    <s v=""/>
    <s v=""/>
    <s v=""/>
    <s v=""/>
    <s v=""/>
    <s v=""/>
    <s v=""/>
  </r>
  <r>
    <x v="1"/>
    <s v="SGTB-2303"/>
    <s v="[SGTB] SP 26.3.4"/>
    <x v="0"/>
    <x v="0"/>
    <s v="[SGTB] PI 3/26"/>
    <m/>
    <s v="[RITM0736406]Solicitar Serviço ao Sistema - Olimpo - Enturmacao - krotonEnturmacao"/>
    <m/>
    <n v="3600"/>
    <m/>
    <s v="Itens concluídos"/>
    <m/>
    <x v="0"/>
    <x v="1"/>
    <d v="2026-08-21T12:18:00"/>
    <d v="2026-08-17T00:00:00"/>
    <d v="2026-08-21T00:00:00"/>
    <d v="2026-08-21T00:00:00"/>
    <m/>
    <m/>
    <m/>
    <m/>
    <m/>
    <m/>
    <m/>
    <m/>
    <m/>
    <m/>
    <m/>
    <m/>
    <m/>
    <m/>
    <n v="1"/>
    <s v="FALSO"/>
    <n v="0"/>
    <s v=""/>
    <s v=""/>
    <s v=""/>
    <s v=""/>
    <s v=""/>
    <s v=""/>
    <s v=""/>
    <s v=""/>
    <s v=""/>
    <s v=""/>
  </r>
  <r>
    <x v="0"/>
    <s v="SGTB-2302"/>
    <s v="[SGTB] SP 26.3.4"/>
    <x v="0"/>
    <x v="0"/>
    <s v="[SGTB] PI 3/26"/>
    <m/>
    <s v="[INC0810825]Tenho um Erro/Problema com o Sistema - Portal Prisma - Prisma - Portal Prisma (PortalUnificado)"/>
    <m/>
    <n v="900"/>
    <m/>
    <s v="Itens concluídos"/>
    <m/>
    <x v="0"/>
    <x v="1"/>
    <d v="2026-08-21T12:06:00"/>
    <d v="2026-08-17T00:00:00"/>
    <d v="2026-08-24T00:00:00"/>
    <d v="2026-08-24T00:00:00"/>
    <m/>
    <m/>
    <m/>
    <m/>
    <m/>
    <m/>
    <m/>
    <m/>
    <m/>
    <m/>
    <m/>
    <m/>
    <m/>
    <m/>
    <n v="0.25"/>
    <s v="FALSO"/>
    <n v="0"/>
    <s v=""/>
    <s v=""/>
    <s v=""/>
    <s v=""/>
    <s v=""/>
    <s v=""/>
    <s v=""/>
    <s v=""/>
    <s v=""/>
    <s v=""/>
  </r>
  <r>
    <x v="0"/>
    <s v="SGTB-2301"/>
    <s v="[SGTB] SP 26.3.4"/>
    <x v="0"/>
    <x v="0"/>
    <s v="[SGTB] PI 3/26"/>
    <m/>
    <s v="[INC0810799]Tenho um Erro/Problema com o Sistema - Portal Prisma - Prisma - Usuários do Prisma"/>
    <m/>
    <n v="600"/>
    <m/>
    <s v="Itens concluídos"/>
    <m/>
    <x v="0"/>
    <x v="1"/>
    <d v="2026-08-21T11:19:00"/>
    <d v="2026-08-17T00:00:00"/>
    <d v="2026-08-24T00:00:00"/>
    <d v="2026-08-24T00:00:00"/>
    <m/>
    <m/>
    <m/>
    <m/>
    <m/>
    <m/>
    <m/>
    <m/>
    <m/>
    <m/>
    <m/>
    <m/>
    <m/>
    <m/>
    <n v="0.16666666666666666"/>
    <s v="FALSO"/>
    <n v="0"/>
    <s v=""/>
    <s v=""/>
    <s v=""/>
    <s v=""/>
    <s v=""/>
    <s v=""/>
    <s v=""/>
    <s v=""/>
    <s v=""/>
    <s v=""/>
  </r>
  <r>
    <x v="0"/>
    <s v="SGTB-2299"/>
    <s v="[SGTB] SP 26.3.4"/>
    <x v="0"/>
    <x v="0"/>
    <s v="[SGTB] PI 3/26"/>
    <m/>
    <s v="[INC0810665]Tenho um Erro/Problema com o Sistema - Portal do Professor - Portal do Professor"/>
    <m/>
    <n v="1800"/>
    <m/>
    <s v="Itens concluídos"/>
    <m/>
    <x v="0"/>
    <x v="0"/>
    <d v="2026-08-20T17:15:00"/>
    <d v="2026-08-17T00:00:00"/>
    <d v="2026-08-25T00:00:00"/>
    <m/>
    <m/>
    <m/>
    <m/>
    <m/>
    <m/>
    <m/>
    <m/>
    <m/>
    <m/>
    <m/>
    <m/>
    <m/>
    <m/>
    <m/>
    <n v="0.5"/>
    <s v="FALSO"/>
    <n v="0"/>
    <s v=""/>
    <s v=""/>
    <s v=""/>
    <s v=""/>
    <s v=""/>
    <s v=""/>
    <s v=""/>
    <s v=""/>
    <s v=""/>
    <s v=""/>
  </r>
  <r>
    <x v="1"/>
    <s v="SGTB-2296"/>
    <s v="[SGTB] SP 26.3.5;[SGTB] SP 26.3.4"/>
    <x v="0"/>
    <x v="0"/>
    <s v="[SGTB] PI 3/26"/>
    <m/>
    <s v="[RITM0732576]Solicitar um serviço para o Sistema Colaborar - Colaborar - (Colaborar) Enade"/>
    <m/>
    <n v="21600"/>
    <m/>
    <s v="Itens concluídos"/>
    <m/>
    <x v="0"/>
    <x v="1"/>
    <d v="2026-08-20T15:59:00"/>
    <d v="2026-08-17T00:00:00"/>
    <d v="2026-08-25T00:00:00"/>
    <d v="2026-08-25T00:00:00"/>
    <m/>
    <m/>
    <m/>
    <m/>
    <m/>
    <m/>
    <m/>
    <m/>
    <m/>
    <m/>
    <m/>
    <m/>
    <m/>
    <m/>
    <n v="6"/>
    <s v="FALSO"/>
    <n v="0"/>
    <s v=""/>
    <s v=""/>
    <s v=""/>
    <s v=""/>
    <s v=""/>
    <s v=""/>
    <s v=""/>
    <s v=""/>
    <s v=""/>
    <s v=""/>
  </r>
  <r>
    <x v="0"/>
    <s v="SGTB-2295"/>
    <s v="[SGTB] SP 26.3.4"/>
    <x v="0"/>
    <x v="0"/>
    <s v="[SGTB] PI 3/26"/>
    <m/>
    <s v="[INC0810564]Tenho um Erro/Problema com o Sistema - Portal do Professor - Portal do Professor"/>
    <m/>
    <n v="1200"/>
    <m/>
    <s v="Itens concluídos"/>
    <m/>
    <x v="0"/>
    <x v="0"/>
    <d v="2026-08-20T14:26:00"/>
    <d v="2026-08-17T00:00:00"/>
    <d v="2026-08-21T00:00:00"/>
    <m/>
    <m/>
    <m/>
    <m/>
    <m/>
    <m/>
    <m/>
    <m/>
    <m/>
    <m/>
    <m/>
    <m/>
    <m/>
    <m/>
    <m/>
    <n v="0.33333333333333331"/>
    <s v="FALSO"/>
    <n v="0"/>
    <s v=""/>
    <s v=""/>
    <s v=""/>
    <s v=""/>
    <s v=""/>
    <s v=""/>
    <s v=""/>
    <s v=""/>
    <s v=""/>
    <s v=""/>
  </r>
  <r>
    <x v="0"/>
    <s v="SGTB-2288"/>
    <s v="[SGTB] SP 26.3.4"/>
    <x v="0"/>
    <x v="0"/>
    <s v="[SGTB] PI 3/26"/>
    <m/>
    <s v="[INC0810518]Tenho um Erro/Problema com o Sistema - Ajuste de Horário - Ajuste de Horário"/>
    <m/>
    <n v="600"/>
    <m/>
    <s v="Itens concluídos"/>
    <m/>
    <x v="0"/>
    <x v="1"/>
    <d v="2026-08-20T11:54:00"/>
    <d v="2026-08-17T00:00:00"/>
    <d v="2026-08-20T00:00:00"/>
    <d v="2026-08-20T00:00:00"/>
    <m/>
    <m/>
    <m/>
    <m/>
    <m/>
    <m/>
    <m/>
    <m/>
    <m/>
    <m/>
    <m/>
    <m/>
    <m/>
    <m/>
    <n v="0.16666666666666666"/>
    <s v="FALSO"/>
    <n v="0"/>
    <s v=""/>
    <s v=""/>
    <s v=""/>
    <s v=""/>
    <s v=""/>
    <s v=""/>
    <s v=""/>
    <s v=""/>
    <s v=""/>
    <s v=""/>
  </r>
  <r>
    <x v="0"/>
    <s v="SGTB-2287"/>
    <s v="[SGTB] SP 26.3.5;[SGTB] SP 26.3.4"/>
    <x v="0"/>
    <x v="0"/>
    <s v="[SGTB] PI 3/26"/>
    <m/>
    <s v="[INC0810517]Tenho um Erro/Problema com o Sistema - Portal Prisma - Prisma - Usuários do Prisma"/>
    <m/>
    <n v="3600"/>
    <m/>
    <s v="Itens concluídos"/>
    <m/>
    <x v="0"/>
    <x v="1"/>
    <d v="2026-08-20T11:53:00"/>
    <d v="2026-08-17T00:00:00"/>
    <d v="2026-08-25T00:00:00"/>
    <d v="2026-08-25T00:00:00"/>
    <m/>
    <m/>
    <m/>
    <m/>
    <m/>
    <m/>
    <m/>
    <m/>
    <m/>
    <m/>
    <m/>
    <m/>
    <m/>
    <m/>
    <n v="1"/>
    <s v="FALSO"/>
    <n v="0"/>
    <s v=""/>
    <s v=""/>
    <s v=""/>
    <s v=""/>
    <s v=""/>
    <s v=""/>
    <s v=""/>
    <s v=""/>
    <s v=""/>
    <s v=""/>
  </r>
  <r>
    <x v="0"/>
    <s v="SGTB-2284"/>
    <s v="[SGTB] SP 26.3.4"/>
    <x v="0"/>
    <x v="0"/>
    <s v="[SGTB] PI 3/26"/>
    <m/>
    <s v="[INC0809853]Tenho um Erro/Problema com o Sistema - Portal do Aluno - EaD - (Portal do aluno - EaD) Boletim"/>
    <m/>
    <m/>
    <m/>
    <s v="Itens concluídos"/>
    <m/>
    <x v="0"/>
    <x v="0"/>
    <d v="2026-08-20T09:35:00"/>
    <d v="2026-08-17T00:00:00"/>
    <d v="2026-08-20T00:00:00"/>
    <m/>
    <m/>
    <m/>
    <m/>
    <m/>
    <m/>
    <m/>
    <m/>
    <m/>
    <m/>
    <m/>
    <m/>
    <m/>
    <m/>
    <m/>
    <s v=""/>
    <s v="FALSO"/>
    <n v="0"/>
    <s v=""/>
    <s v=""/>
    <s v=""/>
    <s v=""/>
    <s v=""/>
    <s v=""/>
    <s v=""/>
    <s v=""/>
    <s v=""/>
    <s v=""/>
  </r>
  <r>
    <x v="0"/>
    <s v="SGTB-2282"/>
    <s v="[SGTB] SP 26.3.4"/>
    <x v="0"/>
    <x v="0"/>
    <s v="[SGTB] PI 3/26"/>
    <m/>
    <s v="[INC0809839]Tenho um Erro/Problema com o Sistema - Portal do Aluno - EaD - Deferimento de solicitação"/>
    <m/>
    <m/>
    <m/>
    <s v="Itens concluídos"/>
    <m/>
    <x v="0"/>
    <x v="0"/>
    <d v="2026-08-20T09:19:00"/>
    <d v="2026-08-17T00:00:00"/>
    <d v="2026-08-20T00:00:00"/>
    <m/>
    <m/>
    <m/>
    <m/>
    <m/>
    <m/>
    <m/>
    <m/>
    <m/>
    <m/>
    <m/>
    <m/>
    <m/>
    <m/>
    <m/>
    <s v=""/>
    <s v="FALSO"/>
    <n v="0"/>
    <s v=""/>
    <s v=""/>
    <s v=""/>
    <s v=""/>
    <s v=""/>
    <s v=""/>
    <s v=""/>
    <s v=""/>
    <s v=""/>
    <s v=""/>
  </r>
  <r>
    <x v="0"/>
    <s v="SGTB-2281"/>
    <s v="[SGTB] SP 26.3.4"/>
    <x v="0"/>
    <x v="0"/>
    <s v="[SGTB] PI 3/26"/>
    <m/>
    <s v="[INC0809866]Tenho um Erro/Problema com o Sistema - Portal do Aluno - EaD - Solicitação do Serviço Colaborar"/>
    <m/>
    <m/>
    <m/>
    <s v="Itens concluídos"/>
    <m/>
    <x v="0"/>
    <x v="0"/>
    <d v="2026-08-20T09:16:00"/>
    <d v="2026-08-17T00:00:00"/>
    <d v="2026-08-20T00:00:00"/>
    <m/>
    <m/>
    <m/>
    <m/>
    <m/>
    <m/>
    <m/>
    <m/>
    <m/>
    <m/>
    <m/>
    <m/>
    <m/>
    <m/>
    <m/>
    <s v=""/>
    <s v="FALSO"/>
    <n v="0"/>
    <s v=""/>
    <s v=""/>
    <s v=""/>
    <s v=""/>
    <s v=""/>
    <s v=""/>
    <s v=""/>
    <s v=""/>
    <s v=""/>
    <s v=""/>
  </r>
  <r>
    <x v="1"/>
    <s v="SGTB-2272"/>
    <s v="[SGTB] SP 26.3.4"/>
    <x v="0"/>
    <x v="0"/>
    <s v="[SGTB] PI 3/26"/>
    <m/>
    <s v="[RITM0735488]Solicitar Serviço ao Sistema - Olimpo - Matrícula"/>
    <m/>
    <n v="25200"/>
    <m/>
    <s v="Itens concluídos"/>
    <m/>
    <x v="0"/>
    <x v="1"/>
    <d v="2026-08-19T15:53:00"/>
    <d v="2026-08-17T00:00:00"/>
    <d v="2026-08-24T00:00:00"/>
    <d v="2026-08-24T00:00:00"/>
    <m/>
    <m/>
    <m/>
    <m/>
    <m/>
    <m/>
    <m/>
    <m/>
    <m/>
    <m/>
    <m/>
    <m/>
    <m/>
    <m/>
    <n v="7"/>
    <s v="FALSO"/>
    <n v="0"/>
    <s v=""/>
    <s v=""/>
    <s v=""/>
    <s v=""/>
    <s v=""/>
    <s v=""/>
    <s v=""/>
    <s v=""/>
    <s v=""/>
    <s v=""/>
  </r>
  <r>
    <x v="0"/>
    <s v="SGTB-2271"/>
    <s v="[SGTB] SP 26.3.4"/>
    <x v="0"/>
    <x v="0"/>
    <s v="[SGTB] PI 3/26"/>
    <m/>
    <s v="[INC0810299]Tenho um Erro/Problema com o Sistema - Portal Prisma - Prisma - Usuários do Prisma"/>
    <m/>
    <n v="2700"/>
    <m/>
    <s v="Itens concluídos"/>
    <m/>
    <x v="0"/>
    <x v="1"/>
    <d v="2026-08-19T15:45:00"/>
    <d v="2026-08-17T00:00:00"/>
    <d v="2026-08-19T00:00:00"/>
    <d v="2026-08-20T00:00:00"/>
    <m/>
    <m/>
    <m/>
    <m/>
    <m/>
    <m/>
    <m/>
    <m/>
    <m/>
    <m/>
    <m/>
    <m/>
    <m/>
    <m/>
    <n v="0.75"/>
    <s v="FALSO"/>
    <n v="0"/>
    <s v=""/>
    <s v=""/>
    <s v=""/>
    <s v=""/>
    <s v=""/>
    <s v=""/>
    <s v=""/>
    <s v=""/>
    <s v=""/>
    <s v=""/>
  </r>
  <r>
    <x v="0"/>
    <s v="SGTB-2270"/>
    <s v="[SGTB] SP 26.3.4"/>
    <x v="0"/>
    <x v="0"/>
    <s v="[SGTB] PI 3/26"/>
    <m/>
    <s v="[INC0810297]Tenho um Erro/Problema com o Sistema - Portal Prisma - Prisma - Usuários do Prisma"/>
    <m/>
    <n v="8100"/>
    <m/>
    <s v="Itens concluídos"/>
    <m/>
    <x v="0"/>
    <x v="1"/>
    <d v="2026-08-19T15:42:00"/>
    <d v="2026-08-17T00:00:00"/>
    <d v="2026-08-19T00:00:00"/>
    <d v="2026-08-20T00:00:00"/>
    <m/>
    <m/>
    <m/>
    <m/>
    <m/>
    <m/>
    <m/>
    <m/>
    <m/>
    <m/>
    <m/>
    <m/>
    <m/>
    <m/>
    <n v="2.25"/>
    <s v="FALSO"/>
    <n v="0"/>
    <s v=""/>
    <s v=""/>
    <s v=""/>
    <s v=""/>
    <s v=""/>
    <s v=""/>
    <s v=""/>
    <s v=""/>
    <s v=""/>
    <s v=""/>
  </r>
  <r>
    <x v="0"/>
    <s v="SGTB-2269"/>
    <s v="[SGTB] SP 26.3.4"/>
    <x v="0"/>
    <x v="0"/>
    <s v="[SGTB] PI 3/26"/>
    <m/>
    <s v="[INC0810269]Tenho um Erro/Problema com o Sistema - Portal Prisma - Prisma - Unidades dos Polos"/>
    <m/>
    <m/>
    <m/>
    <s v="Itens concluídos"/>
    <m/>
    <x v="0"/>
    <x v="0"/>
    <d v="2026-08-19T14:39:00"/>
    <d v="2026-08-17T00:00:00"/>
    <d v="2026-08-19T00:00:00"/>
    <m/>
    <m/>
    <m/>
    <m/>
    <m/>
    <m/>
    <m/>
    <m/>
    <m/>
    <m/>
    <m/>
    <m/>
    <m/>
    <m/>
    <m/>
    <s v=""/>
    <s v="FALSO"/>
    <n v="0"/>
    <s v=""/>
    <s v=""/>
    <s v=""/>
    <s v=""/>
    <s v=""/>
    <s v=""/>
    <s v=""/>
    <s v=""/>
    <s v=""/>
    <s v=""/>
  </r>
  <r>
    <x v="0"/>
    <s v="SGTB-2256"/>
    <s v="[SGTB] SP 26.3.4"/>
    <x v="0"/>
    <x v="0"/>
    <s v="[SGTB] PI 3/26"/>
    <m/>
    <s v="[INC0808590]Tenho um Erro/Problema com o Sistema - PAD: Portal de Atendimento - Problema na abertura de chamados"/>
    <m/>
    <n v="1800"/>
    <m/>
    <s v="Itens concluídos"/>
    <m/>
    <x v="0"/>
    <x v="1"/>
    <d v="2026-08-18T15:42:00"/>
    <d v="2026-08-17T00:00:00"/>
    <d v="2026-08-19T00:00:00"/>
    <d v="2026-08-19T00:00:00"/>
    <m/>
    <m/>
    <m/>
    <m/>
    <m/>
    <m/>
    <m/>
    <m/>
    <m/>
    <m/>
    <m/>
    <m/>
    <m/>
    <m/>
    <n v="0.5"/>
    <s v="FALSO"/>
    <n v="0"/>
    <s v=""/>
    <s v=""/>
    <s v=""/>
    <s v=""/>
    <s v=""/>
    <s v=""/>
    <s v=""/>
    <s v=""/>
    <s v=""/>
    <s v=""/>
  </r>
  <r>
    <x v="0"/>
    <s v="SGTB-2248"/>
    <s v="[SGTB] SP 26.3.4"/>
    <x v="0"/>
    <x v="0"/>
    <s v="[SGTB] PI 3/26"/>
    <m/>
    <s v="[INC0808451]Tenho um Erro/Problema com o Sistema - PDA:Portal do aluno - Graduação - Erro ao Solicitar Serviço"/>
    <m/>
    <m/>
    <m/>
    <s v="Itens concluídos"/>
    <m/>
    <x v="0"/>
    <x v="0"/>
    <d v="2026-08-18T14:52:00"/>
    <d v="2026-08-17T00:00:00"/>
    <d v="2026-08-19T00:00:00"/>
    <m/>
    <m/>
    <m/>
    <m/>
    <m/>
    <m/>
    <m/>
    <m/>
    <m/>
    <m/>
    <m/>
    <m/>
    <m/>
    <m/>
    <m/>
    <s v=""/>
    <s v="FALSO"/>
    <n v="0"/>
    <s v=""/>
    <s v=""/>
    <s v=""/>
    <s v=""/>
    <s v=""/>
    <s v=""/>
    <s v=""/>
    <s v=""/>
    <s v=""/>
    <s v=""/>
  </r>
  <r>
    <x v="0"/>
    <s v="SGTB-2246"/>
    <s v="[SGTB] SP 26.3.4"/>
    <x v="0"/>
    <x v="0"/>
    <s v="[SGTB] PI 3/26"/>
    <m/>
    <s v="[INC0809795]Tenho um Erro/Problema com o Sistema - Portal Prisma - Prisma - Usuários do Prisma"/>
    <m/>
    <n v="5400"/>
    <m/>
    <s v="Itens concluídos"/>
    <m/>
    <x v="0"/>
    <x v="1"/>
    <d v="2026-08-18T13:27:00"/>
    <d v="2026-08-17T00:00:00"/>
    <d v="2026-08-19T00:00:00"/>
    <d v="2026-08-20T00:00:00"/>
    <m/>
    <m/>
    <m/>
    <m/>
    <m/>
    <m/>
    <m/>
    <m/>
    <m/>
    <m/>
    <m/>
    <m/>
    <m/>
    <m/>
    <n v="1.5"/>
    <s v="FALSO"/>
    <n v="0"/>
    <s v=""/>
    <s v=""/>
    <s v=""/>
    <s v=""/>
    <s v=""/>
    <s v=""/>
    <s v=""/>
    <s v=""/>
    <s v=""/>
    <s v=""/>
  </r>
  <r>
    <x v="0"/>
    <s v="SGTB-2244"/>
    <s v="[SGTB] SP 26.3.4"/>
    <x v="0"/>
    <x v="0"/>
    <s v="[SGTB] PI 3/26"/>
    <m/>
    <s v="[INC0808113]Tenho um Erro/Problema com o Sistema Colaborar - Colaborar - Administração de usuários"/>
    <m/>
    <n v="600"/>
    <m/>
    <s v="Itens concluídos"/>
    <m/>
    <x v="0"/>
    <x v="1"/>
    <d v="2026-08-18T12:17:00"/>
    <d v="2026-08-17T00:00:00"/>
    <d v="2026-08-19T00:00:00"/>
    <d v="2026-08-19T00:00:00"/>
    <m/>
    <m/>
    <m/>
    <m/>
    <m/>
    <m/>
    <m/>
    <m/>
    <m/>
    <m/>
    <m/>
    <m/>
    <m/>
    <m/>
    <n v="0.16666666666666666"/>
    <s v="FALSO"/>
    <n v="0"/>
    <s v=""/>
    <s v=""/>
    <s v=""/>
    <s v=""/>
    <s v=""/>
    <s v=""/>
    <s v=""/>
    <s v=""/>
    <s v=""/>
    <s v=""/>
  </r>
  <r>
    <x v="0"/>
    <s v="SGTB-2243"/>
    <s v="[SGTB] SP 26.3.4"/>
    <x v="0"/>
    <x v="0"/>
    <s v="[SGTB] PI 3/26"/>
    <m/>
    <s v="[INC0808420]Tenho um Erro/Problema com o Sistema - Extranet - Requerimento"/>
    <m/>
    <n v="600"/>
    <m/>
    <s v="Itens concluídos"/>
    <m/>
    <x v="0"/>
    <x v="0"/>
    <d v="2026-08-18T12:16:00"/>
    <d v="2026-08-17T00:00:00"/>
    <d v="2026-08-20T00:00:00"/>
    <m/>
    <m/>
    <m/>
    <m/>
    <m/>
    <m/>
    <m/>
    <m/>
    <m/>
    <m/>
    <m/>
    <m/>
    <m/>
    <m/>
    <m/>
    <n v="0.16666666666666666"/>
    <s v="FALSO"/>
    <n v="0"/>
    <s v=""/>
    <s v=""/>
    <s v=""/>
    <s v=""/>
    <s v=""/>
    <s v=""/>
    <s v=""/>
    <s v=""/>
    <s v=""/>
    <s v=""/>
  </r>
  <r>
    <x v="0"/>
    <s v="SGTB-2242"/>
    <s v="[SGTB] SP 26.3.4"/>
    <x v="0"/>
    <x v="0"/>
    <s v="[SGTB] PI 3/26"/>
    <m/>
    <s v="[INC0808441]Tenho um Erro/Problema com o PTC - Dynamics Athenas - Alocação do tutor a turma"/>
    <m/>
    <n v="7200"/>
    <m/>
    <s v="Itens concluídos"/>
    <m/>
    <x v="0"/>
    <x v="1"/>
    <d v="2026-08-18T11:56:00"/>
    <d v="2026-08-17T00:00:00"/>
    <d v="2026-08-20T00:00:00"/>
    <d v="2026-08-20T00:00:00"/>
    <m/>
    <m/>
    <m/>
    <m/>
    <m/>
    <m/>
    <m/>
    <m/>
    <m/>
    <m/>
    <m/>
    <m/>
    <m/>
    <m/>
    <n v="2"/>
    <s v="FALSO"/>
    <n v="0"/>
    <s v=""/>
    <s v=""/>
    <s v=""/>
    <s v=""/>
    <s v=""/>
    <s v=""/>
    <s v=""/>
    <s v=""/>
    <s v=""/>
    <s v=""/>
  </r>
  <r>
    <x v="0"/>
    <s v="SGTB-2237"/>
    <s v="[SGTB] SP 26.3.4"/>
    <x v="0"/>
    <x v="0"/>
    <s v="[SGTB] PI 3/26"/>
    <m/>
    <s v="[INC0809700]Tenho um Erro/Problema com o Sistema - Ajuste de Horário - Ajuste de Horário"/>
    <m/>
    <n v="7200"/>
    <m/>
    <s v="Itens concluídos"/>
    <m/>
    <x v="0"/>
    <x v="1"/>
    <d v="2026-08-18T09:40:00"/>
    <d v="2026-08-17T00:00:00"/>
    <d v="2026-08-21T00:00:00"/>
    <d v="2026-08-21T00:00:00"/>
    <m/>
    <m/>
    <m/>
    <m/>
    <m/>
    <m/>
    <m/>
    <m/>
    <m/>
    <m/>
    <m/>
    <m/>
    <m/>
    <m/>
    <n v="2"/>
    <s v="FALSO"/>
    <n v="0"/>
    <s v=""/>
    <s v=""/>
    <s v=""/>
    <s v=""/>
    <s v=""/>
    <s v=""/>
    <s v=""/>
    <s v=""/>
    <s v=""/>
    <s v=""/>
  </r>
  <r>
    <x v="0"/>
    <s v="SGTB-2236"/>
    <s v="[SGTB] SP 26.3.4"/>
    <x v="0"/>
    <x v="0"/>
    <s v="[SGTB] PI 3/26"/>
    <m/>
    <s v="[INC0809694]Tenho um Erro/Problema com o Sistema Colaborar - Colaborar - LMS Acadêmico"/>
    <m/>
    <n v="3600"/>
    <m/>
    <s v="Itens concluídos"/>
    <m/>
    <x v="0"/>
    <x v="1"/>
    <d v="2026-08-18T09:40:00"/>
    <d v="2026-08-17T00:00:00"/>
    <d v="2026-08-18T00:00:00"/>
    <d v="2026-08-18T00:00:00"/>
    <m/>
    <m/>
    <m/>
    <m/>
    <m/>
    <m/>
    <m/>
    <m/>
    <m/>
    <m/>
    <m/>
    <m/>
    <m/>
    <m/>
    <n v="1"/>
    <s v="FALSO"/>
    <n v="0"/>
    <s v=""/>
    <s v=""/>
    <s v=""/>
    <s v=""/>
    <s v=""/>
    <s v=""/>
    <s v=""/>
    <s v=""/>
    <s v=""/>
    <s v=""/>
  </r>
  <r>
    <x v="0"/>
    <s v="SGTB-2224"/>
    <s v="[SGTB] SP 26.3.4"/>
    <x v="0"/>
    <x v="0"/>
    <s v="[SGTB] PI 3/26"/>
    <m/>
    <s v="[INC0809495]Tenho um Erro/Problema com o Sistema - Portal do Professor - Portal do Professor"/>
    <m/>
    <n v="7200"/>
    <m/>
    <s v="Itens concluídos"/>
    <m/>
    <x v="0"/>
    <x v="1"/>
    <d v="2026-08-17T18:51:00"/>
    <d v="2026-08-17T00:00:00"/>
    <d v="2026-08-18T00:00:00"/>
    <d v="2026-08-18T00:00:00"/>
    <m/>
    <m/>
    <m/>
    <m/>
    <m/>
    <m/>
    <m/>
    <m/>
    <m/>
    <m/>
    <m/>
    <m/>
    <m/>
    <m/>
    <n v="2"/>
    <s v="FALSO"/>
    <n v="0"/>
    <s v=""/>
    <s v=""/>
    <s v=""/>
    <s v=""/>
    <s v=""/>
    <s v=""/>
    <s v=""/>
    <s v=""/>
    <s v=""/>
    <s v=""/>
  </r>
  <r>
    <x v="0"/>
    <s v="SGTB-2215"/>
    <s v="[SGTB] SP 26.3.4"/>
    <x v="0"/>
    <x v="0"/>
    <s v="[SGTB] PI 3/26"/>
    <m/>
    <s v="[INC0809478]Tenho um Erro/Problema com o Sistema - Portal do Professor - Portal do Professor"/>
    <m/>
    <n v="3600"/>
    <m/>
    <s v="Itens concluídos"/>
    <m/>
    <x v="0"/>
    <x v="1"/>
    <d v="2026-08-17T18:15:00"/>
    <d v="2026-08-17T00:00:00"/>
    <d v="2026-08-18T00:00:00"/>
    <d v="2026-08-18T00:00:00"/>
    <m/>
    <m/>
    <m/>
    <m/>
    <m/>
    <m/>
    <m/>
    <m/>
    <m/>
    <m/>
    <m/>
    <m/>
    <m/>
    <m/>
    <n v="1"/>
    <s v="FALSO"/>
    <n v="0"/>
    <s v=""/>
    <s v=""/>
    <s v=""/>
    <s v=""/>
    <s v=""/>
    <s v=""/>
    <s v=""/>
    <s v=""/>
    <s v=""/>
    <s v=""/>
  </r>
  <r>
    <x v="4"/>
    <s v="SGTB-2188"/>
    <s v="[SGTB] SP 26.3.4"/>
    <x v="0"/>
    <x v="1"/>
    <s v="[SGTB] PI 3/26"/>
    <n v="5"/>
    <s v="[MFA- COLABORAR] [BACK-END] Criação do endpoint de recuperação  de senha no MFA"/>
    <n v="5"/>
    <n v="122400"/>
    <m/>
    <s v="Itens concluídos"/>
    <s v="SGTB-2421"/>
    <x v="0"/>
    <x v="1"/>
    <d v="2026-08-17T15:43:00"/>
    <d v="2026-08-17T00:00:00"/>
    <d v="2026-08-20T00:00:00"/>
    <d v="2026-08-27T00:00:00"/>
    <d v="2026-08-27T00:00:00"/>
    <d v="2026-08-27T00:00:00"/>
    <d v="2026-08-27T00:00:00"/>
    <d v="2026-09-22T00:00:00"/>
    <m/>
    <n v="5"/>
    <m/>
    <m/>
    <n v="8"/>
    <n v="26"/>
    <m/>
    <m/>
    <m/>
    <m/>
    <n v="34"/>
    <s v="FALSO"/>
    <n v="0"/>
    <n v="1"/>
    <s v=""/>
    <n v="5"/>
    <b v="1"/>
    <n v="1"/>
    <s v=""/>
    <n v="18"/>
    <s v=""/>
    <n v="26"/>
    <b v="1"/>
  </r>
  <r>
    <x v="0"/>
    <s v="SGTB-2187"/>
    <s v="[SGTB] SP 26.3.4"/>
    <x v="0"/>
    <x v="0"/>
    <s v="[SGTB] PI 3/26"/>
    <m/>
    <s v="[INC0809390]Tenho um Erro/Problema com o Sistema - Portal Prisma - Prisma - Portal Prisma (PortalUnificado)"/>
    <m/>
    <n v="1200"/>
    <m/>
    <s v="Itens concluídos"/>
    <m/>
    <x v="0"/>
    <x v="0"/>
    <d v="2026-08-17T15:41:00"/>
    <d v="2026-08-17T00:00:00"/>
    <d v="2026-08-18T00:00:00"/>
    <m/>
    <m/>
    <m/>
    <m/>
    <m/>
    <m/>
    <m/>
    <m/>
    <m/>
    <m/>
    <m/>
    <m/>
    <m/>
    <m/>
    <m/>
    <n v="0.33333333333333331"/>
    <s v="FALSO"/>
    <n v="0"/>
    <s v=""/>
    <s v=""/>
    <s v=""/>
    <s v=""/>
    <s v=""/>
    <s v=""/>
    <s v=""/>
    <s v=""/>
    <s v=""/>
    <s v=""/>
  </r>
  <r>
    <x v="0"/>
    <s v="SGTB-2186"/>
    <s v="[SGTB] SP 26.3.4"/>
    <x v="0"/>
    <x v="0"/>
    <s v="[SGTB] PI 3/26"/>
    <m/>
    <s v="[INC0809386]Tenho um Erro/Problema com o Sistema - Portal do Professor - Portal do Professor"/>
    <m/>
    <n v="1800"/>
    <m/>
    <s v="Itens concluídos"/>
    <m/>
    <x v="0"/>
    <x v="0"/>
    <d v="2026-08-17T15:33:00"/>
    <d v="2026-08-17T00:00:00"/>
    <d v="2026-08-18T00:00:00"/>
    <m/>
    <m/>
    <m/>
    <m/>
    <m/>
    <m/>
    <m/>
    <m/>
    <m/>
    <m/>
    <m/>
    <m/>
    <m/>
    <m/>
    <m/>
    <n v="0.5"/>
    <s v="FALSO"/>
    <n v="0"/>
    <s v=""/>
    <s v=""/>
    <s v=""/>
    <s v=""/>
    <s v=""/>
    <s v=""/>
    <s v=""/>
    <s v=""/>
    <s v=""/>
    <s v=""/>
  </r>
  <r>
    <x v="0"/>
    <s v="SGTB-2180"/>
    <s v="[SGTB] SP 26.3.4"/>
    <x v="0"/>
    <x v="0"/>
    <s v="[SGTB] PI 3/26"/>
    <m/>
    <s v="[INC0809347]Tenho um Erro/Problema com o Sistema - Portal Prisma - Prisma - Portal Prisma (Banco de Dados)"/>
    <m/>
    <n v="1200"/>
    <m/>
    <s v="Itens concluídos"/>
    <m/>
    <x v="0"/>
    <x v="0"/>
    <d v="2026-08-17T14:36:00"/>
    <d v="2026-08-17T00:00:00"/>
    <d v="2026-08-18T00:00:00"/>
    <m/>
    <m/>
    <m/>
    <m/>
    <m/>
    <m/>
    <m/>
    <m/>
    <m/>
    <m/>
    <m/>
    <m/>
    <m/>
    <m/>
    <m/>
    <n v="0.33333333333333331"/>
    <s v="FALSO"/>
    <n v="0"/>
    <s v=""/>
    <s v=""/>
    <s v=""/>
    <s v=""/>
    <s v=""/>
    <s v=""/>
    <s v=""/>
    <s v=""/>
    <s v=""/>
    <s v=""/>
  </r>
  <r>
    <x v="0"/>
    <s v="SGTB-2170"/>
    <s v="[SGTB] SP 26.3.4"/>
    <x v="0"/>
    <x v="0"/>
    <s v="[SGTB] PI 3/26"/>
    <m/>
    <s v="[INC0808906]Tenho um Erro/Problema com o Sistema - Olimpo - (Olimpo) Contrato"/>
    <m/>
    <n v="3600"/>
    <m/>
    <s v="Itens concluídos"/>
    <m/>
    <x v="0"/>
    <x v="1"/>
    <d v="2026-08-17T09:47:00"/>
    <d v="2026-08-17T00:00:00"/>
    <d v="2026-08-18T00:00:00"/>
    <d v="2026-08-18T00:00:00"/>
    <m/>
    <m/>
    <m/>
    <m/>
    <m/>
    <m/>
    <m/>
    <m/>
    <m/>
    <m/>
    <m/>
    <m/>
    <m/>
    <m/>
    <n v="1"/>
    <s v="FALSO"/>
    <n v="0"/>
    <s v=""/>
    <s v=""/>
    <s v=""/>
    <s v=""/>
    <s v=""/>
    <s v=""/>
    <s v=""/>
    <s v=""/>
    <s v=""/>
    <s v=""/>
  </r>
  <r>
    <x v="1"/>
    <s v="SGTB-2166"/>
    <s v="[SGTB] SP 26.3.5;[SGTB] SP 26.3.4"/>
    <x v="0"/>
    <x v="0"/>
    <s v="[SGTB] PI 3/26"/>
    <m/>
    <s v="[RITM0732923]Solicitar um serviço para o Sistema Colaborar - Colaborar - (Colaborar) Enade"/>
    <m/>
    <n v="43200"/>
    <m/>
    <s v="Itens concluídos"/>
    <m/>
    <x v="0"/>
    <x v="1"/>
    <d v="2026-08-15T20:38:00"/>
    <d v="2026-08-17T00:00:00"/>
    <d v="2026-08-25T00:00:00"/>
    <d v="2026-08-25T00:00:00"/>
    <m/>
    <m/>
    <m/>
    <m/>
    <m/>
    <m/>
    <m/>
    <m/>
    <m/>
    <m/>
    <m/>
    <m/>
    <m/>
    <m/>
    <n v="12"/>
    <s v="FALSO"/>
    <n v="0"/>
    <s v=""/>
    <s v=""/>
    <s v=""/>
    <s v=""/>
    <s v=""/>
    <s v=""/>
    <s v=""/>
    <s v=""/>
    <s v=""/>
    <s v=""/>
  </r>
  <r>
    <x v="1"/>
    <s v="SGTB-2165"/>
    <s v="[SGTB] SP 26.3.5"/>
    <x v="0"/>
    <x v="0"/>
    <s v="[SGTB] PI 3/26"/>
    <m/>
    <s v="[RITM0727335]Solicitar um serviço para o Sistema Colaborar - Colaborar - Administração de usuários"/>
    <m/>
    <n v="5400"/>
    <m/>
    <s v="Itens concluídos"/>
    <m/>
    <x v="0"/>
    <x v="1"/>
    <d v="2026-08-14T19:49:00"/>
    <m/>
    <d v="2026-08-31T00:00:00"/>
    <d v="2026-08-31T00:00:00"/>
    <m/>
    <m/>
    <m/>
    <m/>
    <m/>
    <m/>
    <m/>
    <m/>
    <m/>
    <m/>
    <m/>
    <m/>
    <m/>
    <m/>
    <n v="1.5"/>
    <s v="FALSO"/>
    <n v="0"/>
    <s v=""/>
    <s v=""/>
    <s v=""/>
    <s v=""/>
    <s v=""/>
    <s v=""/>
    <s v=""/>
    <s v=""/>
    <s v=""/>
    <s v=""/>
  </r>
  <r>
    <x v="0"/>
    <s v="SGTB-2160"/>
    <s v="[SGTB] SP 26.3.4"/>
    <x v="0"/>
    <x v="0"/>
    <s v="[SGTB] PI 3/26"/>
    <m/>
    <s v="[INC0808911]Tenho um Erro/Problema com o Sistema - Portal do Professor - Portal do Professor"/>
    <m/>
    <n v="7200"/>
    <m/>
    <s v="Itens concluídos"/>
    <m/>
    <x v="0"/>
    <x v="1"/>
    <d v="2026-08-14T18:16:00"/>
    <d v="2026-08-17T00:00:00"/>
    <d v="2026-08-18T00:00:00"/>
    <d v="2026-08-18T00:00:00"/>
    <m/>
    <m/>
    <m/>
    <m/>
    <m/>
    <m/>
    <m/>
    <m/>
    <m/>
    <m/>
    <m/>
    <m/>
    <m/>
    <m/>
    <n v="2"/>
    <s v="FALSO"/>
    <n v="0"/>
    <s v=""/>
    <s v=""/>
    <s v=""/>
    <s v=""/>
    <s v=""/>
    <s v=""/>
    <s v=""/>
    <s v=""/>
    <s v=""/>
    <s v=""/>
  </r>
  <r>
    <x v="0"/>
    <s v="SGTB-2159"/>
    <s v="[SGTB] SP 26.3.4"/>
    <x v="0"/>
    <x v="0"/>
    <s v="[SGTB] PI 3/26"/>
    <m/>
    <s v="[INC0808879]Tenho um Erro/Problema com o Sistema - Sistema U - (Sistema U) Histórico Escolar"/>
    <m/>
    <n v="7200"/>
    <m/>
    <s v="Itens concluídos"/>
    <m/>
    <x v="0"/>
    <x v="1"/>
    <d v="2026-08-14T16:47:00"/>
    <d v="2026-08-17T00:00:00"/>
    <d v="2026-08-18T00:00:00"/>
    <d v="2026-08-18T00:00:00"/>
    <m/>
    <m/>
    <m/>
    <m/>
    <m/>
    <m/>
    <m/>
    <m/>
    <m/>
    <m/>
    <m/>
    <m/>
    <m/>
    <m/>
    <n v="2"/>
    <s v="FALSO"/>
    <n v="0"/>
    <s v=""/>
    <s v=""/>
    <s v=""/>
    <s v=""/>
    <s v=""/>
    <s v=""/>
    <s v=""/>
    <s v=""/>
    <s v=""/>
    <s v=""/>
  </r>
  <r>
    <x v="0"/>
    <s v="SGTB-2157"/>
    <s v="[SGTB] SP 26.3.4"/>
    <x v="0"/>
    <x v="0"/>
    <s v="[SGTB] PI 3/26"/>
    <m/>
    <s v="[INC0808848]Tenho um Erro/Problema com o Sistema - Portal do Professor - Portal do Professor"/>
    <m/>
    <n v="7200"/>
    <m/>
    <s v="Itens concluídos"/>
    <m/>
    <x v="0"/>
    <x v="1"/>
    <d v="2026-08-14T14:50:00"/>
    <d v="2026-08-17T00:00:00"/>
    <d v="2026-08-18T00:00:00"/>
    <d v="2026-08-18T00:00:00"/>
    <m/>
    <m/>
    <m/>
    <m/>
    <m/>
    <m/>
    <m/>
    <m/>
    <m/>
    <m/>
    <m/>
    <m/>
    <m/>
    <m/>
    <n v="2"/>
    <s v="FALSO"/>
    <n v="0"/>
    <s v=""/>
    <s v=""/>
    <s v=""/>
    <s v=""/>
    <s v=""/>
    <s v=""/>
    <s v=""/>
    <s v=""/>
    <s v=""/>
    <s v=""/>
  </r>
  <r>
    <x v="0"/>
    <s v="SGTB-2156"/>
    <s v="[SGTB] SP 26.3.4"/>
    <x v="0"/>
    <x v="0"/>
    <s v="[SGTB] PI 3/26"/>
    <m/>
    <s v="[INC0808779]Tenho um Erro/Problema com o Sistema - Sistema U - Gestão de Cadastro"/>
    <m/>
    <n v="7200"/>
    <m/>
    <s v="Itens concluídos"/>
    <m/>
    <x v="0"/>
    <x v="1"/>
    <d v="2026-08-14T14:50:00"/>
    <d v="2026-08-17T00:00:00"/>
    <d v="2026-08-20T00:00:00"/>
    <d v="2026-08-20T00:00:00"/>
    <m/>
    <m/>
    <m/>
    <m/>
    <m/>
    <m/>
    <m/>
    <m/>
    <m/>
    <m/>
    <m/>
    <m/>
    <m/>
    <m/>
    <n v="2"/>
    <s v="FALSO"/>
    <n v="0"/>
    <s v=""/>
    <s v=""/>
    <s v=""/>
    <s v=""/>
    <s v=""/>
    <s v=""/>
    <s v=""/>
    <s v=""/>
    <s v=""/>
    <s v=""/>
  </r>
  <r>
    <x v="0"/>
    <s v="SGTB-2153"/>
    <s v="[SGTB] SP 26.3.4"/>
    <x v="0"/>
    <x v="0"/>
    <s v="[SGTB] PI 3/26"/>
    <m/>
    <s v="[INC0808822]Tenho um Erro/Problema com o Sistema - Portal Prisma - Prisma - Unidades dos Polos"/>
    <m/>
    <n v="600"/>
    <m/>
    <s v="Itens concluídos"/>
    <m/>
    <x v="0"/>
    <x v="0"/>
    <d v="2026-08-14T13:59:00"/>
    <d v="2026-08-17T00:00:00"/>
    <d v="2026-08-17T00:00:00"/>
    <m/>
    <m/>
    <m/>
    <m/>
    <m/>
    <m/>
    <m/>
    <m/>
    <m/>
    <m/>
    <m/>
    <m/>
    <m/>
    <m/>
    <m/>
    <n v="0.16666666666666666"/>
    <s v="FALSO"/>
    <n v="0"/>
    <s v=""/>
    <s v=""/>
    <s v=""/>
    <s v=""/>
    <s v=""/>
    <s v=""/>
    <s v=""/>
    <s v=""/>
    <s v=""/>
    <s v=""/>
  </r>
  <r>
    <x v="1"/>
    <s v="SGTB-2149"/>
    <s v="[SGTB] SP 26.3.5"/>
    <x v="0"/>
    <x v="0"/>
    <s v="[SGTB] PI 3/26"/>
    <m/>
    <s v="[RITM0732106]Solicitar Serviço ao Sistema - Prisma - Licenças Dynamics"/>
    <m/>
    <n v="1200"/>
    <m/>
    <s v="Itens concluídos"/>
    <m/>
    <x v="0"/>
    <x v="1"/>
    <d v="2026-08-14T09:42:00"/>
    <d v="2026-08-31T00:00:00"/>
    <d v="2026-09-01T00:00:00"/>
    <d v="2026-09-01T00:00:00"/>
    <m/>
    <m/>
    <m/>
    <m/>
    <m/>
    <m/>
    <m/>
    <m/>
    <m/>
    <m/>
    <m/>
    <m/>
    <m/>
    <m/>
    <n v="0.33333333333333331"/>
    <s v="FALSO"/>
    <n v="0"/>
    <s v=""/>
    <s v=""/>
    <s v=""/>
    <s v=""/>
    <s v=""/>
    <s v=""/>
    <s v=""/>
    <s v=""/>
    <s v=""/>
    <s v=""/>
  </r>
  <r>
    <x v="1"/>
    <s v="SGTB-2148"/>
    <s v="[SGTB] SP 26.3.5"/>
    <x v="0"/>
    <x v="0"/>
    <s v="[SGTB] PI 3/26"/>
    <m/>
    <s v="[RITM0729651]Solicitar Serviço ao Sistema - Prisma - Licenças Dynamics"/>
    <m/>
    <n v="1200"/>
    <m/>
    <s v="Itens concluídos"/>
    <m/>
    <x v="0"/>
    <x v="1"/>
    <d v="2026-08-14T09:42:00"/>
    <d v="2026-08-31T00:00:00"/>
    <d v="2026-09-01T00:00:00"/>
    <d v="2026-09-01T00:00:00"/>
    <m/>
    <m/>
    <m/>
    <m/>
    <m/>
    <m/>
    <m/>
    <m/>
    <m/>
    <m/>
    <m/>
    <m/>
    <m/>
    <m/>
    <n v="0.33333333333333331"/>
    <s v="FALSO"/>
    <n v="0"/>
    <s v=""/>
    <s v=""/>
    <s v=""/>
    <s v=""/>
    <s v=""/>
    <s v=""/>
    <s v=""/>
    <s v=""/>
    <s v=""/>
    <s v=""/>
  </r>
  <r>
    <x v="1"/>
    <s v="SGTB-2147"/>
    <s v="[SGTB] SP 26.3.4"/>
    <x v="0"/>
    <x v="0"/>
    <s v="[SGTB] PI 3/26"/>
    <m/>
    <s v="[RITM0732551]Solicitar Serviço ao Sistema - Prisma - Licenças Dynamics"/>
    <m/>
    <n v="900"/>
    <m/>
    <s v="Itens concluídos"/>
    <m/>
    <x v="0"/>
    <x v="1"/>
    <d v="2026-08-14T09:41:00"/>
    <d v="2026-08-17T00:00:00"/>
    <d v="2026-08-18T00:00:00"/>
    <d v="2026-08-18T00:00:00"/>
    <m/>
    <m/>
    <m/>
    <m/>
    <m/>
    <m/>
    <m/>
    <m/>
    <m/>
    <m/>
    <m/>
    <m/>
    <m/>
    <m/>
    <n v="0.25"/>
    <s v="FALSO"/>
    <n v="0"/>
    <s v=""/>
    <s v=""/>
    <s v=""/>
    <s v=""/>
    <s v=""/>
    <s v=""/>
    <s v=""/>
    <s v=""/>
    <s v=""/>
    <s v=""/>
  </r>
  <r>
    <x v="1"/>
    <s v="SGTB-2146"/>
    <s v="[SGTB] SP 26.3.4"/>
    <x v="0"/>
    <x v="0"/>
    <s v="[SGTB] PI 3/26"/>
    <m/>
    <s v="[RITM0732549]Solicitar Serviço ao Sistema - Prisma - Licenças Dynamics"/>
    <m/>
    <n v="900"/>
    <m/>
    <s v="Itens concluídos"/>
    <m/>
    <x v="0"/>
    <x v="1"/>
    <d v="2026-08-14T09:40:00"/>
    <d v="2026-08-17T00:00:00"/>
    <d v="2026-08-18T00:00:00"/>
    <d v="2026-08-18T00:00:00"/>
    <m/>
    <m/>
    <m/>
    <m/>
    <m/>
    <m/>
    <m/>
    <m/>
    <m/>
    <m/>
    <m/>
    <m/>
    <m/>
    <m/>
    <n v="0.25"/>
    <s v="FALSO"/>
    <n v="0"/>
    <s v=""/>
    <s v=""/>
    <s v=""/>
    <s v=""/>
    <s v=""/>
    <s v=""/>
    <s v=""/>
    <s v=""/>
    <s v=""/>
    <s v=""/>
  </r>
  <r>
    <x v="1"/>
    <s v="SGTB-2145"/>
    <s v="[SGTB] SP 26.3.4"/>
    <x v="0"/>
    <x v="0"/>
    <s v="[SGTB] PI 3/26"/>
    <m/>
    <s v="[RITM0732542]Solicitar Serviço ao Sistema - Prisma - Licenças Dynamics"/>
    <m/>
    <n v="1800"/>
    <m/>
    <s v="Itens concluídos"/>
    <m/>
    <x v="0"/>
    <x v="1"/>
    <d v="2026-08-14T09:38:00"/>
    <d v="2026-08-17T00:00:00"/>
    <d v="2026-08-18T00:00:00"/>
    <d v="2026-08-18T00:00:00"/>
    <m/>
    <m/>
    <m/>
    <m/>
    <m/>
    <m/>
    <m/>
    <m/>
    <m/>
    <m/>
    <m/>
    <m/>
    <m/>
    <m/>
    <n v="0.5"/>
    <s v="FALSO"/>
    <n v="0"/>
    <s v=""/>
    <s v=""/>
    <s v=""/>
    <s v=""/>
    <s v=""/>
    <s v=""/>
    <s v=""/>
    <s v=""/>
    <s v=""/>
    <s v=""/>
  </r>
  <r>
    <x v="0"/>
    <s v="SGTB-2136"/>
    <s v="[SGTB] SP 26.3.3"/>
    <x v="0"/>
    <x v="0"/>
    <s v="[SGTB] PI 3/26"/>
    <m/>
    <s v="[INC0808646]Tenho um Erro/Problema com o Sistema - Prisma - Usuários do Prisma"/>
    <m/>
    <n v="3600"/>
    <m/>
    <s v="Itens concluídos"/>
    <m/>
    <x v="0"/>
    <x v="0"/>
    <d v="2026-08-13T19:46:00"/>
    <d v="2026-08-03T00:00:00"/>
    <d v="2026-08-14T00:00:00"/>
    <m/>
    <m/>
    <m/>
    <m/>
    <m/>
    <m/>
    <m/>
    <m/>
    <m/>
    <m/>
    <m/>
    <m/>
    <m/>
    <m/>
    <m/>
    <n v="1"/>
    <s v="FALSO"/>
    <n v="0"/>
    <s v=""/>
    <s v=""/>
    <s v=""/>
    <s v=""/>
    <s v=""/>
    <s v=""/>
    <s v=""/>
    <s v=""/>
    <s v=""/>
    <s v=""/>
  </r>
  <r>
    <x v="1"/>
    <s v="SGTB-2131"/>
    <s v="[SGTB] SP 26.3.3;[SGTB] SP 26.3.4"/>
    <x v="0"/>
    <x v="0"/>
    <s v="[SGTB] PI 3/26"/>
    <m/>
    <s v="[RITM0733174]Solicitar um serviço para o Sistema Colaborar - Colaborar - Administração de usuários"/>
    <m/>
    <n v="72000"/>
    <m/>
    <s v="Itens concluídos"/>
    <m/>
    <x v="0"/>
    <x v="1"/>
    <d v="2026-08-13T18:02:00"/>
    <d v="2026-08-03T00:00:00"/>
    <d v="2026-08-14T00:00:00"/>
    <d v="2026-08-14T00:00:00"/>
    <m/>
    <m/>
    <m/>
    <m/>
    <m/>
    <m/>
    <m/>
    <m/>
    <m/>
    <m/>
    <m/>
    <m/>
    <m/>
    <m/>
    <n v="20"/>
    <s v="FALSO"/>
    <n v="0"/>
    <s v=""/>
    <s v=""/>
    <s v=""/>
    <s v=""/>
    <s v=""/>
    <s v=""/>
    <s v=""/>
    <s v=""/>
    <s v=""/>
    <s v=""/>
  </r>
  <r>
    <x v="0"/>
    <s v="SGTB-2124"/>
    <s v="[SGTB] SP 26.3.3;[SGTB] SP 26.3.4"/>
    <x v="0"/>
    <x v="0"/>
    <s v="[SGTB] PI 3/26"/>
    <m/>
    <s v="[INC0808465]Tenho um Erro/Problema com o Sistema - Portal do Professor - Portal do Professor"/>
    <m/>
    <n v="7200"/>
    <m/>
    <s v="Itens concluídos"/>
    <m/>
    <x v="0"/>
    <x v="1"/>
    <d v="2026-08-13T12:51:00"/>
    <d v="2026-08-03T00:00:00"/>
    <d v="2026-08-13T00:00:00"/>
    <d v="2026-08-13T00:00:00"/>
    <m/>
    <m/>
    <m/>
    <m/>
    <m/>
    <m/>
    <m/>
    <m/>
    <m/>
    <m/>
    <m/>
    <m/>
    <m/>
    <m/>
    <n v="2"/>
    <s v="FALSO"/>
    <n v="0"/>
    <s v=""/>
    <s v=""/>
    <s v=""/>
    <s v=""/>
    <s v=""/>
    <s v=""/>
    <s v=""/>
    <s v=""/>
    <s v=""/>
    <s v=""/>
  </r>
  <r>
    <x v="0"/>
    <s v="SGTB-2122"/>
    <s v="[SGTB] SP 26.3.4"/>
    <x v="0"/>
    <x v="0"/>
    <s v="[SGTB] PI 3/26"/>
    <m/>
    <s v="[INC0808439]Tenho um Erro/Problema com o Sistema - AVA Presencial - Moodle (LMS)"/>
    <m/>
    <n v="3600"/>
    <m/>
    <s v="Itens concluídos"/>
    <m/>
    <x v="0"/>
    <x v="0"/>
    <d v="2026-08-13T11:43:00"/>
    <d v="2026-08-17T00:00:00"/>
    <d v="2026-08-25T00:00:00"/>
    <m/>
    <m/>
    <m/>
    <m/>
    <m/>
    <m/>
    <m/>
    <m/>
    <m/>
    <m/>
    <m/>
    <m/>
    <m/>
    <m/>
    <m/>
    <n v="1"/>
    <s v="FALSO"/>
    <n v="0"/>
    <s v=""/>
    <s v=""/>
    <s v=""/>
    <s v=""/>
    <s v=""/>
    <s v=""/>
    <s v=""/>
    <s v=""/>
    <s v=""/>
    <s v=""/>
  </r>
  <r>
    <x v="0"/>
    <s v="SGTB-2120"/>
    <s v="[SGTB] SP 26.3.4"/>
    <x v="0"/>
    <x v="0"/>
    <s v="[SGTB] PI 3/26"/>
    <m/>
    <s v="[INC0808228]Tenho um Erro/Problema no Dynamics - Gestão de unidades - Reportar um erro/problema"/>
    <m/>
    <n v="1800"/>
    <m/>
    <s v="Itens concluídos"/>
    <m/>
    <x v="0"/>
    <x v="0"/>
    <d v="2026-08-13T09:16:00"/>
    <d v="2026-08-17T00:00:00"/>
    <d v="2026-08-19T00:00:00"/>
    <m/>
    <m/>
    <m/>
    <m/>
    <m/>
    <m/>
    <m/>
    <m/>
    <m/>
    <m/>
    <m/>
    <m/>
    <m/>
    <m/>
    <m/>
    <n v="0.5"/>
    <s v="FALSO"/>
    <n v="0"/>
    <s v=""/>
    <s v=""/>
    <s v=""/>
    <s v=""/>
    <s v=""/>
    <s v=""/>
    <s v=""/>
    <s v=""/>
    <s v=""/>
    <s v=""/>
  </r>
  <r>
    <x v="0"/>
    <s v="SGTB-2119"/>
    <s v="[SGTB] SP 26.3.4"/>
    <x v="0"/>
    <x v="0"/>
    <s v="[SGTB] PI 3/26"/>
    <m/>
    <s v="[INC0808226]Tenho um Erro/Problema no Dynamics - Gestão de unidades - Reportar um erro/problema"/>
    <m/>
    <n v="900"/>
    <m/>
    <s v="Itens concluídos"/>
    <m/>
    <x v="0"/>
    <x v="0"/>
    <d v="2026-08-13T09:15:00"/>
    <d v="2026-08-17T00:00:00"/>
    <d v="2026-08-19T00:00:00"/>
    <m/>
    <m/>
    <m/>
    <m/>
    <m/>
    <m/>
    <m/>
    <m/>
    <m/>
    <m/>
    <m/>
    <m/>
    <m/>
    <m/>
    <m/>
    <n v="0.25"/>
    <s v="FALSO"/>
    <n v="0"/>
    <s v=""/>
    <s v=""/>
    <s v=""/>
    <s v=""/>
    <s v=""/>
    <s v=""/>
    <s v=""/>
    <s v=""/>
    <s v=""/>
    <s v=""/>
  </r>
  <r>
    <x v="0"/>
    <s v="SGTB-2115"/>
    <s v="[SGTB] SP 26.3.3"/>
    <x v="0"/>
    <x v="0"/>
    <s v="[SGTB] PI 3/26"/>
    <m/>
    <s v="[INC0808064]Tenho um Erro/Problema com o Sistema - Olimpo - Olimpo / Professores"/>
    <m/>
    <n v="14400"/>
    <m/>
    <s v="Itens concluídos"/>
    <m/>
    <x v="0"/>
    <x v="1"/>
    <d v="2026-08-12T17:11:00"/>
    <d v="2026-08-03T00:00:00"/>
    <d v="2026-08-12T00:00:00"/>
    <d v="2026-08-13T00:00:00"/>
    <m/>
    <m/>
    <m/>
    <m/>
    <m/>
    <m/>
    <m/>
    <m/>
    <m/>
    <m/>
    <m/>
    <m/>
    <m/>
    <m/>
    <n v="4"/>
    <s v="FALSO"/>
    <n v="0"/>
    <s v=""/>
    <s v=""/>
    <s v=""/>
    <s v=""/>
    <s v=""/>
    <s v=""/>
    <s v=""/>
    <s v=""/>
    <s v=""/>
    <s v=""/>
  </r>
  <r>
    <x v="0"/>
    <s v="SGTB-2112"/>
    <s v="[SGTB] SP 26.3.4"/>
    <x v="0"/>
    <x v="0"/>
    <s v="[SGTB] PI 3/26"/>
    <m/>
    <s v="[INC0807973]Tenho um Erro/Problema com o Sistema - Portal do Aluno - EaD - (Portal do aluno - EaD) Geração de documentos"/>
    <m/>
    <n v="25200"/>
    <m/>
    <s v="Itens concluídos"/>
    <m/>
    <x v="0"/>
    <x v="1"/>
    <d v="2026-08-12T15:46:00"/>
    <d v="2026-08-17T00:00:00"/>
    <d v="2026-08-17T00:00:00"/>
    <d v="2026-08-17T00:00:00"/>
    <m/>
    <m/>
    <m/>
    <m/>
    <m/>
    <m/>
    <m/>
    <m/>
    <m/>
    <m/>
    <m/>
    <m/>
    <m/>
    <m/>
    <n v="7"/>
    <s v="FALSO"/>
    <n v="0"/>
    <s v=""/>
    <s v=""/>
    <s v=""/>
    <s v=""/>
    <s v=""/>
    <s v=""/>
    <s v=""/>
    <s v=""/>
    <s v=""/>
    <s v=""/>
  </r>
  <r>
    <x v="0"/>
    <s v="SGTB-2111"/>
    <s v="[SGTB] SP 26.3.4"/>
    <x v="0"/>
    <x v="0"/>
    <s v="[SGTB] PI 3/26"/>
    <m/>
    <s v="[INC0808086]Tenho um Erro/Problema com o Sistema - Portal Prisma - Prisma - Portal Prisma (Banco de Dados)"/>
    <m/>
    <n v="54000"/>
    <m/>
    <s v="Itens concluídos"/>
    <m/>
    <x v="0"/>
    <x v="1"/>
    <d v="2026-08-12T14:17:00"/>
    <d v="2026-08-17T00:00:00"/>
    <d v="2026-08-13T00:00:00"/>
    <d v="2026-08-18T00:00:00"/>
    <m/>
    <m/>
    <m/>
    <m/>
    <m/>
    <m/>
    <m/>
    <m/>
    <m/>
    <m/>
    <m/>
    <m/>
    <m/>
    <m/>
    <n v="15"/>
    <s v="FALSO"/>
    <n v="0"/>
    <s v=""/>
    <s v=""/>
    <s v=""/>
    <s v=""/>
    <s v=""/>
    <s v=""/>
    <s v=""/>
    <s v=""/>
    <s v=""/>
    <s v=""/>
  </r>
  <r>
    <x v="0"/>
    <s v="SGTB-2109"/>
    <s v="[SGTB] SP 26.3.3;[SGTB] SP 26.3.4"/>
    <x v="0"/>
    <x v="0"/>
    <s v="[SGTB] PI 3/26"/>
    <m/>
    <s v="[INC0808049]Tenho um Erro/Problema com o Sistema Colaborar - Colaborar - Alocação de tutor"/>
    <m/>
    <n v="600"/>
    <m/>
    <s v="Itens concluídos"/>
    <m/>
    <x v="0"/>
    <x v="1"/>
    <d v="2026-08-12T11:57:00"/>
    <d v="2026-08-03T00:00:00"/>
    <d v="2026-08-13T00:00:00"/>
    <d v="2026-08-13T00:00:00"/>
    <m/>
    <m/>
    <m/>
    <m/>
    <m/>
    <m/>
    <m/>
    <m/>
    <m/>
    <m/>
    <m/>
    <m/>
    <m/>
    <m/>
    <n v="0.16666666666666666"/>
    <s v="FALSO"/>
    <n v="0"/>
    <s v=""/>
    <s v=""/>
    <s v=""/>
    <s v=""/>
    <s v=""/>
    <s v=""/>
    <s v=""/>
    <s v=""/>
    <s v=""/>
    <s v=""/>
  </r>
  <r>
    <x v="1"/>
    <s v="SGTB-2108"/>
    <s v="[SGTB] SP 26.3.6"/>
    <x v="0"/>
    <x v="0"/>
    <s v="[SGTB] PI 3/26"/>
    <m/>
    <s v="[RITM0732920]Solicitar Serviço ao Sistema - Olimpo - (Olimpo) Contrato"/>
    <m/>
    <n v="25200"/>
    <m/>
    <s v="Itens concluídos"/>
    <m/>
    <x v="0"/>
    <x v="1"/>
    <d v="2026-08-12T11:43:00"/>
    <d v="2026-09-14T00:00:00"/>
    <d v="2026-09-10T00:00:00"/>
    <d v="2026-09-18T00:00:00"/>
    <m/>
    <m/>
    <m/>
    <m/>
    <m/>
    <m/>
    <m/>
    <m/>
    <m/>
    <m/>
    <m/>
    <m/>
    <m/>
    <m/>
    <n v="7"/>
    <s v="FALSO"/>
    <n v="0"/>
    <s v=""/>
    <s v=""/>
    <s v=""/>
    <s v=""/>
    <s v=""/>
    <s v=""/>
    <s v=""/>
    <s v=""/>
    <s v=""/>
    <s v=""/>
  </r>
  <r>
    <x v="0"/>
    <s v="SGTB-2106"/>
    <s v="[SGTB] SP 26.3.3;[SGTB] SP 26.3.4"/>
    <x v="0"/>
    <x v="0"/>
    <s v="[SGTB] PI 3/26"/>
    <m/>
    <s v="[INC0807987]Tenho um Erro/Problema com o Sistema Colaborar - Colaborar - Alocação de tutor"/>
    <m/>
    <n v="600"/>
    <m/>
    <s v="Itens concluídos"/>
    <m/>
    <x v="0"/>
    <x v="1"/>
    <d v="2026-08-12T09:58:00"/>
    <d v="2026-08-03T00:00:00"/>
    <d v="2026-08-13T00:00:00"/>
    <d v="2026-08-13T00:00:00"/>
    <m/>
    <m/>
    <m/>
    <m/>
    <m/>
    <m/>
    <m/>
    <m/>
    <m/>
    <m/>
    <m/>
    <m/>
    <m/>
    <m/>
    <n v="0.16666666666666666"/>
    <s v="FALSO"/>
    <n v="0"/>
    <s v=""/>
    <s v=""/>
    <s v=""/>
    <s v=""/>
    <s v=""/>
    <s v=""/>
    <s v=""/>
    <s v=""/>
    <s v=""/>
    <s v=""/>
  </r>
  <r>
    <x v="0"/>
    <s v="SGTB-2100"/>
    <s v="[SGTB] SP 26.3.3;[SGTB] SP 26.3.4"/>
    <x v="0"/>
    <x v="0"/>
    <s v="[SGTB] PI 3/26"/>
    <m/>
    <s v="[INC0807974]Tenho um Erro/Problema com o Sistema - Portal Prisma - Prisma - Usuários do Prisma"/>
    <m/>
    <n v="3600"/>
    <m/>
    <s v="Itens concluídos"/>
    <m/>
    <x v="0"/>
    <x v="1"/>
    <d v="2026-08-12T09:17:00"/>
    <d v="2026-08-03T00:00:00"/>
    <d v="2026-08-12T00:00:00"/>
    <d v="2026-08-12T00:00:00"/>
    <m/>
    <m/>
    <m/>
    <m/>
    <m/>
    <m/>
    <m/>
    <m/>
    <m/>
    <m/>
    <m/>
    <m/>
    <m/>
    <m/>
    <n v="1"/>
    <s v="FALSO"/>
    <n v="0"/>
    <s v=""/>
    <s v=""/>
    <s v=""/>
    <s v=""/>
    <s v=""/>
    <s v=""/>
    <s v=""/>
    <s v=""/>
    <s v=""/>
    <s v=""/>
  </r>
  <r>
    <x v="0"/>
    <s v="SGTB-2098"/>
    <s v="[SGTB] SP 26.3.3;[SGTB] SP 26.3.4"/>
    <x v="0"/>
    <x v="0"/>
    <s v="[SGTB] PI 3/26"/>
    <m/>
    <s v="[INC0807536]Tenho um Erro/Problema com o Sistema - PDA:Portal do aluno - Graduação - Erro no Ajuste de horário"/>
    <m/>
    <n v="7200"/>
    <m/>
    <s v="Itens concluídos"/>
    <m/>
    <x v="0"/>
    <x v="1"/>
    <d v="2026-08-11T17:45:00"/>
    <d v="2026-08-03T00:00:00"/>
    <d v="2026-08-12T00:00:00"/>
    <d v="2026-08-12T00:00:00"/>
    <m/>
    <m/>
    <m/>
    <m/>
    <m/>
    <m/>
    <m/>
    <m/>
    <m/>
    <m/>
    <m/>
    <m/>
    <m/>
    <m/>
    <n v="2"/>
    <s v="FALSO"/>
    <n v="0"/>
    <s v=""/>
    <s v=""/>
    <s v=""/>
    <s v=""/>
    <s v=""/>
    <s v=""/>
    <s v=""/>
    <s v=""/>
    <s v=""/>
    <s v=""/>
  </r>
  <r>
    <x v="0"/>
    <s v="SGTB-2097"/>
    <s v="[SGTB] SP 26.3.3"/>
    <x v="0"/>
    <x v="0"/>
    <s v="[SGTB] PI 3/26"/>
    <m/>
    <s v="[INC0807818]Tenho um Erro/Problema com o Sistema - Prisma - Usuários do Prisma"/>
    <m/>
    <n v="1200"/>
    <m/>
    <s v="Itens concluídos"/>
    <m/>
    <x v="0"/>
    <x v="0"/>
    <d v="2026-08-11T15:35:00"/>
    <d v="2026-08-03T00:00:00"/>
    <d v="2026-08-14T00:00:00"/>
    <m/>
    <m/>
    <m/>
    <m/>
    <m/>
    <m/>
    <m/>
    <m/>
    <m/>
    <m/>
    <m/>
    <m/>
    <m/>
    <m/>
    <m/>
    <n v="0.33333333333333331"/>
    <s v="FALSO"/>
    <n v="0"/>
    <s v=""/>
    <s v=""/>
    <s v=""/>
    <s v=""/>
    <s v=""/>
    <s v=""/>
    <s v=""/>
    <s v=""/>
    <s v=""/>
    <s v=""/>
  </r>
  <r>
    <x v="0"/>
    <s v="SGTB-2096"/>
    <s v="[SGTB] SP 26.3.3"/>
    <x v="0"/>
    <x v="0"/>
    <s v="[SGTB] PI 3/26"/>
    <m/>
    <s v="[INC0807133]Tenho um Erro/Problema com o Sistema - PDA:Portal do aluno - Graduação - Erro no Meu curso"/>
    <m/>
    <n v="7200"/>
    <m/>
    <s v="Itens concluídos"/>
    <m/>
    <x v="0"/>
    <x v="1"/>
    <d v="2026-08-11T14:46:00"/>
    <d v="2026-08-03T00:00:00"/>
    <d v="2026-08-12T00:00:00"/>
    <d v="2026-08-12T00:00:00"/>
    <m/>
    <m/>
    <m/>
    <m/>
    <m/>
    <m/>
    <m/>
    <m/>
    <m/>
    <m/>
    <m/>
    <m/>
    <m/>
    <m/>
    <n v="2"/>
    <s v="FALSO"/>
    <n v="0"/>
    <s v=""/>
    <s v=""/>
    <s v=""/>
    <s v=""/>
    <s v=""/>
    <s v=""/>
    <s v=""/>
    <s v=""/>
    <s v=""/>
    <s v=""/>
  </r>
  <r>
    <x v="0"/>
    <s v="SGTB-2095"/>
    <s v="[SGTB] SP 26.3.4"/>
    <x v="0"/>
    <x v="0"/>
    <s v="[SGTB] PI 3/26"/>
    <m/>
    <s v="[INC0807721]Tenho um Erro/Problema com o Sistema - Extranet - Enturmacao"/>
    <m/>
    <n v="10800"/>
    <m/>
    <s v="Itens concluídos"/>
    <m/>
    <x v="0"/>
    <x v="1"/>
    <d v="2026-08-11T12:40:00"/>
    <d v="2026-08-17T00:00:00"/>
    <d v="2026-08-11T00:00:00"/>
    <d v="2026-08-17T00:00:00"/>
    <m/>
    <m/>
    <m/>
    <m/>
    <m/>
    <m/>
    <m/>
    <m/>
    <m/>
    <m/>
    <m/>
    <m/>
    <m/>
    <m/>
    <n v="3"/>
    <s v="FALSO"/>
    <n v="0"/>
    <s v=""/>
    <s v=""/>
    <s v=""/>
    <s v=""/>
    <s v=""/>
    <s v=""/>
    <s v=""/>
    <s v=""/>
    <s v=""/>
    <s v=""/>
  </r>
  <r>
    <x v="0"/>
    <s v="SGTB-2091"/>
    <s v="[SGTB] SP 26.3.3;[SGTB] SP 26.3.4"/>
    <x v="0"/>
    <x v="0"/>
    <s v="[SGTB] PI 3/26"/>
    <m/>
    <s v="[INC0802402]Tenho um Erro/Problema com o PTC - Dynamics Athenas - Atualização de Dados Cadastrais"/>
    <m/>
    <m/>
    <m/>
    <s v="Itens concluídos"/>
    <m/>
    <x v="0"/>
    <x v="1"/>
    <d v="2026-08-11T11:10:00"/>
    <d v="2026-08-03T00:00:00"/>
    <d v="2026-08-11T00:00:00"/>
    <d v="2026-08-11T00:00:00"/>
    <m/>
    <m/>
    <m/>
    <m/>
    <m/>
    <m/>
    <m/>
    <m/>
    <m/>
    <m/>
    <m/>
    <m/>
    <m/>
    <m/>
    <s v=""/>
    <s v="FALSO"/>
    <n v="0"/>
    <s v=""/>
    <s v=""/>
    <s v=""/>
    <s v=""/>
    <s v=""/>
    <s v=""/>
    <s v=""/>
    <s v=""/>
    <s v=""/>
    <s v=""/>
  </r>
  <r>
    <x v="0"/>
    <s v="SGTB-2089"/>
    <s v="[SGTB] SP 26.3.3"/>
    <x v="0"/>
    <x v="0"/>
    <s v="[SGTB] PI 3/26"/>
    <m/>
    <s v="[INC0806439]Tenho um Erro/Problema com o Sistema Colaborar - Colaborar - LMS Acadêmico"/>
    <m/>
    <m/>
    <m/>
    <s v="Itens concluídos"/>
    <m/>
    <x v="0"/>
    <x v="0"/>
    <d v="2026-08-11T10:59:00"/>
    <d v="2026-08-03T00:00:00"/>
    <d v="2026-08-11T00:00:00"/>
    <m/>
    <m/>
    <m/>
    <m/>
    <m/>
    <m/>
    <m/>
    <m/>
    <m/>
    <m/>
    <m/>
    <m/>
    <m/>
    <m/>
    <m/>
    <s v=""/>
    <s v="FALSO"/>
    <n v="0"/>
    <s v=""/>
    <s v=""/>
    <s v=""/>
    <s v=""/>
    <s v=""/>
    <s v=""/>
    <s v=""/>
    <s v=""/>
    <s v=""/>
    <s v=""/>
  </r>
  <r>
    <x v="0"/>
    <s v="SGTB-2088"/>
    <s v="[SGTB] SP 26.3.3;[SGTB] SP 26.3.4"/>
    <x v="0"/>
    <x v="0"/>
    <s v="[SGTB] PI 3/26"/>
    <m/>
    <s v="[INC0806781]Tenho um Erro/Problema com o Sistema Colaborar - Colaborar - Alocação de tutor"/>
    <m/>
    <n v="3600"/>
    <m/>
    <s v="Itens concluídos"/>
    <m/>
    <x v="0"/>
    <x v="1"/>
    <d v="2026-08-11T10:54:00"/>
    <d v="2026-08-03T00:00:00"/>
    <d v="2026-08-12T00:00:00"/>
    <d v="2026-08-12T00:00:00"/>
    <m/>
    <m/>
    <m/>
    <m/>
    <m/>
    <m/>
    <m/>
    <m/>
    <m/>
    <m/>
    <m/>
    <m/>
    <m/>
    <m/>
    <n v="1"/>
    <s v="FALSO"/>
    <n v="0"/>
    <s v=""/>
    <s v=""/>
    <s v=""/>
    <s v=""/>
    <s v=""/>
    <s v=""/>
    <s v=""/>
    <s v=""/>
    <s v=""/>
    <s v=""/>
  </r>
  <r>
    <x v="1"/>
    <s v="SGTB-2087"/>
    <s v="[SGTB] SP 26.3.3;[SGTB] SP 26.3.4"/>
    <x v="0"/>
    <x v="0"/>
    <s v="[SGTB] PI 3/26"/>
    <m/>
    <s v="[RITM0732195]Solicitar Serviço ao Sistema - Olimpo - Enturmacao - krotonEnturmacao"/>
    <m/>
    <m/>
    <m/>
    <s v="Itens concluídos"/>
    <m/>
    <x v="0"/>
    <x v="1"/>
    <d v="2026-08-11T10:51:00"/>
    <d v="2026-08-03T00:00:00"/>
    <d v="2026-08-11T00:00:00"/>
    <d v="2026-08-11T00:00:00"/>
    <m/>
    <m/>
    <m/>
    <m/>
    <m/>
    <m/>
    <m/>
    <m/>
    <m/>
    <m/>
    <m/>
    <m/>
    <m/>
    <m/>
    <s v=""/>
    <s v="FALSO"/>
    <n v="0"/>
    <s v=""/>
    <s v=""/>
    <s v=""/>
    <s v=""/>
    <s v=""/>
    <s v=""/>
    <s v=""/>
    <s v=""/>
    <s v=""/>
    <s v=""/>
  </r>
  <r>
    <x v="0"/>
    <s v="SGTB-2086"/>
    <s v="[SGTB] SP 26.3.3"/>
    <x v="0"/>
    <x v="0"/>
    <s v="[SGTB] PI 3/26"/>
    <m/>
    <s v="[INC0806345]Tenho um Erro/Problema com o Sistema - Gerador de Documentos - Documento"/>
    <m/>
    <n v="3600"/>
    <m/>
    <s v="Itens concluídos"/>
    <m/>
    <x v="0"/>
    <x v="0"/>
    <d v="2026-08-11T10:43:00"/>
    <d v="2026-08-03T00:00:00"/>
    <d v="2026-08-11T00:00:00"/>
    <m/>
    <m/>
    <m/>
    <m/>
    <m/>
    <m/>
    <m/>
    <m/>
    <m/>
    <m/>
    <m/>
    <m/>
    <m/>
    <m/>
    <m/>
    <n v="1"/>
    <s v="FALSO"/>
    <n v="0"/>
    <s v=""/>
    <s v=""/>
    <s v=""/>
    <s v=""/>
    <s v=""/>
    <s v=""/>
    <s v=""/>
    <s v=""/>
    <s v=""/>
    <s v=""/>
  </r>
  <r>
    <x v="0"/>
    <s v="SGTB-2084"/>
    <s v="[SGTB] SP 26.3.3;[SGTB] SP 26.3.4"/>
    <x v="0"/>
    <x v="0"/>
    <s v="[SGTB] PI 3/26"/>
    <m/>
    <s v="[INC0807470]Tenho um Erro/Problema com o Sistema - Extranet - Enturmacao"/>
    <m/>
    <n v="18000"/>
    <m/>
    <s v="Itens concluídos"/>
    <m/>
    <x v="0"/>
    <x v="1"/>
    <d v="2026-08-11T09:20:00"/>
    <d v="2026-08-03T00:00:00"/>
    <d v="2026-08-12T00:00:00"/>
    <d v="2026-08-12T00:00:00"/>
    <m/>
    <m/>
    <m/>
    <m/>
    <m/>
    <m/>
    <m/>
    <m/>
    <m/>
    <m/>
    <m/>
    <m/>
    <m/>
    <m/>
    <n v="5"/>
    <s v="FALSO"/>
    <n v="0"/>
    <s v=""/>
    <s v=""/>
    <s v=""/>
    <s v=""/>
    <s v=""/>
    <s v=""/>
    <s v=""/>
    <s v=""/>
    <s v=""/>
    <s v=""/>
  </r>
  <r>
    <x v="0"/>
    <s v="SGTB-2082"/>
    <s v="[SGTB] SP 26.3.3;[SGTB] SP 26.3.4"/>
    <x v="0"/>
    <x v="0"/>
    <s v="[SGTB] PI 3/26"/>
    <m/>
    <s v="[INC0807370]Tenho um Erro/Problema com o Sistema - Olimpo - Olimpo / Professores"/>
    <m/>
    <m/>
    <m/>
    <s v="Itens concluídos"/>
    <m/>
    <x v="0"/>
    <x v="1"/>
    <d v="2026-08-10T15:32:00"/>
    <d v="2026-08-03T00:00:00"/>
    <d v="2026-08-11T00:00:00"/>
    <d v="2026-08-11T00:00:00"/>
    <m/>
    <m/>
    <m/>
    <m/>
    <m/>
    <m/>
    <m/>
    <m/>
    <m/>
    <m/>
    <m/>
    <m/>
    <m/>
    <m/>
    <s v=""/>
    <s v="FALSO"/>
    <n v="0"/>
    <s v=""/>
    <s v=""/>
    <s v=""/>
    <s v=""/>
    <s v=""/>
    <s v=""/>
    <s v=""/>
    <s v=""/>
    <s v=""/>
    <s v=""/>
  </r>
  <r>
    <x v="0"/>
    <s v="SGTB-2080"/>
    <s v="[SGTB] SP 26.3.3;[SGTB] SP 26.3.4"/>
    <x v="0"/>
    <x v="0"/>
    <s v="[SGTB] PI 3/26"/>
    <m/>
    <s v="[INC0806202]Tenho um Erro/Problema com o Sistema - Extranet Matrícula - Extranet Matrícula"/>
    <m/>
    <n v="1800"/>
    <m/>
    <s v="Itens concluídos"/>
    <m/>
    <x v="0"/>
    <x v="1"/>
    <d v="2026-08-10T11:45:00"/>
    <d v="2026-08-03T00:00:00"/>
    <d v="2026-08-10T00:00:00"/>
    <d v="2026-08-10T00:00:00"/>
    <m/>
    <m/>
    <m/>
    <m/>
    <m/>
    <m/>
    <m/>
    <m/>
    <m/>
    <m/>
    <m/>
    <m/>
    <m/>
    <m/>
    <n v="0.5"/>
    <s v="FALSO"/>
    <n v="0"/>
    <s v=""/>
    <s v=""/>
    <s v=""/>
    <s v=""/>
    <s v=""/>
    <s v=""/>
    <s v=""/>
    <s v=""/>
    <s v=""/>
    <s v=""/>
  </r>
  <r>
    <x v="0"/>
    <s v="SGTB-2077"/>
    <s v="[SGTB] SP 26.3.3;[SGTB] SP 26.3.4"/>
    <x v="0"/>
    <x v="0"/>
    <s v="[SGTB] PI 3/26"/>
    <m/>
    <s v="[INC0807349]Tenho um Erro/Problema com o Sistema - Portal Prisma - Prisma - Usuários do Prisma"/>
    <m/>
    <n v="1800"/>
    <m/>
    <s v="Itens concluídos"/>
    <m/>
    <x v="0"/>
    <x v="1"/>
    <d v="2026-08-10T10:30:00"/>
    <d v="2026-08-03T00:00:00"/>
    <d v="2026-08-10T00:00:00"/>
    <d v="2026-08-10T00:00:00"/>
    <m/>
    <m/>
    <m/>
    <m/>
    <m/>
    <m/>
    <m/>
    <m/>
    <m/>
    <m/>
    <m/>
    <m/>
    <m/>
    <m/>
    <n v="0.5"/>
    <s v="FALSO"/>
    <n v="0"/>
    <s v=""/>
    <s v=""/>
    <s v=""/>
    <s v=""/>
    <s v=""/>
    <s v=""/>
    <s v=""/>
    <s v=""/>
    <s v=""/>
    <s v=""/>
  </r>
  <r>
    <x v="0"/>
    <s v="SGTB-2076"/>
    <s v="[SGTB] SP 26.3.3;[SGTB] SP 26.3.4"/>
    <x v="0"/>
    <x v="0"/>
    <s v="[SGTB] PI 3/26"/>
    <m/>
    <s v="[INC0807330]Tenho um Erro/Problema com o Sistema - Portal Prisma - Prisma - Usuários do Prisma"/>
    <m/>
    <n v="1800"/>
    <m/>
    <s v="Itens concluídos"/>
    <m/>
    <x v="0"/>
    <x v="1"/>
    <d v="2026-08-10T10:04:00"/>
    <d v="2026-08-03T00:00:00"/>
    <d v="2026-08-10T00:00:00"/>
    <d v="2026-08-10T00:00:00"/>
    <m/>
    <m/>
    <m/>
    <m/>
    <m/>
    <m/>
    <m/>
    <m/>
    <m/>
    <m/>
    <m/>
    <m/>
    <m/>
    <m/>
    <n v="0.5"/>
    <s v="FALSO"/>
    <n v="0"/>
    <s v=""/>
    <s v=""/>
    <s v=""/>
    <s v=""/>
    <s v=""/>
    <s v=""/>
    <s v=""/>
    <s v=""/>
    <s v=""/>
    <s v=""/>
  </r>
  <r>
    <x v="1"/>
    <s v="SGTB-2056"/>
    <s v="[SGTB] SP 26.3.5"/>
    <x v="0"/>
    <x v="0"/>
    <s v="[SGTB] PI 3/26"/>
    <m/>
    <s v="[RITM0731730]Solicitar Serviço ao Sistema - Portal do Professor - Portal do Professor"/>
    <m/>
    <m/>
    <m/>
    <s v="Itens concluídos"/>
    <m/>
    <x v="0"/>
    <x v="0"/>
    <d v="2026-08-07T15:07:00"/>
    <d v="2026-08-31T00:00:00"/>
    <d v="2026-09-08T00:00:00"/>
    <m/>
    <m/>
    <m/>
    <m/>
    <m/>
    <m/>
    <m/>
    <m/>
    <m/>
    <m/>
    <m/>
    <m/>
    <m/>
    <m/>
    <m/>
    <s v=""/>
    <s v="FALSO"/>
    <n v="0"/>
    <s v=""/>
    <s v=""/>
    <s v=""/>
    <s v=""/>
    <s v=""/>
    <s v=""/>
    <s v=""/>
    <s v=""/>
    <s v=""/>
    <s v=""/>
  </r>
  <r>
    <x v="0"/>
    <s v="SGTB-2055"/>
    <s v="[SGTB] SP 26.3.3"/>
    <x v="0"/>
    <x v="0"/>
    <s v="[SGTB] PI 3/26"/>
    <m/>
    <s v="[INC0804406]Tenho um Erro/Problema com o Sistema - EAD legados - EAD legados"/>
    <m/>
    <n v="900"/>
    <m/>
    <s v="Itens concluídos"/>
    <m/>
    <x v="0"/>
    <x v="0"/>
    <d v="2026-08-07T13:27:00"/>
    <d v="2026-08-03T00:00:00"/>
    <d v="2026-08-07T00:00:00"/>
    <m/>
    <m/>
    <m/>
    <m/>
    <m/>
    <m/>
    <m/>
    <m/>
    <m/>
    <m/>
    <m/>
    <m/>
    <m/>
    <m/>
    <m/>
    <n v="0.25"/>
    <s v="FALSO"/>
    <n v="0"/>
    <s v=""/>
    <s v=""/>
    <s v=""/>
    <s v=""/>
    <s v=""/>
    <s v=""/>
    <s v=""/>
    <s v=""/>
    <s v=""/>
    <s v=""/>
  </r>
  <r>
    <x v="1"/>
    <s v="SGTB-2054"/>
    <s v="[SGTB] SP 26.3.3;[SGTB] SP 26.3.4"/>
    <x v="0"/>
    <x v="0"/>
    <s v="[SGTB] PI 3/26"/>
    <m/>
    <s v="[RITM0730277]Solicitar Serviço ao Sistema - Olimpo - Olimpo / Professores"/>
    <m/>
    <n v="3600"/>
    <m/>
    <s v="Itens concluídos"/>
    <m/>
    <x v="0"/>
    <x v="1"/>
    <d v="2026-08-07T12:53:00"/>
    <d v="2026-08-03T00:00:00"/>
    <d v="2026-08-10T00:00:00"/>
    <d v="2026-08-10T00:00:00"/>
    <m/>
    <m/>
    <m/>
    <m/>
    <m/>
    <m/>
    <m/>
    <m/>
    <m/>
    <m/>
    <m/>
    <m/>
    <m/>
    <m/>
    <n v="1"/>
    <s v="FALSO"/>
    <n v="0"/>
    <s v=""/>
    <s v=""/>
    <s v=""/>
    <s v=""/>
    <s v=""/>
    <s v=""/>
    <s v=""/>
    <s v=""/>
    <s v=""/>
    <s v=""/>
  </r>
  <r>
    <x v="0"/>
    <s v="SGTB-2053"/>
    <s v="[SGTB] SP 26.3.3"/>
    <x v="0"/>
    <x v="0"/>
    <s v="[SGTB] PI 3/26"/>
    <m/>
    <s v="[INC0806589]Tenho um Erro/Problema com o PTC - Dynamics Athenas - Documentação para vinculo do tutor"/>
    <m/>
    <n v="3600"/>
    <m/>
    <s v="Itens concluídos"/>
    <m/>
    <x v="0"/>
    <x v="1"/>
    <d v="2026-08-07T11:40:00"/>
    <d v="2026-08-03T00:00:00"/>
    <d v="2026-08-07T00:00:00"/>
    <d v="2026-08-07T00:00:00"/>
    <m/>
    <m/>
    <m/>
    <m/>
    <m/>
    <m/>
    <m/>
    <m/>
    <m/>
    <m/>
    <m/>
    <m/>
    <m/>
    <m/>
    <n v="1"/>
    <s v="FALSO"/>
    <n v="0"/>
    <s v=""/>
    <s v=""/>
    <s v=""/>
    <s v=""/>
    <s v=""/>
    <s v=""/>
    <s v=""/>
    <s v=""/>
    <s v=""/>
    <s v=""/>
  </r>
  <r>
    <x v="0"/>
    <s v="SGTB-2051"/>
    <s v="[SGTB] SP 26.3.3;[SGTB] SP 26.3.4"/>
    <x v="0"/>
    <x v="0"/>
    <s v="[SGTB] PI 3/26"/>
    <m/>
    <s v="[INC0806650]Tenho um Erro/Problema com o Sistema - Portal Prisma - Prisma"/>
    <m/>
    <n v="3600"/>
    <m/>
    <s v="Itens concluídos"/>
    <m/>
    <x v="0"/>
    <x v="1"/>
    <d v="2026-08-07T11:17:00"/>
    <d v="2026-08-03T00:00:00"/>
    <d v="2026-08-11T00:00:00"/>
    <d v="2026-08-11T00:00:00"/>
    <m/>
    <m/>
    <m/>
    <m/>
    <m/>
    <m/>
    <m/>
    <m/>
    <m/>
    <m/>
    <m/>
    <m/>
    <m/>
    <m/>
    <n v="1"/>
    <s v="FALSO"/>
    <n v="0"/>
    <s v=""/>
    <s v=""/>
    <s v=""/>
    <s v=""/>
    <s v=""/>
    <s v=""/>
    <s v=""/>
    <s v=""/>
    <s v=""/>
    <s v=""/>
  </r>
  <r>
    <x v="0"/>
    <s v="SGTB-2050"/>
    <s v="[SGTB] SP 26.3.3"/>
    <x v="0"/>
    <x v="0"/>
    <s v="[SGTB] PI 3/26"/>
    <m/>
    <s v="[INC0806793]Tenho um Erro/Problema com o Sistema - Portal Prisma - Prisma - Usuários do Prisma"/>
    <m/>
    <n v="600"/>
    <m/>
    <s v="Itens concluídos"/>
    <m/>
    <x v="0"/>
    <x v="0"/>
    <d v="2026-08-07T10:43:00"/>
    <d v="2026-08-03T00:00:00"/>
    <d v="2026-08-10T00:00:00"/>
    <m/>
    <m/>
    <m/>
    <m/>
    <m/>
    <m/>
    <m/>
    <m/>
    <m/>
    <m/>
    <m/>
    <m/>
    <m/>
    <m/>
    <m/>
    <n v="0.16666666666666666"/>
    <s v="FALSO"/>
    <n v="0"/>
    <s v=""/>
    <s v=""/>
    <s v=""/>
    <s v=""/>
    <s v=""/>
    <s v=""/>
    <s v=""/>
    <s v=""/>
    <s v=""/>
    <s v=""/>
  </r>
  <r>
    <x v="1"/>
    <s v="SGTB-2047"/>
    <s v="[SGTB] SP 26.3.5;[SGTB] SP 26.3.4"/>
    <x v="0"/>
    <x v="0"/>
    <s v="[SGTB] PI 3/26"/>
    <m/>
    <s v="[RITM0730685]Solicitar Serviço ao Sistema - Olimpo - Matrícula"/>
    <m/>
    <n v="10800"/>
    <m/>
    <s v="Itens concluídos"/>
    <m/>
    <x v="0"/>
    <x v="1"/>
    <d v="2026-08-06T22:01:00"/>
    <d v="2026-08-17T00:00:00"/>
    <d v="2026-08-28T00:00:00"/>
    <d v="2026-08-28T00:00:00"/>
    <m/>
    <m/>
    <m/>
    <m/>
    <m/>
    <m/>
    <m/>
    <m/>
    <m/>
    <m/>
    <m/>
    <m/>
    <m/>
    <m/>
    <n v="3"/>
    <s v="FALSO"/>
    <n v="0"/>
    <s v=""/>
    <s v=""/>
    <s v=""/>
    <s v=""/>
    <s v=""/>
    <s v=""/>
    <s v=""/>
    <s v=""/>
    <s v=""/>
    <s v=""/>
  </r>
  <r>
    <x v="0"/>
    <s v="SGTB-2043"/>
    <s v="[SGTB] SP 26.3.3;[SGTB] SP 26.3.4"/>
    <x v="0"/>
    <x v="0"/>
    <s v="[SGTB] PI 3/26"/>
    <m/>
    <s v="[INC0806655]Tenho um Erro/Problema com o Sistema Colaborar - Colaborar - Gerador de relatórios"/>
    <m/>
    <n v="7200"/>
    <m/>
    <s v="Itens concluídos"/>
    <m/>
    <x v="0"/>
    <x v="1"/>
    <d v="2026-08-06T19:43:00"/>
    <d v="2026-08-03T00:00:00"/>
    <d v="2026-08-10T00:00:00"/>
    <d v="2026-08-10T00:00:00"/>
    <m/>
    <m/>
    <m/>
    <m/>
    <m/>
    <m/>
    <m/>
    <m/>
    <m/>
    <m/>
    <m/>
    <m/>
    <m/>
    <m/>
    <n v="2"/>
    <s v="FALSO"/>
    <n v="0"/>
    <s v=""/>
    <s v=""/>
    <s v=""/>
    <s v=""/>
    <s v=""/>
    <s v=""/>
    <s v=""/>
    <s v=""/>
    <s v=""/>
    <s v=""/>
  </r>
  <r>
    <x v="0"/>
    <s v="SGTB-2042"/>
    <s v="[SGTB] SP 26.3.3"/>
    <x v="0"/>
    <x v="0"/>
    <s v="[SGTB] PI 3/26"/>
    <m/>
    <s v="[INC0806632]Tenho um Erro/Problema com o Sistema - Portal do Professor - Portal do Professor"/>
    <m/>
    <n v="14400"/>
    <m/>
    <s v="Itens concluídos"/>
    <m/>
    <x v="0"/>
    <x v="0"/>
    <d v="2026-08-06T16:55:00"/>
    <d v="2026-08-03T00:00:00"/>
    <d v="2026-08-07T00:00:00"/>
    <d v="2026-08-07T00:00:00"/>
    <m/>
    <m/>
    <m/>
    <m/>
    <m/>
    <m/>
    <m/>
    <m/>
    <m/>
    <m/>
    <m/>
    <m/>
    <m/>
    <m/>
    <n v="4"/>
    <s v="FALSO"/>
    <n v="0"/>
    <s v=""/>
    <s v=""/>
    <s v=""/>
    <s v=""/>
    <s v=""/>
    <s v=""/>
    <s v=""/>
    <s v=""/>
    <s v=""/>
    <s v=""/>
  </r>
  <r>
    <x v="0"/>
    <s v="SGTB-2039"/>
    <s v="[SGTB] SP 26.3.3"/>
    <x v="0"/>
    <x v="0"/>
    <s v="[SGTB] PI 3/26"/>
    <m/>
    <s v="[INC0806200]Tenho um Erro/Problema com o Sistema - Extranet - Enturmacao"/>
    <m/>
    <n v="21600"/>
    <m/>
    <s v="Itens concluídos"/>
    <m/>
    <x v="0"/>
    <x v="1"/>
    <d v="2026-08-06T11:38:00"/>
    <d v="2026-08-03T00:00:00"/>
    <d v="2026-08-07T00:00:00"/>
    <d v="2026-08-07T00:00:00"/>
    <m/>
    <m/>
    <m/>
    <m/>
    <m/>
    <m/>
    <m/>
    <m/>
    <m/>
    <m/>
    <m/>
    <m/>
    <m/>
    <m/>
    <n v="6"/>
    <s v="FALSO"/>
    <n v="0"/>
    <s v=""/>
    <s v=""/>
    <s v=""/>
    <s v=""/>
    <s v=""/>
    <s v=""/>
    <s v=""/>
    <s v=""/>
    <s v=""/>
    <s v=""/>
  </r>
  <r>
    <x v="0"/>
    <s v="SGTB-2021"/>
    <s v="[SGTB] SP 26.3.3"/>
    <x v="0"/>
    <x v="0"/>
    <s v="[SGTB] PI 3/26"/>
    <m/>
    <s v="[INC0806139]Tenho um Erro/Problema com o Sistema - Portal Prisma - Prisma - Usuários do Prisma"/>
    <m/>
    <n v="14400"/>
    <m/>
    <s v="Itens concluídos"/>
    <m/>
    <x v="0"/>
    <x v="1"/>
    <d v="2026-08-05T10:42:00"/>
    <d v="2026-08-03T00:00:00"/>
    <d v="2026-08-06T00:00:00"/>
    <d v="2026-08-06T00:00:00"/>
    <m/>
    <m/>
    <m/>
    <m/>
    <m/>
    <m/>
    <m/>
    <m/>
    <m/>
    <m/>
    <m/>
    <m/>
    <m/>
    <m/>
    <n v="4"/>
    <s v="FALSO"/>
    <n v="0"/>
    <s v=""/>
    <s v=""/>
    <s v=""/>
    <s v=""/>
    <s v=""/>
    <s v=""/>
    <s v=""/>
    <s v=""/>
    <s v=""/>
    <s v=""/>
  </r>
  <r>
    <x v="0"/>
    <s v="SGTB-2020"/>
    <s v="[SGTB] SP 26.3.3"/>
    <x v="0"/>
    <x v="0"/>
    <s v="[SGTB] PI 3/26"/>
    <m/>
    <s v="[INC0806102]Tenho um Erro/Problema com o Sistema - Auto Atendimento (Canais: URA, WhatsApp, Totem) - Autoatendimento API"/>
    <m/>
    <m/>
    <m/>
    <s v="Itens concluídos"/>
    <m/>
    <x v="0"/>
    <x v="1"/>
    <d v="2026-08-05T10:32:00"/>
    <d v="2026-08-03T00:00:00"/>
    <d v="2026-08-05T00:00:00"/>
    <d v="2026-08-05T00:00:00"/>
    <m/>
    <m/>
    <m/>
    <m/>
    <m/>
    <m/>
    <m/>
    <m/>
    <m/>
    <m/>
    <m/>
    <m/>
    <m/>
    <m/>
    <s v=""/>
    <s v="FALSO"/>
    <n v="0"/>
    <s v=""/>
    <s v=""/>
    <s v=""/>
    <s v=""/>
    <s v=""/>
    <s v=""/>
    <s v=""/>
    <s v=""/>
    <s v=""/>
    <s v=""/>
  </r>
  <r>
    <x v="0"/>
    <s v="SGTB-2019"/>
    <s v="[SGTB] SP 26.3.3"/>
    <x v="0"/>
    <x v="0"/>
    <s v="[SGTB] PI 3/26"/>
    <m/>
    <s v="[INC0806107]Tenho um Erro/Problema com o Sistema - Portal Prisma - Prisma - Usuários do Prisma"/>
    <m/>
    <n v="600"/>
    <m/>
    <s v="Itens concluídos"/>
    <m/>
    <x v="0"/>
    <x v="0"/>
    <d v="2026-08-05T10:04:00"/>
    <d v="2026-08-03T00:00:00"/>
    <d v="2026-08-07T00:00:00"/>
    <m/>
    <m/>
    <m/>
    <m/>
    <m/>
    <m/>
    <m/>
    <m/>
    <m/>
    <m/>
    <m/>
    <m/>
    <m/>
    <m/>
    <m/>
    <n v="0.16666666666666666"/>
    <s v="FALSO"/>
    <n v="0"/>
    <s v=""/>
    <s v=""/>
    <s v=""/>
    <s v=""/>
    <s v=""/>
    <s v=""/>
    <s v=""/>
    <s v=""/>
    <s v=""/>
    <s v=""/>
  </r>
  <r>
    <x v="0"/>
    <s v="SGTB-2018"/>
    <s v="[SGTB] SP 26.3.3"/>
    <x v="0"/>
    <x v="0"/>
    <s v="[SGTB] PI 3/26"/>
    <m/>
    <s v="[INC0805526]Tenho um Erro/Problema com o Sistema - Olimpo - Ministrada "/>
    <m/>
    <n v="9000"/>
    <m/>
    <s v="Itens concluídos"/>
    <m/>
    <x v="0"/>
    <x v="1"/>
    <d v="2026-08-04T18:34:00"/>
    <d v="2026-08-03T00:00:00"/>
    <d v="2026-08-05T00:00:00"/>
    <d v="2026-08-05T00:00:00"/>
    <m/>
    <m/>
    <m/>
    <m/>
    <m/>
    <m/>
    <m/>
    <m/>
    <m/>
    <m/>
    <m/>
    <m/>
    <m/>
    <m/>
    <n v="2.5"/>
    <s v="FALSO"/>
    <n v="0"/>
    <s v=""/>
    <s v=""/>
    <s v=""/>
    <s v=""/>
    <s v=""/>
    <s v=""/>
    <s v=""/>
    <s v=""/>
    <s v=""/>
    <s v=""/>
  </r>
  <r>
    <x v="0"/>
    <s v="SGTB-2013"/>
    <s v="[SGTB] SP 26.3.3"/>
    <x v="0"/>
    <x v="0"/>
    <s v="[SGTB] PI 3/26"/>
    <m/>
    <s v="[INC0805733]Tenho um Erro/Problema com o Sistema - Portal Prisma - Prisma - Usuários do Prisma"/>
    <m/>
    <n v="3600"/>
    <m/>
    <s v="Itens concluídos"/>
    <m/>
    <x v="0"/>
    <x v="1"/>
    <d v="2026-08-04T14:33:00"/>
    <d v="2026-08-03T00:00:00"/>
    <d v="2026-08-04T00:00:00"/>
    <d v="2026-08-04T00:00:00"/>
    <m/>
    <m/>
    <m/>
    <m/>
    <m/>
    <m/>
    <m/>
    <m/>
    <m/>
    <m/>
    <m/>
    <m/>
    <m/>
    <m/>
    <n v="1"/>
    <s v="FALSO"/>
    <n v="0"/>
    <s v=""/>
    <s v=""/>
    <s v=""/>
    <s v=""/>
    <s v=""/>
    <s v=""/>
    <s v=""/>
    <s v=""/>
    <s v=""/>
    <s v=""/>
  </r>
  <r>
    <x v="0"/>
    <s v="SGTB-2007"/>
    <s v="[SGTB] SP 26.3.3"/>
    <x v="0"/>
    <x v="0"/>
    <s v="[SGTB] PI 3/26"/>
    <m/>
    <s v="[INC0804901]Tenho um Erro/Problema com o PTC - Dynamics Athenas - Vínculo de Tutor e Professor"/>
    <m/>
    <m/>
    <m/>
    <s v="Itens concluídos"/>
    <m/>
    <x v="0"/>
    <x v="0"/>
    <d v="2026-08-04T12:12:00"/>
    <d v="2026-08-03T00:00:00"/>
    <d v="2026-08-04T00:00:00"/>
    <m/>
    <m/>
    <m/>
    <m/>
    <m/>
    <m/>
    <m/>
    <m/>
    <m/>
    <m/>
    <m/>
    <m/>
    <m/>
    <m/>
    <m/>
    <s v=""/>
    <s v="FALSO"/>
    <n v="0"/>
    <s v=""/>
    <s v=""/>
    <s v=""/>
    <s v=""/>
    <s v=""/>
    <s v=""/>
    <s v=""/>
    <s v=""/>
    <s v=""/>
    <s v=""/>
  </r>
  <r>
    <x v="1"/>
    <s v="SGTB-2002"/>
    <s v="[SGTB] SP 26.3.3"/>
    <x v="0"/>
    <x v="0"/>
    <s v="[SGTB] PI 3/26"/>
    <m/>
    <s v="[RITM0730008]Solicitar Serviço ao Sistema - Olimpo - Enturmacao - krotonEnturmacao"/>
    <m/>
    <n v="5400"/>
    <m/>
    <s v="Itens concluídos"/>
    <m/>
    <x v="0"/>
    <x v="1"/>
    <d v="2026-08-04T10:49:00"/>
    <d v="2026-08-03T00:00:00"/>
    <d v="2026-08-05T00:00:00"/>
    <d v="2026-08-05T00:00:00"/>
    <m/>
    <m/>
    <m/>
    <m/>
    <m/>
    <m/>
    <m/>
    <m/>
    <m/>
    <m/>
    <m/>
    <m/>
    <m/>
    <m/>
    <n v="1.5"/>
    <s v="FALSO"/>
    <n v="0"/>
    <s v=""/>
    <s v=""/>
    <s v=""/>
    <s v=""/>
    <s v=""/>
    <s v=""/>
    <s v=""/>
    <s v=""/>
    <s v=""/>
    <s v=""/>
  </r>
  <r>
    <x v="0"/>
    <s v="SGTB-2001"/>
    <s v="[SGTB] SP 26.3.3"/>
    <x v="0"/>
    <x v="0"/>
    <s v="[SGTB] PI 3/26"/>
    <m/>
    <s v="[INC0805522]Tenho um Erro/Problema com o Sistema - Olimpo - Enturmacao"/>
    <m/>
    <n v="12600"/>
    <m/>
    <s v="Itens concluídos"/>
    <m/>
    <x v="0"/>
    <x v="1"/>
    <d v="2026-08-04T10:36:00"/>
    <d v="2026-08-03T00:00:00"/>
    <d v="2026-08-04T00:00:00"/>
    <d v="2026-08-04T00:00:00"/>
    <m/>
    <m/>
    <m/>
    <m/>
    <m/>
    <m/>
    <m/>
    <m/>
    <m/>
    <m/>
    <m/>
    <m/>
    <m/>
    <m/>
    <n v="3.5"/>
    <s v="FALSO"/>
    <n v="0"/>
    <s v=""/>
    <s v=""/>
    <s v=""/>
    <s v=""/>
    <s v=""/>
    <s v=""/>
    <s v=""/>
    <s v=""/>
    <s v=""/>
    <s v=""/>
  </r>
  <r>
    <x v="5"/>
    <s v="SGTB-1993"/>
    <s v="[SGTB] SP 26.3.3"/>
    <x v="0"/>
    <x v="0"/>
    <s v="[SGTB] PI 3/26"/>
    <n v="2"/>
    <s v="[EXTRANET][iText] Implementação de uma abstração para desacoplar a lógica de geração de documentos da biblioteca iTex"/>
    <n v="2"/>
    <n v="28800"/>
    <m/>
    <s v="Itens concluídos"/>
    <s v="SGTB-100"/>
    <x v="0"/>
    <x v="1"/>
    <d v="2026-08-03T21:01:00"/>
    <d v="2026-08-03T00:00:00"/>
    <d v="2026-08-07T00:00:00"/>
    <d v="2026-08-07T00:00:00"/>
    <d v="2026-08-07T00:00:00"/>
    <d v="2026-08-12T00:00:00"/>
    <d v="2026-08-12T00:00:00"/>
    <m/>
    <m/>
    <n v="1"/>
    <m/>
    <m/>
    <n v="6"/>
    <m/>
    <m/>
    <m/>
    <m/>
    <m/>
    <n v="8"/>
    <s v="FALSO"/>
    <n v="0"/>
    <n v="1"/>
    <s v=""/>
    <n v="1"/>
    <b v="1"/>
    <n v="3"/>
    <s v=""/>
    <s v=""/>
    <s v=""/>
    <s v=""/>
    <b v="1"/>
  </r>
  <r>
    <x v="0"/>
    <s v="SGTB-1964"/>
    <s v="[SGTB] SP 26.3.3"/>
    <x v="0"/>
    <x v="0"/>
    <s v="[SGTB] PI 3/26"/>
    <m/>
    <s v="[INC0805421]Tenho um Erro/Problema com o Sistema - Olimpo - Olimpo / Professores"/>
    <m/>
    <n v="3600"/>
    <m/>
    <s v="Itens concluídos"/>
    <m/>
    <x v="0"/>
    <x v="1"/>
    <d v="2026-08-03T18:18:00"/>
    <d v="2026-08-03T00:00:00"/>
    <d v="2026-08-04T00:00:00"/>
    <d v="2026-08-04T00:00:00"/>
    <m/>
    <m/>
    <m/>
    <m/>
    <m/>
    <m/>
    <m/>
    <m/>
    <m/>
    <m/>
    <m/>
    <m/>
    <m/>
    <m/>
    <n v="1"/>
    <s v="FALSO"/>
    <n v="0"/>
    <s v=""/>
    <s v=""/>
    <s v=""/>
    <s v=""/>
    <s v=""/>
    <s v=""/>
    <s v=""/>
    <s v=""/>
    <s v=""/>
    <s v=""/>
  </r>
  <r>
    <x v="0"/>
    <s v="SGTB-1932"/>
    <s v="[SGTB] SP 26.3.3"/>
    <x v="0"/>
    <x v="0"/>
    <s v="[SGTB] PI 3/26"/>
    <m/>
    <s v="[INC0805489]Tenho um Erro/Problema com o Sistema - Portal do Professor - Portal do Professor"/>
    <m/>
    <n v="1800"/>
    <m/>
    <s v="Itens concluídos"/>
    <m/>
    <x v="0"/>
    <x v="0"/>
    <d v="2026-08-03T17:01:00"/>
    <d v="2026-08-03T00:00:00"/>
    <d v="2026-08-04T00:00:00"/>
    <m/>
    <m/>
    <m/>
    <m/>
    <m/>
    <m/>
    <m/>
    <m/>
    <m/>
    <m/>
    <m/>
    <m/>
    <m/>
    <m/>
    <m/>
    <n v="0.5"/>
    <s v="FALSO"/>
    <n v="0"/>
    <s v=""/>
    <s v=""/>
    <s v=""/>
    <s v=""/>
    <s v=""/>
    <s v=""/>
    <s v=""/>
    <s v=""/>
    <s v=""/>
    <s v=""/>
  </r>
  <r>
    <x v="0"/>
    <s v="SGTB-1930"/>
    <s v="[SGTB] SP 26.3.3"/>
    <x v="0"/>
    <x v="0"/>
    <s v="[SGTB] PI 3/26"/>
    <m/>
    <s v="[INC0805459]Tenho um Erro/Problema com o Sistema - Olimpo - Olimpo / Professores"/>
    <m/>
    <n v="7200"/>
    <m/>
    <s v="Itens concluídos"/>
    <m/>
    <x v="0"/>
    <x v="1"/>
    <d v="2026-08-03T16:17:00"/>
    <d v="2026-08-03T00:00:00"/>
    <d v="2026-08-04T00:00:00"/>
    <d v="2026-08-04T00:00:00"/>
    <m/>
    <m/>
    <m/>
    <m/>
    <m/>
    <m/>
    <m/>
    <m/>
    <m/>
    <m/>
    <m/>
    <m/>
    <m/>
    <m/>
    <n v="2"/>
    <s v="FALSO"/>
    <n v="0"/>
    <s v=""/>
    <s v=""/>
    <s v=""/>
    <s v=""/>
    <s v=""/>
    <s v=""/>
    <s v=""/>
    <s v=""/>
    <s v=""/>
    <s v=""/>
  </r>
  <r>
    <x v="0"/>
    <s v="SGTB-1919"/>
    <s v="[SGTB] SP 26.3.3"/>
    <x v="0"/>
    <x v="0"/>
    <s v="[SGTB] PI 3/26"/>
    <m/>
    <s v="[INC0805394]Tenho um Erro/Problema com o Sistema - Prisma - Usuários do Prisma"/>
    <m/>
    <n v="1200"/>
    <m/>
    <s v="Itens concluídos"/>
    <m/>
    <x v="0"/>
    <x v="0"/>
    <d v="2026-08-03T14:29:00"/>
    <d v="2026-08-03T00:00:00"/>
    <d v="2026-08-04T00:00:00"/>
    <m/>
    <m/>
    <m/>
    <m/>
    <m/>
    <m/>
    <m/>
    <m/>
    <m/>
    <m/>
    <m/>
    <m/>
    <m/>
    <m/>
    <m/>
    <n v="0.33333333333333331"/>
    <s v="FALSO"/>
    <n v="0"/>
    <s v=""/>
    <s v=""/>
    <s v=""/>
    <s v=""/>
    <s v=""/>
    <s v=""/>
    <s v=""/>
    <s v=""/>
    <s v=""/>
    <s v=""/>
  </r>
  <r>
    <x v="0"/>
    <s v="SGTB-1910"/>
    <s v="[SGTB] SP 26.3.3"/>
    <x v="0"/>
    <x v="0"/>
    <s v="[SGTB] PI 3/26"/>
    <m/>
    <s v="[INC0805252]Tenho um Erro/Problema com o Sistema - Portal Prisma - Prisma - Portal Prisma (PortalUnificado)"/>
    <m/>
    <n v="600"/>
    <m/>
    <s v="Itens concluídos"/>
    <m/>
    <x v="0"/>
    <x v="1"/>
    <d v="2026-08-03T08:34:00"/>
    <d v="2026-08-03T00:00:00"/>
    <d v="2026-08-04T00:00:00"/>
    <d v="2026-08-04T00:00:00"/>
    <m/>
    <m/>
    <m/>
    <m/>
    <m/>
    <m/>
    <m/>
    <m/>
    <m/>
    <m/>
    <m/>
    <m/>
    <m/>
    <m/>
    <n v="0.16666666666666666"/>
    <s v="FALSO"/>
    <n v="0"/>
    <s v=""/>
    <s v=""/>
    <s v=""/>
    <s v=""/>
    <s v=""/>
    <s v=""/>
    <s v=""/>
    <s v=""/>
    <s v=""/>
    <s v=""/>
  </r>
  <r>
    <x v="0"/>
    <s v="SGTB-1909"/>
    <s v="[SGTB] SP 26.3.3"/>
    <x v="0"/>
    <x v="0"/>
    <s v="[SGTB] PI 3/26"/>
    <m/>
    <s v="[INC0805112]Tenho um Erro/Problema com o Sistema - Portal Prisma - Prisma - Usuários do Prisma"/>
    <m/>
    <n v="1200"/>
    <m/>
    <s v="Itens concluídos"/>
    <m/>
    <x v="0"/>
    <x v="1"/>
    <d v="2026-08-01T13:36:00"/>
    <d v="2026-08-03T00:00:00"/>
    <d v="2026-08-03T00:00:00"/>
    <d v="2026-08-03T00:00:00"/>
    <m/>
    <m/>
    <m/>
    <m/>
    <m/>
    <m/>
    <m/>
    <m/>
    <m/>
    <m/>
    <m/>
    <m/>
    <m/>
    <m/>
    <n v="0.33333333333333331"/>
    <s v="FALSO"/>
    <n v="0"/>
    <s v=""/>
    <s v=""/>
    <s v=""/>
    <s v=""/>
    <s v=""/>
    <s v=""/>
    <s v=""/>
    <s v=""/>
    <s v=""/>
    <s v=""/>
  </r>
  <r>
    <x v="0"/>
    <s v="SGTB-1908"/>
    <s v="[SGTB] SP 26.3.3"/>
    <x v="0"/>
    <x v="0"/>
    <s v="[SGTB] PI 3/26"/>
    <m/>
    <s v="[INC0805110]Tenho um Erro/Problema com o Sistema - Portal Prisma - Prisma - Portal Prisma (Banco de Dados)"/>
    <m/>
    <n v="1800"/>
    <m/>
    <s v="Itens concluídos"/>
    <m/>
    <x v="0"/>
    <x v="1"/>
    <d v="2026-08-01T12:43:00"/>
    <d v="2026-08-03T00:00:00"/>
    <d v="2026-08-03T00:00:00"/>
    <d v="2026-08-03T00:00:00"/>
    <m/>
    <m/>
    <m/>
    <m/>
    <m/>
    <m/>
    <m/>
    <m/>
    <m/>
    <m/>
    <m/>
    <m/>
    <m/>
    <m/>
    <n v="0.5"/>
    <s v="FALSO"/>
    <n v="0"/>
    <s v=""/>
    <s v=""/>
    <s v=""/>
    <s v=""/>
    <s v=""/>
    <s v=""/>
    <s v=""/>
    <s v=""/>
    <s v=""/>
    <s v=""/>
  </r>
  <r>
    <x v="0"/>
    <s v="SGTB-1906"/>
    <s v="[SGTB] SP 26.3.3"/>
    <x v="0"/>
    <x v="0"/>
    <s v="[SGTB] PI 3/26"/>
    <m/>
    <s v="[INC0804903]Tenho um Erro/Problema com o Sistema - Portal Prisma - Prisma - Portal Prisma (PortalUnificado)"/>
    <m/>
    <n v="1800"/>
    <m/>
    <s v="Itens concluídos"/>
    <m/>
    <x v="0"/>
    <x v="1"/>
    <d v="2026-07-31T18:27:00"/>
    <d v="2026-08-03T00:00:00"/>
    <d v="2026-08-03T00:00:00"/>
    <d v="2026-08-03T00:00:00"/>
    <m/>
    <m/>
    <m/>
    <m/>
    <m/>
    <m/>
    <m/>
    <m/>
    <m/>
    <m/>
    <m/>
    <m/>
    <m/>
    <m/>
    <n v="0.5"/>
    <s v="FALSO"/>
    <n v="0"/>
    <s v=""/>
    <s v=""/>
    <s v=""/>
    <s v=""/>
    <s v=""/>
    <s v=""/>
    <s v=""/>
    <s v=""/>
    <s v=""/>
    <s v=""/>
  </r>
  <r>
    <x v="0"/>
    <s v="SGTB-1905"/>
    <s v="[SGTB] SP 26.3.4"/>
    <x v="0"/>
    <x v="0"/>
    <s v="[SGTB] PI 3/26"/>
    <m/>
    <s v="[INC0800506]Tenho um Erro/Problema com o Sistema - Portal Prisma - Prisma - Usuários do Prisma"/>
    <m/>
    <n v="1200"/>
    <m/>
    <s v="Itens concluídos"/>
    <m/>
    <x v="0"/>
    <x v="0"/>
    <d v="2026-07-31T18:03:00"/>
    <d v="2026-08-17T00:00:00"/>
    <d v="2026-08-21T00:00:00"/>
    <m/>
    <m/>
    <m/>
    <m/>
    <m/>
    <m/>
    <m/>
    <m/>
    <m/>
    <m/>
    <m/>
    <m/>
    <m/>
    <m/>
    <m/>
    <n v="0.33333333333333331"/>
    <s v="FALSO"/>
    <n v="0"/>
    <s v=""/>
    <s v=""/>
    <s v=""/>
    <s v=""/>
    <s v=""/>
    <s v=""/>
    <s v=""/>
    <s v=""/>
    <s v=""/>
    <s v=""/>
  </r>
  <r>
    <x v="0"/>
    <s v="SGTB-1904"/>
    <s v="[SGTB] SP 26.3.3"/>
    <x v="0"/>
    <x v="0"/>
    <s v="[SGTB] PI 3/26"/>
    <m/>
    <s v="[INC0803802]Tenho um Erro/Problema com o Sistema - Portal do Aluno - EaD - Geração de Documentos"/>
    <m/>
    <n v="25200"/>
    <m/>
    <s v="Itens concluídos"/>
    <m/>
    <x v="0"/>
    <x v="1"/>
    <d v="2026-07-31T15:31:00"/>
    <d v="2026-08-03T00:00:00"/>
    <d v="2026-08-06T00:00:00"/>
    <d v="2026-08-07T00:00:00"/>
    <m/>
    <m/>
    <m/>
    <m/>
    <m/>
    <m/>
    <m/>
    <m/>
    <m/>
    <m/>
    <m/>
    <m/>
    <m/>
    <m/>
    <n v="7"/>
    <s v="FALSO"/>
    <n v="0"/>
    <s v=""/>
    <s v=""/>
    <s v=""/>
    <s v=""/>
    <s v=""/>
    <s v=""/>
    <s v=""/>
    <s v=""/>
    <s v=""/>
    <s v=""/>
  </r>
  <r>
    <x v="0"/>
    <s v="SGTB-1902"/>
    <s v="[SGTB] SP 26.3.3"/>
    <x v="0"/>
    <x v="0"/>
    <s v="[SGTB] PI 3/26"/>
    <m/>
    <s v="[INC0804716]Tenho um Erro/Problema com o Sistema - Ajuste de Horário - Ajuste de Horário"/>
    <m/>
    <m/>
    <m/>
    <s v="Itens concluídos"/>
    <m/>
    <x v="0"/>
    <x v="0"/>
    <d v="2026-07-31T10:09:00"/>
    <d v="2026-08-03T00:00:00"/>
    <d v="2026-08-03T00:00:00"/>
    <m/>
    <m/>
    <m/>
    <m/>
    <m/>
    <m/>
    <m/>
    <m/>
    <m/>
    <m/>
    <m/>
    <m/>
    <m/>
    <m/>
    <m/>
    <s v=""/>
    <s v="FALSO"/>
    <n v="0"/>
    <s v=""/>
    <s v=""/>
    <s v=""/>
    <s v=""/>
    <s v=""/>
    <s v=""/>
    <s v=""/>
    <s v=""/>
    <s v=""/>
    <s v=""/>
  </r>
  <r>
    <x v="0"/>
    <s v="SGTB-1901"/>
    <s v="[SGTB] SP 26.3.3"/>
    <x v="0"/>
    <x v="0"/>
    <s v="[SGTB] PI 3/26"/>
    <m/>
    <s v="[INC0804639]Tenho um Erro/Problema com o PTC - Dynamics Athenas - Alocação do tutor a turma"/>
    <m/>
    <m/>
    <m/>
    <s v="Itens concluídos"/>
    <m/>
    <x v="0"/>
    <x v="1"/>
    <d v="2026-07-31T09:47:00"/>
    <d v="2026-08-03T00:00:00"/>
    <d v="2026-08-03T00:00:00"/>
    <d v="2026-08-04T00:00:00"/>
    <m/>
    <m/>
    <m/>
    <m/>
    <m/>
    <m/>
    <m/>
    <m/>
    <m/>
    <m/>
    <m/>
    <m/>
    <m/>
    <m/>
    <s v=""/>
    <s v="FALSO"/>
    <n v="0"/>
    <s v=""/>
    <s v=""/>
    <s v=""/>
    <s v=""/>
    <s v=""/>
    <s v=""/>
    <s v=""/>
    <s v=""/>
    <s v=""/>
    <s v=""/>
  </r>
  <r>
    <x v="0"/>
    <s v="SGTB-1898"/>
    <s v="[SGTB] SP 26.3.3"/>
    <x v="0"/>
    <x v="0"/>
    <s v="[SGTB] PI 3/26"/>
    <m/>
    <s v="[INC0804598]Tenho um Erro/Problema com o Sistema - Ajuste de Horário - Ajuste de Horário"/>
    <m/>
    <n v="7200"/>
    <m/>
    <s v="Itens concluídos"/>
    <m/>
    <x v="0"/>
    <x v="1"/>
    <d v="2026-07-30T17:55:00"/>
    <d v="2026-08-03T00:00:00"/>
    <d v="2026-08-04T00:00:00"/>
    <d v="2026-08-06T00:00:00"/>
    <m/>
    <m/>
    <m/>
    <m/>
    <m/>
    <m/>
    <m/>
    <m/>
    <m/>
    <m/>
    <m/>
    <m/>
    <m/>
    <m/>
    <n v="2"/>
    <s v="FALSO"/>
    <n v="0"/>
    <s v=""/>
    <s v=""/>
    <s v=""/>
    <s v=""/>
    <s v=""/>
    <s v=""/>
    <s v=""/>
    <s v=""/>
    <s v=""/>
    <s v=""/>
  </r>
  <r>
    <x v="0"/>
    <s v="SGTB-1897"/>
    <s v="[SGTB] SP 26.3.3"/>
    <x v="0"/>
    <x v="0"/>
    <s v="[SGTB] PI 3/26"/>
    <m/>
    <s v="[INC0804597]Tenho um Erro/Problema com o Sistema - Ajuste de Horário - Ajuste de Horário"/>
    <m/>
    <n v="14400"/>
    <m/>
    <s v="Itens concluídos"/>
    <m/>
    <x v="0"/>
    <x v="1"/>
    <d v="2026-07-30T17:48:00"/>
    <d v="2026-08-03T00:00:00"/>
    <d v="2026-07-31T00:00:00"/>
    <d v="2026-08-04T00:00:00"/>
    <m/>
    <m/>
    <m/>
    <m/>
    <m/>
    <m/>
    <m/>
    <m/>
    <m/>
    <m/>
    <m/>
    <m/>
    <m/>
    <m/>
    <n v="4"/>
    <s v="FALSO"/>
    <n v="0"/>
    <s v=""/>
    <s v=""/>
    <s v=""/>
    <s v=""/>
    <s v=""/>
    <s v=""/>
    <s v=""/>
    <s v=""/>
    <s v=""/>
    <s v=""/>
  </r>
  <r>
    <x v="0"/>
    <s v="SGTB-1888"/>
    <s v="[SGTB] SP 26.3.3;[SGTB] SP 26.3.2"/>
    <x v="0"/>
    <x v="0"/>
    <s v="[SGTB] PI 3/26"/>
    <m/>
    <s v="[INC0803805]Tenho um Erro/Problema com o Sistema - OnBase - Falha Sistema / Aplicação"/>
    <m/>
    <n v="21600"/>
    <m/>
    <s v="Itens concluídos"/>
    <m/>
    <x v="0"/>
    <x v="1"/>
    <d v="2026-07-30T09:59:00"/>
    <d v="2026-07-20T00:00:00"/>
    <d v="2026-07-31T00:00:00"/>
    <d v="2026-07-31T00:00:00"/>
    <m/>
    <m/>
    <m/>
    <m/>
    <m/>
    <m/>
    <m/>
    <m/>
    <m/>
    <m/>
    <m/>
    <m/>
    <m/>
    <m/>
    <n v="6"/>
    <s v="FALSO"/>
    <n v="0"/>
    <s v=""/>
    <s v=""/>
    <s v=""/>
    <s v=""/>
    <s v=""/>
    <s v=""/>
    <s v=""/>
    <s v=""/>
    <s v=""/>
    <s v=""/>
  </r>
  <r>
    <x v="0"/>
    <s v="SGTB-1881"/>
    <s v="[SGTB] SP 26.3.2"/>
    <x v="0"/>
    <x v="0"/>
    <s v="[SGTB] PI 3/26"/>
    <m/>
    <s v="[INC0801319]Tenho um Erro/Problema com o Sistema - Portal do Aluno - EaD - Geração de Documentos"/>
    <m/>
    <m/>
    <m/>
    <s v="Itens concluídos"/>
    <m/>
    <x v="0"/>
    <x v="0"/>
    <d v="2026-07-29T15:17:00"/>
    <d v="2026-07-20T00:00:00"/>
    <d v="2026-07-30T00:00:00"/>
    <m/>
    <m/>
    <m/>
    <m/>
    <m/>
    <m/>
    <m/>
    <m/>
    <m/>
    <m/>
    <m/>
    <m/>
    <m/>
    <m/>
    <m/>
    <s v=""/>
    <s v="FALSO"/>
    <n v="0"/>
    <s v=""/>
    <s v=""/>
    <s v=""/>
    <s v=""/>
    <s v=""/>
    <s v=""/>
    <s v=""/>
    <s v=""/>
    <s v=""/>
    <s v=""/>
  </r>
  <r>
    <x v="0"/>
    <s v="SGTB-1880"/>
    <s v="[SGTB] SP 26.3.2"/>
    <x v="0"/>
    <x v="0"/>
    <s v="[SGTB] PI 3/26"/>
    <m/>
    <s v="[INC0801606]Tenho um Erro/Problema com o Sistema - PDA:Portal do aluno - Graduação - Erro ao Solicitar Serviço"/>
    <m/>
    <n v="1800"/>
    <m/>
    <s v="Itens concluídos"/>
    <m/>
    <x v="0"/>
    <x v="0"/>
    <d v="2026-07-29T15:09:00"/>
    <d v="2026-07-20T00:00:00"/>
    <d v="2026-07-30T00:00:00"/>
    <m/>
    <m/>
    <m/>
    <m/>
    <m/>
    <m/>
    <m/>
    <m/>
    <m/>
    <m/>
    <m/>
    <m/>
    <m/>
    <m/>
    <m/>
    <n v="0.5"/>
    <s v="FALSO"/>
    <n v="0"/>
    <s v=""/>
    <s v=""/>
    <s v=""/>
    <s v=""/>
    <s v=""/>
    <s v=""/>
    <s v=""/>
    <s v=""/>
    <s v=""/>
    <s v=""/>
  </r>
  <r>
    <x v="0"/>
    <s v="SGTB-1879"/>
    <s v="[SGTB] SP 26.3.2"/>
    <x v="0"/>
    <x v="0"/>
    <s v="[SGTB] PI 3/26"/>
    <m/>
    <s v="[INC0801969]Tenho um Erro/Problema com o Sistema - Portal do Aluno - EaD - Preço da Solicitação de Serviço"/>
    <m/>
    <n v="1800"/>
    <m/>
    <s v="Itens concluídos"/>
    <m/>
    <x v="0"/>
    <x v="0"/>
    <d v="2026-07-29T14:56:00"/>
    <d v="2026-07-20T00:00:00"/>
    <d v="2026-07-30T00:00:00"/>
    <m/>
    <m/>
    <m/>
    <m/>
    <m/>
    <m/>
    <m/>
    <m/>
    <m/>
    <m/>
    <m/>
    <m/>
    <m/>
    <m/>
    <m/>
    <n v="0.5"/>
    <s v="FALSO"/>
    <n v="0"/>
    <s v=""/>
    <s v=""/>
    <s v=""/>
    <s v=""/>
    <s v=""/>
    <s v=""/>
    <s v=""/>
    <s v=""/>
    <s v=""/>
    <s v=""/>
  </r>
  <r>
    <x v="0"/>
    <s v="SGTB-1878"/>
    <s v="[SGTB] SP 26.3.3;[SGTB] SP 26.3.2"/>
    <x v="0"/>
    <x v="0"/>
    <s v="[SGTB] PI 3/26"/>
    <m/>
    <s v="[INC0804179]Tenho um Erro/Problema com o Sistema - Portal Prisma - Prisma - Portal Prisma (PortalUnificado)"/>
    <m/>
    <n v="7200"/>
    <m/>
    <s v="Itens concluídos"/>
    <m/>
    <x v="0"/>
    <x v="1"/>
    <d v="2026-07-29T14:25:00"/>
    <d v="2026-07-20T00:00:00"/>
    <d v="2026-07-29T00:00:00"/>
    <d v="2026-07-29T00:00:00"/>
    <m/>
    <m/>
    <m/>
    <m/>
    <m/>
    <m/>
    <m/>
    <m/>
    <m/>
    <m/>
    <m/>
    <m/>
    <m/>
    <m/>
    <n v="2"/>
    <s v="FALSO"/>
    <n v="0"/>
    <s v=""/>
    <s v=""/>
    <s v=""/>
    <s v=""/>
    <s v=""/>
    <s v=""/>
    <s v=""/>
    <s v=""/>
    <s v=""/>
    <s v=""/>
  </r>
  <r>
    <x v="0"/>
    <s v="SGTB-1877"/>
    <s v="[SGTB] SP 26.3.2"/>
    <x v="0"/>
    <x v="0"/>
    <s v="[SGTB] PI 3/26"/>
    <m/>
    <s v="[INC0790680]Tenho um Erro/Problema com o Sistema - Gerador de Documentos - Documento"/>
    <m/>
    <n v="1200"/>
    <m/>
    <s v="Itens concluídos"/>
    <m/>
    <x v="0"/>
    <x v="1"/>
    <d v="2026-07-29T13:20:00"/>
    <d v="2026-07-20T00:00:00"/>
    <d v="2026-07-30T00:00:00"/>
    <d v="2026-07-30T00:00:00"/>
    <m/>
    <m/>
    <m/>
    <m/>
    <m/>
    <m/>
    <m/>
    <m/>
    <m/>
    <m/>
    <m/>
    <m/>
    <m/>
    <m/>
    <n v="0.33333333333333331"/>
    <s v="FALSO"/>
    <n v="0"/>
    <s v=""/>
    <s v=""/>
    <s v=""/>
    <s v=""/>
    <s v=""/>
    <s v=""/>
    <s v=""/>
    <s v=""/>
    <s v=""/>
    <s v=""/>
  </r>
  <r>
    <x v="0"/>
    <s v="SGTB-1876"/>
    <s v="[SGTB] SP 26.3.3"/>
    <x v="0"/>
    <x v="0"/>
    <s v="[SGTB] PI 3/26"/>
    <m/>
    <s v="[INC0804108]Tenho um Erro/Problema com o Sistema - Portal Prisma - Prisma - Portal Prisma (Banco de Dados)"/>
    <m/>
    <n v="600"/>
    <m/>
    <s v="Itens concluídos"/>
    <m/>
    <x v="0"/>
    <x v="0"/>
    <d v="2026-07-29T12:05:00"/>
    <m/>
    <d v="2026-08-03T00:00:00"/>
    <m/>
    <m/>
    <m/>
    <m/>
    <m/>
    <m/>
    <m/>
    <m/>
    <m/>
    <m/>
    <m/>
    <m/>
    <m/>
    <m/>
    <m/>
    <n v="0.16666666666666666"/>
    <s v="FALSO"/>
    <n v="0"/>
    <s v=""/>
    <s v=""/>
    <s v=""/>
    <s v=""/>
    <s v=""/>
    <s v=""/>
    <s v=""/>
    <s v=""/>
    <s v=""/>
    <s v=""/>
  </r>
  <r>
    <x v="0"/>
    <s v="SGTB-1874"/>
    <s v="[SGTB] SP 26.3.3"/>
    <x v="0"/>
    <x v="0"/>
    <s v="[SGTB] PI 3/26"/>
    <m/>
    <s v="[INC0804106]Tenho um Erro/Problema com o Sistema - Portal Prisma - Prisma - Portal Prisma (Banco de Dados)"/>
    <m/>
    <n v="600"/>
    <m/>
    <s v="Itens concluídos"/>
    <m/>
    <x v="0"/>
    <x v="0"/>
    <d v="2026-07-29T11:59:00"/>
    <d v="2026-08-03T00:00:00"/>
    <d v="2026-08-03T00:00:00"/>
    <m/>
    <m/>
    <m/>
    <m/>
    <m/>
    <m/>
    <m/>
    <m/>
    <m/>
    <m/>
    <m/>
    <m/>
    <m/>
    <m/>
    <m/>
    <n v="0.16666666666666666"/>
    <s v="FALSO"/>
    <n v="0"/>
    <s v=""/>
    <s v=""/>
    <s v=""/>
    <s v=""/>
    <s v=""/>
    <s v=""/>
    <s v=""/>
    <s v=""/>
    <s v=""/>
    <s v=""/>
  </r>
  <r>
    <x v="1"/>
    <s v="SGTB-1870"/>
    <s v="[SGTB] SP 26.3.3;[SGTB] SP 26.3.2"/>
    <x v="0"/>
    <x v="0"/>
    <s v="[SGTB] PI 3/26"/>
    <m/>
    <s v="[RITM0727141]Solicitar Serviço ao Sistema - Olimpo - Olimpo / Professores"/>
    <m/>
    <n v="18000"/>
    <m/>
    <s v="Itens concluídos"/>
    <m/>
    <x v="0"/>
    <x v="1"/>
    <d v="2026-07-28T15:17:00"/>
    <d v="2026-07-20T00:00:00"/>
    <d v="2026-07-29T00:00:00"/>
    <d v="2026-07-29T00:00:00"/>
    <m/>
    <m/>
    <m/>
    <m/>
    <m/>
    <m/>
    <m/>
    <m/>
    <m/>
    <m/>
    <m/>
    <m/>
    <m/>
    <m/>
    <n v="5"/>
    <s v="FALSO"/>
    <n v="0"/>
    <s v=""/>
    <s v=""/>
    <s v=""/>
    <s v=""/>
    <s v=""/>
    <s v=""/>
    <s v=""/>
    <s v=""/>
    <s v=""/>
    <s v=""/>
  </r>
  <r>
    <x v="1"/>
    <s v="SGTB-1867"/>
    <s v="[SGTB] SP 26.4.1;[SGTB] SP 26.3.6"/>
    <x v="0"/>
    <x v="0"/>
    <s v="[SGTB] PI 3/26"/>
    <m/>
    <s v="[RITM0728090]Solicitar Serviço ao Sistema - Prisma - Usuários do Prisma"/>
    <m/>
    <n v="18000"/>
    <m/>
    <s v="Itens concluídos"/>
    <m/>
    <x v="0"/>
    <x v="1"/>
    <d v="2026-07-28T12:06:00"/>
    <d v="2026-09-14T00:00:00"/>
    <d v="2026-09-21T00:00:00"/>
    <d v="2026-09-21T00:00:00"/>
    <m/>
    <m/>
    <m/>
    <m/>
    <m/>
    <m/>
    <m/>
    <m/>
    <m/>
    <m/>
    <m/>
    <m/>
    <m/>
    <m/>
    <n v="5"/>
    <s v="FALSO"/>
    <n v="0"/>
    <s v=""/>
    <s v=""/>
    <s v=""/>
    <s v=""/>
    <s v=""/>
    <s v=""/>
    <s v=""/>
    <s v=""/>
    <s v=""/>
    <s v=""/>
  </r>
  <r>
    <x v="0"/>
    <s v="SGTB-1863"/>
    <s v="[SGTB] SP 26.3.2"/>
    <x v="0"/>
    <x v="0"/>
    <s v="[SGTB] PI 3/26"/>
    <m/>
    <s v="[INC0803600]Tenho um Erro/Problema com o Sistema Colaborar - Colaborar - Alocação de tutor"/>
    <m/>
    <n v="1200"/>
    <m/>
    <s v="Itens concluídos"/>
    <m/>
    <x v="0"/>
    <x v="0"/>
    <d v="2026-07-28T10:15:00"/>
    <d v="2026-07-20T00:00:00"/>
    <d v="2026-07-29T00:00:00"/>
    <m/>
    <m/>
    <m/>
    <m/>
    <m/>
    <m/>
    <m/>
    <m/>
    <m/>
    <m/>
    <m/>
    <m/>
    <m/>
    <m/>
    <m/>
    <n v="0.33333333333333331"/>
    <s v="FALSO"/>
    <n v="0"/>
    <s v=""/>
    <s v=""/>
    <s v=""/>
    <s v=""/>
    <s v=""/>
    <s v=""/>
    <s v=""/>
    <s v=""/>
    <s v=""/>
    <s v=""/>
  </r>
  <r>
    <x v="0"/>
    <s v="SGTB-1860"/>
    <s v="[SGTB] SP 26.3.2"/>
    <x v="0"/>
    <x v="0"/>
    <s v="[SGTB] PI 3/26"/>
    <m/>
    <s v="[INC0803474]Tenho um Erro/Problema com o Sistema - Portal Prisma - Prisma - Usuários do Prisma"/>
    <m/>
    <n v="1200"/>
    <m/>
    <s v="Itens concluídos"/>
    <m/>
    <x v="0"/>
    <x v="0"/>
    <d v="2026-07-27T18:08:00"/>
    <d v="2026-07-20T00:00:00"/>
    <d v="2026-07-30T00:00:00"/>
    <m/>
    <m/>
    <m/>
    <m/>
    <m/>
    <m/>
    <m/>
    <m/>
    <m/>
    <m/>
    <m/>
    <m/>
    <m/>
    <m/>
    <m/>
    <n v="0.33333333333333331"/>
    <s v="FALSO"/>
    <n v="0"/>
    <s v=""/>
    <s v=""/>
    <s v=""/>
    <s v=""/>
    <s v=""/>
    <s v=""/>
    <s v=""/>
    <s v=""/>
    <s v=""/>
    <s v=""/>
  </r>
  <r>
    <x v="0"/>
    <s v="SGTB-1857"/>
    <s v="[SGTB] SP 26.3.3;[SGTB] SP 26.3.2"/>
    <x v="0"/>
    <x v="0"/>
    <s v="[SGTB] PI 3/26"/>
    <m/>
    <s v="[INC0803420]Tenho um Erro/Problema com o Sistema - Portal Prisma - Prisma - Usuários do Prisma"/>
    <m/>
    <n v="1800"/>
    <m/>
    <s v="Itens concluídos"/>
    <m/>
    <x v="0"/>
    <x v="1"/>
    <d v="2026-07-27T16:32:00"/>
    <d v="2026-07-20T00:00:00"/>
    <d v="2026-07-30T00:00:00"/>
    <d v="2026-07-30T00:00:00"/>
    <m/>
    <m/>
    <m/>
    <m/>
    <m/>
    <m/>
    <m/>
    <m/>
    <m/>
    <m/>
    <m/>
    <m/>
    <m/>
    <m/>
    <n v="0.5"/>
    <s v="FALSO"/>
    <n v="0"/>
    <s v=""/>
    <s v=""/>
    <s v=""/>
    <s v=""/>
    <s v=""/>
    <s v=""/>
    <s v=""/>
    <s v=""/>
    <s v=""/>
    <s v=""/>
  </r>
  <r>
    <x v="0"/>
    <s v="SGTB-1854"/>
    <s v="[SGTB] SP 26.3.3;[SGTB] SP 26.3.2"/>
    <x v="0"/>
    <x v="0"/>
    <s v="[SGTB] PI 3/26"/>
    <m/>
    <s v="[INC0803354]Tenho um Erro/Problema com o Sistema - Portal Prisma - Prisma - Usuários do Prisma"/>
    <m/>
    <n v="600"/>
    <m/>
    <s v="Itens concluídos"/>
    <m/>
    <x v="0"/>
    <x v="1"/>
    <d v="2026-07-27T14:43:00"/>
    <d v="2026-07-20T00:00:00"/>
    <d v="2026-07-29T00:00:00"/>
    <d v="2026-07-29T00:00:00"/>
    <m/>
    <m/>
    <m/>
    <m/>
    <m/>
    <m/>
    <m/>
    <m/>
    <m/>
    <m/>
    <m/>
    <m/>
    <m/>
    <m/>
    <n v="0.16666666666666666"/>
    <s v="FALSO"/>
    <n v="0"/>
    <s v=""/>
    <s v=""/>
    <s v=""/>
    <s v=""/>
    <s v=""/>
    <s v=""/>
    <s v=""/>
    <s v=""/>
    <s v=""/>
    <s v=""/>
  </r>
  <r>
    <x v="0"/>
    <s v="SGTB-1850"/>
    <s v="[SGTB] SP 26.3.2"/>
    <x v="0"/>
    <x v="0"/>
    <s v="[SGTB] PI 3/26"/>
    <m/>
    <s v="[INC0803344]Tenho um Erro/Problema com o Sistema - Portal Prisma - Prisma - Usuários do Prisma"/>
    <m/>
    <n v="1200"/>
    <m/>
    <s v="Itens concluídos"/>
    <m/>
    <x v="0"/>
    <x v="0"/>
    <d v="2026-07-27T14:24:00"/>
    <d v="2026-07-20T00:00:00"/>
    <d v="2026-07-27T00:00:00"/>
    <m/>
    <m/>
    <m/>
    <m/>
    <m/>
    <m/>
    <m/>
    <m/>
    <m/>
    <m/>
    <m/>
    <m/>
    <m/>
    <m/>
    <m/>
    <n v="0.33333333333333331"/>
    <s v="FALSO"/>
    <n v="0"/>
    <s v=""/>
    <s v=""/>
    <s v=""/>
    <s v=""/>
    <s v=""/>
    <s v=""/>
    <s v=""/>
    <s v=""/>
    <s v=""/>
    <s v=""/>
  </r>
  <r>
    <x v="1"/>
    <s v="SGTB-1847"/>
    <s v="[SGTB] SP 26.3.3;[SGTB] SP 26.3.4"/>
    <x v="0"/>
    <x v="0"/>
    <s v="[SGTB] PI 3/26"/>
    <m/>
    <s v="[RITM0722559]Solicitar Serviço ao Sistema - Prisma - Licenças Dynamics"/>
    <m/>
    <n v="1800"/>
    <m/>
    <s v="Itens concluídos"/>
    <m/>
    <x v="0"/>
    <x v="1"/>
    <d v="2026-07-27T10:37:00"/>
    <d v="2026-08-03T00:00:00"/>
    <d v="2026-08-11T00:00:00"/>
    <d v="2026-08-11T00:00:00"/>
    <m/>
    <m/>
    <m/>
    <m/>
    <m/>
    <m/>
    <m/>
    <m/>
    <m/>
    <m/>
    <m/>
    <m/>
    <m/>
    <m/>
    <n v="0.5"/>
    <s v="FALSO"/>
    <n v="0"/>
    <s v=""/>
    <s v=""/>
    <s v=""/>
    <s v=""/>
    <s v=""/>
    <s v=""/>
    <s v=""/>
    <s v=""/>
    <s v=""/>
    <s v=""/>
  </r>
  <r>
    <x v="1"/>
    <s v="SGTB-1846"/>
    <s v="[SGTB] SP 26.3.5"/>
    <x v="0"/>
    <x v="0"/>
    <s v="[SGTB] PI 3/26"/>
    <m/>
    <s v="[RITM0722669]Solicitar Serviço ao Sistema - Prisma - Licenças Dynamics"/>
    <m/>
    <n v="600"/>
    <m/>
    <s v="Itens concluídos"/>
    <m/>
    <x v="0"/>
    <x v="1"/>
    <d v="2026-07-27T10:36:00"/>
    <d v="2026-08-31T00:00:00"/>
    <d v="2026-09-01T00:00:00"/>
    <d v="2026-09-01T00:00:00"/>
    <m/>
    <m/>
    <m/>
    <m/>
    <m/>
    <m/>
    <m/>
    <m/>
    <m/>
    <m/>
    <m/>
    <m/>
    <m/>
    <m/>
    <n v="0.16666666666666666"/>
    <s v="FALSO"/>
    <n v="0"/>
    <s v=""/>
    <s v=""/>
    <s v=""/>
    <s v=""/>
    <s v=""/>
    <s v=""/>
    <s v=""/>
    <s v=""/>
    <s v=""/>
    <s v=""/>
  </r>
  <r>
    <x v="1"/>
    <s v="SGTB-1845"/>
    <s v="[SGTB] SP 26.3.4"/>
    <x v="0"/>
    <x v="0"/>
    <s v="[SGTB] PI 3/26"/>
    <m/>
    <s v="[RITM0722673]Solicitar Serviço ao Sistema - Prisma - Licenças Dynamics"/>
    <m/>
    <n v="1800"/>
    <m/>
    <s v="Itens concluídos"/>
    <m/>
    <x v="0"/>
    <x v="1"/>
    <d v="2026-07-27T10:34:00"/>
    <d v="2026-08-17T00:00:00"/>
    <d v="2026-08-18T00:00:00"/>
    <d v="2026-08-18T00:00:00"/>
    <m/>
    <m/>
    <m/>
    <m/>
    <m/>
    <m/>
    <m/>
    <m/>
    <m/>
    <m/>
    <m/>
    <m/>
    <m/>
    <m/>
    <n v="0.5"/>
    <s v="FALSO"/>
    <n v="0"/>
    <s v=""/>
    <s v=""/>
    <s v=""/>
    <s v=""/>
    <s v=""/>
    <s v=""/>
    <s v=""/>
    <s v=""/>
    <s v=""/>
    <s v=""/>
  </r>
  <r>
    <x v="0"/>
    <s v="SGTB-1842"/>
    <s v="[SGTB] SP 26.3.3;[SGTB] SP 26.3.2"/>
    <x v="0"/>
    <x v="0"/>
    <s v="[SGTB] PI 3/26"/>
    <m/>
    <s v="[INC0803215]Tenho um Erro/Problema com o Sistema - Portal Prisma - Prisma - Portal Prisma (Banco de Dados)"/>
    <m/>
    <n v="7200"/>
    <m/>
    <s v="Itens concluídos"/>
    <m/>
    <x v="0"/>
    <x v="1"/>
    <d v="2026-07-26T20:23:00"/>
    <d v="2026-07-20T00:00:00"/>
    <d v="2026-07-30T00:00:00"/>
    <d v="2026-07-30T00:00:00"/>
    <m/>
    <m/>
    <m/>
    <m/>
    <m/>
    <m/>
    <m/>
    <m/>
    <m/>
    <m/>
    <m/>
    <m/>
    <m/>
    <m/>
    <n v="2"/>
    <s v="FALSO"/>
    <n v="0"/>
    <s v=""/>
    <s v=""/>
    <s v=""/>
    <s v=""/>
    <s v=""/>
    <s v=""/>
    <s v=""/>
    <s v=""/>
    <s v=""/>
    <s v=""/>
  </r>
  <r>
    <x v="0"/>
    <s v="SGTB-1839"/>
    <s v="[SGTB] SP 26.3.2"/>
    <x v="0"/>
    <x v="0"/>
    <s v="[SGTB] PI 3/26"/>
    <m/>
    <s v="[INC0802995]Tenho um Erro/Problema com o Sistema - Portal Prisma - Prisma - Usuários do Prisma"/>
    <m/>
    <n v="1200"/>
    <m/>
    <s v="Itens concluídos"/>
    <m/>
    <x v="0"/>
    <x v="0"/>
    <d v="2026-07-24T19:44:00"/>
    <d v="2026-07-20T00:00:00"/>
    <d v="2026-07-27T00:00:00"/>
    <m/>
    <m/>
    <m/>
    <m/>
    <m/>
    <m/>
    <m/>
    <m/>
    <m/>
    <m/>
    <m/>
    <m/>
    <m/>
    <m/>
    <m/>
    <n v="0.33333333333333331"/>
    <s v="FALSO"/>
    <n v="0"/>
    <s v=""/>
    <s v=""/>
    <s v=""/>
    <s v=""/>
    <s v=""/>
    <s v=""/>
    <s v=""/>
    <s v=""/>
    <s v=""/>
    <s v=""/>
  </r>
  <r>
    <x v="0"/>
    <s v="SGTB-1837"/>
    <s v="[SGTB] SP 26.3.3;[SGTB] SP 26.3.2"/>
    <x v="0"/>
    <x v="0"/>
    <s v="[SGTB] PI 3/26"/>
    <m/>
    <s v="[INC0783994]Tenho um Erro/Problema com o Sistema - AVA (LMS) - AVA (LMS)"/>
    <m/>
    <n v="3600"/>
    <m/>
    <s v="Itens concluídos"/>
    <m/>
    <x v="0"/>
    <x v="1"/>
    <d v="2026-07-24T16:36:00"/>
    <d v="2026-07-20T00:00:00"/>
    <d v="2026-07-30T00:00:00"/>
    <d v="2026-07-30T00:00:00"/>
    <m/>
    <m/>
    <m/>
    <m/>
    <m/>
    <m/>
    <m/>
    <m/>
    <m/>
    <m/>
    <m/>
    <m/>
    <m/>
    <m/>
    <n v="1"/>
    <s v="FALSO"/>
    <n v="0"/>
    <s v=""/>
    <s v=""/>
    <s v=""/>
    <s v=""/>
    <s v=""/>
    <s v=""/>
    <s v=""/>
    <s v=""/>
    <s v=""/>
    <s v=""/>
  </r>
  <r>
    <x v="0"/>
    <s v="SGTB-1836"/>
    <s v="[SGTB] SP 26.3.3;[SGTB] SP 26.3.2"/>
    <x v="0"/>
    <x v="0"/>
    <s v="[SGTB] PI 3/26"/>
    <m/>
    <s v="[INC0787225]Tenho um Erro/Problema com o PTC - SAG - Sistema Acadêmico de Gestão - Acesso"/>
    <m/>
    <n v="1200"/>
    <m/>
    <s v="Itens concluídos"/>
    <m/>
    <x v="0"/>
    <x v="1"/>
    <d v="2026-07-24T16:30:00"/>
    <d v="2026-07-20T00:00:00"/>
    <d v="2026-07-27T00:00:00"/>
    <d v="2026-07-27T00:00:00"/>
    <m/>
    <m/>
    <m/>
    <m/>
    <m/>
    <m/>
    <m/>
    <m/>
    <m/>
    <m/>
    <m/>
    <m/>
    <m/>
    <m/>
    <n v="0.33333333333333331"/>
    <s v="FALSO"/>
    <n v="0"/>
    <s v=""/>
    <s v=""/>
    <s v=""/>
    <s v=""/>
    <s v=""/>
    <s v=""/>
    <s v=""/>
    <s v=""/>
    <s v=""/>
    <s v=""/>
  </r>
  <r>
    <x v="0"/>
    <s v="SGTB-1835"/>
    <s v="[SGTB] SP 26.3.3"/>
    <x v="0"/>
    <x v="0"/>
    <s v="[SGTB] PI 3/26"/>
    <m/>
    <s v="[INC0783459]Tenho um Erro/Problema com o Sistema - Extranet - (Extranet) Sistema de mensagens"/>
    <m/>
    <n v="7200"/>
    <m/>
    <s v="Itens concluídos"/>
    <m/>
    <x v="0"/>
    <x v="1"/>
    <d v="2026-07-24T16:29:00"/>
    <m/>
    <d v="2026-08-03T00:00:00"/>
    <d v="2026-08-04T00:00:00"/>
    <m/>
    <m/>
    <m/>
    <m/>
    <m/>
    <m/>
    <m/>
    <m/>
    <m/>
    <m/>
    <m/>
    <m/>
    <m/>
    <m/>
    <n v="2"/>
    <s v="FALSO"/>
    <n v="0"/>
    <s v=""/>
    <s v=""/>
    <s v=""/>
    <s v=""/>
    <s v=""/>
    <s v=""/>
    <s v=""/>
    <s v=""/>
    <s v=""/>
    <s v=""/>
  </r>
  <r>
    <x v="0"/>
    <s v="SGTB-1834"/>
    <s v="[SGTB] SP 26.3.2"/>
    <x v="0"/>
    <x v="0"/>
    <s v="[SGTB] PI 3/26"/>
    <m/>
    <s v="[INC0802955]Tenho um Erro/Problema com o Sistema - Portal do Professor - Portal do Professor"/>
    <m/>
    <m/>
    <m/>
    <s v="Itens concluídos"/>
    <m/>
    <x v="0"/>
    <x v="0"/>
    <d v="2026-07-24T16:27:00"/>
    <d v="2026-07-20T00:00:00"/>
    <d v="2026-07-24T00:00:00"/>
    <m/>
    <m/>
    <m/>
    <m/>
    <m/>
    <m/>
    <m/>
    <m/>
    <m/>
    <m/>
    <m/>
    <m/>
    <m/>
    <m/>
    <m/>
    <s v=""/>
    <s v="FALSO"/>
    <n v="0"/>
    <s v=""/>
    <s v=""/>
    <s v=""/>
    <s v=""/>
    <s v=""/>
    <s v=""/>
    <s v=""/>
    <s v=""/>
    <s v=""/>
    <s v=""/>
  </r>
  <r>
    <x v="1"/>
    <s v="SGTB-1833"/>
    <s v="[SGTB] SP 26.3.5"/>
    <x v="0"/>
    <x v="0"/>
    <s v="[SGTB] PI 3/26"/>
    <m/>
    <s v="[RITM0727351]Solicitar Serviço ao Sistema - Portal do Professor - Portal do Professor"/>
    <m/>
    <m/>
    <m/>
    <s v="Itens concluídos"/>
    <m/>
    <x v="0"/>
    <x v="0"/>
    <d v="2026-07-24T15:50:00"/>
    <d v="2026-08-31T00:00:00"/>
    <d v="2026-09-08T00:00:00"/>
    <m/>
    <m/>
    <m/>
    <m/>
    <m/>
    <m/>
    <m/>
    <m/>
    <m/>
    <m/>
    <m/>
    <m/>
    <m/>
    <m/>
    <m/>
    <s v=""/>
    <s v="FALSO"/>
    <n v="0"/>
    <s v=""/>
    <s v=""/>
    <s v=""/>
    <s v=""/>
    <s v=""/>
    <s v=""/>
    <s v=""/>
    <s v=""/>
    <s v=""/>
    <s v=""/>
  </r>
  <r>
    <x v="0"/>
    <s v="SGTB-1831"/>
    <s v="[SGTB] SP 26.3.2"/>
    <x v="0"/>
    <x v="0"/>
    <s v="[SGTB] PI 3/26"/>
    <m/>
    <s v="[INC0801501]Tenho um Erro/Problema com o Sistema - PDA:Portal do aluno - Graduação - Erro na Página Inicial do PDA"/>
    <m/>
    <n v="18000"/>
    <m/>
    <s v="Itens concluídos"/>
    <m/>
    <x v="0"/>
    <x v="1"/>
    <d v="2026-07-24T13:10:00"/>
    <d v="2026-07-20T00:00:00"/>
    <d v="2026-07-27T00:00:00"/>
    <d v="2026-07-28T00:00:00"/>
    <m/>
    <m/>
    <m/>
    <m/>
    <m/>
    <m/>
    <m/>
    <m/>
    <m/>
    <m/>
    <m/>
    <m/>
    <m/>
    <m/>
    <n v="5"/>
    <s v="FALSO"/>
    <n v="0"/>
    <s v=""/>
    <s v=""/>
    <s v=""/>
    <s v=""/>
    <s v=""/>
    <s v=""/>
    <s v=""/>
    <s v=""/>
    <s v=""/>
    <s v=""/>
  </r>
  <r>
    <x v="0"/>
    <s v="SGTB-1830"/>
    <s v="[SGTB] SP 26.3.3;[SGTB] SP 26.3.2"/>
    <x v="0"/>
    <x v="0"/>
    <s v="[SGTB] PI 3/26"/>
    <m/>
    <s v="[INC0802560]Tenho um Erro/Problema com o Sistema - Extranet - Enturmacao"/>
    <m/>
    <n v="64800"/>
    <m/>
    <s v="Itens concluídos"/>
    <m/>
    <x v="0"/>
    <x v="1"/>
    <d v="2026-07-24T12:54:00"/>
    <d v="2026-07-20T00:00:00"/>
    <d v="2026-07-29T00:00:00"/>
    <d v="2026-07-29T00:00:00"/>
    <m/>
    <m/>
    <m/>
    <m/>
    <m/>
    <m/>
    <m/>
    <m/>
    <m/>
    <m/>
    <m/>
    <m/>
    <m/>
    <m/>
    <n v="18"/>
    <s v="FALSO"/>
    <n v="0"/>
    <s v=""/>
    <s v=""/>
    <s v=""/>
    <s v=""/>
    <s v=""/>
    <s v=""/>
    <s v=""/>
    <s v=""/>
    <s v=""/>
    <s v=""/>
  </r>
  <r>
    <x v="0"/>
    <s v="SGTB-1827"/>
    <s v="[SGTB] SP 26.3.2"/>
    <x v="0"/>
    <x v="0"/>
    <s v="[SGTB] PI 3/26"/>
    <m/>
    <s v="[INC0802827]Tenho um Erro/Problema com o Sistema Colaborar - Administrativo [Secretaria] - Documentações, Colação de Grau e Diplomas "/>
    <m/>
    <m/>
    <m/>
    <s v="Itens concluídos"/>
    <m/>
    <x v="0"/>
    <x v="0"/>
    <d v="2026-07-24T11:26:00"/>
    <d v="2026-07-20T00:00:00"/>
    <d v="2026-07-24T00:00:00"/>
    <m/>
    <m/>
    <m/>
    <m/>
    <m/>
    <m/>
    <m/>
    <m/>
    <m/>
    <m/>
    <m/>
    <m/>
    <m/>
    <m/>
    <m/>
    <s v=""/>
    <s v="FALSO"/>
    <n v="0"/>
    <s v=""/>
    <s v=""/>
    <s v=""/>
    <s v=""/>
    <s v=""/>
    <s v=""/>
    <s v=""/>
    <s v=""/>
    <s v=""/>
    <s v=""/>
  </r>
  <r>
    <x v="0"/>
    <s v="SGTB-1826"/>
    <s v="[SGTB] SP 26.3.2"/>
    <x v="0"/>
    <x v="0"/>
    <s v="[SGTB] PI 3/26"/>
    <m/>
    <s v="[INC0801220]Tenho um Erro/Problema com o Sistema - PDA:Portal do aluno - Graduação - Erro ao Solicitar Serviço"/>
    <m/>
    <n v="1800"/>
    <m/>
    <s v="Itens concluídos"/>
    <m/>
    <x v="0"/>
    <x v="0"/>
    <d v="2026-07-24T10:24:00"/>
    <d v="2026-07-20T00:00:00"/>
    <d v="2026-07-28T00:00:00"/>
    <m/>
    <m/>
    <m/>
    <m/>
    <m/>
    <m/>
    <m/>
    <m/>
    <m/>
    <m/>
    <m/>
    <m/>
    <m/>
    <m/>
    <m/>
    <n v="0.5"/>
    <s v="FALSO"/>
    <n v="0"/>
    <s v=""/>
    <s v=""/>
    <s v=""/>
    <s v=""/>
    <s v=""/>
    <s v=""/>
    <s v=""/>
    <s v=""/>
    <s v=""/>
    <s v=""/>
  </r>
  <r>
    <x v="0"/>
    <s v="SGTB-1819"/>
    <s v="[SGTB] SP 26.3.2"/>
    <x v="0"/>
    <x v="0"/>
    <s v="[SGTB] PI 3/26"/>
    <m/>
    <s v="[INC0802555]Tenho um Erro/Problema com o Sistema Colaborar - Colaborar - Alocação de tutor"/>
    <m/>
    <n v="1200"/>
    <m/>
    <s v="Itens concluídos"/>
    <m/>
    <x v="0"/>
    <x v="0"/>
    <d v="2026-07-23T22:05:00"/>
    <d v="2026-07-20T00:00:00"/>
    <d v="2026-07-27T00:00:00"/>
    <m/>
    <m/>
    <m/>
    <m/>
    <m/>
    <m/>
    <m/>
    <m/>
    <m/>
    <m/>
    <m/>
    <m/>
    <m/>
    <m/>
    <m/>
    <n v="0.33333333333333331"/>
    <s v="FALSO"/>
    <n v="0"/>
    <s v=""/>
    <s v=""/>
    <s v=""/>
    <s v=""/>
    <s v=""/>
    <s v=""/>
    <s v=""/>
    <s v=""/>
    <s v=""/>
    <s v=""/>
  </r>
  <r>
    <x v="0"/>
    <s v="SGTB-1807"/>
    <s v="[SGTB] SP 26.3.2"/>
    <x v="0"/>
    <x v="0"/>
    <s v="[SGTB] PI 3/26"/>
    <m/>
    <s v="[INC0800543]Tenho um Erro/Problema com o PTC - Dynamics Athenas - Perfil de Acesso"/>
    <m/>
    <m/>
    <m/>
    <s v="Itens concluídos"/>
    <m/>
    <x v="0"/>
    <x v="0"/>
    <d v="2026-07-23T16:21:00"/>
    <d v="2026-07-20T00:00:00"/>
    <d v="2026-07-24T00:00:00"/>
    <m/>
    <m/>
    <m/>
    <m/>
    <m/>
    <m/>
    <m/>
    <m/>
    <m/>
    <m/>
    <m/>
    <m/>
    <m/>
    <m/>
    <m/>
    <s v=""/>
    <s v="FALSO"/>
    <n v="0"/>
    <s v=""/>
    <s v=""/>
    <s v=""/>
    <s v=""/>
    <s v=""/>
    <s v=""/>
    <s v=""/>
    <s v=""/>
    <s v=""/>
    <s v=""/>
  </r>
  <r>
    <x v="0"/>
    <s v="SGTB-1806"/>
    <s v="[SGTB] SP 26.3.2"/>
    <x v="0"/>
    <x v="0"/>
    <s v="[SGTB] PI 3/26"/>
    <m/>
    <s v="[INC0802402]Tenho um Erro/Problema com o PTC - Dynamics Athenas - Atualização de Dados Cadastrais"/>
    <m/>
    <n v="3600"/>
    <m/>
    <s v="Itens concluídos"/>
    <m/>
    <x v="0"/>
    <x v="0"/>
    <d v="2026-07-23T16:11:00"/>
    <d v="2026-07-20T00:00:00"/>
    <d v="2026-07-27T00:00:00"/>
    <m/>
    <m/>
    <m/>
    <m/>
    <m/>
    <m/>
    <m/>
    <m/>
    <m/>
    <m/>
    <m/>
    <m/>
    <m/>
    <m/>
    <m/>
    <n v="1"/>
    <s v="FALSO"/>
    <n v="0"/>
    <s v=""/>
    <s v=""/>
    <s v=""/>
    <s v=""/>
    <s v=""/>
    <s v=""/>
    <s v=""/>
    <s v=""/>
    <s v=""/>
    <s v=""/>
  </r>
  <r>
    <x v="0"/>
    <s v="SGTB-1805"/>
    <s v="[SGTB] SP 26.3.2"/>
    <x v="0"/>
    <x v="0"/>
    <s v="[SGTB] PI 3/26"/>
    <m/>
    <s v="[INC0802406]Tenho um Erro/Problema com o Sistema - Olimpo - (Olimpo) Fechamento Contábil"/>
    <m/>
    <n v="10800"/>
    <m/>
    <s v="Itens concluídos"/>
    <m/>
    <x v="0"/>
    <x v="1"/>
    <d v="2026-07-23T15:52:00"/>
    <d v="2026-07-20T00:00:00"/>
    <d v="2026-07-24T00:00:00"/>
    <d v="2026-07-24T00:00:00"/>
    <m/>
    <m/>
    <m/>
    <m/>
    <m/>
    <m/>
    <m/>
    <m/>
    <m/>
    <m/>
    <m/>
    <m/>
    <m/>
    <m/>
    <n v="3"/>
    <s v="FALSO"/>
    <n v="0"/>
    <s v=""/>
    <s v=""/>
    <s v=""/>
    <s v=""/>
    <s v=""/>
    <s v=""/>
    <s v=""/>
    <s v=""/>
    <s v=""/>
    <s v=""/>
  </r>
  <r>
    <x v="0"/>
    <s v="SGTB-1804"/>
    <s v="[SGTB] SP 26.3.2"/>
    <x v="0"/>
    <x v="0"/>
    <s v="[SGTB] PI 3/26"/>
    <m/>
    <s v="[INC0802506]Tenho um Erro/Problema com o Sistema - Portal Prisma - Prisma - Usuários do Prisma"/>
    <m/>
    <n v="3600"/>
    <m/>
    <s v="Itens concluídos"/>
    <m/>
    <x v="0"/>
    <x v="1"/>
    <d v="2026-07-23T15:10:00"/>
    <d v="2026-07-20T00:00:00"/>
    <d v="2026-07-27T00:00:00"/>
    <d v="2026-07-27T00:00:00"/>
    <m/>
    <m/>
    <m/>
    <m/>
    <m/>
    <m/>
    <m/>
    <m/>
    <m/>
    <m/>
    <m/>
    <m/>
    <m/>
    <m/>
    <n v="1"/>
    <s v="FALSO"/>
    <n v="0"/>
    <s v=""/>
    <s v=""/>
    <s v=""/>
    <s v=""/>
    <s v=""/>
    <s v=""/>
    <s v=""/>
    <s v=""/>
    <s v=""/>
    <s v=""/>
  </r>
  <r>
    <x v="0"/>
    <s v="SGTB-1803"/>
    <s v="[SGTB] SP 26.3.3;[SGTB] SP 26.3.2"/>
    <x v="0"/>
    <x v="0"/>
    <s v="[SGTB] PI 3/26"/>
    <m/>
    <s v="[INC0802502]Tenho um Erro/Problema com o Sistema - Prisma - Erro na plataforma"/>
    <m/>
    <n v="600"/>
    <m/>
    <s v="Itens concluídos"/>
    <m/>
    <x v="0"/>
    <x v="1"/>
    <d v="2026-07-23T15:03:00"/>
    <d v="2026-07-20T00:00:00"/>
    <d v="2026-07-31T00:00:00"/>
    <d v="2026-07-31T00:00:00"/>
    <m/>
    <m/>
    <m/>
    <m/>
    <m/>
    <m/>
    <m/>
    <m/>
    <m/>
    <m/>
    <m/>
    <m/>
    <m/>
    <m/>
    <n v="0.16666666666666666"/>
    <s v="FALSO"/>
    <n v="0"/>
    <s v=""/>
    <s v=""/>
    <s v=""/>
    <s v=""/>
    <s v=""/>
    <s v=""/>
    <s v=""/>
    <s v=""/>
    <s v=""/>
    <s v=""/>
  </r>
  <r>
    <x v="0"/>
    <s v="SGTB-1802"/>
    <s v="[SGTB] SP 26.3.3;[SGTB] SP 26.3.2"/>
    <x v="0"/>
    <x v="0"/>
    <s v="[SGTB] PI 3/26"/>
    <m/>
    <s v="[INC0802495]Tenho um Erro/Problema com o Sistema - Portal Prisma - Prisma - Usuários do Prisma"/>
    <m/>
    <n v="3600"/>
    <m/>
    <s v="Itens concluídos"/>
    <m/>
    <x v="0"/>
    <x v="1"/>
    <d v="2026-07-23T14:48:00"/>
    <d v="2026-07-20T00:00:00"/>
    <d v="2026-07-30T00:00:00"/>
    <d v="2026-07-30T00:00:00"/>
    <m/>
    <m/>
    <m/>
    <m/>
    <m/>
    <m/>
    <m/>
    <m/>
    <m/>
    <m/>
    <m/>
    <m/>
    <m/>
    <m/>
    <n v="1"/>
    <s v="FALSO"/>
    <n v="0"/>
    <s v=""/>
    <s v=""/>
    <s v=""/>
    <s v=""/>
    <s v=""/>
    <s v=""/>
    <s v=""/>
    <s v=""/>
    <s v=""/>
    <s v=""/>
  </r>
  <r>
    <x v="0"/>
    <s v="SGTB-1801"/>
    <s v="[SGTB] SP 26.3.3;[SGTB] SP 26.3.2"/>
    <x v="0"/>
    <x v="0"/>
    <s v="[SGTB] PI 3/26"/>
    <m/>
    <s v="[INC0802463]Tenho um Erro/Problema com o Sistema - Prisma - Erro na plataforma"/>
    <m/>
    <m/>
    <m/>
    <s v="Itens concluídos"/>
    <m/>
    <x v="0"/>
    <x v="1"/>
    <d v="2026-07-23T13:34:00"/>
    <d v="2026-07-20T00:00:00"/>
    <d v="2026-07-23T00:00:00"/>
    <d v="2026-07-28T00:00:00"/>
    <m/>
    <m/>
    <m/>
    <m/>
    <m/>
    <m/>
    <m/>
    <m/>
    <m/>
    <m/>
    <m/>
    <m/>
    <m/>
    <m/>
    <s v=""/>
    <s v="FALSO"/>
    <n v="0"/>
    <s v=""/>
    <s v=""/>
    <s v=""/>
    <s v=""/>
    <s v=""/>
    <s v=""/>
    <s v=""/>
    <s v=""/>
    <s v=""/>
    <s v=""/>
  </r>
  <r>
    <x v="0"/>
    <s v="SGTB-1800"/>
    <s v="[SGTB] SP 26.3.3;[SGTB] SP 26.3.2"/>
    <x v="0"/>
    <x v="0"/>
    <s v="[SGTB] PI 3/26"/>
    <m/>
    <s v="[INC0802390]Tenho um Erro/Problema com o Sistema Colaborar - Colaborar - Administração de usuários"/>
    <m/>
    <m/>
    <m/>
    <s v="Itens concluídos"/>
    <m/>
    <x v="0"/>
    <x v="1"/>
    <d v="2026-07-23T10:49:00"/>
    <d v="2026-07-20T00:00:00"/>
    <d v="2026-07-23T00:00:00"/>
    <d v="2026-07-29T00:00:00"/>
    <m/>
    <m/>
    <m/>
    <m/>
    <m/>
    <m/>
    <m/>
    <m/>
    <m/>
    <m/>
    <m/>
    <m/>
    <m/>
    <m/>
    <s v=""/>
    <s v="FALSO"/>
    <n v="0"/>
    <s v=""/>
    <s v=""/>
    <s v=""/>
    <s v=""/>
    <s v=""/>
    <s v=""/>
    <s v=""/>
    <s v=""/>
    <s v=""/>
    <s v=""/>
  </r>
  <r>
    <x v="0"/>
    <s v="SGTB-1796"/>
    <s v="[SGTB] SP 26.3.2"/>
    <x v="0"/>
    <x v="0"/>
    <s v="[SGTB] PI 3/26"/>
    <m/>
    <s v="[INC0800178]Tenho um Erro/Problema com o Sistema - EAD legados - EAD legados"/>
    <m/>
    <m/>
    <m/>
    <s v="Itens concluídos"/>
    <m/>
    <x v="0"/>
    <x v="0"/>
    <d v="2026-07-22T20:53:00"/>
    <d v="2026-07-20T00:00:00"/>
    <d v="2026-07-23T00:00:00"/>
    <m/>
    <m/>
    <m/>
    <m/>
    <m/>
    <m/>
    <m/>
    <m/>
    <m/>
    <m/>
    <m/>
    <m/>
    <m/>
    <m/>
    <m/>
    <s v=""/>
    <s v="FALSO"/>
    <n v="0"/>
    <s v=""/>
    <s v=""/>
    <s v=""/>
    <s v=""/>
    <s v=""/>
    <s v=""/>
    <s v=""/>
    <s v=""/>
    <s v=""/>
    <s v=""/>
  </r>
  <r>
    <x v="0"/>
    <s v="SGTB-1794"/>
    <s v="[SGTB] SP 26.3.2"/>
    <x v="0"/>
    <x v="0"/>
    <s v="[SGTB] PI 3/26"/>
    <m/>
    <s v="[INC0802124]Tenho um Erro/Problema com o Sistema - Olimpo - Matrícula"/>
    <m/>
    <m/>
    <m/>
    <s v="Itens concluídos"/>
    <m/>
    <x v="0"/>
    <x v="0"/>
    <d v="2026-07-22T20:15:00"/>
    <d v="2026-07-20T00:00:00"/>
    <d v="2026-07-23T00:00:00"/>
    <m/>
    <m/>
    <m/>
    <m/>
    <m/>
    <m/>
    <m/>
    <m/>
    <m/>
    <m/>
    <m/>
    <m/>
    <m/>
    <m/>
    <m/>
    <s v=""/>
    <s v="FALSO"/>
    <n v="0"/>
    <s v=""/>
    <s v=""/>
    <s v=""/>
    <s v=""/>
    <s v=""/>
    <s v=""/>
    <s v=""/>
    <s v=""/>
    <s v=""/>
    <s v=""/>
  </r>
  <r>
    <x v="0"/>
    <s v="SGTB-1793"/>
    <s v="[SGTB] SP 26.3.2"/>
    <x v="0"/>
    <x v="0"/>
    <s v="[SGTB] PI 3/26"/>
    <m/>
    <s v="[INC0802060]Tenho um Erro/Problema com o Sistema - Olimpo - BD - Olimpo Banco de Dados"/>
    <m/>
    <n v="3600"/>
    <m/>
    <s v="Itens concluídos"/>
    <m/>
    <x v="0"/>
    <x v="1"/>
    <d v="2026-07-22T20:14:00"/>
    <d v="2026-07-20T00:00:00"/>
    <d v="2026-07-23T00:00:00"/>
    <d v="2026-07-23T00:00:00"/>
    <m/>
    <m/>
    <m/>
    <m/>
    <m/>
    <m/>
    <m/>
    <m/>
    <m/>
    <m/>
    <m/>
    <m/>
    <m/>
    <m/>
    <n v="1"/>
    <s v="FALSO"/>
    <n v="0"/>
    <s v=""/>
    <s v=""/>
    <s v=""/>
    <s v=""/>
    <s v=""/>
    <s v=""/>
    <s v=""/>
    <s v=""/>
    <s v=""/>
    <s v=""/>
  </r>
  <r>
    <x v="0"/>
    <s v="SGTB-1789"/>
    <s v="[SGTB] SP 26.3.2"/>
    <x v="0"/>
    <x v="0"/>
    <s v="[SGTB] PI 3/26"/>
    <m/>
    <s v="[INC0801737]Tenho um Erro/Problema com o PTC - Ambiente do Aluno / AVA Sofia - Escolha de Disciplinas Optativas/Eletivas"/>
    <m/>
    <n v="1800"/>
    <m/>
    <s v="Itens concluídos"/>
    <m/>
    <x v="0"/>
    <x v="0"/>
    <d v="2026-07-22T17:35:00"/>
    <d v="2026-07-20T00:00:00"/>
    <d v="2026-07-22T00:00:00"/>
    <m/>
    <m/>
    <m/>
    <m/>
    <m/>
    <m/>
    <m/>
    <m/>
    <m/>
    <m/>
    <m/>
    <m/>
    <m/>
    <m/>
    <m/>
    <n v="0.5"/>
    <s v="FALSO"/>
    <n v="0"/>
    <s v=""/>
    <s v=""/>
    <s v=""/>
    <s v=""/>
    <s v=""/>
    <s v=""/>
    <s v=""/>
    <s v=""/>
    <s v=""/>
    <s v=""/>
  </r>
  <r>
    <x v="0"/>
    <s v="SGTB-1788"/>
    <s v="[SGTB] SP 26.3.3;[SGTB] SP 26.3.2"/>
    <x v="0"/>
    <x v="0"/>
    <s v="[SGTB] PI 3/26"/>
    <m/>
    <s v="[INC0802143]Tenho um Erro/Problema no Dynamics - Gestão de unidades - Reportar um erro/problema"/>
    <m/>
    <m/>
    <m/>
    <s v="Itens concluídos"/>
    <m/>
    <x v="0"/>
    <x v="1"/>
    <d v="2026-07-22T17:31:00"/>
    <d v="2026-07-20T00:00:00"/>
    <d v="2026-07-29T00:00:00"/>
    <d v="2026-07-29T00:00:00"/>
    <m/>
    <m/>
    <m/>
    <m/>
    <m/>
    <m/>
    <m/>
    <m/>
    <m/>
    <m/>
    <m/>
    <m/>
    <m/>
    <m/>
    <s v=""/>
    <s v="FALSO"/>
    <n v="0"/>
    <s v=""/>
    <s v=""/>
    <s v=""/>
    <s v=""/>
    <s v=""/>
    <s v=""/>
    <s v=""/>
    <s v=""/>
    <s v=""/>
    <s v=""/>
  </r>
  <r>
    <x v="0"/>
    <s v="SGTB-1785"/>
    <s v="[SGTB] SP 26.3.3"/>
    <x v="0"/>
    <x v="0"/>
    <s v="[SGTB] PI 3/26"/>
    <m/>
    <s v="[INC0802171]Tenho um Erro/Problema com o Sistema - Ajuste de Horário - Ajuste de Horário"/>
    <m/>
    <n v="7200"/>
    <m/>
    <s v="Itens concluídos"/>
    <m/>
    <x v="0"/>
    <x v="1"/>
    <d v="2026-07-22T15:15:00"/>
    <m/>
    <d v="2026-07-30T00:00:00"/>
    <d v="2026-08-05T00:00:00"/>
    <m/>
    <m/>
    <m/>
    <m/>
    <m/>
    <m/>
    <m/>
    <m/>
    <m/>
    <m/>
    <m/>
    <m/>
    <m/>
    <m/>
    <n v="2"/>
    <s v="FALSO"/>
    <n v="0"/>
    <s v=""/>
    <s v=""/>
    <s v=""/>
    <s v=""/>
    <s v=""/>
    <s v=""/>
    <s v=""/>
    <s v=""/>
    <s v=""/>
    <s v=""/>
  </r>
  <r>
    <x v="0"/>
    <s v="SGTB-1783"/>
    <s v="[SGTB] SP 26.3.2"/>
    <x v="0"/>
    <x v="0"/>
    <s v="[SGTB] PI 3/26"/>
    <m/>
    <s v="[INC0802071]Tenho um Erro/Problema com o Sistema - Portal Prisma - Prisma - Usuários do Prisma"/>
    <m/>
    <n v="14400"/>
    <m/>
    <s v="Itens concluídos"/>
    <m/>
    <x v="0"/>
    <x v="1"/>
    <d v="2026-07-22T12:11:00"/>
    <d v="2026-07-20T00:00:00"/>
    <d v="2026-07-24T00:00:00"/>
    <d v="2026-07-24T00:00:00"/>
    <m/>
    <m/>
    <m/>
    <m/>
    <m/>
    <m/>
    <m/>
    <m/>
    <m/>
    <m/>
    <m/>
    <m/>
    <m/>
    <m/>
    <n v="4"/>
    <s v="FALSO"/>
    <n v="0"/>
    <s v=""/>
    <s v=""/>
    <s v=""/>
    <s v=""/>
    <s v=""/>
    <s v=""/>
    <s v=""/>
    <s v=""/>
    <s v=""/>
    <s v=""/>
  </r>
  <r>
    <x v="0"/>
    <s v="SGTB-1779"/>
    <s v="[SGTB] SP 26.3.2"/>
    <x v="0"/>
    <x v="0"/>
    <s v="[SGTB] PI 3/26"/>
    <m/>
    <s v="[INC0802019]Tenho um Erro/Problema com o Sistema - Portal Prisma - Prisma - Usuários do Prisma"/>
    <m/>
    <n v="1200"/>
    <m/>
    <s v="Itens concluídos"/>
    <m/>
    <x v="0"/>
    <x v="1"/>
    <d v="2026-07-22T10:33:00"/>
    <d v="2026-07-20T00:00:00"/>
    <d v="2026-07-23T00:00:00"/>
    <d v="2026-07-23T00:00:00"/>
    <m/>
    <m/>
    <m/>
    <m/>
    <m/>
    <m/>
    <m/>
    <m/>
    <m/>
    <m/>
    <m/>
    <m/>
    <m/>
    <m/>
    <n v="0.33333333333333331"/>
    <s v="FALSO"/>
    <n v="0"/>
    <s v=""/>
    <s v=""/>
    <s v=""/>
    <s v=""/>
    <s v=""/>
    <s v=""/>
    <s v=""/>
    <s v=""/>
    <s v=""/>
    <s v=""/>
  </r>
  <r>
    <x v="1"/>
    <s v="SGTB-1777"/>
    <s v="[SGTB] SP 26.3.5"/>
    <x v="0"/>
    <x v="0"/>
    <s v="[SGTB] PI 3/26"/>
    <m/>
    <s v="[RITM0726077]Solicitar Serviço ao Sistema - Prisma - Usuários do Prisma"/>
    <m/>
    <n v="21600"/>
    <m/>
    <s v="Itens concluídos"/>
    <m/>
    <x v="0"/>
    <x v="1"/>
    <d v="2026-07-22T08:49:00"/>
    <d v="2026-08-31T00:00:00"/>
    <d v="2026-09-02T00:00:00"/>
    <d v="2026-09-02T00:00:00"/>
    <m/>
    <m/>
    <m/>
    <m/>
    <m/>
    <m/>
    <m/>
    <m/>
    <m/>
    <m/>
    <m/>
    <m/>
    <m/>
    <m/>
    <n v="6"/>
    <s v="FALSO"/>
    <n v="0"/>
    <s v=""/>
    <s v=""/>
    <s v=""/>
    <s v=""/>
    <s v=""/>
    <s v=""/>
    <s v=""/>
    <s v=""/>
    <s v=""/>
    <s v=""/>
  </r>
  <r>
    <x v="0"/>
    <s v="SGTB-1776"/>
    <s v="[SGTB] SP 26.3.2"/>
    <x v="0"/>
    <x v="0"/>
    <s v="[SGTB] PI 3/26"/>
    <m/>
    <s v="[INC0801971]Tenho um Erro/Problema com o Sistema - Prisma - Erro na plataforma"/>
    <m/>
    <n v="1800"/>
    <m/>
    <s v="Itens concluídos"/>
    <m/>
    <x v="0"/>
    <x v="0"/>
    <d v="2026-07-22T08:39:00"/>
    <d v="2026-07-20T00:00:00"/>
    <d v="2026-07-22T00:00:00"/>
    <m/>
    <m/>
    <m/>
    <m/>
    <m/>
    <m/>
    <m/>
    <m/>
    <m/>
    <m/>
    <m/>
    <m/>
    <m/>
    <m/>
    <m/>
    <n v="0.5"/>
    <s v="FALSO"/>
    <n v="0"/>
    <s v=""/>
    <s v=""/>
    <s v=""/>
    <s v=""/>
    <s v=""/>
    <s v=""/>
    <s v=""/>
    <s v=""/>
    <s v=""/>
    <s v=""/>
  </r>
  <r>
    <x v="0"/>
    <s v="SGTB-1775"/>
    <s v="[SGTB] SP 26.3.2"/>
    <x v="0"/>
    <x v="0"/>
    <s v="[SGTB] PI 3/26"/>
    <m/>
    <s v="[INC0801617]Tenho um Erro/Problema com o PTC - Ambiente do Aluno / AVA Sofia - Secretaria - Erro ao abrir solicitação"/>
    <m/>
    <n v="14400"/>
    <m/>
    <s v="Itens concluídos"/>
    <m/>
    <x v="0"/>
    <x v="1"/>
    <d v="2026-07-21T23:01:00"/>
    <d v="2026-07-20T00:00:00"/>
    <d v="2026-07-22T00:00:00"/>
    <d v="2026-07-23T00:00:00"/>
    <m/>
    <m/>
    <m/>
    <m/>
    <m/>
    <m/>
    <m/>
    <m/>
    <m/>
    <m/>
    <m/>
    <m/>
    <m/>
    <m/>
    <n v="4"/>
    <s v="FALSO"/>
    <n v="0"/>
    <s v=""/>
    <s v=""/>
    <s v=""/>
    <s v=""/>
    <s v=""/>
    <s v=""/>
    <s v=""/>
    <s v=""/>
    <s v=""/>
    <s v=""/>
  </r>
  <r>
    <x v="0"/>
    <s v="SGTB-1772"/>
    <s v="[SGTB] SP 26.3.2"/>
    <x v="0"/>
    <x v="0"/>
    <s v="[SGTB] PI 3/26"/>
    <m/>
    <s v="[INC0801616]Tenho um Erro/Problema com o Sistema - Portal Prisma - Prisma - Portal Prisma (PortalUnificado)"/>
    <m/>
    <n v="1200"/>
    <m/>
    <s v="Itens concluídos"/>
    <m/>
    <x v="0"/>
    <x v="0"/>
    <d v="2026-07-21T13:00:00"/>
    <d v="2026-07-20T00:00:00"/>
    <d v="2026-07-22T00:00:00"/>
    <m/>
    <m/>
    <m/>
    <m/>
    <m/>
    <m/>
    <m/>
    <m/>
    <m/>
    <m/>
    <m/>
    <m/>
    <m/>
    <m/>
    <m/>
    <n v="0.33333333333333331"/>
    <s v="FALSO"/>
    <n v="0"/>
    <s v=""/>
    <s v=""/>
    <s v=""/>
    <s v=""/>
    <s v=""/>
    <s v=""/>
    <s v=""/>
    <s v=""/>
    <s v=""/>
    <s v=""/>
  </r>
  <r>
    <x v="0"/>
    <s v="SGTB-1768"/>
    <s v="[SGTB] SP 26.3.2"/>
    <x v="0"/>
    <x v="0"/>
    <s v="[SGTB] PI 3/26"/>
    <m/>
    <s v="[INC0801579]Tenho um Erro/Problema com o Sistema - Prisma - Unidades dos Polos"/>
    <m/>
    <n v="300"/>
    <m/>
    <s v="Itens concluídos"/>
    <m/>
    <x v="0"/>
    <x v="0"/>
    <d v="2026-07-21T11:13:00"/>
    <d v="2026-07-20T00:00:00"/>
    <d v="2026-07-27T00:00:00"/>
    <m/>
    <m/>
    <m/>
    <m/>
    <m/>
    <m/>
    <m/>
    <m/>
    <m/>
    <m/>
    <m/>
    <m/>
    <m/>
    <m/>
    <m/>
    <n v="8.3333333333333329E-2"/>
    <s v="FALSO"/>
    <n v="0"/>
    <s v=""/>
    <s v=""/>
    <s v=""/>
    <s v=""/>
    <s v=""/>
    <s v=""/>
    <s v=""/>
    <s v=""/>
    <s v=""/>
    <s v=""/>
  </r>
  <r>
    <x v="0"/>
    <s v="SGTB-1766"/>
    <s v="[SGTB] SP 26.3.2"/>
    <x v="0"/>
    <x v="0"/>
    <s v="[SGTB] PI 3/26"/>
    <m/>
    <s v="[INC0801498]Tenho um Erro/Problema com o Sistema - Olimpo - Olimpo / Professores"/>
    <m/>
    <n v="3600"/>
    <m/>
    <s v="Itens concluídos"/>
    <m/>
    <x v="0"/>
    <x v="1"/>
    <d v="2026-07-21T09:01:00"/>
    <d v="2026-07-20T00:00:00"/>
    <d v="2026-07-22T00:00:00"/>
    <d v="2026-07-22T00:00:00"/>
    <m/>
    <m/>
    <m/>
    <m/>
    <m/>
    <m/>
    <m/>
    <m/>
    <m/>
    <m/>
    <m/>
    <m/>
    <m/>
    <m/>
    <n v="1"/>
    <s v="FALSO"/>
    <n v="0"/>
    <s v=""/>
    <s v=""/>
    <s v=""/>
    <s v=""/>
    <s v=""/>
    <s v=""/>
    <s v=""/>
    <s v=""/>
    <s v=""/>
    <s v=""/>
  </r>
  <r>
    <x v="0"/>
    <s v="SGTB-1765"/>
    <s v="[SGTB] SP 26.3.2"/>
    <x v="0"/>
    <x v="0"/>
    <s v="[SGTB] PI 3/26"/>
    <m/>
    <s v="[INC0801310]Tenho um Erro/Problema com o Sistema - Portal Prisma - Prisma - Usuários do Prisma"/>
    <m/>
    <n v="3600"/>
    <m/>
    <s v="Itens concluídos"/>
    <m/>
    <x v="0"/>
    <x v="1"/>
    <d v="2026-07-20T18:38:00"/>
    <d v="2026-07-20T00:00:00"/>
    <d v="2026-07-21T00:00:00"/>
    <d v="2026-07-21T00:00:00"/>
    <m/>
    <m/>
    <m/>
    <m/>
    <m/>
    <m/>
    <m/>
    <m/>
    <m/>
    <m/>
    <m/>
    <m/>
    <m/>
    <m/>
    <n v="1"/>
    <s v="FALSO"/>
    <n v="0"/>
    <s v=""/>
    <s v=""/>
    <s v=""/>
    <s v=""/>
    <s v=""/>
    <s v=""/>
    <s v=""/>
    <s v=""/>
    <s v=""/>
    <s v=""/>
  </r>
  <r>
    <x v="0"/>
    <s v="SGTB-1764"/>
    <s v="[SGTB] SP 26.3.2"/>
    <x v="0"/>
    <x v="0"/>
    <s v="[SGTB] PI 3/26"/>
    <m/>
    <s v="[INC0801309]Tenho um Erro/Problema com o Sistema - Portal Prisma - Prisma - Usuários do Prisma"/>
    <m/>
    <n v="3600"/>
    <m/>
    <s v="Itens concluídos"/>
    <m/>
    <x v="0"/>
    <x v="1"/>
    <d v="2026-07-20T18:29:00"/>
    <d v="2026-07-20T00:00:00"/>
    <d v="2026-07-21T00:00:00"/>
    <d v="2026-07-21T00:00:00"/>
    <m/>
    <m/>
    <m/>
    <m/>
    <m/>
    <m/>
    <m/>
    <m/>
    <m/>
    <m/>
    <m/>
    <m/>
    <m/>
    <m/>
    <n v="1"/>
    <s v="FALSO"/>
    <n v="0"/>
    <s v=""/>
    <s v=""/>
    <s v=""/>
    <s v=""/>
    <s v=""/>
    <s v=""/>
    <s v=""/>
    <s v=""/>
    <s v=""/>
    <s v=""/>
  </r>
  <r>
    <x v="0"/>
    <s v="SGTB-1732"/>
    <s v="[SGTB] SP 26.3.2"/>
    <x v="0"/>
    <x v="0"/>
    <s v="[SGTB] PI 3/26"/>
    <m/>
    <s v="[INC0801282]Tenho um Erro/Problema com o Sistema - Olimpo - Enturmacao"/>
    <m/>
    <n v="43200"/>
    <m/>
    <s v="Itens concluídos"/>
    <m/>
    <x v="0"/>
    <x v="1"/>
    <d v="2026-07-20T17:03:00"/>
    <d v="2026-07-20T00:00:00"/>
    <d v="2026-07-22T00:00:00"/>
    <d v="2026-07-24T00:00:00"/>
    <m/>
    <m/>
    <m/>
    <m/>
    <m/>
    <m/>
    <m/>
    <m/>
    <m/>
    <m/>
    <m/>
    <m/>
    <m/>
    <m/>
    <n v="12"/>
    <s v="FALSO"/>
    <n v="0"/>
    <s v=""/>
    <s v=""/>
    <s v=""/>
    <s v=""/>
    <s v=""/>
    <s v=""/>
    <s v=""/>
    <s v=""/>
    <s v=""/>
    <s v=""/>
  </r>
  <r>
    <x v="1"/>
    <s v="SGTB-1692"/>
    <s v="[SGTB] SP 26.3.2"/>
    <x v="0"/>
    <x v="0"/>
    <s v="[SGTB] PI 3/26"/>
    <m/>
    <s v="[RITM0725395]Solicitar Serviço ao Sistema - Ajuste de Horário - Ajuste de Horário"/>
    <m/>
    <n v="1800"/>
    <m/>
    <s v="Itens concluídos"/>
    <m/>
    <x v="0"/>
    <x v="1"/>
    <d v="2026-07-20T14:45:00"/>
    <d v="2026-07-20T00:00:00"/>
    <d v="2026-07-21T00:00:00"/>
    <d v="2026-07-21T00:00:00"/>
    <m/>
    <m/>
    <m/>
    <m/>
    <m/>
    <m/>
    <m/>
    <m/>
    <m/>
    <m/>
    <m/>
    <m/>
    <m/>
    <m/>
    <n v="0.5"/>
    <s v="FALSO"/>
    <n v="0"/>
    <s v=""/>
    <s v=""/>
    <s v=""/>
    <s v=""/>
    <s v=""/>
    <s v=""/>
    <s v=""/>
    <s v=""/>
    <s v=""/>
    <s v=""/>
  </r>
  <r>
    <x v="0"/>
    <s v="SGTB-1691"/>
    <s v="[SGTB] SP 26.3.3;[SGTB] SP 26.3.4"/>
    <x v="0"/>
    <x v="0"/>
    <s v="[SGTB] PI 3/26"/>
    <m/>
    <s v="[INC0797865]Tenho um Erro/Problema com o Sistema - Portal Prisma - Prisma - Usuários do Prisma"/>
    <m/>
    <n v="14400"/>
    <m/>
    <s v="Itens concluídos"/>
    <m/>
    <x v="0"/>
    <x v="1"/>
    <d v="2026-07-20T13:05:00"/>
    <d v="2026-08-03T00:00:00"/>
    <d v="2026-08-10T00:00:00"/>
    <d v="2026-08-10T00:00:00"/>
    <m/>
    <m/>
    <m/>
    <m/>
    <m/>
    <m/>
    <m/>
    <m/>
    <m/>
    <m/>
    <m/>
    <m/>
    <m/>
    <m/>
    <n v="4"/>
    <s v="FALSO"/>
    <n v="0"/>
    <s v=""/>
    <s v=""/>
    <s v=""/>
    <s v=""/>
    <s v=""/>
    <s v=""/>
    <s v=""/>
    <s v=""/>
    <s v=""/>
    <s v=""/>
  </r>
  <r>
    <x v="0"/>
    <s v="SGTB-1689"/>
    <s v="[SGTB] SP 26.3.2"/>
    <x v="0"/>
    <x v="0"/>
    <s v="[SGTB] PI 3/26"/>
    <m/>
    <s v="[INC0799943]Tenho um Erro/Problema com o PTC - Ingresso - Captação - Área do Candidato"/>
    <m/>
    <m/>
    <m/>
    <s v="Itens concluídos"/>
    <m/>
    <x v="0"/>
    <x v="0"/>
    <d v="2026-07-20T11:20:00"/>
    <d v="2026-07-20T00:00:00"/>
    <d v="2026-07-20T00:00:00"/>
    <m/>
    <m/>
    <m/>
    <m/>
    <m/>
    <m/>
    <m/>
    <m/>
    <m/>
    <m/>
    <m/>
    <m/>
    <m/>
    <m/>
    <m/>
    <s v=""/>
    <s v="FALSO"/>
    <n v="0"/>
    <s v=""/>
    <s v=""/>
    <s v=""/>
    <s v=""/>
    <s v=""/>
    <s v=""/>
    <s v=""/>
    <s v=""/>
    <s v=""/>
    <s v=""/>
  </r>
  <r>
    <x v="0"/>
    <s v="SGTB-1687"/>
    <s v="[SGTB] SP 26.3.2"/>
    <x v="0"/>
    <x v="0"/>
    <s v="[SGTB] PI 3/26"/>
    <m/>
    <s v="[INC0801127]Tenho um Erro/Problema com o Sistema - Prisma - Erro na plataforma"/>
    <m/>
    <n v="600"/>
    <m/>
    <s v="Itens concluídos"/>
    <m/>
    <x v="0"/>
    <x v="0"/>
    <d v="2026-07-20T10:12:00"/>
    <d v="2026-07-20T00:00:00"/>
    <d v="2026-07-20T00:00:00"/>
    <m/>
    <m/>
    <m/>
    <m/>
    <m/>
    <m/>
    <m/>
    <m/>
    <m/>
    <m/>
    <m/>
    <m/>
    <m/>
    <m/>
    <m/>
    <n v="0.16666666666666666"/>
    <s v="FALSO"/>
    <n v="0"/>
    <s v=""/>
    <s v=""/>
    <s v=""/>
    <s v=""/>
    <s v=""/>
    <s v=""/>
    <s v=""/>
    <s v=""/>
    <s v=""/>
    <s v=""/>
  </r>
  <r>
    <x v="0"/>
    <s v="SGTB-1686"/>
    <s v="[SGTB] SP 26.3.2"/>
    <x v="0"/>
    <x v="0"/>
    <s v="[SGTB] PI 3/26"/>
    <m/>
    <s v="[INC0800785]Tenho um Erro/Problema com o Sistema - Sistema U - Financeiro"/>
    <m/>
    <m/>
    <m/>
    <s v="Itens concluídos"/>
    <m/>
    <x v="0"/>
    <x v="1"/>
    <d v="2026-07-20T09:44:00"/>
    <d v="2026-07-20T00:00:00"/>
    <d v="2026-07-22T00:00:00"/>
    <d v="2026-07-22T00:00:00"/>
    <m/>
    <m/>
    <m/>
    <m/>
    <m/>
    <m/>
    <m/>
    <m/>
    <m/>
    <m/>
    <m/>
    <m/>
    <m/>
    <m/>
    <s v=""/>
    <s v="FALSO"/>
    <n v="0"/>
    <s v=""/>
    <s v=""/>
    <s v=""/>
    <s v=""/>
    <s v=""/>
    <s v=""/>
    <s v=""/>
    <s v=""/>
    <s v=""/>
    <s v=""/>
  </r>
  <r>
    <x v="2"/>
    <s v="SGTB-1684"/>
    <s v="[SGTB] SP 26.3.2"/>
    <x v="0"/>
    <x v="0"/>
    <s v="[SGTB] PI 3/26"/>
    <n v="2"/>
    <s v="[Blox] Teste integrado com time de Docência "/>
    <n v="2"/>
    <n v="50400"/>
    <m/>
    <s v="Itens concluídos"/>
    <s v="JADO-5833"/>
    <x v="0"/>
    <x v="1"/>
    <d v="2026-07-20T09:38:00"/>
    <d v="2026-07-20T00:00:00"/>
    <d v="2026-07-24T00:00:00"/>
    <d v="2026-07-27T00:00:00"/>
    <d v="2026-07-27T00:00:00"/>
    <d v="2026-07-28T00:00:00"/>
    <d v="2026-07-28T00:00:00"/>
    <m/>
    <m/>
    <n v="1"/>
    <n v="1"/>
    <m/>
    <n v="6"/>
    <m/>
    <m/>
    <m/>
    <m/>
    <m/>
    <n v="14"/>
    <s v="FALSO"/>
    <n v="0"/>
    <n v="1"/>
    <s v=""/>
    <n v="1"/>
    <b v="1"/>
    <n v="1"/>
    <b v="1"/>
    <s v=""/>
    <s v=""/>
    <n v="6"/>
    <b v="1"/>
  </r>
  <r>
    <x v="4"/>
    <s v="SGTB-1677"/>
    <s v="[SGTB] SP 26.3.2"/>
    <x v="0"/>
    <x v="1"/>
    <s v="[SGTB] PI 3/26"/>
    <n v="3"/>
    <s v="[THB CNPJ] - [BANCO DE DADOS] Ajuste nas rotinas referente a tipagem do campo CNPJ - PK_CADASTRO_POLOS"/>
    <n v="3"/>
    <n v="54000"/>
    <m/>
    <s v="Itens concluídos"/>
    <s v="ARTSG-313"/>
    <x v="0"/>
    <x v="1"/>
    <d v="2026-07-19T18:11:00"/>
    <d v="2026-07-20T00:00:00"/>
    <d v="2026-07-22T00:00:00"/>
    <d v="2026-07-27T00:00:00"/>
    <d v="2026-07-27T00:00:00"/>
    <d v="2026-07-30T00:00:00"/>
    <d v="2026-07-30T00:00:00"/>
    <d v="2026-09-16T00:00:00"/>
    <m/>
    <n v="3"/>
    <m/>
    <n v="34"/>
    <n v="8"/>
    <n v="42"/>
    <m/>
    <m/>
    <m/>
    <m/>
    <n v="15"/>
    <s v="FALSO"/>
    <n v="0"/>
    <n v="1"/>
    <s v=""/>
    <n v="3"/>
    <b v="1"/>
    <n v="3"/>
    <s v=""/>
    <n v="34"/>
    <b v="1"/>
    <n v="42"/>
    <b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s v="Débito Técnico"/>
    <s v="SGTB-2811"/>
    <s v="Backlog"/>
    <s v="[SGTB] PI 4/26"/>
    <s v="[SGTB] SP 26.4.6"/>
    <n v="5"/>
  </r>
  <r>
    <x v="0"/>
    <s v="Débito Técnico"/>
    <s v="SGTB-2810"/>
    <s v="Backlog"/>
    <s v="[SGTB] PI 4/26"/>
    <m/>
    <n v="1"/>
  </r>
  <r>
    <x v="0"/>
    <s v="Débito Técnico"/>
    <s v="SGTB-2809"/>
    <s v="Backlog"/>
    <s v="[SGTB] PI 4/26"/>
    <s v="[SGTB] SP 26.4.6"/>
    <n v="8"/>
  </r>
  <r>
    <x v="0"/>
    <s v="Débito Técnico"/>
    <s v="SGTB-47"/>
    <s v="Backlog"/>
    <s v="[SGTB] PI 4/26"/>
    <m/>
    <n v="5"/>
  </r>
  <r>
    <x v="0"/>
    <s v="Débito Técnico"/>
    <s v="SGTB-46"/>
    <s v="Backlog"/>
    <s v="[SGTB] PI 4/26"/>
    <m/>
    <n v="1"/>
  </r>
  <r>
    <x v="0"/>
    <s v="Débito Técnico"/>
    <s v="SGTB-45"/>
    <s v="Backlog"/>
    <s v="[SGTB] PI 1/27"/>
    <m/>
    <n v="3"/>
  </r>
  <r>
    <x v="0"/>
    <s v="Débito Técnico"/>
    <s v="SGTB-44"/>
    <s v="Backlog"/>
    <s v="[SGTB] PI 1/27"/>
    <m/>
    <n v="5"/>
  </r>
  <r>
    <x v="1"/>
    <s v="Débito Técnico"/>
    <s v="SGSE-2349"/>
    <s v="Backlog"/>
    <m/>
    <m/>
    <n v="1"/>
  </r>
  <r>
    <x v="1"/>
    <s v="Débito Técnico"/>
    <s v="SGSE-2251"/>
    <s v="Backlog"/>
    <m/>
    <m/>
    <n v="3"/>
  </r>
  <r>
    <x v="1"/>
    <s v="Débito Técnico"/>
    <s v="SGSE-2246"/>
    <s v="Backlog"/>
    <m/>
    <m/>
    <n v="3"/>
  </r>
  <r>
    <x v="1"/>
    <s v="Débito Técnico"/>
    <s v="SGSE-2245"/>
    <s v="Backlog"/>
    <m/>
    <m/>
    <n v="3"/>
  </r>
  <r>
    <x v="1"/>
    <s v="Débito Técnico"/>
    <s v="SGSE-2080"/>
    <s v="Backlog"/>
    <m/>
    <m/>
    <m/>
  </r>
  <r>
    <x v="1"/>
    <s v="Débito Técnico"/>
    <s v="SGSE-2079"/>
    <s v="Backlog"/>
    <m/>
    <m/>
    <m/>
  </r>
  <r>
    <x v="1"/>
    <s v="Débito Técnico"/>
    <s v="SGSE-2078"/>
    <s v="Backlog"/>
    <m/>
    <m/>
    <m/>
  </r>
  <r>
    <x v="2"/>
    <s v="Débito Técnico"/>
    <s v="SGGU-7686"/>
    <s v="Backlog"/>
    <m/>
    <m/>
    <n v="0"/>
  </r>
  <r>
    <x v="2"/>
    <s v="Débito Técnico"/>
    <s v="SGGU-7578"/>
    <s v="Backlog"/>
    <s v="[SGGU] PI 4/26"/>
    <s v="[SGGU] SP 26.4.6"/>
    <n v="5"/>
  </r>
  <r>
    <x v="2"/>
    <s v="Débito Técnico"/>
    <s v="SGGU-7577"/>
    <s v="Backlog"/>
    <s v="[SGGU] PI 4/26"/>
    <s v="[SGGU] SP 26.4.5"/>
    <n v="3"/>
  </r>
  <r>
    <x v="2"/>
    <s v="Débito Técnico"/>
    <s v="SGGU-7576"/>
    <s v="Backlog"/>
    <s v="[SGGU] PI 4/26"/>
    <s v="[SGGU] SP 26.4.6"/>
    <n v="5"/>
  </r>
  <r>
    <x v="2"/>
    <s v="Débito Técnico"/>
    <s v="SGGU-7575"/>
    <s v="Backlog"/>
    <s v="[SGGU] PI 4/26"/>
    <s v="[SGGU] SP 26.4.6"/>
    <n v="8"/>
  </r>
  <r>
    <x v="2"/>
    <s v="Débito Técnico"/>
    <s v="SGGU-5328"/>
    <s v="Backlog"/>
    <s v="[SGGU] PI 4/26"/>
    <s v="[SGGU] SP 26.4.6"/>
    <n v="5"/>
  </r>
  <r>
    <x v="2"/>
    <s v="Débito Técnico"/>
    <s v="SGGU-5327"/>
    <s v="Backlog"/>
    <s v="[SGGU] PI 4/26"/>
    <s v="[SGGU] SP 26.4.5"/>
    <n v="8"/>
  </r>
  <r>
    <x v="2"/>
    <s v="Débito Técnico"/>
    <s v="SGGU-5322"/>
    <s v="Backlog"/>
    <s v="[SGGU] PI 4/26"/>
    <s v="[SGGU] SP 26.4.6"/>
    <n v="5"/>
  </r>
  <r>
    <x v="2"/>
    <s v="Débito Técnico"/>
    <s v="SGGU-3920"/>
    <s v="Backlog"/>
    <m/>
    <m/>
    <m/>
  </r>
  <r>
    <x v="3"/>
    <s v="Débito Técnico"/>
    <s v="SGGS-16661"/>
    <s v="Backlog"/>
    <m/>
    <m/>
    <m/>
  </r>
  <r>
    <x v="3"/>
    <s v="Débito Técnico"/>
    <s v="SGGS-16471"/>
    <s v="Backlog"/>
    <m/>
    <m/>
    <m/>
  </r>
  <r>
    <x v="3"/>
    <s v="Débito Técnico"/>
    <s v="SGGS-16450"/>
    <s v="Backlog"/>
    <m/>
    <m/>
    <m/>
  </r>
  <r>
    <x v="3"/>
    <s v="Débito Técnico"/>
    <s v="SGGS-15613"/>
    <s v="Backlog"/>
    <s v="[SGGS] PI 1/27"/>
    <m/>
    <n v="5"/>
  </r>
  <r>
    <x v="3"/>
    <s v="Débito Técnico"/>
    <s v="SGGS-15612"/>
    <s v="Backlog"/>
    <s v="[SGGS] PI 1/27"/>
    <m/>
    <n v="5"/>
  </r>
  <r>
    <x v="3"/>
    <s v="Débito Técnico"/>
    <s v="SGGS-15611"/>
    <s v="Backlog"/>
    <s v="[SGGS] PI 1/27"/>
    <m/>
    <n v="5"/>
  </r>
  <r>
    <x v="3"/>
    <s v="Débito Técnico"/>
    <s v="SGGS-15610"/>
    <s v="Backlog"/>
    <s v="[SGGS] PI 1/27"/>
    <m/>
    <m/>
  </r>
  <r>
    <x v="3"/>
    <s v="Débito Técnico"/>
    <s v="SGGS-15609"/>
    <s v="Backlog"/>
    <s v="[SGGS] PI 1/27"/>
    <m/>
    <m/>
  </r>
  <r>
    <x v="3"/>
    <s v="Débito Técnico"/>
    <s v="SGGS-12265"/>
    <s v="Backlog"/>
    <m/>
    <m/>
    <m/>
  </r>
  <r>
    <x v="3"/>
    <s v="Débito Técnico"/>
    <s v="SGGS-12264"/>
    <s v="Backlog"/>
    <m/>
    <m/>
    <m/>
  </r>
  <r>
    <x v="3"/>
    <s v="Débito Técnico"/>
    <s v="SGGS-12263"/>
    <s v="Backlog"/>
    <m/>
    <m/>
    <m/>
  </r>
  <r>
    <x v="3"/>
    <s v="Débito Técnico"/>
    <s v="SGGS-12262"/>
    <s v="Backlog"/>
    <m/>
    <m/>
    <m/>
  </r>
  <r>
    <x v="3"/>
    <s v="Débito Técnico"/>
    <s v="SGGS-7647"/>
    <s v="Backlog"/>
    <m/>
    <m/>
    <n v="1"/>
  </r>
  <r>
    <x v="3"/>
    <s v="Débito Técnico"/>
    <s v="SGGS-7646"/>
    <s v="Backlog"/>
    <m/>
    <m/>
    <n v="2"/>
  </r>
  <r>
    <x v="3"/>
    <s v="Débito Técnico"/>
    <s v="SGGS-7645"/>
    <s v="Backlog"/>
    <m/>
    <m/>
    <n v="2"/>
  </r>
  <r>
    <x v="3"/>
    <s v="Débito Técnico"/>
    <s v="SGGS-7644"/>
    <s v="Backlog"/>
    <m/>
    <m/>
    <n v="2"/>
  </r>
  <r>
    <x v="3"/>
    <s v="Débito Técnico"/>
    <s v="SGGS-7643"/>
    <s v="Backlog"/>
    <m/>
    <m/>
    <n v="2"/>
  </r>
  <r>
    <x v="3"/>
    <s v="Débito Técnico"/>
    <s v="SGGS-7642"/>
    <s v="Backlog"/>
    <m/>
    <m/>
    <n v="1"/>
  </r>
  <r>
    <x v="3"/>
    <s v="Débito Técnico"/>
    <s v="SGGS-7641"/>
    <s v="Backlog"/>
    <m/>
    <m/>
    <n v="1"/>
  </r>
  <r>
    <x v="3"/>
    <s v="Débito Técnico"/>
    <s v="SGGS-7640"/>
    <s v="Backlog"/>
    <m/>
    <m/>
    <n v="1"/>
  </r>
  <r>
    <x v="3"/>
    <s v="Débito Técnico"/>
    <s v="SGGS-7639"/>
    <s v="Backlog"/>
    <m/>
    <m/>
    <n v="1"/>
  </r>
  <r>
    <x v="3"/>
    <s v="Débito Técnico"/>
    <s v="SGGS-7638"/>
    <s v="Backlog"/>
    <m/>
    <m/>
    <n v="1"/>
  </r>
  <r>
    <x v="3"/>
    <s v="Débito Técnico"/>
    <s v="SGGS-7637"/>
    <s v="Backlog"/>
    <m/>
    <m/>
    <n v="1"/>
  </r>
  <r>
    <x v="3"/>
    <s v="Débito Técnico"/>
    <s v="SGGS-7636"/>
    <s v="Backlog"/>
    <m/>
    <m/>
    <n v="1"/>
  </r>
  <r>
    <x v="3"/>
    <s v="Débito Técnico"/>
    <s v="SGGS-7635"/>
    <s v="Backlog"/>
    <m/>
    <m/>
    <n v="1"/>
  </r>
  <r>
    <x v="3"/>
    <s v="Débito Técnico"/>
    <s v="SGGS-7634"/>
    <s v="Backlog"/>
    <m/>
    <m/>
    <n v="1"/>
  </r>
  <r>
    <x v="3"/>
    <s v="Débito Técnico"/>
    <s v="SGGS-7633"/>
    <s v="Backlog"/>
    <m/>
    <m/>
    <n v="2"/>
  </r>
  <r>
    <x v="3"/>
    <s v="Débito Técnico"/>
    <s v="SGGS-7632"/>
    <s v="Backlog"/>
    <m/>
    <m/>
    <n v="2"/>
  </r>
  <r>
    <x v="3"/>
    <s v="Débito Técnico"/>
    <s v="SGGS-7631"/>
    <s v="Backlog"/>
    <m/>
    <m/>
    <n v="2"/>
  </r>
  <r>
    <x v="3"/>
    <s v="Débito Técnico"/>
    <s v="SGGS-7630"/>
    <s v="Backlog"/>
    <m/>
    <m/>
    <n v="2"/>
  </r>
  <r>
    <x v="3"/>
    <s v="Débito Técnico"/>
    <s v="SGGS-7629"/>
    <s v="Backlog"/>
    <m/>
    <m/>
    <n v="1"/>
  </r>
  <r>
    <x v="3"/>
    <s v="Débito Técnico"/>
    <s v="SGGS-7628"/>
    <s v="Backlog"/>
    <m/>
    <m/>
    <n v="1"/>
  </r>
  <r>
    <x v="3"/>
    <s v="Débito Técnico"/>
    <s v="SGGS-7627"/>
    <s v="Backlog"/>
    <m/>
    <m/>
    <n v="1"/>
  </r>
  <r>
    <x v="3"/>
    <s v="Débito Técnico"/>
    <s v="SGGS-7626"/>
    <s v="Backlog"/>
    <m/>
    <m/>
    <n v="1"/>
  </r>
  <r>
    <x v="3"/>
    <s v="Débito Técnico"/>
    <s v="SGGS-7625"/>
    <s v="Backlog"/>
    <m/>
    <m/>
    <n v="1"/>
  </r>
  <r>
    <x v="3"/>
    <s v="Débito Técnico"/>
    <s v="SGGS-7624"/>
    <s v="Backlog"/>
    <m/>
    <m/>
    <n v="1"/>
  </r>
  <r>
    <x v="3"/>
    <s v="Débito Técnico"/>
    <s v="SGGS-7623"/>
    <s v="Backlog"/>
    <m/>
    <m/>
    <n v="2"/>
  </r>
  <r>
    <x v="3"/>
    <s v="Débito Técnico"/>
    <s v="SGGS-7622"/>
    <s v="Backlog"/>
    <m/>
    <m/>
    <n v="2"/>
  </r>
  <r>
    <x v="3"/>
    <s v="Débito Técnico"/>
    <s v="SGGS-7620"/>
    <s v="Backlog"/>
    <m/>
    <m/>
    <n v="2"/>
  </r>
  <r>
    <x v="3"/>
    <s v="Débito Técnico"/>
    <s v="SGGS-7619"/>
    <s v="Backlog"/>
    <m/>
    <m/>
    <n v="2"/>
  </r>
  <r>
    <x v="3"/>
    <s v="Débito Técnico"/>
    <s v="SGGS-7617"/>
    <s v="Backlog"/>
    <s v="[SGGS] PI 1/27"/>
    <m/>
    <n v="2"/>
  </r>
  <r>
    <x v="3"/>
    <s v="Débito Técnico"/>
    <s v="SGGS-3105"/>
    <s v="Backlog"/>
    <s v="[SGGS] PI 1/27"/>
    <m/>
    <n v="1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5">
  <r>
    <x v="0"/>
    <s v="SGTB-2860"/>
    <s v="[SGTB] SP 26.3.6"/>
    <x v="0"/>
    <x v="0"/>
    <s v="[SGTB] PI 3/26"/>
    <x v="0"/>
    <s v="[INC0821305]Tenho um Erro/Problema com o Sistema Colaborar - Colaborar - Cursos extensão"/>
    <m/>
    <n v="900"/>
    <m/>
    <s v="Itens concluídos"/>
    <m/>
    <m/>
    <s v="Abertura indevida"/>
    <d v="2026-09-24T12:06:00"/>
    <d v="2026-09-14T00:00:00"/>
    <d v="2026-09-25T00:00:00"/>
    <m/>
    <m/>
    <m/>
    <m/>
    <m/>
    <m/>
    <m/>
    <m/>
    <m/>
    <m/>
    <m/>
    <x v="0"/>
    <m/>
    <m/>
    <m/>
    <n v="0.25"/>
    <s v="FALSO"/>
    <n v="0"/>
    <s v=""/>
    <s v=""/>
    <s v=""/>
    <s v=""/>
    <s v=""/>
    <s v=""/>
    <s v=""/>
    <s v=""/>
    <s v=""/>
    <s v=""/>
    <x v="0"/>
  </r>
  <r>
    <x v="0"/>
    <s v="SGTB-2856"/>
    <s v="[SGTB] SP 26.4.1;[SGTB] SP 26.3.6"/>
    <x v="0"/>
    <x v="0"/>
    <s v="[SGTB] PI 3/26"/>
    <x v="0"/>
    <s v="[INC0819324]Tenho um Erro/Problema com o Sistema - AVA (LMS) - AVA (LMS)"/>
    <m/>
    <n v="1800"/>
    <m/>
    <s v="Itens concluídos"/>
    <m/>
    <m/>
    <s v="Concluído"/>
    <d v="2026-09-24T10:23:00"/>
    <d v="2026-09-14T00:00:00"/>
    <d v="2026-09-24T00:00:00"/>
    <d v="2026-09-24T00:00:00"/>
    <m/>
    <m/>
    <m/>
    <m/>
    <m/>
    <m/>
    <m/>
    <m/>
    <m/>
    <m/>
    <x v="0"/>
    <m/>
    <m/>
    <m/>
    <n v="0.5"/>
    <s v="FALSO"/>
    <n v="0"/>
    <s v=""/>
    <s v=""/>
    <s v=""/>
    <s v=""/>
    <s v=""/>
    <s v=""/>
    <s v=""/>
    <s v=""/>
    <s v=""/>
    <s v=""/>
    <x v="0"/>
  </r>
  <r>
    <x v="0"/>
    <s v="SGTB-2855"/>
    <s v="[SGTB] SP 26.4.1;[SGTB] SP 26.3.6"/>
    <x v="0"/>
    <x v="0"/>
    <s v="[SGTB] PI 3/26"/>
    <x v="0"/>
    <s v="[INC0817975]Tenho um Erro/Problema com o Sistema - AVA Presencial/Moodle - Acesso ao AVA/Disciplina"/>
    <m/>
    <n v="3600"/>
    <m/>
    <s v="Itens concluídos"/>
    <m/>
    <m/>
    <s v="Concluído"/>
    <d v="2026-09-24T10:23:00"/>
    <d v="2026-09-14T00:00:00"/>
    <d v="2026-09-24T00:00:00"/>
    <d v="2026-09-24T00:00:00"/>
    <m/>
    <m/>
    <m/>
    <m/>
    <m/>
    <m/>
    <m/>
    <m/>
    <m/>
    <m/>
    <x v="0"/>
    <m/>
    <m/>
    <m/>
    <n v="1"/>
    <s v="FALSO"/>
    <n v="0"/>
    <s v=""/>
    <s v=""/>
    <s v=""/>
    <s v=""/>
    <s v=""/>
    <s v=""/>
    <s v=""/>
    <s v=""/>
    <s v=""/>
    <s v=""/>
    <x v="0"/>
  </r>
  <r>
    <x v="0"/>
    <s v="SGTB-2853"/>
    <s v="[SGTB] SP 26.3.6"/>
    <x v="0"/>
    <x v="0"/>
    <s v="[SGTB] PI 3/26"/>
    <x v="0"/>
    <s v="[INC0822380]Tenho um Erro/Problema com o Sistema - Ajuste de Horário - Acadêmico"/>
    <m/>
    <n v="1800"/>
    <m/>
    <s v="Itens concluídos"/>
    <m/>
    <m/>
    <s v="Abertura indevida"/>
    <d v="2026-09-24T09:41:00"/>
    <d v="2026-09-14T00:00:00"/>
    <d v="2026-09-24T00:00:00"/>
    <m/>
    <m/>
    <m/>
    <m/>
    <m/>
    <m/>
    <m/>
    <m/>
    <m/>
    <m/>
    <m/>
    <x v="0"/>
    <m/>
    <m/>
    <m/>
    <n v="0.5"/>
    <s v="FALSO"/>
    <n v="0"/>
    <s v=""/>
    <s v=""/>
    <s v=""/>
    <s v=""/>
    <s v=""/>
    <s v=""/>
    <s v=""/>
    <s v=""/>
    <s v=""/>
    <s v=""/>
    <x v="0"/>
  </r>
  <r>
    <x v="1"/>
    <s v="SGTB-2848"/>
    <s v="[SGTB] SP 26.4.1;[SGTB] SP 26.3.6"/>
    <x v="0"/>
    <x v="0"/>
    <s v="[SGTB] PI 3/26"/>
    <x v="0"/>
    <s v="[RITM0746664]Solicitar Serviço ao Sistema - Olimpo - Olimpo / Professores"/>
    <m/>
    <n v="600"/>
    <m/>
    <s v="Itens concluídos"/>
    <m/>
    <m/>
    <s v="Concluído"/>
    <d v="2026-09-23T16:23:00"/>
    <d v="2026-09-14T00:00:00"/>
    <d v="2026-09-25T00:00:00"/>
    <d v="2026-09-25T00:00:00"/>
    <m/>
    <m/>
    <m/>
    <m/>
    <m/>
    <m/>
    <m/>
    <m/>
    <m/>
    <m/>
    <x v="0"/>
    <m/>
    <m/>
    <m/>
    <n v="0.16666666666666666"/>
    <s v="FALSO"/>
    <n v="0"/>
    <s v=""/>
    <s v=""/>
    <s v=""/>
    <s v=""/>
    <s v=""/>
    <s v=""/>
    <s v=""/>
    <s v=""/>
    <s v=""/>
    <s v=""/>
    <x v="0"/>
  </r>
  <r>
    <x v="0"/>
    <s v="SGTB-2847"/>
    <s v="[SGTB] SP 26.3.6"/>
    <x v="0"/>
    <x v="0"/>
    <s v="[SGTB] PI 3/26"/>
    <x v="0"/>
    <s v="[INC0822099]Tenho um Erro/Problema com o Sistema - Prisma - Usuários do Prisma"/>
    <m/>
    <n v="3600"/>
    <m/>
    <s v="Itens concluídos"/>
    <m/>
    <m/>
    <s v="Abertura indevida"/>
    <d v="2026-09-23T16:21:00"/>
    <d v="2026-09-14T00:00:00"/>
    <d v="2026-09-23T00:00:00"/>
    <m/>
    <m/>
    <m/>
    <m/>
    <m/>
    <m/>
    <m/>
    <m/>
    <m/>
    <m/>
    <m/>
    <x v="0"/>
    <m/>
    <m/>
    <m/>
    <n v="1"/>
    <s v="FALSO"/>
    <n v="0"/>
    <s v=""/>
    <s v=""/>
    <s v=""/>
    <s v=""/>
    <s v=""/>
    <s v=""/>
    <s v=""/>
    <s v=""/>
    <s v=""/>
    <s v=""/>
    <x v="0"/>
  </r>
  <r>
    <x v="0"/>
    <s v="SGTB-2840"/>
    <s v="[SGTB] SP 26.4.1;[SGTB] SP 26.3.6"/>
    <x v="0"/>
    <x v="0"/>
    <s v="[SGTB] PI 3/26"/>
    <x v="0"/>
    <s v="[INC0819723]Tenho um Erro/Problema com o Sistema - Olimpo - Matrícula"/>
    <m/>
    <n v="10800"/>
    <m/>
    <s v="Itens concluídos"/>
    <m/>
    <m/>
    <s v="Concluído"/>
    <d v="2026-09-23T11:00:00"/>
    <d v="2026-09-14T00:00:00"/>
    <d v="2026-09-24T00:00:00"/>
    <d v="2026-09-24T00:00:00"/>
    <m/>
    <m/>
    <m/>
    <m/>
    <m/>
    <m/>
    <m/>
    <m/>
    <m/>
    <m/>
    <x v="0"/>
    <m/>
    <m/>
    <m/>
    <n v="3"/>
    <s v="FALSO"/>
    <n v="0"/>
    <s v=""/>
    <s v=""/>
    <s v=""/>
    <s v=""/>
    <s v=""/>
    <s v=""/>
    <s v=""/>
    <s v=""/>
    <s v=""/>
    <s v=""/>
    <x v="0"/>
  </r>
  <r>
    <x v="0"/>
    <s v="SGTB-2837"/>
    <s v="[SGTB] SP 26.3.6"/>
    <x v="0"/>
    <x v="0"/>
    <s v="[SGTB] PI 3/26"/>
    <x v="0"/>
    <s v="[INC0821361]Tenho um Erro/Problema com o Sistema - Extranet - Requerimento"/>
    <m/>
    <n v="900"/>
    <m/>
    <s v="Itens concluídos"/>
    <m/>
    <m/>
    <s v="Abertura indevida"/>
    <d v="2026-09-23T10:48:00"/>
    <d v="2026-09-14T00:00:00"/>
    <d v="2026-09-23T00:00:00"/>
    <m/>
    <m/>
    <m/>
    <m/>
    <m/>
    <m/>
    <m/>
    <m/>
    <m/>
    <m/>
    <m/>
    <x v="0"/>
    <m/>
    <m/>
    <m/>
    <n v="0.25"/>
    <s v="FALSO"/>
    <n v="0"/>
    <s v=""/>
    <s v=""/>
    <s v=""/>
    <s v=""/>
    <s v=""/>
    <s v=""/>
    <s v=""/>
    <s v=""/>
    <s v=""/>
    <s v=""/>
    <x v="0"/>
  </r>
  <r>
    <x v="0"/>
    <s v="SGTB-2835"/>
    <s v="[SGTB] SP 26.3.6"/>
    <x v="0"/>
    <x v="0"/>
    <s v="[SGTB] PI 3/26"/>
    <x v="0"/>
    <s v="[INC0821364]Tenho um Erro/Problema com o Sistema - Extranet - (Extranet) Atendimento"/>
    <m/>
    <n v="900"/>
    <m/>
    <s v="Itens concluídos"/>
    <m/>
    <m/>
    <s v="Abertura indevida"/>
    <d v="2026-09-23T10:39:00"/>
    <d v="2026-09-14T00:00:00"/>
    <d v="2026-09-23T00:00:00"/>
    <m/>
    <m/>
    <m/>
    <m/>
    <m/>
    <m/>
    <m/>
    <m/>
    <m/>
    <m/>
    <m/>
    <x v="0"/>
    <m/>
    <m/>
    <m/>
    <n v="0.25"/>
    <s v="FALSO"/>
    <n v="0"/>
    <s v=""/>
    <s v=""/>
    <s v=""/>
    <s v=""/>
    <s v=""/>
    <s v=""/>
    <s v=""/>
    <s v=""/>
    <s v=""/>
    <s v=""/>
    <x v="0"/>
  </r>
  <r>
    <x v="0"/>
    <s v="SGTB-2829"/>
    <s v="[SGTB] SP 26.4.1;[SGTB] SP 26.3.6"/>
    <x v="0"/>
    <x v="0"/>
    <s v="[SGTB] PI 3/26"/>
    <x v="0"/>
    <s v="[INC0821332]Tenho um Erro/Problema com o Sistema - Portal do Professor - Portal do Professor"/>
    <m/>
    <n v="3600"/>
    <m/>
    <s v="Itens concluídos"/>
    <m/>
    <m/>
    <s v="Concluído"/>
    <d v="2026-09-22T15:40:00"/>
    <d v="2026-09-14T00:00:00"/>
    <d v="2026-09-23T00:00:00"/>
    <d v="2026-09-23T00:00:00"/>
    <m/>
    <m/>
    <m/>
    <m/>
    <m/>
    <m/>
    <m/>
    <m/>
    <m/>
    <m/>
    <x v="0"/>
    <m/>
    <m/>
    <m/>
    <n v="1"/>
    <s v="FALSO"/>
    <n v="0"/>
    <s v=""/>
    <s v=""/>
    <s v=""/>
    <s v=""/>
    <s v=""/>
    <s v=""/>
    <s v=""/>
    <s v=""/>
    <s v=""/>
    <s v=""/>
    <x v="0"/>
  </r>
  <r>
    <x v="1"/>
    <s v="SGTB-2828"/>
    <s v="[SGTB] SP 26.4.1;[SGTB] SP 26.3.6"/>
    <x v="0"/>
    <x v="0"/>
    <s v="[SGTB] PI 3/26"/>
    <x v="0"/>
    <s v="[RITM0746021]Solicitar um serviço para o Sistema Colaborar - Colaborar - Extranet Colaborar"/>
    <m/>
    <n v="1800"/>
    <m/>
    <s v="Itens concluídos"/>
    <m/>
    <m/>
    <s v="Concluído"/>
    <d v="2026-09-22T15:15:00"/>
    <d v="2026-09-14T00:00:00"/>
    <d v="2026-09-23T00:00:00"/>
    <d v="2026-09-23T00:00:00"/>
    <m/>
    <m/>
    <m/>
    <m/>
    <m/>
    <m/>
    <m/>
    <m/>
    <m/>
    <m/>
    <x v="0"/>
    <m/>
    <m/>
    <m/>
    <n v="0.5"/>
    <s v="FALSO"/>
    <n v="0"/>
    <s v=""/>
    <s v=""/>
    <s v=""/>
    <s v=""/>
    <s v=""/>
    <s v=""/>
    <s v=""/>
    <s v=""/>
    <s v=""/>
    <s v=""/>
    <x v="0"/>
  </r>
  <r>
    <x v="0"/>
    <s v="SGTB-2824"/>
    <s v="[SGTB] SP 26.4.1;[SGTB] SP 26.3.6"/>
    <x v="0"/>
    <x v="0"/>
    <s v="[SGTB] PI 3/26"/>
    <x v="0"/>
    <s v="[INC0821219]Tenho um Erro/Problema com o Sistema Colaborar - Colaborar - GED (DGA)"/>
    <m/>
    <n v="900"/>
    <m/>
    <s v="Itens concluídos"/>
    <m/>
    <m/>
    <s v="Concluído"/>
    <d v="2026-09-22T14:44:00"/>
    <d v="2026-09-14T00:00:00"/>
    <d v="2026-09-24T00:00:00"/>
    <d v="2026-09-24T00:00:00"/>
    <m/>
    <m/>
    <m/>
    <m/>
    <m/>
    <m/>
    <m/>
    <m/>
    <m/>
    <m/>
    <x v="0"/>
    <m/>
    <m/>
    <m/>
    <n v="0.25"/>
    <s v="FALSO"/>
    <n v="0"/>
    <s v=""/>
    <s v=""/>
    <s v=""/>
    <s v=""/>
    <s v=""/>
    <s v=""/>
    <s v=""/>
    <s v=""/>
    <s v=""/>
    <s v=""/>
    <x v="0"/>
  </r>
  <r>
    <x v="0"/>
    <s v="SGTB-2819"/>
    <s v="[SGTB] SP 26.4.1;[SGTB] SP 26.3.6"/>
    <x v="0"/>
    <x v="0"/>
    <s v="[SGTB] PI 3/26"/>
    <x v="0"/>
    <s v="[INC0821235]Tenho um Erro/Problema com o Sistema - Portal Prisma - Prisma - Usuários do Prisma"/>
    <m/>
    <n v="25200"/>
    <m/>
    <s v="Itens concluídos"/>
    <m/>
    <m/>
    <s v="Concluído"/>
    <d v="2026-09-22T12:13:00"/>
    <d v="2026-09-14T00:00:00"/>
    <d v="2026-09-24T00:00:00"/>
    <d v="2026-09-24T00:00:00"/>
    <m/>
    <m/>
    <m/>
    <m/>
    <m/>
    <m/>
    <m/>
    <m/>
    <m/>
    <m/>
    <x v="0"/>
    <m/>
    <m/>
    <m/>
    <n v="7"/>
    <s v="FALSO"/>
    <n v="0"/>
    <s v=""/>
    <s v=""/>
    <s v=""/>
    <s v=""/>
    <s v=""/>
    <s v=""/>
    <s v=""/>
    <s v=""/>
    <s v=""/>
    <s v=""/>
    <x v="0"/>
  </r>
  <r>
    <x v="0"/>
    <s v="SGTB-2818"/>
    <s v="[SGTB] SP 26.3.6"/>
    <x v="0"/>
    <x v="0"/>
    <s v="[SGTB] PI 3/26"/>
    <x v="0"/>
    <s v="[INC0819611]Tenho um Erro/Problema com o Sistema Colaborar - Colaborar - Administração de usuários"/>
    <m/>
    <n v="600"/>
    <m/>
    <s v="Itens concluídos"/>
    <m/>
    <m/>
    <s v="Abertura indevida"/>
    <d v="2026-09-22T11:54:00"/>
    <d v="2026-09-14T00:00:00"/>
    <d v="2026-09-23T00:00:00"/>
    <m/>
    <m/>
    <m/>
    <m/>
    <m/>
    <m/>
    <m/>
    <m/>
    <m/>
    <m/>
    <m/>
    <x v="0"/>
    <m/>
    <m/>
    <m/>
    <n v="0.16666666666666666"/>
    <s v="FALSO"/>
    <n v="0"/>
    <s v=""/>
    <s v=""/>
    <s v=""/>
    <s v=""/>
    <s v=""/>
    <s v=""/>
    <s v=""/>
    <s v=""/>
    <s v=""/>
    <s v=""/>
    <x v="0"/>
  </r>
  <r>
    <x v="0"/>
    <s v="SGTB-2815"/>
    <s v="[SGTB] SP 26.4.1;[SGTB] SP 26.3.6"/>
    <x v="0"/>
    <x v="0"/>
    <s v="[SGTB] PI 3/26"/>
    <x v="0"/>
    <s v="[INC0818183]Tenho um Erro/Problema com o PTC - Dynamics Athenas - Ocorrências"/>
    <m/>
    <n v="600"/>
    <m/>
    <s v="Itens concluídos"/>
    <m/>
    <m/>
    <s v="Concluído"/>
    <d v="2026-09-22T11:45:00"/>
    <d v="2026-09-14T00:00:00"/>
    <d v="2026-09-22T00:00:00"/>
    <d v="2026-09-22T00:00:00"/>
    <m/>
    <m/>
    <m/>
    <m/>
    <m/>
    <m/>
    <m/>
    <m/>
    <m/>
    <m/>
    <x v="0"/>
    <m/>
    <m/>
    <m/>
    <n v="0.16666666666666666"/>
    <s v="FALSO"/>
    <n v="0"/>
    <s v=""/>
    <s v=""/>
    <s v=""/>
    <s v=""/>
    <s v=""/>
    <s v=""/>
    <s v=""/>
    <s v=""/>
    <s v=""/>
    <s v=""/>
    <x v="0"/>
  </r>
  <r>
    <x v="0"/>
    <s v="SGTB-2814"/>
    <s v="[SGTB] SP 26.3.6"/>
    <x v="0"/>
    <x v="0"/>
    <s v="[SGTB] PI 3/26"/>
    <x v="0"/>
    <s v="[INC0821180]Tenho um Erro/Problema com o Sistema - Olimpo - Concurso"/>
    <m/>
    <m/>
    <m/>
    <s v="Itens concluídos"/>
    <m/>
    <m/>
    <s v="Abertura indevida"/>
    <d v="2026-09-22T11:31:00"/>
    <d v="2026-09-14T00:00:00"/>
    <d v="2026-09-22T00:00:00"/>
    <m/>
    <m/>
    <m/>
    <m/>
    <m/>
    <m/>
    <m/>
    <m/>
    <m/>
    <m/>
    <m/>
    <x v="0"/>
    <m/>
    <m/>
    <m/>
    <s v=""/>
    <s v="FALSO"/>
    <n v="0"/>
    <s v=""/>
    <s v=""/>
    <s v=""/>
    <s v=""/>
    <s v=""/>
    <s v=""/>
    <s v=""/>
    <s v=""/>
    <s v=""/>
    <s v=""/>
    <x v="0"/>
  </r>
  <r>
    <x v="0"/>
    <s v="SGTB-2812"/>
    <s v="[SGTB] SP 26.4.1;[SGTB] SP 26.3.6"/>
    <x v="0"/>
    <x v="0"/>
    <s v="[SGTB] PI 3/26"/>
    <x v="0"/>
    <s v="[INC0821189]Tenho um Erro/Problema com o Sistema - Extranet - Enturmacao"/>
    <m/>
    <n v="25200"/>
    <m/>
    <s v="Itens concluídos"/>
    <m/>
    <m/>
    <s v="Concluído"/>
    <d v="2026-09-22T11:03:00"/>
    <d v="2026-09-14T00:00:00"/>
    <d v="2026-09-22T00:00:00"/>
    <d v="2026-09-23T00:00:00"/>
    <m/>
    <m/>
    <m/>
    <m/>
    <m/>
    <m/>
    <m/>
    <m/>
    <m/>
    <m/>
    <x v="0"/>
    <m/>
    <m/>
    <m/>
    <n v="7"/>
    <s v="FALSO"/>
    <n v="0"/>
    <s v=""/>
    <s v=""/>
    <s v=""/>
    <s v=""/>
    <s v=""/>
    <s v=""/>
    <s v=""/>
    <s v=""/>
    <s v=""/>
    <s v=""/>
    <x v="0"/>
  </r>
  <r>
    <x v="0"/>
    <s v="SGTB-2797"/>
    <s v="[SGTB] SP 26.3.6"/>
    <x v="0"/>
    <x v="0"/>
    <s v="[SGTB] PI 3/26"/>
    <x v="0"/>
    <s v="[INC0821158]Tenho um Erro/Problema com o Sistema Colaborar - Administrativo [Secretaria] - Operações Acadêmicas - Secretaria - Atendimento EAD "/>
    <m/>
    <n v="600"/>
    <m/>
    <s v="Itens concluídos"/>
    <m/>
    <m/>
    <s v="Abertura indevida"/>
    <d v="2026-09-22T09:19:00"/>
    <d v="2026-09-14T00:00:00"/>
    <d v="2026-09-22T00:00:00"/>
    <m/>
    <m/>
    <m/>
    <m/>
    <m/>
    <m/>
    <m/>
    <m/>
    <m/>
    <m/>
    <m/>
    <x v="0"/>
    <m/>
    <m/>
    <m/>
    <n v="0.16666666666666666"/>
    <s v="FALSO"/>
    <n v="0"/>
    <s v=""/>
    <s v=""/>
    <s v=""/>
    <s v=""/>
    <s v=""/>
    <s v=""/>
    <s v=""/>
    <s v=""/>
    <s v=""/>
    <s v=""/>
    <x v="0"/>
  </r>
  <r>
    <x v="0"/>
    <s v="SGTB-2746"/>
    <s v="[SGTB] SP 26.3.6"/>
    <x v="0"/>
    <x v="0"/>
    <s v="[SGTB] PI 3/26"/>
    <x v="0"/>
    <s v="[INC0818151]Tenho um Erro/Problema com o Sistema - PDA:Portal do aluno - Graduação - Erro no Estudar no AVA "/>
    <m/>
    <m/>
    <m/>
    <s v="Itens concluídos"/>
    <m/>
    <m/>
    <s v="Abertura indevida"/>
    <d v="2026-09-21T12:32:00"/>
    <d v="2026-09-14T00:00:00"/>
    <d v="2026-09-21T00:00:00"/>
    <m/>
    <m/>
    <m/>
    <m/>
    <m/>
    <m/>
    <m/>
    <m/>
    <m/>
    <m/>
    <m/>
    <x v="0"/>
    <m/>
    <m/>
    <m/>
    <s v=""/>
    <s v="FALSO"/>
    <n v="0"/>
    <s v=""/>
    <s v=""/>
    <s v=""/>
    <s v=""/>
    <s v=""/>
    <s v=""/>
    <s v=""/>
    <s v=""/>
    <s v=""/>
    <s v=""/>
    <x v="0"/>
  </r>
  <r>
    <x v="0"/>
    <s v="SGTB-2745"/>
    <s v="[SGTB] SP 26.3.6"/>
    <x v="0"/>
    <x v="0"/>
    <s v="[SGTB] PI 3/26"/>
    <x v="0"/>
    <s v="[INC0808474]Tenho um Erro/Problema com o Sistema - AVA (LMS) - AVA (LMS)"/>
    <m/>
    <n v="1800"/>
    <m/>
    <s v="Itens concluídos"/>
    <m/>
    <m/>
    <s v="Abertura indevida"/>
    <d v="2026-09-21T12:02:00"/>
    <d v="2026-09-14T00:00:00"/>
    <d v="2026-09-21T00:00:00"/>
    <m/>
    <m/>
    <m/>
    <m/>
    <m/>
    <m/>
    <m/>
    <m/>
    <m/>
    <m/>
    <m/>
    <x v="0"/>
    <m/>
    <m/>
    <m/>
    <n v="0.5"/>
    <s v="FALSO"/>
    <n v="0"/>
    <s v=""/>
    <s v=""/>
    <s v=""/>
    <s v=""/>
    <s v=""/>
    <s v=""/>
    <s v=""/>
    <s v=""/>
    <s v=""/>
    <s v=""/>
    <x v="0"/>
  </r>
  <r>
    <x v="0"/>
    <s v="SGTB-2743"/>
    <s v="[SGTB] SP 26.4.1;[SGTB] SP 26.3.6"/>
    <x v="0"/>
    <x v="0"/>
    <s v="[SGTB] PI 3/26"/>
    <x v="0"/>
    <s v="[INC0819805]Tenho um Erro/Problema com o Sistema - Olimpo - BD - Olimpo Banco de Dados"/>
    <m/>
    <n v="14400"/>
    <m/>
    <s v="Itens concluídos"/>
    <m/>
    <m/>
    <s v="Concluído"/>
    <d v="2026-09-21T10:54:00"/>
    <d v="2026-09-14T00:00:00"/>
    <d v="2026-09-21T00:00:00"/>
    <d v="2026-09-23T00:00:00"/>
    <m/>
    <m/>
    <m/>
    <m/>
    <m/>
    <m/>
    <m/>
    <m/>
    <m/>
    <m/>
    <x v="0"/>
    <m/>
    <m/>
    <m/>
    <n v="4"/>
    <s v="FALSO"/>
    <n v="0"/>
    <s v=""/>
    <s v=""/>
    <s v=""/>
    <s v=""/>
    <s v=""/>
    <s v=""/>
    <s v=""/>
    <s v=""/>
    <s v=""/>
    <s v=""/>
    <x v="0"/>
  </r>
  <r>
    <x v="0"/>
    <s v="SGTB-2742"/>
    <s v="[SGTB] SP 26.4.1;[SGTB] SP 26.3.6"/>
    <x v="0"/>
    <x v="0"/>
    <s v="[SGTB] PI 3/26"/>
    <x v="0"/>
    <s v="[INC0819839]Tenho um Erro/Problema com o Sistema - Olimpo - Desktop - Consulta"/>
    <m/>
    <n v="3600"/>
    <m/>
    <s v="Itens concluídos"/>
    <m/>
    <m/>
    <s v="Concluído"/>
    <d v="2026-09-21T10:54:00"/>
    <d v="2026-09-14T00:00:00"/>
    <d v="2026-09-21T00:00:00"/>
    <d v="2026-09-21T00:00:00"/>
    <m/>
    <m/>
    <m/>
    <m/>
    <m/>
    <m/>
    <m/>
    <m/>
    <m/>
    <m/>
    <x v="0"/>
    <m/>
    <m/>
    <m/>
    <n v="1"/>
    <s v="FALSO"/>
    <n v="0"/>
    <s v=""/>
    <s v=""/>
    <s v=""/>
    <s v=""/>
    <s v=""/>
    <s v=""/>
    <s v=""/>
    <s v=""/>
    <s v=""/>
    <s v=""/>
    <x v="0"/>
  </r>
  <r>
    <x v="0"/>
    <s v="SGTB-2741"/>
    <s v="[SGTB] SP 26.4.1;[SGTB] SP 26.3.6"/>
    <x v="0"/>
    <x v="0"/>
    <s v="[SGTB] PI 3/26"/>
    <x v="0"/>
    <s v="[INC0820663]Tenho um Erro/Problema com o Sistema - Olimpo - Matrícula"/>
    <m/>
    <n v="3600"/>
    <m/>
    <s v="Itens concluídos"/>
    <m/>
    <m/>
    <s v="Concluído"/>
    <d v="2026-09-21T10:46:00"/>
    <d v="2026-09-14T00:00:00"/>
    <d v="2026-09-23T00:00:00"/>
    <d v="2026-09-23T00:00:00"/>
    <m/>
    <m/>
    <m/>
    <m/>
    <m/>
    <m/>
    <m/>
    <m/>
    <m/>
    <m/>
    <x v="0"/>
    <m/>
    <m/>
    <m/>
    <n v="1"/>
    <s v="FALSO"/>
    <n v="0"/>
    <s v=""/>
    <s v=""/>
    <s v=""/>
    <s v=""/>
    <s v=""/>
    <s v=""/>
    <s v=""/>
    <s v=""/>
    <s v=""/>
    <s v=""/>
    <x v="0"/>
  </r>
  <r>
    <x v="0"/>
    <s v="SGTB-2738"/>
    <s v="[SGTB] SP 26.4.1;[SGTB] SP 26.3.6"/>
    <x v="0"/>
    <x v="0"/>
    <s v="[SGTB] PI 3/26"/>
    <x v="0"/>
    <s v="[INC0819881]Tenho um Erro/Problema com o Sistema - Portal do Professor - Portal do Professor"/>
    <m/>
    <n v="7200"/>
    <m/>
    <s v="Itens concluídos"/>
    <m/>
    <m/>
    <s v="Concluído"/>
    <d v="2026-09-18T19:47:00"/>
    <d v="2026-09-14T00:00:00"/>
    <d v="2026-09-21T00:00:00"/>
    <d v="2026-09-23T00:00:00"/>
    <m/>
    <m/>
    <m/>
    <m/>
    <m/>
    <m/>
    <m/>
    <m/>
    <m/>
    <m/>
    <x v="0"/>
    <m/>
    <m/>
    <m/>
    <n v="2"/>
    <s v="FALSO"/>
    <n v="0"/>
    <s v=""/>
    <s v=""/>
    <s v=""/>
    <s v=""/>
    <s v=""/>
    <s v=""/>
    <s v=""/>
    <s v=""/>
    <s v=""/>
    <s v=""/>
    <x v="0"/>
  </r>
  <r>
    <x v="0"/>
    <s v="SGTB-2737"/>
    <s v="[SGTB] SP 26.3.6"/>
    <x v="0"/>
    <x v="0"/>
    <s v="[SGTB] PI 3/26"/>
    <x v="0"/>
    <s v="[INC0819751]Tenho um Erro/Problema com o Sistema - Olimpo - Matrícula"/>
    <m/>
    <n v="900"/>
    <m/>
    <s v="Itens concluídos"/>
    <m/>
    <m/>
    <s v="Concluído"/>
    <d v="2026-09-18T16:00:00"/>
    <d v="2026-09-14T00:00:00"/>
    <d v="2026-09-21T00:00:00"/>
    <d v="2026-09-21T00:00:00"/>
    <m/>
    <m/>
    <m/>
    <m/>
    <m/>
    <m/>
    <m/>
    <m/>
    <m/>
    <m/>
    <x v="0"/>
    <m/>
    <m/>
    <m/>
    <n v="0.25"/>
    <s v="FALSO"/>
    <n v="0"/>
    <s v=""/>
    <s v=""/>
    <s v=""/>
    <s v=""/>
    <s v=""/>
    <s v=""/>
    <s v=""/>
    <s v=""/>
    <s v=""/>
    <s v=""/>
    <x v="0"/>
  </r>
  <r>
    <x v="0"/>
    <s v="SGTB-2736"/>
    <s v="[SGTB] SP 26.4.1;[SGTB] SP 26.3.6"/>
    <x v="0"/>
    <x v="0"/>
    <s v="[SGTB] PI 3/26"/>
    <x v="0"/>
    <s v="[INC0819294]Tenho um Erro/Problema com o Sistema - AVA (LMS) - AVA (LMS)"/>
    <m/>
    <n v="25200"/>
    <m/>
    <s v="Itens concluídos"/>
    <m/>
    <m/>
    <s v="Concluído"/>
    <d v="2026-09-18T15:52:00"/>
    <d v="2026-09-14T00:00:00"/>
    <d v="2026-09-23T00:00:00"/>
    <d v="2026-09-23T00:00:00"/>
    <m/>
    <m/>
    <m/>
    <m/>
    <m/>
    <m/>
    <m/>
    <m/>
    <m/>
    <m/>
    <x v="0"/>
    <m/>
    <m/>
    <m/>
    <n v="7"/>
    <s v="FALSO"/>
    <n v="0"/>
    <s v=""/>
    <s v=""/>
    <s v=""/>
    <s v=""/>
    <s v=""/>
    <s v=""/>
    <s v=""/>
    <s v=""/>
    <s v=""/>
    <s v=""/>
    <x v="0"/>
  </r>
  <r>
    <x v="0"/>
    <s v="SGTB-2733"/>
    <s v="[SGTB] SP 26.3.6"/>
    <x v="0"/>
    <x v="0"/>
    <s v="[SGTB] PI 3/26"/>
    <x v="0"/>
    <s v="[INC0819155]Tenho um Erro/Problema com o Sistema - Portal Prisma - Prisma"/>
    <m/>
    <n v="1800"/>
    <m/>
    <s v="Itens concluídos"/>
    <m/>
    <m/>
    <s v="Abertura indevida"/>
    <d v="2026-09-18T14:15:00"/>
    <d v="2026-09-14T00:00:00"/>
    <d v="2026-09-21T00:00:00"/>
    <m/>
    <m/>
    <m/>
    <m/>
    <m/>
    <m/>
    <m/>
    <m/>
    <m/>
    <m/>
    <m/>
    <x v="0"/>
    <m/>
    <m/>
    <m/>
    <n v="0.5"/>
    <s v="FALSO"/>
    <n v="0"/>
    <s v=""/>
    <s v=""/>
    <s v=""/>
    <s v=""/>
    <s v=""/>
    <s v=""/>
    <s v=""/>
    <s v=""/>
    <s v=""/>
    <s v=""/>
    <x v="0"/>
  </r>
  <r>
    <x v="1"/>
    <s v="SGTB-2732"/>
    <s v="[SGTB] SP 26.4.1;[SGTB] SP 26.3.6"/>
    <x v="0"/>
    <x v="0"/>
    <s v="[SGTB] PI 3/26"/>
    <x v="0"/>
    <s v="[RITM0744746]Solicitar Serviço ao Sistema - Olimpo - Matrícula"/>
    <m/>
    <n v="3600"/>
    <m/>
    <s v="Itens concluídos"/>
    <m/>
    <m/>
    <s v="Concluído"/>
    <d v="2026-09-18T14:12:00"/>
    <d v="2026-09-14T00:00:00"/>
    <d v="2026-09-25T00:00:00"/>
    <d v="2026-09-25T00:00:00"/>
    <m/>
    <m/>
    <m/>
    <m/>
    <m/>
    <m/>
    <m/>
    <m/>
    <m/>
    <m/>
    <x v="0"/>
    <m/>
    <m/>
    <m/>
    <n v="1"/>
    <s v="FALSO"/>
    <n v="0"/>
    <s v=""/>
    <s v=""/>
    <s v=""/>
    <s v=""/>
    <s v=""/>
    <s v=""/>
    <s v=""/>
    <s v=""/>
    <s v=""/>
    <s v=""/>
    <x v="0"/>
  </r>
  <r>
    <x v="0"/>
    <s v="SGTB-2731"/>
    <s v="[SGTB] SP 26.3.6"/>
    <x v="0"/>
    <x v="0"/>
    <s v="[SGTB] PI 3/26"/>
    <x v="0"/>
    <s v="[INC0819652]Tenho um Erro/Problema com o Sistema - Portal do Professor - Portal do Professor"/>
    <m/>
    <m/>
    <m/>
    <s v="Itens concluídos"/>
    <m/>
    <m/>
    <s v="Abertura indevida"/>
    <d v="2026-09-18T11:49:00"/>
    <d v="2026-09-14T00:00:00"/>
    <d v="2026-09-18T00:00:00"/>
    <m/>
    <m/>
    <m/>
    <m/>
    <m/>
    <m/>
    <m/>
    <m/>
    <m/>
    <m/>
    <m/>
    <x v="0"/>
    <m/>
    <m/>
    <m/>
    <s v=""/>
    <s v="FALSO"/>
    <n v="0"/>
    <s v=""/>
    <s v=""/>
    <s v=""/>
    <s v=""/>
    <s v=""/>
    <s v=""/>
    <s v=""/>
    <s v=""/>
    <s v=""/>
    <s v=""/>
    <x v="0"/>
  </r>
  <r>
    <x v="0"/>
    <s v="SGTB-2730"/>
    <s v="[SGTB] SP 26.4.1;[SGTB] SP 26.3.6"/>
    <x v="0"/>
    <x v="0"/>
    <s v="[SGTB] PI 3/26"/>
    <x v="0"/>
    <s v="[INC0819637]Tenho um Erro/Problema com o Sistema - Portal Prisma - Prisma - Usuários do Prisma"/>
    <m/>
    <n v="7200"/>
    <m/>
    <s v="Itens concluídos"/>
    <m/>
    <m/>
    <s v="Concluído"/>
    <d v="2026-09-18T11:23:00"/>
    <d v="2026-09-14T00:00:00"/>
    <d v="2026-09-21T00:00:00"/>
    <d v="2026-09-22T00:00:00"/>
    <m/>
    <m/>
    <m/>
    <m/>
    <m/>
    <m/>
    <m/>
    <m/>
    <m/>
    <m/>
    <x v="0"/>
    <m/>
    <m/>
    <m/>
    <n v="2"/>
    <s v="FALSO"/>
    <n v="0"/>
    <s v=""/>
    <s v=""/>
    <s v=""/>
    <s v=""/>
    <s v=""/>
    <s v=""/>
    <s v=""/>
    <s v=""/>
    <s v=""/>
    <s v=""/>
    <x v="0"/>
  </r>
  <r>
    <x v="0"/>
    <s v="SGTB-2726"/>
    <s v="[SGTB] SP 26.3.6"/>
    <x v="0"/>
    <x v="0"/>
    <s v="[SGTB] PI 3/26"/>
    <x v="0"/>
    <s v="[INC0818587]Tenho um Erro/Problema com o Sistema - AVA Presencial/Moodle - Extrato de pontos e notas"/>
    <m/>
    <m/>
    <m/>
    <s v="Itens concluídos"/>
    <m/>
    <m/>
    <s v="Abertura indevida"/>
    <d v="2026-09-17T10:36:00"/>
    <d v="2026-09-14T00:00:00"/>
    <d v="2026-09-17T00:00:00"/>
    <m/>
    <m/>
    <m/>
    <m/>
    <m/>
    <m/>
    <m/>
    <m/>
    <m/>
    <m/>
    <m/>
    <x v="0"/>
    <m/>
    <m/>
    <m/>
    <s v=""/>
    <s v="FALSO"/>
    <n v="0"/>
    <s v=""/>
    <s v=""/>
    <s v=""/>
    <s v=""/>
    <s v=""/>
    <s v=""/>
    <s v=""/>
    <s v=""/>
    <s v=""/>
    <s v=""/>
    <x v="0"/>
  </r>
  <r>
    <x v="1"/>
    <s v="SGTB-2725"/>
    <s v="[SGTB] SP 26.4.1;[SGTB] SP 26.3.6"/>
    <x v="0"/>
    <x v="0"/>
    <s v="[SGTB] PI 3/26"/>
    <x v="0"/>
    <s v="[RITM0740591]Solicitar Serviço ao Sistema - Olimpo - (Olimpo) Contrato"/>
    <m/>
    <n v="1800"/>
    <m/>
    <s v="Itens concluídos"/>
    <m/>
    <m/>
    <s v="Concluído"/>
    <d v="2026-09-17T10:34:00"/>
    <d v="2026-09-14T00:00:00"/>
    <d v="2026-09-25T00:00:00"/>
    <d v="2026-09-25T00:00:00"/>
    <m/>
    <m/>
    <m/>
    <m/>
    <m/>
    <m/>
    <m/>
    <m/>
    <m/>
    <m/>
    <x v="0"/>
    <m/>
    <m/>
    <m/>
    <n v="0.5"/>
    <s v="FALSO"/>
    <n v="0"/>
    <s v=""/>
    <s v=""/>
    <s v=""/>
    <s v=""/>
    <s v=""/>
    <s v=""/>
    <s v=""/>
    <s v=""/>
    <s v=""/>
    <s v=""/>
    <x v="0"/>
  </r>
  <r>
    <x v="1"/>
    <s v="SGTB-2723"/>
    <s v="[SGTB] SP 26.4.1;[SGTB] SP 26.3.6"/>
    <x v="0"/>
    <x v="0"/>
    <s v="[SGTB] PI 3/26"/>
    <x v="0"/>
    <s v="[RITM0744482]Solicitar Serviço ao Sistema - Olimpo - Enturmacao - krotonEnturmacao"/>
    <m/>
    <n v="1800"/>
    <m/>
    <s v="Itens concluídos"/>
    <m/>
    <m/>
    <s v="Concluído"/>
    <d v="2026-09-17T10:33:00"/>
    <d v="2026-09-14T00:00:00"/>
    <d v="2026-09-25T00:00:00"/>
    <d v="2026-09-25T00:00:00"/>
    <m/>
    <m/>
    <m/>
    <m/>
    <m/>
    <m/>
    <m/>
    <m/>
    <m/>
    <m/>
    <x v="0"/>
    <m/>
    <m/>
    <m/>
    <n v="0.5"/>
    <s v="FALSO"/>
    <n v="0"/>
    <s v=""/>
    <s v=""/>
    <s v=""/>
    <s v=""/>
    <s v=""/>
    <s v=""/>
    <s v=""/>
    <s v=""/>
    <s v=""/>
    <s v=""/>
    <x v="0"/>
  </r>
  <r>
    <x v="0"/>
    <s v="SGTB-2720"/>
    <s v="[SGTB] SP 26.3.6"/>
    <x v="0"/>
    <x v="0"/>
    <s v="[SGTB] PI 3/26"/>
    <x v="0"/>
    <s v="[INC0818148]Tenho um Erro/Problema com o Sistema - AVA Presencial/Moodle - Acesso ao AVA/Disciplina"/>
    <m/>
    <n v="7200"/>
    <m/>
    <s v="Itens concluídos"/>
    <m/>
    <m/>
    <s v="Concluído"/>
    <d v="2026-09-17T09:58:00"/>
    <d v="2026-09-14T00:00:00"/>
    <d v="2026-09-17T00:00:00"/>
    <d v="2026-09-18T00:00:00"/>
    <m/>
    <m/>
    <m/>
    <m/>
    <m/>
    <m/>
    <m/>
    <m/>
    <m/>
    <m/>
    <x v="0"/>
    <m/>
    <m/>
    <m/>
    <n v="2"/>
    <s v="FALSO"/>
    <n v="0"/>
    <s v=""/>
    <s v=""/>
    <s v=""/>
    <s v=""/>
    <s v=""/>
    <s v=""/>
    <s v=""/>
    <s v=""/>
    <s v=""/>
    <s v=""/>
    <x v="0"/>
  </r>
  <r>
    <x v="1"/>
    <s v="SGTB-2715"/>
    <s v="[SGTB] SP 26.3.6"/>
    <x v="0"/>
    <x v="0"/>
    <s v="[SGTB] PI 3/26"/>
    <x v="0"/>
    <s v="[RITM0743304]Solicitar Serviço ao Sistema - Olimpo - (Olimpo) Contrato"/>
    <m/>
    <n v="3600"/>
    <m/>
    <s v="Itens concluídos"/>
    <m/>
    <m/>
    <s v="Concluído"/>
    <d v="2026-09-16T21:53:00"/>
    <d v="2026-09-14T00:00:00"/>
    <d v="2026-09-17T00:00:00"/>
    <d v="2026-09-17T00:00:00"/>
    <m/>
    <m/>
    <m/>
    <m/>
    <m/>
    <m/>
    <m/>
    <m/>
    <m/>
    <m/>
    <x v="0"/>
    <m/>
    <m/>
    <m/>
    <n v="1"/>
    <s v="FALSO"/>
    <n v="0"/>
    <s v=""/>
    <s v=""/>
    <s v=""/>
    <s v=""/>
    <s v=""/>
    <s v=""/>
    <s v=""/>
    <s v=""/>
    <s v=""/>
    <s v=""/>
    <x v="0"/>
  </r>
  <r>
    <x v="0"/>
    <s v="SGTB-2714"/>
    <s v="[SGTB] SP 26.3.6"/>
    <x v="0"/>
    <x v="0"/>
    <s v="[SGTB] PI 3/26"/>
    <x v="0"/>
    <s v="[INC0818837]Tenho um Erro/Problema com o Sistema - Portal Prisma - Prisma - Cadastro de Comunicados / Banner"/>
    <m/>
    <n v="25200"/>
    <m/>
    <s v="Itens concluídos"/>
    <m/>
    <m/>
    <s v="Concluído"/>
    <d v="2026-09-16T17:28:00"/>
    <d v="2026-09-14T00:00:00"/>
    <d v="2026-09-17T00:00:00"/>
    <d v="2026-09-17T00:00:00"/>
    <m/>
    <m/>
    <m/>
    <m/>
    <m/>
    <m/>
    <m/>
    <m/>
    <m/>
    <m/>
    <x v="0"/>
    <m/>
    <m/>
    <m/>
    <n v="7"/>
    <s v="FALSO"/>
    <n v="0"/>
    <s v=""/>
    <s v=""/>
    <s v=""/>
    <s v=""/>
    <s v=""/>
    <s v=""/>
    <s v=""/>
    <s v=""/>
    <s v=""/>
    <s v=""/>
    <x v="0"/>
  </r>
  <r>
    <x v="1"/>
    <s v="SGTB-2706"/>
    <s v="[SGTB] SP 26.3.6"/>
    <x v="0"/>
    <x v="0"/>
    <s v="[SGTB] PI 3/26"/>
    <x v="0"/>
    <s v="[RITM0744294]Solicitar Serviço ao Sistema - Portal do Professor - Portal do Professor"/>
    <m/>
    <n v="3600"/>
    <m/>
    <s v="Itens concluídos"/>
    <m/>
    <m/>
    <s v="Concluído"/>
    <d v="2026-09-16T12:34:00"/>
    <d v="2026-09-14T00:00:00"/>
    <d v="2026-09-17T00:00:00"/>
    <d v="2026-09-17T00:00:00"/>
    <m/>
    <m/>
    <m/>
    <m/>
    <m/>
    <m/>
    <m/>
    <m/>
    <m/>
    <m/>
    <x v="0"/>
    <m/>
    <m/>
    <m/>
    <n v="1"/>
    <s v="FALSO"/>
    <n v="0"/>
    <s v=""/>
    <s v=""/>
    <s v=""/>
    <s v=""/>
    <s v=""/>
    <s v=""/>
    <s v=""/>
    <s v=""/>
    <s v=""/>
    <s v=""/>
    <x v="0"/>
  </r>
  <r>
    <x v="0"/>
    <s v="SGTB-2705"/>
    <s v="[SGTB] SP 26.3.6"/>
    <x v="0"/>
    <x v="0"/>
    <s v="[SGTB] PI 3/26"/>
    <x v="0"/>
    <s v="[INC0818637]Tenho um Erro/Problema com o Sistema - Portal Prisma - Prisma"/>
    <m/>
    <n v="900"/>
    <m/>
    <s v="Itens concluídos"/>
    <m/>
    <m/>
    <s v="Concluído"/>
    <d v="2026-09-16T12:22:00"/>
    <d v="2026-09-14T00:00:00"/>
    <d v="2026-09-18T00:00:00"/>
    <d v="2026-09-18T00:00:00"/>
    <m/>
    <m/>
    <m/>
    <m/>
    <m/>
    <m/>
    <m/>
    <m/>
    <m/>
    <m/>
    <x v="0"/>
    <m/>
    <m/>
    <m/>
    <n v="0.25"/>
    <s v="FALSO"/>
    <n v="0"/>
    <s v=""/>
    <s v=""/>
    <s v=""/>
    <s v=""/>
    <s v=""/>
    <s v=""/>
    <s v=""/>
    <s v=""/>
    <s v=""/>
    <s v=""/>
    <x v="0"/>
  </r>
  <r>
    <x v="0"/>
    <s v="SGTB-2704"/>
    <s v="[SGTB] SP 26.3.6"/>
    <x v="0"/>
    <x v="0"/>
    <s v="[SGTB] PI 3/26"/>
    <x v="0"/>
    <s v="[INC0818646]Tenho um Erro/Problema com o Sistema - Portal Prisma - Prisma"/>
    <m/>
    <n v="900"/>
    <m/>
    <s v="Itens concluídos"/>
    <m/>
    <m/>
    <s v="Concluído"/>
    <d v="2026-09-16T12:21:00"/>
    <d v="2026-09-14T00:00:00"/>
    <d v="2026-09-18T00:00:00"/>
    <d v="2026-09-18T00:00:00"/>
    <m/>
    <m/>
    <m/>
    <m/>
    <m/>
    <m/>
    <m/>
    <m/>
    <m/>
    <m/>
    <x v="0"/>
    <m/>
    <m/>
    <m/>
    <n v="0.25"/>
    <s v="FALSO"/>
    <n v="0"/>
    <s v=""/>
    <s v=""/>
    <s v=""/>
    <s v=""/>
    <s v=""/>
    <s v=""/>
    <s v=""/>
    <s v=""/>
    <s v=""/>
    <s v=""/>
    <x v="0"/>
  </r>
  <r>
    <x v="0"/>
    <s v="SGTB-2703"/>
    <s v="[SGTB] SP 26.3.6"/>
    <x v="0"/>
    <x v="0"/>
    <s v="[SGTB] PI 3/26"/>
    <x v="0"/>
    <s v="[INC0818645]Tenho um Erro/Problema com o Sistema - Portal Prisma - Prisma"/>
    <m/>
    <n v="900"/>
    <m/>
    <s v="Itens concluídos"/>
    <m/>
    <m/>
    <s v="Concluído"/>
    <d v="2026-09-16T12:21:00"/>
    <d v="2026-09-14T00:00:00"/>
    <d v="2026-09-18T00:00:00"/>
    <d v="2026-09-18T00:00:00"/>
    <m/>
    <m/>
    <m/>
    <m/>
    <m/>
    <m/>
    <m/>
    <m/>
    <m/>
    <m/>
    <x v="0"/>
    <m/>
    <m/>
    <m/>
    <n v="0.25"/>
    <s v="FALSO"/>
    <n v="0"/>
    <s v=""/>
    <s v=""/>
    <s v=""/>
    <s v=""/>
    <s v=""/>
    <s v=""/>
    <s v=""/>
    <s v=""/>
    <s v=""/>
    <s v=""/>
    <x v="0"/>
  </r>
  <r>
    <x v="0"/>
    <s v="SGTB-2702"/>
    <s v="[SGTB] SP 26.3.6"/>
    <x v="0"/>
    <x v="0"/>
    <s v="[SGTB] PI 3/26"/>
    <x v="0"/>
    <s v="[INC0818650]Tenho um Erro/Problema com o Sistema - Prisma - Usuários do Prisma"/>
    <m/>
    <m/>
    <m/>
    <s v="Itens concluídos"/>
    <m/>
    <m/>
    <s v="Abertura indevida"/>
    <d v="2026-09-16T11:29:00"/>
    <d v="2026-09-14T00:00:00"/>
    <d v="2026-09-17T00:00:00"/>
    <m/>
    <m/>
    <m/>
    <m/>
    <m/>
    <m/>
    <m/>
    <m/>
    <m/>
    <m/>
    <m/>
    <x v="0"/>
    <m/>
    <m/>
    <m/>
    <s v=""/>
    <s v="FALSO"/>
    <n v="0"/>
    <s v=""/>
    <s v=""/>
    <s v=""/>
    <s v=""/>
    <s v=""/>
    <s v=""/>
    <s v=""/>
    <s v=""/>
    <s v=""/>
    <s v=""/>
    <x v="0"/>
  </r>
  <r>
    <x v="0"/>
    <s v="SGTB-2694"/>
    <s v="[SGTB] SP 26.3.6"/>
    <x v="0"/>
    <x v="0"/>
    <s v="[SGTB] PI 3/26"/>
    <x v="0"/>
    <s v="[INC0818572]Tenho um Erro/Problema com o Sistema - Portal Prisma - Prisma - Usuários do Prisma"/>
    <m/>
    <n v="900"/>
    <m/>
    <s v="Itens concluídos"/>
    <m/>
    <m/>
    <s v="Concluído"/>
    <d v="2026-09-16T09:03:00"/>
    <d v="2026-09-14T00:00:00"/>
    <d v="2026-09-16T00:00:00"/>
    <d v="2026-09-16T00:00:00"/>
    <m/>
    <m/>
    <m/>
    <m/>
    <m/>
    <m/>
    <m/>
    <m/>
    <m/>
    <m/>
    <x v="0"/>
    <m/>
    <m/>
    <m/>
    <n v="0.25"/>
    <s v="FALSO"/>
    <n v="0"/>
    <s v=""/>
    <s v=""/>
    <s v=""/>
    <s v=""/>
    <s v=""/>
    <s v=""/>
    <s v=""/>
    <s v=""/>
    <s v=""/>
    <s v=""/>
    <x v="0"/>
  </r>
  <r>
    <x v="0"/>
    <s v="SGTB-2693"/>
    <s v="[SGTB] SP 26.3.6"/>
    <x v="0"/>
    <x v="0"/>
    <s v="[SGTB] PI 3/26"/>
    <x v="0"/>
    <s v="[INC0816495]Tenho um Erro/Problema com o Sistema - AVA Presencial/Moodle - Acesso ao AVA/Disciplina"/>
    <m/>
    <n v="1800"/>
    <m/>
    <s v="Itens concluídos"/>
    <m/>
    <m/>
    <s v="Concluído"/>
    <d v="2026-09-15T17:54:00"/>
    <d v="2026-09-14T00:00:00"/>
    <d v="2026-09-16T00:00:00"/>
    <d v="2026-09-16T00:00:00"/>
    <m/>
    <m/>
    <m/>
    <m/>
    <m/>
    <m/>
    <m/>
    <m/>
    <m/>
    <m/>
    <x v="0"/>
    <m/>
    <m/>
    <m/>
    <n v="0.5"/>
    <s v="FALSO"/>
    <n v="0"/>
    <s v=""/>
    <s v=""/>
    <s v=""/>
    <s v=""/>
    <s v=""/>
    <s v=""/>
    <s v=""/>
    <s v=""/>
    <s v=""/>
    <s v=""/>
    <x v="0"/>
  </r>
  <r>
    <x v="0"/>
    <s v="SGTB-2692"/>
    <s v="[SGTB] SP 26.3.6"/>
    <x v="0"/>
    <x v="0"/>
    <s v="[SGTB] PI 3/26"/>
    <x v="0"/>
    <s v="[INC0818316]Tenho um Erro/Problema com o Sistema - Sistema U - (Sistema U) Histórico Escolar"/>
    <m/>
    <n v="900"/>
    <m/>
    <s v="Itens concluídos"/>
    <m/>
    <m/>
    <s v="Abertura indevida"/>
    <d v="2026-09-15T17:41:00"/>
    <d v="2026-09-14T00:00:00"/>
    <d v="2026-09-16T00:00:00"/>
    <m/>
    <m/>
    <m/>
    <m/>
    <m/>
    <m/>
    <m/>
    <m/>
    <m/>
    <m/>
    <m/>
    <x v="0"/>
    <m/>
    <m/>
    <m/>
    <n v="0.25"/>
    <s v="FALSO"/>
    <n v="0"/>
    <s v=""/>
    <s v=""/>
    <s v=""/>
    <s v=""/>
    <s v=""/>
    <s v=""/>
    <s v=""/>
    <s v=""/>
    <s v=""/>
    <s v=""/>
    <x v="0"/>
  </r>
  <r>
    <x v="0"/>
    <s v="SGTB-2691"/>
    <s v="[SGTB] SP 26.3.6"/>
    <x v="0"/>
    <x v="0"/>
    <s v="[SGTB] PI 3/26"/>
    <x v="0"/>
    <s v="[INC0818334]Tenho um Erro/Problema com o Sistema - Portal do Professor - Portal do Professor"/>
    <m/>
    <m/>
    <m/>
    <s v="Itens concluídos"/>
    <m/>
    <m/>
    <s v="Abertura indevida"/>
    <d v="2026-09-15T17:39:00"/>
    <d v="2026-09-14T00:00:00"/>
    <d v="2026-09-17T00:00:00"/>
    <m/>
    <m/>
    <m/>
    <m/>
    <m/>
    <m/>
    <m/>
    <m/>
    <m/>
    <m/>
    <m/>
    <x v="0"/>
    <m/>
    <m/>
    <m/>
    <s v=""/>
    <s v="FALSO"/>
    <n v="0"/>
    <s v=""/>
    <s v=""/>
    <s v=""/>
    <s v=""/>
    <s v=""/>
    <s v=""/>
    <s v=""/>
    <s v=""/>
    <s v=""/>
    <s v=""/>
    <x v="0"/>
  </r>
  <r>
    <x v="0"/>
    <s v="SGTB-2690"/>
    <s v="[SGTB] SP 26.3.6"/>
    <x v="0"/>
    <x v="0"/>
    <s v="[SGTB] PI 3/26"/>
    <x v="0"/>
    <s v="[INC0764376]Tenho um Erro/Problema no Dynamics - Gestão de unidades - Reportar um erro/problema"/>
    <m/>
    <n v="1800"/>
    <m/>
    <s v="Itens concluídos"/>
    <m/>
    <m/>
    <s v="Concluído"/>
    <d v="2026-09-15T16:24:00"/>
    <d v="2026-09-14T00:00:00"/>
    <d v="2026-09-18T00:00:00"/>
    <d v="2026-09-18T00:00:00"/>
    <m/>
    <m/>
    <m/>
    <m/>
    <m/>
    <m/>
    <m/>
    <m/>
    <m/>
    <m/>
    <x v="0"/>
    <m/>
    <m/>
    <m/>
    <n v="0.5"/>
    <s v="FALSO"/>
    <n v="0"/>
    <s v=""/>
    <s v=""/>
    <s v=""/>
    <s v=""/>
    <s v=""/>
    <s v=""/>
    <s v=""/>
    <s v=""/>
    <s v=""/>
    <s v=""/>
    <x v="0"/>
  </r>
  <r>
    <x v="0"/>
    <s v="SGTB-2688"/>
    <s v="[SGTB] SP 26.3.6"/>
    <x v="0"/>
    <x v="0"/>
    <s v="[SGTB] PI 3/26"/>
    <x v="0"/>
    <s v="[INC0816361]Tenho um Erro/Problema com o Sistema - AVA Presencial/Moodle - Acesso ao AVA/Disciplina"/>
    <m/>
    <n v="600"/>
    <m/>
    <s v="Itens concluídos"/>
    <m/>
    <m/>
    <s v="Concluído"/>
    <d v="2026-09-15T15:59:00"/>
    <d v="2026-09-14T00:00:00"/>
    <d v="2026-09-16T00:00:00"/>
    <d v="2026-09-16T00:00:00"/>
    <m/>
    <m/>
    <m/>
    <m/>
    <m/>
    <m/>
    <m/>
    <m/>
    <m/>
    <m/>
    <x v="0"/>
    <m/>
    <m/>
    <m/>
    <n v="0.16666666666666666"/>
    <s v="FALSO"/>
    <n v="0"/>
    <s v=""/>
    <s v=""/>
    <s v=""/>
    <s v=""/>
    <s v=""/>
    <s v=""/>
    <s v=""/>
    <s v=""/>
    <s v=""/>
    <s v=""/>
    <x v="0"/>
  </r>
  <r>
    <x v="0"/>
    <s v="SGTB-2687"/>
    <s v="[SGTB] SP 26.3.6"/>
    <x v="0"/>
    <x v="0"/>
    <s v="[SGTB] PI 3/26"/>
    <x v="0"/>
    <s v="[INC0816358]Tenho um Erro/Problema com o Sistema - AVA Presencial/Moodle - Acesso ao AVA/Disciplina"/>
    <m/>
    <n v="600"/>
    <m/>
    <s v="Itens concluídos"/>
    <m/>
    <m/>
    <s v="Concluído"/>
    <d v="2026-09-15T15:58:00"/>
    <d v="2026-09-14T00:00:00"/>
    <d v="2026-09-16T00:00:00"/>
    <d v="2026-09-16T00:00:00"/>
    <m/>
    <m/>
    <m/>
    <m/>
    <m/>
    <m/>
    <m/>
    <m/>
    <m/>
    <m/>
    <x v="0"/>
    <m/>
    <m/>
    <m/>
    <n v="0.16666666666666666"/>
    <s v="FALSO"/>
    <n v="0"/>
    <s v=""/>
    <s v=""/>
    <s v=""/>
    <s v=""/>
    <s v=""/>
    <s v=""/>
    <s v=""/>
    <s v=""/>
    <s v=""/>
    <s v=""/>
    <x v="0"/>
  </r>
  <r>
    <x v="0"/>
    <s v="SGTB-2686"/>
    <s v="[SGTB] SP 26.3.6"/>
    <x v="0"/>
    <x v="0"/>
    <s v="[SGTB] PI 3/26"/>
    <x v="0"/>
    <s v="[INC0816359]Tenho um Erro/Problema com o Sistema - AVA Presencial/Moodle - Acesso ao AVA/Disciplina"/>
    <m/>
    <n v="600"/>
    <m/>
    <s v="Itens concluídos"/>
    <m/>
    <m/>
    <s v="Concluído"/>
    <d v="2026-09-15T15:58:00"/>
    <d v="2026-09-14T00:00:00"/>
    <d v="2026-09-16T00:00:00"/>
    <d v="2026-09-16T00:00:00"/>
    <m/>
    <m/>
    <m/>
    <m/>
    <m/>
    <m/>
    <m/>
    <m/>
    <m/>
    <m/>
    <x v="0"/>
    <m/>
    <m/>
    <m/>
    <n v="0.16666666666666666"/>
    <s v="FALSO"/>
    <n v="0"/>
    <s v=""/>
    <s v=""/>
    <s v=""/>
    <s v=""/>
    <s v=""/>
    <s v=""/>
    <s v=""/>
    <s v=""/>
    <s v=""/>
    <s v=""/>
    <x v="0"/>
  </r>
  <r>
    <x v="0"/>
    <s v="SGTB-2679"/>
    <s v="[SGTB] SP 26.3.6"/>
    <x v="0"/>
    <x v="0"/>
    <s v="[SGTB] PI 3/26"/>
    <x v="0"/>
    <s v="[INC0818123]Tenho um Erro/Problema com o Sistema - Portal Prisma - Prisma - Portal Prisma (Banco de Dados)"/>
    <m/>
    <n v="1800"/>
    <m/>
    <s v="Itens concluídos"/>
    <m/>
    <m/>
    <s v="Concluído"/>
    <d v="2026-09-15T10:57:00"/>
    <d v="2026-09-14T00:00:00"/>
    <d v="2026-09-15T00:00:00"/>
    <d v="2026-09-15T00:00:00"/>
    <m/>
    <m/>
    <m/>
    <m/>
    <m/>
    <m/>
    <m/>
    <m/>
    <m/>
    <m/>
    <x v="0"/>
    <m/>
    <m/>
    <m/>
    <n v="0.5"/>
    <s v="FALSO"/>
    <n v="0"/>
    <s v=""/>
    <s v=""/>
    <s v=""/>
    <s v=""/>
    <s v=""/>
    <s v=""/>
    <s v=""/>
    <s v=""/>
    <s v=""/>
    <s v=""/>
    <x v="0"/>
  </r>
  <r>
    <x v="1"/>
    <s v="SGTB-2678"/>
    <s v="[SGTB] SP 26.3.6"/>
    <x v="0"/>
    <x v="0"/>
    <s v="[SGTB] PI 3/26"/>
    <x v="0"/>
    <s v="[RITM0739554]Solicitar Serviço ao Sistema - Prisma - Licenças Dynamics"/>
    <m/>
    <n v="900"/>
    <m/>
    <s v="Itens concluídos"/>
    <m/>
    <m/>
    <s v="Concluído"/>
    <d v="2026-09-15T09:26:00"/>
    <d v="2026-09-14T00:00:00"/>
    <d v="2026-09-18T00:00:00"/>
    <d v="2026-09-18T00:00:00"/>
    <m/>
    <m/>
    <m/>
    <m/>
    <m/>
    <m/>
    <m/>
    <m/>
    <m/>
    <m/>
    <x v="0"/>
    <m/>
    <m/>
    <m/>
    <n v="0.25"/>
    <s v="FALSO"/>
    <n v="0"/>
    <s v=""/>
    <s v=""/>
    <s v=""/>
    <s v=""/>
    <s v=""/>
    <s v=""/>
    <s v=""/>
    <s v=""/>
    <s v=""/>
    <s v=""/>
    <x v="0"/>
  </r>
  <r>
    <x v="1"/>
    <s v="SGTB-2677"/>
    <s v="[SGTB] SP 26.3.6"/>
    <x v="0"/>
    <x v="0"/>
    <s v="[SGTB] PI 3/26"/>
    <x v="0"/>
    <s v="[RITM0742908]Solicitar Serviço ao Sistema - Prisma - Licenças Dynamics"/>
    <m/>
    <n v="900"/>
    <m/>
    <s v="Itens concluídos"/>
    <m/>
    <m/>
    <s v="Concluído"/>
    <d v="2026-09-15T09:26:00"/>
    <d v="2026-09-14T00:00:00"/>
    <d v="2026-09-18T00:00:00"/>
    <d v="2026-09-18T00:00:00"/>
    <m/>
    <m/>
    <m/>
    <m/>
    <m/>
    <m/>
    <m/>
    <m/>
    <m/>
    <m/>
    <x v="0"/>
    <m/>
    <m/>
    <m/>
    <n v="0.25"/>
    <s v="FALSO"/>
    <n v="0"/>
    <s v=""/>
    <s v=""/>
    <s v=""/>
    <s v=""/>
    <s v=""/>
    <s v=""/>
    <s v=""/>
    <s v=""/>
    <s v=""/>
    <s v=""/>
    <x v="0"/>
  </r>
  <r>
    <x v="0"/>
    <s v="SGTB-2675"/>
    <s v="[SGTB] SP 26.3.6"/>
    <x v="0"/>
    <x v="0"/>
    <s v="[SGTB] PI 3/26"/>
    <x v="0"/>
    <s v="[INC0818075]Tenho um Erro/Problema com o Sistema - Portal Prisma - Prisma - Usuários do Prisma"/>
    <m/>
    <n v="900"/>
    <m/>
    <s v="Itens concluídos"/>
    <m/>
    <m/>
    <s v="Abertura indevida"/>
    <d v="2026-09-15T09:20:00"/>
    <d v="2026-09-14T00:00:00"/>
    <d v="2026-09-16T00:00:00"/>
    <m/>
    <m/>
    <m/>
    <m/>
    <m/>
    <m/>
    <m/>
    <m/>
    <m/>
    <m/>
    <m/>
    <x v="0"/>
    <m/>
    <m/>
    <m/>
    <n v="0.25"/>
    <s v="FALSO"/>
    <n v="0"/>
    <s v=""/>
    <s v=""/>
    <s v=""/>
    <s v=""/>
    <s v=""/>
    <s v=""/>
    <s v=""/>
    <s v=""/>
    <s v=""/>
    <s v=""/>
    <x v="0"/>
  </r>
  <r>
    <x v="0"/>
    <s v="SGTB-2669"/>
    <s v="[SGTB] SP 26.3.6"/>
    <x v="0"/>
    <x v="0"/>
    <s v="[SGTB] PI 3/26"/>
    <x v="0"/>
    <s v="[INC0817953]Tenho um Erro/Problema com o Sistema - Olimpo - Sala especial"/>
    <m/>
    <m/>
    <m/>
    <s v="Itens concluídos"/>
    <m/>
    <m/>
    <s v="Abertura indevida"/>
    <d v="2026-09-14T17:16:00"/>
    <d v="2026-09-14T00:00:00"/>
    <d v="2026-09-15T00:00:00"/>
    <m/>
    <m/>
    <m/>
    <m/>
    <m/>
    <m/>
    <m/>
    <m/>
    <m/>
    <m/>
    <m/>
    <x v="0"/>
    <m/>
    <m/>
    <m/>
    <s v=""/>
    <s v="FALSO"/>
    <n v="0"/>
    <s v=""/>
    <s v=""/>
    <s v=""/>
    <s v=""/>
    <s v=""/>
    <s v=""/>
    <s v=""/>
    <s v=""/>
    <s v=""/>
    <s v=""/>
    <x v="0"/>
  </r>
  <r>
    <x v="0"/>
    <s v="SGTB-2667"/>
    <s v="[SGTB] SP 26.3.6"/>
    <x v="0"/>
    <x v="0"/>
    <s v="[SGTB] PI 3/26"/>
    <x v="0"/>
    <s v="[INC0817929]Tenho um Erro/Problema com o Sistema - Portal do Professor - Portal do Professor"/>
    <m/>
    <m/>
    <m/>
    <s v="Itens concluídos"/>
    <m/>
    <m/>
    <s v="Abertura indevida"/>
    <d v="2026-09-14T16:08:00"/>
    <d v="2026-09-14T00:00:00"/>
    <d v="2026-09-15T00:00:00"/>
    <m/>
    <m/>
    <m/>
    <m/>
    <m/>
    <m/>
    <m/>
    <m/>
    <m/>
    <m/>
    <m/>
    <x v="0"/>
    <m/>
    <m/>
    <m/>
    <s v=""/>
    <s v="FALSO"/>
    <n v="0"/>
    <s v=""/>
    <s v=""/>
    <s v=""/>
    <s v=""/>
    <s v=""/>
    <s v=""/>
    <s v=""/>
    <s v=""/>
    <s v=""/>
    <s v=""/>
    <x v="0"/>
  </r>
  <r>
    <x v="0"/>
    <s v="SGTB-2662"/>
    <s v="[SGTB] SP 26.3.6"/>
    <x v="0"/>
    <x v="0"/>
    <s v="[SGTB] PI 3/26"/>
    <x v="0"/>
    <s v="[INC0817914]Tenho um Erro/Problema com o Sistema - Portal do Professor - Portal do Professor"/>
    <m/>
    <m/>
    <m/>
    <s v="Itens concluídos"/>
    <m/>
    <m/>
    <s v="Abertura indevida"/>
    <d v="2026-09-14T16:02:00"/>
    <d v="2026-09-14T00:00:00"/>
    <d v="2026-09-15T00:00:00"/>
    <m/>
    <m/>
    <m/>
    <m/>
    <m/>
    <m/>
    <m/>
    <m/>
    <m/>
    <m/>
    <m/>
    <x v="0"/>
    <m/>
    <m/>
    <m/>
    <s v=""/>
    <s v="FALSO"/>
    <n v="0"/>
    <s v=""/>
    <s v=""/>
    <s v=""/>
    <s v=""/>
    <s v=""/>
    <s v=""/>
    <s v=""/>
    <s v=""/>
    <s v=""/>
    <s v=""/>
    <x v="0"/>
  </r>
  <r>
    <x v="2"/>
    <s v="SGTB-2661"/>
    <s v="[SGTB] SP 26.3.6"/>
    <x v="0"/>
    <x v="0"/>
    <s v="[SGTB] PI 3/26"/>
    <x v="1"/>
    <s v="[RADE MEC] Teste Integrado com o RADE  - Lançamento de Notas - Parte 2"/>
    <n v="2"/>
    <n v="55800"/>
    <m/>
    <s v="Itens concluídos"/>
    <s v="SGTB-1013"/>
    <m/>
    <s v="Concluído"/>
    <d v="2026-09-14T15:55:00"/>
    <d v="2026-09-14T00:00:00"/>
    <d v="2026-09-18T00:00:00"/>
    <d v="2026-09-25T00:00:00"/>
    <d v="2026-09-25T00:00:00"/>
    <d v="2026-09-25T00:00:00"/>
    <d v="2026-09-25T00:00:00"/>
    <m/>
    <m/>
    <m/>
    <n v="1"/>
    <m/>
    <n v="9"/>
    <m/>
    <x v="0"/>
    <m/>
    <m/>
    <m/>
    <n v="15.5"/>
    <s v="FALSO"/>
    <n v="0"/>
    <n v="1"/>
    <s v=""/>
    <n v="5"/>
    <s v=""/>
    <n v="1"/>
    <b v="1"/>
    <s v=""/>
    <s v=""/>
    <n v="9"/>
    <b v="1"/>
    <x v="1"/>
  </r>
  <r>
    <x v="3"/>
    <s v="SGTB-2650"/>
    <s v="[SGTB] SP 26.3.6"/>
    <x v="0"/>
    <x v="0"/>
    <s v="[SGTB] PI 3/26"/>
    <x v="1"/>
    <s v="Deploy"/>
    <n v="2"/>
    <n v="97200"/>
    <m/>
    <s v="Itens concluídos"/>
    <m/>
    <m/>
    <s v="Concluído"/>
    <d v="2026-09-14T15:23:00"/>
    <d v="2026-09-14T00:00:00"/>
    <d v="2026-09-25T00:00:00"/>
    <d v="2026-09-25T00:00:00"/>
    <d v="2026-09-25T00:00:00"/>
    <d v="2026-09-25T00:00:00"/>
    <d v="2026-09-25T00:00:00"/>
    <m/>
    <m/>
    <n v="1"/>
    <m/>
    <m/>
    <n v="9"/>
    <m/>
    <x v="0"/>
    <m/>
    <m/>
    <m/>
    <n v="27"/>
    <s v="FALSO"/>
    <n v="0"/>
    <n v="1"/>
    <s v=""/>
    <n v="1"/>
    <b v="1"/>
    <n v="1"/>
    <s v=""/>
    <s v=""/>
    <s v=""/>
    <s v=""/>
    <b v="1"/>
    <x v="0"/>
  </r>
  <r>
    <x v="0"/>
    <s v="SGTB-2643"/>
    <s v="[SGTB] SP 26.3.6"/>
    <x v="0"/>
    <x v="0"/>
    <s v="[SGTB] PI 3/26"/>
    <x v="0"/>
    <s v="[INC0816364]Tenho um Erro/Problema com o Sistema Colaborar - Colaborar - (Colaborar) Enade"/>
    <m/>
    <n v="25200"/>
    <m/>
    <s v="Itens concluídos"/>
    <m/>
    <m/>
    <s v="Concluído"/>
    <d v="2026-09-14T10:56:00"/>
    <d v="2026-09-14T00:00:00"/>
    <d v="2026-09-15T00:00:00"/>
    <d v="2026-09-15T00:00:00"/>
    <m/>
    <m/>
    <m/>
    <m/>
    <m/>
    <m/>
    <m/>
    <m/>
    <m/>
    <m/>
    <x v="0"/>
    <m/>
    <m/>
    <m/>
    <n v="7"/>
    <s v="FALSO"/>
    <n v="0"/>
    <s v=""/>
    <s v=""/>
    <s v=""/>
    <s v=""/>
    <s v=""/>
    <s v=""/>
    <s v=""/>
    <s v=""/>
    <s v=""/>
    <s v=""/>
    <x v="0"/>
  </r>
  <r>
    <x v="0"/>
    <s v="SGTB-2637"/>
    <s v="[SGTB] SP 26.3.6"/>
    <x v="0"/>
    <x v="0"/>
    <s v="[SGTB] PI 3/26"/>
    <x v="0"/>
    <s v="[INC0817335]Tenho um Erro/Problema com o Sistema - Portal Prisma - Prisma - Usuários do Prisma"/>
    <m/>
    <n v="900"/>
    <m/>
    <s v="Itens concluídos"/>
    <m/>
    <m/>
    <s v="Concluído"/>
    <d v="2026-09-11T14:11:00"/>
    <d v="2026-09-14T00:00:00"/>
    <d v="2026-09-14T00:00:00"/>
    <d v="2026-09-14T00:00:00"/>
    <m/>
    <m/>
    <m/>
    <m/>
    <m/>
    <m/>
    <m/>
    <m/>
    <m/>
    <m/>
    <x v="0"/>
    <m/>
    <m/>
    <m/>
    <n v="0.25"/>
    <s v="FALSO"/>
    <n v="0"/>
    <s v=""/>
    <s v=""/>
    <s v=""/>
    <s v=""/>
    <s v=""/>
    <s v=""/>
    <s v=""/>
    <s v=""/>
    <s v=""/>
    <s v=""/>
    <x v="0"/>
  </r>
  <r>
    <x v="0"/>
    <s v="SGTB-2630"/>
    <s v="[SGTB] SP 26.3.6"/>
    <x v="0"/>
    <x v="0"/>
    <s v="[SGTB] PI 3/26"/>
    <x v="0"/>
    <s v="[INC0814653]Tenho um Erro/Problema com o Sistema - AVA Presencial/Moodle - Acesso ao AVA/Disciplina"/>
    <m/>
    <n v="3600"/>
    <m/>
    <s v="Itens concluídos"/>
    <m/>
    <m/>
    <s v="Concluído"/>
    <d v="2026-09-10T16:39:00"/>
    <d v="2026-09-14T00:00:00"/>
    <d v="2026-09-14T00:00:00"/>
    <d v="2026-09-14T00:00:00"/>
    <m/>
    <m/>
    <m/>
    <m/>
    <m/>
    <m/>
    <m/>
    <m/>
    <m/>
    <m/>
    <x v="0"/>
    <m/>
    <m/>
    <m/>
    <n v="1"/>
    <s v="FALSO"/>
    <n v="0"/>
    <s v=""/>
    <s v=""/>
    <s v=""/>
    <s v=""/>
    <s v=""/>
    <s v=""/>
    <s v=""/>
    <s v=""/>
    <s v=""/>
    <s v=""/>
    <x v="0"/>
  </r>
  <r>
    <x v="0"/>
    <s v="SGTB-2624"/>
    <s v="[SGTB] SP 26.3.5;[SGTB] SP 26.3.6"/>
    <x v="0"/>
    <x v="0"/>
    <s v="[SGTB] PI 3/26"/>
    <x v="0"/>
    <s v="[INC0816985]Tenho um Erro/Problema com o Sistema - Portal Prisma - Prisma - Usuários do Prisma"/>
    <m/>
    <n v="900"/>
    <m/>
    <s v="Itens concluídos"/>
    <m/>
    <m/>
    <s v="Concluído"/>
    <d v="2026-09-10T14:09:00"/>
    <d v="2026-08-31T00:00:00"/>
    <d v="2026-09-10T00:00:00"/>
    <d v="2026-09-10T00:00:00"/>
    <m/>
    <m/>
    <m/>
    <m/>
    <m/>
    <m/>
    <m/>
    <m/>
    <m/>
    <m/>
    <x v="0"/>
    <m/>
    <m/>
    <m/>
    <n v="0.25"/>
    <s v="FALSO"/>
    <n v="0"/>
    <s v=""/>
    <s v=""/>
    <s v=""/>
    <s v=""/>
    <s v=""/>
    <s v=""/>
    <s v=""/>
    <s v=""/>
    <s v=""/>
    <s v=""/>
    <x v="0"/>
  </r>
  <r>
    <x v="0"/>
    <s v="SGTB-2620"/>
    <s v="[SGTB] SP 26.3.5;[SGTB] SP 26.3.6"/>
    <x v="0"/>
    <x v="0"/>
    <s v="[SGTB] PI 3/26"/>
    <x v="0"/>
    <s v="[INC0814924]Tenho um Erro/Problema com o Sistema - Portal do Aluno - EaD - Solicitação do Serviço Colaborar"/>
    <m/>
    <n v="7200"/>
    <m/>
    <s v="Itens concluídos"/>
    <m/>
    <m/>
    <s v="Concluído"/>
    <d v="2026-09-10T11:09:00"/>
    <d v="2026-08-31T00:00:00"/>
    <d v="2026-09-10T00:00:00"/>
    <d v="2026-09-10T00:00:00"/>
    <m/>
    <m/>
    <m/>
    <m/>
    <m/>
    <m/>
    <m/>
    <m/>
    <m/>
    <m/>
    <x v="0"/>
    <m/>
    <m/>
    <m/>
    <n v="2"/>
    <s v="FALSO"/>
    <n v="0"/>
    <s v=""/>
    <s v=""/>
    <s v=""/>
    <s v=""/>
    <s v=""/>
    <s v=""/>
    <s v=""/>
    <s v=""/>
    <s v=""/>
    <s v=""/>
    <x v="0"/>
  </r>
  <r>
    <x v="0"/>
    <s v="SGTB-2613"/>
    <s v="[SGTB] SP 26.3.5;[SGTB] SP 26.3.6"/>
    <x v="0"/>
    <x v="0"/>
    <s v="[SGTB] PI 3/26"/>
    <x v="0"/>
    <s v="[INC0816751]Tenho um Erro/Problema com o Sistema - Portal Prisma - Prisma - Usuários do Prisma"/>
    <m/>
    <n v="600"/>
    <m/>
    <s v="Itens concluídos"/>
    <m/>
    <m/>
    <s v="Concluído"/>
    <d v="2026-09-09T20:20:00"/>
    <d v="2026-08-31T00:00:00"/>
    <d v="2026-09-10T00:00:00"/>
    <d v="2026-09-10T00:00:00"/>
    <m/>
    <m/>
    <m/>
    <m/>
    <m/>
    <m/>
    <m/>
    <m/>
    <m/>
    <m/>
    <x v="0"/>
    <m/>
    <m/>
    <m/>
    <n v="0.16666666666666666"/>
    <s v="FALSO"/>
    <n v="0"/>
    <s v=""/>
    <s v=""/>
    <s v=""/>
    <s v=""/>
    <s v=""/>
    <s v=""/>
    <s v=""/>
    <s v=""/>
    <s v=""/>
    <s v=""/>
    <x v="0"/>
  </r>
  <r>
    <x v="0"/>
    <s v="SGTB-2612"/>
    <s v="[SGTB] SP 26.3.6"/>
    <x v="0"/>
    <x v="0"/>
    <s v="[SGTB] PI 3/26"/>
    <x v="0"/>
    <s v="[INC0816705]Tenho um Erro/Problema com o Sistema - Portal Prisma - Prisma - Usuários do Prisma"/>
    <m/>
    <n v="14400"/>
    <m/>
    <s v="Itens concluídos"/>
    <m/>
    <m/>
    <s v="Abertura indevida"/>
    <d v="2026-09-09T18:22:00"/>
    <d v="2026-09-14T00:00:00"/>
    <d v="2026-09-15T00:00:00"/>
    <m/>
    <m/>
    <m/>
    <m/>
    <m/>
    <m/>
    <m/>
    <m/>
    <m/>
    <m/>
    <m/>
    <x v="0"/>
    <m/>
    <m/>
    <m/>
    <n v="4"/>
    <s v="FALSO"/>
    <n v="0"/>
    <s v=""/>
    <s v=""/>
    <s v=""/>
    <s v=""/>
    <s v=""/>
    <s v=""/>
    <s v=""/>
    <s v=""/>
    <s v=""/>
    <s v=""/>
    <x v="0"/>
  </r>
  <r>
    <x v="1"/>
    <s v="SGTB-2609"/>
    <s v="[SGTB] SP 26.3.6"/>
    <x v="0"/>
    <x v="0"/>
    <s v="[SGTB] PI 3/26"/>
    <x v="0"/>
    <s v="[RITM0736644]Solicitar um Serviço de Liberação de Acesso e Reset de Senha - Olimpo"/>
    <m/>
    <n v="3600"/>
    <m/>
    <s v="Itens concluídos"/>
    <m/>
    <m/>
    <s v="Concluído"/>
    <d v="2026-09-09T16:58:00"/>
    <d v="2026-09-14T00:00:00"/>
    <d v="2026-09-14T00:00:00"/>
    <d v="2026-09-14T00:00:00"/>
    <m/>
    <m/>
    <m/>
    <m/>
    <m/>
    <m/>
    <m/>
    <m/>
    <m/>
    <m/>
    <x v="0"/>
    <m/>
    <m/>
    <m/>
    <n v="1"/>
    <s v="FALSO"/>
    <n v="0"/>
    <s v=""/>
    <s v=""/>
    <s v=""/>
    <s v=""/>
    <s v=""/>
    <s v=""/>
    <s v=""/>
    <s v=""/>
    <s v=""/>
    <s v=""/>
    <x v="0"/>
  </r>
  <r>
    <x v="1"/>
    <s v="SGTB-2608"/>
    <s v="[SGTB] SP 26.3.5;[SGTB] SP 26.3.6"/>
    <x v="0"/>
    <x v="0"/>
    <s v="[SGTB] PI 3/26"/>
    <x v="0"/>
    <s v="[RITM0742000]Solicitar Serviço ao Sistema - Olimpo - Ministrada  - Olimpo - Ministrada"/>
    <m/>
    <n v="14400"/>
    <m/>
    <s v="Itens concluídos"/>
    <m/>
    <m/>
    <s v="Concluído"/>
    <d v="2026-09-09T15:56:00"/>
    <d v="2026-08-31T00:00:00"/>
    <d v="2026-09-10T00:00:00"/>
    <d v="2026-09-10T00:00:00"/>
    <m/>
    <m/>
    <m/>
    <m/>
    <m/>
    <m/>
    <m/>
    <m/>
    <m/>
    <m/>
    <x v="0"/>
    <m/>
    <m/>
    <m/>
    <n v="4"/>
    <s v="FALSO"/>
    <n v="0"/>
    <s v=""/>
    <s v=""/>
    <s v=""/>
    <s v=""/>
    <s v=""/>
    <s v=""/>
    <s v=""/>
    <s v=""/>
    <s v=""/>
    <s v=""/>
    <x v="0"/>
  </r>
  <r>
    <x v="1"/>
    <s v="SGTB-2606"/>
    <s v="[SGTB] SP 26.3.6"/>
    <x v="0"/>
    <x v="0"/>
    <s v="[SGTB] PI 3/26"/>
    <x v="0"/>
    <s v="[RITM0741969]Solicitar Serviço ao Sistema - Portal do Professor - Portal do Professor"/>
    <m/>
    <n v="3600"/>
    <m/>
    <s v="Itens concluídos"/>
    <m/>
    <m/>
    <s v="Concluído"/>
    <d v="2026-09-09T13:12:00"/>
    <d v="2026-09-14T00:00:00"/>
    <d v="2026-09-16T00:00:00"/>
    <d v="2026-09-16T00:00:00"/>
    <m/>
    <m/>
    <m/>
    <m/>
    <m/>
    <m/>
    <m/>
    <m/>
    <m/>
    <m/>
    <x v="0"/>
    <m/>
    <m/>
    <m/>
    <n v="1"/>
    <s v="FALSO"/>
    <n v="0"/>
    <s v=""/>
    <s v=""/>
    <s v=""/>
    <s v=""/>
    <s v=""/>
    <s v=""/>
    <s v=""/>
    <s v=""/>
    <s v=""/>
    <s v=""/>
    <x v="0"/>
  </r>
  <r>
    <x v="0"/>
    <s v="SGTB-2605"/>
    <s v="[SGTB] SP 26.3.5"/>
    <x v="0"/>
    <x v="0"/>
    <s v="[SGTB] PI 3/26"/>
    <x v="0"/>
    <s v="[INC0814488]Tenho um Erro/Problema com o Sistema - PDA:Portal do aluno - Graduação - Erro no Ajuste de horário"/>
    <m/>
    <n v="10800"/>
    <m/>
    <s v="Itens concluídos"/>
    <m/>
    <m/>
    <s v="Concluído"/>
    <d v="2026-09-09T12:18:00"/>
    <d v="2026-08-31T00:00:00"/>
    <d v="2026-09-11T00:00:00"/>
    <d v="2026-09-11T00:00:00"/>
    <m/>
    <m/>
    <m/>
    <m/>
    <m/>
    <m/>
    <m/>
    <m/>
    <m/>
    <m/>
    <x v="0"/>
    <m/>
    <m/>
    <m/>
    <n v="3"/>
    <s v="FALSO"/>
    <n v="0"/>
    <s v=""/>
    <s v=""/>
    <s v=""/>
    <s v=""/>
    <s v=""/>
    <s v=""/>
    <s v=""/>
    <s v=""/>
    <s v=""/>
    <s v=""/>
    <x v="0"/>
  </r>
  <r>
    <x v="0"/>
    <s v="SGTB-2604"/>
    <s v="[SGTB] SP 26.3.5"/>
    <x v="0"/>
    <x v="0"/>
    <s v="[SGTB] PI 3/26"/>
    <x v="0"/>
    <s v="[INC0813281]Tenho um Erro/Problema com o Sistema Colaborar - Colaborar - Chat"/>
    <m/>
    <n v="7200"/>
    <m/>
    <s v="Itens concluídos"/>
    <m/>
    <m/>
    <s v="Abertura indevida"/>
    <d v="2026-09-09T11:26:00"/>
    <d v="2026-08-31T00:00:00"/>
    <d v="2026-09-10T00:00:00"/>
    <m/>
    <m/>
    <m/>
    <m/>
    <m/>
    <m/>
    <m/>
    <m/>
    <m/>
    <m/>
    <m/>
    <x v="0"/>
    <m/>
    <m/>
    <m/>
    <n v="2"/>
    <s v="FALSO"/>
    <n v="0"/>
    <s v=""/>
    <s v=""/>
    <s v=""/>
    <s v=""/>
    <s v=""/>
    <s v=""/>
    <s v=""/>
    <s v=""/>
    <s v=""/>
    <s v=""/>
    <x v="0"/>
  </r>
  <r>
    <x v="0"/>
    <s v="SGTB-2603"/>
    <s v="[SGTB] SP 26.3.5"/>
    <x v="0"/>
    <x v="0"/>
    <s v="[SGTB] PI 3/26"/>
    <x v="0"/>
    <s v="[INC0816086]Tenho um Erro/Problema com o PTC - Ingresso - Captação - Backoffice"/>
    <m/>
    <n v="600"/>
    <m/>
    <s v="Itens concluídos"/>
    <m/>
    <m/>
    <s v="Abertura indevida"/>
    <d v="2026-09-09T10:25:00"/>
    <d v="2026-08-31T00:00:00"/>
    <d v="2026-09-09T00:00:00"/>
    <m/>
    <m/>
    <m/>
    <m/>
    <m/>
    <m/>
    <m/>
    <m/>
    <m/>
    <m/>
    <m/>
    <x v="0"/>
    <m/>
    <m/>
    <m/>
    <n v="0.16666666666666666"/>
    <s v="FALSO"/>
    <n v="0"/>
    <s v=""/>
    <s v=""/>
    <s v=""/>
    <s v=""/>
    <s v=""/>
    <s v=""/>
    <s v=""/>
    <s v=""/>
    <s v=""/>
    <s v=""/>
    <x v="0"/>
  </r>
  <r>
    <x v="0"/>
    <s v="SGTB-2602"/>
    <s v="[SGTB] SP 26.3.5;[SGTB] SP 26.3.6"/>
    <x v="0"/>
    <x v="0"/>
    <s v="[SGTB] PI 3/26"/>
    <x v="0"/>
    <s v="[INC0813879]Tenho um Erro/Problema com o Sistema - AVA (LMS) - AVA (LMS)"/>
    <m/>
    <n v="1800"/>
    <m/>
    <s v="Itens concluídos"/>
    <m/>
    <m/>
    <s v="Concluído"/>
    <d v="2026-09-09T10:20:00"/>
    <d v="2026-08-31T00:00:00"/>
    <d v="2026-09-10T00:00:00"/>
    <d v="2026-09-10T00:00:00"/>
    <m/>
    <m/>
    <m/>
    <m/>
    <m/>
    <m/>
    <m/>
    <m/>
    <m/>
    <m/>
    <x v="0"/>
    <m/>
    <m/>
    <m/>
    <n v="0.5"/>
    <s v="FALSO"/>
    <n v="0"/>
    <s v=""/>
    <s v=""/>
    <s v=""/>
    <s v=""/>
    <s v=""/>
    <s v=""/>
    <s v=""/>
    <s v=""/>
    <s v=""/>
    <s v=""/>
    <x v="0"/>
  </r>
  <r>
    <x v="0"/>
    <s v="SGTB-2601"/>
    <s v="[SGTB] SP 26.3.5"/>
    <x v="0"/>
    <x v="0"/>
    <s v="[SGTB] PI 3/26"/>
    <x v="0"/>
    <s v="[INC0804216]Tenho um Erro/Problema com o Sistema - Extranet Contrato - Extranet Contrato"/>
    <m/>
    <m/>
    <m/>
    <s v="Itens concluídos"/>
    <m/>
    <m/>
    <s v="Abertura indevida"/>
    <d v="2026-09-09T10:16:00"/>
    <d v="2026-08-31T00:00:00"/>
    <d v="2026-09-09T00:00:00"/>
    <m/>
    <m/>
    <m/>
    <m/>
    <m/>
    <m/>
    <m/>
    <m/>
    <m/>
    <m/>
    <m/>
    <x v="0"/>
    <m/>
    <m/>
    <m/>
    <s v=""/>
    <s v="FALSO"/>
    <n v="0"/>
    <s v=""/>
    <s v=""/>
    <s v=""/>
    <s v=""/>
    <s v=""/>
    <s v=""/>
    <s v=""/>
    <s v=""/>
    <s v=""/>
    <s v=""/>
    <x v="0"/>
  </r>
  <r>
    <x v="0"/>
    <s v="SGTB-2600"/>
    <s v="[SGTB] SP 26.3.5;[SGTB] SP 26.3.6"/>
    <x v="0"/>
    <x v="0"/>
    <s v="[SGTB] PI 3/26"/>
    <x v="0"/>
    <s v="[INC0816190]Tenho um Erro/Problema com o Sistema - AVA 3.0 - Login Colaborar/AVA 3.0"/>
    <m/>
    <n v="900"/>
    <m/>
    <s v="Itens concluídos"/>
    <m/>
    <m/>
    <s v="Concluído"/>
    <d v="2026-09-09T10:15:00"/>
    <d v="2026-08-31T00:00:00"/>
    <d v="2026-09-10T00:00:00"/>
    <d v="2026-09-10T00:00:00"/>
    <m/>
    <m/>
    <m/>
    <m/>
    <m/>
    <m/>
    <m/>
    <m/>
    <m/>
    <m/>
    <x v="0"/>
    <m/>
    <m/>
    <m/>
    <n v="0.25"/>
    <s v="FALSO"/>
    <n v="0"/>
    <s v=""/>
    <s v=""/>
    <s v=""/>
    <s v=""/>
    <s v=""/>
    <s v=""/>
    <s v=""/>
    <s v=""/>
    <s v=""/>
    <s v=""/>
    <x v="0"/>
  </r>
  <r>
    <x v="0"/>
    <s v="SGTB-2599"/>
    <s v="[SGTB] SP 26.3.5"/>
    <x v="0"/>
    <x v="0"/>
    <s v="[SGTB] PI 3/26"/>
    <x v="0"/>
    <s v="[INC0816251]Tenho um Erro/Problema com o Sistema - AVA Presencial - Moodle (LMS)"/>
    <m/>
    <n v="900"/>
    <m/>
    <s v="Itens concluídos"/>
    <m/>
    <m/>
    <s v="Concluído"/>
    <d v="2026-09-09T10:14:00"/>
    <d v="2026-08-31T00:00:00"/>
    <d v="2026-09-10T00:00:00"/>
    <d v="2026-09-10T00:00:00"/>
    <m/>
    <m/>
    <m/>
    <m/>
    <m/>
    <m/>
    <m/>
    <m/>
    <m/>
    <m/>
    <x v="0"/>
    <m/>
    <m/>
    <m/>
    <n v="0.25"/>
    <s v="FALSO"/>
    <n v="0"/>
    <s v=""/>
    <s v=""/>
    <s v=""/>
    <s v=""/>
    <s v=""/>
    <s v=""/>
    <s v=""/>
    <s v=""/>
    <s v=""/>
    <s v=""/>
    <x v="0"/>
  </r>
  <r>
    <x v="0"/>
    <s v="SGTB-2597"/>
    <s v="[SGTB] SP 26.3.5"/>
    <x v="0"/>
    <x v="0"/>
    <s v="[SGTB] PI 3/26"/>
    <x v="0"/>
    <s v="[INC0816369]Tenho um Erro/Problema com o Sistema - Olimpo - BD - ALUNO Schema"/>
    <m/>
    <n v="1800"/>
    <m/>
    <s v="Itens concluídos"/>
    <m/>
    <m/>
    <s v="Concluído"/>
    <d v="2026-09-09T09:26:00"/>
    <d v="2026-08-31T00:00:00"/>
    <d v="2026-09-10T00:00:00"/>
    <d v="2026-09-10T00:00:00"/>
    <m/>
    <m/>
    <m/>
    <m/>
    <m/>
    <m/>
    <m/>
    <m/>
    <m/>
    <m/>
    <x v="0"/>
    <m/>
    <m/>
    <m/>
    <n v="0.5"/>
    <s v="FALSO"/>
    <n v="0"/>
    <s v=""/>
    <s v=""/>
    <s v=""/>
    <s v=""/>
    <s v=""/>
    <s v=""/>
    <s v=""/>
    <s v=""/>
    <s v=""/>
    <s v=""/>
    <x v="0"/>
  </r>
  <r>
    <x v="0"/>
    <s v="SGTB-2594"/>
    <s v="[SGTB] SP 26.3.6"/>
    <x v="0"/>
    <x v="0"/>
    <s v="[SGTB] PI 3/26"/>
    <x v="0"/>
    <s v="[INC0815993]Tenho um Erro/Problema no Dynamics - Gestão de unidades - Reportar um erro/problema"/>
    <m/>
    <n v="3600"/>
    <m/>
    <s v="Itens concluídos"/>
    <m/>
    <m/>
    <s v="Concluído"/>
    <d v="2026-09-08T15:41:00"/>
    <d v="2026-09-14T00:00:00"/>
    <d v="2026-09-14T00:00:00"/>
    <d v="2026-09-15T00:00:00"/>
    <m/>
    <m/>
    <m/>
    <m/>
    <m/>
    <m/>
    <m/>
    <m/>
    <m/>
    <m/>
    <x v="0"/>
    <m/>
    <m/>
    <m/>
    <n v="1"/>
    <s v="FALSO"/>
    <n v="0"/>
    <s v=""/>
    <s v=""/>
    <s v=""/>
    <s v=""/>
    <s v=""/>
    <s v=""/>
    <s v=""/>
    <s v=""/>
    <s v=""/>
    <s v=""/>
    <x v="0"/>
  </r>
  <r>
    <x v="0"/>
    <s v="SGTB-2591"/>
    <s v="[SGTB] SP 26.3.6"/>
    <x v="0"/>
    <x v="0"/>
    <s v="[SGTB] PI 3/26"/>
    <x v="0"/>
    <s v="[INC0816173]Tenho um Erro/Problema com o Sistema - Portal Prisma - Prisma - Usuários do Prisma"/>
    <m/>
    <n v="25200"/>
    <m/>
    <s v="Itens concluídos"/>
    <m/>
    <m/>
    <s v="Concluído"/>
    <d v="2026-09-08T15:11:00"/>
    <d v="2026-09-14T00:00:00"/>
    <d v="2026-09-09T00:00:00"/>
    <d v="2026-09-15T00:00:00"/>
    <m/>
    <m/>
    <m/>
    <m/>
    <m/>
    <m/>
    <m/>
    <m/>
    <m/>
    <m/>
    <x v="0"/>
    <m/>
    <m/>
    <m/>
    <n v="7"/>
    <s v="FALSO"/>
    <n v="0"/>
    <s v=""/>
    <s v=""/>
    <s v=""/>
    <s v=""/>
    <s v=""/>
    <s v=""/>
    <s v=""/>
    <s v=""/>
    <s v=""/>
    <s v=""/>
    <x v="0"/>
  </r>
  <r>
    <x v="0"/>
    <s v="SGTB-2590"/>
    <s v="[SGTB] SP 26.3.5;[SGTB] SP 26.3.6"/>
    <x v="0"/>
    <x v="0"/>
    <s v="[SGTB] PI 3/26"/>
    <x v="0"/>
    <s v="[INC0811842]Tenho um Erro/Problema com o Sistema Colaborar - Colaborar - Administração de usuários"/>
    <m/>
    <n v="3600"/>
    <m/>
    <s v="Itens concluídos"/>
    <m/>
    <m/>
    <s v="Concluído"/>
    <d v="2026-09-08T13:58:00"/>
    <d v="2026-08-31T00:00:00"/>
    <d v="2026-09-09T00:00:00"/>
    <d v="2026-09-09T00:00:00"/>
    <m/>
    <m/>
    <m/>
    <m/>
    <m/>
    <m/>
    <m/>
    <m/>
    <m/>
    <m/>
    <x v="0"/>
    <m/>
    <m/>
    <m/>
    <n v="1"/>
    <s v="FALSO"/>
    <n v="0"/>
    <s v=""/>
    <s v=""/>
    <s v=""/>
    <s v=""/>
    <s v=""/>
    <s v=""/>
    <s v=""/>
    <s v=""/>
    <s v=""/>
    <s v=""/>
    <x v="0"/>
  </r>
  <r>
    <x v="0"/>
    <s v="SGTB-2588"/>
    <s v="[SGTB] SP 26.3.5;[SGTB] SP 26.3.6"/>
    <x v="0"/>
    <x v="0"/>
    <s v="[SGTB] PI 3/26"/>
    <x v="0"/>
    <s v="[INC0816019]Tenho um Erro/Problema com o Sistema - Portal Prisma - Prisma - Usuários do Prisma"/>
    <m/>
    <n v="600"/>
    <m/>
    <s v="Itens concluídos"/>
    <m/>
    <m/>
    <s v="Concluído"/>
    <d v="2026-09-08T11:33:00"/>
    <d v="2026-08-31T00:00:00"/>
    <d v="2026-09-08T00:00:00"/>
    <d v="2026-09-10T00:00:00"/>
    <m/>
    <m/>
    <m/>
    <m/>
    <m/>
    <m/>
    <m/>
    <m/>
    <m/>
    <m/>
    <x v="0"/>
    <m/>
    <m/>
    <m/>
    <n v="0.16666666666666666"/>
    <s v="FALSO"/>
    <n v="0"/>
    <s v=""/>
    <s v=""/>
    <s v=""/>
    <s v=""/>
    <s v=""/>
    <s v=""/>
    <s v=""/>
    <s v=""/>
    <s v=""/>
    <s v=""/>
    <x v="0"/>
  </r>
  <r>
    <x v="0"/>
    <s v="SGTB-2587"/>
    <s v="[SGTB] SP 26.3.5;[SGTB] SP 26.3.6"/>
    <x v="0"/>
    <x v="0"/>
    <s v="[SGTB] PI 3/26"/>
    <x v="0"/>
    <s v="[INC0815972]Tenho um Erro/Problema com o Sistema - Ajuste de Horário - Ajuste de Horário"/>
    <m/>
    <n v="10800"/>
    <m/>
    <s v="Itens concluídos"/>
    <m/>
    <m/>
    <s v="Concluído"/>
    <d v="2026-09-08T10:26:00"/>
    <d v="2026-08-31T00:00:00"/>
    <d v="2026-09-10T00:00:00"/>
    <d v="2026-09-11T00:00:00"/>
    <m/>
    <m/>
    <m/>
    <m/>
    <m/>
    <m/>
    <m/>
    <m/>
    <m/>
    <m/>
    <x v="0"/>
    <m/>
    <m/>
    <m/>
    <n v="3"/>
    <s v="FALSO"/>
    <n v="0"/>
    <s v=""/>
    <s v=""/>
    <s v=""/>
    <s v=""/>
    <s v=""/>
    <s v=""/>
    <s v=""/>
    <s v=""/>
    <s v=""/>
    <s v=""/>
    <x v="0"/>
  </r>
  <r>
    <x v="0"/>
    <s v="SGTB-2586"/>
    <s v="[SGTB] SP 26.3.5;[SGTB] SP 26.3.6"/>
    <x v="0"/>
    <x v="0"/>
    <s v="[SGTB] PI 3/26"/>
    <x v="0"/>
    <s v="[INC0812962]Tenho um Erro/Problema com o Sistema - AVA Presencial/Moodle - Acesso ao AVA/Disciplina"/>
    <m/>
    <n v="3600"/>
    <m/>
    <s v="Itens concluídos"/>
    <m/>
    <m/>
    <s v="Concluído"/>
    <d v="2026-09-08T10:25:00"/>
    <d v="2026-08-31T00:00:00"/>
    <d v="2026-09-10T00:00:00"/>
    <d v="2026-09-10T00:00:00"/>
    <m/>
    <m/>
    <m/>
    <m/>
    <m/>
    <m/>
    <m/>
    <m/>
    <m/>
    <m/>
    <x v="0"/>
    <m/>
    <m/>
    <m/>
    <n v="1"/>
    <s v="FALSO"/>
    <n v="0"/>
    <s v=""/>
    <s v=""/>
    <s v=""/>
    <s v=""/>
    <s v=""/>
    <s v=""/>
    <s v=""/>
    <s v=""/>
    <s v=""/>
    <s v=""/>
    <x v="0"/>
  </r>
  <r>
    <x v="1"/>
    <s v="SGTB-2584"/>
    <s v="[SGTB] SP 26.3.5;[SGTB] SP 26.3.6"/>
    <x v="0"/>
    <x v="0"/>
    <s v="[SGTB] PI 3/26"/>
    <x v="0"/>
    <s v="[RITM0741170]Solicitar Serviço ao Sistema - Portal do Professor - Portal do Professor"/>
    <m/>
    <n v="7200"/>
    <m/>
    <s v="Itens concluídos"/>
    <m/>
    <m/>
    <s v="Concluído"/>
    <d v="2026-09-04T19:36:00"/>
    <d v="2026-08-31T00:00:00"/>
    <d v="2026-09-08T00:00:00"/>
    <d v="2026-09-08T00:00:00"/>
    <m/>
    <m/>
    <m/>
    <m/>
    <m/>
    <m/>
    <m/>
    <m/>
    <m/>
    <m/>
    <x v="0"/>
    <m/>
    <m/>
    <m/>
    <n v="2"/>
    <s v="FALSO"/>
    <n v="0"/>
    <s v=""/>
    <s v=""/>
    <s v=""/>
    <s v=""/>
    <s v=""/>
    <s v=""/>
    <s v=""/>
    <s v=""/>
    <s v=""/>
    <s v=""/>
    <x v="0"/>
  </r>
  <r>
    <x v="0"/>
    <s v="SGTB-2581"/>
    <s v="[SGTB] SP 26.3.5"/>
    <x v="0"/>
    <x v="0"/>
    <s v="[SGTB] PI 3/26"/>
    <x v="0"/>
    <s v="[INC0815220]Tenho um Erro/Problema com o PTC - Ingresso - Captação - Área do Candidato"/>
    <m/>
    <m/>
    <m/>
    <s v="Itens concluídos"/>
    <m/>
    <m/>
    <s v="Abertura indevida"/>
    <d v="2026-09-04T11:43:00"/>
    <d v="2026-08-31T00:00:00"/>
    <d v="2026-09-04T00:00:00"/>
    <m/>
    <m/>
    <m/>
    <m/>
    <m/>
    <m/>
    <m/>
    <m/>
    <m/>
    <m/>
    <m/>
    <x v="0"/>
    <m/>
    <m/>
    <m/>
    <s v=""/>
    <s v="FALSO"/>
    <n v="0"/>
    <s v=""/>
    <s v=""/>
    <s v=""/>
    <s v=""/>
    <s v=""/>
    <s v=""/>
    <s v=""/>
    <s v=""/>
    <s v=""/>
    <s v=""/>
    <x v="0"/>
  </r>
  <r>
    <x v="0"/>
    <s v="SGTB-2580"/>
    <s v="[SGTB] SP 26.3.5;[SGTB] SP 26.3.6"/>
    <x v="0"/>
    <x v="0"/>
    <s v="[SGTB] PI 3/26"/>
    <x v="0"/>
    <s v="[INC0815329]Tenho um Erro/Problema com o Sistema - Extranet - Relatorios"/>
    <m/>
    <m/>
    <m/>
    <s v="Itens concluídos"/>
    <m/>
    <m/>
    <s v="Concluído"/>
    <d v="2026-09-04T10:09:00"/>
    <d v="2026-08-31T00:00:00"/>
    <d v="2026-09-08T00:00:00"/>
    <d v="2026-09-08T00:00:00"/>
    <m/>
    <m/>
    <m/>
    <m/>
    <m/>
    <m/>
    <m/>
    <m/>
    <m/>
    <m/>
    <x v="0"/>
    <m/>
    <m/>
    <m/>
    <s v=""/>
    <s v="FALSO"/>
    <n v="0"/>
    <s v=""/>
    <s v=""/>
    <s v=""/>
    <s v=""/>
    <s v=""/>
    <s v=""/>
    <s v=""/>
    <s v=""/>
    <s v=""/>
    <s v=""/>
    <x v="0"/>
  </r>
  <r>
    <x v="0"/>
    <s v="SGTB-2574"/>
    <s v="[SGTB] SP 26.3.5"/>
    <x v="0"/>
    <x v="0"/>
    <s v="[SGTB] PI 3/26"/>
    <x v="0"/>
    <s v="[INC0815172]Tenho um Erro/Problema com o Sistema - Prisma - Unidades dos Polos"/>
    <m/>
    <m/>
    <m/>
    <s v="Itens concluídos"/>
    <m/>
    <m/>
    <s v="Concluído"/>
    <d v="2026-09-03T17:20:00"/>
    <d v="2026-08-31T00:00:00"/>
    <d v="2026-09-04T00:00:00"/>
    <d v="2026-09-04T00:00:00"/>
    <m/>
    <m/>
    <m/>
    <m/>
    <m/>
    <m/>
    <m/>
    <m/>
    <m/>
    <m/>
    <x v="0"/>
    <m/>
    <m/>
    <m/>
    <s v=""/>
    <s v="FALSO"/>
    <n v="0"/>
    <s v=""/>
    <s v=""/>
    <s v=""/>
    <s v=""/>
    <s v=""/>
    <s v=""/>
    <s v=""/>
    <s v=""/>
    <s v=""/>
    <s v=""/>
    <x v="0"/>
  </r>
  <r>
    <x v="0"/>
    <s v="SGTB-2572"/>
    <s v="[SGTB] SP 26.3.5"/>
    <x v="0"/>
    <x v="0"/>
    <s v="[SGTB] PI 3/26"/>
    <x v="0"/>
    <s v="[INC0815077]Tenho um Erro/Problema com o Sistema Colaborar - Colaborar - Docs Solicitação (Polo)"/>
    <m/>
    <n v="600"/>
    <m/>
    <s v="Itens concluídos"/>
    <m/>
    <m/>
    <s v="Abertura indevida"/>
    <d v="2026-09-03T16:25:00"/>
    <d v="2026-08-31T00:00:00"/>
    <d v="2026-09-03T00:00:00"/>
    <m/>
    <m/>
    <m/>
    <m/>
    <m/>
    <m/>
    <m/>
    <m/>
    <m/>
    <m/>
    <m/>
    <x v="0"/>
    <m/>
    <m/>
    <m/>
    <n v="0.16666666666666666"/>
    <s v="FALSO"/>
    <n v="0"/>
    <s v=""/>
    <s v=""/>
    <s v=""/>
    <s v=""/>
    <s v=""/>
    <s v=""/>
    <s v=""/>
    <s v=""/>
    <s v=""/>
    <s v=""/>
    <x v="0"/>
  </r>
  <r>
    <x v="0"/>
    <s v="SGTB-2571"/>
    <s v="[SGTB] SP 26.3.5"/>
    <x v="0"/>
    <x v="0"/>
    <s v="[SGTB] PI 3/26"/>
    <x v="0"/>
    <s v="[INC0815039]Tenho um Erro/Problema com o Sistema - Prisma - Usuários do Prisma"/>
    <m/>
    <n v="600"/>
    <m/>
    <s v="Itens concluídos"/>
    <m/>
    <m/>
    <s v="Abertura indevida"/>
    <d v="2026-09-03T14:23:00"/>
    <d v="2026-08-31T00:00:00"/>
    <d v="2026-09-03T00:00:00"/>
    <m/>
    <m/>
    <m/>
    <m/>
    <m/>
    <m/>
    <m/>
    <m/>
    <m/>
    <m/>
    <m/>
    <x v="0"/>
    <m/>
    <m/>
    <m/>
    <n v="0.16666666666666666"/>
    <s v="FALSO"/>
    <n v="0"/>
    <s v=""/>
    <s v=""/>
    <s v=""/>
    <s v=""/>
    <s v=""/>
    <s v=""/>
    <s v=""/>
    <s v=""/>
    <s v=""/>
    <s v=""/>
    <x v="0"/>
  </r>
  <r>
    <x v="0"/>
    <s v="SGTB-2569"/>
    <s v="[SGTB] SP 26.3.5"/>
    <x v="0"/>
    <x v="0"/>
    <s v="[SGTB] PI 3/26"/>
    <x v="0"/>
    <s v="[INC0814825]Tenho um Erro/Problema com o Sistema - Portal Prisma - Prisma - Portal Prisma (PortalUnificado)"/>
    <m/>
    <n v="600"/>
    <m/>
    <s v="Itens concluídos"/>
    <m/>
    <m/>
    <s v="Concluído"/>
    <d v="2026-09-03T10:24:00"/>
    <d v="2026-08-31T00:00:00"/>
    <d v="2026-09-03T00:00:00"/>
    <d v="2026-09-03T00:00:00"/>
    <m/>
    <m/>
    <m/>
    <m/>
    <m/>
    <m/>
    <m/>
    <m/>
    <m/>
    <m/>
    <x v="0"/>
    <m/>
    <m/>
    <m/>
    <n v="0.16666666666666666"/>
    <s v="FALSO"/>
    <n v="0"/>
    <s v=""/>
    <s v=""/>
    <s v=""/>
    <s v=""/>
    <s v=""/>
    <s v=""/>
    <s v=""/>
    <s v=""/>
    <s v=""/>
    <s v=""/>
    <x v="0"/>
  </r>
  <r>
    <x v="1"/>
    <s v="SGTB-2568"/>
    <s v="[SGTB] SP 26.3.5;[SGTB] SP 26.3.6"/>
    <x v="0"/>
    <x v="0"/>
    <s v="[SGTB] PI 3/26"/>
    <x v="0"/>
    <s v="[RITM0740428]Solicitar um serviço para o Sistema Colaborar - Administrativo (DGA) - Comunicação - Banner e mensagens Campanhas"/>
    <m/>
    <n v="14400"/>
    <m/>
    <s v="Itens concluídos"/>
    <m/>
    <m/>
    <s v="Concluído"/>
    <d v="2026-09-03T09:31:00"/>
    <d v="2026-08-31T00:00:00"/>
    <d v="2026-09-08T00:00:00"/>
    <d v="2026-09-08T00:00:00"/>
    <m/>
    <m/>
    <m/>
    <m/>
    <m/>
    <m/>
    <m/>
    <m/>
    <m/>
    <m/>
    <x v="0"/>
    <m/>
    <m/>
    <m/>
    <n v="4"/>
    <s v="FALSO"/>
    <n v="0"/>
    <s v=""/>
    <s v=""/>
    <s v=""/>
    <s v=""/>
    <s v=""/>
    <s v=""/>
    <s v=""/>
    <s v=""/>
    <s v=""/>
    <s v=""/>
    <x v="0"/>
  </r>
  <r>
    <x v="0"/>
    <s v="SGTB-2566"/>
    <s v="[SGTB] SP 26.3.5"/>
    <x v="0"/>
    <x v="0"/>
    <s v="[SGTB] PI 3/26"/>
    <x v="0"/>
    <s v="[INC0814606]Tenho um Erro/Problema com o Sistema Colaborar - Colaborar - Solicitação de Documentos"/>
    <m/>
    <n v="600"/>
    <m/>
    <s v="Itens concluídos"/>
    <m/>
    <m/>
    <s v="Abertura indevida"/>
    <d v="2026-09-03T08:23:00"/>
    <d v="2026-08-31T00:00:00"/>
    <d v="2026-09-03T00:00:00"/>
    <m/>
    <m/>
    <m/>
    <m/>
    <m/>
    <m/>
    <m/>
    <m/>
    <m/>
    <m/>
    <m/>
    <x v="0"/>
    <m/>
    <m/>
    <m/>
    <n v="0.16666666666666666"/>
    <s v="FALSO"/>
    <n v="0"/>
    <s v=""/>
    <s v=""/>
    <s v=""/>
    <s v=""/>
    <s v=""/>
    <s v=""/>
    <s v=""/>
    <s v=""/>
    <s v=""/>
    <s v=""/>
    <x v="0"/>
  </r>
  <r>
    <x v="0"/>
    <s v="SGTB-2563"/>
    <s v="[SGTB] SP 26.3.5"/>
    <x v="0"/>
    <x v="0"/>
    <s v="[SGTB] PI 3/26"/>
    <x v="0"/>
    <s v="[INC0813676]Tenho um Erro/Problema com o Sistema - Sistema U - Diploma e Colação"/>
    <m/>
    <n v="3600"/>
    <m/>
    <s v="Itens concluídos"/>
    <m/>
    <m/>
    <s v="Concluído"/>
    <d v="2026-09-02T18:26:00"/>
    <d v="2026-08-31T00:00:00"/>
    <d v="2026-09-02T00:00:00"/>
    <d v="2026-09-02T00:00:00"/>
    <m/>
    <m/>
    <m/>
    <m/>
    <m/>
    <m/>
    <m/>
    <m/>
    <m/>
    <m/>
    <x v="0"/>
    <m/>
    <m/>
    <m/>
    <n v="1"/>
    <s v="FALSO"/>
    <n v="0"/>
    <s v=""/>
    <s v=""/>
    <s v=""/>
    <s v=""/>
    <s v=""/>
    <s v=""/>
    <s v=""/>
    <s v=""/>
    <s v=""/>
    <s v=""/>
    <x v="0"/>
  </r>
  <r>
    <x v="0"/>
    <s v="SGTB-2559"/>
    <s v="[SGTB] SP 26.3.5;[SGTB] SP 26.3.6"/>
    <x v="0"/>
    <x v="0"/>
    <s v="[SGTB] PI 3/26"/>
    <x v="0"/>
    <s v="[INC0814570]Tenho um Erro/Problema com o Sistema - Portal do Professor - Portal do Professor"/>
    <m/>
    <n v="28800"/>
    <m/>
    <s v="Itens concluídos"/>
    <m/>
    <m/>
    <s v="Concluído"/>
    <d v="2026-09-02T17:37:00"/>
    <d v="2026-08-31T00:00:00"/>
    <d v="2026-09-03T00:00:00"/>
    <d v="2026-09-04T00:00:00"/>
    <m/>
    <m/>
    <m/>
    <m/>
    <m/>
    <m/>
    <m/>
    <m/>
    <m/>
    <m/>
    <x v="0"/>
    <m/>
    <m/>
    <m/>
    <n v="8"/>
    <s v="FALSO"/>
    <n v="0"/>
    <s v=""/>
    <s v=""/>
    <s v=""/>
    <s v=""/>
    <s v=""/>
    <s v=""/>
    <s v=""/>
    <s v=""/>
    <s v=""/>
    <s v=""/>
    <x v="0"/>
  </r>
  <r>
    <x v="0"/>
    <s v="SGTB-2558"/>
    <s v="[SGTB] SP 26.3.5"/>
    <x v="0"/>
    <x v="0"/>
    <s v="[SGTB] PI 3/26"/>
    <x v="0"/>
    <s v="[INC0813788]Tenho um Erro/Problema com o Sistema - RAID - RAID"/>
    <m/>
    <m/>
    <m/>
    <s v="Itens concluídos"/>
    <m/>
    <m/>
    <s v="Abertura indevida"/>
    <d v="2026-09-02T16:59:00"/>
    <d v="2026-08-31T00:00:00"/>
    <d v="2026-09-02T00:00:00"/>
    <m/>
    <m/>
    <m/>
    <m/>
    <m/>
    <m/>
    <m/>
    <m/>
    <m/>
    <m/>
    <m/>
    <x v="0"/>
    <m/>
    <m/>
    <m/>
    <s v=""/>
    <s v="FALSO"/>
    <n v="0"/>
    <s v=""/>
    <s v=""/>
    <s v=""/>
    <s v=""/>
    <s v=""/>
    <s v=""/>
    <s v=""/>
    <s v=""/>
    <s v=""/>
    <s v=""/>
    <x v="0"/>
  </r>
  <r>
    <x v="0"/>
    <s v="SGTB-2557"/>
    <s v="[SGTB] SP 26.3.5"/>
    <x v="0"/>
    <x v="0"/>
    <s v="[SGTB] PI 3/26"/>
    <x v="0"/>
    <s v="[INC0814320]Tenho um Erro/Problema com o Sistema - Extranet - Relatorios"/>
    <m/>
    <n v="600"/>
    <m/>
    <s v="Itens concluídos"/>
    <m/>
    <m/>
    <s v="Abertura indevida"/>
    <d v="2026-09-02T16:28:00"/>
    <d v="2026-08-31T00:00:00"/>
    <d v="2026-09-03T00:00:00"/>
    <m/>
    <m/>
    <m/>
    <m/>
    <m/>
    <m/>
    <m/>
    <m/>
    <m/>
    <m/>
    <m/>
    <x v="0"/>
    <m/>
    <m/>
    <m/>
    <n v="0.16666666666666666"/>
    <s v="FALSO"/>
    <n v="0"/>
    <s v=""/>
    <s v=""/>
    <s v=""/>
    <s v=""/>
    <s v=""/>
    <s v=""/>
    <s v=""/>
    <s v=""/>
    <s v=""/>
    <s v=""/>
    <x v="0"/>
  </r>
  <r>
    <x v="0"/>
    <s v="SGTB-2550"/>
    <s v="[SGTB] SP 26.3.5"/>
    <x v="0"/>
    <x v="0"/>
    <s v="[SGTB] PI 3/26"/>
    <x v="0"/>
    <s v="[INC0814322]Tenho um Erro/Problema com o Sistema - Olimpo - Pré Matrícula"/>
    <m/>
    <n v="7200"/>
    <m/>
    <s v="Itens concluídos"/>
    <m/>
    <m/>
    <s v="Concluído"/>
    <d v="2026-09-02T13:43:00"/>
    <d v="2026-08-31T00:00:00"/>
    <d v="2026-09-02T00:00:00"/>
    <d v="2026-09-02T00:00:00"/>
    <m/>
    <m/>
    <m/>
    <m/>
    <m/>
    <m/>
    <m/>
    <m/>
    <m/>
    <m/>
    <x v="0"/>
    <m/>
    <m/>
    <m/>
    <n v="2"/>
    <s v="FALSO"/>
    <n v="0"/>
    <s v=""/>
    <s v=""/>
    <s v=""/>
    <s v=""/>
    <s v=""/>
    <s v=""/>
    <s v=""/>
    <s v=""/>
    <s v=""/>
    <s v=""/>
    <x v="0"/>
  </r>
  <r>
    <x v="0"/>
    <s v="SGTB-2549"/>
    <s v="[SGTB] SP 26.3.5"/>
    <x v="0"/>
    <x v="0"/>
    <s v="[SGTB] PI 3/26"/>
    <x v="0"/>
    <s v="[INC0814269]Tenho um Erro/Problema com o Sistema - Ajuste de Horário - Ajuste de Horário"/>
    <m/>
    <n v="14400"/>
    <m/>
    <s v="Itens concluídos"/>
    <m/>
    <m/>
    <s v="Concluído"/>
    <d v="2026-09-02T11:10:00"/>
    <d v="2026-08-31T00:00:00"/>
    <d v="2026-09-02T00:00:00"/>
    <d v="2026-09-02T00:00:00"/>
    <m/>
    <m/>
    <m/>
    <m/>
    <m/>
    <m/>
    <m/>
    <m/>
    <m/>
    <m/>
    <x v="0"/>
    <m/>
    <m/>
    <m/>
    <n v="4"/>
    <s v="FALSO"/>
    <n v="0"/>
    <s v=""/>
    <s v=""/>
    <s v=""/>
    <s v=""/>
    <s v=""/>
    <s v=""/>
    <s v=""/>
    <s v=""/>
    <s v=""/>
    <s v=""/>
    <x v="0"/>
  </r>
  <r>
    <x v="0"/>
    <s v="SGTB-2541"/>
    <s v="[SGTB] SP 26.3.5"/>
    <x v="0"/>
    <x v="0"/>
    <s v="[SGTB] PI 3/26"/>
    <x v="0"/>
    <s v="[INC0813867]Tenho um Erro/Problema com o Sistema Colaborar - Administrativo (DGA) - Operação Secretaria EAD: Ofertas - Histórico - Notas e Frequências - Diploma - Colação -"/>
    <m/>
    <n v="25200"/>
    <m/>
    <s v="Itens concluídos"/>
    <m/>
    <m/>
    <s v="Concluído"/>
    <d v="2026-09-01T14:58:00"/>
    <d v="2026-08-31T00:00:00"/>
    <d v="2026-09-03T00:00:00"/>
    <d v="2026-09-03T00:00:00"/>
    <m/>
    <m/>
    <m/>
    <m/>
    <m/>
    <m/>
    <m/>
    <m/>
    <m/>
    <m/>
    <x v="0"/>
    <m/>
    <m/>
    <m/>
    <n v="7"/>
    <s v="FALSO"/>
    <n v="0"/>
    <s v=""/>
    <s v=""/>
    <s v=""/>
    <s v=""/>
    <s v=""/>
    <s v=""/>
    <s v=""/>
    <s v=""/>
    <s v=""/>
    <s v=""/>
    <x v="0"/>
  </r>
  <r>
    <x v="1"/>
    <s v="SGTB-2539"/>
    <s v="[SGTB] SP 26.3.5"/>
    <x v="0"/>
    <x v="0"/>
    <s v="[SGTB] PI 3/26"/>
    <x v="0"/>
    <s v="[RITM0739434]Solicitar Serviço ao Sistema - Prisma - Licenças Dynamics"/>
    <m/>
    <n v="900"/>
    <m/>
    <s v="Itens concluídos"/>
    <m/>
    <m/>
    <s v="Concluído"/>
    <d v="2026-09-01T12:33:00"/>
    <d v="2026-08-31T00:00:00"/>
    <d v="2026-09-02T00:00:00"/>
    <d v="2026-09-02T00:00:00"/>
    <m/>
    <m/>
    <m/>
    <m/>
    <m/>
    <m/>
    <m/>
    <m/>
    <m/>
    <m/>
    <x v="0"/>
    <m/>
    <m/>
    <m/>
    <n v="0.25"/>
    <s v="FALSO"/>
    <n v="0"/>
    <s v=""/>
    <s v=""/>
    <s v=""/>
    <s v=""/>
    <s v=""/>
    <s v=""/>
    <s v=""/>
    <s v=""/>
    <s v=""/>
    <s v=""/>
    <x v="0"/>
  </r>
  <r>
    <x v="1"/>
    <s v="SGTB-2538"/>
    <s v="[SGTB] SP 26.3.6"/>
    <x v="0"/>
    <x v="0"/>
    <s v="[SGTB] PI 3/26"/>
    <x v="0"/>
    <s v="[RITM0739425]Solicitar Serviço ao Sistema - Prisma - Licenças Dynamics"/>
    <m/>
    <n v="900"/>
    <m/>
    <s v="Itens concluídos"/>
    <m/>
    <m/>
    <s v="Concluído"/>
    <d v="2026-09-01T12:33:00"/>
    <d v="2026-09-14T00:00:00"/>
    <d v="2026-09-14T00:00:00"/>
    <d v="2026-09-14T00:00:00"/>
    <m/>
    <m/>
    <m/>
    <m/>
    <m/>
    <m/>
    <m/>
    <m/>
    <m/>
    <m/>
    <x v="0"/>
    <m/>
    <m/>
    <m/>
    <n v="0.25"/>
    <s v="FALSO"/>
    <n v="0"/>
    <s v=""/>
    <s v=""/>
    <s v=""/>
    <s v=""/>
    <s v=""/>
    <s v=""/>
    <s v=""/>
    <s v=""/>
    <s v=""/>
    <s v=""/>
    <x v="0"/>
  </r>
  <r>
    <x v="0"/>
    <s v="SGTB-2537"/>
    <s v="[SGTB] SP 26.3.5"/>
    <x v="0"/>
    <x v="0"/>
    <s v="[SGTB] PI 3/26"/>
    <x v="0"/>
    <s v="[INC0813679]Tenho um Erro/Problema com o PTC - Dynamics Athenas - Ocorrências"/>
    <m/>
    <n v="1800"/>
    <m/>
    <s v="Itens concluídos"/>
    <m/>
    <m/>
    <s v="Concluído"/>
    <d v="2026-09-01T12:19:00"/>
    <d v="2026-08-31T00:00:00"/>
    <d v="2026-09-03T00:00:00"/>
    <d v="2026-09-03T00:00:00"/>
    <m/>
    <m/>
    <m/>
    <m/>
    <m/>
    <m/>
    <m/>
    <m/>
    <m/>
    <m/>
    <x v="0"/>
    <m/>
    <m/>
    <m/>
    <n v="0.5"/>
    <s v="FALSO"/>
    <n v="0"/>
    <s v=""/>
    <s v=""/>
    <s v=""/>
    <s v=""/>
    <s v=""/>
    <s v=""/>
    <s v=""/>
    <s v=""/>
    <s v=""/>
    <s v=""/>
    <x v="0"/>
  </r>
  <r>
    <x v="0"/>
    <s v="SGTB-2536"/>
    <s v="[SGTB] SP 26.3.5"/>
    <x v="0"/>
    <x v="0"/>
    <s v="[SGTB] PI 3/26"/>
    <x v="0"/>
    <s v="[INC0813696]Tenho um Erro/Problema com o Sistema - Olimpo - (Olimpo) Fechamento Contábil"/>
    <m/>
    <m/>
    <m/>
    <s v="Itens concluídos"/>
    <m/>
    <m/>
    <s v="Abertura indevida"/>
    <d v="2026-09-01T11:40:00"/>
    <d v="2026-08-31T00:00:00"/>
    <d v="2026-09-02T00:00:00"/>
    <m/>
    <m/>
    <m/>
    <m/>
    <m/>
    <m/>
    <m/>
    <m/>
    <m/>
    <m/>
    <m/>
    <x v="0"/>
    <m/>
    <m/>
    <m/>
    <s v=""/>
    <s v="FALSO"/>
    <n v="0"/>
    <s v=""/>
    <s v=""/>
    <s v=""/>
    <s v=""/>
    <s v=""/>
    <s v=""/>
    <s v=""/>
    <s v=""/>
    <s v=""/>
    <s v=""/>
    <x v="0"/>
  </r>
  <r>
    <x v="0"/>
    <s v="SGTB-2535"/>
    <s v="[SGTB] SP 26.3.5"/>
    <x v="0"/>
    <x v="0"/>
    <s v="[SGTB] PI 3/26"/>
    <x v="0"/>
    <s v="[INC0813780]Tenho um Erro/Problema com o Sistema - Portal Prisma - Prisma - Usuários do Prisma"/>
    <m/>
    <n v="7200"/>
    <m/>
    <s v="Itens concluídos"/>
    <m/>
    <m/>
    <s v="Concluído"/>
    <d v="2026-09-01T11:27:00"/>
    <d v="2026-08-31T00:00:00"/>
    <d v="2026-09-02T00:00:00"/>
    <d v="2026-09-02T00:00:00"/>
    <m/>
    <m/>
    <m/>
    <m/>
    <m/>
    <m/>
    <m/>
    <m/>
    <m/>
    <m/>
    <x v="0"/>
    <m/>
    <m/>
    <m/>
    <n v="2"/>
    <s v="FALSO"/>
    <n v="0"/>
    <s v=""/>
    <s v=""/>
    <s v=""/>
    <s v=""/>
    <s v=""/>
    <s v=""/>
    <s v=""/>
    <s v=""/>
    <s v=""/>
    <s v=""/>
    <x v="0"/>
  </r>
  <r>
    <x v="0"/>
    <s v="SGTB-2524"/>
    <s v="[SGTB] SP 26.3.5"/>
    <x v="0"/>
    <x v="0"/>
    <s v="[SGTB] PI 3/26"/>
    <x v="0"/>
    <s v="[INC0813722]Tenho um Erro/Problema com o Sistema - Prisma - Usuários do Prisma"/>
    <m/>
    <n v="600"/>
    <m/>
    <s v="Itens concluídos"/>
    <m/>
    <m/>
    <s v="Abertura indevida"/>
    <d v="2026-09-01T10:07:00"/>
    <d v="2026-08-31T00:00:00"/>
    <d v="2026-09-04T00:00:00"/>
    <m/>
    <m/>
    <m/>
    <m/>
    <m/>
    <m/>
    <m/>
    <m/>
    <m/>
    <m/>
    <m/>
    <x v="0"/>
    <m/>
    <m/>
    <m/>
    <n v="0.16666666666666666"/>
    <s v="FALSO"/>
    <n v="0"/>
    <s v=""/>
    <s v=""/>
    <s v=""/>
    <s v=""/>
    <s v=""/>
    <s v=""/>
    <s v=""/>
    <s v=""/>
    <s v=""/>
    <s v=""/>
    <x v="0"/>
  </r>
  <r>
    <x v="1"/>
    <s v="SGTB-2523"/>
    <s v="[SGTB] SP 26.3.5"/>
    <x v="0"/>
    <x v="0"/>
    <s v="[SGTB] PI 3/26"/>
    <x v="0"/>
    <s v="[RITM0735478]Solicitar Serviço ao Sistema - Prisma - Licenças Dynamics"/>
    <m/>
    <n v="900"/>
    <m/>
    <s v="Itens concluídos"/>
    <m/>
    <m/>
    <s v="Concluído"/>
    <d v="2026-09-01T08:46:00"/>
    <d v="2026-08-31T00:00:00"/>
    <d v="2026-09-02T00:00:00"/>
    <d v="2026-09-02T00:00:00"/>
    <m/>
    <m/>
    <m/>
    <m/>
    <m/>
    <m/>
    <m/>
    <m/>
    <m/>
    <m/>
    <x v="0"/>
    <m/>
    <m/>
    <m/>
    <n v="0.25"/>
    <s v="FALSO"/>
    <n v="0"/>
    <s v=""/>
    <s v=""/>
    <s v=""/>
    <s v=""/>
    <s v=""/>
    <s v=""/>
    <s v=""/>
    <s v=""/>
    <s v=""/>
    <s v=""/>
    <x v="0"/>
  </r>
  <r>
    <x v="4"/>
    <s v="SGTB-2512"/>
    <s v="[SGTB] SP 26.3.5"/>
    <x v="0"/>
    <x v="1"/>
    <s v="[SGTB] PI 3/26"/>
    <x v="2"/>
    <s v="[MFA- COLABORAR] [FRONT-END] Ajuste da listagem de Sistemas Usuários Terceiros"/>
    <n v="3"/>
    <n v="57600"/>
    <m/>
    <s v="Itens concluídos"/>
    <s v="SGTB-2421"/>
    <m/>
    <s v="Concluído"/>
    <d v="2026-08-31T17:59:00"/>
    <d v="2026-08-31T00:00:00"/>
    <d v="2026-09-09T00:00:00"/>
    <d v="2026-09-10T00:00:00"/>
    <d v="2026-09-10T00:00:00"/>
    <d v="2026-09-10T00:00:00"/>
    <d v="2026-09-10T00:00:00"/>
    <d v="2026-09-22T00:00:00"/>
    <m/>
    <n v="1"/>
    <n v="1"/>
    <n v="8"/>
    <n v="8"/>
    <m/>
    <x v="0"/>
    <m/>
    <m/>
    <m/>
    <n v="16"/>
    <s v="FALSO"/>
    <n v="0"/>
    <n v="1"/>
    <s v=""/>
    <n v="1"/>
    <b v="1"/>
    <n v="1"/>
    <b v="1"/>
    <n v="8"/>
    <b v="1"/>
    <n v="16"/>
    <b v="0"/>
    <x v="2"/>
  </r>
  <r>
    <x v="4"/>
    <s v="SGTB-2495"/>
    <s v="[SGTB] SP 26.3.5"/>
    <x v="0"/>
    <x v="1"/>
    <s v="[SGTB] PI 3/26"/>
    <x v="2"/>
    <s v="[MFA- COLABORAR] [FRONT-END]  Regras e Integrações - Reset e Recuperação de Senha"/>
    <n v="3"/>
    <n v="68400"/>
    <m/>
    <s v="Itens concluídos"/>
    <s v="SGTB-2421"/>
    <m/>
    <s v="Concluído"/>
    <d v="2026-08-31T17:28:00"/>
    <d v="2026-08-31T00:00:00"/>
    <d v="2026-09-08T00:00:00"/>
    <d v="2026-09-10T00:00:00"/>
    <d v="2026-09-10T00:00:00"/>
    <d v="2026-09-11T00:00:00"/>
    <d v="2026-09-11T00:00:00"/>
    <d v="2026-09-22T00:00:00"/>
    <m/>
    <n v="2"/>
    <m/>
    <n v="7"/>
    <n v="9"/>
    <n v="16"/>
    <x v="0"/>
    <m/>
    <m/>
    <m/>
    <n v="19"/>
    <s v="FALSO"/>
    <n v="0"/>
    <n v="1"/>
    <s v=""/>
    <n v="2"/>
    <b v="1"/>
    <n v="1"/>
    <s v=""/>
    <n v="7"/>
    <b v="1"/>
    <n v="16"/>
    <b v="1"/>
    <x v="2"/>
  </r>
  <r>
    <x v="0"/>
    <s v="SGTB-2494"/>
    <s v="[SGTB] SP 26.3.5"/>
    <x v="0"/>
    <x v="0"/>
    <s v="[SGTB] PI 3/26"/>
    <x v="0"/>
    <s v="[INC0813509]Tenho um Erro/Problema com o Sistema - Portal Prisma - Prisma - Usuários do Prisma"/>
    <m/>
    <n v="600"/>
    <m/>
    <s v="Itens concluídos"/>
    <m/>
    <m/>
    <s v="Concluído"/>
    <d v="2026-08-31T17:21:00"/>
    <d v="2026-08-31T00:00:00"/>
    <d v="2026-09-02T00:00:00"/>
    <d v="2026-09-02T00:00:00"/>
    <m/>
    <m/>
    <m/>
    <m/>
    <m/>
    <m/>
    <m/>
    <m/>
    <m/>
    <m/>
    <x v="0"/>
    <m/>
    <m/>
    <m/>
    <n v="0.16666666666666666"/>
    <s v="FALSO"/>
    <n v="0"/>
    <s v=""/>
    <s v=""/>
    <s v=""/>
    <s v=""/>
    <s v=""/>
    <s v=""/>
    <s v=""/>
    <s v=""/>
    <s v=""/>
    <s v=""/>
    <x v="0"/>
  </r>
  <r>
    <x v="4"/>
    <s v="SGTB-2484"/>
    <s v="[SGTB] SP 26.3.5"/>
    <x v="0"/>
    <x v="1"/>
    <s v="[SGTB] PI 3/26"/>
    <x v="2"/>
    <s v="[MFA- COLABORAR] [FRONT-END]  Regras e Integrações - Login e Código OTP"/>
    <n v="3"/>
    <n v="82800"/>
    <m/>
    <s v="Itens concluídos"/>
    <s v="SGTB-2421"/>
    <m/>
    <s v="Concluído"/>
    <d v="2026-08-31T16:33:00"/>
    <d v="2026-08-31T00:00:00"/>
    <d v="2026-09-09T00:00:00"/>
    <d v="2026-09-10T00:00:00"/>
    <d v="2026-09-10T00:00:00"/>
    <d v="2026-09-10T00:00:00"/>
    <d v="2026-09-10T00:00:00"/>
    <d v="2026-09-22T00:00:00"/>
    <m/>
    <n v="1"/>
    <m/>
    <m/>
    <n v="8"/>
    <n v="16"/>
    <x v="0"/>
    <m/>
    <m/>
    <m/>
    <n v="23"/>
    <s v="FALSO"/>
    <n v="0"/>
    <n v="1"/>
    <s v=""/>
    <n v="1"/>
    <b v="1"/>
    <n v="1"/>
    <s v=""/>
    <n v="8"/>
    <s v=""/>
    <n v="16"/>
    <b v="1"/>
    <x v="2"/>
  </r>
  <r>
    <x v="0"/>
    <s v="SGTB-2476"/>
    <s v="[SGTB] SP 26.3.5"/>
    <x v="0"/>
    <x v="0"/>
    <s v="[SGTB] PI 3/26"/>
    <x v="0"/>
    <s v="[INC0812726]Tenho um Erro/Problema com o Sistema - PDA:Portal do aluno - Graduação - Erro no Financeiro "/>
    <m/>
    <n v="600"/>
    <m/>
    <s v="Itens concluídos"/>
    <m/>
    <m/>
    <s v="Abertura indevida"/>
    <d v="2026-08-31T15:17:00"/>
    <d v="2026-08-31T00:00:00"/>
    <d v="2026-08-31T00:00:00"/>
    <m/>
    <m/>
    <m/>
    <m/>
    <m/>
    <m/>
    <m/>
    <m/>
    <m/>
    <m/>
    <m/>
    <x v="0"/>
    <m/>
    <m/>
    <m/>
    <n v="0.16666666666666666"/>
    <s v="FALSO"/>
    <n v="0"/>
    <s v=""/>
    <s v=""/>
    <s v=""/>
    <s v=""/>
    <s v=""/>
    <s v=""/>
    <s v=""/>
    <s v=""/>
    <s v=""/>
    <s v=""/>
    <x v="0"/>
  </r>
  <r>
    <x v="1"/>
    <s v="SGTB-2475"/>
    <s v="[SGTB] SP 26.4.1;[SGTB] SP 26.3.6"/>
    <x v="0"/>
    <x v="0"/>
    <s v="[SGTB] PI 3/26"/>
    <x v="0"/>
    <s v="[RITM0738501]Solicitar Serviço ao Sistema - Sistema U - Diploma e Colação"/>
    <m/>
    <n v="7200"/>
    <m/>
    <s v="Itens concluídos"/>
    <m/>
    <m/>
    <s v="Concluído"/>
    <d v="2026-08-31T15:17:00"/>
    <d v="2026-09-14T00:00:00"/>
    <d v="2026-09-18T00:00:00"/>
    <d v="2026-09-24T00:00:00"/>
    <m/>
    <m/>
    <m/>
    <m/>
    <m/>
    <m/>
    <m/>
    <m/>
    <m/>
    <m/>
    <x v="0"/>
    <m/>
    <m/>
    <m/>
    <n v="2"/>
    <s v="FALSO"/>
    <n v="0"/>
    <s v=""/>
    <s v=""/>
    <s v=""/>
    <s v=""/>
    <s v=""/>
    <s v=""/>
    <s v=""/>
    <s v=""/>
    <s v=""/>
    <s v=""/>
    <x v="0"/>
  </r>
  <r>
    <x v="0"/>
    <s v="SGTB-2474"/>
    <s v="[SGTB] SP 26.3.5"/>
    <x v="0"/>
    <x v="0"/>
    <s v="[SGTB] PI 3/26"/>
    <x v="0"/>
    <s v="[INC0812455]Tenho um Erro/Problema com o Sistema - Gerador de Documentos - Documento"/>
    <m/>
    <n v="1200"/>
    <m/>
    <s v="Itens concluídos"/>
    <m/>
    <m/>
    <s v="Concluído"/>
    <d v="2026-08-31T14:38:00"/>
    <d v="2026-08-31T00:00:00"/>
    <d v="2026-09-04T00:00:00"/>
    <d v="2026-09-04T00:00:00"/>
    <m/>
    <m/>
    <m/>
    <m/>
    <m/>
    <m/>
    <m/>
    <m/>
    <m/>
    <m/>
    <x v="0"/>
    <m/>
    <m/>
    <m/>
    <n v="0.33333333333333331"/>
    <s v="FALSO"/>
    <n v="0"/>
    <s v=""/>
    <s v=""/>
    <s v=""/>
    <s v=""/>
    <s v=""/>
    <s v=""/>
    <s v=""/>
    <s v=""/>
    <s v=""/>
    <s v=""/>
    <x v="0"/>
  </r>
  <r>
    <x v="0"/>
    <s v="SGTB-2473"/>
    <s v="[SGTB] SP 26.3.5"/>
    <x v="0"/>
    <x v="0"/>
    <s v="[SGTB] PI 3/26"/>
    <x v="0"/>
    <s v="[INC0813024]Tenho um Erro/Problema no Dynamics - Gestão de unidades - Reportar um erro/problema"/>
    <m/>
    <n v="600"/>
    <m/>
    <s v="Itens concluídos"/>
    <m/>
    <m/>
    <s v="Abertura indevida"/>
    <d v="2026-08-31T14:21:00"/>
    <d v="2026-08-31T00:00:00"/>
    <d v="2026-08-31T00:00:00"/>
    <m/>
    <m/>
    <m/>
    <m/>
    <m/>
    <m/>
    <m/>
    <m/>
    <m/>
    <m/>
    <m/>
    <x v="0"/>
    <m/>
    <m/>
    <m/>
    <n v="0.16666666666666666"/>
    <s v="FALSO"/>
    <n v="0"/>
    <s v=""/>
    <s v=""/>
    <s v=""/>
    <s v=""/>
    <s v=""/>
    <s v=""/>
    <s v=""/>
    <s v=""/>
    <s v=""/>
    <s v=""/>
    <x v="0"/>
  </r>
  <r>
    <x v="0"/>
    <s v="SGTB-2468"/>
    <s v="[SGTB] SP 26.3.5"/>
    <x v="0"/>
    <x v="0"/>
    <s v="[SGTB] PI 3/26"/>
    <x v="0"/>
    <s v="[INC0813281]Tenho um Erro/Problema com o Sistema Colaborar - Colaborar - Chat"/>
    <m/>
    <n v="600"/>
    <m/>
    <s v="Itens concluídos"/>
    <m/>
    <m/>
    <s v="Abertura indevida"/>
    <d v="2026-08-31T14:06:00"/>
    <d v="2026-08-31T00:00:00"/>
    <d v="2026-08-31T00:00:00"/>
    <m/>
    <m/>
    <m/>
    <m/>
    <m/>
    <m/>
    <m/>
    <m/>
    <m/>
    <m/>
    <m/>
    <x v="0"/>
    <m/>
    <m/>
    <m/>
    <n v="0.16666666666666666"/>
    <s v="FALSO"/>
    <n v="0"/>
    <s v=""/>
    <s v=""/>
    <s v=""/>
    <s v=""/>
    <s v=""/>
    <s v=""/>
    <s v=""/>
    <s v=""/>
    <s v=""/>
    <s v=""/>
    <x v="0"/>
  </r>
  <r>
    <x v="0"/>
    <s v="SGTB-2466"/>
    <s v="[SGTB] SP 26.3.5"/>
    <x v="0"/>
    <x v="0"/>
    <s v="[SGTB] PI 3/26"/>
    <x v="0"/>
    <s v="[INC0811613]Tenho um Erro/Problema com o Sistema - AVA Presencial/Moodle - Extrato de pontos e notas"/>
    <m/>
    <n v="7200"/>
    <m/>
    <s v="Itens concluídos"/>
    <m/>
    <m/>
    <s v="Concluído"/>
    <d v="2026-08-31T12:50:00"/>
    <d v="2026-08-31T00:00:00"/>
    <d v="2026-09-01T00:00:00"/>
    <d v="2026-09-01T00:00:00"/>
    <m/>
    <m/>
    <m/>
    <m/>
    <m/>
    <m/>
    <m/>
    <m/>
    <m/>
    <m/>
    <x v="0"/>
    <m/>
    <m/>
    <m/>
    <n v="2"/>
    <s v="FALSO"/>
    <n v="0"/>
    <s v=""/>
    <s v=""/>
    <s v=""/>
    <s v=""/>
    <s v=""/>
    <s v=""/>
    <s v=""/>
    <s v=""/>
    <s v=""/>
    <s v=""/>
    <x v="0"/>
  </r>
  <r>
    <x v="0"/>
    <s v="SGTB-2465"/>
    <s v="[SGTB] SP 26.3.5"/>
    <x v="0"/>
    <x v="0"/>
    <s v="[SGTB] PI 3/26"/>
    <x v="0"/>
    <s v="[INC0811460]Tenho um Erro/Problema com o Sistema - AVA (LMS) - AVA (LMS)"/>
    <m/>
    <n v="600"/>
    <m/>
    <s v="Itens concluídos"/>
    <m/>
    <m/>
    <s v="Abertura indevida"/>
    <d v="2026-08-31T12:49:00"/>
    <d v="2026-08-31T00:00:00"/>
    <d v="2026-08-31T00:00:00"/>
    <m/>
    <m/>
    <m/>
    <m/>
    <m/>
    <m/>
    <m/>
    <m/>
    <m/>
    <m/>
    <m/>
    <x v="0"/>
    <m/>
    <m/>
    <m/>
    <n v="0.16666666666666666"/>
    <s v="FALSO"/>
    <n v="0"/>
    <s v=""/>
    <s v=""/>
    <s v=""/>
    <s v=""/>
    <s v=""/>
    <s v=""/>
    <s v=""/>
    <s v=""/>
    <s v=""/>
    <s v=""/>
    <x v="0"/>
  </r>
  <r>
    <x v="0"/>
    <s v="SGTB-2464"/>
    <s v="[SGTB] SP 26.3.5"/>
    <x v="0"/>
    <x v="0"/>
    <s v="[SGTB] PI 3/26"/>
    <x v="0"/>
    <s v="[INC0811459]Tenho um Erro/Problema com o Sistema - AVA (LMS) - AVA (LMS)"/>
    <m/>
    <n v="600"/>
    <m/>
    <s v="Itens concluídos"/>
    <m/>
    <m/>
    <s v="Abertura indevida"/>
    <d v="2026-08-31T12:49:00"/>
    <d v="2026-08-31T00:00:00"/>
    <d v="2026-08-31T00:00:00"/>
    <m/>
    <m/>
    <m/>
    <m/>
    <m/>
    <m/>
    <m/>
    <m/>
    <m/>
    <m/>
    <m/>
    <x v="0"/>
    <m/>
    <m/>
    <m/>
    <n v="0.16666666666666666"/>
    <s v="FALSO"/>
    <n v="0"/>
    <s v=""/>
    <s v=""/>
    <s v=""/>
    <s v=""/>
    <s v=""/>
    <s v=""/>
    <s v=""/>
    <s v=""/>
    <s v=""/>
    <s v=""/>
    <x v="0"/>
  </r>
  <r>
    <x v="0"/>
    <s v="SGTB-2463"/>
    <s v="[SGTB] SP 26.3.5"/>
    <x v="0"/>
    <x v="0"/>
    <s v="[SGTB] PI 3/26"/>
    <x v="0"/>
    <s v="[INC0811447]Tenho um Erro/Problema com o PTC - Ingresso - Captação - Área do Candidato"/>
    <m/>
    <n v="600"/>
    <m/>
    <s v="Itens concluídos"/>
    <m/>
    <m/>
    <s v="Concluído"/>
    <d v="2026-08-31T11:48:00"/>
    <d v="2026-08-31T00:00:00"/>
    <d v="2026-08-31T00:00:00"/>
    <d v="2026-08-31T00:00:00"/>
    <m/>
    <m/>
    <m/>
    <m/>
    <m/>
    <m/>
    <m/>
    <m/>
    <m/>
    <m/>
    <x v="0"/>
    <m/>
    <m/>
    <m/>
    <n v="0.16666666666666666"/>
    <s v="FALSO"/>
    <n v="0"/>
    <s v=""/>
    <s v=""/>
    <s v=""/>
    <s v=""/>
    <s v=""/>
    <s v=""/>
    <s v=""/>
    <s v=""/>
    <s v=""/>
    <s v=""/>
    <x v="0"/>
  </r>
  <r>
    <x v="0"/>
    <s v="SGTB-2454"/>
    <s v="[SGTB] SP 26.3.5"/>
    <x v="0"/>
    <x v="0"/>
    <s v="[SGTB] PI 3/26"/>
    <x v="0"/>
    <s v="[INC0812958]Tenho um Erro/Problema com o Sistema Colaborar - Colaborar - Administração de usuários"/>
    <m/>
    <n v="600"/>
    <m/>
    <s v="Itens concluídos"/>
    <m/>
    <m/>
    <s v="Abertura indevida"/>
    <d v="2026-08-31T11:19:00"/>
    <d v="2026-08-31T00:00:00"/>
    <d v="2026-08-31T00:00:00"/>
    <m/>
    <m/>
    <m/>
    <m/>
    <m/>
    <m/>
    <m/>
    <m/>
    <m/>
    <m/>
    <m/>
    <x v="0"/>
    <m/>
    <m/>
    <m/>
    <n v="0.16666666666666666"/>
    <s v="FALSO"/>
    <n v="0"/>
    <s v=""/>
    <s v=""/>
    <s v=""/>
    <s v=""/>
    <s v=""/>
    <s v=""/>
    <s v=""/>
    <s v=""/>
    <s v=""/>
    <s v=""/>
    <x v="0"/>
  </r>
  <r>
    <x v="0"/>
    <s v="SGTB-2442"/>
    <s v="[SGTB] SP 26.3.5"/>
    <x v="0"/>
    <x v="0"/>
    <s v="[SGTB] PI 3/26"/>
    <x v="0"/>
    <s v="[INC0811430]Tenho um Erro/Problema com o Sistema - Sistema U - Transferência interna/externa"/>
    <m/>
    <n v="3600"/>
    <m/>
    <s v="Itens concluídos"/>
    <m/>
    <m/>
    <s v="Concluído"/>
    <d v="2026-08-31T10:35:00"/>
    <d v="2026-08-31T00:00:00"/>
    <d v="2026-08-31T00:00:00"/>
    <d v="2026-08-31T00:00:00"/>
    <m/>
    <m/>
    <m/>
    <m/>
    <m/>
    <m/>
    <m/>
    <m/>
    <m/>
    <m/>
    <x v="0"/>
    <m/>
    <m/>
    <m/>
    <n v="1"/>
    <s v="FALSO"/>
    <n v="0"/>
    <s v=""/>
    <s v=""/>
    <s v=""/>
    <s v=""/>
    <s v=""/>
    <s v=""/>
    <s v=""/>
    <s v=""/>
    <s v=""/>
    <s v=""/>
    <x v="0"/>
  </r>
  <r>
    <x v="0"/>
    <s v="SGTB-2441"/>
    <s v="[SGTB] SP 26.3.5"/>
    <x v="0"/>
    <x v="0"/>
    <s v="[SGTB] PI 3/26"/>
    <x v="0"/>
    <s v="[INC0813262]Tenho um Erro/Problema com o Sistema - Portal Prisma - Prisma - Portal Prisma (Banco de Dados)"/>
    <m/>
    <n v="1200"/>
    <m/>
    <s v="Itens concluídos"/>
    <m/>
    <m/>
    <s v="Abertura indevida"/>
    <d v="2026-08-31T10:03:00"/>
    <d v="2026-08-31T00:00:00"/>
    <d v="2026-09-02T00:00:00"/>
    <m/>
    <m/>
    <m/>
    <m/>
    <m/>
    <m/>
    <m/>
    <m/>
    <m/>
    <m/>
    <m/>
    <x v="0"/>
    <m/>
    <m/>
    <m/>
    <n v="0.33333333333333331"/>
    <s v="FALSO"/>
    <n v="0"/>
    <s v=""/>
    <s v=""/>
    <s v=""/>
    <s v=""/>
    <s v=""/>
    <s v=""/>
    <s v=""/>
    <s v=""/>
    <s v=""/>
    <s v=""/>
    <x v="0"/>
  </r>
  <r>
    <x v="0"/>
    <s v="SGTB-2438"/>
    <s v="[SGTB] SP 26.3.5"/>
    <x v="0"/>
    <x v="0"/>
    <s v="[SGTB] PI 3/26"/>
    <x v="0"/>
    <s v="[INC0813244]Tenho um Erro/Problema com o Sistema - Portal Prisma - Prisma - Usuários do Prisma"/>
    <m/>
    <n v="1800"/>
    <m/>
    <s v="Itens concluídos"/>
    <m/>
    <m/>
    <s v="Concluído"/>
    <d v="2026-08-31T09:34:00"/>
    <d v="2026-08-31T00:00:00"/>
    <d v="2026-08-31T00:00:00"/>
    <d v="2026-08-31T00:00:00"/>
    <m/>
    <m/>
    <m/>
    <m/>
    <m/>
    <m/>
    <m/>
    <m/>
    <m/>
    <m/>
    <x v="0"/>
    <m/>
    <m/>
    <m/>
    <n v="0.5"/>
    <s v="FALSO"/>
    <n v="0"/>
    <s v=""/>
    <s v=""/>
    <s v=""/>
    <s v=""/>
    <s v=""/>
    <s v=""/>
    <s v=""/>
    <s v=""/>
    <s v=""/>
    <s v=""/>
    <x v="0"/>
  </r>
  <r>
    <x v="0"/>
    <s v="SGTB-2437"/>
    <s v="[SGTB] SP 26.3.5"/>
    <x v="0"/>
    <x v="0"/>
    <s v="[SGTB] PI 3/26"/>
    <x v="0"/>
    <s v="[INC0813240]Tenho um Erro/Problema com o Sistema - Portal Prisma - Prisma - Usuários do Prisma"/>
    <m/>
    <n v="900"/>
    <m/>
    <s v="Itens concluídos"/>
    <m/>
    <m/>
    <s v="Concluído"/>
    <d v="2026-08-31T09:25:00"/>
    <d v="2026-08-31T00:00:00"/>
    <d v="2026-08-31T00:00:00"/>
    <d v="2026-08-31T00:00:00"/>
    <m/>
    <m/>
    <m/>
    <m/>
    <m/>
    <m/>
    <m/>
    <m/>
    <m/>
    <m/>
    <x v="0"/>
    <m/>
    <m/>
    <m/>
    <n v="0.25"/>
    <s v="FALSO"/>
    <n v="0"/>
    <s v=""/>
    <s v=""/>
    <s v=""/>
    <s v=""/>
    <s v=""/>
    <s v=""/>
    <s v=""/>
    <s v=""/>
    <s v=""/>
    <s v=""/>
    <x v="0"/>
  </r>
  <r>
    <x v="0"/>
    <s v="SGTB-2434"/>
    <s v="[SGTB] SP 26.3.5"/>
    <x v="0"/>
    <x v="0"/>
    <s v="[SGTB] PI 3/26"/>
    <x v="0"/>
    <s v="[INC0812908]Tenho um Erro/Problema com o Sistema - Portal Prisma - Prisma - Portal Prisma (Banco de Dados)"/>
    <m/>
    <n v="21600"/>
    <m/>
    <s v="Itens concluídos"/>
    <m/>
    <m/>
    <s v="Concluído"/>
    <d v="2026-08-28T16:07:00"/>
    <d v="2026-08-31T00:00:00"/>
    <d v="2026-09-04T00:00:00"/>
    <d v="2026-09-04T00:00:00"/>
    <m/>
    <m/>
    <m/>
    <m/>
    <m/>
    <m/>
    <m/>
    <m/>
    <m/>
    <m/>
    <x v="0"/>
    <m/>
    <m/>
    <m/>
    <n v="6"/>
    <s v="FALSO"/>
    <n v="0"/>
    <s v=""/>
    <s v=""/>
    <s v=""/>
    <s v=""/>
    <s v=""/>
    <s v=""/>
    <s v=""/>
    <s v=""/>
    <s v=""/>
    <s v=""/>
    <x v="0"/>
  </r>
  <r>
    <x v="0"/>
    <s v="SGTB-2432"/>
    <s v="[SGTB] SP 26.3.5"/>
    <x v="0"/>
    <x v="0"/>
    <s v="[SGTB] PI 3/26"/>
    <x v="0"/>
    <s v="[INC0812892]Tenho um Erro/Problema com o Sistema - Prisma - Erro na plataforma"/>
    <m/>
    <n v="600"/>
    <m/>
    <s v="Itens concluídos"/>
    <m/>
    <m/>
    <s v="Concluído"/>
    <d v="2026-08-28T15:34:00"/>
    <d v="2026-08-31T00:00:00"/>
    <d v="2026-09-01T00:00:00"/>
    <d v="2026-09-01T00:00:00"/>
    <m/>
    <m/>
    <m/>
    <m/>
    <m/>
    <m/>
    <m/>
    <m/>
    <m/>
    <m/>
    <x v="0"/>
    <m/>
    <m/>
    <m/>
    <n v="0.16666666666666666"/>
    <s v="FALSO"/>
    <n v="0"/>
    <s v=""/>
    <s v=""/>
    <s v=""/>
    <s v=""/>
    <s v=""/>
    <s v=""/>
    <s v=""/>
    <s v=""/>
    <s v=""/>
    <s v=""/>
    <x v="0"/>
  </r>
  <r>
    <x v="0"/>
    <s v="SGTB-2429"/>
    <s v="[SGTB] SP 26.3.5"/>
    <x v="0"/>
    <x v="0"/>
    <s v="[SGTB] PI 3/26"/>
    <x v="0"/>
    <s v="[INC0812825]Tenho um Erro/Problema com o Sistema - Portal do Professor - Portal do Professor"/>
    <m/>
    <m/>
    <m/>
    <s v="Itens concluídos"/>
    <m/>
    <m/>
    <s v="Abertura indevida"/>
    <d v="2026-08-28T13:02:00"/>
    <d v="2026-08-31T00:00:00"/>
    <d v="2026-08-31T00:00:00"/>
    <m/>
    <m/>
    <m/>
    <m/>
    <m/>
    <m/>
    <m/>
    <m/>
    <m/>
    <m/>
    <m/>
    <x v="0"/>
    <m/>
    <m/>
    <m/>
    <s v=""/>
    <s v="FALSO"/>
    <n v="0"/>
    <s v=""/>
    <s v=""/>
    <s v=""/>
    <s v=""/>
    <s v=""/>
    <s v=""/>
    <s v=""/>
    <s v=""/>
    <s v=""/>
    <s v=""/>
    <x v="0"/>
  </r>
  <r>
    <x v="0"/>
    <s v="SGTB-2428"/>
    <s v="[SGTB] SP 26.3.5"/>
    <x v="0"/>
    <x v="0"/>
    <s v="[SGTB] PI 3/26"/>
    <x v="0"/>
    <s v="[INC0812800]Tenho um Erro/Problema com o Sistema - Portal Prisma - Prisma - Usuários do Prisma"/>
    <m/>
    <n v="3600"/>
    <m/>
    <s v="Itens concluídos"/>
    <m/>
    <m/>
    <s v="Concluído"/>
    <d v="2026-08-28T11:48:00"/>
    <d v="2026-08-31T00:00:00"/>
    <d v="2026-08-31T00:00:00"/>
    <d v="2026-08-31T00:00:00"/>
    <m/>
    <m/>
    <m/>
    <m/>
    <m/>
    <m/>
    <m/>
    <m/>
    <m/>
    <m/>
    <x v="0"/>
    <m/>
    <m/>
    <m/>
    <n v="1"/>
    <s v="FALSO"/>
    <n v="0"/>
    <s v=""/>
    <s v=""/>
    <s v=""/>
    <s v=""/>
    <s v=""/>
    <s v=""/>
    <s v=""/>
    <s v=""/>
    <s v=""/>
    <s v=""/>
    <x v="0"/>
  </r>
  <r>
    <x v="1"/>
    <s v="SGTB-2426"/>
    <s v="[SGTB] SP 26.3.5"/>
    <x v="0"/>
    <x v="0"/>
    <s v="[SGTB] PI 3/26"/>
    <x v="0"/>
    <s v="[RITM0738525]Solicitar Serviço ao Sistema - Portal do Professor - Portal do Professor"/>
    <m/>
    <m/>
    <m/>
    <s v="Itens concluídos"/>
    <m/>
    <m/>
    <s v="Abertura indevida"/>
    <d v="2026-08-28T11:26:00"/>
    <d v="2026-08-31T00:00:00"/>
    <d v="2026-09-10T00:00:00"/>
    <m/>
    <m/>
    <m/>
    <m/>
    <m/>
    <m/>
    <m/>
    <m/>
    <m/>
    <m/>
    <m/>
    <x v="0"/>
    <m/>
    <m/>
    <m/>
    <s v=""/>
    <s v="FALSO"/>
    <n v="0"/>
    <s v=""/>
    <s v=""/>
    <s v=""/>
    <s v=""/>
    <s v=""/>
    <s v=""/>
    <s v=""/>
    <s v=""/>
    <s v=""/>
    <s v=""/>
    <x v="0"/>
  </r>
  <r>
    <x v="0"/>
    <s v="SGTB-2411"/>
    <s v="[SGTB] SP 26.3.4"/>
    <x v="0"/>
    <x v="0"/>
    <s v="[SGTB] PI 3/26"/>
    <x v="0"/>
    <s v="[INC0812597]Tenho um Erro/Problema com o Sistema - Portal Prisma - Prisma - Portal Prisma (PortalUnificado)"/>
    <m/>
    <n v="1200"/>
    <m/>
    <s v="Itens concluídos"/>
    <m/>
    <m/>
    <s v="Abertura indevida"/>
    <d v="2026-08-27T16:45:00"/>
    <d v="2026-08-17T00:00:00"/>
    <d v="2026-08-28T00:00:00"/>
    <m/>
    <m/>
    <m/>
    <m/>
    <m/>
    <m/>
    <m/>
    <m/>
    <m/>
    <m/>
    <m/>
    <x v="0"/>
    <m/>
    <m/>
    <m/>
    <n v="0.33333333333333331"/>
    <s v="FALSO"/>
    <n v="0"/>
    <s v=""/>
    <s v=""/>
    <s v=""/>
    <s v=""/>
    <s v=""/>
    <s v=""/>
    <s v=""/>
    <s v=""/>
    <s v=""/>
    <s v=""/>
    <x v="0"/>
  </r>
  <r>
    <x v="0"/>
    <s v="SGTB-2408"/>
    <s v="[SGTB] SP 26.3.5;[SGTB] SP 26.3.4"/>
    <x v="0"/>
    <x v="0"/>
    <s v="[SGTB] PI 3/26"/>
    <x v="0"/>
    <s v="[INC0810239]Tenho um Erro/Problema com o Sistema - AVA Presencial/Moodle - Acesso ao AVA/Disciplina"/>
    <m/>
    <n v="3600"/>
    <m/>
    <s v="Itens concluídos"/>
    <m/>
    <m/>
    <s v="Concluído"/>
    <d v="2026-08-27T15:31:00"/>
    <d v="2026-08-17T00:00:00"/>
    <d v="2026-08-28T00:00:00"/>
    <d v="2026-08-28T00:00:00"/>
    <m/>
    <m/>
    <m/>
    <m/>
    <m/>
    <m/>
    <m/>
    <m/>
    <m/>
    <m/>
    <x v="0"/>
    <m/>
    <m/>
    <m/>
    <n v="1"/>
    <s v="FALSO"/>
    <n v="0"/>
    <s v=""/>
    <s v=""/>
    <s v=""/>
    <s v=""/>
    <s v=""/>
    <s v=""/>
    <s v=""/>
    <s v=""/>
    <s v=""/>
    <s v=""/>
    <x v="0"/>
  </r>
  <r>
    <x v="0"/>
    <s v="SGTB-2407"/>
    <s v="[SGTB] SP 26.3.5;[SGTB] SP 26.3.4"/>
    <x v="0"/>
    <x v="0"/>
    <s v="[SGTB] PI 3/26"/>
    <x v="0"/>
    <s v="[INC0812512]Tenho um Erro/Problema com o Sistema - Gerador de Documentos - Documento"/>
    <m/>
    <n v="3600"/>
    <m/>
    <s v="Itens concluídos"/>
    <m/>
    <m/>
    <s v="Concluído"/>
    <d v="2026-08-27T15:16:00"/>
    <d v="2026-08-17T00:00:00"/>
    <d v="2026-08-27T00:00:00"/>
    <d v="2026-08-27T00:00:00"/>
    <m/>
    <m/>
    <m/>
    <m/>
    <m/>
    <m/>
    <m/>
    <m/>
    <m/>
    <m/>
    <x v="0"/>
    <m/>
    <m/>
    <m/>
    <n v="1"/>
    <s v="FALSO"/>
    <n v="0"/>
    <s v=""/>
    <s v=""/>
    <s v=""/>
    <s v=""/>
    <s v=""/>
    <s v=""/>
    <s v=""/>
    <s v=""/>
    <s v=""/>
    <s v=""/>
    <x v="0"/>
  </r>
  <r>
    <x v="1"/>
    <s v="SGTB-2406"/>
    <s v="[SGTB] SP 26.3.5"/>
    <x v="0"/>
    <x v="0"/>
    <s v="[SGTB] PI 3/26"/>
    <x v="0"/>
    <s v="[RITM0737829]Solicitar Serviço ao Sistema - Olimpo - Matrícula"/>
    <m/>
    <n v="7200"/>
    <m/>
    <s v="Itens concluídos"/>
    <m/>
    <m/>
    <s v="Concluído"/>
    <d v="2026-08-27T14:45:00"/>
    <d v="2026-08-31T00:00:00"/>
    <d v="2026-09-01T00:00:00"/>
    <d v="2026-09-01T00:00:00"/>
    <m/>
    <m/>
    <m/>
    <m/>
    <m/>
    <m/>
    <m/>
    <m/>
    <m/>
    <m/>
    <x v="0"/>
    <m/>
    <m/>
    <m/>
    <n v="2"/>
    <s v="FALSO"/>
    <n v="0"/>
    <s v=""/>
    <s v=""/>
    <s v=""/>
    <s v=""/>
    <s v=""/>
    <s v=""/>
    <s v=""/>
    <s v=""/>
    <s v=""/>
    <s v=""/>
    <x v="0"/>
  </r>
  <r>
    <x v="0"/>
    <s v="SGTB-2405"/>
    <s v="[SGTB] SP 26.3.5;[SGTB] SP 26.3.4"/>
    <x v="0"/>
    <x v="0"/>
    <s v="[SGTB] PI 3/26"/>
    <x v="0"/>
    <s v="[INC0807746]Tenho um Erro/Problema com o Sistema - Área do Candidato - Contrato"/>
    <m/>
    <n v="600"/>
    <m/>
    <s v="Itens concluídos"/>
    <m/>
    <m/>
    <s v="Abertura indevida"/>
    <d v="2026-08-27T14:41:00"/>
    <d v="2026-08-17T00:00:00"/>
    <d v="2026-08-27T00:00:00"/>
    <m/>
    <m/>
    <m/>
    <m/>
    <m/>
    <m/>
    <m/>
    <m/>
    <m/>
    <m/>
    <m/>
    <x v="0"/>
    <m/>
    <m/>
    <m/>
    <n v="0.16666666666666666"/>
    <s v="FALSO"/>
    <n v="0"/>
    <s v=""/>
    <s v=""/>
    <s v=""/>
    <s v=""/>
    <s v=""/>
    <s v=""/>
    <s v=""/>
    <s v=""/>
    <s v=""/>
    <s v=""/>
    <x v="0"/>
  </r>
  <r>
    <x v="0"/>
    <s v="SGTB-2404"/>
    <s v="[SGTB] SP 26.3.5"/>
    <x v="0"/>
    <x v="0"/>
    <s v="[SGTB] PI 3/26"/>
    <x v="0"/>
    <s v="[INC0812472]Tenho um Erro/Problema com o Sistema - Sistema U - Gestão de Documentos"/>
    <m/>
    <n v="14400"/>
    <m/>
    <s v="Itens concluídos"/>
    <m/>
    <m/>
    <s v="Concluído"/>
    <d v="2026-08-27T14:18:00"/>
    <d v="2026-08-31T00:00:00"/>
    <d v="2026-09-02T00:00:00"/>
    <d v="2026-09-02T00:00:00"/>
    <m/>
    <m/>
    <m/>
    <m/>
    <m/>
    <m/>
    <m/>
    <m/>
    <m/>
    <m/>
    <x v="0"/>
    <m/>
    <m/>
    <m/>
    <n v="4"/>
    <s v="FALSO"/>
    <n v="0"/>
    <s v=""/>
    <s v=""/>
    <s v=""/>
    <s v=""/>
    <s v=""/>
    <s v=""/>
    <s v=""/>
    <s v=""/>
    <s v=""/>
    <s v=""/>
    <x v="0"/>
  </r>
  <r>
    <x v="0"/>
    <s v="SGTB-2403"/>
    <s v="[SGTB] SP 26.3.5;[SGTB] SP 26.3.4"/>
    <x v="0"/>
    <x v="0"/>
    <s v="[SGTB] PI 3/26"/>
    <x v="0"/>
    <s v="[INC0812298]Tenho um Erro/Problema com o Sistema - AVA 3.0 - Login Colaborar/AVA 3.0"/>
    <m/>
    <n v="900"/>
    <m/>
    <s v="Itens concluídos"/>
    <m/>
    <m/>
    <s v="Concluído"/>
    <d v="2026-08-27T14:10:00"/>
    <d v="2026-08-17T00:00:00"/>
    <d v="2026-08-28T00:00:00"/>
    <d v="2026-08-28T00:00:00"/>
    <m/>
    <m/>
    <m/>
    <m/>
    <m/>
    <m/>
    <m/>
    <m/>
    <m/>
    <m/>
    <x v="0"/>
    <m/>
    <m/>
    <m/>
    <n v="0.25"/>
    <s v="FALSO"/>
    <n v="0"/>
    <s v=""/>
    <s v=""/>
    <s v=""/>
    <s v=""/>
    <s v=""/>
    <s v=""/>
    <s v=""/>
    <s v=""/>
    <s v=""/>
    <s v=""/>
    <x v="0"/>
  </r>
  <r>
    <x v="0"/>
    <s v="SGTB-2402"/>
    <s v="[SGTB] SP 26.3.5"/>
    <x v="0"/>
    <x v="0"/>
    <s v="[SGTB] PI 3/26"/>
    <x v="0"/>
    <s v="[INC0812485]Tenho um Erro/Problema com o Sistema - Portal Prisma - Prisma - Usuários do Prisma"/>
    <m/>
    <n v="1800"/>
    <m/>
    <s v="Itens concluídos"/>
    <m/>
    <m/>
    <s v="Concluído"/>
    <d v="2026-08-27T14:05:00"/>
    <d v="2026-08-31T00:00:00"/>
    <d v="2026-08-28T00:00:00"/>
    <d v="2026-08-28T00:00:00"/>
    <m/>
    <m/>
    <m/>
    <m/>
    <m/>
    <m/>
    <m/>
    <m/>
    <m/>
    <m/>
    <x v="0"/>
    <m/>
    <m/>
    <m/>
    <n v="0.5"/>
    <s v="FALSO"/>
    <n v="0"/>
    <s v=""/>
    <s v=""/>
    <s v=""/>
    <s v=""/>
    <s v=""/>
    <s v=""/>
    <s v=""/>
    <s v=""/>
    <s v=""/>
    <s v=""/>
    <x v="0"/>
  </r>
  <r>
    <x v="0"/>
    <s v="SGTB-2400"/>
    <s v="[SGTB] SP 26.3.4"/>
    <x v="0"/>
    <x v="0"/>
    <s v="[SGTB] PI 3/26"/>
    <x v="0"/>
    <s v="[INC0812410]Tenho um Erro/Problema com o Sistema - Portal Prisma - Prisma - Portal Prisma (PortalUnificado)"/>
    <m/>
    <n v="1800"/>
    <m/>
    <s v="Itens concluídos"/>
    <m/>
    <m/>
    <s v="Abertura indevida"/>
    <d v="2026-08-27T10:21:00"/>
    <d v="2026-08-17T00:00:00"/>
    <d v="2026-08-28T00:00:00"/>
    <m/>
    <m/>
    <m/>
    <m/>
    <m/>
    <m/>
    <m/>
    <m/>
    <m/>
    <m/>
    <m/>
    <x v="0"/>
    <m/>
    <m/>
    <m/>
    <n v="0.5"/>
    <s v="FALSO"/>
    <n v="0"/>
    <s v=""/>
    <s v=""/>
    <s v=""/>
    <s v=""/>
    <s v=""/>
    <s v=""/>
    <s v=""/>
    <s v=""/>
    <s v=""/>
    <s v=""/>
    <x v="0"/>
  </r>
  <r>
    <x v="0"/>
    <s v="SGTB-2396"/>
    <s v="[SGTB] SP 26.3.4"/>
    <x v="0"/>
    <x v="0"/>
    <s v="[SGTB] PI 3/26"/>
    <x v="0"/>
    <s v="[INC0812146]Tenho um Erro/Problema com o Sistema - Portal Prisma - Prisma - Usuários do Prisma"/>
    <m/>
    <n v="1200"/>
    <m/>
    <s v="Itens concluídos"/>
    <m/>
    <m/>
    <s v="Abertura indevida"/>
    <d v="2026-08-26T16:21:00"/>
    <d v="2026-08-17T00:00:00"/>
    <d v="2026-08-26T00:00:00"/>
    <m/>
    <m/>
    <m/>
    <m/>
    <m/>
    <m/>
    <m/>
    <m/>
    <m/>
    <m/>
    <m/>
    <x v="0"/>
    <m/>
    <m/>
    <m/>
    <n v="0.33333333333333331"/>
    <s v="FALSO"/>
    <n v="0"/>
    <s v=""/>
    <s v=""/>
    <s v=""/>
    <s v=""/>
    <s v=""/>
    <s v=""/>
    <s v=""/>
    <s v=""/>
    <s v=""/>
    <s v=""/>
    <x v="0"/>
  </r>
  <r>
    <x v="0"/>
    <s v="SGTB-2391"/>
    <s v="[SGTB] SP 26.3.4"/>
    <x v="0"/>
    <x v="0"/>
    <s v="[SGTB] PI 3/26"/>
    <x v="0"/>
    <s v="[INC0812099]Tenho um Erro/Problema com o Sistema - Portal Prisma - Prisma - Portal Prisma (Banco de Dados)"/>
    <m/>
    <n v="1200"/>
    <m/>
    <s v="Itens concluídos"/>
    <m/>
    <m/>
    <s v="Abertura indevida"/>
    <d v="2026-08-26T14:46:00"/>
    <d v="2026-08-17T00:00:00"/>
    <d v="2026-08-26T00:00:00"/>
    <m/>
    <m/>
    <m/>
    <m/>
    <m/>
    <m/>
    <m/>
    <m/>
    <m/>
    <m/>
    <m/>
    <x v="0"/>
    <m/>
    <m/>
    <m/>
    <n v="0.33333333333333331"/>
    <s v="FALSO"/>
    <n v="0"/>
    <s v=""/>
    <s v=""/>
    <s v=""/>
    <s v=""/>
    <s v=""/>
    <s v=""/>
    <s v=""/>
    <s v=""/>
    <s v=""/>
    <s v=""/>
    <x v="0"/>
  </r>
  <r>
    <x v="0"/>
    <s v="SGTB-2388"/>
    <s v="[SGTB] SP 26.3.5;[SGTB] SP 26.3.4"/>
    <x v="0"/>
    <x v="0"/>
    <s v="[SGTB] PI 3/26"/>
    <x v="0"/>
    <s v="[INC0812053]Tenho um Erro/Problema com o Sistema - Ajuste de Horário - Ajuste de Horário"/>
    <m/>
    <n v="10800"/>
    <m/>
    <s v="Itens concluídos"/>
    <m/>
    <m/>
    <s v="Concluído"/>
    <d v="2026-08-26T12:25:00"/>
    <d v="2026-08-17T00:00:00"/>
    <d v="2026-08-27T00:00:00"/>
    <d v="2026-08-27T00:00:00"/>
    <m/>
    <m/>
    <m/>
    <m/>
    <m/>
    <m/>
    <m/>
    <m/>
    <m/>
    <m/>
    <x v="0"/>
    <m/>
    <m/>
    <m/>
    <n v="3"/>
    <s v="FALSO"/>
    <n v="0"/>
    <s v=""/>
    <s v=""/>
    <s v=""/>
    <s v=""/>
    <s v=""/>
    <s v=""/>
    <s v=""/>
    <s v=""/>
    <s v=""/>
    <s v=""/>
    <x v="0"/>
  </r>
  <r>
    <x v="0"/>
    <s v="SGTB-2387"/>
    <s v="[SGTB] SP 26.3.5;[SGTB] SP 26.3.4"/>
    <x v="0"/>
    <x v="0"/>
    <s v="[SGTB] PI 3/26"/>
    <x v="0"/>
    <s v="[INC0809946]Tenho um Erro/Problema com o Sistema Colaborar - Colaborar - Docs Solicitação (Polo)"/>
    <m/>
    <n v="7200"/>
    <m/>
    <s v="Itens concluídos"/>
    <m/>
    <m/>
    <s v="Concluído"/>
    <d v="2026-08-26T12:18:00"/>
    <d v="2026-08-17T00:00:00"/>
    <d v="2026-08-26T00:00:00"/>
    <d v="2026-08-26T00:00:00"/>
    <m/>
    <m/>
    <m/>
    <m/>
    <m/>
    <m/>
    <m/>
    <m/>
    <m/>
    <m/>
    <x v="0"/>
    <m/>
    <m/>
    <m/>
    <n v="2"/>
    <s v="FALSO"/>
    <n v="0"/>
    <s v=""/>
    <s v=""/>
    <s v=""/>
    <s v=""/>
    <s v=""/>
    <s v=""/>
    <s v=""/>
    <s v=""/>
    <s v=""/>
    <s v=""/>
    <x v="0"/>
  </r>
  <r>
    <x v="0"/>
    <s v="SGTB-2386"/>
    <s v="[SGTB] SP 26.3.4"/>
    <x v="0"/>
    <x v="0"/>
    <s v="[SGTB] PI 3/26"/>
    <x v="0"/>
    <s v="[INC0811400]Tenho um Erro/Problema com o Sistema Colaborar - Colaborar - Matricula (DGA)"/>
    <m/>
    <n v="900"/>
    <m/>
    <s v="Itens concluídos"/>
    <m/>
    <m/>
    <s v="Abertura indevida"/>
    <d v="2026-08-26T12:17:00"/>
    <d v="2026-08-17T00:00:00"/>
    <d v="2026-08-26T00:00:00"/>
    <m/>
    <m/>
    <m/>
    <m/>
    <m/>
    <m/>
    <m/>
    <m/>
    <m/>
    <m/>
    <m/>
    <x v="0"/>
    <m/>
    <m/>
    <m/>
    <n v="0.25"/>
    <s v="FALSO"/>
    <n v="0"/>
    <s v=""/>
    <s v=""/>
    <s v=""/>
    <s v=""/>
    <s v=""/>
    <s v=""/>
    <s v=""/>
    <s v=""/>
    <s v=""/>
    <s v=""/>
    <x v="0"/>
  </r>
  <r>
    <x v="0"/>
    <s v="SGTB-2385"/>
    <s v="[SGTB] SP 26.3.4"/>
    <x v="0"/>
    <x v="0"/>
    <s v="[SGTB] PI 3/26"/>
    <x v="0"/>
    <s v="[INC0811607]Tenho um Erro/Problema com o Sistema - Extranet - (Extranet) Atendimento"/>
    <m/>
    <n v="900"/>
    <m/>
    <s v="Itens concluídos"/>
    <m/>
    <m/>
    <s v="Abertura indevida"/>
    <d v="2026-08-26T11:53:00"/>
    <d v="2026-08-17T00:00:00"/>
    <d v="2026-08-26T00:00:00"/>
    <m/>
    <m/>
    <m/>
    <m/>
    <m/>
    <m/>
    <m/>
    <m/>
    <m/>
    <m/>
    <m/>
    <x v="0"/>
    <m/>
    <m/>
    <m/>
    <n v="0.25"/>
    <s v="FALSO"/>
    <n v="0"/>
    <s v=""/>
    <s v=""/>
    <s v=""/>
    <s v=""/>
    <s v=""/>
    <s v=""/>
    <s v=""/>
    <s v=""/>
    <s v=""/>
    <s v=""/>
    <x v="0"/>
  </r>
  <r>
    <x v="0"/>
    <s v="SGTB-2383"/>
    <s v="[SGTB] SP 26.3.4"/>
    <x v="0"/>
    <x v="0"/>
    <s v="[SGTB] PI 3/26"/>
    <x v="0"/>
    <s v="[INC0812021]Tenho um Erro/Problema com o Sistema Colaborar - Administrativo [Secretaria] - Operações Acadêmicas - Secretaria - Atendimento EAD "/>
    <m/>
    <n v="1800"/>
    <m/>
    <s v="Itens concluídos"/>
    <m/>
    <m/>
    <s v="Abertura indevida"/>
    <d v="2026-08-26T10:59:00"/>
    <d v="2026-08-17T00:00:00"/>
    <d v="2026-08-26T00:00:00"/>
    <m/>
    <m/>
    <m/>
    <m/>
    <m/>
    <m/>
    <m/>
    <m/>
    <m/>
    <m/>
    <m/>
    <x v="0"/>
    <m/>
    <m/>
    <m/>
    <n v="0.5"/>
    <s v="FALSO"/>
    <n v="0"/>
    <s v=""/>
    <s v=""/>
    <s v=""/>
    <s v=""/>
    <s v=""/>
    <s v=""/>
    <s v=""/>
    <s v=""/>
    <s v=""/>
    <s v=""/>
    <x v="0"/>
  </r>
  <r>
    <x v="0"/>
    <s v="SGTB-2381"/>
    <s v="[SGTB] SP 26.3.4"/>
    <x v="0"/>
    <x v="0"/>
    <s v="[SGTB] PI 3/26"/>
    <x v="0"/>
    <s v="[INC0810239]Tenho um Erro/Problema com o Sistema - AVA Presencial/Moodle - Acesso ao AVA/Disciplina"/>
    <m/>
    <m/>
    <m/>
    <s v="Itens concluídos"/>
    <m/>
    <m/>
    <s v="Abertura indevida"/>
    <d v="2026-08-26T10:31:00"/>
    <d v="2026-08-17T00:00:00"/>
    <d v="2026-08-26T00:00:00"/>
    <m/>
    <m/>
    <m/>
    <m/>
    <m/>
    <m/>
    <m/>
    <m/>
    <m/>
    <m/>
    <m/>
    <x v="0"/>
    <m/>
    <m/>
    <m/>
    <s v=""/>
    <s v="FALSO"/>
    <n v="0"/>
    <s v=""/>
    <s v=""/>
    <s v=""/>
    <s v=""/>
    <s v=""/>
    <s v=""/>
    <s v=""/>
    <s v=""/>
    <s v=""/>
    <s v=""/>
    <x v="0"/>
  </r>
  <r>
    <x v="0"/>
    <s v="SGTB-2370"/>
    <s v="[SGTB] SP 26.3.4"/>
    <x v="0"/>
    <x v="0"/>
    <s v="[SGTB] PI 3/26"/>
    <x v="0"/>
    <s v="[INC0811810]Tenho um Erro/Problema com o Sistema Colaborar - Prova"/>
    <m/>
    <n v="1800"/>
    <m/>
    <s v="Itens concluídos"/>
    <m/>
    <m/>
    <s v="Abertura indevida"/>
    <d v="2026-08-25T16:19:00"/>
    <d v="2026-08-17T00:00:00"/>
    <d v="2026-08-26T00:00:00"/>
    <m/>
    <m/>
    <m/>
    <m/>
    <m/>
    <m/>
    <m/>
    <m/>
    <m/>
    <m/>
    <m/>
    <x v="0"/>
    <m/>
    <m/>
    <m/>
    <n v="0.5"/>
    <s v="FALSO"/>
    <n v="0"/>
    <s v=""/>
    <s v=""/>
    <s v=""/>
    <s v=""/>
    <s v=""/>
    <s v=""/>
    <s v=""/>
    <s v=""/>
    <s v=""/>
    <s v=""/>
    <x v="0"/>
  </r>
  <r>
    <x v="0"/>
    <s v="SGTB-2364"/>
    <s v="[SGTB] SP 26.3.4"/>
    <x v="0"/>
    <x v="0"/>
    <s v="[SGTB] PI 3/26"/>
    <x v="0"/>
    <s v="[INC0811675]Tenho um Erro/Problema com o Sistema - Olimpo - Enturmacao"/>
    <m/>
    <n v="14400"/>
    <m/>
    <s v="Itens concluídos"/>
    <m/>
    <m/>
    <s v="Abertura indevida"/>
    <d v="2026-08-25T14:18:00"/>
    <d v="2026-08-17T00:00:00"/>
    <d v="2026-08-26T00:00:00"/>
    <m/>
    <m/>
    <m/>
    <m/>
    <m/>
    <m/>
    <m/>
    <m/>
    <m/>
    <m/>
    <m/>
    <x v="0"/>
    <m/>
    <m/>
    <m/>
    <n v="4"/>
    <s v="FALSO"/>
    <n v="0"/>
    <s v=""/>
    <s v=""/>
    <s v=""/>
    <s v=""/>
    <s v=""/>
    <s v=""/>
    <s v=""/>
    <s v=""/>
    <s v=""/>
    <s v=""/>
    <x v="0"/>
  </r>
  <r>
    <x v="0"/>
    <s v="SGTB-2362"/>
    <s v="[SGTB] SP 26.3.5;[SGTB] SP 26.3.4"/>
    <x v="0"/>
    <x v="0"/>
    <s v="[SGTB] PI 3/26"/>
    <x v="0"/>
    <s v="[INC0811682]Tenho um Erro/Problema com o Sistema - Portal Prisma - Prisma - Usuários do Prisma"/>
    <m/>
    <n v="1800"/>
    <m/>
    <s v="Itens concluídos"/>
    <m/>
    <m/>
    <s v="Concluído"/>
    <d v="2026-08-25T12:52:00"/>
    <d v="2026-08-17T00:00:00"/>
    <d v="2026-08-25T00:00:00"/>
    <d v="2026-08-25T00:00:00"/>
    <m/>
    <m/>
    <m/>
    <m/>
    <m/>
    <m/>
    <m/>
    <m/>
    <m/>
    <m/>
    <x v="0"/>
    <m/>
    <m/>
    <m/>
    <n v="0.5"/>
    <s v="FALSO"/>
    <n v="0"/>
    <s v=""/>
    <s v=""/>
    <s v=""/>
    <s v=""/>
    <s v=""/>
    <s v=""/>
    <s v=""/>
    <s v=""/>
    <s v=""/>
    <s v=""/>
    <x v="0"/>
  </r>
  <r>
    <x v="0"/>
    <s v="SGTB-2360"/>
    <s v="[SGTB] SP 26.3.4"/>
    <x v="0"/>
    <x v="0"/>
    <s v="[SGTB] PI 3/26"/>
    <x v="0"/>
    <s v="[INC0811638]Tenho um Erro/Problema com o Sistema - Portal Prisma - Prisma - Usuários do Prisma"/>
    <m/>
    <n v="3600"/>
    <m/>
    <s v="Itens concluídos"/>
    <m/>
    <m/>
    <s v="Abertura indevida"/>
    <d v="2026-08-25T11:14:00"/>
    <d v="2026-08-17T00:00:00"/>
    <d v="2026-08-25T00:00:00"/>
    <d v="2026-08-25T00:00:00"/>
    <m/>
    <m/>
    <m/>
    <m/>
    <m/>
    <m/>
    <m/>
    <m/>
    <m/>
    <m/>
    <x v="0"/>
    <m/>
    <m/>
    <m/>
    <n v="1"/>
    <s v="FALSO"/>
    <n v="0"/>
    <s v=""/>
    <s v=""/>
    <s v=""/>
    <s v=""/>
    <s v=""/>
    <s v=""/>
    <s v=""/>
    <s v=""/>
    <s v=""/>
    <s v=""/>
    <x v="0"/>
  </r>
  <r>
    <x v="0"/>
    <s v="SGTB-2351"/>
    <s v="[SGTB] SP 26.3.5;[SGTB] SP 26.3.4"/>
    <x v="0"/>
    <x v="0"/>
    <s v="[SGTB] PI 3/26"/>
    <x v="0"/>
    <s v="[INC0811548]Tenho um Erro/Problema com o Sistema - Portal Prisma - Prisma - Portal Prisma (PortalUnificado)"/>
    <m/>
    <n v="21600"/>
    <m/>
    <s v="Itens concluídos"/>
    <m/>
    <m/>
    <s v="Concluído"/>
    <d v="2026-08-25T08:44:00"/>
    <d v="2026-08-17T00:00:00"/>
    <d v="2026-08-28T00:00:00"/>
    <d v="2026-08-28T00:00:00"/>
    <m/>
    <m/>
    <m/>
    <m/>
    <m/>
    <m/>
    <m/>
    <m/>
    <m/>
    <m/>
    <x v="0"/>
    <m/>
    <m/>
    <m/>
    <n v="6"/>
    <s v="FALSO"/>
    <n v="0"/>
    <s v=""/>
    <s v=""/>
    <s v=""/>
    <s v=""/>
    <s v=""/>
    <s v=""/>
    <s v=""/>
    <s v=""/>
    <s v=""/>
    <s v=""/>
    <x v="0"/>
  </r>
  <r>
    <x v="0"/>
    <s v="SGTB-2350"/>
    <s v="[SGTB] SP 26.3.5;[SGTB] SP 26.3.4"/>
    <x v="0"/>
    <x v="0"/>
    <s v="[SGTB] PI 3/26"/>
    <x v="0"/>
    <s v="[INC0811545]Tenho um Erro/Problema com o Sistema - Prisma - Erro na plataforma"/>
    <m/>
    <n v="7200"/>
    <m/>
    <s v="Itens concluídos"/>
    <m/>
    <m/>
    <s v="Concluído"/>
    <d v="2026-08-25T08:36:00"/>
    <d v="2026-08-17T00:00:00"/>
    <d v="2026-08-26T00:00:00"/>
    <d v="2026-08-26T00:00:00"/>
    <m/>
    <m/>
    <m/>
    <m/>
    <m/>
    <m/>
    <m/>
    <m/>
    <m/>
    <m/>
    <x v="0"/>
    <m/>
    <m/>
    <m/>
    <n v="2"/>
    <s v="FALSO"/>
    <n v="0"/>
    <s v=""/>
    <s v=""/>
    <s v=""/>
    <s v=""/>
    <s v=""/>
    <s v=""/>
    <s v=""/>
    <s v=""/>
    <s v=""/>
    <s v=""/>
    <x v="0"/>
  </r>
  <r>
    <x v="0"/>
    <s v="SGTB-2348"/>
    <s v="[SGTB] SP 26.3.5;[SGTB] SP 26.3.4"/>
    <x v="0"/>
    <x v="0"/>
    <s v="[SGTB] PI 3/26"/>
    <x v="0"/>
    <s v="[INC0811441]Tenho um Erro/Problema com o Sistema - Olimpo - Enturmacao"/>
    <m/>
    <n v="21600"/>
    <m/>
    <s v="Itens concluídos"/>
    <m/>
    <m/>
    <s v="Concluído"/>
    <d v="2026-08-24T18:44:00"/>
    <d v="2026-08-17T00:00:00"/>
    <d v="2026-08-26T00:00:00"/>
    <d v="2026-08-28T00:00:00"/>
    <m/>
    <m/>
    <m/>
    <m/>
    <m/>
    <m/>
    <m/>
    <m/>
    <m/>
    <m/>
    <x v="0"/>
    <m/>
    <m/>
    <m/>
    <n v="6"/>
    <s v="FALSO"/>
    <n v="0"/>
    <s v=""/>
    <s v=""/>
    <s v=""/>
    <s v=""/>
    <s v=""/>
    <s v=""/>
    <s v=""/>
    <s v=""/>
    <s v=""/>
    <s v=""/>
    <x v="0"/>
  </r>
  <r>
    <x v="0"/>
    <s v="SGTB-2347"/>
    <s v="[SGTB] SP 26.3.5"/>
    <x v="0"/>
    <x v="0"/>
    <s v="[SGTB] PI 3/26"/>
    <x v="0"/>
    <s v="[INC0811430]Tenho um Erro/Problema com o Sistema - Sistema U - Transferência interna/externa"/>
    <m/>
    <n v="5400"/>
    <m/>
    <s v="Itens concluídos"/>
    <m/>
    <m/>
    <s v="Concluído"/>
    <d v="2026-08-24T18:26:00"/>
    <m/>
    <d v="2026-08-26T00:00:00"/>
    <d v="2026-08-31T00:00:00"/>
    <m/>
    <m/>
    <m/>
    <m/>
    <m/>
    <m/>
    <m/>
    <m/>
    <m/>
    <m/>
    <x v="0"/>
    <m/>
    <m/>
    <m/>
    <n v="1.5"/>
    <s v="FALSO"/>
    <n v="0"/>
    <s v=""/>
    <s v=""/>
    <s v=""/>
    <s v=""/>
    <s v=""/>
    <s v=""/>
    <s v=""/>
    <s v=""/>
    <s v=""/>
    <s v=""/>
    <x v="0"/>
  </r>
  <r>
    <x v="0"/>
    <s v="SGTB-2346"/>
    <s v="[SGTB] SP 26.3.4"/>
    <x v="0"/>
    <x v="0"/>
    <s v="[SGTB] PI 3/26"/>
    <x v="0"/>
    <s v="[INC0811437]Tenho um Erro/Problema com o Sistema - Portal do Professor - Portal do Professor"/>
    <m/>
    <n v="1800"/>
    <m/>
    <s v="Itens concluídos"/>
    <m/>
    <m/>
    <s v="Abertura indevida"/>
    <d v="2026-08-24T18:23:00"/>
    <d v="2026-08-17T00:00:00"/>
    <d v="2026-08-25T00:00:00"/>
    <m/>
    <m/>
    <m/>
    <m/>
    <m/>
    <m/>
    <m/>
    <m/>
    <m/>
    <m/>
    <m/>
    <x v="0"/>
    <m/>
    <m/>
    <m/>
    <n v="0.5"/>
    <s v="FALSO"/>
    <n v="0"/>
    <s v=""/>
    <s v=""/>
    <s v=""/>
    <s v=""/>
    <s v=""/>
    <s v=""/>
    <s v=""/>
    <s v=""/>
    <s v=""/>
    <s v=""/>
    <x v="0"/>
  </r>
  <r>
    <x v="1"/>
    <s v="SGTB-2342"/>
    <s v="[SGTB] SP 26.3.5"/>
    <x v="0"/>
    <x v="0"/>
    <s v="[SGTB] PI 3/26"/>
    <x v="0"/>
    <s v="[RITM0736688]Solicitar Serviço ao Sistema - Prisma - Licenças Dynamics"/>
    <m/>
    <n v="1200"/>
    <m/>
    <s v="Itens concluídos"/>
    <m/>
    <m/>
    <s v="Concluído"/>
    <d v="2026-08-24T15:48:00"/>
    <d v="2026-08-31T00:00:00"/>
    <d v="2026-09-01T00:00:00"/>
    <d v="2026-09-01T00:00:00"/>
    <m/>
    <m/>
    <m/>
    <m/>
    <m/>
    <m/>
    <m/>
    <m/>
    <m/>
    <m/>
    <x v="0"/>
    <m/>
    <m/>
    <m/>
    <n v="0.33333333333333331"/>
    <s v="FALSO"/>
    <n v="0"/>
    <s v=""/>
    <s v=""/>
    <s v=""/>
    <s v=""/>
    <s v=""/>
    <s v=""/>
    <s v=""/>
    <s v=""/>
    <s v=""/>
    <s v=""/>
    <x v="0"/>
  </r>
  <r>
    <x v="1"/>
    <s v="SGTB-2341"/>
    <s v="[SGTB] SP 26.3.6"/>
    <x v="0"/>
    <x v="0"/>
    <s v="[SGTB] PI 3/26"/>
    <x v="0"/>
    <s v="[RITM0736716]Solicitar Serviço ao Sistema - Prisma - Licenças Dynamics"/>
    <m/>
    <n v="900"/>
    <m/>
    <s v="Itens concluídos"/>
    <m/>
    <m/>
    <s v="Concluído"/>
    <d v="2026-08-24T15:48:00"/>
    <d v="2026-09-14T00:00:00"/>
    <d v="2026-09-14T00:00:00"/>
    <d v="2026-09-14T00:00:00"/>
    <m/>
    <m/>
    <m/>
    <m/>
    <m/>
    <m/>
    <m/>
    <m/>
    <m/>
    <m/>
    <x v="0"/>
    <m/>
    <m/>
    <m/>
    <n v="0.25"/>
    <s v="FALSO"/>
    <n v="0"/>
    <s v=""/>
    <s v=""/>
    <s v=""/>
    <s v=""/>
    <s v=""/>
    <s v=""/>
    <s v=""/>
    <s v=""/>
    <s v=""/>
    <s v=""/>
    <x v="0"/>
  </r>
  <r>
    <x v="1"/>
    <s v="SGTB-2340"/>
    <s v="[SGTB] SP 26.3.6"/>
    <x v="0"/>
    <x v="0"/>
    <s v="[SGTB] PI 3/26"/>
    <x v="0"/>
    <s v="[RITM0736753]Solicitar Serviço ao Sistema - Prisma - Licenças Dynamics"/>
    <m/>
    <n v="900"/>
    <m/>
    <s v="Itens concluídos"/>
    <m/>
    <m/>
    <s v="Concluído"/>
    <d v="2026-08-24T15:48:00"/>
    <d v="2026-09-14T00:00:00"/>
    <d v="2026-09-14T00:00:00"/>
    <d v="2026-09-14T00:00:00"/>
    <m/>
    <m/>
    <m/>
    <m/>
    <m/>
    <m/>
    <m/>
    <m/>
    <m/>
    <m/>
    <x v="0"/>
    <m/>
    <m/>
    <m/>
    <n v="0.25"/>
    <s v="FALSO"/>
    <n v="0"/>
    <s v=""/>
    <s v=""/>
    <s v=""/>
    <s v=""/>
    <s v=""/>
    <s v=""/>
    <s v=""/>
    <s v=""/>
    <s v=""/>
    <s v=""/>
    <x v="0"/>
  </r>
  <r>
    <x v="0"/>
    <s v="SGTB-2336"/>
    <s v="[SGTB] SP 26.3.5;[SGTB] SP 26.3.4"/>
    <x v="0"/>
    <x v="0"/>
    <s v="[SGTB] PI 3/26"/>
    <x v="0"/>
    <s v="[INC0811343]Tenho um Erro/Problema com o Sistema - Portal Prisma - Prisma - Usuários do Prisma"/>
    <m/>
    <n v="900"/>
    <m/>
    <s v="Itens concluídos"/>
    <m/>
    <m/>
    <s v="Concluído"/>
    <d v="2026-08-24T14:22:00"/>
    <d v="2026-08-17T00:00:00"/>
    <d v="2026-08-25T00:00:00"/>
    <d v="2026-08-25T00:00:00"/>
    <m/>
    <m/>
    <m/>
    <m/>
    <m/>
    <m/>
    <m/>
    <m/>
    <m/>
    <m/>
    <x v="0"/>
    <m/>
    <m/>
    <m/>
    <n v="0.25"/>
    <s v="FALSO"/>
    <n v="0"/>
    <s v=""/>
    <s v=""/>
    <s v=""/>
    <s v=""/>
    <s v=""/>
    <s v=""/>
    <s v=""/>
    <s v=""/>
    <s v=""/>
    <s v=""/>
    <x v="0"/>
  </r>
  <r>
    <x v="0"/>
    <s v="SGTB-2333"/>
    <s v="[SGTB] SP 26.3.4"/>
    <x v="0"/>
    <x v="0"/>
    <s v="[SGTB] PI 3/26"/>
    <x v="0"/>
    <s v="[INC0811298]Tenho um Erro/Problema com o Sistema - Olimpo - Matrícula"/>
    <m/>
    <n v="3600"/>
    <m/>
    <s v="Itens concluídos"/>
    <m/>
    <m/>
    <s v="Abertura indevida"/>
    <d v="2026-08-24T12:59:00"/>
    <d v="2026-08-17T00:00:00"/>
    <d v="2026-08-26T00:00:00"/>
    <m/>
    <m/>
    <m/>
    <m/>
    <m/>
    <m/>
    <m/>
    <m/>
    <m/>
    <m/>
    <m/>
    <x v="0"/>
    <m/>
    <m/>
    <m/>
    <n v="1"/>
    <s v="FALSO"/>
    <n v="0"/>
    <s v=""/>
    <s v=""/>
    <s v=""/>
    <s v=""/>
    <s v=""/>
    <s v=""/>
    <s v=""/>
    <s v=""/>
    <s v=""/>
    <s v=""/>
    <x v="0"/>
  </r>
  <r>
    <x v="0"/>
    <s v="SGTB-2332"/>
    <s v="[SGTB] SP 26.3.5;[SGTB] SP 26.3.4"/>
    <x v="0"/>
    <x v="0"/>
    <s v="[SGTB] PI 3/26"/>
    <x v="0"/>
    <s v="[INC0811297]Tenho um Erro/Problema com o Sistema - Ajuste de Horário - Ajuste de Horário"/>
    <m/>
    <n v="14400"/>
    <m/>
    <s v="Itens concluídos"/>
    <m/>
    <m/>
    <s v="Concluído"/>
    <d v="2026-08-24T12:06:00"/>
    <d v="2026-08-17T00:00:00"/>
    <d v="2026-08-25T00:00:00"/>
    <d v="2026-08-25T00:00:00"/>
    <m/>
    <m/>
    <m/>
    <m/>
    <m/>
    <m/>
    <m/>
    <m/>
    <m/>
    <m/>
    <x v="0"/>
    <m/>
    <m/>
    <m/>
    <n v="4"/>
    <s v="FALSO"/>
    <n v="0"/>
    <s v=""/>
    <s v=""/>
    <s v=""/>
    <s v=""/>
    <s v=""/>
    <s v=""/>
    <s v=""/>
    <s v=""/>
    <s v=""/>
    <s v=""/>
    <x v="0"/>
  </r>
  <r>
    <x v="0"/>
    <s v="SGTB-2322"/>
    <s v="[SGTB] SP 26.3.4"/>
    <x v="0"/>
    <x v="0"/>
    <s v="[SGTB] PI 3/26"/>
    <x v="0"/>
    <s v="[INC0811075]Tenho um Erro/Problema com o Sistema - Olimpo - Olimpo / Professores"/>
    <m/>
    <m/>
    <m/>
    <s v="Itens concluídos"/>
    <m/>
    <m/>
    <s v="Abertura indevida"/>
    <d v="2026-08-24T09:24:00"/>
    <d v="2026-08-17T00:00:00"/>
    <d v="2026-08-24T00:00:00"/>
    <m/>
    <m/>
    <m/>
    <m/>
    <m/>
    <m/>
    <m/>
    <m/>
    <m/>
    <m/>
    <m/>
    <x v="0"/>
    <m/>
    <m/>
    <m/>
    <s v=""/>
    <s v="FALSO"/>
    <n v="0"/>
    <s v=""/>
    <s v=""/>
    <s v=""/>
    <s v=""/>
    <s v=""/>
    <s v=""/>
    <s v=""/>
    <s v=""/>
    <s v=""/>
    <s v=""/>
    <x v="0"/>
  </r>
  <r>
    <x v="0"/>
    <s v="SGTB-2321"/>
    <s v="[SGTB] SP 26.3.4"/>
    <x v="0"/>
    <x v="0"/>
    <s v="[SGTB] PI 3/26"/>
    <x v="0"/>
    <s v="[INC0811074]Tenho um Erro/Problema com o Sistema - Olimpo - Olimpo / Professores"/>
    <m/>
    <m/>
    <m/>
    <s v="Itens concluídos"/>
    <m/>
    <m/>
    <s v="Abertura indevida"/>
    <d v="2026-08-24T09:23:00"/>
    <d v="2026-08-17T00:00:00"/>
    <d v="2026-08-24T00:00:00"/>
    <m/>
    <m/>
    <m/>
    <m/>
    <m/>
    <m/>
    <m/>
    <m/>
    <m/>
    <m/>
    <m/>
    <x v="0"/>
    <m/>
    <m/>
    <m/>
    <s v=""/>
    <s v="FALSO"/>
    <n v="0"/>
    <s v=""/>
    <s v=""/>
    <s v=""/>
    <s v=""/>
    <s v=""/>
    <s v=""/>
    <s v=""/>
    <s v=""/>
    <s v=""/>
    <s v=""/>
    <x v="0"/>
  </r>
  <r>
    <x v="0"/>
    <s v="SGTB-2320"/>
    <s v="[SGTB] SP 26.3.4"/>
    <x v="0"/>
    <x v="0"/>
    <s v="[SGTB] PI 3/26"/>
    <x v="0"/>
    <s v="[INC0811053]Tenho um Erro/Problema com o Sistema - Olimpo - Olimpo / Professores"/>
    <m/>
    <m/>
    <m/>
    <s v="Itens concluídos"/>
    <m/>
    <m/>
    <s v="Abertura indevida"/>
    <d v="2026-08-24T09:23:00"/>
    <d v="2026-08-17T00:00:00"/>
    <d v="2026-08-24T00:00:00"/>
    <m/>
    <m/>
    <m/>
    <m/>
    <m/>
    <m/>
    <m/>
    <m/>
    <m/>
    <m/>
    <m/>
    <x v="0"/>
    <m/>
    <m/>
    <m/>
    <s v=""/>
    <s v="FALSO"/>
    <n v="0"/>
    <s v=""/>
    <s v=""/>
    <s v=""/>
    <s v=""/>
    <s v=""/>
    <s v=""/>
    <s v=""/>
    <s v=""/>
    <s v=""/>
    <s v=""/>
    <x v="0"/>
  </r>
  <r>
    <x v="0"/>
    <s v="SGTB-2319"/>
    <s v="[SGTB] SP 26.3.5;[SGTB] SP 26.3.4"/>
    <x v="0"/>
    <x v="0"/>
    <s v="[SGTB] PI 3/26"/>
    <x v="0"/>
    <s v="[INC0810921]Tenho um Erro/Problema com o Sistema - Olimpo - Olimpo / Professores"/>
    <m/>
    <n v="7200"/>
    <m/>
    <s v="Itens concluídos"/>
    <m/>
    <m/>
    <s v="Concluído"/>
    <d v="2026-08-24T09:21:00"/>
    <d v="2026-08-17T00:00:00"/>
    <d v="2026-08-25T00:00:00"/>
    <d v="2026-08-25T00:00:00"/>
    <m/>
    <m/>
    <m/>
    <m/>
    <m/>
    <m/>
    <m/>
    <m/>
    <m/>
    <m/>
    <x v="0"/>
    <m/>
    <m/>
    <m/>
    <n v="2"/>
    <s v="FALSO"/>
    <n v="0"/>
    <s v=""/>
    <s v=""/>
    <s v=""/>
    <s v=""/>
    <s v=""/>
    <s v=""/>
    <s v=""/>
    <s v=""/>
    <s v=""/>
    <s v=""/>
    <x v="0"/>
  </r>
  <r>
    <x v="0"/>
    <s v="SGTB-2318"/>
    <s v="[SGTB] SP 26.3.4"/>
    <x v="0"/>
    <x v="0"/>
    <s v="[SGTB] PI 3/26"/>
    <x v="0"/>
    <s v="[INC0810930]Tenho um Erro/Problema com o PTC - Biblioteca Virtual - Indisponibilidade"/>
    <m/>
    <n v="3600"/>
    <m/>
    <s v="Itens concluídos"/>
    <m/>
    <m/>
    <s v="Abertura indevida"/>
    <d v="2026-08-24T09:06:00"/>
    <d v="2026-08-17T00:00:00"/>
    <d v="2026-08-27T00:00:00"/>
    <m/>
    <m/>
    <m/>
    <m/>
    <m/>
    <m/>
    <m/>
    <m/>
    <m/>
    <m/>
    <m/>
    <x v="0"/>
    <m/>
    <m/>
    <m/>
    <n v="1"/>
    <s v="FALSO"/>
    <n v="0"/>
    <s v=""/>
    <s v=""/>
    <s v=""/>
    <s v=""/>
    <s v=""/>
    <s v=""/>
    <s v=""/>
    <s v=""/>
    <s v=""/>
    <s v=""/>
    <x v="0"/>
  </r>
  <r>
    <x v="0"/>
    <s v="SGTB-2317"/>
    <s v="[SGTB] SP 26.3.4"/>
    <x v="0"/>
    <x v="0"/>
    <s v="[SGTB] PI 3/26"/>
    <x v="0"/>
    <s v="[INC0811186]Tenho um Erro/Problema com o Sistema - Portal Prisma - Prisma - Usuários do Prisma"/>
    <m/>
    <n v="1800"/>
    <m/>
    <s v="Itens concluídos"/>
    <m/>
    <m/>
    <s v="Concluído"/>
    <d v="2026-08-24T09:02:00"/>
    <d v="2026-08-17T00:00:00"/>
    <d v="2026-08-24T00:00:00"/>
    <d v="2026-08-24T00:00:00"/>
    <m/>
    <m/>
    <m/>
    <m/>
    <m/>
    <m/>
    <m/>
    <m/>
    <m/>
    <m/>
    <x v="0"/>
    <m/>
    <m/>
    <m/>
    <n v="0.5"/>
    <s v="FALSO"/>
    <n v="0"/>
    <s v=""/>
    <s v=""/>
    <s v=""/>
    <s v=""/>
    <s v=""/>
    <s v=""/>
    <s v=""/>
    <s v=""/>
    <s v=""/>
    <s v=""/>
    <x v="0"/>
  </r>
  <r>
    <x v="0"/>
    <s v="SGTB-2316"/>
    <s v="[SGTB] SP 26.3.4"/>
    <x v="0"/>
    <x v="0"/>
    <s v="[SGTB] PI 3/26"/>
    <x v="0"/>
    <s v="[INC0811184]Tenho um Erro/Problema com o Sistema - Portal Prisma - Prisma - Usuários do Prisma"/>
    <m/>
    <n v="1800"/>
    <m/>
    <s v="Itens concluídos"/>
    <m/>
    <m/>
    <s v="Concluído"/>
    <d v="2026-08-24T08:52:00"/>
    <d v="2026-08-17T00:00:00"/>
    <d v="2026-08-24T00:00:00"/>
    <d v="2026-08-24T00:00:00"/>
    <m/>
    <m/>
    <m/>
    <m/>
    <m/>
    <m/>
    <m/>
    <m/>
    <m/>
    <m/>
    <x v="0"/>
    <m/>
    <m/>
    <m/>
    <n v="0.5"/>
    <s v="FALSO"/>
    <n v="0"/>
    <s v=""/>
    <s v=""/>
    <s v=""/>
    <s v=""/>
    <s v=""/>
    <s v=""/>
    <s v=""/>
    <s v=""/>
    <s v=""/>
    <s v=""/>
    <x v="0"/>
  </r>
  <r>
    <x v="0"/>
    <s v="SGTB-2315"/>
    <s v="[SGTB] SP 26.3.4"/>
    <x v="0"/>
    <x v="0"/>
    <s v="[SGTB] PI 3/26"/>
    <x v="0"/>
    <s v="[INC0811171]Tenho um Erro/Problema com o Sistema - Portal do Professor - Portal do Professor"/>
    <m/>
    <m/>
    <m/>
    <s v="Itens concluídos"/>
    <m/>
    <m/>
    <s v="Abertura indevida"/>
    <d v="2026-08-24T07:48:00"/>
    <d v="2026-08-17T00:00:00"/>
    <d v="2026-08-24T00:00:00"/>
    <m/>
    <m/>
    <m/>
    <m/>
    <m/>
    <m/>
    <m/>
    <m/>
    <m/>
    <m/>
    <m/>
    <x v="0"/>
    <m/>
    <m/>
    <m/>
    <s v=""/>
    <s v="FALSO"/>
    <n v="0"/>
    <s v=""/>
    <s v=""/>
    <s v=""/>
    <s v=""/>
    <s v=""/>
    <s v=""/>
    <s v=""/>
    <s v=""/>
    <s v=""/>
    <s v=""/>
    <x v="0"/>
  </r>
  <r>
    <x v="0"/>
    <s v="SGTB-2310"/>
    <s v="[SGTB] SP 26.3.4"/>
    <x v="0"/>
    <x v="0"/>
    <s v="[SGTB] PI 3/26"/>
    <x v="0"/>
    <s v="[INC0810915]Tenho um Erro/Problema com o Sistema - Prisma - Usuários do Prisma"/>
    <m/>
    <n v="1800"/>
    <m/>
    <s v="Itens concluídos"/>
    <m/>
    <m/>
    <s v="Abertura indevida"/>
    <d v="2026-08-21T17:40:00"/>
    <d v="2026-08-17T00:00:00"/>
    <d v="2026-08-25T00:00:00"/>
    <m/>
    <m/>
    <m/>
    <m/>
    <m/>
    <m/>
    <m/>
    <m/>
    <m/>
    <m/>
    <m/>
    <x v="0"/>
    <m/>
    <m/>
    <m/>
    <n v="0.5"/>
    <s v="FALSO"/>
    <n v="0"/>
    <s v=""/>
    <s v=""/>
    <s v=""/>
    <s v=""/>
    <s v=""/>
    <s v=""/>
    <s v=""/>
    <s v=""/>
    <s v=""/>
    <s v=""/>
    <x v="0"/>
  </r>
  <r>
    <x v="0"/>
    <s v="SGTB-2307"/>
    <s v="[SGTB] SP 26.3.5;[SGTB] SP 26.3.4"/>
    <x v="0"/>
    <x v="0"/>
    <s v="[SGTB] PI 3/26"/>
    <x v="0"/>
    <s v="[INC0810906]Tenho um Erro/Problema com o Sistema - Olimpo - Sala especial"/>
    <m/>
    <n v="28800"/>
    <m/>
    <s v="Itens concluídos"/>
    <m/>
    <m/>
    <s v="Concluído"/>
    <d v="2026-08-21T17:02:00"/>
    <d v="2026-08-17T00:00:00"/>
    <d v="2026-08-24T00:00:00"/>
    <d v="2026-08-26T00:00:00"/>
    <m/>
    <m/>
    <m/>
    <m/>
    <m/>
    <m/>
    <m/>
    <m/>
    <m/>
    <m/>
    <x v="0"/>
    <m/>
    <m/>
    <m/>
    <n v="8"/>
    <s v="FALSO"/>
    <n v="0"/>
    <s v=""/>
    <s v=""/>
    <s v=""/>
    <s v=""/>
    <s v=""/>
    <s v=""/>
    <s v=""/>
    <s v=""/>
    <s v=""/>
    <s v=""/>
    <x v="0"/>
  </r>
  <r>
    <x v="1"/>
    <s v="SGTB-2304"/>
    <s v="[SGTB] SP 26.3.5"/>
    <x v="0"/>
    <x v="0"/>
    <s v="[SGTB] PI 3/26"/>
    <x v="0"/>
    <s v="[RITM0736165]Solicitar um serviço para o Sistema Colaborar - Colaborar"/>
    <m/>
    <m/>
    <m/>
    <s v="Itens concluídos"/>
    <m/>
    <m/>
    <s v="Abertura indevida"/>
    <d v="2026-08-21T13:49:00"/>
    <d v="2026-08-31T00:00:00"/>
    <d v="2026-09-03T00:00:00"/>
    <m/>
    <m/>
    <m/>
    <m/>
    <m/>
    <m/>
    <m/>
    <m/>
    <m/>
    <m/>
    <m/>
    <x v="0"/>
    <m/>
    <m/>
    <m/>
    <s v=""/>
    <s v="FALSO"/>
    <n v="0"/>
    <s v=""/>
    <s v=""/>
    <s v=""/>
    <s v=""/>
    <s v=""/>
    <s v=""/>
    <s v=""/>
    <s v=""/>
    <s v=""/>
    <s v=""/>
    <x v="0"/>
  </r>
  <r>
    <x v="1"/>
    <s v="SGTB-2303"/>
    <s v="[SGTB] SP 26.3.4"/>
    <x v="0"/>
    <x v="0"/>
    <s v="[SGTB] PI 3/26"/>
    <x v="0"/>
    <s v="[RITM0736406]Solicitar Serviço ao Sistema - Olimpo - Enturmacao - krotonEnturmacao"/>
    <m/>
    <n v="3600"/>
    <m/>
    <s v="Itens concluídos"/>
    <m/>
    <m/>
    <s v="Concluído"/>
    <d v="2026-08-21T12:18:00"/>
    <d v="2026-08-17T00:00:00"/>
    <d v="2026-08-21T00:00:00"/>
    <d v="2026-08-21T00:00:00"/>
    <m/>
    <m/>
    <m/>
    <m/>
    <m/>
    <m/>
    <m/>
    <m/>
    <m/>
    <m/>
    <x v="0"/>
    <m/>
    <m/>
    <m/>
    <n v="1"/>
    <s v="FALSO"/>
    <n v="0"/>
    <s v=""/>
    <s v=""/>
    <s v=""/>
    <s v=""/>
    <s v=""/>
    <s v=""/>
    <s v=""/>
    <s v=""/>
    <s v=""/>
    <s v=""/>
    <x v="0"/>
  </r>
  <r>
    <x v="0"/>
    <s v="SGTB-2302"/>
    <s v="[SGTB] SP 26.3.4"/>
    <x v="0"/>
    <x v="0"/>
    <s v="[SGTB] PI 3/26"/>
    <x v="0"/>
    <s v="[INC0810825]Tenho um Erro/Problema com o Sistema - Portal Prisma - Prisma - Portal Prisma (PortalUnificado)"/>
    <m/>
    <n v="900"/>
    <m/>
    <s v="Itens concluídos"/>
    <m/>
    <m/>
    <s v="Concluído"/>
    <d v="2026-08-21T12:06:00"/>
    <d v="2026-08-17T00:00:00"/>
    <d v="2026-08-24T00:00:00"/>
    <d v="2026-08-24T00:00:00"/>
    <m/>
    <m/>
    <m/>
    <m/>
    <m/>
    <m/>
    <m/>
    <m/>
    <m/>
    <m/>
    <x v="0"/>
    <m/>
    <m/>
    <m/>
    <n v="0.25"/>
    <s v="FALSO"/>
    <n v="0"/>
    <s v=""/>
    <s v=""/>
    <s v=""/>
    <s v=""/>
    <s v=""/>
    <s v=""/>
    <s v=""/>
    <s v=""/>
    <s v=""/>
    <s v=""/>
    <x v="0"/>
  </r>
  <r>
    <x v="0"/>
    <s v="SGTB-2301"/>
    <s v="[SGTB] SP 26.3.4"/>
    <x v="0"/>
    <x v="0"/>
    <s v="[SGTB] PI 3/26"/>
    <x v="0"/>
    <s v="[INC0810799]Tenho um Erro/Problema com o Sistema - Portal Prisma - Prisma - Usuários do Prisma"/>
    <m/>
    <n v="600"/>
    <m/>
    <s v="Itens concluídos"/>
    <m/>
    <m/>
    <s v="Concluído"/>
    <d v="2026-08-21T11:19:00"/>
    <d v="2026-08-17T00:00:00"/>
    <d v="2026-08-24T00:00:00"/>
    <d v="2026-08-24T00:00:00"/>
    <m/>
    <m/>
    <m/>
    <m/>
    <m/>
    <m/>
    <m/>
    <m/>
    <m/>
    <m/>
    <x v="0"/>
    <m/>
    <m/>
    <m/>
    <n v="0.16666666666666666"/>
    <s v="FALSO"/>
    <n v="0"/>
    <s v=""/>
    <s v=""/>
    <s v=""/>
    <s v=""/>
    <s v=""/>
    <s v=""/>
    <s v=""/>
    <s v=""/>
    <s v=""/>
    <s v=""/>
    <x v="0"/>
  </r>
  <r>
    <x v="0"/>
    <s v="SGTB-2299"/>
    <s v="[SGTB] SP 26.3.4"/>
    <x v="0"/>
    <x v="0"/>
    <s v="[SGTB] PI 3/26"/>
    <x v="0"/>
    <s v="[INC0810665]Tenho um Erro/Problema com o Sistema - Portal do Professor - Portal do Professor"/>
    <m/>
    <n v="1800"/>
    <m/>
    <s v="Itens concluídos"/>
    <m/>
    <m/>
    <s v="Abertura indevida"/>
    <d v="2026-08-20T17:15:00"/>
    <d v="2026-08-17T00:00:00"/>
    <d v="2026-08-25T00:00:00"/>
    <m/>
    <m/>
    <m/>
    <m/>
    <m/>
    <m/>
    <m/>
    <m/>
    <m/>
    <m/>
    <m/>
    <x v="0"/>
    <m/>
    <m/>
    <m/>
    <n v="0.5"/>
    <s v="FALSO"/>
    <n v="0"/>
    <s v=""/>
    <s v=""/>
    <s v=""/>
    <s v=""/>
    <s v=""/>
    <s v=""/>
    <s v=""/>
    <s v=""/>
    <s v=""/>
    <s v=""/>
    <x v="0"/>
  </r>
  <r>
    <x v="1"/>
    <s v="SGTB-2296"/>
    <s v="[SGTB] SP 26.3.5;[SGTB] SP 26.3.4"/>
    <x v="0"/>
    <x v="0"/>
    <s v="[SGTB] PI 3/26"/>
    <x v="0"/>
    <s v="[RITM0732576]Solicitar um serviço para o Sistema Colaborar - Colaborar - (Colaborar) Enade"/>
    <m/>
    <n v="21600"/>
    <m/>
    <s v="Itens concluídos"/>
    <m/>
    <m/>
    <s v="Concluído"/>
    <d v="2026-08-20T15:59:00"/>
    <d v="2026-08-17T00:00:00"/>
    <d v="2026-08-25T00:00:00"/>
    <d v="2026-08-25T00:00:00"/>
    <m/>
    <m/>
    <m/>
    <m/>
    <m/>
    <m/>
    <m/>
    <m/>
    <m/>
    <m/>
    <x v="0"/>
    <m/>
    <m/>
    <m/>
    <n v="6"/>
    <s v="FALSO"/>
    <n v="0"/>
    <s v=""/>
    <s v=""/>
    <s v=""/>
    <s v=""/>
    <s v=""/>
    <s v=""/>
    <s v=""/>
    <s v=""/>
    <s v=""/>
    <s v=""/>
    <x v="0"/>
  </r>
  <r>
    <x v="0"/>
    <s v="SGTB-2295"/>
    <s v="[SGTB] SP 26.3.4"/>
    <x v="0"/>
    <x v="0"/>
    <s v="[SGTB] PI 3/26"/>
    <x v="0"/>
    <s v="[INC0810564]Tenho um Erro/Problema com o Sistema - Portal do Professor - Portal do Professor"/>
    <m/>
    <n v="1200"/>
    <m/>
    <s v="Itens concluídos"/>
    <m/>
    <m/>
    <s v="Abertura indevida"/>
    <d v="2026-08-20T14:26:00"/>
    <d v="2026-08-17T00:00:00"/>
    <d v="2026-08-21T00:00:00"/>
    <m/>
    <m/>
    <m/>
    <m/>
    <m/>
    <m/>
    <m/>
    <m/>
    <m/>
    <m/>
    <m/>
    <x v="0"/>
    <m/>
    <m/>
    <m/>
    <n v="0.33333333333333331"/>
    <s v="FALSO"/>
    <n v="0"/>
    <s v=""/>
    <s v=""/>
    <s v=""/>
    <s v=""/>
    <s v=""/>
    <s v=""/>
    <s v=""/>
    <s v=""/>
    <s v=""/>
    <s v=""/>
    <x v="0"/>
  </r>
  <r>
    <x v="0"/>
    <s v="SGTB-2288"/>
    <s v="[SGTB] SP 26.3.4"/>
    <x v="0"/>
    <x v="0"/>
    <s v="[SGTB] PI 3/26"/>
    <x v="0"/>
    <s v="[INC0810518]Tenho um Erro/Problema com o Sistema - Ajuste de Horário - Ajuste de Horário"/>
    <m/>
    <n v="600"/>
    <m/>
    <s v="Itens concluídos"/>
    <m/>
    <m/>
    <s v="Concluído"/>
    <d v="2026-08-20T11:54:00"/>
    <d v="2026-08-17T00:00:00"/>
    <d v="2026-08-20T00:00:00"/>
    <d v="2026-08-20T00:00:00"/>
    <m/>
    <m/>
    <m/>
    <m/>
    <m/>
    <m/>
    <m/>
    <m/>
    <m/>
    <m/>
    <x v="0"/>
    <m/>
    <m/>
    <m/>
    <n v="0.16666666666666666"/>
    <s v="FALSO"/>
    <n v="0"/>
    <s v=""/>
    <s v=""/>
    <s v=""/>
    <s v=""/>
    <s v=""/>
    <s v=""/>
    <s v=""/>
    <s v=""/>
    <s v=""/>
    <s v=""/>
    <x v="0"/>
  </r>
  <r>
    <x v="0"/>
    <s v="SGTB-2287"/>
    <s v="[SGTB] SP 26.3.5;[SGTB] SP 26.3.4"/>
    <x v="0"/>
    <x v="0"/>
    <s v="[SGTB] PI 3/26"/>
    <x v="0"/>
    <s v="[INC0810517]Tenho um Erro/Problema com o Sistema - Portal Prisma - Prisma - Usuários do Prisma"/>
    <m/>
    <n v="3600"/>
    <m/>
    <s v="Itens concluídos"/>
    <m/>
    <m/>
    <s v="Concluído"/>
    <d v="2026-08-20T11:53:00"/>
    <d v="2026-08-17T00:00:00"/>
    <d v="2026-08-25T00:00:00"/>
    <d v="2026-08-25T00:00:00"/>
    <m/>
    <m/>
    <m/>
    <m/>
    <m/>
    <m/>
    <m/>
    <m/>
    <m/>
    <m/>
    <x v="0"/>
    <m/>
    <m/>
    <m/>
    <n v="1"/>
    <s v="FALSO"/>
    <n v="0"/>
    <s v=""/>
    <s v=""/>
    <s v=""/>
    <s v=""/>
    <s v=""/>
    <s v=""/>
    <s v=""/>
    <s v=""/>
    <s v=""/>
    <s v=""/>
    <x v="0"/>
  </r>
  <r>
    <x v="0"/>
    <s v="SGTB-2284"/>
    <s v="[SGTB] SP 26.3.4"/>
    <x v="0"/>
    <x v="0"/>
    <s v="[SGTB] PI 3/26"/>
    <x v="0"/>
    <s v="[INC0809853]Tenho um Erro/Problema com o Sistema - Portal do Aluno - EaD - (Portal do aluno - EaD) Boletim"/>
    <m/>
    <m/>
    <m/>
    <s v="Itens concluídos"/>
    <m/>
    <m/>
    <s v="Abertura indevida"/>
    <d v="2026-08-20T09:35:00"/>
    <d v="2026-08-17T00:00:00"/>
    <d v="2026-08-20T00:00:00"/>
    <m/>
    <m/>
    <m/>
    <m/>
    <m/>
    <m/>
    <m/>
    <m/>
    <m/>
    <m/>
    <m/>
    <x v="0"/>
    <m/>
    <m/>
    <m/>
    <s v=""/>
    <s v="FALSO"/>
    <n v="0"/>
    <s v=""/>
    <s v=""/>
    <s v=""/>
    <s v=""/>
    <s v=""/>
    <s v=""/>
    <s v=""/>
    <s v=""/>
    <s v=""/>
    <s v=""/>
    <x v="0"/>
  </r>
  <r>
    <x v="0"/>
    <s v="SGTB-2282"/>
    <s v="[SGTB] SP 26.3.4"/>
    <x v="0"/>
    <x v="0"/>
    <s v="[SGTB] PI 3/26"/>
    <x v="0"/>
    <s v="[INC0809839]Tenho um Erro/Problema com o Sistema - Portal do Aluno - EaD - Deferimento de solicitação"/>
    <m/>
    <m/>
    <m/>
    <s v="Itens concluídos"/>
    <m/>
    <m/>
    <s v="Abertura indevida"/>
    <d v="2026-08-20T09:19:00"/>
    <d v="2026-08-17T00:00:00"/>
    <d v="2026-08-20T00:00:00"/>
    <m/>
    <m/>
    <m/>
    <m/>
    <m/>
    <m/>
    <m/>
    <m/>
    <m/>
    <m/>
    <m/>
    <x v="0"/>
    <m/>
    <m/>
    <m/>
    <s v=""/>
    <s v="FALSO"/>
    <n v="0"/>
    <s v=""/>
    <s v=""/>
    <s v=""/>
    <s v=""/>
    <s v=""/>
    <s v=""/>
    <s v=""/>
    <s v=""/>
    <s v=""/>
    <s v=""/>
    <x v="0"/>
  </r>
  <r>
    <x v="0"/>
    <s v="SGTB-2281"/>
    <s v="[SGTB] SP 26.3.4"/>
    <x v="0"/>
    <x v="0"/>
    <s v="[SGTB] PI 3/26"/>
    <x v="0"/>
    <s v="[INC0809866]Tenho um Erro/Problema com o Sistema - Portal do Aluno - EaD - Solicitação do Serviço Colaborar"/>
    <m/>
    <m/>
    <m/>
    <s v="Itens concluídos"/>
    <m/>
    <m/>
    <s v="Abertura indevida"/>
    <d v="2026-08-20T09:16:00"/>
    <d v="2026-08-17T00:00:00"/>
    <d v="2026-08-20T00:00:00"/>
    <m/>
    <m/>
    <m/>
    <m/>
    <m/>
    <m/>
    <m/>
    <m/>
    <m/>
    <m/>
    <m/>
    <x v="0"/>
    <m/>
    <m/>
    <m/>
    <s v=""/>
    <s v="FALSO"/>
    <n v="0"/>
    <s v=""/>
    <s v=""/>
    <s v=""/>
    <s v=""/>
    <s v=""/>
    <s v=""/>
    <s v=""/>
    <s v=""/>
    <s v=""/>
    <s v=""/>
    <x v="0"/>
  </r>
  <r>
    <x v="1"/>
    <s v="SGTB-2272"/>
    <s v="[SGTB] SP 26.3.4"/>
    <x v="0"/>
    <x v="0"/>
    <s v="[SGTB] PI 3/26"/>
    <x v="0"/>
    <s v="[RITM0735488]Solicitar Serviço ao Sistema - Olimpo - Matrícula"/>
    <m/>
    <n v="25200"/>
    <m/>
    <s v="Itens concluídos"/>
    <m/>
    <m/>
    <s v="Concluído"/>
    <d v="2026-08-19T15:53:00"/>
    <d v="2026-08-17T00:00:00"/>
    <d v="2026-08-24T00:00:00"/>
    <d v="2026-08-24T00:00:00"/>
    <m/>
    <m/>
    <m/>
    <m/>
    <m/>
    <m/>
    <m/>
    <m/>
    <m/>
    <m/>
    <x v="0"/>
    <m/>
    <m/>
    <m/>
    <n v="7"/>
    <s v="FALSO"/>
    <n v="0"/>
    <s v=""/>
    <s v=""/>
    <s v=""/>
    <s v=""/>
    <s v=""/>
    <s v=""/>
    <s v=""/>
    <s v=""/>
    <s v=""/>
    <s v=""/>
    <x v="0"/>
  </r>
  <r>
    <x v="0"/>
    <s v="SGTB-2271"/>
    <s v="[SGTB] SP 26.3.4"/>
    <x v="0"/>
    <x v="0"/>
    <s v="[SGTB] PI 3/26"/>
    <x v="0"/>
    <s v="[INC0810299]Tenho um Erro/Problema com o Sistema - Portal Prisma - Prisma - Usuários do Prisma"/>
    <m/>
    <n v="2700"/>
    <m/>
    <s v="Itens concluídos"/>
    <m/>
    <m/>
    <s v="Concluído"/>
    <d v="2026-08-19T15:45:00"/>
    <d v="2026-08-17T00:00:00"/>
    <d v="2026-08-19T00:00:00"/>
    <d v="2026-08-20T00:00:00"/>
    <m/>
    <m/>
    <m/>
    <m/>
    <m/>
    <m/>
    <m/>
    <m/>
    <m/>
    <m/>
    <x v="0"/>
    <m/>
    <m/>
    <m/>
    <n v="0.75"/>
    <s v="FALSO"/>
    <n v="0"/>
    <s v=""/>
    <s v=""/>
    <s v=""/>
    <s v=""/>
    <s v=""/>
    <s v=""/>
    <s v=""/>
    <s v=""/>
    <s v=""/>
    <s v=""/>
    <x v="0"/>
  </r>
  <r>
    <x v="0"/>
    <s v="SGTB-2270"/>
    <s v="[SGTB] SP 26.3.4"/>
    <x v="0"/>
    <x v="0"/>
    <s v="[SGTB] PI 3/26"/>
    <x v="0"/>
    <s v="[INC0810297]Tenho um Erro/Problema com o Sistema - Portal Prisma - Prisma - Usuários do Prisma"/>
    <m/>
    <n v="8100"/>
    <m/>
    <s v="Itens concluídos"/>
    <m/>
    <m/>
    <s v="Concluído"/>
    <d v="2026-08-19T15:42:00"/>
    <d v="2026-08-17T00:00:00"/>
    <d v="2026-08-19T00:00:00"/>
    <d v="2026-08-20T00:00:00"/>
    <m/>
    <m/>
    <m/>
    <m/>
    <m/>
    <m/>
    <m/>
    <m/>
    <m/>
    <m/>
    <x v="0"/>
    <m/>
    <m/>
    <m/>
    <n v="2.25"/>
    <s v="FALSO"/>
    <n v="0"/>
    <s v=""/>
    <s v=""/>
    <s v=""/>
    <s v=""/>
    <s v=""/>
    <s v=""/>
    <s v=""/>
    <s v=""/>
    <s v=""/>
    <s v=""/>
    <x v="0"/>
  </r>
  <r>
    <x v="0"/>
    <s v="SGTB-2269"/>
    <s v="[SGTB] SP 26.3.4"/>
    <x v="0"/>
    <x v="0"/>
    <s v="[SGTB] PI 3/26"/>
    <x v="0"/>
    <s v="[INC0810269]Tenho um Erro/Problema com o Sistema - Portal Prisma - Prisma - Unidades dos Polos"/>
    <m/>
    <m/>
    <m/>
    <s v="Itens concluídos"/>
    <m/>
    <m/>
    <s v="Abertura indevida"/>
    <d v="2026-08-19T14:39:00"/>
    <d v="2026-08-17T00:00:00"/>
    <d v="2026-08-19T00:00:00"/>
    <m/>
    <m/>
    <m/>
    <m/>
    <m/>
    <m/>
    <m/>
    <m/>
    <m/>
    <m/>
    <m/>
    <x v="0"/>
    <m/>
    <m/>
    <m/>
    <s v=""/>
    <s v="FALSO"/>
    <n v="0"/>
    <s v=""/>
    <s v=""/>
    <s v=""/>
    <s v=""/>
    <s v=""/>
    <s v=""/>
    <s v=""/>
    <s v=""/>
    <s v=""/>
    <s v=""/>
    <x v="0"/>
  </r>
  <r>
    <x v="0"/>
    <s v="SGTB-2256"/>
    <s v="[SGTB] SP 26.3.4"/>
    <x v="0"/>
    <x v="0"/>
    <s v="[SGTB] PI 3/26"/>
    <x v="0"/>
    <s v="[INC0808590]Tenho um Erro/Problema com o Sistema - PAD: Portal de Atendimento - Problema na abertura de chamados"/>
    <m/>
    <n v="1800"/>
    <m/>
    <s v="Itens concluídos"/>
    <m/>
    <m/>
    <s v="Concluído"/>
    <d v="2026-08-18T15:42:00"/>
    <d v="2026-08-17T00:00:00"/>
    <d v="2026-08-19T00:00:00"/>
    <d v="2026-08-19T00:00:00"/>
    <m/>
    <m/>
    <m/>
    <m/>
    <m/>
    <m/>
    <m/>
    <m/>
    <m/>
    <m/>
    <x v="0"/>
    <m/>
    <m/>
    <m/>
    <n v="0.5"/>
    <s v="FALSO"/>
    <n v="0"/>
    <s v=""/>
    <s v=""/>
    <s v=""/>
    <s v=""/>
    <s v=""/>
    <s v=""/>
    <s v=""/>
    <s v=""/>
    <s v=""/>
    <s v=""/>
    <x v="0"/>
  </r>
  <r>
    <x v="0"/>
    <s v="SGTB-2248"/>
    <s v="[SGTB] SP 26.3.4"/>
    <x v="0"/>
    <x v="0"/>
    <s v="[SGTB] PI 3/26"/>
    <x v="0"/>
    <s v="[INC0808451]Tenho um Erro/Problema com o Sistema - PDA:Portal do aluno - Graduação - Erro ao Solicitar Serviço"/>
    <m/>
    <m/>
    <m/>
    <s v="Itens concluídos"/>
    <m/>
    <m/>
    <s v="Abertura indevida"/>
    <d v="2026-08-18T14:52:00"/>
    <d v="2026-08-17T00:00:00"/>
    <d v="2026-08-19T00:00:00"/>
    <m/>
    <m/>
    <m/>
    <m/>
    <m/>
    <m/>
    <m/>
    <m/>
    <m/>
    <m/>
    <m/>
    <x v="0"/>
    <m/>
    <m/>
    <m/>
    <s v=""/>
    <s v="FALSO"/>
    <n v="0"/>
    <s v=""/>
    <s v=""/>
    <s v=""/>
    <s v=""/>
    <s v=""/>
    <s v=""/>
    <s v=""/>
    <s v=""/>
    <s v=""/>
    <s v=""/>
    <x v="0"/>
  </r>
  <r>
    <x v="0"/>
    <s v="SGTB-2246"/>
    <s v="[SGTB] SP 26.3.4"/>
    <x v="0"/>
    <x v="0"/>
    <s v="[SGTB] PI 3/26"/>
    <x v="0"/>
    <s v="[INC0809795]Tenho um Erro/Problema com o Sistema - Portal Prisma - Prisma - Usuários do Prisma"/>
    <m/>
    <n v="5400"/>
    <m/>
    <s v="Itens concluídos"/>
    <m/>
    <m/>
    <s v="Concluído"/>
    <d v="2026-08-18T13:27:00"/>
    <d v="2026-08-17T00:00:00"/>
    <d v="2026-08-19T00:00:00"/>
    <d v="2026-08-20T00:00:00"/>
    <m/>
    <m/>
    <m/>
    <m/>
    <m/>
    <m/>
    <m/>
    <m/>
    <m/>
    <m/>
    <x v="0"/>
    <m/>
    <m/>
    <m/>
    <n v="1.5"/>
    <s v="FALSO"/>
    <n v="0"/>
    <s v=""/>
    <s v=""/>
    <s v=""/>
    <s v=""/>
    <s v=""/>
    <s v=""/>
    <s v=""/>
    <s v=""/>
    <s v=""/>
    <s v=""/>
    <x v="0"/>
  </r>
  <r>
    <x v="0"/>
    <s v="SGTB-2244"/>
    <s v="[SGTB] SP 26.3.4"/>
    <x v="0"/>
    <x v="0"/>
    <s v="[SGTB] PI 3/26"/>
    <x v="0"/>
    <s v="[INC0808113]Tenho um Erro/Problema com o Sistema Colaborar - Colaborar - Administração de usuários"/>
    <m/>
    <n v="600"/>
    <m/>
    <s v="Itens concluídos"/>
    <m/>
    <m/>
    <s v="Concluído"/>
    <d v="2026-08-18T12:17:00"/>
    <d v="2026-08-17T00:00:00"/>
    <d v="2026-08-19T00:00:00"/>
    <d v="2026-08-19T00:00:00"/>
    <m/>
    <m/>
    <m/>
    <m/>
    <m/>
    <m/>
    <m/>
    <m/>
    <m/>
    <m/>
    <x v="0"/>
    <m/>
    <m/>
    <m/>
    <n v="0.16666666666666666"/>
    <s v="FALSO"/>
    <n v="0"/>
    <s v=""/>
    <s v=""/>
    <s v=""/>
    <s v=""/>
    <s v=""/>
    <s v=""/>
    <s v=""/>
    <s v=""/>
    <s v=""/>
    <s v=""/>
    <x v="0"/>
  </r>
  <r>
    <x v="0"/>
    <s v="SGTB-2243"/>
    <s v="[SGTB] SP 26.3.4"/>
    <x v="0"/>
    <x v="0"/>
    <s v="[SGTB] PI 3/26"/>
    <x v="0"/>
    <s v="[INC0808420]Tenho um Erro/Problema com o Sistema - Extranet - Requerimento"/>
    <m/>
    <n v="600"/>
    <m/>
    <s v="Itens concluídos"/>
    <m/>
    <m/>
    <s v="Abertura indevida"/>
    <d v="2026-08-18T12:16:00"/>
    <d v="2026-08-17T00:00:00"/>
    <d v="2026-08-20T00:00:00"/>
    <m/>
    <m/>
    <m/>
    <m/>
    <m/>
    <m/>
    <m/>
    <m/>
    <m/>
    <m/>
    <m/>
    <x v="0"/>
    <m/>
    <m/>
    <m/>
    <n v="0.16666666666666666"/>
    <s v="FALSO"/>
    <n v="0"/>
    <s v=""/>
    <s v=""/>
    <s v=""/>
    <s v=""/>
    <s v=""/>
    <s v=""/>
    <s v=""/>
    <s v=""/>
    <s v=""/>
    <s v=""/>
    <x v="0"/>
  </r>
  <r>
    <x v="0"/>
    <s v="SGTB-2242"/>
    <s v="[SGTB] SP 26.3.4"/>
    <x v="0"/>
    <x v="0"/>
    <s v="[SGTB] PI 3/26"/>
    <x v="0"/>
    <s v="[INC0808441]Tenho um Erro/Problema com o PTC - Dynamics Athenas - Alocação do tutor a turma"/>
    <m/>
    <n v="7200"/>
    <m/>
    <s v="Itens concluídos"/>
    <m/>
    <m/>
    <s v="Concluído"/>
    <d v="2026-08-18T11:56:00"/>
    <d v="2026-08-17T00:00:00"/>
    <d v="2026-08-20T00:00:00"/>
    <d v="2026-08-20T00:00:00"/>
    <m/>
    <m/>
    <m/>
    <m/>
    <m/>
    <m/>
    <m/>
    <m/>
    <m/>
    <m/>
    <x v="0"/>
    <m/>
    <m/>
    <m/>
    <n v="2"/>
    <s v="FALSO"/>
    <n v="0"/>
    <s v=""/>
    <s v=""/>
    <s v=""/>
    <s v=""/>
    <s v=""/>
    <s v=""/>
    <s v=""/>
    <s v=""/>
    <s v=""/>
    <s v=""/>
    <x v="0"/>
  </r>
  <r>
    <x v="0"/>
    <s v="SGTB-2237"/>
    <s v="[SGTB] SP 26.3.4"/>
    <x v="0"/>
    <x v="0"/>
    <s v="[SGTB] PI 3/26"/>
    <x v="0"/>
    <s v="[INC0809700]Tenho um Erro/Problema com o Sistema - Ajuste de Horário - Ajuste de Horário"/>
    <m/>
    <n v="7200"/>
    <m/>
    <s v="Itens concluídos"/>
    <m/>
    <m/>
    <s v="Concluído"/>
    <d v="2026-08-18T09:40:00"/>
    <d v="2026-08-17T00:00:00"/>
    <d v="2026-08-21T00:00:00"/>
    <d v="2026-08-21T00:00:00"/>
    <m/>
    <m/>
    <m/>
    <m/>
    <m/>
    <m/>
    <m/>
    <m/>
    <m/>
    <m/>
    <x v="0"/>
    <m/>
    <m/>
    <m/>
    <n v="2"/>
    <s v="FALSO"/>
    <n v="0"/>
    <s v=""/>
    <s v=""/>
    <s v=""/>
    <s v=""/>
    <s v=""/>
    <s v=""/>
    <s v=""/>
    <s v=""/>
    <s v=""/>
    <s v=""/>
    <x v="0"/>
  </r>
  <r>
    <x v="0"/>
    <s v="SGTB-2236"/>
    <s v="[SGTB] SP 26.3.4"/>
    <x v="0"/>
    <x v="0"/>
    <s v="[SGTB] PI 3/26"/>
    <x v="0"/>
    <s v="[INC0809694]Tenho um Erro/Problema com o Sistema Colaborar - Colaborar - LMS Acadêmico"/>
    <m/>
    <n v="3600"/>
    <m/>
    <s v="Itens concluídos"/>
    <m/>
    <m/>
    <s v="Concluído"/>
    <d v="2026-08-18T09:40:00"/>
    <d v="2026-08-17T00:00:00"/>
    <d v="2026-08-18T00:00:00"/>
    <d v="2026-08-18T00:00:00"/>
    <m/>
    <m/>
    <m/>
    <m/>
    <m/>
    <m/>
    <m/>
    <m/>
    <m/>
    <m/>
    <x v="0"/>
    <m/>
    <m/>
    <m/>
    <n v="1"/>
    <s v="FALSO"/>
    <n v="0"/>
    <s v=""/>
    <s v=""/>
    <s v=""/>
    <s v=""/>
    <s v=""/>
    <s v=""/>
    <s v=""/>
    <s v=""/>
    <s v=""/>
    <s v=""/>
    <x v="0"/>
  </r>
  <r>
    <x v="0"/>
    <s v="SGTB-2224"/>
    <s v="[SGTB] SP 26.3.4"/>
    <x v="0"/>
    <x v="0"/>
    <s v="[SGTB] PI 3/26"/>
    <x v="0"/>
    <s v="[INC0809495]Tenho um Erro/Problema com o Sistema - Portal do Professor - Portal do Professor"/>
    <m/>
    <n v="7200"/>
    <m/>
    <s v="Itens concluídos"/>
    <m/>
    <m/>
    <s v="Concluído"/>
    <d v="2026-08-17T18:51:00"/>
    <d v="2026-08-17T00:00:00"/>
    <d v="2026-08-18T00:00:00"/>
    <d v="2026-08-18T00:00:00"/>
    <m/>
    <m/>
    <m/>
    <m/>
    <m/>
    <m/>
    <m/>
    <m/>
    <m/>
    <m/>
    <x v="0"/>
    <m/>
    <m/>
    <m/>
    <n v="2"/>
    <s v="FALSO"/>
    <n v="0"/>
    <s v=""/>
    <s v=""/>
    <s v=""/>
    <s v=""/>
    <s v=""/>
    <s v=""/>
    <s v=""/>
    <s v=""/>
    <s v=""/>
    <s v=""/>
    <x v="0"/>
  </r>
  <r>
    <x v="0"/>
    <s v="SGTB-2215"/>
    <s v="[SGTB] SP 26.3.4"/>
    <x v="0"/>
    <x v="0"/>
    <s v="[SGTB] PI 3/26"/>
    <x v="0"/>
    <s v="[INC0809478]Tenho um Erro/Problema com o Sistema - Portal do Professor - Portal do Professor"/>
    <m/>
    <n v="3600"/>
    <m/>
    <s v="Itens concluídos"/>
    <m/>
    <m/>
    <s v="Concluído"/>
    <d v="2026-08-17T18:15:00"/>
    <d v="2026-08-17T00:00:00"/>
    <d v="2026-08-18T00:00:00"/>
    <d v="2026-08-18T00:00:00"/>
    <m/>
    <m/>
    <m/>
    <m/>
    <m/>
    <m/>
    <m/>
    <m/>
    <m/>
    <m/>
    <x v="0"/>
    <m/>
    <m/>
    <m/>
    <n v="1"/>
    <s v="FALSO"/>
    <n v="0"/>
    <s v=""/>
    <s v=""/>
    <s v=""/>
    <s v=""/>
    <s v=""/>
    <s v=""/>
    <s v=""/>
    <s v=""/>
    <s v=""/>
    <s v=""/>
    <x v="0"/>
  </r>
  <r>
    <x v="4"/>
    <s v="SGTB-2188"/>
    <s v="[SGTB] SP 26.3.4"/>
    <x v="0"/>
    <x v="1"/>
    <s v="[SGTB] PI 3/26"/>
    <x v="3"/>
    <s v="[MFA- COLABORAR] [BACK-END] Criação do endpoint de recuperação  de senha no MFA"/>
    <n v="5"/>
    <n v="122400"/>
    <m/>
    <s v="Itens concluídos"/>
    <s v="SGTB-2421"/>
    <m/>
    <s v="Concluído"/>
    <d v="2026-08-17T15:43:00"/>
    <d v="2026-08-17T00:00:00"/>
    <d v="2026-08-20T00:00:00"/>
    <d v="2026-08-27T00:00:00"/>
    <d v="2026-08-27T00:00:00"/>
    <d v="2026-08-27T00:00:00"/>
    <d v="2026-08-27T00:00:00"/>
    <d v="2026-09-22T00:00:00"/>
    <m/>
    <n v="5"/>
    <m/>
    <m/>
    <n v="8"/>
    <n v="26"/>
    <x v="0"/>
    <m/>
    <m/>
    <m/>
    <n v="34"/>
    <s v="FALSO"/>
    <n v="0"/>
    <n v="1"/>
    <s v=""/>
    <n v="5"/>
    <b v="1"/>
    <n v="1"/>
    <s v=""/>
    <n v="18"/>
    <s v=""/>
    <n v="26"/>
    <b v="1"/>
    <x v="2"/>
  </r>
  <r>
    <x v="0"/>
    <s v="SGTB-2187"/>
    <s v="[SGTB] SP 26.3.4"/>
    <x v="0"/>
    <x v="0"/>
    <s v="[SGTB] PI 3/26"/>
    <x v="0"/>
    <s v="[INC0809390]Tenho um Erro/Problema com o Sistema - Portal Prisma - Prisma - Portal Prisma (PortalUnificado)"/>
    <m/>
    <n v="1200"/>
    <m/>
    <s v="Itens concluídos"/>
    <m/>
    <m/>
    <s v="Abertura indevida"/>
    <d v="2026-08-17T15:41:00"/>
    <d v="2026-08-17T00:00:00"/>
    <d v="2026-08-18T00:00:00"/>
    <m/>
    <m/>
    <m/>
    <m/>
    <m/>
    <m/>
    <m/>
    <m/>
    <m/>
    <m/>
    <m/>
    <x v="0"/>
    <m/>
    <m/>
    <m/>
    <n v="0.33333333333333331"/>
    <s v="FALSO"/>
    <n v="0"/>
    <s v=""/>
    <s v=""/>
    <s v=""/>
    <s v=""/>
    <s v=""/>
    <s v=""/>
    <s v=""/>
    <s v=""/>
    <s v=""/>
    <s v=""/>
    <x v="0"/>
  </r>
  <r>
    <x v="0"/>
    <s v="SGTB-2186"/>
    <s v="[SGTB] SP 26.3.4"/>
    <x v="0"/>
    <x v="0"/>
    <s v="[SGTB] PI 3/26"/>
    <x v="0"/>
    <s v="[INC0809386]Tenho um Erro/Problema com o Sistema - Portal do Professor - Portal do Professor"/>
    <m/>
    <n v="1800"/>
    <m/>
    <s v="Itens concluídos"/>
    <m/>
    <m/>
    <s v="Abertura indevida"/>
    <d v="2026-08-17T15:33:00"/>
    <d v="2026-08-17T00:00:00"/>
    <d v="2026-08-18T00:00:00"/>
    <m/>
    <m/>
    <m/>
    <m/>
    <m/>
    <m/>
    <m/>
    <m/>
    <m/>
    <m/>
    <m/>
    <x v="0"/>
    <m/>
    <m/>
    <m/>
    <n v="0.5"/>
    <s v="FALSO"/>
    <n v="0"/>
    <s v=""/>
    <s v=""/>
    <s v=""/>
    <s v=""/>
    <s v=""/>
    <s v=""/>
    <s v=""/>
    <s v=""/>
    <s v=""/>
    <s v=""/>
    <x v="0"/>
  </r>
  <r>
    <x v="0"/>
    <s v="SGTB-2180"/>
    <s v="[SGTB] SP 26.3.4"/>
    <x v="0"/>
    <x v="0"/>
    <s v="[SGTB] PI 3/26"/>
    <x v="0"/>
    <s v="[INC0809347]Tenho um Erro/Problema com o Sistema - Portal Prisma - Prisma - Portal Prisma (Banco de Dados)"/>
    <m/>
    <n v="1200"/>
    <m/>
    <s v="Itens concluídos"/>
    <m/>
    <m/>
    <s v="Abertura indevida"/>
    <d v="2026-08-17T14:36:00"/>
    <d v="2026-08-17T00:00:00"/>
    <d v="2026-08-18T00:00:00"/>
    <m/>
    <m/>
    <m/>
    <m/>
    <m/>
    <m/>
    <m/>
    <m/>
    <m/>
    <m/>
    <m/>
    <x v="0"/>
    <m/>
    <m/>
    <m/>
    <n v="0.33333333333333331"/>
    <s v="FALSO"/>
    <n v="0"/>
    <s v=""/>
    <s v=""/>
    <s v=""/>
    <s v=""/>
    <s v=""/>
    <s v=""/>
    <s v=""/>
    <s v=""/>
    <s v=""/>
    <s v=""/>
    <x v="0"/>
  </r>
  <r>
    <x v="0"/>
    <s v="SGTB-2170"/>
    <s v="[SGTB] SP 26.3.4"/>
    <x v="0"/>
    <x v="0"/>
    <s v="[SGTB] PI 3/26"/>
    <x v="0"/>
    <s v="[INC0808906]Tenho um Erro/Problema com o Sistema - Olimpo - (Olimpo) Contrato"/>
    <m/>
    <n v="3600"/>
    <m/>
    <s v="Itens concluídos"/>
    <m/>
    <m/>
    <s v="Concluído"/>
    <d v="2026-08-17T09:47:00"/>
    <d v="2026-08-17T00:00:00"/>
    <d v="2026-08-18T00:00:00"/>
    <d v="2026-08-18T00:00:00"/>
    <m/>
    <m/>
    <m/>
    <m/>
    <m/>
    <m/>
    <m/>
    <m/>
    <m/>
    <m/>
    <x v="0"/>
    <m/>
    <m/>
    <m/>
    <n v="1"/>
    <s v="FALSO"/>
    <n v="0"/>
    <s v=""/>
    <s v=""/>
    <s v=""/>
    <s v=""/>
    <s v=""/>
    <s v=""/>
    <s v=""/>
    <s v=""/>
    <s v=""/>
    <s v=""/>
    <x v="0"/>
  </r>
  <r>
    <x v="1"/>
    <s v="SGTB-2166"/>
    <s v="[SGTB] SP 26.3.5;[SGTB] SP 26.3.4"/>
    <x v="0"/>
    <x v="0"/>
    <s v="[SGTB] PI 3/26"/>
    <x v="0"/>
    <s v="[RITM0732923]Solicitar um serviço para o Sistema Colaborar - Colaborar - (Colaborar) Enade"/>
    <m/>
    <n v="43200"/>
    <m/>
    <s v="Itens concluídos"/>
    <m/>
    <m/>
    <s v="Concluído"/>
    <d v="2026-08-15T20:38:00"/>
    <d v="2026-08-17T00:00:00"/>
    <d v="2026-08-25T00:00:00"/>
    <d v="2026-08-25T00:00:00"/>
    <m/>
    <m/>
    <m/>
    <m/>
    <m/>
    <m/>
    <m/>
    <m/>
    <m/>
    <m/>
    <x v="0"/>
    <m/>
    <m/>
    <m/>
    <n v="12"/>
    <s v="FALSO"/>
    <n v="0"/>
    <s v=""/>
    <s v=""/>
    <s v=""/>
    <s v=""/>
    <s v=""/>
    <s v=""/>
    <s v=""/>
    <s v=""/>
    <s v=""/>
    <s v=""/>
    <x v="0"/>
  </r>
  <r>
    <x v="1"/>
    <s v="SGTB-2165"/>
    <s v="[SGTB] SP 26.3.5"/>
    <x v="0"/>
    <x v="0"/>
    <s v="[SGTB] PI 3/26"/>
    <x v="0"/>
    <s v="[RITM0727335]Solicitar um serviço para o Sistema Colaborar - Colaborar - Administração de usuários"/>
    <m/>
    <n v="5400"/>
    <m/>
    <s v="Itens concluídos"/>
    <m/>
    <m/>
    <s v="Concluído"/>
    <d v="2026-08-14T19:49:00"/>
    <m/>
    <d v="2026-08-31T00:00:00"/>
    <d v="2026-08-31T00:00:00"/>
    <m/>
    <m/>
    <m/>
    <m/>
    <m/>
    <m/>
    <m/>
    <m/>
    <m/>
    <m/>
    <x v="0"/>
    <m/>
    <m/>
    <m/>
    <n v="1.5"/>
    <s v="FALSO"/>
    <n v="0"/>
    <s v=""/>
    <s v=""/>
    <s v=""/>
    <s v=""/>
    <s v=""/>
    <s v=""/>
    <s v=""/>
    <s v=""/>
    <s v=""/>
    <s v=""/>
    <x v="0"/>
  </r>
  <r>
    <x v="0"/>
    <s v="SGTB-2160"/>
    <s v="[SGTB] SP 26.3.4"/>
    <x v="0"/>
    <x v="0"/>
    <s v="[SGTB] PI 3/26"/>
    <x v="0"/>
    <s v="[INC0808911]Tenho um Erro/Problema com o Sistema - Portal do Professor - Portal do Professor"/>
    <m/>
    <n v="7200"/>
    <m/>
    <s v="Itens concluídos"/>
    <m/>
    <m/>
    <s v="Concluído"/>
    <d v="2026-08-14T18:16:00"/>
    <d v="2026-08-17T00:00:00"/>
    <d v="2026-08-18T00:00:00"/>
    <d v="2026-08-18T00:00:00"/>
    <m/>
    <m/>
    <m/>
    <m/>
    <m/>
    <m/>
    <m/>
    <m/>
    <m/>
    <m/>
    <x v="0"/>
    <m/>
    <m/>
    <m/>
    <n v="2"/>
    <s v="FALSO"/>
    <n v="0"/>
    <s v=""/>
    <s v=""/>
    <s v=""/>
    <s v=""/>
    <s v=""/>
    <s v=""/>
    <s v=""/>
    <s v=""/>
    <s v=""/>
    <s v=""/>
    <x v="0"/>
  </r>
  <r>
    <x v="0"/>
    <s v="SGTB-2159"/>
    <s v="[SGTB] SP 26.3.4"/>
    <x v="0"/>
    <x v="0"/>
    <s v="[SGTB] PI 3/26"/>
    <x v="0"/>
    <s v="[INC0808879]Tenho um Erro/Problema com o Sistema - Sistema U - (Sistema U) Histórico Escolar"/>
    <m/>
    <n v="7200"/>
    <m/>
    <s v="Itens concluídos"/>
    <m/>
    <m/>
    <s v="Concluído"/>
    <d v="2026-08-14T16:47:00"/>
    <d v="2026-08-17T00:00:00"/>
    <d v="2026-08-18T00:00:00"/>
    <d v="2026-08-18T00:00:00"/>
    <m/>
    <m/>
    <m/>
    <m/>
    <m/>
    <m/>
    <m/>
    <m/>
    <m/>
    <m/>
    <x v="0"/>
    <m/>
    <m/>
    <m/>
    <n v="2"/>
    <s v="FALSO"/>
    <n v="0"/>
    <s v=""/>
    <s v=""/>
    <s v=""/>
    <s v=""/>
    <s v=""/>
    <s v=""/>
    <s v=""/>
    <s v=""/>
    <s v=""/>
    <s v=""/>
    <x v="0"/>
  </r>
  <r>
    <x v="0"/>
    <s v="SGTB-2157"/>
    <s v="[SGTB] SP 26.3.4"/>
    <x v="0"/>
    <x v="0"/>
    <s v="[SGTB] PI 3/26"/>
    <x v="0"/>
    <s v="[INC0808848]Tenho um Erro/Problema com o Sistema - Portal do Professor - Portal do Professor"/>
    <m/>
    <n v="7200"/>
    <m/>
    <s v="Itens concluídos"/>
    <m/>
    <m/>
    <s v="Concluído"/>
    <d v="2026-08-14T14:50:00"/>
    <d v="2026-08-17T00:00:00"/>
    <d v="2026-08-18T00:00:00"/>
    <d v="2026-08-18T00:00:00"/>
    <m/>
    <m/>
    <m/>
    <m/>
    <m/>
    <m/>
    <m/>
    <m/>
    <m/>
    <m/>
    <x v="0"/>
    <m/>
    <m/>
    <m/>
    <n v="2"/>
    <s v="FALSO"/>
    <n v="0"/>
    <s v=""/>
    <s v=""/>
    <s v=""/>
    <s v=""/>
    <s v=""/>
    <s v=""/>
    <s v=""/>
    <s v=""/>
    <s v=""/>
    <s v=""/>
    <x v="0"/>
  </r>
  <r>
    <x v="0"/>
    <s v="SGTB-2156"/>
    <s v="[SGTB] SP 26.3.4"/>
    <x v="0"/>
    <x v="0"/>
    <s v="[SGTB] PI 3/26"/>
    <x v="0"/>
    <s v="[INC0808779]Tenho um Erro/Problema com o Sistema - Sistema U - Gestão de Cadastro"/>
    <m/>
    <n v="7200"/>
    <m/>
    <s v="Itens concluídos"/>
    <m/>
    <m/>
    <s v="Concluído"/>
    <d v="2026-08-14T14:50:00"/>
    <d v="2026-08-17T00:00:00"/>
    <d v="2026-08-20T00:00:00"/>
    <d v="2026-08-20T00:00:00"/>
    <m/>
    <m/>
    <m/>
    <m/>
    <m/>
    <m/>
    <m/>
    <m/>
    <m/>
    <m/>
    <x v="0"/>
    <m/>
    <m/>
    <m/>
    <n v="2"/>
    <s v="FALSO"/>
    <n v="0"/>
    <s v=""/>
    <s v=""/>
    <s v=""/>
    <s v=""/>
    <s v=""/>
    <s v=""/>
    <s v=""/>
    <s v=""/>
    <s v=""/>
    <s v=""/>
    <x v="0"/>
  </r>
  <r>
    <x v="0"/>
    <s v="SGTB-2153"/>
    <s v="[SGTB] SP 26.3.4"/>
    <x v="0"/>
    <x v="0"/>
    <s v="[SGTB] PI 3/26"/>
    <x v="0"/>
    <s v="[INC0808822]Tenho um Erro/Problema com o Sistema - Portal Prisma - Prisma - Unidades dos Polos"/>
    <m/>
    <n v="600"/>
    <m/>
    <s v="Itens concluídos"/>
    <m/>
    <m/>
    <s v="Abertura indevida"/>
    <d v="2026-08-14T13:59:00"/>
    <d v="2026-08-17T00:00:00"/>
    <d v="2026-08-17T00:00:00"/>
    <m/>
    <m/>
    <m/>
    <m/>
    <m/>
    <m/>
    <m/>
    <m/>
    <m/>
    <m/>
    <m/>
    <x v="0"/>
    <m/>
    <m/>
    <m/>
    <n v="0.16666666666666666"/>
    <s v="FALSO"/>
    <n v="0"/>
    <s v=""/>
    <s v=""/>
    <s v=""/>
    <s v=""/>
    <s v=""/>
    <s v=""/>
    <s v=""/>
    <s v=""/>
    <s v=""/>
    <s v=""/>
    <x v="0"/>
  </r>
  <r>
    <x v="1"/>
    <s v="SGTB-2149"/>
    <s v="[SGTB] SP 26.3.5"/>
    <x v="0"/>
    <x v="0"/>
    <s v="[SGTB] PI 3/26"/>
    <x v="0"/>
    <s v="[RITM0732106]Solicitar Serviço ao Sistema - Prisma - Licenças Dynamics"/>
    <m/>
    <n v="1200"/>
    <m/>
    <s v="Itens concluídos"/>
    <m/>
    <m/>
    <s v="Concluído"/>
    <d v="2026-08-14T09:42:00"/>
    <d v="2026-08-31T00:00:00"/>
    <d v="2026-09-01T00:00:00"/>
    <d v="2026-09-01T00:00:00"/>
    <m/>
    <m/>
    <m/>
    <m/>
    <m/>
    <m/>
    <m/>
    <m/>
    <m/>
    <m/>
    <x v="0"/>
    <m/>
    <m/>
    <m/>
    <n v="0.33333333333333331"/>
    <s v="FALSO"/>
    <n v="0"/>
    <s v=""/>
    <s v=""/>
    <s v=""/>
    <s v=""/>
    <s v=""/>
    <s v=""/>
    <s v=""/>
    <s v=""/>
    <s v=""/>
    <s v=""/>
    <x v="0"/>
  </r>
  <r>
    <x v="1"/>
    <s v="SGTB-2148"/>
    <s v="[SGTB] SP 26.3.5"/>
    <x v="0"/>
    <x v="0"/>
    <s v="[SGTB] PI 3/26"/>
    <x v="0"/>
    <s v="[RITM0729651]Solicitar Serviço ao Sistema - Prisma - Licenças Dynamics"/>
    <m/>
    <n v="1200"/>
    <m/>
    <s v="Itens concluídos"/>
    <m/>
    <m/>
    <s v="Concluído"/>
    <d v="2026-08-14T09:42:00"/>
    <d v="2026-08-31T00:00:00"/>
    <d v="2026-09-01T00:00:00"/>
    <d v="2026-09-01T00:00:00"/>
    <m/>
    <m/>
    <m/>
    <m/>
    <m/>
    <m/>
    <m/>
    <m/>
    <m/>
    <m/>
    <x v="0"/>
    <m/>
    <m/>
    <m/>
    <n v="0.33333333333333331"/>
    <s v="FALSO"/>
    <n v="0"/>
    <s v=""/>
    <s v=""/>
    <s v=""/>
    <s v=""/>
    <s v=""/>
    <s v=""/>
    <s v=""/>
    <s v=""/>
    <s v=""/>
    <s v=""/>
    <x v="0"/>
  </r>
  <r>
    <x v="1"/>
    <s v="SGTB-2147"/>
    <s v="[SGTB] SP 26.3.4"/>
    <x v="0"/>
    <x v="0"/>
    <s v="[SGTB] PI 3/26"/>
    <x v="0"/>
    <s v="[RITM0732551]Solicitar Serviço ao Sistema - Prisma - Licenças Dynamics"/>
    <m/>
    <n v="900"/>
    <m/>
    <s v="Itens concluídos"/>
    <m/>
    <m/>
    <s v="Concluído"/>
    <d v="2026-08-14T09:41:00"/>
    <d v="2026-08-17T00:00:00"/>
    <d v="2026-08-18T00:00:00"/>
    <d v="2026-08-18T00:00:00"/>
    <m/>
    <m/>
    <m/>
    <m/>
    <m/>
    <m/>
    <m/>
    <m/>
    <m/>
    <m/>
    <x v="0"/>
    <m/>
    <m/>
    <m/>
    <n v="0.25"/>
    <s v="FALSO"/>
    <n v="0"/>
    <s v=""/>
    <s v=""/>
    <s v=""/>
    <s v=""/>
    <s v=""/>
    <s v=""/>
    <s v=""/>
    <s v=""/>
    <s v=""/>
    <s v=""/>
    <x v="0"/>
  </r>
  <r>
    <x v="1"/>
    <s v="SGTB-2146"/>
    <s v="[SGTB] SP 26.3.4"/>
    <x v="0"/>
    <x v="0"/>
    <s v="[SGTB] PI 3/26"/>
    <x v="0"/>
    <s v="[RITM0732549]Solicitar Serviço ao Sistema - Prisma - Licenças Dynamics"/>
    <m/>
    <n v="900"/>
    <m/>
    <s v="Itens concluídos"/>
    <m/>
    <m/>
    <s v="Concluído"/>
    <d v="2026-08-14T09:40:00"/>
    <d v="2026-08-17T00:00:00"/>
    <d v="2026-08-18T00:00:00"/>
    <d v="2026-08-18T00:00:00"/>
    <m/>
    <m/>
    <m/>
    <m/>
    <m/>
    <m/>
    <m/>
    <m/>
    <m/>
    <m/>
    <x v="0"/>
    <m/>
    <m/>
    <m/>
    <n v="0.25"/>
    <s v="FALSO"/>
    <n v="0"/>
    <s v=""/>
    <s v=""/>
    <s v=""/>
    <s v=""/>
    <s v=""/>
    <s v=""/>
    <s v=""/>
    <s v=""/>
    <s v=""/>
    <s v=""/>
    <x v="0"/>
  </r>
  <r>
    <x v="1"/>
    <s v="SGTB-2145"/>
    <s v="[SGTB] SP 26.3.4"/>
    <x v="0"/>
    <x v="0"/>
    <s v="[SGTB] PI 3/26"/>
    <x v="0"/>
    <s v="[RITM0732542]Solicitar Serviço ao Sistema - Prisma - Licenças Dynamics"/>
    <m/>
    <n v="1800"/>
    <m/>
    <s v="Itens concluídos"/>
    <m/>
    <m/>
    <s v="Concluído"/>
    <d v="2026-08-14T09:38:00"/>
    <d v="2026-08-17T00:00:00"/>
    <d v="2026-08-18T00:00:00"/>
    <d v="2026-08-18T00:00:00"/>
    <m/>
    <m/>
    <m/>
    <m/>
    <m/>
    <m/>
    <m/>
    <m/>
    <m/>
    <m/>
    <x v="0"/>
    <m/>
    <m/>
    <m/>
    <n v="0.5"/>
    <s v="FALSO"/>
    <n v="0"/>
    <s v=""/>
    <s v=""/>
    <s v=""/>
    <s v=""/>
    <s v=""/>
    <s v=""/>
    <s v=""/>
    <s v=""/>
    <s v=""/>
    <s v=""/>
    <x v="0"/>
  </r>
  <r>
    <x v="0"/>
    <s v="SGTB-2136"/>
    <s v="[SGTB] SP 26.3.3"/>
    <x v="0"/>
    <x v="0"/>
    <s v="[SGTB] PI 3/26"/>
    <x v="0"/>
    <s v="[INC0808646]Tenho um Erro/Problema com o Sistema - Prisma - Usuários do Prisma"/>
    <m/>
    <n v="3600"/>
    <m/>
    <s v="Itens concluídos"/>
    <m/>
    <m/>
    <s v="Abertura indevida"/>
    <d v="2026-08-13T19:46:00"/>
    <d v="2026-08-03T00:00:00"/>
    <d v="2026-08-14T00:00:00"/>
    <m/>
    <m/>
    <m/>
    <m/>
    <m/>
    <m/>
    <m/>
    <m/>
    <m/>
    <m/>
    <m/>
    <x v="0"/>
    <m/>
    <m/>
    <m/>
    <n v="1"/>
    <s v="FALSO"/>
    <n v="0"/>
    <s v=""/>
    <s v=""/>
    <s v=""/>
    <s v=""/>
    <s v=""/>
    <s v=""/>
    <s v=""/>
    <s v=""/>
    <s v=""/>
    <s v=""/>
    <x v="0"/>
  </r>
  <r>
    <x v="1"/>
    <s v="SGTB-2131"/>
    <s v="[SGTB] SP 26.3.3;[SGTB] SP 26.3.4"/>
    <x v="0"/>
    <x v="0"/>
    <s v="[SGTB] PI 3/26"/>
    <x v="0"/>
    <s v="[RITM0733174]Solicitar um serviço para o Sistema Colaborar - Colaborar - Administração de usuários"/>
    <m/>
    <n v="72000"/>
    <m/>
    <s v="Itens concluídos"/>
    <m/>
    <m/>
    <s v="Concluído"/>
    <d v="2026-08-13T18:02:00"/>
    <d v="2026-08-03T00:00:00"/>
    <d v="2026-08-14T00:00:00"/>
    <d v="2026-08-14T00:00:00"/>
    <m/>
    <m/>
    <m/>
    <m/>
    <m/>
    <m/>
    <m/>
    <m/>
    <m/>
    <m/>
    <x v="0"/>
    <m/>
    <m/>
    <m/>
    <n v="20"/>
    <s v="FALSO"/>
    <n v="0"/>
    <s v=""/>
    <s v=""/>
    <s v=""/>
    <s v=""/>
    <s v=""/>
    <s v=""/>
    <s v=""/>
    <s v=""/>
    <s v=""/>
    <s v=""/>
    <x v="0"/>
  </r>
  <r>
    <x v="0"/>
    <s v="SGTB-2124"/>
    <s v="[SGTB] SP 26.3.3;[SGTB] SP 26.3.4"/>
    <x v="0"/>
    <x v="0"/>
    <s v="[SGTB] PI 3/26"/>
    <x v="0"/>
    <s v="[INC0808465]Tenho um Erro/Problema com o Sistema - Portal do Professor - Portal do Professor"/>
    <m/>
    <n v="7200"/>
    <m/>
    <s v="Itens concluídos"/>
    <m/>
    <m/>
    <s v="Concluído"/>
    <d v="2026-08-13T12:51:00"/>
    <d v="2026-08-03T00:00:00"/>
    <d v="2026-08-13T00:00:00"/>
    <d v="2026-08-13T00:00:00"/>
    <m/>
    <m/>
    <m/>
    <m/>
    <m/>
    <m/>
    <m/>
    <m/>
    <m/>
    <m/>
    <x v="0"/>
    <m/>
    <m/>
    <m/>
    <n v="2"/>
    <s v="FALSO"/>
    <n v="0"/>
    <s v=""/>
    <s v=""/>
    <s v=""/>
    <s v=""/>
    <s v=""/>
    <s v=""/>
    <s v=""/>
    <s v=""/>
    <s v=""/>
    <s v=""/>
    <x v="0"/>
  </r>
  <r>
    <x v="0"/>
    <s v="SGTB-2122"/>
    <s v="[SGTB] SP 26.3.4"/>
    <x v="0"/>
    <x v="0"/>
    <s v="[SGTB] PI 3/26"/>
    <x v="0"/>
    <s v="[INC0808439]Tenho um Erro/Problema com o Sistema - AVA Presencial - Moodle (LMS)"/>
    <m/>
    <n v="3600"/>
    <m/>
    <s v="Itens concluídos"/>
    <m/>
    <m/>
    <s v="Abertura indevida"/>
    <d v="2026-08-13T11:43:00"/>
    <d v="2026-08-17T00:00:00"/>
    <d v="2026-08-25T00:00:00"/>
    <m/>
    <m/>
    <m/>
    <m/>
    <m/>
    <m/>
    <m/>
    <m/>
    <m/>
    <m/>
    <m/>
    <x v="0"/>
    <m/>
    <m/>
    <m/>
    <n v="1"/>
    <s v="FALSO"/>
    <n v="0"/>
    <s v=""/>
    <s v=""/>
    <s v=""/>
    <s v=""/>
    <s v=""/>
    <s v=""/>
    <s v=""/>
    <s v=""/>
    <s v=""/>
    <s v=""/>
    <x v="0"/>
  </r>
  <r>
    <x v="0"/>
    <s v="SGTB-2120"/>
    <s v="[SGTB] SP 26.3.4"/>
    <x v="0"/>
    <x v="0"/>
    <s v="[SGTB] PI 3/26"/>
    <x v="0"/>
    <s v="[INC0808228]Tenho um Erro/Problema no Dynamics - Gestão de unidades - Reportar um erro/problema"/>
    <m/>
    <n v="1800"/>
    <m/>
    <s v="Itens concluídos"/>
    <m/>
    <m/>
    <s v="Abertura indevida"/>
    <d v="2026-08-13T09:16:00"/>
    <d v="2026-08-17T00:00:00"/>
    <d v="2026-08-19T00:00:00"/>
    <m/>
    <m/>
    <m/>
    <m/>
    <m/>
    <m/>
    <m/>
    <m/>
    <m/>
    <m/>
    <m/>
    <x v="0"/>
    <m/>
    <m/>
    <m/>
    <n v="0.5"/>
    <s v="FALSO"/>
    <n v="0"/>
    <s v=""/>
    <s v=""/>
    <s v=""/>
    <s v=""/>
    <s v=""/>
    <s v=""/>
    <s v=""/>
    <s v=""/>
    <s v=""/>
    <s v=""/>
    <x v="0"/>
  </r>
  <r>
    <x v="0"/>
    <s v="SGTB-2119"/>
    <s v="[SGTB] SP 26.3.4"/>
    <x v="0"/>
    <x v="0"/>
    <s v="[SGTB] PI 3/26"/>
    <x v="0"/>
    <s v="[INC0808226]Tenho um Erro/Problema no Dynamics - Gestão de unidades - Reportar um erro/problema"/>
    <m/>
    <n v="900"/>
    <m/>
    <s v="Itens concluídos"/>
    <m/>
    <m/>
    <s v="Abertura indevida"/>
    <d v="2026-08-13T09:15:00"/>
    <d v="2026-08-17T00:00:00"/>
    <d v="2026-08-19T00:00:00"/>
    <m/>
    <m/>
    <m/>
    <m/>
    <m/>
    <m/>
    <m/>
    <m/>
    <m/>
    <m/>
    <m/>
    <x v="0"/>
    <m/>
    <m/>
    <m/>
    <n v="0.25"/>
    <s v="FALSO"/>
    <n v="0"/>
    <s v=""/>
    <s v=""/>
    <s v=""/>
    <s v=""/>
    <s v=""/>
    <s v=""/>
    <s v=""/>
    <s v=""/>
    <s v=""/>
    <s v=""/>
    <x v="0"/>
  </r>
  <r>
    <x v="0"/>
    <s v="SGTB-2115"/>
    <s v="[SGTB] SP 26.3.3"/>
    <x v="0"/>
    <x v="0"/>
    <s v="[SGTB] PI 3/26"/>
    <x v="0"/>
    <s v="[INC0808064]Tenho um Erro/Problema com o Sistema - Olimpo - Olimpo / Professores"/>
    <m/>
    <n v="14400"/>
    <m/>
    <s v="Itens concluídos"/>
    <m/>
    <m/>
    <s v="Concluído"/>
    <d v="2026-08-12T17:11:00"/>
    <d v="2026-08-03T00:00:00"/>
    <d v="2026-08-12T00:00:00"/>
    <d v="2026-08-13T00:00:00"/>
    <m/>
    <m/>
    <m/>
    <m/>
    <m/>
    <m/>
    <m/>
    <m/>
    <m/>
    <m/>
    <x v="0"/>
    <m/>
    <m/>
    <m/>
    <n v="4"/>
    <s v="FALSO"/>
    <n v="0"/>
    <s v=""/>
    <s v=""/>
    <s v=""/>
    <s v=""/>
    <s v=""/>
    <s v=""/>
    <s v=""/>
    <s v=""/>
    <s v=""/>
    <s v=""/>
    <x v="0"/>
  </r>
  <r>
    <x v="0"/>
    <s v="SGTB-2112"/>
    <s v="[SGTB] SP 26.3.4"/>
    <x v="0"/>
    <x v="0"/>
    <s v="[SGTB] PI 3/26"/>
    <x v="0"/>
    <s v="[INC0807973]Tenho um Erro/Problema com o Sistema - Portal do Aluno - EaD - (Portal do aluno - EaD) Geração de documentos"/>
    <m/>
    <n v="25200"/>
    <m/>
    <s v="Itens concluídos"/>
    <m/>
    <m/>
    <s v="Concluído"/>
    <d v="2026-08-12T15:46:00"/>
    <d v="2026-08-17T00:00:00"/>
    <d v="2026-08-17T00:00:00"/>
    <d v="2026-08-17T00:00:00"/>
    <m/>
    <m/>
    <m/>
    <m/>
    <m/>
    <m/>
    <m/>
    <m/>
    <m/>
    <m/>
    <x v="0"/>
    <m/>
    <m/>
    <m/>
    <n v="7"/>
    <s v="FALSO"/>
    <n v="0"/>
    <s v=""/>
    <s v=""/>
    <s v=""/>
    <s v=""/>
    <s v=""/>
    <s v=""/>
    <s v=""/>
    <s v=""/>
    <s v=""/>
    <s v=""/>
    <x v="0"/>
  </r>
  <r>
    <x v="0"/>
    <s v="SGTB-2111"/>
    <s v="[SGTB] SP 26.3.4"/>
    <x v="0"/>
    <x v="0"/>
    <s v="[SGTB] PI 3/26"/>
    <x v="0"/>
    <s v="[INC0808086]Tenho um Erro/Problema com o Sistema - Portal Prisma - Prisma - Portal Prisma (Banco de Dados)"/>
    <m/>
    <n v="54000"/>
    <m/>
    <s v="Itens concluídos"/>
    <m/>
    <m/>
    <s v="Concluído"/>
    <d v="2026-08-12T14:17:00"/>
    <d v="2026-08-17T00:00:00"/>
    <d v="2026-08-13T00:00:00"/>
    <d v="2026-08-18T00:00:00"/>
    <m/>
    <m/>
    <m/>
    <m/>
    <m/>
    <m/>
    <m/>
    <m/>
    <m/>
    <m/>
    <x v="0"/>
    <m/>
    <m/>
    <m/>
    <n v="15"/>
    <s v="FALSO"/>
    <n v="0"/>
    <s v=""/>
    <s v=""/>
    <s v=""/>
    <s v=""/>
    <s v=""/>
    <s v=""/>
    <s v=""/>
    <s v=""/>
    <s v=""/>
    <s v=""/>
    <x v="0"/>
  </r>
  <r>
    <x v="0"/>
    <s v="SGTB-2109"/>
    <s v="[SGTB] SP 26.3.3;[SGTB] SP 26.3.4"/>
    <x v="0"/>
    <x v="0"/>
    <s v="[SGTB] PI 3/26"/>
    <x v="0"/>
    <s v="[INC0808049]Tenho um Erro/Problema com o Sistema Colaborar - Colaborar - Alocação de tutor"/>
    <m/>
    <n v="600"/>
    <m/>
    <s v="Itens concluídos"/>
    <m/>
    <m/>
    <s v="Concluído"/>
    <d v="2026-08-12T11:57:00"/>
    <d v="2026-08-03T00:00:00"/>
    <d v="2026-08-13T00:00:00"/>
    <d v="2026-08-13T00:00:00"/>
    <m/>
    <m/>
    <m/>
    <m/>
    <m/>
    <m/>
    <m/>
    <m/>
    <m/>
    <m/>
    <x v="0"/>
    <m/>
    <m/>
    <m/>
    <n v="0.16666666666666666"/>
    <s v="FALSO"/>
    <n v="0"/>
    <s v=""/>
    <s v=""/>
    <s v=""/>
    <s v=""/>
    <s v=""/>
    <s v=""/>
    <s v=""/>
    <s v=""/>
    <s v=""/>
    <s v=""/>
    <x v="0"/>
  </r>
  <r>
    <x v="1"/>
    <s v="SGTB-2108"/>
    <s v="[SGTB] SP 26.3.6"/>
    <x v="0"/>
    <x v="0"/>
    <s v="[SGTB] PI 3/26"/>
    <x v="0"/>
    <s v="[RITM0732920]Solicitar Serviço ao Sistema - Olimpo - (Olimpo) Contrato"/>
    <m/>
    <n v="25200"/>
    <m/>
    <s v="Itens concluídos"/>
    <m/>
    <m/>
    <s v="Concluído"/>
    <d v="2026-08-12T11:43:00"/>
    <d v="2026-09-14T00:00:00"/>
    <d v="2026-09-10T00:00:00"/>
    <d v="2026-09-18T00:00:00"/>
    <m/>
    <m/>
    <m/>
    <m/>
    <m/>
    <m/>
    <m/>
    <m/>
    <m/>
    <m/>
    <x v="0"/>
    <m/>
    <m/>
    <m/>
    <n v="7"/>
    <s v="FALSO"/>
    <n v="0"/>
    <s v=""/>
    <s v=""/>
    <s v=""/>
    <s v=""/>
    <s v=""/>
    <s v=""/>
    <s v=""/>
    <s v=""/>
    <s v=""/>
    <s v=""/>
    <x v="0"/>
  </r>
  <r>
    <x v="0"/>
    <s v="SGTB-2106"/>
    <s v="[SGTB] SP 26.3.3;[SGTB] SP 26.3.4"/>
    <x v="0"/>
    <x v="0"/>
    <s v="[SGTB] PI 3/26"/>
    <x v="0"/>
    <s v="[INC0807987]Tenho um Erro/Problema com o Sistema Colaborar - Colaborar - Alocação de tutor"/>
    <m/>
    <n v="600"/>
    <m/>
    <s v="Itens concluídos"/>
    <m/>
    <m/>
    <s v="Concluído"/>
    <d v="2026-08-12T09:58:00"/>
    <d v="2026-08-03T00:00:00"/>
    <d v="2026-08-13T00:00:00"/>
    <d v="2026-08-13T00:00:00"/>
    <m/>
    <m/>
    <m/>
    <m/>
    <m/>
    <m/>
    <m/>
    <m/>
    <m/>
    <m/>
    <x v="0"/>
    <m/>
    <m/>
    <m/>
    <n v="0.16666666666666666"/>
    <s v="FALSO"/>
    <n v="0"/>
    <s v=""/>
    <s v=""/>
    <s v=""/>
    <s v=""/>
    <s v=""/>
    <s v=""/>
    <s v=""/>
    <s v=""/>
    <s v=""/>
    <s v=""/>
    <x v="0"/>
  </r>
  <r>
    <x v="0"/>
    <s v="SGTB-2100"/>
    <s v="[SGTB] SP 26.3.3;[SGTB] SP 26.3.4"/>
    <x v="0"/>
    <x v="0"/>
    <s v="[SGTB] PI 3/26"/>
    <x v="0"/>
    <s v="[INC0807974]Tenho um Erro/Problema com o Sistema - Portal Prisma - Prisma - Usuários do Prisma"/>
    <m/>
    <n v="3600"/>
    <m/>
    <s v="Itens concluídos"/>
    <m/>
    <m/>
    <s v="Concluído"/>
    <d v="2026-08-12T09:17:00"/>
    <d v="2026-08-03T00:00:00"/>
    <d v="2026-08-12T00:00:00"/>
    <d v="2026-08-12T00:00:00"/>
    <m/>
    <m/>
    <m/>
    <m/>
    <m/>
    <m/>
    <m/>
    <m/>
    <m/>
    <m/>
    <x v="0"/>
    <m/>
    <m/>
    <m/>
    <n v="1"/>
    <s v="FALSO"/>
    <n v="0"/>
    <s v=""/>
    <s v=""/>
    <s v=""/>
    <s v=""/>
    <s v=""/>
    <s v=""/>
    <s v=""/>
    <s v=""/>
    <s v=""/>
    <s v=""/>
    <x v="0"/>
  </r>
  <r>
    <x v="0"/>
    <s v="SGTB-2098"/>
    <s v="[SGTB] SP 26.3.3;[SGTB] SP 26.3.4"/>
    <x v="0"/>
    <x v="0"/>
    <s v="[SGTB] PI 3/26"/>
    <x v="0"/>
    <s v="[INC0807536]Tenho um Erro/Problema com o Sistema - PDA:Portal do aluno - Graduação - Erro no Ajuste de horário"/>
    <m/>
    <n v="7200"/>
    <m/>
    <s v="Itens concluídos"/>
    <m/>
    <m/>
    <s v="Concluído"/>
    <d v="2026-08-11T17:45:00"/>
    <d v="2026-08-03T00:00:00"/>
    <d v="2026-08-12T00:00:00"/>
    <d v="2026-08-12T00:00:00"/>
    <m/>
    <m/>
    <m/>
    <m/>
    <m/>
    <m/>
    <m/>
    <m/>
    <m/>
    <m/>
    <x v="0"/>
    <m/>
    <m/>
    <m/>
    <n v="2"/>
    <s v="FALSO"/>
    <n v="0"/>
    <s v=""/>
    <s v=""/>
    <s v=""/>
    <s v=""/>
    <s v=""/>
    <s v=""/>
    <s v=""/>
    <s v=""/>
    <s v=""/>
    <s v=""/>
    <x v="0"/>
  </r>
  <r>
    <x v="0"/>
    <s v="SGTB-2097"/>
    <s v="[SGTB] SP 26.3.3"/>
    <x v="0"/>
    <x v="0"/>
    <s v="[SGTB] PI 3/26"/>
    <x v="0"/>
    <s v="[INC0807818]Tenho um Erro/Problema com o Sistema - Prisma - Usuários do Prisma"/>
    <m/>
    <n v="1200"/>
    <m/>
    <s v="Itens concluídos"/>
    <m/>
    <m/>
    <s v="Abertura indevida"/>
    <d v="2026-08-11T15:35:00"/>
    <d v="2026-08-03T00:00:00"/>
    <d v="2026-08-14T00:00:00"/>
    <m/>
    <m/>
    <m/>
    <m/>
    <m/>
    <m/>
    <m/>
    <m/>
    <m/>
    <m/>
    <m/>
    <x v="0"/>
    <m/>
    <m/>
    <m/>
    <n v="0.33333333333333331"/>
    <s v="FALSO"/>
    <n v="0"/>
    <s v=""/>
    <s v=""/>
    <s v=""/>
    <s v=""/>
    <s v=""/>
    <s v=""/>
    <s v=""/>
    <s v=""/>
    <s v=""/>
    <s v=""/>
    <x v="0"/>
  </r>
  <r>
    <x v="0"/>
    <s v="SGTB-2096"/>
    <s v="[SGTB] SP 26.3.3"/>
    <x v="0"/>
    <x v="0"/>
    <s v="[SGTB] PI 3/26"/>
    <x v="0"/>
    <s v="[INC0807133]Tenho um Erro/Problema com o Sistema - PDA:Portal do aluno - Graduação - Erro no Meu curso"/>
    <m/>
    <n v="7200"/>
    <m/>
    <s v="Itens concluídos"/>
    <m/>
    <m/>
    <s v="Concluído"/>
    <d v="2026-08-11T14:46:00"/>
    <d v="2026-08-03T00:00:00"/>
    <d v="2026-08-12T00:00:00"/>
    <d v="2026-08-12T00:00:00"/>
    <m/>
    <m/>
    <m/>
    <m/>
    <m/>
    <m/>
    <m/>
    <m/>
    <m/>
    <m/>
    <x v="0"/>
    <m/>
    <m/>
    <m/>
    <n v="2"/>
    <s v="FALSO"/>
    <n v="0"/>
    <s v=""/>
    <s v=""/>
    <s v=""/>
    <s v=""/>
    <s v=""/>
    <s v=""/>
    <s v=""/>
    <s v=""/>
    <s v=""/>
    <s v=""/>
    <x v="0"/>
  </r>
  <r>
    <x v="0"/>
    <s v="SGTB-2095"/>
    <s v="[SGTB] SP 26.3.4"/>
    <x v="0"/>
    <x v="0"/>
    <s v="[SGTB] PI 3/26"/>
    <x v="0"/>
    <s v="[INC0807721]Tenho um Erro/Problema com o Sistema - Extranet - Enturmacao"/>
    <m/>
    <n v="10800"/>
    <m/>
    <s v="Itens concluídos"/>
    <m/>
    <m/>
    <s v="Concluído"/>
    <d v="2026-08-11T12:40:00"/>
    <d v="2026-08-17T00:00:00"/>
    <d v="2026-08-11T00:00:00"/>
    <d v="2026-08-17T00:00:00"/>
    <m/>
    <m/>
    <m/>
    <m/>
    <m/>
    <m/>
    <m/>
    <m/>
    <m/>
    <m/>
    <x v="0"/>
    <m/>
    <m/>
    <m/>
    <n v="3"/>
    <s v="FALSO"/>
    <n v="0"/>
    <s v=""/>
    <s v=""/>
    <s v=""/>
    <s v=""/>
    <s v=""/>
    <s v=""/>
    <s v=""/>
    <s v=""/>
    <s v=""/>
    <s v=""/>
    <x v="0"/>
  </r>
  <r>
    <x v="0"/>
    <s v="SGTB-2091"/>
    <s v="[SGTB] SP 26.3.3;[SGTB] SP 26.3.4"/>
    <x v="0"/>
    <x v="0"/>
    <s v="[SGTB] PI 3/26"/>
    <x v="0"/>
    <s v="[INC0802402]Tenho um Erro/Problema com o PTC - Dynamics Athenas - Atualização de Dados Cadastrais"/>
    <m/>
    <m/>
    <m/>
    <s v="Itens concluídos"/>
    <m/>
    <m/>
    <s v="Concluído"/>
    <d v="2026-08-11T11:10:00"/>
    <d v="2026-08-03T00:00:00"/>
    <d v="2026-08-11T00:00:00"/>
    <d v="2026-08-11T00:00:00"/>
    <m/>
    <m/>
    <m/>
    <m/>
    <m/>
    <m/>
    <m/>
    <m/>
    <m/>
    <m/>
    <x v="0"/>
    <m/>
    <m/>
    <m/>
    <s v=""/>
    <s v="FALSO"/>
    <n v="0"/>
    <s v=""/>
    <s v=""/>
    <s v=""/>
    <s v=""/>
    <s v=""/>
    <s v=""/>
    <s v=""/>
    <s v=""/>
    <s v=""/>
    <s v=""/>
    <x v="0"/>
  </r>
  <r>
    <x v="0"/>
    <s v="SGTB-2089"/>
    <s v="[SGTB] SP 26.3.3"/>
    <x v="0"/>
    <x v="0"/>
    <s v="[SGTB] PI 3/26"/>
    <x v="0"/>
    <s v="[INC0806439]Tenho um Erro/Problema com o Sistema Colaborar - Colaborar - LMS Acadêmico"/>
    <m/>
    <m/>
    <m/>
    <s v="Itens concluídos"/>
    <m/>
    <m/>
    <s v="Abertura indevida"/>
    <d v="2026-08-11T10:59:00"/>
    <d v="2026-08-03T00:00:00"/>
    <d v="2026-08-11T00:00:00"/>
    <m/>
    <m/>
    <m/>
    <m/>
    <m/>
    <m/>
    <m/>
    <m/>
    <m/>
    <m/>
    <m/>
    <x v="0"/>
    <m/>
    <m/>
    <m/>
    <s v=""/>
    <s v="FALSO"/>
    <n v="0"/>
    <s v=""/>
    <s v=""/>
    <s v=""/>
    <s v=""/>
    <s v=""/>
    <s v=""/>
    <s v=""/>
    <s v=""/>
    <s v=""/>
    <s v=""/>
    <x v="0"/>
  </r>
  <r>
    <x v="0"/>
    <s v="SGTB-2088"/>
    <s v="[SGTB] SP 26.3.3;[SGTB] SP 26.3.4"/>
    <x v="0"/>
    <x v="0"/>
    <s v="[SGTB] PI 3/26"/>
    <x v="0"/>
    <s v="[INC0806781]Tenho um Erro/Problema com o Sistema Colaborar - Colaborar - Alocação de tutor"/>
    <m/>
    <n v="3600"/>
    <m/>
    <s v="Itens concluídos"/>
    <m/>
    <m/>
    <s v="Concluído"/>
    <d v="2026-08-11T10:54:00"/>
    <d v="2026-08-03T00:00:00"/>
    <d v="2026-08-12T00:00:00"/>
    <d v="2026-08-12T00:00:00"/>
    <m/>
    <m/>
    <m/>
    <m/>
    <m/>
    <m/>
    <m/>
    <m/>
    <m/>
    <m/>
    <x v="0"/>
    <m/>
    <m/>
    <m/>
    <n v="1"/>
    <s v="FALSO"/>
    <n v="0"/>
    <s v=""/>
    <s v=""/>
    <s v=""/>
    <s v=""/>
    <s v=""/>
    <s v=""/>
    <s v=""/>
    <s v=""/>
    <s v=""/>
    <s v=""/>
    <x v="0"/>
  </r>
  <r>
    <x v="1"/>
    <s v="SGTB-2087"/>
    <s v="[SGTB] SP 26.3.3;[SGTB] SP 26.3.4"/>
    <x v="0"/>
    <x v="0"/>
    <s v="[SGTB] PI 3/26"/>
    <x v="0"/>
    <s v="[RITM0732195]Solicitar Serviço ao Sistema - Olimpo - Enturmacao - krotonEnturmacao"/>
    <m/>
    <m/>
    <m/>
    <s v="Itens concluídos"/>
    <m/>
    <m/>
    <s v="Concluído"/>
    <d v="2026-08-11T10:51:00"/>
    <d v="2026-08-03T00:00:00"/>
    <d v="2026-08-11T00:00:00"/>
    <d v="2026-08-11T00:00:00"/>
    <m/>
    <m/>
    <m/>
    <m/>
    <m/>
    <m/>
    <m/>
    <m/>
    <m/>
    <m/>
    <x v="0"/>
    <m/>
    <m/>
    <m/>
    <s v=""/>
    <s v="FALSO"/>
    <n v="0"/>
    <s v=""/>
    <s v=""/>
    <s v=""/>
    <s v=""/>
    <s v=""/>
    <s v=""/>
    <s v=""/>
    <s v=""/>
    <s v=""/>
    <s v=""/>
    <x v="0"/>
  </r>
  <r>
    <x v="0"/>
    <s v="SGTB-2086"/>
    <s v="[SGTB] SP 26.3.3"/>
    <x v="0"/>
    <x v="0"/>
    <s v="[SGTB] PI 3/26"/>
    <x v="0"/>
    <s v="[INC0806345]Tenho um Erro/Problema com o Sistema - Gerador de Documentos - Documento"/>
    <m/>
    <n v="3600"/>
    <m/>
    <s v="Itens concluídos"/>
    <m/>
    <m/>
    <s v="Abertura indevida"/>
    <d v="2026-08-11T10:43:00"/>
    <d v="2026-08-03T00:00:00"/>
    <d v="2026-08-11T00:00:00"/>
    <m/>
    <m/>
    <m/>
    <m/>
    <m/>
    <m/>
    <m/>
    <m/>
    <m/>
    <m/>
    <m/>
    <x v="0"/>
    <m/>
    <m/>
    <m/>
    <n v="1"/>
    <s v="FALSO"/>
    <n v="0"/>
    <s v=""/>
    <s v=""/>
    <s v=""/>
    <s v=""/>
    <s v=""/>
    <s v=""/>
    <s v=""/>
    <s v=""/>
    <s v=""/>
    <s v=""/>
    <x v="0"/>
  </r>
  <r>
    <x v="0"/>
    <s v="SGTB-2084"/>
    <s v="[SGTB] SP 26.3.3;[SGTB] SP 26.3.4"/>
    <x v="0"/>
    <x v="0"/>
    <s v="[SGTB] PI 3/26"/>
    <x v="0"/>
    <s v="[INC0807470]Tenho um Erro/Problema com o Sistema - Extranet - Enturmacao"/>
    <m/>
    <n v="18000"/>
    <m/>
    <s v="Itens concluídos"/>
    <m/>
    <m/>
    <s v="Concluído"/>
    <d v="2026-08-11T09:20:00"/>
    <d v="2026-08-03T00:00:00"/>
    <d v="2026-08-12T00:00:00"/>
    <d v="2026-08-12T00:00:00"/>
    <m/>
    <m/>
    <m/>
    <m/>
    <m/>
    <m/>
    <m/>
    <m/>
    <m/>
    <m/>
    <x v="0"/>
    <m/>
    <m/>
    <m/>
    <n v="5"/>
    <s v="FALSO"/>
    <n v="0"/>
    <s v=""/>
    <s v=""/>
    <s v=""/>
    <s v=""/>
    <s v=""/>
    <s v=""/>
    <s v=""/>
    <s v=""/>
    <s v=""/>
    <s v=""/>
    <x v="0"/>
  </r>
  <r>
    <x v="0"/>
    <s v="SGTB-2082"/>
    <s v="[SGTB] SP 26.3.3;[SGTB] SP 26.3.4"/>
    <x v="0"/>
    <x v="0"/>
    <s v="[SGTB] PI 3/26"/>
    <x v="0"/>
    <s v="[INC0807370]Tenho um Erro/Problema com o Sistema - Olimpo - Olimpo / Professores"/>
    <m/>
    <m/>
    <m/>
    <s v="Itens concluídos"/>
    <m/>
    <m/>
    <s v="Concluído"/>
    <d v="2026-08-10T15:32:00"/>
    <d v="2026-08-03T00:00:00"/>
    <d v="2026-08-11T00:00:00"/>
    <d v="2026-08-11T00:00:00"/>
    <m/>
    <m/>
    <m/>
    <m/>
    <m/>
    <m/>
    <m/>
    <m/>
    <m/>
    <m/>
    <x v="0"/>
    <m/>
    <m/>
    <m/>
    <s v=""/>
    <s v="FALSO"/>
    <n v="0"/>
    <s v=""/>
    <s v=""/>
    <s v=""/>
    <s v=""/>
    <s v=""/>
    <s v=""/>
    <s v=""/>
    <s v=""/>
    <s v=""/>
    <s v=""/>
    <x v="0"/>
  </r>
  <r>
    <x v="0"/>
    <s v="SGTB-2080"/>
    <s v="[SGTB] SP 26.3.3;[SGTB] SP 26.3.4"/>
    <x v="0"/>
    <x v="0"/>
    <s v="[SGTB] PI 3/26"/>
    <x v="0"/>
    <s v="[INC0806202]Tenho um Erro/Problema com o Sistema - Extranet Matrícula - Extranet Matrícula"/>
    <m/>
    <n v="1800"/>
    <m/>
    <s v="Itens concluídos"/>
    <m/>
    <m/>
    <s v="Concluído"/>
    <d v="2026-08-10T11:45:00"/>
    <d v="2026-08-03T00:00:00"/>
    <d v="2026-08-10T00:00:00"/>
    <d v="2026-08-10T00:00:00"/>
    <m/>
    <m/>
    <m/>
    <m/>
    <m/>
    <m/>
    <m/>
    <m/>
    <m/>
    <m/>
    <x v="0"/>
    <m/>
    <m/>
    <m/>
    <n v="0.5"/>
    <s v="FALSO"/>
    <n v="0"/>
    <s v=""/>
    <s v=""/>
    <s v=""/>
    <s v=""/>
    <s v=""/>
    <s v=""/>
    <s v=""/>
    <s v=""/>
    <s v=""/>
    <s v=""/>
    <x v="0"/>
  </r>
  <r>
    <x v="0"/>
    <s v="SGTB-2077"/>
    <s v="[SGTB] SP 26.3.3;[SGTB] SP 26.3.4"/>
    <x v="0"/>
    <x v="0"/>
    <s v="[SGTB] PI 3/26"/>
    <x v="0"/>
    <s v="[INC0807349]Tenho um Erro/Problema com o Sistema - Portal Prisma - Prisma - Usuários do Prisma"/>
    <m/>
    <n v="1800"/>
    <m/>
    <s v="Itens concluídos"/>
    <m/>
    <m/>
    <s v="Concluído"/>
    <d v="2026-08-10T10:30:00"/>
    <d v="2026-08-03T00:00:00"/>
    <d v="2026-08-10T00:00:00"/>
    <d v="2026-08-10T00:00:00"/>
    <m/>
    <m/>
    <m/>
    <m/>
    <m/>
    <m/>
    <m/>
    <m/>
    <m/>
    <m/>
    <x v="0"/>
    <m/>
    <m/>
    <m/>
    <n v="0.5"/>
    <s v="FALSO"/>
    <n v="0"/>
    <s v=""/>
    <s v=""/>
    <s v=""/>
    <s v=""/>
    <s v=""/>
    <s v=""/>
    <s v=""/>
    <s v=""/>
    <s v=""/>
    <s v=""/>
    <x v="0"/>
  </r>
  <r>
    <x v="0"/>
    <s v="SGTB-2076"/>
    <s v="[SGTB] SP 26.3.3;[SGTB] SP 26.3.4"/>
    <x v="0"/>
    <x v="0"/>
    <s v="[SGTB] PI 3/26"/>
    <x v="0"/>
    <s v="[INC0807330]Tenho um Erro/Problema com o Sistema - Portal Prisma - Prisma - Usuários do Prisma"/>
    <m/>
    <n v="1800"/>
    <m/>
    <s v="Itens concluídos"/>
    <m/>
    <m/>
    <s v="Concluído"/>
    <d v="2026-08-10T10:04:00"/>
    <d v="2026-08-03T00:00:00"/>
    <d v="2026-08-10T00:00:00"/>
    <d v="2026-08-10T00:00:00"/>
    <m/>
    <m/>
    <m/>
    <m/>
    <m/>
    <m/>
    <m/>
    <m/>
    <m/>
    <m/>
    <x v="0"/>
    <m/>
    <m/>
    <m/>
    <n v="0.5"/>
    <s v="FALSO"/>
    <n v="0"/>
    <s v=""/>
    <s v=""/>
    <s v=""/>
    <s v=""/>
    <s v=""/>
    <s v=""/>
    <s v=""/>
    <s v=""/>
    <s v=""/>
    <s v=""/>
    <x v="0"/>
  </r>
  <r>
    <x v="1"/>
    <s v="SGTB-2056"/>
    <s v="[SGTB] SP 26.3.5"/>
    <x v="0"/>
    <x v="0"/>
    <s v="[SGTB] PI 3/26"/>
    <x v="0"/>
    <s v="[RITM0731730]Solicitar Serviço ao Sistema - Portal do Professor - Portal do Professor"/>
    <m/>
    <m/>
    <m/>
    <s v="Itens concluídos"/>
    <m/>
    <m/>
    <s v="Abertura indevida"/>
    <d v="2026-08-07T15:07:00"/>
    <d v="2026-08-31T00:00:00"/>
    <d v="2026-09-08T00:00:00"/>
    <m/>
    <m/>
    <m/>
    <m/>
    <m/>
    <m/>
    <m/>
    <m/>
    <m/>
    <m/>
    <m/>
    <x v="0"/>
    <m/>
    <m/>
    <m/>
    <s v=""/>
    <s v="FALSO"/>
    <n v="0"/>
    <s v=""/>
    <s v=""/>
    <s v=""/>
    <s v=""/>
    <s v=""/>
    <s v=""/>
    <s v=""/>
    <s v=""/>
    <s v=""/>
    <s v=""/>
    <x v="0"/>
  </r>
  <r>
    <x v="0"/>
    <s v="SGTB-2055"/>
    <s v="[SGTB] SP 26.3.3"/>
    <x v="0"/>
    <x v="0"/>
    <s v="[SGTB] PI 3/26"/>
    <x v="0"/>
    <s v="[INC0804406]Tenho um Erro/Problema com o Sistema - EAD legados - EAD legados"/>
    <m/>
    <n v="900"/>
    <m/>
    <s v="Itens concluídos"/>
    <m/>
    <m/>
    <s v="Abertura indevida"/>
    <d v="2026-08-07T13:27:00"/>
    <d v="2026-08-03T00:00:00"/>
    <d v="2026-08-07T00:00:00"/>
    <m/>
    <m/>
    <m/>
    <m/>
    <m/>
    <m/>
    <m/>
    <m/>
    <m/>
    <m/>
    <m/>
    <x v="0"/>
    <m/>
    <m/>
    <m/>
    <n v="0.25"/>
    <s v="FALSO"/>
    <n v="0"/>
    <s v=""/>
    <s v=""/>
    <s v=""/>
    <s v=""/>
    <s v=""/>
    <s v=""/>
    <s v=""/>
    <s v=""/>
    <s v=""/>
    <s v=""/>
    <x v="0"/>
  </r>
  <r>
    <x v="1"/>
    <s v="SGTB-2054"/>
    <s v="[SGTB] SP 26.3.3;[SGTB] SP 26.3.4"/>
    <x v="0"/>
    <x v="0"/>
    <s v="[SGTB] PI 3/26"/>
    <x v="0"/>
    <s v="[RITM0730277]Solicitar Serviço ao Sistema - Olimpo - Olimpo / Professores"/>
    <m/>
    <n v="3600"/>
    <m/>
    <s v="Itens concluídos"/>
    <m/>
    <m/>
    <s v="Concluído"/>
    <d v="2026-08-07T12:53:00"/>
    <d v="2026-08-03T00:00:00"/>
    <d v="2026-08-10T00:00:00"/>
    <d v="2026-08-10T00:00:00"/>
    <m/>
    <m/>
    <m/>
    <m/>
    <m/>
    <m/>
    <m/>
    <m/>
    <m/>
    <m/>
    <x v="0"/>
    <m/>
    <m/>
    <m/>
    <n v="1"/>
    <s v="FALSO"/>
    <n v="0"/>
    <s v=""/>
    <s v=""/>
    <s v=""/>
    <s v=""/>
    <s v=""/>
    <s v=""/>
    <s v=""/>
    <s v=""/>
    <s v=""/>
    <s v=""/>
    <x v="0"/>
  </r>
  <r>
    <x v="0"/>
    <s v="SGTB-2053"/>
    <s v="[SGTB] SP 26.3.3"/>
    <x v="0"/>
    <x v="0"/>
    <s v="[SGTB] PI 3/26"/>
    <x v="0"/>
    <s v="[INC0806589]Tenho um Erro/Problema com o PTC - Dynamics Athenas - Documentação para vinculo do tutor"/>
    <m/>
    <n v="3600"/>
    <m/>
    <s v="Itens concluídos"/>
    <m/>
    <m/>
    <s v="Concluído"/>
    <d v="2026-08-07T11:40:00"/>
    <d v="2026-08-03T00:00:00"/>
    <d v="2026-08-07T00:00:00"/>
    <d v="2026-08-07T00:00:00"/>
    <m/>
    <m/>
    <m/>
    <m/>
    <m/>
    <m/>
    <m/>
    <m/>
    <m/>
    <m/>
    <x v="0"/>
    <m/>
    <m/>
    <m/>
    <n v="1"/>
    <s v="FALSO"/>
    <n v="0"/>
    <s v=""/>
    <s v=""/>
    <s v=""/>
    <s v=""/>
    <s v=""/>
    <s v=""/>
    <s v=""/>
    <s v=""/>
    <s v=""/>
    <s v=""/>
    <x v="0"/>
  </r>
  <r>
    <x v="0"/>
    <s v="SGTB-2051"/>
    <s v="[SGTB] SP 26.3.3;[SGTB] SP 26.3.4"/>
    <x v="0"/>
    <x v="0"/>
    <s v="[SGTB] PI 3/26"/>
    <x v="0"/>
    <s v="[INC0806650]Tenho um Erro/Problema com o Sistema - Portal Prisma - Prisma"/>
    <m/>
    <n v="3600"/>
    <m/>
    <s v="Itens concluídos"/>
    <m/>
    <m/>
    <s v="Concluído"/>
    <d v="2026-08-07T11:17:00"/>
    <d v="2026-08-03T00:00:00"/>
    <d v="2026-08-11T00:00:00"/>
    <d v="2026-08-11T00:00:00"/>
    <m/>
    <m/>
    <m/>
    <m/>
    <m/>
    <m/>
    <m/>
    <m/>
    <m/>
    <m/>
    <x v="0"/>
    <m/>
    <m/>
    <m/>
    <n v="1"/>
    <s v="FALSO"/>
    <n v="0"/>
    <s v=""/>
    <s v=""/>
    <s v=""/>
    <s v=""/>
    <s v=""/>
    <s v=""/>
    <s v=""/>
    <s v=""/>
    <s v=""/>
    <s v=""/>
    <x v="0"/>
  </r>
  <r>
    <x v="0"/>
    <s v="SGTB-2050"/>
    <s v="[SGTB] SP 26.3.3"/>
    <x v="0"/>
    <x v="0"/>
    <s v="[SGTB] PI 3/26"/>
    <x v="0"/>
    <s v="[INC0806793]Tenho um Erro/Problema com o Sistema - Portal Prisma - Prisma - Usuários do Prisma"/>
    <m/>
    <n v="600"/>
    <m/>
    <s v="Itens concluídos"/>
    <m/>
    <m/>
    <s v="Abertura indevida"/>
    <d v="2026-08-07T10:43:00"/>
    <d v="2026-08-03T00:00:00"/>
    <d v="2026-08-10T00:00:00"/>
    <m/>
    <m/>
    <m/>
    <m/>
    <m/>
    <m/>
    <m/>
    <m/>
    <m/>
    <m/>
    <m/>
    <x v="0"/>
    <m/>
    <m/>
    <m/>
    <n v="0.16666666666666666"/>
    <s v="FALSO"/>
    <n v="0"/>
    <s v=""/>
    <s v=""/>
    <s v=""/>
    <s v=""/>
    <s v=""/>
    <s v=""/>
    <s v=""/>
    <s v=""/>
    <s v=""/>
    <s v=""/>
    <x v="0"/>
  </r>
  <r>
    <x v="1"/>
    <s v="SGTB-2047"/>
    <s v="[SGTB] SP 26.3.5;[SGTB] SP 26.3.4"/>
    <x v="0"/>
    <x v="0"/>
    <s v="[SGTB] PI 3/26"/>
    <x v="0"/>
    <s v="[RITM0730685]Solicitar Serviço ao Sistema - Olimpo - Matrícula"/>
    <m/>
    <n v="10800"/>
    <m/>
    <s v="Itens concluídos"/>
    <m/>
    <m/>
    <s v="Concluído"/>
    <d v="2026-08-06T22:01:00"/>
    <d v="2026-08-17T00:00:00"/>
    <d v="2026-08-28T00:00:00"/>
    <d v="2026-08-28T00:00:00"/>
    <m/>
    <m/>
    <m/>
    <m/>
    <m/>
    <m/>
    <m/>
    <m/>
    <m/>
    <m/>
    <x v="0"/>
    <m/>
    <m/>
    <m/>
    <n v="3"/>
    <s v="FALSO"/>
    <n v="0"/>
    <s v=""/>
    <s v=""/>
    <s v=""/>
    <s v=""/>
    <s v=""/>
    <s v=""/>
    <s v=""/>
    <s v=""/>
    <s v=""/>
    <s v=""/>
    <x v="0"/>
  </r>
  <r>
    <x v="0"/>
    <s v="SGTB-2043"/>
    <s v="[SGTB] SP 26.3.3;[SGTB] SP 26.3.4"/>
    <x v="0"/>
    <x v="0"/>
    <s v="[SGTB] PI 3/26"/>
    <x v="0"/>
    <s v="[INC0806655]Tenho um Erro/Problema com o Sistema Colaborar - Colaborar - Gerador de relatórios"/>
    <m/>
    <n v="7200"/>
    <m/>
    <s v="Itens concluídos"/>
    <m/>
    <m/>
    <s v="Concluído"/>
    <d v="2026-08-06T19:43:00"/>
    <d v="2026-08-03T00:00:00"/>
    <d v="2026-08-10T00:00:00"/>
    <d v="2026-08-10T00:00:00"/>
    <m/>
    <m/>
    <m/>
    <m/>
    <m/>
    <m/>
    <m/>
    <m/>
    <m/>
    <m/>
    <x v="0"/>
    <m/>
    <m/>
    <m/>
    <n v="2"/>
    <s v="FALSO"/>
    <n v="0"/>
    <s v=""/>
    <s v=""/>
    <s v=""/>
    <s v=""/>
    <s v=""/>
    <s v=""/>
    <s v=""/>
    <s v=""/>
    <s v=""/>
    <s v=""/>
    <x v="0"/>
  </r>
  <r>
    <x v="0"/>
    <s v="SGTB-2042"/>
    <s v="[SGTB] SP 26.3.3"/>
    <x v="0"/>
    <x v="0"/>
    <s v="[SGTB] PI 3/26"/>
    <x v="0"/>
    <s v="[INC0806632]Tenho um Erro/Problema com o Sistema - Portal do Professor - Portal do Professor"/>
    <m/>
    <n v="14400"/>
    <m/>
    <s v="Itens concluídos"/>
    <m/>
    <m/>
    <s v="Abertura indevida"/>
    <d v="2026-08-06T16:55:00"/>
    <d v="2026-08-03T00:00:00"/>
    <d v="2026-08-07T00:00:00"/>
    <d v="2026-08-07T00:00:00"/>
    <m/>
    <m/>
    <m/>
    <m/>
    <m/>
    <m/>
    <m/>
    <m/>
    <m/>
    <m/>
    <x v="0"/>
    <m/>
    <m/>
    <m/>
    <n v="4"/>
    <s v="FALSO"/>
    <n v="0"/>
    <s v=""/>
    <s v=""/>
    <s v=""/>
    <s v=""/>
    <s v=""/>
    <s v=""/>
    <s v=""/>
    <s v=""/>
    <s v=""/>
    <s v=""/>
    <x v="0"/>
  </r>
  <r>
    <x v="0"/>
    <s v="SGTB-2039"/>
    <s v="[SGTB] SP 26.3.3"/>
    <x v="0"/>
    <x v="0"/>
    <s v="[SGTB] PI 3/26"/>
    <x v="0"/>
    <s v="[INC0806200]Tenho um Erro/Problema com o Sistema - Extranet - Enturmacao"/>
    <m/>
    <n v="21600"/>
    <m/>
    <s v="Itens concluídos"/>
    <m/>
    <m/>
    <s v="Concluído"/>
    <d v="2026-08-06T11:38:00"/>
    <d v="2026-08-03T00:00:00"/>
    <d v="2026-08-07T00:00:00"/>
    <d v="2026-08-07T00:00:00"/>
    <m/>
    <m/>
    <m/>
    <m/>
    <m/>
    <m/>
    <m/>
    <m/>
    <m/>
    <m/>
    <x v="0"/>
    <m/>
    <m/>
    <m/>
    <n v="6"/>
    <s v="FALSO"/>
    <n v="0"/>
    <s v=""/>
    <s v=""/>
    <s v=""/>
    <s v=""/>
    <s v=""/>
    <s v=""/>
    <s v=""/>
    <s v=""/>
    <s v=""/>
    <s v=""/>
    <x v="0"/>
  </r>
  <r>
    <x v="0"/>
    <s v="SGTB-2021"/>
    <s v="[SGTB] SP 26.3.3"/>
    <x v="0"/>
    <x v="0"/>
    <s v="[SGTB] PI 3/26"/>
    <x v="0"/>
    <s v="[INC0806139]Tenho um Erro/Problema com o Sistema - Portal Prisma - Prisma - Usuários do Prisma"/>
    <m/>
    <n v="14400"/>
    <m/>
    <s v="Itens concluídos"/>
    <m/>
    <m/>
    <s v="Concluído"/>
    <d v="2026-08-05T10:42:00"/>
    <d v="2026-08-03T00:00:00"/>
    <d v="2026-08-06T00:00:00"/>
    <d v="2026-08-06T00:00:00"/>
    <m/>
    <m/>
    <m/>
    <m/>
    <m/>
    <m/>
    <m/>
    <m/>
    <m/>
    <m/>
    <x v="0"/>
    <m/>
    <m/>
    <m/>
    <n v="4"/>
    <s v="FALSO"/>
    <n v="0"/>
    <s v=""/>
    <s v=""/>
    <s v=""/>
    <s v=""/>
    <s v=""/>
    <s v=""/>
    <s v=""/>
    <s v=""/>
    <s v=""/>
    <s v=""/>
    <x v="0"/>
  </r>
  <r>
    <x v="0"/>
    <s v="SGTB-2020"/>
    <s v="[SGTB] SP 26.3.3"/>
    <x v="0"/>
    <x v="0"/>
    <s v="[SGTB] PI 3/26"/>
    <x v="0"/>
    <s v="[INC0806102]Tenho um Erro/Problema com o Sistema - Auto Atendimento (Canais: URA, WhatsApp, Totem) - Autoatendimento API"/>
    <m/>
    <m/>
    <m/>
    <s v="Itens concluídos"/>
    <m/>
    <m/>
    <s v="Concluído"/>
    <d v="2026-08-05T10:32:00"/>
    <d v="2026-08-03T00:00:00"/>
    <d v="2026-08-05T00:00:00"/>
    <d v="2026-08-05T00:00:00"/>
    <m/>
    <m/>
    <m/>
    <m/>
    <m/>
    <m/>
    <m/>
    <m/>
    <m/>
    <m/>
    <x v="0"/>
    <m/>
    <m/>
    <m/>
    <s v=""/>
    <s v="FALSO"/>
    <n v="0"/>
    <s v=""/>
    <s v=""/>
    <s v=""/>
    <s v=""/>
    <s v=""/>
    <s v=""/>
    <s v=""/>
    <s v=""/>
    <s v=""/>
    <s v=""/>
    <x v="0"/>
  </r>
  <r>
    <x v="0"/>
    <s v="SGTB-2019"/>
    <s v="[SGTB] SP 26.3.3"/>
    <x v="0"/>
    <x v="0"/>
    <s v="[SGTB] PI 3/26"/>
    <x v="0"/>
    <s v="[INC0806107]Tenho um Erro/Problema com o Sistema - Portal Prisma - Prisma - Usuários do Prisma"/>
    <m/>
    <n v="600"/>
    <m/>
    <s v="Itens concluídos"/>
    <m/>
    <m/>
    <s v="Abertura indevida"/>
    <d v="2026-08-05T10:04:00"/>
    <d v="2026-08-03T00:00:00"/>
    <d v="2026-08-07T00:00:00"/>
    <m/>
    <m/>
    <m/>
    <m/>
    <m/>
    <m/>
    <m/>
    <m/>
    <m/>
    <m/>
    <m/>
    <x v="0"/>
    <m/>
    <m/>
    <m/>
    <n v="0.16666666666666666"/>
    <s v="FALSO"/>
    <n v="0"/>
    <s v=""/>
    <s v=""/>
    <s v=""/>
    <s v=""/>
    <s v=""/>
    <s v=""/>
    <s v=""/>
    <s v=""/>
    <s v=""/>
    <s v=""/>
    <x v="0"/>
  </r>
  <r>
    <x v="0"/>
    <s v="SGTB-2018"/>
    <s v="[SGTB] SP 26.3.3"/>
    <x v="0"/>
    <x v="0"/>
    <s v="[SGTB] PI 3/26"/>
    <x v="0"/>
    <s v="[INC0805526]Tenho um Erro/Problema com o Sistema - Olimpo - Ministrada "/>
    <m/>
    <n v="9000"/>
    <m/>
    <s v="Itens concluídos"/>
    <m/>
    <m/>
    <s v="Concluído"/>
    <d v="2026-08-04T18:34:00"/>
    <d v="2026-08-03T00:00:00"/>
    <d v="2026-08-05T00:00:00"/>
    <d v="2026-08-05T00:00:00"/>
    <m/>
    <m/>
    <m/>
    <m/>
    <m/>
    <m/>
    <m/>
    <m/>
    <m/>
    <m/>
    <x v="0"/>
    <m/>
    <m/>
    <m/>
    <n v="2.5"/>
    <s v="FALSO"/>
    <n v="0"/>
    <s v=""/>
    <s v=""/>
    <s v=""/>
    <s v=""/>
    <s v=""/>
    <s v=""/>
    <s v=""/>
    <s v=""/>
    <s v=""/>
    <s v=""/>
    <x v="0"/>
  </r>
  <r>
    <x v="0"/>
    <s v="SGTB-2013"/>
    <s v="[SGTB] SP 26.3.3"/>
    <x v="0"/>
    <x v="0"/>
    <s v="[SGTB] PI 3/26"/>
    <x v="0"/>
    <s v="[INC0805733]Tenho um Erro/Problema com o Sistema - Portal Prisma - Prisma - Usuários do Prisma"/>
    <m/>
    <n v="3600"/>
    <m/>
    <s v="Itens concluídos"/>
    <m/>
    <m/>
    <s v="Concluído"/>
    <d v="2026-08-04T14:33:00"/>
    <d v="2026-08-03T00:00:00"/>
    <d v="2026-08-04T00:00:00"/>
    <d v="2026-08-04T00:00:00"/>
    <m/>
    <m/>
    <m/>
    <m/>
    <m/>
    <m/>
    <m/>
    <m/>
    <m/>
    <m/>
    <x v="0"/>
    <m/>
    <m/>
    <m/>
    <n v="1"/>
    <s v="FALSO"/>
    <n v="0"/>
    <s v=""/>
    <s v=""/>
    <s v=""/>
    <s v=""/>
    <s v=""/>
    <s v=""/>
    <s v=""/>
    <s v=""/>
    <s v=""/>
    <s v=""/>
    <x v="0"/>
  </r>
  <r>
    <x v="0"/>
    <s v="SGTB-2007"/>
    <s v="[SGTB] SP 26.3.3"/>
    <x v="0"/>
    <x v="0"/>
    <s v="[SGTB] PI 3/26"/>
    <x v="0"/>
    <s v="[INC0804901]Tenho um Erro/Problema com o PTC - Dynamics Athenas - Vínculo de Tutor e Professor"/>
    <m/>
    <m/>
    <m/>
    <s v="Itens concluídos"/>
    <m/>
    <m/>
    <s v="Abertura indevida"/>
    <d v="2026-08-04T12:12:00"/>
    <d v="2026-08-03T00:00:00"/>
    <d v="2026-08-04T00:00:00"/>
    <m/>
    <m/>
    <m/>
    <m/>
    <m/>
    <m/>
    <m/>
    <m/>
    <m/>
    <m/>
    <m/>
    <x v="0"/>
    <m/>
    <m/>
    <m/>
    <s v=""/>
    <s v="FALSO"/>
    <n v="0"/>
    <s v=""/>
    <s v=""/>
    <s v=""/>
    <s v=""/>
    <s v=""/>
    <s v=""/>
    <s v=""/>
    <s v=""/>
    <s v=""/>
    <s v=""/>
    <x v="0"/>
  </r>
  <r>
    <x v="1"/>
    <s v="SGTB-2002"/>
    <s v="[SGTB] SP 26.3.3"/>
    <x v="0"/>
    <x v="0"/>
    <s v="[SGTB] PI 3/26"/>
    <x v="0"/>
    <s v="[RITM0730008]Solicitar Serviço ao Sistema - Olimpo - Enturmacao - krotonEnturmacao"/>
    <m/>
    <n v="5400"/>
    <m/>
    <s v="Itens concluídos"/>
    <m/>
    <m/>
    <s v="Concluído"/>
    <d v="2026-08-04T10:49:00"/>
    <d v="2026-08-03T00:00:00"/>
    <d v="2026-08-05T00:00:00"/>
    <d v="2026-08-05T00:00:00"/>
    <m/>
    <m/>
    <m/>
    <m/>
    <m/>
    <m/>
    <m/>
    <m/>
    <m/>
    <m/>
    <x v="0"/>
    <m/>
    <m/>
    <m/>
    <n v="1.5"/>
    <s v="FALSO"/>
    <n v="0"/>
    <s v=""/>
    <s v=""/>
    <s v=""/>
    <s v=""/>
    <s v=""/>
    <s v=""/>
    <s v=""/>
    <s v=""/>
    <s v=""/>
    <s v=""/>
    <x v="0"/>
  </r>
  <r>
    <x v="0"/>
    <s v="SGTB-2001"/>
    <s v="[SGTB] SP 26.3.3"/>
    <x v="0"/>
    <x v="0"/>
    <s v="[SGTB] PI 3/26"/>
    <x v="0"/>
    <s v="[INC0805522]Tenho um Erro/Problema com o Sistema - Olimpo - Enturmacao"/>
    <m/>
    <n v="12600"/>
    <m/>
    <s v="Itens concluídos"/>
    <m/>
    <m/>
    <s v="Concluído"/>
    <d v="2026-08-04T10:36:00"/>
    <d v="2026-08-03T00:00:00"/>
    <d v="2026-08-04T00:00:00"/>
    <d v="2026-08-04T00:00:00"/>
    <m/>
    <m/>
    <m/>
    <m/>
    <m/>
    <m/>
    <m/>
    <m/>
    <m/>
    <m/>
    <x v="0"/>
    <m/>
    <m/>
    <m/>
    <n v="3.5"/>
    <s v="FALSO"/>
    <n v="0"/>
    <s v=""/>
    <s v=""/>
    <s v=""/>
    <s v=""/>
    <s v=""/>
    <s v=""/>
    <s v=""/>
    <s v=""/>
    <s v=""/>
    <s v=""/>
    <x v="0"/>
  </r>
  <r>
    <x v="5"/>
    <s v="SGTB-1993"/>
    <s v="[SGTB] SP 26.3.3"/>
    <x v="0"/>
    <x v="0"/>
    <s v="[SGTB] PI 3/26"/>
    <x v="1"/>
    <s v="[EXTRANET][iText] Implementação de uma abstração para desacoplar a lógica de geração de documentos da biblioteca iTex"/>
    <n v="2"/>
    <n v="28800"/>
    <m/>
    <s v="Itens concluídos"/>
    <s v="SGTB-100"/>
    <m/>
    <s v="Concluído"/>
    <d v="2026-08-03T21:01:00"/>
    <d v="2026-08-03T00:00:00"/>
    <d v="2026-08-07T00:00:00"/>
    <d v="2026-08-07T00:00:00"/>
    <d v="2026-08-07T00:00:00"/>
    <d v="2026-08-12T00:00:00"/>
    <d v="2026-08-12T00:00:00"/>
    <m/>
    <m/>
    <n v="1"/>
    <m/>
    <m/>
    <n v="6"/>
    <m/>
    <x v="0"/>
    <m/>
    <m/>
    <m/>
    <n v="8"/>
    <s v="FALSO"/>
    <n v="0"/>
    <n v="1"/>
    <s v=""/>
    <n v="1"/>
    <b v="1"/>
    <n v="3"/>
    <s v=""/>
    <s v=""/>
    <s v=""/>
    <s v=""/>
    <b v="1"/>
    <x v="3"/>
  </r>
  <r>
    <x v="0"/>
    <s v="SGTB-1964"/>
    <s v="[SGTB] SP 26.3.3"/>
    <x v="0"/>
    <x v="0"/>
    <s v="[SGTB] PI 3/26"/>
    <x v="0"/>
    <s v="[INC0805421]Tenho um Erro/Problema com o Sistema - Olimpo - Olimpo / Professores"/>
    <m/>
    <n v="3600"/>
    <m/>
    <s v="Itens concluídos"/>
    <m/>
    <m/>
    <s v="Concluído"/>
    <d v="2026-08-03T18:18:00"/>
    <d v="2026-08-03T00:00:00"/>
    <d v="2026-08-04T00:00:00"/>
    <d v="2026-08-04T00:00:00"/>
    <m/>
    <m/>
    <m/>
    <m/>
    <m/>
    <m/>
    <m/>
    <m/>
    <m/>
    <m/>
    <x v="0"/>
    <m/>
    <m/>
    <m/>
    <n v="1"/>
    <s v="FALSO"/>
    <n v="0"/>
    <s v=""/>
    <s v=""/>
    <s v=""/>
    <s v=""/>
    <s v=""/>
    <s v=""/>
    <s v=""/>
    <s v=""/>
    <s v=""/>
    <s v=""/>
    <x v="0"/>
  </r>
  <r>
    <x v="0"/>
    <s v="SGTB-1932"/>
    <s v="[SGTB] SP 26.3.3"/>
    <x v="0"/>
    <x v="0"/>
    <s v="[SGTB] PI 3/26"/>
    <x v="0"/>
    <s v="[INC0805489]Tenho um Erro/Problema com o Sistema - Portal do Professor - Portal do Professor"/>
    <m/>
    <n v="1800"/>
    <m/>
    <s v="Itens concluídos"/>
    <m/>
    <m/>
    <s v="Abertura indevida"/>
    <d v="2026-08-03T17:01:00"/>
    <d v="2026-08-03T00:00:00"/>
    <d v="2026-08-04T00:00:00"/>
    <m/>
    <m/>
    <m/>
    <m/>
    <m/>
    <m/>
    <m/>
    <m/>
    <m/>
    <m/>
    <m/>
    <x v="0"/>
    <m/>
    <m/>
    <m/>
    <n v="0.5"/>
    <s v="FALSO"/>
    <n v="0"/>
    <s v=""/>
    <s v=""/>
    <s v=""/>
    <s v=""/>
    <s v=""/>
    <s v=""/>
    <s v=""/>
    <s v=""/>
    <s v=""/>
    <s v=""/>
    <x v="0"/>
  </r>
  <r>
    <x v="0"/>
    <s v="SGTB-1930"/>
    <s v="[SGTB] SP 26.3.3"/>
    <x v="0"/>
    <x v="0"/>
    <s v="[SGTB] PI 3/26"/>
    <x v="0"/>
    <s v="[INC0805459]Tenho um Erro/Problema com o Sistema - Olimpo - Olimpo / Professores"/>
    <m/>
    <n v="7200"/>
    <m/>
    <s v="Itens concluídos"/>
    <m/>
    <m/>
    <s v="Concluído"/>
    <d v="2026-08-03T16:17:00"/>
    <d v="2026-08-03T00:00:00"/>
    <d v="2026-08-04T00:00:00"/>
    <d v="2026-08-04T00:00:00"/>
    <m/>
    <m/>
    <m/>
    <m/>
    <m/>
    <m/>
    <m/>
    <m/>
    <m/>
    <m/>
    <x v="0"/>
    <m/>
    <m/>
    <m/>
    <n v="2"/>
    <s v="FALSO"/>
    <n v="0"/>
    <s v=""/>
    <s v=""/>
    <s v=""/>
    <s v=""/>
    <s v=""/>
    <s v=""/>
    <s v=""/>
    <s v=""/>
    <s v=""/>
    <s v=""/>
    <x v="0"/>
  </r>
  <r>
    <x v="0"/>
    <s v="SGTB-1919"/>
    <s v="[SGTB] SP 26.3.3"/>
    <x v="0"/>
    <x v="0"/>
    <s v="[SGTB] PI 3/26"/>
    <x v="0"/>
    <s v="[INC0805394]Tenho um Erro/Problema com o Sistema - Prisma - Usuários do Prisma"/>
    <m/>
    <n v="1200"/>
    <m/>
    <s v="Itens concluídos"/>
    <m/>
    <m/>
    <s v="Abertura indevida"/>
    <d v="2026-08-03T14:29:00"/>
    <d v="2026-08-03T00:00:00"/>
    <d v="2026-08-04T00:00:00"/>
    <m/>
    <m/>
    <m/>
    <m/>
    <m/>
    <m/>
    <m/>
    <m/>
    <m/>
    <m/>
    <m/>
    <x v="0"/>
    <m/>
    <m/>
    <m/>
    <n v="0.33333333333333331"/>
    <s v="FALSO"/>
    <n v="0"/>
    <s v=""/>
    <s v=""/>
    <s v=""/>
    <s v=""/>
    <s v=""/>
    <s v=""/>
    <s v=""/>
    <s v=""/>
    <s v=""/>
    <s v=""/>
    <x v="0"/>
  </r>
  <r>
    <x v="0"/>
    <s v="SGTB-1910"/>
    <s v="[SGTB] SP 26.3.3"/>
    <x v="0"/>
    <x v="0"/>
    <s v="[SGTB] PI 3/26"/>
    <x v="0"/>
    <s v="[INC0805252]Tenho um Erro/Problema com o Sistema - Portal Prisma - Prisma - Portal Prisma (PortalUnificado)"/>
    <m/>
    <n v="600"/>
    <m/>
    <s v="Itens concluídos"/>
    <m/>
    <m/>
    <s v="Concluído"/>
    <d v="2026-08-03T08:34:00"/>
    <d v="2026-08-03T00:00:00"/>
    <d v="2026-08-04T00:00:00"/>
    <d v="2026-08-04T00:00:00"/>
    <m/>
    <m/>
    <m/>
    <m/>
    <m/>
    <m/>
    <m/>
    <m/>
    <m/>
    <m/>
    <x v="0"/>
    <m/>
    <m/>
    <m/>
    <n v="0.16666666666666666"/>
    <s v="FALSO"/>
    <n v="0"/>
    <s v=""/>
    <s v=""/>
    <s v=""/>
    <s v=""/>
    <s v=""/>
    <s v=""/>
    <s v=""/>
    <s v=""/>
    <s v=""/>
    <s v=""/>
    <x v="0"/>
  </r>
  <r>
    <x v="0"/>
    <s v="SGTB-1909"/>
    <s v="[SGTB] SP 26.3.3"/>
    <x v="0"/>
    <x v="0"/>
    <s v="[SGTB] PI 3/26"/>
    <x v="0"/>
    <s v="[INC0805112]Tenho um Erro/Problema com o Sistema - Portal Prisma - Prisma - Usuários do Prisma"/>
    <m/>
    <n v="1200"/>
    <m/>
    <s v="Itens concluídos"/>
    <m/>
    <m/>
    <s v="Concluído"/>
    <d v="2026-08-01T13:36:00"/>
    <d v="2026-08-03T00:00:00"/>
    <d v="2026-08-03T00:00:00"/>
    <d v="2026-08-03T00:00:00"/>
    <m/>
    <m/>
    <m/>
    <m/>
    <m/>
    <m/>
    <m/>
    <m/>
    <m/>
    <m/>
    <x v="0"/>
    <m/>
    <m/>
    <m/>
    <n v="0.33333333333333331"/>
    <s v="FALSO"/>
    <n v="0"/>
    <s v=""/>
    <s v=""/>
    <s v=""/>
    <s v=""/>
    <s v=""/>
    <s v=""/>
    <s v=""/>
    <s v=""/>
    <s v=""/>
    <s v=""/>
    <x v="0"/>
  </r>
  <r>
    <x v="0"/>
    <s v="SGTB-1908"/>
    <s v="[SGTB] SP 26.3.3"/>
    <x v="0"/>
    <x v="0"/>
    <s v="[SGTB] PI 3/26"/>
    <x v="0"/>
    <s v="[INC0805110]Tenho um Erro/Problema com o Sistema - Portal Prisma - Prisma - Portal Prisma (Banco de Dados)"/>
    <m/>
    <n v="1800"/>
    <m/>
    <s v="Itens concluídos"/>
    <m/>
    <m/>
    <s v="Concluído"/>
    <d v="2026-08-01T12:43:00"/>
    <d v="2026-08-03T00:00:00"/>
    <d v="2026-08-03T00:00:00"/>
    <d v="2026-08-03T00:00:00"/>
    <m/>
    <m/>
    <m/>
    <m/>
    <m/>
    <m/>
    <m/>
    <m/>
    <m/>
    <m/>
    <x v="0"/>
    <m/>
    <m/>
    <m/>
    <n v="0.5"/>
    <s v="FALSO"/>
    <n v="0"/>
    <s v=""/>
    <s v=""/>
    <s v=""/>
    <s v=""/>
    <s v=""/>
    <s v=""/>
    <s v=""/>
    <s v=""/>
    <s v=""/>
    <s v=""/>
    <x v="0"/>
  </r>
  <r>
    <x v="0"/>
    <s v="SGTB-1906"/>
    <s v="[SGTB] SP 26.3.3"/>
    <x v="0"/>
    <x v="0"/>
    <s v="[SGTB] PI 3/26"/>
    <x v="0"/>
    <s v="[INC0804903]Tenho um Erro/Problema com o Sistema - Portal Prisma - Prisma - Portal Prisma (PortalUnificado)"/>
    <m/>
    <n v="1800"/>
    <m/>
    <s v="Itens concluídos"/>
    <m/>
    <m/>
    <s v="Concluído"/>
    <d v="2026-07-31T18:27:00"/>
    <d v="2026-08-03T00:00:00"/>
    <d v="2026-08-03T00:00:00"/>
    <d v="2026-08-03T00:00:00"/>
    <m/>
    <m/>
    <m/>
    <m/>
    <m/>
    <m/>
    <m/>
    <m/>
    <m/>
    <m/>
    <x v="0"/>
    <m/>
    <m/>
    <m/>
    <n v="0.5"/>
    <s v="FALSO"/>
    <n v="0"/>
    <s v=""/>
    <s v=""/>
    <s v=""/>
    <s v=""/>
    <s v=""/>
    <s v=""/>
    <s v=""/>
    <s v=""/>
    <s v=""/>
    <s v=""/>
    <x v="0"/>
  </r>
  <r>
    <x v="0"/>
    <s v="SGTB-1905"/>
    <s v="[SGTB] SP 26.3.4"/>
    <x v="0"/>
    <x v="0"/>
    <s v="[SGTB] PI 3/26"/>
    <x v="0"/>
    <s v="[INC0800506]Tenho um Erro/Problema com o Sistema - Portal Prisma - Prisma - Usuários do Prisma"/>
    <m/>
    <n v="1200"/>
    <m/>
    <s v="Itens concluídos"/>
    <m/>
    <m/>
    <s v="Abertura indevida"/>
    <d v="2026-07-31T18:03:00"/>
    <d v="2026-08-17T00:00:00"/>
    <d v="2026-08-21T00:00:00"/>
    <m/>
    <m/>
    <m/>
    <m/>
    <m/>
    <m/>
    <m/>
    <m/>
    <m/>
    <m/>
    <m/>
    <x v="0"/>
    <m/>
    <m/>
    <m/>
    <n v="0.33333333333333331"/>
    <s v="FALSO"/>
    <n v="0"/>
    <s v=""/>
    <s v=""/>
    <s v=""/>
    <s v=""/>
    <s v=""/>
    <s v=""/>
    <s v=""/>
    <s v=""/>
    <s v=""/>
    <s v=""/>
    <x v="0"/>
  </r>
  <r>
    <x v="0"/>
    <s v="SGTB-1904"/>
    <s v="[SGTB] SP 26.3.3"/>
    <x v="0"/>
    <x v="0"/>
    <s v="[SGTB] PI 3/26"/>
    <x v="0"/>
    <s v="[INC0803802]Tenho um Erro/Problema com o Sistema - Portal do Aluno - EaD - Geração de Documentos"/>
    <m/>
    <n v="25200"/>
    <m/>
    <s v="Itens concluídos"/>
    <m/>
    <m/>
    <s v="Concluído"/>
    <d v="2026-07-31T15:31:00"/>
    <d v="2026-08-03T00:00:00"/>
    <d v="2026-08-06T00:00:00"/>
    <d v="2026-08-07T00:00:00"/>
    <m/>
    <m/>
    <m/>
    <m/>
    <m/>
    <m/>
    <m/>
    <m/>
    <m/>
    <m/>
    <x v="0"/>
    <m/>
    <m/>
    <m/>
    <n v="7"/>
    <s v="FALSO"/>
    <n v="0"/>
    <s v=""/>
    <s v=""/>
    <s v=""/>
    <s v=""/>
    <s v=""/>
    <s v=""/>
    <s v=""/>
    <s v=""/>
    <s v=""/>
    <s v=""/>
    <x v="0"/>
  </r>
  <r>
    <x v="0"/>
    <s v="SGTB-1902"/>
    <s v="[SGTB] SP 26.3.3"/>
    <x v="0"/>
    <x v="0"/>
    <s v="[SGTB] PI 3/26"/>
    <x v="0"/>
    <s v="[INC0804716]Tenho um Erro/Problema com o Sistema - Ajuste de Horário - Ajuste de Horário"/>
    <m/>
    <m/>
    <m/>
    <s v="Itens concluídos"/>
    <m/>
    <m/>
    <s v="Abertura indevida"/>
    <d v="2026-07-31T10:09:00"/>
    <d v="2026-08-03T00:00:00"/>
    <d v="2026-08-03T00:00:00"/>
    <m/>
    <m/>
    <m/>
    <m/>
    <m/>
    <m/>
    <m/>
    <m/>
    <m/>
    <m/>
    <m/>
    <x v="0"/>
    <m/>
    <m/>
    <m/>
    <s v=""/>
    <s v="FALSO"/>
    <n v="0"/>
    <s v=""/>
    <s v=""/>
    <s v=""/>
    <s v=""/>
    <s v=""/>
    <s v=""/>
    <s v=""/>
    <s v=""/>
    <s v=""/>
    <s v=""/>
    <x v="0"/>
  </r>
  <r>
    <x v="0"/>
    <s v="SGTB-1901"/>
    <s v="[SGTB] SP 26.3.3"/>
    <x v="0"/>
    <x v="0"/>
    <s v="[SGTB] PI 3/26"/>
    <x v="0"/>
    <s v="[INC0804639]Tenho um Erro/Problema com o PTC - Dynamics Athenas - Alocação do tutor a turma"/>
    <m/>
    <m/>
    <m/>
    <s v="Itens concluídos"/>
    <m/>
    <m/>
    <s v="Concluído"/>
    <d v="2026-07-31T09:47:00"/>
    <d v="2026-08-03T00:00:00"/>
    <d v="2026-08-03T00:00:00"/>
    <d v="2026-08-04T00:00:00"/>
    <m/>
    <m/>
    <m/>
    <m/>
    <m/>
    <m/>
    <m/>
    <m/>
    <m/>
    <m/>
    <x v="0"/>
    <m/>
    <m/>
    <m/>
    <s v=""/>
    <s v="FALSO"/>
    <n v="0"/>
    <s v=""/>
    <s v=""/>
    <s v=""/>
    <s v=""/>
    <s v=""/>
    <s v=""/>
    <s v=""/>
    <s v=""/>
    <s v=""/>
    <s v=""/>
    <x v="0"/>
  </r>
  <r>
    <x v="0"/>
    <s v="SGTB-1898"/>
    <s v="[SGTB] SP 26.3.3"/>
    <x v="0"/>
    <x v="0"/>
    <s v="[SGTB] PI 3/26"/>
    <x v="0"/>
    <s v="[INC0804598]Tenho um Erro/Problema com o Sistema - Ajuste de Horário - Ajuste de Horário"/>
    <m/>
    <n v="7200"/>
    <m/>
    <s v="Itens concluídos"/>
    <m/>
    <m/>
    <s v="Concluído"/>
    <d v="2026-07-30T17:55:00"/>
    <d v="2026-08-03T00:00:00"/>
    <d v="2026-08-04T00:00:00"/>
    <d v="2026-08-06T00:00:00"/>
    <m/>
    <m/>
    <m/>
    <m/>
    <m/>
    <m/>
    <m/>
    <m/>
    <m/>
    <m/>
    <x v="0"/>
    <m/>
    <m/>
    <m/>
    <n v="2"/>
    <s v="FALSO"/>
    <n v="0"/>
    <s v=""/>
    <s v=""/>
    <s v=""/>
    <s v=""/>
    <s v=""/>
    <s v=""/>
    <s v=""/>
    <s v=""/>
    <s v=""/>
    <s v=""/>
    <x v="0"/>
  </r>
  <r>
    <x v="0"/>
    <s v="SGTB-1897"/>
    <s v="[SGTB] SP 26.3.3"/>
    <x v="0"/>
    <x v="0"/>
    <s v="[SGTB] PI 3/26"/>
    <x v="0"/>
    <s v="[INC0804597]Tenho um Erro/Problema com o Sistema - Ajuste de Horário - Ajuste de Horário"/>
    <m/>
    <n v="14400"/>
    <m/>
    <s v="Itens concluídos"/>
    <m/>
    <m/>
    <s v="Concluído"/>
    <d v="2026-07-30T17:48:00"/>
    <d v="2026-08-03T00:00:00"/>
    <d v="2026-07-31T00:00:00"/>
    <d v="2026-08-04T00:00:00"/>
    <m/>
    <m/>
    <m/>
    <m/>
    <m/>
    <m/>
    <m/>
    <m/>
    <m/>
    <m/>
    <x v="0"/>
    <m/>
    <m/>
    <m/>
    <n v="4"/>
    <s v="FALSO"/>
    <n v="0"/>
    <s v=""/>
    <s v=""/>
    <s v=""/>
    <s v=""/>
    <s v=""/>
    <s v=""/>
    <s v=""/>
    <s v=""/>
    <s v=""/>
    <s v=""/>
    <x v="0"/>
  </r>
  <r>
    <x v="0"/>
    <s v="SGTB-1888"/>
    <s v="[SGTB] SP 26.3.3;[SGTB] SP 26.3.2"/>
    <x v="0"/>
    <x v="0"/>
    <s v="[SGTB] PI 3/26"/>
    <x v="0"/>
    <s v="[INC0803805]Tenho um Erro/Problema com o Sistema - OnBase - Falha Sistema / Aplicação"/>
    <m/>
    <n v="21600"/>
    <m/>
    <s v="Itens concluídos"/>
    <m/>
    <m/>
    <s v="Concluído"/>
    <d v="2026-07-30T09:59:00"/>
    <d v="2026-07-20T00:00:00"/>
    <d v="2026-07-31T00:00:00"/>
    <d v="2026-07-31T00:00:00"/>
    <m/>
    <m/>
    <m/>
    <m/>
    <m/>
    <m/>
    <m/>
    <m/>
    <m/>
    <m/>
    <x v="0"/>
    <m/>
    <m/>
    <m/>
    <n v="6"/>
    <s v="FALSO"/>
    <n v="0"/>
    <s v=""/>
    <s v=""/>
    <s v=""/>
    <s v=""/>
    <s v=""/>
    <s v=""/>
    <s v=""/>
    <s v=""/>
    <s v=""/>
    <s v=""/>
    <x v="0"/>
  </r>
  <r>
    <x v="0"/>
    <s v="SGTB-1881"/>
    <s v="[SGTB] SP 26.3.2"/>
    <x v="0"/>
    <x v="0"/>
    <s v="[SGTB] PI 3/26"/>
    <x v="0"/>
    <s v="[INC0801319]Tenho um Erro/Problema com o Sistema - Portal do Aluno - EaD - Geração de Documentos"/>
    <m/>
    <m/>
    <m/>
    <s v="Itens concluídos"/>
    <m/>
    <m/>
    <s v="Abertura indevida"/>
    <d v="2026-07-29T15:17:00"/>
    <d v="2026-07-20T00:00:00"/>
    <d v="2026-07-30T00:00:00"/>
    <m/>
    <m/>
    <m/>
    <m/>
    <m/>
    <m/>
    <m/>
    <m/>
    <m/>
    <m/>
    <m/>
    <x v="0"/>
    <m/>
    <m/>
    <m/>
    <s v=""/>
    <s v="FALSO"/>
    <n v="0"/>
    <s v=""/>
    <s v=""/>
    <s v=""/>
    <s v=""/>
    <s v=""/>
    <s v=""/>
    <s v=""/>
    <s v=""/>
    <s v=""/>
    <s v=""/>
    <x v="0"/>
  </r>
  <r>
    <x v="0"/>
    <s v="SGTB-1880"/>
    <s v="[SGTB] SP 26.3.2"/>
    <x v="0"/>
    <x v="0"/>
    <s v="[SGTB] PI 3/26"/>
    <x v="0"/>
    <s v="[INC0801606]Tenho um Erro/Problema com o Sistema - PDA:Portal do aluno - Graduação - Erro ao Solicitar Serviço"/>
    <m/>
    <n v="1800"/>
    <m/>
    <s v="Itens concluídos"/>
    <m/>
    <m/>
    <s v="Abertura indevida"/>
    <d v="2026-07-29T15:09:00"/>
    <d v="2026-07-20T00:00:00"/>
    <d v="2026-07-30T00:00:00"/>
    <m/>
    <m/>
    <m/>
    <m/>
    <m/>
    <m/>
    <m/>
    <m/>
    <m/>
    <m/>
    <m/>
    <x v="0"/>
    <m/>
    <m/>
    <m/>
    <n v="0.5"/>
    <s v="FALSO"/>
    <n v="0"/>
    <s v=""/>
    <s v=""/>
    <s v=""/>
    <s v=""/>
    <s v=""/>
    <s v=""/>
    <s v=""/>
    <s v=""/>
    <s v=""/>
    <s v=""/>
    <x v="0"/>
  </r>
  <r>
    <x v="0"/>
    <s v="SGTB-1879"/>
    <s v="[SGTB] SP 26.3.2"/>
    <x v="0"/>
    <x v="0"/>
    <s v="[SGTB] PI 3/26"/>
    <x v="0"/>
    <s v="[INC0801969]Tenho um Erro/Problema com o Sistema - Portal do Aluno - EaD - Preço da Solicitação de Serviço"/>
    <m/>
    <n v="1800"/>
    <m/>
    <s v="Itens concluídos"/>
    <m/>
    <m/>
    <s v="Abertura indevida"/>
    <d v="2026-07-29T14:56:00"/>
    <d v="2026-07-20T00:00:00"/>
    <d v="2026-07-30T00:00:00"/>
    <m/>
    <m/>
    <m/>
    <m/>
    <m/>
    <m/>
    <m/>
    <m/>
    <m/>
    <m/>
    <m/>
    <x v="0"/>
    <m/>
    <m/>
    <m/>
    <n v="0.5"/>
    <s v="FALSO"/>
    <n v="0"/>
    <s v=""/>
    <s v=""/>
    <s v=""/>
    <s v=""/>
    <s v=""/>
    <s v=""/>
    <s v=""/>
    <s v=""/>
    <s v=""/>
    <s v=""/>
    <x v="0"/>
  </r>
  <r>
    <x v="0"/>
    <s v="SGTB-1878"/>
    <s v="[SGTB] SP 26.3.3;[SGTB] SP 26.3.2"/>
    <x v="0"/>
    <x v="0"/>
    <s v="[SGTB] PI 3/26"/>
    <x v="0"/>
    <s v="[INC0804179]Tenho um Erro/Problema com o Sistema - Portal Prisma - Prisma - Portal Prisma (PortalUnificado)"/>
    <m/>
    <n v="7200"/>
    <m/>
    <s v="Itens concluídos"/>
    <m/>
    <m/>
    <s v="Concluído"/>
    <d v="2026-07-29T14:25:00"/>
    <d v="2026-07-20T00:00:00"/>
    <d v="2026-07-29T00:00:00"/>
    <d v="2026-07-29T00:00:00"/>
    <m/>
    <m/>
    <m/>
    <m/>
    <m/>
    <m/>
    <m/>
    <m/>
    <m/>
    <m/>
    <x v="0"/>
    <m/>
    <m/>
    <m/>
    <n v="2"/>
    <s v="FALSO"/>
    <n v="0"/>
    <s v=""/>
    <s v=""/>
    <s v=""/>
    <s v=""/>
    <s v=""/>
    <s v=""/>
    <s v=""/>
    <s v=""/>
    <s v=""/>
    <s v=""/>
    <x v="0"/>
  </r>
  <r>
    <x v="0"/>
    <s v="SGTB-1877"/>
    <s v="[SGTB] SP 26.3.2"/>
    <x v="0"/>
    <x v="0"/>
    <s v="[SGTB] PI 3/26"/>
    <x v="0"/>
    <s v="[INC0790680]Tenho um Erro/Problema com o Sistema - Gerador de Documentos - Documento"/>
    <m/>
    <n v="1200"/>
    <m/>
    <s v="Itens concluídos"/>
    <m/>
    <m/>
    <s v="Concluído"/>
    <d v="2026-07-29T13:20:00"/>
    <d v="2026-07-20T00:00:00"/>
    <d v="2026-07-30T00:00:00"/>
    <d v="2026-07-30T00:00:00"/>
    <m/>
    <m/>
    <m/>
    <m/>
    <m/>
    <m/>
    <m/>
    <m/>
    <m/>
    <m/>
    <x v="0"/>
    <m/>
    <m/>
    <m/>
    <n v="0.33333333333333331"/>
    <s v="FALSO"/>
    <n v="0"/>
    <s v=""/>
    <s v=""/>
    <s v=""/>
    <s v=""/>
    <s v=""/>
    <s v=""/>
    <s v=""/>
    <s v=""/>
    <s v=""/>
    <s v=""/>
    <x v="0"/>
  </r>
  <r>
    <x v="0"/>
    <s v="SGTB-1876"/>
    <s v="[SGTB] SP 26.3.3"/>
    <x v="0"/>
    <x v="0"/>
    <s v="[SGTB] PI 3/26"/>
    <x v="0"/>
    <s v="[INC0804108]Tenho um Erro/Problema com o Sistema - Portal Prisma - Prisma - Portal Prisma (Banco de Dados)"/>
    <m/>
    <n v="600"/>
    <m/>
    <s v="Itens concluídos"/>
    <m/>
    <m/>
    <s v="Abertura indevida"/>
    <d v="2026-07-29T12:05:00"/>
    <m/>
    <d v="2026-08-03T00:00:00"/>
    <m/>
    <m/>
    <m/>
    <m/>
    <m/>
    <m/>
    <m/>
    <m/>
    <m/>
    <m/>
    <m/>
    <x v="0"/>
    <m/>
    <m/>
    <m/>
    <n v="0.16666666666666666"/>
    <s v="FALSO"/>
    <n v="0"/>
    <s v=""/>
    <s v=""/>
    <s v=""/>
    <s v=""/>
    <s v=""/>
    <s v=""/>
    <s v=""/>
    <s v=""/>
    <s v=""/>
    <s v=""/>
    <x v="0"/>
  </r>
  <r>
    <x v="0"/>
    <s v="SGTB-1874"/>
    <s v="[SGTB] SP 26.3.3"/>
    <x v="0"/>
    <x v="0"/>
    <s v="[SGTB] PI 3/26"/>
    <x v="0"/>
    <s v="[INC0804106]Tenho um Erro/Problema com o Sistema - Portal Prisma - Prisma - Portal Prisma (Banco de Dados)"/>
    <m/>
    <n v="600"/>
    <m/>
    <s v="Itens concluídos"/>
    <m/>
    <m/>
    <s v="Abertura indevida"/>
    <d v="2026-07-29T11:59:00"/>
    <d v="2026-08-03T00:00:00"/>
    <d v="2026-08-03T00:00:00"/>
    <m/>
    <m/>
    <m/>
    <m/>
    <m/>
    <m/>
    <m/>
    <m/>
    <m/>
    <m/>
    <m/>
    <x v="0"/>
    <m/>
    <m/>
    <m/>
    <n v="0.16666666666666666"/>
    <s v="FALSO"/>
    <n v="0"/>
    <s v=""/>
    <s v=""/>
    <s v=""/>
    <s v=""/>
    <s v=""/>
    <s v=""/>
    <s v=""/>
    <s v=""/>
    <s v=""/>
    <s v=""/>
    <x v="0"/>
  </r>
  <r>
    <x v="1"/>
    <s v="SGTB-1870"/>
    <s v="[SGTB] SP 26.3.3;[SGTB] SP 26.3.2"/>
    <x v="0"/>
    <x v="0"/>
    <s v="[SGTB] PI 3/26"/>
    <x v="0"/>
    <s v="[RITM0727141]Solicitar Serviço ao Sistema - Olimpo - Olimpo / Professores"/>
    <m/>
    <n v="18000"/>
    <m/>
    <s v="Itens concluídos"/>
    <m/>
    <m/>
    <s v="Concluído"/>
    <d v="2026-07-28T15:17:00"/>
    <d v="2026-07-20T00:00:00"/>
    <d v="2026-07-29T00:00:00"/>
    <d v="2026-07-29T00:00:00"/>
    <m/>
    <m/>
    <m/>
    <m/>
    <m/>
    <m/>
    <m/>
    <m/>
    <m/>
    <m/>
    <x v="0"/>
    <m/>
    <m/>
    <m/>
    <n v="5"/>
    <s v="FALSO"/>
    <n v="0"/>
    <s v=""/>
    <s v=""/>
    <s v=""/>
    <s v=""/>
    <s v=""/>
    <s v=""/>
    <s v=""/>
    <s v=""/>
    <s v=""/>
    <s v=""/>
    <x v="0"/>
  </r>
  <r>
    <x v="1"/>
    <s v="SGTB-1867"/>
    <s v="[SGTB] SP 26.4.1;[SGTB] SP 26.3.6"/>
    <x v="0"/>
    <x v="0"/>
    <s v="[SGTB] PI 3/26"/>
    <x v="0"/>
    <s v="[RITM0728090]Solicitar Serviço ao Sistema - Prisma - Usuários do Prisma"/>
    <m/>
    <n v="18000"/>
    <m/>
    <s v="Itens concluídos"/>
    <m/>
    <m/>
    <s v="Concluído"/>
    <d v="2026-07-28T12:06:00"/>
    <d v="2026-09-14T00:00:00"/>
    <d v="2026-09-21T00:00:00"/>
    <d v="2026-09-21T00:00:00"/>
    <m/>
    <m/>
    <m/>
    <m/>
    <m/>
    <m/>
    <m/>
    <m/>
    <m/>
    <m/>
    <x v="0"/>
    <m/>
    <m/>
    <m/>
    <n v="5"/>
    <s v="FALSO"/>
    <n v="0"/>
    <s v=""/>
    <s v=""/>
    <s v=""/>
    <s v=""/>
    <s v=""/>
    <s v=""/>
    <s v=""/>
    <s v=""/>
    <s v=""/>
    <s v=""/>
    <x v="0"/>
  </r>
  <r>
    <x v="0"/>
    <s v="SGTB-1863"/>
    <s v="[SGTB] SP 26.3.2"/>
    <x v="0"/>
    <x v="0"/>
    <s v="[SGTB] PI 3/26"/>
    <x v="0"/>
    <s v="[INC0803600]Tenho um Erro/Problema com o Sistema Colaborar - Colaborar - Alocação de tutor"/>
    <m/>
    <n v="1200"/>
    <m/>
    <s v="Itens concluídos"/>
    <m/>
    <m/>
    <s v="Abertura indevida"/>
    <d v="2026-07-28T10:15:00"/>
    <d v="2026-07-20T00:00:00"/>
    <d v="2026-07-29T00:00:00"/>
    <m/>
    <m/>
    <m/>
    <m/>
    <m/>
    <m/>
    <m/>
    <m/>
    <m/>
    <m/>
    <m/>
    <x v="0"/>
    <m/>
    <m/>
    <m/>
    <n v="0.33333333333333331"/>
    <s v="FALSO"/>
    <n v="0"/>
    <s v=""/>
    <s v=""/>
    <s v=""/>
    <s v=""/>
    <s v=""/>
    <s v=""/>
    <s v=""/>
    <s v=""/>
    <s v=""/>
    <s v=""/>
    <x v="0"/>
  </r>
  <r>
    <x v="0"/>
    <s v="SGTB-1860"/>
    <s v="[SGTB] SP 26.3.2"/>
    <x v="0"/>
    <x v="0"/>
    <s v="[SGTB] PI 3/26"/>
    <x v="0"/>
    <s v="[INC0803474]Tenho um Erro/Problema com o Sistema - Portal Prisma - Prisma - Usuários do Prisma"/>
    <m/>
    <n v="1200"/>
    <m/>
    <s v="Itens concluídos"/>
    <m/>
    <m/>
    <s v="Abertura indevida"/>
    <d v="2026-07-27T18:08:00"/>
    <d v="2026-07-20T00:00:00"/>
    <d v="2026-07-30T00:00:00"/>
    <m/>
    <m/>
    <m/>
    <m/>
    <m/>
    <m/>
    <m/>
    <m/>
    <m/>
    <m/>
    <m/>
    <x v="0"/>
    <m/>
    <m/>
    <m/>
    <n v="0.33333333333333331"/>
    <s v="FALSO"/>
    <n v="0"/>
    <s v=""/>
    <s v=""/>
    <s v=""/>
    <s v=""/>
    <s v=""/>
    <s v=""/>
    <s v=""/>
    <s v=""/>
    <s v=""/>
    <s v=""/>
    <x v="0"/>
  </r>
  <r>
    <x v="0"/>
    <s v="SGTB-1857"/>
    <s v="[SGTB] SP 26.3.3;[SGTB] SP 26.3.2"/>
    <x v="0"/>
    <x v="0"/>
    <s v="[SGTB] PI 3/26"/>
    <x v="0"/>
    <s v="[INC0803420]Tenho um Erro/Problema com o Sistema - Portal Prisma - Prisma - Usuários do Prisma"/>
    <m/>
    <n v="1800"/>
    <m/>
    <s v="Itens concluídos"/>
    <m/>
    <m/>
    <s v="Concluído"/>
    <d v="2026-07-27T16:32:00"/>
    <d v="2026-07-20T00:00:00"/>
    <d v="2026-07-30T00:00:00"/>
    <d v="2026-07-30T00:00:00"/>
    <m/>
    <m/>
    <m/>
    <m/>
    <m/>
    <m/>
    <m/>
    <m/>
    <m/>
    <m/>
    <x v="0"/>
    <m/>
    <m/>
    <m/>
    <n v="0.5"/>
    <s v="FALSO"/>
    <n v="0"/>
    <s v=""/>
    <s v=""/>
    <s v=""/>
    <s v=""/>
    <s v=""/>
    <s v=""/>
    <s v=""/>
    <s v=""/>
    <s v=""/>
    <s v=""/>
    <x v="0"/>
  </r>
  <r>
    <x v="0"/>
    <s v="SGTB-1854"/>
    <s v="[SGTB] SP 26.3.3;[SGTB] SP 26.3.2"/>
    <x v="0"/>
    <x v="0"/>
    <s v="[SGTB] PI 3/26"/>
    <x v="0"/>
    <s v="[INC0803354]Tenho um Erro/Problema com o Sistema - Portal Prisma - Prisma - Usuários do Prisma"/>
    <m/>
    <n v="600"/>
    <m/>
    <s v="Itens concluídos"/>
    <m/>
    <m/>
    <s v="Concluído"/>
    <d v="2026-07-27T14:43:00"/>
    <d v="2026-07-20T00:00:00"/>
    <d v="2026-07-29T00:00:00"/>
    <d v="2026-07-29T00:00:00"/>
    <m/>
    <m/>
    <m/>
    <m/>
    <m/>
    <m/>
    <m/>
    <m/>
    <m/>
    <m/>
    <x v="0"/>
    <m/>
    <m/>
    <m/>
    <n v="0.16666666666666666"/>
    <s v="FALSO"/>
    <n v="0"/>
    <s v=""/>
    <s v=""/>
    <s v=""/>
    <s v=""/>
    <s v=""/>
    <s v=""/>
    <s v=""/>
    <s v=""/>
    <s v=""/>
    <s v=""/>
    <x v="0"/>
  </r>
  <r>
    <x v="0"/>
    <s v="SGTB-1850"/>
    <s v="[SGTB] SP 26.3.2"/>
    <x v="0"/>
    <x v="0"/>
    <s v="[SGTB] PI 3/26"/>
    <x v="0"/>
    <s v="[INC0803344]Tenho um Erro/Problema com o Sistema - Portal Prisma - Prisma - Usuários do Prisma"/>
    <m/>
    <n v="1200"/>
    <m/>
    <s v="Itens concluídos"/>
    <m/>
    <m/>
    <s v="Abertura indevida"/>
    <d v="2026-07-27T14:24:00"/>
    <d v="2026-07-20T00:00:00"/>
    <d v="2026-07-27T00:00:00"/>
    <m/>
    <m/>
    <m/>
    <m/>
    <m/>
    <m/>
    <m/>
    <m/>
    <m/>
    <m/>
    <m/>
    <x v="0"/>
    <m/>
    <m/>
    <m/>
    <n v="0.33333333333333331"/>
    <s v="FALSO"/>
    <n v="0"/>
    <s v=""/>
    <s v=""/>
    <s v=""/>
    <s v=""/>
    <s v=""/>
    <s v=""/>
    <s v=""/>
    <s v=""/>
    <s v=""/>
    <s v=""/>
    <x v="0"/>
  </r>
  <r>
    <x v="1"/>
    <s v="SGTB-1847"/>
    <s v="[SGTB] SP 26.3.3;[SGTB] SP 26.3.4"/>
    <x v="0"/>
    <x v="0"/>
    <s v="[SGTB] PI 3/26"/>
    <x v="0"/>
    <s v="[RITM0722559]Solicitar Serviço ao Sistema - Prisma - Licenças Dynamics"/>
    <m/>
    <n v="1800"/>
    <m/>
    <s v="Itens concluídos"/>
    <m/>
    <m/>
    <s v="Concluído"/>
    <d v="2026-07-27T10:37:00"/>
    <d v="2026-08-03T00:00:00"/>
    <d v="2026-08-11T00:00:00"/>
    <d v="2026-08-11T00:00:00"/>
    <m/>
    <m/>
    <m/>
    <m/>
    <m/>
    <m/>
    <m/>
    <m/>
    <m/>
    <m/>
    <x v="0"/>
    <m/>
    <m/>
    <m/>
    <n v="0.5"/>
    <s v="FALSO"/>
    <n v="0"/>
    <s v=""/>
    <s v=""/>
    <s v=""/>
    <s v=""/>
    <s v=""/>
    <s v=""/>
    <s v=""/>
    <s v=""/>
    <s v=""/>
    <s v=""/>
    <x v="0"/>
  </r>
  <r>
    <x v="1"/>
    <s v="SGTB-1846"/>
    <s v="[SGTB] SP 26.3.5"/>
    <x v="0"/>
    <x v="0"/>
    <s v="[SGTB] PI 3/26"/>
    <x v="0"/>
    <s v="[RITM0722669]Solicitar Serviço ao Sistema - Prisma - Licenças Dynamics"/>
    <m/>
    <n v="600"/>
    <m/>
    <s v="Itens concluídos"/>
    <m/>
    <m/>
    <s v="Concluído"/>
    <d v="2026-07-27T10:36:00"/>
    <d v="2026-08-31T00:00:00"/>
    <d v="2026-09-01T00:00:00"/>
    <d v="2026-09-01T00:00:00"/>
    <m/>
    <m/>
    <m/>
    <m/>
    <m/>
    <m/>
    <m/>
    <m/>
    <m/>
    <m/>
    <x v="0"/>
    <m/>
    <m/>
    <m/>
    <n v="0.16666666666666666"/>
    <s v="FALSO"/>
    <n v="0"/>
    <s v=""/>
    <s v=""/>
    <s v=""/>
    <s v=""/>
    <s v=""/>
    <s v=""/>
    <s v=""/>
    <s v=""/>
    <s v=""/>
    <s v=""/>
    <x v="0"/>
  </r>
  <r>
    <x v="1"/>
    <s v="SGTB-1845"/>
    <s v="[SGTB] SP 26.3.4"/>
    <x v="0"/>
    <x v="0"/>
    <s v="[SGTB] PI 3/26"/>
    <x v="0"/>
    <s v="[RITM0722673]Solicitar Serviço ao Sistema - Prisma - Licenças Dynamics"/>
    <m/>
    <n v="1800"/>
    <m/>
    <s v="Itens concluídos"/>
    <m/>
    <m/>
    <s v="Concluído"/>
    <d v="2026-07-27T10:34:00"/>
    <d v="2026-08-17T00:00:00"/>
    <d v="2026-08-18T00:00:00"/>
    <d v="2026-08-18T00:00:00"/>
    <m/>
    <m/>
    <m/>
    <m/>
    <m/>
    <m/>
    <m/>
    <m/>
    <m/>
    <m/>
    <x v="0"/>
    <m/>
    <m/>
    <m/>
    <n v="0.5"/>
    <s v="FALSO"/>
    <n v="0"/>
    <s v=""/>
    <s v=""/>
    <s v=""/>
    <s v=""/>
    <s v=""/>
    <s v=""/>
    <s v=""/>
    <s v=""/>
    <s v=""/>
    <s v=""/>
    <x v="0"/>
  </r>
  <r>
    <x v="0"/>
    <s v="SGTB-1842"/>
    <s v="[SGTB] SP 26.3.3;[SGTB] SP 26.3.2"/>
    <x v="0"/>
    <x v="0"/>
    <s v="[SGTB] PI 3/26"/>
    <x v="0"/>
    <s v="[INC0803215]Tenho um Erro/Problema com o Sistema - Portal Prisma - Prisma - Portal Prisma (Banco de Dados)"/>
    <m/>
    <n v="7200"/>
    <m/>
    <s v="Itens concluídos"/>
    <m/>
    <m/>
    <s v="Concluído"/>
    <d v="2026-07-26T20:23:00"/>
    <d v="2026-07-20T00:00:00"/>
    <d v="2026-07-30T00:00:00"/>
    <d v="2026-07-30T00:00:00"/>
    <m/>
    <m/>
    <m/>
    <m/>
    <m/>
    <m/>
    <m/>
    <m/>
    <m/>
    <m/>
    <x v="0"/>
    <m/>
    <m/>
    <m/>
    <n v="2"/>
    <s v="FALSO"/>
    <n v="0"/>
    <s v=""/>
    <s v=""/>
    <s v=""/>
    <s v=""/>
    <s v=""/>
    <s v=""/>
    <s v=""/>
    <s v=""/>
    <s v=""/>
    <s v=""/>
    <x v="0"/>
  </r>
  <r>
    <x v="0"/>
    <s v="SGTB-1839"/>
    <s v="[SGTB] SP 26.3.2"/>
    <x v="0"/>
    <x v="0"/>
    <s v="[SGTB] PI 3/26"/>
    <x v="0"/>
    <s v="[INC0802995]Tenho um Erro/Problema com o Sistema - Portal Prisma - Prisma - Usuários do Prisma"/>
    <m/>
    <n v="1200"/>
    <m/>
    <s v="Itens concluídos"/>
    <m/>
    <m/>
    <s v="Abertura indevida"/>
    <d v="2026-07-24T19:44:00"/>
    <d v="2026-07-20T00:00:00"/>
    <d v="2026-07-27T00:00:00"/>
    <m/>
    <m/>
    <m/>
    <m/>
    <m/>
    <m/>
    <m/>
    <m/>
    <m/>
    <m/>
    <m/>
    <x v="0"/>
    <m/>
    <m/>
    <m/>
    <n v="0.33333333333333331"/>
    <s v="FALSO"/>
    <n v="0"/>
    <s v=""/>
    <s v=""/>
    <s v=""/>
    <s v=""/>
    <s v=""/>
    <s v=""/>
    <s v=""/>
    <s v=""/>
    <s v=""/>
    <s v=""/>
    <x v="0"/>
  </r>
  <r>
    <x v="0"/>
    <s v="SGTB-1837"/>
    <s v="[SGTB] SP 26.3.3;[SGTB] SP 26.3.2"/>
    <x v="0"/>
    <x v="0"/>
    <s v="[SGTB] PI 3/26"/>
    <x v="0"/>
    <s v="[INC0783994]Tenho um Erro/Problema com o Sistema - AVA (LMS) - AVA (LMS)"/>
    <m/>
    <n v="3600"/>
    <m/>
    <s v="Itens concluídos"/>
    <m/>
    <m/>
    <s v="Concluído"/>
    <d v="2026-07-24T16:36:00"/>
    <d v="2026-07-20T00:00:00"/>
    <d v="2026-07-30T00:00:00"/>
    <d v="2026-07-30T00:00:00"/>
    <m/>
    <m/>
    <m/>
    <m/>
    <m/>
    <m/>
    <m/>
    <m/>
    <m/>
    <m/>
    <x v="0"/>
    <m/>
    <m/>
    <m/>
    <n v="1"/>
    <s v="FALSO"/>
    <n v="0"/>
    <s v=""/>
    <s v=""/>
    <s v=""/>
    <s v=""/>
    <s v=""/>
    <s v=""/>
    <s v=""/>
    <s v=""/>
    <s v=""/>
    <s v=""/>
    <x v="0"/>
  </r>
  <r>
    <x v="0"/>
    <s v="SGTB-1836"/>
    <s v="[SGTB] SP 26.3.3;[SGTB] SP 26.3.2"/>
    <x v="0"/>
    <x v="0"/>
    <s v="[SGTB] PI 3/26"/>
    <x v="0"/>
    <s v="[INC0787225]Tenho um Erro/Problema com o PTC - SAG - Sistema Acadêmico de Gestão - Acesso"/>
    <m/>
    <n v="1200"/>
    <m/>
    <s v="Itens concluídos"/>
    <m/>
    <m/>
    <s v="Concluído"/>
    <d v="2026-07-24T16:30:00"/>
    <d v="2026-07-20T00:00:00"/>
    <d v="2026-07-27T00:00:00"/>
    <d v="2026-07-27T00:00:00"/>
    <m/>
    <m/>
    <m/>
    <m/>
    <m/>
    <m/>
    <m/>
    <m/>
    <m/>
    <m/>
    <x v="0"/>
    <m/>
    <m/>
    <m/>
    <n v="0.33333333333333331"/>
    <s v="FALSO"/>
    <n v="0"/>
    <s v=""/>
    <s v=""/>
    <s v=""/>
    <s v=""/>
    <s v=""/>
    <s v=""/>
    <s v=""/>
    <s v=""/>
    <s v=""/>
    <s v=""/>
    <x v="0"/>
  </r>
  <r>
    <x v="0"/>
    <s v="SGTB-1835"/>
    <s v="[SGTB] SP 26.3.3"/>
    <x v="0"/>
    <x v="0"/>
    <s v="[SGTB] PI 3/26"/>
    <x v="0"/>
    <s v="[INC0783459]Tenho um Erro/Problema com o Sistema - Extranet - (Extranet) Sistema de mensagens"/>
    <m/>
    <n v="7200"/>
    <m/>
    <s v="Itens concluídos"/>
    <m/>
    <m/>
    <s v="Concluído"/>
    <d v="2026-07-24T16:29:00"/>
    <m/>
    <d v="2026-08-03T00:00:00"/>
    <d v="2026-08-04T00:00:00"/>
    <m/>
    <m/>
    <m/>
    <m/>
    <m/>
    <m/>
    <m/>
    <m/>
    <m/>
    <m/>
    <x v="0"/>
    <m/>
    <m/>
    <m/>
    <n v="2"/>
    <s v="FALSO"/>
    <n v="0"/>
    <s v=""/>
    <s v=""/>
    <s v=""/>
    <s v=""/>
    <s v=""/>
    <s v=""/>
    <s v=""/>
    <s v=""/>
    <s v=""/>
    <s v=""/>
    <x v="0"/>
  </r>
  <r>
    <x v="0"/>
    <s v="SGTB-1834"/>
    <s v="[SGTB] SP 26.3.2"/>
    <x v="0"/>
    <x v="0"/>
    <s v="[SGTB] PI 3/26"/>
    <x v="0"/>
    <s v="[INC0802955]Tenho um Erro/Problema com o Sistema - Portal do Professor - Portal do Professor"/>
    <m/>
    <m/>
    <m/>
    <s v="Itens concluídos"/>
    <m/>
    <m/>
    <s v="Abertura indevida"/>
    <d v="2026-07-24T16:27:00"/>
    <d v="2026-07-20T00:00:00"/>
    <d v="2026-07-24T00:00:00"/>
    <m/>
    <m/>
    <m/>
    <m/>
    <m/>
    <m/>
    <m/>
    <m/>
    <m/>
    <m/>
    <m/>
    <x v="0"/>
    <m/>
    <m/>
    <m/>
    <s v=""/>
    <s v="FALSO"/>
    <n v="0"/>
    <s v=""/>
    <s v=""/>
    <s v=""/>
    <s v=""/>
    <s v=""/>
    <s v=""/>
    <s v=""/>
    <s v=""/>
    <s v=""/>
    <s v=""/>
    <x v="0"/>
  </r>
  <r>
    <x v="1"/>
    <s v="SGTB-1833"/>
    <s v="[SGTB] SP 26.3.5"/>
    <x v="0"/>
    <x v="0"/>
    <s v="[SGTB] PI 3/26"/>
    <x v="0"/>
    <s v="[RITM0727351]Solicitar Serviço ao Sistema - Portal do Professor - Portal do Professor"/>
    <m/>
    <m/>
    <m/>
    <s v="Itens concluídos"/>
    <m/>
    <m/>
    <s v="Abertura indevida"/>
    <d v="2026-07-24T15:50:00"/>
    <d v="2026-08-31T00:00:00"/>
    <d v="2026-09-08T00:00:00"/>
    <m/>
    <m/>
    <m/>
    <m/>
    <m/>
    <m/>
    <m/>
    <m/>
    <m/>
    <m/>
    <m/>
    <x v="0"/>
    <m/>
    <m/>
    <m/>
    <s v=""/>
    <s v="FALSO"/>
    <n v="0"/>
    <s v=""/>
    <s v=""/>
    <s v=""/>
    <s v=""/>
    <s v=""/>
    <s v=""/>
    <s v=""/>
    <s v=""/>
    <s v=""/>
    <s v=""/>
    <x v="0"/>
  </r>
  <r>
    <x v="0"/>
    <s v="SGTB-1831"/>
    <s v="[SGTB] SP 26.3.2"/>
    <x v="0"/>
    <x v="0"/>
    <s v="[SGTB] PI 3/26"/>
    <x v="0"/>
    <s v="[INC0801501]Tenho um Erro/Problema com o Sistema - PDA:Portal do aluno - Graduação - Erro na Página Inicial do PDA"/>
    <m/>
    <n v="18000"/>
    <m/>
    <s v="Itens concluídos"/>
    <m/>
    <m/>
    <s v="Concluído"/>
    <d v="2026-07-24T13:10:00"/>
    <d v="2026-07-20T00:00:00"/>
    <d v="2026-07-27T00:00:00"/>
    <d v="2026-07-28T00:00:00"/>
    <m/>
    <m/>
    <m/>
    <m/>
    <m/>
    <m/>
    <m/>
    <m/>
    <m/>
    <m/>
    <x v="0"/>
    <m/>
    <m/>
    <m/>
    <n v="5"/>
    <s v="FALSO"/>
    <n v="0"/>
    <s v=""/>
    <s v=""/>
    <s v=""/>
    <s v=""/>
    <s v=""/>
    <s v=""/>
    <s v=""/>
    <s v=""/>
    <s v=""/>
    <s v=""/>
    <x v="0"/>
  </r>
  <r>
    <x v="0"/>
    <s v="SGTB-1830"/>
    <s v="[SGTB] SP 26.3.3;[SGTB] SP 26.3.2"/>
    <x v="0"/>
    <x v="0"/>
    <s v="[SGTB] PI 3/26"/>
    <x v="0"/>
    <s v="[INC0802560]Tenho um Erro/Problema com o Sistema - Extranet - Enturmacao"/>
    <m/>
    <n v="64800"/>
    <m/>
    <s v="Itens concluídos"/>
    <m/>
    <m/>
    <s v="Concluído"/>
    <d v="2026-07-24T12:54:00"/>
    <d v="2026-07-20T00:00:00"/>
    <d v="2026-07-29T00:00:00"/>
    <d v="2026-07-29T00:00:00"/>
    <m/>
    <m/>
    <m/>
    <m/>
    <m/>
    <m/>
    <m/>
    <m/>
    <m/>
    <m/>
    <x v="0"/>
    <m/>
    <m/>
    <m/>
    <n v="18"/>
    <s v="FALSO"/>
    <n v="0"/>
    <s v=""/>
    <s v=""/>
    <s v=""/>
    <s v=""/>
    <s v=""/>
    <s v=""/>
    <s v=""/>
    <s v=""/>
    <s v=""/>
    <s v=""/>
    <x v="0"/>
  </r>
  <r>
    <x v="0"/>
    <s v="SGTB-1827"/>
    <s v="[SGTB] SP 26.3.2"/>
    <x v="0"/>
    <x v="0"/>
    <s v="[SGTB] PI 3/26"/>
    <x v="0"/>
    <s v="[INC0802827]Tenho um Erro/Problema com o Sistema Colaborar - Administrativo [Secretaria] - Documentações, Colação de Grau e Diplomas "/>
    <m/>
    <m/>
    <m/>
    <s v="Itens concluídos"/>
    <m/>
    <m/>
    <s v="Abertura indevida"/>
    <d v="2026-07-24T11:26:00"/>
    <d v="2026-07-20T00:00:00"/>
    <d v="2026-07-24T00:00:00"/>
    <m/>
    <m/>
    <m/>
    <m/>
    <m/>
    <m/>
    <m/>
    <m/>
    <m/>
    <m/>
    <m/>
    <x v="0"/>
    <m/>
    <m/>
    <m/>
    <s v=""/>
    <s v="FALSO"/>
    <n v="0"/>
    <s v=""/>
    <s v=""/>
    <s v=""/>
    <s v=""/>
    <s v=""/>
    <s v=""/>
    <s v=""/>
    <s v=""/>
    <s v=""/>
    <s v=""/>
    <x v="0"/>
  </r>
  <r>
    <x v="0"/>
    <s v="SGTB-1826"/>
    <s v="[SGTB] SP 26.3.2"/>
    <x v="0"/>
    <x v="0"/>
    <s v="[SGTB] PI 3/26"/>
    <x v="0"/>
    <s v="[INC0801220]Tenho um Erro/Problema com o Sistema - PDA:Portal do aluno - Graduação - Erro ao Solicitar Serviço"/>
    <m/>
    <n v="1800"/>
    <m/>
    <s v="Itens concluídos"/>
    <m/>
    <m/>
    <s v="Abertura indevida"/>
    <d v="2026-07-24T10:24:00"/>
    <d v="2026-07-20T00:00:00"/>
    <d v="2026-07-28T00:00:00"/>
    <m/>
    <m/>
    <m/>
    <m/>
    <m/>
    <m/>
    <m/>
    <m/>
    <m/>
    <m/>
    <m/>
    <x v="0"/>
    <m/>
    <m/>
    <m/>
    <n v="0.5"/>
    <s v="FALSO"/>
    <n v="0"/>
    <s v=""/>
    <s v=""/>
    <s v=""/>
    <s v=""/>
    <s v=""/>
    <s v=""/>
    <s v=""/>
    <s v=""/>
    <s v=""/>
    <s v=""/>
    <x v="0"/>
  </r>
  <r>
    <x v="0"/>
    <s v="SGTB-1819"/>
    <s v="[SGTB] SP 26.3.2"/>
    <x v="0"/>
    <x v="0"/>
    <s v="[SGTB] PI 3/26"/>
    <x v="0"/>
    <s v="[INC0802555]Tenho um Erro/Problema com o Sistema Colaborar - Colaborar - Alocação de tutor"/>
    <m/>
    <n v="1200"/>
    <m/>
    <s v="Itens concluídos"/>
    <m/>
    <m/>
    <s v="Abertura indevida"/>
    <d v="2026-07-23T22:05:00"/>
    <d v="2026-07-20T00:00:00"/>
    <d v="2026-07-27T00:00:00"/>
    <m/>
    <m/>
    <m/>
    <m/>
    <m/>
    <m/>
    <m/>
    <m/>
    <m/>
    <m/>
    <m/>
    <x v="0"/>
    <m/>
    <m/>
    <m/>
    <n v="0.33333333333333331"/>
    <s v="FALSO"/>
    <n v="0"/>
    <s v=""/>
    <s v=""/>
    <s v=""/>
    <s v=""/>
    <s v=""/>
    <s v=""/>
    <s v=""/>
    <s v=""/>
    <s v=""/>
    <s v=""/>
    <x v="0"/>
  </r>
  <r>
    <x v="0"/>
    <s v="SGTB-1807"/>
    <s v="[SGTB] SP 26.3.2"/>
    <x v="0"/>
    <x v="0"/>
    <s v="[SGTB] PI 3/26"/>
    <x v="0"/>
    <s v="[INC0800543]Tenho um Erro/Problema com o PTC - Dynamics Athenas - Perfil de Acesso"/>
    <m/>
    <m/>
    <m/>
    <s v="Itens concluídos"/>
    <m/>
    <m/>
    <s v="Abertura indevida"/>
    <d v="2026-07-23T16:21:00"/>
    <d v="2026-07-20T00:00:00"/>
    <d v="2026-07-24T00:00:00"/>
    <m/>
    <m/>
    <m/>
    <m/>
    <m/>
    <m/>
    <m/>
    <m/>
    <m/>
    <m/>
    <m/>
    <x v="0"/>
    <m/>
    <m/>
    <m/>
    <s v=""/>
    <s v="FALSO"/>
    <n v="0"/>
    <s v=""/>
    <s v=""/>
    <s v=""/>
    <s v=""/>
    <s v=""/>
    <s v=""/>
    <s v=""/>
    <s v=""/>
    <s v=""/>
    <s v=""/>
    <x v="0"/>
  </r>
  <r>
    <x v="0"/>
    <s v="SGTB-1806"/>
    <s v="[SGTB] SP 26.3.2"/>
    <x v="0"/>
    <x v="0"/>
    <s v="[SGTB] PI 3/26"/>
    <x v="0"/>
    <s v="[INC0802402]Tenho um Erro/Problema com o PTC - Dynamics Athenas - Atualização de Dados Cadastrais"/>
    <m/>
    <n v="3600"/>
    <m/>
    <s v="Itens concluídos"/>
    <m/>
    <m/>
    <s v="Abertura indevida"/>
    <d v="2026-07-23T16:11:00"/>
    <d v="2026-07-20T00:00:00"/>
    <d v="2026-07-27T00:00:00"/>
    <m/>
    <m/>
    <m/>
    <m/>
    <m/>
    <m/>
    <m/>
    <m/>
    <m/>
    <m/>
    <m/>
    <x v="0"/>
    <m/>
    <m/>
    <m/>
    <n v="1"/>
    <s v="FALSO"/>
    <n v="0"/>
    <s v=""/>
    <s v=""/>
    <s v=""/>
    <s v=""/>
    <s v=""/>
    <s v=""/>
    <s v=""/>
    <s v=""/>
    <s v=""/>
    <s v=""/>
    <x v="0"/>
  </r>
  <r>
    <x v="0"/>
    <s v="SGTB-1805"/>
    <s v="[SGTB] SP 26.3.2"/>
    <x v="0"/>
    <x v="0"/>
    <s v="[SGTB] PI 3/26"/>
    <x v="0"/>
    <s v="[INC0802406]Tenho um Erro/Problema com o Sistema - Olimpo - (Olimpo) Fechamento Contábil"/>
    <m/>
    <n v="10800"/>
    <m/>
    <s v="Itens concluídos"/>
    <m/>
    <m/>
    <s v="Concluído"/>
    <d v="2026-07-23T15:52:00"/>
    <d v="2026-07-20T00:00:00"/>
    <d v="2026-07-24T00:00:00"/>
    <d v="2026-07-24T00:00:00"/>
    <m/>
    <m/>
    <m/>
    <m/>
    <m/>
    <m/>
    <m/>
    <m/>
    <m/>
    <m/>
    <x v="0"/>
    <m/>
    <m/>
    <m/>
    <n v="3"/>
    <s v="FALSO"/>
    <n v="0"/>
    <s v=""/>
    <s v=""/>
    <s v=""/>
    <s v=""/>
    <s v=""/>
    <s v=""/>
    <s v=""/>
    <s v=""/>
    <s v=""/>
    <s v=""/>
    <x v="0"/>
  </r>
  <r>
    <x v="0"/>
    <s v="SGTB-1804"/>
    <s v="[SGTB] SP 26.3.2"/>
    <x v="0"/>
    <x v="0"/>
    <s v="[SGTB] PI 3/26"/>
    <x v="0"/>
    <s v="[INC0802506]Tenho um Erro/Problema com o Sistema - Portal Prisma - Prisma - Usuários do Prisma"/>
    <m/>
    <n v="3600"/>
    <m/>
    <s v="Itens concluídos"/>
    <m/>
    <m/>
    <s v="Concluído"/>
    <d v="2026-07-23T15:10:00"/>
    <d v="2026-07-20T00:00:00"/>
    <d v="2026-07-27T00:00:00"/>
    <d v="2026-07-27T00:00:00"/>
    <m/>
    <m/>
    <m/>
    <m/>
    <m/>
    <m/>
    <m/>
    <m/>
    <m/>
    <m/>
    <x v="0"/>
    <m/>
    <m/>
    <m/>
    <n v="1"/>
    <s v="FALSO"/>
    <n v="0"/>
    <s v=""/>
    <s v=""/>
    <s v=""/>
    <s v=""/>
    <s v=""/>
    <s v=""/>
    <s v=""/>
    <s v=""/>
    <s v=""/>
    <s v=""/>
    <x v="0"/>
  </r>
  <r>
    <x v="0"/>
    <s v="SGTB-1803"/>
    <s v="[SGTB] SP 26.3.3;[SGTB] SP 26.3.2"/>
    <x v="0"/>
    <x v="0"/>
    <s v="[SGTB] PI 3/26"/>
    <x v="0"/>
    <s v="[INC0802502]Tenho um Erro/Problema com o Sistema - Prisma - Erro na plataforma"/>
    <m/>
    <n v="600"/>
    <m/>
    <s v="Itens concluídos"/>
    <m/>
    <m/>
    <s v="Concluído"/>
    <d v="2026-07-23T15:03:00"/>
    <d v="2026-07-20T00:00:00"/>
    <d v="2026-07-31T00:00:00"/>
    <d v="2026-07-31T00:00:00"/>
    <m/>
    <m/>
    <m/>
    <m/>
    <m/>
    <m/>
    <m/>
    <m/>
    <m/>
    <m/>
    <x v="0"/>
    <m/>
    <m/>
    <m/>
    <n v="0.16666666666666666"/>
    <s v="FALSO"/>
    <n v="0"/>
    <s v=""/>
    <s v=""/>
    <s v=""/>
    <s v=""/>
    <s v=""/>
    <s v=""/>
    <s v=""/>
    <s v=""/>
    <s v=""/>
    <s v=""/>
    <x v="0"/>
  </r>
  <r>
    <x v="0"/>
    <s v="SGTB-1802"/>
    <s v="[SGTB] SP 26.3.3;[SGTB] SP 26.3.2"/>
    <x v="0"/>
    <x v="0"/>
    <s v="[SGTB] PI 3/26"/>
    <x v="0"/>
    <s v="[INC0802495]Tenho um Erro/Problema com o Sistema - Portal Prisma - Prisma - Usuários do Prisma"/>
    <m/>
    <n v="3600"/>
    <m/>
    <s v="Itens concluídos"/>
    <m/>
    <m/>
    <s v="Concluído"/>
    <d v="2026-07-23T14:48:00"/>
    <d v="2026-07-20T00:00:00"/>
    <d v="2026-07-30T00:00:00"/>
    <d v="2026-07-30T00:00:00"/>
    <m/>
    <m/>
    <m/>
    <m/>
    <m/>
    <m/>
    <m/>
    <m/>
    <m/>
    <m/>
    <x v="0"/>
    <m/>
    <m/>
    <m/>
    <n v="1"/>
    <s v="FALSO"/>
    <n v="0"/>
    <s v=""/>
    <s v=""/>
    <s v=""/>
    <s v=""/>
    <s v=""/>
    <s v=""/>
    <s v=""/>
    <s v=""/>
    <s v=""/>
    <s v=""/>
    <x v="0"/>
  </r>
  <r>
    <x v="0"/>
    <s v="SGTB-1801"/>
    <s v="[SGTB] SP 26.3.3;[SGTB] SP 26.3.2"/>
    <x v="0"/>
    <x v="0"/>
    <s v="[SGTB] PI 3/26"/>
    <x v="0"/>
    <s v="[INC0802463]Tenho um Erro/Problema com o Sistema - Prisma - Erro na plataforma"/>
    <m/>
    <m/>
    <m/>
    <s v="Itens concluídos"/>
    <m/>
    <m/>
    <s v="Concluído"/>
    <d v="2026-07-23T13:34:00"/>
    <d v="2026-07-20T00:00:00"/>
    <d v="2026-07-23T00:00:00"/>
    <d v="2026-07-28T00:00:00"/>
    <m/>
    <m/>
    <m/>
    <m/>
    <m/>
    <m/>
    <m/>
    <m/>
    <m/>
    <m/>
    <x v="0"/>
    <m/>
    <m/>
    <m/>
    <s v=""/>
    <s v="FALSO"/>
    <n v="0"/>
    <s v=""/>
    <s v=""/>
    <s v=""/>
    <s v=""/>
    <s v=""/>
    <s v=""/>
    <s v=""/>
    <s v=""/>
    <s v=""/>
    <s v=""/>
    <x v="0"/>
  </r>
  <r>
    <x v="0"/>
    <s v="SGTB-1800"/>
    <s v="[SGTB] SP 26.3.3;[SGTB] SP 26.3.2"/>
    <x v="0"/>
    <x v="0"/>
    <s v="[SGTB] PI 3/26"/>
    <x v="0"/>
    <s v="[INC0802390]Tenho um Erro/Problema com o Sistema Colaborar - Colaborar - Administração de usuários"/>
    <m/>
    <m/>
    <m/>
    <s v="Itens concluídos"/>
    <m/>
    <m/>
    <s v="Concluído"/>
    <d v="2026-07-23T10:49:00"/>
    <d v="2026-07-20T00:00:00"/>
    <d v="2026-07-23T00:00:00"/>
    <d v="2026-07-29T00:00:00"/>
    <m/>
    <m/>
    <m/>
    <m/>
    <m/>
    <m/>
    <m/>
    <m/>
    <m/>
    <m/>
    <x v="0"/>
    <m/>
    <m/>
    <m/>
    <s v=""/>
    <s v="FALSO"/>
    <n v="0"/>
    <s v=""/>
    <s v=""/>
    <s v=""/>
    <s v=""/>
    <s v=""/>
    <s v=""/>
    <s v=""/>
    <s v=""/>
    <s v=""/>
    <s v=""/>
    <x v="0"/>
  </r>
  <r>
    <x v="0"/>
    <s v="SGTB-1796"/>
    <s v="[SGTB] SP 26.3.2"/>
    <x v="0"/>
    <x v="0"/>
    <s v="[SGTB] PI 3/26"/>
    <x v="0"/>
    <s v="[INC0800178]Tenho um Erro/Problema com o Sistema - EAD legados - EAD legados"/>
    <m/>
    <m/>
    <m/>
    <s v="Itens concluídos"/>
    <m/>
    <m/>
    <s v="Abertura indevida"/>
    <d v="2026-07-22T20:53:00"/>
    <d v="2026-07-20T00:00:00"/>
    <d v="2026-07-23T00:00:00"/>
    <m/>
    <m/>
    <m/>
    <m/>
    <m/>
    <m/>
    <m/>
    <m/>
    <m/>
    <m/>
    <m/>
    <x v="0"/>
    <m/>
    <m/>
    <m/>
    <s v=""/>
    <s v="FALSO"/>
    <n v="0"/>
    <s v=""/>
    <s v=""/>
    <s v=""/>
    <s v=""/>
    <s v=""/>
    <s v=""/>
    <s v=""/>
    <s v=""/>
    <s v=""/>
    <s v=""/>
    <x v="0"/>
  </r>
  <r>
    <x v="0"/>
    <s v="SGTB-1794"/>
    <s v="[SGTB] SP 26.3.2"/>
    <x v="0"/>
    <x v="0"/>
    <s v="[SGTB] PI 3/26"/>
    <x v="0"/>
    <s v="[INC0802124]Tenho um Erro/Problema com o Sistema - Olimpo - Matrícula"/>
    <m/>
    <m/>
    <m/>
    <s v="Itens concluídos"/>
    <m/>
    <m/>
    <s v="Abertura indevida"/>
    <d v="2026-07-22T20:15:00"/>
    <d v="2026-07-20T00:00:00"/>
    <d v="2026-07-23T00:00:00"/>
    <m/>
    <m/>
    <m/>
    <m/>
    <m/>
    <m/>
    <m/>
    <m/>
    <m/>
    <m/>
    <m/>
    <x v="0"/>
    <m/>
    <m/>
    <m/>
    <s v=""/>
    <s v="FALSO"/>
    <n v="0"/>
    <s v=""/>
    <s v=""/>
    <s v=""/>
    <s v=""/>
    <s v=""/>
    <s v=""/>
    <s v=""/>
    <s v=""/>
    <s v=""/>
    <s v=""/>
    <x v="0"/>
  </r>
  <r>
    <x v="0"/>
    <s v="SGTB-1793"/>
    <s v="[SGTB] SP 26.3.2"/>
    <x v="0"/>
    <x v="0"/>
    <s v="[SGTB] PI 3/26"/>
    <x v="0"/>
    <s v="[INC0802060]Tenho um Erro/Problema com o Sistema - Olimpo - BD - Olimpo Banco de Dados"/>
    <m/>
    <n v="3600"/>
    <m/>
    <s v="Itens concluídos"/>
    <m/>
    <m/>
    <s v="Concluído"/>
    <d v="2026-07-22T20:14:00"/>
    <d v="2026-07-20T00:00:00"/>
    <d v="2026-07-23T00:00:00"/>
    <d v="2026-07-23T00:00:00"/>
    <m/>
    <m/>
    <m/>
    <m/>
    <m/>
    <m/>
    <m/>
    <m/>
    <m/>
    <m/>
    <x v="0"/>
    <m/>
    <m/>
    <m/>
    <n v="1"/>
    <s v="FALSO"/>
    <n v="0"/>
    <s v=""/>
    <s v=""/>
    <s v=""/>
    <s v=""/>
    <s v=""/>
    <s v=""/>
    <s v=""/>
    <s v=""/>
    <s v=""/>
    <s v=""/>
    <x v="0"/>
  </r>
  <r>
    <x v="0"/>
    <s v="SGTB-1789"/>
    <s v="[SGTB] SP 26.3.2"/>
    <x v="0"/>
    <x v="0"/>
    <s v="[SGTB] PI 3/26"/>
    <x v="0"/>
    <s v="[INC0801737]Tenho um Erro/Problema com o PTC - Ambiente do Aluno / AVA Sofia - Escolha de Disciplinas Optativas/Eletivas"/>
    <m/>
    <n v="1800"/>
    <m/>
    <s v="Itens concluídos"/>
    <m/>
    <m/>
    <s v="Abertura indevida"/>
    <d v="2026-07-22T17:35:00"/>
    <d v="2026-07-20T00:00:00"/>
    <d v="2026-07-22T00:00:00"/>
    <m/>
    <m/>
    <m/>
    <m/>
    <m/>
    <m/>
    <m/>
    <m/>
    <m/>
    <m/>
    <m/>
    <x v="0"/>
    <m/>
    <m/>
    <m/>
    <n v="0.5"/>
    <s v="FALSO"/>
    <n v="0"/>
    <s v=""/>
    <s v=""/>
    <s v=""/>
    <s v=""/>
    <s v=""/>
    <s v=""/>
    <s v=""/>
    <s v=""/>
    <s v=""/>
    <s v=""/>
    <x v="0"/>
  </r>
  <r>
    <x v="0"/>
    <s v="SGTB-1788"/>
    <s v="[SGTB] SP 26.3.3;[SGTB] SP 26.3.2"/>
    <x v="0"/>
    <x v="0"/>
    <s v="[SGTB] PI 3/26"/>
    <x v="0"/>
    <s v="[INC0802143]Tenho um Erro/Problema no Dynamics - Gestão de unidades - Reportar um erro/problema"/>
    <m/>
    <m/>
    <m/>
    <s v="Itens concluídos"/>
    <m/>
    <m/>
    <s v="Concluído"/>
    <d v="2026-07-22T17:31:00"/>
    <d v="2026-07-20T00:00:00"/>
    <d v="2026-07-29T00:00:00"/>
    <d v="2026-07-29T00:00:00"/>
    <m/>
    <m/>
    <m/>
    <m/>
    <m/>
    <m/>
    <m/>
    <m/>
    <m/>
    <m/>
    <x v="0"/>
    <m/>
    <m/>
    <m/>
    <s v=""/>
    <s v="FALSO"/>
    <n v="0"/>
    <s v=""/>
    <s v=""/>
    <s v=""/>
    <s v=""/>
    <s v=""/>
    <s v=""/>
    <s v=""/>
    <s v=""/>
    <s v=""/>
    <s v=""/>
    <x v="0"/>
  </r>
  <r>
    <x v="0"/>
    <s v="SGTB-1785"/>
    <s v="[SGTB] SP 26.3.3"/>
    <x v="0"/>
    <x v="0"/>
    <s v="[SGTB] PI 3/26"/>
    <x v="0"/>
    <s v="[INC0802171]Tenho um Erro/Problema com o Sistema - Ajuste de Horário - Ajuste de Horário"/>
    <m/>
    <n v="7200"/>
    <m/>
    <s v="Itens concluídos"/>
    <m/>
    <m/>
    <s v="Concluído"/>
    <d v="2026-07-22T15:15:00"/>
    <m/>
    <d v="2026-07-30T00:00:00"/>
    <d v="2026-08-05T00:00:00"/>
    <m/>
    <m/>
    <m/>
    <m/>
    <m/>
    <m/>
    <m/>
    <m/>
    <m/>
    <m/>
    <x v="0"/>
    <m/>
    <m/>
    <m/>
    <n v="2"/>
    <s v="FALSO"/>
    <n v="0"/>
    <s v=""/>
    <s v=""/>
    <s v=""/>
    <s v=""/>
    <s v=""/>
    <s v=""/>
    <s v=""/>
    <s v=""/>
    <s v=""/>
    <s v=""/>
    <x v="0"/>
  </r>
  <r>
    <x v="0"/>
    <s v="SGTB-1783"/>
    <s v="[SGTB] SP 26.3.2"/>
    <x v="0"/>
    <x v="0"/>
    <s v="[SGTB] PI 3/26"/>
    <x v="0"/>
    <s v="[INC0802071]Tenho um Erro/Problema com o Sistema - Portal Prisma - Prisma - Usuários do Prisma"/>
    <m/>
    <n v="14400"/>
    <m/>
    <s v="Itens concluídos"/>
    <m/>
    <m/>
    <s v="Concluído"/>
    <d v="2026-07-22T12:11:00"/>
    <d v="2026-07-20T00:00:00"/>
    <d v="2026-07-24T00:00:00"/>
    <d v="2026-07-24T00:00:00"/>
    <m/>
    <m/>
    <m/>
    <m/>
    <m/>
    <m/>
    <m/>
    <m/>
    <m/>
    <m/>
    <x v="0"/>
    <m/>
    <m/>
    <m/>
    <n v="4"/>
    <s v="FALSO"/>
    <n v="0"/>
    <s v=""/>
    <s v=""/>
    <s v=""/>
    <s v=""/>
    <s v=""/>
    <s v=""/>
    <s v=""/>
    <s v=""/>
    <s v=""/>
    <s v=""/>
    <x v="0"/>
  </r>
  <r>
    <x v="0"/>
    <s v="SGTB-1779"/>
    <s v="[SGTB] SP 26.3.2"/>
    <x v="0"/>
    <x v="0"/>
    <s v="[SGTB] PI 3/26"/>
    <x v="0"/>
    <s v="[INC0802019]Tenho um Erro/Problema com o Sistema - Portal Prisma - Prisma - Usuários do Prisma"/>
    <m/>
    <n v="1200"/>
    <m/>
    <s v="Itens concluídos"/>
    <m/>
    <m/>
    <s v="Concluído"/>
    <d v="2026-07-22T10:33:00"/>
    <d v="2026-07-20T00:00:00"/>
    <d v="2026-07-23T00:00:00"/>
    <d v="2026-07-23T00:00:00"/>
    <m/>
    <m/>
    <m/>
    <m/>
    <m/>
    <m/>
    <m/>
    <m/>
    <m/>
    <m/>
    <x v="0"/>
    <m/>
    <m/>
    <m/>
    <n v="0.33333333333333331"/>
    <s v="FALSO"/>
    <n v="0"/>
    <s v=""/>
    <s v=""/>
    <s v=""/>
    <s v=""/>
    <s v=""/>
    <s v=""/>
    <s v=""/>
    <s v=""/>
    <s v=""/>
    <s v=""/>
    <x v="0"/>
  </r>
  <r>
    <x v="1"/>
    <s v="SGTB-1777"/>
    <s v="[SGTB] SP 26.3.5"/>
    <x v="0"/>
    <x v="0"/>
    <s v="[SGTB] PI 3/26"/>
    <x v="0"/>
    <s v="[RITM0726077]Solicitar Serviço ao Sistema - Prisma - Usuários do Prisma"/>
    <m/>
    <n v="21600"/>
    <m/>
    <s v="Itens concluídos"/>
    <m/>
    <m/>
    <s v="Concluído"/>
    <d v="2026-07-22T08:49:00"/>
    <d v="2026-08-31T00:00:00"/>
    <d v="2026-09-02T00:00:00"/>
    <d v="2026-09-02T00:00:00"/>
    <m/>
    <m/>
    <m/>
    <m/>
    <m/>
    <m/>
    <m/>
    <m/>
    <m/>
    <m/>
    <x v="0"/>
    <m/>
    <m/>
    <m/>
    <n v="6"/>
    <s v="FALSO"/>
    <n v="0"/>
    <s v=""/>
    <s v=""/>
    <s v=""/>
    <s v=""/>
    <s v=""/>
    <s v=""/>
    <s v=""/>
    <s v=""/>
    <s v=""/>
    <s v=""/>
    <x v="0"/>
  </r>
  <r>
    <x v="0"/>
    <s v="SGTB-1776"/>
    <s v="[SGTB] SP 26.3.2"/>
    <x v="0"/>
    <x v="0"/>
    <s v="[SGTB] PI 3/26"/>
    <x v="0"/>
    <s v="[INC0801971]Tenho um Erro/Problema com o Sistema - Prisma - Erro na plataforma"/>
    <m/>
    <n v="1800"/>
    <m/>
    <s v="Itens concluídos"/>
    <m/>
    <m/>
    <s v="Abertura indevida"/>
    <d v="2026-07-22T08:39:00"/>
    <d v="2026-07-20T00:00:00"/>
    <d v="2026-07-22T00:00:00"/>
    <m/>
    <m/>
    <m/>
    <m/>
    <m/>
    <m/>
    <m/>
    <m/>
    <m/>
    <m/>
    <m/>
    <x v="0"/>
    <m/>
    <m/>
    <m/>
    <n v="0.5"/>
    <s v="FALSO"/>
    <n v="0"/>
    <s v=""/>
    <s v=""/>
    <s v=""/>
    <s v=""/>
    <s v=""/>
    <s v=""/>
    <s v=""/>
    <s v=""/>
    <s v=""/>
    <s v=""/>
    <x v="0"/>
  </r>
  <r>
    <x v="0"/>
    <s v="SGTB-1775"/>
    <s v="[SGTB] SP 26.3.2"/>
    <x v="0"/>
    <x v="0"/>
    <s v="[SGTB] PI 3/26"/>
    <x v="0"/>
    <s v="[INC0801617]Tenho um Erro/Problema com o PTC - Ambiente do Aluno / AVA Sofia - Secretaria - Erro ao abrir solicitação"/>
    <m/>
    <n v="14400"/>
    <m/>
    <s v="Itens concluídos"/>
    <m/>
    <m/>
    <s v="Concluído"/>
    <d v="2026-07-21T23:01:00"/>
    <d v="2026-07-20T00:00:00"/>
    <d v="2026-07-22T00:00:00"/>
    <d v="2026-07-23T00:00:00"/>
    <m/>
    <m/>
    <m/>
    <m/>
    <m/>
    <m/>
    <m/>
    <m/>
    <m/>
    <m/>
    <x v="0"/>
    <m/>
    <m/>
    <m/>
    <n v="4"/>
    <s v="FALSO"/>
    <n v="0"/>
    <s v=""/>
    <s v=""/>
    <s v=""/>
    <s v=""/>
    <s v=""/>
    <s v=""/>
    <s v=""/>
    <s v=""/>
    <s v=""/>
    <s v=""/>
    <x v="0"/>
  </r>
  <r>
    <x v="0"/>
    <s v="SGTB-1772"/>
    <s v="[SGTB] SP 26.3.2"/>
    <x v="0"/>
    <x v="0"/>
    <s v="[SGTB] PI 3/26"/>
    <x v="0"/>
    <s v="[INC0801616]Tenho um Erro/Problema com o Sistema - Portal Prisma - Prisma - Portal Prisma (PortalUnificado)"/>
    <m/>
    <n v="1200"/>
    <m/>
    <s v="Itens concluídos"/>
    <m/>
    <m/>
    <s v="Abertura indevida"/>
    <d v="2026-07-21T13:00:00"/>
    <d v="2026-07-20T00:00:00"/>
    <d v="2026-07-22T00:00:00"/>
    <m/>
    <m/>
    <m/>
    <m/>
    <m/>
    <m/>
    <m/>
    <m/>
    <m/>
    <m/>
    <m/>
    <x v="0"/>
    <m/>
    <m/>
    <m/>
    <n v="0.33333333333333331"/>
    <s v="FALSO"/>
    <n v="0"/>
    <s v=""/>
    <s v=""/>
    <s v=""/>
    <s v=""/>
    <s v=""/>
    <s v=""/>
    <s v=""/>
    <s v=""/>
    <s v=""/>
    <s v=""/>
    <x v="0"/>
  </r>
  <r>
    <x v="0"/>
    <s v="SGTB-1768"/>
    <s v="[SGTB] SP 26.3.2"/>
    <x v="0"/>
    <x v="0"/>
    <s v="[SGTB] PI 3/26"/>
    <x v="0"/>
    <s v="[INC0801579]Tenho um Erro/Problema com o Sistema - Prisma - Unidades dos Polos"/>
    <m/>
    <n v="300"/>
    <m/>
    <s v="Itens concluídos"/>
    <m/>
    <m/>
    <s v="Abertura indevida"/>
    <d v="2026-07-21T11:13:00"/>
    <d v="2026-07-20T00:00:00"/>
    <d v="2026-07-27T00:00:00"/>
    <m/>
    <m/>
    <m/>
    <m/>
    <m/>
    <m/>
    <m/>
    <m/>
    <m/>
    <m/>
    <m/>
    <x v="0"/>
    <m/>
    <m/>
    <m/>
    <n v="8.3333333333333329E-2"/>
    <s v="FALSO"/>
    <n v="0"/>
    <s v=""/>
    <s v=""/>
    <s v=""/>
    <s v=""/>
    <s v=""/>
    <s v=""/>
    <s v=""/>
    <s v=""/>
    <s v=""/>
    <s v=""/>
    <x v="0"/>
  </r>
  <r>
    <x v="0"/>
    <s v="SGTB-1766"/>
    <s v="[SGTB] SP 26.3.2"/>
    <x v="0"/>
    <x v="0"/>
    <s v="[SGTB] PI 3/26"/>
    <x v="0"/>
    <s v="[INC0801498]Tenho um Erro/Problema com o Sistema - Olimpo - Olimpo / Professores"/>
    <m/>
    <n v="3600"/>
    <m/>
    <s v="Itens concluídos"/>
    <m/>
    <m/>
    <s v="Concluído"/>
    <d v="2026-07-21T09:01:00"/>
    <d v="2026-07-20T00:00:00"/>
    <d v="2026-07-22T00:00:00"/>
    <d v="2026-07-22T00:00:00"/>
    <m/>
    <m/>
    <m/>
    <m/>
    <m/>
    <m/>
    <m/>
    <m/>
    <m/>
    <m/>
    <x v="0"/>
    <m/>
    <m/>
    <m/>
    <n v="1"/>
    <s v="FALSO"/>
    <n v="0"/>
    <s v=""/>
    <s v=""/>
    <s v=""/>
    <s v=""/>
    <s v=""/>
    <s v=""/>
    <s v=""/>
    <s v=""/>
    <s v=""/>
    <s v=""/>
    <x v="0"/>
  </r>
  <r>
    <x v="0"/>
    <s v="SGTB-1765"/>
    <s v="[SGTB] SP 26.3.2"/>
    <x v="0"/>
    <x v="0"/>
    <s v="[SGTB] PI 3/26"/>
    <x v="0"/>
    <s v="[INC0801310]Tenho um Erro/Problema com o Sistema - Portal Prisma - Prisma - Usuários do Prisma"/>
    <m/>
    <n v="3600"/>
    <m/>
    <s v="Itens concluídos"/>
    <m/>
    <m/>
    <s v="Concluído"/>
    <d v="2026-07-20T18:38:00"/>
    <d v="2026-07-20T00:00:00"/>
    <d v="2026-07-21T00:00:00"/>
    <d v="2026-07-21T00:00:00"/>
    <m/>
    <m/>
    <m/>
    <m/>
    <m/>
    <m/>
    <m/>
    <m/>
    <m/>
    <m/>
    <x v="0"/>
    <m/>
    <m/>
    <m/>
    <n v="1"/>
    <s v="FALSO"/>
    <n v="0"/>
    <s v=""/>
    <s v=""/>
    <s v=""/>
    <s v=""/>
    <s v=""/>
    <s v=""/>
    <s v=""/>
    <s v=""/>
    <s v=""/>
    <s v=""/>
    <x v="0"/>
  </r>
  <r>
    <x v="0"/>
    <s v="SGTB-1764"/>
    <s v="[SGTB] SP 26.3.2"/>
    <x v="0"/>
    <x v="0"/>
    <s v="[SGTB] PI 3/26"/>
    <x v="0"/>
    <s v="[INC0801309]Tenho um Erro/Problema com o Sistema - Portal Prisma - Prisma - Usuários do Prisma"/>
    <m/>
    <n v="3600"/>
    <m/>
    <s v="Itens concluídos"/>
    <m/>
    <m/>
    <s v="Concluído"/>
    <d v="2026-07-20T18:29:00"/>
    <d v="2026-07-20T00:00:00"/>
    <d v="2026-07-21T00:00:00"/>
    <d v="2026-07-21T00:00:00"/>
    <m/>
    <m/>
    <m/>
    <m/>
    <m/>
    <m/>
    <m/>
    <m/>
    <m/>
    <m/>
    <x v="0"/>
    <m/>
    <m/>
    <m/>
    <n v="1"/>
    <s v="FALSO"/>
    <n v="0"/>
    <s v=""/>
    <s v=""/>
    <s v=""/>
    <s v=""/>
    <s v=""/>
    <s v=""/>
    <s v=""/>
    <s v=""/>
    <s v=""/>
    <s v=""/>
    <x v="0"/>
  </r>
  <r>
    <x v="0"/>
    <s v="SGTB-1732"/>
    <s v="[SGTB] SP 26.3.2"/>
    <x v="0"/>
    <x v="0"/>
    <s v="[SGTB] PI 3/26"/>
    <x v="0"/>
    <s v="[INC0801282]Tenho um Erro/Problema com o Sistema - Olimpo - Enturmacao"/>
    <m/>
    <n v="43200"/>
    <m/>
    <s v="Itens concluídos"/>
    <m/>
    <m/>
    <s v="Concluído"/>
    <d v="2026-07-20T17:03:00"/>
    <d v="2026-07-20T00:00:00"/>
    <d v="2026-07-22T00:00:00"/>
    <d v="2026-07-24T00:00:00"/>
    <m/>
    <m/>
    <m/>
    <m/>
    <m/>
    <m/>
    <m/>
    <m/>
    <m/>
    <m/>
    <x v="0"/>
    <m/>
    <m/>
    <m/>
    <n v="12"/>
    <s v="FALSO"/>
    <n v="0"/>
    <s v=""/>
    <s v=""/>
    <s v=""/>
    <s v=""/>
    <s v=""/>
    <s v=""/>
    <s v=""/>
    <s v=""/>
    <s v=""/>
    <s v=""/>
    <x v="0"/>
  </r>
  <r>
    <x v="1"/>
    <s v="SGTB-1692"/>
    <s v="[SGTB] SP 26.3.2"/>
    <x v="0"/>
    <x v="0"/>
    <s v="[SGTB] PI 3/26"/>
    <x v="0"/>
    <s v="[RITM0725395]Solicitar Serviço ao Sistema - Ajuste de Horário - Ajuste de Horário"/>
    <m/>
    <n v="1800"/>
    <m/>
    <s v="Itens concluídos"/>
    <m/>
    <m/>
    <s v="Concluído"/>
    <d v="2026-07-20T14:45:00"/>
    <d v="2026-07-20T00:00:00"/>
    <d v="2026-07-21T00:00:00"/>
    <d v="2026-07-21T00:00:00"/>
    <m/>
    <m/>
    <m/>
    <m/>
    <m/>
    <m/>
    <m/>
    <m/>
    <m/>
    <m/>
    <x v="0"/>
    <m/>
    <m/>
    <m/>
    <n v="0.5"/>
    <s v="FALSO"/>
    <n v="0"/>
    <s v=""/>
    <s v=""/>
    <s v=""/>
    <s v=""/>
    <s v=""/>
    <s v=""/>
    <s v=""/>
    <s v=""/>
    <s v=""/>
    <s v=""/>
    <x v="0"/>
  </r>
  <r>
    <x v="0"/>
    <s v="SGTB-1691"/>
    <s v="[SGTB] SP 26.3.3;[SGTB] SP 26.3.4"/>
    <x v="0"/>
    <x v="0"/>
    <s v="[SGTB] PI 3/26"/>
    <x v="0"/>
    <s v="[INC0797865]Tenho um Erro/Problema com o Sistema - Portal Prisma - Prisma - Usuários do Prisma"/>
    <m/>
    <n v="14400"/>
    <m/>
    <s v="Itens concluídos"/>
    <m/>
    <m/>
    <s v="Concluído"/>
    <d v="2026-07-20T13:05:00"/>
    <d v="2026-08-03T00:00:00"/>
    <d v="2026-08-10T00:00:00"/>
    <d v="2026-08-10T00:00:00"/>
    <m/>
    <m/>
    <m/>
    <m/>
    <m/>
    <m/>
    <m/>
    <m/>
    <m/>
    <m/>
    <x v="0"/>
    <m/>
    <m/>
    <m/>
    <n v="4"/>
    <s v="FALSO"/>
    <n v="0"/>
    <s v=""/>
    <s v=""/>
    <s v=""/>
    <s v=""/>
    <s v=""/>
    <s v=""/>
    <s v=""/>
    <s v=""/>
    <s v=""/>
    <s v=""/>
    <x v="0"/>
  </r>
  <r>
    <x v="0"/>
    <s v="SGTB-1689"/>
    <s v="[SGTB] SP 26.3.2"/>
    <x v="0"/>
    <x v="0"/>
    <s v="[SGTB] PI 3/26"/>
    <x v="0"/>
    <s v="[INC0799943]Tenho um Erro/Problema com o PTC - Ingresso - Captação - Área do Candidato"/>
    <m/>
    <m/>
    <m/>
    <s v="Itens concluídos"/>
    <m/>
    <m/>
    <s v="Abertura indevida"/>
    <d v="2026-07-20T11:20:00"/>
    <d v="2026-07-20T00:00:00"/>
    <d v="2026-07-20T00:00:00"/>
    <m/>
    <m/>
    <m/>
    <m/>
    <m/>
    <m/>
    <m/>
    <m/>
    <m/>
    <m/>
    <m/>
    <x v="0"/>
    <m/>
    <m/>
    <m/>
    <s v=""/>
    <s v="FALSO"/>
    <n v="0"/>
    <s v=""/>
    <s v=""/>
    <s v=""/>
    <s v=""/>
    <s v=""/>
    <s v=""/>
    <s v=""/>
    <s v=""/>
    <s v=""/>
    <s v=""/>
    <x v="0"/>
  </r>
  <r>
    <x v="0"/>
    <s v="SGTB-1687"/>
    <s v="[SGTB] SP 26.3.2"/>
    <x v="0"/>
    <x v="0"/>
    <s v="[SGTB] PI 3/26"/>
    <x v="0"/>
    <s v="[INC0801127]Tenho um Erro/Problema com o Sistema - Prisma - Erro na plataforma"/>
    <m/>
    <n v="600"/>
    <m/>
    <s v="Itens concluídos"/>
    <m/>
    <m/>
    <s v="Abertura indevida"/>
    <d v="2026-07-20T10:12:00"/>
    <d v="2026-07-20T00:00:00"/>
    <d v="2026-07-20T00:00:00"/>
    <m/>
    <m/>
    <m/>
    <m/>
    <m/>
    <m/>
    <m/>
    <m/>
    <m/>
    <m/>
    <m/>
    <x v="0"/>
    <m/>
    <m/>
    <m/>
    <n v="0.16666666666666666"/>
    <s v="FALSO"/>
    <n v="0"/>
    <s v=""/>
    <s v=""/>
    <s v=""/>
    <s v=""/>
    <s v=""/>
    <s v=""/>
    <s v=""/>
    <s v=""/>
    <s v=""/>
    <s v=""/>
    <x v="0"/>
  </r>
  <r>
    <x v="0"/>
    <s v="SGTB-1686"/>
    <s v="[SGTB] SP 26.3.2"/>
    <x v="0"/>
    <x v="0"/>
    <s v="[SGTB] PI 3/26"/>
    <x v="0"/>
    <s v="[INC0800785]Tenho um Erro/Problema com o Sistema - Sistema U - Financeiro"/>
    <m/>
    <m/>
    <m/>
    <s v="Itens concluídos"/>
    <m/>
    <m/>
    <s v="Concluído"/>
    <d v="2026-07-20T09:44:00"/>
    <d v="2026-07-20T00:00:00"/>
    <d v="2026-07-22T00:00:00"/>
    <d v="2026-07-22T00:00:00"/>
    <m/>
    <m/>
    <m/>
    <m/>
    <m/>
    <m/>
    <m/>
    <m/>
    <m/>
    <m/>
    <x v="0"/>
    <m/>
    <m/>
    <m/>
    <s v=""/>
    <s v="FALSO"/>
    <n v="0"/>
    <s v=""/>
    <s v=""/>
    <s v=""/>
    <s v=""/>
    <s v=""/>
    <s v=""/>
    <s v=""/>
    <s v=""/>
    <s v=""/>
    <s v=""/>
    <x v="0"/>
  </r>
  <r>
    <x v="2"/>
    <s v="SGTB-1684"/>
    <s v="[SGTB] SP 26.3.2"/>
    <x v="0"/>
    <x v="0"/>
    <s v="[SGTB] PI 3/26"/>
    <x v="1"/>
    <s v="[Blox] Teste integrado com time de Docência "/>
    <n v="2"/>
    <n v="50400"/>
    <m/>
    <s v="Itens concluídos"/>
    <s v="JADO-5833"/>
    <m/>
    <s v="Concluído"/>
    <d v="2026-07-20T09:38:00"/>
    <d v="2026-07-20T00:00:00"/>
    <d v="2026-07-24T00:00:00"/>
    <d v="2026-07-27T00:00:00"/>
    <d v="2026-07-27T00:00:00"/>
    <d v="2026-07-28T00:00:00"/>
    <d v="2026-07-28T00:00:00"/>
    <m/>
    <m/>
    <n v="1"/>
    <n v="1"/>
    <m/>
    <n v="6"/>
    <m/>
    <x v="0"/>
    <m/>
    <m/>
    <m/>
    <n v="14"/>
    <s v="FALSO"/>
    <n v="0"/>
    <n v="1"/>
    <s v=""/>
    <n v="1"/>
    <b v="1"/>
    <n v="1"/>
    <b v="1"/>
    <s v=""/>
    <s v=""/>
    <n v="6"/>
    <b v="1"/>
    <x v="4"/>
  </r>
  <r>
    <x v="4"/>
    <s v="SGTB-1677"/>
    <s v="[SGTB] SP 26.3.2"/>
    <x v="0"/>
    <x v="1"/>
    <s v="[SGTB] PI 3/26"/>
    <x v="2"/>
    <s v="[THB CNPJ] - [BANCO DE DADOS] Ajuste nas rotinas referente a tipagem do campo CNPJ - PK_CADASTRO_POLOS"/>
    <n v="3"/>
    <n v="54000"/>
    <m/>
    <s v="Itens concluídos"/>
    <s v="ARTSG-313"/>
    <m/>
    <s v="Concluído"/>
    <d v="2026-07-19T18:11:00"/>
    <d v="2026-07-20T00:00:00"/>
    <d v="2026-07-22T00:00:00"/>
    <d v="2026-07-27T00:00:00"/>
    <d v="2026-07-27T00:00:00"/>
    <d v="2026-07-30T00:00:00"/>
    <d v="2026-07-30T00:00:00"/>
    <d v="2026-09-16T00:00:00"/>
    <m/>
    <n v="3"/>
    <m/>
    <n v="34"/>
    <n v="8"/>
    <n v="42"/>
    <x v="0"/>
    <m/>
    <m/>
    <m/>
    <n v="15"/>
    <s v="FALSO"/>
    <n v="0"/>
    <n v="1"/>
    <s v=""/>
    <n v="3"/>
    <b v="1"/>
    <n v="3"/>
    <s v=""/>
    <n v="34"/>
    <b v="1"/>
    <n v="42"/>
    <b v="1"/>
    <x v="5"/>
  </r>
  <r>
    <x v="4"/>
    <s v="SGTB-1676"/>
    <s v="[SGTB] SP 26.3.2"/>
    <x v="0"/>
    <x v="1"/>
    <s v="[SGTB] PI 3/26"/>
    <x v="4"/>
    <s v="[THB CNPJ] - [BANCO DE DADOS] Ajuste nas rotinas referente a tipagem do campo CNPJ - TR_EDALUNO_GEPESSOA"/>
    <n v="1"/>
    <n v="28800"/>
    <m/>
    <s v="Itens concluídos"/>
    <s v="ARTSG-313"/>
    <m/>
    <s v="Concluído"/>
    <d v="2026-07-19T18:06:00"/>
    <d v="2026-07-20T00:00:00"/>
    <d v="2026-07-21T00:00:00"/>
    <d v="2026-07-21T00:00:00"/>
    <d v="2026-07-21T00:00:00"/>
    <d v="2026-07-21T00:00:00"/>
    <d v="2026-07-21T00:00:00"/>
    <d v="2026-07-21T00:00:00"/>
    <m/>
    <n v="1"/>
    <m/>
    <m/>
    <n v="1"/>
    <m/>
    <x v="0"/>
    <m/>
    <m/>
    <m/>
    <n v="8"/>
    <s v="FALSO"/>
    <n v="0"/>
    <n v="1"/>
    <s v=""/>
    <n v="1"/>
    <b v="1"/>
    <n v="1"/>
    <s v=""/>
    <n v="1"/>
    <s v=""/>
    <n v="1"/>
    <b v="0"/>
    <x v="5"/>
  </r>
  <r>
    <x v="4"/>
    <s v="SGTB-1675"/>
    <s v="[SGTB] SP 26.3.2"/>
    <x v="0"/>
    <x v="1"/>
    <s v="[SGTB] PI 3/26"/>
    <x v="4"/>
    <s v="[THB CNPJ] - [BANCO DE DADOS] Ajuste nas rotinas referente aos dados do CNPJ - ATUALIZA_USUARIO_UNIDADE"/>
    <n v="1"/>
    <n v="19800"/>
    <m/>
    <s v="Itens concluídos"/>
    <s v="ARTSG-313"/>
    <m/>
    <s v="Concluído"/>
    <d v="2026-07-19T17:42:00"/>
    <d v="2026-07-20T00:00:00"/>
    <d v="2026-07-27T00:00:00"/>
    <d v="2026-07-27T00:00:00"/>
    <d v="2026-07-27T00:00:00"/>
    <d v="2026-07-30T00:00:00"/>
    <d v="2026-07-30T00:00:00"/>
    <d v="2026-09-16T00:00:00"/>
    <m/>
    <n v="1"/>
    <m/>
    <m/>
    <n v="8"/>
    <m/>
    <x v="0"/>
    <m/>
    <m/>
    <m/>
    <n v="5.5"/>
    <s v="FALSO"/>
    <n v="0"/>
    <n v="1"/>
    <s v=""/>
    <n v="1"/>
    <b v="1"/>
    <n v="3"/>
    <s v=""/>
    <n v="34"/>
    <s v=""/>
    <n v="42"/>
    <b v="0"/>
    <x v="5"/>
  </r>
  <r>
    <x v="0"/>
    <s v="SGTB-1674"/>
    <s v="[SGTB] SP 26.3.2"/>
    <x v="0"/>
    <x v="0"/>
    <s v="[SGTB] PI 3/26"/>
    <x v="0"/>
    <s v="[INC0799758]Tenho um Erro/Problema com o PTC - Ambiente do Aluno / AVA Sofia - Visão de disciplinas"/>
    <m/>
    <n v="3600"/>
    <m/>
    <s v="Itens concluídos"/>
    <m/>
    <m/>
    <s v="Concluído"/>
    <d v="2026-07-17T22:13:00"/>
    <d v="2026-07-20T00:00:00"/>
    <d v="2026-07-21T00:00:00"/>
    <d v="2026-07-21T00:00:00"/>
    <m/>
    <m/>
    <m/>
    <m/>
    <m/>
    <m/>
    <m/>
    <m/>
    <m/>
    <m/>
    <x v="0"/>
    <m/>
    <m/>
    <m/>
    <n v="1"/>
    <s v="FALSO"/>
    <n v="0"/>
    <s v=""/>
    <s v=""/>
    <s v=""/>
    <s v=""/>
    <s v=""/>
    <s v=""/>
    <s v=""/>
    <s v=""/>
    <s v=""/>
    <s v=""/>
    <x v="0"/>
  </r>
  <r>
    <x v="0"/>
    <s v="SGTB-1671"/>
    <s v="[SGTB] SP 26.3.2"/>
    <x v="0"/>
    <x v="0"/>
    <s v="[SGTB] PI 3/26"/>
    <x v="0"/>
    <s v="[INC0800835]Tenho um Erro/Problema com o Sistema - Portal Prisma - Prisma - Portal Prisma (Banco de Dados)"/>
    <m/>
    <n v="14400"/>
    <m/>
    <s v="Itens concluídos"/>
    <m/>
    <m/>
    <s v="Concluído"/>
    <d v="2026-07-17T17:29:00"/>
    <d v="2026-07-20T00:00:00"/>
    <d v="2026-07-21T00:00:00"/>
    <d v="2026-07-21T00:00:00"/>
    <m/>
    <m/>
    <m/>
    <m/>
    <m/>
    <m/>
    <m/>
    <m/>
    <m/>
    <m/>
    <x v="0"/>
    <m/>
    <m/>
    <m/>
    <n v="4"/>
    <s v="FALSO"/>
    <n v="0"/>
    <s v=""/>
    <s v=""/>
    <s v=""/>
    <s v=""/>
    <s v=""/>
    <s v=""/>
    <s v=""/>
    <s v=""/>
    <s v=""/>
    <s v=""/>
    <x v="0"/>
  </r>
  <r>
    <x v="0"/>
    <s v="SGTB-1670"/>
    <s v="[SGTB] SP 26.3.3;[SGTB] SP 26.3.2"/>
    <x v="0"/>
    <x v="0"/>
    <s v="[SGTB] PI 3/26"/>
    <x v="0"/>
    <s v="[INC0800759]Tenho um Erro/Problema com o Sistema Colaborar - Colaborar"/>
    <m/>
    <n v="600"/>
    <m/>
    <s v="Itens concluídos"/>
    <m/>
    <m/>
    <s v="Concluído"/>
    <d v="2026-07-17T14:19:00"/>
    <d v="2026-07-20T00:00:00"/>
    <d v="2026-07-21T00:00:00"/>
    <d v="2026-07-27T00:00:00"/>
    <m/>
    <m/>
    <m/>
    <m/>
    <m/>
    <m/>
    <m/>
    <m/>
    <m/>
    <m/>
    <x v="0"/>
    <m/>
    <m/>
    <m/>
    <n v="0.16666666666666666"/>
    <s v="FALSO"/>
    <n v="0"/>
    <s v=""/>
    <s v=""/>
    <s v=""/>
    <s v=""/>
    <s v=""/>
    <s v=""/>
    <s v=""/>
    <s v=""/>
    <s v=""/>
    <s v=""/>
    <x v="0"/>
  </r>
  <r>
    <x v="1"/>
    <s v="SGTB-1669"/>
    <s v="[SGTB] SP 26.3.3;[SGTB] SP 26.3.2"/>
    <x v="0"/>
    <x v="0"/>
    <s v="[SGTB] PI 3/26"/>
    <x v="0"/>
    <s v="[RITM0722473]Solicitar um serviço para o Sistema Colaborar - Colaborar - Extranet Colaborar"/>
    <m/>
    <n v="25200"/>
    <m/>
    <s v="Itens concluídos"/>
    <m/>
    <m/>
    <s v="Concluído"/>
    <d v="2026-07-17T13:32:00"/>
    <d v="2026-07-20T00:00:00"/>
    <d v="2026-07-28T00:00:00"/>
    <d v="2026-07-28T00:00:00"/>
    <m/>
    <m/>
    <m/>
    <m/>
    <m/>
    <m/>
    <m/>
    <m/>
    <m/>
    <m/>
    <x v="0"/>
    <m/>
    <m/>
    <m/>
    <n v="7"/>
    <s v="FALSO"/>
    <n v="0"/>
    <s v=""/>
    <s v=""/>
    <s v=""/>
    <s v=""/>
    <s v=""/>
    <s v=""/>
    <s v=""/>
    <s v=""/>
    <s v=""/>
    <s v=""/>
    <x v="0"/>
  </r>
  <r>
    <x v="0"/>
    <s v="SGTB-1668"/>
    <s v="[SGTB] SP 26.3.2"/>
    <x v="0"/>
    <x v="0"/>
    <s v="[SGTB] PI 3/26"/>
    <x v="0"/>
    <s v="[INC0800665]Tenho um Erro/Problema com o Sistema - Sistema U - Diploma e Colação"/>
    <m/>
    <n v="7200"/>
    <m/>
    <s v="Itens concluídos"/>
    <m/>
    <m/>
    <s v="Concluído"/>
    <d v="2026-07-17T11:31:00"/>
    <d v="2026-07-20T00:00:00"/>
    <d v="2026-07-21T00:00:00"/>
    <d v="2026-07-22T00:00:00"/>
    <m/>
    <m/>
    <m/>
    <m/>
    <m/>
    <m/>
    <m/>
    <m/>
    <m/>
    <m/>
    <x v="0"/>
    <m/>
    <m/>
    <m/>
    <n v="2"/>
    <s v="FALSO"/>
    <n v="0"/>
    <s v=""/>
    <s v=""/>
    <s v=""/>
    <s v=""/>
    <s v=""/>
    <s v=""/>
    <s v=""/>
    <s v=""/>
    <s v=""/>
    <s v=""/>
    <x v="0"/>
  </r>
  <r>
    <x v="0"/>
    <s v="SGTB-1667"/>
    <s v="[SGTB] SP 26.3.2"/>
    <x v="0"/>
    <x v="0"/>
    <s v="[SGTB] PI 3/26"/>
    <x v="0"/>
    <s v="[INC0800179]Tenho um Erro/Problema com o Sistema - PDA:Portal do aluno - Graduação - Problema com o carregamento de tela"/>
    <m/>
    <n v="3600"/>
    <m/>
    <s v="Itens concluídos"/>
    <m/>
    <m/>
    <s v="Abertura indevida"/>
    <d v="2026-07-17T11:17:00"/>
    <m/>
    <d v="2026-07-20T00:00:00"/>
    <m/>
    <m/>
    <m/>
    <m/>
    <m/>
    <m/>
    <m/>
    <m/>
    <m/>
    <m/>
    <m/>
    <x v="0"/>
    <m/>
    <m/>
    <m/>
    <n v="1"/>
    <s v="FALSO"/>
    <n v="0"/>
    <s v=""/>
    <s v=""/>
    <s v=""/>
    <s v=""/>
    <s v=""/>
    <s v=""/>
    <s v=""/>
    <s v=""/>
    <s v=""/>
    <s v=""/>
    <x v="0"/>
  </r>
  <r>
    <x v="0"/>
    <s v="SGTB-1664"/>
    <s v="[SGTB] SP 26.3.1;[SGTB] SP 26.3.2"/>
    <x v="0"/>
    <x v="0"/>
    <s v="[SGTB] PI 3/26"/>
    <x v="0"/>
    <s v="[INC0800383]Tenho um Erro/Problema com o PTC - Dynamics Athenas - Alocação e disponibilização de disciplinas"/>
    <m/>
    <m/>
    <m/>
    <s v="Itens concluídos"/>
    <m/>
    <m/>
    <s v="Concluído"/>
    <d v="2026-07-16T16:53:00"/>
    <d v="2026-07-06T00:00:00"/>
    <d v="2026-07-16T00:00:00"/>
    <d v="2026-07-16T00:00:00"/>
    <m/>
    <m/>
    <m/>
    <m/>
    <m/>
    <m/>
    <m/>
    <m/>
    <m/>
    <m/>
    <x v="0"/>
    <m/>
    <m/>
    <m/>
    <s v=""/>
    <s v="FALSO"/>
    <n v="0"/>
    <s v=""/>
    <s v=""/>
    <s v=""/>
    <s v=""/>
    <s v=""/>
    <s v=""/>
    <s v=""/>
    <s v=""/>
    <s v=""/>
    <s v=""/>
    <x v="0"/>
  </r>
  <r>
    <x v="0"/>
    <s v="SGTB-1656"/>
    <s v="[SGTB] SP 26.3.3;[SGTB] SP 26.3.2"/>
    <x v="0"/>
    <x v="0"/>
    <s v="[SGTB] PI 3/26"/>
    <x v="0"/>
    <s v="[INC0800506]Tenho um Erro/Problema com o Sistema - Portal Prisma - Prisma - Usuários do Prisma"/>
    <m/>
    <n v="1200"/>
    <m/>
    <s v="Itens concluídos"/>
    <m/>
    <m/>
    <s v="Concluído"/>
    <d v="2026-07-16T14:56:00"/>
    <d v="2026-07-20T00:00:00"/>
    <d v="2026-07-17T00:00:00"/>
    <d v="2026-07-17T00:00:00"/>
    <m/>
    <m/>
    <m/>
    <m/>
    <m/>
    <m/>
    <m/>
    <m/>
    <m/>
    <m/>
    <x v="0"/>
    <m/>
    <m/>
    <m/>
    <n v="0.33333333333333331"/>
    <s v="FALSO"/>
    <n v="0"/>
    <s v=""/>
    <s v=""/>
    <s v=""/>
    <s v=""/>
    <s v=""/>
    <s v=""/>
    <s v=""/>
    <s v=""/>
    <s v=""/>
    <s v=""/>
    <x v="0"/>
  </r>
  <r>
    <x v="0"/>
    <s v="SGTB-1653"/>
    <s v="[SGTB] SP 26.3.3;[SGTB] SP 26.3.2"/>
    <x v="0"/>
    <x v="0"/>
    <s v="[SGTB] PI 3/26"/>
    <x v="0"/>
    <s v="[INC0800411]Tenho um Erro/Problema com o Sistema - Olimpo - BD - Olimpo Banco de Dados"/>
    <m/>
    <n v="28800"/>
    <m/>
    <s v="Itens concluídos"/>
    <m/>
    <m/>
    <s v="Concluído"/>
    <d v="2026-07-16T11:40:00"/>
    <d v="2026-07-20T00:00:00"/>
    <d v="2026-07-16T00:00:00"/>
    <d v="2026-07-27T00:00:00"/>
    <m/>
    <m/>
    <m/>
    <m/>
    <m/>
    <m/>
    <m/>
    <m/>
    <m/>
    <m/>
    <x v="0"/>
    <m/>
    <m/>
    <m/>
    <n v="8"/>
    <s v="FALSO"/>
    <n v="0"/>
    <s v=""/>
    <s v=""/>
    <s v=""/>
    <s v=""/>
    <s v=""/>
    <s v=""/>
    <s v=""/>
    <s v=""/>
    <s v=""/>
    <s v=""/>
    <x v="0"/>
  </r>
  <r>
    <x v="0"/>
    <s v="SGTB-1652"/>
    <s v="[SGTB] SP 26.3.1"/>
    <x v="0"/>
    <x v="0"/>
    <s v="[SGTB] PI 3/26"/>
    <x v="0"/>
    <s v="[INC0799887]Tenho um Erro/Problema com o PTC - Ambiente do Aluno / AVA Sofia - Secretaria - Erro ao abrir solicitação"/>
    <m/>
    <m/>
    <m/>
    <s v="Itens concluídos"/>
    <m/>
    <m/>
    <s v="Abertura indevida"/>
    <d v="2026-07-16T11:10:00"/>
    <d v="2026-07-06T00:00:00"/>
    <d v="2026-07-16T00:00:00"/>
    <m/>
    <m/>
    <m/>
    <m/>
    <m/>
    <m/>
    <m/>
    <m/>
    <m/>
    <m/>
    <m/>
    <x v="0"/>
    <m/>
    <m/>
    <m/>
    <s v=""/>
    <s v="FALSO"/>
    <n v="0"/>
    <s v=""/>
    <s v=""/>
    <s v=""/>
    <s v=""/>
    <s v=""/>
    <s v=""/>
    <s v=""/>
    <s v=""/>
    <s v=""/>
    <s v=""/>
    <x v="0"/>
  </r>
  <r>
    <x v="0"/>
    <s v="SGTB-1651"/>
    <s v="[SGTB] SP 26.3.1;[SGTB] SP 26.3.2"/>
    <x v="0"/>
    <x v="0"/>
    <s v="[SGTB] PI 3/26"/>
    <x v="0"/>
    <s v="[INC0798308]Tenho um Erro/Problema com o PTC - Backoffice Sofia - Acessos"/>
    <m/>
    <n v="25200"/>
    <m/>
    <s v="Itens concluídos"/>
    <m/>
    <m/>
    <s v="Concluído"/>
    <d v="2026-07-16T11:09:00"/>
    <d v="2026-07-06T00:00:00"/>
    <d v="2026-07-16T00:00:00"/>
    <d v="2026-07-16T00:00:00"/>
    <m/>
    <m/>
    <m/>
    <m/>
    <m/>
    <m/>
    <m/>
    <m/>
    <m/>
    <m/>
    <x v="0"/>
    <m/>
    <m/>
    <m/>
    <n v="7"/>
    <s v="FALSO"/>
    <n v="0"/>
    <s v=""/>
    <s v=""/>
    <s v=""/>
    <s v=""/>
    <s v=""/>
    <s v=""/>
    <s v=""/>
    <s v=""/>
    <s v=""/>
    <s v=""/>
    <x v="0"/>
  </r>
  <r>
    <x v="0"/>
    <s v="SGTB-1650"/>
    <s v="[SGTB] SP 26.3.1;[SGTB] SP 26.3.2"/>
    <x v="0"/>
    <x v="0"/>
    <s v="[SGTB] PI 3/26"/>
    <x v="0"/>
    <s v="[INC0797924]Tenho um Erro/Problema com o PTC - Backoffice Sofia - Acessos"/>
    <m/>
    <n v="100800"/>
    <m/>
    <s v="Itens concluídos"/>
    <m/>
    <m/>
    <s v="Concluído"/>
    <d v="2026-07-16T11:09:00"/>
    <d v="2026-07-06T00:00:00"/>
    <d v="2026-07-16T00:00:00"/>
    <d v="2026-07-16T00:00:00"/>
    <m/>
    <m/>
    <m/>
    <m/>
    <m/>
    <m/>
    <m/>
    <m/>
    <m/>
    <m/>
    <x v="0"/>
    <m/>
    <m/>
    <m/>
    <n v="28"/>
    <s v="FALSO"/>
    <n v="0"/>
    <s v=""/>
    <s v=""/>
    <s v=""/>
    <s v=""/>
    <s v=""/>
    <s v=""/>
    <s v=""/>
    <s v=""/>
    <s v=""/>
    <s v=""/>
    <x v="0"/>
  </r>
  <r>
    <x v="0"/>
    <s v="SGTB-1649"/>
    <s v="[SGTB] SP 26.3.1;[SGTB] SP 26.3.2"/>
    <x v="0"/>
    <x v="0"/>
    <s v="[SGTB] PI 3/26"/>
    <x v="0"/>
    <s v="[INC0797585]Tenho um Erro/Problema com o PTC - Ambiente do Aluno / AVA Sofia - Detalhes do curso"/>
    <m/>
    <m/>
    <m/>
    <s v="Itens concluídos"/>
    <m/>
    <m/>
    <s v="Concluído"/>
    <d v="2026-07-16T11:09:00"/>
    <d v="2026-07-06T00:00:00"/>
    <d v="2026-07-16T00:00:00"/>
    <d v="2026-07-16T00:00:00"/>
    <m/>
    <m/>
    <m/>
    <m/>
    <m/>
    <m/>
    <m/>
    <m/>
    <m/>
    <m/>
    <x v="0"/>
    <m/>
    <m/>
    <m/>
    <s v=""/>
    <s v="FALSO"/>
    <n v="0"/>
    <s v=""/>
    <s v=""/>
    <s v=""/>
    <s v=""/>
    <s v=""/>
    <s v=""/>
    <s v=""/>
    <s v=""/>
    <s v=""/>
    <s v=""/>
    <x v="0"/>
  </r>
  <r>
    <x v="0"/>
    <s v="SGTB-1646"/>
    <s v="[SGTB] SP 26.3.2"/>
    <x v="0"/>
    <x v="0"/>
    <s v="[SGTB] PI 3/26"/>
    <x v="0"/>
    <s v="[INC0800304]Tenho um Erro/Problema com o Sistema - Extranet Matrícula - (Extranet Matrícula) Extranet - Modulo Comercial"/>
    <m/>
    <m/>
    <m/>
    <s v="Itens concluídos"/>
    <m/>
    <m/>
    <s v="Concluído"/>
    <d v="2026-07-15T19:48:00"/>
    <d v="2026-07-20T00:00:00"/>
    <d v="2026-07-22T00:00:00"/>
    <d v="2026-07-22T00:00:00"/>
    <m/>
    <m/>
    <m/>
    <m/>
    <m/>
    <m/>
    <m/>
    <m/>
    <m/>
    <m/>
    <x v="0"/>
    <m/>
    <m/>
    <m/>
    <s v=""/>
    <s v="FALSO"/>
    <n v="0"/>
    <s v=""/>
    <s v=""/>
    <s v=""/>
    <s v=""/>
    <s v=""/>
    <s v=""/>
    <s v=""/>
    <s v=""/>
    <s v=""/>
    <s v=""/>
    <x v="0"/>
  </r>
  <r>
    <x v="0"/>
    <s v="SGTB-1645"/>
    <s v="[SGTB] SP 26.3.2"/>
    <x v="0"/>
    <x v="0"/>
    <s v="[SGTB] PI 3/26"/>
    <x v="0"/>
    <s v="[INC0800282]Tenho um Erro/Problema com o Sistema - Gerador de Documentos - Documento"/>
    <m/>
    <m/>
    <m/>
    <s v="Itens concluídos"/>
    <m/>
    <m/>
    <s v="Concluído"/>
    <d v="2026-07-15T16:44:00"/>
    <m/>
    <d v="2026-07-22T00:00:00"/>
    <d v="2026-07-22T00:00:00"/>
    <m/>
    <m/>
    <m/>
    <m/>
    <m/>
    <m/>
    <m/>
    <m/>
    <m/>
    <m/>
    <x v="0"/>
    <m/>
    <m/>
    <m/>
    <s v=""/>
    <s v="FALSO"/>
    <n v="0"/>
    <s v=""/>
    <s v=""/>
    <s v=""/>
    <s v=""/>
    <s v=""/>
    <s v=""/>
    <s v=""/>
    <s v=""/>
    <s v=""/>
    <s v=""/>
    <x v="0"/>
  </r>
  <r>
    <x v="0"/>
    <s v="SGTB-1644"/>
    <s v="[SGTB] SP 26.3.1"/>
    <x v="0"/>
    <x v="0"/>
    <s v="[SGTB] PI 3/26"/>
    <x v="0"/>
    <s v="[INC0800269]Tenho um Erro/Problema com o Sistema - Prisma - Erro na plataforma"/>
    <m/>
    <n v="600"/>
    <m/>
    <s v="Itens concluídos"/>
    <m/>
    <m/>
    <s v="Abertura indevida"/>
    <d v="2026-07-15T15:57:00"/>
    <d v="2026-07-06T00:00:00"/>
    <d v="2026-07-17T00:00:00"/>
    <m/>
    <m/>
    <m/>
    <m/>
    <m/>
    <m/>
    <m/>
    <m/>
    <m/>
    <m/>
    <m/>
    <x v="0"/>
    <m/>
    <m/>
    <m/>
    <n v="0.16666666666666666"/>
    <s v="FALSO"/>
    <n v="0"/>
    <s v=""/>
    <s v=""/>
    <s v=""/>
    <s v=""/>
    <s v=""/>
    <s v=""/>
    <s v=""/>
    <s v=""/>
    <s v=""/>
    <s v=""/>
    <x v="0"/>
  </r>
  <r>
    <x v="0"/>
    <s v="SGTB-1641"/>
    <s v="[SGTB] SP 26.3.1;[SGTB] SP 26.3.2"/>
    <x v="0"/>
    <x v="0"/>
    <s v="[SGTB] PI 3/26"/>
    <x v="0"/>
    <s v="[INC0800199]Tenho um Erro/Problema com o Sistema - Prisma - Usuários do Prisma"/>
    <m/>
    <n v="3600"/>
    <m/>
    <s v="Itens concluídos"/>
    <m/>
    <m/>
    <s v="Concluído"/>
    <d v="2026-07-15T12:25:00"/>
    <d v="2026-07-06T00:00:00"/>
    <d v="2026-07-16T00:00:00"/>
    <d v="2026-07-16T00:00:00"/>
    <m/>
    <m/>
    <m/>
    <m/>
    <m/>
    <m/>
    <m/>
    <m/>
    <m/>
    <m/>
    <x v="0"/>
    <m/>
    <m/>
    <m/>
    <n v="1"/>
    <s v="FALSO"/>
    <n v="0"/>
    <s v=""/>
    <s v=""/>
    <s v=""/>
    <s v=""/>
    <s v=""/>
    <s v=""/>
    <s v=""/>
    <s v=""/>
    <s v=""/>
    <s v=""/>
    <x v="0"/>
  </r>
  <r>
    <x v="0"/>
    <s v="SGTB-1637"/>
    <s v="[SGTB] SP 26.3.1;[SGTB] SP 26.3.2"/>
    <x v="0"/>
    <x v="0"/>
    <s v="[SGTB] PI 3/26"/>
    <x v="0"/>
    <s v="[INC0800118]Tenho um Erro/Problema com o Sistema - Prisma - Usuários do Prisma"/>
    <m/>
    <n v="21600"/>
    <m/>
    <s v="Itens concluídos"/>
    <m/>
    <m/>
    <s v="Concluído"/>
    <d v="2026-07-15T08:50:00"/>
    <d v="2026-07-06T00:00:00"/>
    <d v="2026-07-16T00:00:00"/>
    <d v="2026-07-16T00:00:00"/>
    <m/>
    <m/>
    <m/>
    <m/>
    <m/>
    <m/>
    <m/>
    <m/>
    <m/>
    <m/>
    <x v="0"/>
    <m/>
    <m/>
    <m/>
    <n v="6"/>
    <s v="FALSO"/>
    <n v="0"/>
    <s v=""/>
    <s v=""/>
    <s v=""/>
    <s v=""/>
    <s v=""/>
    <s v=""/>
    <s v=""/>
    <s v=""/>
    <s v=""/>
    <s v=""/>
    <x v="0"/>
  </r>
  <r>
    <x v="0"/>
    <s v="SGTB-1636"/>
    <s v="[SGTB] SP 26.3.2"/>
    <x v="0"/>
    <x v="0"/>
    <s v="[SGTB] PI 3/26"/>
    <x v="0"/>
    <s v="[INC0799767]Tenho um Erro/Problema com o Sistema - Extranet - Enturmacao"/>
    <m/>
    <m/>
    <m/>
    <s v="Itens concluídos"/>
    <m/>
    <m/>
    <s v="Concluído"/>
    <d v="2026-07-14T18:39:00"/>
    <m/>
    <d v="2026-07-22T00:00:00"/>
    <m/>
    <m/>
    <m/>
    <m/>
    <m/>
    <m/>
    <m/>
    <m/>
    <m/>
    <m/>
    <m/>
    <x v="0"/>
    <m/>
    <m/>
    <m/>
    <s v=""/>
    <s v="FALSO"/>
    <n v="0"/>
    <s v=""/>
    <s v=""/>
    <s v=""/>
    <s v=""/>
    <s v=""/>
    <s v=""/>
    <s v=""/>
    <s v=""/>
    <s v=""/>
    <s v=""/>
    <x v="0"/>
  </r>
  <r>
    <x v="0"/>
    <s v="SGTB-1633"/>
    <s v="[SGTB] SP 26.3.1"/>
    <x v="0"/>
    <x v="0"/>
    <s v="[SGTB] PI 3/26"/>
    <x v="0"/>
    <s v="[INC0799994]Tenho um Erro/Problema com o Sistema - Prisma - Erro na plataforma"/>
    <m/>
    <n v="1200"/>
    <m/>
    <s v="Itens concluídos"/>
    <m/>
    <m/>
    <s v="Abertura indevida"/>
    <d v="2026-07-14T15:41:00"/>
    <d v="2026-07-06T00:00:00"/>
    <d v="2026-07-15T00:00:00"/>
    <m/>
    <m/>
    <m/>
    <m/>
    <m/>
    <m/>
    <m/>
    <m/>
    <m/>
    <m/>
    <m/>
    <x v="0"/>
    <m/>
    <m/>
    <m/>
    <n v="0.33333333333333331"/>
    <s v="FALSO"/>
    <n v="0"/>
    <s v=""/>
    <s v=""/>
    <s v=""/>
    <s v=""/>
    <s v=""/>
    <s v=""/>
    <s v=""/>
    <s v=""/>
    <s v=""/>
    <s v=""/>
    <x v="0"/>
  </r>
  <r>
    <x v="0"/>
    <s v="SGTB-1632"/>
    <s v="[SGTB] SP 26.3.1;[SGTB] SP 26.3.2"/>
    <x v="0"/>
    <x v="0"/>
    <s v="[SGTB] PI 3/26"/>
    <x v="0"/>
    <s v="[INC0799985]Tenho um Erro/Problema com o Sistema - Extranet - (Extranet) Atendimento"/>
    <m/>
    <n v="3600"/>
    <m/>
    <s v="Itens concluídos"/>
    <m/>
    <m/>
    <s v="Concluído"/>
    <d v="2026-07-14T15:34:00"/>
    <d v="2026-07-06T00:00:00"/>
    <d v="2026-07-16T00:00:00"/>
    <d v="2026-07-16T00:00:00"/>
    <m/>
    <m/>
    <m/>
    <m/>
    <m/>
    <m/>
    <m/>
    <m/>
    <m/>
    <m/>
    <x v="0"/>
    <m/>
    <m/>
    <m/>
    <n v="1"/>
    <s v="FALSO"/>
    <n v="0"/>
    <s v=""/>
    <s v=""/>
    <s v=""/>
    <s v=""/>
    <s v=""/>
    <s v=""/>
    <s v=""/>
    <s v=""/>
    <s v=""/>
    <s v=""/>
    <x v="0"/>
  </r>
  <r>
    <x v="0"/>
    <s v="SGTB-1627"/>
    <s v="[SGTB] SP 26.3.1"/>
    <x v="0"/>
    <x v="0"/>
    <s v="[SGTB] PI 3/26"/>
    <x v="0"/>
    <s v="[INC0799932]Tenho um Erro/Problema com o Sistema - Portal Prisma - Prisma - Unidades dos Polos"/>
    <m/>
    <n v="1200"/>
    <m/>
    <s v="Itens concluídos"/>
    <m/>
    <m/>
    <s v="Abertura indevida"/>
    <d v="2026-07-14T11:55:00"/>
    <d v="2026-07-06T00:00:00"/>
    <d v="2026-07-14T00:00:00"/>
    <m/>
    <m/>
    <m/>
    <m/>
    <m/>
    <m/>
    <m/>
    <m/>
    <m/>
    <m/>
    <m/>
    <x v="0"/>
    <m/>
    <m/>
    <m/>
    <n v="0.33333333333333331"/>
    <s v="FALSO"/>
    <n v="0"/>
    <s v=""/>
    <s v=""/>
    <s v=""/>
    <s v=""/>
    <s v=""/>
    <s v=""/>
    <s v=""/>
    <s v=""/>
    <s v=""/>
    <s v=""/>
    <x v="0"/>
  </r>
  <r>
    <x v="0"/>
    <s v="SGTB-1626"/>
    <s v="[SGTB] SP 26.3.1;[SGTB] SP 26.3.2"/>
    <x v="0"/>
    <x v="0"/>
    <s v="[SGTB] PI 3/26"/>
    <x v="0"/>
    <s v="[INC0799919]Tenho um Erro/Problema com o Sistema - Ajuste de Horário - Ajuste de Horário"/>
    <m/>
    <n v="50400"/>
    <m/>
    <s v="Itens concluídos"/>
    <m/>
    <m/>
    <s v="Concluído"/>
    <d v="2026-07-14T11:15:00"/>
    <d v="2026-07-06T00:00:00"/>
    <d v="2026-07-14T00:00:00"/>
    <d v="2026-07-16T00:00:00"/>
    <m/>
    <m/>
    <m/>
    <m/>
    <m/>
    <m/>
    <m/>
    <m/>
    <m/>
    <m/>
    <x v="0"/>
    <m/>
    <m/>
    <m/>
    <n v="14"/>
    <s v="FALSO"/>
    <n v="0"/>
    <s v=""/>
    <s v=""/>
    <s v=""/>
    <s v=""/>
    <s v=""/>
    <s v=""/>
    <s v=""/>
    <s v=""/>
    <s v=""/>
    <s v=""/>
    <x v="0"/>
  </r>
  <r>
    <x v="1"/>
    <s v="SGTB-1625"/>
    <s v="[SGTB] SP 26.3.2"/>
    <x v="0"/>
    <x v="0"/>
    <s v="[SGTB] PI 3/26"/>
    <x v="0"/>
    <s v="[RITM0722502]Solicitar Serviço ao Sistema - Prisma - Usuários do Prisma"/>
    <m/>
    <n v="25200"/>
    <m/>
    <s v="Itens concluídos"/>
    <m/>
    <m/>
    <s v="Concluído"/>
    <d v="2026-07-14T10:26:00"/>
    <d v="2026-07-20T00:00:00"/>
    <d v="2026-07-21T00:00:00"/>
    <d v="2026-07-21T00:00:00"/>
    <m/>
    <m/>
    <m/>
    <m/>
    <m/>
    <m/>
    <m/>
    <m/>
    <m/>
    <m/>
    <x v="0"/>
    <m/>
    <m/>
    <m/>
    <n v="7"/>
    <s v="FALSO"/>
    <n v="0"/>
    <s v=""/>
    <s v=""/>
    <s v=""/>
    <s v=""/>
    <s v=""/>
    <s v=""/>
    <s v=""/>
    <s v=""/>
    <s v=""/>
    <s v=""/>
    <x v="0"/>
  </r>
  <r>
    <x v="0"/>
    <s v="SGTB-1623"/>
    <s v="[SGTB] SP 26.3.1;[SGTB] SP 26.3.2"/>
    <x v="0"/>
    <x v="0"/>
    <s v="[SGTB] PI 3/26"/>
    <x v="0"/>
    <s v="[INC0794868]Tenho um Erro/Problema com o Sistema - EAD legados - EAD legados"/>
    <m/>
    <n v="1200"/>
    <m/>
    <s v="Itens concluídos"/>
    <m/>
    <m/>
    <s v="Concluído"/>
    <d v="2026-07-13T23:19:00"/>
    <d v="2026-07-06T00:00:00"/>
    <d v="2026-07-14T00:00:00"/>
    <d v="2026-07-14T00:00:00"/>
    <m/>
    <m/>
    <m/>
    <m/>
    <m/>
    <m/>
    <m/>
    <m/>
    <m/>
    <m/>
    <x v="0"/>
    <m/>
    <m/>
    <m/>
    <n v="0.33333333333333331"/>
    <s v="FALSO"/>
    <n v="0"/>
    <s v=""/>
    <s v=""/>
    <s v=""/>
    <s v=""/>
    <s v=""/>
    <s v=""/>
    <s v=""/>
    <s v=""/>
    <s v=""/>
    <s v=""/>
    <x v="0"/>
  </r>
  <r>
    <x v="0"/>
    <s v="SGTB-1622"/>
    <s v="[SGTB] SP 26.3.1"/>
    <x v="0"/>
    <x v="0"/>
    <s v="[SGTB] PI 3/26"/>
    <x v="0"/>
    <s v="[INC0799806]Tenho um Erro/Problema com o Sistema - Olimpo - Matrícula"/>
    <m/>
    <m/>
    <m/>
    <s v="Itens concluídos"/>
    <m/>
    <m/>
    <s v="Abertura indevida"/>
    <d v="2026-07-13T22:52:00"/>
    <d v="2026-07-06T00:00:00"/>
    <d v="2026-07-14T00:00:00"/>
    <m/>
    <m/>
    <m/>
    <m/>
    <m/>
    <m/>
    <m/>
    <m/>
    <m/>
    <m/>
    <m/>
    <x v="0"/>
    <m/>
    <m/>
    <m/>
    <s v=""/>
    <s v="FALSO"/>
    <n v="0"/>
    <s v=""/>
    <s v=""/>
    <s v=""/>
    <s v=""/>
    <s v=""/>
    <s v=""/>
    <s v=""/>
    <s v=""/>
    <s v=""/>
    <s v=""/>
    <x v="0"/>
  </r>
  <r>
    <x v="0"/>
    <s v="SGTB-1621"/>
    <s v="[SGTB] SP 26.3.1"/>
    <x v="0"/>
    <x v="0"/>
    <s v="[SGTB] PI 3/26"/>
    <x v="0"/>
    <s v="[INC0799659]Tenho um Erro/Problema com o Sistema - Olimpo - (Olimpo) Contrato"/>
    <m/>
    <m/>
    <m/>
    <s v="Itens concluídos"/>
    <m/>
    <m/>
    <s v="Abertura indevida"/>
    <d v="2026-07-13T22:51:00"/>
    <d v="2026-07-06T00:00:00"/>
    <d v="2026-07-14T00:00:00"/>
    <m/>
    <m/>
    <m/>
    <m/>
    <m/>
    <m/>
    <m/>
    <m/>
    <m/>
    <m/>
    <m/>
    <x v="0"/>
    <m/>
    <m/>
    <m/>
    <s v=""/>
    <s v="FALSO"/>
    <n v="0"/>
    <s v=""/>
    <s v=""/>
    <s v=""/>
    <s v=""/>
    <s v=""/>
    <s v=""/>
    <s v=""/>
    <s v=""/>
    <s v=""/>
    <s v=""/>
    <x v="0"/>
  </r>
  <r>
    <x v="1"/>
    <s v="SGTB-1616"/>
    <s v="[SGTB] SP 26.3.1;[SGTB] SP 26.3.2"/>
    <x v="0"/>
    <x v="0"/>
    <s v="[SGTB] PI 3/26"/>
    <x v="0"/>
    <s v="[RITM0722333]Solicitar Serviço ao Sistema - Ajuste de Horário - Ajuste de Horário"/>
    <m/>
    <n v="14400"/>
    <m/>
    <s v="Itens concluídos"/>
    <m/>
    <m/>
    <s v="Concluído"/>
    <d v="2026-07-13T18:04:00"/>
    <d v="2026-07-06T00:00:00"/>
    <d v="2026-07-14T00:00:00"/>
    <d v="2026-07-14T00:00:00"/>
    <m/>
    <m/>
    <m/>
    <m/>
    <m/>
    <m/>
    <m/>
    <m/>
    <m/>
    <m/>
    <x v="0"/>
    <m/>
    <m/>
    <m/>
    <n v="4"/>
    <s v="FALSO"/>
    <n v="0"/>
    <s v=""/>
    <s v=""/>
    <s v=""/>
    <s v=""/>
    <s v=""/>
    <s v=""/>
    <s v=""/>
    <s v=""/>
    <s v=""/>
    <s v=""/>
    <x v="0"/>
  </r>
  <r>
    <x v="0"/>
    <s v="SGTB-1615"/>
    <s v="[SGTB] SP 26.3.1"/>
    <x v="0"/>
    <x v="0"/>
    <s v="[SGTB] PI 3/26"/>
    <x v="0"/>
    <s v="[INC0796327]Tenho um Erro/Problema com o Sistema - Integrador - Integrador"/>
    <m/>
    <m/>
    <m/>
    <s v="Itens concluídos"/>
    <m/>
    <m/>
    <s v="Abertura indevida"/>
    <d v="2026-07-13T16:27:00"/>
    <d v="2026-07-06T00:00:00"/>
    <d v="2026-07-17T00:00:00"/>
    <m/>
    <m/>
    <m/>
    <m/>
    <m/>
    <m/>
    <m/>
    <m/>
    <m/>
    <m/>
    <m/>
    <x v="0"/>
    <m/>
    <m/>
    <m/>
    <s v=""/>
    <s v="FALSO"/>
    <n v="0"/>
    <s v=""/>
    <s v=""/>
    <s v=""/>
    <s v=""/>
    <s v=""/>
    <s v=""/>
    <s v=""/>
    <s v=""/>
    <s v=""/>
    <s v=""/>
    <x v="0"/>
  </r>
  <r>
    <x v="1"/>
    <s v="SGTB-1613"/>
    <s v="[SGTB] SP 26.3.5"/>
    <x v="0"/>
    <x v="0"/>
    <s v="[SGTB] PI 3/26"/>
    <x v="0"/>
    <s v="[RITM0722214]Solicitar Serviço ao Sistema - Portal do Professor - Portal do Professor"/>
    <m/>
    <m/>
    <m/>
    <s v="Itens concluídos"/>
    <m/>
    <m/>
    <s v="Abertura indevida"/>
    <d v="2026-07-13T14:52:00"/>
    <d v="2026-08-31T00:00:00"/>
    <d v="2026-09-10T00:00:00"/>
    <m/>
    <m/>
    <m/>
    <m/>
    <m/>
    <m/>
    <m/>
    <m/>
    <m/>
    <m/>
    <m/>
    <x v="0"/>
    <m/>
    <m/>
    <m/>
    <s v=""/>
    <s v="FALSO"/>
    <n v="0"/>
    <s v=""/>
    <s v=""/>
    <s v=""/>
    <s v=""/>
    <s v=""/>
    <s v=""/>
    <s v=""/>
    <s v=""/>
    <s v=""/>
    <s v=""/>
    <x v="0"/>
  </r>
  <r>
    <x v="0"/>
    <s v="SGTB-1611"/>
    <s v="[SGTB] SP 26.3.1"/>
    <x v="0"/>
    <x v="0"/>
    <s v="[SGTB] PI 3/26"/>
    <x v="0"/>
    <s v="[INC0799686]Tenho um Erro/Problema com o Sistema - Portal Prisma - Prisma - Usuários do Prisma"/>
    <m/>
    <n v="1200"/>
    <m/>
    <s v="Itens concluídos"/>
    <m/>
    <m/>
    <s v="Abertura indevida"/>
    <d v="2026-07-13T14:06:00"/>
    <d v="2026-07-06T00:00:00"/>
    <d v="2026-07-14T00:00:00"/>
    <m/>
    <m/>
    <m/>
    <m/>
    <m/>
    <m/>
    <m/>
    <m/>
    <m/>
    <m/>
    <m/>
    <x v="0"/>
    <m/>
    <m/>
    <m/>
    <n v="0.33333333333333331"/>
    <s v="FALSO"/>
    <n v="0"/>
    <s v=""/>
    <s v=""/>
    <s v=""/>
    <s v=""/>
    <s v=""/>
    <s v=""/>
    <s v=""/>
    <s v=""/>
    <s v=""/>
    <s v=""/>
    <x v="0"/>
  </r>
  <r>
    <x v="0"/>
    <s v="SGTB-1610"/>
    <s v="[SGTB] SP 26.3.1;[SGTB] SP 26.3.2"/>
    <x v="0"/>
    <x v="0"/>
    <s v="[SGTB] PI 3/26"/>
    <x v="0"/>
    <s v="[INC0786347]Tenho um Erro/Problema com o Sistema - EAD legados - EAD legados"/>
    <m/>
    <m/>
    <m/>
    <s v="Itens concluídos"/>
    <m/>
    <m/>
    <s v="Concluído"/>
    <d v="2026-07-13T14:06:00"/>
    <d v="2026-07-06T00:00:00"/>
    <d v="2026-07-16T00:00:00"/>
    <d v="2026-07-16T00:00:00"/>
    <m/>
    <m/>
    <m/>
    <m/>
    <m/>
    <m/>
    <m/>
    <m/>
    <m/>
    <m/>
    <x v="0"/>
    <m/>
    <m/>
    <m/>
    <s v=""/>
    <s v="FALSO"/>
    <n v="0"/>
    <s v=""/>
    <s v=""/>
    <s v=""/>
    <s v=""/>
    <s v=""/>
    <s v=""/>
    <s v=""/>
    <s v=""/>
    <s v=""/>
    <s v=""/>
    <x v="0"/>
  </r>
  <r>
    <x v="0"/>
    <s v="SGTB-1609"/>
    <s v="[SGTB] SP 26.3.1"/>
    <x v="0"/>
    <x v="0"/>
    <s v="[SGTB] PI 3/26"/>
    <x v="0"/>
    <s v="[INC0799679]Tenho um Erro/Problema com o Sistema - Prisma - Usuários do Prisma"/>
    <m/>
    <n v="1200"/>
    <m/>
    <s v="Itens concluídos"/>
    <m/>
    <m/>
    <s v="Abertura indevida"/>
    <d v="2026-07-13T13:55:00"/>
    <d v="2026-07-06T00:00:00"/>
    <d v="2026-07-14T00:00:00"/>
    <m/>
    <m/>
    <m/>
    <m/>
    <m/>
    <m/>
    <m/>
    <m/>
    <m/>
    <m/>
    <m/>
    <x v="0"/>
    <m/>
    <m/>
    <m/>
    <n v="0.33333333333333331"/>
    <s v="FALSO"/>
    <n v="0"/>
    <s v=""/>
    <s v=""/>
    <s v=""/>
    <s v=""/>
    <s v=""/>
    <s v=""/>
    <s v=""/>
    <s v=""/>
    <s v=""/>
    <s v=""/>
    <x v="0"/>
  </r>
  <r>
    <x v="0"/>
    <s v="SGTB-1607"/>
    <s v="[SGTB] SP 26.3.1"/>
    <x v="0"/>
    <x v="0"/>
    <s v="[SGTB] PI 3/26"/>
    <x v="0"/>
    <s v="[INC0799598]Tenho um Erro/Problema com o Sistema - Prisma - Erro na plataforma"/>
    <m/>
    <n v="1800"/>
    <m/>
    <s v="Itens concluídos"/>
    <m/>
    <m/>
    <s v="Abertura indevida"/>
    <d v="2026-07-13T10:51:00"/>
    <d v="2026-07-06T00:00:00"/>
    <d v="2026-07-14T00:00:00"/>
    <m/>
    <m/>
    <m/>
    <m/>
    <m/>
    <m/>
    <m/>
    <m/>
    <m/>
    <m/>
    <m/>
    <x v="0"/>
    <m/>
    <m/>
    <m/>
    <n v="0.5"/>
    <s v="FALSO"/>
    <n v="0"/>
    <s v=""/>
    <s v=""/>
    <s v=""/>
    <s v=""/>
    <s v=""/>
    <s v=""/>
    <s v=""/>
    <s v=""/>
    <s v=""/>
    <s v=""/>
    <x v="0"/>
  </r>
  <r>
    <x v="1"/>
    <s v="SGTB-1606"/>
    <s v="[SGTB] SP 26.3.1;[SGTB] SP 26.3.2"/>
    <x v="0"/>
    <x v="0"/>
    <s v="[SGTB] PI 3/26"/>
    <x v="0"/>
    <s v="[RITM0721997]Solicitar Serviço ao Sistema - Prisma - Usuários do Prisma"/>
    <m/>
    <n v="25200"/>
    <m/>
    <s v="Itens concluídos"/>
    <m/>
    <m/>
    <s v="Concluído"/>
    <d v="2026-07-13T10:25:00"/>
    <d v="2026-07-06T00:00:00"/>
    <d v="2026-07-15T00:00:00"/>
    <d v="2026-07-15T00:00:00"/>
    <m/>
    <m/>
    <m/>
    <m/>
    <m/>
    <m/>
    <m/>
    <m/>
    <m/>
    <m/>
    <x v="0"/>
    <m/>
    <m/>
    <m/>
    <n v="7"/>
    <s v="FALSO"/>
    <n v="0"/>
    <s v=""/>
    <s v=""/>
    <s v=""/>
    <s v=""/>
    <s v=""/>
    <s v=""/>
    <s v=""/>
    <s v=""/>
    <s v=""/>
    <s v=""/>
    <x v="0"/>
  </r>
  <r>
    <x v="0"/>
    <s v="SGTB-1600"/>
    <s v="[SGTB] SP 26.3.1;[SGTB] SP 26.3.2"/>
    <x v="0"/>
    <x v="0"/>
    <s v="[SGTB] PI 3/26"/>
    <x v="0"/>
    <s v="[INC0796872]Tenho um Erro/Problema com o Sistema - Extranet - Enturmacao"/>
    <m/>
    <n v="21600"/>
    <m/>
    <s v="Itens concluídos"/>
    <m/>
    <m/>
    <s v="Concluído"/>
    <d v="2026-07-10T15:02:00"/>
    <d v="2026-07-06T00:00:00"/>
    <d v="2026-07-13T00:00:00"/>
    <d v="2026-07-15T00:00:00"/>
    <m/>
    <m/>
    <m/>
    <m/>
    <m/>
    <m/>
    <m/>
    <m/>
    <m/>
    <m/>
    <x v="0"/>
    <m/>
    <m/>
    <m/>
    <n v="6"/>
    <s v="FALSO"/>
    <n v="0"/>
    <s v=""/>
    <s v=""/>
    <s v=""/>
    <s v=""/>
    <s v=""/>
    <s v=""/>
    <s v=""/>
    <s v=""/>
    <s v=""/>
    <s v=""/>
    <x v="0"/>
  </r>
  <r>
    <x v="0"/>
    <s v="SGTB-1598"/>
    <s v="[SGTB] SP 26.3.1;[SGTB] SP 26.3.2"/>
    <x v="0"/>
    <x v="0"/>
    <s v="[SGTB] PI 3/26"/>
    <x v="0"/>
    <s v="[INC0798354]Tenho um Erro/Problema com o Sistema - Portal Prisma - Prisma - Usuários do Prisma"/>
    <m/>
    <n v="1800"/>
    <m/>
    <s v="Itens concluídos"/>
    <m/>
    <m/>
    <s v="Concluído"/>
    <d v="2026-07-10T12:00:00"/>
    <d v="2026-07-06T00:00:00"/>
    <d v="2026-07-13T00:00:00"/>
    <d v="2026-07-13T00:00:00"/>
    <m/>
    <m/>
    <m/>
    <m/>
    <m/>
    <m/>
    <m/>
    <m/>
    <m/>
    <m/>
    <x v="0"/>
    <m/>
    <m/>
    <m/>
    <n v="0.5"/>
    <s v="FALSO"/>
    <n v="0"/>
    <s v=""/>
    <s v=""/>
    <s v=""/>
    <s v=""/>
    <s v=""/>
    <s v=""/>
    <s v=""/>
    <s v=""/>
    <s v=""/>
    <s v=""/>
    <x v="0"/>
  </r>
  <r>
    <x v="0"/>
    <s v="SGTB-1593"/>
    <s v="[SGTB] SP 26.3.1"/>
    <x v="0"/>
    <x v="0"/>
    <s v="[SGTB] PI 3/26"/>
    <x v="0"/>
    <s v="[INC0797996]Tenho um Erro/Problema com o Sistema - Portal Prisma - Prisma - Usuários do Prisma"/>
    <m/>
    <n v="600"/>
    <m/>
    <s v="Itens concluídos"/>
    <m/>
    <m/>
    <s v="Abertura indevida"/>
    <d v="2026-07-09T16:26:00"/>
    <d v="2026-07-06T00:00:00"/>
    <d v="2026-07-13T00:00:00"/>
    <m/>
    <m/>
    <m/>
    <m/>
    <m/>
    <m/>
    <m/>
    <m/>
    <m/>
    <m/>
    <m/>
    <x v="0"/>
    <m/>
    <m/>
    <m/>
    <n v="0.16666666666666666"/>
    <s v="FALSO"/>
    <n v="0"/>
    <s v=""/>
    <s v=""/>
    <s v=""/>
    <s v=""/>
    <s v=""/>
    <s v=""/>
    <s v=""/>
    <s v=""/>
    <s v=""/>
    <s v=""/>
    <x v="0"/>
  </r>
  <r>
    <x v="0"/>
    <s v="SGTB-1592"/>
    <s v="[SGTB] SP 26.3.1"/>
    <x v="0"/>
    <x v="0"/>
    <s v="[SGTB] PI 3/26"/>
    <x v="0"/>
    <s v="[INC0797995]Tenho um Erro/Problema com o Sistema - Portal Prisma - Prisma - Usuários do Prisma"/>
    <m/>
    <n v="1800"/>
    <m/>
    <s v="Itens concluídos"/>
    <m/>
    <m/>
    <s v="Concluído"/>
    <d v="2026-07-09T16:24:00"/>
    <d v="2026-07-06T00:00:00"/>
    <d v="2026-07-10T00:00:00"/>
    <d v="2026-07-10T00:00:00"/>
    <m/>
    <m/>
    <m/>
    <m/>
    <m/>
    <m/>
    <m/>
    <m/>
    <m/>
    <m/>
    <x v="0"/>
    <m/>
    <m/>
    <m/>
    <n v="0.5"/>
    <s v="FALSO"/>
    <n v="0"/>
    <s v=""/>
    <s v=""/>
    <s v=""/>
    <s v=""/>
    <s v=""/>
    <s v=""/>
    <s v=""/>
    <s v=""/>
    <s v=""/>
    <s v=""/>
    <x v="0"/>
  </r>
  <r>
    <x v="0"/>
    <s v="SGTB-1591"/>
    <s v="[SGTB] SP 26.3.1"/>
    <x v="0"/>
    <x v="0"/>
    <s v="[SGTB] PI 3/26"/>
    <x v="0"/>
    <s v="[INC0797993]Tenho um Erro/Problema com o Sistema - Portal Prisma - Prisma - Usuários do Prisma"/>
    <m/>
    <n v="600"/>
    <m/>
    <s v="Itens concluídos"/>
    <m/>
    <m/>
    <s v="Concluído"/>
    <d v="2026-07-09T16:15:00"/>
    <d v="2026-07-06T00:00:00"/>
    <d v="2026-07-10T00:00:00"/>
    <d v="2026-07-10T00:00:00"/>
    <m/>
    <m/>
    <m/>
    <m/>
    <m/>
    <m/>
    <m/>
    <m/>
    <m/>
    <m/>
    <x v="0"/>
    <m/>
    <m/>
    <m/>
    <n v="0.16666666666666666"/>
    <s v="FALSO"/>
    <n v="0"/>
    <s v=""/>
    <s v=""/>
    <s v=""/>
    <s v=""/>
    <s v=""/>
    <s v=""/>
    <s v=""/>
    <s v=""/>
    <s v=""/>
    <s v=""/>
    <x v="0"/>
  </r>
  <r>
    <x v="0"/>
    <s v="SGTB-1577"/>
    <s v="[SGTB] SP 26.3.2"/>
    <x v="0"/>
    <x v="0"/>
    <s v="[SGTB] PI 3/26"/>
    <x v="0"/>
    <s v="[INC0797865]Tenho um Erro/Problema com o Sistema - Portal Prisma - Prisma - Usuários do Prisma"/>
    <m/>
    <n v="600"/>
    <m/>
    <s v="Itens concluídos"/>
    <m/>
    <m/>
    <s v="Concluído"/>
    <d v="2026-07-09T10:51:00"/>
    <m/>
    <d v="2026-07-10T00:00:00"/>
    <d v="2026-07-17T00:00:00"/>
    <m/>
    <m/>
    <m/>
    <m/>
    <m/>
    <m/>
    <m/>
    <m/>
    <m/>
    <m/>
    <x v="0"/>
    <m/>
    <m/>
    <m/>
    <n v="0.16666666666666666"/>
    <s v="FALSO"/>
    <n v="0"/>
    <s v=""/>
    <s v=""/>
    <s v=""/>
    <s v=""/>
    <s v=""/>
    <s v=""/>
    <s v=""/>
    <s v=""/>
    <s v=""/>
    <s v=""/>
    <x v="0"/>
  </r>
  <r>
    <x v="0"/>
    <s v="SGTB-1566"/>
    <s v="[SGTB] SP 26.3.1"/>
    <x v="0"/>
    <x v="0"/>
    <s v="[SGTB] PI 3/26"/>
    <x v="0"/>
    <s v="[INC0785244]Tenho um Erro/Problema com o Sistema Colaborar - Colaborar - Solicitação de Documentos"/>
    <m/>
    <n v="600"/>
    <m/>
    <s v="Itens concluídos"/>
    <m/>
    <m/>
    <s v="Abertura indevida"/>
    <d v="2026-07-08T21:47:00"/>
    <d v="2026-07-06T00:00:00"/>
    <d v="2026-07-09T00:00:00"/>
    <m/>
    <m/>
    <m/>
    <m/>
    <m/>
    <m/>
    <m/>
    <m/>
    <m/>
    <m/>
    <m/>
    <x v="0"/>
    <m/>
    <m/>
    <m/>
    <n v="0.16666666666666666"/>
    <s v="FALSO"/>
    <n v="0"/>
    <s v=""/>
    <s v=""/>
    <s v=""/>
    <s v=""/>
    <s v=""/>
    <s v=""/>
    <s v=""/>
    <s v=""/>
    <s v=""/>
    <s v=""/>
    <x v="0"/>
  </r>
  <r>
    <x v="1"/>
    <s v="SGTB-1565"/>
    <s v="[SGTB] SP 26.3.1"/>
    <x v="0"/>
    <x v="0"/>
    <s v="[SGTB] PI 3/26"/>
    <x v="0"/>
    <s v="[RITM0721058]Solicitar Serviço ao Sistema - Olimpo - Matrícula"/>
    <m/>
    <n v="28800"/>
    <m/>
    <s v="Itens concluídos"/>
    <m/>
    <m/>
    <s v="Concluído"/>
    <d v="2026-07-08T21:38:00"/>
    <d v="2026-07-06T00:00:00"/>
    <d v="2026-07-09T00:00:00"/>
    <d v="2026-07-10T00:00:00"/>
    <m/>
    <m/>
    <m/>
    <m/>
    <m/>
    <m/>
    <m/>
    <m/>
    <m/>
    <m/>
    <x v="0"/>
    <m/>
    <m/>
    <m/>
    <n v="8"/>
    <s v="FALSO"/>
    <n v="0"/>
    <s v=""/>
    <s v=""/>
    <s v=""/>
    <s v=""/>
    <s v=""/>
    <s v=""/>
    <s v=""/>
    <s v=""/>
    <s v=""/>
    <s v=""/>
    <x v="0"/>
  </r>
  <r>
    <x v="0"/>
    <s v="SGTB-1564"/>
    <s v="[SGTB] SP 26.3.1"/>
    <x v="0"/>
    <x v="0"/>
    <s v="[SGTB] PI 3/26"/>
    <x v="0"/>
    <s v="[INC0796033]Tenho um Erro/Problema com o Sistema - PAD: Portal de Atendimento - Problema no atendimento do chamado"/>
    <m/>
    <n v="600"/>
    <m/>
    <s v="Itens concluídos"/>
    <m/>
    <m/>
    <s v="Abertura indevida"/>
    <d v="2026-07-08T21:38:00"/>
    <d v="2026-07-06T00:00:00"/>
    <d v="2026-07-09T00:00:00"/>
    <m/>
    <m/>
    <m/>
    <m/>
    <m/>
    <m/>
    <m/>
    <m/>
    <m/>
    <m/>
    <m/>
    <x v="0"/>
    <m/>
    <m/>
    <m/>
    <n v="0.16666666666666666"/>
    <s v="FALSO"/>
    <n v="0"/>
    <s v=""/>
    <s v=""/>
    <s v=""/>
    <s v=""/>
    <s v=""/>
    <s v=""/>
    <s v=""/>
    <s v=""/>
    <s v=""/>
    <s v=""/>
    <x v="0"/>
  </r>
  <r>
    <x v="0"/>
    <s v="SGTB-1563"/>
    <s v="[SGTB] SP 26.3.1"/>
    <x v="0"/>
    <x v="0"/>
    <s v="[SGTB] PI 3/26"/>
    <x v="0"/>
    <s v="[INC0796291]Tenho um Erro/Problema com o Sistema - Gerador de Documentos - Contrato"/>
    <m/>
    <n v="600"/>
    <m/>
    <s v="Itens concluídos"/>
    <m/>
    <m/>
    <s v="Abertura indevida"/>
    <d v="2026-07-08T21:28:00"/>
    <d v="2026-07-06T00:00:00"/>
    <d v="2026-07-09T00:00:00"/>
    <m/>
    <m/>
    <m/>
    <m/>
    <m/>
    <m/>
    <m/>
    <m/>
    <m/>
    <m/>
    <m/>
    <x v="0"/>
    <m/>
    <m/>
    <m/>
    <n v="0.16666666666666666"/>
    <s v="FALSO"/>
    <n v="0"/>
    <s v=""/>
    <s v=""/>
    <s v=""/>
    <s v=""/>
    <s v=""/>
    <s v=""/>
    <s v=""/>
    <s v=""/>
    <s v=""/>
    <s v=""/>
    <x v="0"/>
  </r>
  <r>
    <x v="0"/>
    <s v="SGTB-1562"/>
    <s v="[SGTB] SP 26.3.1"/>
    <x v="0"/>
    <x v="0"/>
    <s v="[SGTB] PI 3/26"/>
    <x v="0"/>
    <s v="[INC0796679]Tenho um Erro/Problema com o Sistema - AVA 3.0 - Consulta gabarito detalhado prova por aluno"/>
    <m/>
    <n v="300"/>
    <m/>
    <s v="Itens concluídos"/>
    <m/>
    <m/>
    <s v="Abertura indevida"/>
    <d v="2026-07-08T21:18:00"/>
    <d v="2026-07-06T00:00:00"/>
    <d v="2026-07-09T00:00:00"/>
    <m/>
    <m/>
    <m/>
    <m/>
    <m/>
    <m/>
    <m/>
    <m/>
    <m/>
    <m/>
    <m/>
    <x v="0"/>
    <m/>
    <m/>
    <m/>
    <n v="8.3333333333333329E-2"/>
    <s v="FALSO"/>
    <n v="0"/>
    <s v=""/>
    <s v=""/>
    <s v=""/>
    <s v=""/>
    <s v=""/>
    <s v=""/>
    <s v=""/>
    <s v=""/>
    <s v=""/>
    <s v=""/>
    <x v="0"/>
  </r>
  <r>
    <x v="0"/>
    <s v="SGTB-1561"/>
    <s v="[SGTB] SP 26.3.1"/>
    <x v="0"/>
    <x v="0"/>
    <s v="[SGTB] PI 3/26"/>
    <x v="0"/>
    <s v="[INC0797421]Tenho um Erro/Problema com o Sistema Colaborar - Ingresso"/>
    <m/>
    <n v="300"/>
    <m/>
    <s v="Itens concluídos"/>
    <m/>
    <m/>
    <s v="Abertura indevida"/>
    <d v="2026-07-08T20:45:00"/>
    <d v="2026-07-06T00:00:00"/>
    <d v="2026-07-09T00:00:00"/>
    <m/>
    <m/>
    <m/>
    <m/>
    <m/>
    <m/>
    <m/>
    <m/>
    <m/>
    <m/>
    <m/>
    <x v="0"/>
    <m/>
    <m/>
    <m/>
    <n v="8.3333333333333329E-2"/>
    <s v="FALSO"/>
    <n v="0"/>
    <s v=""/>
    <s v=""/>
    <s v=""/>
    <s v=""/>
    <s v=""/>
    <s v=""/>
    <s v=""/>
    <s v=""/>
    <s v=""/>
    <s v=""/>
    <x v="0"/>
  </r>
  <r>
    <x v="1"/>
    <s v="SGTB-1553"/>
    <s v="[SGTB] SP 26.3.1"/>
    <x v="0"/>
    <x v="0"/>
    <s v="[SGTB] PI 3/26"/>
    <x v="0"/>
    <s v="[RITM0721248]Solicitar Serviço ao Sistema - Sistema U - Atualização de disciplinas"/>
    <m/>
    <n v="3600"/>
    <m/>
    <s v="Itens concluídos"/>
    <m/>
    <m/>
    <s v="Concluído"/>
    <d v="2026-07-08T15:29:00"/>
    <d v="2026-07-06T00:00:00"/>
    <d v="2026-07-10T00:00:00"/>
    <d v="2026-07-10T00:00:00"/>
    <m/>
    <m/>
    <m/>
    <m/>
    <m/>
    <m/>
    <m/>
    <m/>
    <m/>
    <m/>
    <x v="0"/>
    <m/>
    <m/>
    <m/>
    <n v="1"/>
    <s v="FALSO"/>
    <n v="0"/>
    <s v=""/>
    <s v=""/>
    <s v=""/>
    <s v=""/>
    <s v=""/>
    <s v=""/>
    <s v=""/>
    <s v=""/>
    <s v=""/>
    <s v=""/>
    <x v="0"/>
  </r>
  <r>
    <x v="1"/>
    <s v="SGTB-1550"/>
    <s v="[SGTB] SP 26.3.1"/>
    <x v="0"/>
    <x v="0"/>
    <s v="[SGTB] PI 3/26"/>
    <x v="0"/>
    <s v="[RITM0721238]Solicitar Serviço ao Sistema - Ajuste de Horário - Ajuste de Horário"/>
    <m/>
    <n v="25200"/>
    <m/>
    <s v="Itens concluídos"/>
    <m/>
    <m/>
    <s v="Concluído"/>
    <d v="2026-07-08T14:57:00"/>
    <d v="2026-07-06T00:00:00"/>
    <d v="2026-07-10T00:00:00"/>
    <d v="2026-07-10T00:00:00"/>
    <m/>
    <m/>
    <m/>
    <m/>
    <m/>
    <m/>
    <m/>
    <m/>
    <m/>
    <m/>
    <x v="0"/>
    <m/>
    <m/>
    <m/>
    <n v="7"/>
    <s v="FALSO"/>
    <n v="0"/>
    <s v=""/>
    <s v=""/>
    <s v=""/>
    <s v=""/>
    <s v=""/>
    <s v=""/>
    <s v=""/>
    <s v=""/>
    <s v=""/>
    <s v=""/>
    <x v="0"/>
  </r>
  <r>
    <x v="0"/>
    <s v="SGTB-1549"/>
    <s v="[SGTB] SP 26.3.1;[SGTB] SP 26.3.2"/>
    <x v="0"/>
    <x v="0"/>
    <s v="[SGTB] PI 3/26"/>
    <x v="0"/>
    <s v="[INC0797458]Tenho um Erro/Problema com o Sistema - Prisma - Usuários do Prisma"/>
    <m/>
    <n v="7200"/>
    <m/>
    <s v="Itens concluídos"/>
    <m/>
    <m/>
    <s v="Concluído"/>
    <d v="2026-07-08T14:39:00"/>
    <d v="2026-07-06T00:00:00"/>
    <d v="2026-07-13T00:00:00"/>
    <d v="2026-07-13T00:00:00"/>
    <m/>
    <m/>
    <m/>
    <m/>
    <m/>
    <m/>
    <m/>
    <m/>
    <m/>
    <m/>
    <x v="0"/>
    <m/>
    <m/>
    <m/>
    <n v="2"/>
    <s v="FALSO"/>
    <n v="0"/>
    <s v=""/>
    <s v=""/>
    <s v=""/>
    <s v=""/>
    <s v=""/>
    <s v=""/>
    <s v=""/>
    <s v=""/>
    <s v=""/>
    <s v=""/>
    <x v="0"/>
  </r>
  <r>
    <x v="1"/>
    <s v="SGTB-1546"/>
    <s v="[SGTB] SP 26.3.1"/>
    <x v="0"/>
    <x v="0"/>
    <s v="[SGTB] PI 3/26"/>
    <x v="0"/>
    <s v="[RITM0720416]Solicitar Serviço ao Sistema - Olimpo - Olimpo / Professores"/>
    <m/>
    <n v="14400"/>
    <m/>
    <s v="Itens concluídos"/>
    <m/>
    <m/>
    <s v="Concluído"/>
    <d v="2026-07-08T11:29:00"/>
    <d v="2026-07-06T00:00:00"/>
    <d v="2026-07-08T00:00:00"/>
    <d v="2026-07-08T00:00:00"/>
    <m/>
    <m/>
    <m/>
    <m/>
    <m/>
    <m/>
    <m/>
    <m/>
    <m/>
    <m/>
    <x v="0"/>
    <m/>
    <m/>
    <m/>
    <n v="4"/>
    <s v="FALSO"/>
    <n v="0"/>
    <s v=""/>
    <s v=""/>
    <s v=""/>
    <s v=""/>
    <s v=""/>
    <s v=""/>
    <s v=""/>
    <s v=""/>
    <s v=""/>
    <s v=""/>
    <x v="0"/>
  </r>
  <r>
    <x v="1"/>
    <s v="SGTB-1543"/>
    <s v="[SGTB] SP 26.3.1"/>
    <x v="0"/>
    <x v="0"/>
    <s v="[SGTB] PI 3/26"/>
    <x v="0"/>
    <s v="[RITM0720058]Solicitar Serviço ao Sistema - Olimpo - Enturmacao - krotonEnturmacao"/>
    <m/>
    <n v="7200"/>
    <m/>
    <s v="Itens concluídos"/>
    <m/>
    <m/>
    <s v="Concluído"/>
    <d v="2026-07-08T09:55:00"/>
    <d v="2026-07-06T00:00:00"/>
    <d v="2026-07-10T00:00:00"/>
    <d v="2026-07-10T00:00:00"/>
    <m/>
    <m/>
    <m/>
    <m/>
    <m/>
    <m/>
    <m/>
    <m/>
    <m/>
    <m/>
    <x v="0"/>
    <m/>
    <m/>
    <m/>
    <n v="2"/>
    <s v="FALSO"/>
    <n v="0"/>
    <s v=""/>
    <s v=""/>
    <s v=""/>
    <s v=""/>
    <s v=""/>
    <s v=""/>
    <s v=""/>
    <s v=""/>
    <s v=""/>
    <s v=""/>
    <x v="0"/>
  </r>
  <r>
    <x v="0"/>
    <s v="SGTB-1541"/>
    <s v="[SGTB] SP 26.3.1"/>
    <x v="0"/>
    <x v="0"/>
    <s v="[SGTB] PI 3/26"/>
    <x v="0"/>
    <s v="[INC0796325]Tenho um Erro/Problema com o Sistema - PDA:Portal do aluno - Graduação - Erro exibição de Termos e Contratos"/>
    <m/>
    <n v="600"/>
    <m/>
    <s v="Itens concluídos"/>
    <m/>
    <m/>
    <s v="Abertura indevida"/>
    <d v="2026-07-07T21:13:00"/>
    <d v="2026-07-06T00:00:00"/>
    <d v="2026-07-09T00:00:00"/>
    <m/>
    <m/>
    <m/>
    <m/>
    <m/>
    <m/>
    <m/>
    <m/>
    <m/>
    <m/>
    <m/>
    <x v="0"/>
    <m/>
    <m/>
    <m/>
    <n v="0.16666666666666666"/>
    <s v="FALSO"/>
    <n v="0"/>
    <s v=""/>
    <s v=""/>
    <s v=""/>
    <s v=""/>
    <s v=""/>
    <s v=""/>
    <s v=""/>
    <s v=""/>
    <s v=""/>
    <s v=""/>
    <x v="0"/>
  </r>
  <r>
    <x v="0"/>
    <s v="SGTB-1539"/>
    <s v="[SGTB] SP 26.3.1"/>
    <x v="0"/>
    <x v="0"/>
    <s v="[SGTB] PI 3/26"/>
    <x v="0"/>
    <s v="[INC0796774]Tenho um Erro/Problema com o Sistema Colaborar - Colaborar - Alocação de tutor"/>
    <m/>
    <n v="600"/>
    <m/>
    <s v="Itens concluídos"/>
    <m/>
    <m/>
    <s v="Abertura indevida"/>
    <d v="2026-07-07T20:40:00"/>
    <d v="2026-07-06T00:00:00"/>
    <d v="2026-07-08T00:00:00"/>
    <m/>
    <m/>
    <m/>
    <m/>
    <m/>
    <m/>
    <m/>
    <m/>
    <m/>
    <m/>
    <m/>
    <x v="0"/>
    <m/>
    <m/>
    <m/>
    <n v="0.16666666666666666"/>
    <s v="FALSO"/>
    <n v="0"/>
    <s v=""/>
    <s v=""/>
    <s v=""/>
    <s v=""/>
    <s v=""/>
    <s v=""/>
    <s v=""/>
    <s v=""/>
    <s v=""/>
    <s v=""/>
    <x v="0"/>
  </r>
  <r>
    <x v="0"/>
    <s v="SGTB-1538"/>
    <s v="[SGTB] SP 26.3.1"/>
    <x v="0"/>
    <x v="0"/>
    <s v="[SGTB] PI 3/26"/>
    <x v="0"/>
    <s v="[INC0796872]Tenho um Erro/Problema com o Sistema - Extranet - Enturmacao"/>
    <m/>
    <n v="600"/>
    <m/>
    <s v="Itens concluídos"/>
    <m/>
    <m/>
    <s v="Abertura indevida"/>
    <d v="2026-07-07T20:38:00"/>
    <d v="2026-07-06T00:00:00"/>
    <d v="2026-07-09T00:00:00"/>
    <m/>
    <m/>
    <m/>
    <m/>
    <m/>
    <m/>
    <m/>
    <m/>
    <m/>
    <m/>
    <m/>
    <x v="0"/>
    <m/>
    <m/>
    <m/>
    <n v="0.16666666666666666"/>
    <s v="FALSO"/>
    <n v="0"/>
    <s v=""/>
    <s v=""/>
    <s v=""/>
    <s v=""/>
    <s v=""/>
    <s v=""/>
    <s v=""/>
    <s v=""/>
    <s v=""/>
    <s v=""/>
    <x v="0"/>
  </r>
  <r>
    <x v="0"/>
    <s v="SGTB-1529"/>
    <s v="[SGTB] SP 26.3.1;[SGTB] SP 26.3.2"/>
    <x v="0"/>
    <x v="0"/>
    <s v="[SGTB] PI 3/26"/>
    <x v="0"/>
    <s v="[INC0796804]Tenho um Erro/Problema com o Sistema - Portal Prisma - Prisma - Usuários do Prisma"/>
    <m/>
    <n v="25200"/>
    <m/>
    <s v="Itens concluídos"/>
    <m/>
    <m/>
    <s v="Concluído"/>
    <d v="2026-07-07T12:19:00"/>
    <d v="2026-07-06T00:00:00"/>
    <d v="2026-07-13T00:00:00"/>
    <d v="2026-07-13T00:00:00"/>
    <m/>
    <m/>
    <m/>
    <m/>
    <m/>
    <m/>
    <m/>
    <m/>
    <m/>
    <m/>
    <x v="0"/>
    <m/>
    <m/>
    <m/>
    <n v="7"/>
    <s v="FALSO"/>
    <n v="0"/>
    <s v=""/>
    <s v=""/>
    <s v=""/>
    <s v=""/>
    <s v=""/>
    <s v=""/>
    <s v=""/>
    <s v=""/>
    <s v=""/>
    <s v=""/>
    <x v="0"/>
  </r>
  <r>
    <x v="0"/>
    <s v="SGTB-1528"/>
    <s v="[SGTB] SP 26.3.1"/>
    <x v="0"/>
    <x v="0"/>
    <s v="[SGTB] PI 3/26"/>
    <x v="0"/>
    <s v="[INC0796800]Tenho um Erro/Problema com o Sistema - Portal Prisma - Prisma - Unidades dos Polos"/>
    <m/>
    <n v="1800"/>
    <m/>
    <s v="Itens concluídos"/>
    <m/>
    <m/>
    <s v="Abertura indevida"/>
    <d v="2026-07-07T12:06:00"/>
    <d v="2026-07-06T00:00:00"/>
    <d v="2026-07-09T00:00:00"/>
    <m/>
    <m/>
    <m/>
    <m/>
    <m/>
    <m/>
    <m/>
    <m/>
    <m/>
    <m/>
    <m/>
    <x v="0"/>
    <m/>
    <m/>
    <m/>
    <n v="0.5"/>
    <s v="FALSO"/>
    <n v="0"/>
    <s v=""/>
    <s v=""/>
    <s v=""/>
    <s v=""/>
    <s v=""/>
    <s v=""/>
    <s v=""/>
    <s v=""/>
    <s v=""/>
    <s v=""/>
    <x v="0"/>
  </r>
  <r>
    <x v="1"/>
    <s v="SGTB-1527"/>
    <s v="[SGTB] SP 26.3.1"/>
    <x v="0"/>
    <x v="0"/>
    <s v="[SGTB] PI 3/26"/>
    <x v="0"/>
    <s v="[RITM0715284]Solicitar Serviço ao Sistema - AVA (LMS) - AVA (LMS)"/>
    <m/>
    <n v="14400"/>
    <m/>
    <s v="Itens concluídos"/>
    <m/>
    <m/>
    <s v="Concluído"/>
    <d v="2026-07-07T11:44:00"/>
    <d v="2026-07-06T00:00:00"/>
    <d v="2026-07-07T00:00:00"/>
    <d v="2026-07-07T00:00:00"/>
    <m/>
    <m/>
    <m/>
    <m/>
    <m/>
    <m/>
    <m/>
    <m/>
    <m/>
    <m/>
    <x v="0"/>
    <m/>
    <m/>
    <m/>
    <n v="4"/>
    <s v="FALSO"/>
    <n v="0"/>
    <s v=""/>
    <s v=""/>
    <s v=""/>
    <s v=""/>
    <s v=""/>
    <s v=""/>
    <s v=""/>
    <s v=""/>
    <s v=""/>
    <s v=""/>
    <x v="0"/>
  </r>
  <r>
    <x v="0"/>
    <s v="SGTB-1526"/>
    <s v="[SGTB] SP 26.3.1"/>
    <x v="0"/>
    <x v="0"/>
    <s v="[SGTB] PI 3/26"/>
    <x v="0"/>
    <s v="[INC0796758]Tenho um Erro/Problema com o Sistema - Olimpo - Enturmacao"/>
    <m/>
    <n v="25200"/>
    <m/>
    <s v="Itens concluídos"/>
    <m/>
    <m/>
    <s v="Concluído"/>
    <d v="2026-07-07T11:13:00"/>
    <d v="2026-07-06T00:00:00"/>
    <d v="2026-07-07T00:00:00"/>
    <d v="2026-07-08T00:00:00"/>
    <m/>
    <m/>
    <m/>
    <m/>
    <m/>
    <m/>
    <m/>
    <m/>
    <m/>
    <m/>
    <x v="0"/>
    <m/>
    <m/>
    <m/>
    <n v="7"/>
    <s v="FALSO"/>
    <n v="0"/>
    <s v=""/>
    <s v=""/>
    <s v=""/>
    <s v=""/>
    <s v=""/>
    <s v=""/>
    <s v=""/>
    <s v=""/>
    <s v=""/>
    <s v=""/>
    <x v="0"/>
  </r>
  <r>
    <x v="0"/>
    <s v="SGTB-1525"/>
    <s v="[SGTB] SP 26.3.1"/>
    <x v="0"/>
    <x v="0"/>
    <s v="[SGTB] PI 3/26"/>
    <x v="0"/>
    <s v="[INC0796515]Tenho um Erro/Problema com o Sistema - Olimpo - Enturmacao"/>
    <m/>
    <n v="21600"/>
    <m/>
    <s v="Itens concluídos"/>
    <m/>
    <m/>
    <s v="Concluído"/>
    <d v="2026-07-07T08:34:00"/>
    <d v="2026-07-06T00:00:00"/>
    <d v="2026-07-09T00:00:00"/>
    <d v="2026-07-09T00:00:00"/>
    <m/>
    <m/>
    <m/>
    <m/>
    <m/>
    <m/>
    <m/>
    <m/>
    <m/>
    <m/>
    <x v="0"/>
    <m/>
    <m/>
    <m/>
    <n v="6"/>
    <s v="FALSO"/>
    <n v="0"/>
    <s v=""/>
    <s v=""/>
    <s v=""/>
    <s v=""/>
    <s v=""/>
    <s v=""/>
    <s v=""/>
    <s v=""/>
    <s v=""/>
    <s v=""/>
    <x v="0"/>
  </r>
  <r>
    <x v="0"/>
    <s v="SGTB-1524"/>
    <s v="[SGTB] SP 26.3.1"/>
    <x v="0"/>
    <x v="0"/>
    <s v="[SGTB] PI 3/26"/>
    <x v="0"/>
    <s v="[INC0779859]Tenho um Erro/Problema com o Sistema - AVA (LMS) - AVA (LMS)"/>
    <m/>
    <n v="600"/>
    <m/>
    <s v="Itens concluídos"/>
    <m/>
    <m/>
    <s v="Abertura indevida"/>
    <d v="2026-07-06T21:45:00"/>
    <d v="2026-07-06T00:00:00"/>
    <d v="2026-07-08T00:00:00"/>
    <m/>
    <m/>
    <m/>
    <m/>
    <m/>
    <m/>
    <m/>
    <m/>
    <m/>
    <m/>
    <m/>
    <x v="0"/>
    <m/>
    <m/>
    <m/>
    <n v="0.16666666666666666"/>
    <s v="FALSO"/>
    <n v="0"/>
    <s v=""/>
    <s v=""/>
    <s v=""/>
    <s v=""/>
    <s v=""/>
    <s v=""/>
    <s v=""/>
    <s v=""/>
    <s v=""/>
    <s v=""/>
    <x v="0"/>
  </r>
  <r>
    <x v="0"/>
    <s v="SGTB-1523"/>
    <s v="[SGTB] SP 26.3.1"/>
    <x v="0"/>
    <x v="0"/>
    <s v="[SGTB] PI 3/26"/>
    <x v="0"/>
    <s v="[INC0796428]Tenho um Erro/Problema com o Sistema - Portal Prisma - Prisma - Usuários do Prisma"/>
    <m/>
    <n v="600"/>
    <m/>
    <s v="Itens concluídos"/>
    <m/>
    <m/>
    <s v="Abertura indevida"/>
    <d v="2026-07-06T17:41:00"/>
    <d v="2026-07-06T00:00:00"/>
    <d v="2026-07-08T00:00:00"/>
    <m/>
    <m/>
    <m/>
    <m/>
    <m/>
    <m/>
    <m/>
    <m/>
    <m/>
    <m/>
    <m/>
    <x v="0"/>
    <m/>
    <m/>
    <m/>
    <n v="0.16666666666666666"/>
    <s v="FALSO"/>
    <n v="0"/>
    <s v=""/>
    <s v=""/>
    <s v=""/>
    <s v=""/>
    <s v=""/>
    <s v=""/>
    <s v=""/>
    <s v=""/>
    <s v=""/>
    <s v=""/>
    <x v="0"/>
  </r>
  <r>
    <x v="0"/>
    <s v="SGTB-1522"/>
    <s v="[SGTB] SP 26.3.1"/>
    <x v="0"/>
    <x v="0"/>
    <s v="[SGTB] PI 3/26"/>
    <x v="0"/>
    <s v="[INC0796334]Tenho um Erro/Problema com o Sistema - Olimpo - Enturmacao"/>
    <m/>
    <n v="43200"/>
    <m/>
    <s v="Itens concluídos"/>
    <m/>
    <m/>
    <s v="Concluído"/>
    <d v="2026-07-06T16:43:00"/>
    <d v="2026-07-06T00:00:00"/>
    <d v="2026-07-07T00:00:00"/>
    <d v="2026-07-09T00:00:00"/>
    <m/>
    <m/>
    <m/>
    <m/>
    <m/>
    <m/>
    <m/>
    <m/>
    <m/>
    <m/>
    <x v="0"/>
    <m/>
    <m/>
    <m/>
    <n v="12"/>
    <s v="FALSO"/>
    <n v="0"/>
    <s v=""/>
    <s v=""/>
    <s v=""/>
    <s v=""/>
    <s v=""/>
    <s v=""/>
    <s v=""/>
    <s v=""/>
    <s v=""/>
    <s v=""/>
    <x v="0"/>
  </r>
  <r>
    <x v="0"/>
    <s v="SGTB-1520"/>
    <s v="[SGTB] SP 26.3.1"/>
    <x v="0"/>
    <x v="0"/>
    <s v="[SGTB] PI 3/26"/>
    <x v="0"/>
    <s v="[INC0796324]Tenho um Erro/Problema com o Sistema - Prisma - Usuários do Prisma"/>
    <m/>
    <n v="1800"/>
    <m/>
    <s v="Itens concluídos"/>
    <m/>
    <m/>
    <s v="Concluído"/>
    <d v="2026-07-06T16:00:00"/>
    <d v="2026-07-06T00:00:00"/>
    <d v="2026-07-08T00:00:00"/>
    <d v="2026-07-08T00:00:00"/>
    <m/>
    <m/>
    <m/>
    <m/>
    <m/>
    <m/>
    <m/>
    <m/>
    <m/>
    <m/>
    <x v="0"/>
    <m/>
    <m/>
    <m/>
    <n v="0.5"/>
    <s v="FALSO"/>
    <n v="0"/>
    <s v=""/>
    <s v=""/>
    <s v=""/>
    <s v=""/>
    <s v=""/>
    <s v=""/>
    <s v=""/>
    <s v=""/>
    <s v=""/>
    <s v=""/>
    <x v="0"/>
  </r>
  <r>
    <x v="0"/>
    <s v="SGTB-1519"/>
    <s v="[SGTB] SP 26.3.1;[SGTB] SP 26.3.2"/>
    <x v="0"/>
    <x v="0"/>
    <s v="[SGTB] PI 3/26"/>
    <x v="0"/>
    <s v="[INC0796196]Tenho um Erro/Problema com o Sistema - Extranet Matrícula - Extranet Matrícula"/>
    <m/>
    <m/>
    <m/>
    <s v="Itens concluídos"/>
    <m/>
    <m/>
    <s v="Concluído"/>
    <d v="2026-07-06T12:21:00"/>
    <d v="2026-07-06T00:00:00"/>
    <d v="2026-07-08T00:00:00"/>
    <d v="2026-07-16T00:00:00"/>
    <m/>
    <m/>
    <m/>
    <m/>
    <m/>
    <m/>
    <m/>
    <m/>
    <m/>
    <m/>
    <x v="0"/>
    <m/>
    <m/>
    <m/>
    <s v=""/>
    <s v="FALSO"/>
    <n v="0"/>
    <s v=""/>
    <s v=""/>
    <s v=""/>
    <s v=""/>
    <s v=""/>
    <s v=""/>
    <s v=""/>
    <s v=""/>
    <s v=""/>
    <s v=""/>
    <x v="0"/>
  </r>
  <r>
    <x v="0"/>
    <s v="SGTB-1515"/>
    <s v="[SGTB] SP 26.3.1"/>
    <x v="0"/>
    <x v="0"/>
    <s v="[SGTB] PI 3/26"/>
    <x v="0"/>
    <s v="[INC0796061]Tenho um Erro/Problema com o Sistema - Prisma - Usuários do Prisma"/>
    <m/>
    <n v="7200"/>
    <m/>
    <s v="Itens concluídos"/>
    <m/>
    <m/>
    <s v="Concluído"/>
    <d v="2026-07-06T09:24:00"/>
    <d v="2026-07-06T00:00:00"/>
    <d v="2026-07-06T00:00:00"/>
    <d v="2026-07-06T00:00:00"/>
    <m/>
    <m/>
    <m/>
    <m/>
    <m/>
    <m/>
    <m/>
    <m/>
    <m/>
    <m/>
    <x v="0"/>
    <m/>
    <m/>
    <m/>
    <n v="2"/>
    <s v="FALSO"/>
    <n v="0"/>
    <s v=""/>
    <s v=""/>
    <s v=""/>
    <s v=""/>
    <s v=""/>
    <s v=""/>
    <s v=""/>
    <s v=""/>
    <s v=""/>
    <s v=""/>
    <x v="0"/>
  </r>
  <r>
    <x v="0"/>
    <s v="SGTB-1512"/>
    <s v="[SGTB] SP 26.3.1"/>
    <x v="0"/>
    <x v="0"/>
    <s v="[SGTB] PI 3/26"/>
    <x v="0"/>
    <s v="[INC0794114]Tenho um Erro/Problema com o Sistema - Gerador de Documentos - Documento"/>
    <m/>
    <n v="14400"/>
    <m/>
    <s v="Itens concluídos"/>
    <m/>
    <m/>
    <s v="Concluído"/>
    <d v="2026-07-03T21:49:00"/>
    <d v="2026-07-06T00:00:00"/>
    <d v="2026-07-08T00:00:00"/>
    <d v="2026-07-08T00:00:00"/>
    <m/>
    <m/>
    <m/>
    <m/>
    <m/>
    <m/>
    <m/>
    <m/>
    <m/>
    <m/>
    <x v="0"/>
    <m/>
    <m/>
    <m/>
    <n v="4"/>
    <s v="FALSO"/>
    <n v="0"/>
    <s v=""/>
    <s v=""/>
    <s v=""/>
    <s v=""/>
    <s v=""/>
    <s v=""/>
    <s v=""/>
    <s v=""/>
    <s v=""/>
    <s v=""/>
    <x v="0"/>
  </r>
  <r>
    <x v="0"/>
    <s v="SGTB-1511"/>
    <s v="[SGTB] SP 26.3.1"/>
    <x v="0"/>
    <x v="0"/>
    <s v="[SGTB] PI 3/26"/>
    <x v="0"/>
    <s v="[INC0794916]Tenho um Erro/Problema com o Sistema - Prisma - Usuários do Prisma"/>
    <m/>
    <n v="600"/>
    <m/>
    <s v="Itens concluídos"/>
    <m/>
    <m/>
    <s v="Concluído"/>
    <d v="2026-07-03T21:41:00"/>
    <d v="2026-07-06T00:00:00"/>
    <d v="2026-07-06T00:00:00"/>
    <d v="2026-07-08T00:00:00"/>
    <m/>
    <m/>
    <m/>
    <m/>
    <m/>
    <m/>
    <m/>
    <m/>
    <m/>
    <m/>
    <x v="0"/>
    <m/>
    <m/>
    <m/>
    <n v="0.16666666666666666"/>
    <s v="FALSO"/>
    <n v="0"/>
    <s v=""/>
    <s v=""/>
    <s v=""/>
    <s v=""/>
    <s v=""/>
    <s v=""/>
    <s v=""/>
    <s v=""/>
    <s v=""/>
    <s v=""/>
    <x v="0"/>
  </r>
  <r>
    <x v="1"/>
    <s v="SGTB-1509"/>
    <s v="[SGTB] SP 26.3.1"/>
    <x v="0"/>
    <x v="0"/>
    <s v="[SGTB] PI 3/26"/>
    <x v="0"/>
    <s v="[RITM0718290]Solicitar um Serviço de Liberação de Acesso e Reset de Senha - Colaborar"/>
    <m/>
    <m/>
    <m/>
    <s v="Itens concluídos"/>
    <m/>
    <m/>
    <s v="Abertura indevida"/>
    <d v="2026-07-03T16:41:00"/>
    <d v="2026-07-06T00:00:00"/>
    <d v="2026-07-09T00:00:00"/>
    <m/>
    <m/>
    <m/>
    <m/>
    <m/>
    <m/>
    <m/>
    <m/>
    <m/>
    <m/>
    <m/>
    <x v="0"/>
    <m/>
    <m/>
    <m/>
    <s v=""/>
    <s v="FALSO"/>
    <n v="0"/>
    <s v=""/>
    <s v=""/>
    <s v=""/>
    <s v=""/>
    <s v=""/>
    <s v=""/>
    <s v=""/>
    <s v=""/>
    <s v=""/>
    <s v=""/>
    <x v="0"/>
  </r>
  <r>
    <x v="0"/>
    <s v="SGTB-1505"/>
    <s v="[SGTB] SP 26.3.1"/>
    <x v="0"/>
    <x v="0"/>
    <s v="[SGTB] PI 3/26"/>
    <x v="0"/>
    <s v="[INC0794934]Tenho um Erro/Problema com o Sistema Colaborar - Colaborar - Docs Geração (Polo)"/>
    <m/>
    <n v="7200"/>
    <m/>
    <s v="Itens concluídos"/>
    <m/>
    <m/>
    <s v="Concluído"/>
    <d v="2026-07-03T15:50:00"/>
    <m/>
    <d v="2026-07-07T00:00:00"/>
    <d v="2026-07-07T00:00:00"/>
    <m/>
    <m/>
    <m/>
    <m/>
    <m/>
    <m/>
    <m/>
    <m/>
    <m/>
    <m/>
    <x v="0"/>
    <m/>
    <m/>
    <m/>
    <n v="2"/>
    <s v="FALSO"/>
    <n v="0"/>
    <s v=""/>
    <s v=""/>
    <s v=""/>
    <s v=""/>
    <s v=""/>
    <s v=""/>
    <s v=""/>
    <s v=""/>
    <s v=""/>
    <s v=""/>
    <x v="0"/>
  </r>
  <r>
    <x v="1"/>
    <s v="SGTB-1486"/>
    <s v="[SGTB] SP 26.3.1"/>
    <x v="0"/>
    <x v="0"/>
    <s v="[SGTB] PI 3/26"/>
    <x v="0"/>
    <s v="[RITM0717297]Solicitar um serviço para o Sistema Colaborar - Colaborar - Administração de usuários"/>
    <m/>
    <n v="25200"/>
    <m/>
    <s v="Itens concluídos"/>
    <m/>
    <m/>
    <s v="Concluído"/>
    <d v="2026-07-02T20:37:00"/>
    <d v="2026-07-06T00:00:00"/>
    <d v="2026-07-08T00:00:00"/>
    <d v="2026-07-08T00:00:00"/>
    <m/>
    <m/>
    <m/>
    <m/>
    <m/>
    <m/>
    <m/>
    <m/>
    <m/>
    <m/>
    <x v="0"/>
    <m/>
    <m/>
    <m/>
    <n v="7"/>
    <s v="FALSO"/>
    <n v="0"/>
    <s v=""/>
    <s v=""/>
    <s v=""/>
    <s v=""/>
    <s v=""/>
    <s v=""/>
    <s v=""/>
    <s v=""/>
    <s v=""/>
    <s v=""/>
    <x v="0"/>
  </r>
  <r>
    <x v="1"/>
    <s v="SGTB-1482"/>
    <s v="[SGTB] SP 26.2.6;[SGTB] SP 26.3.1"/>
    <x v="0"/>
    <x v="0"/>
    <s v="[SGTB] PI 3/26"/>
    <x v="0"/>
    <s v="[RITM0719140]Solicitar Serviço ao Sistema - Olimpo - Enturmacao - krotonEnturmacao"/>
    <m/>
    <m/>
    <m/>
    <s v="Itens concluídos"/>
    <m/>
    <m/>
    <s v="Concluído"/>
    <d v="2026-07-02T15:59:00"/>
    <d v="2026-06-23T00:00:00"/>
    <d v="2026-07-02T00:00:00"/>
    <d v="2026-07-03T00:00:00"/>
    <m/>
    <m/>
    <m/>
    <m/>
    <m/>
    <m/>
    <m/>
    <m/>
    <m/>
    <m/>
    <x v="0"/>
    <m/>
    <m/>
    <m/>
    <s v=""/>
    <s v="FALSO"/>
    <n v="0"/>
    <s v=""/>
    <s v=""/>
    <s v=""/>
    <s v=""/>
    <s v=""/>
    <s v=""/>
    <s v=""/>
    <s v=""/>
    <s v=""/>
    <s v=""/>
    <x v="0"/>
  </r>
  <r>
    <x v="0"/>
    <s v="SGTB-1481"/>
    <s v="[SGTB] SP 26.2.6;[SGTB] SP 26.3.1"/>
    <x v="0"/>
    <x v="0"/>
    <s v="[SGTB] PI 3/26"/>
    <x v="0"/>
    <s v="[INC0793526]Tenho um Erro/Problema com o Sistema - SRD - SRD"/>
    <m/>
    <n v="3600"/>
    <m/>
    <s v="Itens concluídos"/>
    <m/>
    <m/>
    <s v="Concluído"/>
    <d v="2026-07-02T15:10:00"/>
    <d v="2026-06-23T00:00:00"/>
    <d v="2026-07-03T00:00:00"/>
    <d v="2026-07-08T00:00:00"/>
    <m/>
    <m/>
    <m/>
    <m/>
    <m/>
    <m/>
    <m/>
    <m/>
    <m/>
    <m/>
    <x v="0"/>
    <m/>
    <m/>
    <m/>
    <n v="1"/>
    <s v="FALSO"/>
    <n v="0"/>
    <s v=""/>
    <s v=""/>
    <s v=""/>
    <s v=""/>
    <s v=""/>
    <s v=""/>
    <s v=""/>
    <s v=""/>
    <s v=""/>
    <s v=""/>
    <x v="0"/>
  </r>
  <r>
    <x v="1"/>
    <s v="SGTB-1479"/>
    <s v="[SGTB] SP 26.2.6;[SGTB] SP 26.3.1"/>
    <x v="0"/>
    <x v="0"/>
    <s v="[SGTB] PI 3/26"/>
    <x v="0"/>
    <s v="[RITM0719172]Solicitar Serviço ao Sistema - Olimpo - Matrícula"/>
    <m/>
    <m/>
    <m/>
    <s v="Itens concluídos"/>
    <m/>
    <m/>
    <s v="Concluído"/>
    <d v="2026-07-02T13:34:00"/>
    <d v="2026-06-23T00:00:00"/>
    <d v="2026-07-02T00:00:00"/>
    <d v="2026-07-02T00:00:00"/>
    <m/>
    <m/>
    <m/>
    <m/>
    <m/>
    <m/>
    <m/>
    <m/>
    <m/>
    <m/>
    <x v="0"/>
    <m/>
    <m/>
    <m/>
    <s v=""/>
    <s v="FALSO"/>
    <n v="0"/>
    <s v=""/>
    <s v=""/>
    <s v=""/>
    <s v=""/>
    <s v=""/>
    <s v=""/>
    <s v=""/>
    <s v=""/>
    <s v=""/>
    <s v=""/>
    <x v="0"/>
  </r>
  <r>
    <x v="0"/>
    <s v="SGTB-1478"/>
    <s v="[SGTB] SP 26.2.6;[SGTB] SP 26.3.1"/>
    <x v="0"/>
    <x v="0"/>
    <s v="[SGTB] PI 3/26"/>
    <x v="0"/>
    <s v="[INC0794217]Tenho um Erro/Problema com o Sistema - Portal do Professor - Portal do Professor"/>
    <m/>
    <m/>
    <m/>
    <s v="Itens concluídos"/>
    <m/>
    <m/>
    <s v="Concluído"/>
    <d v="2026-07-02T12:40:00"/>
    <d v="2026-06-23T00:00:00"/>
    <d v="2026-07-03T00:00:00"/>
    <d v="2026-07-03T00:00:00"/>
    <m/>
    <m/>
    <m/>
    <m/>
    <m/>
    <m/>
    <m/>
    <m/>
    <m/>
    <m/>
    <x v="0"/>
    <m/>
    <m/>
    <m/>
    <s v=""/>
    <s v="FALSO"/>
    <n v="0"/>
    <s v=""/>
    <s v=""/>
    <s v=""/>
    <s v=""/>
    <s v=""/>
    <s v=""/>
    <s v=""/>
    <s v=""/>
    <s v=""/>
    <s v=""/>
    <x v="0"/>
  </r>
  <r>
    <x v="1"/>
    <s v="SGTB-1452"/>
    <s v="[SGTB] SP 26.2.6;[SGTB] SP 26.3.1"/>
    <x v="0"/>
    <x v="0"/>
    <s v="[SGTB] PI 3/26"/>
    <x v="0"/>
    <s v="[RITM0718899]Solicitar Serviço ao Sistema - Olimpo - Matrícula"/>
    <m/>
    <m/>
    <m/>
    <s v="Itens concluídos"/>
    <m/>
    <m/>
    <s v="Concluído"/>
    <d v="2026-07-01T18:28:00"/>
    <d v="2026-06-23T00:00:00"/>
    <d v="2026-07-01T00:00:00"/>
    <d v="2026-07-02T00:00:00"/>
    <m/>
    <m/>
    <m/>
    <m/>
    <m/>
    <m/>
    <m/>
    <m/>
    <m/>
    <m/>
    <x v="0"/>
    <m/>
    <m/>
    <m/>
    <s v=""/>
    <s v="FALSO"/>
    <n v="0"/>
    <s v=""/>
    <s v=""/>
    <s v=""/>
    <s v=""/>
    <s v=""/>
    <s v=""/>
    <s v=""/>
    <s v=""/>
    <s v=""/>
    <s v=""/>
    <x v="0"/>
  </r>
  <r>
    <x v="2"/>
    <s v="SGTB-1445"/>
    <s v="[SGTB] SP 26.3.1"/>
    <x v="0"/>
    <x v="0"/>
    <s v="[SGTB] PI 3/26"/>
    <x v="1"/>
    <s v="[THB Formando Reprovado PTC] Teste da funcionalidade de Formando Reprovado"/>
    <n v="2"/>
    <n v="75600"/>
    <m/>
    <s v="Itens concluídos"/>
    <s v="SGTB-100"/>
    <m/>
    <s v="Concluído"/>
    <d v="2026-07-01T14:07:00"/>
    <d v="2026-07-06T00:00:00"/>
    <d v="2026-07-13T00:00:00"/>
    <d v="2026-07-17T00:00:00"/>
    <d v="2026-07-17T00:00:00"/>
    <d v="2026-07-17T00:00:00"/>
    <d v="2026-07-17T00:00:00"/>
    <m/>
    <m/>
    <n v="4"/>
    <n v="1"/>
    <m/>
    <n v="12"/>
    <m/>
    <x v="0"/>
    <m/>
    <m/>
    <m/>
    <n v="21"/>
    <s v="FALSO"/>
    <n v="0"/>
    <n v="3"/>
    <s v=""/>
    <n v="4"/>
    <b v="1"/>
    <n v="1"/>
    <b v="1"/>
    <s v=""/>
    <s v=""/>
    <n v="12"/>
    <b v="1"/>
    <x v="3"/>
  </r>
  <r>
    <x v="0"/>
    <s v="SGTB-1441"/>
    <s v="[SGTB] SP 26.2.6;[SGTB] SP 26.3.1"/>
    <x v="0"/>
    <x v="0"/>
    <s v="[SGTB] PI 3/26"/>
    <x v="0"/>
    <s v="[INC0792246]Tenho um Erro/Problema com o Sistema - Extranet - Requerimento"/>
    <m/>
    <m/>
    <m/>
    <s v="Itens concluídos"/>
    <m/>
    <m/>
    <s v="Concluído"/>
    <d v="2026-07-01T11:52:00"/>
    <d v="2026-06-23T00:00:00"/>
    <d v="2026-07-03T00:00:00"/>
    <d v="2026-07-03T00:00:00"/>
    <m/>
    <m/>
    <m/>
    <m/>
    <m/>
    <m/>
    <m/>
    <m/>
    <m/>
    <m/>
    <x v="0"/>
    <m/>
    <m/>
    <m/>
    <s v=""/>
    <s v="FALSO"/>
    <n v="0"/>
    <s v=""/>
    <s v=""/>
    <s v=""/>
    <s v=""/>
    <s v=""/>
    <s v=""/>
    <s v=""/>
    <s v=""/>
    <s v=""/>
    <s v=""/>
    <x v="0"/>
  </r>
  <r>
    <x v="0"/>
    <s v="SGTB-1433"/>
    <s v="[SGTB] SP 26.2.6;[SGTB] SP 26.3.1"/>
    <x v="0"/>
    <x v="0"/>
    <s v="[SGTB] PI 3/26"/>
    <x v="0"/>
    <s v="[INC0793102]Tenho um Erro/Problema com o Sistema - Portal Prisma - Prisma - Usuários do Prisma"/>
    <m/>
    <m/>
    <m/>
    <s v="Itens concluídos"/>
    <m/>
    <m/>
    <s v="Concluído"/>
    <d v="2026-06-30T15:51:00"/>
    <d v="2026-06-23T00:00:00"/>
    <d v="2026-07-02T00:00:00"/>
    <d v="2026-07-02T00:00:00"/>
    <m/>
    <m/>
    <m/>
    <m/>
    <m/>
    <m/>
    <m/>
    <m/>
    <m/>
    <m/>
    <x v="0"/>
    <m/>
    <m/>
    <m/>
    <s v=""/>
    <s v="FALSO"/>
    <n v="0"/>
    <s v=""/>
    <s v=""/>
    <s v=""/>
    <s v=""/>
    <s v=""/>
    <s v=""/>
    <s v=""/>
    <s v=""/>
    <s v=""/>
    <s v=""/>
    <x v="0"/>
  </r>
  <r>
    <x v="1"/>
    <s v="SGTB-1432"/>
    <s v="[SGTB] SP 26.3.1"/>
    <x v="0"/>
    <x v="0"/>
    <s v="[SGTB] PI 3/26"/>
    <x v="0"/>
    <s v="[RITM0712140]Solicitar um serviço para o Sistema Colaborar - Colaborar - Cadastros básicos (Matriz, Modulo, Curso, Reconhecimento) (DGA)"/>
    <m/>
    <m/>
    <m/>
    <s v="Itens concluídos"/>
    <m/>
    <m/>
    <s v="Abertura indevida"/>
    <d v="2026-06-30T12:54:00"/>
    <d v="2026-07-06T00:00:00"/>
    <d v="2026-07-09T00:00:00"/>
    <m/>
    <m/>
    <m/>
    <m/>
    <m/>
    <m/>
    <m/>
    <m/>
    <m/>
    <m/>
    <m/>
    <x v="0"/>
    <m/>
    <m/>
    <m/>
    <s v=""/>
    <s v="FALSO"/>
    <n v="0"/>
    <s v=""/>
    <s v=""/>
    <s v=""/>
    <s v=""/>
    <s v=""/>
    <s v=""/>
    <s v=""/>
    <s v=""/>
    <s v=""/>
    <s v=""/>
    <x v="0"/>
  </r>
  <r>
    <x v="1"/>
    <s v="SGTB-1425"/>
    <s v="[SGTB] SP 26.3.1"/>
    <x v="0"/>
    <x v="0"/>
    <s v="[SGTB] PI 3/26"/>
    <x v="0"/>
    <s v="[RITM0716713]Solicitar um Serviço de Liberação de Acesso e Reset de Senha - Colaborar"/>
    <m/>
    <m/>
    <m/>
    <s v="Itens concluídos"/>
    <m/>
    <m/>
    <s v="Abertura indevida"/>
    <d v="2026-06-29T11:27:00"/>
    <d v="2026-07-06T00:00:00"/>
    <d v="2026-07-09T00:00:00"/>
    <m/>
    <m/>
    <m/>
    <m/>
    <m/>
    <m/>
    <m/>
    <m/>
    <m/>
    <m/>
    <m/>
    <x v="0"/>
    <m/>
    <m/>
    <m/>
    <s v=""/>
    <s v="FALSO"/>
    <n v="0"/>
    <s v=""/>
    <s v=""/>
    <s v=""/>
    <s v=""/>
    <s v=""/>
    <s v=""/>
    <s v=""/>
    <s v=""/>
    <s v=""/>
    <s v=""/>
    <x v="0"/>
  </r>
  <r>
    <x v="2"/>
    <s v="SGTB-1424"/>
    <s v="[SGTB] SP 26.3.5"/>
    <x v="0"/>
    <x v="1"/>
    <s v="[SGTB] PI 3/26"/>
    <x v="2"/>
    <s v="[RADE MEC] Teste Integrado com o RADE  - Envio de Alunos e Disciplinas - Parte 1"/>
    <n v="3"/>
    <n v="93600"/>
    <m/>
    <s v="Itens concluídos"/>
    <s v="SGTB-1013"/>
    <m/>
    <s v="Concluído"/>
    <d v="2026-06-29T11:21:00"/>
    <d v="2026-08-31T00:00:00"/>
    <d v="2026-09-02T00:00:00"/>
    <d v="2026-09-11T00:00:00"/>
    <d v="2026-09-11T00:00:00"/>
    <d v="2026-09-11T00:00:00"/>
    <d v="2026-09-11T00:00:00"/>
    <d v="2026-09-18T00:00:00"/>
    <m/>
    <n v="7"/>
    <m/>
    <m/>
    <n v="54"/>
    <n v="59"/>
    <x v="0"/>
    <m/>
    <m/>
    <s v="0 minutos úteis"/>
    <n v="26"/>
    <s v="FALSO"/>
    <n v="0"/>
    <n v="45"/>
    <s v=""/>
    <n v="7"/>
    <b v="1"/>
    <n v="1"/>
    <s v=""/>
    <n v="5"/>
    <s v=""/>
    <n v="54"/>
    <b v="1"/>
    <x v="1"/>
  </r>
  <r>
    <x v="3"/>
    <s v="SGTB-1419"/>
    <s v="[SGTB] SP 26.3.5"/>
    <x v="0"/>
    <x v="0"/>
    <s v="[SGTB] PI 3/26"/>
    <x v="1"/>
    <s v="Deploy SP 26.3.5"/>
    <n v="2"/>
    <n v="18000"/>
    <m/>
    <s v="Itens concluídos"/>
    <m/>
    <m/>
    <s v="Concluído"/>
    <d v="2026-06-26T18:06:00"/>
    <d v="2026-08-31T00:00:00"/>
    <d v="2026-09-11T00:00:00"/>
    <d v="2026-09-11T00:00:00"/>
    <d v="2026-09-11T00:00:00"/>
    <d v="2026-09-11T00:00:00"/>
    <d v="2026-09-11T00:00:00"/>
    <m/>
    <m/>
    <n v="1"/>
    <m/>
    <m/>
    <n v="55"/>
    <m/>
    <x v="0"/>
    <m/>
    <m/>
    <m/>
    <n v="5"/>
    <s v="FALSO"/>
    <n v="0"/>
    <n v="46"/>
    <s v=""/>
    <n v="1"/>
    <b v="1"/>
    <n v="1"/>
    <s v=""/>
    <s v=""/>
    <s v=""/>
    <s v=""/>
    <b v="1"/>
    <x v="0"/>
  </r>
  <r>
    <x v="3"/>
    <s v="SGTB-1418"/>
    <s v="[SGTB] SP 26.3.4"/>
    <x v="0"/>
    <x v="0"/>
    <s v="[SGTB] PI 3/26"/>
    <x v="4"/>
    <s v="Deploy SP 26.3.4"/>
    <n v="2"/>
    <n v="14400"/>
    <m/>
    <s v="Itens concluídos"/>
    <m/>
    <m/>
    <s v="Concluído"/>
    <d v="2026-06-26T18:05:00"/>
    <d v="2026-08-17T00:00:00"/>
    <d v="2026-08-27T00:00:00"/>
    <d v="2026-08-28T00:00:00"/>
    <d v="2026-08-28T00:00:00"/>
    <d v="2026-08-28T00:00:00"/>
    <d v="2026-08-28T00:00:00"/>
    <m/>
    <m/>
    <n v="1"/>
    <n v="1"/>
    <m/>
    <n v="45"/>
    <m/>
    <x v="0"/>
    <m/>
    <m/>
    <m/>
    <n v="4"/>
    <s v="FALSO"/>
    <n v="0"/>
    <n v="36"/>
    <s v=""/>
    <n v="1"/>
    <b v="1"/>
    <n v="1"/>
    <b v="1"/>
    <s v=""/>
    <s v=""/>
    <s v=""/>
    <b v="1"/>
    <x v="0"/>
  </r>
  <r>
    <x v="3"/>
    <s v="SGTB-1417"/>
    <s v="[SGTB] SP 26.3.3"/>
    <x v="0"/>
    <x v="0"/>
    <s v="[SGTB] PI 3/26"/>
    <x v="4"/>
    <s v="Deploy SP 26.3.3"/>
    <n v="2"/>
    <m/>
    <m/>
    <s v="Itens concluídos"/>
    <m/>
    <m/>
    <s v="Concluído"/>
    <d v="2026-06-26T18:04:00"/>
    <d v="2026-08-03T00:00:00"/>
    <d v="2026-08-14T00:00:00"/>
    <d v="2026-08-14T00:00:00"/>
    <d v="2026-08-14T00:00:00"/>
    <d v="2026-08-14T00:00:00"/>
    <d v="2026-08-14T00:00:00"/>
    <m/>
    <m/>
    <n v="1"/>
    <n v="1"/>
    <m/>
    <n v="35"/>
    <m/>
    <x v="0"/>
    <m/>
    <m/>
    <m/>
    <s v=""/>
    <s v="FALSO"/>
    <n v="0"/>
    <n v="26"/>
    <s v=""/>
    <n v="1"/>
    <b v="1"/>
    <n v="1"/>
    <b v="1"/>
    <s v=""/>
    <s v=""/>
    <s v=""/>
    <b v="1"/>
    <x v="0"/>
  </r>
  <r>
    <x v="3"/>
    <s v="SGTB-1416"/>
    <s v="[SGTB] SP 26.3.2"/>
    <x v="0"/>
    <x v="0"/>
    <s v="[SGTB] PI 3/26"/>
    <x v="4"/>
    <s v="Deploy SP 26.3.2"/>
    <n v="2"/>
    <n v="14400"/>
    <m/>
    <s v="Itens concluídos"/>
    <m/>
    <m/>
    <s v="Concluído"/>
    <d v="2026-06-26T18:03:00"/>
    <d v="2026-07-20T00:00:00"/>
    <d v="2026-07-22T00:00:00"/>
    <d v="2026-07-23T00:00:00"/>
    <d v="2026-07-23T00:00:00"/>
    <d v="2026-07-31T00:00:00"/>
    <d v="2026-07-31T00:00:00"/>
    <m/>
    <m/>
    <n v="1"/>
    <n v="6"/>
    <m/>
    <n v="25"/>
    <m/>
    <x v="0"/>
    <m/>
    <m/>
    <m/>
    <n v="4"/>
    <s v="FALSO"/>
    <n v="0"/>
    <n v="16"/>
    <s v=""/>
    <n v="1"/>
    <b v="1"/>
    <n v="6"/>
    <b v="1"/>
    <s v=""/>
    <s v=""/>
    <s v=""/>
    <b v="1"/>
    <x v="0"/>
  </r>
  <r>
    <x v="6"/>
    <s v="SGTB-1415"/>
    <s v="[SGTB] SP 26.3.6"/>
    <x v="0"/>
    <x v="0"/>
    <s v="[SGTB] PI 3/26"/>
    <x v="5"/>
    <s v="[SGTB] [SP 26.3.6] Atendimento de Incidentes"/>
    <n v="8"/>
    <m/>
    <m/>
    <s v="Itens concluídos"/>
    <m/>
    <m/>
    <s v="Concluído"/>
    <d v="2026-06-26T17:56:00"/>
    <d v="2026-09-14T00:00:00"/>
    <m/>
    <m/>
    <m/>
    <m/>
    <m/>
    <m/>
    <m/>
    <m/>
    <m/>
    <m/>
    <m/>
    <m/>
    <x v="1"/>
    <m/>
    <m/>
    <m/>
    <s v=""/>
    <s v="FALSO"/>
    <n v="0"/>
    <n v="56"/>
    <s v=""/>
    <s v=""/>
    <s v=""/>
    <s v=""/>
    <s v=""/>
    <s v=""/>
    <s v=""/>
    <s v=""/>
    <s v=""/>
    <x v="0"/>
  </r>
  <r>
    <x v="6"/>
    <s v="SGTB-1414"/>
    <s v="[SGTB] SP 26.3.6"/>
    <x v="0"/>
    <x v="0"/>
    <s v="[SGTB] PI 3/26"/>
    <x v="2"/>
    <s v="[SGTB] [SP 26.3.6] Atendimento de Solicitações de Serviço"/>
    <n v="3"/>
    <m/>
    <m/>
    <s v="Itens concluídos"/>
    <m/>
    <m/>
    <s v="Concluído"/>
    <d v="2026-06-26T17:55:00"/>
    <d v="2026-09-14T00:00:00"/>
    <m/>
    <m/>
    <m/>
    <m/>
    <m/>
    <m/>
    <m/>
    <m/>
    <m/>
    <m/>
    <m/>
    <m/>
    <x v="2"/>
    <m/>
    <m/>
    <m/>
    <s v=""/>
    <s v="FALSO"/>
    <n v="0"/>
    <n v="56"/>
    <s v=""/>
    <s v=""/>
    <s v=""/>
    <s v=""/>
    <s v=""/>
    <s v=""/>
    <s v=""/>
    <s v=""/>
    <s v=""/>
    <x v="0"/>
  </r>
  <r>
    <x v="6"/>
    <s v="SGTB-1413"/>
    <s v="[SGTB] SP 26.3.5"/>
    <x v="0"/>
    <x v="0"/>
    <s v="[SGTB] PI 3/26"/>
    <x v="6"/>
    <s v="[SGTB] [SP 26.3.5] Atendimento de Incidentes"/>
    <n v="13"/>
    <m/>
    <m/>
    <s v="Itens concluídos"/>
    <m/>
    <m/>
    <s v="Concluído"/>
    <d v="2026-06-26T17:55:00"/>
    <d v="2026-08-31T00:00:00"/>
    <m/>
    <m/>
    <m/>
    <m/>
    <m/>
    <m/>
    <m/>
    <m/>
    <m/>
    <m/>
    <m/>
    <m/>
    <x v="1"/>
    <m/>
    <m/>
    <m/>
    <s v=""/>
    <s v="FALSO"/>
    <n v="0"/>
    <n v="46"/>
    <s v=""/>
    <s v=""/>
    <s v=""/>
    <s v=""/>
    <s v=""/>
    <s v=""/>
    <s v=""/>
    <s v=""/>
    <s v=""/>
    <x v="0"/>
  </r>
  <r>
    <x v="6"/>
    <s v="SGTB-1412"/>
    <s v="[SGTB] SP 26.3.5"/>
    <x v="0"/>
    <x v="0"/>
    <s v="[SGTB] PI 3/26"/>
    <x v="3"/>
    <s v="[SGTB] [SP 26.3.5] Atendimento de Solicitações de Serviço"/>
    <n v="3"/>
    <m/>
    <m/>
    <s v="Itens concluídos"/>
    <m/>
    <m/>
    <s v="Concluído"/>
    <d v="2026-06-26T17:52:00"/>
    <d v="2026-08-31T00:00:00"/>
    <m/>
    <m/>
    <m/>
    <m/>
    <m/>
    <m/>
    <m/>
    <m/>
    <m/>
    <m/>
    <m/>
    <m/>
    <x v="2"/>
    <m/>
    <m/>
    <m/>
    <s v=""/>
    <s v="FALSO"/>
    <n v="0"/>
    <n v="46"/>
    <s v=""/>
    <s v=""/>
    <s v=""/>
    <s v=""/>
    <s v=""/>
    <s v=""/>
    <s v=""/>
    <s v=""/>
    <s v=""/>
    <x v="0"/>
  </r>
  <r>
    <x v="6"/>
    <s v="SGTB-1411"/>
    <s v="[SGTB] SP 26.3.4"/>
    <x v="0"/>
    <x v="0"/>
    <s v="[SGTB] PI 3/26"/>
    <x v="7"/>
    <s v="[SGTB] [SP 26.3.4] Atendimento de Incidentes"/>
    <n v="5"/>
    <m/>
    <m/>
    <s v="Itens concluídos"/>
    <m/>
    <m/>
    <s v="Concluído"/>
    <d v="2026-06-26T17:49:00"/>
    <d v="2026-08-17T00:00:00"/>
    <m/>
    <m/>
    <m/>
    <m/>
    <m/>
    <m/>
    <m/>
    <m/>
    <m/>
    <m/>
    <m/>
    <m/>
    <x v="1"/>
    <m/>
    <m/>
    <m/>
    <s v=""/>
    <s v="FALSO"/>
    <n v="0"/>
    <n v="36"/>
    <s v=""/>
    <s v=""/>
    <s v=""/>
    <s v=""/>
    <s v=""/>
    <s v=""/>
    <s v=""/>
    <s v=""/>
    <s v=""/>
    <x v="0"/>
  </r>
  <r>
    <x v="6"/>
    <s v="SGTB-1410"/>
    <s v="[SGTB] SP 26.3.4"/>
    <x v="0"/>
    <x v="0"/>
    <s v="[SGTB] PI 3/26"/>
    <x v="8"/>
    <s v="[SGTB] [SP 26.3.4] Atendimento de Solicitações de Serviço"/>
    <n v="3"/>
    <m/>
    <m/>
    <s v="Itens concluídos"/>
    <m/>
    <m/>
    <s v="Concluído"/>
    <d v="2026-06-26T17:48:00"/>
    <d v="2026-08-17T00:00:00"/>
    <m/>
    <m/>
    <m/>
    <m/>
    <m/>
    <m/>
    <m/>
    <m/>
    <m/>
    <m/>
    <m/>
    <m/>
    <x v="2"/>
    <m/>
    <m/>
    <m/>
    <s v=""/>
    <s v="FALSO"/>
    <n v="0"/>
    <n v="36"/>
    <s v=""/>
    <s v=""/>
    <s v=""/>
    <s v=""/>
    <s v=""/>
    <s v=""/>
    <s v=""/>
    <s v=""/>
    <s v=""/>
    <x v="0"/>
  </r>
  <r>
    <x v="6"/>
    <s v="SGTB-1409"/>
    <s v="[SGTB] SP 26.3.3"/>
    <x v="0"/>
    <x v="0"/>
    <s v="[SGTB] PI 3/26"/>
    <x v="9"/>
    <s v="[SGTB] [SP 26.3.3] Atendimento de Incidentes"/>
    <n v="5"/>
    <m/>
    <m/>
    <s v="Itens concluídos"/>
    <m/>
    <m/>
    <s v="Concluído"/>
    <d v="2026-06-26T17:46:00"/>
    <d v="2026-08-03T00:00:00"/>
    <m/>
    <m/>
    <m/>
    <m/>
    <m/>
    <m/>
    <m/>
    <m/>
    <m/>
    <m/>
    <m/>
    <m/>
    <x v="1"/>
    <m/>
    <m/>
    <m/>
    <s v=""/>
    <s v="FALSO"/>
    <n v="0"/>
    <n v="26"/>
    <s v=""/>
    <s v=""/>
    <s v=""/>
    <s v=""/>
    <s v=""/>
    <s v=""/>
    <s v=""/>
    <s v=""/>
    <s v=""/>
    <x v="0"/>
  </r>
  <r>
    <x v="6"/>
    <s v="SGTB-1408"/>
    <s v="[SGTB] SP 26.3.3"/>
    <x v="0"/>
    <x v="0"/>
    <s v="[SGTB] PI 3/26"/>
    <x v="8"/>
    <s v=" [SGTB] [SP 26.3.3] Atendimento de Solicitações de Serviço"/>
    <n v="3"/>
    <m/>
    <m/>
    <s v="Itens concluídos"/>
    <m/>
    <m/>
    <s v="Concluído"/>
    <d v="2026-06-26T17:45:00"/>
    <d v="2026-08-03T00:00:00"/>
    <m/>
    <m/>
    <m/>
    <m/>
    <m/>
    <m/>
    <m/>
    <m/>
    <m/>
    <m/>
    <m/>
    <m/>
    <x v="2"/>
    <m/>
    <m/>
    <m/>
    <s v=""/>
    <s v="FALSO"/>
    <n v="0"/>
    <n v="26"/>
    <s v=""/>
    <s v=""/>
    <s v=""/>
    <s v=""/>
    <s v=""/>
    <s v=""/>
    <s v=""/>
    <s v=""/>
    <s v=""/>
    <x v="0"/>
  </r>
  <r>
    <x v="6"/>
    <s v="SGTB-1407"/>
    <s v="[SGTB] SP 26.3.2"/>
    <x v="0"/>
    <x v="0"/>
    <s v="[SGTB] PI 3/26"/>
    <x v="7"/>
    <s v="[SGTB] [SP 26.3.2] Atendimento de Incidentes"/>
    <n v="8"/>
    <m/>
    <m/>
    <s v="Itens concluídos"/>
    <m/>
    <m/>
    <s v="Concluído"/>
    <d v="2026-06-26T17:43:00"/>
    <d v="2026-07-20T00:00:00"/>
    <m/>
    <m/>
    <m/>
    <m/>
    <m/>
    <m/>
    <m/>
    <m/>
    <m/>
    <m/>
    <m/>
    <m/>
    <x v="1"/>
    <m/>
    <m/>
    <m/>
    <s v=""/>
    <s v="FALSO"/>
    <n v="0"/>
    <n v="16"/>
    <s v=""/>
    <s v=""/>
    <s v=""/>
    <s v=""/>
    <s v=""/>
    <s v=""/>
    <s v=""/>
    <s v=""/>
    <s v=""/>
    <x v="0"/>
  </r>
  <r>
    <x v="6"/>
    <s v="SGTB-1406"/>
    <s v="[SGTB] SP 26.3.2"/>
    <x v="0"/>
    <x v="0"/>
    <s v="[SGTB] PI 3/26"/>
    <x v="1"/>
    <s v="[SGTB] [SP 26.3.2] Atendimento de Solicitações de Serviço"/>
    <n v="5"/>
    <m/>
    <m/>
    <s v="Itens concluídos"/>
    <m/>
    <m/>
    <s v="Concluído"/>
    <d v="2026-06-26T17:41:00"/>
    <d v="2026-07-20T00:00:00"/>
    <m/>
    <m/>
    <m/>
    <m/>
    <m/>
    <m/>
    <m/>
    <m/>
    <m/>
    <m/>
    <m/>
    <m/>
    <x v="2"/>
    <m/>
    <m/>
    <m/>
    <s v=""/>
    <s v="FALSO"/>
    <n v="0"/>
    <n v="16"/>
    <s v=""/>
    <s v=""/>
    <s v=""/>
    <s v=""/>
    <s v=""/>
    <s v=""/>
    <s v=""/>
    <s v=""/>
    <s v=""/>
    <x v="0"/>
  </r>
  <r>
    <x v="3"/>
    <s v="SGTB-1405"/>
    <s v="[SGTB] SP 26.3.1"/>
    <x v="0"/>
    <x v="0"/>
    <s v="[SGTB] PI 3/26"/>
    <x v="4"/>
    <s v="Deploy SP 26.3.1"/>
    <n v="2"/>
    <n v="39600"/>
    <m/>
    <s v="Itens concluídos"/>
    <m/>
    <m/>
    <s v="Concluído"/>
    <d v="2026-06-26T17:40:00"/>
    <d v="2026-07-06T00:00:00"/>
    <d v="2026-07-17T00:00:00"/>
    <d v="2026-07-17T00:00:00"/>
    <d v="2026-07-17T00:00:00"/>
    <d v="2026-07-17T00:00:00"/>
    <d v="2026-07-17T00:00:00"/>
    <m/>
    <m/>
    <n v="1"/>
    <m/>
    <m/>
    <n v="15"/>
    <m/>
    <x v="0"/>
    <m/>
    <m/>
    <m/>
    <n v="11"/>
    <s v="FALSO"/>
    <n v="0"/>
    <n v="6"/>
    <s v=""/>
    <n v="1"/>
    <b v="1"/>
    <n v="1"/>
    <s v=""/>
    <s v=""/>
    <s v=""/>
    <s v=""/>
    <b v="1"/>
    <x v="0"/>
  </r>
  <r>
    <x v="6"/>
    <s v="SGTB-1404"/>
    <s v="[SGTB] SP 26.3.1"/>
    <x v="0"/>
    <x v="0"/>
    <s v="[SGTB] PI 3/26"/>
    <x v="10"/>
    <s v="[SGTB] [SP 26.3.1] Atendimento de Incidentes"/>
    <n v="8"/>
    <m/>
    <m/>
    <s v="Itens concluídos"/>
    <m/>
    <m/>
    <s v="Concluído"/>
    <d v="2026-06-26T17:38:00"/>
    <d v="2026-07-06T00:00:00"/>
    <m/>
    <m/>
    <m/>
    <m/>
    <m/>
    <m/>
    <m/>
    <m/>
    <m/>
    <m/>
    <m/>
    <m/>
    <x v="1"/>
    <m/>
    <m/>
    <m/>
    <s v=""/>
    <s v="FALSO"/>
    <n v="0"/>
    <n v="6"/>
    <s v=""/>
    <s v=""/>
    <s v=""/>
    <s v=""/>
    <s v=""/>
    <s v=""/>
    <s v=""/>
    <s v=""/>
    <s v=""/>
    <x v="0"/>
  </r>
  <r>
    <x v="6"/>
    <s v="SGTB-1403"/>
    <s v="[SGTB] SP 26.3.1"/>
    <x v="0"/>
    <x v="0"/>
    <s v="[SGTB] PI 3/26"/>
    <x v="11"/>
    <s v="[SGTB] [SP 26.3.1] Atendimento de Solicitações de Serviço"/>
    <n v="5"/>
    <m/>
    <m/>
    <s v="Itens concluídos"/>
    <m/>
    <m/>
    <s v="Concluído"/>
    <d v="2026-06-26T17:37:00"/>
    <d v="2026-07-06T00:00:00"/>
    <m/>
    <m/>
    <m/>
    <m/>
    <m/>
    <m/>
    <m/>
    <m/>
    <m/>
    <m/>
    <m/>
    <m/>
    <x v="2"/>
    <m/>
    <m/>
    <m/>
    <s v=""/>
    <s v="FALSO"/>
    <n v="0"/>
    <n v="6"/>
    <s v=""/>
    <s v=""/>
    <s v=""/>
    <s v=""/>
    <s v=""/>
    <s v=""/>
    <s v=""/>
    <s v=""/>
    <s v=""/>
    <x v="0"/>
  </r>
  <r>
    <x v="2"/>
    <s v="SGTB-1402"/>
    <s v="[SGTB] SP 26.3.6"/>
    <x v="0"/>
    <x v="0"/>
    <s v="[SGTB] PI 3/26"/>
    <x v="2"/>
    <s v="[MFA- COLABORAR] [TESTE] Teste funcional e disponibilização do ambiente para testes "/>
    <n v="5"/>
    <n v="28800"/>
    <m/>
    <s v="Itens concluídos"/>
    <s v="SGTB-2421"/>
    <m/>
    <s v="Concluído"/>
    <d v="2026-06-26T17:28:00"/>
    <d v="2026-09-14T00:00:00"/>
    <d v="2026-09-18T00:00:00"/>
    <d v="2026-09-25T00:00:00"/>
    <d v="2026-09-25T00:00:00"/>
    <d v="2026-09-25T00:00:00"/>
    <d v="2026-09-25T00:00:00"/>
    <m/>
    <m/>
    <n v="5"/>
    <m/>
    <m/>
    <n v="65"/>
    <m/>
    <x v="0"/>
    <m/>
    <m/>
    <m/>
    <n v="8"/>
    <s v="FALSO"/>
    <n v="0"/>
    <n v="56"/>
    <s v=""/>
    <n v="5"/>
    <b v="1"/>
    <n v="1"/>
    <s v=""/>
    <s v=""/>
    <s v=""/>
    <n v="65"/>
    <b v="1"/>
    <x v="2"/>
  </r>
  <r>
    <x v="4"/>
    <s v="SGTB-1401"/>
    <s v="[SGTB] SP 26.3.5"/>
    <x v="0"/>
    <x v="1"/>
    <s v="[SGTB] PI 3/26"/>
    <x v="2"/>
    <s v=" [MFA- COLABORAR] [BACK-END] Ajustar endoipoint para usuários não coorporativos retornar apenas os sistemas e não as contas "/>
    <n v="5"/>
    <n v="64800"/>
    <m/>
    <s v="Itens concluídos"/>
    <s v="SGTB-2421"/>
    <m/>
    <s v="Concluído"/>
    <d v="2026-06-26T17:26:00"/>
    <d v="2026-08-31T00:00:00"/>
    <d v="2026-09-01T00:00:00"/>
    <d v="2026-09-08T00:00:00"/>
    <d v="2026-09-08T00:00:00"/>
    <d v="2026-09-09T00:00:00"/>
    <d v="2026-09-09T00:00:00"/>
    <d v="2026-09-22T00:00:00"/>
    <m/>
    <n v="5"/>
    <m/>
    <m/>
    <n v="53"/>
    <n v="62"/>
    <x v="0"/>
    <m/>
    <m/>
    <m/>
    <n v="18"/>
    <s v="FALSO"/>
    <n v="0"/>
    <n v="46"/>
    <s v=""/>
    <n v="5"/>
    <b v="1"/>
    <n v="1"/>
    <s v=""/>
    <n v="9"/>
    <s v=""/>
    <n v="62"/>
    <b v="1"/>
    <x v="2"/>
  </r>
  <r>
    <x v="4"/>
    <s v="SGTB-1400"/>
    <s v="[SGTB] SP 26.3.4"/>
    <x v="0"/>
    <x v="1"/>
    <s v="[SGTB] PI 3/26"/>
    <x v="3"/>
    <s v="[MFA- COLABORAR] [BACK-END] Criação do endpoint de reset de senha no MFA"/>
    <n v="5"/>
    <n v="118800"/>
    <m/>
    <s v="Itens concluídos"/>
    <s v="SGTB-2421"/>
    <m/>
    <s v="Concluído"/>
    <d v="2026-06-26T17:26:00"/>
    <d v="2026-08-17T00:00:00"/>
    <d v="2026-08-18T00:00:00"/>
    <d v="2026-08-26T00:00:00"/>
    <d v="2026-08-26T00:00:00"/>
    <d v="2026-08-27T00:00:00"/>
    <d v="2026-08-27T00:00:00"/>
    <d v="2026-09-22T00:00:00"/>
    <m/>
    <n v="6"/>
    <m/>
    <n v="18"/>
    <m/>
    <n v="62"/>
    <x v="0"/>
    <m/>
    <m/>
    <m/>
    <n v="33"/>
    <s v="FALSO"/>
    <n v="0"/>
    <n v="36"/>
    <s v=""/>
    <n v="6"/>
    <b v="1"/>
    <n v="1"/>
    <s v=""/>
    <n v="18"/>
    <b v="1"/>
    <n v="62"/>
    <b v="1"/>
    <x v="2"/>
  </r>
  <r>
    <x v="4"/>
    <s v="SGTB-1399"/>
    <s v="[SGTB] SP 26.3.3"/>
    <x v="0"/>
    <x v="1"/>
    <s v="[SGTB] PI 3/26"/>
    <x v="3"/>
    <s v="[MFA- COLABORAR] [BACK-END] Criação do endpoint de validação do código de acesso"/>
    <n v="5"/>
    <n v="126000"/>
    <m/>
    <s v="Itens concluídos"/>
    <s v="SGTB-2421"/>
    <m/>
    <s v="Concluído"/>
    <d v="2026-06-26T17:25:00"/>
    <d v="2026-08-03T00:00:00"/>
    <d v="2026-08-10T00:00:00"/>
    <d v="2026-08-13T00:00:00"/>
    <d v="2026-08-13T00:00:00"/>
    <d v="2026-08-14T00:00:00"/>
    <d v="2026-08-14T00:00:00"/>
    <d v="2026-09-22T00:00:00"/>
    <m/>
    <n v="3"/>
    <m/>
    <n v="27"/>
    <n v="35"/>
    <n v="62"/>
    <x v="0"/>
    <m/>
    <m/>
    <m/>
    <n v="35"/>
    <s v="FALSO"/>
    <n v="0"/>
    <n v="26"/>
    <s v=""/>
    <n v="3"/>
    <b v="1"/>
    <n v="1"/>
    <s v=""/>
    <n v="27"/>
    <b v="1"/>
    <n v="62"/>
    <b v="1"/>
    <x v="2"/>
  </r>
  <r>
    <x v="4"/>
    <s v="SGTB-1398"/>
    <s v="[SGTB] SP 26.3.3"/>
    <x v="0"/>
    <x v="1"/>
    <s v="[SGTB] PI 3/26"/>
    <x v="3"/>
    <s v="[MFA- COLABORAR] [BACK-END] Criar endpoint de envio/reenvio do código de acesso (Parte 1) e validação de autenticação (Parte 2)"/>
    <n v="5"/>
    <n v="144000"/>
    <m/>
    <s v="Itens concluídos"/>
    <s v="SGTB-2421"/>
    <m/>
    <s v="Concluído"/>
    <d v="2026-06-26T17:23:00"/>
    <d v="2026-08-03T00:00:00"/>
    <d v="2026-08-04T00:00:00"/>
    <d v="2026-08-12T00:00:00"/>
    <d v="2026-08-12T00:00:00"/>
    <d v="2026-08-14T00:00:00"/>
    <d v="2026-08-14T00:00:00"/>
    <d v="2026-09-22T00:00:00"/>
    <m/>
    <n v="6"/>
    <m/>
    <n v="27"/>
    <n v="35"/>
    <n v="62"/>
    <x v="0"/>
    <m/>
    <m/>
    <m/>
    <n v="40"/>
    <s v="FALSO"/>
    <n v="0"/>
    <n v="26"/>
    <s v=""/>
    <n v="6"/>
    <b v="1"/>
    <n v="2"/>
    <s v=""/>
    <n v="27"/>
    <b v="1"/>
    <n v="62"/>
    <b v="1"/>
    <x v="2"/>
  </r>
  <r>
    <x v="4"/>
    <s v="SGTB-1397"/>
    <s v="[SGTB] SP 26.3.2"/>
    <x v="0"/>
    <x v="1"/>
    <s v="[SGTB] PI 3/26"/>
    <x v="3"/>
    <s v="[MFA- COLABORAR] [BACK-END] Criação do endpoint de validação de usuário e senha para usuários não corporativos - Parte 1"/>
    <n v="5"/>
    <n v="115200"/>
    <m/>
    <s v="Itens concluídos"/>
    <s v="SGTB-2421"/>
    <m/>
    <s v="Concluído"/>
    <d v="2026-06-26T17:22:00"/>
    <d v="2026-07-20T00:00:00"/>
    <d v="2026-07-22T00:00:00"/>
    <d v="2026-07-30T00:00:00"/>
    <d v="2026-07-30T00:00:00"/>
    <d v="2026-07-31T00:00:00"/>
    <d v="2026-07-31T00:00:00"/>
    <d v="2026-09-22T00:00:00"/>
    <m/>
    <n v="6"/>
    <m/>
    <m/>
    <n v="25"/>
    <m/>
    <x v="0"/>
    <m/>
    <m/>
    <m/>
    <n v="32"/>
    <s v="FALSO"/>
    <n v="0"/>
    <n v="16"/>
    <s v=""/>
    <n v="6"/>
    <b v="1"/>
    <n v="1"/>
    <s v=""/>
    <n v="37"/>
    <s v=""/>
    <n v="62"/>
    <b v="0"/>
    <x v="2"/>
  </r>
  <r>
    <x v="3"/>
    <s v="SGTB-1396"/>
    <s v="[SGTB] SP 26.3.2"/>
    <x v="0"/>
    <x v="1"/>
    <s v="[SGTB] PI 3/26"/>
    <x v="1"/>
    <s v="[MFA - COLABORAR] [BANCO DE DADOS] Adequação das estruturas de banco de dados para suporte ao MFA"/>
    <n v="5"/>
    <n v="39600"/>
    <m/>
    <s v="Itens concluídos"/>
    <s v="SGTB-2421"/>
    <m/>
    <s v="Concluído"/>
    <d v="2026-06-26T17:20:00"/>
    <d v="2026-07-20T00:00:00"/>
    <d v="2026-07-22T00:00:00"/>
    <d v="2026-07-24T00:00:00"/>
    <d v="2026-07-24T00:00:00"/>
    <d v="2026-07-31T00:00:00"/>
    <d v="2026-07-31T00:00:00"/>
    <d v="2026-09-22T00:00:00"/>
    <m/>
    <n v="2"/>
    <m/>
    <n v="37"/>
    <n v="25"/>
    <n v="62"/>
    <x v="0"/>
    <m/>
    <m/>
    <m/>
    <n v="11"/>
    <s v="FALSO"/>
    <n v="0"/>
    <n v="16"/>
    <s v=""/>
    <n v="2"/>
    <b v="1"/>
    <n v="5"/>
    <s v=""/>
    <n v="37"/>
    <b v="1"/>
    <n v="62"/>
    <b v="1"/>
    <x v="2"/>
  </r>
  <r>
    <x v="4"/>
    <s v="SGTB-1395"/>
    <s v="[SGTB] SP 26.3.5"/>
    <x v="0"/>
    <x v="1"/>
    <s v="[SGTB] PI 3/26"/>
    <x v="2"/>
    <s v="[MFA- COLABORAR] [FRONT-END] Criação das telas e toggles (estrutura visual / HTML)"/>
    <n v="5"/>
    <n v="79200"/>
    <m/>
    <s v="Itens concluídos"/>
    <s v="SGTB-2421"/>
    <m/>
    <s v="Concluído"/>
    <d v="2026-06-26T17:19:00"/>
    <d v="2026-08-31T00:00:00"/>
    <d v="2026-09-02T00:00:00"/>
    <d v="2026-09-04T00:00:00"/>
    <d v="2026-09-04T00:00:00"/>
    <d v="2026-09-09T00:00:00"/>
    <d v="2026-09-09T00:00:00"/>
    <d v="2026-09-25T00:00:00"/>
    <m/>
    <n v="2"/>
    <m/>
    <m/>
    <n v="53"/>
    <m/>
    <x v="0"/>
    <m/>
    <m/>
    <m/>
    <n v="22"/>
    <s v="FALSO"/>
    <n v="0"/>
    <n v="46"/>
    <s v=""/>
    <n v="2"/>
    <b v="1"/>
    <n v="3"/>
    <s v=""/>
    <n v="12"/>
    <s v=""/>
    <n v="65"/>
    <b v="0"/>
    <x v="2"/>
  </r>
  <r>
    <x v="3"/>
    <s v="SGTB-1391"/>
    <s v="[SGTB] SP 26.3.4"/>
    <x v="0"/>
    <x v="1"/>
    <s v="[SGTB] PI 3/26"/>
    <x v="1"/>
    <s v="[THB PI 3/26 MIGRAÇÃO] Executar scripts para os alunos de transferência interna e externa - LOTE 3"/>
    <n v="3"/>
    <n v="50400"/>
    <m/>
    <s v="Itens concluídos"/>
    <s v="SGTB-999"/>
    <m/>
    <s v="Concluído"/>
    <d v="2026-06-26T14:44:00"/>
    <d v="2026-08-17T00:00:00"/>
    <d v="2026-08-27T00:00:00"/>
    <d v="2026-08-27T00:00:00"/>
    <d v="2026-08-27T00:00:00"/>
    <d v="2026-08-28T00:00:00"/>
    <d v="2026-08-28T00:00:00"/>
    <d v="2026-08-28T00:00:00"/>
    <m/>
    <n v="1"/>
    <m/>
    <m/>
    <n v="45"/>
    <n v="45"/>
    <x v="0"/>
    <m/>
    <m/>
    <m/>
    <n v="14"/>
    <s v="FALSO"/>
    <n v="0"/>
    <n v="36"/>
    <s v=""/>
    <n v="1"/>
    <b v="1"/>
    <n v="1"/>
    <s v=""/>
    <n v="1"/>
    <s v=""/>
    <n v="45"/>
    <b v="1"/>
    <x v="6"/>
  </r>
  <r>
    <x v="3"/>
    <s v="SGTB-1390"/>
    <s v="[SGTB] SP 26.3.4"/>
    <x v="0"/>
    <x v="1"/>
    <s v="[SGTB] PI 3/26"/>
    <x v="2"/>
    <s v="[THB PI 3/26 MIGRAÇÃO] Processo de validação dos alunos aptos a migração - LOTE 3"/>
    <n v="3"/>
    <n v="75600"/>
    <m/>
    <s v="Itens concluídos"/>
    <s v="SGTB-999"/>
    <m/>
    <s v="Concluído"/>
    <d v="2026-06-26T14:43:00"/>
    <d v="2026-08-17T00:00:00"/>
    <d v="2026-08-26T00:00:00"/>
    <d v="2026-08-26T00:00:00"/>
    <d v="2026-08-26T00:00:00"/>
    <d v="2026-08-26T00:00:00"/>
    <d v="2026-08-26T00:00:00"/>
    <d v="2026-08-28T00:00:00"/>
    <m/>
    <n v="1"/>
    <m/>
    <m/>
    <n v="43"/>
    <n v="45"/>
    <x v="0"/>
    <m/>
    <m/>
    <m/>
    <n v="21"/>
    <s v="FALSO"/>
    <n v="0"/>
    <n v="36"/>
    <s v=""/>
    <n v="1"/>
    <b v="1"/>
    <n v="1"/>
    <s v=""/>
    <n v="2"/>
    <s v=""/>
    <n v="45"/>
    <b v="1"/>
    <x v="6"/>
  </r>
  <r>
    <x v="3"/>
    <s v="SGTB-1389"/>
    <s v="[SGTB] SP 26.3.3"/>
    <x v="0"/>
    <x v="1"/>
    <s v="[SGTB] PI 3/26"/>
    <x v="2"/>
    <s v="[THB PI 3/26 MIGRAÇÃO] Executar scripts para os alunos de transferência interna e externa - LOTE 2"/>
    <n v="3"/>
    <n v="68400"/>
    <m/>
    <s v="Itens concluídos"/>
    <s v="SGTB-999"/>
    <m/>
    <s v="Concluído"/>
    <d v="2026-06-26T14:42:00"/>
    <d v="2026-08-03T00:00:00"/>
    <d v="2026-08-12T00:00:00"/>
    <d v="2026-08-13T00:00:00"/>
    <d v="2026-08-13T00:00:00"/>
    <d v="2026-08-14T00:00:00"/>
    <d v="2026-08-14T00:00:00"/>
    <d v="2026-08-17T00:00:00"/>
    <m/>
    <n v="1"/>
    <m/>
    <m/>
    <n v="35"/>
    <n v="36"/>
    <x v="0"/>
    <m/>
    <m/>
    <m/>
    <n v="19"/>
    <s v="FALSO"/>
    <n v="0"/>
    <n v="26"/>
    <s v=""/>
    <n v="1"/>
    <b v="1"/>
    <n v="1"/>
    <s v=""/>
    <n v="1"/>
    <s v=""/>
    <n v="36"/>
    <b v="1"/>
    <x v="6"/>
  </r>
  <r>
    <x v="3"/>
    <s v="SGTB-1388"/>
    <s v="[SGTB] SP 26.3.3"/>
    <x v="0"/>
    <x v="1"/>
    <s v="[SGTB] PI 3/26"/>
    <x v="2"/>
    <s v="[THB PI 3/26 MIGRAÇÃO] Processo de validação dos alunos aptos a migração - LOTE 2"/>
    <n v="3"/>
    <n v="72000"/>
    <m/>
    <s v="Itens concluídos"/>
    <s v="SGTB-999"/>
    <m/>
    <s v="Concluído"/>
    <d v="2026-06-26T14:41:00"/>
    <d v="2026-08-03T00:00:00"/>
    <d v="2026-08-04T00:00:00"/>
    <d v="2026-08-06T00:00:00"/>
    <d v="2026-08-06T00:00:00"/>
    <d v="2026-08-07T00:00:00"/>
    <d v="2026-08-07T00:00:00"/>
    <d v="2026-08-17T00:00:00"/>
    <m/>
    <n v="2"/>
    <m/>
    <m/>
    <n v="30"/>
    <n v="36"/>
    <x v="0"/>
    <m/>
    <m/>
    <m/>
    <n v="20"/>
    <s v="FALSO"/>
    <n v="0"/>
    <n v="26"/>
    <s v=""/>
    <n v="2"/>
    <b v="1"/>
    <n v="1"/>
    <s v=""/>
    <n v="6"/>
    <s v=""/>
    <n v="36"/>
    <b v="1"/>
    <x v="6"/>
  </r>
  <r>
    <x v="3"/>
    <s v="SGTB-1387"/>
    <s v="[SGTB] SP 26.3.2"/>
    <x v="0"/>
    <x v="1"/>
    <s v="[SGTB] PI 3/26"/>
    <x v="2"/>
    <s v="[THB PI 3/26 MIGRAÇÃO] Executar scripts para os alunos de transferência interna e externa - LOTE 1"/>
    <n v="3"/>
    <n v="75600"/>
    <m/>
    <s v="Itens concluídos"/>
    <s v="SGTB-999"/>
    <m/>
    <s v="Concluído"/>
    <d v="2026-06-26T14:40:00"/>
    <d v="2026-07-20T00:00:00"/>
    <d v="2026-07-28T00:00:00"/>
    <d v="2026-07-31T00:00:00"/>
    <d v="2026-07-31T00:00:00"/>
    <d v="2026-07-31T00:00:00"/>
    <d v="2026-07-31T00:00:00"/>
    <d v="2026-07-31T00:00:00"/>
    <m/>
    <n v="3"/>
    <m/>
    <m/>
    <n v="25"/>
    <m/>
    <x v="0"/>
    <m/>
    <m/>
    <m/>
    <n v="21"/>
    <s v="FALSO"/>
    <n v="0"/>
    <n v="16"/>
    <s v=""/>
    <n v="3"/>
    <b v="1"/>
    <n v="1"/>
    <s v=""/>
    <n v="1"/>
    <s v=""/>
    <n v="25"/>
    <b v="0"/>
    <x v="6"/>
  </r>
  <r>
    <x v="3"/>
    <s v="SGTB-1386"/>
    <s v="[SGTB] SP 26.3.2"/>
    <x v="0"/>
    <x v="1"/>
    <s v="[SGTB] PI 3/26"/>
    <x v="2"/>
    <s v="[THB PI 3/26 MIGRAÇÃO] Processo de validação dos alunos aptos a migração - LOTE 1"/>
    <n v="3"/>
    <n v="86400"/>
    <m/>
    <s v="Itens concluídos"/>
    <s v="SGTB-999"/>
    <m/>
    <s v="Concluído"/>
    <d v="2026-06-26T14:38:00"/>
    <d v="2026-07-20T00:00:00"/>
    <d v="2026-07-23T00:00:00"/>
    <d v="2026-07-24T00:00:00"/>
    <d v="2026-07-24T00:00:00"/>
    <d v="2026-07-24T00:00:00"/>
    <d v="2026-07-24T00:00:00"/>
    <d v="2026-07-31T00:00:00"/>
    <m/>
    <n v="1"/>
    <m/>
    <m/>
    <m/>
    <n v="25"/>
    <x v="0"/>
    <m/>
    <m/>
    <m/>
    <n v="24"/>
    <s v="FALSO"/>
    <n v="0"/>
    <n v="16"/>
    <s v=""/>
    <n v="1"/>
    <b v="1"/>
    <n v="1"/>
    <s v=""/>
    <n v="5"/>
    <s v=""/>
    <n v="25"/>
    <b v="1"/>
    <x v="6"/>
  </r>
  <r>
    <x v="2"/>
    <s v="SGTB-1382"/>
    <s v="[SGTB] SP 26.3.4"/>
    <x v="0"/>
    <x v="2"/>
    <s v="[SGTB] PI 3/26"/>
    <x v="4"/>
    <s v="[TBH Tributário] Teste integrado "/>
    <n v="1"/>
    <m/>
    <m/>
    <s v="Itens concluídos"/>
    <s v="JFTS-3686"/>
    <m/>
    <s v="Concluído"/>
    <d v="2026-06-26T13:42:00"/>
    <d v="2026-08-17T00:00:00"/>
    <m/>
    <m/>
    <m/>
    <m/>
    <m/>
    <m/>
    <m/>
    <m/>
    <m/>
    <m/>
    <m/>
    <m/>
    <x v="0"/>
    <m/>
    <m/>
    <m/>
    <s v=""/>
    <s v="FALSO"/>
    <n v="0"/>
    <n v="36"/>
    <s v=""/>
    <s v=""/>
    <s v=""/>
    <s v=""/>
    <s v=""/>
    <s v=""/>
    <s v=""/>
    <s v=""/>
    <b v="1"/>
    <x v="7"/>
  </r>
  <r>
    <x v="4"/>
    <s v="SGTB-1380"/>
    <s v="[SGTB] SP 26.3.1"/>
    <x v="0"/>
    <x v="1"/>
    <s v="[SGTB] PI 3/26"/>
    <x v="2"/>
    <s v="[THB Tributário] Criar function para informar a enturmação do aluno - Olimpo"/>
    <n v="3"/>
    <n v="57600"/>
    <m/>
    <s v="Itens concluídos"/>
    <s v="JFTS-3686"/>
    <m/>
    <s v="Concluído"/>
    <d v="2026-06-26T13:41:00"/>
    <d v="2026-07-06T00:00:00"/>
    <d v="2026-07-09T00:00:00"/>
    <d v="2026-07-13T00:00:00"/>
    <d v="2026-07-13T00:00:00"/>
    <d v="2026-07-17T00:00:00"/>
    <d v="2026-07-17T00:00:00"/>
    <d v="2026-07-31T00:00:00"/>
    <m/>
    <n v="2"/>
    <m/>
    <m/>
    <n v="15"/>
    <n v="25"/>
    <x v="0"/>
    <m/>
    <m/>
    <m/>
    <n v="16"/>
    <s v="FALSO"/>
    <n v="0"/>
    <n v="6"/>
    <s v=""/>
    <n v="2"/>
    <b v="1"/>
    <n v="4"/>
    <s v=""/>
    <n v="10"/>
    <s v=""/>
    <n v="25"/>
    <b v="1"/>
    <x v="7"/>
  </r>
  <r>
    <x v="4"/>
    <s v="SGTB-1379"/>
    <s v="[SGTB] SP 26.3.5"/>
    <x v="0"/>
    <x v="2"/>
    <s v="[SGTB] PI 3/26"/>
    <x v="5"/>
    <s v="[THB CNPJ] Ajuste nas estruturas de Olimpo"/>
    <n v="8"/>
    <m/>
    <m/>
    <s v="Itens concluídos"/>
    <s v="ARTSG-313"/>
    <m/>
    <s v="Cancelado"/>
    <d v="2026-06-26T13:37:00"/>
    <d v="2026-08-31T00:00:00"/>
    <m/>
    <m/>
    <m/>
    <m/>
    <m/>
    <m/>
    <m/>
    <m/>
    <m/>
    <m/>
    <m/>
    <m/>
    <x v="0"/>
    <m/>
    <m/>
    <m/>
    <s v=""/>
    <s v="FALSO"/>
    <n v="0"/>
    <n v="46"/>
    <s v=""/>
    <s v=""/>
    <s v=""/>
    <s v=""/>
    <s v=""/>
    <s v=""/>
    <s v=""/>
    <s v=""/>
    <b v="1"/>
    <x v="5"/>
  </r>
  <r>
    <x v="4"/>
    <s v="SGTB-1378"/>
    <s v="[SGTB] SP 26.3.2"/>
    <x v="0"/>
    <x v="1"/>
    <s v="[SGTB] PI 3/26"/>
    <x v="2"/>
    <s v="[THB CNPJ] [BANCO DE DADOS] Ajuste nas rotinas referente a tipagem do campo CNPJ - Tabelas"/>
    <n v="8"/>
    <n v="64800"/>
    <m/>
    <s v="Itens concluídos"/>
    <s v="ARTSG-313"/>
    <m/>
    <s v="Concluído"/>
    <d v="2026-06-26T13:35:00"/>
    <m/>
    <d v="2026-07-27T00:00:00"/>
    <d v="2026-07-30T00:00:00"/>
    <d v="2026-07-30T00:00:00"/>
    <d v="2026-07-30T00:00:00"/>
    <d v="2026-07-30T00:00:00"/>
    <d v="2026-09-16T00:00:00"/>
    <m/>
    <n v="3"/>
    <m/>
    <n v="34"/>
    <n v="24"/>
    <n v="58"/>
    <x v="0"/>
    <m/>
    <m/>
    <m/>
    <n v="18"/>
    <s v="FALSO"/>
    <n v="0"/>
    <s v=""/>
    <s v=""/>
    <n v="3"/>
    <b v="1"/>
    <n v="1"/>
    <s v=""/>
    <n v="34"/>
    <b v="1"/>
    <n v="58"/>
    <b v="1"/>
    <x v="5"/>
  </r>
  <r>
    <x v="4"/>
    <s v="SGTB-1375"/>
    <s v="[SGTB] SP 26.3.3"/>
    <x v="0"/>
    <x v="1"/>
    <s v="[SGTB] PI 3/26"/>
    <x v="3"/>
    <s v="[THB CNPJ]  Adequação da api krt-adm-colacaodigitalsender-ead"/>
    <n v="8"/>
    <n v="86400"/>
    <m/>
    <s v="Itens concluídos"/>
    <s v="ARTSG-313"/>
    <m/>
    <s v="Concluído"/>
    <d v="2026-06-26T13:34:00"/>
    <d v="2026-08-03T00:00:00"/>
    <d v="2026-08-05T00:00:00"/>
    <d v="2026-08-07T00:00:00"/>
    <d v="2026-08-07T00:00:00"/>
    <d v="2026-08-13T00:00:00"/>
    <d v="2026-08-13T00:00:00"/>
    <d v="2026-09-16T00:00:00"/>
    <m/>
    <n v="2"/>
    <n v="4"/>
    <m/>
    <n v="34"/>
    <n v="58"/>
    <x v="0"/>
    <m/>
    <m/>
    <m/>
    <n v="24"/>
    <s v="FALSO"/>
    <n v="0"/>
    <n v="26"/>
    <s v=""/>
    <n v="2"/>
    <b v="1"/>
    <n v="4"/>
    <b v="1"/>
    <n v="24"/>
    <s v=""/>
    <n v="58"/>
    <b v="1"/>
    <x v="5"/>
  </r>
  <r>
    <x v="4"/>
    <s v="SGTB-1373"/>
    <s v="[SGTB] SP 26.3.4"/>
    <x v="0"/>
    <x v="1"/>
    <s v="[SGTB] PI 3/26"/>
    <x v="3"/>
    <s v="[THB CNPJ] Ajuste nas estruturas de Web Colaborar "/>
    <n v="8"/>
    <n v="126000"/>
    <m/>
    <s v="Itens concluídos"/>
    <s v="ARTSG-313"/>
    <m/>
    <s v="Concluído"/>
    <d v="2026-06-26T13:32:00"/>
    <m/>
    <d v="2026-08-19T00:00:00"/>
    <d v="2026-08-27T00:00:00"/>
    <d v="2026-08-27T00:00:00"/>
    <d v="2026-08-27T00:00:00"/>
    <d v="2026-08-27T00:00:00"/>
    <d v="2026-09-16T00:00:00"/>
    <m/>
    <n v="6"/>
    <n v="1"/>
    <m/>
    <n v="44"/>
    <m/>
    <x v="0"/>
    <m/>
    <m/>
    <m/>
    <n v="35"/>
    <s v="FALSO"/>
    <n v="0"/>
    <s v=""/>
    <s v=""/>
    <n v="6"/>
    <b v="1"/>
    <n v="1"/>
    <b v="1"/>
    <n v="14"/>
    <s v=""/>
    <n v="58"/>
    <b v="0"/>
    <x v="5"/>
  </r>
  <r>
    <x v="7"/>
    <s v="SGTB-1372"/>
    <s v="[SGTB] SP 26.3.1"/>
    <x v="0"/>
    <x v="1"/>
    <s v="[SGTB] PI 3/26"/>
    <x v="3"/>
    <s v="[THB CNPJ] Explorar campos que necessitam de alteração para receber CNPJ Alfanumérico - APIs Colaborar"/>
    <n v="5"/>
    <n v="61800"/>
    <m/>
    <s v="Itens concluídos"/>
    <s v="ARTSG-313"/>
    <m/>
    <s v="Concluído"/>
    <d v="2026-06-26T13:30:00"/>
    <d v="2026-07-06T00:00:00"/>
    <d v="2026-07-13T00:00:00"/>
    <d v="2026-07-17T00:00:00"/>
    <d v="2026-07-17T00:00:00"/>
    <d v="2026-07-17T00:00:00"/>
    <d v="2026-07-17T00:00:00"/>
    <d v="2026-07-17T00:00:00"/>
    <m/>
    <n v="4"/>
    <n v="1"/>
    <m/>
    <n v="15"/>
    <n v="15"/>
    <x v="0"/>
    <m/>
    <m/>
    <m/>
    <n v="17.166666666666668"/>
    <s v="FALSO"/>
    <n v="0"/>
    <n v="6"/>
    <s v=""/>
    <n v="4"/>
    <b v="1"/>
    <n v="1"/>
    <b v="1"/>
    <n v="1"/>
    <s v=""/>
    <n v="15"/>
    <b v="1"/>
    <x v="5"/>
  </r>
  <r>
    <x v="7"/>
    <s v="SGTB-1370"/>
    <s v="[SGTB] SP 26.3.1"/>
    <x v="0"/>
    <x v="1"/>
    <s v="[SGTB] PI 3/26"/>
    <x v="3"/>
    <s v="[THB CNPJ] Explorar campos que necessitam de alteração para receber CNPJ Alfanumérico - Olimpo "/>
    <n v="5"/>
    <n v="144000"/>
    <m/>
    <s v="Itens concluídos"/>
    <s v="ARTSG-313"/>
    <m/>
    <s v="Concluído"/>
    <d v="2026-06-26T13:28:00"/>
    <d v="2026-07-06T00:00:00"/>
    <d v="2026-07-08T00:00:00"/>
    <d v="2026-07-14T00:00:00"/>
    <d v="2026-07-14T00:00:00"/>
    <d v="2026-07-16T00:00:00"/>
    <d v="2026-07-16T00:00:00"/>
    <d v="2026-07-17T00:00:00"/>
    <m/>
    <n v="4"/>
    <m/>
    <n v="1"/>
    <n v="14"/>
    <n v="15"/>
    <x v="0"/>
    <m/>
    <m/>
    <m/>
    <n v="40"/>
    <s v="FALSO"/>
    <n v="0"/>
    <n v="6"/>
    <s v=""/>
    <n v="4"/>
    <b v="1"/>
    <n v="2"/>
    <s v=""/>
    <n v="1"/>
    <b v="1"/>
    <n v="14"/>
    <b v="1"/>
    <x v="5"/>
  </r>
  <r>
    <x v="7"/>
    <s v="SGTB-1369"/>
    <s v="[SGTB] SP 26.3.1"/>
    <x v="0"/>
    <x v="1"/>
    <s v="[SGTB] PI 3/26"/>
    <x v="3"/>
    <s v="[THB CNPJ] Explorar campos que necessitam de alteração para receber CNPJ Alfanumérico - Banco Colaborar "/>
    <n v="5"/>
    <n v="86400"/>
    <m/>
    <s v="Itens concluídos"/>
    <s v="ARTSG-313"/>
    <m/>
    <s v="Concluído"/>
    <d v="2026-06-26T13:25:00"/>
    <d v="2026-07-06T00:00:00"/>
    <d v="2026-07-08T00:00:00"/>
    <d v="2026-07-10T00:00:00"/>
    <d v="2026-07-10T00:00:00"/>
    <d v="2026-07-16T00:00:00"/>
    <d v="2026-07-16T00:00:00"/>
    <d v="2026-07-17T00:00:00"/>
    <m/>
    <n v="2"/>
    <m/>
    <m/>
    <m/>
    <m/>
    <x v="0"/>
    <m/>
    <m/>
    <m/>
    <n v="24"/>
    <s v="FALSO"/>
    <n v="0"/>
    <n v="6"/>
    <s v=""/>
    <n v="2"/>
    <b v="1"/>
    <n v="4"/>
    <s v=""/>
    <n v="1"/>
    <s v=""/>
    <n v="14"/>
    <b v="0"/>
    <x v="5"/>
  </r>
  <r>
    <x v="7"/>
    <s v="SGTB-1368"/>
    <s v="[SGTB] SP 26.3.1"/>
    <x v="0"/>
    <x v="1"/>
    <s v="[SGTB] PI 3/26"/>
    <x v="3"/>
    <s v="[THB CNPJ] Explorar campos que necessitam de alteração para receber CNPJ Alfanumérico - Web EAD"/>
    <n v="5"/>
    <n v="144000"/>
    <m/>
    <s v="Itens concluídos"/>
    <s v="ARTSG-313"/>
    <m/>
    <s v="Concluído"/>
    <d v="2026-06-26T13:18:00"/>
    <d v="2026-07-06T00:00:00"/>
    <d v="2026-07-08T00:00:00"/>
    <d v="2026-07-14T00:00:00"/>
    <d v="2026-07-14T00:00:00"/>
    <d v="2026-07-16T00:00:00"/>
    <d v="2026-07-16T00:00:00"/>
    <d v="2026-07-17T00:00:00"/>
    <m/>
    <n v="4"/>
    <m/>
    <m/>
    <n v="14"/>
    <n v="15"/>
    <x v="0"/>
    <m/>
    <m/>
    <m/>
    <n v="40"/>
    <s v="FALSO"/>
    <n v="0"/>
    <n v="6"/>
    <s v=""/>
    <n v="4"/>
    <b v="1"/>
    <n v="2"/>
    <s v=""/>
    <n v="1"/>
    <s v=""/>
    <n v="14"/>
    <b v="1"/>
    <x v="5"/>
  </r>
  <r>
    <x v="7"/>
    <s v="SGTB-1362"/>
    <s v="[SGTB] SP 26.3.4"/>
    <x v="0"/>
    <x v="0"/>
    <s v="[SGTB] PI 3/26"/>
    <x v="3"/>
    <s v="[RADE MED] Spike do processo de frequência - Compreender como o processo de frequência e realizado no Olimpo"/>
    <n v="5"/>
    <n v="90000"/>
    <m/>
    <s v="Itens concluídos"/>
    <s v="SGTB-1013"/>
    <m/>
    <s v="Concluído"/>
    <d v="2026-06-26T09:34:00"/>
    <d v="2026-08-17T00:00:00"/>
    <d v="2026-08-21T00:00:00"/>
    <d v="2026-08-27T00:00:00"/>
    <d v="2026-08-27T00:00:00"/>
    <d v="2026-08-27T00:00:00"/>
    <d v="2026-08-27T00:00:00"/>
    <m/>
    <m/>
    <m/>
    <m/>
    <m/>
    <n v="44"/>
    <m/>
    <x v="0"/>
    <m/>
    <m/>
    <m/>
    <n v="25"/>
    <s v="FALSO"/>
    <n v="0"/>
    <n v="36"/>
    <s v=""/>
    <n v="4"/>
    <s v=""/>
    <n v="1"/>
    <s v=""/>
    <s v=""/>
    <s v=""/>
    <n v="44"/>
    <b v="1"/>
    <x v="1"/>
  </r>
  <r>
    <x v="4"/>
    <s v="SGTB-1361"/>
    <s v="[SGTB] SP 26.3.4"/>
    <x v="0"/>
    <x v="1"/>
    <s v="[SGTB] PI 3/26"/>
    <x v="3"/>
    <s v="[RADE MED] Processamento dos dados gravados na tabela intermediária - Parte 2 "/>
    <n v="5"/>
    <n v="126000"/>
    <m/>
    <s v="Itens concluídos"/>
    <s v="SGTB-1013"/>
    <m/>
    <s v="Concluído"/>
    <d v="2026-06-26T09:33:00"/>
    <d v="2026-08-17T00:00:00"/>
    <d v="2026-08-18T00:00:00"/>
    <d v="2026-08-25T00:00:00"/>
    <d v="2026-08-25T00:00:00"/>
    <d v="2026-08-27T00:00:00"/>
    <d v="2026-08-27T00:00:00"/>
    <d v="2026-09-18T00:00:00"/>
    <m/>
    <n v="5"/>
    <m/>
    <m/>
    <n v="44"/>
    <n v="60"/>
    <x v="0"/>
    <m/>
    <m/>
    <m/>
    <n v="35"/>
    <s v="FALSO"/>
    <n v="0"/>
    <n v="36"/>
    <s v=""/>
    <n v="5"/>
    <b v="1"/>
    <n v="2"/>
    <s v=""/>
    <n v="16"/>
    <s v=""/>
    <n v="60"/>
    <b v="1"/>
    <x v="1"/>
  </r>
  <r>
    <x v="4"/>
    <s v="SGTB-1360"/>
    <s v="[SGTB] SP 26.3.3"/>
    <x v="0"/>
    <x v="3"/>
    <s v="[SGTB] PI 3/26"/>
    <x v="3"/>
    <s v="[RADE MED] Criação da Timer Trigger de processamento de notas"/>
    <n v="8"/>
    <n v="133200"/>
    <m/>
    <s v="Itens concluídos"/>
    <s v="SGTB-1013"/>
    <m/>
    <s v="Concluído"/>
    <d v="2026-06-26T09:32:00"/>
    <d v="2026-08-03T00:00:00"/>
    <d v="2026-08-06T00:00:00"/>
    <d v="2026-08-13T00:00:00"/>
    <d v="2026-08-13T00:00:00"/>
    <d v="2026-08-14T00:00:00"/>
    <d v="2026-08-14T00:00:00"/>
    <m/>
    <m/>
    <n v="5"/>
    <m/>
    <m/>
    <n v="35"/>
    <m/>
    <x v="0"/>
    <m/>
    <m/>
    <m/>
    <n v="37"/>
    <s v="FALSO"/>
    <n v="0"/>
    <n v="26"/>
    <s v=""/>
    <n v="5"/>
    <b v="1"/>
    <n v="1"/>
    <s v=""/>
    <s v=""/>
    <s v=""/>
    <s v=""/>
    <b v="1"/>
    <x v="1"/>
  </r>
  <r>
    <x v="4"/>
    <s v="SGTB-1359"/>
    <s v="[SGTB] SP 26.3.3"/>
    <x v="0"/>
    <x v="3"/>
    <s v="[SGTB] PI 3/26"/>
    <x v="2"/>
    <s v="[RADE MED] Endpoint/ API  que salvar os dados na tabela intermediária (Consumida pelo RADE) Parte 2 "/>
    <n v="3"/>
    <n v="93600"/>
    <m/>
    <s v="Itens concluídos"/>
    <s v="SGTB-1013"/>
    <m/>
    <s v="Concluído"/>
    <d v="2026-06-26T09:31:00"/>
    <d v="2026-08-03T00:00:00"/>
    <d v="2026-08-06T00:00:00"/>
    <d v="2026-08-07T00:00:00"/>
    <d v="2026-08-07T00:00:00"/>
    <d v="2026-08-13T00:00:00"/>
    <d v="2026-08-13T00:00:00"/>
    <m/>
    <m/>
    <n v="1"/>
    <m/>
    <m/>
    <n v="34"/>
    <m/>
    <x v="0"/>
    <m/>
    <m/>
    <m/>
    <n v="26"/>
    <s v="FALSO"/>
    <n v="0"/>
    <n v="26"/>
    <s v=""/>
    <n v="1"/>
    <b v="1"/>
    <n v="4"/>
    <s v=""/>
    <s v=""/>
    <s v=""/>
    <s v=""/>
    <b v="1"/>
    <x v="1"/>
  </r>
  <r>
    <x v="4"/>
    <s v="SGTB-1358"/>
    <s v="[SGTB] SP 26.3.2"/>
    <x v="0"/>
    <x v="3"/>
    <s v="[SGTB] PI 3/26"/>
    <x v="3"/>
    <s v="[RADE MED]  Endpoint/ API  que salvará os dados na tabela intermediária (Consumida pelo RADE)  Parte 1"/>
    <n v="5"/>
    <n v="147600"/>
    <m/>
    <s v="Itens concluídos"/>
    <s v="SGTB-1013"/>
    <m/>
    <s v="Concluído"/>
    <d v="2026-06-26T09:25:00"/>
    <d v="2026-07-20T00:00:00"/>
    <d v="2026-07-21T00:00:00"/>
    <d v="2026-07-31T00:00:00"/>
    <d v="2026-07-31T00:00:00"/>
    <d v="2026-07-31T00:00:00"/>
    <d v="2026-07-31T00:00:00"/>
    <m/>
    <m/>
    <n v="8"/>
    <m/>
    <m/>
    <n v="25"/>
    <m/>
    <x v="0"/>
    <m/>
    <m/>
    <m/>
    <n v="41"/>
    <s v="FALSO"/>
    <n v="0"/>
    <n v="16"/>
    <s v=""/>
    <n v="8"/>
    <b v="1"/>
    <n v="1"/>
    <s v=""/>
    <s v=""/>
    <s v=""/>
    <s v=""/>
    <b v="1"/>
    <x v="1"/>
  </r>
  <r>
    <x v="3"/>
    <s v="SGTB-1357"/>
    <s v="[SGTB] SP 26.3.2"/>
    <x v="0"/>
    <x v="3"/>
    <s v="[SGTB] PI 3/26"/>
    <x v="1"/>
    <s v="[RADE MED] Criar uma tabela intermediária para salvar os dados de nota que serão encaminhados pelo RADE "/>
    <n v="3"/>
    <n v="32400"/>
    <m/>
    <s v="Itens concluídos"/>
    <s v="SGTB-1013"/>
    <m/>
    <s v="Concluído"/>
    <d v="2026-06-26T09:23:00"/>
    <d v="2026-07-20T00:00:00"/>
    <d v="2026-07-21T00:00:00"/>
    <d v="2026-07-24T00:00:00"/>
    <d v="2026-07-24T00:00:00"/>
    <d v="2026-07-30T00:00:00"/>
    <d v="2026-07-30T00:00:00"/>
    <m/>
    <m/>
    <n v="3"/>
    <m/>
    <m/>
    <n v="24"/>
    <m/>
    <x v="0"/>
    <m/>
    <m/>
    <m/>
    <n v="9"/>
    <s v="FALSO"/>
    <n v="0"/>
    <n v="16"/>
    <s v=""/>
    <n v="3"/>
    <b v="1"/>
    <n v="4"/>
    <s v=""/>
    <s v=""/>
    <s v=""/>
    <s v=""/>
    <b v="1"/>
    <x v="1"/>
  </r>
  <r>
    <x v="7"/>
    <s v="SGTB-1356"/>
    <s v="[SGTB] SP 26.3.1"/>
    <x v="0"/>
    <x v="1"/>
    <s v="[SGTB] PI 3/26"/>
    <x v="3"/>
    <s v="[RADE MED] Spike no processo de lançamento de notas - Olimpo"/>
    <n v="5"/>
    <n v="104400"/>
    <m/>
    <s v="Itens concluídos"/>
    <s v="SGTB-1013"/>
    <m/>
    <s v="Concluído"/>
    <d v="2026-06-26T09:18:00"/>
    <d v="2026-07-06T00:00:00"/>
    <d v="2026-07-17T00:00:00"/>
    <d v="2026-07-17T00:00:00"/>
    <d v="2026-07-17T00:00:00"/>
    <d v="2026-07-17T00:00:00"/>
    <d v="2026-07-17T00:00:00"/>
    <d v="2026-07-17T00:00:00"/>
    <m/>
    <n v="1"/>
    <m/>
    <m/>
    <m/>
    <m/>
    <x v="0"/>
    <m/>
    <m/>
    <m/>
    <n v="29"/>
    <s v="FALSO"/>
    <n v="0"/>
    <n v="6"/>
    <s v=""/>
    <n v="1"/>
    <b v="1"/>
    <n v="1"/>
    <s v=""/>
    <n v="1"/>
    <s v=""/>
    <n v="15"/>
    <b v="0"/>
    <x v="1"/>
  </r>
  <r>
    <x v="4"/>
    <s v="SGTB-1355"/>
    <s v="[SGTB] SP 26.3.2"/>
    <x v="0"/>
    <x v="1"/>
    <s v="[SGTB] PI 3/26"/>
    <x v="2"/>
    <s v="[RADE MED] Ajuste na  API de vinculo entre Aluno x Disciplina "/>
    <n v="3"/>
    <n v="75600"/>
    <m/>
    <s v="Itens concluídos"/>
    <s v="SGTB-1013"/>
    <m/>
    <s v="Concluído"/>
    <d v="2026-06-26T09:08:00"/>
    <d v="2026-07-20T00:00:00"/>
    <d v="2026-07-22T00:00:00"/>
    <d v="2026-07-30T00:00:00"/>
    <d v="2026-07-30T00:00:00"/>
    <d v="2026-07-30T00:00:00"/>
    <d v="2026-07-30T00:00:00"/>
    <d v="2026-09-18T00:00:00"/>
    <m/>
    <n v="6"/>
    <m/>
    <m/>
    <m/>
    <n v="60"/>
    <x v="0"/>
    <m/>
    <m/>
    <m/>
    <n v="21"/>
    <s v="FALSO"/>
    <n v="0"/>
    <n v="16"/>
    <s v=""/>
    <n v="6"/>
    <b v="1"/>
    <n v="1"/>
    <s v=""/>
    <n v="36"/>
    <s v=""/>
    <n v="60"/>
    <b v="1"/>
    <x v="1"/>
  </r>
  <r>
    <x v="1"/>
    <s v="SGTB-1348"/>
    <s v="[SGTB] SP 26.3.1"/>
    <x v="0"/>
    <x v="0"/>
    <s v="[SGTB] PI 3/26"/>
    <x v="0"/>
    <s v="[RITM0717322]Solicitar Serviço ao Sistema - Sistema U - (Sistema U) ACO"/>
    <m/>
    <m/>
    <m/>
    <s v="Itens concluídos"/>
    <m/>
    <m/>
    <s v="Abertura indevida"/>
    <d v="2026-06-25T18:02:00"/>
    <d v="2026-07-06T00:00:00"/>
    <d v="2026-07-09T00:00:00"/>
    <m/>
    <m/>
    <m/>
    <m/>
    <m/>
    <m/>
    <m/>
    <m/>
    <m/>
    <m/>
    <m/>
    <x v="0"/>
    <m/>
    <m/>
    <m/>
    <s v=""/>
    <s v="FALSO"/>
    <n v="0"/>
    <s v=""/>
    <s v=""/>
    <s v=""/>
    <s v=""/>
    <s v=""/>
    <s v=""/>
    <s v=""/>
    <s v=""/>
    <s v=""/>
    <s v=""/>
    <x v="0"/>
  </r>
  <r>
    <x v="0"/>
    <s v="SGTB-1347"/>
    <s v="[SGTB] SP 26.2.6;[SGTB] SP 26.3.1"/>
    <x v="0"/>
    <x v="0"/>
    <s v="[SGTB] PI 3/26"/>
    <x v="0"/>
    <s v="[INC0790352]Tenho um Erro/Problema com o Sistema - Portal Prisma - Prisma - Cadastro de Comunicados / Banner"/>
    <m/>
    <m/>
    <m/>
    <s v="Itens concluídos"/>
    <m/>
    <m/>
    <s v="Concluído"/>
    <d v="2026-06-25T17:19:00"/>
    <d v="2026-06-23T00:00:00"/>
    <d v="2026-07-01T00:00:00"/>
    <d v="2026-07-01T00:00:00"/>
    <m/>
    <m/>
    <m/>
    <m/>
    <m/>
    <m/>
    <m/>
    <m/>
    <m/>
    <m/>
    <x v="0"/>
    <m/>
    <m/>
    <m/>
    <s v=""/>
    <s v="FALSO"/>
    <n v="0"/>
    <s v=""/>
    <s v=""/>
    <s v=""/>
    <s v=""/>
    <s v=""/>
    <s v=""/>
    <s v=""/>
    <s v=""/>
    <s v=""/>
    <s v=""/>
    <x v="0"/>
  </r>
  <r>
    <x v="0"/>
    <s v="SGTB-1345"/>
    <s v="[SGTB] SP 26.2.6;[SGTB] SP 26.3.1"/>
    <x v="0"/>
    <x v="0"/>
    <s v="[SGTB] PI 3/26"/>
    <x v="0"/>
    <s v="[INC0790268]Tenho um Erro/Problema com o Sistema - Extranet - Requerimento"/>
    <m/>
    <m/>
    <m/>
    <s v="Itens concluídos"/>
    <m/>
    <m/>
    <s v="Concluído"/>
    <d v="2026-06-25T15:40:00"/>
    <d v="2026-06-23T00:00:00"/>
    <d v="2026-06-30T00:00:00"/>
    <d v="2026-06-30T00:00:00"/>
    <m/>
    <m/>
    <m/>
    <m/>
    <m/>
    <m/>
    <m/>
    <m/>
    <m/>
    <m/>
    <x v="0"/>
    <m/>
    <m/>
    <m/>
    <s v=""/>
    <s v="FALSO"/>
    <n v="0"/>
    <s v=""/>
    <s v=""/>
    <s v=""/>
    <s v=""/>
    <s v=""/>
    <s v=""/>
    <s v=""/>
    <s v=""/>
    <s v=""/>
    <s v=""/>
    <x v="0"/>
  </r>
  <r>
    <x v="0"/>
    <s v="SGTB-1338"/>
    <s v="[SGTB] SP 26.2.6;[SGTB] SP 26.3.1"/>
    <x v="0"/>
    <x v="0"/>
    <s v="[SGTB] PI 3/26"/>
    <x v="0"/>
    <s v="[INC0790227]Tenho um Erro/Problema com o Sistema - Portal Prisma - Prisma - Usuários do Prisma"/>
    <m/>
    <m/>
    <m/>
    <s v="Itens concluídos"/>
    <m/>
    <m/>
    <s v="Concluído"/>
    <d v="2026-06-25T13:41:00"/>
    <d v="2026-06-23T00:00:00"/>
    <d v="2026-06-29T00:00:00"/>
    <d v="2026-06-29T00:00:00"/>
    <m/>
    <m/>
    <m/>
    <m/>
    <m/>
    <m/>
    <m/>
    <m/>
    <m/>
    <m/>
    <x v="0"/>
    <m/>
    <m/>
    <m/>
    <s v=""/>
    <s v="FALSO"/>
    <n v="0"/>
    <s v=""/>
    <s v=""/>
    <s v=""/>
    <s v=""/>
    <s v=""/>
    <s v=""/>
    <s v=""/>
    <s v=""/>
    <s v=""/>
    <s v=""/>
    <x v="0"/>
  </r>
  <r>
    <x v="0"/>
    <s v="SGTB-1334"/>
    <s v="[SGTB] SP 26.2.6;[SGTB] SP 26.3.1"/>
    <x v="0"/>
    <x v="0"/>
    <s v="[SGTB] PI 3/26"/>
    <x v="0"/>
    <s v="[INC0790105]Tenho um Erro/Problema com o Sistema - Gerador de Documentos - Documento"/>
    <m/>
    <m/>
    <m/>
    <s v="Itens concluídos"/>
    <m/>
    <m/>
    <s v="Concluído"/>
    <d v="2026-06-25T10:56:00"/>
    <d v="2026-06-23T00:00:00"/>
    <d v="2026-06-29T00:00:00"/>
    <d v="2026-06-29T00:00:00"/>
    <m/>
    <m/>
    <m/>
    <m/>
    <m/>
    <m/>
    <m/>
    <m/>
    <m/>
    <m/>
    <x v="0"/>
    <m/>
    <m/>
    <m/>
    <s v=""/>
    <s v="FALSO"/>
    <n v="0"/>
    <s v=""/>
    <s v=""/>
    <s v=""/>
    <s v=""/>
    <s v=""/>
    <s v=""/>
    <s v=""/>
    <s v=""/>
    <s v=""/>
    <s v=""/>
    <x v="0"/>
  </r>
  <r>
    <x v="0"/>
    <s v="SGTB-1323"/>
    <s v="[SGTB] SP 26.2.6;[SGTB] SP 26.3.1"/>
    <x v="0"/>
    <x v="0"/>
    <s v="[SGTB] PI 3/26"/>
    <x v="0"/>
    <s v="[INC0789690]Tenho um Erro/Problema com o Sistema - Portal Prisma - Prisma - Portal Prisma (Banco de Dados)"/>
    <m/>
    <m/>
    <m/>
    <s v="Itens concluídos"/>
    <m/>
    <m/>
    <s v="Concluído"/>
    <d v="2026-06-24T15:25:00"/>
    <d v="2026-06-23T00:00:00"/>
    <d v="2026-06-30T00:00:00"/>
    <d v="2026-06-30T00:00:00"/>
    <m/>
    <m/>
    <m/>
    <m/>
    <m/>
    <m/>
    <m/>
    <m/>
    <m/>
    <m/>
    <x v="0"/>
    <m/>
    <m/>
    <m/>
    <s v=""/>
    <s v="FALSO"/>
    <n v="0"/>
    <s v=""/>
    <s v=""/>
    <s v=""/>
    <s v=""/>
    <s v=""/>
    <s v=""/>
    <s v=""/>
    <s v=""/>
    <s v=""/>
    <s v=""/>
    <x v="0"/>
  </r>
  <r>
    <x v="1"/>
    <s v="SGTB-1315"/>
    <s v="[SGTB] SP 26.2.6;[SGTB] SP 26.3.1"/>
    <x v="0"/>
    <x v="0"/>
    <s v="[SGTB] PI 3/26"/>
    <x v="0"/>
    <s v="[RITM0716723]Solicitar Serviço ao Sistema - Olimpo - Olimpo / Professores"/>
    <m/>
    <m/>
    <m/>
    <s v="Itens concluídos"/>
    <m/>
    <m/>
    <s v="Concluído"/>
    <d v="2026-06-24T10:00:00"/>
    <d v="2026-06-23T00:00:00"/>
    <d v="2026-07-01T00:00:00"/>
    <d v="2026-07-01T00:00:00"/>
    <m/>
    <m/>
    <m/>
    <m/>
    <m/>
    <m/>
    <m/>
    <m/>
    <m/>
    <m/>
    <x v="0"/>
    <m/>
    <m/>
    <m/>
    <s v=""/>
    <s v="FALSO"/>
    <n v="0"/>
    <s v=""/>
    <s v=""/>
    <s v=""/>
    <s v=""/>
    <s v=""/>
    <s v=""/>
    <s v=""/>
    <s v=""/>
    <s v=""/>
    <s v=""/>
    <x v="0"/>
  </r>
  <r>
    <x v="1"/>
    <s v="SGTB-1301"/>
    <s v="[SGTB] SP 26.3.1"/>
    <x v="0"/>
    <x v="0"/>
    <s v="[SGTB] PI 3/26"/>
    <x v="0"/>
    <s v="[RITM0711279]Solicitar Serviço ao Sistema - AVA Presencial/Moodle - Acesso ao AVA/Disciplina"/>
    <m/>
    <m/>
    <m/>
    <s v="Itens concluídos"/>
    <m/>
    <m/>
    <s v="Abertura indevida"/>
    <d v="2026-06-22T21:19:00"/>
    <d v="2026-07-06T00:00:00"/>
    <d v="2026-07-09T00:00:00"/>
    <m/>
    <m/>
    <m/>
    <m/>
    <m/>
    <m/>
    <m/>
    <m/>
    <m/>
    <m/>
    <m/>
    <x v="0"/>
    <m/>
    <m/>
    <m/>
    <s v=""/>
    <s v="FALSO"/>
    <n v="0"/>
    <s v=""/>
    <s v=""/>
    <s v=""/>
    <s v=""/>
    <s v=""/>
    <s v=""/>
    <s v=""/>
    <s v=""/>
    <s v=""/>
    <s v=""/>
    <x v="0"/>
  </r>
  <r>
    <x v="1"/>
    <s v="SGTB-1299"/>
    <s v="[SGTB] SP 26.3.5"/>
    <x v="0"/>
    <x v="0"/>
    <s v="[SGTB] PI 3/26"/>
    <x v="0"/>
    <s v="[RITM0713617]Solicitar Serviço ao Sistema - Prisma - Licenças Dynamics"/>
    <m/>
    <n v="1200"/>
    <m/>
    <s v="Itens concluídos"/>
    <m/>
    <m/>
    <s v="Concluído"/>
    <d v="2026-06-22T16:03:00"/>
    <d v="2026-08-31T00:00:00"/>
    <d v="2026-09-01T00:00:00"/>
    <d v="2026-09-01T00:00:00"/>
    <m/>
    <m/>
    <m/>
    <m/>
    <m/>
    <m/>
    <m/>
    <m/>
    <m/>
    <m/>
    <x v="0"/>
    <m/>
    <m/>
    <m/>
    <n v="0.33333333333333331"/>
    <s v="FALSO"/>
    <n v="0"/>
    <s v=""/>
    <s v=""/>
    <s v=""/>
    <s v=""/>
    <s v=""/>
    <s v=""/>
    <s v=""/>
    <s v=""/>
    <s v=""/>
    <s v=""/>
    <x v="0"/>
  </r>
  <r>
    <x v="1"/>
    <s v="SGTB-1298"/>
    <s v="[SGTB] SP 26.3.5"/>
    <x v="0"/>
    <x v="0"/>
    <s v="[SGTB] PI 3/26"/>
    <x v="0"/>
    <s v="[RITM0713669]Solicitar Serviço ao Sistema - Prisma - Licenças Dynamics"/>
    <m/>
    <n v="1200"/>
    <m/>
    <s v="Itens concluídos"/>
    <m/>
    <m/>
    <s v="Concluído"/>
    <d v="2026-06-22T16:00:00"/>
    <d v="2026-08-31T00:00:00"/>
    <d v="2026-09-01T00:00:00"/>
    <d v="2026-09-01T00:00:00"/>
    <m/>
    <m/>
    <m/>
    <m/>
    <m/>
    <m/>
    <m/>
    <m/>
    <m/>
    <m/>
    <x v="0"/>
    <m/>
    <m/>
    <m/>
    <n v="0.33333333333333331"/>
    <s v="FALSO"/>
    <n v="0"/>
    <s v=""/>
    <s v=""/>
    <s v=""/>
    <s v=""/>
    <s v=""/>
    <s v=""/>
    <s v=""/>
    <s v=""/>
    <s v=""/>
    <s v=""/>
    <x v="0"/>
  </r>
  <r>
    <x v="1"/>
    <s v="SGTB-1297"/>
    <s v="[SGTB] SP 26.3.4"/>
    <x v="0"/>
    <x v="0"/>
    <s v="[SGTB] PI 3/26"/>
    <x v="0"/>
    <s v="[RITM0714439]Solicitar Serviço ao Sistema - Prisma - Licenças Dynamics"/>
    <m/>
    <n v="900"/>
    <m/>
    <s v="Itens concluídos"/>
    <m/>
    <m/>
    <s v="Concluído"/>
    <d v="2026-06-22T15:58:00"/>
    <d v="2026-08-17T00:00:00"/>
    <d v="2026-08-18T00:00:00"/>
    <d v="2026-08-18T00:00:00"/>
    <m/>
    <m/>
    <m/>
    <m/>
    <m/>
    <m/>
    <m/>
    <m/>
    <m/>
    <m/>
    <x v="0"/>
    <m/>
    <m/>
    <m/>
    <n v="0.25"/>
    <s v="FALSO"/>
    <n v="0"/>
    <s v=""/>
    <s v=""/>
    <s v=""/>
    <s v=""/>
    <s v=""/>
    <s v=""/>
    <s v=""/>
    <s v=""/>
    <s v=""/>
    <s v=""/>
    <x v="0"/>
  </r>
  <r>
    <x v="1"/>
    <s v="SGTB-1296"/>
    <s v="[SGTB] SP 26.3.5"/>
    <x v="0"/>
    <x v="0"/>
    <s v="[SGTB] PI 3/26"/>
    <x v="0"/>
    <s v="[RITM0714880]Solicitar Serviço ao Sistema - Prisma - Licenças Dynamics"/>
    <m/>
    <n v="1200"/>
    <m/>
    <s v="Itens concluídos"/>
    <m/>
    <m/>
    <s v="Concluído"/>
    <d v="2026-06-22T15:56:00"/>
    <d v="2026-08-31T00:00:00"/>
    <d v="2026-09-01T00:00:00"/>
    <d v="2026-09-01T00:00:00"/>
    <m/>
    <m/>
    <m/>
    <m/>
    <m/>
    <m/>
    <m/>
    <m/>
    <m/>
    <m/>
    <x v="0"/>
    <m/>
    <m/>
    <m/>
    <n v="0.33333333333333331"/>
    <s v="FALSO"/>
    <n v="0"/>
    <s v=""/>
    <s v=""/>
    <s v=""/>
    <s v=""/>
    <s v=""/>
    <s v=""/>
    <s v=""/>
    <s v=""/>
    <s v=""/>
    <s v=""/>
    <x v="0"/>
  </r>
  <r>
    <x v="1"/>
    <s v="SGTB-1261"/>
    <s v="[SGTB] SP 26.3.1"/>
    <x v="0"/>
    <x v="0"/>
    <s v="[SGTB] PI 3/26"/>
    <x v="0"/>
    <s v="[RITM0713105]Solicitar um serviço para o Sistema Colaborar - Acadêmico - Operações Acadêmicas EAD - Docentes - Lançamento de notas e atividades"/>
    <m/>
    <m/>
    <m/>
    <s v="Itens concluídos"/>
    <m/>
    <m/>
    <s v="Abertura indevida"/>
    <d v="2026-06-18T20:03:00"/>
    <d v="2026-07-06T00:00:00"/>
    <d v="2026-07-09T00:00:00"/>
    <m/>
    <m/>
    <m/>
    <m/>
    <m/>
    <m/>
    <m/>
    <m/>
    <m/>
    <m/>
    <m/>
    <x v="0"/>
    <m/>
    <m/>
    <m/>
    <s v=""/>
    <s v="FALSO"/>
    <n v="0"/>
    <s v=""/>
    <s v=""/>
    <s v=""/>
    <s v=""/>
    <s v=""/>
    <s v=""/>
    <s v=""/>
    <s v=""/>
    <s v=""/>
    <s v=""/>
    <x v="0"/>
  </r>
  <r>
    <x v="1"/>
    <s v="SGTB-1259"/>
    <s v="[SGTB] SP 26.3.1"/>
    <x v="0"/>
    <x v="0"/>
    <s v="[SGTB] PI 3/26"/>
    <x v="0"/>
    <s v="[RITM0715146]Solicitar Serviço ao Sistema - Sistema U - (Sistema U) ACO"/>
    <m/>
    <m/>
    <m/>
    <s v="Itens concluídos"/>
    <m/>
    <m/>
    <s v="Abertura indevida"/>
    <d v="2026-06-18T14:05:00"/>
    <d v="2026-07-06T00:00:00"/>
    <d v="2026-07-09T00:00:00"/>
    <m/>
    <m/>
    <m/>
    <m/>
    <m/>
    <m/>
    <m/>
    <m/>
    <m/>
    <m/>
    <m/>
    <x v="0"/>
    <m/>
    <m/>
    <m/>
    <s v=""/>
    <s v="FALSO"/>
    <n v="0"/>
    <s v=""/>
    <s v=""/>
    <s v=""/>
    <s v=""/>
    <s v=""/>
    <s v=""/>
    <s v=""/>
    <s v=""/>
    <s v=""/>
    <s v=""/>
    <x v="0"/>
  </r>
  <r>
    <x v="1"/>
    <s v="SGTB-1256"/>
    <s v="[SGTB] SP 26.3.1"/>
    <x v="0"/>
    <x v="0"/>
    <s v="[SGTB] PI 3/26"/>
    <x v="0"/>
    <s v="[RITM0715022]Solicitar Serviço ao Sistema - Portal do Professor - Portal do Professor"/>
    <m/>
    <m/>
    <m/>
    <s v="Itens concluídos"/>
    <m/>
    <m/>
    <s v="Abertura indevida"/>
    <d v="2026-06-18T01:40:00"/>
    <d v="2026-07-06T00:00:00"/>
    <d v="2026-07-08T00:00:00"/>
    <m/>
    <m/>
    <m/>
    <m/>
    <m/>
    <m/>
    <m/>
    <m/>
    <m/>
    <m/>
    <m/>
    <x v="0"/>
    <m/>
    <m/>
    <m/>
    <s v=""/>
    <s v="FALSO"/>
    <n v="0"/>
    <s v=""/>
    <s v=""/>
    <s v=""/>
    <s v=""/>
    <s v=""/>
    <s v=""/>
    <s v=""/>
    <s v=""/>
    <s v=""/>
    <s v=""/>
    <x v="0"/>
  </r>
  <r>
    <x v="1"/>
    <s v="SGTB-1235"/>
    <s v="[SGTB] SP 26.3.1"/>
    <x v="0"/>
    <x v="0"/>
    <s v="[SGTB] PI 3/26"/>
    <x v="0"/>
    <s v="[RITM0712047]Solicitar um serviço para o Sistema Colaborar - Colaborar - Matricula (DGA)"/>
    <m/>
    <n v="3600"/>
    <m/>
    <s v="Itens concluídos"/>
    <m/>
    <m/>
    <s v="Concluído"/>
    <d v="2026-06-16T12:18:00"/>
    <d v="2026-07-06T00:00:00"/>
    <d v="2026-07-09T00:00:00"/>
    <d v="2026-07-09T00:00:00"/>
    <m/>
    <m/>
    <m/>
    <m/>
    <m/>
    <m/>
    <m/>
    <m/>
    <m/>
    <m/>
    <x v="0"/>
    <m/>
    <m/>
    <m/>
    <n v="1"/>
    <s v="FALSO"/>
    <n v="0"/>
    <s v=""/>
    <s v=""/>
    <s v=""/>
    <s v=""/>
    <s v=""/>
    <s v=""/>
    <s v=""/>
    <s v=""/>
    <s v=""/>
    <s v=""/>
    <x v="0"/>
  </r>
  <r>
    <x v="1"/>
    <s v="SGTB-1224"/>
    <s v="[SGTB] SP 26.3.1"/>
    <x v="0"/>
    <x v="0"/>
    <s v="[SGTB] PI 3/26"/>
    <x v="0"/>
    <s v="[RITM0711761]Solicitar um Serviço de Liberação de Acesso e Reset de Senha - Colaborar"/>
    <m/>
    <m/>
    <m/>
    <s v="Itens concluídos"/>
    <m/>
    <m/>
    <s v="Abertura indevida"/>
    <d v="2026-06-16T09:14:00"/>
    <d v="2026-07-06T00:00:00"/>
    <d v="2026-07-09T00:00:00"/>
    <m/>
    <m/>
    <m/>
    <m/>
    <m/>
    <m/>
    <m/>
    <m/>
    <m/>
    <m/>
    <m/>
    <x v="0"/>
    <m/>
    <m/>
    <m/>
    <s v=""/>
    <s v="FALSO"/>
    <n v="0"/>
    <s v=""/>
    <s v=""/>
    <s v=""/>
    <s v=""/>
    <s v=""/>
    <s v=""/>
    <s v=""/>
    <s v=""/>
    <s v=""/>
    <s v=""/>
    <x v="0"/>
  </r>
  <r>
    <x v="1"/>
    <s v="SGTB-1186"/>
    <s v="[SGTB] SP 26.2.6;[SGTB] SP 26.3.1"/>
    <x v="0"/>
    <x v="0"/>
    <s v="[SGTB] PI 3/26"/>
    <x v="0"/>
    <s v="[RITM0712511]Solicitar um serviço para o Sistema Colaborar - Administrativo (DGA) - Operação Secretaria EAD: Ofertas - Histórico - Notas e Frequências - Diploma - Colação - "/>
    <m/>
    <m/>
    <m/>
    <s v="Itens concluídos"/>
    <m/>
    <m/>
    <s v="Concluído"/>
    <d v="2026-06-11T16:30:00"/>
    <d v="2026-06-23T00:00:00"/>
    <d v="2026-06-23T00:00:00"/>
    <d v="2026-06-30T00:00:00"/>
    <m/>
    <m/>
    <m/>
    <m/>
    <m/>
    <m/>
    <m/>
    <m/>
    <m/>
    <m/>
    <x v="0"/>
    <m/>
    <m/>
    <m/>
    <s v=""/>
    <s v="FALSO"/>
    <n v="0"/>
    <s v=""/>
    <s v=""/>
    <s v=""/>
    <s v=""/>
    <s v=""/>
    <s v=""/>
    <s v=""/>
    <s v=""/>
    <s v=""/>
    <s v=""/>
    <x v="0"/>
  </r>
  <r>
    <x v="1"/>
    <s v="SGTB-1166"/>
    <s v="[SGTB] SP 26.3.1"/>
    <x v="0"/>
    <x v="0"/>
    <s v="[SGTB] PI 3/26"/>
    <x v="0"/>
    <s v="[RITM0711922]Solicitar Serviço ao Sistema - Portal do Professor - Portal do Professor"/>
    <m/>
    <m/>
    <m/>
    <s v="Itens concluídos"/>
    <m/>
    <m/>
    <s v="Abertura indevida"/>
    <d v="2026-06-10T15:29:00"/>
    <d v="2026-07-06T00:00:00"/>
    <d v="2026-07-08T00:00:00"/>
    <m/>
    <m/>
    <m/>
    <m/>
    <m/>
    <m/>
    <m/>
    <m/>
    <m/>
    <m/>
    <m/>
    <x v="0"/>
    <m/>
    <m/>
    <m/>
    <s v=""/>
    <s v="FALSO"/>
    <n v="0"/>
    <s v=""/>
    <s v=""/>
    <s v=""/>
    <s v=""/>
    <s v=""/>
    <s v=""/>
    <s v=""/>
    <s v=""/>
    <s v=""/>
    <s v=""/>
    <x v="0"/>
  </r>
  <r>
    <x v="1"/>
    <s v="SGTB-1127"/>
    <s v="[SGTB] SP 26.3.3"/>
    <x v="0"/>
    <x v="0"/>
    <s v="[SGTB] PI 3/26"/>
    <x v="0"/>
    <s v="[RITM0710936]Solicitar Serviço ao Sistema - Sistema U - Sistema U"/>
    <m/>
    <n v="1800"/>
    <m/>
    <s v="Itens concluídos"/>
    <m/>
    <m/>
    <s v="Concluído"/>
    <d v="2026-06-08T16:28:00"/>
    <d v="2026-08-03T00:00:00"/>
    <d v="2026-08-04T00:00:00"/>
    <d v="2026-08-04T00:00:00"/>
    <m/>
    <m/>
    <m/>
    <m/>
    <m/>
    <m/>
    <m/>
    <m/>
    <m/>
    <m/>
    <x v="0"/>
    <m/>
    <m/>
    <m/>
    <n v="0.5"/>
    <s v="FALSO"/>
    <n v="0"/>
    <s v=""/>
    <s v=""/>
    <s v=""/>
    <s v=""/>
    <s v=""/>
    <s v=""/>
    <s v=""/>
    <s v=""/>
    <s v=""/>
    <s v=""/>
    <x v="0"/>
  </r>
  <r>
    <x v="1"/>
    <s v="SGTB-1075"/>
    <s v="[SGTB] SP 26.3.3"/>
    <x v="0"/>
    <x v="0"/>
    <s v="[SGTB] PI 3/26"/>
    <x v="0"/>
    <s v="[RITM0710850]Solicitar Serviço ao Sistema - Portal do Professor - Portal do Professor"/>
    <m/>
    <m/>
    <m/>
    <s v="Itens concluídos"/>
    <m/>
    <m/>
    <s v="Abertura indevida"/>
    <d v="2026-06-08T14:17:00"/>
    <d v="2026-08-03T00:00:00"/>
    <d v="2026-08-06T00:00:00"/>
    <m/>
    <m/>
    <m/>
    <m/>
    <m/>
    <m/>
    <m/>
    <m/>
    <m/>
    <m/>
    <m/>
    <x v="0"/>
    <m/>
    <m/>
    <m/>
    <s v=""/>
    <s v="FALSO"/>
    <n v="0"/>
    <s v=""/>
    <s v=""/>
    <s v=""/>
    <s v=""/>
    <s v=""/>
    <s v=""/>
    <s v=""/>
    <s v=""/>
    <s v=""/>
    <s v=""/>
    <x v="0"/>
  </r>
  <r>
    <x v="1"/>
    <s v="SGTB-1057"/>
    <s v="[SGTB] SP 26.3.1"/>
    <x v="0"/>
    <x v="0"/>
    <s v="[SGTB] PI 3/26"/>
    <x v="0"/>
    <s v="[RITM0706144]Solicitar um Serviço de Liberação de Acesso e Reset de Senha - Atualização de dados cadastrais/gestor imediato"/>
    <m/>
    <m/>
    <m/>
    <s v="Itens concluídos"/>
    <m/>
    <m/>
    <s v="Abertura indevida"/>
    <d v="2026-06-04T19:15:00"/>
    <d v="2026-07-06T00:00:00"/>
    <d v="2026-07-09T00:00:00"/>
    <m/>
    <m/>
    <m/>
    <m/>
    <m/>
    <m/>
    <m/>
    <m/>
    <m/>
    <m/>
    <m/>
    <x v="0"/>
    <m/>
    <m/>
    <m/>
    <s v=""/>
    <s v="FALSO"/>
    <n v="0"/>
    <s v=""/>
    <s v=""/>
    <s v=""/>
    <s v=""/>
    <s v=""/>
    <s v=""/>
    <s v=""/>
    <s v=""/>
    <s v=""/>
    <s v=""/>
    <x v="0"/>
  </r>
  <r>
    <x v="1"/>
    <s v="SGTB-1045"/>
    <s v="[SGTB] SP 26.3.3"/>
    <x v="0"/>
    <x v="0"/>
    <s v="[SGTB] PI 3/26"/>
    <x v="0"/>
    <s v="[RITM0709663]Solicitar Serviço ao Sistema - Sistema U - Sistema U"/>
    <m/>
    <n v="1800"/>
    <m/>
    <s v="Itens concluídos"/>
    <m/>
    <m/>
    <s v="Concluído"/>
    <d v="2026-06-03T10:26:00"/>
    <m/>
    <d v="2026-08-04T00:00:00"/>
    <d v="2026-08-04T00:00:00"/>
    <m/>
    <m/>
    <m/>
    <m/>
    <m/>
    <m/>
    <m/>
    <m/>
    <m/>
    <m/>
    <x v="0"/>
    <m/>
    <m/>
    <m/>
    <n v="0.5"/>
    <s v="FALSO"/>
    <n v="0"/>
    <s v=""/>
    <s v=""/>
    <s v=""/>
    <s v=""/>
    <s v=""/>
    <s v=""/>
    <s v=""/>
    <s v=""/>
    <s v=""/>
    <s v=""/>
    <x v="0"/>
  </r>
  <r>
    <x v="1"/>
    <s v="SGTB-1044"/>
    <s v="[SGTB] SP 26.3.3"/>
    <x v="0"/>
    <x v="0"/>
    <s v="[SGTB] PI 3/26"/>
    <x v="0"/>
    <s v="[RITM0709534]Solicitar Serviço ao Sistema - Sistema U - Sistema U"/>
    <m/>
    <n v="1800"/>
    <m/>
    <s v="Itens concluídos"/>
    <m/>
    <m/>
    <s v="Concluído"/>
    <d v="2026-06-03T09:38:00"/>
    <d v="2026-08-03T00:00:00"/>
    <d v="2026-08-04T00:00:00"/>
    <d v="2026-08-04T00:00:00"/>
    <m/>
    <m/>
    <m/>
    <m/>
    <m/>
    <m/>
    <m/>
    <m/>
    <m/>
    <m/>
    <x v="0"/>
    <m/>
    <m/>
    <m/>
    <n v="0.5"/>
    <s v="FALSO"/>
    <n v="0"/>
    <s v=""/>
    <s v=""/>
    <s v=""/>
    <s v=""/>
    <s v=""/>
    <s v=""/>
    <s v=""/>
    <s v=""/>
    <s v=""/>
    <s v=""/>
    <x v="0"/>
  </r>
  <r>
    <x v="1"/>
    <s v="SGTB-1012"/>
    <s v="[SGTB] SP 26.3.5"/>
    <x v="0"/>
    <x v="0"/>
    <s v="[SGTB] PI 3/26"/>
    <x v="0"/>
    <s v="[RITM0708671]Solicitar Serviço ao Sistema - Portal do Professor - Portal do Professor"/>
    <m/>
    <m/>
    <m/>
    <s v="Itens concluídos"/>
    <m/>
    <m/>
    <s v="Abertura indevida"/>
    <d v="2026-05-31T16:39:00"/>
    <d v="2026-08-31T00:00:00"/>
    <d v="2026-09-08T00:00:00"/>
    <m/>
    <m/>
    <m/>
    <m/>
    <m/>
    <m/>
    <m/>
    <m/>
    <m/>
    <m/>
    <m/>
    <x v="0"/>
    <m/>
    <m/>
    <m/>
    <s v=""/>
    <s v="FALSO"/>
    <n v="0"/>
    <s v=""/>
    <s v=""/>
    <s v=""/>
    <s v=""/>
    <s v=""/>
    <s v=""/>
    <s v=""/>
    <s v=""/>
    <s v=""/>
    <s v=""/>
    <x v="0"/>
  </r>
  <r>
    <x v="1"/>
    <s v="SGTB-1011"/>
    <s v="[SGTB] SP 26.3.5"/>
    <x v="0"/>
    <x v="0"/>
    <s v="[SGTB] PI 3/26"/>
    <x v="0"/>
    <s v="[RITM0708618]Solicitar Serviço ao Sistema - Portal do Professor - Portal do Professor"/>
    <m/>
    <m/>
    <m/>
    <s v="Itens concluídos"/>
    <m/>
    <m/>
    <s v="Abertura indevida"/>
    <d v="2026-05-29T18:08:00"/>
    <d v="2026-08-31T00:00:00"/>
    <d v="2026-09-08T00:00:00"/>
    <m/>
    <m/>
    <m/>
    <m/>
    <m/>
    <m/>
    <m/>
    <m/>
    <m/>
    <m/>
    <m/>
    <x v="0"/>
    <m/>
    <m/>
    <m/>
    <s v=""/>
    <s v="FALSO"/>
    <n v="0"/>
    <s v=""/>
    <s v=""/>
    <s v=""/>
    <s v=""/>
    <s v=""/>
    <s v=""/>
    <s v=""/>
    <s v=""/>
    <s v=""/>
    <s v=""/>
    <x v="0"/>
  </r>
  <r>
    <x v="1"/>
    <s v="SGTB-1008"/>
    <s v="[SGTB] SP 26.3.5"/>
    <x v="0"/>
    <x v="0"/>
    <s v="[SGTB] PI 3/26"/>
    <x v="0"/>
    <s v="[RITM0708581]Solicitar Serviço ao Sistema - Portal do Professor - Portal do Professor"/>
    <m/>
    <m/>
    <m/>
    <s v="Itens concluídos"/>
    <m/>
    <m/>
    <s v="Abertura indevida"/>
    <d v="2026-05-29T15:40:00"/>
    <d v="2026-08-31T00:00:00"/>
    <d v="2026-09-08T00:00:00"/>
    <m/>
    <m/>
    <m/>
    <m/>
    <m/>
    <m/>
    <m/>
    <m/>
    <m/>
    <m/>
    <m/>
    <x v="0"/>
    <m/>
    <m/>
    <m/>
    <s v=""/>
    <s v="FALSO"/>
    <n v="0"/>
    <s v=""/>
    <s v=""/>
    <s v=""/>
    <s v=""/>
    <s v=""/>
    <s v=""/>
    <s v=""/>
    <s v=""/>
    <s v=""/>
    <s v=""/>
    <x v="0"/>
  </r>
  <r>
    <x v="1"/>
    <s v="SGTB-1004"/>
    <s v="[SGTB] SP 26.3.4"/>
    <x v="0"/>
    <x v="0"/>
    <s v="[SGTB] PI 3/26"/>
    <x v="0"/>
    <s v="[RITM0708462]Solicitar Serviço ao Sistema - Prisma - Licenças Dynamics"/>
    <m/>
    <n v="1800"/>
    <m/>
    <s v="Itens concluídos"/>
    <m/>
    <m/>
    <s v="Concluído"/>
    <d v="2026-05-29T10:47:00"/>
    <d v="2026-08-17T00:00:00"/>
    <d v="2026-08-18T00:00:00"/>
    <d v="2026-08-18T00:00:00"/>
    <m/>
    <m/>
    <m/>
    <m/>
    <m/>
    <m/>
    <m/>
    <m/>
    <m/>
    <m/>
    <x v="0"/>
    <m/>
    <m/>
    <m/>
    <n v="0.5"/>
    <s v="FALSO"/>
    <n v="0"/>
    <s v=""/>
    <s v=""/>
    <s v=""/>
    <s v=""/>
    <s v=""/>
    <s v=""/>
    <s v=""/>
    <s v=""/>
    <s v=""/>
    <s v=""/>
    <x v="0"/>
  </r>
  <r>
    <x v="1"/>
    <s v="SGTB-1003"/>
    <s v="[SGTB] SP 26.3.5"/>
    <x v="0"/>
    <x v="0"/>
    <s v="[SGTB] PI 3/26"/>
    <x v="0"/>
    <s v="[RITM0708430]Solicitar Serviço ao Sistema - Prisma - Licenças Dynamics"/>
    <m/>
    <n v="1200"/>
    <m/>
    <s v="Itens concluídos"/>
    <m/>
    <m/>
    <s v="Concluído"/>
    <d v="2026-05-29T10:46:00"/>
    <d v="2026-08-31T00:00:00"/>
    <d v="2026-09-01T00:00:00"/>
    <d v="2026-09-01T00:00:00"/>
    <m/>
    <m/>
    <m/>
    <m/>
    <m/>
    <m/>
    <m/>
    <m/>
    <m/>
    <m/>
    <x v="0"/>
    <m/>
    <m/>
    <m/>
    <n v="0.33333333333333331"/>
    <s v="FALSO"/>
    <n v="0"/>
    <s v=""/>
    <s v=""/>
    <s v=""/>
    <s v=""/>
    <s v=""/>
    <s v=""/>
    <s v=""/>
    <s v=""/>
    <s v=""/>
    <s v=""/>
    <x v="0"/>
  </r>
  <r>
    <x v="1"/>
    <s v="SGTB-993"/>
    <s v="[SGTB] SP 26.3.6"/>
    <x v="0"/>
    <x v="0"/>
    <s v="[SGTB] PI 3/26"/>
    <x v="0"/>
    <s v="[RITM0708357]Solicitar Serviço ao Sistema - Portal do Professor - Portal do Professor"/>
    <m/>
    <n v="3600"/>
    <m/>
    <s v="Itens concluídos"/>
    <m/>
    <m/>
    <s v="Concluído"/>
    <d v="2026-05-28T18:25:00"/>
    <m/>
    <d v="2026-09-15T00:00:00"/>
    <d v="2026-09-16T00:00:00"/>
    <m/>
    <m/>
    <m/>
    <m/>
    <m/>
    <m/>
    <m/>
    <m/>
    <m/>
    <m/>
    <x v="0"/>
    <m/>
    <m/>
    <m/>
    <n v="1"/>
    <s v="FALSO"/>
    <n v="0"/>
    <s v=""/>
    <s v=""/>
    <s v=""/>
    <s v=""/>
    <s v=""/>
    <s v=""/>
    <s v=""/>
    <s v=""/>
    <s v=""/>
    <s v=""/>
    <x v="0"/>
  </r>
  <r>
    <x v="1"/>
    <s v="SGTB-992"/>
    <s v="[SGTB] SP 26.3.5"/>
    <x v="0"/>
    <x v="0"/>
    <s v="[SGTB] PI 3/26"/>
    <x v="0"/>
    <s v="[RITM0708356]Solicitar Serviço ao Sistema - Portal do Professor - Portal do Professor"/>
    <m/>
    <m/>
    <m/>
    <s v="Itens concluídos"/>
    <m/>
    <m/>
    <s v="Abertura indevida"/>
    <d v="2026-05-28T18:25:00"/>
    <d v="2026-08-31T00:00:00"/>
    <d v="2026-09-08T00:00:00"/>
    <m/>
    <m/>
    <m/>
    <m/>
    <m/>
    <m/>
    <m/>
    <m/>
    <m/>
    <m/>
    <m/>
    <x v="0"/>
    <m/>
    <m/>
    <m/>
    <s v=""/>
    <s v="FALSO"/>
    <n v="0"/>
    <s v=""/>
    <s v=""/>
    <s v=""/>
    <s v=""/>
    <s v=""/>
    <s v=""/>
    <s v=""/>
    <s v=""/>
    <s v=""/>
    <s v=""/>
    <x v="0"/>
  </r>
  <r>
    <x v="1"/>
    <s v="SGTB-976"/>
    <s v="[SGTB] SP 26.3.1"/>
    <x v="0"/>
    <x v="0"/>
    <s v="[SGTB] PI 3/26"/>
    <x v="0"/>
    <s v="[RITM0705227]Solicitar Serviço ao Sistema - AVA Presencial - Moodle (LMS) - Criação de usuário Administrativo"/>
    <m/>
    <m/>
    <m/>
    <s v="Itens concluídos"/>
    <m/>
    <m/>
    <s v="Abertura indevida"/>
    <d v="2026-05-27T10:01:00"/>
    <d v="2026-07-06T00:00:00"/>
    <d v="2026-07-09T00:00:00"/>
    <m/>
    <m/>
    <m/>
    <m/>
    <m/>
    <m/>
    <m/>
    <m/>
    <m/>
    <m/>
    <m/>
    <x v="0"/>
    <m/>
    <m/>
    <m/>
    <s v=""/>
    <s v="FALSO"/>
    <n v="0"/>
    <s v=""/>
    <s v=""/>
    <s v=""/>
    <s v=""/>
    <s v=""/>
    <s v=""/>
    <s v=""/>
    <s v=""/>
    <s v=""/>
    <s v=""/>
    <x v="0"/>
  </r>
  <r>
    <x v="1"/>
    <s v="SGTB-867"/>
    <s v="[SGTB] SP 26.4.1;[SGTB] SP 26.3.6"/>
    <x v="0"/>
    <x v="0"/>
    <s v="[SGTB] PI 3/26"/>
    <x v="0"/>
    <s v="[RITM0706568]Solicitar Serviço ao Sistema - Portal do Professor - Portal do Professor"/>
    <m/>
    <n v="1800"/>
    <m/>
    <s v="Itens concluídos"/>
    <m/>
    <m/>
    <s v="Concluído"/>
    <d v="2026-05-23T19:34:00"/>
    <d v="2026-09-14T00:00:00"/>
    <d v="2026-09-22T00:00:00"/>
    <d v="2026-09-22T00:00:00"/>
    <m/>
    <m/>
    <m/>
    <m/>
    <m/>
    <m/>
    <m/>
    <m/>
    <m/>
    <m/>
    <x v="0"/>
    <m/>
    <m/>
    <m/>
    <n v="0.5"/>
    <s v="FALSO"/>
    <n v="0"/>
    <s v=""/>
    <s v=""/>
    <s v=""/>
    <s v=""/>
    <s v=""/>
    <s v=""/>
    <s v=""/>
    <s v=""/>
    <s v=""/>
    <s v=""/>
    <x v="0"/>
  </r>
  <r>
    <x v="0"/>
    <s v="SGTB-865"/>
    <s v="[SGTB] SP 26.3.1"/>
    <x v="0"/>
    <x v="0"/>
    <s v="[SGTB] PI 3/26"/>
    <x v="0"/>
    <s v="[INC0780002]Tenho um Erro/Problema com o Sistema - Portal Prisma - Prisma"/>
    <m/>
    <n v="600"/>
    <m/>
    <s v="Itens concluídos"/>
    <m/>
    <m/>
    <s v="Concluído"/>
    <d v="2026-05-23T10:30:00"/>
    <d v="2026-07-06T00:00:00"/>
    <d v="2026-07-10T00:00:00"/>
    <d v="2026-07-10T00:00:00"/>
    <m/>
    <m/>
    <m/>
    <m/>
    <m/>
    <m/>
    <m/>
    <m/>
    <m/>
    <m/>
    <x v="0"/>
    <m/>
    <m/>
    <m/>
    <n v="0.16666666666666666"/>
    <s v="FALSO"/>
    <n v="0"/>
    <s v=""/>
    <s v=""/>
    <s v=""/>
    <s v=""/>
    <s v=""/>
    <s v=""/>
    <s v=""/>
    <s v=""/>
    <s v=""/>
    <s v=""/>
    <x v="0"/>
  </r>
  <r>
    <x v="1"/>
    <s v="SGTB-706"/>
    <s v="[SGTB] SP 26.3.1;[SGTB] SP 26.3.2"/>
    <x v="0"/>
    <x v="0"/>
    <s v="[SGTB] PI 3/26"/>
    <x v="0"/>
    <s v="[RITM0702813]Solicitar Serviço ao Sistema - Prisma - Portal Prisma (PortalUnificado)"/>
    <m/>
    <n v="14400"/>
    <m/>
    <s v="Itens concluídos"/>
    <m/>
    <m/>
    <s v="Concluído"/>
    <d v="2026-05-12T15:01:00"/>
    <d v="2026-07-06T00:00:00"/>
    <d v="2026-07-15T00:00:00"/>
    <d v="2026-07-15T00:00:00"/>
    <m/>
    <m/>
    <m/>
    <m/>
    <m/>
    <m/>
    <m/>
    <m/>
    <m/>
    <m/>
    <x v="0"/>
    <m/>
    <m/>
    <m/>
    <n v="4"/>
    <s v="FALSO"/>
    <n v="0"/>
    <s v=""/>
    <s v=""/>
    <s v=""/>
    <s v=""/>
    <s v=""/>
    <s v=""/>
    <s v=""/>
    <s v=""/>
    <s v=""/>
    <s v=""/>
    <x v="0"/>
  </r>
  <r>
    <x v="1"/>
    <s v="SGTB-640"/>
    <s v="[SGTB] SP 26.3.1"/>
    <x v="0"/>
    <x v="0"/>
    <s v="[SGTB] PI 3/26"/>
    <x v="0"/>
    <s v="[RITM0700773]Solicitar um Serviço de Liberação de Acesso e Reset de Senha - Colaborar"/>
    <m/>
    <m/>
    <m/>
    <s v="Itens concluídos"/>
    <m/>
    <m/>
    <s v="Abertura indevida"/>
    <d v="2026-05-11T14:49:00"/>
    <d v="2026-07-06T00:00:00"/>
    <d v="2026-07-09T00:00:00"/>
    <m/>
    <m/>
    <m/>
    <m/>
    <m/>
    <m/>
    <m/>
    <m/>
    <m/>
    <m/>
    <m/>
    <x v="0"/>
    <m/>
    <m/>
    <m/>
    <s v=""/>
    <s v="FALSO"/>
    <n v="0"/>
    <s v=""/>
    <s v=""/>
    <s v=""/>
    <s v=""/>
    <s v=""/>
    <s v=""/>
    <s v=""/>
    <s v=""/>
    <s v=""/>
    <s v=""/>
    <x v="0"/>
  </r>
  <r>
    <x v="3"/>
    <s v="SGTB-83"/>
    <s v="[SGTB] SP 26.3.5"/>
    <x v="0"/>
    <x v="0"/>
    <s v="[SGTB] PI 3/26"/>
    <x v="2"/>
    <s v="[KT Secretaria] KT processos de secretaria R66 para Thunderbolts"/>
    <n v="2"/>
    <n v="54600"/>
    <m/>
    <s v="Itens concluídos"/>
    <s v="SGTB-247"/>
    <m/>
    <s v="Concluído"/>
    <d v="2026-04-13T14:12:00"/>
    <d v="2026-08-31T00:00:00"/>
    <d v="2026-09-01T00:00:00"/>
    <d v="2026-09-10T00:00:00"/>
    <d v="2026-09-10T00:00:00"/>
    <d v="2026-09-10T00:00:00"/>
    <d v="2026-09-10T00:00:00"/>
    <m/>
    <m/>
    <n v="7"/>
    <m/>
    <m/>
    <n v="108"/>
    <m/>
    <x v="0"/>
    <m/>
    <m/>
    <s v="0 minutos úteis"/>
    <n v="15.166666666666666"/>
    <s v="FALSO"/>
    <n v="0"/>
    <n v="100"/>
    <s v=""/>
    <n v="7"/>
    <b v="1"/>
    <n v="1"/>
    <s v=""/>
    <s v=""/>
    <s v=""/>
    <s v=""/>
    <b v="1"/>
    <x v="8"/>
  </r>
  <r>
    <x v="0"/>
    <s v="SGSE-4830"/>
    <s v="[SGSE] SP 26.4.1;[SGSE] SP 26.3.6"/>
    <x v="1"/>
    <x v="0"/>
    <s v="[SGSE] PI 4/26"/>
    <x v="0"/>
    <s v="[INC0822949]Tenho um Erro/Problema com o PTC - Dynamics Athenas - Alocação e disponibilização de disciplinas"/>
    <m/>
    <m/>
    <m/>
    <s v="Itens concluídos"/>
    <m/>
    <m/>
    <s v="Abertura indevida"/>
    <d v="2026-09-25T15:42:00"/>
    <d v="2026-09-14T00:00:00"/>
    <d v="2026-09-29T00:00:00"/>
    <m/>
    <m/>
    <m/>
    <m/>
    <m/>
    <m/>
    <m/>
    <m/>
    <m/>
    <m/>
    <m/>
    <x v="0"/>
    <m/>
    <m/>
    <m/>
    <s v=""/>
    <s v="FALSO"/>
    <n v="0"/>
    <s v=""/>
    <s v=""/>
    <s v=""/>
    <s v=""/>
    <s v=""/>
    <s v=""/>
    <s v=""/>
    <s v=""/>
    <s v=""/>
    <s v=""/>
    <x v="0"/>
  </r>
  <r>
    <x v="0"/>
    <s v="SGSE-4829"/>
    <s v="[SGSE] SP 26.4.1;[SGSE] SP 26.3.6"/>
    <x v="1"/>
    <x v="4"/>
    <s v="[SGSE] PI 3/26;[SGSE] PI 4/26"/>
    <x v="0"/>
    <s v="[INC0822887]Tenho um Erro/Problema com o PTC - Dynamics Athenas - Alocação e disponibilização de disciplinas"/>
    <m/>
    <m/>
    <m/>
    <s v="Itens concluídos"/>
    <m/>
    <m/>
    <m/>
    <d v="2026-09-25T13:03:00"/>
    <d v="2026-09-14T00:00:00"/>
    <d v="2026-09-25T00:00:00"/>
    <d v="2026-09-29T00:00:00"/>
    <m/>
    <m/>
    <m/>
    <m/>
    <m/>
    <m/>
    <m/>
    <m/>
    <m/>
    <m/>
    <x v="0"/>
    <m/>
    <m/>
    <m/>
    <s v=""/>
    <s v="FALSO"/>
    <n v="0"/>
    <s v=""/>
    <s v=""/>
    <s v=""/>
    <s v=""/>
    <s v=""/>
    <s v=""/>
    <s v=""/>
    <s v=""/>
    <s v=""/>
    <s v=""/>
    <x v="0"/>
  </r>
  <r>
    <x v="0"/>
    <s v="SGSE-4828"/>
    <s v="[SGSE] SP 26.3.6"/>
    <x v="1"/>
    <x v="0"/>
    <s v="[SGSE] PI 3/26"/>
    <x v="0"/>
    <s v="[INC0822872]Tenho um Erro/Problema com o PTC - Dynamics Athenas - Alocação e disponibilização de disciplinas"/>
    <m/>
    <m/>
    <m/>
    <s v="Itens concluídos"/>
    <m/>
    <m/>
    <s v="Abertura indevida"/>
    <d v="2026-09-25T12:22:00"/>
    <d v="2026-09-14T00:00:00"/>
    <d v="2026-09-25T00:00:00"/>
    <m/>
    <m/>
    <m/>
    <m/>
    <m/>
    <m/>
    <m/>
    <m/>
    <m/>
    <m/>
    <m/>
    <x v="0"/>
    <m/>
    <m/>
    <m/>
    <s v=""/>
    <s v="FALSO"/>
    <n v="0"/>
    <s v=""/>
    <s v=""/>
    <s v=""/>
    <s v=""/>
    <s v=""/>
    <s v=""/>
    <s v=""/>
    <s v=""/>
    <s v=""/>
    <s v=""/>
    <x v="0"/>
  </r>
  <r>
    <x v="0"/>
    <s v="SGSE-4826"/>
    <s v="[SGSE] SP 26.3.6"/>
    <x v="1"/>
    <x v="0"/>
    <s v="[SGSE] PI 3/26"/>
    <x v="0"/>
    <s v="[INC0822867]Tenho um Erro/Problema com o PTC - Dynamics Athenas - Alocação e disponibilização de disciplinas"/>
    <m/>
    <m/>
    <m/>
    <s v="Itens concluídos"/>
    <m/>
    <m/>
    <s v="Abertura indevida"/>
    <d v="2026-09-25T12:09:00"/>
    <d v="2026-09-14T00:00:00"/>
    <d v="2026-09-25T00:00:00"/>
    <m/>
    <m/>
    <m/>
    <m/>
    <m/>
    <m/>
    <m/>
    <m/>
    <m/>
    <m/>
    <m/>
    <x v="0"/>
    <m/>
    <m/>
    <m/>
    <s v=""/>
    <s v="FALSO"/>
    <n v="0"/>
    <s v=""/>
    <s v=""/>
    <s v=""/>
    <s v=""/>
    <s v=""/>
    <s v=""/>
    <s v=""/>
    <s v=""/>
    <s v=""/>
    <s v=""/>
    <x v="0"/>
  </r>
  <r>
    <x v="0"/>
    <s v="SGSE-4824"/>
    <s v="[SGSE] SP 26.4.1;[SGSE] SP 26.3.6"/>
    <x v="1"/>
    <x v="5"/>
    <s v="[SGSE] PI 4/26"/>
    <x v="0"/>
    <s v="[INC0820060]Tenho um Erro/Problema com o PTC - Dynamics Athenas - Alocação e disponibilização de disciplinas"/>
    <m/>
    <m/>
    <m/>
    <s v="Em andamento"/>
    <m/>
    <m/>
    <m/>
    <d v="2026-09-25T11:58:00"/>
    <d v="2026-09-14T00:00:00"/>
    <d v="2026-09-25T00:00:00"/>
    <m/>
    <m/>
    <m/>
    <m/>
    <m/>
    <m/>
    <m/>
    <m/>
    <m/>
    <m/>
    <m/>
    <x v="0"/>
    <m/>
    <m/>
    <m/>
    <s v=""/>
    <s v="FALSO"/>
    <n v="0"/>
    <s v=""/>
    <s v=""/>
    <s v=""/>
    <s v=""/>
    <s v=""/>
    <s v=""/>
    <s v=""/>
    <s v=""/>
    <s v=""/>
    <s v=""/>
    <x v="0"/>
  </r>
  <r>
    <x v="0"/>
    <s v="SGSE-4823"/>
    <s v="[SGSE] SP 26.4.1;[SGSE] SP 26.3.6"/>
    <x v="1"/>
    <x v="0"/>
    <s v="[SGSE] PI 3/26;[SGSE] PI 4/26"/>
    <x v="0"/>
    <s v="[INC0810893]Tenho um Erro/Problema com o Sistema - AVA Presencial/Moodle - Acesso ao AVA/Disciplina"/>
    <m/>
    <m/>
    <m/>
    <s v="Itens concluídos"/>
    <m/>
    <m/>
    <s v="Abertura indevida"/>
    <d v="2026-09-25T11:52:00"/>
    <d v="2026-09-14T00:00:00"/>
    <d v="2026-09-28T00:00:00"/>
    <m/>
    <m/>
    <m/>
    <m/>
    <m/>
    <m/>
    <m/>
    <m/>
    <m/>
    <m/>
    <m/>
    <x v="0"/>
    <m/>
    <m/>
    <m/>
    <s v=""/>
    <s v="FALSO"/>
    <n v="0"/>
    <s v=""/>
    <s v=""/>
    <s v=""/>
    <s v=""/>
    <s v=""/>
    <s v=""/>
    <s v=""/>
    <s v=""/>
    <s v=""/>
    <s v=""/>
    <x v="0"/>
  </r>
  <r>
    <x v="0"/>
    <s v="SGSE-4822"/>
    <s v="[SGSE] SP 26.4.1;[SGSE] SP 26.3.6"/>
    <x v="1"/>
    <x v="0"/>
    <s v="[SGSE] PI 4/26"/>
    <x v="0"/>
    <s v="[INC0808228]Tenho um Erro/Problema no Dynamics - Gestão de unidades - Reportar um erro/problema"/>
    <m/>
    <m/>
    <m/>
    <s v="Itens concluídos"/>
    <m/>
    <m/>
    <s v="Abertura indevida"/>
    <d v="2026-09-25T11:41:00"/>
    <d v="2026-09-14T00:00:00"/>
    <d v="2026-09-28T00:00:00"/>
    <m/>
    <m/>
    <m/>
    <m/>
    <m/>
    <m/>
    <m/>
    <m/>
    <m/>
    <m/>
    <m/>
    <x v="0"/>
    <m/>
    <m/>
    <m/>
    <s v=""/>
    <s v="FALSO"/>
    <n v="0"/>
    <s v=""/>
    <s v=""/>
    <s v=""/>
    <s v=""/>
    <s v=""/>
    <s v=""/>
    <s v=""/>
    <s v=""/>
    <s v=""/>
    <s v=""/>
    <x v="0"/>
  </r>
  <r>
    <x v="0"/>
    <s v="SGSE-4821"/>
    <s v="[SGSE] SP 26.4.1;[SGSE] SP 26.3.6"/>
    <x v="1"/>
    <x v="0"/>
    <s v="[SGSE] PI 4/26"/>
    <x v="0"/>
    <s v="[INC0819549]Tenho um Erro/Problema com o PTC - Ambiente do Aluno / AVA Sofia - Aulas"/>
    <m/>
    <m/>
    <m/>
    <s v="Itens concluídos"/>
    <m/>
    <m/>
    <s v="Abertura indevida"/>
    <d v="2026-09-25T11:19:00"/>
    <d v="2026-09-14T00:00:00"/>
    <d v="2026-09-29T00:00:00"/>
    <m/>
    <m/>
    <m/>
    <m/>
    <m/>
    <m/>
    <m/>
    <m/>
    <m/>
    <m/>
    <m/>
    <x v="0"/>
    <m/>
    <m/>
    <m/>
    <s v=""/>
    <s v="FALSO"/>
    <n v="0"/>
    <s v=""/>
    <s v=""/>
    <s v=""/>
    <s v=""/>
    <s v=""/>
    <s v=""/>
    <s v=""/>
    <s v=""/>
    <s v=""/>
    <s v=""/>
    <x v="0"/>
  </r>
  <r>
    <x v="0"/>
    <s v="SGSE-4820"/>
    <s v="[SGSE] SP 26.4.1;[SGSE] SP 26.3.6"/>
    <x v="1"/>
    <x v="0"/>
    <s v="[SGSE] PI 4/26"/>
    <x v="0"/>
    <s v="[INC0822672]Tenho um Erro/Problema com o PTC - Dynamics Athenas - Alocação e disponibilização de disciplinas"/>
    <m/>
    <m/>
    <m/>
    <s v="Itens concluídos"/>
    <m/>
    <m/>
    <s v="Concluído"/>
    <d v="2026-09-24T22:03:00"/>
    <d v="2026-09-14T00:00:00"/>
    <d v="2026-09-28T00:00:00"/>
    <d v="2026-09-28T00:00:00"/>
    <m/>
    <m/>
    <m/>
    <m/>
    <m/>
    <m/>
    <m/>
    <m/>
    <m/>
    <m/>
    <x v="0"/>
    <m/>
    <m/>
    <m/>
    <s v=""/>
    <s v="FALSO"/>
    <n v="0"/>
    <s v=""/>
    <s v=""/>
    <s v=""/>
    <s v=""/>
    <s v=""/>
    <s v=""/>
    <s v=""/>
    <s v=""/>
    <s v=""/>
    <s v=""/>
    <x v="0"/>
  </r>
  <r>
    <x v="0"/>
    <s v="SGSE-4819"/>
    <s v="[SGSE] SP 26.4.1;[SGSE] SP 26.3.6"/>
    <x v="1"/>
    <x v="0"/>
    <s v="[SGSE] PI 3/26"/>
    <x v="0"/>
    <s v="[INC0822671]Tenho um Erro/Problema com o PTC - Dynamics Athenas - Alocação e disponibilização de disciplinas"/>
    <m/>
    <m/>
    <m/>
    <s v="Itens concluídos"/>
    <m/>
    <m/>
    <s v="Abertura indevida"/>
    <d v="2026-09-24T21:57:00"/>
    <d v="2026-09-14T00:00:00"/>
    <d v="2026-09-28T00:00:00"/>
    <d v="2026-09-28T00:00:00"/>
    <m/>
    <m/>
    <m/>
    <m/>
    <m/>
    <m/>
    <m/>
    <m/>
    <m/>
    <m/>
    <x v="0"/>
    <m/>
    <m/>
    <m/>
    <s v=""/>
    <s v="FALSO"/>
    <n v="0"/>
    <s v=""/>
    <s v=""/>
    <s v=""/>
    <s v=""/>
    <s v=""/>
    <s v=""/>
    <s v=""/>
    <s v=""/>
    <s v=""/>
    <s v=""/>
    <x v="0"/>
  </r>
  <r>
    <x v="0"/>
    <s v="SGSE-4818"/>
    <s v="[SGSE] SP 26.4.1;[SGSE] SP 26.3.6"/>
    <x v="1"/>
    <x v="0"/>
    <s v="[SGSE] PI 3/26;[SGSE] PI 4/26"/>
    <x v="0"/>
    <s v="[INC0822652]Tenho um Erro/Problema com o PTC - Dynamics Athenas - Alocação e disponibilização de disciplinas"/>
    <m/>
    <n v="7200"/>
    <m/>
    <s v="Itens concluídos"/>
    <m/>
    <m/>
    <s v="Abertura indevida"/>
    <d v="2026-09-24T19:57:00"/>
    <d v="2026-09-14T00:00:00"/>
    <d v="2026-09-25T00:00:00"/>
    <m/>
    <m/>
    <m/>
    <m/>
    <m/>
    <m/>
    <m/>
    <m/>
    <m/>
    <m/>
    <m/>
    <x v="0"/>
    <m/>
    <m/>
    <m/>
    <n v="2"/>
    <s v="FALSO"/>
    <n v="0"/>
    <s v=""/>
    <s v=""/>
    <s v=""/>
    <s v=""/>
    <s v=""/>
    <s v=""/>
    <s v=""/>
    <s v=""/>
    <s v=""/>
    <s v=""/>
    <x v="0"/>
  </r>
  <r>
    <x v="0"/>
    <s v="SGSE-4816"/>
    <s v="[SGSE] SP 26.3.6"/>
    <x v="1"/>
    <x v="0"/>
    <s v="[SGSE] PI 3/26"/>
    <x v="0"/>
    <s v="[INC0822109]Tenho um Erro/Problema com o PTC - Ambiente do Aluno / AVA Sofia - Visão de disciplinas"/>
    <m/>
    <m/>
    <m/>
    <s v="Itens concluídos"/>
    <m/>
    <m/>
    <s v="Abertura indevida"/>
    <d v="2026-09-24T16:10:00"/>
    <d v="2026-09-14T00:00:00"/>
    <d v="2026-09-25T00:00:00"/>
    <m/>
    <m/>
    <m/>
    <m/>
    <m/>
    <m/>
    <m/>
    <m/>
    <m/>
    <m/>
    <m/>
    <x v="0"/>
    <m/>
    <m/>
    <m/>
    <s v=""/>
    <s v="FALSO"/>
    <n v="0"/>
    <s v=""/>
    <s v=""/>
    <s v=""/>
    <s v=""/>
    <s v=""/>
    <s v=""/>
    <s v=""/>
    <s v=""/>
    <s v=""/>
    <s v=""/>
    <x v="0"/>
  </r>
  <r>
    <x v="0"/>
    <s v="SGSE-4815"/>
    <s v="[SGSE] SP 26.3.6"/>
    <x v="1"/>
    <x v="0"/>
    <s v="[SGSE] PI 3/26"/>
    <x v="0"/>
    <s v="[INC0822540]Tenho um Erro/Problema com o PTC - Dynamics Athenas - Alocação e disponibilização de disciplinas"/>
    <m/>
    <m/>
    <m/>
    <s v="Itens concluídos"/>
    <m/>
    <m/>
    <s v="Abertura indevida"/>
    <d v="2026-09-24T15:53:00"/>
    <d v="2026-09-14T00:00:00"/>
    <d v="2026-09-25T00:00:00"/>
    <m/>
    <m/>
    <m/>
    <m/>
    <m/>
    <m/>
    <m/>
    <m/>
    <m/>
    <m/>
    <m/>
    <x v="0"/>
    <m/>
    <m/>
    <m/>
    <s v=""/>
    <s v="FALSO"/>
    <n v="0"/>
    <s v=""/>
    <s v=""/>
    <s v=""/>
    <s v=""/>
    <s v=""/>
    <s v=""/>
    <s v=""/>
    <s v=""/>
    <s v=""/>
    <s v=""/>
    <x v="0"/>
  </r>
  <r>
    <x v="0"/>
    <s v="SGSE-4812"/>
    <s v="[SGSE] SP 26.3.6"/>
    <x v="1"/>
    <x v="0"/>
    <s v="[SGSE] PI 3/26"/>
    <x v="0"/>
    <s v="[INC0822487]Tenho um Erro/Problema com o PTC - Dynamics Athenas - Alocação e disponibilização de disciplinas"/>
    <m/>
    <m/>
    <m/>
    <s v="Itens concluídos"/>
    <m/>
    <m/>
    <s v="Abertura indevida"/>
    <d v="2026-09-24T13:58:00"/>
    <d v="2026-09-14T00:00:00"/>
    <d v="2026-09-25T00:00:00"/>
    <m/>
    <m/>
    <m/>
    <m/>
    <m/>
    <m/>
    <m/>
    <m/>
    <m/>
    <m/>
    <m/>
    <x v="0"/>
    <m/>
    <m/>
    <m/>
    <s v=""/>
    <s v="FALSO"/>
    <n v="0"/>
    <s v=""/>
    <s v=""/>
    <s v=""/>
    <s v=""/>
    <s v=""/>
    <s v=""/>
    <s v=""/>
    <s v=""/>
    <s v=""/>
    <s v=""/>
    <x v="0"/>
  </r>
  <r>
    <x v="0"/>
    <s v="SGSE-4811"/>
    <s v="[SGSE] SP 26.4.1;[SGSE] SP 26.3.6"/>
    <x v="1"/>
    <x v="0"/>
    <s v="[SGSE] PI 3/26"/>
    <x v="0"/>
    <s v="[INC0805785]Tenho um Erro/Problema com o PTC - Ambiente do Aluno / AVA Sofia - Notas e Correções"/>
    <m/>
    <n v="3600"/>
    <m/>
    <s v="Itens concluídos"/>
    <m/>
    <m/>
    <s v="Concluído"/>
    <d v="2026-09-24T12:24:00"/>
    <d v="2026-09-14T00:00:00"/>
    <d v="2026-09-25T00:00:00"/>
    <d v="2026-09-25T00:00:00"/>
    <m/>
    <m/>
    <m/>
    <m/>
    <m/>
    <m/>
    <m/>
    <m/>
    <m/>
    <m/>
    <x v="0"/>
    <m/>
    <m/>
    <m/>
    <n v="1"/>
    <s v="FALSO"/>
    <n v="0"/>
    <s v=""/>
    <s v=""/>
    <s v=""/>
    <s v=""/>
    <s v=""/>
    <s v=""/>
    <s v=""/>
    <s v=""/>
    <s v=""/>
    <s v=""/>
    <x v="0"/>
  </r>
  <r>
    <x v="0"/>
    <s v="SGSE-4809"/>
    <s v="[SGSE] SP 26.4.1;[SGSE] SP 26.3.6"/>
    <x v="1"/>
    <x v="0"/>
    <s v="[SGSE] PI 3/26"/>
    <x v="0"/>
    <s v="[INC0822421]Tenho um Erro/Problema com o PTC - Dynamics Athenas - Alocação e disponibilização de disciplinas"/>
    <m/>
    <n v="3600"/>
    <m/>
    <s v="Itens concluídos"/>
    <m/>
    <m/>
    <s v="Concluído"/>
    <d v="2026-09-24T10:55:00"/>
    <d v="2026-09-14T00:00:00"/>
    <d v="2026-09-25T00:00:00"/>
    <d v="2026-09-25T00:00:00"/>
    <m/>
    <m/>
    <m/>
    <m/>
    <m/>
    <m/>
    <m/>
    <m/>
    <m/>
    <m/>
    <x v="0"/>
    <m/>
    <m/>
    <m/>
    <n v="1"/>
    <s v="FALSO"/>
    <n v="0"/>
    <s v=""/>
    <s v=""/>
    <s v=""/>
    <s v=""/>
    <s v=""/>
    <s v=""/>
    <s v=""/>
    <s v=""/>
    <s v=""/>
    <s v=""/>
    <x v="0"/>
  </r>
  <r>
    <x v="0"/>
    <s v="SGSE-4808"/>
    <s v="[SGSE] SP 26.4.1;[SGSE] SP 26.3.6"/>
    <x v="1"/>
    <x v="0"/>
    <s v="[SGSE] PI 3/26;[SGSE] PI 4/26"/>
    <x v="0"/>
    <s v="[INC0821397]Tenho um Erro/Problema com o PTC - Dynamics Athenas - Alocação e disponibilização de disciplinas"/>
    <m/>
    <m/>
    <m/>
    <s v="Itens concluídos"/>
    <m/>
    <m/>
    <s v="Abertura indevida"/>
    <d v="2026-09-24T09:40:00"/>
    <d v="2026-09-14T00:00:00"/>
    <d v="2026-09-25T00:00:00"/>
    <d v="2026-09-25T00:00:00"/>
    <m/>
    <m/>
    <m/>
    <m/>
    <m/>
    <m/>
    <m/>
    <m/>
    <m/>
    <m/>
    <x v="0"/>
    <m/>
    <m/>
    <m/>
    <s v=""/>
    <s v="FALSO"/>
    <n v="0"/>
    <s v=""/>
    <s v=""/>
    <s v=""/>
    <s v=""/>
    <s v=""/>
    <s v=""/>
    <s v=""/>
    <s v=""/>
    <s v=""/>
    <s v=""/>
    <x v="0"/>
  </r>
  <r>
    <x v="0"/>
    <s v="SGSE-4807"/>
    <s v="[SGSE] SP 26.4.1;[SGSE] SP 26.3.6"/>
    <x v="1"/>
    <x v="0"/>
    <s v="[SGSE] PI 3/26"/>
    <x v="0"/>
    <s v="[INC0819390]Tenho um Erro/Problema com o PTC - Dynamics Athenas - Alocação e disponibilização de disciplinas"/>
    <m/>
    <m/>
    <m/>
    <s v="Itens concluídos"/>
    <m/>
    <m/>
    <s v="Concluído"/>
    <d v="2026-09-24T09:37:00"/>
    <d v="2026-09-14T00:00:00"/>
    <d v="2026-09-25T00:00:00"/>
    <d v="2026-09-25T00:00:00"/>
    <m/>
    <m/>
    <m/>
    <m/>
    <m/>
    <m/>
    <m/>
    <m/>
    <m/>
    <m/>
    <x v="0"/>
    <m/>
    <m/>
    <m/>
    <s v=""/>
    <s v="FALSO"/>
    <n v="0"/>
    <s v=""/>
    <s v=""/>
    <s v=""/>
    <s v=""/>
    <s v=""/>
    <s v=""/>
    <s v=""/>
    <s v=""/>
    <s v=""/>
    <s v=""/>
    <x v="0"/>
  </r>
  <r>
    <x v="0"/>
    <s v="SGSE-4806"/>
    <s v="[SGSE] SP 26.3.6"/>
    <x v="1"/>
    <x v="0"/>
    <s v="[SGSE] PI 3/26"/>
    <x v="0"/>
    <s v="[INC0817546]Tenho um Erro/Problema com o PTC - Ambiente do Aluno / AVA Sofia - Aulas"/>
    <m/>
    <n v="3600"/>
    <m/>
    <s v="Itens concluídos"/>
    <m/>
    <m/>
    <s v="Concluído"/>
    <d v="2026-09-24T09:36:00"/>
    <d v="2026-09-14T00:00:00"/>
    <d v="2026-09-24T00:00:00"/>
    <d v="2026-09-24T00:00:00"/>
    <m/>
    <m/>
    <m/>
    <m/>
    <m/>
    <m/>
    <m/>
    <m/>
    <m/>
    <m/>
    <x v="0"/>
    <m/>
    <m/>
    <m/>
    <n v="1"/>
    <s v="FALSO"/>
    <n v="0"/>
    <s v=""/>
    <s v=""/>
    <s v=""/>
    <s v=""/>
    <s v=""/>
    <s v=""/>
    <s v=""/>
    <s v=""/>
    <s v=""/>
    <s v=""/>
    <x v="0"/>
  </r>
  <r>
    <x v="0"/>
    <s v="SGSE-4803"/>
    <s v="[SGSE] SP 26.3.6"/>
    <x v="1"/>
    <x v="0"/>
    <s v="[SGSE] PI 3/26"/>
    <x v="0"/>
    <s v="[INC0819390]Tenho um Erro/Problema com o PTC - Dynamics Athenas - Alocação e disponibilização de disciplinas"/>
    <m/>
    <m/>
    <m/>
    <s v="Itens concluídos"/>
    <m/>
    <m/>
    <s v="Abertura indevida"/>
    <d v="2026-09-23T14:49:00"/>
    <d v="2026-09-14T00:00:00"/>
    <d v="2026-09-23T00:00:00"/>
    <m/>
    <m/>
    <m/>
    <m/>
    <m/>
    <m/>
    <m/>
    <m/>
    <m/>
    <m/>
    <m/>
    <x v="0"/>
    <m/>
    <m/>
    <m/>
    <s v=""/>
    <s v="FALSO"/>
    <n v="0"/>
    <s v=""/>
    <s v=""/>
    <s v=""/>
    <s v=""/>
    <s v=""/>
    <s v=""/>
    <s v=""/>
    <s v=""/>
    <s v=""/>
    <s v=""/>
    <x v="0"/>
  </r>
  <r>
    <x v="0"/>
    <s v="SGSE-4800"/>
    <s v="[SGSE] SP 26.3.6"/>
    <x v="1"/>
    <x v="0"/>
    <s v="[SGSE] PI 3/26"/>
    <x v="0"/>
    <s v="[INC0821490]Tenho um Erro/Problema com o PTC - Dynamics Athenas - Alocação e disponibilização de disciplinas"/>
    <m/>
    <m/>
    <m/>
    <s v="Itens concluídos"/>
    <m/>
    <m/>
    <s v="Abertura indevida"/>
    <d v="2026-09-22T20:07:00"/>
    <d v="2026-09-14T00:00:00"/>
    <d v="2026-09-24T00:00:00"/>
    <m/>
    <m/>
    <m/>
    <m/>
    <m/>
    <m/>
    <m/>
    <m/>
    <m/>
    <m/>
    <m/>
    <x v="0"/>
    <m/>
    <m/>
    <m/>
    <s v=""/>
    <s v="FALSO"/>
    <n v="0"/>
    <s v=""/>
    <s v=""/>
    <s v=""/>
    <s v=""/>
    <s v=""/>
    <s v=""/>
    <s v=""/>
    <s v=""/>
    <s v=""/>
    <s v=""/>
    <x v="0"/>
  </r>
  <r>
    <x v="0"/>
    <s v="SGSE-4799"/>
    <s v="[SGSE] SP 26.3.6"/>
    <x v="1"/>
    <x v="0"/>
    <s v="[SGSE] PI 3/26"/>
    <x v="0"/>
    <s v="[INC0821486]Tenho um Erro/Problema com o PTC - Dynamics Athenas - Alocação e disponibilização de disciplinas"/>
    <m/>
    <m/>
    <m/>
    <s v="Itens concluídos"/>
    <m/>
    <m/>
    <s v="Abertura indevida"/>
    <d v="2026-09-22T19:56:00"/>
    <d v="2026-09-14T00:00:00"/>
    <d v="2026-09-23T00:00:00"/>
    <m/>
    <m/>
    <m/>
    <m/>
    <m/>
    <m/>
    <m/>
    <m/>
    <m/>
    <m/>
    <m/>
    <x v="0"/>
    <m/>
    <m/>
    <m/>
    <s v=""/>
    <s v="FALSO"/>
    <n v="0"/>
    <s v=""/>
    <s v=""/>
    <s v=""/>
    <s v=""/>
    <s v=""/>
    <s v=""/>
    <s v=""/>
    <s v=""/>
    <s v=""/>
    <s v=""/>
    <x v="0"/>
  </r>
  <r>
    <x v="0"/>
    <s v="SGSE-4797"/>
    <s v="[SGSE] SP 26.3.6"/>
    <x v="1"/>
    <x v="0"/>
    <s v="[SGSE] PI 3/26"/>
    <x v="0"/>
    <s v="[INC0821397]Tenho um Erro/Problema com o PTC - Dynamics Athenas - Alocação e disponibilização de disciplinas"/>
    <m/>
    <m/>
    <m/>
    <s v="Itens concluídos"/>
    <m/>
    <m/>
    <s v="Abertura indevida"/>
    <d v="2026-09-22T18:21:00"/>
    <d v="2026-09-14T00:00:00"/>
    <d v="2026-09-23T00:00:00"/>
    <m/>
    <m/>
    <m/>
    <m/>
    <m/>
    <m/>
    <m/>
    <m/>
    <m/>
    <m/>
    <m/>
    <x v="0"/>
    <m/>
    <m/>
    <m/>
    <s v=""/>
    <s v="FALSO"/>
    <n v="0"/>
    <s v=""/>
    <s v=""/>
    <s v=""/>
    <s v=""/>
    <s v=""/>
    <s v=""/>
    <s v=""/>
    <s v=""/>
    <s v=""/>
    <s v=""/>
    <x v="0"/>
  </r>
  <r>
    <x v="0"/>
    <s v="SGSE-4796"/>
    <s v="[SGSE] SP 26.3.6"/>
    <x v="1"/>
    <x v="0"/>
    <s v="[SGSE] PI 3/26"/>
    <x v="0"/>
    <s v="[INC0821384]Tenho um Erro/Problema com o PTC - Dynamics Athenas - Alocação e disponibilização de disciplinas"/>
    <m/>
    <m/>
    <m/>
    <s v="Itens concluídos"/>
    <m/>
    <m/>
    <s v="Abertura indevida"/>
    <d v="2026-09-22T17:45:00"/>
    <d v="2026-09-14T00:00:00"/>
    <d v="2026-09-24T00:00:00"/>
    <m/>
    <m/>
    <m/>
    <m/>
    <m/>
    <m/>
    <m/>
    <m/>
    <m/>
    <m/>
    <m/>
    <x v="0"/>
    <m/>
    <m/>
    <m/>
    <s v=""/>
    <s v="FALSO"/>
    <n v="0"/>
    <s v=""/>
    <s v=""/>
    <s v=""/>
    <s v=""/>
    <s v=""/>
    <s v=""/>
    <s v=""/>
    <s v=""/>
    <s v=""/>
    <s v=""/>
    <x v="0"/>
  </r>
  <r>
    <x v="0"/>
    <s v="SGSE-4792"/>
    <s v="[SGSE] SP 26.3.6"/>
    <x v="1"/>
    <x v="0"/>
    <s v="[SGSE] PI 3/26"/>
    <x v="0"/>
    <s v="[INC0821356]Tenho um Erro/Problema com o PTC - Dynamics Athenas - Alocação e disponibilização de disciplinas"/>
    <m/>
    <m/>
    <m/>
    <s v="Itens concluídos"/>
    <m/>
    <m/>
    <s v="Abertura indevida"/>
    <d v="2026-09-22T16:26:00"/>
    <d v="2026-09-14T00:00:00"/>
    <d v="2026-09-23T00:00:00"/>
    <m/>
    <m/>
    <m/>
    <m/>
    <m/>
    <m/>
    <m/>
    <m/>
    <m/>
    <m/>
    <m/>
    <x v="0"/>
    <m/>
    <m/>
    <m/>
    <s v=""/>
    <s v="FALSO"/>
    <n v="0"/>
    <s v=""/>
    <s v=""/>
    <s v=""/>
    <s v=""/>
    <s v=""/>
    <s v=""/>
    <s v=""/>
    <s v=""/>
    <s v=""/>
    <s v=""/>
    <x v="0"/>
  </r>
  <r>
    <x v="0"/>
    <s v="SGSE-4790"/>
    <s v="[SGSE] SP 26.3.6"/>
    <x v="1"/>
    <x v="0"/>
    <s v="[SGSE] PI 3/26"/>
    <x v="0"/>
    <s v="[INC0821351]Tenho um Erro/Problema com o PTC - Dynamics Athenas - Alocação e disponibilização de disciplinas"/>
    <m/>
    <m/>
    <m/>
    <s v="Itens concluídos"/>
    <m/>
    <m/>
    <s v="Abertura indevida"/>
    <d v="2026-09-22T16:20:00"/>
    <d v="2026-09-14T00:00:00"/>
    <d v="2026-09-23T00:00:00"/>
    <m/>
    <m/>
    <m/>
    <m/>
    <m/>
    <m/>
    <m/>
    <m/>
    <m/>
    <m/>
    <m/>
    <x v="0"/>
    <m/>
    <m/>
    <m/>
    <s v=""/>
    <s v="FALSO"/>
    <n v="0"/>
    <s v=""/>
    <s v=""/>
    <s v=""/>
    <s v=""/>
    <s v=""/>
    <s v=""/>
    <s v=""/>
    <s v=""/>
    <s v=""/>
    <s v=""/>
    <x v="0"/>
  </r>
  <r>
    <x v="0"/>
    <s v="SGSE-4787"/>
    <s v="[SGSE] SP 26.3.6"/>
    <x v="1"/>
    <x v="0"/>
    <s v="[SGSE] PI 3/26"/>
    <x v="0"/>
    <s v="[INC0821301]Tenho um Erro/Problema com o PTC - Dynamics Athenas - Alocação e disponibilização de disciplinas"/>
    <m/>
    <m/>
    <m/>
    <s v="Itens concluídos"/>
    <m/>
    <m/>
    <s v="Abertura indevida"/>
    <d v="2026-09-22T14:55:00"/>
    <d v="2026-09-14T00:00:00"/>
    <d v="2026-09-23T00:00:00"/>
    <m/>
    <m/>
    <m/>
    <m/>
    <m/>
    <m/>
    <m/>
    <m/>
    <m/>
    <m/>
    <m/>
    <x v="0"/>
    <m/>
    <m/>
    <m/>
    <s v=""/>
    <s v="FALSO"/>
    <n v="0"/>
    <s v=""/>
    <s v=""/>
    <s v=""/>
    <s v=""/>
    <s v=""/>
    <s v=""/>
    <s v=""/>
    <s v=""/>
    <s v=""/>
    <s v=""/>
    <x v="0"/>
  </r>
  <r>
    <x v="0"/>
    <s v="SGSE-4786"/>
    <s v="[SGSE] SP 26.3.6"/>
    <x v="1"/>
    <x v="0"/>
    <s v="[SGSE] PI 3/26"/>
    <x v="0"/>
    <s v="[INC0821294]Tenho um Erro/Problema com o PTC - Dynamics Athenas - Alocação e disponibilização de disciplinas"/>
    <m/>
    <m/>
    <m/>
    <s v="Itens concluídos"/>
    <m/>
    <m/>
    <s v="Abertura indevida"/>
    <d v="2026-09-22T14:39:00"/>
    <d v="2026-09-14T00:00:00"/>
    <d v="2026-09-23T00:00:00"/>
    <m/>
    <m/>
    <m/>
    <m/>
    <m/>
    <m/>
    <m/>
    <m/>
    <m/>
    <m/>
    <m/>
    <x v="0"/>
    <m/>
    <m/>
    <m/>
    <s v=""/>
    <s v="FALSO"/>
    <n v="0"/>
    <s v=""/>
    <s v=""/>
    <s v=""/>
    <s v=""/>
    <s v=""/>
    <s v=""/>
    <s v=""/>
    <s v=""/>
    <s v=""/>
    <s v=""/>
    <x v="0"/>
  </r>
  <r>
    <x v="0"/>
    <s v="SGSE-4785"/>
    <s v="[SGSE] SP 26.3.6"/>
    <x v="1"/>
    <x v="0"/>
    <s v="[SGSE] PI 3/26"/>
    <x v="0"/>
    <s v="[INC0821291]Tenho um Erro/Problema com o PTC - Dynamics Athenas - Alocação e disponibilização de disciplinas"/>
    <m/>
    <m/>
    <m/>
    <s v="Itens concluídos"/>
    <m/>
    <m/>
    <s v="Abertura indevida"/>
    <d v="2026-09-22T14:32:00"/>
    <d v="2026-09-14T00:00:00"/>
    <d v="2026-09-23T00:00:00"/>
    <m/>
    <m/>
    <m/>
    <m/>
    <m/>
    <m/>
    <m/>
    <m/>
    <m/>
    <m/>
    <m/>
    <x v="0"/>
    <m/>
    <m/>
    <m/>
    <s v=""/>
    <s v="FALSO"/>
    <n v="0"/>
    <s v=""/>
    <s v=""/>
    <s v=""/>
    <s v=""/>
    <s v=""/>
    <s v=""/>
    <s v=""/>
    <s v=""/>
    <s v=""/>
    <s v=""/>
    <x v="0"/>
  </r>
  <r>
    <x v="0"/>
    <s v="SGSE-4784"/>
    <s v="[SGSE] SP 26.3.6"/>
    <x v="1"/>
    <x v="0"/>
    <s v="[SGSE] PI 3/26"/>
    <x v="0"/>
    <s v="[INC0821270]Tenho um Erro/Problema com o PTC - Dynamics Athenas - Alocação e disponibilização de disciplinas"/>
    <m/>
    <m/>
    <m/>
    <s v="Itens concluídos"/>
    <m/>
    <m/>
    <s v="Abertura indevida"/>
    <d v="2026-09-22T14:00:00"/>
    <d v="2026-09-14T00:00:00"/>
    <d v="2026-09-23T00:00:00"/>
    <m/>
    <m/>
    <m/>
    <m/>
    <m/>
    <m/>
    <m/>
    <m/>
    <m/>
    <m/>
    <m/>
    <x v="0"/>
    <m/>
    <m/>
    <m/>
    <s v=""/>
    <s v="FALSO"/>
    <n v="0"/>
    <s v=""/>
    <s v=""/>
    <s v=""/>
    <s v=""/>
    <s v=""/>
    <s v=""/>
    <s v=""/>
    <s v=""/>
    <s v=""/>
    <s v=""/>
    <x v="0"/>
  </r>
  <r>
    <x v="0"/>
    <s v="SGSE-4783"/>
    <s v="[SGSE] SP 26.3.6"/>
    <x v="1"/>
    <x v="0"/>
    <s v="[SGSE] PI 3/26"/>
    <x v="0"/>
    <s v="[INC0821207]Tenho um Erro/Problema com o PTC - Dynamics Athenas - Alocação e disponibilização de disciplinas"/>
    <m/>
    <m/>
    <m/>
    <s v="Itens concluídos"/>
    <m/>
    <m/>
    <s v="Abertura indevida"/>
    <d v="2026-09-22T11:13:00"/>
    <d v="2026-09-14T00:00:00"/>
    <d v="2026-09-24T00:00:00"/>
    <m/>
    <m/>
    <m/>
    <m/>
    <m/>
    <m/>
    <m/>
    <m/>
    <m/>
    <m/>
    <m/>
    <x v="0"/>
    <m/>
    <m/>
    <m/>
    <s v=""/>
    <s v="FALSO"/>
    <n v="0"/>
    <s v=""/>
    <s v=""/>
    <s v=""/>
    <s v=""/>
    <s v=""/>
    <s v=""/>
    <s v=""/>
    <s v=""/>
    <s v=""/>
    <s v=""/>
    <x v="0"/>
  </r>
  <r>
    <x v="0"/>
    <s v="SGSE-4782"/>
    <s v="[SGSE] SP 26.3.6"/>
    <x v="1"/>
    <x v="0"/>
    <s v="[SGSE] PI 3/26"/>
    <x v="0"/>
    <s v="[INC0821206]Tenho um Erro/Problema com o PTC - Dynamics Athenas - Alocação e disponibilização de disciplinas"/>
    <m/>
    <m/>
    <m/>
    <s v="Itens concluídos"/>
    <m/>
    <m/>
    <s v="Abertura indevida"/>
    <d v="2026-09-22T11:12:00"/>
    <d v="2026-09-14T00:00:00"/>
    <d v="2026-09-23T00:00:00"/>
    <m/>
    <m/>
    <m/>
    <m/>
    <m/>
    <m/>
    <m/>
    <m/>
    <m/>
    <m/>
    <m/>
    <x v="0"/>
    <m/>
    <m/>
    <m/>
    <s v=""/>
    <s v="FALSO"/>
    <n v="0"/>
    <s v=""/>
    <s v=""/>
    <s v=""/>
    <s v=""/>
    <s v=""/>
    <s v=""/>
    <s v=""/>
    <s v=""/>
    <s v=""/>
    <s v=""/>
    <x v="0"/>
  </r>
  <r>
    <x v="0"/>
    <s v="SGSE-4780"/>
    <s v="[SGSE] SP 26.3.6"/>
    <x v="1"/>
    <x v="0"/>
    <s v="[SGSE] PI 3/26"/>
    <x v="0"/>
    <s v="[INC0820936]Tenho um Erro/Problema com o PTC - Dynamics Athenas - Alocação e disponibilização de disciplinas"/>
    <m/>
    <n v="1800"/>
    <m/>
    <s v="Itens concluídos"/>
    <m/>
    <m/>
    <s v="Abertura indevida"/>
    <d v="2026-09-21T20:42:00"/>
    <d v="2026-09-14T00:00:00"/>
    <d v="2026-09-23T00:00:00"/>
    <m/>
    <m/>
    <m/>
    <m/>
    <m/>
    <m/>
    <m/>
    <m/>
    <m/>
    <m/>
    <m/>
    <x v="0"/>
    <m/>
    <m/>
    <m/>
    <n v="0.5"/>
    <s v="FALSO"/>
    <n v="0"/>
    <s v=""/>
    <s v=""/>
    <s v=""/>
    <s v=""/>
    <s v=""/>
    <s v=""/>
    <s v=""/>
    <s v=""/>
    <s v=""/>
    <s v=""/>
    <x v="0"/>
  </r>
  <r>
    <x v="0"/>
    <s v="SGSE-4779"/>
    <s v="[SGSE] SP 26.3.6"/>
    <x v="1"/>
    <x v="0"/>
    <s v="[SGSE] PI 3/26"/>
    <x v="0"/>
    <s v="[INC0820908]Tenho um Erro/Problema com o PTC - Dynamics Athenas - Alocação e disponibilização de disciplinas"/>
    <m/>
    <m/>
    <m/>
    <s v="Itens concluídos"/>
    <m/>
    <m/>
    <s v="Abertura indevida"/>
    <d v="2026-09-21T19:02:00"/>
    <d v="2026-09-14T00:00:00"/>
    <d v="2026-09-23T00:00:00"/>
    <m/>
    <m/>
    <m/>
    <m/>
    <m/>
    <m/>
    <m/>
    <m/>
    <m/>
    <m/>
    <m/>
    <x v="0"/>
    <m/>
    <m/>
    <m/>
    <s v=""/>
    <s v="FALSO"/>
    <n v="0"/>
    <s v=""/>
    <s v=""/>
    <s v=""/>
    <s v=""/>
    <s v=""/>
    <s v=""/>
    <s v=""/>
    <s v=""/>
    <s v=""/>
    <s v=""/>
    <x v="0"/>
  </r>
  <r>
    <x v="0"/>
    <s v="SGSE-4778"/>
    <s v="[SGSE] SP 26.3.6"/>
    <x v="1"/>
    <x v="0"/>
    <s v="[SGSE] PI 3/26"/>
    <x v="0"/>
    <s v="[INC0820894]Tenho um Erro/Problema com o PTC - Dynamics Athenas - Alocação e disponibilização de disciplinas"/>
    <m/>
    <m/>
    <m/>
    <s v="Itens concluídos"/>
    <m/>
    <m/>
    <s v="Abertura indevida"/>
    <d v="2026-09-21T18:31:00"/>
    <d v="2026-09-14T00:00:00"/>
    <d v="2026-09-23T00:00:00"/>
    <m/>
    <m/>
    <m/>
    <m/>
    <m/>
    <m/>
    <m/>
    <m/>
    <m/>
    <m/>
    <m/>
    <x v="0"/>
    <m/>
    <m/>
    <m/>
    <s v=""/>
    <s v="FALSO"/>
    <n v="0"/>
    <s v=""/>
    <s v=""/>
    <s v=""/>
    <s v=""/>
    <s v=""/>
    <s v=""/>
    <s v=""/>
    <s v=""/>
    <s v=""/>
    <s v=""/>
    <x v="0"/>
  </r>
  <r>
    <x v="0"/>
    <s v="SGSE-4750"/>
    <s v="[SGSE] SP 26.4.1;[SGSE] SP 26.3.6"/>
    <x v="1"/>
    <x v="0"/>
    <s v="[SGSE] PI 3/26"/>
    <x v="0"/>
    <s v="[INC0820818]Tenho um Erro/Problema com o PTC - Dynamics Athenas - Alocação e disponibilização de disciplinas"/>
    <m/>
    <n v="10800"/>
    <m/>
    <s v="Itens concluídos"/>
    <m/>
    <m/>
    <s v="Concluído"/>
    <d v="2026-09-21T15:13:00"/>
    <d v="2026-09-14T00:00:00"/>
    <d v="2026-09-24T00:00:00"/>
    <d v="2026-09-24T00:00:00"/>
    <m/>
    <m/>
    <m/>
    <m/>
    <m/>
    <m/>
    <m/>
    <m/>
    <m/>
    <m/>
    <x v="0"/>
    <m/>
    <m/>
    <m/>
    <n v="3"/>
    <s v="FALSO"/>
    <n v="0"/>
    <s v=""/>
    <s v=""/>
    <s v=""/>
    <s v=""/>
    <s v=""/>
    <s v=""/>
    <s v=""/>
    <s v=""/>
    <s v=""/>
    <s v=""/>
    <x v="0"/>
  </r>
  <r>
    <x v="0"/>
    <s v="SGSE-4747"/>
    <s v="[SGSE] SP 26.3.6"/>
    <x v="1"/>
    <x v="0"/>
    <s v="[SGSE] PI 3/26"/>
    <x v="0"/>
    <s v="[INC0820802]Tenho um Erro/Problema com o PTC - Dynamics Athenas - Alocação e disponibilização de disciplinas"/>
    <m/>
    <n v="1800"/>
    <m/>
    <s v="Itens concluídos"/>
    <m/>
    <m/>
    <s v="Abertura indevida"/>
    <d v="2026-09-21T14:24:00"/>
    <d v="2026-09-14T00:00:00"/>
    <d v="2026-09-21T00:00:00"/>
    <m/>
    <m/>
    <m/>
    <m/>
    <m/>
    <m/>
    <m/>
    <m/>
    <m/>
    <m/>
    <m/>
    <x v="0"/>
    <m/>
    <m/>
    <m/>
    <n v="0.5"/>
    <s v="FALSO"/>
    <n v="0"/>
    <s v=""/>
    <s v=""/>
    <s v=""/>
    <s v=""/>
    <s v=""/>
    <s v=""/>
    <s v=""/>
    <s v=""/>
    <s v=""/>
    <s v=""/>
    <x v="0"/>
  </r>
  <r>
    <x v="0"/>
    <s v="SGSE-4746"/>
    <s v="[SGSE] SP 26.3.6"/>
    <x v="1"/>
    <x v="0"/>
    <s v="[SGSE] PI 3/26"/>
    <x v="0"/>
    <s v="[INC0820793]Tenho um Erro/Problema com o PTC - Dynamics Athenas - Alocação e disponibilização de disciplinas"/>
    <m/>
    <m/>
    <m/>
    <s v="Itens concluídos"/>
    <m/>
    <m/>
    <s v="Abertura indevida"/>
    <d v="2026-09-21T13:56:00"/>
    <d v="2026-09-14T00:00:00"/>
    <d v="2026-09-23T00:00:00"/>
    <m/>
    <m/>
    <m/>
    <m/>
    <m/>
    <m/>
    <m/>
    <m/>
    <m/>
    <m/>
    <m/>
    <x v="0"/>
    <m/>
    <m/>
    <m/>
    <s v=""/>
    <s v="FALSO"/>
    <n v="0"/>
    <s v=""/>
    <s v=""/>
    <s v=""/>
    <s v=""/>
    <s v=""/>
    <s v=""/>
    <s v=""/>
    <s v=""/>
    <s v=""/>
    <s v=""/>
    <x v="0"/>
  </r>
  <r>
    <x v="0"/>
    <s v="SGSE-4745"/>
    <s v="[SGSE] SP 26.3.6"/>
    <x v="1"/>
    <x v="0"/>
    <s v="[SGSE] PI 3/26"/>
    <x v="0"/>
    <s v="[INC0820741]Tenho um Erro/Problema com o PTC - Dynamics Athenas - Alocação e disponibilização de disciplinas"/>
    <m/>
    <m/>
    <m/>
    <s v="Itens concluídos"/>
    <m/>
    <m/>
    <s v="Abertura indevida"/>
    <d v="2026-09-21T11:29:00"/>
    <d v="2026-09-14T00:00:00"/>
    <d v="2026-09-23T00:00:00"/>
    <m/>
    <m/>
    <m/>
    <m/>
    <m/>
    <m/>
    <m/>
    <m/>
    <m/>
    <m/>
    <m/>
    <x v="0"/>
    <m/>
    <m/>
    <m/>
    <s v=""/>
    <s v="FALSO"/>
    <n v="0"/>
    <s v=""/>
    <s v=""/>
    <s v=""/>
    <s v=""/>
    <s v=""/>
    <s v=""/>
    <s v=""/>
    <s v=""/>
    <s v=""/>
    <s v=""/>
    <x v="0"/>
  </r>
  <r>
    <x v="0"/>
    <s v="SGSE-4743"/>
    <s v="[SGSE] SP 26.3.6"/>
    <x v="1"/>
    <x v="0"/>
    <s v="[SGSE] PI 3/26"/>
    <x v="0"/>
    <s v="[INC0820060]Tenho um Erro/Problema com o PTC - Dynamics Athenas - Alocação e disponibilização de disciplinas"/>
    <m/>
    <m/>
    <m/>
    <s v="Itens concluídos"/>
    <m/>
    <m/>
    <s v="Abertura indevida"/>
    <d v="2026-09-19T13:54:00"/>
    <d v="2026-09-14T00:00:00"/>
    <d v="2026-09-24T00:00:00"/>
    <m/>
    <m/>
    <m/>
    <m/>
    <m/>
    <m/>
    <m/>
    <m/>
    <m/>
    <m/>
    <m/>
    <x v="0"/>
    <m/>
    <m/>
    <m/>
    <s v=""/>
    <s v="FALSO"/>
    <n v="0"/>
    <s v=""/>
    <s v=""/>
    <s v=""/>
    <s v=""/>
    <s v=""/>
    <s v=""/>
    <s v=""/>
    <s v=""/>
    <s v=""/>
    <s v=""/>
    <x v="0"/>
  </r>
  <r>
    <x v="0"/>
    <s v="SGSE-4742"/>
    <s v="[SGSE] SP 26.3.6"/>
    <x v="1"/>
    <x v="0"/>
    <s v="[SGSE] PI 3/26"/>
    <x v="0"/>
    <s v="[INC0819993]Tenho um Erro/Problema com o PTC - Dynamics Athenas - Alocação e disponibilização de disciplinas"/>
    <m/>
    <m/>
    <m/>
    <s v="Itens concluídos"/>
    <m/>
    <m/>
    <s v="Abertura indevida"/>
    <d v="2026-09-18T23:50:00"/>
    <d v="2026-09-14T00:00:00"/>
    <d v="2026-09-23T00:00:00"/>
    <m/>
    <m/>
    <m/>
    <m/>
    <m/>
    <m/>
    <m/>
    <m/>
    <m/>
    <m/>
    <m/>
    <x v="0"/>
    <m/>
    <m/>
    <m/>
    <s v=""/>
    <s v="FALSO"/>
    <n v="0"/>
    <s v=""/>
    <s v=""/>
    <s v=""/>
    <s v=""/>
    <s v=""/>
    <s v=""/>
    <s v=""/>
    <s v=""/>
    <s v=""/>
    <s v=""/>
    <x v="0"/>
  </r>
  <r>
    <x v="0"/>
    <s v="SGSE-4741"/>
    <s v="[SGSE] SP 26.4.1;[SGSE] SP 26.3.6"/>
    <x v="1"/>
    <x v="4"/>
    <s v="[SGSE] PI 3/26"/>
    <x v="0"/>
    <s v="[INC0819983]Tenho um Erro/Problema com o PTC - Dynamics Athenas - Alocação e disponibilização de disciplinas"/>
    <m/>
    <n v="3600"/>
    <m/>
    <s v="Itens concluídos"/>
    <m/>
    <m/>
    <m/>
    <d v="2026-09-18T22:57:00"/>
    <d v="2026-09-14T00:00:00"/>
    <d v="2026-09-24T00:00:00"/>
    <d v="2026-09-25T00:00:00"/>
    <m/>
    <m/>
    <m/>
    <m/>
    <m/>
    <m/>
    <m/>
    <m/>
    <m/>
    <m/>
    <x v="0"/>
    <m/>
    <m/>
    <m/>
    <n v="1"/>
    <s v="FALSO"/>
    <n v="0"/>
    <s v=""/>
    <s v=""/>
    <s v=""/>
    <s v=""/>
    <s v=""/>
    <s v=""/>
    <s v=""/>
    <s v=""/>
    <s v=""/>
    <s v=""/>
    <x v="0"/>
  </r>
  <r>
    <x v="0"/>
    <s v="SGSE-4740"/>
    <s v="[SGSE] SP 26.3.6"/>
    <x v="1"/>
    <x v="0"/>
    <s v="[SGSE] PI 3/26"/>
    <x v="0"/>
    <s v="[INC0819977]Tenho um Erro/Problema com o PTC - Dynamics Athenas - Alocação e disponibilização de disciplinas"/>
    <m/>
    <m/>
    <m/>
    <s v="Itens concluídos"/>
    <m/>
    <m/>
    <s v="Abertura indevida"/>
    <d v="2026-09-18T22:34:00"/>
    <d v="2026-09-14T00:00:00"/>
    <d v="2026-09-23T00:00:00"/>
    <m/>
    <m/>
    <m/>
    <m/>
    <m/>
    <m/>
    <m/>
    <m/>
    <m/>
    <m/>
    <m/>
    <x v="0"/>
    <m/>
    <m/>
    <m/>
    <s v=""/>
    <s v="FALSO"/>
    <n v="0"/>
    <s v=""/>
    <s v=""/>
    <s v=""/>
    <s v=""/>
    <s v=""/>
    <s v=""/>
    <s v=""/>
    <s v=""/>
    <s v=""/>
    <s v=""/>
    <x v="0"/>
  </r>
  <r>
    <x v="0"/>
    <s v="SGSE-4739"/>
    <s v="[SGSE] SP 26.3.6"/>
    <x v="1"/>
    <x v="0"/>
    <s v="[SGSE] PI 3/26"/>
    <x v="0"/>
    <s v="[INC0819972]Tenho um Erro/Problema com o PTC - Dynamics Athenas - Alocação e disponibilização de disciplinas"/>
    <m/>
    <m/>
    <m/>
    <s v="Itens concluídos"/>
    <m/>
    <m/>
    <s v="Abertura indevida"/>
    <d v="2026-09-18T21:55:00"/>
    <d v="2026-09-14T00:00:00"/>
    <d v="2026-09-23T00:00:00"/>
    <m/>
    <m/>
    <m/>
    <m/>
    <m/>
    <m/>
    <m/>
    <m/>
    <m/>
    <m/>
    <m/>
    <x v="0"/>
    <m/>
    <m/>
    <m/>
    <s v=""/>
    <s v="FALSO"/>
    <n v="0"/>
    <s v=""/>
    <s v=""/>
    <s v=""/>
    <s v=""/>
    <s v=""/>
    <s v=""/>
    <s v=""/>
    <s v=""/>
    <s v=""/>
    <s v=""/>
    <x v="0"/>
  </r>
  <r>
    <x v="0"/>
    <s v="SGSE-4738"/>
    <s v="[SGSE] SP 26.3.6"/>
    <x v="1"/>
    <x v="0"/>
    <s v="[SGSE] PI 3/26"/>
    <x v="0"/>
    <s v="[INC0819951]Tenho um Erro/Problema com o PTC - Dynamics Athenas - Alocação e disponibilização de disciplinas"/>
    <m/>
    <m/>
    <m/>
    <s v="Itens concluídos"/>
    <m/>
    <m/>
    <s v="Abertura indevida"/>
    <d v="2026-09-18T21:23:00"/>
    <d v="2026-09-14T00:00:00"/>
    <d v="2026-09-23T00:00:00"/>
    <m/>
    <m/>
    <m/>
    <m/>
    <m/>
    <m/>
    <m/>
    <m/>
    <m/>
    <m/>
    <m/>
    <x v="0"/>
    <m/>
    <m/>
    <m/>
    <s v=""/>
    <s v="FALSO"/>
    <n v="0"/>
    <s v=""/>
    <s v=""/>
    <s v=""/>
    <s v=""/>
    <s v=""/>
    <s v=""/>
    <s v=""/>
    <s v=""/>
    <s v=""/>
    <s v=""/>
    <x v="0"/>
  </r>
  <r>
    <x v="0"/>
    <s v="SGSE-4737"/>
    <s v="[SGSE] SP 26.3.6"/>
    <x v="1"/>
    <x v="0"/>
    <s v="[SGSE] PI 3/26"/>
    <x v="0"/>
    <s v="[INC0819936]Tenho um Erro/Problema com o PTC - Dynamics Athenas - Alocação e disponibilização de disciplinas"/>
    <m/>
    <m/>
    <m/>
    <s v="Itens concluídos"/>
    <m/>
    <m/>
    <s v="Abertura indevida"/>
    <d v="2026-09-18T21:07:00"/>
    <d v="2026-09-14T00:00:00"/>
    <d v="2026-09-23T00:00:00"/>
    <m/>
    <m/>
    <m/>
    <m/>
    <m/>
    <m/>
    <m/>
    <m/>
    <m/>
    <m/>
    <m/>
    <x v="0"/>
    <m/>
    <m/>
    <m/>
    <s v=""/>
    <s v="FALSO"/>
    <n v="0"/>
    <s v=""/>
    <s v=""/>
    <s v=""/>
    <s v=""/>
    <s v=""/>
    <s v=""/>
    <s v=""/>
    <s v=""/>
    <s v=""/>
    <s v=""/>
    <x v="0"/>
  </r>
  <r>
    <x v="0"/>
    <s v="SGSE-4736"/>
    <s v="[SGSE] SP 26.3.6"/>
    <x v="1"/>
    <x v="0"/>
    <s v="[SGSE] PI 3/26"/>
    <x v="0"/>
    <s v="[INC0819901]Tenho um Erro/Problema com o PTC - Dynamics Athenas - Alocação e disponibilização de disciplinas"/>
    <m/>
    <n v="3600"/>
    <m/>
    <s v="Itens concluídos"/>
    <m/>
    <m/>
    <s v="Abertura indevida"/>
    <d v="2026-09-18T20:23:00"/>
    <d v="2026-09-14T00:00:00"/>
    <d v="2026-09-23T00:00:00"/>
    <m/>
    <m/>
    <m/>
    <m/>
    <m/>
    <m/>
    <m/>
    <m/>
    <m/>
    <m/>
    <m/>
    <x v="0"/>
    <m/>
    <m/>
    <m/>
    <n v="1"/>
    <s v="FALSO"/>
    <n v="0"/>
    <s v=""/>
    <s v=""/>
    <s v=""/>
    <s v=""/>
    <s v=""/>
    <s v=""/>
    <s v=""/>
    <s v=""/>
    <s v=""/>
    <s v=""/>
    <x v="0"/>
  </r>
  <r>
    <x v="0"/>
    <s v="SGSE-4735"/>
    <s v="[SGSE] SP 26.3.6"/>
    <x v="1"/>
    <x v="0"/>
    <s v="[SGSE] PI 3/26"/>
    <x v="0"/>
    <s v="[INC0819865]Tenho um Erro/Problema com o PTC - Dynamics Athenas - Alocação e disponibilização de disciplinas"/>
    <m/>
    <m/>
    <m/>
    <s v="Itens concluídos"/>
    <m/>
    <m/>
    <s v="Abertura indevida"/>
    <d v="2026-09-18T19:21:00"/>
    <d v="2026-09-14T00:00:00"/>
    <d v="2026-09-23T00:00:00"/>
    <m/>
    <m/>
    <m/>
    <m/>
    <m/>
    <m/>
    <m/>
    <m/>
    <m/>
    <m/>
    <m/>
    <x v="0"/>
    <m/>
    <m/>
    <m/>
    <s v=""/>
    <s v="FALSO"/>
    <n v="0"/>
    <s v=""/>
    <s v=""/>
    <s v=""/>
    <s v=""/>
    <s v=""/>
    <s v=""/>
    <s v=""/>
    <s v=""/>
    <s v=""/>
    <s v=""/>
    <x v="0"/>
  </r>
  <r>
    <x v="0"/>
    <s v="SGSE-4730"/>
    <s v="[SGSE] SP 26.3.6"/>
    <x v="1"/>
    <x v="0"/>
    <s v="[SGSE] PI 3/26"/>
    <x v="0"/>
    <s v="[INC0805092]Tenho um Erro/Problema com o PTC - Ambiente do Aluno / AVA Sofia - Secretaria - Envio documentos"/>
    <m/>
    <n v="1800"/>
    <m/>
    <s v="Itens concluídos"/>
    <m/>
    <m/>
    <s v="Abertura indevida"/>
    <d v="2026-09-18T16:59:00"/>
    <d v="2026-09-14T00:00:00"/>
    <d v="2026-09-21T00:00:00"/>
    <m/>
    <m/>
    <m/>
    <m/>
    <m/>
    <m/>
    <m/>
    <m/>
    <m/>
    <m/>
    <m/>
    <x v="0"/>
    <m/>
    <m/>
    <m/>
    <n v="0.5"/>
    <s v="FALSO"/>
    <n v="0"/>
    <s v=""/>
    <s v=""/>
    <s v=""/>
    <s v=""/>
    <s v=""/>
    <s v=""/>
    <s v=""/>
    <s v=""/>
    <s v=""/>
    <s v=""/>
    <x v="0"/>
  </r>
  <r>
    <x v="0"/>
    <s v="SGSE-4728"/>
    <s v="[SGSE] SP 26.3.6"/>
    <x v="1"/>
    <x v="0"/>
    <s v="[SGSE] PI 3/26"/>
    <x v="0"/>
    <s v="[INC0819786]Tenho um Erro/Problema com o PTC - Dynamics Athenas - Alocação e disponibilização de disciplinas"/>
    <m/>
    <n v="14400"/>
    <m/>
    <s v="Itens concluídos"/>
    <m/>
    <m/>
    <s v="Concluído"/>
    <d v="2026-09-18T16:18:00"/>
    <d v="2026-09-14T00:00:00"/>
    <d v="2026-09-18T00:00:00"/>
    <d v="2026-09-18T00:00:00"/>
    <m/>
    <m/>
    <m/>
    <m/>
    <m/>
    <m/>
    <m/>
    <m/>
    <m/>
    <m/>
    <x v="0"/>
    <m/>
    <m/>
    <m/>
    <n v="4"/>
    <s v="FALSO"/>
    <n v="0"/>
    <s v=""/>
    <s v=""/>
    <s v=""/>
    <s v=""/>
    <s v=""/>
    <s v=""/>
    <s v=""/>
    <s v=""/>
    <s v=""/>
    <s v=""/>
    <x v="0"/>
  </r>
  <r>
    <x v="0"/>
    <s v="SGSE-4720"/>
    <s v="[SGSE] SP 26.3.6"/>
    <x v="1"/>
    <x v="0"/>
    <s v="[SGSE] PI 3/26"/>
    <x v="0"/>
    <s v="[INC0819724]Tenho um Erro/Problema com o PTC - Dynamics Athenas - Alocação e disponibilização de disciplinas"/>
    <m/>
    <m/>
    <m/>
    <s v="Itens concluídos"/>
    <m/>
    <m/>
    <s v="Abertura indevida"/>
    <d v="2026-09-18T14:43:00"/>
    <d v="2026-09-14T00:00:00"/>
    <d v="2026-09-18T00:00:00"/>
    <m/>
    <m/>
    <m/>
    <m/>
    <m/>
    <m/>
    <m/>
    <m/>
    <m/>
    <m/>
    <m/>
    <x v="0"/>
    <m/>
    <m/>
    <m/>
    <s v=""/>
    <s v="FALSO"/>
    <n v="0"/>
    <s v=""/>
    <s v=""/>
    <s v=""/>
    <s v=""/>
    <s v=""/>
    <s v=""/>
    <s v=""/>
    <s v=""/>
    <s v=""/>
    <s v=""/>
    <x v="0"/>
  </r>
  <r>
    <x v="0"/>
    <s v="SGSE-4718"/>
    <s v="[SGSE] SP 26.3.6"/>
    <x v="1"/>
    <x v="0"/>
    <s v="[SGSE] PI 3/26"/>
    <x v="0"/>
    <s v="[INC0819669]Tenho um Erro/Problema com o PTC - Dynamics Athenas - Alocação e disponibilização de disciplinas"/>
    <m/>
    <m/>
    <m/>
    <s v="Itens concluídos"/>
    <m/>
    <m/>
    <s v="Abertura indevida"/>
    <d v="2026-09-18T12:18:00"/>
    <d v="2026-09-14T00:00:00"/>
    <d v="2026-09-18T00:00:00"/>
    <m/>
    <m/>
    <m/>
    <m/>
    <m/>
    <m/>
    <m/>
    <m/>
    <m/>
    <m/>
    <m/>
    <x v="0"/>
    <m/>
    <m/>
    <m/>
    <s v=""/>
    <s v="FALSO"/>
    <n v="0"/>
    <s v=""/>
    <s v=""/>
    <s v=""/>
    <s v=""/>
    <s v=""/>
    <s v=""/>
    <s v=""/>
    <s v=""/>
    <s v=""/>
    <s v=""/>
    <x v="0"/>
  </r>
  <r>
    <x v="0"/>
    <s v="SGSE-4713"/>
    <s v="[SGSE] SP 26.3.6"/>
    <x v="1"/>
    <x v="0"/>
    <s v="[SGSE] PI 3/26"/>
    <x v="0"/>
    <s v="[INC0819390]Tenho um Erro/Problema com o PTC - Dynamics Athenas - Alocação e disponibilização de disciplinas"/>
    <m/>
    <m/>
    <m/>
    <s v="Itens concluídos"/>
    <m/>
    <m/>
    <s v="Abertura indevida"/>
    <d v="2026-09-18T11:45:00"/>
    <d v="2026-09-14T00:00:00"/>
    <d v="2026-09-18T00:00:00"/>
    <m/>
    <m/>
    <m/>
    <m/>
    <m/>
    <m/>
    <m/>
    <m/>
    <m/>
    <m/>
    <m/>
    <x v="0"/>
    <m/>
    <m/>
    <m/>
    <s v=""/>
    <s v="FALSO"/>
    <n v="0"/>
    <s v=""/>
    <s v=""/>
    <s v=""/>
    <s v=""/>
    <s v=""/>
    <s v=""/>
    <s v=""/>
    <s v=""/>
    <s v=""/>
    <s v=""/>
    <x v="0"/>
  </r>
  <r>
    <x v="0"/>
    <s v="SGSE-4712"/>
    <s v="[SGSE] SP 26.3.6"/>
    <x v="1"/>
    <x v="0"/>
    <s v="[SGSE] PI 3/26"/>
    <x v="0"/>
    <s v="[INC0819650]Tenho um Erro/Problema com o PTC - Dynamics Athenas - Alocação e disponibilização de disciplinas"/>
    <m/>
    <m/>
    <m/>
    <s v="Itens concluídos"/>
    <m/>
    <m/>
    <s v="Abertura indevida"/>
    <d v="2026-09-18T11:45:00"/>
    <d v="2026-09-14T00:00:00"/>
    <d v="2026-09-18T00:00:00"/>
    <m/>
    <m/>
    <m/>
    <m/>
    <m/>
    <m/>
    <m/>
    <m/>
    <m/>
    <m/>
    <m/>
    <x v="0"/>
    <m/>
    <m/>
    <m/>
    <s v=""/>
    <s v="FALSO"/>
    <n v="0"/>
    <s v=""/>
    <s v=""/>
    <s v=""/>
    <s v=""/>
    <s v=""/>
    <s v=""/>
    <s v=""/>
    <s v=""/>
    <s v=""/>
    <s v=""/>
    <x v="0"/>
  </r>
  <r>
    <x v="0"/>
    <s v="SGSE-4707"/>
    <s v="[SGSE] SP 26.3.6"/>
    <x v="1"/>
    <x v="0"/>
    <s v="[SGSE] PI 3/26"/>
    <x v="0"/>
    <s v="[INC0819399]Tenho um Erro/Problema com o PTC - Dynamics Athenas - Alocação e disponibilização de disciplinas"/>
    <m/>
    <n v="1800"/>
    <m/>
    <s v="Itens concluídos"/>
    <m/>
    <m/>
    <s v="Abertura indevida"/>
    <d v="2026-09-17T19:53:00"/>
    <d v="2026-09-14T00:00:00"/>
    <d v="2026-09-18T00:00:00"/>
    <m/>
    <m/>
    <m/>
    <m/>
    <m/>
    <m/>
    <m/>
    <m/>
    <m/>
    <m/>
    <m/>
    <x v="0"/>
    <m/>
    <m/>
    <m/>
    <n v="0.5"/>
    <s v="FALSO"/>
    <n v="0"/>
    <s v=""/>
    <s v=""/>
    <s v=""/>
    <s v=""/>
    <s v=""/>
    <s v=""/>
    <s v=""/>
    <s v=""/>
    <s v=""/>
    <s v=""/>
    <x v="0"/>
  </r>
  <r>
    <x v="0"/>
    <s v="SGSE-4706"/>
    <s v="[SGSE] SP 26.3.6"/>
    <x v="1"/>
    <x v="0"/>
    <s v="[SGSE] PI 3/26"/>
    <x v="0"/>
    <s v="[INC0819390]Tenho um Erro/Problema com o PTC - Dynamics Athenas - Alocação e disponibilização de disciplinas"/>
    <m/>
    <n v="1800"/>
    <m/>
    <s v="Itens concluídos"/>
    <m/>
    <m/>
    <s v="Abertura indevida"/>
    <d v="2026-09-17T19:33:00"/>
    <d v="2026-09-14T00:00:00"/>
    <d v="2026-09-18T00:00:00"/>
    <m/>
    <m/>
    <m/>
    <m/>
    <m/>
    <m/>
    <m/>
    <m/>
    <m/>
    <m/>
    <m/>
    <x v="0"/>
    <m/>
    <m/>
    <m/>
    <n v="0.5"/>
    <s v="FALSO"/>
    <n v="0"/>
    <s v=""/>
    <s v=""/>
    <s v=""/>
    <s v=""/>
    <s v=""/>
    <s v=""/>
    <s v=""/>
    <s v=""/>
    <s v=""/>
    <s v=""/>
    <x v="0"/>
  </r>
  <r>
    <x v="0"/>
    <s v="SGSE-4705"/>
    <s v="[SGSE] SP 26.3.6"/>
    <x v="1"/>
    <x v="0"/>
    <s v="[SGSE] PI 3/26"/>
    <x v="0"/>
    <s v="[INC0819348]Tenho um Erro/Problema com o PTC - Dynamics Athenas - Alocação e disponibilização de disciplinas"/>
    <m/>
    <m/>
    <m/>
    <s v="Itens concluídos"/>
    <m/>
    <m/>
    <s v="Abertura indevida"/>
    <d v="2026-09-17T18:16:00"/>
    <d v="2026-09-14T00:00:00"/>
    <d v="2026-09-18T00:00:00"/>
    <m/>
    <m/>
    <m/>
    <m/>
    <m/>
    <m/>
    <m/>
    <m/>
    <m/>
    <m/>
    <m/>
    <x v="0"/>
    <m/>
    <m/>
    <m/>
    <s v=""/>
    <s v="FALSO"/>
    <n v="0"/>
    <s v=""/>
    <s v=""/>
    <s v=""/>
    <s v=""/>
    <s v=""/>
    <s v=""/>
    <s v=""/>
    <s v=""/>
    <s v=""/>
    <s v=""/>
    <x v="0"/>
  </r>
  <r>
    <x v="0"/>
    <s v="SGSE-4703"/>
    <s v="[SGSE] SP 26.3.6"/>
    <x v="1"/>
    <x v="0"/>
    <s v="[SGSE] PI 3/26"/>
    <x v="0"/>
    <s v="[INC0819309]Tenho um Erro/Problema com o PTC - Dynamics Athenas - Alocação e disponibilização de disciplinas"/>
    <m/>
    <m/>
    <m/>
    <s v="Itens concluídos"/>
    <m/>
    <m/>
    <s v="Abertura indevida"/>
    <d v="2026-09-17T16:50:00"/>
    <d v="2026-09-14T00:00:00"/>
    <d v="2026-09-18T00:00:00"/>
    <m/>
    <m/>
    <m/>
    <m/>
    <m/>
    <m/>
    <m/>
    <m/>
    <m/>
    <m/>
    <m/>
    <x v="0"/>
    <m/>
    <m/>
    <m/>
    <s v=""/>
    <s v="FALSO"/>
    <n v="0"/>
    <s v=""/>
    <s v=""/>
    <s v=""/>
    <s v=""/>
    <s v=""/>
    <s v=""/>
    <s v=""/>
    <s v=""/>
    <s v=""/>
    <s v=""/>
    <x v="0"/>
  </r>
  <r>
    <x v="0"/>
    <s v="SGSE-4702"/>
    <s v="[SGSE] SP 26.3.6"/>
    <x v="1"/>
    <x v="0"/>
    <s v="[SGSE] PI 3/26"/>
    <x v="0"/>
    <s v="[INC0819298]Tenho um Erro/Problema com o PTC - Dynamics Athenas - Alocação e disponibilização de disciplinas"/>
    <m/>
    <m/>
    <m/>
    <s v="Itens concluídos"/>
    <m/>
    <m/>
    <s v="Abertura indevida"/>
    <d v="2026-09-17T16:14:00"/>
    <d v="2026-09-14T00:00:00"/>
    <d v="2026-09-18T00:00:00"/>
    <m/>
    <m/>
    <m/>
    <m/>
    <m/>
    <m/>
    <m/>
    <m/>
    <m/>
    <m/>
    <m/>
    <x v="0"/>
    <m/>
    <m/>
    <m/>
    <s v=""/>
    <s v="FALSO"/>
    <n v="0"/>
    <s v=""/>
    <s v=""/>
    <s v=""/>
    <s v=""/>
    <s v=""/>
    <s v=""/>
    <s v=""/>
    <s v=""/>
    <s v=""/>
    <s v=""/>
    <x v="0"/>
  </r>
  <r>
    <x v="0"/>
    <s v="SGSE-4701"/>
    <s v="[SGSE] SP 26.3.6"/>
    <x v="1"/>
    <x v="0"/>
    <s v="[SGSE] PI 3/26"/>
    <x v="0"/>
    <s v="[INC0819154]Tenho um Erro/Problema com o PTC - Dynamics Athenas - Alocação e disponibilização de disciplinas"/>
    <m/>
    <m/>
    <m/>
    <s v="Itens concluídos"/>
    <m/>
    <m/>
    <s v="Abertura indevida"/>
    <d v="2026-09-17T12:23:00"/>
    <d v="2026-09-14T00:00:00"/>
    <d v="2026-09-18T00:00:00"/>
    <m/>
    <m/>
    <m/>
    <m/>
    <m/>
    <m/>
    <m/>
    <m/>
    <m/>
    <m/>
    <m/>
    <x v="0"/>
    <m/>
    <m/>
    <m/>
    <s v=""/>
    <s v="FALSO"/>
    <n v="0"/>
    <s v=""/>
    <s v=""/>
    <s v=""/>
    <s v=""/>
    <s v=""/>
    <s v=""/>
    <s v=""/>
    <s v=""/>
    <s v=""/>
    <s v=""/>
    <x v="0"/>
  </r>
  <r>
    <x v="0"/>
    <s v="SGSE-4700"/>
    <s v="[SGSE] SP 26.3.6"/>
    <x v="1"/>
    <x v="0"/>
    <s v="[SGSE] PI 3/26"/>
    <x v="0"/>
    <s v="[INC0789008]Tenho um Erro/Problema com o PTC - Dynamics Athenas - Alocação e disponibilização de disciplinas"/>
    <m/>
    <m/>
    <m/>
    <s v="Itens concluídos"/>
    <m/>
    <m/>
    <s v="Abertura indevida"/>
    <d v="2026-09-17T12:02:00"/>
    <d v="2026-09-14T00:00:00"/>
    <d v="2026-09-18T00:00:00"/>
    <m/>
    <m/>
    <m/>
    <m/>
    <m/>
    <m/>
    <m/>
    <m/>
    <m/>
    <m/>
    <m/>
    <x v="0"/>
    <m/>
    <m/>
    <m/>
    <s v=""/>
    <s v="FALSO"/>
    <n v="0"/>
    <s v=""/>
    <s v=""/>
    <s v=""/>
    <s v=""/>
    <s v=""/>
    <s v=""/>
    <s v=""/>
    <s v=""/>
    <s v=""/>
    <s v=""/>
    <x v="0"/>
  </r>
  <r>
    <x v="0"/>
    <s v="SGSE-4696"/>
    <s v="[SGSE] SP 26.3.6"/>
    <x v="1"/>
    <x v="0"/>
    <s v="[SGSE] PI 3/26"/>
    <x v="0"/>
    <s v="[INC0811487]Tenho um Erro/Problema com o PTC - Ambiente do Aluno / AVA Sofia - Visão de disciplinas"/>
    <m/>
    <n v="1800"/>
    <m/>
    <s v="Itens concluídos"/>
    <m/>
    <m/>
    <s v="Abertura indevida"/>
    <d v="2026-09-17T11:35:00"/>
    <d v="2026-09-14T00:00:00"/>
    <d v="2026-09-18T00:00:00"/>
    <m/>
    <m/>
    <m/>
    <m/>
    <m/>
    <m/>
    <m/>
    <m/>
    <m/>
    <m/>
    <m/>
    <x v="0"/>
    <m/>
    <m/>
    <m/>
    <n v="0.5"/>
    <s v="FALSO"/>
    <n v="0"/>
    <s v=""/>
    <s v=""/>
    <s v=""/>
    <s v=""/>
    <s v=""/>
    <s v=""/>
    <s v=""/>
    <s v=""/>
    <s v=""/>
    <s v=""/>
    <x v="0"/>
  </r>
  <r>
    <x v="0"/>
    <s v="SGSE-4694"/>
    <s v="[SGSE] SP 26.3.6"/>
    <x v="1"/>
    <x v="0"/>
    <s v="[SGSE] PI 3/26"/>
    <x v="0"/>
    <s v="[INC0819134]Tenho um Erro/Problema com o PTC - Dynamics Athenas - Alocação e disponibilização de disciplinas"/>
    <m/>
    <n v="10800"/>
    <m/>
    <s v="Itens concluídos"/>
    <m/>
    <m/>
    <s v="Concluído"/>
    <d v="2026-09-17T11:25:00"/>
    <d v="2026-09-14T00:00:00"/>
    <d v="2026-09-17T00:00:00"/>
    <d v="2026-09-17T00:00:00"/>
    <m/>
    <m/>
    <m/>
    <m/>
    <m/>
    <m/>
    <m/>
    <m/>
    <m/>
    <m/>
    <x v="0"/>
    <m/>
    <m/>
    <m/>
    <n v="3"/>
    <s v="FALSO"/>
    <n v="0"/>
    <s v=""/>
    <s v=""/>
    <s v=""/>
    <s v=""/>
    <s v=""/>
    <s v=""/>
    <s v=""/>
    <s v=""/>
    <s v=""/>
    <s v=""/>
    <x v="0"/>
  </r>
  <r>
    <x v="0"/>
    <s v="SGSE-4693"/>
    <s v="[SGSE] SP 26.3.6"/>
    <x v="1"/>
    <x v="0"/>
    <s v="[SGSE] PI 3/26"/>
    <x v="0"/>
    <s v="[INC0818801]Tenho um Erro/Problema com o PTC - Dynamics Athenas - Efetivação da Matrícula"/>
    <m/>
    <n v="1800"/>
    <m/>
    <s v="Itens concluídos"/>
    <m/>
    <m/>
    <s v="Abertura indevida"/>
    <d v="2026-09-17T11:22:00"/>
    <d v="2026-09-14T00:00:00"/>
    <d v="2026-09-18T00:00:00"/>
    <m/>
    <m/>
    <m/>
    <m/>
    <m/>
    <m/>
    <m/>
    <m/>
    <m/>
    <m/>
    <m/>
    <x v="0"/>
    <m/>
    <m/>
    <m/>
    <n v="0.5"/>
    <s v="FALSO"/>
    <n v="0"/>
    <s v=""/>
    <s v=""/>
    <s v=""/>
    <s v=""/>
    <s v=""/>
    <s v=""/>
    <s v=""/>
    <s v=""/>
    <s v=""/>
    <s v=""/>
    <x v="0"/>
  </r>
  <r>
    <x v="0"/>
    <s v="SGSE-4692"/>
    <s v="[SGSE] SP 26.3.6"/>
    <x v="1"/>
    <x v="0"/>
    <s v="[SGSE] PI 3/26"/>
    <x v="0"/>
    <s v="[INC0818395]Tenho um Erro/Problema com o PTC - Dynamics Athenas - Alocação e disponibilização de disciplinas"/>
    <m/>
    <m/>
    <m/>
    <s v="Itens concluídos"/>
    <m/>
    <m/>
    <s v="Abertura indevida"/>
    <d v="2026-09-17T11:19:00"/>
    <d v="2026-09-14T00:00:00"/>
    <d v="2026-09-18T00:00:00"/>
    <m/>
    <m/>
    <m/>
    <m/>
    <m/>
    <m/>
    <m/>
    <m/>
    <m/>
    <m/>
    <m/>
    <x v="0"/>
    <m/>
    <m/>
    <m/>
    <s v=""/>
    <s v="FALSO"/>
    <n v="0"/>
    <s v=""/>
    <s v=""/>
    <s v=""/>
    <s v=""/>
    <s v=""/>
    <s v=""/>
    <s v=""/>
    <s v=""/>
    <s v=""/>
    <s v=""/>
    <x v="0"/>
  </r>
  <r>
    <x v="0"/>
    <s v="SGSE-4691"/>
    <s v="[SGSE] SP 26.3.6"/>
    <x v="1"/>
    <x v="0"/>
    <s v="[SGSE] PI 3/26"/>
    <x v="0"/>
    <s v="[INC0818327]Tenho um Erro/Problema com o PTC - Ambiente do Aluno / AVA Sofia - Escolha de Disciplinas Optativas/Eletivas"/>
    <m/>
    <m/>
    <m/>
    <s v="Itens concluídos"/>
    <m/>
    <m/>
    <s v="Abertura indevida"/>
    <d v="2026-09-17T11:12:00"/>
    <d v="2026-09-14T00:00:00"/>
    <d v="2026-09-18T00:00:00"/>
    <m/>
    <m/>
    <m/>
    <m/>
    <m/>
    <m/>
    <m/>
    <m/>
    <m/>
    <m/>
    <m/>
    <x v="0"/>
    <m/>
    <m/>
    <m/>
    <s v=""/>
    <s v="FALSO"/>
    <n v="0"/>
    <s v=""/>
    <s v=""/>
    <s v=""/>
    <s v=""/>
    <s v=""/>
    <s v=""/>
    <s v=""/>
    <s v=""/>
    <s v=""/>
    <s v=""/>
    <x v="0"/>
  </r>
  <r>
    <x v="0"/>
    <s v="SGSE-4684"/>
    <s v="[SGSE] SP 26.3.6"/>
    <x v="1"/>
    <x v="0"/>
    <s v="[SGSE] PI 3/26"/>
    <x v="0"/>
    <s v="[INC0818929]Tenho um Erro/Problema com o PTC - Dynamics Athenas - Alocação e disponibilização de disciplinas"/>
    <m/>
    <m/>
    <m/>
    <s v="Itens concluídos"/>
    <m/>
    <m/>
    <s v="Abertura indevida"/>
    <d v="2026-09-16T19:40:00"/>
    <d v="2026-09-14T00:00:00"/>
    <d v="2026-09-18T00:00:00"/>
    <m/>
    <m/>
    <m/>
    <m/>
    <m/>
    <m/>
    <m/>
    <m/>
    <m/>
    <m/>
    <m/>
    <x v="0"/>
    <m/>
    <m/>
    <m/>
    <s v=""/>
    <s v="FALSO"/>
    <n v="0"/>
    <s v=""/>
    <s v=""/>
    <s v=""/>
    <s v=""/>
    <s v=""/>
    <s v=""/>
    <s v=""/>
    <s v=""/>
    <s v=""/>
    <s v=""/>
    <x v="0"/>
  </r>
  <r>
    <x v="0"/>
    <s v="SGSE-4679"/>
    <s v="[SGSE] SP 26.3.6"/>
    <x v="1"/>
    <x v="0"/>
    <s v="[SGSE] PI 3/26"/>
    <x v="0"/>
    <s v="[INC0818890]Tenho um Erro/Problema com o PTC - Dynamics Athenas - Alocação e disponibilização de disciplinas"/>
    <m/>
    <m/>
    <m/>
    <s v="Itens concluídos"/>
    <m/>
    <m/>
    <s v="Abertura indevida"/>
    <d v="2026-09-16T19:04:00"/>
    <d v="2026-09-14T00:00:00"/>
    <d v="2026-09-18T00:00:00"/>
    <m/>
    <m/>
    <m/>
    <m/>
    <m/>
    <m/>
    <m/>
    <m/>
    <m/>
    <m/>
    <m/>
    <x v="0"/>
    <m/>
    <m/>
    <m/>
    <s v=""/>
    <s v="FALSO"/>
    <n v="0"/>
    <s v=""/>
    <s v=""/>
    <s v=""/>
    <s v=""/>
    <s v=""/>
    <s v=""/>
    <s v=""/>
    <s v=""/>
    <s v=""/>
    <s v=""/>
    <x v="0"/>
  </r>
  <r>
    <x v="0"/>
    <s v="SGSE-4654"/>
    <s v="[SGSE] SP 26.3.6"/>
    <x v="1"/>
    <x v="0"/>
    <s v="[SGSE] PI 3/26"/>
    <x v="0"/>
    <s v="[INC0818787]Tenho um Erro/Problema com o PTC - Dynamics Athenas - Alocação e disponibilização de disciplinas"/>
    <m/>
    <m/>
    <m/>
    <s v="Itens concluídos"/>
    <m/>
    <m/>
    <s v="Abertura indevida"/>
    <d v="2026-09-16T16:15:00"/>
    <d v="2026-09-14T00:00:00"/>
    <d v="2026-09-18T00:00:00"/>
    <m/>
    <m/>
    <m/>
    <m/>
    <m/>
    <m/>
    <m/>
    <m/>
    <m/>
    <m/>
    <m/>
    <x v="0"/>
    <m/>
    <m/>
    <m/>
    <s v=""/>
    <s v="FALSO"/>
    <n v="0"/>
    <s v=""/>
    <s v=""/>
    <s v=""/>
    <s v=""/>
    <s v=""/>
    <s v=""/>
    <s v=""/>
    <s v=""/>
    <s v=""/>
    <s v=""/>
    <x v="0"/>
  </r>
  <r>
    <x v="0"/>
    <s v="SGSE-4653"/>
    <s v="[SGSE] SP 26.3.6"/>
    <x v="1"/>
    <x v="0"/>
    <s v="[SGSE] PI 3/26"/>
    <x v="0"/>
    <s v="[INC0818785]Tenho um Erro/Problema com o PTC - Dynamics Athenas - Alocação e disponibilização de disciplinas"/>
    <m/>
    <m/>
    <m/>
    <s v="Itens concluídos"/>
    <m/>
    <m/>
    <s v="Abertura indevida"/>
    <d v="2026-09-16T16:12:00"/>
    <d v="2026-09-14T00:00:00"/>
    <d v="2026-09-18T00:00:00"/>
    <m/>
    <m/>
    <m/>
    <m/>
    <m/>
    <m/>
    <m/>
    <m/>
    <m/>
    <m/>
    <m/>
    <x v="0"/>
    <m/>
    <m/>
    <m/>
    <s v=""/>
    <s v="FALSO"/>
    <n v="0"/>
    <s v=""/>
    <s v=""/>
    <s v=""/>
    <s v=""/>
    <s v=""/>
    <s v=""/>
    <s v=""/>
    <s v=""/>
    <s v=""/>
    <s v=""/>
    <x v="0"/>
  </r>
  <r>
    <x v="0"/>
    <s v="SGSE-4652"/>
    <s v="[SGSE] SP 26.3.6"/>
    <x v="1"/>
    <x v="0"/>
    <s v="[SGSE] PI 3/26"/>
    <x v="0"/>
    <s v="[INC0793594]Tenho um Erro/Problema com o PTC - Ambiente do Aluno / AVA Sofia - Detalhes do curso"/>
    <m/>
    <m/>
    <m/>
    <s v="Itens concluídos"/>
    <m/>
    <m/>
    <s v="Abertura indevida"/>
    <d v="2026-09-16T15:04:00"/>
    <d v="2026-09-14T00:00:00"/>
    <d v="2026-09-18T00:00:00"/>
    <m/>
    <m/>
    <m/>
    <m/>
    <m/>
    <m/>
    <m/>
    <m/>
    <m/>
    <m/>
    <m/>
    <x v="0"/>
    <m/>
    <m/>
    <m/>
    <s v=""/>
    <s v="FALSO"/>
    <n v="0"/>
    <s v=""/>
    <s v=""/>
    <s v=""/>
    <s v=""/>
    <s v=""/>
    <s v=""/>
    <s v=""/>
    <s v=""/>
    <s v=""/>
    <s v=""/>
    <x v="0"/>
  </r>
  <r>
    <x v="0"/>
    <s v="SGSE-4651"/>
    <s v="[SGSE] SP 26.3.6"/>
    <x v="1"/>
    <x v="0"/>
    <s v="[SGSE] PI 3/26"/>
    <x v="0"/>
    <s v="[INC0817267]Tenho um Erro/Problema com o PTC - Ambiente do Aluno / AVA Sofia - Visão de disciplinas"/>
    <m/>
    <n v="1800"/>
    <m/>
    <s v="Itens concluídos"/>
    <m/>
    <m/>
    <s v="Abertura indevida"/>
    <d v="2026-09-16T11:02:00"/>
    <d v="2026-09-14T00:00:00"/>
    <d v="2026-09-18T00:00:00"/>
    <m/>
    <m/>
    <m/>
    <m/>
    <m/>
    <m/>
    <m/>
    <m/>
    <m/>
    <m/>
    <m/>
    <x v="0"/>
    <m/>
    <m/>
    <m/>
    <n v="0.5"/>
    <s v="FALSO"/>
    <n v="0"/>
    <s v=""/>
    <s v=""/>
    <s v=""/>
    <s v=""/>
    <s v=""/>
    <s v=""/>
    <s v=""/>
    <s v=""/>
    <s v=""/>
    <s v=""/>
    <x v="0"/>
  </r>
  <r>
    <x v="0"/>
    <s v="SGSE-4650"/>
    <s v="[SGSE] SP 26.3.6"/>
    <x v="1"/>
    <x v="0"/>
    <s v="[SGSE] PI 3/26"/>
    <x v="0"/>
    <s v="[INC0818492]Tenho um Erro/Problema com o PTC - Dynamics Athenas - Alocação e disponibilização de disciplinas"/>
    <m/>
    <m/>
    <m/>
    <s v="Itens concluídos"/>
    <m/>
    <m/>
    <s v="Abertura indevida"/>
    <d v="2026-09-15T21:03:00"/>
    <d v="2026-09-14T00:00:00"/>
    <d v="2026-09-16T00:00:00"/>
    <m/>
    <m/>
    <m/>
    <m/>
    <m/>
    <m/>
    <m/>
    <m/>
    <m/>
    <m/>
    <m/>
    <x v="0"/>
    <m/>
    <m/>
    <m/>
    <s v=""/>
    <s v="FALSO"/>
    <n v="0"/>
    <s v=""/>
    <s v=""/>
    <s v=""/>
    <s v=""/>
    <s v=""/>
    <s v=""/>
    <s v=""/>
    <s v=""/>
    <s v=""/>
    <s v=""/>
    <x v="0"/>
  </r>
  <r>
    <x v="0"/>
    <s v="SGSE-4649"/>
    <s v="[SGSE] SP 26.3.6"/>
    <x v="1"/>
    <x v="0"/>
    <s v="[SGSE] PI 3/26"/>
    <x v="0"/>
    <s v="[INC0818444]Tenho um Erro/Problema com o PTC - Dynamics Athenas - Alocação e disponibilização de disciplinas"/>
    <m/>
    <m/>
    <m/>
    <s v="Itens concluídos"/>
    <m/>
    <m/>
    <s v="Abertura indevida"/>
    <d v="2026-09-15T19:59:00"/>
    <d v="2026-09-14T00:00:00"/>
    <d v="2026-09-16T00:00:00"/>
    <m/>
    <m/>
    <m/>
    <m/>
    <m/>
    <m/>
    <m/>
    <m/>
    <m/>
    <m/>
    <m/>
    <x v="0"/>
    <m/>
    <m/>
    <m/>
    <s v=""/>
    <s v="FALSO"/>
    <n v="0"/>
    <s v=""/>
    <s v=""/>
    <s v=""/>
    <s v=""/>
    <s v=""/>
    <s v=""/>
    <s v=""/>
    <s v=""/>
    <s v=""/>
    <s v=""/>
    <x v="0"/>
  </r>
  <r>
    <x v="0"/>
    <s v="SGSE-4648"/>
    <s v="[SGSE] SP 26.3.6"/>
    <x v="1"/>
    <x v="0"/>
    <s v="[SGSE] PI 3/26"/>
    <x v="0"/>
    <s v="[INC0818395]Tenho um Erro/Problema com o PTC - Dynamics Athenas - Alocação e disponibilização de disciplinas"/>
    <m/>
    <m/>
    <m/>
    <s v="Itens concluídos"/>
    <m/>
    <m/>
    <s v="Abertura indevida"/>
    <d v="2026-09-15T18:52:00"/>
    <d v="2026-09-14T00:00:00"/>
    <d v="2026-09-16T00:00:00"/>
    <m/>
    <m/>
    <m/>
    <m/>
    <m/>
    <m/>
    <m/>
    <m/>
    <m/>
    <m/>
    <m/>
    <x v="0"/>
    <m/>
    <m/>
    <m/>
    <s v=""/>
    <s v="FALSO"/>
    <n v="0"/>
    <s v=""/>
    <s v=""/>
    <s v=""/>
    <s v=""/>
    <s v=""/>
    <s v=""/>
    <s v=""/>
    <s v=""/>
    <s v=""/>
    <s v=""/>
    <x v="0"/>
  </r>
  <r>
    <x v="0"/>
    <s v="SGSE-4647"/>
    <s v="[SGSE] SP 26.3.6"/>
    <x v="1"/>
    <x v="0"/>
    <s v="[SGSE] PI 3/26"/>
    <x v="0"/>
    <s v="[INC0790661]Tenho um Erro/Problema com o PTC - Ambiente do Aluno / AVA Sofia - Visão de disciplinas"/>
    <m/>
    <n v="1800"/>
    <m/>
    <s v="Itens concluídos"/>
    <m/>
    <m/>
    <s v="Concluído"/>
    <d v="2026-09-15T17:38:00"/>
    <d v="2026-09-14T00:00:00"/>
    <d v="2026-09-16T00:00:00"/>
    <d v="2026-09-18T00:00:00"/>
    <m/>
    <m/>
    <m/>
    <m/>
    <m/>
    <m/>
    <m/>
    <m/>
    <m/>
    <m/>
    <x v="0"/>
    <m/>
    <m/>
    <m/>
    <n v="0.5"/>
    <s v="FALSO"/>
    <n v="0"/>
    <s v=""/>
    <s v=""/>
    <s v=""/>
    <s v=""/>
    <s v=""/>
    <s v=""/>
    <s v=""/>
    <s v=""/>
    <s v=""/>
    <s v=""/>
    <x v="0"/>
  </r>
  <r>
    <x v="0"/>
    <s v="SGSE-4646"/>
    <s v="[SGSE] SP 26.4.1;[SGSE] SP 26.3.6"/>
    <x v="1"/>
    <x v="0"/>
    <s v="[SGSE] PI 3/26"/>
    <x v="0"/>
    <s v="[INC0789601]Tenho um Erro/Problema com o PTC - Ambiente do Aluno / AVA Sofia - Visão de disciplinas"/>
    <m/>
    <n v="3600"/>
    <m/>
    <s v="Itens concluídos"/>
    <m/>
    <m/>
    <s v="Concluído"/>
    <d v="2026-09-15T17:37:00"/>
    <d v="2026-09-14T00:00:00"/>
    <d v="2026-09-23T00:00:00"/>
    <d v="2026-09-23T00:00:00"/>
    <m/>
    <m/>
    <m/>
    <m/>
    <m/>
    <m/>
    <m/>
    <m/>
    <m/>
    <m/>
    <x v="0"/>
    <m/>
    <m/>
    <m/>
    <n v="1"/>
    <s v="FALSO"/>
    <n v="0"/>
    <s v=""/>
    <s v=""/>
    <s v=""/>
    <s v=""/>
    <s v=""/>
    <s v=""/>
    <s v=""/>
    <s v=""/>
    <s v=""/>
    <s v=""/>
    <x v="0"/>
  </r>
  <r>
    <x v="0"/>
    <s v="SGSE-4645"/>
    <s v="[SGSE] SP 26.3.6"/>
    <x v="1"/>
    <x v="0"/>
    <s v="[SGSE] PI 3/26"/>
    <x v="0"/>
    <s v="[INC0812622]Tenho um Erro/Problema no Dynamics - Gestão de unidades - Reportar um erro/problema"/>
    <m/>
    <m/>
    <m/>
    <s v="Itens concluídos"/>
    <m/>
    <m/>
    <s v="Abertura indevida"/>
    <d v="2026-09-15T17:25:00"/>
    <d v="2026-09-14T00:00:00"/>
    <d v="2026-09-16T00:00:00"/>
    <m/>
    <m/>
    <m/>
    <m/>
    <m/>
    <m/>
    <m/>
    <m/>
    <m/>
    <m/>
    <m/>
    <x v="0"/>
    <m/>
    <m/>
    <m/>
    <s v=""/>
    <s v="FALSO"/>
    <n v="0"/>
    <s v=""/>
    <s v=""/>
    <s v=""/>
    <s v=""/>
    <s v=""/>
    <s v=""/>
    <s v=""/>
    <s v=""/>
    <s v=""/>
    <s v=""/>
    <x v="0"/>
  </r>
  <r>
    <x v="0"/>
    <s v="SGSE-4644"/>
    <s v="[SGSE] SP 26.3.6"/>
    <x v="1"/>
    <x v="0"/>
    <s v="[SGSE] PI 3/26"/>
    <x v="0"/>
    <s v="[INC0816232]Tenho um Erro/Problema com o PTC - Dynamics Athenas - Evasão"/>
    <m/>
    <n v="3600"/>
    <m/>
    <s v="Itens concluídos"/>
    <m/>
    <m/>
    <s v="Abertura indevida"/>
    <d v="2026-09-15T16:57:00"/>
    <d v="2026-09-14T00:00:00"/>
    <d v="2026-09-16T00:00:00"/>
    <m/>
    <m/>
    <m/>
    <m/>
    <m/>
    <m/>
    <m/>
    <m/>
    <m/>
    <m/>
    <m/>
    <x v="0"/>
    <m/>
    <m/>
    <m/>
    <n v="1"/>
    <s v="FALSO"/>
    <n v="0"/>
    <s v=""/>
    <s v=""/>
    <s v=""/>
    <s v=""/>
    <s v=""/>
    <s v=""/>
    <s v=""/>
    <s v=""/>
    <s v=""/>
    <s v=""/>
    <x v="0"/>
  </r>
  <r>
    <x v="0"/>
    <s v="SGSE-4643"/>
    <s v="[SGSE] SP 26.3.6"/>
    <x v="1"/>
    <x v="0"/>
    <s v="[SGSE] PI 3/26"/>
    <x v="0"/>
    <s v="[INC0818187]Tenho um Erro/Problema com o PTC - Dynamics Athenas - Alocação e disponibilização de disciplinas"/>
    <m/>
    <m/>
    <m/>
    <s v="Itens concluídos"/>
    <m/>
    <m/>
    <s v="Abertura indevida"/>
    <d v="2026-09-15T13:55:00"/>
    <d v="2026-09-14T00:00:00"/>
    <d v="2026-09-15T00:00:00"/>
    <m/>
    <m/>
    <m/>
    <m/>
    <m/>
    <m/>
    <m/>
    <m/>
    <m/>
    <m/>
    <m/>
    <x v="0"/>
    <m/>
    <m/>
    <m/>
    <s v=""/>
    <s v="FALSO"/>
    <n v="0"/>
    <s v=""/>
    <s v=""/>
    <s v=""/>
    <s v=""/>
    <s v=""/>
    <s v=""/>
    <s v=""/>
    <s v=""/>
    <s v=""/>
    <s v=""/>
    <x v="0"/>
  </r>
  <r>
    <x v="0"/>
    <s v="SGSE-4642"/>
    <s v="[SGSE] SP 26.3.6"/>
    <x v="1"/>
    <x v="0"/>
    <s v="[SGSE] PI 3/26"/>
    <x v="0"/>
    <s v="[INC0818164]Tenho um Erro/Problema com o PTC - Dynamics Athenas - Alocação e disponibilização de disciplinas"/>
    <m/>
    <m/>
    <m/>
    <s v="Itens concluídos"/>
    <m/>
    <m/>
    <s v="Abertura indevida"/>
    <d v="2026-09-15T12:39:00"/>
    <d v="2026-09-14T00:00:00"/>
    <d v="2026-09-15T00:00:00"/>
    <m/>
    <m/>
    <m/>
    <m/>
    <m/>
    <m/>
    <m/>
    <m/>
    <m/>
    <m/>
    <m/>
    <x v="0"/>
    <m/>
    <m/>
    <m/>
    <s v=""/>
    <s v="FALSO"/>
    <n v="0"/>
    <s v=""/>
    <s v=""/>
    <s v=""/>
    <s v=""/>
    <s v=""/>
    <s v=""/>
    <s v=""/>
    <s v=""/>
    <s v=""/>
    <s v=""/>
    <x v="0"/>
  </r>
  <r>
    <x v="0"/>
    <s v="SGSE-4641"/>
    <s v="[SGSE] SP 26.3.6"/>
    <x v="1"/>
    <x v="0"/>
    <s v="[SGSE] PI 3/26"/>
    <x v="0"/>
    <s v="[INC0817546]Tenho um Erro/Problema com o PTC - Ambiente do Aluno / AVA Sofia - Aulas"/>
    <m/>
    <n v="10800"/>
    <m/>
    <s v="Itens concluídos"/>
    <m/>
    <m/>
    <s v="Abertura indevida"/>
    <d v="2026-09-15T11:55:00"/>
    <d v="2026-09-14T00:00:00"/>
    <d v="2026-09-18T00:00:00"/>
    <d v="2026-09-18T00:00:00"/>
    <m/>
    <m/>
    <m/>
    <m/>
    <m/>
    <m/>
    <m/>
    <m/>
    <m/>
    <m/>
    <x v="0"/>
    <m/>
    <m/>
    <m/>
    <n v="3"/>
    <s v="FALSO"/>
    <n v="0"/>
    <s v=""/>
    <s v=""/>
    <s v=""/>
    <s v=""/>
    <s v=""/>
    <s v=""/>
    <s v=""/>
    <s v=""/>
    <s v=""/>
    <s v=""/>
    <x v="0"/>
  </r>
  <r>
    <x v="0"/>
    <s v="SGSE-4640"/>
    <s v="[SGSE] SP 26.3.6"/>
    <x v="1"/>
    <x v="0"/>
    <s v="[SGSE] PI 3/26"/>
    <x v="0"/>
    <s v="[INC0818118]Tenho um Erro/Problema com o PTC - Dynamics Athenas - Alocação e disponibilização de disciplinas"/>
    <m/>
    <m/>
    <m/>
    <s v="Itens concluídos"/>
    <m/>
    <m/>
    <s v="Concluído"/>
    <d v="2026-09-15T10:51:00"/>
    <d v="2026-09-14T00:00:00"/>
    <d v="2026-09-15T00:00:00"/>
    <d v="2026-09-18T00:00:00"/>
    <m/>
    <m/>
    <m/>
    <m/>
    <m/>
    <m/>
    <m/>
    <m/>
    <m/>
    <m/>
    <x v="0"/>
    <m/>
    <m/>
    <m/>
    <s v=""/>
    <s v="FALSO"/>
    <n v="0"/>
    <s v=""/>
    <s v=""/>
    <s v=""/>
    <s v=""/>
    <s v=""/>
    <s v=""/>
    <s v=""/>
    <s v=""/>
    <s v=""/>
    <s v=""/>
    <x v="0"/>
  </r>
  <r>
    <x v="0"/>
    <s v="SGSE-4639"/>
    <s v="[SGSE] SP 26.3.6"/>
    <x v="1"/>
    <x v="0"/>
    <s v="[SGSE] PI 3/26"/>
    <x v="0"/>
    <s v="[INC0816233]Tenho um Erro/Problema com o PTC - Ingresso - Captação - Área do Candidato"/>
    <m/>
    <m/>
    <m/>
    <s v="Itens concluídos"/>
    <m/>
    <m/>
    <s v="Abertura indevida"/>
    <d v="2026-09-15T10:24:00"/>
    <d v="2026-09-14T00:00:00"/>
    <d v="2026-09-15T00:00:00"/>
    <m/>
    <m/>
    <m/>
    <m/>
    <m/>
    <m/>
    <m/>
    <m/>
    <m/>
    <m/>
    <m/>
    <x v="0"/>
    <m/>
    <m/>
    <m/>
    <s v=""/>
    <s v="FALSO"/>
    <n v="0"/>
    <s v=""/>
    <s v=""/>
    <s v=""/>
    <s v=""/>
    <s v=""/>
    <s v=""/>
    <s v=""/>
    <s v=""/>
    <s v=""/>
    <s v=""/>
    <x v="0"/>
  </r>
  <r>
    <x v="0"/>
    <s v="SGSE-4638"/>
    <s v="[SGSE] SP 26.3.6"/>
    <x v="1"/>
    <x v="0"/>
    <s v="[SGSE] PI 3/26"/>
    <x v="0"/>
    <s v="[INC0818078]Tenho um Erro/Problema com o PTC - Dynamics Athenas - Alocação e disponibilização de disciplinas"/>
    <m/>
    <n v="3600"/>
    <m/>
    <s v="Itens concluídos"/>
    <m/>
    <m/>
    <s v="Abertura indevida"/>
    <d v="2026-09-15T09:25:00"/>
    <d v="2026-09-14T00:00:00"/>
    <d v="2026-09-18T00:00:00"/>
    <m/>
    <m/>
    <m/>
    <m/>
    <m/>
    <m/>
    <m/>
    <m/>
    <m/>
    <m/>
    <m/>
    <x v="0"/>
    <m/>
    <m/>
    <m/>
    <n v="1"/>
    <s v="FALSO"/>
    <n v="0"/>
    <s v=""/>
    <s v=""/>
    <s v=""/>
    <s v=""/>
    <s v=""/>
    <s v=""/>
    <s v=""/>
    <s v=""/>
    <s v=""/>
    <s v=""/>
    <x v="0"/>
  </r>
  <r>
    <x v="0"/>
    <s v="SGSE-4637"/>
    <s v="[SGSE] SP 26.3.6"/>
    <x v="1"/>
    <x v="0"/>
    <s v="[SGSE] PI 3/26"/>
    <x v="0"/>
    <s v="[INC0817969]Tenho um Erro/Problema com o PTC - Dynamics Athenas - Alocação e disponibilização de disciplinas"/>
    <m/>
    <m/>
    <m/>
    <s v="Itens concluídos"/>
    <m/>
    <m/>
    <s v="Abertura indevida"/>
    <d v="2026-09-14T18:36:00"/>
    <d v="2026-09-14T00:00:00"/>
    <d v="2026-09-15T00:00:00"/>
    <m/>
    <m/>
    <m/>
    <m/>
    <m/>
    <m/>
    <m/>
    <m/>
    <m/>
    <m/>
    <m/>
    <x v="0"/>
    <m/>
    <m/>
    <m/>
    <s v=""/>
    <s v="FALSO"/>
    <n v="0"/>
    <s v=""/>
    <s v=""/>
    <s v=""/>
    <s v=""/>
    <s v=""/>
    <s v=""/>
    <s v=""/>
    <s v=""/>
    <s v=""/>
    <s v=""/>
    <x v="0"/>
  </r>
  <r>
    <x v="0"/>
    <s v="SGSE-4636"/>
    <s v="[SGSE] SP 26.3.6"/>
    <x v="1"/>
    <x v="0"/>
    <s v="[SGSE] PI 3/26"/>
    <x v="0"/>
    <s v="[INC0817965]Tenho um Erro/Problema com o PTC - Dynamics Athenas - Alocação e disponibilização de disciplinas"/>
    <m/>
    <m/>
    <m/>
    <s v="Itens concluídos"/>
    <m/>
    <m/>
    <s v="Abertura indevida"/>
    <d v="2026-09-14T18:14:00"/>
    <d v="2026-09-14T00:00:00"/>
    <d v="2026-09-15T00:00:00"/>
    <m/>
    <m/>
    <m/>
    <m/>
    <m/>
    <m/>
    <m/>
    <m/>
    <m/>
    <m/>
    <m/>
    <x v="0"/>
    <m/>
    <m/>
    <m/>
    <s v=""/>
    <s v="FALSO"/>
    <n v="0"/>
    <s v=""/>
    <s v=""/>
    <s v=""/>
    <s v=""/>
    <s v=""/>
    <s v=""/>
    <s v=""/>
    <s v=""/>
    <s v=""/>
    <s v=""/>
    <x v="0"/>
  </r>
  <r>
    <x v="2"/>
    <s v="SGSE-4618"/>
    <s v="[SGSE] SP 26.3.6"/>
    <x v="1"/>
    <x v="0"/>
    <s v="[SGSE] PI 3/26"/>
    <x v="2"/>
    <s v="[DT - Orquestrador] Teste completo da solução do Orquestrador - Matrícula e Rematrícula"/>
    <n v="3"/>
    <n v="72000"/>
    <m/>
    <s v="Itens concluídos"/>
    <m/>
    <s v="Não"/>
    <s v="Concluído"/>
    <d v="2026-09-14T10:33:00"/>
    <d v="2026-09-14T00:00:00"/>
    <d v="2026-09-15T00:00:00"/>
    <d v="2026-09-25T00:00:00"/>
    <d v="2026-09-25T00:00:00"/>
    <d v="2026-09-25T00:00:00"/>
    <d v="2026-09-25T00:00:00"/>
    <m/>
    <m/>
    <n v="8"/>
    <m/>
    <m/>
    <n v="9"/>
    <m/>
    <x v="0"/>
    <m/>
    <m/>
    <m/>
    <n v="20"/>
    <s v="FALSO"/>
    <n v="0"/>
    <n v="1"/>
    <s v=""/>
    <n v="8"/>
    <b v="1"/>
    <n v="1"/>
    <s v=""/>
    <s v=""/>
    <s v=""/>
    <n v="9"/>
    <b v="1"/>
    <x v="0"/>
  </r>
  <r>
    <x v="7"/>
    <s v="SGSE-4615"/>
    <s v="[SGSE] SP 26.3.6"/>
    <x v="1"/>
    <x v="1"/>
    <s v="[SGSE] PI 3/26"/>
    <x v="4"/>
    <s v="Levantamento de débitos tecnicos para a proxima PI"/>
    <n v="1"/>
    <m/>
    <m/>
    <s v="Itens concluídos"/>
    <m/>
    <s v="Não"/>
    <s v="Concluído"/>
    <d v="2026-09-14T10:27:00"/>
    <d v="2026-09-14T00:00:00"/>
    <d v="2026-09-18T00:00:00"/>
    <d v="2026-09-22T00:00:00"/>
    <d v="2026-09-22T00:00:00"/>
    <d v="2026-09-22T00:00:00"/>
    <d v="2026-09-22T00:00:00"/>
    <d v="2026-09-25T00:00:00"/>
    <m/>
    <n v="2"/>
    <n v="1"/>
    <m/>
    <n v="6"/>
    <n v="9"/>
    <x v="0"/>
    <m/>
    <m/>
    <m/>
    <s v=""/>
    <s v="FALSO"/>
    <n v="0"/>
    <n v="1"/>
    <s v=""/>
    <n v="2"/>
    <b v="1"/>
    <n v="1"/>
    <b v="1"/>
    <n v="3"/>
    <s v=""/>
    <n v="6"/>
    <b v="1"/>
    <x v="0"/>
  </r>
  <r>
    <x v="2"/>
    <s v="SGSE-4614"/>
    <s v="[SGSE] SP 26.3.6"/>
    <x v="1"/>
    <x v="1"/>
    <s v="[SGSE] PI 3/26"/>
    <x v="4"/>
    <s v="Validar a geração do Histórico Curricular no Plugin de alocação de disciplinas"/>
    <n v="1"/>
    <n v="21600"/>
    <m/>
    <s v="Itens concluídos"/>
    <m/>
    <s v="Não"/>
    <s v="Concluído"/>
    <d v="2026-09-14T10:24:00"/>
    <d v="2026-09-14T00:00:00"/>
    <d v="2026-09-15T00:00:00"/>
    <d v="2026-09-16T00:00:00"/>
    <d v="2026-09-16T00:00:00"/>
    <d v="2026-09-16T00:00:00"/>
    <d v="2026-09-16T00:00:00"/>
    <d v="2026-09-16T00:00:00"/>
    <m/>
    <m/>
    <m/>
    <n v="1"/>
    <n v="2"/>
    <n v="2"/>
    <x v="0"/>
    <m/>
    <m/>
    <m/>
    <n v="6"/>
    <s v="FALSO"/>
    <n v="0"/>
    <n v="1"/>
    <s v=""/>
    <n v="1"/>
    <s v=""/>
    <n v="1"/>
    <s v=""/>
    <n v="1"/>
    <b v="1"/>
    <n v="2"/>
    <b v="1"/>
    <x v="0"/>
  </r>
  <r>
    <x v="0"/>
    <s v="SGSE-4613"/>
    <s v="[SGSE] SP 26.3.6"/>
    <x v="1"/>
    <x v="0"/>
    <s v="[SGSE] PI 3/26"/>
    <x v="0"/>
    <s v="[INC0817750]Tenho um Erro/Problema com o PTC - Dynamics Athenas - Alocação e disponibilização de disciplinas"/>
    <m/>
    <n v="1800"/>
    <m/>
    <s v="Itens concluídos"/>
    <m/>
    <m/>
    <s v="Abertura indevida"/>
    <d v="2026-09-14T10:13:00"/>
    <d v="2026-09-14T00:00:00"/>
    <d v="2026-09-14T00:00:00"/>
    <m/>
    <m/>
    <m/>
    <m/>
    <m/>
    <m/>
    <m/>
    <m/>
    <m/>
    <m/>
    <m/>
    <x v="0"/>
    <m/>
    <m/>
    <m/>
    <n v="0.5"/>
    <s v="FALSO"/>
    <n v="0"/>
    <s v=""/>
    <s v=""/>
    <s v=""/>
    <s v=""/>
    <s v=""/>
    <s v=""/>
    <s v=""/>
    <s v=""/>
    <s v=""/>
    <s v=""/>
    <x v="0"/>
  </r>
  <r>
    <x v="0"/>
    <s v="SGSE-4612"/>
    <s v="[SGSE] SP 26.3.6"/>
    <x v="1"/>
    <x v="0"/>
    <s v="[SGSE] PI 3/26"/>
    <x v="0"/>
    <s v="[INC0817560]Tenho um Erro/Problema com o PTC - Dynamics Athenas - Alocação e disponibilização de disciplinas"/>
    <m/>
    <n v="1800"/>
    <m/>
    <s v="Itens concluídos"/>
    <m/>
    <m/>
    <s v="Abertura indevida"/>
    <d v="2026-09-12T12:59:00"/>
    <d v="2026-09-14T00:00:00"/>
    <d v="2026-09-14T00:00:00"/>
    <m/>
    <m/>
    <m/>
    <m/>
    <m/>
    <m/>
    <m/>
    <m/>
    <m/>
    <m/>
    <m/>
    <x v="0"/>
    <m/>
    <m/>
    <m/>
    <n v="0.5"/>
    <s v="FALSO"/>
    <n v="0"/>
    <s v=""/>
    <s v=""/>
    <s v=""/>
    <s v=""/>
    <s v=""/>
    <s v=""/>
    <s v=""/>
    <s v=""/>
    <s v=""/>
    <s v=""/>
    <x v="0"/>
  </r>
  <r>
    <x v="0"/>
    <s v="SGSE-4611"/>
    <s v="[SGSE] SP 26.3.6"/>
    <x v="1"/>
    <x v="0"/>
    <s v="[SGSE] PI 3/26"/>
    <x v="0"/>
    <s v="[INC0817555]Tenho um Erro/Problema com o PTC - Dynamics Athenas - Alocação e disponibilização de disciplinas"/>
    <m/>
    <m/>
    <m/>
    <s v="Itens concluídos"/>
    <m/>
    <m/>
    <s v="Abertura indevida"/>
    <d v="2026-09-12T12:47:00"/>
    <d v="2026-09-14T00:00:00"/>
    <d v="2026-09-15T00:00:00"/>
    <m/>
    <m/>
    <m/>
    <m/>
    <m/>
    <m/>
    <m/>
    <m/>
    <m/>
    <m/>
    <m/>
    <x v="0"/>
    <m/>
    <m/>
    <m/>
    <s v=""/>
    <s v="FALSO"/>
    <n v="0"/>
    <s v=""/>
    <s v=""/>
    <s v=""/>
    <s v=""/>
    <s v=""/>
    <s v=""/>
    <s v=""/>
    <s v=""/>
    <s v=""/>
    <s v=""/>
    <x v="0"/>
  </r>
  <r>
    <x v="0"/>
    <s v="SGSE-4610"/>
    <s v="[SGSE] SP 26.3.6"/>
    <x v="1"/>
    <x v="0"/>
    <s v="[SGSE] PI 3/26"/>
    <x v="0"/>
    <s v="[INC0817552]Tenho um Erro/Problema com o PTC - Dynamics Athenas - Alocação e disponibilização de disciplinas"/>
    <m/>
    <m/>
    <m/>
    <s v="Itens concluídos"/>
    <m/>
    <m/>
    <s v="Abertura indevida"/>
    <d v="2026-09-12T12:21:00"/>
    <d v="2026-09-14T00:00:00"/>
    <d v="2026-09-15T00:00:00"/>
    <m/>
    <m/>
    <m/>
    <m/>
    <m/>
    <m/>
    <m/>
    <m/>
    <m/>
    <m/>
    <m/>
    <x v="0"/>
    <m/>
    <m/>
    <m/>
    <s v=""/>
    <s v="FALSO"/>
    <n v="0"/>
    <s v=""/>
    <s v=""/>
    <s v=""/>
    <s v=""/>
    <s v=""/>
    <s v=""/>
    <s v=""/>
    <s v=""/>
    <s v=""/>
    <s v=""/>
    <x v="0"/>
  </r>
  <r>
    <x v="0"/>
    <s v="SGSE-4608"/>
    <s v="[SGSE] SP 26.3.5;[SGSE] SP 26.3.6"/>
    <x v="1"/>
    <x v="0"/>
    <s v="[SGSE] PI 3/26"/>
    <x v="0"/>
    <s v="[INC0817420]Tenho um Erro/Problema com o PTC - Dynamics Athenas - Alocação e disponibilização de disciplinas"/>
    <m/>
    <m/>
    <m/>
    <s v="Itens concluídos"/>
    <m/>
    <m/>
    <s v="Abertura indevida"/>
    <d v="2026-09-11T17:11:00"/>
    <d v="2026-08-31T00:00:00"/>
    <d v="2026-09-15T00:00:00"/>
    <m/>
    <m/>
    <m/>
    <m/>
    <m/>
    <m/>
    <m/>
    <m/>
    <m/>
    <m/>
    <m/>
    <x v="0"/>
    <m/>
    <m/>
    <m/>
    <s v=""/>
    <s v="FALSO"/>
    <n v="0"/>
    <s v=""/>
    <s v=""/>
    <s v=""/>
    <s v=""/>
    <s v=""/>
    <s v=""/>
    <s v=""/>
    <s v=""/>
    <s v=""/>
    <s v=""/>
    <x v="0"/>
  </r>
  <r>
    <x v="0"/>
    <s v="SGSE-4606"/>
    <s v="[SGSE] SP 26.3.5;[SGSE] SP 26.3.6"/>
    <x v="1"/>
    <x v="0"/>
    <s v="[SGSE] PI 3/26"/>
    <x v="0"/>
    <s v="[INC0817414]Tenho um Erro/Problema com o PTC - Dynamics Athenas - Alocação e disponibilização de disciplinas"/>
    <m/>
    <n v="7200"/>
    <m/>
    <s v="Itens concluídos"/>
    <m/>
    <m/>
    <s v="Abertura indevida"/>
    <d v="2026-09-11T16:54:00"/>
    <d v="2026-08-31T00:00:00"/>
    <d v="2026-09-11T00:00:00"/>
    <m/>
    <m/>
    <m/>
    <m/>
    <m/>
    <m/>
    <m/>
    <m/>
    <m/>
    <m/>
    <m/>
    <x v="0"/>
    <m/>
    <m/>
    <m/>
    <n v="2"/>
    <s v="FALSO"/>
    <n v="0"/>
    <s v=""/>
    <s v=""/>
    <s v=""/>
    <s v=""/>
    <s v=""/>
    <s v=""/>
    <s v=""/>
    <s v=""/>
    <s v=""/>
    <s v=""/>
    <x v="0"/>
  </r>
  <r>
    <x v="0"/>
    <s v="SGSE-4603"/>
    <s v="[SGSE] SP 26.3.5"/>
    <x v="1"/>
    <x v="0"/>
    <s v="[SGSE] PI 3/26"/>
    <x v="0"/>
    <s v="[INC0817364]Tenho um Erro/Problema com o PTC - Dynamics Athenas - Alocação e disponibilização de disciplinas"/>
    <m/>
    <n v="7200"/>
    <m/>
    <s v="Itens concluídos"/>
    <m/>
    <m/>
    <s v="Abertura indevida"/>
    <d v="2026-09-11T14:53:00"/>
    <d v="2026-08-31T00:00:00"/>
    <d v="2026-09-11T00:00:00"/>
    <m/>
    <m/>
    <m/>
    <m/>
    <m/>
    <m/>
    <m/>
    <m/>
    <m/>
    <m/>
    <m/>
    <x v="0"/>
    <m/>
    <m/>
    <m/>
    <n v="2"/>
    <s v="FALSO"/>
    <n v="0"/>
    <s v=""/>
    <s v=""/>
    <s v=""/>
    <s v=""/>
    <s v=""/>
    <s v=""/>
    <s v=""/>
    <s v=""/>
    <s v=""/>
    <s v=""/>
    <x v="0"/>
  </r>
  <r>
    <x v="0"/>
    <s v="SGSE-4602"/>
    <s v="[SGSE] SP 26.3.5"/>
    <x v="1"/>
    <x v="0"/>
    <s v="[SGSE] PI 3/26"/>
    <x v="0"/>
    <s v="[INC0817160]Tenho um Erro/Problema com o PTC - Dynamics Athenas - Alocação e disponibilização de disciplinas"/>
    <m/>
    <m/>
    <m/>
    <s v="Itens concluídos"/>
    <m/>
    <m/>
    <s v="Abertura indevida"/>
    <d v="2026-09-10T22:12:00"/>
    <d v="2026-08-31T00:00:00"/>
    <d v="2026-09-11T00:00:00"/>
    <m/>
    <m/>
    <m/>
    <m/>
    <m/>
    <m/>
    <m/>
    <m/>
    <m/>
    <m/>
    <m/>
    <x v="0"/>
    <m/>
    <m/>
    <m/>
    <s v=""/>
    <s v="FALSO"/>
    <n v="0"/>
    <s v=""/>
    <s v=""/>
    <s v=""/>
    <s v=""/>
    <s v=""/>
    <s v=""/>
    <s v=""/>
    <s v=""/>
    <s v=""/>
    <s v=""/>
    <x v="0"/>
  </r>
  <r>
    <x v="0"/>
    <s v="SGSE-4600"/>
    <s v="[SGSE] SP 26.3.5"/>
    <x v="1"/>
    <x v="0"/>
    <s v="[SGSE] PI 3/26"/>
    <x v="0"/>
    <s v="[INC0817104]Tenho um Erro/Problema com o PTC - Dynamics Athenas - Alocação e disponibilização de disciplinas"/>
    <m/>
    <m/>
    <m/>
    <s v="Itens concluídos"/>
    <m/>
    <m/>
    <s v="Abertura indevida"/>
    <d v="2026-09-10T17:43:00"/>
    <d v="2026-08-31T00:00:00"/>
    <d v="2026-09-11T00:00:00"/>
    <m/>
    <m/>
    <m/>
    <m/>
    <m/>
    <m/>
    <m/>
    <m/>
    <m/>
    <m/>
    <m/>
    <x v="0"/>
    <m/>
    <m/>
    <m/>
    <s v=""/>
    <s v="FALSO"/>
    <n v="0"/>
    <s v=""/>
    <s v=""/>
    <s v=""/>
    <s v=""/>
    <s v=""/>
    <s v=""/>
    <s v=""/>
    <s v=""/>
    <s v=""/>
    <s v=""/>
    <x v="0"/>
  </r>
  <r>
    <x v="0"/>
    <s v="SGSE-4599"/>
    <s v="[SGSE] SP 26.3.5"/>
    <x v="1"/>
    <x v="0"/>
    <s v="[SGSE] PI 3/26"/>
    <x v="0"/>
    <s v="[INC0817092]Tenho um Erro/Problema com o PTC - Dynamics Athenas - Alocação e disponibilização de disciplinas"/>
    <m/>
    <m/>
    <m/>
    <s v="Itens concluídos"/>
    <m/>
    <m/>
    <s v="Abertura indevida"/>
    <d v="2026-09-10T17:15:00"/>
    <d v="2026-08-31T00:00:00"/>
    <d v="2026-09-10T00:00:00"/>
    <m/>
    <m/>
    <m/>
    <m/>
    <m/>
    <m/>
    <m/>
    <m/>
    <m/>
    <m/>
    <m/>
    <x v="0"/>
    <m/>
    <m/>
    <m/>
    <s v=""/>
    <s v="FALSO"/>
    <n v="0"/>
    <s v=""/>
    <s v=""/>
    <s v=""/>
    <s v=""/>
    <s v=""/>
    <s v=""/>
    <s v=""/>
    <s v=""/>
    <s v=""/>
    <s v=""/>
    <x v="0"/>
  </r>
  <r>
    <x v="0"/>
    <s v="SGSE-4598"/>
    <s v="[SGSE] SP 26.3.5"/>
    <x v="1"/>
    <x v="0"/>
    <s v="[SGSE] PI 3/26"/>
    <x v="0"/>
    <s v="[INC0817083]Tenho um Erro/Problema com o PTC - Dynamics Athenas - Alocação e disponibilização de disciplinas"/>
    <m/>
    <m/>
    <m/>
    <s v="Itens concluídos"/>
    <m/>
    <m/>
    <s v="Abertura indevida"/>
    <d v="2026-09-10T17:01:00"/>
    <d v="2026-08-31T00:00:00"/>
    <d v="2026-09-10T00:00:00"/>
    <m/>
    <m/>
    <m/>
    <m/>
    <m/>
    <m/>
    <m/>
    <m/>
    <m/>
    <m/>
    <m/>
    <x v="0"/>
    <m/>
    <m/>
    <m/>
    <s v=""/>
    <s v="FALSO"/>
    <n v="0"/>
    <s v=""/>
    <s v=""/>
    <s v=""/>
    <s v=""/>
    <s v=""/>
    <s v=""/>
    <s v=""/>
    <s v=""/>
    <s v=""/>
    <s v=""/>
    <x v="0"/>
  </r>
  <r>
    <x v="8"/>
    <s v="SGSE-4597"/>
    <s v="[SGSE] SP 26.3.6"/>
    <x v="1"/>
    <x v="0"/>
    <s v="[SGSE] PI 3/26"/>
    <x v="4"/>
    <s v="Padronizar nomes de turmas antigas para o novo padrão de composição"/>
    <n v="1"/>
    <n v="21600"/>
    <m/>
    <s v="Itens concluídos"/>
    <m/>
    <s v="Não"/>
    <s v="Concluído"/>
    <d v="2026-09-10T16:30:00"/>
    <d v="2026-09-14T00:00:00"/>
    <d v="2026-09-15T00:00:00"/>
    <d v="2026-09-18T00:00:00"/>
    <d v="2026-09-18T00:00:00"/>
    <d v="2026-09-23T00:00:00"/>
    <d v="2026-09-23T00:00:00"/>
    <m/>
    <m/>
    <n v="3"/>
    <n v="3"/>
    <m/>
    <n v="9"/>
    <m/>
    <x v="0"/>
    <m/>
    <m/>
    <m/>
    <n v="6"/>
    <s v="FALSO"/>
    <n v="0"/>
    <n v="2"/>
    <s v=""/>
    <n v="3"/>
    <b v="1"/>
    <n v="3"/>
    <b v="1"/>
    <s v=""/>
    <s v=""/>
    <n v="9"/>
    <b v="1"/>
    <x v="0"/>
  </r>
  <r>
    <x v="0"/>
    <s v="SGSE-4595"/>
    <s v="[SGSE] SP 26.3.5;[SGSE] SP 26.3.6"/>
    <x v="1"/>
    <x v="0"/>
    <s v="[SGSE] PI 3/26"/>
    <x v="0"/>
    <s v="[INC0807834]Tenho um Erro/Problema com o PTC - Ambiente do Aluno / AVA Sofia - Visão de disciplinas"/>
    <m/>
    <m/>
    <m/>
    <s v="Itens concluídos"/>
    <m/>
    <m/>
    <s v="Concluído"/>
    <d v="2026-09-10T15:09:00"/>
    <d v="2026-08-31T00:00:00"/>
    <d v="2026-09-10T00:00:00"/>
    <d v="2026-09-10T00:00:00"/>
    <m/>
    <m/>
    <m/>
    <m/>
    <m/>
    <m/>
    <m/>
    <m/>
    <m/>
    <m/>
    <x v="0"/>
    <m/>
    <m/>
    <m/>
    <s v=""/>
    <s v="FALSO"/>
    <n v="0"/>
    <s v=""/>
    <s v=""/>
    <s v=""/>
    <s v=""/>
    <s v=""/>
    <s v=""/>
    <s v=""/>
    <s v=""/>
    <s v=""/>
    <s v=""/>
    <x v="0"/>
  </r>
  <r>
    <x v="0"/>
    <s v="SGSE-4594"/>
    <s v="[SGSE] SP 26.4.1;[SGSE] SP 26.3.5;[SGSE] SP 26.3.6"/>
    <x v="1"/>
    <x v="4"/>
    <s v="[SGSE] PI 3/26"/>
    <x v="0"/>
    <s v="[INC0807834]Tenho um Erro/Problema com o PTC - Ambiente do Aluno / AVA Sofia - Visão de disciplinas"/>
    <m/>
    <m/>
    <m/>
    <s v="Itens concluídos"/>
    <m/>
    <m/>
    <m/>
    <d v="2026-09-10T15:09:00"/>
    <d v="2026-08-31T00:00:00"/>
    <d v="2026-09-10T00:00:00"/>
    <d v="2026-09-10T00:00:00"/>
    <m/>
    <m/>
    <m/>
    <m/>
    <m/>
    <m/>
    <m/>
    <m/>
    <m/>
    <m/>
    <x v="0"/>
    <m/>
    <m/>
    <m/>
    <s v=""/>
    <s v="FALSO"/>
    <n v="0"/>
    <s v=""/>
    <s v=""/>
    <s v=""/>
    <s v=""/>
    <s v=""/>
    <s v=""/>
    <s v=""/>
    <s v=""/>
    <s v=""/>
    <s v=""/>
    <x v="0"/>
  </r>
  <r>
    <x v="0"/>
    <s v="SGSE-4592"/>
    <s v="[SGSE] SP 26.3.5"/>
    <x v="1"/>
    <x v="0"/>
    <s v="[SGSE] PI 3/26"/>
    <x v="0"/>
    <s v="[INC0816967]Tenho um Erro/Problema com o PTC - Dynamics Athenas - Alocação e disponibilização de disciplinas"/>
    <m/>
    <m/>
    <m/>
    <s v="Itens concluídos"/>
    <m/>
    <m/>
    <s v="Abertura indevida"/>
    <d v="2026-09-10T13:01:00"/>
    <d v="2026-08-31T00:00:00"/>
    <d v="2026-09-10T00:00:00"/>
    <m/>
    <m/>
    <m/>
    <m/>
    <m/>
    <m/>
    <m/>
    <m/>
    <m/>
    <m/>
    <m/>
    <x v="0"/>
    <m/>
    <m/>
    <m/>
    <s v=""/>
    <s v="FALSO"/>
    <n v="0"/>
    <s v=""/>
    <s v=""/>
    <s v=""/>
    <s v=""/>
    <s v=""/>
    <s v=""/>
    <s v=""/>
    <s v=""/>
    <s v=""/>
    <s v=""/>
    <x v="0"/>
  </r>
  <r>
    <x v="0"/>
    <s v="SGSE-4591"/>
    <s v="[SGSE] SP 26.3.5"/>
    <x v="1"/>
    <x v="0"/>
    <s v="[SGSE] PI 3/26"/>
    <x v="0"/>
    <s v="[INC0816940]Tenho um Erro/Problema com o PTC - Dynamics Athenas - Alocação e disponibilização de disciplinas"/>
    <m/>
    <m/>
    <m/>
    <s v="Itens concluídos"/>
    <m/>
    <m/>
    <s v="Abertura indevida"/>
    <d v="2026-09-10T11:53:00"/>
    <d v="2026-08-31T00:00:00"/>
    <d v="2026-09-10T00:00:00"/>
    <m/>
    <m/>
    <m/>
    <m/>
    <m/>
    <m/>
    <m/>
    <m/>
    <m/>
    <m/>
    <m/>
    <x v="0"/>
    <m/>
    <m/>
    <m/>
    <s v=""/>
    <s v="FALSO"/>
    <n v="0"/>
    <s v=""/>
    <s v=""/>
    <s v=""/>
    <s v=""/>
    <s v=""/>
    <s v=""/>
    <s v=""/>
    <s v=""/>
    <s v=""/>
    <s v=""/>
    <x v="0"/>
  </r>
  <r>
    <x v="0"/>
    <s v="SGSE-4589"/>
    <s v="[SGSE] SP 26.3.5"/>
    <x v="1"/>
    <x v="0"/>
    <s v="[SGSE] PI 3/26"/>
    <x v="0"/>
    <s v="[INC0816901]Tenho um Erro/Problema com o PTC - Dynamics Athenas - Alocação e disponibilização de disciplinas"/>
    <m/>
    <m/>
    <m/>
    <s v="Itens concluídos"/>
    <m/>
    <m/>
    <s v="Abertura indevida"/>
    <d v="2026-09-10T10:31:00"/>
    <d v="2026-08-31T00:00:00"/>
    <d v="2026-09-10T00:00:00"/>
    <m/>
    <m/>
    <m/>
    <m/>
    <m/>
    <m/>
    <m/>
    <m/>
    <m/>
    <m/>
    <m/>
    <x v="0"/>
    <m/>
    <m/>
    <m/>
    <s v=""/>
    <s v="FALSO"/>
    <n v="0"/>
    <s v=""/>
    <s v=""/>
    <s v=""/>
    <s v=""/>
    <s v=""/>
    <s v=""/>
    <s v=""/>
    <s v=""/>
    <s v=""/>
    <s v=""/>
    <x v="0"/>
  </r>
  <r>
    <x v="0"/>
    <s v="SGSE-4588"/>
    <s v="[SGSE] SP 26.3.5"/>
    <x v="1"/>
    <x v="0"/>
    <s v="[SGSE] PI 3/26"/>
    <x v="0"/>
    <s v="[INC0816746]Tenho um Erro/Problema com o PTC - Dynamics Athenas - Alocação e disponibilização de disciplinas"/>
    <m/>
    <m/>
    <m/>
    <s v="Itens concluídos"/>
    <m/>
    <m/>
    <s v="Abertura indevida"/>
    <d v="2026-09-09T19:55:00"/>
    <d v="2026-08-31T00:00:00"/>
    <d v="2026-09-10T00:00:00"/>
    <m/>
    <m/>
    <m/>
    <m/>
    <m/>
    <m/>
    <m/>
    <m/>
    <m/>
    <m/>
    <m/>
    <x v="0"/>
    <m/>
    <m/>
    <m/>
    <s v=""/>
    <s v="FALSO"/>
    <n v="0"/>
    <s v=""/>
    <s v=""/>
    <s v=""/>
    <s v=""/>
    <s v=""/>
    <s v=""/>
    <s v=""/>
    <s v=""/>
    <s v=""/>
    <s v=""/>
    <x v="0"/>
  </r>
  <r>
    <x v="0"/>
    <s v="SGSE-4587"/>
    <s v="[SGSE] SP 26.3.5"/>
    <x v="1"/>
    <x v="0"/>
    <s v="[SGSE] PI 3/26"/>
    <x v="0"/>
    <s v="[INC0816714]Tenho um Erro/Problema com o PTC - Dynamics Athenas - Alocação e disponibilização de disciplinas"/>
    <m/>
    <m/>
    <m/>
    <s v="Itens concluídos"/>
    <m/>
    <m/>
    <s v="Abertura indevida"/>
    <d v="2026-09-09T18:50:00"/>
    <d v="2026-08-31T00:00:00"/>
    <d v="2026-09-10T00:00:00"/>
    <m/>
    <m/>
    <m/>
    <m/>
    <m/>
    <m/>
    <m/>
    <m/>
    <m/>
    <m/>
    <m/>
    <x v="0"/>
    <m/>
    <m/>
    <m/>
    <s v=""/>
    <s v="FALSO"/>
    <n v="0"/>
    <s v=""/>
    <s v=""/>
    <s v=""/>
    <s v=""/>
    <s v=""/>
    <s v=""/>
    <s v=""/>
    <s v=""/>
    <s v=""/>
    <s v=""/>
    <x v="0"/>
  </r>
  <r>
    <x v="0"/>
    <s v="SGSE-4585"/>
    <s v="[SGSE] SP 26.3.5"/>
    <x v="1"/>
    <x v="0"/>
    <s v="[SGSE] PI 3/26"/>
    <x v="0"/>
    <s v="[INC0814485]Tenho um Erro/Problema com o PTC - Ambiente do Aluno / AVA Sofia - Visão de disciplinas"/>
    <m/>
    <m/>
    <m/>
    <s v="Itens concluídos"/>
    <m/>
    <m/>
    <s v="Abertura indevida"/>
    <d v="2026-09-09T10:49:00"/>
    <d v="2026-08-31T00:00:00"/>
    <d v="2026-09-09T00:00:00"/>
    <m/>
    <m/>
    <m/>
    <m/>
    <m/>
    <m/>
    <m/>
    <m/>
    <m/>
    <m/>
    <m/>
    <x v="0"/>
    <m/>
    <m/>
    <m/>
    <s v=""/>
    <s v="FALSO"/>
    <n v="0"/>
    <s v=""/>
    <s v=""/>
    <s v=""/>
    <s v=""/>
    <s v=""/>
    <s v=""/>
    <s v=""/>
    <s v=""/>
    <s v=""/>
    <s v=""/>
    <x v="0"/>
  </r>
  <r>
    <x v="0"/>
    <s v="SGSE-4584"/>
    <s v="[SGSE] SP 26.3.5"/>
    <x v="1"/>
    <x v="0"/>
    <s v="[SGSE] PI 3/26"/>
    <x v="0"/>
    <s v="[INC0815402]Tenho um Erro/Problema com o PTC - Ambiente do Aluno / AVA Sofia - Visão de disciplinas"/>
    <m/>
    <m/>
    <m/>
    <s v="Itens concluídos"/>
    <m/>
    <m/>
    <s v="Abertura indevida"/>
    <d v="2026-09-09T10:49:00"/>
    <d v="2026-08-31T00:00:00"/>
    <d v="2026-09-09T00:00:00"/>
    <m/>
    <m/>
    <m/>
    <m/>
    <m/>
    <m/>
    <m/>
    <m/>
    <m/>
    <m/>
    <m/>
    <x v="0"/>
    <m/>
    <m/>
    <m/>
    <s v=""/>
    <s v="FALSO"/>
    <n v="0"/>
    <s v=""/>
    <s v=""/>
    <s v=""/>
    <s v=""/>
    <s v=""/>
    <s v=""/>
    <s v=""/>
    <s v=""/>
    <s v=""/>
    <s v=""/>
    <x v="0"/>
  </r>
  <r>
    <x v="0"/>
    <s v="SGSE-4583"/>
    <s v="[SGSE] SP 26.3.5"/>
    <x v="1"/>
    <x v="0"/>
    <s v="[SGSE] PI 3/26"/>
    <x v="0"/>
    <s v="[INC0815508]Tenho um Erro/Problema com o PTC - Ambiente do Aluno / AVA Sofia - Visão de disciplinas"/>
    <m/>
    <m/>
    <m/>
    <s v="Itens concluídos"/>
    <m/>
    <m/>
    <s v="Abertura indevida"/>
    <d v="2026-09-09T10:47:00"/>
    <d v="2026-08-31T00:00:00"/>
    <d v="2026-09-09T00:00:00"/>
    <m/>
    <m/>
    <m/>
    <m/>
    <m/>
    <m/>
    <m/>
    <m/>
    <m/>
    <m/>
    <m/>
    <x v="0"/>
    <m/>
    <m/>
    <m/>
    <s v=""/>
    <s v="FALSO"/>
    <n v="0"/>
    <s v=""/>
    <s v=""/>
    <s v=""/>
    <s v=""/>
    <s v=""/>
    <s v=""/>
    <s v=""/>
    <s v=""/>
    <s v=""/>
    <s v=""/>
    <x v="0"/>
  </r>
  <r>
    <x v="0"/>
    <s v="SGSE-4580"/>
    <s v="[SGSE] SP 26.3.5"/>
    <x v="1"/>
    <x v="0"/>
    <s v="[SGSE] PI 3/26"/>
    <x v="0"/>
    <s v="[INC0816301]Tenho um Erro/Problema com o PTC - Dynamics Athenas - Alocação e disponibilização de disciplinas"/>
    <m/>
    <m/>
    <m/>
    <s v="Itens concluídos"/>
    <m/>
    <m/>
    <s v="Abertura indevida"/>
    <d v="2026-09-08T21:09:00"/>
    <d v="2026-08-31T00:00:00"/>
    <d v="2026-09-09T00:00:00"/>
    <m/>
    <m/>
    <m/>
    <m/>
    <m/>
    <m/>
    <m/>
    <m/>
    <m/>
    <m/>
    <m/>
    <x v="0"/>
    <m/>
    <m/>
    <m/>
    <s v=""/>
    <s v="FALSO"/>
    <n v="0"/>
    <s v=""/>
    <s v=""/>
    <s v=""/>
    <s v=""/>
    <s v=""/>
    <s v=""/>
    <s v=""/>
    <s v=""/>
    <s v=""/>
    <s v=""/>
    <x v="0"/>
  </r>
  <r>
    <x v="0"/>
    <s v="SGSE-4574"/>
    <s v="[SGSE] SP 26.3.5"/>
    <x v="1"/>
    <x v="0"/>
    <s v="[SGSE] PI 3/26"/>
    <x v="0"/>
    <s v="[INC0816255]Tenho um Erro/Problema com o PTC - Dynamics Athenas - Alocação e disponibilização de disciplinas"/>
    <m/>
    <m/>
    <m/>
    <s v="Itens concluídos"/>
    <m/>
    <m/>
    <s v="Abertura indevida"/>
    <d v="2026-09-08T18:42:00"/>
    <d v="2026-08-31T00:00:00"/>
    <d v="2026-09-09T00:00:00"/>
    <m/>
    <m/>
    <m/>
    <m/>
    <m/>
    <m/>
    <m/>
    <m/>
    <m/>
    <m/>
    <m/>
    <x v="0"/>
    <m/>
    <m/>
    <m/>
    <s v=""/>
    <s v="FALSO"/>
    <n v="0"/>
    <s v=""/>
    <s v=""/>
    <s v=""/>
    <s v=""/>
    <s v=""/>
    <s v=""/>
    <s v=""/>
    <s v=""/>
    <s v=""/>
    <s v=""/>
    <x v="0"/>
  </r>
  <r>
    <x v="0"/>
    <s v="SGSE-4571"/>
    <s v="[SGSE] SP 26.3.5"/>
    <x v="1"/>
    <x v="0"/>
    <s v="[SGSE] PI 3/26"/>
    <x v="0"/>
    <s v="[INC0816202]Tenho um Erro/Problema com o PTC - Dynamics Athenas - Alocação e disponibilização de disciplinas"/>
    <m/>
    <m/>
    <m/>
    <s v="Itens concluídos"/>
    <m/>
    <m/>
    <s v="Abertura indevida"/>
    <d v="2026-09-08T16:27:00"/>
    <d v="2026-08-31T00:00:00"/>
    <d v="2026-09-09T00:00:00"/>
    <m/>
    <m/>
    <m/>
    <m/>
    <m/>
    <m/>
    <m/>
    <m/>
    <m/>
    <m/>
    <m/>
    <x v="0"/>
    <m/>
    <m/>
    <m/>
    <s v=""/>
    <s v="FALSO"/>
    <n v="0"/>
    <s v=""/>
    <s v=""/>
    <s v=""/>
    <s v=""/>
    <s v=""/>
    <s v=""/>
    <s v=""/>
    <s v=""/>
    <s v=""/>
    <s v=""/>
    <x v="0"/>
  </r>
  <r>
    <x v="0"/>
    <s v="SGSE-4570"/>
    <s v="[SGSE] SP 26.3.5"/>
    <x v="1"/>
    <x v="0"/>
    <s v="[SGSE] PI 3/26"/>
    <x v="0"/>
    <s v="[INC0815743]Tenho um Erro/Problema com o PTC - Ambiente do Aluno / AVA Sofia - Escolha de Disciplinas Optativas/Eletivas"/>
    <m/>
    <n v="7200"/>
    <m/>
    <s v="Itens concluídos"/>
    <m/>
    <m/>
    <s v="Concluído"/>
    <d v="2026-09-08T15:53:00"/>
    <d v="2026-08-31T00:00:00"/>
    <d v="2026-09-10T00:00:00"/>
    <d v="2026-09-10T00:00:00"/>
    <m/>
    <m/>
    <m/>
    <m/>
    <m/>
    <m/>
    <m/>
    <m/>
    <m/>
    <m/>
    <x v="0"/>
    <m/>
    <m/>
    <m/>
    <n v="2"/>
    <s v="FALSO"/>
    <n v="0"/>
    <s v=""/>
    <s v=""/>
    <s v=""/>
    <s v=""/>
    <s v=""/>
    <s v=""/>
    <s v=""/>
    <s v=""/>
    <s v=""/>
    <s v=""/>
    <x v="0"/>
  </r>
  <r>
    <x v="3"/>
    <s v="SGSE-4569"/>
    <s v="[SGSE] SP 26.3.5"/>
    <x v="1"/>
    <x v="1"/>
    <s v="[SGSE] PI 3/26"/>
    <x v="2"/>
    <s v="[Enabler] | Adequar console para excluir e/ou criar o Histórico Curricular parcial após alteração de matriz"/>
    <n v="3"/>
    <n v="64800"/>
    <m/>
    <s v="Itens concluídos"/>
    <s v="ARTPT-680"/>
    <s v="Não"/>
    <s v="Concluído"/>
    <d v="2026-09-08T15:29:00"/>
    <d v="2026-08-31T00:00:00"/>
    <d v="2026-09-08T00:00:00"/>
    <d v="2026-09-10T00:00:00"/>
    <d v="2026-09-10T00:00:00"/>
    <d v="2026-09-10T00:00:00"/>
    <d v="2026-09-10T00:00:00"/>
    <d v="2026-09-15T00:00:00"/>
    <m/>
    <m/>
    <m/>
    <n v="3"/>
    <n v="2"/>
    <n v="5"/>
    <x v="0"/>
    <m/>
    <m/>
    <m/>
    <n v="18"/>
    <s v="FALSO"/>
    <n v="0"/>
    <n v="-8"/>
    <s v=""/>
    <n v="2"/>
    <s v=""/>
    <n v="1"/>
    <s v=""/>
    <n v="3"/>
    <b v="1"/>
    <n v="5"/>
    <b v="1"/>
    <x v="9"/>
  </r>
  <r>
    <x v="0"/>
    <s v="SGSE-4568"/>
    <s v="[SGSE] SP 26.3.5"/>
    <x v="1"/>
    <x v="0"/>
    <s v="[SGSE] PI 3/26"/>
    <x v="0"/>
    <s v="[INC0816127]Tenho um Erro/Problema com o PTC - Dynamics Athenas - Alocação e disponibilização de disciplinas"/>
    <m/>
    <m/>
    <m/>
    <s v="Itens concluídos"/>
    <m/>
    <m/>
    <s v="Abertura indevida"/>
    <d v="2026-09-08T14:49:00"/>
    <d v="2026-08-31T00:00:00"/>
    <d v="2026-09-09T00:00:00"/>
    <m/>
    <m/>
    <m/>
    <m/>
    <m/>
    <m/>
    <m/>
    <m/>
    <m/>
    <m/>
    <m/>
    <x v="0"/>
    <m/>
    <m/>
    <m/>
    <s v=""/>
    <s v="FALSO"/>
    <n v="0"/>
    <s v=""/>
    <s v=""/>
    <s v=""/>
    <s v=""/>
    <s v=""/>
    <s v=""/>
    <s v=""/>
    <s v=""/>
    <s v=""/>
    <s v=""/>
    <x v="0"/>
  </r>
  <r>
    <x v="0"/>
    <s v="SGSE-4567"/>
    <s v="[SGSE] SP 26.3.5"/>
    <x v="1"/>
    <x v="0"/>
    <s v="[SGSE] PI 3/26"/>
    <x v="0"/>
    <s v="[INC0816074]Tenho um Erro/Problema com o PTC - Dynamics Athenas - Alocação e disponibilização de disciplinas"/>
    <m/>
    <m/>
    <m/>
    <s v="Itens concluídos"/>
    <m/>
    <m/>
    <s v="Abertura indevida"/>
    <d v="2026-09-08T13:00:00"/>
    <d v="2026-08-31T00:00:00"/>
    <d v="2026-09-09T00:00:00"/>
    <m/>
    <m/>
    <m/>
    <m/>
    <m/>
    <m/>
    <m/>
    <m/>
    <m/>
    <m/>
    <m/>
    <x v="0"/>
    <m/>
    <m/>
    <m/>
    <s v=""/>
    <s v="FALSO"/>
    <n v="0"/>
    <s v=""/>
    <s v=""/>
    <s v=""/>
    <s v=""/>
    <s v=""/>
    <s v=""/>
    <s v=""/>
    <s v=""/>
    <s v=""/>
    <s v=""/>
    <x v="0"/>
  </r>
  <r>
    <x v="0"/>
    <s v="SGSE-4566"/>
    <s v="[SGSE] SP 26.3.5"/>
    <x v="1"/>
    <x v="0"/>
    <s v="[SGSE] PI 3/26"/>
    <x v="0"/>
    <s v="[INC0816025]Tenho um Erro/Problema com o PTC - Dynamics Athenas - Alocação e disponibilização de disciplinas"/>
    <m/>
    <m/>
    <m/>
    <s v="Itens concluídos"/>
    <m/>
    <m/>
    <s v="Abertura indevida"/>
    <d v="2026-09-08T11:40:00"/>
    <d v="2026-08-31T00:00:00"/>
    <d v="2026-09-09T00:00:00"/>
    <m/>
    <m/>
    <m/>
    <m/>
    <m/>
    <m/>
    <m/>
    <m/>
    <m/>
    <m/>
    <m/>
    <x v="0"/>
    <m/>
    <m/>
    <m/>
    <s v=""/>
    <s v="FALSO"/>
    <n v="0"/>
    <s v=""/>
    <s v=""/>
    <s v=""/>
    <s v=""/>
    <s v=""/>
    <s v=""/>
    <s v=""/>
    <s v=""/>
    <s v=""/>
    <s v=""/>
    <x v="0"/>
  </r>
  <r>
    <x v="0"/>
    <s v="SGSE-4565"/>
    <s v="[SGSE] SP 26.3.5"/>
    <x v="1"/>
    <x v="0"/>
    <s v="[SGSE] PI 3/26"/>
    <x v="0"/>
    <s v="[INC0813467]Tenho um Erro/Problema com o PTC - Ambiente do Aluno / AVA Sofia - Visão de disciplinas"/>
    <m/>
    <m/>
    <m/>
    <s v="Itens concluídos"/>
    <m/>
    <m/>
    <s v="Abertura indevida"/>
    <d v="2026-09-08T11:21:00"/>
    <d v="2026-08-31T00:00:00"/>
    <d v="2026-09-09T00:00:00"/>
    <m/>
    <m/>
    <m/>
    <m/>
    <m/>
    <m/>
    <m/>
    <m/>
    <m/>
    <m/>
    <m/>
    <x v="0"/>
    <m/>
    <m/>
    <m/>
    <s v=""/>
    <s v="FALSO"/>
    <n v="0"/>
    <s v=""/>
    <s v=""/>
    <s v=""/>
    <s v=""/>
    <s v=""/>
    <s v=""/>
    <s v=""/>
    <s v=""/>
    <s v=""/>
    <s v=""/>
    <x v="0"/>
  </r>
  <r>
    <x v="0"/>
    <s v="SGSE-4564"/>
    <s v="[SGSE] SP 26.3.5;[SGSE] SP 26.3.6"/>
    <x v="1"/>
    <x v="0"/>
    <s v="[SGSE] PI 3/26"/>
    <x v="0"/>
    <s v="[INC0813569]Tenho um Erro/Problema com o PTC - Ambiente do Aluno / AVA Sofia - Visão de disciplinas"/>
    <m/>
    <n v="3600"/>
    <m/>
    <s v="Itens concluídos"/>
    <m/>
    <m/>
    <s v="Concluído"/>
    <d v="2026-09-08T10:13:00"/>
    <d v="2026-08-31T00:00:00"/>
    <d v="2026-09-10T00:00:00"/>
    <d v="2026-09-10T00:00:00"/>
    <m/>
    <m/>
    <m/>
    <m/>
    <m/>
    <m/>
    <m/>
    <m/>
    <m/>
    <m/>
    <x v="0"/>
    <m/>
    <m/>
    <m/>
    <n v="1"/>
    <s v="FALSO"/>
    <n v="0"/>
    <s v=""/>
    <s v=""/>
    <s v=""/>
    <s v=""/>
    <s v=""/>
    <s v=""/>
    <s v=""/>
    <s v=""/>
    <s v=""/>
    <s v=""/>
    <x v="0"/>
  </r>
  <r>
    <x v="0"/>
    <s v="SGSE-4562"/>
    <s v="[SGSE] SP 26.3.5"/>
    <x v="1"/>
    <x v="0"/>
    <s v="[SGSE] PI 3/26"/>
    <x v="0"/>
    <s v="[INC0815748]Tenho um Erro/Problema com o PTC - Dynamics Athenas - Alocação e disponibilização de disciplinas"/>
    <m/>
    <m/>
    <m/>
    <s v="Itens concluídos"/>
    <m/>
    <m/>
    <s v="Abertura indevida"/>
    <d v="2026-09-05T16:30:00"/>
    <d v="2026-08-31T00:00:00"/>
    <d v="2026-09-09T00:00:00"/>
    <m/>
    <m/>
    <m/>
    <m/>
    <m/>
    <m/>
    <m/>
    <m/>
    <m/>
    <m/>
    <m/>
    <x v="0"/>
    <m/>
    <m/>
    <m/>
    <s v=""/>
    <s v="FALSO"/>
    <n v="0"/>
    <s v=""/>
    <s v=""/>
    <s v=""/>
    <s v=""/>
    <s v=""/>
    <s v=""/>
    <s v=""/>
    <s v=""/>
    <s v=""/>
    <s v=""/>
    <x v="0"/>
  </r>
  <r>
    <x v="0"/>
    <s v="SGSE-4561"/>
    <s v="[SGSE] SP 26.3.5"/>
    <x v="1"/>
    <x v="0"/>
    <s v="[SGSE] PI 3/26"/>
    <x v="0"/>
    <s v="[INC0815746]Tenho um Erro/Problema com o PTC - Dynamics Athenas - Alocação e disponibilização de disciplinas"/>
    <m/>
    <m/>
    <m/>
    <s v="Itens concluídos"/>
    <m/>
    <m/>
    <s v="Abertura indevida"/>
    <d v="2026-09-05T16:13:00"/>
    <d v="2026-08-31T00:00:00"/>
    <d v="2026-09-09T00:00:00"/>
    <m/>
    <m/>
    <m/>
    <m/>
    <m/>
    <m/>
    <m/>
    <m/>
    <m/>
    <m/>
    <m/>
    <x v="0"/>
    <m/>
    <m/>
    <m/>
    <s v=""/>
    <s v="FALSO"/>
    <n v="0"/>
    <s v=""/>
    <s v=""/>
    <s v=""/>
    <s v=""/>
    <s v=""/>
    <s v=""/>
    <s v=""/>
    <s v=""/>
    <s v=""/>
    <s v=""/>
    <x v="0"/>
  </r>
  <r>
    <x v="0"/>
    <s v="SGSE-4560"/>
    <s v="[SGSE] SP 26.3.5"/>
    <x v="1"/>
    <x v="0"/>
    <s v="[SGSE] PI 3/26"/>
    <x v="0"/>
    <s v="[INC0815745]Tenho um Erro/Problema com o PTC - Dynamics Athenas - Alocação e disponibilização de disciplinas"/>
    <m/>
    <m/>
    <m/>
    <s v="Itens concluídos"/>
    <m/>
    <m/>
    <s v="Abertura indevida"/>
    <d v="2026-09-05T15:56:00"/>
    <d v="2026-08-31T00:00:00"/>
    <d v="2026-09-09T00:00:00"/>
    <m/>
    <m/>
    <m/>
    <m/>
    <m/>
    <m/>
    <m/>
    <m/>
    <m/>
    <m/>
    <m/>
    <x v="0"/>
    <m/>
    <m/>
    <m/>
    <s v=""/>
    <s v="FALSO"/>
    <n v="0"/>
    <s v=""/>
    <s v=""/>
    <s v=""/>
    <s v=""/>
    <s v=""/>
    <s v=""/>
    <s v=""/>
    <s v=""/>
    <s v=""/>
    <s v=""/>
    <x v="0"/>
  </r>
  <r>
    <x v="0"/>
    <s v="SGSE-4559"/>
    <s v="[SGSE] SP 26.3.5"/>
    <x v="1"/>
    <x v="0"/>
    <s v="[SGSE] PI 3/26"/>
    <x v="0"/>
    <s v="[INC0815742]Tenho um Erro/Problema com o PTC - Dynamics Athenas - Alocação e disponibilização de disciplinas"/>
    <m/>
    <m/>
    <m/>
    <s v="Itens concluídos"/>
    <m/>
    <m/>
    <s v="Abertura indevida"/>
    <d v="2026-09-05T15:17:00"/>
    <d v="2026-08-31T00:00:00"/>
    <d v="2026-09-09T00:00:00"/>
    <m/>
    <m/>
    <m/>
    <m/>
    <m/>
    <m/>
    <m/>
    <m/>
    <m/>
    <m/>
    <m/>
    <x v="0"/>
    <m/>
    <m/>
    <m/>
    <s v=""/>
    <s v="FALSO"/>
    <n v="0"/>
    <s v=""/>
    <s v=""/>
    <s v=""/>
    <s v=""/>
    <s v=""/>
    <s v=""/>
    <s v=""/>
    <s v=""/>
    <s v=""/>
    <s v=""/>
    <x v="0"/>
  </r>
  <r>
    <x v="0"/>
    <s v="SGSE-4558"/>
    <s v="[SGSE] SP 26.3.5"/>
    <x v="1"/>
    <x v="0"/>
    <s v="[SGSE] PI 3/26"/>
    <x v="0"/>
    <s v="[INC0815639]Tenho um Erro/Problema com o PTC - Dynamics Athenas - Alocação e disponibilização de disciplinas"/>
    <m/>
    <m/>
    <m/>
    <s v="Itens concluídos"/>
    <m/>
    <m/>
    <s v="Abertura indevida"/>
    <d v="2026-09-04T21:52:00"/>
    <d v="2026-08-31T00:00:00"/>
    <d v="2026-09-09T00:00:00"/>
    <m/>
    <m/>
    <m/>
    <m/>
    <m/>
    <m/>
    <m/>
    <m/>
    <m/>
    <m/>
    <m/>
    <x v="0"/>
    <m/>
    <m/>
    <m/>
    <s v=""/>
    <s v="FALSO"/>
    <n v="0"/>
    <s v=""/>
    <s v=""/>
    <s v=""/>
    <s v=""/>
    <s v=""/>
    <s v=""/>
    <s v=""/>
    <s v=""/>
    <s v=""/>
    <s v=""/>
    <x v="0"/>
  </r>
  <r>
    <x v="0"/>
    <s v="SGSE-4557"/>
    <s v="[SGSE] SP 26.3.5"/>
    <x v="1"/>
    <x v="0"/>
    <s v="[SGSE] PI 3/26"/>
    <x v="0"/>
    <s v="[INC0815628]Tenho um Erro/Problema com o PTC - Dynamics Athenas - Alocação e disponibilização de disciplinas"/>
    <m/>
    <m/>
    <m/>
    <s v="Itens concluídos"/>
    <m/>
    <m/>
    <s v="Abertura indevida"/>
    <d v="2026-09-04T19:55:00"/>
    <d v="2026-08-31T00:00:00"/>
    <d v="2026-09-09T00:00:00"/>
    <m/>
    <m/>
    <m/>
    <m/>
    <m/>
    <m/>
    <m/>
    <m/>
    <m/>
    <m/>
    <m/>
    <x v="0"/>
    <m/>
    <m/>
    <m/>
    <s v=""/>
    <s v="FALSO"/>
    <n v="0"/>
    <s v=""/>
    <s v=""/>
    <s v=""/>
    <s v=""/>
    <s v=""/>
    <s v=""/>
    <s v=""/>
    <s v=""/>
    <s v=""/>
    <s v=""/>
    <x v="0"/>
  </r>
  <r>
    <x v="0"/>
    <s v="SGSE-4556"/>
    <s v="[SGSE] SP 26.3.5"/>
    <x v="1"/>
    <x v="0"/>
    <s v="[SGSE] PI 3/26"/>
    <x v="0"/>
    <s v="[INC0815622]Tenho um Erro/Problema com o PTC - Dynamics Athenas - Alocação e disponibilização de disciplinas"/>
    <m/>
    <m/>
    <m/>
    <s v="Itens concluídos"/>
    <m/>
    <m/>
    <s v="Abertura indevida"/>
    <d v="2026-09-04T19:24:00"/>
    <d v="2026-08-31T00:00:00"/>
    <d v="2026-09-09T00:00:00"/>
    <m/>
    <m/>
    <m/>
    <m/>
    <m/>
    <m/>
    <m/>
    <m/>
    <m/>
    <m/>
    <m/>
    <x v="0"/>
    <m/>
    <m/>
    <m/>
    <s v=""/>
    <s v="FALSO"/>
    <n v="0"/>
    <s v=""/>
    <s v=""/>
    <s v=""/>
    <s v=""/>
    <s v=""/>
    <s v=""/>
    <s v=""/>
    <s v=""/>
    <s v=""/>
    <s v=""/>
    <x v="0"/>
  </r>
  <r>
    <x v="0"/>
    <s v="SGSE-4555"/>
    <s v="[SGSE] SP 26.3.5"/>
    <x v="1"/>
    <x v="0"/>
    <s v="[SGSE] PI 3/26"/>
    <x v="0"/>
    <s v="[INC0815565]Tenho um Erro/Problema com o PTC - Dynamics Athenas - Alocação e disponibilização de disciplinas"/>
    <m/>
    <m/>
    <m/>
    <s v="Itens concluídos"/>
    <m/>
    <m/>
    <s v="Abertura indevida"/>
    <d v="2026-09-04T17:55:00"/>
    <d v="2026-08-31T00:00:00"/>
    <d v="2026-09-09T00:00:00"/>
    <m/>
    <m/>
    <m/>
    <m/>
    <m/>
    <m/>
    <m/>
    <m/>
    <m/>
    <m/>
    <m/>
    <x v="0"/>
    <m/>
    <m/>
    <m/>
    <s v=""/>
    <s v="FALSO"/>
    <n v="0"/>
    <s v=""/>
    <s v=""/>
    <s v=""/>
    <s v=""/>
    <s v=""/>
    <s v=""/>
    <s v=""/>
    <s v=""/>
    <s v=""/>
    <s v=""/>
    <x v="0"/>
  </r>
  <r>
    <x v="0"/>
    <s v="SGSE-4554"/>
    <s v="[SGSE] SP 26.3.5"/>
    <x v="1"/>
    <x v="0"/>
    <s v="[SGSE] PI 3/26"/>
    <x v="0"/>
    <s v="[INC0815548]Tenho um Erro/Problema com o PTC - Dynamics Athenas - Alocação e disponibilização de disciplinas"/>
    <m/>
    <m/>
    <m/>
    <s v="Itens concluídos"/>
    <m/>
    <m/>
    <s v="Abertura indevida"/>
    <d v="2026-09-04T17:23:00"/>
    <d v="2026-08-31T00:00:00"/>
    <d v="2026-09-09T00:00:00"/>
    <m/>
    <m/>
    <m/>
    <m/>
    <m/>
    <m/>
    <m/>
    <m/>
    <m/>
    <m/>
    <m/>
    <x v="0"/>
    <m/>
    <m/>
    <m/>
    <s v=""/>
    <s v="FALSO"/>
    <n v="0"/>
    <s v=""/>
    <s v=""/>
    <s v=""/>
    <s v=""/>
    <s v=""/>
    <s v=""/>
    <s v=""/>
    <s v=""/>
    <s v=""/>
    <s v=""/>
    <x v="0"/>
  </r>
  <r>
    <x v="0"/>
    <s v="SGSE-4553"/>
    <s v="[SGSE] SP 26.3.5"/>
    <x v="1"/>
    <x v="0"/>
    <s v="[SGSE] PI 3/26"/>
    <x v="0"/>
    <s v="[INC0815536]Tenho um Erro/Problema com o PTC - Dynamics Athenas - Alocação e disponibilização de disciplinas"/>
    <m/>
    <m/>
    <m/>
    <s v="Itens concluídos"/>
    <m/>
    <m/>
    <s v="Abertura indevida"/>
    <d v="2026-09-04T16:53:00"/>
    <d v="2026-08-31T00:00:00"/>
    <d v="2026-09-09T00:00:00"/>
    <m/>
    <m/>
    <m/>
    <m/>
    <m/>
    <m/>
    <m/>
    <m/>
    <m/>
    <m/>
    <m/>
    <x v="0"/>
    <m/>
    <m/>
    <m/>
    <s v=""/>
    <s v="FALSO"/>
    <n v="0"/>
    <s v=""/>
    <s v=""/>
    <s v=""/>
    <s v=""/>
    <s v=""/>
    <s v=""/>
    <s v=""/>
    <s v=""/>
    <s v=""/>
    <s v=""/>
    <x v="0"/>
  </r>
  <r>
    <x v="0"/>
    <s v="SGSE-4552"/>
    <s v="[SGSE] SP 26.3.5;[SGSE] SP 26.3.6"/>
    <x v="1"/>
    <x v="0"/>
    <s v="[SGSE] PI 3/26"/>
    <x v="0"/>
    <s v="[INC0807800]Tenho um Erro/Problema com o PTC - Ambiente do Aluno / AVA Sofia - Calendário Acadêmico"/>
    <m/>
    <n v="7200"/>
    <m/>
    <s v="Itens concluídos"/>
    <m/>
    <m/>
    <s v="Concluído"/>
    <d v="2026-09-04T16:18:00"/>
    <d v="2026-08-31T00:00:00"/>
    <d v="2026-09-10T00:00:00"/>
    <d v="2026-09-10T00:00:00"/>
    <m/>
    <m/>
    <m/>
    <m/>
    <m/>
    <m/>
    <m/>
    <m/>
    <m/>
    <m/>
    <x v="0"/>
    <m/>
    <m/>
    <m/>
    <n v="2"/>
    <s v="FALSO"/>
    <n v="0"/>
    <s v=""/>
    <s v=""/>
    <s v=""/>
    <s v=""/>
    <s v=""/>
    <s v=""/>
    <s v=""/>
    <s v=""/>
    <s v=""/>
    <s v=""/>
    <x v="0"/>
  </r>
  <r>
    <x v="0"/>
    <s v="SGSE-4551"/>
    <s v="[SGSE] SP 26.3.5"/>
    <x v="1"/>
    <x v="0"/>
    <s v="[SGSE] PI 3/26"/>
    <x v="0"/>
    <s v="[INC0815496]Tenho um Erro/Problema com o PTC - Dynamics Athenas - Alocação e disponibilização de disciplinas"/>
    <m/>
    <m/>
    <m/>
    <s v="Itens concluídos"/>
    <m/>
    <m/>
    <s v="Abertura indevida"/>
    <d v="2026-09-04T15:50:00"/>
    <d v="2026-08-31T00:00:00"/>
    <d v="2026-09-09T00:00:00"/>
    <m/>
    <m/>
    <m/>
    <m/>
    <m/>
    <m/>
    <m/>
    <m/>
    <m/>
    <m/>
    <m/>
    <x v="0"/>
    <m/>
    <m/>
    <m/>
    <s v=""/>
    <s v="FALSO"/>
    <n v="0"/>
    <s v=""/>
    <s v=""/>
    <s v=""/>
    <s v=""/>
    <s v=""/>
    <s v=""/>
    <s v=""/>
    <s v=""/>
    <s v=""/>
    <s v=""/>
    <x v="0"/>
  </r>
  <r>
    <x v="0"/>
    <s v="SGSE-4550"/>
    <s v="[SGSE] SP 26.3.5"/>
    <x v="1"/>
    <x v="0"/>
    <s v="[SGSE] PI 3/26"/>
    <x v="0"/>
    <s v="[INC0812961]Tenho um Erro/Problema com o PTC - Ambiente do Aluno / AVA Sofia - Assistente virtual - Conteúdo"/>
    <m/>
    <m/>
    <m/>
    <s v="Itens concluídos"/>
    <m/>
    <m/>
    <s v="Abertura indevida"/>
    <d v="2026-09-04T15:40:00"/>
    <d v="2026-08-31T00:00:00"/>
    <d v="2026-09-09T00:00:00"/>
    <m/>
    <m/>
    <m/>
    <m/>
    <m/>
    <m/>
    <m/>
    <m/>
    <m/>
    <m/>
    <m/>
    <x v="0"/>
    <m/>
    <m/>
    <m/>
    <s v=""/>
    <s v="FALSO"/>
    <n v="0"/>
    <s v=""/>
    <s v=""/>
    <s v=""/>
    <s v=""/>
    <s v=""/>
    <s v=""/>
    <s v=""/>
    <s v=""/>
    <s v=""/>
    <s v=""/>
    <x v="0"/>
  </r>
  <r>
    <x v="0"/>
    <s v="SGSE-4549"/>
    <s v="[SGSE] SP 26.3.5"/>
    <x v="1"/>
    <x v="0"/>
    <s v="[SGSE] PI 3/26"/>
    <x v="0"/>
    <s v="[INC0815492]Tenho um Erro/Problema com o PTC - Dynamics Athenas - Alocação e disponibilização de disciplinas"/>
    <m/>
    <m/>
    <m/>
    <s v="Itens concluídos"/>
    <m/>
    <m/>
    <s v="Abertura indevida"/>
    <d v="2026-09-04T15:23:00"/>
    <d v="2026-08-31T00:00:00"/>
    <d v="2026-09-09T00:00:00"/>
    <m/>
    <m/>
    <m/>
    <m/>
    <m/>
    <m/>
    <m/>
    <m/>
    <m/>
    <m/>
    <m/>
    <x v="0"/>
    <m/>
    <m/>
    <m/>
    <s v=""/>
    <s v="FALSO"/>
    <n v="0"/>
    <s v=""/>
    <s v=""/>
    <s v=""/>
    <s v=""/>
    <s v=""/>
    <s v=""/>
    <s v=""/>
    <s v=""/>
    <s v=""/>
    <s v=""/>
    <x v="0"/>
  </r>
  <r>
    <x v="0"/>
    <s v="SGSE-4548"/>
    <s v="[SGSE] SP 26.3.5"/>
    <x v="1"/>
    <x v="0"/>
    <s v="[SGSE] PI 3/26"/>
    <x v="0"/>
    <s v="[INC0812939]Tenho um Erro/Problema com o PTC - Ambiente do Aluno / AVA Sofia - Assistente virtual - Conteúdo"/>
    <m/>
    <m/>
    <m/>
    <s v="Itens concluídos"/>
    <m/>
    <m/>
    <s v="Abertura indevida"/>
    <d v="2026-09-04T15:19:00"/>
    <d v="2026-08-31T00:00:00"/>
    <d v="2026-09-09T00:00:00"/>
    <m/>
    <m/>
    <m/>
    <m/>
    <m/>
    <m/>
    <m/>
    <m/>
    <m/>
    <m/>
    <m/>
    <x v="0"/>
    <m/>
    <m/>
    <m/>
    <s v=""/>
    <s v="FALSO"/>
    <n v="0"/>
    <s v=""/>
    <s v=""/>
    <s v=""/>
    <s v=""/>
    <s v=""/>
    <s v=""/>
    <s v=""/>
    <s v=""/>
    <s v=""/>
    <s v=""/>
    <x v="0"/>
  </r>
  <r>
    <x v="0"/>
    <s v="SGSE-4547"/>
    <s v="[SGSE] SP 26.3.5"/>
    <x v="1"/>
    <x v="0"/>
    <s v="[SGSE] PI 3/26"/>
    <x v="0"/>
    <s v="[INC0815432]Tenho um Erro/Problema com o PTC - Dynamics Athenas - Alocação e disponibilização de disciplinas"/>
    <m/>
    <m/>
    <m/>
    <s v="Itens concluídos"/>
    <m/>
    <m/>
    <s v="Abertura indevida"/>
    <d v="2026-09-04T12:32:00"/>
    <d v="2026-08-31T00:00:00"/>
    <d v="2026-09-09T00:00:00"/>
    <m/>
    <m/>
    <m/>
    <m/>
    <m/>
    <m/>
    <m/>
    <m/>
    <m/>
    <m/>
    <m/>
    <x v="0"/>
    <m/>
    <m/>
    <m/>
    <s v=""/>
    <s v="FALSO"/>
    <n v="0"/>
    <s v=""/>
    <s v=""/>
    <s v=""/>
    <s v=""/>
    <s v=""/>
    <s v=""/>
    <s v=""/>
    <s v=""/>
    <s v=""/>
    <s v=""/>
    <x v="0"/>
  </r>
  <r>
    <x v="0"/>
    <s v="SGSE-4546"/>
    <s v="[SGSE] SP 26.3.5"/>
    <x v="1"/>
    <x v="0"/>
    <s v="[SGSE] PI 3/26"/>
    <x v="0"/>
    <s v="[INC0815411]Tenho um Erro/Problema com o PTC - Dynamics Athenas - Alocação e disponibilização de disciplinas"/>
    <m/>
    <m/>
    <m/>
    <s v="Itens concluídos"/>
    <m/>
    <m/>
    <s v="Abertura indevida"/>
    <d v="2026-09-04T11:40:00"/>
    <d v="2026-08-31T00:00:00"/>
    <d v="2026-09-09T00:00:00"/>
    <m/>
    <m/>
    <m/>
    <m/>
    <m/>
    <m/>
    <m/>
    <m/>
    <m/>
    <m/>
    <m/>
    <x v="0"/>
    <m/>
    <m/>
    <m/>
    <s v=""/>
    <s v="FALSO"/>
    <n v="0"/>
    <s v=""/>
    <s v=""/>
    <s v=""/>
    <s v=""/>
    <s v=""/>
    <s v=""/>
    <s v=""/>
    <s v=""/>
    <s v=""/>
    <s v=""/>
    <x v="0"/>
  </r>
  <r>
    <x v="0"/>
    <s v="SGSE-4543"/>
    <s v="[SGSE] SP 26.3.5"/>
    <x v="1"/>
    <x v="0"/>
    <s v="[SGSE] PI 3/26"/>
    <x v="0"/>
    <s v="[INC0815248]Tenho um Erro/Problema com o PTC - Dynamics Athenas - Alocação e disponibilização de disciplinas"/>
    <m/>
    <m/>
    <m/>
    <s v="Itens concluídos"/>
    <m/>
    <m/>
    <s v="Abertura indevida"/>
    <d v="2026-09-03T20:36:00"/>
    <d v="2026-08-31T00:00:00"/>
    <d v="2026-09-04T00:00:00"/>
    <m/>
    <m/>
    <m/>
    <m/>
    <m/>
    <m/>
    <m/>
    <m/>
    <m/>
    <m/>
    <m/>
    <x v="0"/>
    <m/>
    <m/>
    <m/>
    <s v=""/>
    <s v="FALSO"/>
    <n v="0"/>
    <s v=""/>
    <s v=""/>
    <s v=""/>
    <s v=""/>
    <s v=""/>
    <s v=""/>
    <s v=""/>
    <s v=""/>
    <s v=""/>
    <s v=""/>
    <x v="0"/>
  </r>
  <r>
    <x v="0"/>
    <s v="SGSE-4542"/>
    <s v="[SGSE] SP 26.3.5"/>
    <x v="1"/>
    <x v="0"/>
    <s v="[SGSE] PI 3/26"/>
    <x v="0"/>
    <s v="[INC0815222]Tenho um Erro/Problema com o PTC - Dynamics Athenas - Alocação e disponibilização de disciplinas"/>
    <m/>
    <m/>
    <m/>
    <s v="Itens concluídos"/>
    <m/>
    <m/>
    <s v="Abertura indevida"/>
    <d v="2026-09-03T19:47:00"/>
    <d v="2026-08-31T00:00:00"/>
    <d v="2026-09-04T00:00:00"/>
    <m/>
    <m/>
    <m/>
    <m/>
    <m/>
    <m/>
    <m/>
    <m/>
    <m/>
    <m/>
    <m/>
    <x v="0"/>
    <m/>
    <m/>
    <m/>
    <s v=""/>
    <s v="FALSO"/>
    <n v="0"/>
    <s v=""/>
    <s v=""/>
    <s v=""/>
    <s v=""/>
    <s v=""/>
    <s v=""/>
    <s v=""/>
    <s v=""/>
    <s v=""/>
    <s v=""/>
    <x v="0"/>
  </r>
  <r>
    <x v="0"/>
    <s v="SGSE-4541"/>
    <s v="[SGSE] SP 26.3.5"/>
    <x v="1"/>
    <x v="0"/>
    <s v="[SGSE] PI 3/26"/>
    <x v="0"/>
    <s v="[INC0815203]Tenho um Erro/Problema com o PTC - Dynamics Athenas - Alocação e disponibilização de disciplinas"/>
    <m/>
    <m/>
    <m/>
    <s v="Itens concluídos"/>
    <m/>
    <m/>
    <s v="Abertura indevida"/>
    <d v="2026-09-03T18:48:00"/>
    <d v="2026-08-31T00:00:00"/>
    <d v="2026-09-04T00:00:00"/>
    <m/>
    <m/>
    <m/>
    <m/>
    <m/>
    <m/>
    <m/>
    <m/>
    <m/>
    <m/>
    <m/>
    <x v="0"/>
    <m/>
    <m/>
    <m/>
    <s v=""/>
    <s v="FALSO"/>
    <n v="0"/>
    <s v=""/>
    <s v=""/>
    <s v=""/>
    <s v=""/>
    <s v=""/>
    <s v=""/>
    <s v=""/>
    <s v=""/>
    <s v=""/>
    <s v=""/>
    <x v="0"/>
  </r>
  <r>
    <x v="0"/>
    <s v="SGSE-4540"/>
    <s v="[SGSE] SP 26.3.5"/>
    <x v="1"/>
    <x v="0"/>
    <s v="[SGSE] PI 3/26"/>
    <x v="0"/>
    <s v="[INC0815189]Tenho um Erro/Problema com o PTC - Dynamics Athenas - Alocação e disponibilização de disciplinas"/>
    <m/>
    <m/>
    <m/>
    <s v="Itens concluídos"/>
    <m/>
    <m/>
    <s v="Abertura indevida"/>
    <d v="2026-09-03T18:18:00"/>
    <d v="2026-08-31T00:00:00"/>
    <d v="2026-09-04T00:00:00"/>
    <m/>
    <m/>
    <m/>
    <m/>
    <m/>
    <m/>
    <m/>
    <m/>
    <m/>
    <m/>
    <m/>
    <x v="0"/>
    <m/>
    <m/>
    <m/>
    <s v=""/>
    <s v="FALSO"/>
    <n v="0"/>
    <s v=""/>
    <s v=""/>
    <s v=""/>
    <s v=""/>
    <s v=""/>
    <s v=""/>
    <s v=""/>
    <s v=""/>
    <s v=""/>
    <s v=""/>
    <x v="0"/>
  </r>
  <r>
    <x v="0"/>
    <s v="SGSE-4539"/>
    <s v="[SGSE] SP 26.3.5"/>
    <x v="1"/>
    <x v="0"/>
    <s v="[SGSE] PI 3/26"/>
    <x v="0"/>
    <s v="[INC0815188]Tenho um Erro/Problema com o PTC - Dynamics Athenas - Alocação e disponibilização de disciplinas"/>
    <m/>
    <m/>
    <m/>
    <s v="Itens concluídos"/>
    <m/>
    <m/>
    <s v="Abertura indevida"/>
    <d v="2026-09-03T18:11:00"/>
    <d v="2026-08-31T00:00:00"/>
    <d v="2026-09-04T00:00:00"/>
    <m/>
    <m/>
    <m/>
    <m/>
    <m/>
    <m/>
    <m/>
    <m/>
    <m/>
    <m/>
    <m/>
    <x v="0"/>
    <m/>
    <m/>
    <m/>
    <s v=""/>
    <s v="FALSO"/>
    <n v="0"/>
    <s v=""/>
    <s v=""/>
    <s v=""/>
    <s v=""/>
    <s v=""/>
    <s v=""/>
    <s v=""/>
    <s v=""/>
    <s v=""/>
    <s v=""/>
    <x v="0"/>
  </r>
  <r>
    <x v="0"/>
    <s v="SGSE-4538"/>
    <s v="[SGSE] SP 26.3.5"/>
    <x v="1"/>
    <x v="0"/>
    <s v="[SGSE] PI 3/26"/>
    <x v="0"/>
    <s v="[INC0815187]Tenho um Erro/Problema com o PTC - Dynamics Athenas - Alocação e disponibilização de disciplinas"/>
    <m/>
    <m/>
    <m/>
    <s v="Itens concluídos"/>
    <m/>
    <m/>
    <s v="Abertura indevida"/>
    <d v="2026-09-03T18:09:00"/>
    <d v="2026-08-31T00:00:00"/>
    <d v="2026-09-04T00:00:00"/>
    <m/>
    <m/>
    <m/>
    <m/>
    <m/>
    <m/>
    <m/>
    <m/>
    <m/>
    <m/>
    <m/>
    <x v="0"/>
    <m/>
    <m/>
    <m/>
    <s v=""/>
    <s v="FALSO"/>
    <n v="0"/>
    <s v=""/>
    <s v=""/>
    <s v=""/>
    <s v=""/>
    <s v=""/>
    <s v=""/>
    <s v=""/>
    <s v=""/>
    <s v=""/>
    <s v=""/>
    <x v="0"/>
  </r>
  <r>
    <x v="0"/>
    <s v="SGSE-4537"/>
    <s v="[SGSE] SP 26.3.5"/>
    <x v="1"/>
    <x v="0"/>
    <s v="[SGSE] PI 3/26"/>
    <x v="0"/>
    <s v="[INC0815180]Tenho um Erro/Problema com o PTC - Dynamics Athenas - Alocação e disponibilização de disciplinas"/>
    <m/>
    <m/>
    <m/>
    <s v="Itens concluídos"/>
    <m/>
    <m/>
    <s v="Concluído"/>
    <d v="2026-09-03T17:53:00"/>
    <d v="2026-08-31T00:00:00"/>
    <d v="2026-09-04T00:00:00"/>
    <d v="2026-09-04T00:00:00"/>
    <m/>
    <m/>
    <m/>
    <m/>
    <m/>
    <m/>
    <m/>
    <m/>
    <m/>
    <m/>
    <x v="0"/>
    <m/>
    <m/>
    <m/>
    <s v=""/>
    <s v="FALSO"/>
    <n v="0"/>
    <s v=""/>
    <s v=""/>
    <s v=""/>
    <s v=""/>
    <s v=""/>
    <s v=""/>
    <s v=""/>
    <s v=""/>
    <s v=""/>
    <s v=""/>
    <x v="0"/>
  </r>
  <r>
    <x v="0"/>
    <s v="SGSE-4536"/>
    <s v="[SGSE] SP 26.3.5"/>
    <x v="1"/>
    <x v="0"/>
    <s v="[SGSE] PI 3/26"/>
    <x v="0"/>
    <s v="[INC0811487]Tenho um Erro/Problema com o PTC - Ambiente do Aluno / AVA Sofia - Visão de disciplinas"/>
    <m/>
    <n v="10800"/>
    <m/>
    <s v="Itens concluídos"/>
    <m/>
    <m/>
    <s v="Abertura indevida"/>
    <d v="2026-09-03T17:01:00"/>
    <d v="2026-08-31T00:00:00"/>
    <d v="2026-09-04T00:00:00"/>
    <d v="2026-09-04T00:00:00"/>
    <m/>
    <m/>
    <m/>
    <m/>
    <m/>
    <m/>
    <m/>
    <m/>
    <m/>
    <m/>
    <x v="0"/>
    <m/>
    <m/>
    <m/>
    <n v="3"/>
    <s v="FALSO"/>
    <n v="0"/>
    <s v=""/>
    <s v=""/>
    <s v=""/>
    <s v=""/>
    <s v=""/>
    <s v=""/>
    <s v=""/>
    <s v=""/>
    <s v=""/>
    <s v=""/>
    <x v="0"/>
  </r>
  <r>
    <x v="0"/>
    <s v="SGSE-4535"/>
    <s v="[SGSE] SP 26.3.5"/>
    <x v="1"/>
    <x v="0"/>
    <s v="[SGSE] PI 3/26"/>
    <x v="0"/>
    <s v="[INC0812653]Tenho um Erro/Problema com o PTC - Ambiente do Aluno / AVA Sofia - Visão de disciplinas"/>
    <m/>
    <m/>
    <m/>
    <s v="Itens concluídos"/>
    <m/>
    <m/>
    <s v="Abertura indevida"/>
    <d v="2026-09-03T16:51:00"/>
    <d v="2026-08-31T00:00:00"/>
    <d v="2026-09-04T00:00:00"/>
    <m/>
    <m/>
    <m/>
    <m/>
    <m/>
    <m/>
    <m/>
    <m/>
    <m/>
    <m/>
    <m/>
    <x v="0"/>
    <m/>
    <m/>
    <m/>
    <s v=""/>
    <s v="FALSO"/>
    <n v="0"/>
    <s v=""/>
    <s v=""/>
    <s v=""/>
    <s v=""/>
    <s v=""/>
    <s v=""/>
    <s v=""/>
    <s v=""/>
    <s v=""/>
    <s v=""/>
    <x v="0"/>
  </r>
  <r>
    <x v="0"/>
    <s v="SGSE-4534"/>
    <s v="[SGSE] SP 26.3.5"/>
    <x v="1"/>
    <x v="0"/>
    <s v="[SGSE] PI 3/26"/>
    <x v="0"/>
    <s v="[INC0815161]Tenho um Erro/Problema com o PTC - Dynamics Athenas - Alocação e disponibilização de disciplinas"/>
    <m/>
    <m/>
    <m/>
    <s v="Itens concluídos"/>
    <m/>
    <m/>
    <s v="Abertura indevida"/>
    <d v="2026-09-03T16:41:00"/>
    <d v="2026-08-31T00:00:00"/>
    <d v="2026-09-04T00:00:00"/>
    <m/>
    <m/>
    <m/>
    <m/>
    <m/>
    <m/>
    <m/>
    <m/>
    <m/>
    <m/>
    <m/>
    <x v="0"/>
    <m/>
    <m/>
    <m/>
    <s v=""/>
    <s v="FALSO"/>
    <n v="0"/>
    <s v=""/>
    <s v=""/>
    <s v=""/>
    <s v=""/>
    <s v=""/>
    <s v=""/>
    <s v=""/>
    <s v=""/>
    <s v=""/>
    <s v=""/>
    <x v="0"/>
  </r>
  <r>
    <x v="0"/>
    <s v="SGSE-4533"/>
    <s v="[SGSE] SP 26.3.5"/>
    <x v="1"/>
    <x v="0"/>
    <s v="[SGSE] PI 3/26"/>
    <x v="0"/>
    <s v="[INC0815117]Tenho um Erro/Problema com o PTC - Dynamics Athenas - Alocação e disponibilização de disciplinas"/>
    <m/>
    <m/>
    <m/>
    <s v="Itens concluídos"/>
    <m/>
    <m/>
    <s v="Abertura indevida"/>
    <d v="2026-09-03T15:37:00"/>
    <d v="2026-08-31T00:00:00"/>
    <d v="2026-09-04T00:00:00"/>
    <m/>
    <m/>
    <m/>
    <m/>
    <m/>
    <m/>
    <m/>
    <m/>
    <m/>
    <m/>
    <m/>
    <x v="0"/>
    <m/>
    <m/>
    <m/>
    <s v=""/>
    <s v="FALSO"/>
    <n v="0"/>
    <s v=""/>
    <s v=""/>
    <s v=""/>
    <s v=""/>
    <s v=""/>
    <s v=""/>
    <s v=""/>
    <s v=""/>
    <s v=""/>
    <s v=""/>
    <x v="0"/>
  </r>
  <r>
    <x v="0"/>
    <s v="SGSE-4532"/>
    <s v="[SGSE] SP 26.3.5"/>
    <x v="1"/>
    <x v="0"/>
    <s v="[SGSE] PI 3/26"/>
    <x v="0"/>
    <s v="[INC0815114]Tenho um Erro/Problema com o PTC - Dynamics Athenas - Alocação e disponibilização de disciplinas"/>
    <m/>
    <m/>
    <m/>
    <s v="Itens concluídos"/>
    <m/>
    <m/>
    <s v="Abertura indevida"/>
    <d v="2026-09-03T15:32:00"/>
    <d v="2026-08-31T00:00:00"/>
    <d v="2026-09-04T00:00:00"/>
    <m/>
    <m/>
    <m/>
    <m/>
    <m/>
    <m/>
    <m/>
    <m/>
    <m/>
    <m/>
    <m/>
    <x v="0"/>
    <m/>
    <m/>
    <m/>
    <s v=""/>
    <s v="FALSO"/>
    <n v="0"/>
    <s v=""/>
    <s v=""/>
    <s v=""/>
    <s v=""/>
    <s v=""/>
    <s v=""/>
    <s v=""/>
    <s v=""/>
    <s v=""/>
    <s v=""/>
    <x v="0"/>
  </r>
  <r>
    <x v="0"/>
    <s v="SGSE-4531"/>
    <s v="[SGSE] SP 26.3.5"/>
    <x v="1"/>
    <x v="0"/>
    <s v="[SGSE] PI 3/26"/>
    <x v="0"/>
    <s v="[INC0815113]Tenho um Erro/Problema com o PTC - Dynamics Athenas - Alocação e disponibilização de disciplinas"/>
    <m/>
    <m/>
    <m/>
    <s v="Itens concluídos"/>
    <m/>
    <m/>
    <s v="Abertura indevida"/>
    <d v="2026-09-03T15:30:00"/>
    <d v="2026-08-31T00:00:00"/>
    <d v="2026-09-04T00:00:00"/>
    <m/>
    <m/>
    <m/>
    <m/>
    <m/>
    <m/>
    <m/>
    <m/>
    <m/>
    <m/>
    <m/>
    <x v="0"/>
    <m/>
    <m/>
    <m/>
    <s v=""/>
    <s v="FALSO"/>
    <n v="0"/>
    <s v=""/>
    <s v=""/>
    <s v=""/>
    <s v=""/>
    <s v=""/>
    <s v=""/>
    <s v=""/>
    <s v=""/>
    <s v=""/>
    <s v=""/>
    <x v="0"/>
  </r>
  <r>
    <x v="0"/>
    <s v="SGSE-4530"/>
    <s v="[SGSE] SP 26.3.5"/>
    <x v="1"/>
    <x v="0"/>
    <s v="[SGSE] PI 3/26"/>
    <x v="0"/>
    <s v="[INC0815100]Tenho um Erro/Problema com o PTC - Dynamics Athenas - Alocação e disponibilização de disciplinas"/>
    <m/>
    <m/>
    <m/>
    <s v="Itens concluídos"/>
    <m/>
    <m/>
    <s v="Abertura indevida"/>
    <d v="2026-09-03T15:12:00"/>
    <d v="2026-08-31T00:00:00"/>
    <d v="2026-09-04T00:00:00"/>
    <m/>
    <m/>
    <m/>
    <m/>
    <m/>
    <m/>
    <m/>
    <m/>
    <m/>
    <m/>
    <m/>
    <x v="0"/>
    <m/>
    <m/>
    <m/>
    <s v=""/>
    <s v="FALSO"/>
    <n v="0"/>
    <s v=""/>
    <s v=""/>
    <s v=""/>
    <s v=""/>
    <s v=""/>
    <s v=""/>
    <s v=""/>
    <s v=""/>
    <s v=""/>
    <s v=""/>
    <x v="0"/>
  </r>
  <r>
    <x v="0"/>
    <s v="SGSE-4529"/>
    <s v="[SGSE] SP 26.3.5"/>
    <x v="1"/>
    <x v="0"/>
    <s v="[SGSE] PI 3/26"/>
    <x v="0"/>
    <s v="[INC0815092]Tenho um Erro/Problema com o PTC - Dynamics Athenas - Alocação e disponibilização de disciplinas"/>
    <m/>
    <m/>
    <m/>
    <s v="Itens concluídos"/>
    <m/>
    <m/>
    <s v="Abertura indevida"/>
    <d v="2026-09-03T15:08:00"/>
    <d v="2026-08-31T00:00:00"/>
    <d v="2026-09-04T00:00:00"/>
    <m/>
    <m/>
    <m/>
    <m/>
    <m/>
    <m/>
    <m/>
    <m/>
    <m/>
    <m/>
    <m/>
    <x v="0"/>
    <m/>
    <m/>
    <m/>
    <s v=""/>
    <s v="FALSO"/>
    <n v="0"/>
    <s v=""/>
    <s v=""/>
    <s v=""/>
    <s v=""/>
    <s v=""/>
    <s v=""/>
    <s v=""/>
    <s v=""/>
    <s v=""/>
    <s v=""/>
    <x v="0"/>
  </r>
  <r>
    <x v="0"/>
    <s v="SGSE-4528"/>
    <s v="[SGSE] SP 26.3.5"/>
    <x v="1"/>
    <x v="0"/>
    <s v="[SGSE] PI 3/26"/>
    <x v="0"/>
    <s v="[INC0815086]Tenho um Erro/Problema com o PTC - Dynamics Athenas - Alocação e disponibilização de disciplinas"/>
    <m/>
    <m/>
    <m/>
    <s v="Itens concluídos"/>
    <m/>
    <m/>
    <s v="Abertura indevida"/>
    <d v="2026-09-03T15:00:00"/>
    <d v="2026-08-31T00:00:00"/>
    <d v="2026-09-04T00:00:00"/>
    <m/>
    <m/>
    <m/>
    <m/>
    <m/>
    <m/>
    <m/>
    <m/>
    <m/>
    <m/>
    <m/>
    <x v="0"/>
    <m/>
    <m/>
    <m/>
    <s v=""/>
    <s v="FALSO"/>
    <n v="0"/>
    <s v=""/>
    <s v=""/>
    <s v=""/>
    <s v=""/>
    <s v=""/>
    <s v=""/>
    <s v=""/>
    <s v=""/>
    <s v=""/>
    <s v=""/>
    <x v="0"/>
  </r>
  <r>
    <x v="0"/>
    <s v="SGSE-4527"/>
    <s v="[SGSE] SP 26.3.5"/>
    <x v="1"/>
    <x v="0"/>
    <s v="[SGSE] PI 3/26"/>
    <x v="0"/>
    <s v="[INC0815075]Tenho um Erro/Problema com o PTC - Dynamics Athenas - Alocação e disponibilização de disciplinas"/>
    <m/>
    <m/>
    <m/>
    <s v="Itens concluídos"/>
    <m/>
    <m/>
    <s v="Abertura indevida"/>
    <d v="2026-09-03T14:54:00"/>
    <d v="2026-08-31T00:00:00"/>
    <d v="2026-09-04T00:00:00"/>
    <m/>
    <m/>
    <m/>
    <m/>
    <m/>
    <m/>
    <m/>
    <m/>
    <m/>
    <m/>
    <m/>
    <x v="0"/>
    <m/>
    <m/>
    <m/>
    <s v=""/>
    <s v="FALSO"/>
    <n v="0"/>
    <s v=""/>
    <s v=""/>
    <s v=""/>
    <s v=""/>
    <s v=""/>
    <s v=""/>
    <s v=""/>
    <s v=""/>
    <s v=""/>
    <s v=""/>
    <x v="0"/>
  </r>
  <r>
    <x v="0"/>
    <s v="SGSE-4526"/>
    <s v="[SGSE] SP 26.3.5"/>
    <x v="1"/>
    <x v="0"/>
    <s v="[SGSE] PI 3/26"/>
    <x v="0"/>
    <s v="[INC0815056]Tenho um Erro/Problema com o PTC - Dynamics Athenas - Alocação e disponibilização de disciplinas"/>
    <m/>
    <m/>
    <m/>
    <s v="Itens concluídos"/>
    <m/>
    <m/>
    <s v="Abertura indevida"/>
    <d v="2026-09-03T14:42:00"/>
    <d v="2026-08-31T00:00:00"/>
    <d v="2026-09-04T00:00:00"/>
    <m/>
    <m/>
    <m/>
    <m/>
    <m/>
    <m/>
    <m/>
    <m/>
    <m/>
    <m/>
    <m/>
    <x v="0"/>
    <m/>
    <m/>
    <m/>
    <s v=""/>
    <s v="FALSO"/>
    <n v="0"/>
    <s v=""/>
    <s v=""/>
    <s v=""/>
    <s v=""/>
    <s v=""/>
    <s v=""/>
    <s v=""/>
    <s v=""/>
    <s v=""/>
    <s v=""/>
    <x v="0"/>
  </r>
  <r>
    <x v="0"/>
    <s v="SGSE-4525"/>
    <s v="[SGSE] SP 26.3.5"/>
    <x v="1"/>
    <x v="0"/>
    <s v="[SGSE] PI 3/26"/>
    <x v="0"/>
    <s v="[INC0814843]Tenho um Erro/Problema com o PTC - Dynamics Athenas - Alocação e disponibilização de disciplinas"/>
    <m/>
    <m/>
    <m/>
    <s v="Itens concluídos"/>
    <m/>
    <m/>
    <s v="Abertura indevida"/>
    <d v="2026-09-03T11:10:00"/>
    <d v="2026-08-31T00:00:00"/>
    <d v="2026-09-04T00:00:00"/>
    <m/>
    <m/>
    <m/>
    <m/>
    <m/>
    <m/>
    <m/>
    <m/>
    <m/>
    <m/>
    <m/>
    <x v="0"/>
    <m/>
    <m/>
    <m/>
    <s v=""/>
    <s v="FALSO"/>
    <n v="0"/>
    <s v=""/>
    <s v=""/>
    <s v=""/>
    <s v=""/>
    <s v=""/>
    <s v=""/>
    <s v=""/>
    <s v=""/>
    <s v=""/>
    <s v=""/>
    <x v="0"/>
  </r>
  <r>
    <x v="0"/>
    <s v="SGSE-4524"/>
    <s v="[SGSE] SP 26.3.5"/>
    <x v="1"/>
    <x v="0"/>
    <s v="[SGSE] PI 3/26"/>
    <x v="0"/>
    <s v="[INC0813878]Tenho um Erro/Problema com o Portal do Tutor - Backoffice de Operação Acadêmica (Dynamics) - Documentação de Estágio"/>
    <m/>
    <n v="10800"/>
    <m/>
    <s v="Itens concluídos"/>
    <m/>
    <m/>
    <s v="Abertura indevida"/>
    <d v="2026-09-03T09:51:00"/>
    <d v="2026-08-31T00:00:00"/>
    <d v="2026-09-09T00:00:00"/>
    <m/>
    <m/>
    <m/>
    <m/>
    <m/>
    <m/>
    <m/>
    <m/>
    <m/>
    <m/>
    <m/>
    <x v="0"/>
    <m/>
    <m/>
    <m/>
    <n v="3"/>
    <s v="FALSO"/>
    <n v="0"/>
    <s v=""/>
    <s v=""/>
    <s v=""/>
    <s v=""/>
    <s v=""/>
    <s v=""/>
    <s v=""/>
    <s v=""/>
    <s v=""/>
    <s v=""/>
    <x v="0"/>
  </r>
  <r>
    <x v="0"/>
    <s v="SGSE-4523"/>
    <s v="[SGSE] SP 26.3.5"/>
    <x v="1"/>
    <x v="0"/>
    <s v="[SGSE] PI 3/26"/>
    <x v="0"/>
    <s v="[INC0814685]Tenho um Erro/Problema com o PTC - Dynamics Athenas - Alocação e disponibilização de disciplinas"/>
    <m/>
    <m/>
    <m/>
    <s v="Itens concluídos"/>
    <m/>
    <m/>
    <s v="Abertura indevida"/>
    <d v="2026-09-02T21:06:00"/>
    <d v="2026-08-31T00:00:00"/>
    <d v="2026-09-04T00:00:00"/>
    <m/>
    <m/>
    <m/>
    <m/>
    <m/>
    <m/>
    <m/>
    <m/>
    <m/>
    <m/>
    <m/>
    <x v="0"/>
    <m/>
    <m/>
    <m/>
    <s v=""/>
    <s v="FALSO"/>
    <n v="0"/>
    <s v=""/>
    <s v=""/>
    <s v=""/>
    <s v=""/>
    <s v=""/>
    <s v=""/>
    <s v=""/>
    <s v=""/>
    <s v=""/>
    <s v=""/>
    <x v="0"/>
  </r>
  <r>
    <x v="0"/>
    <s v="SGSE-4522"/>
    <s v="[SGSE] SP 26.3.5"/>
    <x v="1"/>
    <x v="0"/>
    <s v="[SGSE] PI 3/26"/>
    <x v="0"/>
    <s v="[INC0814682]Tenho um Erro/Problema com o PTC - Dynamics Athenas - Alocação e disponibilização de disciplinas"/>
    <m/>
    <m/>
    <m/>
    <s v="Itens concluídos"/>
    <m/>
    <m/>
    <s v="Abertura indevida"/>
    <d v="2026-09-02T20:51:00"/>
    <d v="2026-08-31T00:00:00"/>
    <d v="2026-09-04T00:00:00"/>
    <m/>
    <m/>
    <m/>
    <m/>
    <m/>
    <m/>
    <m/>
    <m/>
    <m/>
    <m/>
    <m/>
    <x v="0"/>
    <m/>
    <m/>
    <m/>
    <s v=""/>
    <s v="FALSO"/>
    <n v="0"/>
    <s v=""/>
    <s v=""/>
    <s v=""/>
    <s v=""/>
    <s v=""/>
    <s v=""/>
    <s v=""/>
    <s v=""/>
    <s v=""/>
    <s v=""/>
    <x v="0"/>
  </r>
  <r>
    <x v="0"/>
    <s v="SGSE-4520"/>
    <s v="[SGSE] SP 26.3.5"/>
    <x v="1"/>
    <x v="0"/>
    <s v="[SGSE] PI 3/26"/>
    <x v="0"/>
    <s v="[INC0814624]Tenho um Erro/Problema com o PTC - Dynamics Athenas - Alocação e disponibilização de disciplinas"/>
    <m/>
    <m/>
    <m/>
    <s v="Itens concluídos"/>
    <m/>
    <m/>
    <s v="Abertura indevida"/>
    <d v="2026-09-02T18:42:00"/>
    <d v="2026-08-31T00:00:00"/>
    <d v="2026-09-04T00:00:00"/>
    <m/>
    <m/>
    <m/>
    <m/>
    <m/>
    <m/>
    <m/>
    <m/>
    <m/>
    <m/>
    <m/>
    <x v="0"/>
    <m/>
    <m/>
    <m/>
    <s v=""/>
    <s v="FALSO"/>
    <n v="0"/>
    <s v=""/>
    <s v=""/>
    <s v=""/>
    <s v=""/>
    <s v=""/>
    <s v=""/>
    <s v=""/>
    <s v=""/>
    <s v=""/>
    <s v=""/>
    <x v="0"/>
  </r>
  <r>
    <x v="0"/>
    <s v="SGSE-4519"/>
    <s v="[SGSE] SP 26.3.5"/>
    <x v="1"/>
    <x v="0"/>
    <s v="[SGSE] PI 3/26"/>
    <x v="0"/>
    <s v="[INC0814618]Tenho um Erro/Problema com o PTC - Dynamics Athenas - Alocação e disponibilização de disciplinas"/>
    <m/>
    <m/>
    <m/>
    <s v="Itens concluídos"/>
    <m/>
    <m/>
    <s v="Abertura indevida"/>
    <d v="2026-09-02T18:37:00"/>
    <d v="2026-08-31T00:00:00"/>
    <d v="2026-09-04T00:00:00"/>
    <m/>
    <m/>
    <m/>
    <m/>
    <m/>
    <m/>
    <m/>
    <m/>
    <m/>
    <m/>
    <m/>
    <x v="0"/>
    <m/>
    <m/>
    <m/>
    <s v=""/>
    <s v="FALSO"/>
    <n v="0"/>
    <s v=""/>
    <s v=""/>
    <s v=""/>
    <s v=""/>
    <s v=""/>
    <s v=""/>
    <s v=""/>
    <s v=""/>
    <s v=""/>
    <s v=""/>
    <x v="0"/>
  </r>
  <r>
    <x v="0"/>
    <s v="SGSE-4518"/>
    <s v="[SGSE] SP 26.3.5"/>
    <x v="1"/>
    <x v="0"/>
    <s v="[SGSE] PI 3/26"/>
    <x v="0"/>
    <s v="[INC0814587]Tenho um Erro/Problema com o PTC - Dynamics Athenas - Alocação e disponibilização de disciplinas"/>
    <m/>
    <m/>
    <m/>
    <s v="Itens concluídos"/>
    <m/>
    <m/>
    <s v="Abertura indevida"/>
    <d v="2026-09-02T17:58:00"/>
    <d v="2026-08-31T00:00:00"/>
    <d v="2026-09-04T00:00:00"/>
    <m/>
    <m/>
    <m/>
    <m/>
    <m/>
    <m/>
    <m/>
    <m/>
    <m/>
    <m/>
    <m/>
    <x v="0"/>
    <m/>
    <m/>
    <m/>
    <s v=""/>
    <s v="FALSO"/>
    <n v="0"/>
    <s v=""/>
    <s v=""/>
    <s v=""/>
    <s v=""/>
    <s v=""/>
    <s v=""/>
    <s v=""/>
    <s v=""/>
    <s v=""/>
    <s v=""/>
    <x v="0"/>
  </r>
  <r>
    <x v="0"/>
    <s v="SGSE-4517"/>
    <s v="[SGSE] SP 26.3.5"/>
    <x v="1"/>
    <x v="0"/>
    <s v="[SGSE] PI 3/26"/>
    <x v="0"/>
    <s v="[INC0814572]Tenho um Erro/Problema com o PTC - Dynamics Athenas - Alocação e disponibilização de disciplinas"/>
    <m/>
    <m/>
    <m/>
    <s v="Itens concluídos"/>
    <m/>
    <m/>
    <s v="Abertura indevida"/>
    <d v="2026-09-02T17:38:00"/>
    <d v="2026-08-31T00:00:00"/>
    <d v="2026-09-04T00:00:00"/>
    <m/>
    <m/>
    <m/>
    <m/>
    <m/>
    <m/>
    <m/>
    <m/>
    <m/>
    <m/>
    <m/>
    <x v="0"/>
    <m/>
    <m/>
    <m/>
    <s v=""/>
    <s v="FALSO"/>
    <n v="0"/>
    <s v=""/>
    <s v=""/>
    <s v=""/>
    <s v=""/>
    <s v=""/>
    <s v=""/>
    <s v=""/>
    <s v=""/>
    <s v=""/>
    <s v=""/>
    <x v="0"/>
  </r>
  <r>
    <x v="0"/>
    <s v="SGSE-4516"/>
    <s v="[SGSE] SP 26.3.5"/>
    <x v="1"/>
    <x v="0"/>
    <s v="[SGSE] PI 3/26"/>
    <x v="0"/>
    <s v="[INC0814552]Tenho um Erro/Problema com o PTC - Dynamics Athenas - Alocação e disponibilização de disciplinas"/>
    <m/>
    <m/>
    <m/>
    <s v="Itens concluídos"/>
    <m/>
    <m/>
    <s v="Abertura indevida"/>
    <d v="2026-09-02T17:05:00"/>
    <d v="2026-08-31T00:00:00"/>
    <d v="2026-09-04T00:00:00"/>
    <m/>
    <m/>
    <m/>
    <m/>
    <m/>
    <m/>
    <m/>
    <m/>
    <m/>
    <m/>
    <m/>
    <x v="0"/>
    <m/>
    <m/>
    <m/>
    <s v=""/>
    <s v="FALSO"/>
    <n v="0"/>
    <s v=""/>
    <s v=""/>
    <s v=""/>
    <s v=""/>
    <s v=""/>
    <s v=""/>
    <s v=""/>
    <s v=""/>
    <s v=""/>
    <s v=""/>
    <x v="0"/>
  </r>
  <r>
    <x v="0"/>
    <s v="SGSE-4513"/>
    <s v="[SGSE] SP 26.3.5"/>
    <x v="1"/>
    <x v="0"/>
    <s v="[SGSE] PI 3/26"/>
    <x v="0"/>
    <s v="[INC0810829]Tenho um Erro/Problema com o PTC - Ambiente do Aluno / AVA Sofia - Presença de Aula"/>
    <m/>
    <m/>
    <m/>
    <s v="Itens concluídos"/>
    <m/>
    <m/>
    <s v="Abertura indevida"/>
    <d v="2026-09-01T16:27:00"/>
    <d v="2026-08-31T00:00:00"/>
    <d v="2026-09-04T00:00:00"/>
    <m/>
    <m/>
    <m/>
    <m/>
    <m/>
    <m/>
    <m/>
    <m/>
    <m/>
    <m/>
    <m/>
    <x v="0"/>
    <m/>
    <m/>
    <m/>
    <s v=""/>
    <s v="FALSO"/>
    <n v="0"/>
    <s v=""/>
    <s v=""/>
    <s v=""/>
    <s v=""/>
    <s v=""/>
    <s v=""/>
    <s v=""/>
    <s v=""/>
    <s v=""/>
    <s v=""/>
    <x v="0"/>
  </r>
  <r>
    <x v="0"/>
    <s v="SGSE-4512"/>
    <s v="[SGSE] SP 26.3.5"/>
    <x v="1"/>
    <x v="0"/>
    <s v="[SGSE] PI 3/26"/>
    <x v="0"/>
    <s v="[INC0813895]Tenho um Erro/Problema com o PTC - Dynamics Athenas - Alocação e disponibilização de disciplinas"/>
    <m/>
    <m/>
    <m/>
    <s v="Itens concluídos"/>
    <m/>
    <m/>
    <s v="Abertura indevida"/>
    <d v="2026-09-01T15:44:00"/>
    <d v="2026-08-31T00:00:00"/>
    <d v="2026-09-04T00:00:00"/>
    <m/>
    <m/>
    <m/>
    <m/>
    <m/>
    <m/>
    <m/>
    <m/>
    <m/>
    <m/>
    <m/>
    <x v="0"/>
    <m/>
    <m/>
    <m/>
    <s v=""/>
    <s v="FALSO"/>
    <n v="0"/>
    <s v=""/>
    <s v=""/>
    <s v=""/>
    <s v=""/>
    <s v=""/>
    <s v=""/>
    <s v=""/>
    <s v=""/>
    <s v=""/>
    <s v=""/>
    <x v="0"/>
  </r>
  <r>
    <x v="0"/>
    <s v="SGSE-4511"/>
    <s v="[SGSE] SP 26.3.5"/>
    <x v="1"/>
    <x v="0"/>
    <s v="[SGSE] PI 3/26"/>
    <x v="0"/>
    <s v="[INC0813889]Tenho um Erro/Problema com o PTC - Dynamics Athenas - Alocação e disponibilização de disciplinas"/>
    <m/>
    <m/>
    <m/>
    <s v="Itens concluídos"/>
    <m/>
    <m/>
    <s v="Abertura indevida"/>
    <d v="2026-09-01T15:35:00"/>
    <d v="2026-08-31T00:00:00"/>
    <d v="2026-09-01T00:00:00"/>
    <m/>
    <m/>
    <m/>
    <m/>
    <m/>
    <m/>
    <m/>
    <m/>
    <m/>
    <m/>
    <m/>
    <x v="0"/>
    <m/>
    <m/>
    <m/>
    <s v=""/>
    <s v="FALSO"/>
    <n v="0"/>
    <s v=""/>
    <s v=""/>
    <s v=""/>
    <s v=""/>
    <s v=""/>
    <s v=""/>
    <s v=""/>
    <s v=""/>
    <s v=""/>
    <s v=""/>
    <x v="0"/>
  </r>
  <r>
    <x v="0"/>
    <s v="SGSE-4510"/>
    <s v="[SGSE] SP 26.3.5"/>
    <x v="1"/>
    <x v="0"/>
    <s v="[SGSE] PI 3/26"/>
    <x v="0"/>
    <s v="[INC0813779]Tenho um Erro/Problema com o Portal do Tutor - Backoffice de Operação Acadêmica (Dynamics) - Documentação de Estágio"/>
    <m/>
    <m/>
    <m/>
    <s v="Itens concluídos"/>
    <m/>
    <m/>
    <s v="Abertura indevida"/>
    <d v="2026-09-01T13:27:00"/>
    <d v="2026-08-31T00:00:00"/>
    <d v="2026-09-01T00:00:00"/>
    <m/>
    <m/>
    <m/>
    <m/>
    <m/>
    <m/>
    <m/>
    <m/>
    <m/>
    <m/>
    <m/>
    <x v="0"/>
    <m/>
    <m/>
    <m/>
    <s v=""/>
    <s v="FALSO"/>
    <n v="0"/>
    <s v=""/>
    <s v=""/>
    <s v=""/>
    <s v=""/>
    <s v=""/>
    <s v=""/>
    <s v=""/>
    <s v=""/>
    <s v=""/>
    <s v=""/>
    <x v="0"/>
  </r>
  <r>
    <x v="0"/>
    <s v="SGSE-4509"/>
    <s v="[SGSE] SP 26.3.5"/>
    <x v="1"/>
    <x v="0"/>
    <s v="[SGSE] PI 3/26"/>
    <x v="0"/>
    <s v="[INC0813763]Tenho um Erro/Problema com o PTC - Dynamics Athenas - Alocação e disponibilização de disciplinas"/>
    <m/>
    <m/>
    <m/>
    <s v="Itens concluídos"/>
    <m/>
    <m/>
    <s v="Abertura indevida"/>
    <d v="2026-09-01T11:07:00"/>
    <d v="2026-08-31T00:00:00"/>
    <d v="2026-09-01T00:00:00"/>
    <m/>
    <m/>
    <m/>
    <m/>
    <m/>
    <m/>
    <m/>
    <m/>
    <m/>
    <m/>
    <m/>
    <x v="0"/>
    <m/>
    <m/>
    <m/>
    <s v=""/>
    <s v="FALSO"/>
    <n v="0"/>
    <s v=""/>
    <s v=""/>
    <s v=""/>
    <s v=""/>
    <s v=""/>
    <s v=""/>
    <s v=""/>
    <s v=""/>
    <s v=""/>
    <s v=""/>
    <x v="0"/>
  </r>
  <r>
    <x v="0"/>
    <s v="SGSE-4508"/>
    <s v="[SGSE] SP 26.3.5"/>
    <x v="1"/>
    <x v="0"/>
    <s v="[SGSE] PI 3/26"/>
    <x v="0"/>
    <s v="[INC0812200]Tenho um Erro/Problema com o Portal do Tutor - Backoffice de Operação Acadêmica (Dynamics) - Documentação de Estágio"/>
    <m/>
    <m/>
    <m/>
    <s v="Itens concluídos"/>
    <m/>
    <m/>
    <s v="Abertura indevida"/>
    <d v="2026-09-01T10:28:00"/>
    <d v="2026-08-31T00:00:00"/>
    <d v="2026-09-02T00:00:00"/>
    <m/>
    <m/>
    <m/>
    <m/>
    <m/>
    <m/>
    <m/>
    <m/>
    <m/>
    <m/>
    <m/>
    <x v="0"/>
    <m/>
    <m/>
    <m/>
    <s v=""/>
    <s v="FALSO"/>
    <n v="0"/>
    <s v=""/>
    <s v=""/>
    <s v=""/>
    <s v=""/>
    <s v=""/>
    <s v=""/>
    <s v=""/>
    <s v=""/>
    <s v=""/>
    <s v=""/>
    <x v="0"/>
  </r>
  <r>
    <x v="0"/>
    <s v="SGSE-4506"/>
    <s v="[SGSE] SP 26.3.5"/>
    <x v="1"/>
    <x v="0"/>
    <s v="[SGSE] PI 3/26"/>
    <x v="0"/>
    <s v="[INC0813566]Tenho um Erro/Problema com o PTC - Dynamics Athenas - Alocação e disponibilização de disciplinas"/>
    <m/>
    <m/>
    <m/>
    <s v="Itens concluídos"/>
    <m/>
    <m/>
    <s v="Abertura indevida"/>
    <d v="2026-08-31T19:10:00"/>
    <d v="2026-08-31T00:00:00"/>
    <d v="2026-09-04T00:00:00"/>
    <m/>
    <m/>
    <m/>
    <m/>
    <m/>
    <m/>
    <m/>
    <m/>
    <m/>
    <m/>
    <m/>
    <x v="0"/>
    <m/>
    <m/>
    <m/>
    <s v=""/>
    <s v="FALSO"/>
    <n v="0"/>
    <s v=""/>
    <s v=""/>
    <s v=""/>
    <s v=""/>
    <s v=""/>
    <s v=""/>
    <s v=""/>
    <s v=""/>
    <s v=""/>
    <s v=""/>
    <x v="0"/>
  </r>
  <r>
    <x v="0"/>
    <s v="SGSE-4503"/>
    <s v="[SGSE] SP 26.3.5"/>
    <x v="1"/>
    <x v="0"/>
    <s v="[SGSE] PI 3/26"/>
    <x v="0"/>
    <s v="[INC0813466]Tenho um Erro/Problema com o PTC - Dynamics Athenas - Alocação e disponibilização de disciplinas"/>
    <m/>
    <n v="3600"/>
    <m/>
    <s v="Itens concluídos"/>
    <m/>
    <m/>
    <s v="Concluído"/>
    <d v="2026-08-31T16:07:00"/>
    <d v="2026-08-31T00:00:00"/>
    <d v="2026-09-01T00:00:00"/>
    <d v="2026-09-01T00:00:00"/>
    <m/>
    <m/>
    <m/>
    <m/>
    <m/>
    <m/>
    <m/>
    <m/>
    <m/>
    <m/>
    <x v="0"/>
    <m/>
    <m/>
    <m/>
    <n v="1"/>
    <s v="FALSO"/>
    <n v="0"/>
    <s v=""/>
    <s v=""/>
    <s v=""/>
    <s v=""/>
    <s v=""/>
    <s v=""/>
    <s v=""/>
    <s v=""/>
    <s v=""/>
    <s v=""/>
    <x v="0"/>
  </r>
  <r>
    <x v="4"/>
    <s v="SGSE-4502"/>
    <s v="[SGSE] SP 26.3.6"/>
    <x v="1"/>
    <x v="3"/>
    <s v="[SGSE] PI 3/26"/>
    <x v="2"/>
    <s v="Permitir alterar Controle de Veterano através da seleção da Turma"/>
    <n v="3"/>
    <n v="75600"/>
    <m/>
    <s v="Itens concluídos"/>
    <m/>
    <s v="Não"/>
    <s v="Concluído"/>
    <d v="2026-08-31T15:51:00"/>
    <d v="2026-09-14T00:00:00"/>
    <d v="2026-09-15T00:00:00"/>
    <d v="2026-09-21T00:00:00"/>
    <d v="2026-09-21T00:00:00"/>
    <d v="2026-09-22T00:00:00"/>
    <d v="2026-09-22T00:00:00"/>
    <m/>
    <m/>
    <n v="4"/>
    <m/>
    <m/>
    <n v="16"/>
    <m/>
    <x v="0"/>
    <m/>
    <m/>
    <m/>
    <n v="21"/>
    <s v="FALSO"/>
    <n v="0"/>
    <n v="10"/>
    <s v=""/>
    <n v="4"/>
    <b v="1"/>
    <n v="1"/>
    <s v=""/>
    <s v=""/>
    <s v=""/>
    <s v=""/>
    <b v="1"/>
    <x v="0"/>
  </r>
  <r>
    <x v="7"/>
    <s v="SGSE-4471"/>
    <s v="[SGSE] SP 26.3.5"/>
    <x v="1"/>
    <x v="1"/>
    <s v="[SGSE] PI 3/26"/>
    <x v="4"/>
    <s v="Spike | Avaliar mecanismo de controle de concorrência para processamento de Pré-Alocação e Alocação"/>
    <n v="1"/>
    <n v="25200"/>
    <m/>
    <s v="Itens concluídos"/>
    <s v="ARTSG-183"/>
    <s v="Não"/>
    <s v="Concluído"/>
    <d v="2026-08-31T11:12:00"/>
    <d v="2026-08-31T00:00:00"/>
    <d v="2026-09-02T00:00:00"/>
    <d v="2026-09-04T00:00:00"/>
    <d v="2026-09-04T00:00:00"/>
    <d v="2026-09-04T00:00:00"/>
    <d v="2026-09-04T00:00:00"/>
    <d v="2026-09-09T00:00:00"/>
    <m/>
    <n v="2"/>
    <m/>
    <m/>
    <m/>
    <n v="7"/>
    <x v="0"/>
    <m/>
    <m/>
    <m/>
    <n v="7"/>
    <s v="FALSO"/>
    <n v="0"/>
    <n v="1"/>
    <s v=""/>
    <n v="2"/>
    <b v="1"/>
    <n v="1"/>
    <s v=""/>
    <n v="3"/>
    <s v=""/>
    <n v="4"/>
    <b v="0"/>
    <x v="10"/>
  </r>
  <r>
    <x v="2"/>
    <s v="SGSE-4470"/>
    <s v="[SGSE] SP 26.3.5"/>
    <x v="1"/>
    <x v="0"/>
    <s v="[SGSE] PI 3/26"/>
    <x v="3"/>
    <s v="[DT - Orquestrador]  Teste completo da solução do Orquestrador - Matricula"/>
    <n v="5"/>
    <n v="82800"/>
    <m/>
    <s v="Itens concluídos"/>
    <s v="ARTSG-182"/>
    <s v="Não"/>
    <s v="Concluído"/>
    <d v="2026-08-31T11:06:00"/>
    <d v="2026-08-31T00:00:00"/>
    <d v="2026-09-01T00:00:00"/>
    <d v="2026-09-11T00:00:00"/>
    <d v="2026-09-11T00:00:00"/>
    <d v="2026-09-11T00:00:00"/>
    <d v="2026-09-11T00:00:00"/>
    <m/>
    <m/>
    <n v="8"/>
    <n v="1"/>
    <m/>
    <n v="9"/>
    <m/>
    <x v="0"/>
    <m/>
    <m/>
    <s v="5 dias úteis úteis"/>
    <n v="23"/>
    <s v="VERDADEIRO"/>
    <s v="5 "/>
    <n v="1"/>
    <s v=""/>
    <n v="3"/>
    <b v="0"/>
    <n v="1"/>
    <b v="1"/>
    <s v=""/>
    <s v=""/>
    <n v="9"/>
    <b v="1"/>
    <x v="11"/>
  </r>
  <r>
    <x v="0"/>
    <s v="SGSE-4468"/>
    <s v="[SGSE] SP 26.3.5"/>
    <x v="1"/>
    <x v="0"/>
    <s v="[SGSE] PI 3/26"/>
    <x v="0"/>
    <s v="[INC0813266]Tenho um Erro/Problema com o PTC - Dynamics Athenas - Alocação e disponibilização de disciplinas"/>
    <m/>
    <m/>
    <m/>
    <s v="Itens concluídos"/>
    <m/>
    <m/>
    <s v="Abertura indevida"/>
    <d v="2026-08-31T10:08:00"/>
    <d v="2026-08-31T00:00:00"/>
    <d v="2026-09-04T00:00:00"/>
    <m/>
    <m/>
    <m/>
    <m/>
    <m/>
    <m/>
    <m/>
    <m/>
    <m/>
    <m/>
    <m/>
    <x v="0"/>
    <m/>
    <m/>
    <m/>
    <s v=""/>
    <s v="FALSO"/>
    <n v="0"/>
    <s v=""/>
    <s v=""/>
    <s v=""/>
    <s v=""/>
    <s v=""/>
    <s v=""/>
    <s v=""/>
    <s v=""/>
    <s v=""/>
    <s v=""/>
    <x v="0"/>
  </r>
  <r>
    <x v="0"/>
    <s v="SGSE-4467"/>
    <s v="[SGSE] SP 26.3.5"/>
    <x v="1"/>
    <x v="0"/>
    <s v="[SGSE] PI 3/26"/>
    <x v="0"/>
    <s v="[INC0812941]Tenho um Erro/Problema com o PTC - Dynamics Athenas - Alocação e disponibilização de disciplinas"/>
    <m/>
    <m/>
    <m/>
    <s v="Itens concluídos"/>
    <m/>
    <m/>
    <s v="Abertura indevida"/>
    <d v="2026-08-28T18:08:00"/>
    <d v="2026-08-31T00:00:00"/>
    <d v="2026-09-04T00:00:00"/>
    <m/>
    <m/>
    <m/>
    <m/>
    <m/>
    <m/>
    <m/>
    <m/>
    <m/>
    <m/>
    <m/>
    <x v="0"/>
    <m/>
    <m/>
    <m/>
    <s v=""/>
    <s v="FALSO"/>
    <n v="0"/>
    <s v=""/>
    <s v=""/>
    <s v=""/>
    <s v=""/>
    <s v=""/>
    <s v=""/>
    <s v=""/>
    <s v=""/>
    <s v=""/>
    <s v=""/>
    <x v="0"/>
  </r>
  <r>
    <x v="0"/>
    <s v="SGSE-4466"/>
    <s v="[SGSE] SP 26.3.5"/>
    <x v="1"/>
    <x v="0"/>
    <s v="[SGSE] PI 3/26"/>
    <x v="0"/>
    <s v="[INC0792175]Tenho um Erro/Problema com o PTC - Ambiente do Aluno / AVA Sofia - Visão de disciplinas"/>
    <m/>
    <n v="10800"/>
    <m/>
    <s v="Itens concluídos"/>
    <m/>
    <m/>
    <s v="Concluído"/>
    <d v="2026-08-28T15:56:00"/>
    <d v="2026-08-31T00:00:00"/>
    <d v="2026-09-04T00:00:00"/>
    <d v="2026-09-04T00:00:00"/>
    <m/>
    <m/>
    <m/>
    <m/>
    <m/>
    <m/>
    <m/>
    <m/>
    <m/>
    <m/>
    <x v="0"/>
    <m/>
    <m/>
    <m/>
    <n v="3"/>
    <s v="FALSO"/>
    <n v="0"/>
    <s v=""/>
    <s v=""/>
    <s v=""/>
    <s v=""/>
    <s v=""/>
    <s v=""/>
    <s v=""/>
    <s v=""/>
    <s v=""/>
    <s v=""/>
    <x v="0"/>
  </r>
  <r>
    <x v="0"/>
    <s v="SGSE-4465"/>
    <s v="[SGSE] SP 26.3.5;[SGSE] SP 26.3.4"/>
    <x v="1"/>
    <x v="0"/>
    <s v="[SGSE] PI 3/26"/>
    <x v="0"/>
    <s v="[INC0812888]Tenho um Erro/Problema com o PTC - Dynamics Athenas - Alocação e disponibilização de disciplinas"/>
    <m/>
    <m/>
    <m/>
    <s v="Itens concluídos"/>
    <m/>
    <m/>
    <s v="Abertura indevida"/>
    <d v="2026-08-28T15:20:00"/>
    <d v="2026-08-17T00:00:00"/>
    <d v="2026-09-02T00:00:00"/>
    <m/>
    <m/>
    <m/>
    <m/>
    <m/>
    <m/>
    <m/>
    <m/>
    <m/>
    <m/>
    <m/>
    <x v="0"/>
    <m/>
    <m/>
    <m/>
    <s v=""/>
    <s v="FALSO"/>
    <n v="0"/>
    <s v=""/>
    <s v=""/>
    <s v=""/>
    <s v=""/>
    <s v=""/>
    <s v=""/>
    <s v=""/>
    <s v=""/>
    <s v=""/>
    <s v=""/>
    <x v="0"/>
  </r>
  <r>
    <x v="0"/>
    <s v="SGSE-4464"/>
    <s v="[SGSE] SP 26.3.5;[SGSE] SP 26.3.4"/>
    <x v="1"/>
    <x v="0"/>
    <s v="[SGSE] PI 3/26"/>
    <x v="0"/>
    <s v="[INC0812886]Tenho um Erro/Problema com o PTC - Dynamics Athenas - Alocação e disponibilização de disciplinas"/>
    <m/>
    <m/>
    <m/>
    <s v="Itens concluídos"/>
    <m/>
    <m/>
    <s v="Abertura indevida"/>
    <d v="2026-08-28T15:16:00"/>
    <d v="2026-08-17T00:00:00"/>
    <d v="2026-09-02T00:00:00"/>
    <m/>
    <m/>
    <m/>
    <m/>
    <m/>
    <m/>
    <m/>
    <m/>
    <m/>
    <m/>
    <m/>
    <x v="0"/>
    <m/>
    <m/>
    <m/>
    <s v=""/>
    <s v="FALSO"/>
    <n v="0"/>
    <s v=""/>
    <s v=""/>
    <s v=""/>
    <s v=""/>
    <s v=""/>
    <s v=""/>
    <s v=""/>
    <s v=""/>
    <s v=""/>
    <s v=""/>
    <x v="0"/>
  </r>
  <r>
    <x v="0"/>
    <s v="SGSE-4461"/>
    <s v="[SGSE] SP 26.3.5;[SGSE] SP 26.3.4"/>
    <x v="1"/>
    <x v="0"/>
    <s v="[SGSE] PI 3/26"/>
    <x v="0"/>
    <s v="[INC0812687]Tenho um Erro/Problema com o PTC - Dynamics Athenas - Alocação e disponibilização de disciplinas"/>
    <m/>
    <m/>
    <m/>
    <s v="Itens concluídos"/>
    <m/>
    <m/>
    <s v="Concluído"/>
    <d v="2026-08-28T08:05:00"/>
    <d v="2026-08-17T00:00:00"/>
    <d v="2026-09-01T00:00:00"/>
    <d v="2026-09-01T00:00:00"/>
    <m/>
    <m/>
    <m/>
    <m/>
    <m/>
    <m/>
    <m/>
    <m/>
    <m/>
    <m/>
    <x v="0"/>
    <m/>
    <m/>
    <m/>
    <s v=""/>
    <s v="FALSO"/>
    <n v="0"/>
    <s v=""/>
    <s v=""/>
    <s v=""/>
    <s v=""/>
    <s v=""/>
    <s v=""/>
    <s v=""/>
    <s v=""/>
    <s v=""/>
    <s v=""/>
    <x v="0"/>
  </r>
  <r>
    <x v="0"/>
    <s v="SGSE-4460"/>
    <s v="[SGSE] SP 26.3.5;[SGSE] SP 26.3.4"/>
    <x v="1"/>
    <x v="0"/>
    <s v="[SGSE] PI 3/26"/>
    <x v="0"/>
    <s v="[INC0812685]Tenho um Erro/Problema com o PTC - Dynamics Athenas - Alocação e disponibilização de disciplinas"/>
    <m/>
    <m/>
    <m/>
    <s v="Itens concluídos"/>
    <m/>
    <m/>
    <s v="Abertura indevida"/>
    <d v="2026-08-28T07:25:00"/>
    <d v="2026-08-17T00:00:00"/>
    <d v="2026-09-01T00:00:00"/>
    <m/>
    <m/>
    <m/>
    <m/>
    <m/>
    <m/>
    <m/>
    <m/>
    <m/>
    <m/>
    <m/>
    <x v="0"/>
    <m/>
    <m/>
    <m/>
    <s v=""/>
    <s v="FALSO"/>
    <n v="0"/>
    <s v=""/>
    <s v=""/>
    <s v=""/>
    <s v=""/>
    <s v=""/>
    <s v=""/>
    <s v=""/>
    <s v=""/>
    <s v=""/>
    <s v=""/>
    <x v="0"/>
  </r>
  <r>
    <x v="0"/>
    <s v="SGSE-4459"/>
    <s v="[SGSE] SP 26.3.5;[SGSE] SP 26.3.4"/>
    <x v="1"/>
    <x v="0"/>
    <s v="[SGSE] PI 3/26"/>
    <x v="0"/>
    <s v="[INC0789601]Tenho um Erro/Problema com o PTC - Ambiente do Aluno / AVA Sofia - Visão de disciplinas"/>
    <m/>
    <m/>
    <m/>
    <s v="Itens concluídos"/>
    <m/>
    <m/>
    <s v="Abertura indevida"/>
    <d v="2026-08-27T17:43:00"/>
    <d v="2026-08-17T00:00:00"/>
    <d v="2026-09-02T00:00:00"/>
    <m/>
    <m/>
    <m/>
    <m/>
    <m/>
    <m/>
    <m/>
    <m/>
    <m/>
    <m/>
    <m/>
    <x v="0"/>
    <m/>
    <m/>
    <m/>
    <s v=""/>
    <s v="FALSO"/>
    <n v="0"/>
    <s v=""/>
    <s v=""/>
    <s v=""/>
    <s v=""/>
    <s v=""/>
    <s v=""/>
    <s v=""/>
    <s v=""/>
    <s v=""/>
    <s v=""/>
    <x v="0"/>
  </r>
  <r>
    <x v="0"/>
    <s v="SGSE-4457"/>
    <s v="[SGSE] SP 26.3.5;[SGSE] SP 26.3.4"/>
    <x v="1"/>
    <x v="0"/>
    <s v="[SGSE] PI 3/26"/>
    <x v="0"/>
    <s v="[INC0810315]Tenho um Erro/Problema com o PTC - Dynamics Athenas - Notas e Frequências Parciais"/>
    <m/>
    <m/>
    <m/>
    <s v="Itens concluídos"/>
    <m/>
    <m/>
    <s v="Abertura indevida"/>
    <d v="2026-08-27T15:19:00"/>
    <d v="2026-08-17T00:00:00"/>
    <d v="2026-09-02T00:00:00"/>
    <m/>
    <m/>
    <m/>
    <m/>
    <m/>
    <m/>
    <m/>
    <m/>
    <m/>
    <m/>
    <m/>
    <x v="0"/>
    <m/>
    <m/>
    <m/>
    <s v=""/>
    <s v="FALSO"/>
    <n v="0"/>
    <s v=""/>
    <s v=""/>
    <s v=""/>
    <s v=""/>
    <s v=""/>
    <s v=""/>
    <s v=""/>
    <s v=""/>
    <s v=""/>
    <s v=""/>
    <x v="0"/>
  </r>
  <r>
    <x v="0"/>
    <s v="SGSE-4456"/>
    <s v="[SGSE] SP 26.3.5;[SGSE] SP 26.3.4"/>
    <x v="1"/>
    <x v="0"/>
    <s v="[SGSE] PI 3/26"/>
    <x v="0"/>
    <s v="[INC0811898]Tenho um Erro/Problema com o PTC - Ambiente do Aluno / AVA Sofia - Visão de disciplinas"/>
    <m/>
    <m/>
    <m/>
    <s v="Itens concluídos"/>
    <m/>
    <m/>
    <s v="Concluído"/>
    <d v="2026-08-27T14:40:00"/>
    <d v="2026-08-17T00:00:00"/>
    <d v="2026-09-02T00:00:00"/>
    <d v="2026-09-02T00:00:00"/>
    <m/>
    <m/>
    <m/>
    <m/>
    <m/>
    <m/>
    <m/>
    <m/>
    <m/>
    <m/>
    <x v="0"/>
    <m/>
    <m/>
    <m/>
    <s v=""/>
    <s v="FALSO"/>
    <n v="0"/>
    <s v=""/>
    <s v=""/>
    <s v=""/>
    <s v=""/>
    <s v=""/>
    <s v=""/>
    <s v=""/>
    <s v=""/>
    <s v=""/>
    <s v=""/>
    <x v="0"/>
  </r>
  <r>
    <x v="0"/>
    <s v="SGSE-4455"/>
    <s v="[SGSE] SP 26.3.5;[SGSE] SP 26.3.4"/>
    <x v="1"/>
    <x v="0"/>
    <s v="[SGSE] PI 3/26"/>
    <x v="0"/>
    <s v="[INC0812484]Tenho um Erro/Problema com o PTC - Dynamics Athenas - Alocação e disponibilização de disciplinas"/>
    <m/>
    <n v="3600"/>
    <m/>
    <s v="Itens concluídos"/>
    <m/>
    <m/>
    <s v="Concluído"/>
    <d v="2026-08-27T14:05:00"/>
    <d v="2026-08-17T00:00:00"/>
    <d v="2026-08-28T00:00:00"/>
    <d v="2026-09-04T00:00:00"/>
    <m/>
    <m/>
    <m/>
    <m/>
    <m/>
    <m/>
    <m/>
    <m/>
    <m/>
    <m/>
    <x v="0"/>
    <m/>
    <m/>
    <m/>
    <n v="1"/>
    <s v="FALSO"/>
    <n v="0"/>
    <s v=""/>
    <s v=""/>
    <s v=""/>
    <s v=""/>
    <s v=""/>
    <s v=""/>
    <s v=""/>
    <s v=""/>
    <s v=""/>
    <s v=""/>
    <x v="0"/>
  </r>
  <r>
    <x v="0"/>
    <s v="SGSE-4451"/>
    <s v="[SGSE] SP 26.3.4"/>
    <x v="1"/>
    <x v="0"/>
    <s v="[SGSE] PI 3/26"/>
    <x v="0"/>
    <s v="[INC0811484]Tenho um Erro/Problema com o PTC - Ambiente do Aluno / AVA Sofia - Aulas"/>
    <m/>
    <n v="10800"/>
    <m/>
    <s v="Itens concluídos"/>
    <m/>
    <m/>
    <s v="Abertura indevida"/>
    <d v="2026-08-26T15:20:00"/>
    <d v="2026-08-17T00:00:00"/>
    <d v="2026-08-28T00:00:00"/>
    <m/>
    <m/>
    <m/>
    <m/>
    <m/>
    <m/>
    <m/>
    <m/>
    <m/>
    <m/>
    <m/>
    <x v="0"/>
    <m/>
    <m/>
    <m/>
    <n v="3"/>
    <s v="FALSO"/>
    <n v="0"/>
    <s v=""/>
    <s v=""/>
    <s v=""/>
    <s v=""/>
    <s v=""/>
    <s v=""/>
    <s v=""/>
    <s v=""/>
    <s v=""/>
    <s v=""/>
    <x v="0"/>
  </r>
  <r>
    <x v="0"/>
    <s v="SGSE-4447"/>
    <s v="[SGSE] SP 26.3.4"/>
    <x v="1"/>
    <x v="0"/>
    <s v="[SGSE] PI 3/26"/>
    <x v="0"/>
    <s v="[INC0808804]Tenho um Erro/Problema com o PTC - Ambiente do Aluno / AVA Sofia - Visão de disciplinas"/>
    <m/>
    <n v="10800"/>
    <m/>
    <s v="Itens concluídos"/>
    <m/>
    <m/>
    <s v="Abertura indevida"/>
    <d v="2026-08-25T11:48:00"/>
    <d v="2026-08-17T00:00:00"/>
    <d v="2026-08-27T00:00:00"/>
    <m/>
    <m/>
    <m/>
    <m/>
    <m/>
    <m/>
    <m/>
    <m/>
    <m/>
    <m/>
    <m/>
    <x v="0"/>
    <m/>
    <m/>
    <m/>
    <n v="3"/>
    <s v="FALSO"/>
    <n v="0"/>
    <s v=""/>
    <s v=""/>
    <s v=""/>
    <s v=""/>
    <s v=""/>
    <s v=""/>
    <s v=""/>
    <s v=""/>
    <s v=""/>
    <s v=""/>
    <x v="0"/>
  </r>
  <r>
    <x v="0"/>
    <s v="SGSE-4446"/>
    <s v="[SGSE] SP 26.3.5;[SGSE] SP 26.3.4"/>
    <x v="1"/>
    <x v="0"/>
    <s v="[SGSE] PI 3/26"/>
    <x v="0"/>
    <s v="[INC0811645]Tenho um Erro/Problema com o PTC - Dynamics Athenas - Alocação e disponibilização de disciplinas"/>
    <m/>
    <n v="25200"/>
    <m/>
    <s v="Itens concluídos"/>
    <m/>
    <m/>
    <s v="Concluído"/>
    <d v="2026-08-25T11:30:00"/>
    <d v="2026-08-17T00:00:00"/>
    <d v="2026-08-27T00:00:00"/>
    <d v="2026-08-28T00:00:00"/>
    <m/>
    <m/>
    <m/>
    <m/>
    <m/>
    <m/>
    <m/>
    <m/>
    <m/>
    <m/>
    <x v="0"/>
    <m/>
    <m/>
    <m/>
    <n v="7"/>
    <s v="FALSO"/>
    <n v="0"/>
    <s v=""/>
    <s v=""/>
    <s v=""/>
    <s v=""/>
    <s v=""/>
    <s v=""/>
    <s v=""/>
    <s v=""/>
    <s v=""/>
    <s v=""/>
    <x v="0"/>
  </r>
  <r>
    <x v="0"/>
    <s v="SGSE-4444"/>
    <s v="[SGSE] SP 26.3.5;[SGSE] SP 26.3.4"/>
    <x v="1"/>
    <x v="0"/>
    <s v="[SGSE] PI 3/26"/>
    <x v="0"/>
    <s v="[INC0811444]Tenho um Erro/Problema com o PTC - Dynamics Athenas - Problema na parametrização da matriz"/>
    <m/>
    <n v="7200"/>
    <m/>
    <s v="Itens concluídos"/>
    <m/>
    <m/>
    <s v="Abertura indevida"/>
    <d v="2026-08-25T10:34:00"/>
    <d v="2026-08-17T00:00:00"/>
    <d v="2026-08-27T00:00:00"/>
    <d v="2026-09-01T00:00:00"/>
    <m/>
    <m/>
    <m/>
    <m/>
    <m/>
    <m/>
    <m/>
    <m/>
    <m/>
    <m/>
    <x v="0"/>
    <m/>
    <m/>
    <m/>
    <n v="2"/>
    <s v="FALSO"/>
    <n v="0"/>
    <s v=""/>
    <s v=""/>
    <s v=""/>
    <s v=""/>
    <s v=""/>
    <s v=""/>
    <s v=""/>
    <s v=""/>
    <s v=""/>
    <s v=""/>
    <x v="0"/>
  </r>
  <r>
    <x v="0"/>
    <s v="SGSE-4439"/>
    <s v="[SGSE] SP 26.3.5;[SGSE] SP 26.3.4"/>
    <x v="1"/>
    <x v="0"/>
    <s v="[SGSE] PI 3/26"/>
    <x v="0"/>
    <s v="[INC0808776]Tenho um Erro/Problema com o PTC - Ambiente do Aluno / AVA Sofia - Secretaria - Erro na solicitação de Transferencia interna - curso e polo"/>
    <m/>
    <n v="54000"/>
    <m/>
    <s v="Itens concluídos"/>
    <m/>
    <m/>
    <s v="Abertura indevida"/>
    <d v="2026-08-24T13:01:00"/>
    <d v="2026-08-17T00:00:00"/>
    <d v="2026-08-26T00:00:00"/>
    <d v="2026-09-08T00:00:00"/>
    <m/>
    <m/>
    <m/>
    <m/>
    <m/>
    <m/>
    <m/>
    <m/>
    <m/>
    <m/>
    <x v="0"/>
    <m/>
    <m/>
    <m/>
    <n v="15"/>
    <s v="FALSO"/>
    <n v="0"/>
    <s v=""/>
    <s v=""/>
    <s v=""/>
    <s v=""/>
    <s v=""/>
    <s v=""/>
    <s v=""/>
    <s v=""/>
    <s v=""/>
    <s v=""/>
    <x v="0"/>
  </r>
  <r>
    <x v="0"/>
    <s v="SGSE-4438"/>
    <s v="[SGSE] SP 26.3.5;[SGSE] SP 26.3.4"/>
    <x v="1"/>
    <x v="0"/>
    <s v="[SGSE] PI 3/26"/>
    <x v="0"/>
    <s v="[INC0808768]Tenho um Erro/Problema com o Sistema Colaborar - Ingresso - Geração de inscrição PTC"/>
    <m/>
    <n v="3600"/>
    <m/>
    <s v="Itens concluídos"/>
    <m/>
    <m/>
    <s v="Concluído"/>
    <d v="2026-08-24T11:39:00"/>
    <d v="2026-08-17T00:00:00"/>
    <d v="2026-08-25T00:00:00"/>
    <d v="2026-08-25T00:00:00"/>
    <m/>
    <m/>
    <m/>
    <m/>
    <m/>
    <m/>
    <m/>
    <m/>
    <m/>
    <m/>
    <x v="0"/>
    <m/>
    <m/>
    <m/>
    <n v="1"/>
    <s v="FALSO"/>
    <n v="0"/>
    <s v=""/>
    <s v=""/>
    <s v=""/>
    <s v=""/>
    <s v=""/>
    <s v=""/>
    <s v=""/>
    <s v=""/>
    <s v=""/>
    <s v=""/>
    <x v="0"/>
  </r>
  <r>
    <x v="0"/>
    <s v="SGSE-4430"/>
    <s v="[SGSE] SP 26.3.5;[SGSE] SP 26.3.4"/>
    <x v="1"/>
    <x v="0"/>
    <s v="[SGSE] PI 3/26"/>
    <x v="0"/>
    <s v="[INC0808924]Tenho um Erro/Problema com o PTC - Ambiente do Aluno / AVA Sofia - Visão de disciplinas"/>
    <m/>
    <n v="3600"/>
    <m/>
    <s v="Itens concluídos"/>
    <m/>
    <m/>
    <s v="Concluído"/>
    <d v="2026-08-21T16:28:00"/>
    <d v="2026-08-17T00:00:00"/>
    <d v="2026-08-24T00:00:00"/>
    <d v="2026-08-24T00:00:00"/>
    <m/>
    <m/>
    <m/>
    <m/>
    <m/>
    <m/>
    <m/>
    <m/>
    <m/>
    <m/>
    <x v="0"/>
    <m/>
    <m/>
    <m/>
    <n v="1"/>
    <s v="FALSO"/>
    <n v="0"/>
    <s v=""/>
    <s v=""/>
    <s v=""/>
    <s v=""/>
    <s v=""/>
    <s v=""/>
    <s v=""/>
    <s v=""/>
    <s v=""/>
    <s v=""/>
    <x v="0"/>
  </r>
  <r>
    <x v="0"/>
    <s v="SGSE-4429"/>
    <s v="[SGSE] SP 26.3.4"/>
    <x v="1"/>
    <x v="0"/>
    <s v="[SGSE] PI 3/26"/>
    <x v="0"/>
    <s v="[INC0810764]Tenho um Erro/Problema com o PTC - Dynamics Athenas - Alocação e disponibilização de disciplinas"/>
    <m/>
    <n v="7200"/>
    <m/>
    <s v="Itens concluídos"/>
    <m/>
    <m/>
    <s v="Concluído"/>
    <d v="2026-08-21T09:47:00"/>
    <d v="2026-08-17T00:00:00"/>
    <d v="2026-08-21T00:00:00"/>
    <d v="2026-08-21T00:00:00"/>
    <m/>
    <m/>
    <m/>
    <m/>
    <m/>
    <m/>
    <m/>
    <m/>
    <m/>
    <m/>
    <x v="0"/>
    <m/>
    <m/>
    <m/>
    <n v="2"/>
    <s v="FALSO"/>
    <n v="0"/>
    <s v=""/>
    <s v=""/>
    <s v=""/>
    <s v=""/>
    <s v=""/>
    <s v=""/>
    <s v=""/>
    <s v=""/>
    <s v=""/>
    <s v=""/>
    <x v="0"/>
  </r>
  <r>
    <x v="0"/>
    <s v="SGSE-4428"/>
    <s v="[SGSE] SP 26.3.5;[SGSE] SP 26.3.4"/>
    <x v="1"/>
    <x v="0"/>
    <s v="[SGSE] PI 3/26"/>
    <x v="0"/>
    <s v="[INC0808329]Tenho um Erro/Problema com o PTC - Dynamics Athenas - Ocorrências"/>
    <m/>
    <n v="3600"/>
    <m/>
    <s v="Itens concluídos"/>
    <m/>
    <m/>
    <s v="Concluído"/>
    <d v="2026-08-21T09:45:00"/>
    <d v="2026-08-17T00:00:00"/>
    <d v="2026-08-24T00:00:00"/>
    <d v="2026-08-24T00:00:00"/>
    <m/>
    <m/>
    <m/>
    <m/>
    <m/>
    <m/>
    <m/>
    <m/>
    <m/>
    <m/>
    <x v="0"/>
    <m/>
    <m/>
    <m/>
    <n v="1"/>
    <s v="FALSO"/>
    <n v="0"/>
    <s v=""/>
    <s v=""/>
    <s v=""/>
    <s v=""/>
    <s v=""/>
    <s v=""/>
    <s v=""/>
    <s v=""/>
    <s v=""/>
    <s v=""/>
    <x v="0"/>
  </r>
  <r>
    <x v="0"/>
    <s v="SGSE-4427"/>
    <s v="[SGSE] SP 26.3.4"/>
    <x v="1"/>
    <x v="0"/>
    <s v="[SGSE] PI 3/26"/>
    <x v="0"/>
    <s v="[INC0807875]Tenho um Erro/Problema com o PTC - Ambiente do Aluno / AVA Sofia - Aulas"/>
    <m/>
    <n v="3600"/>
    <m/>
    <s v="Itens concluídos"/>
    <m/>
    <m/>
    <s v="Abertura indevida"/>
    <d v="2026-08-20T17:04:00"/>
    <d v="2026-08-17T00:00:00"/>
    <d v="2026-08-24T00:00:00"/>
    <m/>
    <m/>
    <m/>
    <m/>
    <m/>
    <m/>
    <m/>
    <m/>
    <m/>
    <m/>
    <m/>
    <x v="0"/>
    <m/>
    <m/>
    <m/>
    <n v="1"/>
    <s v="FALSO"/>
    <n v="0"/>
    <s v=""/>
    <s v=""/>
    <s v=""/>
    <s v=""/>
    <s v=""/>
    <s v=""/>
    <s v=""/>
    <s v=""/>
    <s v=""/>
    <s v=""/>
    <x v="0"/>
  </r>
  <r>
    <x v="4"/>
    <s v="SGSE-4424"/>
    <s v="[SGSE] SP 26.3.5"/>
    <x v="1"/>
    <x v="1"/>
    <s v="[SGSE] PI 3/26"/>
    <x v="3"/>
    <s v="Habilitar a criação de turma por meio do CTP"/>
    <n v="5"/>
    <n v="104400"/>
    <m/>
    <s v="Itens concluídos"/>
    <s v="ARTSG-182"/>
    <s v="Não"/>
    <s v="Concluído"/>
    <d v="2026-08-20T16:10:00"/>
    <d v="2026-08-31T00:00:00"/>
    <d v="2026-09-01T00:00:00"/>
    <d v="2026-09-10T00:00:00"/>
    <d v="2026-09-10T00:00:00"/>
    <d v="2026-09-10T00:00:00"/>
    <d v="2026-09-10T00:00:00"/>
    <d v="2026-09-24T00:00:00"/>
    <m/>
    <m/>
    <m/>
    <m/>
    <m/>
    <n v="25"/>
    <x v="0"/>
    <m/>
    <m/>
    <m/>
    <n v="29"/>
    <s v="FALSO"/>
    <n v="0"/>
    <n v="7"/>
    <s v=""/>
    <n v="7"/>
    <s v=""/>
    <n v="1"/>
    <s v=""/>
    <n v="10"/>
    <s v=""/>
    <n v="25"/>
    <b v="1"/>
    <x v="11"/>
  </r>
  <r>
    <x v="0"/>
    <s v="SGSE-4423"/>
    <s v="[SGSE] SP 26.3.4"/>
    <x v="1"/>
    <x v="0"/>
    <s v="[SGSE] PI 3/26"/>
    <x v="0"/>
    <s v="[INC0810294]Tenho um Erro/Problema com o Sistema Colaborar - Colaborar - Ouvidoria- Relatório/Respostas"/>
    <m/>
    <m/>
    <m/>
    <s v="Itens concluídos"/>
    <m/>
    <m/>
    <s v="Abertura indevida"/>
    <d v="2026-08-19T16:02:00"/>
    <d v="2026-08-17T00:00:00"/>
    <d v="2026-08-24T00:00:00"/>
    <m/>
    <m/>
    <m/>
    <m/>
    <m/>
    <m/>
    <m/>
    <m/>
    <m/>
    <m/>
    <m/>
    <x v="0"/>
    <m/>
    <m/>
    <m/>
    <s v=""/>
    <s v="FALSO"/>
    <n v="0"/>
    <s v=""/>
    <s v=""/>
    <s v=""/>
    <s v=""/>
    <s v=""/>
    <s v=""/>
    <s v=""/>
    <s v=""/>
    <s v=""/>
    <s v=""/>
    <x v="0"/>
  </r>
  <r>
    <x v="0"/>
    <s v="SGSE-4422"/>
    <s v="[SGSE] SP 26.3.4"/>
    <x v="1"/>
    <x v="0"/>
    <s v="[SGSE] PI 3/26"/>
    <x v="0"/>
    <s v="[INC0810256]Tenho um Erro/Problema com o PTC - Dynamics Athenas - Alocação e disponibilização de disciplinas"/>
    <m/>
    <n v="3600"/>
    <m/>
    <s v="Itens concluídos"/>
    <m/>
    <m/>
    <s v="Abertura indevida"/>
    <d v="2026-08-19T14:22:00"/>
    <d v="2026-08-17T00:00:00"/>
    <d v="2026-08-24T00:00:00"/>
    <m/>
    <m/>
    <m/>
    <m/>
    <m/>
    <m/>
    <m/>
    <m/>
    <m/>
    <m/>
    <m/>
    <x v="0"/>
    <m/>
    <m/>
    <m/>
    <n v="1"/>
    <s v="FALSO"/>
    <n v="0"/>
    <s v=""/>
    <s v=""/>
    <s v=""/>
    <s v=""/>
    <s v=""/>
    <s v=""/>
    <s v=""/>
    <s v=""/>
    <s v=""/>
    <s v=""/>
    <x v="0"/>
  </r>
  <r>
    <x v="0"/>
    <s v="SGSE-4419"/>
    <s v="[SGSE] SP 26.3.4"/>
    <x v="1"/>
    <x v="0"/>
    <s v="[SGSE] PI 3/26"/>
    <x v="0"/>
    <s v="[INC0810150]Tenho um Erro/Problema com o PTC - Dynamics Athenas - Alocação e disponibilização de disciplinas"/>
    <m/>
    <n v="3600"/>
    <m/>
    <s v="Itens concluídos"/>
    <m/>
    <m/>
    <s v="Concluído"/>
    <d v="2026-08-19T09:41:00"/>
    <d v="2026-08-17T00:00:00"/>
    <d v="2026-08-19T00:00:00"/>
    <d v="2026-08-19T00:00:00"/>
    <m/>
    <m/>
    <m/>
    <m/>
    <m/>
    <m/>
    <m/>
    <m/>
    <m/>
    <m/>
    <x v="0"/>
    <m/>
    <m/>
    <m/>
    <n v="1"/>
    <s v="FALSO"/>
    <n v="0"/>
    <s v=""/>
    <s v=""/>
    <s v=""/>
    <s v=""/>
    <s v=""/>
    <s v=""/>
    <s v=""/>
    <s v=""/>
    <s v=""/>
    <s v=""/>
    <x v="0"/>
  </r>
  <r>
    <x v="0"/>
    <s v="SGSE-4418"/>
    <s v="[SGSE] SP 26.3.4"/>
    <x v="1"/>
    <x v="0"/>
    <s v="[SGSE] PI 3/26"/>
    <x v="0"/>
    <s v="[INC0809905]Tenho um Erro/Problema com o PTC - Dynamics Athenas - Alocação e disponibilização de disciplinas"/>
    <m/>
    <n v="3600"/>
    <m/>
    <s v="Itens concluídos"/>
    <m/>
    <m/>
    <s v="Abertura indevida"/>
    <d v="2026-08-18T17:53:00"/>
    <d v="2026-08-17T00:00:00"/>
    <d v="2026-08-24T00:00:00"/>
    <m/>
    <m/>
    <m/>
    <m/>
    <m/>
    <m/>
    <m/>
    <m/>
    <m/>
    <m/>
    <m/>
    <x v="0"/>
    <m/>
    <m/>
    <m/>
    <n v="1"/>
    <s v="FALSO"/>
    <n v="0"/>
    <s v=""/>
    <s v=""/>
    <s v=""/>
    <s v=""/>
    <s v=""/>
    <s v=""/>
    <s v=""/>
    <s v=""/>
    <s v=""/>
    <s v=""/>
    <x v="0"/>
  </r>
  <r>
    <x v="0"/>
    <s v="SGSE-4415"/>
    <s v="[SGSE] SP 26.3.5;[SGSE] SP 26.3.4;[SGSE] SP 26.3.6"/>
    <x v="1"/>
    <x v="0"/>
    <s v="[SGSE] PI 3/26"/>
    <x v="0"/>
    <s v="[INC0806561]Tenho um Erro/Problema com o PTC - Dynamics Athenas - Informações de Portfólio de cursos"/>
    <m/>
    <n v="900"/>
    <m/>
    <s v="Itens concluídos"/>
    <m/>
    <m/>
    <s v="Abertura indevida"/>
    <d v="2026-08-18T12:00:00"/>
    <d v="2026-08-17T00:00:00"/>
    <d v="2026-08-26T00:00:00"/>
    <m/>
    <m/>
    <m/>
    <m/>
    <m/>
    <m/>
    <m/>
    <m/>
    <m/>
    <m/>
    <m/>
    <x v="0"/>
    <m/>
    <m/>
    <m/>
    <n v="0.25"/>
    <s v="FALSO"/>
    <n v="0"/>
    <s v=""/>
    <s v=""/>
    <s v=""/>
    <s v=""/>
    <s v=""/>
    <s v=""/>
    <s v=""/>
    <s v=""/>
    <s v=""/>
    <s v=""/>
    <x v="0"/>
  </r>
  <r>
    <x v="0"/>
    <s v="SGSE-4414"/>
    <s v="[SGSE] SP 26.3.5;[SGSE] SP 26.3.4"/>
    <x v="1"/>
    <x v="0"/>
    <s v="[SGSE] PI 3/26"/>
    <x v="0"/>
    <s v="[INC0805785]Tenho um Erro/Problema com o PTC - Ambiente do Aluno / AVA Sofia - Notas e Correções"/>
    <m/>
    <m/>
    <m/>
    <s v="Itens concluídos"/>
    <m/>
    <m/>
    <s v="Abertura indevida"/>
    <d v="2026-08-18T11:51:00"/>
    <d v="2026-08-17T00:00:00"/>
    <d v="2026-08-27T00:00:00"/>
    <m/>
    <m/>
    <m/>
    <m/>
    <m/>
    <m/>
    <m/>
    <m/>
    <m/>
    <m/>
    <m/>
    <x v="0"/>
    <m/>
    <m/>
    <m/>
    <s v=""/>
    <s v="FALSO"/>
    <n v="0"/>
    <s v=""/>
    <s v=""/>
    <s v=""/>
    <s v=""/>
    <s v=""/>
    <s v=""/>
    <s v=""/>
    <s v=""/>
    <s v=""/>
    <s v=""/>
    <x v="0"/>
  </r>
  <r>
    <x v="0"/>
    <s v="SGSE-4413"/>
    <s v="[SGSE] SP 26.3.4"/>
    <x v="1"/>
    <x v="0"/>
    <s v="[SGSE] PI 3/26"/>
    <x v="0"/>
    <s v="[INC0809398]Tenho um Erro/Problema com o PTC - Dynamics Athenas - Alocação do tutor a turma"/>
    <m/>
    <n v="3600"/>
    <m/>
    <s v="Itens concluídos"/>
    <m/>
    <m/>
    <s v="Abertura indevida"/>
    <d v="2026-08-18T11:29:00"/>
    <d v="2026-08-17T00:00:00"/>
    <d v="2026-08-26T00:00:00"/>
    <m/>
    <m/>
    <m/>
    <m/>
    <m/>
    <m/>
    <m/>
    <m/>
    <m/>
    <m/>
    <m/>
    <x v="0"/>
    <m/>
    <m/>
    <m/>
    <n v="1"/>
    <s v="FALSO"/>
    <n v="0"/>
    <s v=""/>
    <s v=""/>
    <s v=""/>
    <s v=""/>
    <s v=""/>
    <s v=""/>
    <s v=""/>
    <s v=""/>
    <s v=""/>
    <s v=""/>
    <x v="0"/>
  </r>
  <r>
    <x v="0"/>
    <s v="SGSE-4387"/>
    <s v="[SGSE] SP 26.3.5;[SGSE] SP 26.3.4"/>
    <x v="1"/>
    <x v="0"/>
    <s v="[SGSE] PI 3/26"/>
    <x v="0"/>
    <s v="[INC0809344]Tenho um Erro/Problema com o PTC - Dynamics Athenas - Alocação e disponibilização de disciplinas"/>
    <m/>
    <n v="10800"/>
    <m/>
    <s v="Itens concluídos"/>
    <m/>
    <m/>
    <s v="Concluído"/>
    <d v="2026-08-17T14:30:00"/>
    <d v="2026-08-17T00:00:00"/>
    <d v="2026-08-18T00:00:00"/>
    <d v="2026-08-25T00:00:00"/>
    <m/>
    <m/>
    <m/>
    <m/>
    <m/>
    <m/>
    <m/>
    <m/>
    <m/>
    <m/>
    <x v="0"/>
    <m/>
    <m/>
    <m/>
    <n v="3"/>
    <s v="FALSO"/>
    <n v="0"/>
    <s v=""/>
    <s v=""/>
    <s v=""/>
    <s v=""/>
    <s v=""/>
    <s v=""/>
    <s v=""/>
    <s v=""/>
    <s v=""/>
    <s v=""/>
    <x v="0"/>
  </r>
  <r>
    <x v="0"/>
    <s v="SGSE-4386"/>
    <s v="[SGSE] SP 26.3.5;[SGSE] SP 26.3.4"/>
    <x v="1"/>
    <x v="0"/>
    <s v="[SGSE] PI 3/26"/>
    <x v="0"/>
    <s v="[INC0792703]Tenho um Erro/Problema com o PTC - Dynamics Athenas - Documentos Acadêmicos - Serviços"/>
    <m/>
    <n v="10800"/>
    <m/>
    <s v="Itens concluídos"/>
    <m/>
    <m/>
    <s v="Concluído"/>
    <d v="2026-08-17T14:28:00"/>
    <d v="2026-08-17T00:00:00"/>
    <d v="2026-08-26T00:00:00"/>
    <d v="2026-08-27T00:00:00"/>
    <m/>
    <m/>
    <m/>
    <m/>
    <m/>
    <m/>
    <m/>
    <m/>
    <m/>
    <m/>
    <x v="0"/>
    <m/>
    <m/>
    <m/>
    <n v="3"/>
    <s v="FALSO"/>
    <n v="0"/>
    <s v=""/>
    <s v=""/>
    <s v=""/>
    <s v=""/>
    <s v=""/>
    <s v=""/>
    <s v=""/>
    <s v=""/>
    <s v=""/>
    <s v=""/>
    <x v="0"/>
  </r>
  <r>
    <x v="7"/>
    <s v="SGSE-4380"/>
    <s v="[SGSE] SP 26.3.4"/>
    <x v="1"/>
    <x v="1"/>
    <s v="[SGSE] PI 3/26"/>
    <x v="3"/>
    <s v="Spike | Levantamento para migração de credenciais do Dataverse para Azure Key Vault"/>
    <n v="5"/>
    <n v="86400"/>
    <m/>
    <s v="Itens concluídos"/>
    <s v="ARTSG-184"/>
    <s v="Não"/>
    <s v="Concluído"/>
    <d v="2026-08-17T09:55:00"/>
    <d v="2026-08-17T00:00:00"/>
    <d v="2026-08-20T00:00:00"/>
    <d v="2026-08-28T00:00:00"/>
    <d v="2026-08-28T00:00:00"/>
    <d v="2026-08-28T00:00:00"/>
    <d v="2026-08-28T00:00:00"/>
    <d v="2026-09-09T00:00:00"/>
    <m/>
    <n v="6"/>
    <m/>
    <m/>
    <n v="9"/>
    <n v="17"/>
    <x v="0"/>
    <m/>
    <m/>
    <m/>
    <n v="24"/>
    <s v="FALSO"/>
    <n v="0"/>
    <n v="1"/>
    <s v=""/>
    <n v="6"/>
    <b v="1"/>
    <n v="1"/>
    <s v=""/>
    <n v="8"/>
    <s v=""/>
    <n v="9"/>
    <b v="1"/>
    <x v="12"/>
  </r>
  <r>
    <x v="3"/>
    <s v="SGSE-4379"/>
    <s v="[SGSE] SP 26.3.5"/>
    <x v="1"/>
    <x v="1"/>
    <s v="[SGSE] PI 3/26"/>
    <x v="3"/>
    <s v="[Enabler] | Criar script/console para criar o Histórico Curricular parcial após alteração de matriz"/>
    <n v="5"/>
    <n v="108000"/>
    <m/>
    <s v="Itens concluídos"/>
    <s v="ARTPT-680"/>
    <s v="Não"/>
    <s v="Concluído"/>
    <d v="2026-08-17T09:54:00"/>
    <d v="2026-08-31T00:00:00"/>
    <d v="2026-09-01T00:00:00"/>
    <d v="2026-09-11T00:00:00"/>
    <d v="2026-09-11T00:00:00"/>
    <d v="2026-09-11T00:00:00"/>
    <d v="2026-09-11T00:00:00"/>
    <d v="2026-09-15T00:00:00"/>
    <m/>
    <n v="8"/>
    <m/>
    <m/>
    <n v="19"/>
    <m/>
    <x v="0"/>
    <m/>
    <m/>
    <m/>
    <n v="30"/>
    <s v="FALSO"/>
    <n v="0"/>
    <n v="10"/>
    <s v=""/>
    <n v="8"/>
    <b v="1"/>
    <n v="1"/>
    <s v=""/>
    <n v="2"/>
    <s v=""/>
    <n v="21"/>
    <b v="0"/>
    <x v="9"/>
  </r>
  <r>
    <x v="0"/>
    <s v="SGSE-4378"/>
    <s v="[SGSE] SP 26.3.4"/>
    <x v="1"/>
    <x v="0"/>
    <s v="[SGSE] PI 3/26"/>
    <x v="0"/>
    <s v="[INC0808452]Tenho um Erro/Problema com o PTC - Ambiente do Aluno / AVA Sofia - Login/senha"/>
    <m/>
    <n v="3600"/>
    <m/>
    <s v="Itens concluídos"/>
    <m/>
    <m/>
    <s v="Abertura indevida"/>
    <d v="2026-08-17T09:51:00"/>
    <d v="2026-08-17T00:00:00"/>
    <d v="2026-08-26T00:00:00"/>
    <m/>
    <m/>
    <m/>
    <m/>
    <m/>
    <m/>
    <m/>
    <m/>
    <m/>
    <m/>
    <m/>
    <x v="0"/>
    <m/>
    <m/>
    <m/>
    <n v="1"/>
    <s v="FALSO"/>
    <n v="0"/>
    <s v=""/>
    <s v=""/>
    <s v=""/>
    <s v=""/>
    <s v=""/>
    <s v=""/>
    <s v=""/>
    <s v=""/>
    <s v=""/>
    <s v=""/>
    <x v="0"/>
  </r>
  <r>
    <x v="3"/>
    <s v="SGSE-4377"/>
    <s v="[SGSE] SP 26.3.4"/>
    <x v="1"/>
    <x v="1"/>
    <s v="[SGSE] PI 3/26"/>
    <x v="2"/>
    <s v="[Enabler] | Criar script/console para exclusão parcial do Histórico Curricular após alteração de matriz"/>
    <n v="3"/>
    <n v="64800"/>
    <m/>
    <s v="Itens concluídos"/>
    <s v="ARTPT-680"/>
    <s v="Não"/>
    <s v="Concluído"/>
    <d v="2026-08-17T09:34:00"/>
    <d v="2026-08-17T00:00:00"/>
    <d v="2026-08-20T00:00:00"/>
    <d v="2026-08-25T00:00:00"/>
    <d v="2026-08-25T00:00:00"/>
    <d v="2026-08-25T00:00:00"/>
    <d v="2026-08-25T00:00:00"/>
    <d v="2026-09-15T00:00:00"/>
    <m/>
    <n v="3"/>
    <m/>
    <m/>
    <m/>
    <n v="21"/>
    <x v="0"/>
    <m/>
    <m/>
    <m/>
    <n v="18"/>
    <s v="FALSO"/>
    <n v="0"/>
    <n v="1"/>
    <s v=""/>
    <n v="3"/>
    <b v="1"/>
    <n v="1"/>
    <s v=""/>
    <n v="15"/>
    <s v=""/>
    <n v="21"/>
    <b v="1"/>
    <x v="9"/>
  </r>
  <r>
    <x v="4"/>
    <s v="SGSE-4376"/>
    <s v="[SGSE] SP 26.3.4"/>
    <x v="1"/>
    <x v="1"/>
    <s v="[SGSE] PI 3/26"/>
    <x v="3"/>
    <s v="Permitir criação de histórico sem validar campo &quot;curso MEC&quot; na matrícula"/>
    <n v="5"/>
    <n v="108000"/>
    <m/>
    <s v="Itens concluídos"/>
    <s v="SGGS-11290"/>
    <s v="Não"/>
    <s v="Concluído"/>
    <d v="2026-08-17T09:02:00"/>
    <d v="2026-08-17T00:00:00"/>
    <d v="2026-08-18T00:00:00"/>
    <d v="2026-08-24T00:00:00"/>
    <d v="2026-08-24T00:00:00"/>
    <d v="2026-08-24T00:00:00"/>
    <d v="2026-08-24T00:00:00"/>
    <d v="2026-09-15T00:00:00"/>
    <m/>
    <n v="4"/>
    <m/>
    <m/>
    <m/>
    <m/>
    <x v="0"/>
    <m/>
    <m/>
    <m/>
    <n v="30"/>
    <s v="FALSO"/>
    <n v="0"/>
    <n v="1"/>
    <s v=""/>
    <n v="4"/>
    <b v="1"/>
    <n v="1"/>
    <s v=""/>
    <n v="16"/>
    <s v=""/>
    <n v="21"/>
    <b v="0"/>
    <x v="13"/>
  </r>
  <r>
    <x v="0"/>
    <s v="SGSE-4373"/>
    <s v="[SGSE] SP 26.3.3;[SGSE] SP 26.3.4"/>
    <x v="1"/>
    <x v="0"/>
    <s v="[SGSE] PI 3/26"/>
    <x v="0"/>
    <s v="[INC0808700]Tenho um Erro/Problema com o PTC - Dynamics Athenas - Alocação e disponibilização de disciplinas"/>
    <m/>
    <n v="3600"/>
    <m/>
    <s v="Itens concluídos"/>
    <m/>
    <m/>
    <s v="Abertura indevida"/>
    <d v="2026-08-14T07:41:00"/>
    <d v="2026-08-03T00:00:00"/>
    <d v="2026-08-24T00:00:00"/>
    <m/>
    <m/>
    <m/>
    <m/>
    <m/>
    <m/>
    <m/>
    <m/>
    <m/>
    <m/>
    <m/>
    <x v="0"/>
    <m/>
    <m/>
    <m/>
    <n v="1"/>
    <s v="FALSO"/>
    <n v="0"/>
    <s v=""/>
    <s v=""/>
    <s v=""/>
    <s v=""/>
    <s v=""/>
    <s v=""/>
    <s v=""/>
    <s v=""/>
    <s v=""/>
    <s v=""/>
    <x v="0"/>
  </r>
  <r>
    <x v="0"/>
    <s v="SGSE-4358"/>
    <s v="[SGSE] SP 26.3.3"/>
    <x v="1"/>
    <x v="0"/>
    <s v="[SGSE] PI 3/26"/>
    <x v="0"/>
    <s v="[INC0807834]Tenho um Erro/Problema com o PTC - Ambiente do Aluno / AVA Sofia - Visão de disciplinas"/>
    <m/>
    <n v="1800"/>
    <m/>
    <s v="Itens concluídos"/>
    <m/>
    <m/>
    <s v="Abertura indevida"/>
    <d v="2026-08-13T09:20:00"/>
    <d v="2026-08-03T00:00:00"/>
    <d v="2026-08-13T00:00:00"/>
    <m/>
    <m/>
    <m/>
    <m/>
    <m/>
    <m/>
    <m/>
    <m/>
    <m/>
    <m/>
    <m/>
    <x v="0"/>
    <m/>
    <m/>
    <m/>
    <n v="0.5"/>
    <s v="FALSO"/>
    <n v="0"/>
    <s v=""/>
    <s v=""/>
    <s v=""/>
    <s v=""/>
    <s v=""/>
    <s v=""/>
    <s v=""/>
    <s v=""/>
    <s v=""/>
    <s v=""/>
    <x v="0"/>
  </r>
  <r>
    <x v="4"/>
    <s v="SGSE-4357"/>
    <s v="[SGSE] SP 26.3.4"/>
    <x v="1"/>
    <x v="1"/>
    <s v="[SGSE] PI 3/26"/>
    <x v="3"/>
    <s v="Validar vinculação de turma incluindo validação de curso MEC"/>
    <n v="5"/>
    <n v="118800"/>
    <m/>
    <s v="Itens concluídos"/>
    <s v="ARTSG-270"/>
    <s v="Não"/>
    <s v="Concluído"/>
    <d v="2026-08-13T09:06:00"/>
    <d v="2026-08-17T00:00:00"/>
    <d v="2026-08-19T00:00:00"/>
    <d v="2026-08-26T00:00:00"/>
    <d v="2026-08-26T00:00:00"/>
    <d v="2026-08-27T00:00:00"/>
    <d v="2026-08-27T00:00:00"/>
    <d v="2026-08-27T00:00:00"/>
    <m/>
    <n v="5"/>
    <n v="1"/>
    <m/>
    <m/>
    <n v="10"/>
    <x v="0"/>
    <m/>
    <m/>
    <m/>
    <n v="33"/>
    <s v="FALSO"/>
    <n v="0"/>
    <n v="2"/>
    <s v=""/>
    <n v="5"/>
    <b v="1"/>
    <n v="1"/>
    <b v="1"/>
    <n v="1"/>
    <s v=""/>
    <n v="10"/>
    <b v="1"/>
    <x v="14"/>
  </r>
  <r>
    <x v="0"/>
    <s v="SGSE-4356"/>
    <s v="[SGSE] SP 26.3.3;[SGSE] SP 26.3.4"/>
    <x v="1"/>
    <x v="0"/>
    <s v="[SGSE] PI 3/26"/>
    <x v="0"/>
    <s v="[INC0808189]Tenho um Erro/Problema com o PTC - Dynamics Athenas - Alocação e disponibilização de disciplinas"/>
    <m/>
    <n v="7200"/>
    <m/>
    <s v="Itens concluídos"/>
    <m/>
    <m/>
    <s v="Concluído"/>
    <d v="2026-08-12T18:38:00"/>
    <d v="2026-08-03T00:00:00"/>
    <d v="2026-08-13T00:00:00"/>
    <d v="2026-08-13T00:00:00"/>
    <m/>
    <m/>
    <m/>
    <m/>
    <m/>
    <m/>
    <m/>
    <m/>
    <m/>
    <m/>
    <x v="0"/>
    <m/>
    <m/>
    <m/>
    <n v="2"/>
    <s v="FALSO"/>
    <n v="0"/>
    <s v=""/>
    <s v=""/>
    <s v=""/>
    <s v=""/>
    <s v=""/>
    <s v=""/>
    <s v=""/>
    <s v=""/>
    <s v=""/>
    <s v=""/>
    <x v="0"/>
  </r>
  <r>
    <x v="0"/>
    <s v="SGSE-4355"/>
    <s v="[SGSE] SP 26.3.3"/>
    <x v="1"/>
    <x v="0"/>
    <s v="[SGSE] PI 3/26"/>
    <x v="0"/>
    <s v="[INC0808125]Tenho um Erro/Problema com o PTC - Dynamics Athenas - Alocação e disponibilização de disciplinas"/>
    <m/>
    <n v="108000"/>
    <m/>
    <s v="Itens concluídos"/>
    <m/>
    <m/>
    <s v="Concluído"/>
    <d v="2026-08-12T15:44:00"/>
    <d v="2026-08-03T00:00:00"/>
    <d v="2026-08-13T00:00:00"/>
    <d v="2026-08-13T00:00:00"/>
    <m/>
    <m/>
    <m/>
    <m/>
    <m/>
    <m/>
    <m/>
    <m/>
    <m/>
    <m/>
    <x v="0"/>
    <m/>
    <m/>
    <m/>
    <n v="30"/>
    <s v="FALSO"/>
    <n v="0"/>
    <s v=""/>
    <s v=""/>
    <s v=""/>
    <s v=""/>
    <s v=""/>
    <s v=""/>
    <s v=""/>
    <s v=""/>
    <s v=""/>
    <s v=""/>
    <x v="0"/>
  </r>
  <r>
    <x v="0"/>
    <s v="SGSE-4354"/>
    <s v="[SGSE] SP 26.3.3;[SGSE] SP 26.3.4"/>
    <x v="1"/>
    <x v="0"/>
    <s v="[SGSE] PI 3/26"/>
    <x v="0"/>
    <s v="[INC0808095]Tenho um Erro/Problema com o PTC - Dynamics Athenas - Alocação e disponibilização de disciplinas"/>
    <m/>
    <n v="10800"/>
    <m/>
    <s v="Itens concluídos"/>
    <m/>
    <m/>
    <s v="Abertura indevida"/>
    <d v="2026-08-12T14:46:00"/>
    <d v="2026-08-03T00:00:00"/>
    <d v="2026-08-26T00:00:00"/>
    <m/>
    <m/>
    <m/>
    <m/>
    <m/>
    <m/>
    <m/>
    <m/>
    <m/>
    <m/>
    <m/>
    <x v="0"/>
    <m/>
    <m/>
    <m/>
    <n v="3"/>
    <s v="FALSO"/>
    <n v="0"/>
    <s v=""/>
    <s v=""/>
    <s v=""/>
    <s v=""/>
    <s v=""/>
    <s v=""/>
    <s v=""/>
    <s v=""/>
    <s v=""/>
    <s v=""/>
    <x v="0"/>
  </r>
  <r>
    <x v="7"/>
    <s v="SGSE-4349"/>
    <s v="[SGSE] SP 26.3.3"/>
    <x v="1"/>
    <x v="1"/>
    <s v="[SGSE] PI 3/26"/>
    <x v="1"/>
    <s v="Spike | POC | Avaliar estratégia para atualização do Histórico Curricular após alteração de matriz"/>
    <n v="2"/>
    <n v="28800"/>
    <m/>
    <s v="Itens concluídos"/>
    <s v="ARTSG-184"/>
    <s v="Não"/>
    <s v="Concluído"/>
    <d v="2026-08-12T09:36:00"/>
    <d v="2026-08-03T00:00:00"/>
    <d v="2026-08-12T00:00:00"/>
    <d v="2026-08-13T00:00:00"/>
    <d v="2026-08-13T00:00:00"/>
    <d v="2026-08-13T00:00:00"/>
    <d v="2026-08-13T00:00:00"/>
    <d v="2026-08-20T00:00:00"/>
    <m/>
    <n v="1"/>
    <n v="1"/>
    <m/>
    <n v="1"/>
    <m/>
    <x v="0"/>
    <m/>
    <m/>
    <m/>
    <n v="8"/>
    <s v="FALSO"/>
    <n v="0"/>
    <n v="-9"/>
    <s v=""/>
    <n v="1"/>
    <b v="1"/>
    <n v="1"/>
    <b v="1"/>
    <n v="5"/>
    <s v=""/>
    <n v="1"/>
    <b v="1"/>
    <x v="12"/>
  </r>
  <r>
    <x v="0"/>
    <s v="SGSE-4348"/>
    <s v="[SGSE] SP 26.3.3;[SGSE] SP 26.3.5;[SGSE] SP 26.3.4"/>
    <x v="1"/>
    <x v="0"/>
    <s v="[SGSE] PI 3/26"/>
    <x v="0"/>
    <s v="[INC0807979]Tenho um Erro/Problema com o PTC - Dynamics Athenas - Alocação e disponibilização de disciplinas"/>
    <m/>
    <n v="7200"/>
    <m/>
    <s v="Itens concluídos"/>
    <m/>
    <m/>
    <s v="Concluído"/>
    <d v="2026-08-12T09:27:00"/>
    <d v="2026-08-03T00:00:00"/>
    <d v="2026-08-25T00:00:00"/>
    <d v="2026-08-26T00:00:00"/>
    <m/>
    <m/>
    <m/>
    <m/>
    <m/>
    <m/>
    <m/>
    <m/>
    <m/>
    <m/>
    <x v="0"/>
    <m/>
    <m/>
    <m/>
    <n v="2"/>
    <s v="FALSO"/>
    <n v="0"/>
    <s v=""/>
    <s v=""/>
    <s v=""/>
    <s v=""/>
    <s v=""/>
    <s v=""/>
    <s v=""/>
    <s v=""/>
    <s v=""/>
    <s v=""/>
    <x v="0"/>
  </r>
  <r>
    <x v="0"/>
    <s v="SGSE-4347"/>
    <s v="[SGSE] SP 26.3.3;[SGSE] SP 26.3.4"/>
    <x v="1"/>
    <x v="0"/>
    <s v="[SGSE] PI 3/26"/>
    <x v="0"/>
    <s v="[INC0807859]Tenho um Erro/Problema com o PTC - Dynamics Athenas - Alocação e disponibilização de disciplinas"/>
    <m/>
    <n v="1800"/>
    <m/>
    <s v="Itens concluídos"/>
    <m/>
    <m/>
    <s v="Concluído"/>
    <d v="2026-08-11T17:13:00"/>
    <d v="2026-08-03T00:00:00"/>
    <d v="2026-08-12T00:00:00"/>
    <d v="2026-08-12T00:00:00"/>
    <m/>
    <m/>
    <m/>
    <m/>
    <m/>
    <m/>
    <m/>
    <m/>
    <m/>
    <m/>
    <x v="0"/>
    <m/>
    <m/>
    <m/>
    <n v="0.5"/>
    <s v="FALSO"/>
    <n v="0"/>
    <s v=""/>
    <s v=""/>
    <s v=""/>
    <s v=""/>
    <s v=""/>
    <s v=""/>
    <s v=""/>
    <s v=""/>
    <s v=""/>
    <s v=""/>
    <x v="0"/>
  </r>
  <r>
    <x v="0"/>
    <s v="SGSE-4346"/>
    <s v="[SGSE] SP 26.3.3"/>
    <x v="1"/>
    <x v="0"/>
    <s v="[SGSE] PI 3/26"/>
    <x v="0"/>
    <s v="[INC0807765]Tenho um Erro/Problema com o PTC - Dynamics Athenas - Alocação e disponibilização de disciplinas"/>
    <m/>
    <n v="3600"/>
    <m/>
    <s v="Itens concluídos"/>
    <m/>
    <m/>
    <s v="Concluído"/>
    <d v="2026-08-11T14:36:00"/>
    <d v="2026-08-03T00:00:00"/>
    <d v="2026-08-12T00:00:00"/>
    <d v="2026-08-12T00:00:00"/>
    <m/>
    <m/>
    <m/>
    <m/>
    <m/>
    <m/>
    <m/>
    <m/>
    <m/>
    <m/>
    <x v="0"/>
    <m/>
    <m/>
    <m/>
    <n v="1"/>
    <s v="FALSO"/>
    <n v="0"/>
    <s v=""/>
    <s v=""/>
    <s v=""/>
    <s v=""/>
    <s v=""/>
    <s v=""/>
    <s v=""/>
    <s v=""/>
    <s v=""/>
    <s v=""/>
    <x v="0"/>
  </r>
  <r>
    <x v="0"/>
    <s v="SGSE-4345"/>
    <s v="[SGSE] SP 26.3.3"/>
    <x v="1"/>
    <x v="0"/>
    <s v="[SGSE] PI 3/26"/>
    <x v="0"/>
    <s v="[INC0807592]Tenho um Erro/Problema com o PTC - Dynamics Athenas - Alocação e disponibilização de disciplinas"/>
    <m/>
    <n v="1800"/>
    <m/>
    <s v="Itens concluídos"/>
    <m/>
    <m/>
    <s v="Abertura indevida"/>
    <d v="2026-08-11T07:18:00"/>
    <d v="2026-08-03T00:00:00"/>
    <d v="2026-08-12T00:00:00"/>
    <m/>
    <m/>
    <m/>
    <m/>
    <m/>
    <m/>
    <m/>
    <m/>
    <m/>
    <m/>
    <m/>
    <x v="0"/>
    <m/>
    <m/>
    <m/>
    <n v="0.5"/>
    <s v="FALSO"/>
    <n v="0"/>
    <s v=""/>
    <s v=""/>
    <s v=""/>
    <s v=""/>
    <s v=""/>
    <s v=""/>
    <s v=""/>
    <s v=""/>
    <s v=""/>
    <s v=""/>
    <x v="0"/>
  </r>
  <r>
    <x v="0"/>
    <s v="SGSE-4344"/>
    <s v="[SGSE] SP 26.3.3;[SGSE] SP 26.3.5;[SGSE] SP 26.3.4;[SGSE] SP 26.3.6"/>
    <x v="1"/>
    <x v="0"/>
    <s v="[SGSE] PI 3/26"/>
    <x v="0"/>
    <s v="[INC0807557]Tenho um Erro/Problema com o PTC - Dynamics Athenas - Alocação e disponibilização de disciplinas"/>
    <m/>
    <n v="3600"/>
    <m/>
    <s v="Itens concluídos"/>
    <m/>
    <m/>
    <s v="Concluído"/>
    <d v="2026-08-10T19:34:00"/>
    <d v="2026-08-03T00:00:00"/>
    <d v="2026-08-25T00:00:00"/>
    <d v="2026-09-10T00:00:00"/>
    <m/>
    <m/>
    <m/>
    <m/>
    <m/>
    <m/>
    <m/>
    <m/>
    <m/>
    <m/>
    <x v="0"/>
    <m/>
    <m/>
    <m/>
    <n v="1"/>
    <s v="FALSO"/>
    <n v="0"/>
    <s v=""/>
    <s v=""/>
    <s v=""/>
    <s v=""/>
    <s v=""/>
    <s v=""/>
    <s v=""/>
    <s v=""/>
    <s v=""/>
    <s v=""/>
    <x v="0"/>
  </r>
  <r>
    <x v="0"/>
    <s v="SGSE-4337"/>
    <s v="[SGSE] SP 26.3.3;[SGSE] SP 26.3.4"/>
    <x v="1"/>
    <x v="0"/>
    <s v="[SGSE] PI 3/26"/>
    <x v="0"/>
    <s v="[INC0806933]Tenho um Erro/Problema com o PTC - Dynamics Athenas - Alocação e disponibilização de disciplinas"/>
    <m/>
    <n v="3600"/>
    <m/>
    <s v="Itens concluídos"/>
    <m/>
    <m/>
    <s v="Concluído"/>
    <d v="2026-08-07T16:51:00"/>
    <d v="2026-08-03T00:00:00"/>
    <d v="2026-08-10T00:00:00"/>
    <d v="2026-08-10T00:00:00"/>
    <m/>
    <m/>
    <m/>
    <m/>
    <m/>
    <m/>
    <m/>
    <m/>
    <m/>
    <m/>
    <x v="0"/>
    <m/>
    <m/>
    <m/>
    <n v="1"/>
    <s v="FALSO"/>
    <n v="0"/>
    <s v=""/>
    <s v=""/>
    <s v=""/>
    <s v=""/>
    <s v=""/>
    <s v=""/>
    <s v=""/>
    <s v=""/>
    <s v=""/>
    <s v=""/>
    <x v="0"/>
  </r>
  <r>
    <x v="0"/>
    <s v="SGSE-4336"/>
    <s v="[SGSE] SP 26.3.3;[SGSE] SP 26.3.4"/>
    <x v="1"/>
    <x v="0"/>
    <s v="[SGSE] PI 3/26"/>
    <x v="0"/>
    <s v="[INC0806324]Tenho um Erro/Problema com o Portal do Tutor - Portal do Tutor (Dynamics) - Comunicação com o estudante (mensagens recebidas)"/>
    <m/>
    <n v="7200"/>
    <m/>
    <s v="Itens concluídos"/>
    <m/>
    <m/>
    <s v="Concluído"/>
    <d v="2026-08-07T11:14:00"/>
    <d v="2026-08-03T00:00:00"/>
    <d v="2026-08-10T00:00:00"/>
    <d v="2026-08-12T00:00:00"/>
    <m/>
    <m/>
    <m/>
    <m/>
    <m/>
    <m/>
    <m/>
    <m/>
    <m/>
    <m/>
    <x v="0"/>
    <m/>
    <m/>
    <m/>
    <n v="2"/>
    <s v="FALSO"/>
    <n v="0"/>
    <s v=""/>
    <s v=""/>
    <s v=""/>
    <s v=""/>
    <s v=""/>
    <s v=""/>
    <s v=""/>
    <s v=""/>
    <s v=""/>
    <s v=""/>
    <x v="0"/>
  </r>
  <r>
    <x v="7"/>
    <s v="SGSE-4334"/>
    <s v="[SGSE] SP 26.3.4"/>
    <x v="1"/>
    <x v="1"/>
    <s v="[SGSE] PI 3/26"/>
    <x v="1"/>
    <s v="Spike - Mapear dependências da tabela kcs_program_emec para informações de Curso MEC"/>
    <n v="2"/>
    <n v="43200"/>
    <m/>
    <s v="Itens concluídos"/>
    <s v="SGGS-11290"/>
    <s v="Não"/>
    <s v="Concluído"/>
    <d v="2026-08-06T18:06:00"/>
    <d v="2026-08-17T00:00:00"/>
    <d v="2026-08-25T00:00:00"/>
    <d v="2026-08-25T00:00:00"/>
    <d v="2026-08-25T00:00:00"/>
    <d v="2026-08-25T00:00:00"/>
    <d v="2026-08-25T00:00:00"/>
    <d v="2026-09-09T00:00:00"/>
    <m/>
    <m/>
    <n v="1"/>
    <m/>
    <n v="13"/>
    <n v="24"/>
    <x v="0"/>
    <m/>
    <m/>
    <m/>
    <n v="12"/>
    <s v="FALSO"/>
    <n v="0"/>
    <n v="7"/>
    <s v=""/>
    <n v="1"/>
    <s v=""/>
    <n v="1"/>
    <b v="1"/>
    <n v="11"/>
    <s v=""/>
    <n v="13"/>
    <b v="1"/>
    <x v="13"/>
  </r>
  <r>
    <x v="0"/>
    <s v="SGSE-4333"/>
    <s v="[SGSE] SP 26.3.3;[SGSE] SP 26.3.4"/>
    <x v="1"/>
    <x v="0"/>
    <s v="[SGSE] PI 3/26"/>
    <x v="0"/>
    <s v="[INC0806642]Tenho um Erro/Problema com o PTC - Dynamics Athenas - Alocação e disponibilização de disciplinas"/>
    <m/>
    <n v="25200"/>
    <m/>
    <s v="Itens concluídos"/>
    <m/>
    <m/>
    <s v="Concluído"/>
    <d v="2026-08-06T17:14:00"/>
    <d v="2026-08-03T00:00:00"/>
    <d v="2026-08-07T00:00:00"/>
    <d v="2026-08-10T00:00:00"/>
    <m/>
    <m/>
    <m/>
    <m/>
    <m/>
    <m/>
    <m/>
    <m/>
    <m/>
    <m/>
    <x v="0"/>
    <m/>
    <m/>
    <m/>
    <n v="7"/>
    <s v="FALSO"/>
    <n v="0"/>
    <s v=""/>
    <s v=""/>
    <s v=""/>
    <s v=""/>
    <s v=""/>
    <s v=""/>
    <s v=""/>
    <s v=""/>
    <s v=""/>
    <s v=""/>
    <x v="0"/>
  </r>
  <r>
    <x v="0"/>
    <s v="SGSE-4332"/>
    <s v="[SGSE] SP 26.3.3;[SGSE] SP 26.3.5;[SGSE] SP 26.3.4"/>
    <x v="1"/>
    <x v="0"/>
    <s v="[SGSE] PI 3/26"/>
    <x v="0"/>
    <s v="[INC0806638]Tenho um Erro/Problema com o PTC - Dynamics Athenas - Alocação e disponibilização de disciplinas"/>
    <m/>
    <n v="3600"/>
    <m/>
    <s v="Itens concluídos"/>
    <m/>
    <m/>
    <s v="Concluído"/>
    <d v="2026-08-06T17:09:00"/>
    <d v="2026-08-03T00:00:00"/>
    <d v="2026-08-25T00:00:00"/>
    <d v="2026-08-25T00:00:00"/>
    <m/>
    <m/>
    <m/>
    <m/>
    <m/>
    <m/>
    <m/>
    <m/>
    <m/>
    <m/>
    <x v="0"/>
    <m/>
    <m/>
    <m/>
    <n v="1"/>
    <s v="FALSO"/>
    <n v="0"/>
    <s v=""/>
    <s v=""/>
    <s v=""/>
    <s v=""/>
    <s v=""/>
    <s v=""/>
    <s v=""/>
    <s v=""/>
    <s v=""/>
    <s v=""/>
    <x v="0"/>
  </r>
  <r>
    <x v="0"/>
    <s v="SGSE-4331"/>
    <s v="[SGSE] SP 26.3.3;[SGSE] SP 26.3.5;[SGSE] SP 26.3.4"/>
    <x v="1"/>
    <x v="0"/>
    <s v="[SGSE] PI 3/26"/>
    <x v="0"/>
    <s v="[INC0806550]Tenho um Erro/Problema com o PTC - Dynamics Athenas - Alocação e disponibilização de disciplinas"/>
    <m/>
    <n v="3600"/>
    <m/>
    <s v="Itens concluídos"/>
    <m/>
    <m/>
    <s v="Concluído"/>
    <d v="2026-08-06T14:08:00"/>
    <d v="2026-08-03T00:00:00"/>
    <d v="2026-08-21T00:00:00"/>
    <d v="2026-08-24T00:00:00"/>
    <m/>
    <m/>
    <m/>
    <m/>
    <m/>
    <m/>
    <m/>
    <m/>
    <m/>
    <m/>
    <x v="0"/>
    <m/>
    <m/>
    <m/>
    <n v="1"/>
    <s v="FALSO"/>
    <n v="0"/>
    <s v=""/>
    <s v=""/>
    <s v=""/>
    <s v=""/>
    <s v=""/>
    <s v=""/>
    <s v=""/>
    <s v=""/>
    <s v=""/>
    <s v=""/>
    <x v="0"/>
  </r>
  <r>
    <x v="0"/>
    <s v="SGSE-4328"/>
    <s v="[SGSE] SP 26.3.3;[SGSE] SP 26.3.4"/>
    <x v="1"/>
    <x v="0"/>
    <s v="[SGSE] PI 3/26"/>
    <x v="0"/>
    <s v="[INC0806214]Tenho um Erro/Problema com o Portal do Tutor - Portal do Tutor (Dynamics) - Comunicação com o estudante (mensagens recebidas)"/>
    <m/>
    <n v="10800"/>
    <m/>
    <s v="Itens concluídos"/>
    <m/>
    <m/>
    <s v="Concluído"/>
    <d v="2026-08-05T14:25:00"/>
    <d v="2026-08-03T00:00:00"/>
    <d v="2026-08-14T00:00:00"/>
    <d v="2026-08-14T00:00:00"/>
    <m/>
    <m/>
    <m/>
    <m/>
    <m/>
    <m/>
    <m/>
    <m/>
    <m/>
    <m/>
    <x v="0"/>
    <m/>
    <m/>
    <m/>
    <n v="3"/>
    <s v="FALSO"/>
    <n v="0"/>
    <s v=""/>
    <s v=""/>
    <s v=""/>
    <s v=""/>
    <s v=""/>
    <s v=""/>
    <s v=""/>
    <s v=""/>
    <s v=""/>
    <s v=""/>
    <x v="0"/>
  </r>
  <r>
    <x v="0"/>
    <s v="SGSE-4326"/>
    <s v="[SGSE] SP 26.3.3;[SGSE] SP 26.3.4"/>
    <x v="1"/>
    <x v="0"/>
    <s v="[SGSE] PI 3/26"/>
    <x v="0"/>
    <s v="[INC0806073]Tenho um Erro/Problema com o PTC - Dynamics Athenas - Alocação e disponibilização de disciplinas"/>
    <m/>
    <m/>
    <m/>
    <s v="Itens concluídos"/>
    <m/>
    <m/>
    <s v="Abertura indevida"/>
    <d v="2026-08-05T08:22:00"/>
    <d v="2026-08-03T00:00:00"/>
    <d v="2026-08-25T00:00:00"/>
    <m/>
    <m/>
    <m/>
    <m/>
    <m/>
    <m/>
    <m/>
    <m/>
    <m/>
    <m/>
    <m/>
    <x v="0"/>
    <m/>
    <m/>
    <m/>
    <s v=""/>
    <s v="FALSO"/>
    <n v="0"/>
    <s v=""/>
    <s v=""/>
    <s v=""/>
    <s v=""/>
    <s v=""/>
    <s v=""/>
    <s v=""/>
    <s v=""/>
    <s v=""/>
    <s v=""/>
    <x v="0"/>
  </r>
  <r>
    <x v="0"/>
    <s v="SGSE-4325"/>
    <s v="[SGSE] SP 26.3.3;[SGSE] SP 26.3.4"/>
    <x v="1"/>
    <x v="0"/>
    <s v="[SGSE] PI 3/26"/>
    <x v="0"/>
    <s v="[INC0799594]Tenho um Erro/Problema com o PTC - Ambiente do Aluno / AVA Sofia - Aulas"/>
    <m/>
    <n v="7200"/>
    <m/>
    <s v="Itens concluídos"/>
    <m/>
    <m/>
    <s v="Concluído"/>
    <d v="2026-08-04T11:29:00"/>
    <d v="2026-08-03T00:00:00"/>
    <d v="2026-08-13T00:00:00"/>
    <d v="2026-08-14T00:00:00"/>
    <m/>
    <m/>
    <m/>
    <m/>
    <m/>
    <m/>
    <m/>
    <m/>
    <m/>
    <m/>
    <x v="0"/>
    <m/>
    <m/>
    <m/>
    <n v="2"/>
    <s v="FALSO"/>
    <n v="0"/>
    <s v=""/>
    <s v=""/>
    <s v=""/>
    <s v=""/>
    <s v=""/>
    <s v=""/>
    <s v=""/>
    <s v=""/>
    <s v=""/>
    <s v=""/>
    <x v="0"/>
  </r>
  <r>
    <x v="0"/>
    <s v="SGSE-4324"/>
    <s v="[SGSE] SP 26.3.3;[SGSE] SP 26.3.4"/>
    <x v="1"/>
    <x v="0"/>
    <s v="[SGSE] PI 3/26"/>
    <x v="0"/>
    <s v="[INC0805622]Tenho um Erro/Problema com o PTC - Dynamics Athenas - Alocação e disponibilização de disciplinas"/>
    <m/>
    <n v="7200"/>
    <m/>
    <s v="Itens concluídos"/>
    <m/>
    <m/>
    <s v="Concluído"/>
    <d v="2026-08-04T10:09:00"/>
    <d v="2026-08-03T00:00:00"/>
    <d v="2026-08-05T00:00:00"/>
    <d v="2026-08-13T00:00:00"/>
    <m/>
    <m/>
    <m/>
    <m/>
    <m/>
    <m/>
    <m/>
    <m/>
    <m/>
    <m/>
    <x v="0"/>
    <m/>
    <m/>
    <m/>
    <n v="2"/>
    <s v="FALSO"/>
    <n v="0"/>
    <s v=""/>
    <s v=""/>
    <s v=""/>
    <s v=""/>
    <s v=""/>
    <s v=""/>
    <s v=""/>
    <s v=""/>
    <s v=""/>
    <s v=""/>
    <x v="0"/>
  </r>
  <r>
    <x v="8"/>
    <s v="SGSE-4315"/>
    <s v="[SGSE] SP 26.3.3"/>
    <x v="1"/>
    <x v="1"/>
    <s v="[SGSE] PI 3/26"/>
    <x v="4"/>
    <s v="Monitoramento Suporte Plantão Volta as aulas"/>
    <n v="1"/>
    <n v="158400"/>
    <m/>
    <s v="Itens concluídos"/>
    <m/>
    <s v="Não"/>
    <s v="Concluído"/>
    <d v="2026-08-03T17:34:00"/>
    <d v="2026-08-03T00:00:00"/>
    <d v="2026-08-10T00:00:00"/>
    <d v="2026-08-13T00:00:00"/>
    <d v="2026-08-13T00:00:00"/>
    <d v="2026-08-13T00:00:00"/>
    <d v="2026-08-13T00:00:00"/>
    <d v="2026-08-13T00:00:00"/>
    <m/>
    <n v="3"/>
    <n v="1"/>
    <n v="1"/>
    <n v="8"/>
    <n v="8"/>
    <x v="0"/>
    <m/>
    <m/>
    <m/>
    <n v="44"/>
    <s v="FALSO"/>
    <n v="0"/>
    <n v="1"/>
    <s v=""/>
    <n v="3"/>
    <b v="1"/>
    <n v="1"/>
    <b v="1"/>
    <n v="1"/>
    <b v="1"/>
    <n v="8"/>
    <b v="1"/>
    <x v="0"/>
  </r>
  <r>
    <x v="4"/>
    <s v="SGSE-4289"/>
    <s v="[SGSE] SP 26.3.3"/>
    <x v="1"/>
    <x v="1"/>
    <s v="[SGSE] PI 3/26"/>
    <x v="5"/>
    <s v="Apoio Orquestrador Visão Geral"/>
    <n v="8"/>
    <n v="302400"/>
    <m/>
    <s v="Itens concluídos"/>
    <s v="ARTSG-178"/>
    <s v="Não"/>
    <s v="Concluído"/>
    <d v="2026-08-03T16:00:00"/>
    <d v="2026-08-03T00:00:00"/>
    <d v="2026-08-06T00:00:00"/>
    <d v="2026-08-13T00:00:00"/>
    <d v="2026-08-13T00:00:00"/>
    <d v="2026-08-14T00:00:00"/>
    <d v="2026-08-14T00:00:00"/>
    <d v="2026-08-19T00:00:00"/>
    <m/>
    <n v="5"/>
    <m/>
    <m/>
    <n v="9"/>
    <n v="12"/>
    <x v="0"/>
    <m/>
    <m/>
    <m/>
    <n v="84"/>
    <s v="FALSO"/>
    <n v="0"/>
    <n v="1"/>
    <s v=""/>
    <n v="5"/>
    <b v="1"/>
    <n v="1"/>
    <s v=""/>
    <n v="3"/>
    <s v=""/>
    <n v="12"/>
    <b v="1"/>
    <x v="15"/>
  </r>
  <r>
    <x v="3"/>
    <s v="SGSE-4288"/>
    <s v="[SGSE] SP 26.3.3"/>
    <x v="1"/>
    <x v="1"/>
    <s v="[SGSE] PI 3/26"/>
    <x v="4"/>
    <s v="Remover Fluxos refatorados e encorporados a outros processos da Solution"/>
    <n v="1"/>
    <n v="21600"/>
    <m/>
    <s v="Itens concluídos"/>
    <s v="ARTSG-184"/>
    <s v="Não"/>
    <s v="Concluído"/>
    <d v="2026-08-03T14:41:00"/>
    <d v="2026-08-03T00:00:00"/>
    <d v="2026-08-05T00:00:00"/>
    <d v="2026-08-07T00:00:00"/>
    <d v="2026-08-07T00:00:00"/>
    <d v="2026-08-07T00:00:00"/>
    <d v="2026-08-07T00:00:00"/>
    <d v="2026-09-15T00:00:00"/>
    <m/>
    <n v="2"/>
    <m/>
    <m/>
    <n v="4"/>
    <n v="31"/>
    <x v="0"/>
    <m/>
    <m/>
    <m/>
    <n v="6"/>
    <s v="FALSO"/>
    <n v="0"/>
    <n v="1"/>
    <s v=""/>
    <n v="2"/>
    <b v="1"/>
    <n v="1"/>
    <s v=""/>
    <n v="27"/>
    <s v=""/>
    <n v="31"/>
    <b v="1"/>
    <x v="12"/>
  </r>
  <r>
    <x v="0"/>
    <s v="SGSE-4287"/>
    <s v="[SGSE] SP 26.3.3"/>
    <x v="1"/>
    <x v="0"/>
    <s v="[SGSE] PI 3/26"/>
    <x v="0"/>
    <s v="[INC0805336]Tenho um Erro/Problema com o PTC - Dynamics Athenas - Alocação e disponibilização de disciplinas"/>
    <m/>
    <n v="7200"/>
    <m/>
    <s v="Itens concluídos"/>
    <m/>
    <m/>
    <s v="Concluído"/>
    <d v="2026-08-03T11:45:00"/>
    <d v="2026-08-03T00:00:00"/>
    <d v="2026-08-03T00:00:00"/>
    <d v="2026-08-03T00:00:00"/>
    <m/>
    <m/>
    <m/>
    <m/>
    <m/>
    <m/>
    <m/>
    <m/>
    <m/>
    <m/>
    <x v="0"/>
    <m/>
    <m/>
    <m/>
    <n v="2"/>
    <s v="FALSO"/>
    <n v="0"/>
    <s v=""/>
    <s v=""/>
    <s v=""/>
    <s v=""/>
    <s v=""/>
    <s v=""/>
    <s v=""/>
    <s v=""/>
    <s v=""/>
    <s v=""/>
    <x v="0"/>
  </r>
  <r>
    <x v="0"/>
    <s v="SGSE-4286"/>
    <s v="[SGSE] SP 26.3.3;[SGSE] SP 26.3.4"/>
    <x v="1"/>
    <x v="0"/>
    <s v="[SGSE] PI 3/26"/>
    <x v="0"/>
    <s v="[INC0805315]Tenho um Erro/Problema com o PTC - Dynamics Athenas - Alocação e disponibilização de disciplinas"/>
    <m/>
    <m/>
    <m/>
    <s v="Itens concluídos"/>
    <m/>
    <m/>
    <s v="Abertura indevida"/>
    <d v="2026-08-03T11:16:00"/>
    <d v="2026-08-03T00:00:00"/>
    <d v="2026-08-24T00:00:00"/>
    <m/>
    <m/>
    <m/>
    <m/>
    <m/>
    <m/>
    <m/>
    <m/>
    <m/>
    <m/>
    <m/>
    <x v="0"/>
    <m/>
    <m/>
    <m/>
    <s v=""/>
    <s v="FALSO"/>
    <n v="0"/>
    <s v=""/>
    <s v=""/>
    <s v=""/>
    <s v=""/>
    <s v=""/>
    <s v=""/>
    <s v=""/>
    <s v=""/>
    <s v=""/>
    <s v=""/>
    <x v="0"/>
  </r>
  <r>
    <x v="8"/>
    <s v="SGSE-4285"/>
    <s v="[SGSE] SP 26.3.3"/>
    <x v="1"/>
    <x v="1"/>
    <s v="[SGSE] PI 3/26"/>
    <x v="2"/>
    <s v="[ ARTPT-691] Marcação de turmas veteranas para liberar a venda na vitrine "/>
    <n v="3"/>
    <n v="86400"/>
    <m/>
    <s v="Itens concluídos"/>
    <s v="ARTPT-691"/>
    <s v="Não"/>
    <s v="Concluído"/>
    <d v="2026-08-03T10:19:00"/>
    <d v="2026-08-03T00:00:00"/>
    <d v="2026-08-10T00:00:00"/>
    <d v="2026-08-10T00:00:00"/>
    <d v="2026-08-10T00:00:00"/>
    <d v="2026-08-10T00:00:00"/>
    <d v="2026-08-10T00:00:00"/>
    <d v="2026-08-20T00:00:00"/>
    <m/>
    <n v="1"/>
    <m/>
    <m/>
    <m/>
    <m/>
    <x v="0"/>
    <m/>
    <m/>
    <m/>
    <n v="24"/>
    <s v="FALSO"/>
    <n v="0"/>
    <n v="1"/>
    <s v=""/>
    <n v="1"/>
    <b v="1"/>
    <n v="1"/>
    <s v=""/>
    <n v="8"/>
    <s v=""/>
    <n v="5"/>
    <b v="0"/>
    <x v="16"/>
  </r>
  <r>
    <x v="2"/>
    <s v="SGSE-4284"/>
    <s v="[SGSE] SP 26.3.3"/>
    <x v="1"/>
    <x v="0"/>
    <s v="[SGSE] PI 3/26"/>
    <x v="5"/>
    <s v="[DT - Orquestrador] Teste da solução completa do Orquestrador - Cenários finais"/>
    <n v="8"/>
    <n v="190800"/>
    <m/>
    <s v="Itens concluídos"/>
    <s v="ARTSG-178"/>
    <s v="Não"/>
    <s v="Concluído"/>
    <d v="2026-08-03T10:14:00"/>
    <d v="2026-08-03T00:00:00"/>
    <d v="2026-08-04T00:00:00"/>
    <d v="2026-08-14T00:00:00"/>
    <d v="2026-08-14T00:00:00"/>
    <d v="2026-08-14T00:00:00"/>
    <d v="2026-08-14T00:00:00"/>
    <m/>
    <m/>
    <n v="8"/>
    <m/>
    <m/>
    <n v="9"/>
    <m/>
    <x v="0"/>
    <m/>
    <m/>
    <m/>
    <n v="53"/>
    <s v="FALSO"/>
    <n v="0"/>
    <n v="1"/>
    <s v=""/>
    <n v="8"/>
    <b v="1"/>
    <n v="1"/>
    <s v=""/>
    <s v=""/>
    <s v=""/>
    <n v="9"/>
    <b v="1"/>
    <x v="15"/>
  </r>
  <r>
    <x v="0"/>
    <s v="SGSE-4281"/>
    <s v="[SGSE] SP 26.3.3;[SGSE] SP 26.3.2;[SGSE] SP 26.3.4"/>
    <x v="1"/>
    <x v="0"/>
    <s v="[SGSE] PI 3/26"/>
    <x v="0"/>
    <s v="[INC0803745]Tenho um Erro/Problema com o PTC - Dynamics Athenas - Alocação e disponibilização de disciplinas"/>
    <m/>
    <n v="100800"/>
    <m/>
    <s v="Itens concluídos"/>
    <m/>
    <m/>
    <s v="Concluído"/>
    <d v="2026-07-28T14:26:00"/>
    <d v="2026-07-20T00:00:00"/>
    <d v="2026-07-30T00:00:00"/>
    <d v="2026-08-10T00:00:00"/>
    <m/>
    <m/>
    <m/>
    <m/>
    <m/>
    <m/>
    <m/>
    <m/>
    <m/>
    <m/>
    <x v="0"/>
    <m/>
    <m/>
    <m/>
    <n v="28"/>
    <s v="FALSO"/>
    <n v="0"/>
    <s v=""/>
    <s v=""/>
    <s v=""/>
    <s v=""/>
    <s v=""/>
    <s v=""/>
    <s v=""/>
    <s v=""/>
    <s v=""/>
    <s v=""/>
    <x v="0"/>
  </r>
  <r>
    <x v="0"/>
    <s v="SGSE-4278"/>
    <s v="[SGSE] SP 26.3.2"/>
    <x v="1"/>
    <x v="0"/>
    <s v="[SGSE] PI 3/26"/>
    <x v="0"/>
    <s v="[INC0795052]Tenho um Erro/Problema com o PTC - Ingresso - Captação - Área do Candidato"/>
    <m/>
    <m/>
    <m/>
    <s v="Itens concluídos"/>
    <m/>
    <m/>
    <s v="Abertura indevida"/>
    <d v="2026-07-27T17:49:00"/>
    <d v="2026-07-20T00:00:00"/>
    <d v="2026-07-28T00:00:00"/>
    <m/>
    <m/>
    <m/>
    <m/>
    <m/>
    <m/>
    <m/>
    <m/>
    <m/>
    <m/>
    <m/>
    <x v="0"/>
    <m/>
    <m/>
    <m/>
    <s v=""/>
    <s v="FALSO"/>
    <n v="0"/>
    <s v=""/>
    <s v=""/>
    <s v=""/>
    <s v=""/>
    <s v=""/>
    <s v=""/>
    <s v=""/>
    <s v=""/>
    <s v=""/>
    <s v=""/>
    <x v="0"/>
  </r>
  <r>
    <x v="0"/>
    <s v="SGSE-4275"/>
    <s v="[SGSE] SP 26.3.3;[SGSE] SP 26.3.2;[SGSE] SP 26.3.4"/>
    <x v="1"/>
    <x v="0"/>
    <s v="[SGSE] PI 3/26"/>
    <x v="0"/>
    <s v="[INC0777360]Tenho um Erro/Problema com o Sistema Colaborar - Colaborar - Avaliação"/>
    <m/>
    <n v="3600"/>
    <m/>
    <s v="Itens concluídos"/>
    <m/>
    <m/>
    <s v="Concluído"/>
    <d v="2026-07-24T17:59:00"/>
    <d v="2026-07-20T00:00:00"/>
    <d v="2026-08-24T00:00:00"/>
    <d v="2026-08-25T00:00:00"/>
    <m/>
    <m/>
    <m/>
    <m/>
    <m/>
    <m/>
    <m/>
    <m/>
    <m/>
    <m/>
    <x v="0"/>
    <m/>
    <m/>
    <m/>
    <n v="1"/>
    <s v="FALSO"/>
    <n v="0"/>
    <s v=""/>
    <s v=""/>
    <s v=""/>
    <s v=""/>
    <s v=""/>
    <s v=""/>
    <s v=""/>
    <s v=""/>
    <s v=""/>
    <s v=""/>
    <x v="0"/>
  </r>
  <r>
    <x v="0"/>
    <s v="SGSE-4272"/>
    <s v="[SGSE] SP 26.3.2"/>
    <x v="1"/>
    <x v="0"/>
    <s v="[SGSE] PI 3/26"/>
    <x v="0"/>
    <s v="[INC0792480]Tenho um Erro/Problema com o PTC - Ambiente do Aluno / AVA Sofia - Secretaria - Conclusão de Curso - Colação de Grau "/>
    <m/>
    <m/>
    <m/>
    <s v="Itens concluídos"/>
    <m/>
    <m/>
    <s v="Abertura indevida"/>
    <d v="2026-07-23T17:01:00"/>
    <d v="2026-07-20T00:00:00"/>
    <d v="2026-07-28T00:00:00"/>
    <m/>
    <m/>
    <m/>
    <m/>
    <m/>
    <m/>
    <m/>
    <m/>
    <m/>
    <m/>
    <m/>
    <x v="0"/>
    <m/>
    <m/>
    <m/>
    <s v=""/>
    <s v="FALSO"/>
    <n v="0"/>
    <s v=""/>
    <s v=""/>
    <s v=""/>
    <s v=""/>
    <s v=""/>
    <s v=""/>
    <s v=""/>
    <s v=""/>
    <s v=""/>
    <s v=""/>
    <x v="0"/>
  </r>
  <r>
    <x v="0"/>
    <s v="SGSE-4271"/>
    <s v="[SGSE] SP 26.3.3;[SGSE] SP 26.3.2"/>
    <x v="1"/>
    <x v="0"/>
    <s v="[SGSE] PI 3/26"/>
    <x v="0"/>
    <s v="[INC0789008]Tenho um Erro/Problema com o PTC - Dynamics Athenas - Alocação e disponibilização de disciplinas"/>
    <m/>
    <n v="39600"/>
    <m/>
    <s v="Itens concluídos"/>
    <m/>
    <m/>
    <s v="Abertura indevida"/>
    <d v="2026-07-23T16:17:00"/>
    <d v="2026-07-20T00:00:00"/>
    <d v="2026-08-12T00:00:00"/>
    <m/>
    <m/>
    <m/>
    <m/>
    <m/>
    <m/>
    <m/>
    <m/>
    <m/>
    <m/>
    <m/>
    <x v="0"/>
    <m/>
    <m/>
    <m/>
    <n v="11"/>
    <s v="FALSO"/>
    <n v="0"/>
    <s v=""/>
    <s v=""/>
    <s v=""/>
    <s v=""/>
    <s v=""/>
    <s v=""/>
    <s v=""/>
    <s v=""/>
    <s v=""/>
    <s v=""/>
    <x v="0"/>
  </r>
  <r>
    <x v="0"/>
    <s v="SGSE-4270"/>
    <s v="[SGSE] SP 26.3.2"/>
    <x v="1"/>
    <x v="0"/>
    <s v="[SGSE] PI 3/26"/>
    <x v="0"/>
    <s v="[INC0789601]Tenho um Erro/Problema com o PTC - Ambiente do Aluno / AVA Sofia - Visão de disciplinas"/>
    <m/>
    <m/>
    <m/>
    <s v="Itens concluídos"/>
    <m/>
    <m/>
    <s v="Abertura indevida"/>
    <d v="2026-07-23T16:08:00"/>
    <d v="2026-07-20T00:00:00"/>
    <d v="2026-07-30T00:00:00"/>
    <m/>
    <m/>
    <m/>
    <m/>
    <m/>
    <m/>
    <m/>
    <m/>
    <m/>
    <m/>
    <m/>
    <x v="0"/>
    <m/>
    <m/>
    <m/>
    <s v=""/>
    <s v="FALSO"/>
    <n v="0"/>
    <s v=""/>
    <s v=""/>
    <s v=""/>
    <s v=""/>
    <s v=""/>
    <s v=""/>
    <s v=""/>
    <s v=""/>
    <s v=""/>
    <s v=""/>
    <x v="0"/>
  </r>
  <r>
    <x v="0"/>
    <s v="SGSE-4269"/>
    <s v="[SGSE] SP 26.3.3;[SGSE] SP 26.3.2"/>
    <x v="1"/>
    <x v="0"/>
    <s v="[SGSE] PI 3/26"/>
    <x v="0"/>
    <s v="[INC0797868]Tenho um Erro/Problema com o PTC - Ambiente do Aluno / AVA Sofia - Visão de disciplinas"/>
    <m/>
    <n v="7200"/>
    <m/>
    <s v="Itens concluídos"/>
    <m/>
    <m/>
    <s v="Abertura indevida"/>
    <d v="2026-07-23T14:54:00"/>
    <d v="2026-07-20T00:00:00"/>
    <d v="2026-08-10T00:00:00"/>
    <m/>
    <m/>
    <m/>
    <m/>
    <m/>
    <m/>
    <m/>
    <m/>
    <m/>
    <m/>
    <m/>
    <x v="0"/>
    <m/>
    <m/>
    <m/>
    <n v="2"/>
    <s v="FALSO"/>
    <n v="0"/>
    <s v=""/>
    <s v=""/>
    <s v=""/>
    <s v=""/>
    <s v=""/>
    <s v=""/>
    <s v=""/>
    <s v=""/>
    <s v=""/>
    <s v=""/>
    <x v="0"/>
  </r>
  <r>
    <x v="0"/>
    <s v="SGSE-4266"/>
    <s v="[SGSE] SP 26.3.3;[SGSE] SP 26.3.2"/>
    <x v="1"/>
    <x v="0"/>
    <s v="[SGSE] PI 3/26"/>
    <x v="0"/>
    <s v="[INC0802419]Tenho um Erro/Problema com o PTC - Dynamics Athenas - Alocação e disponibilização de disciplinas"/>
    <m/>
    <n v="43200"/>
    <m/>
    <s v="Itens concluídos"/>
    <m/>
    <m/>
    <s v="Concluído"/>
    <d v="2026-07-23T11:29:00"/>
    <d v="2026-07-20T00:00:00"/>
    <d v="2026-07-23T00:00:00"/>
    <d v="2026-07-28T00:00:00"/>
    <m/>
    <m/>
    <m/>
    <m/>
    <m/>
    <m/>
    <m/>
    <m/>
    <m/>
    <m/>
    <x v="0"/>
    <m/>
    <m/>
    <m/>
    <n v="12"/>
    <s v="FALSO"/>
    <n v="0"/>
    <s v=""/>
    <s v=""/>
    <s v=""/>
    <s v=""/>
    <s v=""/>
    <s v=""/>
    <s v=""/>
    <s v=""/>
    <s v=""/>
    <s v=""/>
    <x v="0"/>
  </r>
  <r>
    <x v="0"/>
    <s v="SGSE-4265"/>
    <s v="[SGSE] SP 26.3.2"/>
    <x v="1"/>
    <x v="0"/>
    <s v="[SGSE] PI 3/26"/>
    <x v="0"/>
    <s v="[INC0768680]Tenho um Erro/Problema com o PTC - Ambiente do Aluno / AVA Sofia - Secretaria - Erro na solicitação de Transferencia interna - curso e polo"/>
    <m/>
    <m/>
    <m/>
    <s v="Itens concluídos"/>
    <m/>
    <m/>
    <s v="Abertura indevida"/>
    <d v="2026-07-22T20:47:00"/>
    <d v="2026-07-20T00:00:00"/>
    <d v="2026-07-28T00:00:00"/>
    <m/>
    <m/>
    <m/>
    <m/>
    <m/>
    <m/>
    <m/>
    <m/>
    <m/>
    <m/>
    <m/>
    <x v="0"/>
    <m/>
    <m/>
    <m/>
    <s v=""/>
    <s v="FALSO"/>
    <n v="0"/>
    <s v=""/>
    <s v=""/>
    <s v=""/>
    <s v=""/>
    <s v=""/>
    <s v=""/>
    <s v=""/>
    <s v=""/>
    <s v=""/>
    <s v=""/>
    <x v="0"/>
  </r>
  <r>
    <x v="0"/>
    <s v="SGSE-4264"/>
    <s v="[SGSE] SP 26.3.3;[SGSE] SP 26.3.2;[SGSE] SP 26.3.5;[SGSE] SP 26.3.4"/>
    <x v="1"/>
    <x v="0"/>
    <s v="[SGSE] PI 3/26"/>
    <x v="0"/>
    <s v="[INC0800060]Tenho um Erro/Problema com o PTC - Ambiente do Aluno / AVA Sofia - Secretaria - Erro ao abrir solicitação"/>
    <m/>
    <n v="3600"/>
    <m/>
    <s v="Itens concluídos"/>
    <m/>
    <m/>
    <s v="Concluído"/>
    <d v="2026-07-22T20:47:00"/>
    <d v="2026-07-20T00:00:00"/>
    <d v="2026-08-24T00:00:00"/>
    <d v="2026-08-24T00:00:00"/>
    <m/>
    <m/>
    <m/>
    <m/>
    <m/>
    <m/>
    <m/>
    <m/>
    <m/>
    <m/>
    <x v="0"/>
    <m/>
    <m/>
    <m/>
    <n v="1"/>
    <s v="FALSO"/>
    <n v="0"/>
    <s v=""/>
    <s v=""/>
    <s v=""/>
    <s v=""/>
    <s v=""/>
    <s v=""/>
    <s v=""/>
    <s v=""/>
    <s v=""/>
    <s v=""/>
    <x v="0"/>
  </r>
  <r>
    <x v="0"/>
    <s v="SGSE-4263"/>
    <s v="[SGSE] SP 26.3.3;[SGSE] SP 26.3.2;[SGSE] SP 26.3.4"/>
    <x v="1"/>
    <x v="0"/>
    <s v="[SGSE] PI 3/26"/>
    <x v="0"/>
    <s v="[INC0800689]Tenho um Erro/Problema com o PTC - Backoffice Sofia - Acessos"/>
    <m/>
    <n v="3600"/>
    <m/>
    <s v="Itens concluídos"/>
    <m/>
    <m/>
    <s v="Concluído"/>
    <d v="2026-07-22T19:54:00"/>
    <d v="2026-07-20T00:00:00"/>
    <d v="2026-08-13T00:00:00"/>
    <d v="2026-08-13T00:00:00"/>
    <m/>
    <m/>
    <m/>
    <m/>
    <m/>
    <m/>
    <m/>
    <m/>
    <m/>
    <m/>
    <x v="0"/>
    <m/>
    <m/>
    <m/>
    <n v="1"/>
    <s v="FALSO"/>
    <n v="0"/>
    <s v=""/>
    <s v=""/>
    <s v=""/>
    <s v=""/>
    <s v=""/>
    <s v=""/>
    <s v=""/>
    <s v=""/>
    <s v=""/>
    <s v=""/>
    <x v="0"/>
  </r>
  <r>
    <x v="9"/>
    <s v="SGSE-4261"/>
    <s v="[SGSE] SP 26.3.2"/>
    <x v="1"/>
    <x v="1"/>
    <s v="[SGSE] PI 3/26"/>
    <x v="0"/>
    <s v="Evento course-offering-primary-faculty-updated é disparado ao adicionar docente em disciplina com status Reprovado — não deveria ocorrer"/>
    <m/>
    <n v="3600"/>
    <m/>
    <s v="Itens concluídos"/>
    <s v="ARTSG-270"/>
    <s v="Não"/>
    <s v="Concluído"/>
    <d v="2026-07-22T15:03:00"/>
    <d v="2026-07-20T00:00:00"/>
    <d v="2026-07-22T00:00:00"/>
    <d v="2026-07-22T00:00:00"/>
    <d v="2026-07-22T00:00:00"/>
    <d v="2026-07-22T00:00:00"/>
    <d v="2026-07-22T00:00:00"/>
    <d v="2026-08-27T00:00:00"/>
    <m/>
    <n v="1"/>
    <m/>
    <m/>
    <n v="1"/>
    <n v="26"/>
    <x v="0"/>
    <m/>
    <m/>
    <m/>
    <n v="1"/>
    <s v="FALSO"/>
    <n v="0"/>
    <n v="-4"/>
    <s v=""/>
    <n v="1"/>
    <b v="1"/>
    <n v="1"/>
    <s v=""/>
    <n v="26"/>
    <s v=""/>
    <n v="0"/>
    <b v="0"/>
    <x v="14"/>
  </r>
  <r>
    <x v="0"/>
    <s v="SGSE-4260"/>
    <s v="[SGSE] SP 26.3.3;[SGSE] SP 26.3.2"/>
    <x v="1"/>
    <x v="0"/>
    <s v="[SGSE] PI 3/26"/>
    <x v="0"/>
    <s v="[INC0802057]Tenho um Erro/Problema com o PTC - Dynamics Athenas - Alocação e disponibilização de disciplinas"/>
    <m/>
    <n v="3600"/>
    <m/>
    <s v="Itens concluídos"/>
    <m/>
    <m/>
    <s v="Concluído"/>
    <d v="2026-07-22T11:58:00"/>
    <d v="2026-07-20T00:00:00"/>
    <d v="2026-07-22T00:00:00"/>
    <d v="2026-07-28T00:00:00"/>
    <m/>
    <m/>
    <m/>
    <m/>
    <m/>
    <m/>
    <m/>
    <m/>
    <m/>
    <m/>
    <x v="0"/>
    <m/>
    <m/>
    <m/>
    <n v="1"/>
    <s v="FALSO"/>
    <n v="0"/>
    <s v=""/>
    <s v=""/>
    <s v=""/>
    <s v=""/>
    <s v=""/>
    <s v=""/>
    <s v=""/>
    <s v=""/>
    <s v=""/>
    <s v=""/>
    <x v="0"/>
  </r>
  <r>
    <x v="9"/>
    <s v="SGSE-4256"/>
    <s v="[SGSE] SP 26.3.2"/>
    <x v="1"/>
    <x v="1"/>
    <s v="[SGSE] PI 3/26"/>
    <x v="0"/>
    <s v=" Evento course-offering-primary-faculty-updated não é disparado ao adicionar docente em disciplina com status Cursando"/>
    <m/>
    <n v="14400"/>
    <m/>
    <s v="Itens concluídos"/>
    <s v="ARTSG-270"/>
    <s v="Não"/>
    <s v="Concluído"/>
    <d v="2026-07-20T18:13:00"/>
    <d v="2026-07-20T00:00:00"/>
    <d v="2026-07-21T00:00:00"/>
    <d v="2026-07-21T00:00:00"/>
    <d v="2026-07-21T00:00:00"/>
    <d v="2026-07-21T00:00:00"/>
    <d v="2026-07-21T00:00:00"/>
    <d v="2026-08-27T00:00:00"/>
    <m/>
    <n v="1"/>
    <m/>
    <m/>
    <n v="1"/>
    <n v="28"/>
    <x v="0"/>
    <m/>
    <m/>
    <m/>
    <n v="4"/>
    <s v="FALSO"/>
    <n v="0"/>
    <n v="1"/>
    <s v=""/>
    <n v="1"/>
    <b v="1"/>
    <n v="1"/>
    <s v=""/>
    <n v="27"/>
    <s v=""/>
    <n v="1"/>
    <b v="1"/>
    <x v="14"/>
  </r>
  <r>
    <x v="0"/>
    <s v="SGSE-4255"/>
    <s v="[SGSE] SP 26.3.2"/>
    <x v="1"/>
    <x v="0"/>
    <s v="[SGSE] PI 3/26"/>
    <x v="0"/>
    <s v="[INC0801295]Tenho um Erro/Problema com o PTC - Dynamics Athenas - Alocação e disponibilização de disciplinas"/>
    <m/>
    <n v="3600"/>
    <m/>
    <s v="Itens concluídos"/>
    <m/>
    <m/>
    <s v="Concluído"/>
    <d v="2026-07-20T17:33:00"/>
    <d v="2026-07-20T00:00:00"/>
    <d v="2026-07-22T00:00:00"/>
    <d v="2026-07-22T00:00:00"/>
    <m/>
    <m/>
    <m/>
    <m/>
    <m/>
    <m/>
    <m/>
    <m/>
    <m/>
    <m/>
    <x v="0"/>
    <m/>
    <m/>
    <m/>
    <n v="1"/>
    <s v="FALSO"/>
    <n v="0"/>
    <s v=""/>
    <s v=""/>
    <s v=""/>
    <s v=""/>
    <s v=""/>
    <s v=""/>
    <s v=""/>
    <s v=""/>
    <s v=""/>
    <s v=""/>
    <x v="0"/>
  </r>
  <r>
    <x v="4"/>
    <s v="SGSE-4228"/>
    <s v="[SGSE] SP 26.3.2"/>
    <x v="1"/>
    <x v="1"/>
    <s v="[SGSE] PI 3/26"/>
    <x v="3"/>
    <s v="Apoio Orquestrador Visão Geral"/>
    <n v="5"/>
    <n v="496800"/>
    <m/>
    <s v="Itens concluídos"/>
    <s v="ARTSG-178"/>
    <s v="Não"/>
    <s v="Concluído"/>
    <d v="2026-07-20T11:15:00"/>
    <d v="2026-07-20T00:00:00"/>
    <d v="2026-07-22T00:00:00"/>
    <d v="2026-07-31T00:00:00"/>
    <d v="2026-07-31T00:00:00"/>
    <d v="2026-07-31T00:00:00"/>
    <d v="2026-07-31T00:00:00"/>
    <d v="2026-08-19T00:00:00"/>
    <m/>
    <n v="7"/>
    <m/>
    <m/>
    <n v="9"/>
    <n v="22"/>
    <x v="0"/>
    <m/>
    <m/>
    <m/>
    <n v="138"/>
    <s v="FALSO"/>
    <n v="0"/>
    <n v="1"/>
    <s v=""/>
    <n v="7"/>
    <b v="1"/>
    <n v="1"/>
    <s v=""/>
    <n v="13"/>
    <s v=""/>
    <n v="22"/>
    <b v="1"/>
    <x v="15"/>
  </r>
  <r>
    <x v="3"/>
    <s v="SGSE-4226"/>
    <s v="[SGSE] SP 26.3.2"/>
    <x v="1"/>
    <x v="1"/>
    <s v="[SGSE] PI 3/26"/>
    <x v="1"/>
    <s v="Preparação de pacotes e configurações + infra do Orquestrador"/>
    <n v="2"/>
    <n v="50400"/>
    <m/>
    <s v="Itens concluídos"/>
    <s v="ARTSG-178"/>
    <s v="Não"/>
    <s v="Concluído"/>
    <d v="2026-07-20T11:06:00"/>
    <d v="2026-07-20T00:00:00"/>
    <d v="2026-07-21T00:00:00"/>
    <d v="2026-07-22T00:00:00"/>
    <d v="2026-07-22T00:00:00"/>
    <d v="2026-07-30T00:00:00"/>
    <d v="2026-07-30T00:00:00"/>
    <d v="2026-08-19T00:00:00"/>
    <m/>
    <n v="1"/>
    <m/>
    <m/>
    <n v="8"/>
    <n v="22"/>
    <x v="0"/>
    <m/>
    <m/>
    <m/>
    <n v="14"/>
    <s v="FALSO"/>
    <n v="0"/>
    <n v="1"/>
    <s v=""/>
    <n v="1"/>
    <b v="1"/>
    <n v="6"/>
    <s v=""/>
    <n v="14"/>
    <s v=""/>
    <n v="22"/>
    <b v="1"/>
    <x v="15"/>
  </r>
  <r>
    <x v="3"/>
    <s v="SGSE-4224"/>
    <s v="[SGSE] SP 26.3.2"/>
    <x v="1"/>
    <x v="1"/>
    <s v="[SGSE] PI 3/26"/>
    <x v="1"/>
    <s v="Ajuste Fluxo Orquestrador, itens observados durante os testes completos de Matrícula e Rematrícula"/>
    <n v="2"/>
    <n v="57600"/>
    <m/>
    <s v="Itens concluídos"/>
    <s v="ARTSG-178"/>
    <s v="Não"/>
    <s v="Concluído"/>
    <d v="2026-07-20T10:15:00"/>
    <d v="2026-07-20T00:00:00"/>
    <d v="2026-07-21T00:00:00"/>
    <d v="2026-07-28T00:00:00"/>
    <d v="2026-07-28T00:00:00"/>
    <d v="2026-07-30T00:00:00"/>
    <d v="2026-07-30T00:00:00"/>
    <d v="2026-08-20T00:00:00"/>
    <m/>
    <n v="5"/>
    <m/>
    <m/>
    <n v="8"/>
    <n v="23"/>
    <x v="0"/>
    <m/>
    <m/>
    <m/>
    <n v="16"/>
    <s v="FALSO"/>
    <n v="0"/>
    <n v="1"/>
    <s v=""/>
    <n v="5"/>
    <b v="1"/>
    <n v="2"/>
    <s v=""/>
    <n v="15"/>
    <s v=""/>
    <n v="23"/>
    <b v="1"/>
    <x v="15"/>
  </r>
  <r>
    <x v="0"/>
    <s v="SGSE-4206"/>
    <s v="[SGSE] SP 26.3.2;[SGSE] SP 26.3.1"/>
    <x v="1"/>
    <x v="0"/>
    <s v="[SGSE] PI 3/26"/>
    <x v="0"/>
    <s v="[INC0779097]Tenho um Erro/Problema com o PTC - Ambiente do Aluno / AVA Sofia - Aulas"/>
    <m/>
    <m/>
    <m/>
    <s v="Itens concluídos"/>
    <m/>
    <m/>
    <s v="Concluído"/>
    <d v="2026-07-16T14:11:00"/>
    <d v="2026-07-06T00:00:00"/>
    <d v="2026-07-16T00:00:00"/>
    <d v="2026-07-16T00:00:00"/>
    <m/>
    <m/>
    <m/>
    <m/>
    <m/>
    <m/>
    <m/>
    <m/>
    <m/>
    <m/>
    <x v="0"/>
    <m/>
    <m/>
    <m/>
    <s v=""/>
    <s v="FALSO"/>
    <n v="0"/>
    <s v=""/>
    <s v=""/>
    <s v=""/>
    <s v=""/>
    <s v=""/>
    <s v=""/>
    <s v=""/>
    <s v=""/>
    <s v=""/>
    <s v=""/>
    <x v="0"/>
  </r>
  <r>
    <x v="0"/>
    <s v="SGSE-4204"/>
    <s v="[SGSE] SP 26.3.1"/>
    <x v="1"/>
    <x v="0"/>
    <s v="[SGSE] PI 3/26"/>
    <x v="0"/>
    <s v="[INC0800383]Tenho um Erro/Problema com o PTC - Dynamics Athenas - Alocação e disponibilização de disciplinas"/>
    <m/>
    <m/>
    <m/>
    <s v="Itens concluídos"/>
    <m/>
    <m/>
    <s v="Abertura indevida"/>
    <d v="2026-07-16T08:53:00"/>
    <d v="2026-07-06T00:00:00"/>
    <d v="2026-07-16T00:00:00"/>
    <m/>
    <m/>
    <m/>
    <m/>
    <m/>
    <m/>
    <m/>
    <m/>
    <m/>
    <m/>
    <m/>
    <x v="0"/>
    <m/>
    <m/>
    <m/>
    <s v=""/>
    <s v="FALSO"/>
    <n v="0"/>
    <s v=""/>
    <s v=""/>
    <s v=""/>
    <s v=""/>
    <s v=""/>
    <s v=""/>
    <s v=""/>
    <s v=""/>
    <s v=""/>
    <s v=""/>
    <x v="0"/>
  </r>
  <r>
    <x v="0"/>
    <s v="SGSE-4203"/>
    <s v="[SGSE] SP 26.3.2;[SGSE] SP 26.3.1"/>
    <x v="1"/>
    <x v="0"/>
    <s v="[SGSE] PI 3/26"/>
    <x v="0"/>
    <s v="[INC0785625]Tenho um Erro/Problema com o PTC - Ambiente do Aluno / AVA Sofia - Aulas"/>
    <m/>
    <m/>
    <m/>
    <s v="Itens concluídos"/>
    <m/>
    <m/>
    <s v="Concluído"/>
    <d v="2026-07-15T11:13:00"/>
    <d v="2026-07-06T00:00:00"/>
    <d v="2026-07-16T00:00:00"/>
    <d v="2026-07-16T00:00:00"/>
    <m/>
    <m/>
    <m/>
    <m/>
    <m/>
    <m/>
    <m/>
    <m/>
    <m/>
    <m/>
    <x v="0"/>
    <m/>
    <m/>
    <m/>
    <s v=""/>
    <s v="FALSO"/>
    <n v="0"/>
    <s v=""/>
    <s v=""/>
    <s v=""/>
    <s v=""/>
    <s v=""/>
    <s v=""/>
    <s v=""/>
    <s v=""/>
    <s v=""/>
    <s v=""/>
    <x v="0"/>
  </r>
  <r>
    <x v="0"/>
    <s v="SGSE-4200"/>
    <s v="[SGSE] SP 26.3.1"/>
    <x v="1"/>
    <x v="0"/>
    <s v="[SGSE] PI 3/26"/>
    <x v="0"/>
    <s v="[INC0799767]Tenho um Erro/Problema com o Sistema - Extranet - Enturmacao"/>
    <m/>
    <m/>
    <m/>
    <s v="Itens concluídos"/>
    <m/>
    <m/>
    <s v="Abertura indevida"/>
    <d v="2026-07-13T22:48:00"/>
    <d v="2026-07-06T00:00:00"/>
    <d v="2026-07-14T00:00:00"/>
    <m/>
    <m/>
    <m/>
    <m/>
    <m/>
    <m/>
    <m/>
    <m/>
    <m/>
    <m/>
    <m/>
    <x v="0"/>
    <m/>
    <m/>
    <m/>
    <s v=""/>
    <s v="FALSO"/>
    <n v="0"/>
    <s v=""/>
    <s v=""/>
    <s v=""/>
    <s v=""/>
    <s v=""/>
    <s v=""/>
    <s v=""/>
    <s v=""/>
    <s v=""/>
    <s v=""/>
    <x v="0"/>
  </r>
  <r>
    <x v="0"/>
    <s v="SGSE-4198"/>
    <s v="[SGSE] SP 26.3.2;[SGSE] SP 26.3.1"/>
    <x v="1"/>
    <x v="0"/>
    <s v="[SGSE] PI 3/26"/>
    <x v="0"/>
    <s v="[INC0799793]Tenho um Erro/Problema com o PTC - Dynamics Athenas - Alocação e disponibilização de disciplinas"/>
    <m/>
    <n v="10800"/>
    <m/>
    <s v="Itens concluídos"/>
    <m/>
    <m/>
    <s v="Concluído"/>
    <d v="2026-07-13T17:37:00"/>
    <d v="2026-07-06T00:00:00"/>
    <d v="2026-07-13T00:00:00"/>
    <d v="2026-07-14T00:00:00"/>
    <m/>
    <m/>
    <m/>
    <m/>
    <m/>
    <m/>
    <m/>
    <m/>
    <m/>
    <m/>
    <x v="0"/>
    <m/>
    <m/>
    <m/>
    <n v="3"/>
    <s v="FALSO"/>
    <n v="0"/>
    <s v=""/>
    <s v=""/>
    <s v=""/>
    <s v=""/>
    <s v=""/>
    <s v=""/>
    <s v=""/>
    <s v=""/>
    <s v=""/>
    <s v=""/>
    <x v="0"/>
  </r>
  <r>
    <x v="0"/>
    <s v="SGSE-4197"/>
    <s v="[SGSE] SP 26.3.2;[SGSE] SP 26.3.1"/>
    <x v="1"/>
    <x v="0"/>
    <s v="[SGSE] PI 3/26"/>
    <x v="0"/>
    <s v="[INC0799603]Tenho um Erro/Problema com o PTC - Dynamics Athenas - Alocação e disponibilização de disciplinas"/>
    <m/>
    <n v="3600"/>
    <m/>
    <s v="Itens concluídos"/>
    <m/>
    <m/>
    <s v="Concluído"/>
    <d v="2026-07-13T11:05:00"/>
    <d v="2026-07-06T00:00:00"/>
    <d v="2026-07-14T00:00:00"/>
    <d v="2026-07-15T00:00:00"/>
    <m/>
    <m/>
    <m/>
    <m/>
    <m/>
    <m/>
    <m/>
    <m/>
    <m/>
    <m/>
    <x v="0"/>
    <m/>
    <m/>
    <m/>
    <n v="1"/>
    <s v="FALSO"/>
    <n v="0"/>
    <s v=""/>
    <s v=""/>
    <s v=""/>
    <s v=""/>
    <s v=""/>
    <s v=""/>
    <s v=""/>
    <s v=""/>
    <s v=""/>
    <s v=""/>
    <x v="0"/>
  </r>
  <r>
    <x v="0"/>
    <s v="SGSE-4196"/>
    <s v="[SGSE] SP 26.3.1"/>
    <x v="1"/>
    <x v="0"/>
    <s v="[SGSE] PI 3/26"/>
    <x v="0"/>
    <s v="[INC0799538]Tenho um Erro/Problema com o PTC - Dynamics Athenas - Alocação e disponibilização de disciplinas"/>
    <m/>
    <n v="3600"/>
    <m/>
    <s v="Itens concluídos"/>
    <m/>
    <m/>
    <s v="Abertura indevida"/>
    <d v="2026-07-13T09:43:00"/>
    <d v="2026-07-06T00:00:00"/>
    <d v="2026-07-14T00:00:00"/>
    <m/>
    <m/>
    <m/>
    <m/>
    <m/>
    <m/>
    <m/>
    <m/>
    <m/>
    <m/>
    <m/>
    <x v="0"/>
    <m/>
    <m/>
    <m/>
    <n v="1"/>
    <s v="FALSO"/>
    <n v="0"/>
    <s v=""/>
    <s v=""/>
    <s v=""/>
    <s v=""/>
    <s v=""/>
    <s v=""/>
    <s v=""/>
    <s v=""/>
    <s v=""/>
    <s v=""/>
    <x v="0"/>
  </r>
  <r>
    <x v="0"/>
    <s v="SGSE-4193"/>
    <s v="[SGSE] SP 26.3.2;[SGSE] SP 26.3.1"/>
    <x v="1"/>
    <x v="0"/>
    <s v="[SGSE] PI 3/26"/>
    <x v="0"/>
    <s v="[INC0798485]Tenho um Erro/Problema com o PTC - Dynamics Athenas - Alocação e disponibilização de disciplinas"/>
    <m/>
    <n v="14400"/>
    <m/>
    <s v="Itens concluídos"/>
    <m/>
    <m/>
    <s v="Concluído"/>
    <d v="2026-07-10T16:55:00"/>
    <d v="2026-07-06T00:00:00"/>
    <d v="2026-07-10T00:00:00"/>
    <d v="2026-07-15T00:00:00"/>
    <m/>
    <m/>
    <m/>
    <m/>
    <m/>
    <m/>
    <m/>
    <m/>
    <m/>
    <m/>
    <x v="0"/>
    <m/>
    <m/>
    <m/>
    <n v="4"/>
    <s v="FALSO"/>
    <n v="0"/>
    <s v=""/>
    <s v=""/>
    <s v=""/>
    <s v=""/>
    <s v=""/>
    <s v=""/>
    <s v=""/>
    <s v=""/>
    <s v=""/>
    <s v=""/>
    <x v="0"/>
  </r>
  <r>
    <x v="0"/>
    <s v="SGSE-4190"/>
    <s v="[SGSE] SP 26.3.2;[SGSE] SP 26.3.1"/>
    <x v="1"/>
    <x v="0"/>
    <s v="[SGSE] PI 3/26"/>
    <x v="0"/>
    <s v="[INC0798282]Tenho um Erro/Problema com o PTC - Dynamics Athenas - Alocação e disponibilização de disciplinas"/>
    <m/>
    <n v="36000"/>
    <m/>
    <s v="Itens concluídos"/>
    <m/>
    <m/>
    <s v="Concluído"/>
    <d v="2026-07-10T09:52:00"/>
    <d v="2026-07-06T00:00:00"/>
    <d v="2026-07-14T00:00:00"/>
    <d v="2026-07-17T00:00:00"/>
    <m/>
    <m/>
    <m/>
    <m/>
    <m/>
    <m/>
    <m/>
    <m/>
    <m/>
    <m/>
    <x v="0"/>
    <m/>
    <m/>
    <m/>
    <n v="10"/>
    <s v="FALSO"/>
    <n v="0"/>
    <s v=""/>
    <s v=""/>
    <s v=""/>
    <s v=""/>
    <s v=""/>
    <s v=""/>
    <s v=""/>
    <s v=""/>
    <s v=""/>
    <s v=""/>
    <x v="0"/>
  </r>
  <r>
    <x v="0"/>
    <s v="SGSE-4189"/>
    <s v="[SGSE] SP 26.3.1"/>
    <x v="1"/>
    <x v="0"/>
    <s v="[SGSE] PI 3/26"/>
    <x v="0"/>
    <s v="[INC0796291]Tenho um Erro/Problema com o Sistema - Gerador de Documentos - Contrato"/>
    <m/>
    <n v="3600"/>
    <m/>
    <s v="Itens concluídos"/>
    <m/>
    <m/>
    <s v="Abertura indevida"/>
    <d v="2026-07-09T09:53:00"/>
    <d v="2026-07-06T00:00:00"/>
    <d v="2026-07-13T00:00:00"/>
    <m/>
    <m/>
    <m/>
    <m/>
    <m/>
    <m/>
    <m/>
    <m/>
    <m/>
    <m/>
    <m/>
    <x v="0"/>
    <m/>
    <m/>
    <m/>
    <n v="1"/>
    <s v="FALSO"/>
    <n v="0"/>
    <s v=""/>
    <s v=""/>
    <s v=""/>
    <s v=""/>
    <s v=""/>
    <s v=""/>
    <s v=""/>
    <s v=""/>
    <s v=""/>
    <s v=""/>
    <x v="0"/>
  </r>
  <r>
    <x v="0"/>
    <s v="SGSE-4188"/>
    <s v="[SGSE] SP 26.3.1"/>
    <x v="1"/>
    <x v="0"/>
    <s v="[SGSE] PI 3/26"/>
    <x v="0"/>
    <s v="[INC0792175]Tenho um Erro/Problema com o PTC - Ambiente do Aluno / AVA Sofia - Visão de disciplinas"/>
    <m/>
    <n v="3600"/>
    <m/>
    <s v="Itens concluídos"/>
    <m/>
    <m/>
    <s v="Abertura indevida"/>
    <d v="2026-07-08T21:43:00"/>
    <d v="2026-07-06T00:00:00"/>
    <d v="2026-07-13T00:00:00"/>
    <m/>
    <m/>
    <m/>
    <m/>
    <m/>
    <m/>
    <m/>
    <m/>
    <m/>
    <m/>
    <m/>
    <x v="0"/>
    <m/>
    <m/>
    <m/>
    <n v="1"/>
    <s v="FALSO"/>
    <n v="0"/>
    <s v=""/>
    <s v=""/>
    <s v=""/>
    <s v=""/>
    <s v=""/>
    <s v=""/>
    <s v=""/>
    <s v=""/>
    <s v=""/>
    <s v=""/>
    <x v="0"/>
  </r>
  <r>
    <x v="0"/>
    <s v="SGSE-4187"/>
    <s v="[SGSE] SP 26.3.1"/>
    <x v="1"/>
    <x v="0"/>
    <s v="[SGSE] PI 3/26"/>
    <x v="0"/>
    <s v="[INC0793594]Tenho um Erro/Problema com o PTC - Ambiente do Aluno / AVA Sofia - Detalhes do curso"/>
    <m/>
    <m/>
    <m/>
    <s v="Itens concluídos"/>
    <m/>
    <m/>
    <s v="Abertura indevida"/>
    <d v="2026-07-08T20:22:00"/>
    <d v="2026-07-06T00:00:00"/>
    <d v="2026-07-15T00:00:00"/>
    <m/>
    <m/>
    <m/>
    <m/>
    <m/>
    <m/>
    <m/>
    <m/>
    <m/>
    <m/>
    <m/>
    <x v="0"/>
    <m/>
    <m/>
    <m/>
    <s v=""/>
    <s v="FALSO"/>
    <n v="0"/>
    <s v=""/>
    <s v=""/>
    <s v=""/>
    <s v=""/>
    <s v=""/>
    <s v=""/>
    <s v=""/>
    <s v=""/>
    <s v=""/>
    <s v=""/>
    <x v="0"/>
  </r>
  <r>
    <x v="0"/>
    <s v="SGSE-4185"/>
    <s v="[SGSE] SP 26.3.2;[SGSE] SP 26.3.1"/>
    <x v="1"/>
    <x v="0"/>
    <s v="[SGSE] PI 3/26"/>
    <x v="0"/>
    <s v="[INC0797346]Tenho um Erro/Problema com o PTC - Dynamics Athenas - Alocação e disponibilização de disciplinas"/>
    <m/>
    <n v="3600"/>
    <m/>
    <s v="Itens concluídos"/>
    <m/>
    <m/>
    <s v="Concluído"/>
    <d v="2026-07-08T11:23:00"/>
    <d v="2026-07-06T00:00:00"/>
    <d v="2026-07-08T00:00:00"/>
    <d v="2026-07-15T00:00:00"/>
    <m/>
    <m/>
    <m/>
    <m/>
    <m/>
    <m/>
    <m/>
    <m/>
    <m/>
    <m/>
    <x v="0"/>
    <m/>
    <m/>
    <m/>
    <n v="1"/>
    <s v="FALSO"/>
    <n v="0"/>
    <s v=""/>
    <s v=""/>
    <s v=""/>
    <s v=""/>
    <s v=""/>
    <s v=""/>
    <s v=""/>
    <s v=""/>
    <s v=""/>
    <s v=""/>
    <x v="0"/>
  </r>
  <r>
    <x v="0"/>
    <s v="SGSE-4184"/>
    <s v="[SGSE] SP 26.3.2;[SGSE] SP 26.3.1"/>
    <x v="1"/>
    <x v="0"/>
    <s v="[SGSE] PI 3/26"/>
    <x v="0"/>
    <s v="[INC0796779]Tenho um Erro/Problema com o PTC - Dynamics Athenas - Alocação e disponibilização de disciplinas"/>
    <m/>
    <n v="14400"/>
    <m/>
    <s v="Itens concluídos"/>
    <m/>
    <m/>
    <s v="Concluído"/>
    <d v="2026-07-07T11:37:00"/>
    <d v="2026-07-06T00:00:00"/>
    <d v="2026-07-07T00:00:00"/>
    <d v="2026-07-16T00:00:00"/>
    <m/>
    <m/>
    <m/>
    <m/>
    <m/>
    <m/>
    <m/>
    <m/>
    <m/>
    <m/>
    <x v="0"/>
    <m/>
    <m/>
    <m/>
    <n v="4"/>
    <s v="FALSO"/>
    <n v="0"/>
    <s v=""/>
    <s v=""/>
    <s v=""/>
    <s v=""/>
    <s v=""/>
    <s v=""/>
    <s v=""/>
    <s v=""/>
    <s v=""/>
    <s v=""/>
    <x v="0"/>
  </r>
  <r>
    <x v="0"/>
    <s v="SGSE-4183"/>
    <s v="[SGSE] SP 26.3.1"/>
    <x v="1"/>
    <x v="0"/>
    <s v="[SGSE] PI 3/26"/>
    <x v="0"/>
    <s v="[INC0778380]Tenho um Erro/Problema com o PTC - Dynamics Athenas - Inativação de curso e ofertas"/>
    <m/>
    <m/>
    <m/>
    <s v="Itens concluídos"/>
    <m/>
    <m/>
    <s v="Abertura indevida"/>
    <d v="2026-07-06T21:27:00"/>
    <d v="2026-07-06T00:00:00"/>
    <d v="2026-07-07T00:00:00"/>
    <m/>
    <m/>
    <m/>
    <m/>
    <m/>
    <m/>
    <m/>
    <m/>
    <m/>
    <m/>
    <m/>
    <x v="0"/>
    <m/>
    <m/>
    <m/>
    <s v=""/>
    <s v="FALSO"/>
    <n v="0"/>
    <s v=""/>
    <s v=""/>
    <s v=""/>
    <s v=""/>
    <s v=""/>
    <s v=""/>
    <s v=""/>
    <s v=""/>
    <s v=""/>
    <s v=""/>
    <x v="0"/>
  </r>
  <r>
    <x v="6"/>
    <s v="SGSE-4176"/>
    <s v="[SGSE] SP 26.3.1"/>
    <x v="1"/>
    <x v="0"/>
    <s v="[SGSE] PI 3/26"/>
    <x v="12"/>
    <s v="[SGSE] - IT 1 - PI 3/26 ] Solicitação de Serviço"/>
    <n v="2"/>
    <m/>
    <m/>
    <s v="Itens concluídos"/>
    <m/>
    <s v="Não"/>
    <s v="Concluído"/>
    <d v="2026-07-06T16:16:00"/>
    <d v="2026-07-06T00:00:00"/>
    <m/>
    <m/>
    <m/>
    <m/>
    <m/>
    <m/>
    <m/>
    <m/>
    <m/>
    <m/>
    <m/>
    <m/>
    <x v="2"/>
    <m/>
    <m/>
    <m/>
    <s v=""/>
    <s v="FALSO"/>
    <n v="0"/>
    <n v="1"/>
    <s v=""/>
    <s v=""/>
    <s v=""/>
    <s v=""/>
    <s v=""/>
    <s v=""/>
    <s v=""/>
    <s v=""/>
    <s v=""/>
    <x v="0"/>
  </r>
  <r>
    <x v="6"/>
    <s v="SGSE-4175"/>
    <s v="[SGSE] SP 26.3.1"/>
    <x v="1"/>
    <x v="0"/>
    <s v="[SGSE] PI 3/26"/>
    <x v="11"/>
    <s v="[SGSE] - IT 1 - PI 3/26 ] Incidentes"/>
    <n v="5"/>
    <m/>
    <m/>
    <s v="Itens concluídos"/>
    <m/>
    <s v="Não"/>
    <s v="Concluído"/>
    <d v="2026-07-06T16:15:00"/>
    <d v="2026-07-06T00:00:00"/>
    <m/>
    <m/>
    <m/>
    <m/>
    <m/>
    <m/>
    <m/>
    <m/>
    <m/>
    <m/>
    <m/>
    <m/>
    <x v="1"/>
    <m/>
    <m/>
    <m/>
    <s v=""/>
    <s v="FALSO"/>
    <n v="0"/>
    <n v="1"/>
    <s v=""/>
    <s v=""/>
    <s v=""/>
    <s v=""/>
    <s v=""/>
    <s v=""/>
    <s v=""/>
    <s v=""/>
    <s v=""/>
    <x v="0"/>
  </r>
  <r>
    <x v="0"/>
    <s v="SGSE-4154"/>
    <s v="[SGSE] SP 26.3.1"/>
    <x v="1"/>
    <x v="0"/>
    <s v="[SGSE] PI 3/26"/>
    <x v="0"/>
    <s v="[INC0790661]Tenho um Erro/Problema com o PTC - Ambiente do Aluno / AVA Sofia - Visão de disciplinas"/>
    <m/>
    <n v="3600"/>
    <m/>
    <s v="Itens concluídos"/>
    <m/>
    <m/>
    <s v="Abertura indevida"/>
    <d v="2026-07-03T22:23:00"/>
    <d v="2026-07-06T00:00:00"/>
    <d v="2026-07-06T00:00:00"/>
    <m/>
    <m/>
    <m/>
    <m/>
    <m/>
    <m/>
    <m/>
    <m/>
    <m/>
    <m/>
    <m/>
    <x v="0"/>
    <m/>
    <m/>
    <m/>
    <n v="1"/>
    <s v="FALSO"/>
    <n v="0"/>
    <s v=""/>
    <s v=""/>
    <s v=""/>
    <s v=""/>
    <s v=""/>
    <s v=""/>
    <s v=""/>
    <s v=""/>
    <s v=""/>
    <s v=""/>
    <x v="0"/>
  </r>
  <r>
    <x v="0"/>
    <s v="SGSE-4153"/>
    <s v="[SGSE] SP 26.3.1"/>
    <x v="1"/>
    <x v="0"/>
    <s v="[SGSE] PI 3/26"/>
    <x v="0"/>
    <s v="[INC0792175]Tenho um Erro/Problema com o PTC - Ambiente do Aluno / AVA Sofia - Visão de disciplinas"/>
    <m/>
    <n v="3600"/>
    <m/>
    <s v="Itens concluídos"/>
    <m/>
    <m/>
    <s v="Abertura indevida"/>
    <d v="2026-07-03T22:22:00"/>
    <d v="2026-07-06T00:00:00"/>
    <d v="2026-07-06T00:00:00"/>
    <m/>
    <m/>
    <m/>
    <m/>
    <m/>
    <m/>
    <m/>
    <m/>
    <m/>
    <m/>
    <m/>
    <x v="0"/>
    <m/>
    <m/>
    <m/>
    <n v="1"/>
    <s v="FALSO"/>
    <n v="0"/>
    <s v=""/>
    <s v=""/>
    <s v=""/>
    <s v=""/>
    <s v=""/>
    <s v=""/>
    <s v=""/>
    <s v=""/>
    <s v=""/>
    <s v=""/>
    <x v="0"/>
  </r>
  <r>
    <x v="0"/>
    <s v="SGSE-4152"/>
    <s v="[SGSE] SP 26.3.2;[SGSE] SP 26.3.1"/>
    <x v="1"/>
    <x v="0"/>
    <s v="[SGSE] PI 3/26"/>
    <x v="0"/>
    <s v="[INC0746077]Tenho um Erro/Problema com o PTC - Financeiro SAP - Rematrícula"/>
    <m/>
    <m/>
    <m/>
    <s v="Itens concluídos"/>
    <m/>
    <m/>
    <s v="Concluído"/>
    <d v="2026-07-03T22:16:00"/>
    <d v="2026-07-06T00:00:00"/>
    <d v="2026-07-15T00:00:00"/>
    <d v="2026-07-15T00:00:00"/>
    <m/>
    <m/>
    <m/>
    <m/>
    <m/>
    <m/>
    <m/>
    <m/>
    <m/>
    <m/>
    <x v="0"/>
    <m/>
    <m/>
    <m/>
    <s v=""/>
    <s v="FALSO"/>
    <n v="0"/>
    <s v=""/>
    <s v=""/>
    <s v=""/>
    <s v=""/>
    <s v=""/>
    <s v=""/>
    <s v=""/>
    <s v=""/>
    <s v=""/>
    <s v=""/>
    <x v="0"/>
  </r>
  <r>
    <x v="0"/>
    <s v="SGSE-4149"/>
    <s v="[SGSE] SP 26.2.6;[SGSE] SP 26.3.1"/>
    <x v="1"/>
    <x v="0"/>
    <s v="[SGSE] PI 3/26"/>
    <x v="0"/>
    <s v="[INC0794804]Tenho um Erro/Problema com o PTC - Dynamics Athenas - Alocação e disponibilização de disciplinas"/>
    <m/>
    <m/>
    <m/>
    <s v="Itens concluídos"/>
    <m/>
    <m/>
    <s v="Concluído"/>
    <d v="2026-07-03T10:53:00"/>
    <d v="2026-07-06T00:00:00"/>
    <d v="2026-07-03T00:00:00"/>
    <d v="2026-07-03T00:00:00"/>
    <m/>
    <m/>
    <m/>
    <m/>
    <m/>
    <m/>
    <m/>
    <m/>
    <m/>
    <m/>
    <x v="0"/>
    <m/>
    <m/>
    <m/>
    <s v=""/>
    <s v="FALSO"/>
    <n v="0"/>
    <s v=""/>
    <s v=""/>
    <s v=""/>
    <s v=""/>
    <s v=""/>
    <s v=""/>
    <s v=""/>
    <s v=""/>
    <s v=""/>
    <s v=""/>
    <x v="0"/>
  </r>
  <r>
    <x v="0"/>
    <s v="SGSE-4143"/>
    <s v="[SGSE] SP 26.2.6;[SGSE] SP 26.3.1"/>
    <x v="1"/>
    <x v="0"/>
    <s v="[SGSE] PI 3/26"/>
    <x v="0"/>
    <s v="[INC0794342]Tenho um Erro/Problema com o PTC - Dynamics Athenas - Alocação e disponibilização de disciplinas"/>
    <m/>
    <n v="3600"/>
    <m/>
    <s v="Itens concluídos"/>
    <m/>
    <m/>
    <s v="Concluído"/>
    <d v="2026-07-02T15:53:00"/>
    <d v="2026-07-06T00:00:00"/>
    <d v="2026-07-02T00:00:00"/>
    <d v="2026-07-03T00:00:00"/>
    <m/>
    <m/>
    <m/>
    <m/>
    <m/>
    <m/>
    <m/>
    <m/>
    <m/>
    <m/>
    <x v="0"/>
    <m/>
    <m/>
    <m/>
    <n v="1"/>
    <s v="FALSO"/>
    <n v="0"/>
    <s v=""/>
    <s v=""/>
    <s v=""/>
    <s v=""/>
    <s v=""/>
    <s v=""/>
    <s v=""/>
    <s v=""/>
    <s v=""/>
    <s v=""/>
    <x v="0"/>
  </r>
  <r>
    <x v="0"/>
    <s v="SGSE-4142"/>
    <s v="[SGSE] SP 26.2.6;[SGSE] SP 26.3.1"/>
    <x v="1"/>
    <x v="0"/>
    <s v="[SGSE] PI 3/26"/>
    <x v="0"/>
    <s v="[INC0794260]Tenho um Erro/Problema com o PTC - Dynamics Athenas - Alocação e disponibilização de disciplinas"/>
    <m/>
    <n v="3600"/>
    <m/>
    <s v="Itens concluídos"/>
    <m/>
    <m/>
    <s v="Abertura indevida"/>
    <d v="2026-07-02T13:45:00"/>
    <d v="2026-07-06T00:00:00"/>
    <d v="2026-07-08T00:00:00"/>
    <m/>
    <m/>
    <m/>
    <m/>
    <m/>
    <m/>
    <m/>
    <m/>
    <m/>
    <m/>
    <m/>
    <x v="0"/>
    <m/>
    <m/>
    <m/>
    <n v="1"/>
    <s v="FALSO"/>
    <n v="0"/>
    <s v=""/>
    <s v=""/>
    <s v=""/>
    <s v=""/>
    <s v=""/>
    <s v=""/>
    <s v=""/>
    <s v=""/>
    <s v=""/>
    <s v=""/>
    <x v="0"/>
  </r>
  <r>
    <x v="0"/>
    <s v="SGSE-4141"/>
    <s v="[SGSE] SP 26.2.6;[SGSE] SP 26.3.1"/>
    <x v="1"/>
    <x v="0"/>
    <s v="[SGSE] PI 3/26"/>
    <x v="0"/>
    <s v="[INC0794182]Tenho um Erro/Problema com o PTC - Dynamics Athenas - Alocação e disponibilização de disciplinas"/>
    <m/>
    <n v="3600"/>
    <m/>
    <s v="Itens concluídos"/>
    <m/>
    <m/>
    <s v="Abertura indevida"/>
    <d v="2026-07-02T11:42:00"/>
    <d v="2026-07-06T00:00:00"/>
    <d v="2026-07-08T00:00:00"/>
    <m/>
    <m/>
    <m/>
    <m/>
    <m/>
    <m/>
    <m/>
    <m/>
    <m/>
    <m/>
    <m/>
    <x v="0"/>
    <m/>
    <m/>
    <m/>
    <n v="1"/>
    <s v="FALSO"/>
    <n v="0"/>
    <s v=""/>
    <s v=""/>
    <s v=""/>
    <s v=""/>
    <s v=""/>
    <s v=""/>
    <s v=""/>
    <s v=""/>
    <s v=""/>
    <s v=""/>
    <x v="0"/>
  </r>
  <r>
    <x v="0"/>
    <s v="SGSE-4140"/>
    <s v="[SGSE] SP 26.2.6;[SGSE] SP 26.3.1"/>
    <x v="1"/>
    <x v="0"/>
    <s v="[SGSE] PI 3/26"/>
    <x v="0"/>
    <s v="[INC0794177]Tenho um Erro/Problema com o PTC - Dynamics Athenas - Alocação e disponibilização de disciplinas"/>
    <m/>
    <m/>
    <m/>
    <s v="Itens concluídos"/>
    <m/>
    <m/>
    <s v="Abertura indevida"/>
    <d v="2026-07-02T11:31:00"/>
    <d v="2026-07-06T00:00:00"/>
    <d v="2026-07-02T00:00:00"/>
    <m/>
    <m/>
    <m/>
    <m/>
    <m/>
    <m/>
    <m/>
    <m/>
    <m/>
    <m/>
    <m/>
    <x v="0"/>
    <m/>
    <m/>
    <m/>
    <s v=""/>
    <s v="FALSO"/>
    <n v="0"/>
    <s v=""/>
    <s v=""/>
    <s v=""/>
    <s v=""/>
    <s v=""/>
    <s v=""/>
    <s v=""/>
    <s v=""/>
    <s v=""/>
    <s v=""/>
    <x v="0"/>
  </r>
  <r>
    <x v="0"/>
    <s v="SGSE-4139"/>
    <s v="[SGSE] SP 26.2.6;[SGSE] SP 26.3.1"/>
    <x v="1"/>
    <x v="0"/>
    <s v="[SGSE] PI 3/26"/>
    <x v="0"/>
    <s v="[INC0793701]Tenho um Erro/Problema com o PTC - Dynamics Athenas - Alocação e disponibilização de disciplinas"/>
    <m/>
    <n v="3600"/>
    <m/>
    <s v="Itens concluídos"/>
    <m/>
    <m/>
    <s v="Concluído"/>
    <d v="2026-07-01T15:34:00"/>
    <d v="2026-07-06T00:00:00"/>
    <d v="2026-07-06T00:00:00"/>
    <m/>
    <m/>
    <m/>
    <m/>
    <m/>
    <m/>
    <m/>
    <m/>
    <m/>
    <m/>
    <m/>
    <x v="0"/>
    <m/>
    <m/>
    <m/>
    <n v="1"/>
    <s v="FALSO"/>
    <n v="0"/>
    <s v=""/>
    <s v=""/>
    <s v=""/>
    <s v=""/>
    <s v=""/>
    <s v=""/>
    <s v=""/>
    <s v=""/>
    <s v=""/>
    <s v=""/>
    <x v="0"/>
  </r>
  <r>
    <x v="2"/>
    <s v="SGSE-4138"/>
    <s v="[SGSE] SP 26.3.2"/>
    <x v="1"/>
    <x v="2"/>
    <s v="[SGSE] PI 3/26"/>
    <x v="4"/>
    <s v="[691] Teste Mobile de Sofia"/>
    <n v="1"/>
    <m/>
    <m/>
    <s v="Itens concluídos"/>
    <s v="ARTPT-691"/>
    <s v="Não"/>
    <s v="Cancelado"/>
    <d v="2026-07-01T11:04:00"/>
    <d v="2026-07-20T00:00:00"/>
    <m/>
    <m/>
    <m/>
    <m/>
    <m/>
    <m/>
    <m/>
    <m/>
    <m/>
    <m/>
    <m/>
    <m/>
    <x v="0"/>
    <m/>
    <m/>
    <m/>
    <s v=""/>
    <s v="FALSO"/>
    <n v="0"/>
    <n v="13"/>
    <s v=""/>
    <s v=""/>
    <s v=""/>
    <s v=""/>
    <s v=""/>
    <s v=""/>
    <s v=""/>
    <s v=""/>
    <b v="1"/>
    <x v="16"/>
  </r>
  <r>
    <x v="8"/>
    <s v="SGSE-4137"/>
    <s v="[SGSE] SP 26.3.1"/>
    <x v="1"/>
    <x v="1"/>
    <s v="[SGSE] PI 3/26"/>
    <x v="4"/>
    <s v="[Transf. Externa] Tratar passivo de alunos com matriz e série divergente"/>
    <n v="1"/>
    <n v="21600"/>
    <m/>
    <s v="Itens concluídos"/>
    <s v="ARTPT-691"/>
    <s v="Não"/>
    <s v="Concluído"/>
    <d v="2026-07-01T10:47:00"/>
    <d v="2026-07-06T00:00:00"/>
    <d v="2026-07-13T00:00:00"/>
    <d v="2026-07-13T00:00:00"/>
    <d v="2026-07-13T00:00:00"/>
    <d v="2026-07-13T00:00:00"/>
    <d v="2026-07-13T00:00:00"/>
    <d v="2026-08-20T00:00:00"/>
    <m/>
    <m/>
    <m/>
    <n v="28"/>
    <m/>
    <n v="36"/>
    <x v="0"/>
    <m/>
    <m/>
    <m/>
    <n v="6"/>
    <s v="FALSO"/>
    <n v="0"/>
    <n v="3"/>
    <s v=""/>
    <n v="1"/>
    <s v=""/>
    <n v="1"/>
    <s v=""/>
    <n v="28"/>
    <b v="1"/>
    <n v="8"/>
    <b v="0"/>
    <x v="16"/>
  </r>
  <r>
    <x v="2"/>
    <s v="SGSE-4136"/>
    <s v="[SGSE] SP 26.3.1"/>
    <x v="1"/>
    <x v="0"/>
    <s v="[SGSE] PI 3/26"/>
    <x v="4"/>
    <s v="[Teste integrado - ARTDF-379] Formando Reprovado -  Enturmação"/>
    <n v="1"/>
    <n v="21600"/>
    <m/>
    <s v="Itens concluídos"/>
    <s v="ARTPT-379"/>
    <s v="Não"/>
    <s v="Concluído"/>
    <d v="2026-06-30T18:12:00"/>
    <d v="2026-07-06T00:00:00"/>
    <d v="2026-07-13T00:00:00"/>
    <d v="2026-07-15T00:00:00"/>
    <d v="2026-07-15T00:00:00"/>
    <d v="2026-07-15T00:00:00"/>
    <d v="2026-07-15T00:00:00"/>
    <m/>
    <m/>
    <n v="2"/>
    <m/>
    <m/>
    <n v="11"/>
    <m/>
    <x v="0"/>
    <m/>
    <m/>
    <m/>
    <n v="6"/>
    <s v="FALSO"/>
    <n v="0"/>
    <n v="4"/>
    <s v=""/>
    <n v="2"/>
    <b v="1"/>
    <n v="1"/>
    <s v=""/>
    <s v=""/>
    <s v=""/>
    <n v="11"/>
    <b v="1"/>
    <x v="17"/>
  </r>
  <r>
    <x v="7"/>
    <s v="SGSE-4134"/>
    <s v="[SGSE] SP 26.3.4"/>
    <x v="1"/>
    <x v="1"/>
    <s v="[SGSE] PI 3/26"/>
    <x v="2"/>
    <s v="[680 - Vers. Matriz] Spike – Análise de Impactos na geração do Histórico Curricular fracionado por série"/>
    <n v="3"/>
    <n v="64800"/>
    <m/>
    <s v="Itens concluídos"/>
    <s v="ARTPT-680"/>
    <s v="Não"/>
    <s v="Concluído"/>
    <d v="2026-06-30T16:18:00"/>
    <d v="2026-08-17T00:00:00"/>
    <d v="2026-08-25T00:00:00"/>
    <d v="2026-08-28T00:00:00"/>
    <d v="2026-08-28T00:00:00"/>
    <d v="2026-08-28T00:00:00"/>
    <d v="2026-08-28T00:00:00"/>
    <d v="2026-09-09T00:00:00"/>
    <m/>
    <n v="3"/>
    <m/>
    <m/>
    <n v="43"/>
    <m/>
    <x v="0"/>
    <m/>
    <m/>
    <m/>
    <n v="18"/>
    <s v="FALSO"/>
    <n v="0"/>
    <n v="34"/>
    <s v=""/>
    <n v="3"/>
    <b v="1"/>
    <n v="1"/>
    <s v=""/>
    <n v="8"/>
    <s v=""/>
    <n v="43"/>
    <b v="1"/>
    <x v="9"/>
  </r>
  <r>
    <x v="4"/>
    <s v="SGSE-4132"/>
    <s v="[SGSE] SP 26.3.4"/>
    <x v="1"/>
    <x v="1"/>
    <s v="[SGSE] PI 3/26"/>
    <x v="3"/>
    <s v="Alterar composição da bussineskey na criação do histórico curricular"/>
    <n v="5"/>
    <n v="86400"/>
    <m/>
    <s v="Itens concluídos"/>
    <s v="SGGS-11290"/>
    <s v="Não"/>
    <s v="Concluído"/>
    <d v="2026-06-30T14:47:00"/>
    <d v="2026-08-17T00:00:00"/>
    <d v="2026-08-20T00:00:00"/>
    <d v="2026-08-24T00:00:00"/>
    <d v="2026-08-24T00:00:00"/>
    <d v="2026-08-25T00:00:00"/>
    <d v="2026-08-25T00:00:00"/>
    <d v="2026-09-15T00:00:00"/>
    <m/>
    <n v="2"/>
    <m/>
    <m/>
    <n v="40"/>
    <n v="55"/>
    <x v="0"/>
    <m/>
    <m/>
    <m/>
    <n v="24"/>
    <s v="FALSO"/>
    <n v="0"/>
    <n v="34"/>
    <s v=""/>
    <n v="2"/>
    <b v="1"/>
    <n v="1"/>
    <s v=""/>
    <n v="15"/>
    <s v=""/>
    <n v="55"/>
    <b v="1"/>
    <x v="13"/>
  </r>
  <r>
    <x v="2"/>
    <s v="SGSE-4131"/>
    <s v="[SGSE] SP 26.3.2"/>
    <x v="1"/>
    <x v="0"/>
    <s v="[SGSE] PI 3/26"/>
    <x v="4"/>
    <s v="[DT - Aloc. Disciplinas] Teste integrado - Remover obrigatoriedade do docente na alocação - sprint 2"/>
    <n v="1"/>
    <n v="21600"/>
    <m/>
    <s v="Itens concluídos"/>
    <s v="ARTSG-270"/>
    <s v="Não"/>
    <s v="Concluído"/>
    <d v="2026-06-30T14:45:00"/>
    <d v="2026-07-20T00:00:00"/>
    <d v="2026-07-22T00:00:00"/>
    <d v="2026-07-24T00:00:00"/>
    <d v="2026-07-24T00:00:00"/>
    <d v="2026-07-24T00:00:00"/>
    <d v="2026-07-24T00:00:00"/>
    <m/>
    <m/>
    <n v="2"/>
    <n v="1"/>
    <m/>
    <n v="18"/>
    <m/>
    <x v="0"/>
    <m/>
    <m/>
    <m/>
    <n v="6"/>
    <s v="FALSO"/>
    <n v="0"/>
    <n v="14"/>
    <s v=""/>
    <n v="2"/>
    <b v="1"/>
    <n v="1"/>
    <b v="1"/>
    <s v=""/>
    <s v=""/>
    <n v="18"/>
    <b v="1"/>
    <x v="14"/>
  </r>
  <r>
    <x v="4"/>
    <s v="SGSE-4130"/>
    <s v="[SGSE] SP 26.3.1"/>
    <x v="1"/>
    <x v="1"/>
    <s v="[SGSE] PI 3/26"/>
    <x v="4"/>
    <s v="Alteração de retorno da API de turmas para docência - Retornar somente turmas Veteranas"/>
    <n v="1"/>
    <n v="21600"/>
    <m/>
    <s v="Itens concluídos"/>
    <s v="ARTPT-691"/>
    <s v="Não"/>
    <s v="Concluído"/>
    <d v="2026-06-30T12:08:00"/>
    <d v="2026-07-06T00:00:00"/>
    <d v="2026-07-13T00:00:00"/>
    <d v="2026-07-14T00:00:00"/>
    <d v="2026-07-14T00:00:00"/>
    <d v="2026-07-15T00:00:00"/>
    <d v="2026-07-15T00:00:00"/>
    <d v="2026-07-24T00:00:00"/>
    <m/>
    <n v="1"/>
    <m/>
    <m/>
    <n v="11"/>
    <n v="18"/>
    <x v="0"/>
    <m/>
    <m/>
    <s v="0 minutos úteis"/>
    <n v="6"/>
    <s v="FALSO"/>
    <n v="0"/>
    <n v="4"/>
    <s v=""/>
    <n v="1"/>
    <b v="1"/>
    <n v="1"/>
    <s v=""/>
    <n v="7"/>
    <s v=""/>
    <n v="18"/>
    <b v="1"/>
    <x v="16"/>
  </r>
  <r>
    <x v="0"/>
    <s v="SGSE-4125"/>
    <s v="[SGSE] SP 26.2.6;[SGSE] SP 26.3.1"/>
    <x v="1"/>
    <x v="0"/>
    <s v="[SGSE] PI 3/26"/>
    <x v="0"/>
    <s v="[INC0789008]Tenho um Erro/Problema com o PTC - Dynamics Athenas - Alocação e disponibilização de disciplinas"/>
    <m/>
    <n v="3600"/>
    <m/>
    <s v="Itens concluídos"/>
    <m/>
    <m/>
    <s v="Abertura indevida"/>
    <d v="2026-06-30T10:04:00"/>
    <d v="2026-07-06T00:00:00"/>
    <d v="2026-07-06T00:00:00"/>
    <m/>
    <m/>
    <m/>
    <m/>
    <m/>
    <m/>
    <m/>
    <m/>
    <m/>
    <m/>
    <m/>
    <x v="0"/>
    <m/>
    <m/>
    <m/>
    <n v="1"/>
    <s v="FALSO"/>
    <n v="0"/>
    <s v=""/>
    <s v=""/>
    <s v=""/>
    <s v=""/>
    <s v=""/>
    <s v=""/>
    <s v=""/>
    <s v=""/>
    <s v=""/>
    <s v=""/>
    <x v="0"/>
  </r>
  <r>
    <x v="0"/>
    <s v="SGSE-4124"/>
    <s v="[SGSE] SP 26.2.6;[SGSE] SP 26.3.1"/>
    <x v="1"/>
    <x v="0"/>
    <s v="[SGSE] PI 3/26"/>
    <x v="0"/>
    <s v="[INC0781427]Tenho um Erro/Problema com o PTC - Ambiente do Aluno / AVA Sofia - Visão de disciplinas"/>
    <m/>
    <m/>
    <m/>
    <s v="Itens concluídos"/>
    <m/>
    <m/>
    <s v="Abertura indevida"/>
    <d v="2026-06-30T10:03:00"/>
    <d v="2026-07-06T00:00:00"/>
    <d v="2026-07-06T00:00:00"/>
    <m/>
    <m/>
    <m/>
    <m/>
    <m/>
    <m/>
    <m/>
    <m/>
    <m/>
    <m/>
    <m/>
    <x v="0"/>
    <m/>
    <m/>
    <m/>
    <s v=""/>
    <s v="FALSO"/>
    <n v="0"/>
    <s v=""/>
    <s v=""/>
    <s v=""/>
    <s v=""/>
    <s v=""/>
    <s v=""/>
    <s v=""/>
    <s v=""/>
    <s v=""/>
    <s v=""/>
    <x v="0"/>
  </r>
  <r>
    <x v="3"/>
    <s v="SGSE-4123"/>
    <s v="[SGSE] SP 26.3.6"/>
    <x v="1"/>
    <x v="1"/>
    <s v="[SGSE] PI 3/26"/>
    <x v="3"/>
    <s v="Deploy ambiente produtivo sprint 6"/>
    <n v="5"/>
    <n v="97200"/>
    <m/>
    <s v="Itens concluídos"/>
    <m/>
    <s v="Não"/>
    <s v="Concluído"/>
    <d v="2026-06-29T17:42:00"/>
    <d v="2026-09-14T00:00:00"/>
    <d v="2026-09-16T00:00:00"/>
    <d v="2026-09-25T00:00:00"/>
    <d v="2026-09-25T00:00:00"/>
    <d v="2026-09-25T00:00:00"/>
    <d v="2026-09-25T00:00:00"/>
    <d v="2026-09-25T00:00:00"/>
    <m/>
    <n v="7"/>
    <m/>
    <n v="1"/>
    <n v="64"/>
    <n v="64"/>
    <x v="0"/>
    <m/>
    <m/>
    <m/>
    <n v="27"/>
    <s v="FALSO"/>
    <n v="0"/>
    <n v="55"/>
    <s v=""/>
    <n v="7"/>
    <b v="1"/>
    <n v="1"/>
    <s v=""/>
    <n v="1"/>
    <b v="1"/>
    <n v="64"/>
    <b v="1"/>
    <x v="0"/>
  </r>
  <r>
    <x v="3"/>
    <s v="SGSE-4122"/>
    <s v="[SGSE] SP 26.3.5"/>
    <x v="1"/>
    <x v="1"/>
    <s v="[SGSE] PI 3/26"/>
    <x v="2"/>
    <s v="Deploy ambiente produtivo sprint 5 "/>
    <n v="3"/>
    <n v="64800"/>
    <m/>
    <s v="Itens concluídos"/>
    <m/>
    <s v="Não"/>
    <s v="Concluído"/>
    <d v="2026-06-29T17:34:00"/>
    <d v="2026-08-31T00:00:00"/>
    <d v="2026-09-09T00:00:00"/>
    <d v="2026-09-11T00:00:00"/>
    <d v="2026-09-11T00:00:00"/>
    <d v="2026-09-11T00:00:00"/>
    <d v="2026-09-11T00:00:00"/>
    <d v="2026-09-24T00:00:00"/>
    <m/>
    <n v="2"/>
    <m/>
    <n v="9"/>
    <n v="54"/>
    <n v="63"/>
    <x v="0"/>
    <m/>
    <m/>
    <m/>
    <n v="18"/>
    <s v="FALSO"/>
    <n v="0"/>
    <n v="45"/>
    <s v=""/>
    <n v="2"/>
    <b v="1"/>
    <n v="1"/>
    <s v=""/>
    <n v="9"/>
    <b v="1"/>
    <n v="63"/>
    <b v="1"/>
    <x v="0"/>
  </r>
  <r>
    <x v="3"/>
    <s v="SGSE-4121"/>
    <s v="[SGSE] SP 26.3.4"/>
    <x v="1"/>
    <x v="1"/>
    <s v="[SGSE] PI 3/26"/>
    <x v="4"/>
    <s v="Deploy ambiente produtivo sprint 4"/>
    <n v="1"/>
    <n v="43200"/>
    <m/>
    <s v="Itens concluídos"/>
    <m/>
    <s v="Não"/>
    <s v="Concluído"/>
    <d v="2026-06-29T17:34:00"/>
    <d v="2026-08-17T00:00:00"/>
    <d v="2026-08-20T00:00:00"/>
    <d v="2026-08-20T00:00:00"/>
    <d v="2026-08-20T00:00:00"/>
    <d v="2026-08-20T00:00:00"/>
    <d v="2026-08-20T00:00:00"/>
    <d v="2026-08-20T00:00:00"/>
    <m/>
    <n v="1"/>
    <m/>
    <m/>
    <m/>
    <m/>
    <x v="0"/>
    <m/>
    <m/>
    <m/>
    <n v="12"/>
    <s v="FALSO"/>
    <n v="0"/>
    <n v="35"/>
    <s v=""/>
    <n v="1"/>
    <b v="1"/>
    <n v="1"/>
    <s v=""/>
    <n v="1"/>
    <s v=""/>
    <n v="38"/>
    <b v="0"/>
    <x v="0"/>
  </r>
  <r>
    <x v="3"/>
    <s v="SGSE-4120"/>
    <s v="[SGSE] SP 26.3.3"/>
    <x v="1"/>
    <x v="1"/>
    <s v="[SGSE] PI 3/26"/>
    <x v="4"/>
    <s v="Preparação Deploy ambiente produtivo, fechamento de pacotes e validação sprint 3"/>
    <n v="1"/>
    <m/>
    <m/>
    <s v="Itens concluídos"/>
    <m/>
    <s v="Não"/>
    <s v="Concluído"/>
    <d v="2026-06-29T17:29:00"/>
    <d v="2026-08-03T00:00:00"/>
    <d v="2026-08-13T00:00:00"/>
    <d v="2026-08-13T00:00:00"/>
    <d v="2026-08-13T00:00:00"/>
    <d v="2026-08-13T00:00:00"/>
    <d v="2026-08-13T00:00:00"/>
    <d v="2026-08-20T00:00:00"/>
    <m/>
    <n v="1"/>
    <n v="1"/>
    <m/>
    <n v="33"/>
    <m/>
    <x v="0"/>
    <m/>
    <m/>
    <m/>
    <s v=""/>
    <s v="FALSO"/>
    <n v="0"/>
    <n v="25"/>
    <s v=""/>
    <n v="1"/>
    <b v="1"/>
    <n v="1"/>
    <b v="1"/>
    <n v="5"/>
    <s v=""/>
    <n v="38"/>
    <b v="0"/>
    <x v="0"/>
  </r>
  <r>
    <x v="3"/>
    <s v="SGSE-4118"/>
    <s v="[SGSE] SP 26.3.2"/>
    <x v="1"/>
    <x v="2"/>
    <s v="[SGSE] PI 3/26"/>
    <x v="4"/>
    <s v="Deploy ambiente produtivo sprint 2"/>
    <n v="1"/>
    <n v="3600"/>
    <m/>
    <s v="Itens concluídos"/>
    <m/>
    <s v="Não"/>
    <s v="Cancelado"/>
    <d v="2026-06-29T17:26:00"/>
    <d v="2026-07-20T00:00:00"/>
    <m/>
    <m/>
    <m/>
    <m/>
    <m/>
    <m/>
    <m/>
    <m/>
    <m/>
    <m/>
    <m/>
    <m/>
    <x v="0"/>
    <m/>
    <m/>
    <m/>
    <n v="1"/>
    <s v="FALSO"/>
    <n v="0"/>
    <n v="15"/>
    <s v=""/>
    <s v=""/>
    <s v=""/>
    <s v=""/>
    <s v=""/>
    <s v=""/>
    <s v=""/>
    <s v=""/>
    <b v="1"/>
    <x v="0"/>
  </r>
  <r>
    <x v="3"/>
    <s v="SGSE-4117"/>
    <s v="[SGSE] SP 26.3.1"/>
    <x v="1"/>
    <x v="1"/>
    <s v="[SGSE] PI 3/26"/>
    <x v="4"/>
    <s v="Deploy ambiente produtivo sprint 1 (fechamento e validação de pacote + abertura de RDM)"/>
    <n v="1"/>
    <n v="3600"/>
    <m/>
    <s v="Itens concluídos"/>
    <m/>
    <s v="Não"/>
    <s v="Concluído"/>
    <d v="2026-06-29T17:25:00"/>
    <d v="2026-07-06T00:00:00"/>
    <d v="2026-07-17T00:00:00"/>
    <d v="2026-07-17T00:00:00"/>
    <d v="2026-07-17T00:00:00"/>
    <d v="2026-07-17T00:00:00"/>
    <d v="2026-07-17T00:00:00"/>
    <d v="2026-08-20T00:00:00"/>
    <m/>
    <n v="1"/>
    <m/>
    <n v="24"/>
    <n v="14"/>
    <n v="38"/>
    <x v="0"/>
    <m/>
    <m/>
    <m/>
    <n v="1"/>
    <s v="FALSO"/>
    <n v="0"/>
    <n v="5"/>
    <s v=""/>
    <n v="1"/>
    <b v="1"/>
    <n v="1"/>
    <s v=""/>
    <n v="24"/>
    <b v="1"/>
    <n v="38"/>
    <b v="1"/>
    <x v="0"/>
  </r>
  <r>
    <x v="3"/>
    <s v="SGSE-4115"/>
    <s v="[SGSE] SP 26.3.2"/>
    <x v="1"/>
    <x v="1"/>
    <s v="[SGSE] PI 3/26"/>
    <x v="2"/>
    <s v="[185] [GE] Validação customização dos plugins Avanade"/>
    <n v="3"/>
    <n v="64800"/>
    <m/>
    <s v="Itens concluídos"/>
    <s v="ARTSG-185"/>
    <s v="Não"/>
    <s v="Concluído"/>
    <d v="2026-06-29T17:13:00"/>
    <d v="2026-07-20T00:00:00"/>
    <d v="2026-07-21T00:00:00"/>
    <d v="2026-07-30T00:00:00"/>
    <d v="2026-07-30T00:00:00"/>
    <d v="2026-07-30T00:00:00"/>
    <d v="2026-07-30T00:00:00"/>
    <d v="2026-09-09T00:00:00"/>
    <m/>
    <n v="7"/>
    <m/>
    <m/>
    <n v="23"/>
    <m/>
    <x v="0"/>
    <m/>
    <m/>
    <m/>
    <n v="18"/>
    <s v="FALSO"/>
    <n v="0"/>
    <n v="15"/>
    <s v=""/>
    <n v="7"/>
    <b v="1"/>
    <n v="1"/>
    <s v=""/>
    <n v="29"/>
    <s v=""/>
    <n v="52"/>
    <b v="0"/>
    <x v="18"/>
  </r>
  <r>
    <x v="3"/>
    <s v="SGSE-4114"/>
    <s v="[SGSE] SP 26.3.1"/>
    <x v="1"/>
    <x v="1"/>
    <s v="[SGSE] PI 3/26"/>
    <x v="3"/>
    <s v="[185] [GE] Validação customização dos plugins Avanade"/>
    <n v="5"/>
    <n v="111600"/>
    <m/>
    <s v="Itens concluídos"/>
    <s v="ARTSG-185"/>
    <s v="Não"/>
    <s v="Concluído"/>
    <d v="2026-06-29T17:12:00"/>
    <d v="2026-07-06T00:00:00"/>
    <d v="2026-07-13T00:00:00"/>
    <d v="2026-07-17T00:00:00"/>
    <d v="2026-07-17T00:00:00"/>
    <d v="2026-07-17T00:00:00"/>
    <d v="2026-07-17T00:00:00"/>
    <d v="2026-08-12T00:00:00"/>
    <m/>
    <n v="4"/>
    <m/>
    <m/>
    <n v="14"/>
    <m/>
    <x v="0"/>
    <m/>
    <m/>
    <m/>
    <n v="31"/>
    <s v="FALSO"/>
    <n v="0"/>
    <n v="5"/>
    <s v=""/>
    <n v="4"/>
    <b v="1"/>
    <n v="1"/>
    <s v=""/>
    <n v="18"/>
    <s v=""/>
    <n v="32"/>
    <b v="0"/>
    <x v="18"/>
  </r>
  <r>
    <x v="4"/>
    <s v="SGSE-4113"/>
    <s v="[SGSE] SP 26.3.2"/>
    <x v="1"/>
    <x v="1"/>
    <s v="[SGSE] PI 3/26"/>
    <x v="2"/>
    <s v="[Unif. Turmas] Processar a unificação de turmas na matricula dos alunos - RESERVA 2"/>
    <n v="3"/>
    <n v="64800"/>
    <m/>
    <s v="Itens concluídos"/>
    <s v="SGGU-5288"/>
    <s v="Não"/>
    <s v="Concluído"/>
    <d v="2026-06-29T12:11:00"/>
    <d v="2026-07-20T00:00:00"/>
    <d v="2026-07-21T00:00:00"/>
    <d v="2026-07-31T00:00:00"/>
    <d v="2026-07-31T00:00:00"/>
    <d v="2026-07-31T00:00:00"/>
    <d v="2026-07-31T00:00:00"/>
    <d v="2026-08-20T00:00:00"/>
    <m/>
    <n v="8"/>
    <m/>
    <m/>
    <n v="24"/>
    <n v="38"/>
    <x v="0"/>
    <m/>
    <m/>
    <m/>
    <n v="18"/>
    <s v="FALSO"/>
    <n v="0"/>
    <n v="15"/>
    <s v=""/>
    <n v="8"/>
    <b v="1"/>
    <n v="1"/>
    <s v=""/>
    <n v="14"/>
    <s v=""/>
    <n v="38"/>
    <b v="1"/>
    <x v="19"/>
  </r>
  <r>
    <x v="4"/>
    <s v="SGSE-4112"/>
    <s v="[SGSE] SP 26.3.1"/>
    <x v="1"/>
    <x v="1"/>
    <s v="[SGSE] PI 3/26"/>
    <x v="3"/>
    <s v="[Unif. Turmas] Processar a unificação de turmas na matricula dos alunos"/>
    <n v="5"/>
    <n v="108000"/>
    <m/>
    <s v="Itens concluídos"/>
    <s v="SGGU-5288"/>
    <s v="Não"/>
    <s v="Concluído"/>
    <d v="2026-06-29T12:11:00"/>
    <d v="2026-07-06T00:00:00"/>
    <d v="2026-07-07T00:00:00"/>
    <d v="2026-07-17T00:00:00"/>
    <d v="2026-07-17T00:00:00"/>
    <d v="2026-07-17T00:00:00"/>
    <d v="2026-07-17T00:00:00"/>
    <d v="2026-08-20T00:00:00"/>
    <m/>
    <n v="8"/>
    <m/>
    <m/>
    <n v="14"/>
    <n v="38"/>
    <x v="0"/>
    <m/>
    <m/>
    <m/>
    <n v="30"/>
    <s v="FALSO"/>
    <n v="0"/>
    <n v="5"/>
    <s v=""/>
    <n v="8"/>
    <b v="1"/>
    <n v="1"/>
    <s v=""/>
    <n v="24"/>
    <s v=""/>
    <n v="38"/>
    <b v="1"/>
    <x v="19"/>
  </r>
  <r>
    <x v="0"/>
    <s v="SGSE-4109"/>
    <s v="[SGSE] SP 26.2.6;[SGSE] SP 26.3.1"/>
    <x v="1"/>
    <x v="0"/>
    <s v="[SGSE] PI 3/26"/>
    <x v="0"/>
    <s v="[INC0789601]Tenho um Erro/Problema com o PTC - Ambiente do Aluno / AVA Sofia - Visão de disciplinas"/>
    <m/>
    <n v="3600"/>
    <m/>
    <s v="Itens concluídos"/>
    <m/>
    <m/>
    <s v="Abertura indevida"/>
    <d v="2026-06-26T18:42:00"/>
    <d v="2026-07-06T00:00:00"/>
    <d v="2026-07-03T00:00:00"/>
    <m/>
    <m/>
    <m/>
    <m/>
    <m/>
    <m/>
    <m/>
    <m/>
    <m/>
    <m/>
    <m/>
    <x v="0"/>
    <m/>
    <m/>
    <m/>
    <n v="1"/>
    <s v="FALSO"/>
    <n v="0"/>
    <s v=""/>
    <s v=""/>
    <s v=""/>
    <s v=""/>
    <s v=""/>
    <s v=""/>
    <s v=""/>
    <s v=""/>
    <s v=""/>
    <s v=""/>
    <x v="0"/>
  </r>
  <r>
    <x v="0"/>
    <s v="SGSE-4108"/>
    <s v="[SGSE] SP 26.2.6;[SGSE] SP 26.3.1"/>
    <x v="1"/>
    <x v="0"/>
    <s v="[SGSE] PI 3/26"/>
    <x v="0"/>
    <s v="[INC0789560]Tenho um Erro/Problema com o PTC - Ambiente do Aluno / AVA Sofia - Visão de disciplinas"/>
    <m/>
    <n v="3600"/>
    <m/>
    <s v="Itens concluídos"/>
    <m/>
    <m/>
    <s v="Concluído"/>
    <d v="2026-06-26T18:41:00"/>
    <d v="2026-07-06T00:00:00"/>
    <d v="2026-07-03T00:00:00"/>
    <d v="2026-07-03T00:00:00"/>
    <m/>
    <m/>
    <m/>
    <m/>
    <m/>
    <m/>
    <m/>
    <m/>
    <m/>
    <m/>
    <x v="0"/>
    <m/>
    <m/>
    <m/>
    <n v="1"/>
    <s v="FALSO"/>
    <n v="0"/>
    <s v=""/>
    <s v=""/>
    <s v=""/>
    <s v=""/>
    <s v=""/>
    <s v=""/>
    <s v=""/>
    <s v=""/>
    <s v=""/>
    <s v=""/>
    <x v="0"/>
  </r>
  <r>
    <x v="4"/>
    <s v="SGSE-4107"/>
    <s v="[SGSE] SP 26.3.3"/>
    <x v="1"/>
    <x v="1"/>
    <s v="[SGSE] PI 3/26"/>
    <x v="5"/>
    <s v="[196- SAG] Atualizar fonte da carga horária para criação do estoque a partir de mshied_programrequirement"/>
    <n v="8"/>
    <n v="104400"/>
    <m/>
    <s v="Itens concluídos"/>
    <s v="ARTJA-196"/>
    <s v="Não"/>
    <s v="Concluído"/>
    <d v="2026-06-26T16:42:00"/>
    <d v="2026-08-03T00:00:00"/>
    <d v="2026-08-04T00:00:00"/>
    <d v="2026-08-14T00:00:00"/>
    <d v="2026-08-14T00:00:00"/>
    <d v="2026-08-14T00:00:00"/>
    <d v="2026-08-14T00:00:00"/>
    <d v="2026-08-19T00:00:00"/>
    <m/>
    <n v="8"/>
    <n v="1"/>
    <m/>
    <n v="35"/>
    <n v="38"/>
    <x v="0"/>
    <m/>
    <m/>
    <m/>
    <n v="29"/>
    <s v="FALSO"/>
    <n v="0"/>
    <n v="26"/>
    <s v=""/>
    <n v="8"/>
    <b v="1"/>
    <n v="1"/>
    <b v="1"/>
    <n v="3"/>
    <s v=""/>
    <n v="38"/>
    <b v="1"/>
    <x v="20"/>
  </r>
  <r>
    <x v="4"/>
    <s v="SGSE-4106"/>
    <s v="[SGSE] SP 26.3.2"/>
    <x v="1"/>
    <x v="1"/>
    <s v="[SGSE] PI 3/26"/>
    <x v="5"/>
    <s v="[196- SAG] Criar historico curricular buscando dados da  mshied_programrequirement"/>
    <n v="8"/>
    <n v="68400"/>
    <m/>
    <s v="Itens concluídos"/>
    <s v="ARTJA-196"/>
    <s v="Não"/>
    <s v="Concluído"/>
    <d v="2026-06-26T16:33:00"/>
    <d v="2026-07-20T00:00:00"/>
    <d v="2026-07-22T00:00:00"/>
    <d v="2026-07-29T00:00:00"/>
    <d v="2026-07-29T00:00:00"/>
    <d v="2026-07-30T00:00:00"/>
    <d v="2026-07-30T00:00:00"/>
    <d v="2026-08-19T00:00:00"/>
    <m/>
    <n v="5"/>
    <m/>
    <m/>
    <n v="24"/>
    <m/>
    <x v="0"/>
    <m/>
    <m/>
    <s v="0 minutos úteis"/>
    <n v="19"/>
    <s v="FALSO"/>
    <n v="0"/>
    <n v="16"/>
    <s v=""/>
    <n v="5"/>
    <b v="1"/>
    <n v="1"/>
    <s v=""/>
    <n v="14"/>
    <s v=""/>
    <n v="38"/>
    <b v="0"/>
    <x v="20"/>
  </r>
  <r>
    <x v="3"/>
    <s v="SGSE-4105"/>
    <s v="[SGSE] SP 26.3.4"/>
    <x v="1"/>
    <x v="0"/>
    <s v="[SGSE] PI 3/26"/>
    <x v="2"/>
    <s v="[DT - Orquestrador] Fechamento de Pacotes e validações + Configurações do Orquestrador para o ambiente produtivo (SP5)"/>
    <n v="3"/>
    <n v="86400"/>
    <m/>
    <s v="Itens concluídos"/>
    <s v="ARTSG-178"/>
    <s v="Não"/>
    <s v="Concluído"/>
    <d v="2026-06-26T10:45:00"/>
    <d v="2026-08-17T00:00:00"/>
    <d v="2026-08-18T00:00:00"/>
    <d v="2026-08-20T00:00:00"/>
    <d v="2026-08-20T00:00:00"/>
    <d v="2026-08-24T00:00:00"/>
    <d v="2026-08-24T00:00:00"/>
    <m/>
    <m/>
    <n v="2"/>
    <m/>
    <m/>
    <n v="41"/>
    <m/>
    <x v="0"/>
    <m/>
    <m/>
    <m/>
    <n v="24"/>
    <s v="FALSO"/>
    <n v="0"/>
    <n v="36"/>
    <s v=""/>
    <n v="2"/>
    <b v="1"/>
    <n v="2"/>
    <s v=""/>
    <s v=""/>
    <s v=""/>
    <s v=""/>
    <b v="1"/>
    <x v="15"/>
  </r>
  <r>
    <x v="3"/>
    <s v="SGSE-4104"/>
    <s v="[SGSE] SP 26.3.1"/>
    <x v="1"/>
    <x v="1"/>
    <s v="[SGSE] PI 3/26"/>
    <x v="5"/>
    <s v="[DT - Orquestrador] Configuração do Orquestrador de Rematricula"/>
    <n v="8"/>
    <n v="216000"/>
    <m/>
    <s v="Itens concluídos"/>
    <s v="ARTSG-178"/>
    <s v="Não"/>
    <s v="Concluído"/>
    <d v="2026-06-26T10:42:00"/>
    <d v="2026-07-06T00:00:00"/>
    <d v="2026-07-15T00:00:00"/>
    <d v="2026-07-17T00:00:00"/>
    <d v="2026-07-17T00:00:00"/>
    <d v="2026-07-17T00:00:00"/>
    <d v="2026-07-17T00:00:00"/>
    <d v="2026-08-19T00:00:00"/>
    <m/>
    <n v="2"/>
    <m/>
    <m/>
    <n v="15"/>
    <m/>
    <x v="0"/>
    <m/>
    <m/>
    <m/>
    <n v="60"/>
    <s v="FALSO"/>
    <n v="0"/>
    <n v="6"/>
    <s v=""/>
    <n v="2"/>
    <b v="1"/>
    <n v="1"/>
    <s v=""/>
    <n v="23"/>
    <s v=""/>
    <n v="38"/>
    <b v="0"/>
    <x v="15"/>
  </r>
  <r>
    <x v="2"/>
    <s v="SGSE-4103"/>
    <s v="[SGSE] SP 26.3.2"/>
    <x v="1"/>
    <x v="0"/>
    <s v="[SGSE] PI 3/26"/>
    <x v="5"/>
    <s v="[DT - Orquestrador]  Teste completo da solução do Orquestrador - Rematricula"/>
    <n v="8"/>
    <n v="165600"/>
    <m/>
    <s v="Itens concluídos"/>
    <s v="ARTSG-178"/>
    <s v="Não"/>
    <s v="Concluído"/>
    <d v="2026-06-26T10:40:00"/>
    <d v="2026-07-20T00:00:00"/>
    <d v="2026-07-21T00:00:00"/>
    <d v="2026-07-31T00:00:00"/>
    <d v="2026-07-31T00:00:00"/>
    <d v="2026-07-31T00:00:00"/>
    <d v="2026-07-31T00:00:00"/>
    <m/>
    <m/>
    <n v="8"/>
    <m/>
    <m/>
    <n v="25"/>
    <m/>
    <x v="0"/>
    <m/>
    <m/>
    <m/>
    <n v="46"/>
    <s v="FALSO"/>
    <n v="0"/>
    <n v="16"/>
    <s v=""/>
    <n v="8"/>
    <b v="1"/>
    <n v="1"/>
    <s v=""/>
    <s v=""/>
    <s v=""/>
    <n v="25"/>
    <b v="1"/>
    <x v="15"/>
  </r>
  <r>
    <x v="2"/>
    <s v="SGSE-4102"/>
    <s v="[SGSE] SP 26.3.1"/>
    <x v="1"/>
    <x v="0"/>
    <s v="[SGSE] PI 3/26"/>
    <x v="5"/>
    <s v="[DT - Orquestrador]  Teste completo da solução do Orquestrador - Matricula"/>
    <n v="8"/>
    <n v="572400"/>
    <m/>
    <s v="Itens concluídos"/>
    <s v="ARTSG-178"/>
    <s v="Não"/>
    <s v="Concluído"/>
    <d v="2026-06-26T10:40:00"/>
    <d v="2026-07-06T00:00:00"/>
    <d v="2026-07-08T00:00:00"/>
    <d v="2026-07-17T00:00:00"/>
    <d v="2026-07-17T00:00:00"/>
    <d v="2026-07-17T00:00:00"/>
    <d v="2026-07-17T00:00:00"/>
    <m/>
    <m/>
    <n v="7"/>
    <m/>
    <m/>
    <n v="15"/>
    <m/>
    <x v="0"/>
    <m/>
    <m/>
    <m/>
    <n v="159"/>
    <s v="FALSO"/>
    <n v="0"/>
    <n v="6"/>
    <s v=""/>
    <n v="7"/>
    <b v="1"/>
    <n v="1"/>
    <s v=""/>
    <s v=""/>
    <s v=""/>
    <n v="15"/>
    <b v="1"/>
    <x v="15"/>
  </r>
  <r>
    <x v="4"/>
    <s v="SGSE-4101"/>
    <s v="[SGSE] SP 26.3.2"/>
    <x v="1"/>
    <x v="1"/>
    <s v="[SGSE] PI 3/26"/>
    <x v="1"/>
    <s v="[DT - Aloc. Disciplinas]  Alteração regra para datas de escolha de optativa na rematrícula "/>
    <n v="2"/>
    <n v="43200"/>
    <m/>
    <s v="Itens concluídos"/>
    <s v="ARTSG-270"/>
    <s v="Não"/>
    <s v="Concluído"/>
    <d v="2026-06-26T10:11:00"/>
    <d v="2026-07-20T00:00:00"/>
    <d v="2026-07-28T00:00:00"/>
    <d v="2026-07-31T00:00:00"/>
    <d v="2026-07-31T00:00:00"/>
    <d v="2026-07-31T00:00:00"/>
    <d v="2026-07-31T00:00:00"/>
    <d v="2026-08-27T00:00:00"/>
    <m/>
    <n v="3"/>
    <n v="1"/>
    <m/>
    <n v="25"/>
    <n v="44"/>
    <x v="0"/>
    <m/>
    <m/>
    <m/>
    <n v="12"/>
    <s v="FALSO"/>
    <n v="0"/>
    <n v="16"/>
    <s v=""/>
    <n v="3"/>
    <b v="1"/>
    <n v="1"/>
    <b v="1"/>
    <n v="19"/>
    <s v=""/>
    <n v="44"/>
    <b v="1"/>
    <x v="14"/>
  </r>
  <r>
    <x v="4"/>
    <s v="SGSE-4100"/>
    <s v="[SGSE] SP 26.3.2"/>
    <x v="1"/>
    <x v="1"/>
    <s v="[SGSE] PI 3/26"/>
    <x v="1"/>
    <s v="[DT - Aloc. Disciplinas]  Alteração regra para datas de escolha de optativa na matrícula "/>
    <n v="2"/>
    <n v="43200"/>
    <m/>
    <s v="Itens concluídos"/>
    <s v="ARTSG-270"/>
    <s v="Não"/>
    <s v="Concluído"/>
    <d v="2026-06-26T10:08:00"/>
    <d v="2026-07-20T00:00:00"/>
    <d v="2026-07-23T00:00:00"/>
    <d v="2026-07-31T00:00:00"/>
    <d v="2026-07-31T00:00:00"/>
    <d v="2026-07-31T00:00:00"/>
    <d v="2026-07-31T00:00:00"/>
    <d v="2026-08-27T00:00:00"/>
    <m/>
    <n v="6"/>
    <m/>
    <m/>
    <n v="25"/>
    <n v="44"/>
    <x v="0"/>
    <m/>
    <m/>
    <m/>
    <n v="12"/>
    <s v="FALSO"/>
    <n v="0"/>
    <n v="16"/>
    <s v=""/>
    <n v="6"/>
    <b v="1"/>
    <n v="1"/>
    <s v=""/>
    <n v="19"/>
    <s v=""/>
    <n v="44"/>
    <b v="1"/>
    <x v="14"/>
  </r>
  <r>
    <x v="6"/>
    <s v="SGSE-4098"/>
    <s v="[SGSE] SP 26.3.6"/>
    <x v="1"/>
    <x v="0"/>
    <s v="[SGSE] PI 3/26"/>
    <x v="12"/>
    <s v="[SGSE] - IT 6 - PI 3/26 ] Solicitação de Serviço"/>
    <n v="0"/>
    <m/>
    <m/>
    <s v="Itens concluídos"/>
    <m/>
    <s v="Não"/>
    <s v="Concluído"/>
    <d v="2026-06-25T11:39:00"/>
    <d v="2026-09-14T00:00:00"/>
    <m/>
    <m/>
    <m/>
    <m/>
    <m/>
    <m/>
    <m/>
    <m/>
    <m/>
    <m/>
    <m/>
    <m/>
    <x v="2"/>
    <m/>
    <m/>
    <m/>
    <s v=""/>
    <s v="FALSO"/>
    <n v="0"/>
    <n v="57"/>
    <s v=""/>
    <s v=""/>
    <s v=""/>
    <s v=""/>
    <s v=""/>
    <s v=""/>
    <s v=""/>
    <s v=""/>
    <s v=""/>
    <x v="0"/>
  </r>
  <r>
    <x v="6"/>
    <s v="SGSE-4097"/>
    <s v="[SGSE] SP 26.3.5"/>
    <x v="1"/>
    <x v="0"/>
    <s v="[SGSE] PI 3/26"/>
    <x v="1"/>
    <s v="[SGSE] - IT 5 - PI 3/26 ] Solicitação de Serviço"/>
    <n v="2"/>
    <m/>
    <m/>
    <s v="Itens concluídos"/>
    <m/>
    <s v="Não"/>
    <s v="Concluído"/>
    <d v="2026-06-25T11:39:00"/>
    <d v="2026-08-31T00:00:00"/>
    <m/>
    <m/>
    <m/>
    <m/>
    <m/>
    <m/>
    <m/>
    <m/>
    <m/>
    <m/>
    <m/>
    <m/>
    <x v="2"/>
    <m/>
    <m/>
    <m/>
    <s v=""/>
    <s v="FALSO"/>
    <n v="0"/>
    <n v="47"/>
    <s v=""/>
    <s v=""/>
    <s v=""/>
    <s v=""/>
    <s v=""/>
    <s v=""/>
    <s v=""/>
    <s v=""/>
    <s v=""/>
    <x v="0"/>
  </r>
  <r>
    <x v="6"/>
    <s v="SGSE-4096"/>
    <s v="[SGSE] SP 26.3.4"/>
    <x v="1"/>
    <x v="0"/>
    <s v="[SGSE] PI 3/26"/>
    <x v="4"/>
    <s v="[SGSE] - IT 4 - PI 3/26 ] Solicitação de Serviço"/>
    <n v="1"/>
    <m/>
    <m/>
    <s v="Itens concluídos"/>
    <m/>
    <s v="Não"/>
    <s v="Concluído"/>
    <d v="2026-06-25T11:39:00"/>
    <d v="2026-08-17T00:00:00"/>
    <m/>
    <m/>
    <m/>
    <m/>
    <m/>
    <m/>
    <m/>
    <m/>
    <m/>
    <m/>
    <m/>
    <m/>
    <x v="2"/>
    <m/>
    <m/>
    <m/>
    <s v=""/>
    <s v="FALSO"/>
    <n v="0"/>
    <n v="37"/>
    <s v=""/>
    <s v=""/>
    <s v=""/>
    <s v=""/>
    <s v=""/>
    <s v=""/>
    <s v=""/>
    <s v=""/>
    <s v=""/>
    <x v="0"/>
  </r>
  <r>
    <x v="6"/>
    <s v="SGSE-4095"/>
    <s v="[SGSE] SP 26.3.3"/>
    <x v="1"/>
    <x v="0"/>
    <s v="[SGSE] PI 3/26"/>
    <x v="1"/>
    <s v="[SGSE] - IT 3 - PI 3/26 ] Solicitação de Serviço"/>
    <n v="2"/>
    <m/>
    <m/>
    <s v="Itens concluídos"/>
    <m/>
    <s v="Não"/>
    <s v="Concluído"/>
    <d v="2026-06-25T11:38:00"/>
    <d v="2026-08-03T00:00:00"/>
    <m/>
    <m/>
    <m/>
    <m/>
    <m/>
    <m/>
    <m/>
    <m/>
    <m/>
    <m/>
    <m/>
    <m/>
    <x v="2"/>
    <m/>
    <m/>
    <m/>
    <s v=""/>
    <s v="FALSO"/>
    <n v="0"/>
    <n v="27"/>
    <s v=""/>
    <s v=""/>
    <s v=""/>
    <s v=""/>
    <s v=""/>
    <s v=""/>
    <s v=""/>
    <s v=""/>
    <s v=""/>
    <x v="0"/>
  </r>
  <r>
    <x v="6"/>
    <s v="SGSE-4092"/>
    <s v="[SGSE] SP 26.3.6"/>
    <x v="1"/>
    <x v="0"/>
    <s v="[SGSE] PI 3/26"/>
    <x v="2"/>
    <s v="[SGSE] - IT 6 - PI 3/26 ] Incidentes"/>
    <n v="3"/>
    <m/>
    <m/>
    <s v="Itens concluídos"/>
    <m/>
    <m/>
    <s v="Concluído"/>
    <d v="2026-06-25T11:32:00"/>
    <d v="2026-09-14T00:00:00"/>
    <m/>
    <m/>
    <m/>
    <m/>
    <m/>
    <m/>
    <m/>
    <m/>
    <m/>
    <m/>
    <m/>
    <m/>
    <x v="1"/>
    <m/>
    <m/>
    <m/>
    <s v=""/>
    <s v="FALSO"/>
    <n v="0"/>
    <n v="57"/>
    <s v=""/>
    <s v=""/>
    <s v=""/>
    <s v=""/>
    <s v=""/>
    <s v=""/>
    <s v=""/>
    <s v=""/>
    <s v=""/>
    <x v="0"/>
  </r>
  <r>
    <x v="6"/>
    <s v="SGSE-4091"/>
    <s v="[SGSE] SP 26.3.5"/>
    <x v="1"/>
    <x v="0"/>
    <s v="[SGSE] PI 3/26"/>
    <x v="3"/>
    <s v="[SGSE] - IT 5 - PI 3/26 ] Incidentes"/>
    <n v="5"/>
    <m/>
    <m/>
    <s v="Itens concluídos"/>
    <m/>
    <s v="Não"/>
    <s v="Concluído"/>
    <d v="2026-06-25T11:32:00"/>
    <d v="2026-08-31T00:00:00"/>
    <m/>
    <m/>
    <m/>
    <m/>
    <m/>
    <m/>
    <m/>
    <m/>
    <m/>
    <m/>
    <m/>
    <m/>
    <x v="1"/>
    <m/>
    <m/>
    <m/>
    <s v=""/>
    <s v="FALSO"/>
    <n v="0"/>
    <n v="47"/>
    <s v=""/>
    <s v=""/>
    <s v=""/>
    <s v=""/>
    <s v=""/>
    <s v=""/>
    <s v=""/>
    <s v=""/>
    <s v=""/>
    <x v="0"/>
  </r>
  <r>
    <x v="6"/>
    <s v="SGSE-4090"/>
    <s v="[SGSE] SP 26.3.4"/>
    <x v="1"/>
    <x v="0"/>
    <s v="[SGSE] PI 3/26"/>
    <x v="13"/>
    <s v="[SGSE] - IT 4 - PI 3/26 ] Incidentes"/>
    <n v="5"/>
    <m/>
    <m/>
    <s v="Itens concluídos"/>
    <m/>
    <m/>
    <s v="Concluído"/>
    <d v="2026-06-25T11:30:00"/>
    <d v="2026-08-17T00:00:00"/>
    <m/>
    <m/>
    <m/>
    <m/>
    <m/>
    <m/>
    <m/>
    <m/>
    <m/>
    <m/>
    <m/>
    <m/>
    <x v="1"/>
    <m/>
    <m/>
    <m/>
    <s v=""/>
    <s v="FALSO"/>
    <n v="0"/>
    <n v="37"/>
    <s v=""/>
    <s v=""/>
    <s v=""/>
    <s v=""/>
    <s v=""/>
    <s v=""/>
    <s v=""/>
    <s v=""/>
    <s v=""/>
    <x v="0"/>
  </r>
  <r>
    <x v="6"/>
    <s v="SGSE-4089"/>
    <s v="[SGSE] SP 26.3.3"/>
    <x v="1"/>
    <x v="0"/>
    <s v="[SGSE] PI 3/26"/>
    <x v="14"/>
    <s v="[SGSE] - IT 3 - PI 3/26 ] Incidentes"/>
    <n v="8"/>
    <m/>
    <m/>
    <s v="Itens concluídos"/>
    <m/>
    <m/>
    <s v="Concluído"/>
    <d v="2026-06-25T11:30:00"/>
    <d v="2026-08-03T00:00:00"/>
    <m/>
    <m/>
    <m/>
    <m/>
    <m/>
    <m/>
    <m/>
    <m/>
    <m/>
    <m/>
    <m/>
    <m/>
    <x v="1"/>
    <m/>
    <m/>
    <m/>
    <s v=""/>
    <s v="FALSO"/>
    <n v="0"/>
    <n v="27"/>
    <s v=""/>
    <s v=""/>
    <s v=""/>
    <s v=""/>
    <s v=""/>
    <s v=""/>
    <s v=""/>
    <s v=""/>
    <s v=""/>
    <x v="0"/>
  </r>
  <r>
    <x v="6"/>
    <s v="SGSE-4088"/>
    <s v="[SGSE] SP 26.3.2"/>
    <x v="1"/>
    <x v="0"/>
    <s v="[SGSE] PI 3/26"/>
    <x v="3"/>
    <s v="[SGSE] - IT 2 - PI 3/26 ] Incidentes"/>
    <n v="5"/>
    <m/>
    <m/>
    <s v="Itens concluídos"/>
    <m/>
    <m/>
    <s v="Concluído"/>
    <d v="2026-06-25T11:29:00"/>
    <d v="2026-07-20T00:00:00"/>
    <m/>
    <m/>
    <m/>
    <m/>
    <m/>
    <m/>
    <m/>
    <m/>
    <m/>
    <m/>
    <m/>
    <m/>
    <x v="1"/>
    <m/>
    <m/>
    <m/>
    <s v=""/>
    <s v="FALSO"/>
    <n v="0"/>
    <n v="17"/>
    <s v=""/>
    <s v=""/>
    <s v=""/>
    <s v=""/>
    <s v=""/>
    <s v=""/>
    <s v=""/>
    <s v=""/>
    <s v=""/>
    <x v="0"/>
  </r>
  <r>
    <x v="0"/>
    <s v="SGSE-4081"/>
    <s v="[SGSE] SP 26.2.6;[SGSE] SP 26.3.1"/>
    <x v="1"/>
    <x v="0"/>
    <s v="[SGSE] PI 3/26"/>
    <x v="0"/>
    <s v="[INC0781110]Tenho um Erro/Problema com o PTC - Ambiente do Aluno / AVA Sofia - Visão de disciplinas"/>
    <m/>
    <m/>
    <m/>
    <s v="Itens concluídos"/>
    <m/>
    <m/>
    <s v="Abertura indevida"/>
    <d v="2026-06-23T20:13:00"/>
    <d v="2026-07-06T00:00:00"/>
    <d v="2026-06-29T00:00:00"/>
    <m/>
    <m/>
    <m/>
    <m/>
    <m/>
    <m/>
    <m/>
    <m/>
    <m/>
    <m/>
    <m/>
    <x v="0"/>
    <m/>
    <m/>
    <m/>
    <s v=""/>
    <s v="FALSO"/>
    <n v="0"/>
    <s v=""/>
    <s v=""/>
    <s v=""/>
    <s v=""/>
    <s v=""/>
    <s v=""/>
    <s v=""/>
    <s v=""/>
    <s v=""/>
    <s v=""/>
    <x v="0"/>
  </r>
  <r>
    <x v="0"/>
    <s v="SGSE-4080"/>
    <s v="[SGSE] SP 26.2.6;[SGSE] SP 26.3.1"/>
    <x v="1"/>
    <x v="0"/>
    <s v="[SGSE] PI 3/26"/>
    <x v="0"/>
    <s v="[INC0789386]Tenho um Erro/Problema com o PTC - Dynamics Athenas - Alocação e disponibilização de disciplinas"/>
    <m/>
    <m/>
    <m/>
    <s v="Itens concluídos"/>
    <m/>
    <m/>
    <s v="Concluído"/>
    <d v="2026-06-23T19:37:00"/>
    <d v="2026-07-06T00:00:00"/>
    <d v="2026-06-29T00:00:00"/>
    <d v="2026-06-29T00:00:00"/>
    <m/>
    <m/>
    <m/>
    <m/>
    <m/>
    <m/>
    <m/>
    <m/>
    <m/>
    <m/>
    <x v="0"/>
    <m/>
    <m/>
    <m/>
    <s v=""/>
    <s v="FALSO"/>
    <n v="0"/>
    <s v=""/>
    <s v=""/>
    <s v=""/>
    <s v=""/>
    <s v=""/>
    <s v=""/>
    <s v=""/>
    <s v=""/>
    <s v=""/>
    <s v=""/>
    <x v="0"/>
  </r>
  <r>
    <x v="0"/>
    <s v="SGSE-4079"/>
    <s v="[SGSE] SP 26.2.6;[SGSE] SP 26.3.1"/>
    <x v="1"/>
    <x v="0"/>
    <s v="[SGSE] PI 3/26"/>
    <x v="0"/>
    <s v="[INC0789382]Tenho um Erro/Problema com o PTC - Dynamics Athenas - Alocação e disponibilização de disciplinas"/>
    <m/>
    <m/>
    <m/>
    <s v="Itens concluídos"/>
    <m/>
    <m/>
    <s v="Concluído"/>
    <d v="2026-06-23T19:12:00"/>
    <d v="2026-07-06T00:00:00"/>
    <d v="2026-06-29T00:00:00"/>
    <d v="2026-06-29T00:00:00"/>
    <m/>
    <m/>
    <m/>
    <m/>
    <m/>
    <m/>
    <m/>
    <m/>
    <m/>
    <m/>
    <x v="0"/>
    <m/>
    <m/>
    <m/>
    <s v=""/>
    <s v="FALSO"/>
    <n v="0"/>
    <s v=""/>
    <s v=""/>
    <s v=""/>
    <s v=""/>
    <s v=""/>
    <s v=""/>
    <s v=""/>
    <s v=""/>
    <s v=""/>
    <s v=""/>
    <x v="0"/>
  </r>
  <r>
    <x v="0"/>
    <s v="SGSE-4078"/>
    <s v="[SGSE] SP 26.2.6;[SGSE] SP 26.3.1"/>
    <x v="1"/>
    <x v="0"/>
    <s v="[SGSE] PI 3/26"/>
    <x v="0"/>
    <s v="[INC0789364]Tenho um Erro/Problema com o PTC - Dynamics Athenas - Alocação e disponibilização de disciplinas"/>
    <m/>
    <m/>
    <m/>
    <s v="Itens concluídos"/>
    <m/>
    <m/>
    <s v="Concluído"/>
    <d v="2026-06-23T18:10:00"/>
    <d v="2026-07-06T00:00:00"/>
    <d v="2026-06-29T00:00:00"/>
    <d v="2026-06-29T00:00:00"/>
    <m/>
    <m/>
    <m/>
    <m/>
    <m/>
    <m/>
    <m/>
    <m/>
    <m/>
    <m/>
    <x v="0"/>
    <m/>
    <m/>
    <m/>
    <s v=""/>
    <s v="FALSO"/>
    <n v="0"/>
    <s v=""/>
    <s v=""/>
    <s v=""/>
    <s v=""/>
    <s v=""/>
    <s v=""/>
    <s v=""/>
    <s v=""/>
    <s v=""/>
    <s v=""/>
    <x v="0"/>
  </r>
  <r>
    <x v="0"/>
    <s v="SGSE-4077"/>
    <s v="[SGSE] SP 26.2.6;[SGSE] SP 26.3.1"/>
    <x v="1"/>
    <x v="0"/>
    <s v="[SGSE] PI 3/26"/>
    <x v="0"/>
    <s v="[INC0789349]Tenho um Erro/Problema com o PTC - Dynamics Athenas - Alocação e disponibilização de disciplinas"/>
    <m/>
    <m/>
    <m/>
    <s v="Itens concluídos"/>
    <m/>
    <m/>
    <s v="Concluído"/>
    <d v="2026-06-23T17:34:00"/>
    <d v="2026-07-06T00:00:00"/>
    <d v="2026-06-29T00:00:00"/>
    <d v="2026-06-29T00:00:00"/>
    <m/>
    <m/>
    <m/>
    <m/>
    <m/>
    <m/>
    <m/>
    <m/>
    <m/>
    <m/>
    <x v="0"/>
    <m/>
    <m/>
    <m/>
    <s v=""/>
    <s v="FALSO"/>
    <n v="0"/>
    <s v=""/>
    <s v=""/>
    <s v=""/>
    <s v=""/>
    <s v=""/>
    <s v=""/>
    <s v=""/>
    <s v=""/>
    <s v=""/>
    <s v=""/>
    <x v="0"/>
  </r>
  <r>
    <x v="0"/>
    <s v="SGSE-4076"/>
    <s v="[SGSE] SP 26.2.6;[SGSE] SP 26.3.1"/>
    <x v="1"/>
    <x v="0"/>
    <s v="[SGSE] PI 3/26"/>
    <x v="0"/>
    <s v="[INC0789337]Tenho um Erro/Problema com o PTC - Dynamics Athenas - Alocação e disponibilização de disciplinas"/>
    <m/>
    <m/>
    <m/>
    <s v="Itens concluídos"/>
    <m/>
    <m/>
    <s v="Concluído"/>
    <d v="2026-06-23T17:13:00"/>
    <d v="2026-07-06T00:00:00"/>
    <d v="2026-06-29T00:00:00"/>
    <d v="2026-06-29T00:00:00"/>
    <m/>
    <m/>
    <m/>
    <m/>
    <m/>
    <m/>
    <m/>
    <m/>
    <m/>
    <m/>
    <x v="0"/>
    <m/>
    <m/>
    <m/>
    <s v=""/>
    <s v="FALSO"/>
    <n v="0"/>
    <s v=""/>
    <s v=""/>
    <s v=""/>
    <s v=""/>
    <s v=""/>
    <s v=""/>
    <s v=""/>
    <s v=""/>
    <s v=""/>
    <s v=""/>
    <x v="0"/>
  </r>
  <r>
    <x v="0"/>
    <s v="SGSE-4075"/>
    <s v="[SGSE] SP 26.2.6;[SGSE] SP 26.3.1"/>
    <x v="1"/>
    <x v="0"/>
    <s v="[SGSE] PI 3/26"/>
    <x v="0"/>
    <s v="[INC0789335]Tenho um Erro/Problema com o PTC - Dynamics Athenas - Alocação e disponibilização de disciplinas"/>
    <m/>
    <m/>
    <m/>
    <s v="Itens concluídos"/>
    <m/>
    <m/>
    <s v="Concluído"/>
    <d v="2026-06-23T17:00:00"/>
    <d v="2026-07-06T00:00:00"/>
    <d v="2026-06-29T00:00:00"/>
    <d v="2026-06-29T00:00:00"/>
    <m/>
    <m/>
    <m/>
    <m/>
    <m/>
    <m/>
    <m/>
    <m/>
    <m/>
    <m/>
    <x v="0"/>
    <m/>
    <m/>
    <m/>
    <s v=""/>
    <s v="FALSO"/>
    <n v="0"/>
    <s v=""/>
    <s v=""/>
    <s v=""/>
    <s v=""/>
    <s v=""/>
    <s v=""/>
    <s v=""/>
    <s v=""/>
    <s v=""/>
    <s v=""/>
    <x v="0"/>
  </r>
  <r>
    <x v="0"/>
    <s v="SGSE-4074"/>
    <s v="[SGSE] SP 26.2.6;[SGSE] SP 26.3.1"/>
    <x v="1"/>
    <x v="0"/>
    <s v="[SGSE] PI 3/26"/>
    <x v="0"/>
    <s v="[INC0789333]Tenho um Erro/Problema com o PTC - Dynamics Athenas - Alocação e disponibilização de disciplinas"/>
    <m/>
    <m/>
    <m/>
    <s v="Itens concluídos"/>
    <m/>
    <m/>
    <s v="Concluído"/>
    <d v="2026-06-23T16:48:00"/>
    <d v="2026-07-06T00:00:00"/>
    <d v="2026-06-29T00:00:00"/>
    <d v="2026-06-29T00:00:00"/>
    <m/>
    <m/>
    <m/>
    <m/>
    <m/>
    <m/>
    <m/>
    <m/>
    <m/>
    <m/>
    <x v="0"/>
    <m/>
    <m/>
    <m/>
    <s v=""/>
    <s v="FALSO"/>
    <n v="0"/>
    <s v=""/>
    <s v=""/>
    <s v=""/>
    <s v=""/>
    <s v=""/>
    <s v=""/>
    <s v=""/>
    <s v=""/>
    <s v=""/>
    <s v=""/>
    <x v="0"/>
  </r>
  <r>
    <x v="0"/>
    <s v="SGSE-4073"/>
    <s v="[SGSE] SP 26.2.6;[SGSE] SP 26.3.1"/>
    <x v="1"/>
    <x v="0"/>
    <s v="[SGSE] PI 3/26"/>
    <x v="0"/>
    <s v="[INC0789307]Tenho um Erro/Problema com o PTC - Dynamics Athenas - Alocação e disponibilização de disciplinas"/>
    <m/>
    <m/>
    <m/>
    <s v="Itens concluídos"/>
    <m/>
    <m/>
    <s v="Concluído"/>
    <d v="2026-06-23T15:59:00"/>
    <d v="2026-07-06T00:00:00"/>
    <d v="2026-06-29T00:00:00"/>
    <d v="2026-06-29T00:00:00"/>
    <m/>
    <m/>
    <m/>
    <m/>
    <m/>
    <m/>
    <m/>
    <m/>
    <m/>
    <m/>
    <x v="0"/>
    <m/>
    <m/>
    <m/>
    <s v=""/>
    <s v="FALSO"/>
    <n v="0"/>
    <s v=""/>
    <s v=""/>
    <s v=""/>
    <s v=""/>
    <s v=""/>
    <s v=""/>
    <s v=""/>
    <s v=""/>
    <s v=""/>
    <s v=""/>
    <x v="0"/>
  </r>
  <r>
    <x v="0"/>
    <s v="SGSE-4072"/>
    <s v="[SGSE] SP 26.2.6;[SGSE] SP 26.3.1"/>
    <x v="1"/>
    <x v="0"/>
    <s v="[SGSE] PI 3/26"/>
    <x v="0"/>
    <s v="[INC0789303]Tenho um Erro/Problema com o PTC - Dynamics Athenas - Alocação e disponibilização de disciplinas"/>
    <m/>
    <m/>
    <m/>
    <s v="Itens concluídos"/>
    <m/>
    <m/>
    <s v="Concluído"/>
    <d v="2026-06-23T15:54:00"/>
    <d v="2026-07-06T00:00:00"/>
    <d v="2026-06-29T00:00:00"/>
    <d v="2026-06-29T00:00:00"/>
    <m/>
    <m/>
    <m/>
    <m/>
    <m/>
    <m/>
    <m/>
    <m/>
    <m/>
    <m/>
    <x v="0"/>
    <m/>
    <m/>
    <m/>
    <s v=""/>
    <s v="FALSO"/>
    <n v="0"/>
    <s v=""/>
    <s v=""/>
    <s v=""/>
    <s v=""/>
    <s v=""/>
    <s v=""/>
    <s v=""/>
    <s v=""/>
    <s v=""/>
    <s v=""/>
    <x v="0"/>
  </r>
  <r>
    <x v="0"/>
    <s v="SGSE-4071"/>
    <s v="[SGSE] SP 26.2.6;[SGSE] SP 26.3.1"/>
    <x v="1"/>
    <x v="0"/>
    <s v="[SGSE] PI 3/26"/>
    <x v="0"/>
    <s v="[INC0789291]Tenho um Erro/Problema com o PTC - Dynamics Athenas - Alocação e disponibilização de disciplinas"/>
    <m/>
    <m/>
    <m/>
    <s v="Itens concluídos"/>
    <m/>
    <m/>
    <s v="Concluído"/>
    <d v="2026-06-23T15:43:00"/>
    <d v="2026-07-06T00:00:00"/>
    <d v="2026-06-29T00:00:00"/>
    <d v="2026-06-29T00:00:00"/>
    <m/>
    <m/>
    <m/>
    <m/>
    <m/>
    <m/>
    <m/>
    <m/>
    <m/>
    <m/>
    <x v="0"/>
    <m/>
    <m/>
    <m/>
    <s v=""/>
    <s v="FALSO"/>
    <n v="0"/>
    <s v=""/>
    <s v=""/>
    <s v=""/>
    <s v=""/>
    <s v=""/>
    <s v=""/>
    <s v=""/>
    <s v=""/>
    <s v=""/>
    <s v=""/>
    <x v="0"/>
  </r>
  <r>
    <x v="0"/>
    <s v="SGSE-4033"/>
    <s v="[SGSE] SP 26.3.2;[SGSE] SP 26.2.6;[SGSE] SP 26.2.5;[SGSE] SP 26.3.1"/>
    <x v="1"/>
    <x v="0"/>
    <s v="[SGSE] PI 3/26"/>
    <x v="0"/>
    <s v="[INC0786352]Tenho um Erro/Problema com o PTC - Ambiente do Aluno / AVA Sofia - Assistente virtual - Conteúdo"/>
    <m/>
    <n v="3600"/>
    <m/>
    <s v="Itens concluídos"/>
    <m/>
    <m/>
    <s v="Concluído"/>
    <d v="2026-06-19T16:21:00"/>
    <d v="2026-07-06T00:00:00"/>
    <d v="2026-07-17T00:00:00"/>
    <d v="2026-07-17T00:00:00"/>
    <m/>
    <m/>
    <m/>
    <m/>
    <m/>
    <m/>
    <m/>
    <m/>
    <m/>
    <m/>
    <x v="0"/>
    <m/>
    <m/>
    <m/>
    <n v="1"/>
    <s v="FALSO"/>
    <n v="0"/>
    <s v=""/>
    <s v=""/>
    <s v=""/>
    <s v=""/>
    <s v=""/>
    <s v=""/>
    <s v=""/>
    <s v=""/>
    <s v=""/>
    <s v=""/>
    <x v="0"/>
  </r>
  <r>
    <x v="2"/>
    <s v="SGSE-3384"/>
    <s v="[SGSE] SP 26.3.1"/>
    <x v="1"/>
    <x v="2"/>
    <s v="[SGSE] PI 3/26"/>
    <x v="4"/>
    <s v="[DT - Aloc. Disciplinas] Teste integrado - Remover obrigatoriedade do docente na alocação "/>
    <n v="1"/>
    <m/>
    <m/>
    <s v="Itens concluídos"/>
    <s v="ARTSG-270"/>
    <s v="Não"/>
    <s v="Cancelado"/>
    <d v="2026-04-09T12:01:00"/>
    <d v="2026-07-06T00:00:00"/>
    <d v="2026-07-14T00:00:00"/>
    <m/>
    <m/>
    <m/>
    <m/>
    <m/>
    <m/>
    <m/>
    <m/>
    <m/>
    <m/>
    <m/>
    <x v="0"/>
    <m/>
    <m/>
    <m/>
    <s v=""/>
    <s v="FALSO"/>
    <n v="0"/>
    <n v="62"/>
    <s v=""/>
    <s v=""/>
    <s v=""/>
    <s v=""/>
    <s v=""/>
    <s v=""/>
    <s v=""/>
    <s v=""/>
    <b v="1"/>
    <x v="14"/>
  </r>
  <r>
    <x v="10"/>
    <s v="SGSE-3336"/>
    <s v="[SGSE] SP 26.3.4"/>
    <x v="1"/>
    <x v="0"/>
    <s v="[SGSE] PI 3/26"/>
    <x v="0"/>
    <s v="Avaliar se faz sentido o status do checklist de rematricula aguardar a finalização da alocação "/>
    <m/>
    <m/>
    <m/>
    <s v="Itens concluídos"/>
    <s v="ARTSG-178"/>
    <s v="Não"/>
    <s v="Concluído"/>
    <d v="2026-04-08T14:33:00"/>
    <d v="2026-08-17T00:00:00"/>
    <d v="2026-08-20T00:00:00"/>
    <d v="2026-08-20T00:00:00"/>
    <d v="2026-08-20T00:00:00"/>
    <d v="2026-08-20T00:00:00"/>
    <d v="2026-08-20T00:00:00"/>
    <m/>
    <m/>
    <n v="1"/>
    <m/>
    <m/>
    <m/>
    <m/>
    <x v="0"/>
    <m/>
    <m/>
    <m/>
    <s v=""/>
    <s v="FALSO"/>
    <n v="0"/>
    <n v="93"/>
    <s v=""/>
    <n v="1"/>
    <b v="1"/>
    <n v="1"/>
    <s v=""/>
    <s v=""/>
    <s v=""/>
    <n v="96"/>
    <b v="0"/>
    <x v="15"/>
  </r>
  <r>
    <x v="5"/>
    <s v="SGSE-3296"/>
    <s v="[SGSE] SP 26.3.3"/>
    <x v="1"/>
    <x v="1"/>
    <s v="[SGSE] PI 3/26"/>
    <x v="2"/>
    <s v="[DT - Trans. Interna][11]Refatorar requisições de flows([SECR][ENT][AG] - Atualiza Serie da Turma)"/>
    <n v="3"/>
    <n v="86400"/>
    <m/>
    <s v="Itens concluídos"/>
    <s v="ARTSG-184"/>
    <s v="Não"/>
    <s v="Concluído"/>
    <d v="2026-04-07T21:58:00"/>
    <d v="2026-08-03T00:00:00"/>
    <d v="2026-08-04T00:00:00"/>
    <d v="2026-08-12T00:00:00"/>
    <d v="2026-08-12T00:00:00"/>
    <d v="2026-08-13T00:00:00"/>
    <d v="2026-08-13T00:00:00"/>
    <d v="2026-09-15T00:00:00"/>
    <m/>
    <n v="6"/>
    <m/>
    <m/>
    <n v="91"/>
    <n v="114"/>
    <x v="0"/>
    <m/>
    <m/>
    <m/>
    <n v="24"/>
    <s v="FALSO"/>
    <n v="0"/>
    <n v="84"/>
    <s v=""/>
    <n v="6"/>
    <b v="1"/>
    <n v="1"/>
    <s v=""/>
    <n v="23"/>
    <s v=""/>
    <n v="115"/>
    <b v="0"/>
    <x v="12"/>
  </r>
  <r>
    <x v="5"/>
    <s v="SGSE-3294"/>
    <s v="[SGSE] SP 26.3.3"/>
    <x v="1"/>
    <x v="1"/>
    <s v="[SGSE] PI 3/26"/>
    <x v="4"/>
    <s v="[DT - Aloc. Disciplina][3]Refatorar requisições de flows([SECR][ENT][AG][PRODUCER] - Envio Optativas course-offering-connection-created)"/>
    <n v="1"/>
    <n v="3600"/>
    <m/>
    <s v="Itens concluídos"/>
    <s v="ARTSG-184"/>
    <s v="Não"/>
    <s v="Concluído"/>
    <d v="2026-04-07T21:55:00"/>
    <d v="2026-08-03T00:00:00"/>
    <d v="2026-08-03T00:00:00"/>
    <d v="2026-08-03T00:00:00"/>
    <d v="2026-08-03T00:00:00"/>
    <d v="2026-08-03T00:00:00"/>
    <d v="2026-08-03T00:00:00"/>
    <d v="2026-08-18T00:00:00"/>
    <m/>
    <n v="1"/>
    <m/>
    <n v="11"/>
    <n v="83"/>
    <n v="94"/>
    <x v="0"/>
    <m/>
    <m/>
    <m/>
    <n v="1"/>
    <s v="FALSO"/>
    <n v="0"/>
    <n v="84"/>
    <s v=""/>
    <n v="1"/>
    <b v="1"/>
    <n v="1"/>
    <s v=""/>
    <n v="11"/>
    <b v="1"/>
    <n v="95"/>
    <b v="0"/>
    <x v="12"/>
  </r>
  <r>
    <x v="5"/>
    <s v="SGSE-3292"/>
    <s v="[SGSE] SP 26.3.5"/>
    <x v="1"/>
    <x v="1"/>
    <s v="[SGSE] PI 3/26"/>
    <x v="5"/>
    <s v="[DT - Alocação] Transferir o processo de Alocação AKS para producer/Consumer"/>
    <n v="8"/>
    <n v="158400"/>
    <m/>
    <s v="Itens concluídos"/>
    <s v="ARTSG-184"/>
    <s v="Não"/>
    <s v="Concluído"/>
    <d v="2026-04-07T21:53:00"/>
    <d v="2026-08-31T00:00:00"/>
    <d v="2026-09-01T00:00:00"/>
    <d v="2026-09-11T00:00:00"/>
    <d v="2026-09-11T00:00:00"/>
    <d v="2026-09-11T00:00:00"/>
    <d v="2026-09-11T00:00:00"/>
    <d v="2026-09-15T00:00:00"/>
    <m/>
    <n v="8"/>
    <m/>
    <m/>
    <n v="112"/>
    <m/>
    <x v="0"/>
    <m/>
    <m/>
    <m/>
    <n v="44"/>
    <s v="FALSO"/>
    <n v="0"/>
    <n v="104"/>
    <s v=""/>
    <n v="8"/>
    <b v="1"/>
    <n v="1"/>
    <s v=""/>
    <n v="2"/>
    <s v=""/>
    <n v="115"/>
    <b v="0"/>
    <x v="12"/>
  </r>
  <r>
    <x v="5"/>
    <s v="SGSE-3291"/>
    <s v="[SGSE] SP 26.3.5"/>
    <x v="1"/>
    <x v="1"/>
    <s v="[SGSE] PI 3/26"/>
    <x v="4"/>
    <s v="[DT - Trans. Interna][11]Refatorar requisições de flows([SECR][ENT][DV][CursoPorTipoDeProduto] - Atualização do campo Dia da Semana na turma)"/>
    <n v="1"/>
    <n v="21600"/>
    <m/>
    <s v="Itens concluídos"/>
    <s v="ARTSG-184"/>
    <s v="Não"/>
    <s v="Concluído"/>
    <d v="2026-04-07T21:51:00"/>
    <d v="2026-08-31T00:00:00"/>
    <d v="2026-09-02T00:00:00"/>
    <d v="2026-09-04T00:00:00"/>
    <d v="2026-09-04T00:00:00"/>
    <d v="2026-09-04T00:00:00"/>
    <d v="2026-09-04T00:00:00"/>
    <d v="2026-09-15T00:00:00"/>
    <m/>
    <n v="2"/>
    <m/>
    <m/>
    <n v="107"/>
    <n v="114"/>
    <x v="0"/>
    <m/>
    <m/>
    <m/>
    <n v="6"/>
    <s v="FALSO"/>
    <n v="0"/>
    <n v="104"/>
    <s v=""/>
    <n v="2"/>
    <b v="1"/>
    <n v="1"/>
    <s v=""/>
    <n v="7"/>
    <s v=""/>
    <n v="115"/>
    <b v="0"/>
    <x v="12"/>
  </r>
  <r>
    <x v="5"/>
    <s v="SGSE-3289"/>
    <s v="[SGSE] SP 26.3.5"/>
    <x v="1"/>
    <x v="1"/>
    <s v="[SGSE] PI 3/26"/>
    <x v="4"/>
    <s v="[DT - Acrescidas][0]Refatorar requisições de flows([SECR][ENT][DV][PRODUCER][term-allocation-rules-created]Criação/Atualização do Parâmetros Acrescida)"/>
    <n v="1"/>
    <n v="21600"/>
    <m/>
    <s v="Itens concluídos"/>
    <s v="ARTSG-184"/>
    <s v="Não"/>
    <s v="Concluído"/>
    <d v="2026-04-07T21:49:00"/>
    <d v="2026-08-31T00:00:00"/>
    <d v="2026-09-01T00:00:00"/>
    <d v="2026-09-04T00:00:00"/>
    <d v="2026-09-04T00:00:00"/>
    <d v="2026-09-04T00:00:00"/>
    <d v="2026-09-04T00:00:00"/>
    <d v="2026-09-15T00:00:00"/>
    <m/>
    <n v="3"/>
    <m/>
    <m/>
    <n v="107"/>
    <n v="114"/>
    <x v="0"/>
    <m/>
    <m/>
    <m/>
    <n v="6"/>
    <s v="FALSO"/>
    <n v="0"/>
    <n v="104"/>
    <s v=""/>
    <n v="3"/>
    <b v="1"/>
    <n v="1"/>
    <s v=""/>
    <n v="7"/>
    <s v=""/>
    <n v="115"/>
    <b v="0"/>
    <x v="12"/>
  </r>
  <r>
    <x v="5"/>
    <s v="SGSE-3287"/>
    <s v="[SGSE] SP 26.3.5"/>
    <x v="1"/>
    <x v="1"/>
    <s v="[SGSE] PI 3/26"/>
    <x v="4"/>
    <s v="[DT - Aloc. Disciplina][0]Refatorar requisições de flows([SECR][NFT][DV][HISTORICOCURRICULAR][PRODUCER][course-connection-updated] - Notificando Suspensão)"/>
    <n v="1"/>
    <n v="21600"/>
    <m/>
    <s v="Itens concluídos"/>
    <s v="ARTSG-184"/>
    <s v="Não"/>
    <s v="Concluído"/>
    <d v="2026-04-07T21:47:00"/>
    <d v="2026-08-31T00:00:00"/>
    <d v="2026-09-03T00:00:00"/>
    <d v="2026-09-09T00:00:00"/>
    <d v="2026-09-09T00:00:00"/>
    <d v="2026-09-09T00:00:00"/>
    <d v="2026-09-09T00:00:00"/>
    <d v="2026-09-15T00:00:00"/>
    <m/>
    <n v="4"/>
    <n v="1"/>
    <m/>
    <m/>
    <m/>
    <x v="0"/>
    <m/>
    <m/>
    <m/>
    <n v="6"/>
    <s v="FALSO"/>
    <n v="0"/>
    <n v="104"/>
    <s v=""/>
    <n v="4"/>
    <b v="1"/>
    <n v="1"/>
    <b v="1"/>
    <n v="4"/>
    <s v=""/>
    <n v="115"/>
    <b v="0"/>
    <x v="12"/>
  </r>
  <r>
    <x v="5"/>
    <s v="SGSE-3286"/>
    <s v="[SGSE] SP 26.3.4"/>
    <x v="1"/>
    <x v="1"/>
    <s v="[SGSE] PI 3/26"/>
    <x v="4"/>
    <s v="[DT - Acrescidas][0]Refatorar requisições de flows([SECR][GA][course-offering-connection-removed] - Desassociar Disciplinas)"/>
    <n v="1"/>
    <n v="21600"/>
    <m/>
    <s v="Itens concluídos"/>
    <s v="ARTSG-184"/>
    <s v="Não"/>
    <s v="Concluído"/>
    <d v="2026-04-07T21:46:00"/>
    <m/>
    <d v="2026-08-25T00:00:00"/>
    <d v="2026-08-25T00:00:00"/>
    <d v="2026-08-25T00:00:00"/>
    <d v="2026-08-25T00:00:00"/>
    <d v="2026-08-25T00:00:00"/>
    <d v="2026-09-15T00:00:00"/>
    <m/>
    <n v="1"/>
    <m/>
    <m/>
    <n v="99"/>
    <n v="114"/>
    <x v="0"/>
    <m/>
    <m/>
    <m/>
    <n v="6"/>
    <s v="FALSO"/>
    <n v="0"/>
    <s v=""/>
    <s v=""/>
    <n v="1"/>
    <b v="1"/>
    <n v="1"/>
    <s v=""/>
    <n v="15"/>
    <s v=""/>
    <n v="115"/>
    <b v="0"/>
    <x v="12"/>
  </r>
  <r>
    <x v="5"/>
    <s v="SGSE-3284"/>
    <s v="[SGSE] SP 26.3.4"/>
    <x v="1"/>
    <x v="1"/>
    <s v="[SGSE] PI 3/26"/>
    <x v="4"/>
    <s v="[DT - Aloc. Disciplina][0]Refatorar requisições de flows([SECR][ENT][HTTP][course-offering-connection-removed] - Desassociar Disciplinas)"/>
    <n v="1"/>
    <n v="21900"/>
    <m/>
    <s v="Itens concluídos"/>
    <s v="ARTSG-184"/>
    <s v="Não"/>
    <s v="Concluído"/>
    <d v="2026-04-07T21:42:00"/>
    <d v="2026-08-17T00:00:00"/>
    <d v="2026-08-24T00:00:00"/>
    <d v="2026-08-25T00:00:00"/>
    <d v="2026-08-25T00:00:00"/>
    <d v="2026-08-25T00:00:00"/>
    <d v="2026-08-25T00:00:00"/>
    <d v="2026-09-15T00:00:00"/>
    <m/>
    <n v="1"/>
    <n v="1"/>
    <m/>
    <m/>
    <n v="114"/>
    <x v="0"/>
    <m/>
    <m/>
    <m/>
    <n v="6.083333333333333"/>
    <s v="FALSO"/>
    <n v="0"/>
    <n v="94"/>
    <s v=""/>
    <n v="1"/>
    <b v="1"/>
    <n v="1"/>
    <b v="1"/>
    <n v="15"/>
    <s v=""/>
    <n v="115"/>
    <b v="0"/>
    <x v="12"/>
  </r>
  <r>
    <x v="5"/>
    <s v="SGSE-3283"/>
    <s v="[SGSE] SP 26.3.5"/>
    <x v="1"/>
    <x v="1"/>
    <s v="[SGSE] PI 3/26"/>
    <x v="4"/>
    <s v="[DT - Aloc. Disciplina][3]Refatorar requisições de flows([SECR][ENT][AG] - Alocação de Optativa - Seleção Automática)"/>
    <n v="1"/>
    <n v="21600"/>
    <m/>
    <s v="Itens concluídos"/>
    <s v="ARTSG-184"/>
    <s v="Não"/>
    <s v="Concluído"/>
    <d v="2026-04-07T21:41:00"/>
    <d v="2026-08-31T00:00:00"/>
    <d v="2026-09-03T00:00:00"/>
    <d v="2026-09-04T00:00:00"/>
    <d v="2026-09-04T00:00:00"/>
    <d v="2026-09-04T00:00:00"/>
    <d v="2026-09-04T00:00:00"/>
    <d v="2026-09-15T00:00:00"/>
    <m/>
    <n v="1"/>
    <m/>
    <m/>
    <n v="107"/>
    <n v="114"/>
    <x v="0"/>
    <m/>
    <m/>
    <m/>
    <n v="6"/>
    <s v="FALSO"/>
    <n v="0"/>
    <n v="104"/>
    <s v=""/>
    <n v="1"/>
    <b v="1"/>
    <n v="1"/>
    <s v=""/>
    <n v="7"/>
    <s v=""/>
    <n v="115"/>
    <b v="0"/>
    <x v="12"/>
  </r>
  <r>
    <x v="5"/>
    <s v="SGSE-3280"/>
    <s v="[SGSE] SP 26.3.5"/>
    <x v="1"/>
    <x v="1"/>
    <s v="[SGSE] PI 3/26"/>
    <x v="4"/>
    <s v="[DT - Aloc. Disciplina][0]Refatorar requisições de flows([SECR][ENT][HTTP][HistoricoCurricular] Athenas-Producer - course-offering-date-updated (Historico C)"/>
    <n v="1"/>
    <n v="21600"/>
    <m/>
    <s v="Itens concluídos"/>
    <s v="ARTSG-184"/>
    <s v="Não"/>
    <s v="Concluído"/>
    <d v="2026-04-07T21:38:00"/>
    <d v="2026-08-31T00:00:00"/>
    <d v="2026-09-02T00:00:00"/>
    <d v="2026-09-04T00:00:00"/>
    <d v="2026-09-04T00:00:00"/>
    <d v="2026-09-04T00:00:00"/>
    <d v="2026-09-04T00:00:00"/>
    <d v="2026-09-15T00:00:00"/>
    <m/>
    <n v="2"/>
    <n v="1"/>
    <n v="7"/>
    <n v="107"/>
    <n v="114"/>
    <x v="0"/>
    <m/>
    <m/>
    <m/>
    <n v="6"/>
    <s v="FALSO"/>
    <n v="0"/>
    <n v="104"/>
    <s v=""/>
    <n v="2"/>
    <b v="1"/>
    <n v="1"/>
    <b v="1"/>
    <n v="7"/>
    <b v="1"/>
    <n v="115"/>
    <b v="0"/>
    <x v="12"/>
  </r>
  <r>
    <x v="5"/>
    <s v="SGSE-3276"/>
    <s v="[SGSE] SP 26.3.3"/>
    <x v="1"/>
    <x v="1"/>
    <s v="[SGSE] PI 3/26"/>
    <x v="5"/>
    <s v="[DT - Aloc. Disciplina][3]Refatorar requisições de flows([SECR][SF][PRODUCER][program-enrollment-course-opt-related] Notificação Optativas)"/>
    <n v="8"/>
    <n v="129600"/>
    <m/>
    <s v="Itens concluídos"/>
    <s v="ARTSG-183"/>
    <s v="Não"/>
    <s v="Concluído"/>
    <d v="2026-04-07T21:06:00"/>
    <m/>
    <d v="2026-08-10T00:00:00"/>
    <d v="2026-08-13T00:00:00"/>
    <d v="2026-08-13T00:00:00"/>
    <d v="2026-08-13T00:00:00"/>
    <d v="2026-08-13T00:00:00"/>
    <d v="2026-08-20T00:00:00"/>
    <m/>
    <n v="3"/>
    <m/>
    <m/>
    <m/>
    <m/>
    <x v="0"/>
    <m/>
    <m/>
    <m/>
    <n v="36"/>
    <s v="FALSO"/>
    <n v="0"/>
    <s v=""/>
    <s v=""/>
    <n v="3"/>
    <b v="1"/>
    <n v="1"/>
    <s v=""/>
    <n v="5"/>
    <s v=""/>
    <n v="97"/>
    <b v="0"/>
    <x v="10"/>
  </r>
  <r>
    <x v="5"/>
    <s v="SGSE-3271"/>
    <s v="[SGSE] SP 26.3.5"/>
    <x v="1"/>
    <x v="1"/>
    <s v="[SGSE] PI 3/26"/>
    <x v="4"/>
    <s v="[DT - Trans. Interna][0]Refatorar requisições de flows([SECR][ENT][SF] - Histórico Curricular - Gestão de Reprovas)"/>
    <n v="1"/>
    <n v="21600"/>
    <m/>
    <s v="Itens concluídos"/>
    <s v="ARTSG-183"/>
    <s v="Não"/>
    <s v="Concluído"/>
    <d v="2026-04-07T21:00:00"/>
    <d v="2026-08-31T00:00:00"/>
    <d v="2026-09-01T00:00:00"/>
    <d v="2026-09-04T00:00:00"/>
    <d v="2026-09-04T00:00:00"/>
    <d v="2026-09-04T00:00:00"/>
    <d v="2026-09-04T00:00:00"/>
    <d v="2026-09-15T00:00:00"/>
    <m/>
    <n v="3"/>
    <m/>
    <m/>
    <n v="107"/>
    <n v="114"/>
    <x v="0"/>
    <m/>
    <m/>
    <m/>
    <n v="6"/>
    <s v="FALSO"/>
    <n v="0"/>
    <n v="104"/>
    <s v=""/>
    <n v="3"/>
    <b v="1"/>
    <n v="1"/>
    <s v=""/>
    <n v="7"/>
    <s v=""/>
    <n v="115"/>
    <b v="0"/>
    <x v="10"/>
  </r>
  <r>
    <x v="5"/>
    <s v="SGSE-3267"/>
    <s v="[SGSE] SP 26.3.3"/>
    <x v="1"/>
    <x v="1"/>
    <s v="[SGSE] PI 3/26"/>
    <x v="4"/>
    <s v="[DT - Aloc. Disciplina][3]Refatorar requisições de flows([SECR][SF][PRODUCER][program-enrollment-course-opt-related] Notificação Optativas - Via Console)"/>
    <n v="1"/>
    <n v="3600"/>
    <m/>
    <s v="Itens concluídos"/>
    <s v="ARTSG-183"/>
    <s v="Não"/>
    <s v="Concluído"/>
    <d v="2026-04-07T20:54:00"/>
    <d v="2026-08-03T00:00:00"/>
    <d v="2026-08-03T00:00:00"/>
    <d v="2026-08-03T00:00:00"/>
    <d v="2026-08-03T00:00:00"/>
    <d v="2026-08-03T00:00:00"/>
    <d v="2026-08-03T00:00:00"/>
    <d v="2026-08-19T00:00:00"/>
    <m/>
    <n v="1"/>
    <n v="1"/>
    <m/>
    <n v="84"/>
    <m/>
    <x v="0"/>
    <m/>
    <m/>
    <m/>
    <n v="1"/>
    <s v="FALSO"/>
    <n v="0"/>
    <n v="84"/>
    <s v=""/>
    <n v="1"/>
    <b v="1"/>
    <n v="1"/>
    <b v="1"/>
    <n v="12"/>
    <s v=""/>
    <n v="96"/>
    <b v="0"/>
    <x v="10"/>
  </r>
  <r>
    <x v="5"/>
    <s v="SGSE-3266"/>
    <s v="[SGSE] SP 26.3.3"/>
    <x v="1"/>
    <x v="1"/>
    <s v="[SGSE] PI 3/26"/>
    <x v="4"/>
    <s v="[DT - Aloc. Disciplina][Alocação de Disciplinas Paralelase Optativas][0]Refatorar requisições de flows([SECR][SF][Matriculas] - Gerar Histórico Curricular)"/>
    <n v="1"/>
    <n v="3600"/>
    <m/>
    <s v="Itens concluídos"/>
    <s v="ARTSG-183"/>
    <s v="Não"/>
    <s v="Concluído"/>
    <d v="2026-04-07T20:52:00"/>
    <d v="2026-08-03T00:00:00"/>
    <d v="2026-08-03T00:00:00"/>
    <d v="2026-08-03T00:00:00"/>
    <d v="2026-08-03T00:00:00"/>
    <d v="2026-08-03T00:00:00"/>
    <d v="2026-08-03T00:00:00"/>
    <d v="2026-08-20T00:00:00"/>
    <m/>
    <n v="1"/>
    <m/>
    <n v="13"/>
    <n v="84"/>
    <n v="97"/>
    <x v="0"/>
    <m/>
    <m/>
    <m/>
    <n v="1"/>
    <s v="FALSO"/>
    <n v="0"/>
    <n v="84"/>
    <s v=""/>
    <n v="1"/>
    <b v="1"/>
    <n v="1"/>
    <s v=""/>
    <n v="13"/>
    <b v="1"/>
    <n v="97"/>
    <b v="1"/>
    <x v="10"/>
  </r>
  <r>
    <x v="5"/>
    <s v="SGSE-3265"/>
    <s v="[SGSE] SP 26.3.3"/>
    <x v="1"/>
    <x v="1"/>
    <s v="[SGSE] PI 3/26"/>
    <x v="4"/>
    <s v="[DT - Trans. Interna][3]Refatorar requisições de flows filhos([SECR][ENT][SF][MATRICULA] - Pré-alocação para alunos Veteranos - Transferência Interna)"/>
    <n v="1"/>
    <n v="21600"/>
    <m/>
    <s v="Itens concluídos"/>
    <s v="ARTSG-183"/>
    <s v="Não"/>
    <s v="Concluído"/>
    <d v="2026-04-07T20:47:00"/>
    <d v="2026-08-03T00:00:00"/>
    <d v="2026-08-07T00:00:00"/>
    <d v="2026-08-10T00:00:00"/>
    <d v="2026-08-10T00:00:00"/>
    <d v="2026-08-10T00:00:00"/>
    <d v="2026-08-10T00:00:00"/>
    <d v="2026-08-20T00:00:00"/>
    <m/>
    <n v="1"/>
    <m/>
    <n v="8"/>
    <n v="89"/>
    <m/>
    <x v="0"/>
    <m/>
    <m/>
    <m/>
    <n v="6"/>
    <s v="FALSO"/>
    <n v="0"/>
    <n v="84"/>
    <s v=""/>
    <n v="1"/>
    <b v="1"/>
    <n v="1"/>
    <s v=""/>
    <n v="8"/>
    <b v="1"/>
    <n v="97"/>
    <b v="0"/>
    <x v="10"/>
  </r>
  <r>
    <x v="5"/>
    <s v="SGSE-3264"/>
    <s v="[SGSE] SP 26.3.3"/>
    <x v="1"/>
    <x v="1"/>
    <s v="[SGSE] PI 3/26"/>
    <x v="4"/>
    <s v="[DT - Trans. Interna][11]Refatorar requisições de flows([SECR][ENT][SF][MATRICULA] Adiciona Turma - Semestral)"/>
    <n v="1"/>
    <n v="3600"/>
    <m/>
    <s v="Itens concluídos"/>
    <s v="ARTSG-183"/>
    <s v="Não"/>
    <s v="Concluído"/>
    <d v="2026-04-07T20:24:00"/>
    <d v="2026-08-03T00:00:00"/>
    <d v="2026-08-03T00:00:00"/>
    <d v="2026-08-03T00:00:00"/>
    <d v="2026-08-03T00:00:00"/>
    <d v="2026-08-03T00:00:00"/>
    <d v="2026-08-03T00:00:00"/>
    <d v="2026-08-18T00:00:00"/>
    <m/>
    <n v="1"/>
    <m/>
    <m/>
    <n v="84"/>
    <m/>
    <x v="0"/>
    <m/>
    <m/>
    <m/>
    <n v="1"/>
    <s v="FALSO"/>
    <n v="0"/>
    <n v="84"/>
    <s v=""/>
    <n v="1"/>
    <b v="1"/>
    <n v="1"/>
    <s v=""/>
    <n v="11"/>
    <s v=""/>
    <n v="95"/>
    <b v="0"/>
    <x v="10"/>
  </r>
  <r>
    <x v="5"/>
    <s v="SGSE-3263"/>
    <s v="[SGSE] SP 26.3.3"/>
    <x v="1"/>
    <x v="1"/>
    <s v="[SGSE] PI 3/26"/>
    <x v="4"/>
    <s v="[DT - Trans. Interna][3]Refatorar requisições de flows([SECR][ENT][SF] Buscar turmas ativas para transferência interna)"/>
    <n v="1"/>
    <n v="28800"/>
    <m/>
    <s v="Itens concluídos"/>
    <s v="ARTSG-183"/>
    <s v="Não"/>
    <s v="Concluído"/>
    <d v="2026-04-07T20:22:00"/>
    <d v="2026-08-03T00:00:00"/>
    <d v="2026-08-05T00:00:00"/>
    <d v="2026-08-07T00:00:00"/>
    <d v="2026-08-07T00:00:00"/>
    <d v="2026-08-07T00:00:00"/>
    <d v="2026-08-07T00:00:00"/>
    <d v="2026-09-15T00:00:00"/>
    <m/>
    <n v="2"/>
    <m/>
    <m/>
    <n v="88"/>
    <n v="115"/>
    <x v="0"/>
    <m/>
    <m/>
    <m/>
    <n v="8"/>
    <s v="FALSO"/>
    <n v="0"/>
    <n v="84"/>
    <s v=""/>
    <n v="2"/>
    <b v="1"/>
    <n v="1"/>
    <s v=""/>
    <n v="27"/>
    <s v=""/>
    <n v="115"/>
    <b v="1"/>
    <x v="10"/>
  </r>
  <r>
    <x v="5"/>
    <s v="SGSE-3262"/>
    <s v="[SGSE] SP 26.3.3"/>
    <x v="1"/>
    <x v="1"/>
    <s v="[SGSE] PI 3/26"/>
    <x v="4"/>
    <s v="[DT - Trans. Interna][3]Refatorar requisições de flows filhos([SECR][ENT][SF][MATRICULA] - Pré-alocação para alunos Calouros - Transferência Interna)"/>
    <n v="1"/>
    <n v="43200"/>
    <m/>
    <s v="Itens concluídos"/>
    <s v="ARTSG-183"/>
    <s v="Não"/>
    <s v="Concluído"/>
    <d v="2026-04-07T20:00:00"/>
    <d v="2026-08-03T00:00:00"/>
    <d v="2026-08-04T00:00:00"/>
    <d v="2026-08-10T00:00:00"/>
    <d v="2026-08-10T00:00:00"/>
    <d v="2026-08-10T00:00:00"/>
    <d v="2026-08-10T00:00:00"/>
    <d v="2026-08-20T00:00:00"/>
    <m/>
    <n v="4"/>
    <m/>
    <m/>
    <n v="89"/>
    <m/>
    <x v="0"/>
    <m/>
    <m/>
    <m/>
    <n v="12"/>
    <s v="FALSO"/>
    <n v="0"/>
    <n v="84"/>
    <s v=""/>
    <n v="4"/>
    <b v="1"/>
    <n v="1"/>
    <s v=""/>
    <n v="8"/>
    <s v=""/>
    <n v="97"/>
    <b v="0"/>
    <x v="10"/>
  </r>
  <r>
    <x v="0"/>
    <s v="SGGU-7696"/>
    <s v="[SGGU] SP 26.4.1;[SGGU] SP 26.3.6"/>
    <x v="2"/>
    <x v="0"/>
    <s v="[SGGU] PI 3/26"/>
    <x v="0"/>
    <s v="[INC0822984]Tenho um Erro/Problema com o PTC - Dynamics Athenas - Problema na parametrização da matriz"/>
    <m/>
    <m/>
    <m/>
    <s v="Itens concluídos"/>
    <m/>
    <m/>
    <s v="Abertura indevida"/>
    <d v="2026-09-25T17:19:00"/>
    <d v="2026-09-28T00:00:00"/>
    <d v="2026-09-28T00:00:00"/>
    <m/>
    <m/>
    <m/>
    <m/>
    <m/>
    <m/>
    <m/>
    <m/>
    <m/>
    <m/>
    <m/>
    <x v="0"/>
    <m/>
    <m/>
    <m/>
    <s v=""/>
    <s v="FALSO"/>
    <n v="0"/>
    <s v=""/>
    <s v=""/>
    <s v=""/>
    <s v=""/>
    <s v=""/>
    <s v=""/>
    <s v=""/>
    <s v=""/>
    <s v=""/>
    <s v=""/>
    <x v="0"/>
  </r>
  <r>
    <x v="0"/>
    <s v="SGGU-7695"/>
    <s v="[SGGU] SP 26.3.6"/>
    <x v="2"/>
    <x v="0"/>
    <s v="[SGGU] PI 3/26"/>
    <x v="0"/>
    <s v="[INC0822945]Tenho um Erro/Problema no Dynamics - Gestão de unidades - Reportar um erro/problema"/>
    <m/>
    <m/>
    <m/>
    <s v="Itens concluídos"/>
    <m/>
    <m/>
    <s v="Abertura indevida"/>
    <d v="2026-09-25T15:38:00"/>
    <d v="2026-09-14T00:00:00"/>
    <d v="2026-09-25T00:00:00"/>
    <m/>
    <m/>
    <m/>
    <m/>
    <m/>
    <m/>
    <m/>
    <m/>
    <m/>
    <m/>
    <m/>
    <x v="0"/>
    <m/>
    <m/>
    <m/>
    <s v=""/>
    <s v="FALSO"/>
    <n v="0"/>
    <s v=""/>
    <s v=""/>
    <s v=""/>
    <s v=""/>
    <s v=""/>
    <s v=""/>
    <s v=""/>
    <s v=""/>
    <s v=""/>
    <s v=""/>
    <x v="0"/>
  </r>
  <r>
    <x v="0"/>
    <s v="SGGU-7687"/>
    <s v="[SGGU] SP 26.3.6"/>
    <x v="2"/>
    <x v="0"/>
    <s v="[SGGU] PI 3/26"/>
    <x v="0"/>
    <s v="[INC0822559]Tenho um Erro/Problema com o PTC - Dynamics Athenas - Problema na parametrização da matriz"/>
    <m/>
    <m/>
    <m/>
    <s v="Itens concluídos"/>
    <m/>
    <m/>
    <s v="Abertura indevida"/>
    <d v="2026-09-24T16:18:00"/>
    <d v="2026-09-14T00:00:00"/>
    <d v="2026-09-24T00:00:00"/>
    <m/>
    <m/>
    <m/>
    <m/>
    <m/>
    <m/>
    <m/>
    <m/>
    <m/>
    <m/>
    <m/>
    <x v="0"/>
    <m/>
    <m/>
    <m/>
    <s v=""/>
    <s v="FALSO"/>
    <n v="0"/>
    <s v=""/>
    <s v=""/>
    <s v=""/>
    <s v=""/>
    <s v=""/>
    <s v=""/>
    <s v=""/>
    <s v=""/>
    <s v=""/>
    <s v=""/>
    <x v="0"/>
  </r>
  <r>
    <x v="9"/>
    <s v="SGGU-7684"/>
    <s v="[SGGU] SP 26.3.6"/>
    <x v="2"/>
    <x v="2"/>
    <m/>
    <x v="0"/>
    <s v="[SGGU-5187] - Ao realizar a virada de ciclo de um Mediador com documentos aprovados/reprovados/pendentes o sistema esta gerando os documentos do novo ciclo, mas NÃO esta atrelando o colaborador"/>
    <m/>
    <m/>
    <m/>
    <s v="Itens concluídos"/>
    <s v="SGGU-5187"/>
    <s v="Não"/>
    <s v="Massa incorreta"/>
    <d v="2026-09-24T12:26:00"/>
    <d v="2026-09-14T00:00:00"/>
    <m/>
    <m/>
    <m/>
    <m/>
    <m/>
    <m/>
    <m/>
    <m/>
    <m/>
    <m/>
    <m/>
    <m/>
    <x v="0"/>
    <m/>
    <m/>
    <m/>
    <s v=""/>
    <s v="FALSO"/>
    <n v="0"/>
    <n v="-10"/>
    <s v=""/>
    <s v=""/>
    <s v=""/>
    <s v=""/>
    <s v=""/>
    <s v=""/>
    <s v=""/>
    <s v=""/>
    <b v="1"/>
    <x v="21"/>
  </r>
  <r>
    <x v="0"/>
    <s v="SGGU-7683"/>
    <s v="[SGGU] SP 26.3.6"/>
    <x v="2"/>
    <x v="0"/>
    <s v="[SGGU] PI 3/26"/>
    <x v="0"/>
    <s v="[INC0822441]Tenho um Erro/Problema com o PTC - Dynamics Athenas - Problema na parametrização da matriz"/>
    <m/>
    <m/>
    <m/>
    <s v="Itens concluídos"/>
    <m/>
    <m/>
    <s v="Abertura indevida"/>
    <d v="2026-09-24T11:30:00"/>
    <d v="2026-09-14T00:00:00"/>
    <d v="2026-09-24T00:00:00"/>
    <m/>
    <m/>
    <m/>
    <m/>
    <m/>
    <m/>
    <m/>
    <m/>
    <m/>
    <m/>
    <m/>
    <x v="0"/>
    <m/>
    <m/>
    <m/>
    <s v=""/>
    <s v="FALSO"/>
    <n v="0"/>
    <s v=""/>
    <s v=""/>
    <s v=""/>
    <s v=""/>
    <s v=""/>
    <s v=""/>
    <s v=""/>
    <s v=""/>
    <s v=""/>
    <s v=""/>
    <x v="0"/>
  </r>
  <r>
    <x v="0"/>
    <s v="SGGU-7680"/>
    <s v="[SGGU] SP 26.4.1;[SGGU] SP 26.3.6"/>
    <x v="2"/>
    <x v="0"/>
    <s v="[SGGU] PI 3/26"/>
    <x v="0"/>
    <s v="[INC0822361]Tenho um Erro/Problema com o PTC - Dynamics Athenas - Documentação para vinculo do tutor"/>
    <m/>
    <n v="600"/>
    <m/>
    <s v="Itens concluídos"/>
    <m/>
    <m/>
    <s v="Concluído"/>
    <d v="2026-09-24T08:46:00"/>
    <d v="2026-09-28T00:00:00"/>
    <d v="2026-09-24T00:00:00"/>
    <d v="2026-09-24T00:00:00"/>
    <m/>
    <m/>
    <m/>
    <m/>
    <m/>
    <m/>
    <m/>
    <m/>
    <m/>
    <m/>
    <x v="0"/>
    <m/>
    <m/>
    <m/>
    <n v="0.16666666666666666"/>
    <s v="FALSO"/>
    <n v="0"/>
    <s v=""/>
    <s v=""/>
    <s v=""/>
    <s v=""/>
    <s v=""/>
    <s v=""/>
    <s v=""/>
    <s v=""/>
    <s v=""/>
    <s v=""/>
    <x v="0"/>
  </r>
  <r>
    <x v="0"/>
    <s v="SGGU-7678"/>
    <s v="[SGGU] SP 26.3.6"/>
    <x v="2"/>
    <x v="0"/>
    <s v="[SGGU] PI 3/26"/>
    <x v="0"/>
    <s v="[INC0822181]Tenho um Erro/Problema com o PTC - Dynamics Athenas - Alocação do tutor a turma"/>
    <m/>
    <m/>
    <m/>
    <s v="Itens concluídos"/>
    <m/>
    <m/>
    <s v="Abertura indevida"/>
    <d v="2026-09-23T19:47:00"/>
    <d v="2026-09-14T00:00:00"/>
    <d v="2026-09-24T00:00:00"/>
    <m/>
    <m/>
    <m/>
    <m/>
    <m/>
    <m/>
    <m/>
    <m/>
    <m/>
    <m/>
    <m/>
    <x v="0"/>
    <m/>
    <m/>
    <m/>
    <s v=""/>
    <s v="FALSO"/>
    <n v="0"/>
    <s v=""/>
    <s v=""/>
    <s v=""/>
    <s v=""/>
    <s v=""/>
    <s v=""/>
    <s v=""/>
    <s v=""/>
    <s v=""/>
    <s v=""/>
    <x v="0"/>
  </r>
  <r>
    <x v="9"/>
    <s v="SGGU-7677"/>
    <s v="[SGGU] SP 26.4.1;[SGGU] SP 26.3.6"/>
    <x v="2"/>
    <x v="0"/>
    <s v="[SGGU] PI 3/26"/>
    <x v="0"/>
    <s v="[SGGU-5187] - Ao realizar a indicação de um Mediador para uma turma e Salvar, o sistema continua com o “Status Validação Perfil” como “Indicação de tutor pendente de envio” quando deveria mudar para “Indicação de tutor pendente de aprovação”"/>
    <m/>
    <n v="54000"/>
    <m/>
    <s v="Itens concluídos"/>
    <s v="SGGU-5187"/>
    <s v="Não"/>
    <s v="Concluído"/>
    <d v="2026-09-23T16:43:00"/>
    <d v="2026-09-28T00:00:00"/>
    <d v="2026-09-24T00:00:00"/>
    <d v="2026-09-24T00:00:00"/>
    <d v="2026-09-24T00:00:00"/>
    <d v="2026-09-28T00:00:00"/>
    <d v="2026-09-28T00:00:00"/>
    <m/>
    <m/>
    <n v="1"/>
    <m/>
    <m/>
    <m/>
    <m/>
    <x v="0"/>
    <m/>
    <m/>
    <m/>
    <n v="15"/>
    <s v="FALSO"/>
    <n v="0"/>
    <n v="3"/>
    <s v=""/>
    <n v="1"/>
    <b v="1"/>
    <n v="2"/>
    <s v=""/>
    <s v=""/>
    <s v=""/>
    <n v="3"/>
    <b v="0"/>
    <x v="21"/>
  </r>
  <r>
    <x v="0"/>
    <s v="SGGU-7676"/>
    <s v="[SGGU] SP 26.3.6"/>
    <x v="2"/>
    <x v="0"/>
    <s v="[SGGU] PI 3/26"/>
    <x v="0"/>
    <s v="[INC0822093]Tenho um Erro/Problema com o PTC - Dynamics Athenas - Acesso do tutor na aula prática"/>
    <m/>
    <n v="1200"/>
    <m/>
    <s v="Itens concluídos"/>
    <m/>
    <m/>
    <s v="Abertura indevida"/>
    <d v="2026-09-23T16:13:00"/>
    <d v="2026-09-14T00:00:00"/>
    <d v="2026-09-24T00:00:00"/>
    <m/>
    <m/>
    <m/>
    <m/>
    <m/>
    <m/>
    <m/>
    <m/>
    <m/>
    <m/>
    <m/>
    <x v="0"/>
    <m/>
    <m/>
    <m/>
    <n v="0.33333333333333331"/>
    <s v="FALSO"/>
    <n v="0"/>
    <s v=""/>
    <s v=""/>
    <s v=""/>
    <s v=""/>
    <s v=""/>
    <s v=""/>
    <s v=""/>
    <s v=""/>
    <s v=""/>
    <s v=""/>
    <x v="0"/>
  </r>
  <r>
    <x v="9"/>
    <s v="SGGU-7675"/>
    <s v="[SGGU] SP 26.3.6"/>
    <x v="2"/>
    <x v="2"/>
    <s v="[SGGU] PI 3/26"/>
    <x v="0"/>
    <s v="[SGGU-5187] - Na Indicação de um Mediador para uma turma a busca pelo campo “Mediador para alocação” não esta funcionando corretamente."/>
    <m/>
    <m/>
    <m/>
    <s v="Itens concluídos"/>
    <s v="SGGU-5187"/>
    <s v="Não"/>
    <s v="Cancelado"/>
    <d v="2026-09-23T15:51:00"/>
    <d v="2026-09-14T00:00:00"/>
    <d v="2026-09-24T00:00:00"/>
    <m/>
    <m/>
    <m/>
    <m/>
    <m/>
    <m/>
    <m/>
    <m/>
    <m/>
    <m/>
    <m/>
    <x v="0"/>
    <m/>
    <m/>
    <m/>
    <s v=""/>
    <s v="FALSO"/>
    <n v="0"/>
    <n v="-9"/>
    <s v=""/>
    <s v=""/>
    <s v=""/>
    <s v=""/>
    <s v=""/>
    <s v=""/>
    <s v=""/>
    <s v=""/>
    <b v="1"/>
    <x v="21"/>
  </r>
  <r>
    <x v="0"/>
    <s v="SGGU-7656"/>
    <s v="[SGGU] SP 26.3.6"/>
    <x v="2"/>
    <x v="0"/>
    <s v="[SGGU] PI 3/26"/>
    <x v="0"/>
    <s v="[INC0821946]Tenho um Erro/Problema com o PTC - Dynamics Athenas - Problema na parametrização da matriz"/>
    <m/>
    <m/>
    <m/>
    <s v="Itens concluídos"/>
    <m/>
    <m/>
    <s v="Abertura indevida"/>
    <d v="2026-09-23T10:53:00"/>
    <d v="2026-09-14T00:00:00"/>
    <d v="2026-09-24T00:00:00"/>
    <m/>
    <m/>
    <m/>
    <m/>
    <m/>
    <m/>
    <m/>
    <m/>
    <m/>
    <m/>
    <m/>
    <x v="0"/>
    <m/>
    <m/>
    <m/>
    <s v=""/>
    <s v="FALSO"/>
    <n v="0"/>
    <s v=""/>
    <s v=""/>
    <s v=""/>
    <s v=""/>
    <s v=""/>
    <s v=""/>
    <s v=""/>
    <s v=""/>
    <s v=""/>
    <s v=""/>
    <x v="0"/>
  </r>
  <r>
    <x v="0"/>
    <s v="SGGU-7650"/>
    <s v="[SGGU] SP 26.3.6"/>
    <x v="2"/>
    <x v="0"/>
    <s v="[SGGU] PI 3/26"/>
    <x v="0"/>
    <s v="[INC0821944]Tenho um Erro/Problema com o PTC - Dynamics Athenas - Problema na parametrização da matriz"/>
    <m/>
    <m/>
    <m/>
    <s v="Itens concluídos"/>
    <m/>
    <m/>
    <s v="Abertura indevida"/>
    <d v="2026-09-23T10:50:00"/>
    <d v="2026-09-14T00:00:00"/>
    <d v="2026-09-24T00:00:00"/>
    <m/>
    <m/>
    <m/>
    <m/>
    <m/>
    <m/>
    <m/>
    <m/>
    <m/>
    <m/>
    <m/>
    <x v="0"/>
    <m/>
    <m/>
    <m/>
    <s v=""/>
    <s v="FALSO"/>
    <n v="0"/>
    <s v=""/>
    <s v=""/>
    <s v=""/>
    <s v=""/>
    <s v=""/>
    <s v=""/>
    <s v=""/>
    <s v=""/>
    <s v=""/>
    <s v=""/>
    <x v="0"/>
  </r>
  <r>
    <x v="0"/>
    <s v="SGGU-7599"/>
    <s v="[SGGU] SP 26.3.6"/>
    <x v="2"/>
    <x v="0"/>
    <s v="[SGGU] PI 3/26"/>
    <x v="0"/>
    <s v="[INC0821500]Tenho um Erro/Problema com o PTC - Dynamics Athenas - Problema na parametrização da matriz"/>
    <m/>
    <m/>
    <m/>
    <s v="Itens concluídos"/>
    <m/>
    <m/>
    <s v="Abertura indevida"/>
    <d v="2026-09-22T20:47:00"/>
    <d v="2026-09-14T00:00:00"/>
    <d v="2026-09-23T00:00:00"/>
    <m/>
    <m/>
    <m/>
    <m/>
    <m/>
    <m/>
    <m/>
    <m/>
    <m/>
    <m/>
    <m/>
    <x v="0"/>
    <m/>
    <m/>
    <m/>
    <s v=""/>
    <s v="FALSO"/>
    <n v="0"/>
    <s v=""/>
    <s v=""/>
    <s v=""/>
    <s v=""/>
    <s v=""/>
    <s v=""/>
    <s v=""/>
    <s v=""/>
    <s v=""/>
    <s v=""/>
    <x v="0"/>
  </r>
  <r>
    <x v="0"/>
    <s v="SGGU-7598"/>
    <s v="[SGGU] SP 26.3.6"/>
    <x v="2"/>
    <x v="0"/>
    <s v="[SGGU] PI 3/26"/>
    <x v="0"/>
    <s v="[INC0821383]Tenho um Erro/Problema com o PTC - Dynamics Athenas - Informações de Tipo de cursos e Ofertas"/>
    <m/>
    <m/>
    <m/>
    <s v="Itens concluídos"/>
    <m/>
    <m/>
    <s v="Abertura indevida"/>
    <d v="2026-09-22T17:44:00"/>
    <d v="2026-09-14T00:00:00"/>
    <d v="2026-09-23T00:00:00"/>
    <m/>
    <m/>
    <m/>
    <m/>
    <m/>
    <m/>
    <m/>
    <m/>
    <m/>
    <m/>
    <m/>
    <x v="0"/>
    <m/>
    <m/>
    <m/>
    <s v=""/>
    <s v="FALSO"/>
    <n v="0"/>
    <s v=""/>
    <s v=""/>
    <s v=""/>
    <s v=""/>
    <s v=""/>
    <s v=""/>
    <s v=""/>
    <s v=""/>
    <s v=""/>
    <s v=""/>
    <x v="0"/>
  </r>
  <r>
    <x v="0"/>
    <s v="SGGU-7597"/>
    <s v="[SGGU] SP 26.4.1;[SGGU] SP 26.3.6"/>
    <x v="2"/>
    <x v="0"/>
    <s v="[SGGU] PI 3/26"/>
    <x v="0"/>
    <s v="[INC0821380]Tenho um Erro/Problema com o PTC - Dynamics Athenas - Documentação para vinculo do tutor"/>
    <m/>
    <n v="900"/>
    <m/>
    <s v="Itens concluídos"/>
    <m/>
    <m/>
    <s v="Concluído"/>
    <d v="2026-09-22T17:36:00"/>
    <d v="2026-09-28T00:00:00"/>
    <d v="2026-09-23T00:00:00"/>
    <d v="2026-09-23T00:00:00"/>
    <m/>
    <m/>
    <m/>
    <m/>
    <m/>
    <m/>
    <m/>
    <m/>
    <m/>
    <m/>
    <x v="0"/>
    <m/>
    <m/>
    <m/>
    <n v="0.25"/>
    <s v="FALSO"/>
    <n v="0"/>
    <s v=""/>
    <s v=""/>
    <s v=""/>
    <s v=""/>
    <s v=""/>
    <s v=""/>
    <s v=""/>
    <s v=""/>
    <s v=""/>
    <s v=""/>
    <x v="0"/>
  </r>
  <r>
    <x v="0"/>
    <s v="SGGU-7592"/>
    <s v="[SGGU] SP 26.3.6"/>
    <x v="2"/>
    <x v="0"/>
    <s v="[SGGU] PI 3/26"/>
    <x v="0"/>
    <s v="[INC0821228]Tenho um Erro/Problema com o PTC - Dynamics Athenas - Informações de Unidades ou Polos"/>
    <m/>
    <m/>
    <m/>
    <s v="Itens concluídos"/>
    <m/>
    <m/>
    <s v="Abertura indevida"/>
    <d v="2026-09-22T11:54:00"/>
    <d v="2026-09-14T00:00:00"/>
    <d v="2026-09-23T00:00:00"/>
    <m/>
    <m/>
    <m/>
    <m/>
    <m/>
    <m/>
    <m/>
    <m/>
    <m/>
    <m/>
    <m/>
    <x v="0"/>
    <m/>
    <m/>
    <m/>
    <s v=""/>
    <s v="FALSO"/>
    <n v="0"/>
    <s v=""/>
    <s v=""/>
    <s v=""/>
    <s v=""/>
    <s v=""/>
    <s v=""/>
    <s v=""/>
    <s v=""/>
    <s v=""/>
    <s v=""/>
    <x v="0"/>
  </r>
  <r>
    <x v="0"/>
    <s v="SGGU-7589"/>
    <s v="[SGGU] SP 26.4.1;[SGGU] SP 26.3.6"/>
    <x v="2"/>
    <x v="0"/>
    <s v="[SGGU] PI 3/26"/>
    <x v="0"/>
    <s v="[INC0820891]Tenho um Erro/Problema com o PTC - Dynamics Athenas - Acesso do tutor na aula prática"/>
    <m/>
    <n v="900"/>
    <m/>
    <s v="Itens concluídos"/>
    <m/>
    <m/>
    <s v="Concluído"/>
    <d v="2026-09-21T18:30:00"/>
    <d v="2026-09-28T00:00:00"/>
    <d v="2026-09-22T00:00:00"/>
    <d v="2026-09-23T00:00:00"/>
    <m/>
    <m/>
    <m/>
    <m/>
    <m/>
    <m/>
    <m/>
    <m/>
    <m/>
    <m/>
    <x v="0"/>
    <m/>
    <m/>
    <m/>
    <n v="0.25"/>
    <s v="FALSO"/>
    <n v="0"/>
    <s v=""/>
    <s v=""/>
    <s v=""/>
    <s v=""/>
    <s v=""/>
    <s v=""/>
    <s v=""/>
    <s v=""/>
    <s v=""/>
    <s v=""/>
    <x v="0"/>
  </r>
  <r>
    <x v="1"/>
    <s v="SGGU-7588"/>
    <s v="[SGGU] SP 26.4.1;[SGGU] SP 26.3.6"/>
    <x v="2"/>
    <x v="0"/>
    <s v="[SGGU] PI 3/26"/>
    <x v="0"/>
    <s v="[RITM0745745]Solicitação de Serviço ao PTC - Gestão de Unidades - Gestão de Unidades"/>
    <m/>
    <m/>
    <m/>
    <s v="Itens concluídos"/>
    <m/>
    <m/>
    <s v="Concluído"/>
    <d v="2026-09-21T17:13:00"/>
    <d v="2026-09-28T00:00:00"/>
    <d v="2026-09-22T00:00:00"/>
    <d v="2026-09-22T00:00:00"/>
    <m/>
    <m/>
    <m/>
    <m/>
    <m/>
    <m/>
    <m/>
    <m/>
    <m/>
    <m/>
    <x v="0"/>
    <m/>
    <m/>
    <m/>
    <s v=""/>
    <s v="FALSO"/>
    <n v="0"/>
    <s v=""/>
    <s v=""/>
    <s v=""/>
    <s v=""/>
    <s v=""/>
    <s v=""/>
    <s v=""/>
    <s v=""/>
    <s v=""/>
    <s v=""/>
    <x v="0"/>
  </r>
  <r>
    <x v="0"/>
    <s v="SGGU-7586"/>
    <s v="[SGGU] SP 26.3.6"/>
    <x v="2"/>
    <x v="0"/>
    <s v="[SGGU] PI 3/26"/>
    <x v="0"/>
    <s v="[INC0820839]Tenho um Erro/Problema no Dynamics - Gestão de unidades - Reportar um erro/problema"/>
    <m/>
    <m/>
    <m/>
    <s v="Itens concluídos"/>
    <m/>
    <m/>
    <s v="Abertura indevida"/>
    <d v="2026-09-21T15:57:00"/>
    <d v="2026-09-14T00:00:00"/>
    <d v="2026-09-21T00:00:00"/>
    <m/>
    <m/>
    <m/>
    <m/>
    <m/>
    <m/>
    <m/>
    <m/>
    <m/>
    <m/>
    <m/>
    <x v="0"/>
    <m/>
    <m/>
    <m/>
    <s v=""/>
    <s v="FALSO"/>
    <n v="0"/>
    <s v=""/>
    <s v=""/>
    <s v=""/>
    <s v=""/>
    <s v=""/>
    <s v=""/>
    <s v=""/>
    <s v=""/>
    <s v=""/>
    <s v=""/>
    <x v="0"/>
  </r>
  <r>
    <x v="0"/>
    <s v="SGGU-7564"/>
    <s v="[SGGU] SP 26.3.6"/>
    <x v="2"/>
    <x v="0"/>
    <s v="[SGGU] PI 3/26"/>
    <x v="0"/>
    <s v="[INC0819691]Tenho um Erro/Problema no Dynamics - Gestão de unidades - Reportar um erro/problema"/>
    <m/>
    <m/>
    <m/>
    <s v="Itens concluídos"/>
    <m/>
    <m/>
    <s v="Abertura indevida"/>
    <d v="2026-09-18T13:19:00"/>
    <d v="2026-09-14T00:00:00"/>
    <d v="2026-09-18T00:00:00"/>
    <m/>
    <m/>
    <m/>
    <m/>
    <m/>
    <m/>
    <m/>
    <m/>
    <m/>
    <m/>
    <m/>
    <x v="0"/>
    <m/>
    <m/>
    <m/>
    <s v=""/>
    <s v="FALSO"/>
    <n v="0"/>
    <s v=""/>
    <s v=""/>
    <s v=""/>
    <s v=""/>
    <s v=""/>
    <s v=""/>
    <s v=""/>
    <s v=""/>
    <s v=""/>
    <s v=""/>
    <x v="0"/>
  </r>
  <r>
    <x v="0"/>
    <s v="SGGU-7563"/>
    <s v="[SGGU] SP 26.3.6"/>
    <x v="2"/>
    <x v="0"/>
    <s v="[SGGU] PI 3/26"/>
    <x v="0"/>
    <s v="[INC0819689]Tenho um Erro/Problema com o PTC - Dynamics Athenas - Acesso do tutor na aula prática"/>
    <m/>
    <m/>
    <m/>
    <s v="Itens concluídos"/>
    <m/>
    <m/>
    <s v="Abertura indevida"/>
    <d v="2026-09-18T13:02:00"/>
    <d v="2026-09-14T00:00:00"/>
    <d v="2026-09-18T00:00:00"/>
    <m/>
    <m/>
    <m/>
    <m/>
    <m/>
    <m/>
    <m/>
    <m/>
    <m/>
    <m/>
    <m/>
    <x v="0"/>
    <m/>
    <m/>
    <m/>
    <s v=""/>
    <s v="FALSO"/>
    <n v="0"/>
    <s v=""/>
    <s v=""/>
    <s v=""/>
    <s v=""/>
    <s v=""/>
    <s v=""/>
    <s v=""/>
    <s v=""/>
    <s v=""/>
    <s v=""/>
    <x v="0"/>
  </r>
  <r>
    <x v="0"/>
    <s v="SGGU-7540"/>
    <s v="[SGGU] SP 26.3.6"/>
    <x v="2"/>
    <x v="0"/>
    <s v="[SGGU] PI 3/26"/>
    <x v="0"/>
    <s v="[INC0819344]Tenho um Erro/Problema com o PTC - Dynamics Athenas - Acesso do tutor na aula prática"/>
    <m/>
    <m/>
    <m/>
    <s v="Itens concluídos"/>
    <m/>
    <m/>
    <s v="Abertura indevida"/>
    <d v="2026-09-17T17:54:00"/>
    <d v="2026-09-14T00:00:00"/>
    <d v="2026-09-18T00:00:00"/>
    <m/>
    <m/>
    <m/>
    <m/>
    <m/>
    <m/>
    <m/>
    <m/>
    <m/>
    <m/>
    <m/>
    <x v="0"/>
    <m/>
    <m/>
    <m/>
    <s v=""/>
    <s v="FALSO"/>
    <n v="0"/>
    <s v=""/>
    <s v=""/>
    <s v=""/>
    <s v=""/>
    <s v=""/>
    <s v=""/>
    <s v=""/>
    <s v=""/>
    <s v=""/>
    <s v=""/>
    <x v="0"/>
  </r>
  <r>
    <x v="0"/>
    <s v="SGGU-7539"/>
    <s v="[SGGU] SP 26.3.6"/>
    <x v="2"/>
    <x v="0"/>
    <s v="[SGGU] PI 3/26"/>
    <x v="0"/>
    <s v="[INC0819343]Tenho um Erro/Problema com o PTC - Dynamics Athenas - Acesso do tutor na aula prática"/>
    <m/>
    <m/>
    <m/>
    <s v="Itens concluídos"/>
    <m/>
    <m/>
    <s v="Abertura indevida"/>
    <d v="2026-09-17T17:50:00"/>
    <d v="2026-09-14T00:00:00"/>
    <d v="2026-09-18T00:00:00"/>
    <m/>
    <m/>
    <m/>
    <m/>
    <m/>
    <m/>
    <m/>
    <m/>
    <m/>
    <m/>
    <m/>
    <x v="0"/>
    <m/>
    <m/>
    <m/>
    <s v=""/>
    <s v="FALSO"/>
    <n v="0"/>
    <s v=""/>
    <s v=""/>
    <s v=""/>
    <s v=""/>
    <s v=""/>
    <s v=""/>
    <s v=""/>
    <s v=""/>
    <s v=""/>
    <s v=""/>
    <x v="0"/>
  </r>
  <r>
    <x v="0"/>
    <s v="SGGU-7538"/>
    <s v="[SGGU] SP 26.3.6"/>
    <x v="2"/>
    <x v="0"/>
    <s v="[SGGU] PI 3/26"/>
    <x v="0"/>
    <s v="[INC0819291]Tenho um Erro/Problema com o PTC - Dynamics Athenas - Acesso do tutor na aula prática"/>
    <m/>
    <m/>
    <m/>
    <s v="Itens concluídos"/>
    <m/>
    <m/>
    <s v="Abertura indevida"/>
    <d v="2026-09-17T16:02:00"/>
    <d v="2026-09-14T00:00:00"/>
    <d v="2026-09-17T00:00:00"/>
    <m/>
    <m/>
    <m/>
    <m/>
    <m/>
    <m/>
    <m/>
    <m/>
    <m/>
    <m/>
    <m/>
    <x v="0"/>
    <m/>
    <m/>
    <m/>
    <s v=""/>
    <s v="FALSO"/>
    <n v="0"/>
    <s v=""/>
    <s v=""/>
    <s v=""/>
    <s v=""/>
    <s v=""/>
    <s v=""/>
    <s v=""/>
    <s v=""/>
    <s v=""/>
    <s v=""/>
    <x v="0"/>
  </r>
  <r>
    <x v="9"/>
    <s v="SGGU-7537"/>
    <s v="[SGGU] SP 26.4.1;[SGGU] SP 26.3.6"/>
    <x v="2"/>
    <x v="0"/>
    <s v="[SGGU] PI 3/26"/>
    <x v="0"/>
    <s v="[SGGU-5187] Erro na aprovação de documentos &quot;Documento não existe ou não pertence ao colaborador informado&quot;"/>
    <m/>
    <n v="18000"/>
    <m/>
    <s v="Itens concluídos"/>
    <s v="SGGU-5187"/>
    <s v="Não"/>
    <s v="Concluído"/>
    <d v="2026-09-17T15:53:00"/>
    <d v="2026-09-28T00:00:00"/>
    <d v="2026-09-18T00:00:00"/>
    <d v="2026-09-18T00:00:00"/>
    <d v="2026-09-18T00:00:00"/>
    <d v="2026-09-28T00:00:00"/>
    <d v="2026-09-28T00:00:00"/>
    <m/>
    <m/>
    <n v="1"/>
    <n v="6"/>
    <m/>
    <n v="7"/>
    <m/>
    <x v="0"/>
    <m/>
    <m/>
    <m/>
    <n v="5"/>
    <s v="FALSO"/>
    <n v="0"/>
    <n v="7"/>
    <s v=""/>
    <n v="1"/>
    <b v="1"/>
    <n v="6"/>
    <b v="1"/>
    <s v=""/>
    <s v=""/>
    <n v="7"/>
    <b v="1"/>
    <x v="21"/>
  </r>
  <r>
    <x v="0"/>
    <s v="SGGU-7523"/>
    <s v="[SGGU] SP 26.3.6"/>
    <x v="2"/>
    <x v="0"/>
    <s v="[SGGU] PI 3/26"/>
    <x v="0"/>
    <s v="[INC0819073]Tenho um Erro/Problema com o PTC - Dynamics Athenas - Acesso do tutor na aula prática"/>
    <m/>
    <m/>
    <m/>
    <s v="Itens concluídos"/>
    <m/>
    <m/>
    <s v="Abertura indevida"/>
    <d v="2026-09-17T11:59:00"/>
    <d v="2026-09-14T00:00:00"/>
    <d v="2026-09-17T00:00:00"/>
    <m/>
    <m/>
    <m/>
    <m/>
    <m/>
    <m/>
    <m/>
    <m/>
    <m/>
    <m/>
    <m/>
    <x v="0"/>
    <m/>
    <m/>
    <m/>
    <s v=""/>
    <s v="FALSO"/>
    <n v="0"/>
    <s v=""/>
    <s v=""/>
    <s v=""/>
    <s v=""/>
    <s v=""/>
    <s v=""/>
    <s v=""/>
    <s v=""/>
    <s v=""/>
    <s v=""/>
    <x v="0"/>
  </r>
  <r>
    <x v="0"/>
    <s v="SGGU-7517"/>
    <s v="[SGGU] SP 26.3.6"/>
    <x v="2"/>
    <x v="0"/>
    <s v="[SGGU] PI 3/26"/>
    <x v="0"/>
    <s v="[INC0819073]Tenho um Erro/Problema com o PTC - Dynamics Athenas - Acesso do tutor na aula prática"/>
    <m/>
    <m/>
    <m/>
    <s v="Itens concluídos"/>
    <m/>
    <m/>
    <s v="Abertura indevida"/>
    <d v="2026-09-17T09:57:00"/>
    <d v="2026-09-14T00:00:00"/>
    <d v="2026-09-17T00:00:00"/>
    <m/>
    <m/>
    <m/>
    <m/>
    <m/>
    <m/>
    <m/>
    <m/>
    <m/>
    <m/>
    <m/>
    <x v="0"/>
    <m/>
    <m/>
    <m/>
    <s v=""/>
    <s v="FALSO"/>
    <n v="0"/>
    <s v=""/>
    <s v=""/>
    <s v=""/>
    <s v=""/>
    <s v=""/>
    <s v=""/>
    <s v=""/>
    <s v=""/>
    <s v=""/>
    <s v=""/>
    <x v="0"/>
  </r>
  <r>
    <x v="0"/>
    <s v="SGGU-7515"/>
    <s v="[SGGU] SP 26.3.6"/>
    <x v="2"/>
    <x v="0"/>
    <s v="[SGGU] PI 3/26"/>
    <x v="0"/>
    <s v="[INC0819049]Tenho um Erro/Problema no Dynamics - Gestão de unidades - Reportar um erro/problema"/>
    <m/>
    <n v="14400"/>
    <m/>
    <s v="Itens concluídos"/>
    <m/>
    <m/>
    <s v="Concluído"/>
    <d v="2026-09-17T09:28:00"/>
    <d v="2026-09-14T00:00:00"/>
    <d v="2026-09-17T00:00:00"/>
    <d v="2026-09-18T00:00:00"/>
    <m/>
    <m/>
    <m/>
    <m/>
    <m/>
    <m/>
    <m/>
    <m/>
    <m/>
    <m/>
    <x v="0"/>
    <m/>
    <m/>
    <m/>
    <n v="4"/>
    <s v="FALSO"/>
    <n v="0"/>
    <s v=""/>
    <s v=""/>
    <s v=""/>
    <s v=""/>
    <s v=""/>
    <s v=""/>
    <s v=""/>
    <s v=""/>
    <s v=""/>
    <s v=""/>
    <x v="0"/>
  </r>
  <r>
    <x v="0"/>
    <s v="SGGU-7514"/>
    <s v="[SGGU] SP 26.3.6"/>
    <x v="2"/>
    <x v="0"/>
    <s v="[SGGU] PI 3/26"/>
    <x v="0"/>
    <s v="[INC0818852]Tenho um Erro/Problema com o PTC - Dynamics Athenas - Acesso do tutor na aula prática"/>
    <m/>
    <n v="3600"/>
    <m/>
    <s v="Itens concluídos"/>
    <m/>
    <m/>
    <s v="Abertura indevida"/>
    <d v="2026-09-16T17:40:00"/>
    <d v="2026-09-14T00:00:00"/>
    <d v="2026-09-17T00:00:00"/>
    <m/>
    <m/>
    <m/>
    <m/>
    <m/>
    <m/>
    <m/>
    <m/>
    <m/>
    <m/>
    <m/>
    <x v="0"/>
    <m/>
    <m/>
    <m/>
    <n v="1"/>
    <s v="FALSO"/>
    <n v="0"/>
    <s v=""/>
    <s v=""/>
    <s v=""/>
    <s v=""/>
    <s v=""/>
    <s v=""/>
    <s v=""/>
    <s v=""/>
    <s v=""/>
    <s v=""/>
    <x v="0"/>
  </r>
  <r>
    <x v="0"/>
    <s v="SGGU-7512"/>
    <s v="[SGGU] SP 26.3.6"/>
    <x v="2"/>
    <x v="0"/>
    <s v="[SGGU] PI 3/26"/>
    <x v="0"/>
    <s v="[INC0817544]Tenho um Erro/Problema com o PTC - Dynamics Athenas - Acesso do tutor na aula prática"/>
    <m/>
    <m/>
    <m/>
    <s v="Itens concluídos"/>
    <m/>
    <m/>
    <s v="Abertura indevida"/>
    <d v="2026-09-16T10:44:00"/>
    <d v="2026-09-14T00:00:00"/>
    <d v="2026-09-16T00:00:00"/>
    <m/>
    <m/>
    <m/>
    <m/>
    <m/>
    <m/>
    <m/>
    <m/>
    <m/>
    <m/>
    <m/>
    <x v="0"/>
    <m/>
    <m/>
    <m/>
    <s v=""/>
    <s v="FALSO"/>
    <n v="0"/>
    <s v=""/>
    <s v=""/>
    <s v=""/>
    <s v=""/>
    <s v=""/>
    <s v=""/>
    <s v=""/>
    <s v=""/>
    <s v=""/>
    <s v=""/>
    <x v="0"/>
  </r>
  <r>
    <x v="0"/>
    <s v="SGGU-7509"/>
    <s v="[SGGU] SP 26.3.6"/>
    <x v="2"/>
    <x v="0"/>
    <s v="[SGGU] PI 3/26"/>
    <x v="0"/>
    <s v="[INC0818405]Tenho um Erro/Problema com o PTC - Dynamics Athenas - Alocação do tutor a turma"/>
    <m/>
    <n v="900"/>
    <m/>
    <s v="Itens concluídos"/>
    <m/>
    <m/>
    <s v="Abertura indevida"/>
    <d v="2026-09-15T19:01:00"/>
    <d v="2026-09-14T00:00:00"/>
    <d v="2026-09-16T00:00:00"/>
    <m/>
    <m/>
    <m/>
    <m/>
    <m/>
    <m/>
    <m/>
    <m/>
    <m/>
    <m/>
    <m/>
    <x v="0"/>
    <m/>
    <m/>
    <m/>
    <n v="0.25"/>
    <s v="FALSO"/>
    <n v="0"/>
    <s v=""/>
    <s v=""/>
    <s v=""/>
    <s v=""/>
    <s v=""/>
    <s v=""/>
    <s v=""/>
    <s v=""/>
    <s v=""/>
    <s v=""/>
    <x v="0"/>
  </r>
  <r>
    <x v="0"/>
    <s v="SGGU-7508"/>
    <s v="[SGGU] SP 26.3.6"/>
    <x v="2"/>
    <x v="0"/>
    <s v="[SGGU] PI 3/26"/>
    <x v="0"/>
    <s v="[INC0818317]Tenho um Erro/Problema com o PTC - Dynamics Athenas - Problema na parametrização da matriz"/>
    <m/>
    <m/>
    <m/>
    <s v="Itens concluídos"/>
    <m/>
    <m/>
    <s v="Abertura indevida"/>
    <d v="2026-09-15T16:59:00"/>
    <d v="2026-09-14T00:00:00"/>
    <d v="2026-09-16T00:00:00"/>
    <m/>
    <m/>
    <m/>
    <m/>
    <m/>
    <m/>
    <m/>
    <m/>
    <m/>
    <m/>
    <m/>
    <x v="0"/>
    <m/>
    <m/>
    <m/>
    <s v=""/>
    <s v="FALSO"/>
    <n v="0"/>
    <s v=""/>
    <s v=""/>
    <s v=""/>
    <s v=""/>
    <s v=""/>
    <s v=""/>
    <s v=""/>
    <s v=""/>
    <s v=""/>
    <s v=""/>
    <x v="0"/>
  </r>
  <r>
    <x v="0"/>
    <s v="SGGU-7507"/>
    <s v="[SGGU] SP 26.3.6"/>
    <x v="2"/>
    <x v="0"/>
    <s v="[SGGU] PI 3/26"/>
    <x v="0"/>
    <s v="[INC0818272]Tenho um Erro/Problema no Dynamics - Gestão de unidades - Reportar um erro/problema"/>
    <m/>
    <m/>
    <m/>
    <s v="Itens concluídos"/>
    <m/>
    <m/>
    <s v="Abertura indevida"/>
    <d v="2026-09-15T15:37:00"/>
    <d v="2026-09-14T00:00:00"/>
    <d v="2026-09-15T00:00:00"/>
    <m/>
    <m/>
    <m/>
    <m/>
    <m/>
    <m/>
    <m/>
    <m/>
    <m/>
    <m/>
    <m/>
    <x v="0"/>
    <m/>
    <m/>
    <m/>
    <s v=""/>
    <s v="FALSO"/>
    <n v="0"/>
    <s v=""/>
    <s v=""/>
    <s v=""/>
    <s v=""/>
    <s v=""/>
    <s v=""/>
    <s v=""/>
    <s v=""/>
    <s v=""/>
    <s v=""/>
    <x v="0"/>
  </r>
  <r>
    <x v="0"/>
    <s v="SGGU-7506"/>
    <s v="[SGGU] SP 26.3.6"/>
    <x v="2"/>
    <x v="0"/>
    <s v="[SGGU] PI 3/26"/>
    <x v="0"/>
    <s v="[INC0818256]Tenho um Erro/Problema com o PTC - Dynamics Athenas - Problema na parametrização da matriz"/>
    <m/>
    <m/>
    <m/>
    <s v="Itens concluídos"/>
    <m/>
    <m/>
    <s v="Abertura indevida"/>
    <d v="2026-09-15T14:56:00"/>
    <d v="2026-09-14T00:00:00"/>
    <d v="2026-09-15T00:00:00"/>
    <m/>
    <m/>
    <m/>
    <m/>
    <m/>
    <m/>
    <m/>
    <m/>
    <m/>
    <m/>
    <m/>
    <x v="0"/>
    <m/>
    <m/>
    <m/>
    <s v=""/>
    <s v="FALSO"/>
    <n v="0"/>
    <s v=""/>
    <s v=""/>
    <s v=""/>
    <s v=""/>
    <s v=""/>
    <s v=""/>
    <s v=""/>
    <s v=""/>
    <s v=""/>
    <s v=""/>
    <x v="0"/>
  </r>
  <r>
    <x v="0"/>
    <s v="SGGU-7504"/>
    <s v="[SGGU] SP 26.3.6"/>
    <x v="2"/>
    <x v="0"/>
    <s v="[SGGU] PI 3/26"/>
    <x v="0"/>
    <s v="[INC0818199]Tenho um Erro/Problema com o PTC - Dynamics Athenas - Problema na parametrização da matriz"/>
    <m/>
    <m/>
    <m/>
    <s v="Itens concluídos"/>
    <m/>
    <m/>
    <s v="Abertura indevida"/>
    <d v="2026-09-15T14:12:00"/>
    <d v="2026-09-14T00:00:00"/>
    <d v="2026-09-15T00:00:00"/>
    <m/>
    <m/>
    <m/>
    <m/>
    <m/>
    <m/>
    <m/>
    <m/>
    <m/>
    <m/>
    <m/>
    <x v="0"/>
    <m/>
    <m/>
    <m/>
    <s v=""/>
    <s v="FALSO"/>
    <n v="0"/>
    <s v=""/>
    <s v=""/>
    <s v=""/>
    <s v=""/>
    <s v=""/>
    <s v=""/>
    <s v=""/>
    <s v=""/>
    <s v=""/>
    <s v=""/>
    <x v="0"/>
  </r>
  <r>
    <x v="1"/>
    <s v="SGGU-7503"/>
    <s v="[SGGU] SP 26.3.6"/>
    <x v="2"/>
    <x v="0"/>
    <s v="[SGGU] PI 3/26"/>
    <x v="0"/>
    <s v="[RITM0743885]Solicitação de Serviço ao PTC - Gestão de Unidades - Gestão de Unidades"/>
    <m/>
    <n v="10800"/>
    <m/>
    <s v="Itens concluídos"/>
    <m/>
    <m/>
    <s v="Concluído"/>
    <d v="2026-09-15T13:50:00"/>
    <d v="2026-09-14T00:00:00"/>
    <d v="2026-09-15T00:00:00"/>
    <d v="2026-09-15T00:00:00"/>
    <m/>
    <m/>
    <m/>
    <m/>
    <m/>
    <m/>
    <m/>
    <m/>
    <m/>
    <m/>
    <x v="0"/>
    <m/>
    <m/>
    <m/>
    <n v="3"/>
    <s v="FALSO"/>
    <n v="0"/>
    <s v=""/>
    <s v=""/>
    <s v=""/>
    <s v=""/>
    <s v=""/>
    <s v=""/>
    <s v=""/>
    <s v=""/>
    <s v=""/>
    <s v=""/>
    <x v="0"/>
  </r>
  <r>
    <x v="0"/>
    <s v="SGGU-7496"/>
    <s v="[SGGU] SP 26.3.6"/>
    <x v="2"/>
    <x v="0"/>
    <s v="[SGGU] PI 3/26"/>
    <x v="0"/>
    <s v="[INC0818109]Tenho um Erro/Problema com o PTC - Dynamics Athenas - Alocação do tutor a turma"/>
    <m/>
    <m/>
    <m/>
    <s v="Itens concluídos"/>
    <m/>
    <m/>
    <s v="Concluído"/>
    <d v="2026-09-15T10:29:00"/>
    <d v="2026-09-14T00:00:00"/>
    <d v="2026-09-15T00:00:00"/>
    <d v="2026-09-15T00:00:00"/>
    <m/>
    <m/>
    <m/>
    <m/>
    <m/>
    <m/>
    <m/>
    <m/>
    <m/>
    <m/>
    <x v="0"/>
    <m/>
    <m/>
    <m/>
    <s v=""/>
    <s v="FALSO"/>
    <n v="0"/>
    <s v=""/>
    <s v=""/>
    <s v=""/>
    <s v=""/>
    <s v=""/>
    <s v=""/>
    <s v=""/>
    <s v=""/>
    <s v=""/>
    <s v=""/>
    <x v="0"/>
  </r>
  <r>
    <x v="0"/>
    <s v="SGGU-7483"/>
    <s v="[SGGU] SP 26.3.6"/>
    <x v="2"/>
    <x v="0"/>
    <s v="[SGGU] PI 3/26"/>
    <x v="0"/>
    <s v="[INC0817858]Tenho um Erro/Problema no Dynamics - Gestão de unidades - Reportar um erro/problema"/>
    <m/>
    <m/>
    <m/>
    <s v="Itens concluídos"/>
    <m/>
    <m/>
    <s v="Abertura indevida"/>
    <d v="2026-09-14T14:49:00"/>
    <d v="2026-09-14T00:00:00"/>
    <d v="2026-09-14T00:00:00"/>
    <m/>
    <m/>
    <m/>
    <m/>
    <m/>
    <m/>
    <m/>
    <m/>
    <m/>
    <m/>
    <m/>
    <x v="0"/>
    <m/>
    <m/>
    <m/>
    <s v=""/>
    <s v="FALSO"/>
    <n v="0"/>
    <s v=""/>
    <s v=""/>
    <s v=""/>
    <s v=""/>
    <s v=""/>
    <s v=""/>
    <s v=""/>
    <s v=""/>
    <s v=""/>
    <s v=""/>
    <x v="0"/>
  </r>
  <r>
    <x v="2"/>
    <s v="SGGU-7469"/>
    <s v="[SGGU] SP 26.3.6"/>
    <x v="2"/>
    <x v="0"/>
    <s v="[SGGU] PI 3/26"/>
    <x v="1"/>
    <s v="5187 - Teste integrado"/>
    <n v="2"/>
    <n v="43200"/>
    <m/>
    <s v="Itens concluídos"/>
    <s v="SGGU-5187"/>
    <m/>
    <s v="Concluído"/>
    <d v="2026-09-14T11:31:00"/>
    <d v="2026-09-14T00:00:00"/>
    <d v="2026-09-18T00:00:00"/>
    <d v="2026-09-25T00:00:00"/>
    <d v="2026-09-25T00:00:00"/>
    <d v="2026-09-25T00:00:00"/>
    <d v="2026-09-25T00:00:00"/>
    <m/>
    <m/>
    <n v="5"/>
    <m/>
    <m/>
    <n v="9"/>
    <m/>
    <x v="0"/>
    <m/>
    <m/>
    <m/>
    <n v="12"/>
    <s v="FALSO"/>
    <n v="0"/>
    <n v="1"/>
    <s v=""/>
    <n v="5"/>
    <b v="1"/>
    <n v="1"/>
    <s v=""/>
    <s v=""/>
    <s v=""/>
    <n v="9"/>
    <b v="1"/>
    <x v="21"/>
  </r>
  <r>
    <x v="1"/>
    <s v="SGGU-7465"/>
    <s v="[SGGU] SP 26.3.6"/>
    <x v="2"/>
    <x v="0"/>
    <s v="[SGGU] PI 3/26"/>
    <x v="0"/>
    <s v="[RITM0743302]Solicitação de Serviço ao PTC - Gestão de Unidades - Gestão de Unidades"/>
    <m/>
    <n v="75600"/>
    <m/>
    <s v="Itens concluídos"/>
    <m/>
    <m/>
    <s v="Concluído"/>
    <d v="2026-09-14T11:01:00"/>
    <m/>
    <d v="2026-09-16T00:00:00"/>
    <d v="2026-09-21T00:00:00"/>
    <m/>
    <m/>
    <m/>
    <m/>
    <m/>
    <m/>
    <m/>
    <m/>
    <m/>
    <m/>
    <x v="0"/>
    <m/>
    <m/>
    <m/>
    <n v="21"/>
    <s v="FALSO"/>
    <n v="0"/>
    <s v=""/>
    <s v=""/>
    <s v=""/>
    <s v=""/>
    <s v=""/>
    <s v=""/>
    <s v=""/>
    <s v=""/>
    <s v=""/>
    <s v=""/>
    <x v="0"/>
  </r>
  <r>
    <x v="0"/>
    <s v="SGGU-7464"/>
    <s v="[SGGU] SP 26.3.6"/>
    <x v="2"/>
    <x v="0"/>
    <s v="[SGGU] PI 3/26"/>
    <x v="0"/>
    <s v="[INC0817740]Tenho um Erro/Problema com o PTC - Dynamics Athenas - Documentação para vinculo do tutor"/>
    <m/>
    <n v="3600"/>
    <m/>
    <s v="Itens concluídos"/>
    <m/>
    <m/>
    <s v="Concluído"/>
    <d v="2026-09-14T09:48:00"/>
    <d v="2026-09-14T00:00:00"/>
    <d v="2026-09-15T00:00:00"/>
    <d v="2026-09-16T00:00:00"/>
    <m/>
    <m/>
    <m/>
    <m/>
    <m/>
    <m/>
    <m/>
    <m/>
    <m/>
    <m/>
    <x v="0"/>
    <m/>
    <m/>
    <m/>
    <n v="1"/>
    <s v="FALSO"/>
    <n v="0"/>
    <s v=""/>
    <s v=""/>
    <s v=""/>
    <s v=""/>
    <s v=""/>
    <s v=""/>
    <s v=""/>
    <s v=""/>
    <s v=""/>
    <s v=""/>
    <x v="0"/>
  </r>
  <r>
    <x v="0"/>
    <s v="SGGU-7459"/>
    <s v="[SGGU] SP 26.3.6"/>
    <x v="2"/>
    <x v="0"/>
    <s v="[SGGU] PI 3/26"/>
    <x v="0"/>
    <s v="[INC0817663]Tenho um Erro/Problema com o PTC - Dynamics Athenas - Documentação para vinculo do tutor"/>
    <m/>
    <n v="600"/>
    <m/>
    <s v="Itens concluídos"/>
    <m/>
    <m/>
    <s v="Abertura indevida"/>
    <d v="2026-09-13T17:21:00"/>
    <d v="2026-09-14T00:00:00"/>
    <d v="2026-09-14T00:00:00"/>
    <m/>
    <m/>
    <m/>
    <m/>
    <m/>
    <m/>
    <m/>
    <m/>
    <m/>
    <m/>
    <m/>
    <x v="0"/>
    <m/>
    <m/>
    <m/>
    <n v="0.16666666666666666"/>
    <s v="FALSO"/>
    <n v="0"/>
    <s v=""/>
    <s v=""/>
    <s v=""/>
    <s v=""/>
    <s v=""/>
    <s v=""/>
    <s v=""/>
    <s v=""/>
    <s v=""/>
    <s v=""/>
    <x v="0"/>
  </r>
  <r>
    <x v="3"/>
    <s v="SGGU-7458"/>
    <s v="[SGGU] SP 26.3.6"/>
    <x v="2"/>
    <x v="3"/>
    <s v="[SGGU] PI 3/26"/>
    <x v="3"/>
    <s v="[5187] Adequação da nova estrutura e BPF por retrato do semestre"/>
    <n v="5"/>
    <n v="162000"/>
    <m/>
    <s v="Itens concluídos"/>
    <m/>
    <s v="Não"/>
    <s v="Concluído"/>
    <d v="2026-09-13T12:17:00"/>
    <d v="2026-09-14T00:00:00"/>
    <d v="2026-09-15T00:00:00"/>
    <d v="2026-09-24T00:00:00"/>
    <d v="2026-09-24T00:00:00"/>
    <d v="2026-09-24T00:00:00"/>
    <d v="2026-09-24T00:00:00"/>
    <m/>
    <m/>
    <n v="7"/>
    <m/>
    <m/>
    <m/>
    <m/>
    <x v="0"/>
    <m/>
    <m/>
    <m/>
    <n v="45"/>
    <s v="FALSO"/>
    <n v="0"/>
    <n v="1"/>
    <s v=""/>
    <n v="7"/>
    <b v="1"/>
    <n v="1"/>
    <s v=""/>
    <s v=""/>
    <s v=""/>
    <s v=""/>
    <b v="1"/>
    <x v="0"/>
  </r>
  <r>
    <x v="5"/>
    <s v="SGGU-7457"/>
    <s v="[SGGU] SP 26.3.6"/>
    <x v="2"/>
    <x v="3"/>
    <s v="[SGGU] PI 3/26"/>
    <x v="1"/>
    <s v="[5187] Adequar segurança de acesso à tabela Contato para exibição no Recurso Reservável"/>
    <n v="2"/>
    <n v="50400"/>
    <m/>
    <s v="Itens concluídos"/>
    <m/>
    <s v="Não"/>
    <s v="Concluído"/>
    <d v="2026-09-13T12:12:00"/>
    <d v="2026-09-14T00:00:00"/>
    <d v="2026-09-15T00:00:00"/>
    <d v="2026-09-21T00:00:00"/>
    <d v="2026-09-21T00:00:00"/>
    <d v="2026-09-25T00:00:00"/>
    <d v="2026-09-25T00:00:00"/>
    <m/>
    <m/>
    <n v="4"/>
    <n v="4"/>
    <m/>
    <n v="9"/>
    <m/>
    <x v="0"/>
    <m/>
    <m/>
    <m/>
    <n v="14"/>
    <s v="FALSO"/>
    <n v="0"/>
    <n v="1"/>
    <s v=""/>
    <n v="4"/>
    <b v="1"/>
    <n v="4"/>
    <b v="1"/>
    <s v=""/>
    <s v=""/>
    <s v=""/>
    <b v="1"/>
    <x v="0"/>
  </r>
  <r>
    <x v="0"/>
    <s v="SGGU-7456"/>
    <s v="[SGGU] SP 26.3.6"/>
    <x v="2"/>
    <x v="0"/>
    <s v="[SGGU] PI 3/26"/>
    <x v="0"/>
    <s v="[INC0817544]Tenho um Erro/Problema com o PTC - Dynamics Athenas - Acesso do tutor na aula prática"/>
    <m/>
    <m/>
    <m/>
    <s v="Itens concluídos"/>
    <m/>
    <m/>
    <s v="Abertura indevida"/>
    <d v="2026-09-12T11:01:00"/>
    <d v="2026-09-14T00:00:00"/>
    <d v="2026-09-14T00:00:00"/>
    <m/>
    <m/>
    <m/>
    <m/>
    <m/>
    <m/>
    <m/>
    <m/>
    <m/>
    <m/>
    <m/>
    <x v="0"/>
    <m/>
    <m/>
    <m/>
    <s v=""/>
    <s v="FALSO"/>
    <n v="0"/>
    <s v=""/>
    <s v=""/>
    <s v=""/>
    <s v=""/>
    <s v=""/>
    <s v=""/>
    <s v=""/>
    <s v=""/>
    <s v=""/>
    <s v=""/>
    <x v="0"/>
  </r>
  <r>
    <x v="0"/>
    <s v="SGGU-7455"/>
    <s v="[SGGU] SP 26.3.6"/>
    <x v="2"/>
    <x v="0"/>
    <s v="[SGGU] PI 3/26"/>
    <x v="0"/>
    <s v="[INC0817542]Tenho um Erro/Problema com o PTC - Dynamics Athenas - Acesso do tutor na aula prática"/>
    <m/>
    <m/>
    <m/>
    <s v="Itens concluídos"/>
    <m/>
    <m/>
    <s v="Abertura indevida"/>
    <d v="2026-09-12T10:58:00"/>
    <d v="2026-09-14T00:00:00"/>
    <d v="2026-09-14T00:00:00"/>
    <m/>
    <m/>
    <m/>
    <m/>
    <m/>
    <m/>
    <m/>
    <m/>
    <m/>
    <m/>
    <m/>
    <x v="0"/>
    <m/>
    <m/>
    <m/>
    <s v=""/>
    <s v="FALSO"/>
    <n v="0"/>
    <s v=""/>
    <s v=""/>
    <s v=""/>
    <s v=""/>
    <s v=""/>
    <s v=""/>
    <s v=""/>
    <s v=""/>
    <s v=""/>
    <s v=""/>
    <x v="0"/>
  </r>
  <r>
    <x v="0"/>
    <s v="SGGU-7454"/>
    <s v="[SGGU] SP 26.3.6"/>
    <x v="2"/>
    <x v="0"/>
    <s v="[SGGU] PI 3/26"/>
    <x v="0"/>
    <s v="[INC0817432]Tenho um Erro/Problema com o PTC - Dynamics Athenas - Acesso do tutor na aula prática"/>
    <m/>
    <n v="600"/>
    <m/>
    <s v="Itens concluídos"/>
    <m/>
    <m/>
    <s v="Abertura indevida"/>
    <d v="2026-09-11T18:03:00"/>
    <d v="2026-09-14T00:00:00"/>
    <d v="2026-09-14T00:00:00"/>
    <m/>
    <m/>
    <m/>
    <m/>
    <m/>
    <m/>
    <m/>
    <m/>
    <m/>
    <m/>
    <m/>
    <x v="0"/>
    <m/>
    <m/>
    <m/>
    <n v="0.16666666666666666"/>
    <s v="FALSO"/>
    <n v="0"/>
    <s v=""/>
    <s v=""/>
    <s v=""/>
    <s v=""/>
    <s v=""/>
    <s v=""/>
    <s v=""/>
    <s v=""/>
    <s v=""/>
    <s v=""/>
    <x v="0"/>
  </r>
  <r>
    <x v="0"/>
    <s v="SGGU-7453"/>
    <s v="[SGGU] SP 26.3.6;[SGGU] SP 26.3.5"/>
    <x v="2"/>
    <x v="0"/>
    <s v="[SGGU] PI 3/26"/>
    <x v="0"/>
    <s v="[INC0817421]Tenho um Erro/Problema com o PTC - Dynamics Athenas - Documentação para vinculo do tutor"/>
    <m/>
    <m/>
    <m/>
    <s v="Itens concluídos"/>
    <m/>
    <m/>
    <s v="Abertura indevida"/>
    <d v="2026-09-11T17:16:00"/>
    <d v="2026-08-31T00:00:00"/>
    <d v="2026-09-14T00:00:00"/>
    <m/>
    <m/>
    <m/>
    <m/>
    <m/>
    <m/>
    <m/>
    <m/>
    <m/>
    <m/>
    <m/>
    <x v="0"/>
    <m/>
    <m/>
    <m/>
    <s v=""/>
    <s v="FALSO"/>
    <n v="0"/>
    <s v=""/>
    <s v=""/>
    <s v=""/>
    <s v=""/>
    <s v=""/>
    <s v=""/>
    <s v=""/>
    <s v=""/>
    <s v=""/>
    <s v=""/>
    <x v="0"/>
  </r>
  <r>
    <x v="0"/>
    <s v="SGGU-7451"/>
    <s v="[SGGU] SP 26.3.6;[SGGU] SP 26.3.5"/>
    <x v="2"/>
    <x v="0"/>
    <s v="[SGGU] PI 3/26"/>
    <x v="0"/>
    <s v="[INC0817345]Tenho um Erro/Problema com o PTC - Dynamics Athenas - Acesso do tutor na aula prática"/>
    <m/>
    <n v="1800"/>
    <m/>
    <s v="Itens concluídos"/>
    <m/>
    <m/>
    <s v="Abertura indevida"/>
    <d v="2026-09-11T14:17:00"/>
    <d v="2026-08-31T00:00:00"/>
    <d v="2026-09-14T00:00:00"/>
    <m/>
    <m/>
    <m/>
    <m/>
    <m/>
    <m/>
    <m/>
    <m/>
    <m/>
    <m/>
    <m/>
    <x v="0"/>
    <m/>
    <m/>
    <m/>
    <n v="0.5"/>
    <s v="FALSO"/>
    <n v="0"/>
    <s v=""/>
    <s v=""/>
    <s v=""/>
    <s v=""/>
    <s v=""/>
    <s v=""/>
    <s v=""/>
    <s v=""/>
    <s v=""/>
    <s v=""/>
    <x v="0"/>
  </r>
  <r>
    <x v="0"/>
    <s v="SGGU-7450"/>
    <s v="[SGGU] SP 26.3.6;[SGGU] SP 26.3.5"/>
    <x v="2"/>
    <x v="0"/>
    <s v="[SGGU] PI 3/26"/>
    <x v="0"/>
    <s v="[INC0816929]Tenho um Erro/Problema com o PTC - Dynamics Athenas - Documentação para vinculo do tutor"/>
    <m/>
    <m/>
    <m/>
    <s v="Itens concluídos"/>
    <m/>
    <m/>
    <s v="Concluído"/>
    <d v="2026-09-11T09:46:00"/>
    <d v="2026-08-31T00:00:00"/>
    <d v="2026-09-11T00:00:00"/>
    <d v="2026-09-14T00:00:00"/>
    <m/>
    <m/>
    <m/>
    <m/>
    <m/>
    <m/>
    <m/>
    <m/>
    <m/>
    <m/>
    <x v="0"/>
    <m/>
    <m/>
    <m/>
    <s v=""/>
    <s v="FALSO"/>
    <n v="0"/>
    <s v=""/>
    <s v=""/>
    <s v=""/>
    <s v=""/>
    <s v=""/>
    <s v=""/>
    <s v=""/>
    <s v=""/>
    <s v=""/>
    <s v=""/>
    <x v="0"/>
  </r>
  <r>
    <x v="0"/>
    <s v="SGGU-7449"/>
    <s v="[SGGU] SP 26.3.6;[SGGU] SP 26.3.5"/>
    <x v="2"/>
    <x v="0"/>
    <s v="[SGGU] PI 3/26"/>
    <x v="0"/>
    <s v="[INC0817157]Tenho um Erro/Problema com o PTC - Dynamics Athenas - Acesso do tutor na aula prática"/>
    <m/>
    <n v="600"/>
    <m/>
    <s v="Itens concluídos"/>
    <m/>
    <m/>
    <s v="Abertura indevida"/>
    <d v="2026-09-10T21:31:00"/>
    <d v="2026-08-31T00:00:00"/>
    <d v="2026-09-14T00:00:00"/>
    <m/>
    <m/>
    <m/>
    <m/>
    <m/>
    <m/>
    <m/>
    <m/>
    <m/>
    <m/>
    <m/>
    <x v="0"/>
    <m/>
    <m/>
    <m/>
    <n v="0.16666666666666666"/>
    <s v="FALSO"/>
    <n v="0"/>
    <s v=""/>
    <s v=""/>
    <s v=""/>
    <s v=""/>
    <s v=""/>
    <s v=""/>
    <s v=""/>
    <s v=""/>
    <s v=""/>
    <s v=""/>
    <x v="0"/>
  </r>
  <r>
    <x v="0"/>
    <s v="SGGU-7448"/>
    <s v="[SGGU] SP 26.3.6;[SGGU] SP 26.3.5"/>
    <x v="2"/>
    <x v="0"/>
    <s v="[SGGU] PI 3/26"/>
    <x v="0"/>
    <s v="[INC0817154]Tenho um Erro/Problema com o PTC - Dynamics Athenas - Acesso do tutor na aula prática"/>
    <m/>
    <m/>
    <m/>
    <s v="Itens concluídos"/>
    <m/>
    <m/>
    <s v="Abertura indevida"/>
    <d v="2026-09-10T21:20:00"/>
    <d v="2026-08-31T00:00:00"/>
    <d v="2026-09-14T00:00:00"/>
    <m/>
    <m/>
    <m/>
    <m/>
    <m/>
    <m/>
    <m/>
    <m/>
    <m/>
    <m/>
    <m/>
    <x v="0"/>
    <m/>
    <m/>
    <m/>
    <s v=""/>
    <s v="FALSO"/>
    <n v="0"/>
    <s v=""/>
    <s v=""/>
    <s v=""/>
    <s v=""/>
    <s v=""/>
    <s v=""/>
    <s v=""/>
    <s v=""/>
    <s v=""/>
    <s v=""/>
    <x v="0"/>
  </r>
  <r>
    <x v="0"/>
    <s v="SGGU-7447"/>
    <s v="[SGGU] SP 26.3.6;[SGGU] SP 26.3.5"/>
    <x v="2"/>
    <x v="0"/>
    <s v="[SGGU] PI 3/26"/>
    <x v="0"/>
    <s v="[INC0817152]Tenho um Erro/Problema com o PTC - Dynamics Athenas - Acesso do tutor na aula prática"/>
    <m/>
    <n v="600"/>
    <m/>
    <s v="Itens concluídos"/>
    <m/>
    <m/>
    <s v="Abertura indevida"/>
    <d v="2026-09-10T21:05:00"/>
    <d v="2026-08-31T00:00:00"/>
    <d v="2026-09-14T00:00:00"/>
    <m/>
    <m/>
    <m/>
    <m/>
    <m/>
    <m/>
    <m/>
    <m/>
    <m/>
    <m/>
    <m/>
    <x v="0"/>
    <m/>
    <m/>
    <m/>
    <n v="0.16666666666666666"/>
    <s v="FALSO"/>
    <n v="0"/>
    <s v=""/>
    <s v=""/>
    <s v=""/>
    <s v=""/>
    <s v=""/>
    <s v=""/>
    <s v=""/>
    <s v=""/>
    <s v=""/>
    <s v=""/>
    <x v="0"/>
  </r>
  <r>
    <x v="0"/>
    <s v="SGGU-7446"/>
    <s v="[SGGU] SP 26.4.1;[SGGU] SP 26.3.6;[SGGU] SP 26.3.5"/>
    <x v="2"/>
    <x v="0"/>
    <s v="[SGGU] PI 3/26"/>
    <x v="0"/>
    <s v="[INC0816714]Tenho um Erro/Problema com o PTC - Dynamics Athenas - Alocação e disponibilização de disciplinas"/>
    <m/>
    <m/>
    <m/>
    <s v="Itens concluídos"/>
    <m/>
    <m/>
    <s v="Concluído"/>
    <d v="2026-09-10T20:00:00"/>
    <d v="2026-09-28T00:00:00"/>
    <d v="2026-09-14T00:00:00"/>
    <d v="2026-09-14T00:00:00"/>
    <m/>
    <m/>
    <m/>
    <m/>
    <m/>
    <m/>
    <m/>
    <m/>
    <m/>
    <m/>
    <x v="0"/>
    <m/>
    <m/>
    <m/>
    <s v=""/>
    <s v="FALSO"/>
    <n v="0"/>
    <s v=""/>
    <s v=""/>
    <s v=""/>
    <s v=""/>
    <s v=""/>
    <s v=""/>
    <s v=""/>
    <s v=""/>
    <s v=""/>
    <s v=""/>
    <x v="0"/>
  </r>
  <r>
    <x v="0"/>
    <s v="SGGU-7445"/>
    <s v="[SGGU] SP 26.3.6;[SGGU] SP 26.3.5"/>
    <x v="2"/>
    <x v="0"/>
    <s v="[SGGU] PI 3/26"/>
    <x v="0"/>
    <s v="[INC0817125]Tenho um Erro/Problema com o PTC - Dynamics Athenas - Documentação para vinculo do tutor"/>
    <m/>
    <n v="7200"/>
    <m/>
    <s v="Itens concluídos"/>
    <m/>
    <m/>
    <s v="Concluído"/>
    <d v="2026-09-10T18:39:00"/>
    <d v="2026-08-31T00:00:00"/>
    <d v="2026-09-14T00:00:00"/>
    <d v="2026-09-14T00:00:00"/>
    <m/>
    <m/>
    <m/>
    <m/>
    <m/>
    <m/>
    <m/>
    <m/>
    <m/>
    <m/>
    <x v="0"/>
    <m/>
    <m/>
    <m/>
    <n v="2"/>
    <s v="FALSO"/>
    <n v="0"/>
    <s v=""/>
    <s v=""/>
    <s v=""/>
    <s v=""/>
    <s v=""/>
    <s v=""/>
    <s v=""/>
    <s v=""/>
    <s v=""/>
    <s v=""/>
    <x v="0"/>
  </r>
  <r>
    <x v="0"/>
    <s v="SGGU-7444"/>
    <s v="[SGGU] SP 26.3.5"/>
    <x v="2"/>
    <x v="0"/>
    <s v="[SGGU] PI 3/26"/>
    <x v="0"/>
    <s v="[INC0817116]Tenho um Erro/Problema com o PTC - Dynamics Athenas - Problema na parametrização da matriz"/>
    <m/>
    <m/>
    <m/>
    <s v="Itens concluídos"/>
    <m/>
    <m/>
    <s v="Abertura indevida"/>
    <d v="2026-09-10T18:29:00"/>
    <d v="2026-08-31T00:00:00"/>
    <d v="2026-09-11T00:00:00"/>
    <m/>
    <m/>
    <m/>
    <m/>
    <m/>
    <m/>
    <m/>
    <m/>
    <m/>
    <m/>
    <m/>
    <x v="0"/>
    <m/>
    <m/>
    <m/>
    <s v=""/>
    <s v="FALSO"/>
    <n v="0"/>
    <s v=""/>
    <s v=""/>
    <s v=""/>
    <s v=""/>
    <s v=""/>
    <s v=""/>
    <s v=""/>
    <s v=""/>
    <s v=""/>
    <s v=""/>
    <x v="0"/>
  </r>
  <r>
    <x v="0"/>
    <s v="SGGU-7443"/>
    <s v="[SGGU] SP 26.3.6;[SGGU] SP 26.3.5"/>
    <x v="2"/>
    <x v="0"/>
    <s v="[SGGU] PI 3/26"/>
    <x v="0"/>
    <s v="[INC0817115]Tenho um Erro/Problema com o PTC - Dynamics Athenas - Alocação do tutor a turma"/>
    <m/>
    <n v="7200"/>
    <m/>
    <s v="Itens concluídos"/>
    <m/>
    <m/>
    <s v="Concluído"/>
    <d v="2026-09-10T18:26:00"/>
    <d v="2026-08-31T00:00:00"/>
    <d v="2026-09-14T00:00:00"/>
    <d v="2026-09-14T00:00:00"/>
    <m/>
    <m/>
    <m/>
    <m/>
    <m/>
    <m/>
    <m/>
    <m/>
    <m/>
    <m/>
    <x v="0"/>
    <m/>
    <m/>
    <m/>
    <n v="2"/>
    <s v="FALSO"/>
    <n v="0"/>
    <s v=""/>
    <s v=""/>
    <s v=""/>
    <s v=""/>
    <s v=""/>
    <s v=""/>
    <s v=""/>
    <s v=""/>
    <s v=""/>
    <s v=""/>
    <x v="0"/>
  </r>
  <r>
    <x v="0"/>
    <s v="SGGU-7441"/>
    <s v="[SGGU] SP 26.3.5"/>
    <x v="2"/>
    <x v="0"/>
    <s v="[SGGU] PI 3/26"/>
    <x v="0"/>
    <s v="[INC0817095]Tenho um Erro/Problema com o PTC - Dynamics Athenas - Problema na parametrização da matriz"/>
    <m/>
    <m/>
    <m/>
    <s v="Itens concluídos"/>
    <m/>
    <m/>
    <s v="Abertura indevida"/>
    <d v="2026-09-10T17:21:00"/>
    <d v="2026-08-31T00:00:00"/>
    <d v="2026-09-10T00:00:00"/>
    <m/>
    <m/>
    <m/>
    <m/>
    <m/>
    <m/>
    <m/>
    <m/>
    <m/>
    <m/>
    <m/>
    <x v="0"/>
    <m/>
    <m/>
    <m/>
    <s v=""/>
    <s v="FALSO"/>
    <n v="0"/>
    <s v=""/>
    <s v=""/>
    <s v=""/>
    <s v=""/>
    <s v=""/>
    <s v=""/>
    <s v=""/>
    <s v=""/>
    <s v=""/>
    <s v=""/>
    <x v="0"/>
  </r>
  <r>
    <x v="0"/>
    <s v="SGGU-7435"/>
    <s v="[SGGU] SP 26.3.5"/>
    <x v="2"/>
    <x v="0"/>
    <s v="[SGGU] PI 3/26"/>
    <x v="0"/>
    <s v="[INC0817010]Tenho um Erro/Problema com o PTC - Dynamics Athenas - Alocação do tutor a turma"/>
    <m/>
    <n v="600"/>
    <m/>
    <s v="Itens concluídos"/>
    <m/>
    <m/>
    <s v="Abertura indevida"/>
    <d v="2026-09-10T14:46:00"/>
    <d v="2026-08-31T00:00:00"/>
    <d v="2026-09-10T00:00:00"/>
    <m/>
    <m/>
    <m/>
    <m/>
    <m/>
    <m/>
    <m/>
    <m/>
    <m/>
    <m/>
    <m/>
    <x v="0"/>
    <m/>
    <m/>
    <m/>
    <n v="0.16666666666666666"/>
    <s v="FALSO"/>
    <n v="0"/>
    <s v=""/>
    <s v=""/>
    <s v=""/>
    <s v=""/>
    <s v=""/>
    <s v=""/>
    <s v=""/>
    <s v=""/>
    <s v=""/>
    <s v=""/>
    <x v="0"/>
  </r>
  <r>
    <x v="0"/>
    <s v="SGGU-7434"/>
    <s v="[SGGU] SP 26.3.5"/>
    <x v="2"/>
    <x v="0"/>
    <s v="[SGGU] PI 3/26"/>
    <x v="0"/>
    <s v="[INC0816977]Tenho um Erro/Problema no Dynamics - Gestão de unidades - Reportar um erro/problema"/>
    <m/>
    <m/>
    <m/>
    <s v="Itens concluídos"/>
    <m/>
    <m/>
    <s v="Abertura indevida"/>
    <d v="2026-09-10T13:55:00"/>
    <d v="2026-08-31T00:00:00"/>
    <d v="2026-09-10T00:00:00"/>
    <m/>
    <m/>
    <m/>
    <m/>
    <m/>
    <m/>
    <m/>
    <m/>
    <m/>
    <m/>
    <m/>
    <x v="0"/>
    <m/>
    <m/>
    <m/>
    <s v=""/>
    <s v="FALSO"/>
    <n v="0"/>
    <s v=""/>
    <s v=""/>
    <s v=""/>
    <s v=""/>
    <s v=""/>
    <s v=""/>
    <s v=""/>
    <s v=""/>
    <s v=""/>
    <s v=""/>
    <x v="0"/>
  </r>
  <r>
    <x v="0"/>
    <s v="SGGU-7432"/>
    <s v="[SGGU] SP 26.3.5"/>
    <x v="2"/>
    <x v="0"/>
    <s v="[SGGU] PI 3/26"/>
    <x v="0"/>
    <s v="[INC0816937]Tenho um Erro/Problema no Dynamics - Gestão de unidades - Reportar um erro/problema"/>
    <m/>
    <m/>
    <m/>
    <s v="Itens concluídos"/>
    <m/>
    <m/>
    <s v="Abertura indevida"/>
    <d v="2026-09-10T11:48:00"/>
    <d v="2026-08-31T00:00:00"/>
    <d v="2026-09-10T00:00:00"/>
    <m/>
    <m/>
    <m/>
    <m/>
    <m/>
    <m/>
    <m/>
    <m/>
    <m/>
    <m/>
    <m/>
    <x v="0"/>
    <m/>
    <m/>
    <m/>
    <s v=""/>
    <s v="FALSO"/>
    <n v="0"/>
    <s v=""/>
    <s v=""/>
    <s v=""/>
    <s v=""/>
    <s v=""/>
    <s v=""/>
    <s v=""/>
    <s v=""/>
    <s v=""/>
    <s v=""/>
    <x v="0"/>
  </r>
  <r>
    <x v="0"/>
    <s v="SGGU-7431"/>
    <s v="[SGGU] SP 26.3.5"/>
    <x v="2"/>
    <x v="0"/>
    <s v="[SGGU] PI 3/26"/>
    <x v="0"/>
    <s v="[INC0816929]Tenho um Erro/Problema com o PTC - Dynamics Athenas - Documentação para vinculo do tutor"/>
    <m/>
    <n v="600"/>
    <m/>
    <s v="Itens concluídos"/>
    <m/>
    <m/>
    <s v="Abertura indevida"/>
    <d v="2026-09-10T11:23:00"/>
    <d v="2026-08-31T00:00:00"/>
    <d v="2026-09-10T00:00:00"/>
    <m/>
    <m/>
    <m/>
    <m/>
    <m/>
    <m/>
    <m/>
    <m/>
    <m/>
    <m/>
    <m/>
    <x v="0"/>
    <m/>
    <m/>
    <m/>
    <n v="0.16666666666666666"/>
    <s v="FALSO"/>
    <n v="0"/>
    <s v=""/>
    <s v=""/>
    <s v=""/>
    <s v=""/>
    <s v=""/>
    <s v=""/>
    <s v=""/>
    <s v=""/>
    <s v=""/>
    <s v=""/>
    <x v="0"/>
  </r>
  <r>
    <x v="0"/>
    <s v="SGGU-7429"/>
    <s v="[SGGU] SP 26.3.6;[SGGU] SP 26.3.5"/>
    <x v="2"/>
    <x v="0"/>
    <s v="[SGGU] PI 3/26"/>
    <x v="0"/>
    <s v="[INC0816844]Tenho um Erro/Problema com o PTC - Dynamics Athenas - Alocação do tutor a turma"/>
    <m/>
    <n v="1800"/>
    <m/>
    <s v="Itens concluídos"/>
    <m/>
    <m/>
    <s v="Concluído"/>
    <d v="2026-09-10T08:59:00"/>
    <d v="2026-08-31T00:00:00"/>
    <d v="2026-09-10T00:00:00"/>
    <d v="2026-09-10T00:00:00"/>
    <m/>
    <m/>
    <m/>
    <m/>
    <m/>
    <m/>
    <m/>
    <m/>
    <m/>
    <m/>
    <x v="0"/>
    <m/>
    <m/>
    <m/>
    <n v="0.5"/>
    <s v="FALSO"/>
    <n v="0"/>
    <s v=""/>
    <s v=""/>
    <s v=""/>
    <s v=""/>
    <s v=""/>
    <s v=""/>
    <s v=""/>
    <s v=""/>
    <s v=""/>
    <s v=""/>
    <x v="0"/>
  </r>
  <r>
    <x v="0"/>
    <s v="SGGU-7427"/>
    <s v="[SGGU] SP 26.3.5"/>
    <x v="2"/>
    <x v="0"/>
    <s v="[SGGU] PI 3/26"/>
    <x v="0"/>
    <s v="[INC0816750]Tenho um Erro/Problema com o PTC - Dynamics Athenas - Documentação para vinculo do tutor"/>
    <m/>
    <m/>
    <m/>
    <s v="Itens concluídos"/>
    <m/>
    <m/>
    <s v="Abertura indevida"/>
    <d v="2026-09-09T20:19:00"/>
    <d v="2026-08-31T00:00:00"/>
    <d v="2026-09-10T00:00:00"/>
    <m/>
    <m/>
    <m/>
    <m/>
    <m/>
    <m/>
    <m/>
    <m/>
    <m/>
    <m/>
    <m/>
    <x v="0"/>
    <m/>
    <m/>
    <m/>
    <s v=""/>
    <s v="FALSO"/>
    <n v="0"/>
    <s v=""/>
    <s v=""/>
    <s v=""/>
    <s v=""/>
    <s v=""/>
    <s v=""/>
    <s v=""/>
    <s v=""/>
    <s v=""/>
    <s v=""/>
    <x v="0"/>
  </r>
  <r>
    <x v="0"/>
    <s v="SGGU-7425"/>
    <s v="[SGGU] SP 26.3.5"/>
    <x v="2"/>
    <x v="0"/>
    <s v="[SGGU] PI 3/26"/>
    <x v="0"/>
    <s v="[INC0816665]Tenho um Erro/Problema com o PTC - Dynamics Athenas - Inativação de curso e ofertas"/>
    <m/>
    <m/>
    <m/>
    <s v="Itens concluídos"/>
    <m/>
    <m/>
    <s v="Abertura indevida"/>
    <d v="2026-09-09T16:49:00"/>
    <d v="2026-08-31T00:00:00"/>
    <d v="2026-09-09T00:00:00"/>
    <m/>
    <m/>
    <m/>
    <m/>
    <m/>
    <m/>
    <m/>
    <m/>
    <m/>
    <m/>
    <m/>
    <x v="0"/>
    <m/>
    <m/>
    <m/>
    <s v=""/>
    <s v="FALSO"/>
    <n v="0"/>
    <s v=""/>
    <s v=""/>
    <s v=""/>
    <s v=""/>
    <s v=""/>
    <s v=""/>
    <s v=""/>
    <s v=""/>
    <s v=""/>
    <s v=""/>
    <x v="0"/>
  </r>
  <r>
    <x v="0"/>
    <s v="SGGU-7424"/>
    <s v="[SGGU] SP 26.3.5"/>
    <x v="2"/>
    <x v="0"/>
    <s v="[SGGU] PI 3/26"/>
    <x v="0"/>
    <s v="[INC0816607]Tenho um Erro/Problema no Dynamics - Gestão de unidades - Reportar um erro/problema"/>
    <m/>
    <m/>
    <m/>
    <s v="Itens concluídos"/>
    <m/>
    <m/>
    <s v="Abertura indevida"/>
    <d v="2026-09-09T15:07:00"/>
    <d v="2026-08-31T00:00:00"/>
    <d v="2026-09-09T00:00:00"/>
    <m/>
    <m/>
    <m/>
    <m/>
    <m/>
    <m/>
    <m/>
    <m/>
    <m/>
    <m/>
    <m/>
    <x v="0"/>
    <m/>
    <m/>
    <m/>
    <s v=""/>
    <s v="FALSO"/>
    <n v="0"/>
    <s v=""/>
    <s v=""/>
    <s v=""/>
    <s v=""/>
    <s v=""/>
    <s v=""/>
    <s v=""/>
    <s v=""/>
    <s v=""/>
    <s v=""/>
    <x v="0"/>
  </r>
  <r>
    <x v="0"/>
    <s v="SGGU-7423"/>
    <s v="[SGGU] SP 26.3.5"/>
    <x v="2"/>
    <x v="0"/>
    <s v="[SGGU] PI 3/26"/>
    <x v="0"/>
    <s v="[INC0816567]Tenho um Erro/Problema com o PTC - Dynamics Athenas - Problema na parametrização da matriz"/>
    <m/>
    <m/>
    <m/>
    <s v="Itens concluídos"/>
    <m/>
    <m/>
    <s v="Abertura indevida"/>
    <d v="2026-09-09T14:33:00"/>
    <d v="2026-08-31T00:00:00"/>
    <d v="2026-09-09T00:00:00"/>
    <m/>
    <m/>
    <m/>
    <m/>
    <m/>
    <m/>
    <m/>
    <m/>
    <m/>
    <m/>
    <m/>
    <x v="0"/>
    <m/>
    <m/>
    <m/>
    <s v=""/>
    <s v="FALSO"/>
    <n v="0"/>
    <s v=""/>
    <s v=""/>
    <s v=""/>
    <s v=""/>
    <s v=""/>
    <s v=""/>
    <s v=""/>
    <s v=""/>
    <s v=""/>
    <s v=""/>
    <x v="0"/>
  </r>
  <r>
    <x v="0"/>
    <s v="SGGU-7419"/>
    <s v="[SGGU] SP 26.3.5"/>
    <x v="2"/>
    <x v="0"/>
    <s v="[SGGU] PI 3/26"/>
    <x v="0"/>
    <s v="[INC0816273]Tenho um Erro/Problema com o PTC - Dynamics Athenas - Problema na parametrização da matriz"/>
    <m/>
    <m/>
    <m/>
    <s v="Itens concluídos"/>
    <m/>
    <m/>
    <s v="Abertura indevida"/>
    <d v="2026-09-08T19:48:00"/>
    <d v="2026-08-31T00:00:00"/>
    <d v="2026-09-09T00:00:00"/>
    <m/>
    <m/>
    <m/>
    <m/>
    <m/>
    <m/>
    <m/>
    <m/>
    <m/>
    <m/>
    <m/>
    <x v="0"/>
    <m/>
    <m/>
    <m/>
    <s v=""/>
    <s v="FALSO"/>
    <n v="0"/>
    <s v=""/>
    <s v=""/>
    <s v=""/>
    <s v=""/>
    <s v=""/>
    <s v=""/>
    <s v=""/>
    <s v=""/>
    <s v=""/>
    <s v=""/>
    <x v="0"/>
  </r>
  <r>
    <x v="0"/>
    <s v="SGGU-7417"/>
    <s v="[SGGU] SP 26.3.6;[SGGU] SP 26.3.5"/>
    <x v="2"/>
    <x v="0"/>
    <s v="[SGGU] PI 3/26"/>
    <x v="0"/>
    <s v="[INC0816187]Tenho um Erro/Problema com o PTC - Dynamics Athenas - Alocação do tutor a turma"/>
    <m/>
    <n v="3600"/>
    <m/>
    <s v="Itens concluídos"/>
    <m/>
    <m/>
    <s v="Concluído"/>
    <d v="2026-09-08T15:43:00"/>
    <d v="2026-08-31T00:00:00"/>
    <d v="2026-09-15T00:00:00"/>
    <d v="2026-09-15T00:00:00"/>
    <m/>
    <m/>
    <m/>
    <m/>
    <m/>
    <m/>
    <m/>
    <m/>
    <m/>
    <m/>
    <x v="0"/>
    <m/>
    <m/>
    <m/>
    <n v="1"/>
    <s v="FALSO"/>
    <n v="0"/>
    <s v=""/>
    <s v=""/>
    <s v=""/>
    <s v=""/>
    <s v=""/>
    <s v=""/>
    <s v=""/>
    <s v=""/>
    <s v=""/>
    <s v=""/>
    <x v="0"/>
  </r>
  <r>
    <x v="0"/>
    <s v="SGGU-7401"/>
    <s v="[SGGU] SP 26.3.6;[SGGU] SP 26.3.5"/>
    <x v="2"/>
    <x v="0"/>
    <s v="[SGGU] PI 3/26"/>
    <x v="0"/>
    <s v="[INC0815996]Tenho um Erro/Problema com o PTC - Dynamics Athenas - Alocação do tutor a turma"/>
    <m/>
    <n v="1800"/>
    <m/>
    <s v="Itens concluídos"/>
    <m/>
    <m/>
    <s v="Concluído"/>
    <d v="2026-09-08T10:54:00"/>
    <d v="2026-08-31T00:00:00"/>
    <d v="2026-09-08T00:00:00"/>
    <d v="2026-09-08T00:00:00"/>
    <m/>
    <m/>
    <m/>
    <m/>
    <m/>
    <m/>
    <m/>
    <m/>
    <m/>
    <m/>
    <x v="0"/>
    <m/>
    <m/>
    <m/>
    <n v="0.5"/>
    <s v="FALSO"/>
    <n v="0"/>
    <s v=""/>
    <s v=""/>
    <s v=""/>
    <s v=""/>
    <s v=""/>
    <s v=""/>
    <s v=""/>
    <s v=""/>
    <s v=""/>
    <s v=""/>
    <x v="0"/>
  </r>
  <r>
    <x v="0"/>
    <s v="SGGU-7399"/>
    <s v="[SGGU] SP 26.3.5"/>
    <x v="2"/>
    <x v="0"/>
    <s v="[SGGU] PI 3/26"/>
    <x v="0"/>
    <s v="[INC0815993]Tenho um Erro/Problema no Dynamics - Gestão de unidades - Reportar um erro/problema"/>
    <m/>
    <m/>
    <m/>
    <s v="Itens concluídos"/>
    <m/>
    <m/>
    <s v="Abertura indevida"/>
    <d v="2026-09-08T10:52:00"/>
    <d v="2026-08-31T00:00:00"/>
    <d v="2026-09-08T00:00:00"/>
    <m/>
    <m/>
    <m/>
    <m/>
    <m/>
    <m/>
    <m/>
    <m/>
    <m/>
    <m/>
    <m/>
    <x v="0"/>
    <m/>
    <m/>
    <m/>
    <s v=""/>
    <s v="FALSO"/>
    <n v="0"/>
    <s v=""/>
    <s v=""/>
    <s v=""/>
    <s v=""/>
    <s v=""/>
    <s v=""/>
    <s v=""/>
    <s v=""/>
    <s v=""/>
    <s v=""/>
    <x v="0"/>
  </r>
  <r>
    <x v="0"/>
    <s v="SGGU-7391"/>
    <s v="[SGGU] SP 26.3.6;[SGGU] SP 26.3.5"/>
    <x v="2"/>
    <x v="0"/>
    <s v="[SGGU] PI 3/26"/>
    <x v="0"/>
    <s v="[INC0815987]Tenho um Erro/Problema com o PTC - Dynamics Athenas - Alocação do tutor a turma"/>
    <m/>
    <n v="1800"/>
    <m/>
    <s v="Itens concluídos"/>
    <m/>
    <m/>
    <s v="Concluído"/>
    <d v="2026-09-08T10:48:00"/>
    <d v="2026-08-31T00:00:00"/>
    <d v="2026-09-08T00:00:00"/>
    <d v="2026-09-08T00:00:00"/>
    <m/>
    <m/>
    <m/>
    <m/>
    <m/>
    <m/>
    <m/>
    <m/>
    <m/>
    <m/>
    <x v="0"/>
    <m/>
    <m/>
    <m/>
    <n v="0.5"/>
    <s v="FALSO"/>
    <n v="0"/>
    <s v=""/>
    <s v=""/>
    <s v=""/>
    <s v=""/>
    <s v=""/>
    <s v=""/>
    <s v=""/>
    <s v=""/>
    <s v=""/>
    <s v=""/>
    <x v="0"/>
  </r>
  <r>
    <x v="0"/>
    <s v="SGGU-7390"/>
    <s v="[SGGU] SP 26.3.6;[SGGU] SP 26.3.5"/>
    <x v="2"/>
    <x v="0"/>
    <s v="[SGGU] PI 3/26"/>
    <x v="0"/>
    <s v="[INC0815986]Tenho um Erro/Problema com o PTC - Dynamics Athenas - Alocação do tutor a turma"/>
    <m/>
    <n v="1800"/>
    <m/>
    <s v="Itens concluídos"/>
    <m/>
    <m/>
    <s v="Concluído"/>
    <d v="2026-09-08T10:46:00"/>
    <d v="2026-08-31T00:00:00"/>
    <d v="2026-09-08T00:00:00"/>
    <d v="2026-09-08T00:00:00"/>
    <m/>
    <m/>
    <m/>
    <m/>
    <m/>
    <m/>
    <m/>
    <m/>
    <m/>
    <m/>
    <x v="0"/>
    <m/>
    <m/>
    <m/>
    <n v="0.5"/>
    <s v="FALSO"/>
    <n v="0"/>
    <s v=""/>
    <s v=""/>
    <s v=""/>
    <s v=""/>
    <s v=""/>
    <s v=""/>
    <s v=""/>
    <s v=""/>
    <s v=""/>
    <s v=""/>
    <x v="0"/>
  </r>
  <r>
    <x v="0"/>
    <s v="SGGU-7389"/>
    <s v="[SGGU] SP 26.3.6;[SGGU] SP 26.3.5"/>
    <x v="2"/>
    <x v="0"/>
    <s v="[SGGU] PI 3/26"/>
    <x v="0"/>
    <s v="[INC0815982]Tenho um Erro/Problema com o PTC - Dynamics Athenas - Alocação do tutor a turma"/>
    <m/>
    <n v="1800"/>
    <m/>
    <s v="Itens concluídos"/>
    <m/>
    <m/>
    <s v="Concluído"/>
    <d v="2026-09-08T10:41:00"/>
    <d v="2026-08-31T00:00:00"/>
    <d v="2026-09-08T00:00:00"/>
    <d v="2026-09-08T00:00:00"/>
    <m/>
    <m/>
    <m/>
    <m/>
    <m/>
    <m/>
    <m/>
    <m/>
    <m/>
    <m/>
    <x v="0"/>
    <m/>
    <m/>
    <m/>
    <n v="0.5"/>
    <s v="FALSO"/>
    <n v="0"/>
    <s v=""/>
    <s v=""/>
    <s v=""/>
    <s v=""/>
    <s v=""/>
    <s v=""/>
    <s v=""/>
    <s v=""/>
    <s v=""/>
    <s v=""/>
    <x v="0"/>
  </r>
  <r>
    <x v="0"/>
    <s v="SGGU-7386"/>
    <s v="[SGGU] SP 26.3.5"/>
    <x v="2"/>
    <x v="0"/>
    <s v="[SGGU] PI 3/26"/>
    <x v="0"/>
    <s v="[INC0815575]Tenho um Erro/Problema com o PTC - Dynamics Athenas - Alocação do tutor a turma"/>
    <m/>
    <m/>
    <m/>
    <s v="Itens concluídos"/>
    <m/>
    <m/>
    <s v="Abertura indevida"/>
    <d v="2026-09-04T18:21:00"/>
    <d v="2026-08-31T00:00:00"/>
    <d v="2026-09-06T00:00:00"/>
    <m/>
    <m/>
    <m/>
    <m/>
    <m/>
    <m/>
    <m/>
    <m/>
    <m/>
    <m/>
    <m/>
    <x v="0"/>
    <m/>
    <m/>
    <m/>
    <s v=""/>
    <s v="FALSO"/>
    <n v="0"/>
    <s v=""/>
    <s v=""/>
    <s v=""/>
    <s v=""/>
    <s v=""/>
    <s v=""/>
    <s v=""/>
    <s v=""/>
    <s v=""/>
    <s v=""/>
    <x v="0"/>
  </r>
  <r>
    <x v="0"/>
    <s v="SGGU-7384"/>
    <s v="[SGGU] SP 26.3.6;[SGGU] SP 26.3.5"/>
    <x v="2"/>
    <x v="0"/>
    <s v="[SGGU] PI 3/26"/>
    <x v="0"/>
    <s v="[INC0807996]Tenho um Erro/Problema com o PTC - Dynamics Athenas - Documentação para vinculo do tutor"/>
    <m/>
    <n v="7200"/>
    <m/>
    <s v="Itens concluídos"/>
    <m/>
    <m/>
    <s v="Concluído"/>
    <d v="2026-09-04T14:52:00"/>
    <d v="2026-08-31T00:00:00"/>
    <d v="2026-09-08T00:00:00"/>
    <d v="2026-09-08T00:00:00"/>
    <m/>
    <m/>
    <m/>
    <m/>
    <m/>
    <m/>
    <m/>
    <m/>
    <m/>
    <m/>
    <x v="0"/>
    <m/>
    <m/>
    <m/>
    <n v="2"/>
    <s v="FALSO"/>
    <n v="0"/>
    <s v=""/>
    <s v=""/>
    <s v=""/>
    <s v=""/>
    <s v=""/>
    <s v=""/>
    <s v=""/>
    <s v=""/>
    <s v=""/>
    <s v=""/>
    <x v="0"/>
  </r>
  <r>
    <x v="0"/>
    <s v="SGGU-7381"/>
    <s v="[SGGU] SP 26.3.5"/>
    <x v="2"/>
    <x v="0"/>
    <s v="[SGGU] PI 3/26"/>
    <x v="0"/>
    <s v="[INC0812907]Tenho um Erro/Problema com o PTC - Dynamics Athenas - Acesso do tutor na aula prática"/>
    <m/>
    <m/>
    <m/>
    <s v="Itens concluídos"/>
    <m/>
    <m/>
    <s v="Abertura indevida"/>
    <d v="2026-09-04T08:57:00"/>
    <d v="2026-08-31T00:00:00"/>
    <d v="2026-09-04T00:00:00"/>
    <m/>
    <m/>
    <m/>
    <m/>
    <m/>
    <m/>
    <m/>
    <m/>
    <m/>
    <m/>
    <m/>
    <x v="0"/>
    <m/>
    <m/>
    <m/>
    <s v=""/>
    <s v="FALSO"/>
    <n v="0"/>
    <s v=""/>
    <s v=""/>
    <s v=""/>
    <s v=""/>
    <s v=""/>
    <s v=""/>
    <s v=""/>
    <s v=""/>
    <s v=""/>
    <s v=""/>
    <x v="0"/>
  </r>
  <r>
    <x v="0"/>
    <s v="SGGU-7380"/>
    <s v="[SGGU] SP 26.3.5"/>
    <x v="2"/>
    <x v="0"/>
    <s v="[SGGU] PI 3/26"/>
    <x v="0"/>
    <s v="[INC0815260]Tenho um Erro/Problema com o PTC - Dynamics Athenas - Problema na parametrização da matriz"/>
    <m/>
    <m/>
    <m/>
    <s v="Itens concluídos"/>
    <m/>
    <m/>
    <s v="Abertura indevida"/>
    <d v="2026-09-03T21:42:00"/>
    <d v="2026-08-31T00:00:00"/>
    <d v="2026-09-04T00:00:00"/>
    <m/>
    <m/>
    <m/>
    <m/>
    <m/>
    <m/>
    <m/>
    <m/>
    <m/>
    <m/>
    <m/>
    <x v="0"/>
    <m/>
    <m/>
    <m/>
    <s v=""/>
    <s v="FALSO"/>
    <n v="0"/>
    <s v=""/>
    <s v=""/>
    <s v=""/>
    <s v=""/>
    <s v=""/>
    <s v=""/>
    <s v=""/>
    <s v=""/>
    <s v=""/>
    <s v=""/>
    <x v="0"/>
  </r>
  <r>
    <x v="0"/>
    <s v="SGGU-7379"/>
    <s v="[SGGU] SP 26.3.5"/>
    <x v="2"/>
    <x v="0"/>
    <s v="[SGGU] PI 3/26"/>
    <x v="0"/>
    <s v="[INC0815196]Tenho um Erro/Problema com o PTC - Dynamics Athenas - Problema na parametrização da matriz"/>
    <m/>
    <m/>
    <m/>
    <s v="Itens concluídos"/>
    <m/>
    <m/>
    <s v="Abertura indevida"/>
    <d v="2026-09-03T18:39:00"/>
    <d v="2026-08-31T00:00:00"/>
    <d v="2026-09-04T00:00:00"/>
    <m/>
    <m/>
    <m/>
    <m/>
    <m/>
    <m/>
    <m/>
    <m/>
    <m/>
    <m/>
    <m/>
    <x v="0"/>
    <m/>
    <m/>
    <m/>
    <s v=""/>
    <s v="FALSO"/>
    <n v="0"/>
    <s v=""/>
    <s v=""/>
    <s v=""/>
    <s v=""/>
    <s v=""/>
    <s v=""/>
    <s v=""/>
    <s v=""/>
    <s v=""/>
    <s v=""/>
    <x v="0"/>
  </r>
  <r>
    <x v="0"/>
    <s v="SGGU-7377"/>
    <s v="[SGGU] SP 26.3.5"/>
    <x v="2"/>
    <x v="0"/>
    <s v="[SGGU] PI 3/26"/>
    <x v="0"/>
    <s v="[INC0815158]Tenho um Erro/Problema com o PTC - Dynamics Athenas - Problema na parametrização da matriz"/>
    <m/>
    <m/>
    <m/>
    <s v="Itens concluídos"/>
    <m/>
    <m/>
    <s v="Abertura indevida"/>
    <d v="2026-09-03T16:39:00"/>
    <d v="2026-08-31T00:00:00"/>
    <d v="2026-09-04T00:00:00"/>
    <m/>
    <m/>
    <m/>
    <m/>
    <m/>
    <m/>
    <m/>
    <m/>
    <m/>
    <m/>
    <m/>
    <x v="0"/>
    <m/>
    <m/>
    <m/>
    <s v=""/>
    <s v="FALSO"/>
    <n v="0"/>
    <s v=""/>
    <s v=""/>
    <s v=""/>
    <s v=""/>
    <s v=""/>
    <s v=""/>
    <s v=""/>
    <s v=""/>
    <s v=""/>
    <s v=""/>
    <x v="0"/>
  </r>
  <r>
    <x v="0"/>
    <s v="SGGU-7376"/>
    <s v="[SGGU] SP 26.3.6;[SGGU] SP 26.3.5"/>
    <x v="2"/>
    <x v="0"/>
    <s v="[SGGU] PI 3/26"/>
    <x v="0"/>
    <s v="[INC0815149]Tenho um Erro/Problema no Dynamics - Gestão de unidades - Reportar um erro/problema"/>
    <m/>
    <n v="14400"/>
    <m/>
    <s v="Itens concluídos"/>
    <m/>
    <m/>
    <s v="Concluído"/>
    <d v="2026-09-03T16:11:00"/>
    <d v="2026-08-31T00:00:00"/>
    <d v="2026-09-03T00:00:00"/>
    <d v="2026-09-08T00:00:00"/>
    <m/>
    <m/>
    <m/>
    <m/>
    <m/>
    <m/>
    <m/>
    <m/>
    <m/>
    <m/>
    <x v="0"/>
    <m/>
    <m/>
    <m/>
    <n v="4"/>
    <s v="FALSO"/>
    <n v="0"/>
    <s v=""/>
    <s v=""/>
    <s v=""/>
    <s v=""/>
    <s v=""/>
    <s v=""/>
    <s v=""/>
    <s v=""/>
    <s v=""/>
    <s v=""/>
    <x v="0"/>
  </r>
  <r>
    <x v="0"/>
    <s v="SGGU-7374"/>
    <s v="[SGGU] SP 26.3.5"/>
    <x v="2"/>
    <x v="0"/>
    <s v="[SGGU] PI 3/26"/>
    <x v="0"/>
    <s v="[INC0815135]Tenho um Erro/Problema com o PTC - Dynamics Athenas - Problema na parametrização da matriz"/>
    <m/>
    <m/>
    <m/>
    <s v="Itens concluídos"/>
    <m/>
    <m/>
    <s v="Abertura indevida"/>
    <d v="2026-09-03T16:02:00"/>
    <d v="2026-08-31T00:00:00"/>
    <d v="2026-09-04T00:00:00"/>
    <m/>
    <m/>
    <m/>
    <m/>
    <m/>
    <m/>
    <m/>
    <m/>
    <m/>
    <m/>
    <m/>
    <x v="0"/>
    <m/>
    <m/>
    <m/>
    <s v=""/>
    <s v="FALSO"/>
    <n v="0"/>
    <s v=""/>
    <s v=""/>
    <s v=""/>
    <s v=""/>
    <s v=""/>
    <s v=""/>
    <s v=""/>
    <s v=""/>
    <s v=""/>
    <s v=""/>
    <x v="0"/>
  </r>
  <r>
    <x v="0"/>
    <s v="SGGU-7373"/>
    <s v="[SGGU] SP 26.3.6;[SGGU] SP 26.3.5"/>
    <x v="2"/>
    <x v="0"/>
    <s v="[SGGU] PI 3/26"/>
    <x v="0"/>
    <s v="[INC0815126]Tenho um Erro/Problema no Dynamics - Gestão de unidades - Reportar um erro/problema"/>
    <m/>
    <n v="3600"/>
    <m/>
    <s v="Itens concluídos"/>
    <m/>
    <m/>
    <s v="Concluído"/>
    <d v="2026-09-03T15:52:00"/>
    <d v="2026-08-31T00:00:00"/>
    <d v="2026-09-08T00:00:00"/>
    <d v="2026-09-08T00:00:00"/>
    <m/>
    <m/>
    <m/>
    <m/>
    <m/>
    <m/>
    <m/>
    <m/>
    <m/>
    <m/>
    <x v="0"/>
    <m/>
    <m/>
    <m/>
    <n v="1"/>
    <s v="FALSO"/>
    <n v="0"/>
    <s v=""/>
    <s v=""/>
    <s v=""/>
    <s v=""/>
    <s v=""/>
    <s v=""/>
    <s v=""/>
    <s v=""/>
    <s v=""/>
    <s v=""/>
    <x v="0"/>
  </r>
  <r>
    <x v="0"/>
    <s v="SGGU-7372"/>
    <s v="[SGGU] SP 26.3.5"/>
    <x v="2"/>
    <x v="0"/>
    <s v="[SGGU] PI 3/26"/>
    <x v="0"/>
    <s v="[INC0815118]Tenho um Erro/Problema com o PTC - Dynamics Athenas - Alocação do tutor a turma"/>
    <m/>
    <m/>
    <m/>
    <s v="Itens concluídos"/>
    <m/>
    <m/>
    <s v="Abertura indevida"/>
    <d v="2026-09-03T15:40:00"/>
    <d v="2026-08-31T00:00:00"/>
    <d v="2026-09-04T00:00:00"/>
    <m/>
    <m/>
    <m/>
    <m/>
    <m/>
    <m/>
    <m/>
    <m/>
    <m/>
    <m/>
    <m/>
    <x v="0"/>
    <m/>
    <m/>
    <m/>
    <s v=""/>
    <s v="FALSO"/>
    <n v="0"/>
    <s v=""/>
    <s v=""/>
    <s v=""/>
    <s v=""/>
    <s v=""/>
    <s v=""/>
    <s v=""/>
    <s v=""/>
    <s v=""/>
    <s v=""/>
    <x v="0"/>
  </r>
  <r>
    <x v="0"/>
    <s v="SGGU-7371"/>
    <s v="[SGGU] SP 26.3.5"/>
    <x v="2"/>
    <x v="0"/>
    <s v="[SGGU] PI 3/26"/>
    <x v="0"/>
    <s v="[INC0815116]Tenho um Erro/Problema com o PTC - Dynamics Athenas - Alocação do tutor a turma"/>
    <m/>
    <m/>
    <m/>
    <s v="Itens concluídos"/>
    <m/>
    <m/>
    <s v="Abertura indevida"/>
    <d v="2026-09-03T15:35:00"/>
    <d v="2026-08-31T00:00:00"/>
    <d v="2026-09-04T00:00:00"/>
    <m/>
    <m/>
    <m/>
    <m/>
    <m/>
    <m/>
    <m/>
    <m/>
    <m/>
    <m/>
    <m/>
    <x v="0"/>
    <m/>
    <m/>
    <m/>
    <s v=""/>
    <s v="FALSO"/>
    <n v="0"/>
    <s v=""/>
    <s v=""/>
    <s v=""/>
    <s v=""/>
    <s v=""/>
    <s v=""/>
    <s v=""/>
    <s v=""/>
    <s v=""/>
    <s v=""/>
    <x v="0"/>
  </r>
  <r>
    <x v="0"/>
    <s v="SGGU-7369"/>
    <s v="[SGGU] SP 26.3.5"/>
    <x v="2"/>
    <x v="0"/>
    <s v="[SGGU] PI 3/26"/>
    <x v="0"/>
    <s v="[INC0814908]Tenho um Erro/Problema com o PTC - Dynamics Athenas - Problema na parametrização da matriz"/>
    <m/>
    <m/>
    <m/>
    <s v="Itens concluídos"/>
    <m/>
    <m/>
    <s v="Abertura indevida"/>
    <d v="2026-09-03T12:43:00"/>
    <d v="2026-08-31T00:00:00"/>
    <d v="2026-09-03T00:00:00"/>
    <m/>
    <m/>
    <m/>
    <m/>
    <m/>
    <m/>
    <m/>
    <m/>
    <m/>
    <m/>
    <m/>
    <x v="0"/>
    <m/>
    <m/>
    <m/>
    <s v=""/>
    <s v="FALSO"/>
    <n v="0"/>
    <s v=""/>
    <s v=""/>
    <s v=""/>
    <s v=""/>
    <s v=""/>
    <s v=""/>
    <s v=""/>
    <s v=""/>
    <s v=""/>
    <s v=""/>
    <x v="0"/>
  </r>
  <r>
    <x v="0"/>
    <s v="SGGU-7368"/>
    <s v="[SGGU] SP 26.3.5"/>
    <x v="2"/>
    <x v="0"/>
    <s v="[SGGU] PI 3/26"/>
    <x v="0"/>
    <s v="[INC0814906]Tenho um Erro/Problema com o PTC - Dynamics Athenas - Problema na parametrização da matriz"/>
    <m/>
    <m/>
    <m/>
    <s v="Itens concluídos"/>
    <m/>
    <m/>
    <s v="Abertura indevida"/>
    <d v="2026-09-03T12:39:00"/>
    <d v="2026-08-31T00:00:00"/>
    <d v="2026-09-03T00:00:00"/>
    <m/>
    <m/>
    <m/>
    <m/>
    <m/>
    <m/>
    <m/>
    <m/>
    <m/>
    <m/>
    <m/>
    <x v="0"/>
    <m/>
    <m/>
    <m/>
    <s v=""/>
    <s v="FALSO"/>
    <n v="0"/>
    <s v=""/>
    <s v=""/>
    <s v=""/>
    <s v=""/>
    <s v=""/>
    <s v=""/>
    <s v=""/>
    <s v=""/>
    <s v=""/>
    <s v=""/>
    <x v="0"/>
  </r>
  <r>
    <x v="0"/>
    <s v="SGGU-7367"/>
    <s v="[SGGU] SP 26.3.5"/>
    <x v="2"/>
    <x v="0"/>
    <s v="[SGGU] PI 3/26"/>
    <x v="0"/>
    <s v="[INC0814904]Tenho um Erro/Problema com o PTC - Dynamics Athenas - Problema na parametrização da matriz"/>
    <m/>
    <m/>
    <m/>
    <s v="Itens concluídos"/>
    <m/>
    <m/>
    <s v="Abertura indevida"/>
    <d v="2026-09-03T12:36:00"/>
    <d v="2026-08-31T00:00:00"/>
    <d v="2026-09-03T00:00:00"/>
    <m/>
    <m/>
    <m/>
    <m/>
    <m/>
    <m/>
    <m/>
    <m/>
    <m/>
    <m/>
    <m/>
    <x v="0"/>
    <m/>
    <m/>
    <m/>
    <s v=""/>
    <s v="FALSO"/>
    <n v="0"/>
    <s v=""/>
    <s v=""/>
    <s v=""/>
    <s v=""/>
    <s v=""/>
    <s v=""/>
    <s v=""/>
    <s v=""/>
    <s v=""/>
    <s v=""/>
    <x v="0"/>
  </r>
  <r>
    <x v="0"/>
    <s v="SGGU-7366"/>
    <s v="[SGGU] SP 26.3.5"/>
    <x v="2"/>
    <x v="0"/>
    <s v="[SGGU] PI 3/26"/>
    <x v="0"/>
    <s v="[INC0814903]Tenho um Erro/Problema com o PTC - Dynamics Athenas - Problema na parametrização da matriz"/>
    <m/>
    <m/>
    <m/>
    <s v="Itens concluídos"/>
    <m/>
    <m/>
    <s v="Abertura indevida"/>
    <d v="2026-09-03T12:27:00"/>
    <d v="2026-08-31T00:00:00"/>
    <d v="2026-09-03T00:00:00"/>
    <m/>
    <m/>
    <m/>
    <m/>
    <m/>
    <m/>
    <m/>
    <m/>
    <m/>
    <m/>
    <m/>
    <x v="0"/>
    <m/>
    <m/>
    <m/>
    <s v=""/>
    <s v="FALSO"/>
    <n v="0"/>
    <s v=""/>
    <s v=""/>
    <s v=""/>
    <s v=""/>
    <s v=""/>
    <s v=""/>
    <s v=""/>
    <s v=""/>
    <s v=""/>
    <s v=""/>
    <x v="0"/>
  </r>
  <r>
    <x v="4"/>
    <s v="SGGU-7359"/>
    <s v="[SGGU] SP 26.3.5"/>
    <x v="2"/>
    <x v="3"/>
    <s v="[SGGU] PI 3/26"/>
    <x v="3"/>
    <s v="[SGGU-5187] Incluir regra de documento não obrigatório"/>
    <n v="5"/>
    <n v="184200"/>
    <m/>
    <s v="Itens concluídos"/>
    <s v="SGGU-5187"/>
    <s v="Sim"/>
    <s v="Concluído"/>
    <d v="2026-09-03T10:14:00"/>
    <d v="2026-08-31T00:00:00"/>
    <d v="2026-09-09T00:00:00"/>
    <d v="2026-09-10T00:00:00"/>
    <d v="2026-09-10T00:00:00"/>
    <d v="2026-09-11T00:00:00"/>
    <d v="2026-09-11T00:00:00"/>
    <m/>
    <m/>
    <n v="1"/>
    <m/>
    <m/>
    <n v="6"/>
    <m/>
    <x v="0"/>
    <m/>
    <m/>
    <m/>
    <n v="51.166666666666664"/>
    <s v="FALSO"/>
    <n v="0"/>
    <n v="-5"/>
    <s v=""/>
    <n v="1"/>
    <b v="1"/>
    <n v="1"/>
    <s v=""/>
    <s v=""/>
    <s v=""/>
    <s v=""/>
    <b v="1"/>
    <x v="21"/>
  </r>
  <r>
    <x v="0"/>
    <s v="SGGU-7358"/>
    <s v="[SGGU] SP 26.3.6;[SGGU] SP 26.3.5"/>
    <x v="2"/>
    <x v="0"/>
    <s v="[SGGU] PI 3/26"/>
    <x v="0"/>
    <s v="[INC0814801]Tenho um Erro/Problema no Dynamics - Gestão de unidades - Reportar um erro/problema"/>
    <m/>
    <n v="1800"/>
    <m/>
    <s v="Itens concluídos"/>
    <m/>
    <m/>
    <s v="Concluído"/>
    <d v="2026-09-03T09:56:00"/>
    <d v="2026-08-31T00:00:00"/>
    <d v="2026-09-09T00:00:00"/>
    <d v="2026-09-09T00:00:00"/>
    <m/>
    <m/>
    <m/>
    <m/>
    <m/>
    <m/>
    <m/>
    <m/>
    <m/>
    <m/>
    <x v="0"/>
    <m/>
    <m/>
    <m/>
    <n v="0.5"/>
    <s v="FALSO"/>
    <n v="0"/>
    <s v=""/>
    <s v=""/>
    <s v=""/>
    <s v=""/>
    <s v=""/>
    <s v=""/>
    <s v=""/>
    <s v=""/>
    <s v=""/>
    <s v=""/>
    <x v="0"/>
  </r>
  <r>
    <x v="0"/>
    <s v="SGGU-7355"/>
    <s v="[SGGU] SP 26.3.5"/>
    <x v="2"/>
    <x v="0"/>
    <s v="[SGGU] PI 3/26"/>
    <x v="0"/>
    <s v="[INC0814694]Tenho um Erro/Problema com o PTC - Dynamics Athenas - Alocação do tutor a turma"/>
    <m/>
    <m/>
    <m/>
    <s v="Itens concluídos"/>
    <m/>
    <m/>
    <s v="Concluído"/>
    <d v="2026-09-02T21:46:00"/>
    <d v="2026-08-31T00:00:00"/>
    <d v="2026-09-04T00:00:00"/>
    <d v="2026-09-04T00:00:00"/>
    <m/>
    <m/>
    <m/>
    <m/>
    <m/>
    <m/>
    <m/>
    <m/>
    <m/>
    <m/>
    <x v="0"/>
    <m/>
    <m/>
    <m/>
    <s v=""/>
    <s v="FALSO"/>
    <n v="0"/>
    <s v=""/>
    <s v=""/>
    <s v=""/>
    <s v=""/>
    <s v=""/>
    <s v=""/>
    <s v=""/>
    <s v=""/>
    <s v=""/>
    <s v=""/>
    <x v="0"/>
  </r>
  <r>
    <x v="0"/>
    <s v="SGGU-7354"/>
    <s v="[SGGU] SP 26.3.5"/>
    <x v="2"/>
    <x v="0"/>
    <s v="[SGGU] PI 3/26"/>
    <x v="0"/>
    <s v="[INC0814670]Tenho um Erro/Problema com o PTC - Dynamics Athenas - Problema na parametrização da matriz"/>
    <m/>
    <m/>
    <m/>
    <s v="Itens concluídos"/>
    <m/>
    <m/>
    <s v="Abertura indevida"/>
    <d v="2026-09-02T20:17:00"/>
    <d v="2026-08-31T00:00:00"/>
    <d v="2026-09-03T00:00:00"/>
    <m/>
    <m/>
    <m/>
    <m/>
    <m/>
    <m/>
    <m/>
    <m/>
    <m/>
    <m/>
    <m/>
    <x v="0"/>
    <m/>
    <m/>
    <m/>
    <s v=""/>
    <s v="FALSO"/>
    <n v="0"/>
    <s v=""/>
    <s v=""/>
    <s v=""/>
    <s v=""/>
    <s v=""/>
    <s v=""/>
    <s v=""/>
    <s v=""/>
    <s v=""/>
    <s v=""/>
    <x v="0"/>
  </r>
  <r>
    <x v="0"/>
    <s v="SGGU-7353"/>
    <s v="[SGGU] SP 26.3.5"/>
    <x v="2"/>
    <x v="0"/>
    <s v="[SGGU] PI 3/26"/>
    <x v="0"/>
    <s v="[INC0814598]Tenho um Erro/Problema com o PTC - Dynamics Athenas - Problema na parametrização da matriz"/>
    <m/>
    <m/>
    <m/>
    <s v="Itens concluídos"/>
    <m/>
    <m/>
    <s v="Abertura indevida"/>
    <d v="2026-09-02T18:19:00"/>
    <d v="2026-08-31T00:00:00"/>
    <d v="2026-09-03T00:00:00"/>
    <m/>
    <m/>
    <m/>
    <m/>
    <m/>
    <m/>
    <m/>
    <m/>
    <m/>
    <m/>
    <m/>
    <x v="0"/>
    <m/>
    <m/>
    <m/>
    <s v=""/>
    <s v="FALSO"/>
    <n v="0"/>
    <s v=""/>
    <s v=""/>
    <s v=""/>
    <s v=""/>
    <s v=""/>
    <s v=""/>
    <s v=""/>
    <s v=""/>
    <s v=""/>
    <s v=""/>
    <x v="0"/>
  </r>
  <r>
    <x v="0"/>
    <s v="SGGU-7352"/>
    <s v="[SGGU] SP 26.3.5"/>
    <x v="2"/>
    <x v="0"/>
    <s v="[SGGU] PI 3/26"/>
    <x v="0"/>
    <s v="[INC0814580]Tenho um Erro/Problema com o PTC - Dynamics Athenas - Problema na parametrização da matriz"/>
    <m/>
    <m/>
    <m/>
    <s v="Itens concluídos"/>
    <m/>
    <m/>
    <s v="Abertura indevida"/>
    <d v="2026-09-02T17:50:00"/>
    <d v="2026-08-31T00:00:00"/>
    <d v="2026-09-03T00:00:00"/>
    <m/>
    <m/>
    <m/>
    <m/>
    <m/>
    <m/>
    <m/>
    <m/>
    <m/>
    <m/>
    <m/>
    <x v="0"/>
    <m/>
    <m/>
    <m/>
    <s v=""/>
    <s v="FALSO"/>
    <n v="0"/>
    <s v=""/>
    <s v=""/>
    <s v=""/>
    <s v=""/>
    <s v=""/>
    <s v=""/>
    <s v=""/>
    <s v=""/>
    <s v=""/>
    <s v=""/>
    <x v="0"/>
  </r>
  <r>
    <x v="0"/>
    <s v="SGGU-7349"/>
    <s v="[SGGU] SP 26.3.6;[SGGU] SP 26.3.5"/>
    <x v="2"/>
    <x v="0"/>
    <s v="[SGGU] PI 3/26"/>
    <x v="0"/>
    <s v="[INC0814372]Tenho um Erro/Problema com o PTC - Dynamics Athenas - Documentação para vinculo do tutor"/>
    <m/>
    <n v="14400"/>
    <m/>
    <s v="Itens concluídos"/>
    <m/>
    <m/>
    <s v="Concluído"/>
    <d v="2026-09-02T14:37:00"/>
    <d v="2026-08-31T00:00:00"/>
    <d v="2026-09-10T00:00:00"/>
    <d v="2026-09-10T00:00:00"/>
    <m/>
    <m/>
    <m/>
    <m/>
    <m/>
    <m/>
    <m/>
    <m/>
    <m/>
    <m/>
    <x v="0"/>
    <m/>
    <m/>
    <m/>
    <n v="4"/>
    <s v="FALSO"/>
    <n v="0"/>
    <s v=""/>
    <s v=""/>
    <s v=""/>
    <s v=""/>
    <s v=""/>
    <s v=""/>
    <s v=""/>
    <s v=""/>
    <s v=""/>
    <s v=""/>
    <x v="0"/>
  </r>
  <r>
    <x v="0"/>
    <s v="SGGU-7348"/>
    <s v="[SGGU] SP 26.3.5"/>
    <x v="2"/>
    <x v="0"/>
    <s v="[SGGU] PI 3/26"/>
    <x v="0"/>
    <s v="[INC0814292]Tenho um Erro/Problema com o PTC - Dynamics Athenas - Problema na parametrização da matriz"/>
    <m/>
    <m/>
    <m/>
    <s v="Itens concluídos"/>
    <m/>
    <m/>
    <s v="Abertura indevida"/>
    <d v="2026-09-02T11:56:00"/>
    <d v="2026-08-31T00:00:00"/>
    <d v="2026-09-02T00:00:00"/>
    <m/>
    <m/>
    <m/>
    <m/>
    <m/>
    <m/>
    <m/>
    <m/>
    <m/>
    <m/>
    <m/>
    <x v="0"/>
    <m/>
    <m/>
    <m/>
    <s v=""/>
    <s v="FALSO"/>
    <n v="0"/>
    <s v=""/>
    <s v=""/>
    <s v=""/>
    <s v=""/>
    <s v=""/>
    <s v=""/>
    <s v=""/>
    <s v=""/>
    <s v=""/>
    <s v=""/>
    <x v="0"/>
  </r>
  <r>
    <x v="0"/>
    <s v="SGGU-7347"/>
    <s v="[SGGU] SP 26.3.5"/>
    <x v="2"/>
    <x v="0"/>
    <s v="[SGGU] PI 3/26"/>
    <x v="0"/>
    <s v="[INC0814289]Tenho um Erro/Problema com o PTC - Dynamics Athenas - Informações de Unidades ou Polos"/>
    <m/>
    <m/>
    <m/>
    <s v="Itens concluídos"/>
    <m/>
    <m/>
    <s v="Abertura indevida"/>
    <d v="2026-09-02T11:51:00"/>
    <d v="2026-08-31T00:00:00"/>
    <d v="2026-09-03T00:00:00"/>
    <m/>
    <m/>
    <m/>
    <m/>
    <m/>
    <m/>
    <m/>
    <m/>
    <m/>
    <m/>
    <m/>
    <x v="0"/>
    <m/>
    <m/>
    <m/>
    <s v=""/>
    <s v="FALSO"/>
    <n v="0"/>
    <s v=""/>
    <s v=""/>
    <s v=""/>
    <s v=""/>
    <s v=""/>
    <s v=""/>
    <s v=""/>
    <s v=""/>
    <s v=""/>
    <s v=""/>
    <x v="0"/>
  </r>
  <r>
    <x v="0"/>
    <s v="SGGU-7343"/>
    <s v="[SGGU] SP 26.3.5"/>
    <x v="2"/>
    <x v="0"/>
    <s v="[SGGU] PI 3/26"/>
    <x v="0"/>
    <s v="[INC0814141]Tenho um Erro/Problema com o PTC - Dynamics Athenas - Documentação para vinculo do tutor"/>
    <m/>
    <m/>
    <m/>
    <s v="Itens concluídos"/>
    <m/>
    <m/>
    <s v="Abertura indevida"/>
    <d v="2026-09-02T08:08:00"/>
    <d v="2026-08-31T00:00:00"/>
    <d v="2026-09-04T00:00:00"/>
    <m/>
    <m/>
    <m/>
    <m/>
    <m/>
    <m/>
    <m/>
    <m/>
    <m/>
    <m/>
    <m/>
    <x v="0"/>
    <m/>
    <m/>
    <m/>
    <s v=""/>
    <s v="FALSO"/>
    <n v="0"/>
    <s v=""/>
    <s v=""/>
    <s v=""/>
    <s v=""/>
    <s v=""/>
    <s v=""/>
    <s v=""/>
    <s v=""/>
    <s v=""/>
    <s v=""/>
    <x v="0"/>
  </r>
  <r>
    <x v="0"/>
    <s v="SGGU-7342"/>
    <s v="[SGGU] SP 26.3.5"/>
    <x v="2"/>
    <x v="0"/>
    <s v="[SGGU] PI 3/26"/>
    <x v="0"/>
    <s v="[INC0813979]Tenho um Erro/Problema com o PTC - Dynamics Athenas - Acesso do tutor na aula prática"/>
    <m/>
    <m/>
    <m/>
    <s v="Itens concluídos"/>
    <m/>
    <m/>
    <s v="Abertura indevida"/>
    <d v="2026-09-01T17:18:00"/>
    <d v="2026-08-31T00:00:00"/>
    <d v="2026-09-02T00:00:00"/>
    <m/>
    <m/>
    <m/>
    <m/>
    <m/>
    <m/>
    <m/>
    <m/>
    <m/>
    <m/>
    <m/>
    <x v="0"/>
    <m/>
    <m/>
    <m/>
    <s v=""/>
    <s v="FALSO"/>
    <n v="0"/>
    <s v=""/>
    <s v=""/>
    <s v=""/>
    <s v=""/>
    <s v=""/>
    <s v=""/>
    <s v=""/>
    <s v=""/>
    <s v=""/>
    <s v=""/>
    <x v="0"/>
  </r>
  <r>
    <x v="0"/>
    <s v="SGGU-7340"/>
    <s v="[SGGU] SP 26.3.6;[SGGU] SP 26.3.5"/>
    <x v="2"/>
    <x v="0"/>
    <s v="[SGGU] PI 3/26"/>
    <x v="0"/>
    <s v="[INC0813925]Tenho um Erro/Problema com o PTC - Dynamics Athenas - Alocação do tutor a turma"/>
    <m/>
    <n v="3600"/>
    <m/>
    <s v="Itens concluídos"/>
    <m/>
    <m/>
    <s v="Concluído"/>
    <d v="2026-09-01T16:25:00"/>
    <d v="2026-08-31T00:00:00"/>
    <d v="2026-09-08T00:00:00"/>
    <d v="2026-09-08T00:00:00"/>
    <m/>
    <m/>
    <m/>
    <m/>
    <m/>
    <m/>
    <m/>
    <m/>
    <m/>
    <m/>
    <x v="0"/>
    <m/>
    <m/>
    <m/>
    <n v="1"/>
    <s v="FALSO"/>
    <n v="0"/>
    <s v=""/>
    <s v=""/>
    <s v=""/>
    <s v=""/>
    <s v=""/>
    <s v=""/>
    <s v=""/>
    <s v=""/>
    <s v=""/>
    <s v=""/>
    <x v="0"/>
  </r>
  <r>
    <x v="0"/>
    <s v="SGGU-7339"/>
    <s v="[SGGU] SP 26.3.5"/>
    <x v="2"/>
    <x v="0"/>
    <s v="[SGGU] PI 3/26"/>
    <x v="0"/>
    <s v="[INC0813924]Tenho um Erro/Problema com o PTC - Dynamics Athenas - Problema na parametrização da matriz"/>
    <m/>
    <m/>
    <m/>
    <s v="Itens concluídos"/>
    <m/>
    <m/>
    <s v="Abertura indevida"/>
    <d v="2026-09-01T16:23:00"/>
    <d v="2026-08-31T00:00:00"/>
    <d v="2026-09-01T00:00:00"/>
    <m/>
    <m/>
    <m/>
    <m/>
    <m/>
    <m/>
    <m/>
    <m/>
    <m/>
    <m/>
    <m/>
    <x v="0"/>
    <m/>
    <m/>
    <m/>
    <s v=""/>
    <s v="FALSO"/>
    <n v="0"/>
    <s v=""/>
    <s v=""/>
    <s v=""/>
    <s v=""/>
    <s v=""/>
    <s v=""/>
    <s v=""/>
    <s v=""/>
    <s v=""/>
    <s v=""/>
    <x v="0"/>
  </r>
  <r>
    <x v="0"/>
    <s v="SGGU-7338"/>
    <s v="[SGGU] SP 26.3.5"/>
    <x v="2"/>
    <x v="0"/>
    <s v="[SGGU] PI 3/26"/>
    <x v="0"/>
    <s v="[INC0813887]Tenho um Erro/Problema com o PTC - Dynamics Athenas - Documentação para vinculo do tutor"/>
    <m/>
    <n v="7200"/>
    <m/>
    <s v="Itens concluídos"/>
    <m/>
    <m/>
    <s v="Concluído"/>
    <d v="2026-09-01T15:34:00"/>
    <d v="2026-08-31T00:00:00"/>
    <d v="2026-09-03T00:00:00"/>
    <d v="2026-09-03T00:00:00"/>
    <m/>
    <m/>
    <m/>
    <m/>
    <m/>
    <m/>
    <m/>
    <m/>
    <m/>
    <m/>
    <x v="0"/>
    <m/>
    <m/>
    <m/>
    <n v="2"/>
    <s v="FALSO"/>
    <n v="0"/>
    <s v=""/>
    <s v=""/>
    <s v=""/>
    <s v=""/>
    <s v=""/>
    <s v=""/>
    <s v=""/>
    <s v=""/>
    <s v=""/>
    <s v=""/>
    <x v="0"/>
  </r>
  <r>
    <x v="0"/>
    <s v="SGGU-7337"/>
    <s v="[SGGU] SP 26.3.5"/>
    <x v="2"/>
    <x v="0"/>
    <s v="[SGGU] PI 3/26"/>
    <x v="0"/>
    <s v="[INC0813856]Tenho um Erro/Problema no Dynamics - Gestão de unidades - Reportar um erro/problema"/>
    <m/>
    <m/>
    <m/>
    <s v="Itens concluídos"/>
    <m/>
    <m/>
    <s v="Abertura indevida"/>
    <d v="2026-09-01T14:42:00"/>
    <d v="2026-08-31T00:00:00"/>
    <d v="2026-09-01T00:00:00"/>
    <m/>
    <m/>
    <m/>
    <m/>
    <m/>
    <m/>
    <m/>
    <m/>
    <m/>
    <m/>
    <m/>
    <x v="0"/>
    <m/>
    <m/>
    <m/>
    <s v=""/>
    <s v="FALSO"/>
    <n v="0"/>
    <s v=""/>
    <s v=""/>
    <s v=""/>
    <s v=""/>
    <s v=""/>
    <s v=""/>
    <s v=""/>
    <s v=""/>
    <s v=""/>
    <s v=""/>
    <x v="0"/>
  </r>
  <r>
    <x v="0"/>
    <s v="SGGU-7336"/>
    <s v="[SGGU] SP 26.3.6;[SGGU] SP 26.3.5"/>
    <x v="2"/>
    <x v="0"/>
    <s v="[SGGU] PI 3/26"/>
    <x v="0"/>
    <s v="[INC0813836]Tenho um Erro/Problema no Dynamics - Gestão de unidades - Reportar um erro/problema"/>
    <m/>
    <n v="1800"/>
    <m/>
    <s v="Itens concluídos"/>
    <m/>
    <m/>
    <s v="Concluído"/>
    <d v="2026-09-01T14:09:00"/>
    <d v="2026-08-31T00:00:00"/>
    <d v="2026-09-08T00:00:00"/>
    <d v="2026-09-09T00:00:00"/>
    <m/>
    <m/>
    <m/>
    <m/>
    <m/>
    <m/>
    <m/>
    <m/>
    <m/>
    <m/>
    <x v="0"/>
    <m/>
    <m/>
    <m/>
    <n v="0.5"/>
    <s v="FALSO"/>
    <n v="0"/>
    <s v=""/>
    <s v=""/>
    <s v=""/>
    <s v=""/>
    <s v=""/>
    <s v=""/>
    <s v=""/>
    <s v=""/>
    <s v=""/>
    <s v=""/>
    <x v="0"/>
  </r>
  <r>
    <x v="0"/>
    <s v="SGGU-7325"/>
    <s v="[SGGU] SP 26.3.5"/>
    <x v="2"/>
    <x v="0"/>
    <s v="[SGGU] PI 3/26"/>
    <x v="0"/>
    <s v="[INC0813756]Tenho um Erro/Problema no Dynamics - Gestão de unidades - Reportar um erro/problema"/>
    <m/>
    <m/>
    <m/>
    <s v="Itens concluídos"/>
    <m/>
    <m/>
    <s v="Abertura indevida"/>
    <d v="2026-09-01T10:45:00"/>
    <d v="2026-08-31T00:00:00"/>
    <d v="2026-09-01T00:00:00"/>
    <m/>
    <m/>
    <m/>
    <m/>
    <m/>
    <m/>
    <m/>
    <m/>
    <m/>
    <m/>
    <m/>
    <x v="0"/>
    <m/>
    <m/>
    <m/>
    <s v=""/>
    <s v="FALSO"/>
    <n v="0"/>
    <s v=""/>
    <s v=""/>
    <s v=""/>
    <s v=""/>
    <s v=""/>
    <s v=""/>
    <s v=""/>
    <s v=""/>
    <s v=""/>
    <s v=""/>
    <x v="0"/>
  </r>
  <r>
    <x v="0"/>
    <s v="SGGU-7324"/>
    <s v="[SGGU] SP 26.3.5"/>
    <x v="2"/>
    <x v="0"/>
    <s v="[SGGU] PI 3/26"/>
    <x v="0"/>
    <s v="[INC0813713]Tenho um Erro/Problema com o PTC - Dynamics Athenas - Problema na parametrização da matriz"/>
    <m/>
    <m/>
    <m/>
    <s v="Itens concluídos"/>
    <m/>
    <m/>
    <s v="Abertura indevida"/>
    <d v="2026-09-01T10:02:00"/>
    <d v="2026-08-31T00:00:00"/>
    <d v="2026-09-01T00:00:00"/>
    <m/>
    <m/>
    <m/>
    <m/>
    <m/>
    <m/>
    <m/>
    <m/>
    <m/>
    <m/>
    <m/>
    <x v="0"/>
    <m/>
    <m/>
    <m/>
    <s v=""/>
    <s v="FALSO"/>
    <n v="0"/>
    <s v=""/>
    <s v=""/>
    <s v=""/>
    <s v=""/>
    <s v=""/>
    <s v=""/>
    <s v=""/>
    <s v=""/>
    <s v=""/>
    <s v=""/>
    <x v="0"/>
  </r>
  <r>
    <x v="0"/>
    <s v="SGGU-7323"/>
    <s v="[SGGU] SP 26.3.5"/>
    <x v="2"/>
    <x v="0"/>
    <s v="[SGGU] PI 3/26"/>
    <x v="0"/>
    <s v="[INC0813706]Tenho um Erro/Problema com o PTC - Dynamics Athenas - Documentação para vinculo do tutor"/>
    <m/>
    <m/>
    <m/>
    <s v="Itens concluídos"/>
    <m/>
    <m/>
    <s v="Abertura indevida"/>
    <d v="2026-09-01T09:50:00"/>
    <d v="2026-08-31T00:00:00"/>
    <d v="2026-09-01T00:00:00"/>
    <m/>
    <m/>
    <m/>
    <m/>
    <m/>
    <m/>
    <m/>
    <m/>
    <m/>
    <m/>
    <m/>
    <x v="0"/>
    <m/>
    <m/>
    <m/>
    <s v=""/>
    <s v="FALSO"/>
    <n v="0"/>
    <s v=""/>
    <s v=""/>
    <s v=""/>
    <s v=""/>
    <s v=""/>
    <s v=""/>
    <s v=""/>
    <s v=""/>
    <s v=""/>
    <s v=""/>
    <x v="0"/>
  </r>
  <r>
    <x v="0"/>
    <s v="SGGU-7319"/>
    <s v="[SGGU] SP 26.3.5"/>
    <x v="2"/>
    <x v="0"/>
    <s v="[SGGU] PI 3/26"/>
    <x v="0"/>
    <s v="[INC0813691]Tenho um Erro/Problema no Dynamics - Gestão de unidades - Reportar um erro/problema"/>
    <m/>
    <n v="3600"/>
    <m/>
    <s v="Itens concluídos"/>
    <m/>
    <m/>
    <s v="Abertura indevida"/>
    <d v="2026-09-01T09:14:00"/>
    <d v="2026-08-31T00:00:00"/>
    <d v="2026-09-01T00:00:00"/>
    <m/>
    <m/>
    <m/>
    <m/>
    <m/>
    <m/>
    <m/>
    <m/>
    <m/>
    <m/>
    <m/>
    <x v="0"/>
    <m/>
    <m/>
    <m/>
    <n v="1"/>
    <s v="FALSO"/>
    <n v="0"/>
    <s v=""/>
    <s v=""/>
    <s v=""/>
    <s v=""/>
    <s v=""/>
    <s v=""/>
    <s v=""/>
    <s v=""/>
    <s v=""/>
    <s v=""/>
    <x v="0"/>
  </r>
  <r>
    <x v="0"/>
    <s v="SGGU-7318"/>
    <s v="[SGGU] SP 26.3.5"/>
    <x v="2"/>
    <x v="0"/>
    <s v="[SGGU] PI 3/26"/>
    <x v="0"/>
    <s v="[INC0813597]Tenho um Erro/Problema com o PTC - Dynamics Athenas - Acesso do tutor na aula prática"/>
    <m/>
    <m/>
    <m/>
    <s v="Itens concluídos"/>
    <m/>
    <m/>
    <s v="Abertura indevida"/>
    <d v="2026-08-31T20:18:00"/>
    <d v="2026-08-31T00:00:00"/>
    <d v="2026-09-01T00:00:00"/>
    <m/>
    <m/>
    <m/>
    <m/>
    <m/>
    <m/>
    <m/>
    <m/>
    <m/>
    <m/>
    <m/>
    <x v="0"/>
    <m/>
    <m/>
    <m/>
    <s v=""/>
    <s v="FALSO"/>
    <n v="0"/>
    <s v=""/>
    <s v=""/>
    <s v=""/>
    <s v=""/>
    <s v=""/>
    <s v=""/>
    <s v=""/>
    <s v=""/>
    <s v=""/>
    <s v=""/>
    <x v="0"/>
  </r>
  <r>
    <x v="9"/>
    <s v="SGGU-7317"/>
    <s v="[SGGU] SP 26.3.5"/>
    <x v="2"/>
    <x v="2"/>
    <m/>
    <x v="0"/>
    <s v="[SGGU-5187] - Ao tentar realizar a aprovação dos documentos de um mediador que tenha enviado documento Não obrigatório, o sistema apresenta o erro “Documento não existe ou não pertence ao colaborador informado.”"/>
    <m/>
    <m/>
    <m/>
    <s v="Itens concluídos"/>
    <s v="SGGU-5187"/>
    <s v="Não"/>
    <s v="Cancelado"/>
    <d v="2026-08-31T19:12:00"/>
    <d v="2026-08-31T00:00:00"/>
    <m/>
    <m/>
    <m/>
    <m/>
    <m/>
    <m/>
    <m/>
    <m/>
    <m/>
    <m/>
    <m/>
    <m/>
    <x v="0"/>
    <m/>
    <m/>
    <m/>
    <s v=""/>
    <s v="FALSO"/>
    <n v="0"/>
    <n v="1"/>
    <s v=""/>
    <s v=""/>
    <s v=""/>
    <s v=""/>
    <s v=""/>
    <s v=""/>
    <s v=""/>
    <s v=""/>
    <b v="1"/>
    <x v="21"/>
  </r>
  <r>
    <x v="0"/>
    <s v="SGGU-7316"/>
    <s v="[SGGU] SP 26.3.5"/>
    <x v="2"/>
    <x v="0"/>
    <s v="[SGGU] PI 3/26"/>
    <x v="0"/>
    <s v="[INC0813551]Tenho um Erro/Problema com o PTC - Dynamics Athenas - Documentação para vinculo do tutor"/>
    <m/>
    <n v="3600"/>
    <m/>
    <s v="Itens concluídos"/>
    <m/>
    <m/>
    <s v="Abertura indevida"/>
    <d v="2026-08-31T18:55:00"/>
    <d v="2026-08-31T00:00:00"/>
    <d v="2026-09-01T00:00:00"/>
    <m/>
    <m/>
    <m/>
    <m/>
    <m/>
    <m/>
    <m/>
    <m/>
    <m/>
    <m/>
    <m/>
    <x v="0"/>
    <m/>
    <m/>
    <m/>
    <n v="1"/>
    <s v="FALSO"/>
    <n v="0"/>
    <s v=""/>
    <s v=""/>
    <s v=""/>
    <s v=""/>
    <s v=""/>
    <s v=""/>
    <s v=""/>
    <s v=""/>
    <s v=""/>
    <s v=""/>
    <x v="0"/>
  </r>
  <r>
    <x v="0"/>
    <s v="SGGU-7310"/>
    <s v="[SGGU] SP 26.3.5"/>
    <x v="2"/>
    <x v="0"/>
    <s v="[SGGU] PI 3/26"/>
    <x v="0"/>
    <s v="[INC0812907]Tenho um Erro/Problema com o PTC - Dynamics Athenas - Acesso do tutor na aula prática"/>
    <m/>
    <m/>
    <m/>
    <s v="Itens concluídos"/>
    <m/>
    <m/>
    <s v="Abertura indevida"/>
    <d v="2026-08-31T17:50:00"/>
    <d v="2026-08-31T00:00:00"/>
    <d v="2026-09-01T00:00:00"/>
    <m/>
    <m/>
    <m/>
    <m/>
    <m/>
    <m/>
    <m/>
    <m/>
    <m/>
    <m/>
    <m/>
    <x v="0"/>
    <m/>
    <m/>
    <m/>
    <s v=""/>
    <s v="FALSO"/>
    <n v="0"/>
    <s v=""/>
    <s v=""/>
    <s v=""/>
    <s v=""/>
    <s v=""/>
    <s v=""/>
    <s v=""/>
    <s v=""/>
    <s v=""/>
    <s v=""/>
    <x v="0"/>
  </r>
  <r>
    <x v="0"/>
    <s v="SGGU-7303"/>
    <s v="[SGGU] SP 26.3.5"/>
    <x v="2"/>
    <x v="0"/>
    <s v="[SGGU] PI 3/26"/>
    <x v="0"/>
    <s v="[INC0813503]Tenho um Erro/Problema com o PTC - Dynamics Athenas - Alocação do tutor a turma"/>
    <m/>
    <n v="3600"/>
    <m/>
    <s v="Itens concluídos"/>
    <m/>
    <m/>
    <s v="Concluído"/>
    <d v="2026-08-31T17:11:00"/>
    <d v="2026-08-31T00:00:00"/>
    <d v="2026-09-04T00:00:00"/>
    <d v="2026-09-04T00:00:00"/>
    <m/>
    <m/>
    <m/>
    <m/>
    <m/>
    <m/>
    <m/>
    <m/>
    <m/>
    <m/>
    <x v="0"/>
    <m/>
    <m/>
    <m/>
    <n v="1"/>
    <s v="FALSO"/>
    <n v="0"/>
    <s v=""/>
    <s v=""/>
    <s v=""/>
    <s v=""/>
    <s v=""/>
    <s v=""/>
    <s v=""/>
    <s v=""/>
    <s v=""/>
    <s v=""/>
    <x v="0"/>
  </r>
  <r>
    <x v="1"/>
    <s v="SGGU-7302"/>
    <s v="[SGGU] SP 26.3.5"/>
    <x v="2"/>
    <x v="0"/>
    <s v="[SGGU] PI 3/26"/>
    <x v="0"/>
    <s v="[RITM0739178]Solicitação de Serviço ao PTC - Gestão de Unidades - Gestão de Unidades"/>
    <m/>
    <n v="10800"/>
    <m/>
    <s v="Itens concluídos"/>
    <m/>
    <m/>
    <s v="Concluído"/>
    <d v="2026-08-31T16:10:00"/>
    <d v="2026-08-31T00:00:00"/>
    <d v="2026-09-03T00:00:00"/>
    <d v="2026-09-03T00:00:00"/>
    <m/>
    <m/>
    <m/>
    <m/>
    <m/>
    <m/>
    <m/>
    <m/>
    <m/>
    <m/>
    <x v="0"/>
    <m/>
    <m/>
    <m/>
    <n v="3"/>
    <s v="FALSO"/>
    <n v="0"/>
    <s v=""/>
    <s v=""/>
    <s v=""/>
    <s v=""/>
    <s v=""/>
    <s v=""/>
    <s v=""/>
    <s v=""/>
    <s v=""/>
    <s v=""/>
    <x v="0"/>
  </r>
  <r>
    <x v="9"/>
    <s v="SGGU-7301"/>
    <s v="[SGGU] SP 26.3.5"/>
    <x v="2"/>
    <x v="2"/>
    <m/>
    <x v="0"/>
    <s v="[SGGU-5187] - Após Acadêmico realizar a reprova de todos os documentos enviados do Mediador, Gestão de Unidades recebeu a reprova com sucesso, mas pouco tempo depois somente o documento “CPF” teve o seu status atualizado para “Upload concluído”."/>
    <m/>
    <n v="25200"/>
    <m/>
    <s v="Itens concluídos"/>
    <s v="SGGU-5187"/>
    <s v="Não"/>
    <s v="Cancelado"/>
    <d v="2026-08-31T16:08:00"/>
    <d v="2026-08-31T00:00:00"/>
    <m/>
    <m/>
    <m/>
    <m/>
    <m/>
    <m/>
    <m/>
    <m/>
    <m/>
    <m/>
    <m/>
    <m/>
    <x v="0"/>
    <m/>
    <m/>
    <m/>
    <n v="7"/>
    <s v="FALSO"/>
    <n v="0"/>
    <n v="1"/>
    <s v=""/>
    <s v=""/>
    <s v=""/>
    <s v=""/>
    <s v=""/>
    <s v=""/>
    <s v=""/>
    <s v=""/>
    <b v="1"/>
    <x v="21"/>
  </r>
  <r>
    <x v="3"/>
    <s v="SGGU-7296"/>
    <s v="[SGGU] SP 26.3.5"/>
    <x v="2"/>
    <x v="3"/>
    <s v="[SGGU] PI 3/26"/>
    <x v="3"/>
    <s v="[GU] [Síncrona Mediada]Ajustar integrações de Created e Updated das Sincronas para relacionamento com Disciplina e Componentes da Matriz"/>
    <n v="5"/>
    <n v="97200"/>
    <m/>
    <s v="Itens concluídos"/>
    <s v="APAP-10055"/>
    <s v="Sim"/>
    <s v="Concluído"/>
    <d v="2026-08-31T12:47:00"/>
    <d v="2026-08-31T00:00:00"/>
    <d v="2026-09-05T00:00:00"/>
    <d v="2026-09-09T00:00:00"/>
    <d v="2026-09-09T00:00:00"/>
    <d v="2026-09-09T00:00:00"/>
    <d v="2026-09-09T00:00:00"/>
    <m/>
    <m/>
    <n v="2"/>
    <m/>
    <m/>
    <n v="7"/>
    <m/>
    <x v="0"/>
    <m/>
    <m/>
    <m/>
    <n v="27"/>
    <s v="FALSO"/>
    <n v="0"/>
    <n v="1"/>
    <s v=""/>
    <n v="2"/>
    <b v="1"/>
    <n v="1"/>
    <s v=""/>
    <s v=""/>
    <s v=""/>
    <s v=""/>
    <b v="1"/>
    <x v="22"/>
  </r>
  <r>
    <x v="4"/>
    <s v="SGGU-7295"/>
    <s v="[SGGU] SP 26.3.5"/>
    <x v="2"/>
    <x v="3"/>
    <s v="[SGGU] PI 3/26"/>
    <x v="2"/>
    <s v="[GU] [Síncrona Mediada] Ajustar relacionamento com Disciplina "/>
    <n v="3"/>
    <n v="80400"/>
    <m/>
    <s v="Itens concluídos"/>
    <s v="APAP-10055"/>
    <s v="Sim"/>
    <s v="Concluído"/>
    <d v="2026-08-31T12:31:00"/>
    <d v="2026-08-31T00:00:00"/>
    <d v="2026-09-02T00:00:00"/>
    <d v="2026-09-08T00:00:00"/>
    <d v="2026-09-08T00:00:00"/>
    <d v="2026-09-09T00:00:00"/>
    <d v="2026-09-09T00:00:00"/>
    <m/>
    <m/>
    <n v="4"/>
    <m/>
    <m/>
    <m/>
    <m/>
    <x v="0"/>
    <m/>
    <m/>
    <m/>
    <n v="22.333333333333332"/>
    <s v="FALSO"/>
    <n v="0"/>
    <n v="1"/>
    <s v=""/>
    <n v="4"/>
    <b v="1"/>
    <n v="1"/>
    <s v=""/>
    <s v=""/>
    <s v=""/>
    <s v=""/>
    <b v="1"/>
    <x v="22"/>
  </r>
  <r>
    <x v="0"/>
    <s v="SGGU-7289"/>
    <s v="[SGGU] SP 26.3.5"/>
    <x v="2"/>
    <x v="0"/>
    <s v="[SGGU] PI 3/26"/>
    <x v="0"/>
    <s v="[INC0812054]Tenho um Erro/Problema no Dynamics - Gestão de unidades - Reportar um erro/problema"/>
    <m/>
    <m/>
    <m/>
    <s v="Itens concluídos"/>
    <m/>
    <m/>
    <s v="Concluído"/>
    <d v="2026-08-31T12:06:00"/>
    <d v="2026-08-31T00:00:00"/>
    <d v="2026-09-01T00:00:00"/>
    <d v="2026-09-01T00:00:00"/>
    <m/>
    <m/>
    <m/>
    <m/>
    <m/>
    <m/>
    <m/>
    <m/>
    <m/>
    <m/>
    <x v="0"/>
    <m/>
    <m/>
    <m/>
    <s v=""/>
    <s v="FALSO"/>
    <n v="0"/>
    <s v=""/>
    <s v=""/>
    <s v=""/>
    <s v=""/>
    <s v=""/>
    <s v=""/>
    <s v=""/>
    <s v=""/>
    <s v=""/>
    <s v=""/>
    <x v="0"/>
  </r>
  <r>
    <x v="0"/>
    <s v="SGGU-7282"/>
    <s v="[SGGU] SP 26.3.5"/>
    <x v="2"/>
    <x v="0"/>
    <s v="[SGGU] PI 3/26"/>
    <x v="0"/>
    <s v="[INC0813315]Tenho um Erro/Problema com o PTC - Dynamics Athenas - Alocação do tutor a turma"/>
    <m/>
    <m/>
    <m/>
    <s v="Itens concluídos"/>
    <m/>
    <m/>
    <s v="Concluído"/>
    <d v="2026-08-31T11:39:00"/>
    <d v="2026-08-31T00:00:00"/>
    <d v="2026-09-02T00:00:00"/>
    <d v="2026-09-02T00:00:00"/>
    <m/>
    <m/>
    <m/>
    <m/>
    <m/>
    <m/>
    <m/>
    <m/>
    <m/>
    <m/>
    <x v="0"/>
    <m/>
    <m/>
    <m/>
    <s v=""/>
    <s v="FALSO"/>
    <n v="0"/>
    <s v=""/>
    <s v=""/>
    <s v=""/>
    <s v=""/>
    <s v=""/>
    <s v=""/>
    <s v=""/>
    <s v=""/>
    <s v=""/>
    <s v=""/>
    <x v="0"/>
  </r>
  <r>
    <x v="9"/>
    <s v="SGGU-7277"/>
    <s v="[SGGU] SP 26.3.5"/>
    <x v="2"/>
    <x v="0"/>
    <s v="[SGGU] PI 3/26"/>
    <x v="0"/>
    <s v="[SGGU-5187] - A Parametrização de Documentos que define a data de envio de documentos do mediador NÃO está considerando a “Data fim” como uma data valida para envio do documento."/>
    <m/>
    <n v="28800"/>
    <m/>
    <s v="Itens concluídos"/>
    <s v="SGGU-5187"/>
    <s v="Não"/>
    <s v="Concluído"/>
    <d v="2026-08-31T10:39:00"/>
    <d v="2026-08-31T00:00:00"/>
    <d v="2026-09-03T00:00:00"/>
    <d v="2026-09-03T00:00:00"/>
    <d v="2026-09-03T00:00:00"/>
    <d v="2026-09-11T00:00:00"/>
    <d v="2026-09-11T00:00:00"/>
    <m/>
    <m/>
    <n v="1"/>
    <m/>
    <m/>
    <n v="9"/>
    <m/>
    <x v="0"/>
    <m/>
    <m/>
    <m/>
    <n v="8"/>
    <s v="FALSO"/>
    <n v="0"/>
    <n v="1"/>
    <s v=""/>
    <n v="1"/>
    <b v="1"/>
    <n v="6"/>
    <s v=""/>
    <s v=""/>
    <s v=""/>
    <n v="9"/>
    <b v="1"/>
    <x v="21"/>
  </r>
  <r>
    <x v="0"/>
    <s v="SGGU-7244"/>
    <s v="[SGGU] SP 26.3.5"/>
    <x v="2"/>
    <x v="0"/>
    <s v="[SGGU] PI 3/26"/>
    <x v="0"/>
    <s v="[INC0813247]Tenho um Erro/Problema no Dynamics - Gestão de unidades - Reportar um erro/problema"/>
    <m/>
    <m/>
    <m/>
    <s v="Itens concluídos"/>
    <m/>
    <m/>
    <s v="Abertura indevida"/>
    <d v="2026-08-31T09:38:00"/>
    <d v="2026-08-31T00:00:00"/>
    <d v="2026-08-31T00:00:00"/>
    <m/>
    <m/>
    <m/>
    <m/>
    <m/>
    <m/>
    <m/>
    <m/>
    <m/>
    <m/>
    <m/>
    <x v="0"/>
    <m/>
    <m/>
    <m/>
    <s v=""/>
    <s v="FALSO"/>
    <n v="0"/>
    <s v=""/>
    <s v=""/>
    <s v=""/>
    <s v=""/>
    <s v=""/>
    <s v=""/>
    <s v=""/>
    <s v=""/>
    <s v=""/>
    <s v=""/>
    <x v="0"/>
  </r>
  <r>
    <x v="0"/>
    <s v="SGGU-7224"/>
    <s v="[SGGU] SP 26.3.5"/>
    <x v="2"/>
    <x v="0"/>
    <s v="[SGGU] PI 3/26"/>
    <x v="0"/>
    <s v="[INC0813042]Tenho um Erro/Problema no Dynamics - Gestão de unidades - Reportar um erro/problema"/>
    <m/>
    <m/>
    <m/>
    <s v="Itens concluídos"/>
    <m/>
    <m/>
    <s v="Abertura indevida"/>
    <d v="2026-08-29T10:59:00"/>
    <d v="2026-08-31T00:00:00"/>
    <d v="2026-08-31T00:00:00"/>
    <m/>
    <m/>
    <m/>
    <m/>
    <m/>
    <m/>
    <m/>
    <m/>
    <m/>
    <m/>
    <m/>
    <x v="0"/>
    <m/>
    <m/>
    <m/>
    <s v=""/>
    <s v="FALSO"/>
    <n v="0"/>
    <s v=""/>
    <s v=""/>
    <s v=""/>
    <s v=""/>
    <s v=""/>
    <s v=""/>
    <s v=""/>
    <s v=""/>
    <s v=""/>
    <s v=""/>
    <x v="0"/>
  </r>
  <r>
    <x v="0"/>
    <s v="SGGU-7223"/>
    <s v="[SGGU] SP 26.3.5"/>
    <x v="2"/>
    <x v="0"/>
    <s v="[SGGU] PI 3/26"/>
    <x v="0"/>
    <s v="[INC0813024]Tenho um Erro/Problema no Dynamics - Gestão de unidades - Reportar um erro/problema"/>
    <m/>
    <m/>
    <m/>
    <s v="Itens concluídos"/>
    <m/>
    <m/>
    <s v="Abertura indevida"/>
    <d v="2026-08-29T10:28:00"/>
    <d v="2026-08-31T00:00:00"/>
    <d v="2026-08-31T00:00:00"/>
    <m/>
    <m/>
    <m/>
    <m/>
    <m/>
    <m/>
    <m/>
    <m/>
    <m/>
    <m/>
    <m/>
    <x v="0"/>
    <m/>
    <m/>
    <m/>
    <s v=""/>
    <s v="FALSO"/>
    <n v="0"/>
    <s v=""/>
    <s v=""/>
    <s v=""/>
    <s v=""/>
    <s v=""/>
    <s v=""/>
    <s v=""/>
    <s v=""/>
    <s v=""/>
    <s v=""/>
    <x v="0"/>
  </r>
  <r>
    <x v="0"/>
    <s v="SGGU-7222"/>
    <s v="[SGGU] SP 26.3.5"/>
    <x v="2"/>
    <x v="0"/>
    <s v="[SGGU] PI 3/26"/>
    <x v="0"/>
    <s v="[INC0812960]Tenho um Erro/Problema no Dynamics - Gestão de unidades - Reportar um erro/problema"/>
    <m/>
    <m/>
    <m/>
    <s v="Itens concluídos"/>
    <m/>
    <m/>
    <s v="Abertura indevida"/>
    <d v="2026-08-28T20:21:00"/>
    <d v="2026-08-31T00:00:00"/>
    <d v="2026-08-29T00:00:00"/>
    <m/>
    <m/>
    <m/>
    <m/>
    <m/>
    <m/>
    <m/>
    <m/>
    <m/>
    <m/>
    <m/>
    <x v="0"/>
    <m/>
    <m/>
    <m/>
    <s v=""/>
    <s v="FALSO"/>
    <n v="0"/>
    <s v=""/>
    <s v=""/>
    <s v=""/>
    <s v=""/>
    <s v=""/>
    <s v=""/>
    <s v=""/>
    <s v=""/>
    <s v=""/>
    <s v=""/>
    <x v="0"/>
  </r>
  <r>
    <x v="0"/>
    <s v="SGGU-7221"/>
    <s v="[SGGU] SP 26.3.5"/>
    <x v="2"/>
    <x v="0"/>
    <s v="[SGGU] PI 3/26"/>
    <x v="0"/>
    <s v="[INC0812937]Tenho um Erro/Problema no Dynamics - Gestão de unidades - Reportar um erro/problema"/>
    <m/>
    <m/>
    <m/>
    <s v="Itens concluídos"/>
    <m/>
    <m/>
    <s v="Abertura indevida"/>
    <d v="2026-08-28T17:53:00"/>
    <d v="2026-08-31T00:00:00"/>
    <d v="2026-08-29T00:00:00"/>
    <m/>
    <m/>
    <m/>
    <m/>
    <m/>
    <m/>
    <m/>
    <m/>
    <m/>
    <m/>
    <m/>
    <x v="0"/>
    <m/>
    <m/>
    <m/>
    <s v=""/>
    <s v="FALSO"/>
    <n v="0"/>
    <s v=""/>
    <s v=""/>
    <s v=""/>
    <s v=""/>
    <s v=""/>
    <s v=""/>
    <s v=""/>
    <s v=""/>
    <s v=""/>
    <s v=""/>
    <x v="0"/>
  </r>
  <r>
    <x v="0"/>
    <s v="SGGU-7219"/>
    <s v="[SGGU] SP 26.3.4;[SGGU] SP 26.3.5"/>
    <x v="2"/>
    <x v="0"/>
    <s v="[SGGU] PI 3/26"/>
    <x v="0"/>
    <s v="[INC0812907]Tenho um Erro/Problema com o PTC - Dynamics Athenas - Acesso do tutor na aula prática"/>
    <m/>
    <m/>
    <m/>
    <s v="Itens concluídos"/>
    <m/>
    <m/>
    <s v="Concluído"/>
    <d v="2026-08-28T16:05:00"/>
    <d v="2026-08-17T00:00:00"/>
    <d v="2026-08-29T00:00:00"/>
    <d v="2026-08-29T00:00:00"/>
    <m/>
    <m/>
    <m/>
    <m/>
    <m/>
    <m/>
    <m/>
    <m/>
    <m/>
    <m/>
    <x v="0"/>
    <m/>
    <m/>
    <m/>
    <s v=""/>
    <s v="FALSO"/>
    <n v="0"/>
    <s v=""/>
    <s v=""/>
    <s v=""/>
    <s v=""/>
    <s v=""/>
    <s v=""/>
    <s v=""/>
    <s v=""/>
    <s v=""/>
    <s v=""/>
    <x v="0"/>
  </r>
  <r>
    <x v="9"/>
    <s v="SGGU-7218"/>
    <s v="[SGGU] SP 26.3.5"/>
    <x v="2"/>
    <x v="0"/>
    <s v="[SGGU] PI 3/26"/>
    <x v="0"/>
    <s v="[SGGU-5187] - Na tela de Documentos do Colaborador ao clicar na linha a primeira vez, o sistema NÃO oferece a opção de “Editar Documento”, no segundo clique ai aparece a opção."/>
    <m/>
    <n v="43200"/>
    <m/>
    <s v="Itens concluídos"/>
    <s v="SGGU-5187"/>
    <s v="Não"/>
    <s v="Concluído"/>
    <d v="2026-08-28T15:24:00"/>
    <d v="2026-08-31T00:00:00"/>
    <d v="2026-09-01T00:00:00"/>
    <d v="2026-09-01T00:00:00"/>
    <d v="2026-09-01T00:00:00"/>
    <d v="2026-09-11T00:00:00"/>
    <d v="2026-09-11T00:00:00"/>
    <m/>
    <m/>
    <n v="1"/>
    <m/>
    <m/>
    <n v="10"/>
    <m/>
    <x v="0"/>
    <m/>
    <m/>
    <m/>
    <n v="12"/>
    <s v="FALSO"/>
    <n v="0"/>
    <n v="1"/>
    <s v=""/>
    <n v="1"/>
    <b v="1"/>
    <n v="8"/>
    <s v=""/>
    <s v=""/>
    <s v=""/>
    <n v="10"/>
    <b v="1"/>
    <x v="21"/>
  </r>
  <r>
    <x v="0"/>
    <s v="SGGU-7217"/>
    <s v="[SGGU] SP 26.3.4;[SGGU] SP 26.3.5"/>
    <x v="2"/>
    <x v="0"/>
    <s v="[SGGU] PI 3/26"/>
    <x v="0"/>
    <s v="[INC0812878]Tenho um Erro/Problema com o PTC - Dynamics Athenas - Documentação para vinculo do tutor"/>
    <m/>
    <n v="5400"/>
    <m/>
    <s v="Itens concluídos"/>
    <m/>
    <m/>
    <s v="Concluído"/>
    <d v="2026-08-28T14:56:00"/>
    <d v="2026-08-17T00:00:00"/>
    <d v="2026-09-02T00:00:00"/>
    <d v="2026-09-02T00:00:00"/>
    <m/>
    <m/>
    <m/>
    <m/>
    <m/>
    <m/>
    <m/>
    <m/>
    <m/>
    <m/>
    <x v="0"/>
    <m/>
    <m/>
    <m/>
    <n v="1.5"/>
    <s v="FALSO"/>
    <n v="0"/>
    <s v=""/>
    <s v=""/>
    <s v=""/>
    <s v=""/>
    <s v=""/>
    <s v=""/>
    <s v=""/>
    <s v=""/>
    <s v=""/>
    <s v=""/>
    <x v="0"/>
  </r>
  <r>
    <x v="2"/>
    <s v="SGGU-7216"/>
    <s v="[SGGU] SP 26.3.5"/>
    <x v="2"/>
    <x v="0"/>
    <s v="[SGGU] PI 3/26"/>
    <x v="1"/>
    <s v="Teste Integrado 5187"/>
    <n v="2"/>
    <n v="14400"/>
    <m/>
    <s v="Itens concluídos"/>
    <s v="SGGU-5187"/>
    <s v="Não"/>
    <s v="Concluído"/>
    <d v="2026-08-28T11:30:00"/>
    <d v="2026-08-31T00:00:00"/>
    <d v="2026-09-11T00:00:00"/>
    <d v="2026-09-11T00:00:00"/>
    <d v="2026-09-11T00:00:00"/>
    <d v="2026-09-11T00:00:00"/>
    <d v="2026-09-11T00:00:00"/>
    <m/>
    <m/>
    <n v="1"/>
    <m/>
    <m/>
    <n v="10"/>
    <m/>
    <x v="0"/>
    <m/>
    <m/>
    <m/>
    <n v="4"/>
    <s v="FALSO"/>
    <n v="0"/>
    <n v="1"/>
    <s v=""/>
    <n v="1"/>
    <b v="1"/>
    <n v="1"/>
    <s v=""/>
    <s v=""/>
    <s v=""/>
    <n v="10"/>
    <b v="1"/>
    <x v="21"/>
  </r>
  <r>
    <x v="0"/>
    <s v="SGGU-7214"/>
    <s v="[SGGU] SP 26.3.4"/>
    <x v="2"/>
    <x v="0"/>
    <s v="[SGGU] PI 3/26"/>
    <x v="0"/>
    <s v="[INC0812772]Tenho um Erro/Problema no Dynamics - Gestão de unidades - Reportar um erro/problema"/>
    <m/>
    <m/>
    <m/>
    <s v="Itens concluídos"/>
    <m/>
    <m/>
    <s v="Abertura indevida"/>
    <d v="2026-08-28T11:21:00"/>
    <d v="2026-08-17T00:00:00"/>
    <d v="2026-08-28T00:00:00"/>
    <m/>
    <m/>
    <m/>
    <m/>
    <m/>
    <m/>
    <m/>
    <m/>
    <m/>
    <m/>
    <m/>
    <x v="0"/>
    <m/>
    <m/>
    <m/>
    <s v=""/>
    <s v="FALSO"/>
    <n v="0"/>
    <s v=""/>
    <s v=""/>
    <s v=""/>
    <s v=""/>
    <s v=""/>
    <s v=""/>
    <s v=""/>
    <s v=""/>
    <s v=""/>
    <s v=""/>
    <x v="0"/>
  </r>
  <r>
    <x v="0"/>
    <s v="SGGU-7211"/>
    <s v="[SGGU] SP 26.3.4;[SGGU] SP 26.3.5"/>
    <x v="2"/>
    <x v="0"/>
    <s v="[SGGU] PI 3/26"/>
    <x v="0"/>
    <s v="[INC0812622]Tenho um Erro/Problema no Dynamics - Gestão de unidades - Reportar um erro/problema"/>
    <m/>
    <m/>
    <m/>
    <s v="Itens concluídos"/>
    <m/>
    <m/>
    <s v="Abertura indevida"/>
    <d v="2026-08-27T18:14:00"/>
    <d v="2026-08-17T00:00:00"/>
    <d v="2026-08-31T00:00:00"/>
    <d v="2026-08-31T00:00:00"/>
    <m/>
    <m/>
    <m/>
    <m/>
    <m/>
    <m/>
    <m/>
    <m/>
    <m/>
    <m/>
    <x v="0"/>
    <m/>
    <m/>
    <m/>
    <s v=""/>
    <s v="FALSO"/>
    <n v="0"/>
    <s v=""/>
    <s v=""/>
    <s v=""/>
    <s v=""/>
    <s v=""/>
    <s v=""/>
    <s v=""/>
    <s v=""/>
    <s v=""/>
    <s v=""/>
    <x v="0"/>
  </r>
  <r>
    <x v="0"/>
    <s v="SGGU-7210"/>
    <s v="[SGGU] SP 26.3.4;[SGGU] SP 26.3.5"/>
    <x v="2"/>
    <x v="0"/>
    <s v="[SGGU] PI 3/26"/>
    <x v="0"/>
    <s v="[INC0812589]Tenho um Erro/Problema com o PTC - Dynamics Athenas - Alocação do tutor a turma"/>
    <m/>
    <n v="1800"/>
    <m/>
    <s v="Itens concluídos"/>
    <m/>
    <m/>
    <s v="Abertura indevida"/>
    <d v="2026-08-27T16:29:00"/>
    <d v="2026-08-17T00:00:00"/>
    <d v="2026-09-01T00:00:00"/>
    <d v="2026-09-08T00:00:00"/>
    <m/>
    <m/>
    <m/>
    <m/>
    <m/>
    <m/>
    <m/>
    <m/>
    <m/>
    <m/>
    <x v="0"/>
    <m/>
    <m/>
    <m/>
    <n v="0.5"/>
    <s v="FALSO"/>
    <n v="0"/>
    <s v=""/>
    <s v=""/>
    <s v=""/>
    <s v=""/>
    <s v=""/>
    <s v=""/>
    <s v=""/>
    <s v=""/>
    <s v=""/>
    <s v=""/>
    <x v="0"/>
  </r>
  <r>
    <x v="0"/>
    <s v="SGGU-7209"/>
    <s v="[SGGU] SP 26.3.4;[SGGU] SP 26.3.5"/>
    <x v="2"/>
    <x v="0"/>
    <s v="[SGGU] PI 3/26"/>
    <x v="0"/>
    <s v="[INC0812586]Tenho um Erro/Problema com o PTC - Dynamics Athenas - Alocação do tutor a turma"/>
    <m/>
    <n v="5400"/>
    <m/>
    <s v="Itens concluídos"/>
    <m/>
    <m/>
    <s v="Abertura indevida"/>
    <d v="2026-08-27T16:22:00"/>
    <d v="2026-08-17T00:00:00"/>
    <d v="2026-08-31T00:00:00"/>
    <d v="2026-08-31T00:00:00"/>
    <m/>
    <m/>
    <m/>
    <m/>
    <m/>
    <m/>
    <m/>
    <m/>
    <m/>
    <m/>
    <x v="0"/>
    <m/>
    <m/>
    <m/>
    <n v="1.5"/>
    <s v="FALSO"/>
    <n v="0"/>
    <s v=""/>
    <s v=""/>
    <s v=""/>
    <s v=""/>
    <s v=""/>
    <s v=""/>
    <s v=""/>
    <s v=""/>
    <s v=""/>
    <s v=""/>
    <x v="0"/>
  </r>
  <r>
    <x v="9"/>
    <s v="SGGU-7208"/>
    <s v="[SGGU] SP 26.3.5"/>
    <x v="2"/>
    <x v="0"/>
    <s v="[SGGU] PI 3/26"/>
    <x v="0"/>
    <s v="[SGGU-5187] - Ao Inserir a primeira “Formação Academica” do Mediador Pedagógico o sistema acaba listando mais de 2.200 como se tivessem sido inseridas.(OBS: É a primeira vez que vejo este comportamento, todos os outros testes funcionaram corretamente)"/>
    <m/>
    <n v="36000"/>
    <m/>
    <s v="Itens concluídos"/>
    <s v="SGGU-5187"/>
    <s v="Não"/>
    <s v="Concluído"/>
    <d v="2026-08-27T12:24:00"/>
    <d v="2026-08-31T00:00:00"/>
    <d v="2026-09-02T00:00:00"/>
    <d v="2026-09-02T00:00:00"/>
    <d v="2026-09-02T00:00:00"/>
    <d v="2026-09-11T00:00:00"/>
    <d v="2026-09-11T00:00:00"/>
    <m/>
    <m/>
    <n v="1"/>
    <m/>
    <m/>
    <n v="11"/>
    <m/>
    <x v="0"/>
    <m/>
    <m/>
    <m/>
    <n v="10"/>
    <s v="FALSO"/>
    <n v="0"/>
    <n v="2"/>
    <s v=""/>
    <n v="1"/>
    <b v="1"/>
    <n v="7"/>
    <s v=""/>
    <s v=""/>
    <s v=""/>
    <n v="11"/>
    <b v="1"/>
    <x v="21"/>
  </r>
  <r>
    <x v="9"/>
    <s v="SGGU-7207"/>
    <s v="[SGGU] SP 26.3.5"/>
    <x v="2"/>
    <x v="0"/>
    <s v="[SGGU] PI 3/26"/>
    <x v="0"/>
    <s v="[SGGU-5187] - Ao “Criar” a primeira “Formação Acadêmica” do Mediador a tela “Criar Formação Acadêmica” apresenta comportamento instável, hora mostra a mensagem “...O campo Grau de Instrução foi preenchido automaticamente...” e as vezes não."/>
    <m/>
    <n v="28800"/>
    <m/>
    <s v="Itens concluídos"/>
    <s v="SGGU-5187"/>
    <s v="Não"/>
    <s v="Concluído"/>
    <d v="2026-08-27T12:11:00"/>
    <d v="2026-08-31T00:00:00"/>
    <d v="2026-09-01T00:00:00"/>
    <d v="2026-09-01T00:00:00"/>
    <d v="2026-09-01T00:00:00"/>
    <d v="2026-09-11T00:00:00"/>
    <d v="2026-09-11T00:00:00"/>
    <m/>
    <m/>
    <n v="1"/>
    <m/>
    <m/>
    <n v="11"/>
    <m/>
    <x v="0"/>
    <m/>
    <m/>
    <m/>
    <n v="8"/>
    <s v="FALSO"/>
    <n v="0"/>
    <n v="2"/>
    <s v=""/>
    <n v="1"/>
    <b v="1"/>
    <n v="8"/>
    <s v=""/>
    <s v=""/>
    <s v=""/>
    <n v="11"/>
    <b v="1"/>
    <x v="21"/>
  </r>
  <r>
    <x v="7"/>
    <s v="SGGU-7206"/>
    <s v="[SGGU] SP 26.3.6"/>
    <x v="2"/>
    <x v="3"/>
    <s v="[SGGU] PI 3/26"/>
    <x v="2"/>
    <s v="Aplicar Keyvault nas variáveis de ambiente"/>
    <n v="3"/>
    <n v="64800"/>
    <m/>
    <s v="Itens concluídos"/>
    <s v="AISRE-7262"/>
    <s v="Sim"/>
    <s v="Concluído"/>
    <d v="2026-08-27T11:26:00"/>
    <d v="2026-09-14T00:00:00"/>
    <d v="2026-09-15T00:00:00"/>
    <d v="2026-09-18T00:00:00"/>
    <d v="2026-09-18T00:00:00"/>
    <d v="2026-09-18T00:00:00"/>
    <d v="2026-09-18T00:00:00"/>
    <m/>
    <m/>
    <n v="3"/>
    <m/>
    <m/>
    <n v="16"/>
    <m/>
    <x v="0"/>
    <m/>
    <m/>
    <s v="14 dias úteis úteis"/>
    <n v="18"/>
    <s v="VERDADEIRO"/>
    <s v="14"/>
    <n v="12"/>
    <s v=""/>
    <n v="-11"/>
    <b v="0"/>
    <n v="1"/>
    <s v=""/>
    <s v=""/>
    <s v=""/>
    <n v="16"/>
    <b v="1"/>
    <x v="23"/>
  </r>
  <r>
    <x v="7"/>
    <s v="SGGU-7205"/>
    <s v="[SGGU] SP 26.3.6"/>
    <x v="2"/>
    <x v="0"/>
    <s v="[SGGU] PI 3/26"/>
    <x v="2"/>
    <s v="Estudo AF migração datadog"/>
    <n v="3"/>
    <n v="82800"/>
    <m/>
    <s v="Itens concluídos"/>
    <s v="AISRE-7262"/>
    <s v="Sim"/>
    <s v="Concluído"/>
    <d v="2026-08-27T11:22:00"/>
    <d v="2026-09-14T00:00:00"/>
    <d v="2026-09-15T00:00:00"/>
    <d v="2026-09-16T00:00:00"/>
    <d v="2026-09-16T00:00:00"/>
    <d v="2026-09-16T00:00:00"/>
    <d v="2026-09-16T00:00:00"/>
    <m/>
    <m/>
    <n v="1"/>
    <m/>
    <m/>
    <n v="14"/>
    <m/>
    <x v="0"/>
    <m/>
    <m/>
    <s v="7 dias úteis úteis"/>
    <n v="23"/>
    <s v="VERDADEIRO"/>
    <s v="7 "/>
    <n v="12"/>
    <s v=""/>
    <n v="-6"/>
    <b v="0"/>
    <n v="1"/>
    <s v=""/>
    <s v=""/>
    <s v=""/>
    <n v="14"/>
    <b v="1"/>
    <x v="23"/>
  </r>
  <r>
    <x v="0"/>
    <s v="SGGU-7204"/>
    <s v="[SGGU] SP 26.3.4"/>
    <x v="2"/>
    <x v="0"/>
    <s v="[SGGU] PI 3/26"/>
    <x v="0"/>
    <s v="[INC0812313]Tenho um Erro/Problema com o PTC - Dynamics Athenas - Acesso do tutor na aula prática"/>
    <m/>
    <m/>
    <m/>
    <s v="Itens concluídos"/>
    <m/>
    <m/>
    <s v="Abertura indevida"/>
    <d v="2026-08-26T22:58:00"/>
    <d v="2026-08-17T00:00:00"/>
    <d v="2026-08-27T00:00:00"/>
    <m/>
    <m/>
    <m/>
    <m/>
    <m/>
    <m/>
    <m/>
    <m/>
    <m/>
    <m/>
    <m/>
    <x v="0"/>
    <m/>
    <m/>
    <m/>
    <s v=""/>
    <s v="FALSO"/>
    <n v="0"/>
    <s v=""/>
    <s v=""/>
    <s v=""/>
    <s v=""/>
    <s v=""/>
    <s v=""/>
    <s v=""/>
    <s v=""/>
    <s v=""/>
    <s v=""/>
    <x v="0"/>
  </r>
  <r>
    <x v="0"/>
    <s v="SGGU-7203"/>
    <s v="[SGGU] SP 26.3.4"/>
    <x v="2"/>
    <x v="0"/>
    <s v="[SGGU] PI 3/26"/>
    <x v="0"/>
    <s v="[INC0812312]Tenho um Erro/Problema com o PTC - Dynamics Athenas - Acesso do tutor na aula prática"/>
    <m/>
    <m/>
    <m/>
    <s v="Itens concluídos"/>
    <m/>
    <m/>
    <s v="Abertura indevida"/>
    <d v="2026-08-26T22:54:00"/>
    <d v="2026-08-17T00:00:00"/>
    <d v="2026-08-27T00:00:00"/>
    <m/>
    <m/>
    <m/>
    <m/>
    <m/>
    <m/>
    <m/>
    <m/>
    <m/>
    <m/>
    <m/>
    <x v="0"/>
    <m/>
    <m/>
    <m/>
    <s v=""/>
    <s v="FALSO"/>
    <n v="0"/>
    <s v=""/>
    <s v=""/>
    <s v=""/>
    <s v=""/>
    <s v=""/>
    <s v=""/>
    <s v=""/>
    <s v=""/>
    <s v=""/>
    <s v=""/>
    <x v="0"/>
  </r>
  <r>
    <x v="0"/>
    <s v="SGGU-7202"/>
    <s v="[SGGU] SP 26.3.4"/>
    <x v="2"/>
    <x v="0"/>
    <s v="[SGGU] PI 3/26"/>
    <x v="0"/>
    <s v="[INC0812121]Tenho um Erro/Problema com o PTC - Dynamics Athenas - Documentação para vinculo do tutor"/>
    <m/>
    <m/>
    <m/>
    <s v="Itens concluídos"/>
    <m/>
    <m/>
    <s v="Concluído"/>
    <d v="2026-08-26T15:34:00"/>
    <d v="2026-08-17T00:00:00"/>
    <d v="2026-08-27T00:00:00"/>
    <d v="2026-08-27T00:00:00"/>
    <m/>
    <m/>
    <m/>
    <m/>
    <m/>
    <m/>
    <m/>
    <m/>
    <m/>
    <m/>
    <x v="0"/>
    <m/>
    <m/>
    <m/>
    <s v=""/>
    <s v="FALSO"/>
    <n v="0"/>
    <s v=""/>
    <s v=""/>
    <s v=""/>
    <s v=""/>
    <s v=""/>
    <s v=""/>
    <s v=""/>
    <s v=""/>
    <s v=""/>
    <s v=""/>
    <x v="0"/>
  </r>
  <r>
    <x v="0"/>
    <s v="SGGU-7201"/>
    <s v="[SGGU] SP 26.3.4;[SGGU] SP 26.3.5"/>
    <x v="2"/>
    <x v="0"/>
    <s v="[SGGU] PI 3/26"/>
    <x v="0"/>
    <s v="[INC0812117]Tenho um Erro/Problema no Dynamics - Gestão de unidades - Reportar um erro/problema"/>
    <m/>
    <n v="43200"/>
    <m/>
    <s v="Itens concluídos"/>
    <m/>
    <m/>
    <s v="Concluído"/>
    <d v="2026-08-26T15:15:00"/>
    <d v="2026-08-17T00:00:00"/>
    <d v="2026-08-26T00:00:00"/>
    <d v="2026-08-28T00:00:00"/>
    <m/>
    <m/>
    <m/>
    <m/>
    <m/>
    <m/>
    <m/>
    <m/>
    <m/>
    <m/>
    <x v="0"/>
    <m/>
    <m/>
    <m/>
    <n v="12"/>
    <s v="FALSO"/>
    <n v="0"/>
    <s v=""/>
    <s v=""/>
    <s v=""/>
    <s v=""/>
    <s v=""/>
    <s v=""/>
    <s v=""/>
    <s v=""/>
    <s v=""/>
    <s v=""/>
    <x v="0"/>
  </r>
  <r>
    <x v="1"/>
    <s v="SGGU-7200"/>
    <s v="[SGGU] SP 26.3.4;[SGGU] SP 26.3.5"/>
    <x v="2"/>
    <x v="0"/>
    <s v="[SGGU] PI 3/26"/>
    <x v="0"/>
    <s v="[RITM0737825]Solicitação de Serviço ao PTC - Gestão de Unidades - Gestão de Unidades"/>
    <m/>
    <m/>
    <m/>
    <s v="Itens concluídos"/>
    <m/>
    <m/>
    <s v="Concluído"/>
    <d v="2026-08-26T15:01:00"/>
    <d v="2026-08-17T00:00:00"/>
    <d v="2026-08-26T00:00:00"/>
    <d v="2026-08-26T00:00:00"/>
    <m/>
    <m/>
    <m/>
    <m/>
    <m/>
    <m/>
    <m/>
    <m/>
    <m/>
    <m/>
    <x v="0"/>
    <m/>
    <m/>
    <m/>
    <s v=""/>
    <s v="FALSO"/>
    <n v="0"/>
    <s v=""/>
    <s v=""/>
    <s v=""/>
    <s v=""/>
    <s v=""/>
    <s v=""/>
    <s v=""/>
    <s v=""/>
    <s v=""/>
    <s v=""/>
    <x v="0"/>
  </r>
  <r>
    <x v="0"/>
    <s v="SGGU-7196"/>
    <s v="[SGGU] SP 26.3.4;[SGGU] SP 26.3.5"/>
    <x v="2"/>
    <x v="0"/>
    <s v="[SGGU] PI 3/26"/>
    <x v="0"/>
    <s v="[INC0812054]Tenho um Erro/Problema no Dynamics - Gestão de unidades - Reportar um erro/problema"/>
    <m/>
    <n v="1800"/>
    <m/>
    <s v="Itens concluídos"/>
    <m/>
    <m/>
    <s v="Concluído"/>
    <d v="2026-08-26T12:37:00"/>
    <d v="2026-08-17T00:00:00"/>
    <d v="2026-08-26T00:00:00"/>
    <d v="2026-08-26T00:00:00"/>
    <m/>
    <m/>
    <m/>
    <m/>
    <m/>
    <m/>
    <m/>
    <m/>
    <m/>
    <m/>
    <x v="0"/>
    <m/>
    <m/>
    <m/>
    <n v="0.5"/>
    <s v="FALSO"/>
    <n v="0"/>
    <s v=""/>
    <s v=""/>
    <s v=""/>
    <s v=""/>
    <s v=""/>
    <s v=""/>
    <s v=""/>
    <s v=""/>
    <s v=""/>
    <s v=""/>
    <x v="0"/>
  </r>
  <r>
    <x v="0"/>
    <s v="SGGU-7195"/>
    <s v="[SGGU] SP 26.3.4;[SGGU] SP 26.3.5"/>
    <x v="2"/>
    <x v="0"/>
    <s v="[SGGU] PI 3/26"/>
    <x v="0"/>
    <s v="[INC0812030]Tenho um Erro/Problema no Dynamics - Gestão de unidades - Reportar um erro/problema"/>
    <m/>
    <n v="1800"/>
    <m/>
    <s v="Itens concluídos"/>
    <m/>
    <m/>
    <s v="Concluído"/>
    <d v="2026-08-26T11:20:00"/>
    <d v="2026-08-17T00:00:00"/>
    <d v="2026-08-26T00:00:00"/>
    <d v="2026-08-26T00:00:00"/>
    <m/>
    <m/>
    <m/>
    <m/>
    <m/>
    <m/>
    <m/>
    <m/>
    <m/>
    <m/>
    <x v="0"/>
    <m/>
    <m/>
    <m/>
    <n v="0.5"/>
    <s v="FALSO"/>
    <n v="0"/>
    <s v=""/>
    <s v=""/>
    <s v=""/>
    <s v=""/>
    <s v=""/>
    <s v=""/>
    <s v=""/>
    <s v=""/>
    <s v=""/>
    <s v=""/>
    <x v="0"/>
  </r>
  <r>
    <x v="0"/>
    <s v="SGGU-7194"/>
    <s v="[SGGU] SP 26.3.4;[SGGU] SP 26.3.5"/>
    <x v="2"/>
    <x v="0"/>
    <s v="[SGGU] PI 3/26"/>
    <x v="0"/>
    <s v="[INC0811993]Tenho um Erro/Problema com o PTC - Dynamics Athenas - Parametrização de laboratório"/>
    <m/>
    <n v="3600"/>
    <m/>
    <s v="Itens concluídos"/>
    <m/>
    <m/>
    <s v="Concluído"/>
    <d v="2026-08-26T09:58:00"/>
    <d v="2026-08-17T00:00:00"/>
    <d v="2026-08-27T00:00:00"/>
    <d v="2026-08-27T00:00:00"/>
    <m/>
    <m/>
    <m/>
    <m/>
    <m/>
    <m/>
    <m/>
    <m/>
    <m/>
    <m/>
    <x v="0"/>
    <m/>
    <m/>
    <m/>
    <n v="1"/>
    <s v="FALSO"/>
    <n v="0"/>
    <s v=""/>
    <s v=""/>
    <s v=""/>
    <s v=""/>
    <s v=""/>
    <s v=""/>
    <s v=""/>
    <s v=""/>
    <s v=""/>
    <s v=""/>
    <x v="0"/>
  </r>
  <r>
    <x v="0"/>
    <s v="SGGU-7190"/>
    <s v="[SGGU] SP 26.3.4"/>
    <x v="2"/>
    <x v="0"/>
    <s v="[SGGU] PI 3/26"/>
    <x v="0"/>
    <s v="[INC0811966]Tenho um Erro/Problema com o PTC - Dynamics Athenas - Acesso do tutor na aula prática"/>
    <m/>
    <m/>
    <m/>
    <s v="Itens concluídos"/>
    <m/>
    <m/>
    <s v="Abertura indevida"/>
    <d v="2026-08-26T08:55:00"/>
    <d v="2026-08-17T00:00:00"/>
    <d v="2026-08-26T00:00:00"/>
    <d v="2026-08-26T00:00:00"/>
    <m/>
    <m/>
    <m/>
    <m/>
    <m/>
    <m/>
    <m/>
    <m/>
    <m/>
    <m/>
    <x v="0"/>
    <m/>
    <m/>
    <m/>
    <s v=""/>
    <s v="FALSO"/>
    <n v="0"/>
    <s v=""/>
    <s v=""/>
    <s v=""/>
    <s v=""/>
    <s v=""/>
    <s v=""/>
    <s v=""/>
    <s v=""/>
    <s v=""/>
    <s v=""/>
    <x v="0"/>
  </r>
  <r>
    <x v="0"/>
    <s v="SGGU-7189"/>
    <s v="[SGGU] SP 26.3.4"/>
    <x v="2"/>
    <x v="0"/>
    <s v="[SGGU] PI 3/26"/>
    <x v="0"/>
    <s v="[INC0811888]Tenho um Erro/Problema com o PTC - Dynamics Athenas - Acesso do tutor na aula prática"/>
    <m/>
    <m/>
    <m/>
    <s v="Itens concluídos"/>
    <m/>
    <m/>
    <s v="Abertura indevida"/>
    <d v="2026-08-25T18:52:00"/>
    <d v="2026-08-17T00:00:00"/>
    <d v="2026-08-25T00:00:00"/>
    <m/>
    <m/>
    <m/>
    <m/>
    <m/>
    <m/>
    <m/>
    <m/>
    <m/>
    <m/>
    <m/>
    <x v="0"/>
    <m/>
    <m/>
    <m/>
    <s v=""/>
    <s v="FALSO"/>
    <n v="0"/>
    <s v=""/>
    <s v=""/>
    <s v=""/>
    <s v=""/>
    <s v=""/>
    <s v=""/>
    <s v=""/>
    <s v=""/>
    <s v=""/>
    <s v=""/>
    <x v="0"/>
  </r>
  <r>
    <x v="0"/>
    <s v="SGGU-7188"/>
    <s v="[SGGU] SP 26.3.4"/>
    <x v="2"/>
    <x v="0"/>
    <s v="[SGGU] PI 3/26"/>
    <x v="0"/>
    <s v="[INC0811886]Tenho um Erro/Problema com o PTC - Dynamics Athenas - Acesso do tutor na aula prática"/>
    <m/>
    <m/>
    <m/>
    <s v="Itens concluídos"/>
    <m/>
    <m/>
    <s v="Abertura indevida"/>
    <d v="2026-08-25T18:31:00"/>
    <d v="2026-08-17T00:00:00"/>
    <d v="2026-08-25T00:00:00"/>
    <m/>
    <m/>
    <m/>
    <m/>
    <m/>
    <m/>
    <m/>
    <m/>
    <m/>
    <m/>
    <m/>
    <x v="0"/>
    <m/>
    <m/>
    <m/>
    <s v=""/>
    <s v="FALSO"/>
    <n v="0"/>
    <s v=""/>
    <s v=""/>
    <s v=""/>
    <s v=""/>
    <s v=""/>
    <s v=""/>
    <s v=""/>
    <s v=""/>
    <s v=""/>
    <s v=""/>
    <x v="0"/>
  </r>
  <r>
    <x v="0"/>
    <s v="SGGU-7186"/>
    <s v="[SGGU] SP 26.3.4"/>
    <x v="2"/>
    <x v="0"/>
    <s v="[SGGU] PI 3/26"/>
    <x v="0"/>
    <s v="[INC0811830]Tenho um Erro/Problema com o PTC - Dynamics Athenas - Agendamento aula prática"/>
    <m/>
    <m/>
    <m/>
    <s v="Itens concluídos"/>
    <m/>
    <m/>
    <s v="Abertura indevida"/>
    <d v="2026-08-25T16:36:00"/>
    <d v="2026-08-17T00:00:00"/>
    <d v="2026-08-25T00:00:00"/>
    <m/>
    <m/>
    <m/>
    <m/>
    <m/>
    <m/>
    <m/>
    <m/>
    <m/>
    <m/>
    <m/>
    <x v="0"/>
    <m/>
    <m/>
    <m/>
    <s v=""/>
    <s v="FALSO"/>
    <n v="0"/>
    <s v=""/>
    <s v=""/>
    <s v=""/>
    <s v=""/>
    <s v=""/>
    <s v=""/>
    <s v=""/>
    <s v=""/>
    <s v=""/>
    <s v=""/>
    <x v="0"/>
  </r>
  <r>
    <x v="0"/>
    <s v="SGGU-7185"/>
    <s v="[SGGU] SP 26.3.4"/>
    <x v="2"/>
    <x v="0"/>
    <s v="[SGGU] PI 3/26"/>
    <x v="0"/>
    <s v="[INC0811826]Tenho um Erro/Problema com o PTC - Dynamics Athenas - Acesso do tutor na aula prática"/>
    <m/>
    <n v="900"/>
    <m/>
    <s v="Itens concluídos"/>
    <m/>
    <m/>
    <s v="Concluído"/>
    <d v="2026-08-25T16:33:00"/>
    <d v="2026-08-17T00:00:00"/>
    <d v="2026-08-25T00:00:00"/>
    <d v="2026-08-25T00:00:00"/>
    <m/>
    <m/>
    <m/>
    <m/>
    <m/>
    <m/>
    <m/>
    <m/>
    <m/>
    <m/>
    <x v="0"/>
    <m/>
    <m/>
    <m/>
    <n v="0.25"/>
    <s v="FALSO"/>
    <n v="0"/>
    <s v=""/>
    <s v=""/>
    <s v=""/>
    <s v=""/>
    <s v=""/>
    <s v=""/>
    <s v=""/>
    <s v=""/>
    <s v=""/>
    <s v=""/>
    <x v="0"/>
  </r>
  <r>
    <x v="0"/>
    <s v="SGGU-7174"/>
    <s v="[SGGU] SP 26.3.4;[SGGU] SP 26.3.5"/>
    <x v="2"/>
    <x v="0"/>
    <s v="[SGGU] PI 3/26"/>
    <x v="0"/>
    <s v="[INC0805315]Tenho um Erro/Problema com o PTC - Dynamics Athenas - Alocação e disponibilização de disciplinas"/>
    <m/>
    <n v="3600"/>
    <m/>
    <s v="Itens concluídos"/>
    <m/>
    <m/>
    <s v="Concluído"/>
    <d v="2026-08-25T10:54:00"/>
    <d v="2026-08-17T00:00:00"/>
    <d v="2026-08-25T00:00:00"/>
    <d v="2026-08-25T00:00:00"/>
    <m/>
    <m/>
    <m/>
    <m/>
    <m/>
    <m/>
    <m/>
    <m/>
    <m/>
    <m/>
    <x v="0"/>
    <m/>
    <m/>
    <m/>
    <n v="1"/>
    <s v="FALSO"/>
    <n v="0"/>
    <s v=""/>
    <s v=""/>
    <s v=""/>
    <s v=""/>
    <s v=""/>
    <s v=""/>
    <s v=""/>
    <s v=""/>
    <s v=""/>
    <s v=""/>
    <x v="0"/>
  </r>
  <r>
    <x v="0"/>
    <s v="SGGU-7173"/>
    <s v="[SGGU] SP 26.3.4"/>
    <x v="2"/>
    <x v="0"/>
    <s v="[SGGU] PI 3/26"/>
    <x v="0"/>
    <s v="[INC0811623]Tenho um Erro/Problema com o PTC - Dynamics Athenas - Informações de Unidades ou Polos"/>
    <m/>
    <m/>
    <m/>
    <s v="Itens concluídos"/>
    <m/>
    <m/>
    <s v="Abertura indevida"/>
    <d v="2026-08-25T10:40:00"/>
    <d v="2026-08-17T00:00:00"/>
    <d v="2026-08-25T00:00:00"/>
    <m/>
    <m/>
    <m/>
    <m/>
    <m/>
    <m/>
    <m/>
    <m/>
    <m/>
    <m/>
    <m/>
    <x v="0"/>
    <m/>
    <m/>
    <m/>
    <s v=""/>
    <s v="FALSO"/>
    <n v="0"/>
    <s v=""/>
    <s v=""/>
    <s v=""/>
    <s v=""/>
    <s v=""/>
    <s v=""/>
    <s v=""/>
    <s v=""/>
    <s v=""/>
    <s v=""/>
    <x v="0"/>
  </r>
  <r>
    <x v="0"/>
    <s v="SGGU-7172"/>
    <s v="[SGGU] SP 26.3.4;[SGGU] SP 26.3.5"/>
    <x v="2"/>
    <x v="0"/>
    <s v="[SGGU] PI 3/26"/>
    <x v="0"/>
    <s v="[INC0811622]Tenho um Erro/Problema com o PTC - Dynamics Athenas - Alocação do tutor a turma"/>
    <m/>
    <n v="3600"/>
    <m/>
    <s v="Itens concluídos"/>
    <m/>
    <m/>
    <s v="Concluído"/>
    <d v="2026-08-25T10:37:00"/>
    <d v="2026-08-17T00:00:00"/>
    <d v="2026-08-28T00:00:00"/>
    <d v="2026-08-28T00:00:00"/>
    <m/>
    <m/>
    <m/>
    <m/>
    <m/>
    <m/>
    <m/>
    <m/>
    <m/>
    <m/>
    <x v="0"/>
    <m/>
    <m/>
    <m/>
    <n v="1"/>
    <s v="FALSO"/>
    <n v="0"/>
    <s v=""/>
    <s v=""/>
    <s v=""/>
    <s v=""/>
    <s v=""/>
    <s v=""/>
    <s v=""/>
    <s v=""/>
    <s v=""/>
    <s v=""/>
    <x v="0"/>
  </r>
  <r>
    <x v="0"/>
    <s v="SGGU-7171"/>
    <s v="[SGGU] SP 26.3.4;[SGGU] SP 26.3.5"/>
    <x v="2"/>
    <x v="0"/>
    <s v="[SGGU] PI 3/26"/>
    <x v="0"/>
    <s v="[INC0811594]Tenho um Erro/Problema no Dynamics - Gestão de unidades - Reportar um erro/problema"/>
    <m/>
    <n v="5400"/>
    <m/>
    <s v="Itens concluídos"/>
    <m/>
    <m/>
    <s v="Concluído"/>
    <d v="2026-08-25T09:50:00"/>
    <d v="2026-08-17T00:00:00"/>
    <d v="2026-08-25T00:00:00"/>
    <d v="2026-08-25T00:00:00"/>
    <m/>
    <m/>
    <m/>
    <m/>
    <m/>
    <m/>
    <m/>
    <m/>
    <m/>
    <m/>
    <x v="0"/>
    <m/>
    <m/>
    <m/>
    <n v="1.5"/>
    <s v="FALSO"/>
    <n v="0"/>
    <s v=""/>
    <s v=""/>
    <s v=""/>
    <s v=""/>
    <s v=""/>
    <s v=""/>
    <s v=""/>
    <s v=""/>
    <s v=""/>
    <s v=""/>
    <x v="0"/>
  </r>
  <r>
    <x v="1"/>
    <s v="SGGU-7169"/>
    <s v="[SGGU] SP 26.3.4;[SGGU] SP 26.3.5"/>
    <x v="2"/>
    <x v="0"/>
    <s v="[SGGU] PI 3/26"/>
    <x v="0"/>
    <s v="[RITM0737053]Solicitação de Serviço ao PTC - Gestão de Unidades - Gestão de Unidades"/>
    <m/>
    <m/>
    <m/>
    <s v="Itens concluídos"/>
    <m/>
    <m/>
    <s v="Concluído"/>
    <d v="2026-08-24T19:29:00"/>
    <d v="2026-08-17T00:00:00"/>
    <d v="2026-08-26T00:00:00"/>
    <d v="2026-08-26T00:00:00"/>
    <m/>
    <m/>
    <m/>
    <m/>
    <m/>
    <m/>
    <m/>
    <m/>
    <m/>
    <m/>
    <x v="0"/>
    <m/>
    <m/>
    <m/>
    <s v=""/>
    <s v="FALSO"/>
    <n v="0"/>
    <s v=""/>
    <s v=""/>
    <s v=""/>
    <s v=""/>
    <s v=""/>
    <s v=""/>
    <s v=""/>
    <s v=""/>
    <s v=""/>
    <s v=""/>
    <x v="0"/>
  </r>
  <r>
    <x v="0"/>
    <s v="SGGU-7168"/>
    <s v="[SGGU] SP 26.3.4"/>
    <x v="2"/>
    <x v="0"/>
    <s v="[SGGU] PI 3/26"/>
    <x v="0"/>
    <s v="[INC0811444]Tenho um Erro/Problema com o PTC - Dynamics Athenas - Problema na parametrização da matriz"/>
    <m/>
    <m/>
    <m/>
    <s v="Itens concluídos"/>
    <m/>
    <m/>
    <s v="Abertura indevida"/>
    <d v="2026-08-24T18:57:00"/>
    <d v="2026-08-17T00:00:00"/>
    <d v="2026-08-25T00:00:00"/>
    <m/>
    <m/>
    <m/>
    <m/>
    <m/>
    <m/>
    <m/>
    <m/>
    <m/>
    <m/>
    <m/>
    <x v="0"/>
    <m/>
    <m/>
    <m/>
    <s v=""/>
    <s v="FALSO"/>
    <n v="0"/>
    <s v=""/>
    <s v=""/>
    <s v=""/>
    <s v=""/>
    <s v=""/>
    <s v=""/>
    <s v=""/>
    <s v=""/>
    <s v=""/>
    <s v=""/>
    <x v="0"/>
  </r>
  <r>
    <x v="0"/>
    <s v="SGGU-7167"/>
    <s v="[SGGU] SP 26.3.4;[SGGU] SP 26.3.5"/>
    <x v="2"/>
    <x v="0"/>
    <s v="[SGGU] PI 3/26"/>
    <x v="0"/>
    <s v="[INC0811390]Tenho um Erro/Problema no Dynamics - Gestão de unidades - Reportar um erro/problema"/>
    <m/>
    <n v="14400"/>
    <m/>
    <s v="Itens concluídos"/>
    <m/>
    <m/>
    <s v="Concluído"/>
    <d v="2026-08-24T16:31:00"/>
    <d v="2026-08-17T00:00:00"/>
    <d v="2026-08-25T00:00:00"/>
    <d v="2026-08-25T00:00:00"/>
    <m/>
    <m/>
    <m/>
    <m/>
    <m/>
    <m/>
    <m/>
    <m/>
    <m/>
    <m/>
    <x v="0"/>
    <m/>
    <m/>
    <m/>
    <n v="4"/>
    <s v="FALSO"/>
    <n v="0"/>
    <s v=""/>
    <s v=""/>
    <s v=""/>
    <s v=""/>
    <s v=""/>
    <s v=""/>
    <s v=""/>
    <s v=""/>
    <s v=""/>
    <s v=""/>
    <x v="0"/>
  </r>
  <r>
    <x v="0"/>
    <s v="SGGU-7166"/>
    <s v="[SGGU] SP 26.3.4"/>
    <x v="2"/>
    <x v="0"/>
    <s v="[SGGU] PI 3/26"/>
    <x v="0"/>
    <s v="[INC0811383]Tenho um Erro/Problema no Dynamics - Gestão de unidades - Reportar um erro/problema"/>
    <m/>
    <m/>
    <m/>
    <s v="Itens concluídos"/>
    <m/>
    <m/>
    <s v="Abertura indevida"/>
    <d v="2026-08-24T16:10:00"/>
    <d v="2026-08-17T00:00:00"/>
    <d v="2026-08-24T00:00:00"/>
    <m/>
    <m/>
    <m/>
    <m/>
    <m/>
    <m/>
    <m/>
    <m/>
    <m/>
    <m/>
    <m/>
    <x v="0"/>
    <m/>
    <m/>
    <m/>
    <s v=""/>
    <s v="FALSO"/>
    <n v="0"/>
    <s v=""/>
    <s v=""/>
    <s v=""/>
    <s v=""/>
    <s v=""/>
    <s v=""/>
    <s v=""/>
    <s v=""/>
    <s v=""/>
    <s v=""/>
    <x v="0"/>
  </r>
  <r>
    <x v="0"/>
    <s v="SGGU-7163"/>
    <s v="[SGGU] SP 26.3.4;[SGGU] SP 26.3.5"/>
    <x v="2"/>
    <x v="0"/>
    <s v="[SGGU] PI 3/26"/>
    <x v="0"/>
    <s v="[INC0811289]Tenho um Erro/Problema com o PTC - Dynamics Athenas - Acesso do tutor na aula prática"/>
    <m/>
    <m/>
    <m/>
    <s v="Itens concluídos"/>
    <m/>
    <m/>
    <s v="Concluído"/>
    <d v="2026-08-24T11:45:00"/>
    <d v="2026-08-17T00:00:00"/>
    <d v="2026-08-24T00:00:00"/>
    <d v="2026-08-24T00:00:00"/>
    <m/>
    <m/>
    <m/>
    <m/>
    <m/>
    <m/>
    <m/>
    <m/>
    <m/>
    <m/>
    <x v="0"/>
    <m/>
    <m/>
    <m/>
    <s v=""/>
    <s v="FALSO"/>
    <n v="0"/>
    <s v=""/>
    <s v=""/>
    <s v=""/>
    <s v=""/>
    <s v=""/>
    <s v=""/>
    <s v=""/>
    <s v=""/>
    <s v=""/>
    <s v=""/>
    <x v="0"/>
  </r>
  <r>
    <x v="9"/>
    <s v="SGGU-7161"/>
    <s v="[SGGU] SP 26.3.4"/>
    <x v="2"/>
    <x v="0"/>
    <s v="[SGGU] PI 3/26"/>
    <x v="0"/>
    <s v="[SGGU-5187] - Ao Inserir a Formacao Academica e acionar o botao “Confirmar Formação” no Bpf o sistema apresenta erro “Ocorreu um erro no processamento. Contate o suporte para análise.” e não libera o Bpf “Documentação”."/>
    <m/>
    <n v="14400"/>
    <m/>
    <s v="Itens concluídos"/>
    <m/>
    <s v="Não"/>
    <s v="Concluído"/>
    <d v="2026-08-21T17:27:00"/>
    <d v="2026-08-17T00:00:00"/>
    <d v="2026-08-24T00:00:00"/>
    <d v="2026-08-24T00:00:00"/>
    <d v="2026-08-24T00:00:00"/>
    <d v="2026-08-24T00:00:00"/>
    <d v="2026-08-24T00:00:00"/>
    <m/>
    <m/>
    <n v="1"/>
    <m/>
    <m/>
    <m/>
    <m/>
    <x v="0"/>
    <m/>
    <m/>
    <m/>
    <n v="4"/>
    <s v="FALSO"/>
    <n v="0"/>
    <n v="-6"/>
    <s v=""/>
    <n v="1"/>
    <b v="1"/>
    <n v="1"/>
    <s v=""/>
    <s v=""/>
    <s v=""/>
    <n v="1"/>
    <b v="0"/>
    <x v="0"/>
  </r>
  <r>
    <x v="0"/>
    <s v="SGGU-7159"/>
    <s v="[SGGU] SP 26.3.4"/>
    <x v="2"/>
    <x v="0"/>
    <s v="[SGGU] PI 3/26"/>
    <x v="0"/>
    <s v="[INC0810894]Tenho um Erro/Problema com o PTC - Dynamics Athenas - Informações de Tipo de cursos e Ofertas"/>
    <m/>
    <m/>
    <m/>
    <s v="Itens concluídos"/>
    <m/>
    <m/>
    <s v="Abertura indevida"/>
    <d v="2026-08-21T16:00:00"/>
    <d v="2026-08-17T00:00:00"/>
    <d v="2026-08-21T00:00:00"/>
    <m/>
    <m/>
    <m/>
    <m/>
    <m/>
    <m/>
    <m/>
    <m/>
    <m/>
    <m/>
    <m/>
    <x v="0"/>
    <m/>
    <m/>
    <m/>
    <s v=""/>
    <s v="FALSO"/>
    <n v="0"/>
    <s v=""/>
    <s v=""/>
    <s v=""/>
    <s v=""/>
    <s v=""/>
    <s v=""/>
    <s v=""/>
    <s v=""/>
    <s v=""/>
    <s v=""/>
    <x v="0"/>
  </r>
  <r>
    <x v="0"/>
    <s v="SGGU-7158"/>
    <s v="[SGGU] SP 26.3.4"/>
    <x v="2"/>
    <x v="0"/>
    <s v="[SGGU] PI 3/26"/>
    <x v="0"/>
    <s v="[INC0810884]Tenho um Erro/Problema com o PTC - Dynamics Athenas - Inativação de curso e ofertas"/>
    <m/>
    <n v="2700"/>
    <m/>
    <s v="Itens concluídos"/>
    <m/>
    <m/>
    <s v="Concluído"/>
    <d v="2026-08-21T15:25:00"/>
    <d v="2026-08-17T00:00:00"/>
    <d v="2026-08-21T00:00:00"/>
    <d v="2026-08-21T00:00:00"/>
    <m/>
    <m/>
    <m/>
    <m/>
    <m/>
    <m/>
    <m/>
    <m/>
    <m/>
    <m/>
    <x v="0"/>
    <m/>
    <m/>
    <m/>
    <n v="0.75"/>
    <s v="FALSO"/>
    <n v="0"/>
    <s v=""/>
    <s v=""/>
    <s v=""/>
    <s v=""/>
    <s v=""/>
    <s v=""/>
    <s v=""/>
    <s v=""/>
    <s v=""/>
    <s v=""/>
    <x v="0"/>
  </r>
  <r>
    <x v="0"/>
    <s v="SGGU-7156"/>
    <s v="[SGGU] SP 26.3.4"/>
    <x v="2"/>
    <x v="0"/>
    <s v="[SGGU] PI 3/26"/>
    <x v="0"/>
    <s v="[INC0810865]Tenho um Erro/Problema com o PTC - Dynamics Athenas - Alocação do tutor a turma"/>
    <m/>
    <n v="1200"/>
    <m/>
    <s v="Itens concluídos"/>
    <m/>
    <m/>
    <s v="Concluído"/>
    <d v="2026-08-21T14:44:00"/>
    <d v="2026-08-17T00:00:00"/>
    <d v="2026-08-21T00:00:00"/>
    <d v="2026-08-21T00:00:00"/>
    <m/>
    <m/>
    <m/>
    <m/>
    <m/>
    <m/>
    <m/>
    <m/>
    <m/>
    <m/>
    <x v="0"/>
    <m/>
    <m/>
    <m/>
    <n v="0.33333333333333331"/>
    <s v="FALSO"/>
    <n v="0"/>
    <s v=""/>
    <s v=""/>
    <s v=""/>
    <s v=""/>
    <s v=""/>
    <s v=""/>
    <s v=""/>
    <s v=""/>
    <s v=""/>
    <s v=""/>
    <x v="0"/>
  </r>
  <r>
    <x v="4"/>
    <s v="SGGU-7155"/>
    <s v="[SGGU] SP 26.3.5"/>
    <x v="2"/>
    <x v="1"/>
    <s v="[SGGU] PI 3/26"/>
    <x v="3"/>
    <s v="[5202] Ajuste da Function de Parametrização"/>
    <n v="5"/>
    <n v="126600"/>
    <m/>
    <s v="Itens concluídos"/>
    <s v="SGGU-5202"/>
    <s v="Sim"/>
    <s v="Concluído"/>
    <d v="2026-08-21T12:02:00"/>
    <d v="2026-08-31T00:00:00"/>
    <d v="2026-09-02T00:00:00"/>
    <d v="2026-09-04T00:00:00"/>
    <d v="2026-09-04T00:00:00"/>
    <d v="2026-09-04T00:00:00"/>
    <d v="2026-09-04T00:00:00"/>
    <d v="2026-09-17T00:00:00"/>
    <m/>
    <n v="2"/>
    <m/>
    <m/>
    <n v="10"/>
    <n v="19"/>
    <x v="0"/>
    <m/>
    <m/>
    <s v="0 minutos úteis"/>
    <n v="35.166666666666664"/>
    <s v="FALSO"/>
    <n v="0"/>
    <n v="6"/>
    <s v=""/>
    <n v="2"/>
    <b v="1"/>
    <n v="1"/>
    <s v=""/>
    <n v="9"/>
    <s v=""/>
    <n v="19"/>
    <b v="1"/>
    <x v="24"/>
  </r>
  <r>
    <x v="0"/>
    <s v="SGGU-7152"/>
    <s v="[SGGU] SP 26.3.4"/>
    <x v="2"/>
    <x v="0"/>
    <s v="[SGGU] PI 3/26"/>
    <x v="0"/>
    <s v="[INC0810677]Tenho um Erro/Problema com o PTC - Dynamics Athenas - Documentação para vinculo do tutor"/>
    <m/>
    <n v="3600"/>
    <m/>
    <s v="Itens concluídos"/>
    <m/>
    <m/>
    <s v="Concluído"/>
    <d v="2026-08-20T17:51:00"/>
    <d v="2026-08-17T00:00:00"/>
    <d v="2026-08-21T00:00:00"/>
    <d v="2026-08-21T00:00:00"/>
    <m/>
    <m/>
    <m/>
    <m/>
    <m/>
    <m/>
    <m/>
    <m/>
    <m/>
    <m/>
    <x v="0"/>
    <m/>
    <m/>
    <m/>
    <n v="1"/>
    <s v="FALSO"/>
    <n v="0"/>
    <s v=""/>
    <s v=""/>
    <s v=""/>
    <s v=""/>
    <s v=""/>
    <s v=""/>
    <s v=""/>
    <s v=""/>
    <s v=""/>
    <s v=""/>
    <x v="0"/>
  </r>
  <r>
    <x v="0"/>
    <s v="SGGU-7151"/>
    <s v="[SGGU] SP 26.3.4"/>
    <x v="2"/>
    <x v="0"/>
    <s v="[SGGU] PI 3/26"/>
    <x v="0"/>
    <s v="[INC0810661]Tenho um Erro/Problema no Dynamics - Gestão de unidades - Reportar um erro/problema"/>
    <m/>
    <m/>
    <m/>
    <s v="Itens concluídos"/>
    <m/>
    <m/>
    <s v="Abertura indevida"/>
    <d v="2026-08-20T17:07:00"/>
    <d v="2026-08-17T00:00:00"/>
    <d v="2026-08-20T00:00:00"/>
    <m/>
    <m/>
    <m/>
    <m/>
    <m/>
    <m/>
    <m/>
    <m/>
    <m/>
    <m/>
    <m/>
    <x v="0"/>
    <m/>
    <m/>
    <m/>
    <s v=""/>
    <s v="FALSO"/>
    <n v="0"/>
    <s v=""/>
    <s v=""/>
    <s v=""/>
    <s v=""/>
    <s v=""/>
    <s v=""/>
    <s v=""/>
    <s v=""/>
    <s v=""/>
    <s v=""/>
    <x v="0"/>
  </r>
  <r>
    <x v="0"/>
    <s v="SGGU-7149"/>
    <s v="[SGGU] SP 26.3.4"/>
    <x v="2"/>
    <x v="0"/>
    <s v="[SGGU] PI 3/26"/>
    <x v="0"/>
    <s v="[INC0810631]Tenho um Erro/Problema com o PTC - Dynamics Athenas - Alocação do tutor a turma"/>
    <m/>
    <n v="900"/>
    <m/>
    <s v="Itens concluídos"/>
    <m/>
    <m/>
    <s v="Concluído"/>
    <d v="2026-08-20T15:53:00"/>
    <d v="2026-08-17T00:00:00"/>
    <d v="2026-08-20T00:00:00"/>
    <d v="2026-08-20T00:00:00"/>
    <m/>
    <m/>
    <m/>
    <m/>
    <m/>
    <m/>
    <m/>
    <m/>
    <m/>
    <m/>
    <x v="0"/>
    <m/>
    <m/>
    <m/>
    <n v="0.25"/>
    <s v="FALSO"/>
    <n v="0"/>
    <s v=""/>
    <s v=""/>
    <s v=""/>
    <s v=""/>
    <s v=""/>
    <s v=""/>
    <s v=""/>
    <s v=""/>
    <s v=""/>
    <s v=""/>
    <x v="0"/>
  </r>
  <r>
    <x v="0"/>
    <s v="SGGU-7148"/>
    <s v="[SGGU] SP 26.3.4"/>
    <x v="2"/>
    <x v="0"/>
    <s v="[SGGU] PI 3/26"/>
    <x v="0"/>
    <s v="[INC0810582]Tenho um Erro/Problema com o PTC - Dynamics Athenas - Documentação para vinculo do tutor"/>
    <m/>
    <m/>
    <m/>
    <s v="Itens concluídos"/>
    <m/>
    <m/>
    <s v="Concluído"/>
    <d v="2026-08-20T14:48:00"/>
    <d v="2026-08-17T00:00:00"/>
    <d v="2026-08-20T00:00:00"/>
    <d v="2026-08-20T00:00:00"/>
    <m/>
    <m/>
    <m/>
    <m/>
    <m/>
    <m/>
    <m/>
    <m/>
    <m/>
    <m/>
    <x v="0"/>
    <m/>
    <m/>
    <m/>
    <s v=""/>
    <s v="FALSO"/>
    <n v="0"/>
    <s v=""/>
    <s v=""/>
    <s v=""/>
    <s v=""/>
    <s v=""/>
    <s v=""/>
    <s v=""/>
    <s v=""/>
    <s v=""/>
    <s v=""/>
    <x v="0"/>
  </r>
  <r>
    <x v="3"/>
    <s v="SGGU-7144"/>
    <s v="[SGGU] SP 26.3.5"/>
    <x v="2"/>
    <x v="3"/>
    <s v="[SGGU] PI 3/26"/>
    <x v="3"/>
    <s v="[Curso MEC] Backend -Ajustar busca do nome do curso no [GEUN] Operacoes de tarefas e [GEUN][CANVAS][TAREFA] -  Listagem de tarefas para aprovação"/>
    <n v="5"/>
    <n v="63600"/>
    <m/>
    <s v="Itens concluídos"/>
    <s v="SGGS-11290"/>
    <s v="Não"/>
    <s v="Concluído"/>
    <d v="2026-08-19T21:46:00"/>
    <d v="2026-08-31T00:00:00"/>
    <d v="2026-09-01T00:00:00"/>
    <d v="2026-09-04T00:00:00"/>
    <d v="2026-09-04T00:00:00"/>
    <d v="2026-09-09T00:00:00"/>
    <d v="2026-09-09T00:00:00"/>
    <m/>
    <m/>
    <n v="3"/>
    <m/>
    <m/>
    <n v="14"/>
    <m/>
    <x v="0"/>
    <m/>
    <m/>
    <m/>
    <n v="17.666666666666668"/>
    <s v="FALSO"/>
    <n v="0"/>
    <n v="8"/>
    <s v=""/>
    <n v="3"/>
    <b v="1"/>
    <n v="3"/>
    <s v=""/>
    <s v=""/>
    <s v=""/>
    <s v=""/>
    <b v="1"/>
    <x v="13"/>
  </r>
  <r>
    <x v="3"/>
    <s v="SGGU-7143"/>
    <s v="[SGGU] SP 26.3.5"/>
    <x v="2"/>
    <x v="3"/>
    <s v="[SGGU] PI 3/26"/>
    <x v="1"/>
    <s v="[Curso MEC] Backend -PluginWebhook"/>
    <n v="2"/>
    <n v="40200"/>
    <m/>
    <s v="Itens concluídos"/>
    <s v="SGGS-11290"/>
    <s v="Não"/>
    <s v="Concluído"/>
    <d v="2026-08-19T20:29:00"/>
    <d v="2026-08-31T00:00:00"/>
    <d v="2026-09-03T00:00:00"/>
    <d v="2026-09-09T00:00:00"/>
    <d v="2026-09-09T00:00:00"/>
    <d v="2026-09-09T00:00:00"/>
    <d v="2026-09-09T00:00:00"/>
    <m/>
    <m/>
    <n v="4"/>
    <m/>
    <m/>
    <n v="15"/>
    <m/>
    <x v="0"/>
    <m/>
    <m/>
    <s v="0 minutos úteis"/>
    <n v="11.166666666666666"/>
    <s v="FALSO"/>
    <n v="0"/>
    <n v="8"/>
    <s v=""/>
    <n v="4"/>
    <b v="1"/>
    <n v="1"/>
    <s v=""/>
    <s v=""/>
    <s v=""/>
    <s v=""/>
    <b v="1"/>
    <x v="13"/>
  </r>
  <r>
    <x v="0"/>
    <s v="SGGU-7142"/>
    <s v="[SGGU] SP 26.3.4"/>
    <x v="2"/>
    <x v="0"/>
    <s v="[SGGU] PI 3/26"/>
    <x v="0"/>
    <s v="[INC0810411]Tenho um Erro/Problema com o PTC - Dynamics Athenas - Acesso do tutor na aula prática"/>
    <m/>
    <m/>
    <m/>
    <s v="Itens concluídos"/>
    <m/>
    <m/>
    <s v="Abertura indevida"/>
    <d v="2026-08-19T20:25:00"/>
    <d v="2026-08-17T00:00:00"/>
    <d v="2026-08-20T00:00:00"/>
    <m/>
    <m/>
    <m/>
    <m/>
    <m/>
    <m/>
    <m/>
    <m/>
    <m/>
    <m/>
    <m/>
    <x v="0"/>
    <m/>
    <m/>
    <m/>
    <s v=""/>
    <s v="FALSO"/>
    <n v="0"/>
    <s v=""/>
    <s v=""/>
    <s v=""/>
    <s v=""/>
    <s v=""/>
    <s v=""/>
    <s v=""/>
    <s v=""/>
    <s v=""/>
    <s v=""/>
    <x v="0"/>
  </r>
  <r>
    <x v="9"/>
    <s v="SGGU-7141"/>
    <s v="[SGGU] SP 26.3.4"/>
    <x v="2"/>
    <x v="0"/>
    <s v="[SGGU] PI 3/26"/>
    <x v="0"/>
    <s v="[SGGU-5187] - Na tela dos dados do Mediador Pedagogico, ao preencher os dados para a criação da “Formacao Academica” e Salvar o sistema ate salva a criação, mas NÃO lista na grid “Formação Acadêmica”."/>
    <m/>
    <n v="21600"/>
    <m/>
    <s v="Itens concluídos"/>
    <s v="SGGU-5187"/>
    <s v="Não"/>
    <s v="Concluído"/>
    <d v="2026-08-19T17:45:00"/>
    <d v="2026-08-17T00:00:00"/>
    <d v="2026-08-21T00:00:00"/>
    <d v="2026-08-21T00:00:00"/>
    <d v="2026-08-21T00:00:00"/>
    <d v="2026-08-24T00:00:00"/>
    <d v="2026-08-24T00:00:00"/>
    <m/>
    <m/>
    <n v="1"/>
    <m/>
    <m/>
    <n v="3"/>
    <m/>
    <x v="0"/>
    <m/>
    <m/>
    <m/>
    <n v="6"/>
    <s v="FALSO"/>
    <n v="0"/>
    <n v="-4"/>
    <s v=""/>
    <n v="1"/>
    <b v="1"/>
    <n v="1"/>
    <s v=""/>
    <s v=""/>
    <s v=""/>
    <n v="3"/>
    <b v="1"/>
    <x v="21"/>
  </r>
  <r>
    <x v="0"/>
    <s v="SGGU-7138"/>
    <s v="[SGGU] SP 26.3.4"/>
    <x v="2"/>
    <x v="0"/>
    <s v="[SGGU] PI 3/26"/>
    <x v="0"/>
    <s v="[INC0810296]Tenho um Erro/Problema com o PTC - Dynamics Athenas - Alocação do tutor a turma"/>
    <m/>
    <n v="3600"/>
    <m/>
    <s v="Itens concluídos"/>
    <m/>
    <m/>
    <s v="Abertura indevida"/>
    <d v="2026-08-19T15:41:00"/>
    <d v="2026-08-17T00:00:00"/>
    <d v="2026-08-21T00:00:00"/>
    <m/>
    <m/>
    <m/>
    <m/>
    <m/>
    <m/>
    <m/>
    <m/>
    <m/>
    <m/>
    <m/>
    <x v="0"/>
    <m/>
    <m/>
    <m/>
    <n v="1"/>
    <s v="FALSO"/>
    <n v="0"/>
    <s v=""/>
    <s v=""/>
    <s v=""/>
    <s v=""/>
    <s v=""/>
    <s v=""/>
    <s v=""/>
    <s v=""/>
    <s v=""/>
    <s v=""/>
    <x v="0"/>
  </r>
  <r>
    <x v="0"/>
    <s v="SGGU-7136"/>
    <s v="[SGGU] SP 26.3.4"/>
    <x v="2"/>
    <x v="0"/>
    <s v="[SGGU] PI 3/26"/>
    <x v="0"/>
    <s v="[INC0810211]Tenho um Erro/Problema com o PTC - Dynamics Athenas - Acesso do tutor na aula prática"/>
    <m/>
    <n v="600"/>
    <m/>
    <s v="Itens concluídos"/>
    <m/>
    <m/>
    <s v="Abertura indevida"/>
    <d v="2026-08-19T11:41:00"/>
    <d v="2026-08-17T00:00:00"/>
    <d v="2026-08-19T00:00:00"/>
    <d v="2026-08-20T00:00:00"/>
    <m/>
    <m/>
    <m/>
    <m/>
    <m/>
    <m/>
    <m/>
    <m/>
    <m/>
    <m/>
    <x v="0"/>
    <m/>
    <m/>
    <m/>
    <n v="0.16666666666666666"/>
    <s v="FALSO"/>
    <n v="0"/>
    <s v=""/>
    <s v=""/>
    <s v=""/>
    <s v=""/>
    <s v=""/>
    <s v=""/>
    <s v=""/>
    <s v=""/>
    <s v=""/>
    <s v=""/>
    <x v="0"/>
  </r>
  <r>
    <x v="4"/>
    <s v="SGGU-7129"/>
    <s v="[SGGU] SP 26.3.4"/>
    <x v="2"/>
    <x v="3"/>
    <s v="[SGGU] PI 3/26"/>
    <x v="1"/>
    <s v="[GU] [Síncrona Mediada] Ajustar apresentação das informações"/>
    <n v="2"/>
    <n v="51000"/>
    <m/>
    <s v="Itens concluídos"/>
    <s v="APAP-10055"/>
    <s v="Não"/>
    <s v="Concluído"/>
    <d v="2026-08-19T09:39:00"/>
    <d v="2026-08-17T00:00:00"/>
    <d v="2026-08-19T00:00:00"/>
    <d v="2026-08-24T00:00:00"/>
    <d v="2026-08-24T00:00:00"/>
    <d v="2026-08-25T00:00:00"/>
    <d v="2026-08-25T00:00:00"/>
    <m/>
    <m/>
    <n v="3"/>
    <m/>
    <m/>
    <n v="4"/>
    <m/>
    <x v="0"/>
    <m/>
    <m/>
    <m/>
    <n v="14.166666666666666"/>
    <s v="FALSO"/>
    <n v="0"/>
    <n v="-4"/>
    <s v=""/>
    <n v="3"/>
    <b v="1"/>
    <n v="1"/>
    <s v=""/>
    <s v=""/>
    <s v=""/>
    <s v=""/>
    <b v="1"/>
    <x v="22"/>
  </r>
  <r>
    <x v="0"/>
    <s v="SGGU-7128"/>
    <s v="[SGGU] SP 26.3.4"/>
    <x v="2"/>
    <x v="0"/>
    <s v="[SGGU] PI 3/26"/>
    <x v="0"/>
    <s v="[INC0810144]Tenho um Erro/Problema com o PTC - Dynamics Athenas - Documentação para vinculo do tutor"/>
    <m/>
    <n v="1800"/>
    <m/>
    <s v="Itens concluídos"/>
    <m/>
    <m/>
    <s v="Concluído"/>
    <d v="2026-08-19T09:31:00"/>
    <d v="2026-08-17T00:00:00"/>
    <d v="2026-08-19T00:00:00"/>
    <d v="2026-08-19T00:00:00"/>
    <m/>
    <m/>
    <m/>
    <m/>
    <m/>
    <m/>
    <m/>
    <m/>
    <m/>
    <m/>
    <x v="0"/>
    <m/>
    <m/>
    <m/>
    <n v="0.5"/>
    <s v="FALSO"/>
    <n v="0"/>
    <s v=""/>
    <s v=""/>
    <s v=""/>
    <s v=""/>
    <s v=""/>
    <s v=""/>
    <s v=""/>
    <s v=""/>
    <s v=""/>
    <s v=""/>
    <x v="0"/>
  </r>
  <r>
    <x v="0"/>
    <s v="SGGU-7126"/>
    <s v="[SGGU] SP 26.3.4"/>
    <x v="2"/>
    <x v="0"/>
    <s v="[SGGU] PI 3/26"/>
    <x v="0"/>
    <s v="[INC0809948]Tenho um Erro/Problema com o PTC - Dynamics Athenas - Informações de Unidades ou Polos"/>
    <m/>
    <m/>
    <m/>
    <s v="Itens concluídos"/>
    <m/>
    <m/>
    <s v="Abertura indevida"/>
    <d v="2026-08-18T19:48:00"/>
    <d v="2026-08-17T00:00:00"/>
    <d v="2026-08-19T00:00:00"/>
    <m/>
    <m/>
    <m/>
    <m/>
    <m/>
    <m/>
    <m/>
    <m/>
    <m/>
    <m/>
    <m/>
    <x v="0"/>
    <m/>
    <m/>
    <m/>
    <s v=""/>
    <s v="FALSO"/>
    <n v="0"/>
    <s v=""/>
    <s v=""/>
    <s v=""/>
    <s v=""/>
    <s v=""/>
    <s v=""/>
    <s v=""/>
    <s v=""/>
    <s v=""/>
    <s v=""/>
    <x v="0"/>
  </r>
  <r>
    <x v="0"/>
    <s v="SGGU-7125"/>
    <s v="[SGGU] SP 26.3.4"/>
    <x v="2"/>
    <x v="0"/>
    <s v="[SGGU] PI 3/26"/>
    <x v="0"/>
    <s v="[INC0809912]Tenho um Erro/Problema com o PTC - Dynamics Athenas - Tenho erro na parametrização do agendamento de aula prática"/>
    <m/>
    <m/>
    <m/>
    <s v="Itens concluídos"/>
    <m/>
    <m/>
    <s v="Abertura indevida"/>
    <d v="2026-08-18T18:28:00"/>
    <d v="2026-08-17T00:00:00"/>
    <d v="2026-08-19T00:00:00"/>
    <m/>
    <m/>
    <m/>
    <m/>
    <m/>
    <m/>
    <m/>
    <m/>
    <m/>
    <m/>
    <m/>
    <x v="0"/>
    <m/>
    <m/>
    <m/>
    <s v=""/>
    <s v="FALSO"/>
    <n v="0"/>
    <s v=""/>
    <s v=""/>
    <s v=""/>
    <s v=""/>
    <s v=""/>
    <s v=""/>
    <s v=""/>
    <s v=""/>
    <s v=""/>
    <s v=""/>
    <x v="0"/>
  </r>
  <r>
    <x v="0"/>
    <s v="SGGU-7122"/>
    <s v="[SGGU] SP 26.3.4"/>
    <x v="2"/>
    <x v="0"/>
    <s v="[SGGU] PI 3/26"/>
    <x v="0"/>
    <s v="[INC0809888]Tenho um Erro/Problema com o PTC - Dynamics Athenas - Acesso do tutor na aula prática"/>
    <m/>
    <m/>
    <m/>
    <s v="Itens concluídos"/>
    <m/>
    <m/>
    <s v="Concluído"/>
    <d v="2026-08-18T17:11:00"/>
    <d v="2026-08-17T00:00:00"/>
    <d v="2026-08-18T00:00:00"/>
    <d v="2026-08-18T00:00:00"/>
    <m/>
    <m/>
    <m/>
    <m/>
    <m/>
    <m/>
    <m/>
    <m/>
    <m/>
    <m/>
    <x v="0"/>
    <m/>
    <m/>
    <m/>
    <s v=""/>
    <s v="FALSO"/>
    <n v="0"/>
    <s v=""/>
    <s v=""/>
    <s v=""/>
    <s v=""/>
    <s v=""/>
    <s v=""/>
    <s v=""/>
    <s v=""/>
    <s v=""/>
    <s v=""/>
    <x v="0"/>
  </r>
  <r>
    <x v="0"/>
    <s v="SGGU-7121"/>
    <s v="[SGGU] SP 26.3.4"/>
    <x v="2"/>
    <x v="0"/>
    <s v="[SGGU] PI 3/26"/>
    <x v="0"/>
    <s v="[INC0809873]Tenho um Erro/Problema com o PTC - Dynamics Athenas - Inativação de curso e ofertas"/>
    <m/>
    <m/>
    <m/>
    <s v="Itens concluídos"/>
    <m/>
    <m/>
    <s v="Concluído"/>
    <d v="2026-08-18T16:48:00"/>
    <d v="2026-08-17T00:00:00"/>
    <d v="2026-08-18T00:00:00"/>
    <d v="2026-08-18T00:00:00"/>
    <m/>
    <m/>
    <m/>
    <m/>
    <m/>
    <m/>
    <m/>
    <m/>
    <m/>
    <m/>
    <x v="0"/>
    <m/>
    <m/>
    <m/>
    <s v=""/>
    <s v="FALSO"/>
    <n v="0"/>
    <s v=""/>
    <s v=""/>
    <s v=""/>
    <s v=""/>
    <s v=""/>
    <s v=""/>
    <s v=""/>
    <s v=""/>
    <s v=""/>
    <s v=""/>
    <x v="0"/>
  </r>
  <r>
    <x v="0"/>
    <s v="SGGU-7118"/>
    <s v="[SGGU] SP 26.3.4"/>
    <x v="2"/>
    <x v="0"/>
    <s v="[SGGU] PI 3/26"/>
    <x v="0"/>
    <s v="[INC0808155]Tenho um Erro/Problema com o PTC - Dynamics Athenas - Acesso do tutor na aula prática"/>
    <m/>
    <n v="900"/>
    <m/>
    <s v="Itens concluídos"/>
    <m/>
    <m/>
    <s v="Concluído"/>
    <d v="2026-08-18T12:23:00"/>
    <d v="2026-08-17T00:00:00"/>
    <d v="2026-08-18T00:00:00"/>
    <d v="2026-08-18T00:00:00"/>
    <m/>
    <m/>
    <m/>
    <m/>
    <m/>
    <m/>
    <m/>
    <m/>
    <m/>
    <m/>
    <x v="0"/>
    <m/>
    <m/>
    <m/>
    <n v="0.25"/>
    <s v="FALSO"/>
    <n v="0"/>
    <s v=""/>
    <s v=""/>
    <s v=""/>
    <s v=""/>
    <s v=""/>
    <s v=""/>
    <s v=""/>
    <s v=""/>
    <s v=""/>
    <s v=""/>
    <x v="0"/>
  </r>
  <r>
    <x v="0"/>
    <s v="SGGU-7117"/>
    <s v="[SGGU] SP 26.3.4"/>
    <x v="2"/>
    <x v="0"/>
    <s v="[SGGU] PI 3/26"/>
    <x v="0"/>
    <s v="[INC0809742]Tenho um Erro/Problema com o PTC - Dynamics Athenas - Alocação do tutor a turma"/>
    <m/>
    <n v="900"/>
    <m/>
    <s v="Itens concluídos"/>
    <m/>
    <m/>
    <s v="Concluído"/>
    <d v="2026-08-18T10:46:00"/>
    <d v="2026-08-17T00:00:00"/>
    <d v="2026-08-18T00:00:00"/>
    <d v="2026-08-18T00:00:00"/>
    <m/>
    <m/>
    <m/>
    <m/>
    <m/>
    <m/>
    <m/>
    <m/>
    <m/>
    <m/>
    <x v="0"/>
    <m/>
    <m/>
    <m/>
    <n v="0.25"/>
    <s v="FALSO"/>
    <n v="0"/>
    <s v=""/>
    <s v=""/>
    <s v=""/>
    <s v=""/>
    <s v=""/>
    <s v=""/>
    <s v=""/>
    <s v=""/>
    <s v=""/>
    <s v=""/>
    <x v="0"/>
  </r>
  <r>
    <x v="0"/>
    <s v="SGGU-7114"/>
    <s v="[SGGU] SP 26.3.4"/>
    <x v="2"/>
    <x v="0"/>
    <s v="[SGGU] PI 3/26"/>
    <x v="0"/>
    <s v="[INC0809531]Tenho um Erro/Problema com o PTC - Dynamics Athenas - Alocação do tutor a turma"/>
    <m/>
    <m/>
    <m/>
    <s v="Itens concluídos"/>
    <m/>
    <m/>
    <s v="Abertura indevida"/>
    <d v="2026-08-17T21:44:00"/>
    <d v="2026-08-17T00:00:00"/>
    <d v="2026-08-18T00:00:00"/>
    <m/>
    <m/>
    <m/>
    <m/>
    <m/>
    <m/>
    <m/>
    <m/>
    <m/>
    <m/>
    <m/>
    <x v="0"/>
    <m/>
    <m/>
    <m/>
    <s v=""/>
    <s v="FALSO"/>
    <n v="0"/>
    <s v=""/>
    <s v=""/>
    <s v=""/>
    <s v=""/>
    <s v=""/>
    <s v=""/>
    <s v=""/>
    <s v=""/>
    <s v=""/>
    <s v=""/>
    <x v="0"/>
  </r>
  <r>
    <x v="0"/>
    <s v="SGGU-7113"/>
    <s v="[SGGU] SP 26.3.4"/>
    <x v="2"/>
    <x v="0"/>
    <s v="[SGGU] PI 3/26"/>
    <x v="0"/>
    <s v="[INC0809398]Tenho um Erro/Problema com o PTC - Dynamics Athenas - Alocação do tutor a turma"/>
    <m/>
    <m/>
    <m/>
    <s v="Itens concluídos"/>
    <m/>
    <m/>
    <s v="Abertura indevida"/>
    <d v="2026-08-17T15:51:00"/>
    <d v="2026-08-17T00:00:00"/>
    <d v="2026-08-18T00:00:00"/>
    <m/>
    <m/>
    <m/>
    <m/>
    <m/>
    <m/>
    <m/>
    <m/>
    <m/>
    <m/>
    <m/>
    <x v="0"/>
    <m/>
    <m/>
    <m/>
    <s v=""/>
    <s v="FALSO"/>
    <n v="0"/>
    <s v=""/>
    <s v=""/>
    <s v=""/>
    <s v=""/>
    <s v=""/>
    <s v=""/>
    <s v=""/>
    <s v=""/>
    <s v=""/>
    <s v=""/>
    <x v="0"/>
  </r>
  <r>
    <x v="5"/>
    <s v="SGGU-7110"/>
    <s v="[SGGU] SP 26.3.5"/>
    <x v="2"/>
    <x v="1"/>
    <s v="[SGGU] PI 3/26"/>
    <x v="3"/>
    <s v="Otimização do Processamento e Integração"/>
    <n v="5"/>
    <n v="115200"/>
    <m/>
    <s v="Itens concluídos"/>
    <s v="ARTSG-184"/>
    <s v="Não"/>
    <s v="Concluído"/>
    <d v="2026-08-17T14:32:00"/>
    <d v="2026-08-31T00:00:00"/>
    <d v="2026-09-01T00:00:00"/>
    <d v="2026-09-04T00:00:00"/>
    <d v="2026-09-04T00:00:00"/>
    <d v="2026-09-04T00:00:00"/>
    <d v="2026-09-04T00:00:00"/>
    <d v="2026-09-17T00:00:00"/>
    <m/>
    <n v="3"/>
    <m/>
    <m/>
    <n v="14"/>
    <n v="23"/>
    <x v="0"/>
    <m/>
    <m/>
    <m/>
    <n v="32"/>
    <s v="FALSO"/>
    <n v="0"/>
    <n v="10"/>
    <s v=""/>
    <n v="3"/>
    <b v="1"/>
    <n v="1"/>
    <s v=""/>
    <n v="9"/>
    <s v=""/>
    <n v="23"/>
    <b v="1"/>
    <x v="12"/>
  </r>
  <r>
    <x v="0"/>
    <s v="SGGU-7109"/>
    <s v="[SGGU] SP 26.3.4"/>
    <x v="2"/>
    <x v="0"/>
    <s v="[SGGU] PI 3/26"/>
    <x v="0"/>
    <s v="[INC0809336]Tenho um Erro/Problema com o PTC - Dynamics Athenas - Acesso do tutor na aula prática"/>
    <m/>
    <m/>
    <m/>
    <s v="Itens concluídos"/>
    <m/>
    <m/>
    <s v="Abertura indevida"/>
    <d v="2026-08-17T14:22:00"/>
    <d v="2026-08-17T00:00:00"/>
    <d v="2026-08-18T00:00:00"/>
    <m/>
    <m/>
    <m/>
    <m/>
    <m/>
    <m/>
    <m/>
    <m/>
    <m/>
    <m/>
    <m/>
    <x v="0"/>
    <m/>
    <m/>
    <m/>
    <s v=""/>
    <s v="FALSO"/>
    <n v="0"/>
    <s v=""/>
    <s v=""/>
    <s v=""/>
    <s v=""/>
    <s v=""/>
    <s v=""/>
    <s v=""/>
    <s v=""/>
    <s v=""/>
    <s v=""/>
    <x v="0"/>
  </r>
  <r>
    <x v="0"/>
    <s v="SGGU-7108"/>
    <s v="[SGGU] SP 26.3.4"/>
    <x v="2"/>
    <x v="0"/>
    <s v="[SGGU] PI 3/26"/>
    <x v="0"/>
    <s v="[INC0809293]Tenho um Erro/Problema no Dynamics - Gestão de unidades - Reportar um erro/problema"/>
    <m/>
    <n v="3600"/>
    <m/>
    <s v="Itens concluídos"/>
    <m/>
    <m/>
    <s v="Concluído"/>
    <d v="2026-08-17T11:45:00"/>
    <d v="2026-08-17T00:00:00"/>
    <d v="2026-08-18T00:00:00"/>
    <d v="2026-08-18T00:00:00"/>
    <m/>
    <m/>
    <m/>
    <m/>
    <m/>
    <m/>
    <m/>
    <m/>
    <m/>
    <m/>
    <x v="0"/>
    <m/>
    <m/>
    <m/>
    <n v="1"/>
    <s v="FALSO"/>
    <n v="0"/>
    <s v=""/>
    <s v=""/>
    <s v=""/>
    <s v=""/>
    <s v=""/>
    <s v=""/>
    <s v=""/>
    <s v=""/>
    <s v=""/>
    <s v=""/>
    <x v="0"/>
  </r>
  <r>
    <x v="4"/>
    <s v="SGGU-7033"/>
    <s v="[SGGU] SP 26.3.4"/>
    <x v="2"/>
    <x v="1"/>
    <s v="[SGGU] PI 3/26"/>
    <x v="2"/>
    <s v="[SGGU-5202] Alterar validação de aula prática e/ou aula da unidade no consumo do evento syllabus-pratical-class-guide"/>
    <n v="3"/>
    <n v="50400"/>
    <m/>
    <s v="Itens concluídos"/>
    <s v="SGGU-5202"/>
    <s v="Não"/>
    <s v="Concluído"/>
    <d v="2026-08-14T15:24:00"/>
    <d v="2026-08-17T00:00:00"/>
    <d v="2026-08-17T00:00:00"/>
    <d v="2026-08-18T00:00:00"/>
    <d v="2026-08-18T00:00:00"/>
    <d v="2026-08-18T00:00:00"/>
    <d v="2026-08-18T00:00:00"/>
    <d v="2026-08-18T00:00:00"/>
    <m/>
    <n v="1"/>
    <m/>
    <m/>
    <n v="2"/>
    <n v="2"/>
    <x v="0"/>
    <m/>
    <m/>
    <m/>
    <n v="14"/>
    <s v="FALSO"/>
    <n v="0"/>
    <n v="1"/>
    <s v=""/>
    <n v="1"/>
    <b v="1"/>
    <n v="1"/>
    <s v=""/>
    <n v="1"/>
    <s v=""/>
    <n v="2"/>
    <b v="1"/>
    <x v="24"/>
  </r>
  <r>
    <x v="0"/>
    <s v="SGGU-7032"/>
    <s v="[SGGU] SP 26.3.4;[SGGU] SP 26.3.3"/>
    <x v="2"/>
    <x v="0"/>
    <s v="[SGGU] PI 3/26"/>
    <x v="0"/>
    <s v="[INC0805096]Tenho um Erro/Problema com o PTC - Ingresso - Captação - Backoffice"/>
    <m/>
    <m/>
    <m/>
    <s v="Itens concluídos"/>
    <m/>
    <m/>
    <s v="Abertura indevida"/>
    <d v="2026-08-14T15:24:00"/>
    <d v="2026-08-03T00:00:00"/>
    <d v="2026-08-17T00:00:00"/>
    <m/>
    <m/>
    <m/>
    <m/>
    <m/>
    <m/>
    <m/>
    <m/>
    <m/>
    <m/>
    <m/>
    <x v="0"/>
    <m/>
    <m/>
    <m/>
    <s v=""/>
    <s v="FALSO"/>
    <n v="0"/>
    <s v=""/>
    <s v=""/>
    <s v=""/>
    <s v=""/>
    <s v=""/>
    <s v=""/>
    <s v=""/>
    <s v=""/>
    <s v=""/>
    <s v=""/>
    <x v="0"/>
  </r>
  <r>
    <x v="0"/>
    <s v="SGGU-7030"/>
    <s v="[SGGU] SP 26.3.4;[SGGU] SP 26.3.3"/>
    <x v="2"/>
    <x v="0"/>
    <s v="[SGGU] PI 3/26"/>
    <x v="0"/>
    <s v="[INC0808791]Tenho um Erro/Problema com o PTC - Dynamics Athenas - Acesso do tutor na aula prática"/>
    <m/>
    <m/>
    <m/>
    <s v="Itens concluídos"/>
    <m/>
    <m/>
    <s v="Abertura indevida"/>
    <d v="2026-08-14T12:07:00"/>
    <d v="2026-08-03T00:00:00"/>
    <d v="2026-08-17T00:00:00"/>
    <m/>
    <m/>
    <m/>
    <m/>
    <m/>
    <m/>
    <m/>
    <m/>
    <m/>
    <m/>
    <m/>
    <x v="0"/>
    <m/>
    <m/>
    <m/>
    <s v=""/>
    <s v="FALSO"/>
    <n v="0"/>
    <s v=""/>
    <s v=""/>
    <s v=""/>
    <s v=""/>
    <s v=""/>
    <s v=""/>
    <s v=""/>
    <s v=""/>
    <s v=""/>
    <s v=""/>
    <x v="0"/>
  </r>
  <r>
    <x v="0"/>
    <s v="SGGU-7025"/>
    <s v="[SGGU] SP 26.3.4;[SGGU] SP 26.3.3"/>
    <x v="2"/>
    <x v="0"/>
    <s v="[SGGU] PI 3/26"/>
    <x v="0"/>
    <s v="[INC0808553]Tenho um Erro/Problema no Dynamics - Gestão de unidades - Reportar um erro/problema"/>
    <m/>
    <n v="1200"/>
    <m/>
    <s v="Itens concluídos"/>
    <m/>
    <m/>
    <s v="Abertura indevida"/>
    <d v="2026-08-13T15:18:00"/>
    <d v="2026-08-03T00:00:00"/>
    <d v="2026-08-17T00:00:00"/>
    <m/>
    <m/>
    <m/>
    <m/>
    <m/>
    <m/>
    <m/>
    <m/>
    <m/>
    <m/>
    <m/>
    <x v="0"/>
    <m/>
    <m/>
    <m/>
    <n v="0.33333333333333331"/>
    <s v="FALSO"/>
    <n v="0"/>
    <s v=""/>
    <s v=""/>
    <s v=""/>
    <s v=""/>
    <s v=""/>
    <s v=""/>
    <s v=""/>
    <s v=""/>
    <s v=""/>
    <s v=""/>
    <x v="0"/>
  </r>
  <r>
    <x v="0"/>
    <s v="SGGU-7022"/>
    <s v="[SGGU] SP 26.3.3"/>
    <x v="2"/>
    <x v="0"/>
    <s v="[SGGU] PI 3/26"/>
    <x v="0"/>
    <s v="[INC0808444]Tenho um Erro/Problema com o PTC - Dynamics Athenas - Acesso do tutor na aula prática"/>
    <m/>
    <m/>
    <m/>
    <s v="Itens concluídos"/>
    <m/>
    <m/>
    <s v="Abertura indevida"/>
    <d v="2026-08-13T11:53:00"/>
    <d v="2026-08-03T00:00:00"/>
    <d v="2026-08-13T00:00:00"/>
    <m/>
    <m/>
    <m/>
    <m/>
    <m/>
    <m/>
    <m/>
    <m/>
    <m/>
    <m/>
    <m/>
    <x v="0"/>
    <m/>
    <m/>
    <m/>
    <s v=""/>
    <s v="FALSO"/>
    <n v="0"/>
    <s v=""/>
    <s v=""/>
    <s v=""/>
    <s v=""/>
    <s v=""/>
    <s v=""/>
    <s v=""/>
    <s v=""/>
    <s v=""/>
    <s v=""/>
    <x v="0"/>
  </r>
  <r>
    <x v="0"/>
    <s v="SGGU-7021"/>
    <s v="[SGGU] SP 26.3.3"/>
    <x v="2"/>
    <x v="0"/>
    <s v="[SGGU] PI 3/26"/>
    <x v="0"/>
    <s v="[INC0808441]Tenho um Erro/Problema com o PTC - Dynamics Athenas - Alocação do tutor a turma"/>
    <m/>
    <m/>
    <m/>
    <s v="Itens concluídos"/>
    <m/>
    <m/>
    <s v="Abertura indevida"/>
    <d v="2026-08-13T11:43:00"/>
    <d v="2026-08-03T00:00:00"/>
    <d v="2026-08-13T00:00:00"/>
    <m/>
    <m/>
    <m/>
    <m/>
    <m/>
    <m/>
    <m/>
    <m/>
    <m/>
    <m/>
    <m/>
    <x v="0"/>
    <m/>
    <m/>
    <m/>
    <s v=""/>
    <s v="FALSO"/>
    <n v="0"/>
    <s v=""/>
    <s v=""/>
    <s v=""/>
    <s v=""/>
    <s v=""/>
    <s v=""/>
    <s v=""/>
    <s v=""/>
    <s v=""/>
    <s v=""/>
    <x v="0"/>
  </r>
  <r>
    <x v="0"/>
    <s v="SGGU-7020"/>
    <s v="[SGGU] SP 26.3.3"/>
    <x v="2"/>
    <x v="0"/>
    <s v="[SGGU] PI 3/26"/>
    <x v="0"/>
    <s v="[INC0808304]Tenho um Erro/Problema no Dynamics - Gestão de unidades - Reportar um erro/problema"/>
    <m/>
    <n v="1800"/>
    <m/>
    <s v="Itens concluídos"/>
    <m/>
    <m/>
    <s v="Abertura indevida"/>
    <d v="2026-08-13T09:25:00"/>
    <d v="2026-08-03T00:00:00"/>
    <d v="2026-08-13T00:00:00"/>
    <m/>
    <m/>
    <m/>
    <m/>
    <m/>
    <m/>
    <m/>
    <m/>
    <m/>
    <m/>
    <m/>
    <x v="0"/>
    <m/>
    <m/>
    <m/>
    <n v="0.5"/>
    <s v="FALSO"/>
    <n v="0"/>
    <s v=""/>
    <s v=""/>
    <s v=""/>
    <s v=""/>
    <s v=""/>
    <s v=""/>
    <s v=""/>
    <s v=""/>
    <s v=""/>
    <s v=""/>
    <x v="0"/>
  </r>
  <r>
    <x v="0"/>
    <s v="SGGU-7013"/>
    <s v="[SGGU] SP 26.3.3"/>
    <x v="2"/>
    <x v="0"/>
    <s v="[SGGU] PI 3/26"/>
    <x v="0"/>
    <s v="[INC0808292]Tenho um Erro/Problema com o PTC - Dynamics Athenas - Envio de reatórios"/>
    <m/>
    <m/>
    <m/>
    <s v="Itens concluídos"/>
    <m/>
    <m/>
    <s v="Abertura indevida"/>
    <d v="2026-08-13T08:49:00"/>
    <d v="2026-08-03T00:00:00"/>
    <d v="2026-08-13T00:00:00"/>
    <m/>
    <m/>
    <m/>
    <m/>
    <m/>
    <m/>
    <m/>
    <m/>
    <m/>
    <m/>
    <m/>
    <x v="0"/>
    <m/>
    <m/>
    <m/>
    <s v=""/>
    <s v="FALSO"/>
    <n v="0"/>
    <s v=""/>
    <s v=""/>
    <s v=""/>
    <s v=""/>
    <s v=""/>
    <s v=""/>
    <s v=""/>
    <s v=""/>
    <s v=""/>
    <s v=""/>
    <x v="0"/>
  </r>
  <r>
    <x v="3"/>
    <s v="SGGU-7011"/>
    <s v="[SGGU] SP 26.3.4"/>
    <x v="2"/>
    <x v="3"/>
    <s v="[SGGU] PI 3/26"/>
    <x v="1"/>
    <s v="[Curso MEC] Backend -[GEUN][DV][Oferta] Quando oferta semi tem dias da semana criar Curso por tipo de Produto"/>
    <n v="3"/>
    <n v="47400"/>
    <m/>
    <s v="Itens concluídos"/>
    <s v="SGGS-11290"/>
    <s v="Não"/>
    <s v="Concluído"/>
    <d v="2026-08-13T00:26:00"/>
    <d v="2026-08-17T00:00:00"/>
    <d v="2026-08-18T00:00:00"/>
    <d v="2026-08-20T00:00:00"/>
    <d v="2026-08-20T00:00:00"/>
    <d v="2026-08-20T00:00:00"/>
    <d v="2026-08-20T00:00:00"/>
    <m/>
    <m/>
    <n v="2"/>
    <m/>
    <m/>
    <n v="5"/>
    <m/>
    <x v="0"/>
    <m/>
    <m/>
    <m/>
    <n v="13.166666666666666"/>
    <s v="FALSO"/>
    <n v="0"/>
    <n v="2"/>
    <s v=""/>
    <n v="2"/>
    <b v="1"/>
    <n v="1"/>
    <s v=""/>
    <s v=""/>
    <s v=""/>
    <s v=""/>
    <b v="1"/>
    <x v="13"/>
  </r>
  <r>
    <x v="3"/>
    <s v="SGGU-7010"/>
    <s v="[SGGU] SP 26.3.4"/>
    <x v="2"/>
    <x v="3"/>
    <s v="[SGGU] PI 3/26"/>
    <x v="5"/>
    <s v="[Curso MEC] Backend -Function Consumidora para Inativação de Cursos Regulados"/>
    <n v="5"/>
    <n v="165600"/>
    <m/>
    <s v="Itens concluídos"/>
    <s v="SGGS-11290"/>
    <s v="Não"/>
    <s v="Concluído"/>
    <d v="2026-08-12T22:15:00"/>
    <d v="2026-08-17T00:00:00"/>
    <d v="2026-08-18T00:00:00"/>
    <d v="2026-08-26T00:00:00"/>
    <d v="2026-08-26T00:00:00"/>
    <d v="2026-08-26T00:00:00"/>
    <d v="2026-08-26T00:00:00"/>
    <m/>
    <m/>
    <m/>
    <n v="1"/>
    <m/>
    <n v="9"/>
    <m/>
    <x v="0"/>
    <m/>
    <m/>
    <m/>
    <n v="46"/>
    <s v="FALSO"/>
    <n v="0"/>
    <n v="3"/>
    <s v=""/>
    <n v="6"/>
    <s v=""/>
    <n v="1"/>
    <b v="1"/>
    <s v=""/>
    <s v=""/>
    <s v=""/>
    <b v="1"/>
    <x v="13"/>
  </r>
  <r>
    <x v="3"/>
    <s v="SGGU-7009"/>
    <s v="[SGGU] SP 26.3.4"/>
    <x v="2"/>
    <x v="3"/>
    <s v="[SGGU] PI 3/26"/>
    <x v="3"/>
    <s v="[Curso MEC] Processamento de CTPs para Alteração de Situação Real de Curso Regulado"/>
    <n v="5"/>
    <n v="117000"/>
    <m/>
    <s v="Itens concluídos"/>
    <s v="SGGS-11290"/>
    <s v="Não"/>
    <s v="Concluído"/>
    <d v="2026-08-12T22:00:00"/>
    <d v="2026-08-17T00:00:00"/>
    <d v="2026-08-18T00:00:00"/>
    <d v="2026-08-24T00:00:00"/>
    <d v="2026-08-24T00:00:00"/>
    <d v="2026-08-25T00:00:00"/>
    <d v="2026-08-25T00:00:00"/>
    <m/>
    <m/>
    <n v="4"/>
    <m/>
    <m/>
    <n v="8"/>
    <m/>
    <x v="0"/>
    <m/>
    <m/>
    <m/>
    <n v="32.5"/>
    <s v="FALSO"/>
    <n v="0"/>
    <n v="3"/>
    <s v=""/>
    <n v="4"/>
    <b v="1"/>
    <n v="1"/>
    <s v=""/>
    <s v=""/>
    <s v=""/>
    <s v=""/>
    <b v="1"/>
    <x v="13"/>
  </r>
  <r>
    <x v="0"/>
    <s v="SGGU-7008"/>
    <s v="[SGGU] SP 26.3.3"/>
    <x v="2"/>
    <x v="0"/>
    <s v="[SGGU] PI 3/26"/>
    <x v="0"/>
    <s v="[INC0808229]Tenho um Erro/Problema com o PTC - Dynamics Athenas - Informações de Unidades ou Polos"/>
    <m/>
    <m/>
    <m/>
    <s v="Itens concluídos"/>
    <m/>
    <m/>
    <s v="Abertura indevida"/>
    <d v="2026-08-12T21:39:00"/>
    <d v="2026-08-03T00:00:00"/>
    <d v="2026-08-13T00:00:00"/>
    <m/>
    <m/>
    <m/>
    <m/>
    <m/>
    <m/>
    <m/>
    <m/>
    <m/>
    <m/>
    <m/>
    <x v="0"/>
    <m/>
    <m/>
    <m/>
    <s v=""/>
    <s v="FALSO"/>
    <n v="0"/>
    <s v=""/>
    <s v=""/>
    <s v=""/>
    <s v=""/>
    <s v=""/>
    <s v=""/>
    <s v=""/>
    <s v=""/>
    <s v=""/>
    <s v=""/>
    <x v="0"/>
  </r>
  <r>
    <x v="0"/>
    <s v="SGGU-7007"/>
    <s v="[SGGU] SP 26.3.3"/>
    <x v="2"/>
    <x v="0"/>
    <s v="[SGGU] PI 3/26"/>
    <x v="0"/>
    <s v="[INC0808228]Tenho um Erro/Problema no Dynamics - Gestão de unidades - Reportar um erro/problema"/>
    <m/>
    <m/>
    <m/>
    <s v="Itens concluídos"/>
    <m/>
    <m/>
    <s v="Abertura indevida"/>
    <d v="2026-08-12T21:37:00"/>
    <d v="2026-08-03T00:00:00"/>
    <d v="2026-08-13T00:00:00"/>
    <m/>
    <m/>
    <m/>
    <m/>
    <m/>
    <m/>
    <m/>
    <m/>
    <m/>
    <m/>
    <m/>
    <x v="0"/>
    <m/>
    <m/>
    <m/>
    <s v=""/>
    <s v="FALSO"/>
    <n v="0"/>
    <s v=""/>
    <s v=""/>
    <s v=""/>
    <s v=""/>
    <s v=""/>
    <s v=""/>
    <s v=""/>
    <s v=""/>
    <s v=""/>
    <s v=""/>
    <x v="0"/>
  </r>
  <r>
    <x v="0"/>
    <s v="SGGU-7006"/>
    <s v="[SGGU] SP 26.3.3"/>
    <x v="2"/>
    <x v="0"/>
    <s v="[SGGU] PI 3/26"/>
    <x v="0"/>
    <s v="[INC0808226]Tenho um Erro/Problema no Dynamics - Gestão de unidades - Reportar um erro/problema"/>
    <m/>
    <m/>
    <m/>
    <s v="Itens concluídos"/>
    <m/>
    <m/>
    <s v="Abertura indevida"/>
    <d v="2026-08-12T21:19:00"/>
    <d v="2026-08-03T00:00:00"/>
    <d v="2026-08-13T00:00:00"/>
    <m/>
    <m/>
    <m/>
    <m/>
    <m/>
    <m/>
    <m/>
    <m/>
    <m/>
    <m/>
    <m/>
    <x v="0"/>
    <m/>
    <m/>
    <m/>
    <s v=""/>
    <s v="FALSO"/>
    <n v="0"/>
    <s v=""/>
    <s v=""/>
    <s v=""/>
    <s v=""/>
    <s v=""/>
    <s v=""/>
    <s v=""/>
    <s v=""/>
    <s v=""/>
    <s v=""/>
    <x v="0"/>
  </r>
  <r>
    <x v="0"/>
    <s v="SGGU-7005"/>
    <s v="[SGGU] SP 26.3.3"/>
    <x v="2"/>
    <x v="0"/>
    <s v="[SGGU] PI 3/26"/>
    <x v="0"/>
    <s v="[INC0808155]Tenho um Erro/Problema com o PTC - Dynamics Athenas - Acesso do tutor na aula prática"/>
    <m/>
    <m/>
    <m/>
    <s v="Itens concluídos"/>
    <m/>
    <m/>
    <s v="Abertura indevida"/>
    <d v="2026-08-12T16:59:00"/>
    <d v="2026-08-03T00:00:00"/>
    <d v="2026-08-12T00:00:00"/>
    <d v="2026-08-12T00:00:00"/>
    <m/>
    <m/>
    <m/>
    <m/>
    <m/>
    <m/>
    <m/>
    <m/>
    <m/>
    <m/>
    <x v="0"/>
    <m/>
    <m/>
    <m/>
    <s v=""/>
    <s v="FALSO"/>
    <n v="0"/>
    <s v=""/>
    <s v=""/>
    <s v=""/>
    <s v=""/>
    <s v=""/>
    <s v=""/>
    <s v=""/>
    <s v=""/>
    <s v=""/>
    <s v=""/>
    <x v="0"/>
  </r>
  <r>
    <x v="1"/>
    <s v="SGGU-7004"/>
    <s v="[SGGU] SP 26.3.3"/>
    <x v="2"/>
    <x v="0"/>
    <s v="[SGGU] PI 3/26"/>
    <x v="0"/>
    <s v="[RITM0733213]Solicitação de Serviço ao PTC - Gestão de Unidades - Gestão de Unidades"/>
    <m/>
    <n v="36600"/>
    <m/>
    <s v="Itens concluídos"/>
    <m/>
    <m/>
    <s v="Concluído"/>
    <d v="2026-08-12T16:40:00"/>
    <d v="2026-08-03T00:00:00"/>
    <d v="2026-08-13T00:00:00"/>
    <d v="2026-08-14T00:00:00"/>
    <m/>
    <m/>
    <m/>
    <m/>
    <m/>
    <m/>
    <m/>
    <m/>
    <m/>
    <m/>
    <x v="0"/>
    <m/>
    <m/>
    <m/>
    <n v="10.166666666666666"/>
    <s v="FALSO"/>
    <n v="0"/>
    <s v=""/>
    <s v=""/>
    <s v=""/>
    <s v=""/>
    <s v=""/>
    <s v=""/>
    <s v=""/>
    <s v=""/>
    <s v=""/>
    <s v=""/>
    <x v="0"/>
  </r>
  <r>
    <x v="4"/>
    <s v="SGGU-7003"/>
    <s v="[SGGU] SP 26.3.3"/>
    <x v="2"/>
    <x v="1"/>
    <s v="[SGGU] PI 3/26"/>
    <x v="1"/>
    <s v="[SGGU-5202] Criar identificação de série e semestre da turma "/>
    <n v="2"/>
    <n v="50400"/>
    <m/>
    <s v="Itens concluídos"/>
    <s v="SGGU-5202"/>
    <m/>
    <s v="Concluído"/>
    <d v="2026-08-12T15:27:00"/>
    <d v="2026-08-03T00:00:00"/>
    <d v="2026-08-13T00:00:00"/>
    <d v="2026-08-14T00:00:00"/>
    <d v="2026-08-14T00:00:00"/>
    <d v="2026-08-14T00:00:00"/>
    <d v="2026-08-14T00:00:00"/>
    <d v="2026-08-20T00:00:00"/>
    <m/>
    <n v="1"/>
    <m/>
    <m/>
    <n v="2"/>
    <n v="6"/>
    <x v="0"/>
    <m/>
    <m/>
    <m/>
    <n v="14"/>
    <s v="FALSO"/>
    <n v="0"/>
    <n v="-9"/>
    <s v=""/>
    <n v="1"/>
    <b v="1"/>
    <n v="1"/>
    <s v=""/>
    <n v="4"/>
    <s v=""/>
    <n v="6"/>
    <b v="1"/>
    <x v="24"/>
  </r>
  <r>
    <x v="4"/>
    <s v="SGGU-7002"/>
    <s v="[SGGU] SP 26.3.3"/>
    <x v="2"/>
    <x v="1"/>
    <s v="[SGGU] PI 3/26"/>
    <x v="4"/>
    <s v="[SGGU-5202] Ajustar fila da Parametrização de Aula Prática para passar a esperar série e semestre operacional"/>
    <n v="1"/>
    <n v="36000"/>
    <m/>
    <s v="Itens concluídos"/>
    <s v="SGGU-5202"/>
    <m/>
    <s v="Concluído"/>
    <d v="2026-08-12T15:24:00"/>
    <d v="2026-08-03T00:00:00"/>
    <d v="2026-08-13T00:00:00"/>
    <d v="2026-08-13T00:00:00"/>
    <d v="2026-08-13T00:00:00"/>
    <d v="2026-08-14T00:00:00"/>
    <d v="2026-08-14T00:00:00"/>
    <d v="2026-08-20T00:00:00"/>
    <m/>
    <m/>
    <m/>
    <m/>
    <n v="2"/>
    <m/>
    <x v="0"/>
    <m/>
    <m/>
    <m/>
    <n v="10"/>
    <s v="FALSO"/>
    <n v="0"/>
    <n v="-9"/>
    <s v=""/>
    <n v="1"/>
    <s v=""/>
    <n v="1"/>
    <s v=""/>
    <n v="4"/>
    <s v=""/>
    <n v="6"/>
    <b v="0"/>
    <x v="24"/>
  </r>
  <r>
    <x v="0"/>
    <s v="SGGU-7001"/>
    <s v="[SGGU] SP 26.3.3"/>
    <x v="2"/>
    <x v="0"/>
    <s v="[SGGU] PI 3/26"/>
    <x v="0"/>
    <s v="[INC0808110]Tenho um Erro/Problema com o PTC - Dynamics Athenas - Envio de reatórios"/>
    <m/>
    <m/>
    <m/>
    <s v="Itens concluídos"/>
    <m/>
    <m/>
    <s v="Abertura indevida"/>
    <d v="2026-08-12T15:22:00"/>
    <d v="2026-08-03T00:00:00"/>
    <d v="2026-08-12T00:00:00"/>
    <m/>
    <m/>
    <m/>
    <m/>
    <m/>
    <m/>
    <m/>
    <m/>
    <m/>
    <m/>
    <m/>
    <x v="0"/>
    <m/>
    <m/>
    <m/>
    <s v=""/>
    <s v="FALSO"/>
    <n v="0"/>
    <s v=""/>
    <s v=""/>
    <s v=""/>
    <s v=""/>
    <s v=""/>
    <s v=""/>
    <s v=""/>
    <s v=""/>
    <s v=""/>
    <s v=""/>
    <x v="0"/>
  </r>
  <r>
    <x v="0"/>
    <s v="SGGU-6995"/>
    <s v="[SGGU] SP 26.3.3"/>
    <x v="2"/>
    <x v="0"/>
    <s v="[SGGU] PI 3/26"/>
    <x v="0"/>
    <s v="[INC0808074]Tenho um Erro/Problema com o PTC - Dynamics Athenas - Alocação do tutor a turma"/>
    <m/>
    <m/>
    <m/>
    <s v="Itens concluídos"/>
    <m/>
    <m/>
    <s v="Abertura indevida"/>
    <d v="2026-08-12T13:52:00"/>
    <d v="2026-08-03T00:00:00"/>
    <d v="2026-08-12T00:00:00"/>
    <m/>
    <m/>
    <m/>
    <m/>
    <m/>
    <m/>
    <m/>
    <m/>
    <m/>
    <m/>
    <m/>
    <x v="0"/>
    <m/>
    <m/>
    <m/>
    <s v=""/>
    <s v="FALSO"/>
    <n v="0"/>
    <s v=""/>
    <s v=""/>
    <s v=""/>
    <s v=""/>
    <s v=""/>
    <s v=""/>
    <s v=""/>
    <s v=""/>
    <s v=""/>
    <s v=""/>
    <x v="0"/>
  </r>
  <r>
    <x v="0"/>
    <s v="SGGU-6994"/>
    <s v="[SGGU] SP 26.3.3"/>
    <x v="2"/>
    <x v="0"/>
    <s v="[SGGU] PI 3/26"/>
    <x v="0"/>
    <s v="[INC0808060]Tenho um Erro/Problema com o PTC - Dynamics Athenas - Alocação do tutor a turma"/>
    <m/>
    <m/>
    <m/>
    <s v="Itens concluídos"/>
    <m/>
    <m/>
    <s v="Abertura indevida"/>
    <d v="2026-08-12T12:15:00"/>
    <d v="2026-08-03T00:00:00"/>
    <d v="2026-08-12T00:00:00"/>
    <m/>
    <m/>
    <m/>
    <m/>
    <m/>
    <m/>
    <m/>
    <m/>
    <m/>
    <m/>
    <m/>
    <x v="0"/>
    <m/>
    <m/>
    <m/>
    <s v=""/>
    <s v="FALSO"/>
    <n v="0"/>
    <s v=""/>
    <s v=""/>
    <s v=""/>
    <s v=""/>
    <s v=""/>
    <s v=""/>
    <s v=""/>
    <s v=""/>
    <s v=""/>
    <s v=""/>
    <x v="0"/>
  </r>
  <r>
    <x v="1"/>
    <s v="SGGU-6993"/>
    <s v="[SGGU] SP 26.3.5"/>
    <x v="2"/>
    <x v="0"/>
    <s v="[SGGU] PI 3/26"/>
    <x v="0"/>
    <s v="[RITM0733012]Solicitação de Serviço ao PTC - Gestão de Unidades - Gestão de Unidades"/>
    <m/>
    <n v="3600"/>
    <m/>
    <s v="Itens concluídos"/>
    <m/>
    <m/>
    <s v="Concluído"/>
    <d v="2026-08-12T11:36:00"/>
    <d v="2026-08-31T00:00:00"/>
    <d v="2026-09-02T00:00:00"/>
    <d v="2026-09-02T00:00:00"/>
    <m/>
    <m/>
    <m/>
    <m/>
    <m/>
    <m/>
    <m/>
    <m/>
    <m/>
    <m/>
    <x v="0"/>
    <m/>
    <m/>
    <m/>
    <n v="1"/>
    <s v="FALSO"/>
    <n v="0"/>
    <s v=""/>
    <s v=""/>
    <s v=""/>
    <s v=""/>
    <s v=""/>
    <s v=""/>
    <s v=""/>
    <s v=""/>
    <s v=""/>
    <s v=""/>
    <x v="0"/>
  </r>
  <r>
    <x v="0"/>
    <s v="SGGU-6992"/>
    <s v="[SGGU] SP 26.3.3"/>
    <x v="2"/>
    <x v="0"/>
    <s v="[SGGU] PI 3/26"/>
    <x v="0"/>
    <s v="[INC0807996]Tenho um Erro/Problema com o PTC - Dynamics Athenas - Documentação para vinculo do tutor"/>
    <m/>
    <m/>
    <m/>
    <s v="Itens concluídos"/>
    <m/>
    <m/>
    <s v="Abertura indevida"/>
    <d v="2026-08-12T10:02:00"/>
    <d v="2026-08-03T00:00:00"/>
    <d v="2026-08-12T00:00:00"/>
    <m/>
    <m/>
    <m/>
    <m/>
    <m/>
    <m/>
    <m/>
    <m/>
    <m/>
    <m/>
    <m/>
    <x v="0"/>
    <m/>
    <m/>
    <m/>
    <s v=""/>
    <s v="FALSO"/>
    <n v="0"/>
    <s v=""/>
    <s v=""/>
    <s v=""/>
    <s v=""/>
    <s v=""/>
    <s v=""/>
    <s v=""/>
    <s v=""/>
    <s v=""/>
    <s v=""/>
    <x v="0"/>
  </r>
  <r>
    <x v="0"/>
    <s v="SGGU-6991"/>
    <s v="[SGGU] SP 26.3.4;[SGGU] SP 26.3.3"/>
    <x v="2"/>
    <x v="0"/>
    <s v="[SGGU] PI 3/26"/>
    <x v="0"/>
    <s v="[INC0807894]Tenho um Erro/Problema com o PTC - Dynamics Athenas - Acesso do tutor na aula prática"/>
    <m/>
    <m/>
    <m/>
    <s v="Itens concluídos"/>
    <m/>
    <m/>
    <s v="Concluído"/>
    <d v="2026-08-11T18:45:00"/>
    <d v="2026-08-03T00:00:00"/>
    <d v="2026-08-12T00:00:00"/>
    <d v="2026-08-12T00:00:00"/>
    <m/>
    <m/>
    <m/>
    <m/>
    <m/>
    <m/>
    <m/>
    <m/>
    <m/>
    <m/>
    <x v="0"/>
    <m/>
    <m/>
    <m/>
    <s v=""/>
    <s v="FALSO"/>
    <n v="0"/>
    <s v=""/>
    <s v=""/>
    <s v=""/>
    <s v=""/>
    <s v=""/>
    <s v=""/>
    <s v=""/>
    <s v=""/>
    <s v=""/>
    <s v=""/>
    <x v="0"/>
  </r>
  <r>
    <x v="0"/>
    <s v="SGGU-6990"/>
    <s v="[SGGU] SP 26.3.4;[SGGU] SP 26.3.3"/>
    <x v="2"/>
    <x v="0"/>
    <s v="[SGGU] PI 3/26"/>
    <x v="0"/>
    <s v="[INC0807892]Tenho um Erro/Problema com o PTC - Dynamics Athenas - Acesso do tutor na aula prática"/>
    <m/>
    <m/>
    <m/>
    <s v="Itens concluídos"/>
    <m/>
    <m/>
    <s v="Concluído"/>
    <d v="2026-08-11T18:41:00"/>
    <d v="2026-08-03T00:00:00"/>
    <d v="2026-08-12T00:00:00"/>
    <d v="2026-08-12T00:00:00"/>
    <m/>
    <m/>
    <m/>
    <m/>
    <m/>
    <m/>
    <m/>
    <m/>
    <m/>
    <m/>
    <x v="0"/>
    <m/>
    <m/>
    <m/>
    <s v=""/>
    <s v="FALSO"/>
    <n v="0"/>
    <s v=""/>
    <s v=""/>
    <s v=""/>
    <s v=""/>
    <s v=""/>
    <s v=""/>
    <s v=""/>
    <s v=""/>
    <s v=""/>
    <s v=""/>
    <x v="0"/>
  </r>
  <r>
    <x v="0"/>
    <s v="SGGU-6989"/>
    <s v="[SGGU] SP 26.3.4;[SGGU] SP 26.3.3"/>
    <x v="2"/>
    <x v="0"/>
    <s v="[SGGU] PI 3/26"/>
    <x v="0"/>
    <s v="[INC0807888]Tenho um Erro/Problema com o PTC - Dynamics Athenas - Acesso do tutor na aula prática"/>
    <m/>
    <m/>
    <m/>
    <s v="Itens concluídos"/>
    <m/>
    <m/>
    <s v="Concluído"/>
    <d v="2026-08-11T18:37:00"/>
    <d v="2026-08-03T00:00:00"/>
    <d v="2026-08-12T00:00:00"/>
    <d v="2026-08-12T00:00:00"/>
    <m/>
    <m/>
    <m/>
    <m/>
    <m/>
    <m/>
    <m/>
    <m/>
    <m/>
    <m/>
    <x v="0"/>
    <m/>
    <m/>
    <m/>
    <s v=""/>
    <s v="FALSO"/>
    <n v="0"/>
    <s v=""/>
    <s v=""/>
    <s v=""/>
    <s v=""/>
    <s v=""/>
    <s v=""/>
    <s v=""/>
    <s v=""/>
    <s v=""/>
    <s v=""/>
    <x v="0"/>
  </r>
  <r>
    <x v="0"/>
    <s v="SGGU-6988"/>
    <s v="[SGGU] SP 26.3.4;[SGGU] SP 26.3.3"/>
    <x v="2"/>
    <x v="0"/>
    <s v="[SGGU] PI 3/26"/>
    <x v="0"/>
    <s v="[INC0807886]Tenho um Erro/Problema com o PTC - Dynamics Athenas - Acesso do tutor na aula prática"/>
    <m/>
    <m/>
    <m/>
    <s v="Itens concluídos"/>
    <m/>
    <m/>
    <s v="Concluído"/>
    <d v="2026-08-11T18:35:00"/>
    <d v="2026-08-03T00:00:00"/>
    <d v="2026-08-12T00:00:00"/>
    <d v="2026-08-12T00:00:00"/>
    <m/>
    <m/>
    <m/>
    <m/>
    <m/>
    <m/>
    <m/>
    <m/>
    <m/>
    <m/>
    <x v="0"/>
    <m/>
    <m/>
    <m/>
    <s v=""/>
    <s v="FALSO"/>
    <n v="0"/>
    <s v=""/>
    <s v=""/>
    <s v=""/>
    <s v=""/>
    <s v=""/>
    <s v=""/>
    <s v=""/>
    <s v=""/>
    <s v=""/>
    <s v=""/>
    <x v="0"/>
  </r>
  <r>
    <x v="0"/>
    <s v="SGGU-6986"/>
    <s v="[SGGU] SP 26.3.3"/>
    <x v="2"/>
    <x v="0"/>
    <s v="[SGGU] PI 3/26"/>
    <x v="0"/>
    <s v="[INC0807865]Tenho um Erro/Problema no Dynamics - Gestão de unidades - Reportar um erro/problema"/>
    <m/>
    <m/>
    <m/>
    <s v="Itens concluídos"/>
    <m/>
    <m/>
    <s v="Abertura indevida"/>
    <d v="2026-08-11T17:30:00"/>
    <d v="2026-08-03T00:00:00"/>
    <d v="2026-08-12T00:00:00"/>
    <m/>
    <m/>
    <m/>
    <m/>
    <m/>
    <m/>
    <m/>
    <m/>
    <m/>
    <m/>
    <m/>
    <x v="0"/>
    <m/>
    <m/>
    <m/>
    <s v=""/>
    <s v="FALSO"/>
    <n v="0"/>
    <s v=""/>
    <s v=""/>
    <s v=""/>
    <s v=""/>
    <s v=""/>
    <s v=""/>
    <s v=""/>
    <s v=""/>
    <s v=""/>
    <s v=""/>
    <x v="0"/>
  </r>
  <r>
    <x v="1"/>
    <s v="SGGU-6984"/>
    <s v="[SGGU] SP 26.3.4"/>
    <x v="2"/>
    <x v="0"/>
    <s v="[SGGU] PI 3/26"/>
    <x v="0"/>
    <s v="[RITM0732732]Solicitação de Serviço ao PTC - Gestão de Unidades - Gestão de Unidades"/>
    <m/>
    <m/>
    <m/>
    <s v="Itens concluídos"/>
    <m/>
    <m/>
    <s v="Abertura indevida"/>
    <d v="2026-08-11T16:21:00"/>
    <d v="2026-08-17T00:00:00"/>
    <d v="2026-08-26T00:00:00"/>
    <m/>
    <m/>
    <m/>
    <m/>
    <m/>
    <m/>
    <m/>
    <m/>
    <m/>
    <m/>
    <m/>
    <x v="0"/>
    <m/>
    <m/>
    <m/>
    <s v=""/>
    <s v="FALSO"/>
    <n v="0"/>
    <s v=""/>
    <s v=""/>
    <s v=""/>
    <s v=""/>
    <s v=""/>
    <s v=""/>
    <s v=""/>
    <s v=""/>
    <s v=""/>
    <s v=""/>
    <x v="0"/>
  </r>
  <r>
    <x v="0"/>
    <s v="SGGU-6981"/>
    <s v="[SGGU] SP 26.3.4;[SGGU] SP 26.3.3"/>
    <x v="2"/>
    <x v="0"/>
    <s v="[SGGU] PI 3/26"/>
    <x v="0"/>
    <s v="[INC0807820]Tenho um Erro/Problema com o PTC - Dynamics Athenas - Alocação do tutor a turma"/>
    <m/>
    <m/>
    <m/>
    <s v="Itens concluídos"/>
    <m/>
    <m/>
    <s v="Concluído"/>
    <d v="2026-08-11T15:37:00"/>
    <d v="2026-08-03T00:00:00"/>
    <d v="2026-08-13T00:00:00"/>
    <d v="2026-08-13T00:00:00"/>
    <m/>
    <m/>
    <m/>
    <m/>
    <m/>
    <m/>
    <m/>
    <m/>
    <m/>
    <m/>
    <x v="0"/>
    <m/>
    <m/>
    <m/>
    <s v=""/>
    <s v="FALSO"/>
    <n v="0"/>
    <s v=""/>
    <s v=""/>
    <s v=""/>
    <s v=""/>
    <s v=""/>
    <s v=""/>
    <s v=""/>
    <s v=""/>
    <s v=""/>
    <s v=""/>
    <x v="0"/>
  </r>
  <r>
    <x v="0"/>
    <s v="SGGU-6980"/>
    <s v="[SGGU] SP 26.3.3"/>
    <x v="2"/>
    <x v="0"/>
    <s v="[SGGU] PI 3/26"/>
    <x v="0"/>
    <s v="[INC0807790]Tenho um Erro/Problema com o PTC - Dynamics Athenas - Alocação do tutor a turma"/>
    <m/>
    <m/>
    <m/>
    <s v="Itens concluídos"/>
    <m/>
    <m/>
    <s v="Concluído"/>
    <d v="2026-08-11T14:52:00"/>
    <d v="2026-08-03T00:00:00"/>
    <d v="2026-08-12T00:00:00"/>
    <d v="2026-08-12T00:00:00"/>
    <m/>
    <m/>
    <m/>
    <m/>
    <m/>
    <m/>
    <m/>
    <m/>
    <m/>
    <m/>
    <x v="0"/>
    <m/>
    <m/>
    <m/>
    <s v=""/>
    <s v="FALSO"/>
    <n v="0"/>
    <s v=""/>
    <s v=""/>
    <s v=""/>
    <s v=""/>
    <s v=""/>
    <s v=""/>
    <s v=""/>
    <s v=""/>
    <s v=""/>
    <s v=""/>
    <x v="0"/>
  </r>
  <r>
    <x v="0"/>
    <s v="SGGU-6978"/>
    <s v="[SGGU] SP 26.3.4;[SGGU] SP 26.3.3"/>
    <x v="2"/>
    <x v="0"/>
    <s v="[SGGU] PI 3/26"/>
    <x v="0"/>
    <s v="[INC0807669]Tenho um Erro/Problema com o PTC - Dynamics Athenas - Documentação para vinculo do tutor"/>
    <m/>
    <n v="1800"/>
    <m/>
    <s v="Itens concluídos"/>
    <m/>
    <m/>
    <s v="Concluído"/>
    <d v="2026-08-11T10:52:00"/>
    <d v="2026-08-03T00:00:00"/>
    <d v="2026-08-11T00:00:00"/>
    <d v="2026-08-11T00:00:00"/>
    <m/>
    <m/>
    <m/>
    <m/>
    <m/>
    <m/>
    <m/>
    <m/>
    <m/>
    <m/>
    <x v="0"/>
    <m/>
    <m/>
    <m/>
    <n v="0.5"/>
    <s v="FALSO"/>
    <n v="0"/>
    <s v=""/>
    <s v=""/>
    <s v=""/>
    <s v=""/>
    <s v=""/>
    <s v=""/>
    <s v=""/>
    <s v=""/>
    <s v=""/>
    <s v=""/>
    <x v="0"/>
  </r>
  <r>
    <x v="4"/>
    <s v="SGGU-6971"/>
    <s v="[SGGU] SP 26.3.4"/>
    <x v="2"/>
    <x v="3"/>
    <s v="[SGGU] PI 3/26"/>
    <x v="2"/>
    <s v="[Eventos backbone] Criar tabela de controle dos eventos de integração"/>
    <n v="3"/>
    <n v="43800"/>
    <m/>
    <s v="Itens concluídos"/>
    <s v="ARTSG-189"/>
    <s v="Sim"/>
    <s v="Concluído"/>
    <d v="2026-08-10T23:25:00"/>
    <d v="2026-08-17T00:00:00"/>
    <d v="2026-08-17T00:00:00"/>
    <d v="2026-08-18T00:00:00"/>
    <d v="2026-08-18T00:00:00"/>
    <d v="2026-08-18T00:00:00"/>
    <d v="2026-08-18T00:00:00"/>
    <m/>
    <m/>
    <n v="1"/>
    <m/>
    <m/>
    <m/>
    <m/>
    <x v="0"/>
    <m/>
    <m/>
    <m/>
    <n v="12.166666666666666"/>
    <s v="FALSO"/>
    <n v="0"/>
    <n v="5"/>
    <s v=""/>
    <n v="1"/>
    <b v="1"/>
    <n v="1"/>
    <s v=""/>
    <s v=""/>
    <s v=""/>
    <s v=""/>
    <b v="1"/>
    <x v="25"/>
  </r>
  <r>
    <x v="0"/>
    <s v="SGGU-6970"/>
    <s v="[SGGU] SP 26.3.4;[SGGU] SP 26.3.3"/>
    <x v="2"/>
    <x v="0"/>
    <s v="[SGGU] PI 3/26"/>
    <x v="0"/>
    <s v="[INC0807554]Tenho um Erro/Problema com o PTC - Dynamics Athenas - Alocação do tutor a turma"/>
    <m/>
    <n v="5400"/>
    <m/>
    <s v="Itens concluídos"/>
    <m/>
    <m/>
    <s v="Concluído"/>
    <d v="2026-08-10T19:10:00"/>
    <d v="2026-08-03T00:00:00"/>
    <d v="2026-08-11T00:00:00"/>
    <d v="2026-08-11T00:00:00"/>
    <m/>
    <m/>
    <m/>
    <m/>
    <m/>
    <m/>
    <m/>
    <m/>
    <m/>
    <m/>
    <x v="0"/>
    <m/>
    <m/>
    <m/>
    <n v="1.5"/>
    <s v="FALSO"/>
    <n v="0"/>
    <s v=""/>
    <s v=""/>
    <s v=""/>
    <s v=""/>
    <s v=""/>
    <s v=""/>
    <s v=""/>
    <s v=""/>
    <s v=""/>
    <s v=""/>
    <x v="0"/>
  </r>
  <r>
    <x v="1"/>
    <s v="SGGU-6969"/>
    <s v="[SGGU] SP 26.3.4;[SGGU] SP 26.3.5"/>
    <x v="2"/>
    <x v="0"/>
    <s v="[SGGU] PI 3/26"/>
    <x v="0"/>
    <s v="[RITM0732270]Solicitação de Serviço ao PTC - Gestão de Unidades - Gestão de Unidades"/>
    <m/>
    <m/>
    <m/>
    <s v="Itens concluídos"/>
    <m/>
    <m/>
    <s v="Concluído"/>
    <d v="2026-08-10T17:23:00"/>
    <d v="2026-08-17T00:00:00"/>
    <d v="2026-08-26T00:00:00"/>
    <d v="2026-08-26T00:00:00"/>
    <m/>
    <m/>
    <m/>
    <m/>
    <m/>
    <m/>
    <m/>
    <m/>
    <m/>
    <m/>
    <x v="0"/>
    <m/>
    <m/>
    <m/>
    <s v=""/>
    <s v="FALSO"/>
    <n v="0"/>
    <s v=""/>
    <s v=""/>
    <s v=""/>
    <s v=""/>
    <s v=""/>
    <s v=""/>
    <s v=""/>
    <s v=""/>
    <s v=""/>
    <s v=""/>
    <x v="0"/>
  </r>
  <r>
    <x v="0"/>
    <s v="SGGU-6967"/>
    <s v="[SGGU] SP 26.3.3"/>
    <x v="2"/>
    <x v="0"/>
    <s v="[SGGU] PI 3/26"/>
    <x v="0"/>
    <s v="[INC0807491]Tenho um Erro/Problema no Dynamics - Gestão de unidades - Reportar um erro/problema"/>
    <m/>
    <m/>
    <m/>
    <s v="Itens concluídos"/>
    <m/>
    <m/>
    <s v="Abertura indevida"/>
    <d v="2026-08-10T15:50:00"/>
    <d v="2026-08-03T00:00:00"/>
    <d v="2026-08-10T00:00:00"/>
    <m/>
    <m/>
    <m/>
    <m/>
    <m/>
    <m/>
    <m/>
    <m/>
    <m/>
    <m/>
    <m/>
    <x v="0"/>
    <m/>
    <m/>
    <m/>
    <s v=""/>
    <s v="FALSO"/>
    <n v="0"/>
    <s v=""/>
    <s v=""/>
    <s v=""/>
    <s v=""/>
    <s v=""/>
    <s v=""/>
    <s v=""/>
    <s v=""/>
    <s v=""/>
    <s v=""/>
    <x v="0"/>
  </r>
  <r>
    <x v="0"/>
    <s v="SGGU-6966"/>
    <s v="[SGGU] SP 26.3.3"/>
    <x v="2"/>
    <x v="0"/>
    <s v="[SGGU] PI 3/26"/>
    <x v="0"/>
    <s v="[INC0807467]Tenho um Erro/Problema no Dynamics - Gestão de unidades - Reportar um erro/problema"/>
    <m/>
    <m/>
    <m/>
    <s v="Itens concluídos"/>
    <m/>
    <m/>
    <s v="Abertura indevida"/>
    <d v="2026-08-10T15:13:00"/>
    <d v="2026-08-03T00:00:00"/>
    <d v="2026-08-10T00:00:00"/>
    <m/>
    <m/>
    <m/>
    <m/>
    <m/>
    <m/>
    <m/>
    <m/>
    <m/>
    <m/>
    <m/>
    <x v="0"/>
    <m/>
    <m/>
    <m/>
    <s v=""/>
    <s v="FALSO"/>
    <n v="0"/>
    <s v=""/>
    <s v=""/>
    <s v=""/>
    <s v=""/>
    <s v=""/>
    <s v=""/>
    <s v=""/>
    <s v=""/>
    <s v=""/>
    <s v=""/>
    <x v="0"/>
  </r>
  <r>
    <x v="0"/>
    <s v="SGGU-6959"/>
    <s v="[SGGU] SP 26.3.3"/>
    <x v="2"/>
    <x v="0"/>
    <s v="[SGGU] PI 3/26"/>
    <x v="0"/>
    <s v="[INC0807379]Tenho um Erro/Problema no Dynamics - Gestão de unidades - Reportar um erro/problema"/>
    <m/>
    <m/>
    <m/>
    <s v="Itens concluídos"/>
    <m/>
    <m/>
    <s v="Abertura indevida"/>
    <d v="2026-08-10T11:40:00"/>
    <d v="2026-08-03T00:00:00"/>
    <d v="2026-08-10T00:00:00"/>
    <m/>
    <m/>
    <m/>
    <m/>
    <m/>
    <m/>
    <m/>
    <m/>
    <m/>
    <m/>
    <m/>
    <x v="0"/>
    <m/>
    <m/>
    <m/>
    <s v=""/>
    <s v="FALSO"/>
    <n v="0"/>
    <s v=""/>
    <s v=""/>
    <s v=""/>
    <s v=""/>
    <s v=""/>
    <s v=""/>
    <s v=""/>
    <s v=""/>
    <s v=""/>
    <s v=""/>
    <x v="0"/>
  </r>
  <r>
    <x v="0"/>
    <s v="SGGU-6958"/>
    <s v="[SGGU] SP 26.3.3"/>
    <x v="2"/>
    <x v="0"/>
    <s v="[SGGU] PI 3/26"/>
    <x v="0"/>
    <s v="[INC0807000]Tenho um Erro/Problema com o PTC - Dynamics Athenas - Inativação de curso e ofertas"/>
    <m/>
    <m/>
    <m/>
    <s v="Itens concluídos"/>
    <m/>
    <m/>
    <s v="Abertura indevida"/>
    <d v="2026-08-10T11:30:00"/>
    <d v="2026-08-03T00:00:00"/>
    <d v="2026-08-10T00:00:00"/>
    <m/>
    <m/>
    <m/>
    <m/>
    <m/>
    <m/>
    <m/>
    <m/>
    <m/>
    <m/>
    <m/>
    <x v="0"/>
    <m/>
    <m/>
    <m/>
    <s v=""/>
    <s v="FALSO"/>
    <n v="0"/>
    <s v=""/>
    <s v=""/>
    <s v=""/>
    <s v=""/>
    <s v=""/>
    <s v=""/>
    <s v=""/>
    <s v=""/>
    <s v=""/>
    <s v=""/>
    <x v="0"/>
  </r>
  <r>
    <x v="0"/>
    <s v="SGGU-6957"/>
    <s v="[SGGU] SP 26.3.4;[SGGU] SP 26.3.3"/>
    <x v="2"/>
    <x v="0"/>
    <s v="[SGGU] PI 3/26"/>
    <x v="0"/>
    <s v="[INC0807373]Tenho um Erro/Problema no Dynamics - Gestão de unidades - Reportar um erro/problema"/>
    <m/>
    <n v="4800"/>
    <m/>
    <s v="Itens concluídos"/>
    <m/>
    <m/>
    <s v="Concluído"/>
    <d v="2026-08-10T11:20:00"/>
    <d v="2026-08-03T00:00:00"/>
    <d v="2026-08-10T00:00:00"/>
    <d v="2026-08-10T00:00:00"/>
    <m/>
    <m/>
    <m/>
    <m/>
    <m/>
    <m/>
    <m/>
    <m/>
    <m/>
    <m/>
    <x v="0"/>
    <m/>
    <m/>
    <m/>
    <n v="1.3333333333333333"/>
    <s v="FALSO"/>
    <n v="0"/>
    <s v=""/>
    <s v=""/>
    <s v=""/>
    <s v=""/>
    <s v=""/>
    <s v=""/>
    <s v=""/>
    <s v=""/>
    <s v=""/>
    <s v=""/>
    <x v="0"/>
  </r>
  <r>
    <x v="0"/>
    <s v="SGGU-6955"/>
    <s v="[SGGU] SP 26.3.3"/>
    <x v="2"/>
    <x v="0"/>
    <s v="[SGGU] PI 3/26"/>
    <x v="0"/>
    <s v="[INC0807350]Tenho um Erro/Problema no Dynamics - Gestão de unidades - Reportar um erro/problema"/>
    <m/>
    <n v="79200"/>
    <m/>
    <s v="Itens concluídos"/>
    <m/>
    <m/>
    <s v="Concluído"/>
    <d v="2026-08-10T10:32:00"/>
    <d v="2026-08-03T00:00:00"/>
    <d v="2026-08-10T00:00:00"/>
    <d v="2026-08-12T00:00:00"/>
    <m/>
    <m/>
    <m/>
    <m/>
    <m/>
    <m/>
    <m/>
    <m/>
    <m/>
    <m/>
    <x v="0"/>
    <m/>
    <m/>
    <m/>
    <n v="22"/>
    <s v="FALSO"/>
    <n v="0"/>
    <s v=""/>
    <s v=""/>
    <s v=""/>
    <s v=""/>
    <s v=""/>
    <s v=""/>
    <s v=""/>
    <s v=""/>
    <s v=""/>
    <s v=""/>
    <x v="0"/>
  </r>
  <r>
    <x v="0"/>
    <s v="SGGU-6954"/>
    <s v="[SGGU] SP 26.3.3"/>
    <x v="2"/>
    <x v="0"/>
    <s v="[SGGU] PI 3/26"/>
    <x v="0"/>
    <s v="[INC0807346]Tenho um Erro/Problema no Dynamics - Gestão de unidades - Reportar um erro/problema"/>
    <m/>
    <m/>
    <m/>
    <s v="Itens concluídos"/>
    <m/>
    <m/>
    <s v="Abertura indevida"/>
    <d v="2026-08-10T10:17:00"/>
    <d v="2026-08-03T00:00:00"/>
    <d v="2026-08-10T00:00:00"/>
    <m/>
    <m/>
    <m/>
    <m/>
    <m/>
    <m/>
    <m/>
    <m/>
    <m/>
    <m/>
    <m/>
    <x v="0"/>
    <m/>
    <m/>
    <m/>
    <s v=""/>
    <s v="FALSO"/>
    <n v="0"/>
    <s v=""/>
    <s v=""/>
    <s v=""/>
    <s v=""/>
    <s v=""/>
    <s v=""/>
    <s v=""/>
    <s v=""/>
    <s v=""/>
    <s v=""/>
    <x v="0"/>
  </r>
  <r>
    <x v="0"/>
    <s v="SGGU-6953"/>
    <s v="[SGGU] SP 26.3.4;[SGGU] SP 26.3.3"/>
    <x v="2"/>
    <x v="0"/>
    <s v="[SGGU] PI 3/26"/>
    <x v="0"/>
    <s v="[INC0807345]Tenho um Erro/Problema com o PTC - Dynamics Athenas - Alocação do tutor a turma"/>
    <m/>
    <n v="1800"/>
    <m/>
    <s v="Itens concluídos"/>
    <m/>
    <m/>
    <s v="Concluído"/>
    <d v="2026-08-10T10:17:00"/>
    <d v="2026-08-03T00:00:00"/>
    <d v="2026-08-10T00:00:00"/>
    <d v="2026-08-10T00:00:00"/>
    <m/>
    <m/>
    <m/>
    <m/>
    <m/>
    <m/>
    <m/>
    <m/>
    <m/>
    <m/>
    <x v="0"/>
    <m/>
    <m/>
    <m/>
    <n v="0.5"/>
    <s v="FALSO"/>
    <n v="0"/>
    <s v=""/>
    <s v=""/>
    <s v=""/>
    <s v=""/>
    <s v=""/>
    <s v=""/>
    <s v=""/>
    <s v=""/>
    <s v=""/>
    <s v=""/>
    <x v="0"/>
  </r>
  <r>
    <x v="0"/>
    <s v="SGGU-6952"/>
    <s v="[SGGU] SP 26.3.4;[SGGU] SP 26.3.3"/>
    <x v="2"/>
    <x v="0"/>
    <s v="[SGGU] PI 3/26"/>
    <x v="0"/>
    <s v="[INC0807344]Tenho um Erro/Problema com o PTC - Dynamics Athenas - Alocação do tutor a turma"/>
    <m/>
    <n v="1800"/>
    <m/>
    <s v="Itens concluídos"/>
    <m/>
    <m/>
    <s v="Concluído"/>
    <d v="2026-08-10T10:14:00"/>
    <d v="2026-08-03T00:00:00"/>
    <d v="2026-08-10T00:00:00"/>
    <d v="2026-08-10T00:00:00"/>
    <m/>
    <m/>
    <m/>
    <m/>
    <m/>
    <m/>
    <m/>
    <m/>
    <m/>
    <m/>
    <x v="0"/>
    <m/>
    <m/>
    <m/>
    <n v="0.5"/>
    <s v="FALSO"/>
    <n v="0"/>
    <s v=""/>
    <s v=""/>
    <s v=""/>
    <s v=""/>
    <s v=""/>
    <s v=""/>
    <s v=""/>
    <s v=""/>
    <s v=""/>
    <s v=""/>
    <x v="0"/>
  </r>
  <r>
    <x v="0"/>
    <s v="SGGU-6951"/>
    <s v="[SGGU] SP 26.3.3"/>
    <x v="2"/>
    <x v="0"/>
    <s v="[SGGU] PI 3/26"/>
    <x v="0"/>
    <s v="[INC0807333]Tenho um Erro/Problema no Dynamics - Gestão de unidades - Reportar um erro/problema"/>
    <m/>
    <m/>
    <m/>
    <s v="Itens concluídos"/>
    <m/>
    <m/>
    <s v="Abertura indevida"/>
    <d v="2026-08-10T10:11:00"/>
    <d v="2026-08-03T00:00:00"/>
    <d v="2026-08-10T00:00:00"/>
    <m/>
    <m/>
    <m/>
    <m/>
    <m/>
    <m/>
    <m/>
    <m/>
    <m/>
    <m/>
    <m/>
    <x v="0"/>
    <m/>
    <m/>
    <m/>
    <s v=""/>
    <s v="FALSO"/>
    <n v="0"/>
    <s v=""/>
    <s v=""/>
    <s v=""/>
    <s v=""/>
    <s v=""/>
    <s v=""/>
    <s v=""/>
    <s v=""/>
    <s v=""/>
    <s v=""/>
    <x v="0"/>
  </r>
  <r>
    <x v="0"/>
    <s v="SGGU-6950"/>
    <s v="[SGGU] SP 26.3.4;[SGGU] SP 26.3.3"/>
    <x v="2"/>
    <x v="0"/>
    <s v="[SGGU] PI 3/26"/>
    <x v="0"/>
    <s v="[INC0807332]Tenho um Erro/Problema com o PTC - Dynamics Athenas - Alocação do tutor a turma"/>
    <m/>
    <n v="1800"/>
    <m/>
    <s v="Itens concluídos"/>
    <m/>
    <m/>
    <s v="Concluído"/>
    <d v="2026-08-10T10:10:00"/>
    <d v="2026-08-03T00:00:00"/>
    <d v="2026-08-10T00:00:00"/>
    <d v="2026-08-10T00:00:00"/>
    <m/>
    <m/>
    <m/>
    <m/>
    <m/>
    <m/>
    <m/>
    <m/>
    <m/>
    <m/>
    <x v="0"/>
    <m/>
    <m/>
    <m/>
    <n v="0.5"/>
    <s v="FALSO"/>
    <n v="0"/>
    <s v=""/>
    <s v=""/>
    <s v=""/>
    <s v=""/>
    <s v=""/>
    <s v=""/>
    <s v=""/>
    <s v=""/>
    <s v=""/>
    <s v=""/>
    <x v="0"/>
  </r>
  <r>
    <x v="0"/>
    <s v="SGGU-6949"/>
    <s v="[SGGU] SP 26.3.4;[SGGU] SP 26.3.3"/>
    <x v="2"/>
    <x v="0"/>
    <s v="[SGGU] PI 3/26"/>
    <x v="0"/>
    <s v="[INC0807328]Tenho um Erro/Problema com o PTC - Dynamics Athenas - Alocação do tutor a turma"/>
    <m/>
    <n v="1800"/>
    <m/>
    <s v="Itens concluídos"/>
    <m/>
    <m/>
    <s v="Concluído"/>
    <d v="2026-08-10T10:03:00"/>
    <d v="2026-08-03T00:00:00"/>
    <d v="2026-08-10T00:00:00"/>
    <d v="2026-08-10T00:00:00"/>
    <m/>
    <m/>
    <m/>
    <m/>
    <m/>
    <m/>
    <m/>
    <m/>
    <m/>
    <m/>
    <x v="0"/>
    <m/>
    <m/>
    <m/>
    <n v="0.5"/>
    <s v="FALSO"/>
    <n v="0"/>
    <s v=""/>
    <s v=""/>
    <s v=""/>
    <s v=""/>
    <s v=""/>
    <s v=""/>
    <s v=""/>
    <s v=""/>
    <s v=""/>
    <s v=""/>
    <x v="0"/>
  </r>
  <r>
    <x v="0"/>
    <s v="SGGU-6948"/>
    <s v="[SGGU] SP 26.3.3"/>
    <x v="2"/>
    <x v="0"/>
    <s v="[SGGU] PI 3/26"/>
    <x v="0"/>
    <s v="[INC0807000]Tenho um Erro/Problema com o PTC - Dynamics Athenas - Inativação de curso e ofertas"/>
    <m/>
    <m/>
    <m/>
    <s v="Itens concluídos"/>
    <m/>
    <m/>
    <s v="Abertura indevida"/>
    <d v="2026-08-08T10:26:00"/>
    <d v="2026-08-03T00:00:00"/>
    <d v="2026-08-10T00:00:00"/>
    <m/>
    <m/>
    <m/>
    <m/>
    <m/>
    <m/>
    <m/>
    <m/>
    <m/>
    <m/>
    <m/>
    <x v="0"/>
    <m/>
    <m/>
    <m/>
    <s v=""/>
    <s v="FALSO"/>
    <n v="0"/>
    <s v=""/>
    <s v=""/>
    <s v=""/>
    <s v=""/>
    <s v=""/>
    <s v=""/>
    <s v=""/>
    <s v=""/>
    <s v=""/>
    <s v=""/>
    <x v="0"/>
  </r>
  <r>
    <x v="0"/>
    <s v="SGGU-6939"/>
    <s v="[SGGU] SP 26.3.3"/>
    <x v="2"/>
    <x v="0"/>
    <s v="[SGGU] PI 3/26"/>
    <x v="0"/>
    <s v="[INC0806897]Tenho um Erro/Problema com o PTC - Dynamics Athenas - Alocação do tutor a turma"/>
    <m/>
    <m/>
    <m/>
    <s v="Itens concluídos"/>
    <m/>
    <m/>
    <s v="Concluído"/>
    <d v="2026-08-07T15:23:00"/>
    <d v="2026-08-03T00:00:00"/>
    <d v="2026-08-07T00:00:00"/>
    <d v="2026-08-07T00:00:00"/>
    <m/>
    <m/>
    <m/>
    <m/>
    <m/>
    <m/>
    <m/>
    <m/>
    <m/>
    <m/>
    <x v="0"/>
    <m/>
    <m/>
    <m/>
    <s v=""/>
    <s v="FALSO"/>
    <n v="0"/>
    <s v=""/>
    <s v=""/>
    <s v=""/>
    <s v=""/>
    <s v=""/>
    <s v=""/>
    <s v=""/>
    <s v=""/>
    <s v=""/>
    <s v=""/>
    <x v="0"/>
  </r>
  <r>
    <x v="0"/>
    <s v="SGGU-6938"/>
    <s v="[SGGU] SP 26.3.3"/>
    <x v="2"/>
    <x v="0"/>
    <s v="[SGGU] PI 3/26"/>
    <x v="0"/>
    <s v="[INC0806868]Tenho um Erro/Problema com o PTC - Dynamics Athenas - Acesso do tutor na aula prática"/>
    <m/>
    <m/>
    <m/>
    <s v="Itens concluídos"/>
    <m/>
    <m/>
    <s v="Concluído"/>
    <d v="2026-08-07T14:10:00"/>
    <d v="2026-08-03T00:00:00"/>
    <d v="2026-08-07T00:00:00"/>
    <d v="2026-08-07T00:00:00"/>
    <m/>
    <m/>
    <m/>
    <m/>
    <m/>
    <m/>
    <m/>
    <m/>
    <m/>
    <m/>
    <x v="0"/>
    <m/>
    <m/>
    <m/>
    <s v=""/>
    <s v="FALSO"/>
    <n v="0"/>
    <s v=""/>
    <s v=""/>
    <s v=""/>
    <s v=""/>
    <s v=""/>
    <s v=""/>
    <s v=""/>
    <s v=""/>
    <s v=""/>
    <s v=""/>
    <x v="0"/>
  </r>
  <r>
    <x v="0"/>
    <s v="SGGU-6937"/>
    <s v="[SGGU] SP 26.3.3"/>
    <x v="2"/>
    <x v="0"/>
    <s v="[SGGU] PI 3/26"/>
    <x v="0"/>
    <s v="[INC0806867]Tenho um Erro/Problema com o PTC - Dynamics Athenas - Acesso do tutor na aula prática"/>
    <m/>
    <m/>
    <m/>
    <s v="Itens concluídos"/>
    <m/>
    <m/>
    <s v="Concluído"/>
    <d v="2026-08-07T14:08:00"/>
    <d v="2026-08-03T00:00:00"/>
    <d v="2026-08-07T00:00:00"/>
    <d v="2026-08-07T00:00:00"/>
    <m/>
    <m/>
    <m/>
    <m/>
    <m/>
    <m/>
    <m/>
    <m/>
    <m/>
    <m/>
    <x v="0"/>
    <m/>
    <m/>
    <m/>
    <s v=""/>
    <s v="FALSO"/>
    <n v="0"/>
    <s v=""/>
    <s v=""/>
    <s v=""/>
    <s v=""/>
    <s v=""/>
    <s v=""/>
    <s v=""/>
    <s v=""/>
    <s v=""/>
    <s v=""/>
    <x v="0"/>
  </r>
  <r>
    <x v="0"/>
    <s v="SGGU-6936"/>
    <s v="[SGGU] SP 26.3.3"/>
    <x v="2"/>
    <x v="0"/>
    <s v="[SGGU] PI 3/26"/>
    <x v="0"/>
    <s v="[INC0806743]Tenho um Erro/Problema com o PTC - Dynamics Athenas - Acesso do tutor na aula prática"/>
    <m/>
    <m/>
    <m/>
    <s v="Itens concluídos"/>
    <m/>
    <m/>
    <s v="Abertura indevida"/>
    <d v="2026-08-07T09:14:00"/>
    <d v="2026-08-03T00:00:00"/>
    <d v="2026-08-07T00:00:00"/>
    <m/>
    <m/>
    <m/>
    <m/>
    <m/>
    <m/>
    <m/>
    <m/>
    <m/>
    <m/>
    <m/>
    <x v="0"/>
    <m/>
    <m/>
    <m/>
    <s v=""/>
    <s v="FALSO"/>
    <n v="0"/>
    <s v=""/>
    <s v=""/>
    <s v=""/>
    <s v=""/>
    <s v=""/>
    <s v=""/>
    <s v=""/>
    <s v=""/>
    <s v=""/>
    <s v=""/>
    <x v="0"/>
  </r>
  <r>
    <x v="0"/>
    <s v="SGGU-6932"/>
    <s v="[SGGU] SP 26.3.3"/>
    <x v="2"/>
    <x v="0"/>
    <s v="[SGGU] PI 3/26"/>
    <x v="0"/>
    <s v="[INC0806589]Tenho um Erro/Problema com o PTC - Dynamics Athenas - Documentação para vinculo do tutor"/>
    <m/>
    <m/>
    <m/>
    <s v="Itens concluídos"/>
    <m/>
    <m/>
    <s v="Abertura indevida"/>
    <d v="2026-08-06T15:23:00"/>
    <d v="2026-08-03T00:00:00"/>
    <d v="2026-08-06T00:00:00"/>
    <m/>
    <m/>
    <m/>
    <m/>
    <m/>
    <m/>
    <m/>
    <m/>
    <m/>
    <m/>
    <m/>
    <x v="0"/>
    <m/>
    <m/>
    <m/>
    <s v=""/>
    <s v="FALSO"/>
    <n v="0"/>
    <s v=""/>
    <s v=""/>
    <s v=""/>
    <s v=""/>
    <s v=""/>
    <s v=""/>
    <s v=""/>
    <s v=""/>
    <s v=""/>
    <s v=""/>
    <x v="0"/>
  </r>
  <r>
    <x v="0"/>
    <s v="SGGU-6931"/>
    <s v="[SGGU] SP 26.3.3"/>
    <x v="2"/>
    <x v="0"/>
    <s v="[SGGU] PI 3/26"/>
    <x v="0"/>
    <s v="[INC0806566]Tenho um Erro/Problema com o PTC - Dynamics Athenas - Acesso do tutor na aula prática"/>
    <m/>
    <m/>
    <m/>
    <s v="Itens concluídos"/>
    <m/>
    <m/>
    <s v="Abertura indevida"/>
    <d v="2026-08-06T14:52:00"/>
    <d v="2026-08-03T00:00:00"/>
    <d v="2026-08-06T00:00:00"/>
    <m/>
    <m/>
    <m/>
    <m/>
    <m/>
    <m/>
    <m/>
    <m/>
    <m/>
    <m/>
    <m/>
    <x v="0"/>
    <m/>
    <m/>
    <m/>
    <s v=""/>
    <s v="FALSO"/>
    <n v="0"/>
    <s v=""/>
    <s v=""/>
    <s v=""/>
    <s v=""/>
    <s v=""/>
    <s v=""/>
    <s v=""/>
    <s v=""/>
    <s v=""/>
    <s v=""/>
    <x v="0"/>
  </r>
  <r>
    <x v="1"/>
    <s v="SGGU-6930"/>
    <s v="[SGGU] SP 26.3.4;[SGGU] SP 26.3.5"/>
    <x v="2"/>
    <x v="0"/>
    <s v="[SGGU] PI 3/26"/>
    <x v="0"/>
    <s v="[RITM0731300]Solicitação de Serviço ao PTC - Gestão de Unidades - Gestão de Unidades"/>
    <m/>
    <n v="3000"/>
    <m/>
    <s v="Itens concluídos"/>
    <m/>
    <m/>
    <s v="Concluído"/>
    <d v="2026-08-06T14:49:00"/>
    <d v="2026-08-17T00:00:00"/>
    <d v="2026-08-07T00:00:00"/>
    <d v="2026-08-18T00:00:00"/>
    <m/>
    <m/>
    <m/>
    <m/>
    <m/>
    <m/>
    <m/>
    <m/>
    <m/>
    <m/>
    <x v="0"/>
    <m/>
    <m/>
    <m/>
    <n v="0.83333333333333337"/>
    <s v="FALSO"/>
    <n v="0"/>
    <s v=""/>
    <s v=""/>
    <s v=""/>
    <s v=""/>
    <s v=""/>
    <s v=""/>
    <s v=""/>
    <s v=""/>
    <s v=""/>
    <s v=""/>
    <x v="0"/>
  </r>
  <r>
    <x v="0"/>
    <s v="SGGU-6929"/>
    <s v="[SGGU] SP 26.3.3"/>
    <x v="2"/>
    <x v="0"/>
    <s v="[SGGU] PI 3/26"/>
    <x v="0"/>
    <s v="[INC0806561]Tenho um Erro/Problema com o PTC - Dynamics Athenas - Informações de Portfólio de cursos"/>
    <m/>
    <m/>
    <m/>
    <s v="Itens concluídos"/>
    <m/>
    <m/>
    <s v="Abertura indevida"/>
    <d v="2026-08-06T14:47:00"/>
    <d v="2026-08-03T00:00:00"/>
    <d v="2026-08-06T00:00:00"/>
    <m/>
    <m/>
    <m/>
    <m/>
    <m/>
    <m/>
    <m/>
    <m/>
    <m/>
    <m/>
    <m/>
    <x v="0"/>
    <m/>
    <m/>
    <m/>
    <s v=""/>
    <s v="FALSO"/>
    <n v="0"/>
    <s v=""/>
    <s v=""/>
    <s v=""/>
    <s v=""/>
    <s v=""/>
    <s v=""/>
    <s v=""/>
    <s v=""/>
    <s v=""/>
    <s v=""/>
    <x v="0"/>
  </r>
  <r>
    <x v="1"/>
    <s v="SGGU-6928"/>
    <s v="[SGGU] SP 26.3.3"/>
    <x v="2"/>
    <x v="0"/>
    <s v="[SGGU] PI 3/26"/>
    <x v="0"/>
    <s v="[RITM0731160]Solicitação de Serviço ao PTC - Gestão de Unidades - Gestão de Unidades"/>
    <m/>
    <n v="1200"/>
    <m/>
    <s v="Itens concluídos"/>
    <m/>
    <m/>
    <s v="Concluído"/>
    <d v="2026-08-06T11:22:00"/>
    <d v="2026-08-03T00:00:00"/>
    <d v="2026-08-07T00:00:00"/>
    <d v="2026-08-07T00:00:00"/>
    <m/>
    <m/>
    <m/>
    <m/>
    <m/>
    <m/>
    <m/>
    <m/>
    <m/>
    <m/>
    <x v="0"/>
    <m/>
    <m/>
    <m/>
    <n v="0.33333333333333331"/>
    <s v="FALSO"/>
    <n v="0"/>
    <s v=""/>
    <s v=""/>
    <s v=""/>
    <s v=""/>
    <s v=""/>
    <s v=""/>
    <s v=""/>
    <s v=""/>
    <s v=""/>
    <s v=""/>
    <x v="0"/>
  </r>
  <r>
    <x v="1"/>
    <s v="SGGU-6927"/>
    <s v="[SGGU] SP 26.3.4;[SGGU] SP 26.3.5"/>
    <x v="2"/>
    <x v="0"/>
    <s v="[SGGU] PI 3/26"/>
    <x v="0"/>
    <s v="[RITM0731154]Solicitação de Serviço ao PTC - Gestão de Unidades - Gestão de Unidades"/>
    <m/>
    <m/>
    <m/>
    <s v="Itens concluídos"/>
    <m/>
    <m/>
    <s v="Concluído"/>
    <d v="2026-08-06T11:15:00"/>
    <d v="2026-08-17T00:00:00"/>
    <d v="2026-08-26T00:00:00"/>
    <d v="2026-08-26T00:00:00"/>
    <m/>
    <m/>
    <m/>
    <m/>
    <m/>
    <m/>
    <m/>
    <m/>
    <m/>
    <m/>
    <x v="0"/>
    <m/>
    <m/>
    <m/>
    <s v=""/>
    <s v="FALSO"/>
    <n v="0"/>
    <s v=""/>
    <s v=""/>
    <s v=""/>
    <s v=""/>
    <s v=""/>
    <s v=""/>
    <s v=""/>
    <s v=""/>
    <s v=""/>
    <s v=""/>
    <x v="0"/>
  </r>
  <r>
    <x v="0"/>
    <s v="SGGU-6926"/>
    <s v="[SGGU] SP 26.3.3"/>
    <x v="2"/>
    <x v="0"/>
    <s v="[SGGU] PI 3/26"/>
    <x v="0"/>
    <s v="[INC0806421]Tenho um Erro/Problema com o PTC - Dynamics Athenas - Alocação do tutor a turma"/>
    <m/>
    <m/>
    <m/>
    <s v="Itens concluídos"/>
    <m/>
    <m/>
    <s v="Concluído"/>
    <d v="2026-08-06T08:34:00"/>
    <d v="2026-08-03T00:00:00"/>
    <d v="2026-08-06T00:00:00"/>
    <d v="2026-08-06T00:00:00"/>
    <m/>
    <m/>
    <m/>
    <m/>
    <m/>
    <m/>
    <m/>
    <m/>
    <m/>
    <m/>
    <x v="0"/>
    <m/>
    <m/>
    <m/>
    <s v=""/>
    <s v="FALSO"/>
    <n v="0"/>
    <s v=""/>
    <s v=""/>
    <s v=""/>
    <s v=""/>
    <s v=""/>
    <s v=""/>
    <s v=""/>
    <s v=""/>
    <s v=""/>
    <s v=""/>
    <x v="0"/>
  </r>
  <r>
    <x v="0"/>
    <s v="SGGU-6925"/>
    <s v="[SGGU] SP 26.3.3"/>
    <x v="2"/>
    <x v="0"/>
    <s v="[SGGU] PI 3/26"/>
    <x v="0"/>
    <s v="[INC0806420]Tenho um Erro/Problema com o PTC - Dynamics Athenas - Alocação do tutor a turma"/>
    <m/>
    <m/>
    <m/>
    <s v="Itens concluídos"/>
    <m/>
    <m/>
    <s v="Abertura indevida"/>
    <d v="2026-08-06T08:24:00"/>
    <d v="2026-08-03T00:00:00"/>
    <d v="2026-08-06T00:00:00"/>
    <m/>
    <m/>
    <m/>
    <m/>
    <m/>
    <m/>
    <m/>
    <m/>
    <m/>
    <m/>
    <m/>
    <x v="0"/>
    <m/>
    <m/>
    <m/>
    <s v=""/>
    <s v="FALSO"/>
    <n v="0"/>
    <s v=""/>
    <s v=""/>
    <s v=""/>
    <s v=""/>
    <s v=""/>
    <s v=""/>
    <s v=""/>
    <s v=""/>
    <s v=""/>
    <s v=""/>
    <x v="0"/>
  </r>
  <r>
    <x v="3"/>
    <s v="SGGU-6924"/>
    <s v="[SGGU] SP 26.3.4"/>
    <x v="2"/>
    <x v="3"/>
    <s v="[SGGU] PI 3/26"/>
    <x v="3"/>
    <s v="[GU] [Síncrona Mediada] Desenvolvimento da integração para consumo do tópico de mediator-led-synchronous-data-updated"/>
    <n v="5"/>
    <n v="111600"/>
    <m/>
    <s v="Itens concluídos"/>
    <s v="APAP-10055"/>
    <s v="Sim"/>
    <s v="Concluído"/>
    <d v="2026-08-05T23:05:00"/>
    <d v="2026-08-17T00:00:00"/>
    <d v="2026-08-19T00:00:00"/>
    <d v="2026-08-19T00:00:00"/>
    <d v="2026-08-19T00:00:00"/>
    <d v="2026-08-24T00:00:00"/>
    <d v="2026-08-24T00:00:00"/>
    <m/>
    <m/>
    <n v="1"/>
    <m/>
    <m/>
    <n v="12"/>
    <m/>
    <x v="0"/>
    <m/>
    <m/>
    <m/>
    <n v="31"/>
    <s v="FALSO"/>
    <n v="0"/>
    <n v="8"/>
    <s v=""/>
    <n v="1"/>
    <b v="1"/>
    <n v="3"/>
    <s v=""/>
    <s v=""/>
    <s v=""/>
    <s v=""/>
    <b v="1"/>
    <x v="22"/>
  </r>
  <r>
    <x v="3"/>
    <s v="SGGU-6923"/>
    <s v="[SGGU] SP 26.3.3"/>
    <x v="2"/>
    <x v="1"/>
    <s v="[SGGU] PI 3/26"/>
    <x v="2"/>
    <s v="[GU] [Síncrona Mediada] Desenvolvimento da integração para consumo do tópico de Atividade Síncrona mediator-led-synchronous-data-removed"/>
    <n v="3"/>
    <n v="20100"/>
    <m/>
    <s v="Itens concluídos"/>
    <s v="APAP-10055"/>
    <s v="Sim"/>
    <s v="Concluído"/>
    <d v="2026-08-05T22:53:00"/>
    <m/>
    <d v="2026-08-13T00:00:00"/>
    <d v="2026-08-13T00:00:00"/>
    <d v="2026-08-13T00:00:00"/>
    <d v="2026-08-14T00:00:00"/>
    <d v="2026-08-14T00:00:00"/>
    <d v="2026-08-23T00:00:00"/>
    <m/>
    <n v="1"/>
    <m/>
    <m/>
    <n v="6"/>
    <n v="12"/>
    <x v="0"/>
    <m/>
    <m/>
    <m/>
    <n v="5.583333333333333"/>
    <s v="FALSO"/>
    <n v="0"/>
    <s v=""/>
    <s v=""/>
    <n v="1"/>
    <b v="1"/>
    <n v="1"/>
    <s v=""/>
    <n v="5"/>
    <s v=""/>
    <n v="12"/>
    <b v="1"/>
    <x v="22"/>
  </r>
  <r>
    <x v="4"/>
    <s v="SGGU-6922"/>
    <s v="[SGGU] SP 26.3.3"/>
    <x v="2"/>
    <x v="1"/>
    <s v="[SGGU] PI 3/26"/>
    <x v="2"/>
    <s v="[GU] [Síncrona Mediada] Criar tabela Unidade da Atividade Síncrona"/>
    <n v="3"/>
    <n v="54600"/>
    <m/>
    <s v="Itens concluídos"/>
    <s v="APAP-10055"/>
    <s v="Não"/>
    <s v="Concluído"/>
    <d v="2026-08-05T22:14:00"/>
    <m/>
    <d v="2026-08-10T00:00:00"/>
    <d v="2026-08-13T00:00:00"/>
    <d v="2026-08-13T00:00:00"/>
    <d v="2026-08-13T00:00:00"/>
    <d v="2026-08-13T00:00:00"/>
    <d v="2026-08-23T00:00:00"/>
    <m/>
    <n v="3"/>
    <m/>
    <m/>
    <m/>
    <n v="12"/>
    <x v="0"/>
    <m/>
    <m/>
    <m/>
    <n v="15.166666666666666"/>
    <s v="FALSO"/>
    <n v="0"/>
    <s v=""/>
    <s v=""/>
    <n v="3"/>
    <b v="1"/>
    <n v="1"/>
    <s v=""/>
    <n v="6"/>
    <s v=""/>
    <n v="12"/>
    <b v="1"/>
    <x v="22"/>
  </r>
  <r>
    <x v="0"/>
    <s v="SGGU-6921"/>
    <s v="[SGGU] SP 26.3.3"/>
    <x v="2"/>
    <x v="0"/>
    <s v="[SGGU] PI 3/26"/>
    <x v="0"/>
    <s v="[INC0806356]Tenho um Erro/Problema no Dynamics - Gestão de unidades - Reportar um erro/problema"/>
    <m/>
    <m/>
    <m/>
    <s v="Itens concluídos"/>
    <m/>
    <m/>
    <s v="Abertura indevida"/>
    <d v="2026-08-05T21:12:00"/>
    <d v="2026-08-03T00:00:00"/>
    <d v="2026-08-06T00:00:00"/>
    <m/>
    <m/>
    <m/>
    <m/>
    <m/>
    <m/>
    <m/>
    <m/>
    <m/>
    <m/>
    <m/>
    <x v="0"/>
    <m/>
    <m/>
    <m/>
    <s v=""/>
    <s v="FALSO"/>
    <n v="0"/>
    <s v=""/>
    <s v=""/>
    <s v=""/>
    <s v=""/>
    <s v=""/>
    <s v=""/>
    <s v=""/>
    <s v=""/>
    <s v=""/>
    <s v=""/>
    <x v="0"/>
  </r>
  <r>
    <x v="0"/>
    <s v="SGGU-6920"/>
    <s v="[SGGU] SP 26.3.3"/>
    <x v="2"/>
    <x v="0"/>
    <s v="[SGGU] PI 3/26"/>
    <x v="0"/>
    <s v="[INC0806290]Tenho um Erro/Problema com o PTC - Dynamics Athenas - Documentação para vinculo do tutor"/>
    <m/>
    <m/>
    <m/>
    <s v="Itens concluídos"/>
    <m/>
    <m/>
    <s v="Abertura indevida"/>
    <d v="2026-08-05T16:53:00"/>
    <d v="2026-08-03T00:00:00"/>
    <d v="2026-08-06T00:00:00"/>
    <m/>
    <m/>
    <m/>
    <m/>
    <m/>
    <m/>
    <m/>
    <m/>
    <m/>
    <m/>
    <m/>
    <x v="0"/>
    <m/>
    <m/>
    <m/>
    <s v=""/>
    <s v="FALSO"/>
    <n v="0"/>
    <s v=""/>
    <s v=""/>
    <s v=""/>
    <s v=""/>
    <s v=""/>
    <s v=""/>
    <s v=""/>
    <s v=""/>
    <s v=""/>
    <s v=""/>
    <x v="0"/>
  </r>
  <r>
    <x v="0"/>
    <s v="SGGU-6918"/>
    <s v="[SGGU] SP 26.3.3"/>
    <x v="2"/>
    <x v="0"/>
    <s v="[SGGU] PI 3/26"/>
    <x v="0"/>
    <s v="[INC0806195]Tenho um Erro/Problema no Dynamics - Gestão de unidades - Reportar um erro/problema"/>
    <m/>
    <m/>
    <m/>
    <s v="Itens concluídos"/>
    <m/>
    <m/>
    <s v="Abertura indevida"/>
    <d v="2026-08-05T13:11:00"/>
    <d v="2026-08-03T00:00:00"/>
    <d v="2026-08-05T00:00:00"/>
    <m/>
    <m/>
    <m/>
    <m/>
    <m/>
    <m/>
    <m/>
    <m/>
    <m/>
    <m/>
    <m/>
    <x v="0"/>
    <m/>
    <m/>
    <m/>
    <s v=""/>
    <s v="FALSO"/>
    <n v="0"/>
    <s v=""/>
    <s v=""/>
    <s v=""/>
    <s v=""/>
    <s v=""/>
    <s v=""/>
    <s v=""/>
    <s v=""/>
    <s v=""/>
    <s v=""/>
    <x v="0"/>
  </r>
  <r>
    <x v="0"/>
    <s v="SGGU-6913"/>
    <s v="[SGGU] SP 26.3.3"/>
    <x v="2"/>
    <x v="0"/>
    <s v="[SGGU] PI 3/26"/>
    <x v="0"/>
    <s v="[INC0806108]Tenho um Erro/Problema no Dynamics - Gestão de unidades - Reportar um erro/problema"/>
    <m/>
    <m/>
    <m/>
    <s v="Itens concluídos"/>
    <m/>
    <m/>
    <s v="Abertura indevida"/>
    <d v="2026-08-05T10:05:00"/>
    <d v="2026-08-03T00:00:00"/>
    <d v="2026-08-05T00:00:00"/>
    <m/>
    <m/>
    <m/>
    <m/>
    <m/>
    <m/>
    <m/>
    <m/>
    <m/>
    <m/>
    <m/>
    <x v="0"/>
    <m/>
    <m/>
    <m/>
    <s v=""/>
    <s v="FALSO"/>
    <n v="0"/>
    <s v=""/>
    <s v=""/>
    <s v=""/>
    <s v=""/>
    <s v=""/>
    <s v=""/>
    <s v=""/>
    <s v=""/>
    <s v=""/>
    <s v=""/>
    <x v="0"/>
  </r>
  <r>
    <x v="0"/>
    <s v="SGGU-6908"/>
    <s v="[SGGU] SP 26.3.3"/>
    <x v="2"/>
    <x v="0"/>
    <s v="[SGGU] PI 3/26"/>
    <x v="0"/>
    <s v="[INC0805894]Tenho um Erro/Problema com o PTC - Dynamics Athenas - Alocação do tutor a turma"/>
    <m/>
    <n v="1200"/>
    <m/>
    <s v="Itens concluídos"/>
    <m/>
    <m/>
    <s v="Concluído"/>
    <d v="2026-08-04T19:55:00"/>
    <d v="2026-08-03T00:00:00"/>
    <d v="2026-08-05T00:00:00"/>
    <d v="2026-08-05T00:00:00"/>
    <m/>
    <m/>
    <m/>
    <m/>
    <m/>
    <m/>
    <m/>
    <m/>
    <m/>
    <m/>
    <x v="0"/>
    <m/>
    <m/>
    <m/>
    <n v="0.33333333333333331"/>
    <s v="FALSO"/>
    <n v="0"/>
    <s v=""/>
    <s v=""/>
    <s v=""/>
    <s v=""/>
    <s v=""/>
    <s v=""/>
    <s v=""/>
    <s v=""/>
    <s v=""/>
    <s v=""/>
    <x v="0"/>
  </r>
  <r>
    <x v="0"/>
    <s v="SGGU-6907"/>
    <s v="[SGGU] SP 26.3.3"/>
    <x v="2"/>
    <x v="0"/>
    <s v="[SGGU] PI 3/26"/>
    <x v="0"/>
    <s v="[INC0805854]Tenho um Erro/Problema com o PTC - Dynamics Athenas - Informações de Portfólio de cursos"/>
    <m/>
    <m/>
    <m/>
    <s v="Itens concluídos"/>
    <m/>
    <m/>
    <s v="Abertura indevida"/>
    <d v="2026-08-04T18:13:00"/>
    <d v="2026-08-03T00:00:00"/>
    <d v="2026-08-05T00:00:00"/>
    <m/>
    <m/>
    <m/>
    <m/>
    <m/>
    <m/>
    <m/>
    <m/>
    <m/>
    <m/>
    <m/>
    <x v="0"/>
    <m/>
    <m/>
    <m/>
    <s v=""/>
    <s v="FALSO"/>
    <n v="0"/>
    <s v=""/>
    <s v=""/>
    <s v=""/>
    <s v=""/>
    <s v=""/>
    <s v=""/>
    <s v=""/>
    <s v=""/>
    <s v=""/>
    <s v=""/>
    <x v="0"/>
  </r>
  <r>
    <x v="0"/>
    <s v="SGGU-6904"/>
    <s v="[SGGU] SP 26.3.3"/>
    <x v="2"/>
    <x v="0"/>
    <s v="[SGGU] PI 3/26"/>
    <x v="0"/>
    <s v="[INC0805792]Tenho um Erro/Problema no Dynamics - Gestão de unidades - Reportar um erro/problema"/>
    <m/>
    <n v="900"/>
    <m/>
    <s v="Itens concluídos"/>
    <m/>
    <m/>
    <s v="Abertura indevida"/>
    <d v="2026-08-04T16:04:00"/>
    <d v="2026-08-03T00:00:00"/>
    <d v="2026-08-05T00:00:00"/>
    <m/>
    <m/>
    <m/>
    <m/>
    <m/>
    <m/>
    <m/>
    <m/>
    <m/>
    <m/>
    <m/>
    <x v="0"/>
    <m/>
    <m/>
    <m/>
    <n v="0.25"/>
    <s v="FALSO"/>
    <n v="0"/>
    <s v=""/>
    <s v=""/>
    <s v=""/>
    <s v=""/>
    <s v=""/>
    <s v=""/>
    <s v=""/>
    <s v=""/>
    <s v=""/>
    <s v=""/>
    <x v="0"/>
  </r>
  <r>
    <x v="0"/>
    <s v="SGGU-6903"/>
    <s v="[SGGU] SP 26.3.3"/>
    <x v="2"/>
    <x v="0"/>
    <s v="[SGGU] PI 3/26"/>
    <x v="0"/>
    <s v="[INC0805789]Tenho um Erro/Problema no Dynamics - Gestão de unidades - Reportar um erro/problema"/>
    <m/>
    <n v="600"/>
    <m/>
    <s v="Itens concluídos"/>
    <m/>
    <m/>
    <s v="Abertura indevida"/>
    <d v="2026-08-04T15:59:00"/>
    <d v="2026-08-03T00:00:00"/>
    <d v="2026-08-05T00:00:00"/>
    <m/>
    <m/>
    <m/>
    <m/>
    <m/>
    <m/>
    <m/>
    <m/>
    <m/>
    <m/>
    <m/>
    <x v="0"/>
    <m/>
    <m/>
    <m/>
    <n v="0.16666666666666666"/>
    <s v="FALSO"/>
    <n v="0"/>
    <s v=""/>
    <s v=""/>
    <s v=""/>
    <s v=""/>
    <s v=""/>
    <s v=""/>
    <s v=""/>
    <s v=""/>
    <s v=""/>
    <s v=""/>
    <x v="0"/>
  </r>
  <r>
    <x v="0"/>
    <s v="SGGU-6901"/>
    <s v="[SGGU] SP 26.3.3"/>
    <x v="2"/>
    <x v="0"/>
    <s v="[SGGU] PI 3/26"/>
    <x v="0"/>
    <s v="[INC0805750]Tenho um Erro/Problema no Dynamics - Gestão de unidades - Reportar um erro/problema"/>
    <m/>
    <m/>
    <m/>
    <s v="Itens concluídos"/>
    <m/>
    <m/>
    <s v="Abertura indevida"/>
    <d v="2026-08-04T15:15:00"/>
    <d v="2026-08-03T00:00:00"/>
    <d v="2026-08-04T00:00:00"/>
    <m/>
    <m/>
    <m/>
    <m/>
    <m/>
    <m/>
    <m/>
    <m/>
    <m/>
    <m/>
    <m/>
    <x v="0"/>
    <m/>
    <m/>
    <m/>
    <s v=""/>
    <s v="FALSO"/>
    <n v="0"/>
    <s v=""/>
    <s v=""/>
    <s v=""/>
    <s v=""/>
    <s v=""/>
    <s v=""/>
    <s v=""/>
    <s v=""/>
    <s v=""/>
    <s v=""/>
    <x v="0"/>
  </r>
  <r>
    <x v="0"/>
    <s v="SGGU-6900"/>
    <s v="[SGGU] SP 26.3.3"/>
    <x v="2"/>
    <x v="0"/>
    <s v="[SGGU] PI 3/26"/>
    <x v="0"/>
    <s v="[INC0805684]Tenho um Erro/Problema com o PTC - Dynamics Athenas - Alocação do tutor a turma"/>
    <m/>
    <n v="3600"/>
    <m/>
    <s v="Itens concluídos"/>
    <m/>
    <m/>
    <s v="Concluído"/>
    <d v="2026-08-04T12:00:00"/>
    <d v="2026-08-03T00:00:00"/>
    <d v="2026-08-05T00:00:00"/>
    <d v="2026-08-05T00:00:00"/>
    <m/>
    <m/>
    <m/>
    <m/>
    <m/>
    <m/>
    <m/>
    <m/>
    <m/>
    <m/>
    <x v="0"/>
    <m/>
    <m/>
    <m/>
    <n v="1"/>
    <s v="FALSO"/>
    <n v="0"/>
    <s v=""/>
    <s v=""/>
    <s v=""/>
    <s v=""/>
    <s v=""/>
    <s v=""/>
    <s v=""/>
    <s v=""/>
    <s v=""/>
    <s v=""/>
    <x v="0"/>
  </r>
  <r>
    <x v="0"/>
    <s v="SGGU-6899"/>
    <s v="[SGGU] SP 26.3.3"/>
    <x v="2"/>
    <x v="0"/>
    <s v="[SGGU] PI 3/26"/>
    <x v="0"/>
    <s v="[INC0805682]Tenho um Erro/Problema com o PTC - Dynamics Athenas - Alocação do tutor a turma"/>
    <m/>
    <m/>
    <m/>
    <s v="Itens concluídos"/>
    <m/>
    <m/>
    <s v="Concluído"/>
    <d v="2026-08-04T11:57:00"/>
    <d v="2026-08-03T00:00:00"/>
    <d v="2026-08-05T00:00:00"/>
    <d v="2026-08-05T00:00:00"/>
    <m/>
    <m/>
    <m/>
    <m/>
    <m/>
    <m/>
    <m/>
    <m/>
    <m/>
    <m/>
    <x v="0"/>
    <m/>
    <m/>
    <m/>
    <s v=""/>
    <s v="FALSO"/>
    <n v="0"/>
    <s v=""/>
    <s v=""/>
    <s v=""/>
    <s v=""/>
    <s v=""/>
    <s v=""/>
    <s v=""/>
    <s v=""/>
    <s v=""/>
    <s v=""/>
    <x v="0"/>
  </r>
  <r>
    <x v="0"/>
    <s v="SGGU-6898"/>
    <s v="[SGGU] SP 26.3.3"/>
    <x v="2"/>
    <x v="0"/>
    <s v="[SGGU] PI 3/26"/>
    <x v="0"/>
    <s v="[INC0805640]Tenho um Erro/Problema no Dynamics - Gestão de unidades - Reportar um erro/problema"/>
    <m/>
    <n v="50400"/>
    <m/>
    <s v="Itens concluídos"/>
    <m/>
    <m/>
    <s v="Concluído"/>
    <d v="2026-08-04T10:39:00"/>
    <d v="2026-08-03T00:00:00"/>
    <d v="2026-08-05T00:00:00"/>
    <d v="2026-08-07T00:00:00"/>
    <m/>
    <m/>
    <m/>
    <m/>
    <m/>
    <m/>
    <m/>
    <m/>
    <m/>
    <m/>
    <x v="0"/>
    <m/>
    <m/>
    <m/>
    <n v="14"/>
    <s v="FALSO"/>
    <n v="0"/>
    <s v=""/>
    <s v=""/>
    <s v=""/>
    <s v=""/>
    <s v=""/>
    <s v=""/>
    <s v=""/>
    <s v=""/>
    <s v=""/>
    <s v=""/>
    <x v="0"/>
  </r>
  <r>
    <x v="0"/>
    <s v="SGGU-6896"/>
    <s v="[SGGU] SP 26.3.3"/>
    <x v="2"/>
    <x v="0"/>
    <s v="[SGGU] PI 3/26"/>
    <x v="0"/>
    <s v="[INC0804907]Tenho um Erro/Problema com o PTC - Backoffice de Operação Acadêmica (Dynamics) - Solicitações de Estágio"/>
    <m/>
    <m/>
    <m/>
    <s v="Itens concluídos"/>
    <m/>
    <m/>
    <s v="Abertura indevida"/>
    <d v="2026-08-04T09:45:00"/>
    <d v="2026-08-03T00:00:00"/>
    <d v="2026-08-04T00:00:00"/>
    <m/>
    <m/>
    <m/>
    <m/>
    <m/>
    <m/>
    <m/>
    <m/>
    <m/>
    <m/>
    <m/>
    <x v="0"/>
    <m/>
    <m/>
    <m/>
    <s v=""/>
    <s v="FALSO"/>
    <n v="0"/>
    <s v=""/>
    <s v=""/>
    <s v=""/>
    <s v=""/>
    <s v=""/>
    <s v=""/>
    <s v=""/>
    <s v=""/>
    <s v=""/>
    <s v=""/>
    <x v="0"/>
  </r>
  <r>
    <x v="0"/>
    <s v="SGGU-6895"/>
    <s v="[SGGU] SP 26.3.3"/>
    <x v="2"/>
    <x v="0"/>
    <s v="[SGGU] PI 3/26"/>
    <x v="0"/>
    <s v="[INC0805311]Tenho um Erro/Problema com o PTC - SAG - Sistema Acadêmico de Gestão - Acesso"/>
    <m/>
    <n v="3600"/>
    <m/>
    <s v="Itens concluídos"/>
    <m/>
    <m/>
    <s v="Abertura indevida"/>
    <d v="2026-08-04T09:40:00"/>
    <d v="2026-08-03T00:00:00"/>
    <d v="2026-08-05T00:00:00"/>
    <d v="2026-08-05T00:00:00"/>
    <m/>
    <m/>
    <m/>
    <m/>
    <m/>
    <m/>
    <m/>
    <m/>
    <m/>
    <m/>
    <x v="0"/>
    <m/>
    <m/>
    <m/>
    <n v="1"/>
    <s v="FALSO"/>
    <n v="0"/>
    <s v=""/>
    <s v=""/>
    <s v=""/>
    <s v=""/>
    <s v=""/>
    <s v=""/>
    <s v=""/>
    <s v=""/>
    <s v=""/>
    <s v=""/>
    <x v="0"/>
  </r>
  <r>
    <x v="0"/>
    <s v="SGGU-6894"/>
    <s v="[SGGU] SP 26.3.3"/>
    <x v="2"/>
    <x v="0"/>
    <s v="[SGGU] PI 3/26"/>
    <x v="0"/>
    <s v="[INC0805610]Tenho um Erro/Problema no Dynamics - Gestão de unidades - Reportar um erro/problema"/>
    <m/>
    <m/>
    <m/>
    <s v="Itens concluídos"/>
    <m/>
    <m/>
    <s v="Abertura indevida"/>
    <d v="2026-08-04T09:34:00"/>
    <d v="2026-08-03T00:00:00"/>
    <d v="2026-08-04T00:00:00"/>
    <m/>
    <m/>
    <m/>
    <m/>
    <m/>
    <m/>
    <m/>
    <m/>
    <m/>
    <m/>
    <m/>
    <x v="0"/>
    <m/>
    <m/>
    <m/>
    <s v=""/>
    <s v="FALSO"/>
    <n v="0"/>
    <s v=""/>
    <s v=""/>
    <s v=""/>
    <s v=""/>
    <s v=""/>
    <s v=""/>
    <s v=""/>
    <s v=""/>
    <s v=""/>
    <s v=""/>
    <x v="0"/>
  </r>
  <r>
    <x v="0"/>
    <s v="SGGU-6892"/>
    <s v="[SGGU] SP 26.3.3"/>
    <x v="2"/>
    <x v="0"/>
    <s v="[SGGU] PI 3/26"/>
    <x v="0"/>
    <s v="[INC0805592]Tenho um Erro/Problema no Dynamics - Gestão de unidades - Reportar um erro/problema"/>
    <m/>
    <n v="3600"/>
    <m/>
    <s v="Itens concluídos"/>
    <m/>
    <m/>
    <s v="Concluído"/>
    <d v="2026-08-04T08:56:00"/>
    <d v="2026-08-03T00:00:00"/>
    <d v="2026-08-05T00:00:00"/>
    <d v="2026-08-05T00:00:00"/>
    <m/>
    <m/>
    <m/>
    <m/>
    <m/>
    <m/>
    <m/>
    <m/>
    <m/>
    <m/>
    <x v="0"/>
    <m/>
    <m/>
    <m/>
    <n v="1"/>
    <s v="FALSO"/>
    <n v="0"/>
    <s v=""/>
    <s v=""/>
    <s v=""/>
    <s v=""/>
    <s v=""/>
    <s v=""/>
    <s v=""/>
    <s v=""/>
    <s v=""/>
    <s v=""/>
    <x v="0"/>
  </r>
  <r>
    <x v="0"/>
    <s v="SGGU-6891"/>
    <s v="[SGGU] SP 26.3.3"/>
    <x v="2"/>
    <x v="0"/>
    <s v="[SGGU] PI 3/26"/>
    <x v="0"/>
    <s v="[INC0805534]Tenho um Erro/Problema no Dynamics - Gestão de unidades - Reportar um erro/problema"/>
    <m/>
    <m/>
    <m/>
    <s v="Itens concluídos"/>
    <m/>
    <m/>
    <s v="Abertura indevida"/>
    <d v="2026-08-03T19:49:00"/>
    <d v="2026-08-03T00:00:00"/>
    <d v="2026-08-04T00:00:00"/>
    <m/>
    <m/>
    <m/>
    <m/>
    <m/>
    <m/>
    <m/>
    <m/>
    <m/>
    <m/>
    <m/>
    <x v="0"/>
    <m/>
    <m/>
    <m/>
    <s v=""/>
    <s v="FALSO"/>
    <n v="0"/>
    <s v=""/>
    <s v=""/>
    <s v=""/>
    <s v=""/>
    <s v=""/>
    <s v=""/>
    <s v=""/>
    <s v=""/>
    <s v=""/>
    <s v=""/>
    <x v="0"/>
  </r>
  <r>
    <x v="0"/>
    <s v="SGGU-6884"/>
    <s v="[SGGU] SP 26.3.3"/>
    <x v="2"/>
    <x v="0"/>
    <s v="[SGGU] PI 3/26"/>
    <x v="0"/>
    <s v="[INC0805441]Tenho um Erro/Problema com o PTC - Dynamics Athenas - Alocação do tutor a turma"/>
    <m/>
    <m/>
    <m/>
    <s v="Itens concluídos"/>
    <m/>
    <m/>
    <s v="Abertura indevida"/>
    <d v="2026-08-03T15:34:00"/>
    <d v="2026-08-03T00:00:00"/>
    <d v="2026-08-04T00:00:00"/>
    <m/>
    <m/>
    <m/>
    <m/>
    <m/>
    <m/>
    <m/>
    <m/>
    <m/>
    <m/>
    <m/>
    <x v="0"/>
    <m/>
    <m/>
    <m/>
    <s v=""/>
    <s v="FALSO"/>
    <n v="0"/>
    <s v=""/>
    <s v=""/>
    <s v=""/>
    <s v=""/>
    <s v=""/>
    <s v=""/>
    <s v=""/>
    <s v=""/>
    <s v=""/>
    <s v=""/>
    <x v="0"/>
  </r>
  <r>
    <x v="0"/>
    <s v="SGGU-6883"/>
    <s v="[SGGU] SP 26.3.3"/>
    <x v="2"/>
    <x v="0"/>
    <s v="[SGGU] PI 3/26"/>
    <x v="0"/>
    <s v="[INC0804901]Tenho um Erro/Problema com o PTC - Dynamics Athenas - Vínculo de Tutor e Professor"/>
    <m/>
    <m/>
    <m/>
    <s v="Itens concluídos"/>
    <m/>
    <m/>
    <s v="Abertura indevida"/>
    <d v="2026-08-03T15:16:00"/>
    <d v="2026-08-03T00:00:00"/>
    <d v="2026-08-04T00:00:00"/>
    <m/>
    <m/>
    <m/>
    <m/>
    <m/>
    <m/>
    <m/>
    <m/>
    <m/>
    <m/>
    <m/>
    <x v="0"/>
    <m/>
    <m/>
    <m/>
    <s v=""/>
    <s v="FALSO"/>
    <n v="0"/>
    <s v=""/>
    <s v=""/>
    <s v=""/>
    <s v=""/>
    <s v=""/>
    <s v=""/>
    <s v=""/>
    <s v=""/>
    <s v=""/>
    <s v=""/>
    <x v="0"/>
  </r>
  <r>
    <x v="0"/>
    <s v="SGGU-6882"/>
    <s v="[SGGU] SP 26.3.3"/>
    <x v="2"/>
    <x v="0"/>
    <s v="[SGGU] PI 3/26"/>
    <x v="0"/>
    <s v="[INC0805424]Tenho um Erro/Problema com o PTC - Dynamics Athenas - Documentação para vinculo do tutor"/>
    <m/>
    <n v="14400"/>
    <m/>
    <s v="Itens concluídos"/>
    <m/>
    <m/>
    <s v="Abertura indevida"/>
    <d v="2026-08-03T15:14:00"/>
    <d v="2026-08-03T00:00:00"/>
    <d v="2026-08-04T00:00:00"/>
    <m/>
    <m/>
    <m/>
    <m/>
    <m/>
    <m/>
    <m/>
    <m/>
    <m/>
    <m/>
    <m/>
    <x v="0"/>
    <m/>
    <m/>
    <m/>
    <n v="4"/>
    <s v="FALSO"/>
    <n v="0"/>
    <s v=""/>
    <s v=""/>
    <s v=""/>
    <s v=""/>
    <s v=""/>
    <s v=""/>
    <s v=""/>
    <s v=""/>
    <s v=""/>
    <s v=""/>
    <x v="0"/>
  </r>
  <r>
    <x v="0"/>
    <s v="SGGU-6881"/>
    <s v="[SGGU] SP 26.3.3"/>
    <x v="2"/>
    <x v="0"/>
    <s v="[SGGU] PI 3/26"/>
    <x v="0"/>
    <s v="[INC0805400]Tenho um Erro/Problema no Dynamics - Gestão de unidades - Reportar um erro/problema"/>
    <m/>
    <n v="7200"/>
    <m/>
    <s v="Itens concluídos"/>
    <m/>
    <m/>
    <s v="Abertura indevida"/>
    <d v="2026-08-03T14:49:00"/>
    <d v="2026-08-03T00:00:00"/>
    <d v="2026-08-04T00:00:00"/>
    <m/>
    <m/>
    <m/>
    <m/>
    <m/>
    <m/>
    <m/>
    <m/>
    <m/>
    <m/>
    <m/>
    <x v="0"/>
    <m/>
    <m/>
    <m/>
    <n v="2"/>
    <s v="FALSO"/>
    <n v="0"/>
    <s v=""/>
    <s v=""/>
    <s v=""/>
    <s v=""/>
    <s v=""/>
    <s v=""/>
    <s v=""/>
    <s v=""/>
    <s v=""/>
    <s v=""/>
    <x v="0"/>
  </r>
  <r>
    <x v="0"/>
    <s v="SGGU-6880"/>
    <s v="[SGGU] SP 26.3.3"/>
    <x v="2"/>
    <x v="0"/>
    <s v="[SGGU] PI 3/26"/>
    <x v="0"/>
    <s v="[INC0805396]Tenho um Erro/Problema com o PTC - Dynamics Athenas - Documentação para vinculo do tutor"/>
    <m/>
    <m/>
    <m/>
    <s v="Itens concluídos"/>
    <m/>
    <m/>
    <s v="Concluído"/>
    <d v="2026-08-03T14:30:00"/>
    <d v="2026-08-03T00:00:00"/>
    <d v="2026-08-03T00:00:00"/>
    <d v="2026-08-03T00:00:00"/>
    <m/>
    <m/>
    <m/>
    <m/>
    <m/>
    <m/>
    <m/>
    <m/>
    <m/>
    <m/>
    <x v="0"/>
    <m/>
    <m/>
    <m/>
    <s v=""/>
    <s v="FALSO"/>
    <n v="0"/>
    <s v=""/>
    <s v=""/>
    <s v=""/>
    <s v=""/>
    <s v=""/>
    <s v=""/>
    <s v=""/>
    <s v=""/>
    <s v=""/>
    <s v=""/>
    <x v="0"/>
  </r>
  <r>
    <x v="0"/>
    <s v="SGGU-6879"/>
    <s v="[SGGU] SP 26.3.3"/>
    <x v="2"/>
    <x v="0"/>
    <s v="[SGGU] PI 3/26"/>
    <x v="0"/>
    <s v="[INC0805381]Tenho um Erro/Problema com o PTC - Dynamics Athenas - Inativação de curso e ofertas"/>
    <m/>
    <m/>
    <m/>
    <s v="Itens concluídos"/>
    <m/>
    <m/>
    <s v="Abertura indevida"/>
    <d v="2026-08-03T14:13:00"/>
    <d v="2026-08-03T00:00:00"/>
    <d v="2026-08-03T00:00:00"/>
    <m/>
    <m/>
    <m/>
    <m/>
    <m/>
    <m/>
    <m/>
    <m/>
    <m/>
    <m/>
    <m/>
    <x v="0"/>
    <m/>
    <m/>
    <m/>
    <s v=""/>
    <s v="FALSO"/>
    <n v="0"/>
    <s v=""/>
    <s v=""/>
    <s v=""/>
    <s v=""/>
    <s v=""/>
    <s v=""/>
    <s v=""/>
    <s v=""/>
    <s v=""/>
    <s v=""/>
    <x v="0"/>
  </r>
  <r>
    <x v="0"/>
    <s v="SGGU-6878"/>
    <s v="[SGGU] SP 26.3.3"/>
    <x v="2"/>
    <x v="0"/>
    <s v="[SGGU] PI 3/26"/>
    <x v="0"/>
    <s v="[INC0804844]Tenho um Erro/Problema com o PTC - Dynamics Athenas - Alocação do tutor a turma"/>
    <m/>
    <n v="900"/>
    <m/>
    <s v="Itens concluídos"/>
    <m/>
    <m/>
    <s v="Abertura indevida"/>
    <d v="2026-08-03T13:02:00"/>
    <d v="2026-08-03T00:00:00"/>
    <d v="2026-08-05T00:00:00"/>
    <d v="2026-08-05T00:00:00"/>
    <m/>
    <m/>
    <m/>
    <m/>
    <m/>
    <m/>
    <m/>
    <m/>
    <m/>
    <m/>
    <x v="0"/>
    <m/>
    <m/>
    <m/>
    <n v="0.25"/>
    <s v="FALSO"/>
    <n v="0"/>
    <s v=""/>
    <s v=""/>
    <s v=""/>
    <s v=""/>
    <s v=""/>
    <s v=""/>
    <s v=""/>
    <s v=""/>
    <s v=""/>
    <s v=""/>
    <x v="0"/>
  </r>
  <r>
    <x v="0"/>
    <s v="SGGU-6877"/>
    <s v="[SGGU] SP 26.3.3"/>
    <x v="2"/>
    <x v="0"/>
    <s v="[SGGU] PI 3/26"/>
    <x v="0"/>
    <s v="[INC0805318]Tenho um Erro/Problema com o PTC - Dynamics Athenas - Acesso do tutor na aula prática"/>
    <m/>
    <m/>
    <m/>
    <s v="Itens concluídos"/>
    <m/>
    <m/>
    <s v="Abertura indevida"/>
    <d v="2026-08-03T11:22:00"/>
    <d v="2026-08-03T00:00:00"/>
    <d v="2026-08-03T00:00:00"/>
    <m/>
    <m/>
    <m/>
    <m/>
    <m/>
    <m/>
    <m/>
    <m/>
    <m/>
    <m/>
    <m/>
    <x v="0"/>
    <m/>
    <m/>
    <m/>
    <s v=""/>
    <s v="FALSO"/>
    <n v="0"/>
    <s v=""/>
    <s v=""/>
    <s v=""/>
    <s v=""/>
    <s v=""/>
    <s v=""/>
    <s v=""/>
    <s v=""/>
    <s v=""/>
    <s v=""/>
    <x v="0"/>
  </r>
  <r>
    <x v="0"/>
    <s v="SGGU-6876"/>
    <s v="[SGGU] SP 26.3.3"/>
    <x v="2"/>
    <x v="0"/>
    <s v="[SGGU] PI 3/26"/>
    <x v="0"/>
    <s v="[INC0804706]Tenho um Erro/Problema com o PTC - Dynamics Athenas - Alocação do tutor a turma"/>
    <m/>
    <n v="1800"/>
    <m/>
    <s v="Itens concluídos"/>
    <m/>
    <m/>
    <s v="Concluído"/>
    <d v="2026-08-03T10:44:00"/>
    <d v="2026-08-03T00:00:00"/>
    <d v="2026-08-05T00:00:00"/>
    <d v="2026-08-05T00:00:00"/>
    <m/>
    <m/>
    <m/>
    <m/>
    <m/>
    <m/>
    <m/>
    <m/>
    <m/>
    <m/>
    <x v="0"/>
    <m/>
    <m/>
    <m/>
    <n v="0.5"/>
    <s v="FALSO"/>
    <n v="0"/>
    <s v=""/>
    <s v=""/>
    <s v=""/>
    <s v=""/>
    <s v=""/>
    <s v=""/>
    <s v=""/>
    <s v=""/>
    <s v=""/>
    <s v=""/>
    <x v="0"/>
  </r>
  <r>
    <x v="0"/>
    <s v="SGGU-6805"/>
    <s v="[SGGU] SP 26.3.3"/>
    <x v="2"/>
    <x v="0"/>
    <s v="[SGGU] PI 3/26"/>
    <x v="0"/>
    <s v="[INC0804770]Tenho um Erro/Problema com o PTC - Dynamics Athenas - Acesso do tutor na aula prática"/>
    <m/>
    <m/>
    <m/>
    <s v="Itens concluídos"/>
    <m/>
    <m/>
    <s v="Concluído"/>
    <d v="2026-07-31T18:57:00"/>
    <d v="2026-08-03T00:00:00"/>
    <d v="2026-08-03T00:00:00"/>
    <d v="2026-08-03T00:00:00"/>
    <m/>
    <m/>
    <m/>
    <m/>
    <m/>
    <m/>
    <m/>
    <m/>
    <m/>
    <m/>
    <x v="0"/>
    <m/>
    <m/>
    <m/>
    <s v=""/>
    <s v="FALSO"/>
    <n v="0"/>
    <s v=""/>
    <s v=""/>
    <s v=""/>
    <s v=""/>
    <s v=""/>
    <s v=""/>
    <s v=""/>
    <s v=""/>
    <s v=""/>
    <s v=""/>
    <x v="0"/>
  </r>
  <r>
    <x v="0"/>
    <s v="SGGU-6804"/>
    <s v="[SGGU] SP 26.3.3"/>
    <x v="2"/>
    <x v="0"/>
    <s v="[SGGU] PI 3/26"/>
    <x v="0"/>
    <s v="[INC0804505]Tenho um Erro/Problema no Dynamics - Gestão de unidades - Reportar um erro/problema"/>
    <m/>
    <n v="1800"/>
    <m/>
    <s v="Itens concluídos"/>
    <m/>
    <m/>
    <s v="Abertura indevida"/>
    <d v="2026-07-31T18:42:00"/>
    <d v="2026-08-03T00:00:00"/>
    <d v="2026-08-03T00:00:00"/>
    <m/>
    <m/>
    <m/>
    <m/>
    <m/>
    <m/>
    <m/>
    <m/>
    <m/>
    <m/>
    <m/>
    <x v="0"/>
    <m/>
    <m/>
    <m/>
    <n v="0.5"/>
    <s v="FALSO"/>
    <n v="0"/>
    <s v=""/>
    <s v=""/>
    <s v=""/>
    <s v=""/>
    <s v=""/>
    <s v=""/>
    <s v=""/>
    <s v=""/>
    <s v=""/>
    <s v=""/>
    <x v="0"/>
  </r>
  <r>
    <x v="0"/>
    <s v="SGGU-6803"/>
    <s v="[SGGU] SP 26.3.2"/>
    <x v="2"/>
    <x v="0"/>
    <s v="[SGGU] PI 3/26"/>
    <x v="0"/>
    <s v="[INC0804865]Tenho um Erro/Problema no Dynamics - Gestão de unidades - Reportar um erro/problema"/>
    <m/>
    <m/>
    <m/>
    <s v="Itens concluídos"/>
    <m/>
    <m/>
    <s v="Abertura indevida"/>
    <d v="2026-07-31T15:54:00"/>
    <d v="2026-07-20T00:00:00"/>
    <d v="2026-07-31T00:00:00"/>
    <m/>
    <m/>
    <m/>
    <m/>
    <m/>
    <m/>
    <m/>
    <m/>
    <m/>
    <m/>
    <m/>
    <x v="0"/>
    <m/>
    <m/>
    <m/>
    <s v=""/>
    <s v="FALSO"/>
    <n v="0"/>
    <s v=""/>
    <s v=""/>
    <s v=""/>
    <s v=""/>
    <s v=""/>
    <s v=""/>
    <s v=""/>
    <s v=""/>
    <s v=""/>
    <s v=""/>
    <x v="0"/>
  </r>
  <r>
    <x v="0"/>
    <s v="SGGU-6802"/>
    <s v="[SGGU] SP 26.3.2"/>
    <x v="2"/>
    <x v="0"/>
    <s v="[SGGU] PI 3/26"/>
    <x v="0"/>
    <s v="[INC0804858]Tenho um Erro/Problema no Dynamics - Gestão de unidades - Reportar um erro/problema"/>
    <m/>
    <m/>
    <m/>
    <s v="Itens concluídos"/>
    <m/>
    <m/>
    <s v="Abertura indevida"/>
    <d v="2026-07-31T15:30:00"/>
    <d v="2026-07-20T00:00:00"/>
    <d v="2026-07-31T00:00:00"/>
    <m/>
    <m/>
    <m/>
    <m/>
    <m/>
    <m/>
    <m/>
    <m/>
    <m/>
    <m/>
    <m/>
    <x v="0"/>
    <m/>
    <m/>
    <m/>
    <s v=""/>
    <s v="FALSO"/>
    <n v="0"/>
    <s v=""/>
    <s v=""/>
    <s v=""/>
    <s v=""/>
    <s v=""/>
    <s v=""/>
    <s v=""/>
    <s v=""/>
    <s v=""/>
    <s v=""/>
    <x v="0"/>
  </r>
  <r>
    <x v="0"/>
    <s v="SGGU-6801"/>
    <s v="[SGGU] SP 26.3.3;[SGGU] SP 26.3.2"/>
    <x v="2"/>
    <x v="0"/>
    <s v="[SGGU] PI 3/26"/>
    <x v="0"/>
    <s v="[INC0804844]Tenho um Erro/Problema com o PTC - Dynamics Athenas - Alocação do tutor a turma"/>
    <m/>
    <n v="1800"/>
    <m/>
    <s v="Itens concluídos"/>
    <m/>
    <m/>
    <s v="Concluído"/>
    <d v="2026-07-31T14:56:00"/>
    <d v="2026-07-20T00:00:00"/>
    <d v="2026-08-03T00:00:00"/>
    <d v="2026-08-03T00:00:00"/>
    <m/>
    <m/>
    <m/>
    <m/>
    <m/>
    <m/>
    <m/>
    <m/>
    <m/>
    <m/>
    <x v="0"/>
    <m/>
    <m/>
    <m/>
    <n v="0.5"/>
    <s v="FALSO"/>
    <n v="0"/>
    <s v=""/>
    <s v=""/>
    <s v=""/>
    <s v=""/>
    <s v=""/>
    <s v=""/>
    <s v=""/>
    <s v=""/>
    <s v=""/>
    <s v=""/>
    <x v="0"/>
  </r>
  <r>
    <x v="0"/>
    <s v="SGGU-6800"/>
    <s v="[SGGU] SP 26.3.2"/>
    <x v="2"/>
    <x v="0"/>
    <s v="[SGGU] PI 3/26"/>
    <x v="0"/>
    <s v="[INC0804820]Tenho um Erro/Problema com o PTC - Dynamics Athenas - Documentação para vinculo do tutor"/>
    <m/>
    <m/>
    <m/>
    <s v="Itens concluídos"/>
    <m/>
    <m/>
    <s v="Abertura indevida"/>
    <d v="2026-07-31T13:56:00"/>
    <d v="2026-07-20T00:00:00"/>
    <d v="2026-07-31T00:00:00"/>
    <m/>
    <m/>
    <m/>
    <m/>
    <m/>
    <m/>
    <m/>
    <m/>
    <m/>
    <m/>
    <m/>
    <x v="0"/>
    <m/>
    <m/>
    <m/>
    <s v=""/>
    <s v="FALSO"/>
    <n v="0"/>
    <s v=""/>
    <s v=""/>
    <s v=""/>
    <s v=""/>
    <s v=""/>
    <s v=""/>
    <s v=""/>
    <s v=""/>
    <s v=""/>
    <s v=""/>
    <x v="0"/>
  </r>
  <r>
    <x v="0"/>
    <s v="SGGU-6799"/>
    <s v="[SGGU] SP 26.3.3;[SGGU] SP 26.3.2"/>
    <x v="2"/>
    <x v="0"/>
    <s v="[SGGU] PI 3/26"/>
    <x v="0"/>
    <s v="[INC0804770]Tenho um Erro/Problema com o PTC - Dynamics Athenas - Acesso do tutor na aula prática"/>
    <m/>
    <m/>
    <m/>
    <s v="Itens concluídos"/>
    <m/>
    <m/>
    <s v="Concluído"/>
    <d v="2026-07-31T11:55:00"/>
    <d v="2026-07-20T00:00:00"/>
    <d v="2026-07-31T00:00:00"/>
    <d v="2026-07-31T00:00:00"/>
    <m/>
    <m/>
    <m/>
    <m/>
    <m/>
    <m/>
    <m/>
    <m/>
    <m/>
    <m/>
    <x v="0"/>
    <m/>
    <m/>
    <m/>
    <s v=""/>
    <s v="FALSO"/>
    <n v="0"/>
    <s v=""/>
    <s v=""/>
    <s v=""/>
    <s v=""/>
    <s v=""/>
    <s v=""/>
    <s v=""/>
    <s v=""/>
    <s v=""/>
    <s v=""/>
    <x v="0"/>
  </r>
  <r>
    <x v="0"/>
    <s v="SGGU-6798"/>
    <s v="[SGGU] SP 26.3.3;[SGGU] SP 26.3.2"/>
    <x v="2"/>
    <x v="0"/>
    <s v="[SGGU] PI 3/26"/>
    <x v="0"/>
    <s v="[INC0804769]Tenho um Erro/Problema com o PTC - Dynamics Athenas - Alocação do tutor a turma"/>
    <m/>
    <n v="1800"/>
    <m/>
    <s v="Itens concluídos"/>
    <m/>
    <m/>
    <s v="Concluído"/>
    <d v="2026-07-31T11:50:00"/>
    <d v="2026-07-20T00:00:00"/>
    <d v="2026-08-03T00:00:00"/>
    <d v="2026-08-03T00:00:00"/>
    <m/>
    <m/>
    <m/>
    <m/>
    <m/>
    <m/>
    <m/>
    <m/>
    <m/>
    <m/>
    <x v="0"/>
    <m/>
    <m/>
    <m/>
    <n v="0.5"/>
    <s v="FALSO"/>
    <n v="0"/>
    <s v=""/>
    <s v=""/>
    <s v=""/>
    <s v=""/>
    <s v=""/>
    <s v=""/>
    <s v=""/>
    <s v=""/>
    <s v=""/>
    <s v=""/>
    <x v="0"/>
  </r>
  <r>
    <x v="0"/>
    <s v="SGGU-6793"/>
    <s v="[SGGU] SP 26.3.2"/>
    <x v="2"/>
    <x v="0"/>
    <s v="[SGGU] PI 3/26"/>
    <x v="0"/>
    <s v="[INC0804719]Tenho um Erro/Problema no Dynamics - Gestão de unidades - Reportar um erro/problema"/>
    <m/>
    <m/>
    <m/>
    <s v="Itens concluídos"/>
    <m/>
    <m/>
    <s v="Abertura indevida"/>
    <d v="2026-07-31T10:13:00"/>
    <d v="2026-07-20T00:00:00"/>
    <d v="2026-07-31T00:00:00"/>
    <m/>
    <m/>
    <m/>
    <m/>
    <m/>
    <m/>
    <m/>
    <m/>
    <m/>
    <m/>
    <m/>
    <x v="0"/>
    <m/>
    <m/>
    <m/>
    <s v=""/>
    <s v="FALSO"/>
    <n v="0"/>
    <s v=""/>
    <s v=""/>
    <s v=""/>
    <s v=""/>
    <s v=""/>
    <s v=""/>
    <s v=""/>
    <s v=""/>
    <s v=""/>
    <s v=""/>
    <x v="0"/>
  </r>
  <r>
    <x v="0"/>
    <s v="SGGU-6792"/>
    <s v="[SGGU] SP 26.3.3;[SGGU] SP 26.3.2"/>
    <x v="2"/>
    <x v="0"/>
    <s v="[SGGU] PI 3/26"/>
    <x v="0"/>
    <s v="[INC0804706]Tenho um Erro/Problema com o PTC - Dynamics Athenas - Alocação do tutor a turma"/>
    <m/>
    <n v="1800"/>
    <m/>
    <s v="Itens concluídos"/>
    <m/>
    <m/>
    <s v="Concluído"/>
    <d v="2026-07-31T09:46:00"/>
    <d v="2026-07-20T00:00:00"/>
    <d v="2026-08-03T00:00:00"/>
    <d v="2026-08-03T00:00:00"/>
    <m/>
    <m/>
    <m/>
    <m/>
    <m/>
    <m/>
    <m/>
    <m/>
    <m/>
    <m/>
    <x v="0"/>
    <m/>
    <m/>
    <m/>
    <n v="0.5"/>
    <s v="FALSO"/>
    <n v="0"/>
    <s v=""/>
    <s v=""/>
    <s v=""/>
    <s v=""/>
    <s v=""/>
    <s v=""/>
    <s v=""/>
    <s v=""/>
    <s v=""/>
    <s v=""/>
    <x v="0"/>
  </r>
  <r>
    <x v="0"/>
    <s v="SGGU-6791"/>
    <s v="[SGGU] SP 26.3.3;[SGGU] SP 26.3.2"/>
    <x v="2"/>
    <x v="0"/>
    <s v="[SGGU] PI 3/26"/>
    <x v="0"/>
    <s v="[INC0804640]Tenho um Erro/Problema com o Sistema - ServiceNow - Acesso ao ServiceNow com erro"/>
    <m/>
    <n v="1800"/>
    <m/>
    <s v="Itens concluídos"/>
    <m/>
    <m/>
    <s v="Concluído"/>
    <d v="2026-07-31T08:54:00"/>
    <d v="2026-07-20T00:00:00"/>
    <d v="2026-08-04T00:00:00"/>
    <d v="2026-08-06T00:00:00"/>
    <m/>
    <m/>
    <m/>
    <m/>
    <m/>
    <m/>
    <m/>
    <m/>
    <m/>
    <m/>
    <x v="0"/>
    <m/>
    <m/>
    <m/>
    <n v="0.5"/>
    <s v="FALSO"/>
    <n v="0"/>
    <s v=""/>
    <s v=""/>
    <s v=""/>
    <s v=""/>
    <s v=""/>
    <s v=""/>
    <s v=""/>
    <s v=""/>
    <s v=""/>
    <s v=""/>
    <x v="0"/>
  </r>
  <r>
    <x v="0"/>
    <s v="SGGU-6790"/>
    <s v="[SGGU] SP 26.3.2"/>
    <x v="2"/>
    <x v="0"/>
    <s v="[SGGU] PI 3/26"/>
    <x v="0"/>
    <s v="[INC0804639]Tenho um Erro/Problema com o PTC - Dynamics Athenas - Alocação do tutor a turma"/>
    <m/>
    <m/>
    <m/>
    <s v="Itens concluídos"/>
    <m/>
    <m/>
    <s v="Abertura indevida"/>
    <d v="2026-07-30T22:20:00"/>
    <d v="2026-07-20T00:00:00"/>
    <d v="2026-07-31T00:00:00"/>
    <m/>
    <m/>
    <m/>
    <m/>
    <m/>
    <m/>
    <m/>
    <m/>
    <m/>
    <m/>
    <m/>
    <x v="0"/>
    <m/>
    <m/>
    <m/>
    <s v=""/>
    <s v="FALSO"/>
    <n v="0"/>
    <s v=""/>
    <s v=""/>
    <s v=""/>
    <s v=""/>
    <s v=""/>
    <s v=""/>
    <s v=""/>
    <s v=""/>
    <s v=""/>
    <s v=""/>
    <x v="0"/>
  </r>
  <r>
    <x v="0"/>
    <s v="SGGU-6787"/>
    <s v="[SGGU] SP 26.3.2"/>
    <x v="2"/>
    <x v="0"/>
    <s v="[SGGU] PI 3/26"/>
    <x v="0"/>
    <s v="[INC0804571]Tenho um Erro/Problema com o PTC - Dynamics Athenas - Acesso do tutor na aula prática"/>
    <m/>
    <m/>
    <m/>
    <s v="Itens concluídos"/>
    <m/>
    <m/>
    <s v="Abertura indevida"/>
    <d v="2026-07-30T16:36:00"/>
    <d v="2026-07-20T00:00:00"/>
    <d v="2026-07-30T00:00:00"/>
    <m/>
    <m/>
    <m/>
    <m/>
    <m/>
    <m/>
    <m/>
    <m/>
    <m/>
    <m/>
    <m/>
    <x v="0"/>
    <m/>
    <m/>
    <m/>
    <s v=""/>
    <s v="FALSO"/>
    <n v="0"/>
    <s v=""/>
    <s v=""/>
    <s v=""/>
    <s v=""/>
    <s v=""/>
    <s v=""/>
    <s v=""/>
    <s v=""/>
    <s v=""/>
    <s v=""/>
    <x v="0"/>
  </r>
  <r>
    <x v="0"/>
    <s v="SGGU-6781"/>
    <s v="[SGGU] SP 26.3.3;[SGGU] SP 26.3.2"/>
    <x v="2"/>
    <x v="0"/>
    <s v="[SGGU] PI 3/26"/>
    <x v="0"/>
    <s v="[INC0804505]Tenho um Erro/Problema no Dynamics - Gestão de unidades - Reportar um erro/problema"/>
    <m/>
    <m/>
    <m/>
    <s v="Itens concluídos"/>
    <m/>
    <m/>
    <s v="Concluído"/>
    <d v="2026-07-30T13:38:00"/>
    <d v="2026-07-20T00:00:00"/>
    <d v="2026-07-30T00:00:00"/>
    <d v="2026-07-30T00:00:00"/>
    <m/>
    <m/>
    <m/>
    <m/>
    <m/>
    <m/>
    <m/>
    <m/>
    <m/>
    <m/>
    <x v="0"/>
    <m/>
    <m/>
    <m/>
    <s v=""/>
    <s v="FALSO"/>
    <n v="0"/>
    <s v=""/>
    <s v=""/>
    <s v=""/>
    <s v=""/>
    <s v=""/>
    <s v=""/>
    <s v=""/>
    <s v=""/>
    <s v=""/>
    <s v=""/>
    <x v="0"/>
  </r>
  <r>
    <x v="0"/>
    <s v="SGGU-6779"/>
    <s v="[SGGU] SP 26.3.3;[SGGU] SP 26.3.2"/>
    <x v="2"/>
    <x v="0"/>
    <s v="[SGGU] PI 3/26"/>
    <x v="0"/>
    <s v="[INC0804457]Tenho um Erro/Problema no Dynamics - Gestão de unidades - Reportar um erro/problema"/>
    <m/>
    <m/>
    <m/>
    <s v="Itens concluídos"/>
    <m/>
    <m/>
    <s v="Concluído"/>
    <d v="2026-07-30T10:59:00"/>
    <d v="2026-07-20T00:00:00"/>
    <d v="2026-07-30T00:00:00"/>
    <d v="2026-07-30T00:00:00"/>
    <m/>
    <m/>
    <m/>
    <m/>
    <m/>
    <m/>
    <m/>
    <m/>
    <m/>
    <m/>
    <x v="0"/>
    <m/>
    <m/>
    <m/>
    <s v=""/>
    <s v="FALSO"/>
    <n v="0"/>
    <s v=""/>
    <s v=""/>
    <s v=""/>
    <s v=""/>
    <s v=""/>
    <s v=""/>
    <s v=""/>
    <s v=""/>
    <s v=""/>
    <s v=""/>
    <x v="0"/>
  </r>
  <r>
    <x v="4"/>
    <s v="SGGU-6777"/>
    <s v="[SGGU] SP 26.3.3"/>
    <x v="2"/>
    <x v="1"/>
    <s v="[SGGU] PI 3/26"/>
    <x v="2"/>
    <s v="[SGGU-5187] Formação Acadêmica - Tornar o preenchimento do grau de instrução (Graduação) como obrigatório"/>
    <n v="3"/>
    <n v="104400"/>
    <m/>
    <s v="Itens concluídos"/>
    <s v="SGGU-5187"/>
    <m/>
    <s v="Concluído"/>
    <d v="2026-07-30T10:03:00"/>
    <d v="2026-08-03T00:00:00"/>
    <d v="2026-08-04T00:00:00"/>
    <d v="2026-08-11T00:00:00"/>
    <d v="2026-08-11T00:00:00"/>
    <d v="2026-08-12T00:00:00"/>
    <d v="2026-08-12T00:00:00"/>
    <d v="2026-08-23T00:00:00"/>
    <m/>
    <n v="5"/>
    <m/>
    <m/>
    <n v="9"/>
    <m/>
    <x v="0"/>
    <m/>
    <m/>
    <m/>
    <n v="29"/>
    <s v="FALSO"/>
    <n v="0"/>
    <n v="2"/>
    <s v=""/>
    <n v="5"/>
    <b v="1"/>
    <n v="1"/>
    <s v=""/>
    <n v="7"/>
    <s v=""/>
    <n v="16"/>
    <b v="0"/>
    <x v="21"/>
  </r>
  <r>
    <x v="0"/>
    <s v="SGGU-6775"/>
    <s v="[SGGU] SP 26.3.3;[SGGU] SP 26.3.2"/>
    <x v="2"/>
    <x v="0"/>
    <s v="[SGGU] PI 3/26"/>
    <x v="0"/>
    <s v="[INC0804411]Tenho um Erro/Problema no Dynamics - Gestão de unidades - Reportar um erro/problema"/>
    <m/>
    <n v="14400"/>
    <m/>
    <s v="Itens concluídos"/>
    <m/>
    <m/>
    <s v="Concluído"/>
    <d v="2026-07-30T09:06:00"/>
    <d v="2026-07-20T00:00:00"/>
    <d v="2026-07-30T00:00:00"/>
    <d v="2026-07-31T00:00:00"/>
    <m/>
    <m/>
    <m/>
    <m/>
    <m/>
    <m/>
    <m/>
    <m/>
    <m/>
    <m/>
    <x v="0"/>
    <m/>
    <m/>
    <m/>
    <n v="4"/>
    <s v="FALSO"/>
    <n v="0"/>
    <s v=""/>
    <s v=""/>
    <s v=""/>
    <s v=""/>
    <s v=""/>
    <s v=""/>
    <s v=""/>
    <s v=""/>
    <s v=""/>
    <s v=""/>
    <x v="0"/>
  </r>
  <r>
    <x v="0"/>
    <s v="SGGU-6774"/>
    <s v="[SGGU] SP 26.3.3;[SGGU] SP 26.3.2"/>
    <x v="2"/>
    <x v="0"/>
    <s v="[SGGU] PI 3/26"/>
    <x v="0"/>
    <s v="[INC0804404]Tenho um Erro/Problema com o PTC - Dynamics Athenas - Documentação para vinculo do tutor"/>
    <m/>
    <n v="3600"/>
    <m/>
    <s v="Itens concluídos"/>
    <m/>
    <m/>
    <s v="Concluído"/>
    <d v="2026-07-30T08:32:00"/>
    <d v="2026-07-20T00:00:00"/>
    <d v="2026-07-30T00:00:00"/>
    <d v="2026-07-30T00:00:00"/>
    <m/>
    <m/>
    <m/>
    <m/>
    <m/>
    <m/>
    <m/>
    <m/>
    <m/>
    <m/>
    <x v="0"/>
    <m/>
    <m/>
    <m/>
    <n v="1"/>
    <s v="FALSO"/>
    <n v="0"/>
    <s v=""/>
    <s v=""/>
    <s v=""/>
    <s v=""/>
    <s v=""/>
    <s v=""/>
    <s v=""/>
    <s v=""/>
    <s v=""/>
    <s v=""/>
    <x v="0"/>
  </r>
  <r>
    <x v="0"/>
    <s v="SGGU-6773"/>
    <s v="[SGGU] SP 26.3.2"/>
    <x v="2"/>
    <x v="0"/>
    <s v="[SGGU] PI 3/26"/>
    <x v="0"/>
    <s v="[INC0804319]Tenho um Erro/Problema com o PTC - Dynamics Athenas - Informações de Unidades ou Polos"/>
    <m/>
    <m/>
    <m/>
    <s v="Itens concluídos"/>
    <m/>
    <m/>
    <s v="Abertura indevida"/>
    <d v="2026-07-29T21:34:00"/>
    <d v="2026-07-20T00:00:00"/>
    <d v="2026-07-30T00:00:00"/>
    <m/>
    <m/>
    <m/>
    <m/>
    <m/>
    <m/>
    <m/>
    <m/>
    <m/>
    <m/>
    <m/>
    <x v="0"/>
    <m/>
    <m/>
    <m/>
    <s v=""/>
    <s v="FALSO"/>
    <n v="0"/>
    <s v=""/>
    <s v=""/>
    <s v=""/>
    <s v=""/>
    <s v=""/>
    <s v=""/>
    <s v=""/>
    <s v=""/>
    <s v=""/>
    <s v=""/>
    <x v="0"/>
  </r>
  <r>
    <x v="0"/>
    <s v="SGGU-6771"/>
    <s v="[SGGU] SP 26.3.3;[SGGU] SP 26.3.2"/>
    <x v="2"/>
    <x v="0"/>
    <s v="[SGGU] PI 3/26"/>
    <x v="0"/>
    <s v="[INC0804304]Tenho um Erro/Problema com o PTC - Dynamics Athenas - Alocação do tutor a turma"/>
    <m/>
    <n v="4800"/>
    <m/>
    <s v="Itens concluídos"/>
    <m/>
    <m/>
    <s v="Concluído"/>
    <d v="2026-07-29T19:03:00"/>
    <d v="2026-07-20T00:00:00"/>
    <d v="2026-07-30T00:00:00"/>
    <d v="2026-08-05T00:00:00"/>
    <m/>
    <m/>
    <m/>
    <m/>
    <m/>
    <m/>
    <m/>
    <m/>
    <m/>
    <m/>
    <x v="0"/>
    <m/>
    <m/>
    <m/>
    <n v="1.3333333333333333"/>
    <s v="FALSO"/>
    <n v="0"/>
    <s v=""/>
    <s v=""/>
    <s v=""/>
    <s v=""/>
    <s v=""/>
    <s v=""/>
    <s v=""/>
    <s v=""/>
    <s v=""/>
    <s v=""/>
    <x v="0"/>
  </r>
  <r>
    <x v="0"/>
    <s v="SGGU-6769"/>
    <s v="[SGGU] SP 26.3.2"/>
    <x v="2"/>
    <x v="0"/>
    <s v="[SGGU] PI 3/26"/>
    <x v="0"/>
    <s v="[INC0804291]Tenho um Erro/Problema no Dynamics - Gestão de unidades - Reportar um erro/problema"/>
    <m/>
    <m/>
    <m/>
    <s v="Itens concluídos"/>
    <m/>
    <m/>
    <s v="Abertura indevida"/>
    <d v="2026-07-29T17:43:00"/>
    <d v="2026-07-20T00:00:00"/>
    <d v="2026-07-30T00:00:00"/>
    <m/>
    <m/>
    <m/>
    <m/>
    <m/>
    <m/>
    <m/>
    <m/>
    <m/>
    <m/>
    <m/>
    <x v="0"/>
    <m/>
    <m/>
    <m/>
    <s v=""/>
    <s v="FALSO"/>
    <n v="0"/>
    <s v=""/>
    <s v=""/>
    <s v=""/>
    <s v=""/>
    <s v=""/>
    <s v=""/>
    <s v=""/>
    <s v=""/>
    <s v=""/>
    <s v=""/>
    <x v="0"/>
  </r>
  <r>
    <x v="0"/>
    <s v="SGGU-6767"/>
    <s v="[SGGU] SP 26.3.2"/>
    <x v="2"/>
    <x v="0"/>
    <s v="[SGGU] PI 3/26"/>
    <x v="0"/>
    <s v="[INC0804118]Tenho um Erro/Problema com o PTC - Dynamics Athenas - Envio de reatórios"/>
    <m/>
    <m/>
    <m/>
    <s v="Itens concluídos"/>
    <m/>
    <m/>
    <s v="Abertura indevida"/>
    <d v="2026-07-29T12:32:00"/>
    <d v="2026-07-20T00:00:00"/>
    <d v="2026-07-29T00:00:00"/>
    <m/>
    <m/>
    <m/>
    <m/>
    <m/>
    <m/>
    <m/>
    <m/>
    <m/>
    <m/>
    <m/>
    <x v="0"/>
    <m/>
    <m/>
    <m/>
    <s v=""/>
    <s v="FALSO"/>
    <n v="0"/>
    <s v=""/>
    <s v=""/>
    <s v=""/>
    <s v=""/>
    <s v=""/>
    <s v=""/>
    <s v=""/>
    <s v=""/>
    <s v=""/>
    <s v=""/>
    <x v="0"/>
  </r>
  <r>
    <x v="0"/>
    <s v="SGGU-6764"/>
    <s v="[SGGU] SP 26.3.3;[SGGU] SP 26.3.2"/>
    <x v="2"/>
    <x v="0"/>
    <s v="[SGGU] PI 3/26"/>
    <x v="0"/>
    <s v="[INC0804085]Tenho um Erro/Problema com o PTC - Dynamics Athenas - Alocação do tutor a turma"/>
    <m/>
    <n v="1800"/>
    <m/>
    <s v="Itens concluídos"/>
    <m/>
    <m/>
    <s v="Concluído"/>
    <d v="2026-07-29T11:31:00"/>
    <d v="2026-07-20T00:00:00"/>
    <d v="2026-07-29T00:00:00"/>
    <d v="2026-07-29T00:00:00"/>
    <m/>
    <m/>
    <m/>
    <m/>
    <m/>
    <m/>
    <m/>
    <m/>
    <m/>
    <m/>
    <x v="0"/>
    <m/>
    <m/>
    <m/>
    <n v="0.5"/>
    <s v="FALSO"/>
    <n v="0"/>
    <s v=""/>
    <s v=""/>
    <s v=""/>
    <s v=""/>
    <s v=""/>
    <s v=""/>
    <s v=""/>
    <s v=""/>
    <s v=""/>
    <s v=""/>
    <x v="0"/>
  </r>
  <r>
    <x v="0"/>
    <s v="SGGU-6763"/>
    <s v="[SGGU] SP 26.3.2"/>
    <x v="2"/>
    <x v="0"/>
    <s v="[SGGU] PI 3/26"/>
    <x v="0"/>
    <s v="[INC0793063]Tenho um Erro/Problema com o PTC - Dynamics Athenas - Documentos Acadêmicos - Serviços"/>
    <m/>
    <n v="1200"/>
    <m/>
    <s v="Itens concluídos"/>
    <m/>
    <m/>
    <s v="Abertura indevida"/>
    <d v="2026-07-29T11:12:00"/>
    <d v="2026-07-20T00:00:00"/>
    <d v="2026-07-29T00:00:00"/>
    <m/>
    <m/>
    <m/>
    <m/>
    <m/>
    <m/>
    <m/>
    <m/>
    <m/>
    <m/>
    <m/>
    <x v="0"/>
    <m/>
    <m/>
    <m/>
    <n v="0.33333333333333331"/>
    <s v="FALSO"/>
    <n v="0"/>
    <s v=""/>
    <s v=""/>
    <s v=""/>
    <s v=""/>
    <s v=""/>
    <s v=""/>
    <s v=""/>
    <s v=""/>
    <s v=""/>
    <s v=""/>
    <x v="0"/>
  </r>
  <r>
    <x v="0"/>
    <s v="SGGU-6762"/>
    <s v="[SGGU] SP 26.3.2"/>
    <x v="2"/>
    <x v="0"/>
    <s v="[SGGU] PI 3/26"/>
    <x v="0"/>
    <s v="[INC0804040]Tenho um Erro/Problema com o PTC - Dynamics Athenas - Documentação para vinculo do tutor"/>
    <m/>
    <n v="2400"/>
    <m/>
    <s v="Itens concluídos"/>
    <m/>
    <m/>
    <s v="Abertura indevida"/>
    <d v="2026-07-29T10:02:00"/>
    <d v="2026-07-20T00:00:00"/>
    <d v="2026-07-29T00:00:00"/>
    <m/>
    <m/>
    <m/>
    <m/>
    <m/>
    <m/>
    <m/>
    <m/>
    <m/>
    <m/>
    <m/>
    <x v="0"/>
    <m/>
    <m/>
    <m/>
    <n v="0.66666666666666663"/>
    <s v="FALSO"/>
    <n v="0"/>
    <s v=""/>
    <s v=""/>
    <s v=""/>
    <s v=""/>
    <s v=""/>
    <s v=""/>
    <s v=""/>
    <s v=""/>
    <s v=""/>
    <s v=""/>
    <x v="0"/>
  </r>
  <r>
    <x v="0"/>
    <s v="SGGU-6758"/>
    <s v="[SGGU] SP 26.3.2"/>
    <x v="2"/>
    <x v="0"/>
    <s v="[SGGU] PI 3/26"/>
    <x v="0"/>
    <s v="[INC0803841]Tenho um Erro/Problema com o PTC - Dynamics Athenas - Parametrização de laboratório"/>
    <m/>
    <n v="1800"/>
    <m/>
    <s v="Itens concluídos"/>
    <m/>
    <m/>
    <s v="Abertura indevida"/>
    <d v="2026-07-28T16:51:00"/>
    <d v="2026-07-20T00:00:00"/>
    <d v="2026-07-29T00:00:00"/>
    <m/>
    <m/>
    <m/>
    <m/>
    <m/>
    <m/>
    <m/>
    <m/>
    <m/>
    <m/>
    <m/>
    <x v="0"/>
    <m/>
    <m/>
    <m/>
    <n v="0.5"/>
    <s v="FALSO"/>
    <n v="0"/>
    <s v=""/>
    <s v=""/>
    <s v=""/>
    <s v=""/>
    <s v=""/>
    <s v=""/>
    <s v=""/>
    <s v=""/>
    <s v=""/>
    <s v=""/>
    <x v="0"/>
  </r>
  <r>
    <x v="0"/>
    <s v="SGGU-6757"/>
    <s v="[SGGU] SP 26.3.2"/>
    <x v="2"/>
    <x v="0"/>
    <s v="[SGGU] PI 3/26"/>
    <x v="0"/>
    <s v="[INC0803811]Tenho um Erro/Problema com o PTC - Dynamics Athenas - Documentação para vinculo do tutor"/>
    <m/>
    <n v="900"/>
    <m/>
    <s v="Itens concluídos"/>
    <m/>
    <m/>
    <s v="Abertura indevida"/>
    <d v="2026-07-28T16:03:00"/>
    <d v="2026-07-20T00:00:00"/>
    <d v="2026-07-29T00:00:00"/>
    <m/>
    <m/>
    <m/>
    <m/>
    <m/>
    <m/>
    <m/>
    <m/>
    <m/>
    <m/>
    <m/>
    <x v="0"/>
    <m/>
    <m/>
    <m/>
    <n v="0.25"/>
    <s v="FALSO"/>
    <n v="0"/>
    <s v=""/>
    <s v=""/>
    <s v=""/>
    <s v=""/>
    <s v=""/>
    <s v=""/>
    <s v=""/>
    <s v=""/>
    <s v=""/>
    <s v=""/>
    <x v="0"/>
  </r>
  <r>
    <x v="0"/>
    <s v="SGGU-6755"/>
    <s v="[SGGU] SP 26.3.2"/>
    <x v="2"/>
    <x v="0"/>
    <s v="[SGGU] PI 3/26"/>
    <x v="0"/>
    <s v="[INC0803498]Tenho um Erro/Problema com o PTC - Dynamics Athenas - Atualização de Dados Cadastrais"/>
    <m/>
    <n v="3600"/>
    <m/>
    <s v="Itens concluídos"/>
    <m/>
    <m/>
    <s v="Concluído"/>
    <d v="2026-07-28T11:35:00"/>
    <d v="2026-07-20T00:00:00"/>
    <d v="2026-07-30T00:00:00"/>
    <d v="2026-07-30T00:00:00"/>
    <m/>
    <m/>
    <m/>
    <m/>
    <m/>
    <m/>
    <m/>
    <m/>
    <m/>
    <m/>
    <x v="0"/>
    <m/>
    <m/>
    <m/>
    <n v="1"/>
    <s v="FALSO"/>
    <n v="0"/>
    <s v=""/>
    <s v=""/>
    <s v=""/>
    <s v=""/>
    <s v=""/>
    <s v=""/>
    <s v=""/>
    <s v=""/>
    <s v=""/>
    <s v=""/>
    <x v="0"/>
  </r>
  <r>
    <x v="0"/>
    <s v="SGGU-6753"/>
    <s v="[SGGU] SP 26.3.2"/>
    <x v="2"/>
    <x v="0"/>
    <s v="[SGGU] PI 3/26"/>
    <x v="0"/>
    <s v="[INC0803570]Tenho um Erro/Problema com o PTC - Dynamics Athenas - Inativação de curso e ofertas"/>
    <m/>
    <n v="1200"/>
    <m/>
    <s v="Itens concluídos"/>
    <m/>
    <m/>
    <s v="Abertura indevida"/>
    <d v="2026-07-28T07:55:00"/>
    <d v="2026-07-20T00:00:00"/>
    <d v="2026-07-28T00:00:00"/>
    <m/>
    <m/>
    <m/>
    <m/>
    <m/>
    <m/>
    <m/>
    <m/>
    <m/>
    <m/>
    <m/>
    <x v="0"/>
    <m/>
    <m/>
    <m/>
    <n v="0.33333333333333331"/>
    <s v="FALSO"/>
    <n v="0"/>
    <s v=""/>
    <s v=""/>
    <s v=""/>
    <s v=""/>
    <s v=""/>
    <s v=""/>
    <s v=""/>
    <s v=""/>
    <s v=""/>
    <s v=""/>
    <x v="0"/>
  </r>
  <r>
    <x v="0"/>
    <s v="SGGU-6752"/>
    <s v="[SGGU] SP 26.3.2"/>
    <x v="2"/>
    <x v="0"/>
    <s v="[SGGU] PI 3/26"/>
    <x v="0"/>
    <s v="[INC0803472]Tenho um Erro/Problema com o PTC - Dynamics Athenas - Acesso do tutor na aula prática"/>
    <m/>
    <m/>
    <m/>
    <s v="Itens concluídos"/>
    <m/>
    <m/>
    <s v="Abertura indevida"/>
    <d v="2026-07-27T18:06:00"/>
    <d v="2026-07-20T00:00:00"/>
    <d v="2026-07-28T00:00:00"/>
    <m/>
    <m/>
    <m/>
    <m/>
    <m/>
    <m/>
    <m/>
    <m/>
    <m/>
    <m/>
    <m/>
    <x v="0"/>
    <m/>
    <m/>
    <m/>
    <s v=""/>
    <s v="FALSO"/>
    <n v="0"/>
    <s v=""/>
    <s v=""/>
    <s v=""/>
    <s v=""/>
    <s v=""/>
    <s v=""/>
    <s v=""/>
    <s v=""/>
    <s v=""/>
    <s v=""/>
    <x v="0"/>
  </r>
  <r>
    <x v="0"/>
    <s v="SGGU-6750"/>
    <s v="[SGGU] SP 26.3.3;[SGGU] SP 26.3.2"/>
    <x v="2"/>
    <x v="0"/>
    <s v="[SGGU] PI 3/26"/>
    <x v="0"/>
    <s v="[INC0803429]Tenho um Erro/Problema com o PTC - Dynamics Athenas - Alocação do tutor a turma"/>
    <m/>
    <n v="3600"/>
    <m/>
    <s v="Itens concluídos"/>
    <m/>
    <m/>
    <s v="Concluído"/>
    <d v="2026-07-27T16:36:00"/>
    <d v="2026-07-20T00:00:00"/>
    <d v="2026-07-27T00:00:00"/>
    <d v="2026-07-31T00:00:00"/>
    <m/>
    <m/>
    <m/>
    <m/>
    <m/>
    <m/>
    <m/>
    <m/>
    <m/>
    <m/>
    <x v="0"/>
    <m/>
    <m/>
    <m/>
    <n v="1"/>
    <s v="FALSO"/>
    <n v="0"/>
    <s v=""/>
    <s v=""/>
    <s v=""/>
    <s v=""/>
    <s v=""/>
    <s v=""/>
    <s v=""/>
    <s v=""/>
    <s v=""/>
    <s v=""/>
    <x v="0"/>
  </r>
  <r>
    <x v="0"/>
    <s v="SGGU-6749"/>
    <s v="[SGGU] SP 26.3.2"/>
    <x v="2"/>
    <x v="0"/>
    <s v="[SGGU] PI 3/26"/>
    <x v="0"/>
    <s v="[INC0803396]Tenho um Erro/Problema com o PTC - Dynamics Athenas - Problema na parametrização da matriz"/>
    <m/>
    <m/>
    <m/>
    <s v="Itens concluídos"/>
    <m/>
    <m/>
    <s v="Abertura indevida"/>
    <d v="2026-07-27T15:54:00"/>
    <d v="2026-07-20T00:00:00"/>
    <d v="2026-07-27T00:00:00"/>
    <m/>
    <m/>
    <m/>
    <m/>
    <m/>
    <m/>
    <m/>
    <m/>
    <m/>
    <m/>
    <m/>
    <x v="0"/>
    <m/>
    <m/>
    <m/>
    <s v=""/>
    <s v="FALSO"/>
    <n v="0"/>
    <s v=""/>
    <s v=""/>
    <s v=""/>
    <s v=""/>
    <s v=""/>
    <s v=""/>
    <s v=""/>
    <s v=""/>
    <s v=""/>
    <s v=""/>
    <x v="0"/>
  </r>
  <r>
    <x v="0"/>
    <s v="SGGU-6745"/>
    <s v="[SGGU] SP 26.3.3;[SGGU] SP 26.3.2"/>
    <x v="2"/>
    <x v="0"/>
    <s v="[SGGU] PI 3/26"/>
    <x v="0"/>
    <s v="[INC0803000]Tenho um Erro/Problema com o PTC - Dynamics Athenas - Alocação do tutor a turma"/>
    <m/>
    <n v="600"/>
    <m/>
    <s v="Itens concluídos"/>
    <m/>
    <m/>
    <s v="Abertura indevida"/>
    <d v="2026-07-24T20:13:00"/>
    <d v="2026-07-20T00:00:00"/>
    <d v="2026-07-27T00:00:00"/>
    <d v="2026-07-27T00:00:00"/>
    <m/>
    <m/>
    <m/>
    <m/>
    <m/>
    <m/>
    <m/>
    <m/>
    <m/>
    <m/>
    <x v="0"/>
    <m/>
    <m/>
    <m/>
    <n v="0.16666666666666666"/>
    <s v="FALSO"/>
    <n v="0"/>
    <s v=""/>
    <s v=""/>
    <s v=""/>
    <s v=""/>
    <s v=""/>
    <s v=""/>
    <s v=""/>
    <s v=""/>
    <s v=""/>
    <s v=""/>
    <x v="0"/>
  </r>
  <r>
    <x v="0"/>
    <s v="SGGU-6741"/>
    <s v="[SGGU] SP 26.3.2"/>
    <x v="2"/>
    <x v="0"/>
    <s v="[SGGU] PI 3/26"/>
    <x v="0"/>
    <s v="[INC0802933]Tenho um Erro/Problema no Dynamics - Gestão de unidades - Reportar um erro/problema"/>
    <m/>
    <m/>
    <m/>
    <s v="Itens concluídos"/>
    <m/>
    <m/>
    <s v="Abertura indevida"/>
    <d v="2026-07-24T15:25:00"/>
    <d v="2026-07-20T00:00:00"/>
    <d v="2026-07-24T00:00:00"/>
    <m/>
    <m/>
    <m/>
    <m/>
    <m/>
    <m/>
    <m/>
    <m/>
    <m/>
    <m/>
    <m/>
    <x v="0"/>
    <m/>
    <m/>
    <m/>
    <s v=""/>
    <s v="FALSO"/>
    <n v="0"/>
    <s v=""/>
    <s v=""/>
    <s v=""/>
    <s v=""/>
    <s v=""/>
    <s v=""/>
    <s v=""/>
    <s v=""/>
    <s v=""/>
    <s v=""/>
    <x v="0"/>
  </r>
  <r>
    <x v="0"/>
    <s v="SGGU-6740"/>
    <s v="[SGGU] SP 26.3.2"/>
    <x v="2"/>
    <x v="0"/>
    <s v="[SGGU] PI 3/26"/>
    <x v="0"/>
    <s v="[INC0802860]Tenho um Erro/Problema com o PTC - Dynamics Athenas - Alocação do tutor a turma"/>
    <m/>
    <n v="1800"/>
    <m/>
    <s v="Itens concluídos"/>
    <m/>
    <m/>
    <s v="Concluído"/>
    <d v="2026-07-24T12:20:00"/>
    <d v="2026-07-20T00:00:00"/>
    <d v="2026-07-24T00:00:00"/>
    <d v="2026-07-24T00:00:00"/>
    <m/>
    <m/>
    <m/>
    <m/>
    <m/>
    <m/>
    <m/>
    <m/>
    <m/>
    <m/>
    <x v="0"/>
    <m/>
    <m/>
    <m/>
    <n v="0.5"/>
    <s v="FALSO"/>
    <n v="0"/>
    <s v=""/>
    <s v=""/>
    <s v=""/>
    <s v=""/>
    <s v=""/>
    <s v=""/>
    <s v=""/>
    <s v=""/>
    <s v=""/>
    <s v=""/>
    <x v="0"/>
  </r>
  <r>
    <x v="0"/>
    <s v="SGGU-6734"/>
    <s v="[SGGU] SP 26.3.3;[SGGU] SP 26.3.2"/>
    <x v="2"/>
    <x v="0"/>
    <s v="[SGGU] PI 3/26"/>
    <x v="0"/>
    <s v="[INC0802561]Tenho um Erro/Problema no Dynamics - Gestão de unidades - Reportar um erro/problema"/>
    <m/>
    <n v="7200"/>
    <m/>
    <s v="Itens concluídos"/>
    <m/>
    <m/>
    <s v="Concluído"/>
    <d v="2026-07-23T17:21:00"/>
    <d v="2026-07-20T00:00:00"/>
    <d v="2026-07-29T00:00:00"/>
    <d v="2026-07-30T00:00:00"/>
    <m/>
    <m/>
    <m/>
    <m/>
    <m/>
    <m/>
    <m/>
    <m/>
    <m/>
    <m/>
    <x v="0"/>
    <m/>
    <m/>
    <m/>
    <n v="2"/>
    <s v="FALSO"/>
    <n v="0"/>
    <s v=""/>
    <s v=""/>
    <s v=""/>
    <s v=""/>
    <s v=""/>
    <s v=""/>
    <s v=""/>
    <s v=""/>
    <s v=""/>
    <s v=""/>
    <x v="0"/>
  </r>
  <r>
    <x v="0"/>
    <s v="SGGU-6732"/>
    <s v="[SGGU] SP 26.3.2"/>
    <x v="2"/>
    <x v="0"/>
    <s v="[SGGU] PI 3/26"/>
    <x v="0"/>
    <s v="[INC0802068]Tenho um Erro/Problema com o Sistema - UniCO - Acessos/Login - Duvida sobre Acessos/Perfis"/>
    <m/>
    <n v="1800"/>
    <m/>
    <s v="Itens concluídos"/>
    <m/>
    <m/>
    <s v="Concluído"/>
    <d v="2026-07-23T16:14:00"/>
    <d v="2026-07-20T00:00:00"/>
    <d v="2026-07-24T00:00:00"/>
    <d v="2026-07-24T00:00:00"/>
    <m/>
    <m/>
    <m/>
    <m/>
    <m/>
    <m/>
    <m/>
    <m/>
    <m/>
    <m/>
    <x v="0"/>
    <m/>
    <m/>
    <m/>
    <n v="0.5"/>
    <s v="FALSO"/>
    <n v="0"/>
    <s v=""/>
    <s v=""/>
    <s v=""/>
    <s v=""/>
    <s v=""/>
    <s v=""/>
    <s v=""/>
    <s v=""/>
    <s v=""/>
    <s v=""/>
    <x v="0"/>
  </r>
  <r>
    <x v="0"/>
    <s v="SGGU-6731"/>
    <s v="[SGGU] SP 26.3.2"/>
    <x v="2"/>
    <x v="0"/>
    <s v="[SGGU] PI 3/26"/>
    <x v="0"/>
    <s v="[INC0802528]Tenho um Erro/Problema com o PTC - Dynamics Athenas - Alocação do tutor a turma"/>
    <m/>
    <n v="7200"/>
    <m/>
    <s v="Itens concluídos"/>
    <m/>
    <m/>
    <s v="Concluído"/>
    <d v="2026-07-23T15:52:00"/>
    <d v="2026-07-20T00:00:00"/>
    <d v="2026-07-24T00:00:00"/>
    <d v="2026-07-24T00:00:00"/>
    <m/>
    <m/>
    <m/>
    <m/>
    <m/>
    <m/>
    <m/>
    <m/>
    <m/>
    <m/>
    <x v="0"/>
    <m/>
    <m/>
    <m/>
    <n v="2"/>
    <s v="FALSO"/>
    <n v="0"/>
    <s v=""/>
    <s v=""/>
    <s v=""/>
    <s v=""/>
    <s v=""/>
    <s v=""/>
    <s v=""/>
    <s v=""/>
    <s v=""/>
    <s v=""/>
    <x v="0"/>
  </r>
  <r>
    <x v="0"/>
    <s v="SGGU-6727"/>
    <s v="[SGGU] SP 26.3.2"/>
    <x v="2"/>
    <x v="0"/>
    <s v="[SGGU] PI 3/26"/>
    <x v="0"/>
    <s v="[INC0802459]Tenho um Erro/Problema no Dynamics - Gestão de unidades - Reportar um erro/problema"/>
    <m/>
    <m/>
    <m/>
    <s v="Itens concluídos"/>
    <m/>
    <m/>
    <s v="Concluído"/>
    <d v="2026-07-23T13:25:00"/>
    <d v="2026-07-20T00:00:00"/>
    <d v="2026-07-23T00:00:00"/>
    <d v="2026-07-23T00:00:00"/>
    <m/>
    <m/>
    <m/>
    <m/>
    <m/>
    <m/>
    <m/>
    <m/>
    <m/>
    <m/>
    <x v="0"/>
    <m/>
    <m/>
    <m/>
    <s v=""/>
    <s v="FALSO"/>
    <n v="0"/>
    <s v=""/>
    <s v=""/>
    <s v=""/>
    <s v=""/>
    <s v=""/>
    <s v=""/>
    <s v=""/>
    <s v=""/>
    <s v=""/>
    <s v=""/>
    <x v="0"/>
  </r>
  <r>
    <x v="0"/>
    <s v="SGGU-6724"/>
    <s v="[SGGU] SP 26.3.2"/>
    <x v="2"/>
    <x v="0"/>
    <s v="[SGGU] PI 3/26"/>
    <x v="0"/>
    <s v="[INC0802438]Tenho um Erro/Problema com o PTC - Dynamics Athenas - Documentação para vinculo do tutor"/>
    <m/>
    <n v="10800"/>
    <m/>
    <s v="Itens concluídos"/>
    <m/>
    <m/>
    <s v="Concluído"/>
    <d v="2026-07-23T12:10:00"/>
    <d v="2026-07-20T00:00:00"/>
    <d v="2026-07-24T00:00:00"/>
    <d v="2026-07-24T00:00:00"/>
    <m/>
    <m/>
    <m/>
    <m/>
    <m/>
    <m/>
    <m/>
    <m/>
    <m/>
    <m/>
    <x v="0"/>
    <m/>
    <m/>
    <m/>
    <n v="3"/>
    <s v="FALSO"/>
    <n v="0"/>
    <s v=""/>
    <s v=""/>
    <s v=""/>
    <s v=""/>
    <s v=""/>
    <s v=""/>
    <s v=""/>
    <s v=""/>
    <s v=""/>
    <s v=""/>
    <x v="0"/>
  </r>
  <r>
    <x v="0"/>
    <s v="SGGU-6723"/>
    <s v="[SGGU] SP 26.3.2"/>
    <x v="2"/>
    <x v="0"/>
    <s v="[SGGU] PI 3/26"/>
    <x v="0"/>
    <s v="[INC0802434]Tenho um Erro/Problema com o PTC - Dynamics Athenas - Acesso do tutor na aula prática"/>
    <m/>
    <m/>
    <m/>
    <s v="Itens concluídos"/>
    <m/>
    <m/>
    <s v="Abertura indevida"/>
    <d v="2026-07-23T11:52:00"/>
    <d v="2026-07-20T00:00:00"/>
    <d v="2026-07-23T00:00:00"/>
    <m/>
    <m/>
    <m/>
    <m/>
    <m/>
    <m/>
    <m/>
    <m/>
    <m/>
    <m/>
    <m/>
    <x v="0"/>
    <m/>
    <m/>
    <m/>
    <s v=""/>
    <s v="FALSO"/>
    <n v="0"/>
    <s v=""/>
    <s v=""/>
    <s v=""/>
    <s v=""/>
    <s v=""/>
    <s v=""/>
    <s v=""/>
    <s v=""/>
    <s v=""/>
    <s v=""/>
    <x v="0"/>
  </r>
  <r>
    <x v="0"/>
    <s v="SGGU-6722"/>
    <s v="[SGGU] SP 26.3.2"/>
    <x v="2"/>
    <x v="0"/>
    <s v="[SGGU] PI 3/26"/>
    <x v="0"/>
    <s v="[INC0802424]Tenho um Erro/Problema no Dynamics - Gestão de unidades - Reportar um erro/problema"/>
    <m/>
    <n v="14400"/>
    <m/>
    <s v="Itens concluídos"/>
    <m/>
    <m/>
    <s v="Concluído"/>
    <d v="2026-07-23T11:39:00"/>
    <d v="2026-07-20T00:00:00"/>
    <d v="2026-07-24T00:00:00"/>
    <d v="2026-07-24T00:00:00"/>
    <m/>
    <m/>
    <m/>
    <m/>
    <m/>
    <m/>
    <m/>
    <m/>
    <m/>
    <m/>
    <x v="0"/>
    <m/>
    <m/>
    <m/>
    <n v="4"/>
    <s v="FALSO"/>
    <n v="0"/>
    <s v=""/>
    <s v=""/>
    <s v=""/>
    <s v=""/>
    <s v=""/>
    <s v=""/>
    <s v=""/>
    <s v=""/>
    <s v=""/>
    <s v=""/>
    <x v="0"/>
  </r>
  <r>
    <x v="0"/>
    <s v="SGGU-6721"/>
    <s v="[SGGU] SP 26.3.2"/>
    <x v="2"/>
    <x v="0"/>
    <s v="[SGGU] PI 3/26"/>
    <x v="0"/>
    <s v="[INC0802395]Tenho um Erro/Problema com o PTC - Dynamics Athenas - Documentação para vinculo do tutor"/>
    <m/>
    <n v="3600"/>
    <m/>
    <s v="Itens concluídos"/>
    <m/>
    <m/>
    <s v="Concluído"/>
    <d v="2026-07-23T10:28:00"/>
    <d v="2026-07-20T00:00:00"/>
    <d v="2026-07-23T00:00:00"/>
    <d v="2026-07-24T00:00:00"/>
    <m/>
    <m/>
    <m/>
    <m/>
    <m/>
    <m/>
    <m/>
    <m/>
    <m/>
    <m/>
    <x v="0"/>
    <m/>
    <m/>
    <m/>
    <n v="1"/>
    <s v="FALSO"/>
    <n v="0"/>
    <s v=""/>
    <s v=""/>
    <s v=""/>
    <s v=""/>
    <s v=""/>
    <s v=""/>
    <s v=""/>
    <s v=""/>
    <s v=""/>
    <s v=""/>
    <x v="0"/>
  </r>
  <r>
    <x v="0"/>
    <s v="SGGU-6717"/>
    <s v="[SGGU] SP 26.3.2"/>
    <x v="2"/>
    <x v="0"/>
    <s v="[SGGU] PI 3/26"/>
    <x v="0"/>
    <s v="[INC0802351]Tenho um Erro/Problema com o PTC - Dynamics Athenas - Alocação do tutor a turma"/>
    <m/>
    <n v="3600"/>
    <m/>
    <s v="Itens concluídos"/>
    <m/>
    <m/>
    <s v="Concluído"/>
    <d v="2026-07-23T08:18:00"/>
    <d v="2026-07-20T00:00:00"/>
    <d v="2026-07-23T00:00:00"/>
    <d v="2026-07-23T00:00:00"/>
    <m/>
    <m/>
    <m/>
    <m/>
    <m/>
    <m/>
    <m/>
    <m/>
    <m/>
    <m/>
    <x v="0"/>
    <m/>
    <m/>
    <m/>
    <n v="1"/>
    <s v="FALSO"/>
    <n v="0"/>
    <s v=""/>
    <s v=""/>
    <s v=""/>
    <s v=""/>
    <s v=""/>
    <s v=""/>
    <s v=""/>
    <s v=""/>
    <s v=""/>
    <s v=""/>
    <x v="0"/>
  </r>
  <r>
    <x v="0"/>
    <s v="SGGU-6712"/>
    <s v="[SGGU] SP 26.3.2"/>
    <x v="2"/>
    <x v="0"/>
    <s v="[SGGU] PI 3/26"/>
    <x v="0"/>
    <s v="[INC0802160]Tenho um Erro/Problema com o PTC - Dynamics Athenas - Alocação do tutor a turma"/>
    <m/>
    <n v="3600"/>
    <m/>
    <s v="Itens concluídos"/>
    <m/>
    <m/>
    <s v="Concluído"/>
    <d v="2026-07-22T14:59:00"/>
    <d v="2026-07-20T00:00:00"/>
    <d v="2026-07-22T00:00:00"/>
    <d v="2026-07-22T00:00:00"/>
    <m/>
    <m/>
    <m/>
    <m/>
    <m/>
    <m/>
    <m/>
    <m/>
    <m/>
    <m/>
    <x v="0"/>
    <m/>
    <m/>
    <m/>
    <n v="1"/>
    <s v="FALSO"/>
    <n v="0"/>
    <s v=""/>
    <s v=""/>
    <s v=""/>
    <s v=""/>
    <s v=""/>
    <s v=""/>
    <s v=""/>
    <s v=""/>
    <s v=""/>
    <s v=""/>
    <x v="0"/>
  </r>
  <r>
    <x v="1"/>
    <s v="SGGU-6711"/>
    <s v="[SGGU] SP 26.3.3"/>
    <x v="2"/>
    <x v="0"/>
    <s v="[SGGU] PI 3/26"/>
    <x v="0"/>
    <s v="[RITM0725673]Solicitação de Serviço ao PTC - Gestão de Unidades - Liberação de Acesso"/>
    <m/>
    <m/>
    <m/>
    <s v="Itens concluídos"/>
    <m/>
    <m/>
    <s v="Concluído"/>
    <d v="2026-07-22T14:52:00"/>
    <d v="2026-08-03T00:00:00"/>
    <d v="2026-08-06T00:00:00"/>
    <d v="2026-08-06T00:00:00"/>
    <m/>
    <m/>
    <m/>
    <m/>
    <m/>
    <m/>
    <m/>
    <m/>
    <m/>
    <m/>
    <x v="0"/>
    <m/>
    <m/>
    <m/>
    <s v=""/>
    <s v="FALSO"/>
    <n v="0"/>
    <s v=""/>
    <s v=""/>
    <s v=""/>
    <s v=""/>
    <s v=""/>
    <s v=""/>
    <s v=""/>
    <s v=""/>
    <s v=""/>
    <s v=""/>
    <x v="0"/>
  </r>
  <r>
    <x v="0"/>
    <s v="SGGU-6710"/>
    <s v="[SGGU] SP 26.3.2"/>
    <x v="2"/>
    <x v="0"/>
    <s v="[SGGU] PI 3/26"/>
    <x v="0"/>
    <s v="[INC0802143]Tenho um Erro/Problema no Dynamics - Gestão de unidades - Reportar um erro/problema"/>
    <m/>
    <m/>
    <m/>
    <s v="Itens concluídos"/>
    <m/>
    <m/>
    <s v="Abertura indevida"/>
    <d v="2026-07-22T14:38:00"/>
    <d v="2026-07-20T00:00:00"/>
    <d v="2026-07-22T00:00:00"/>
    <m/>
    <m/>
    <m/>
    <m/>
    <m/>
    <m/>
    <m/>
    <m/>
    <m/>
    <m/>
    <m/>
    <x v="0"/>
    <m/>
    <m/>
    <m/>
    <s v=""/>
    <s v="FALSO"/>
    <n v="0"/>
    <s v=""/>
    <s v=""/>
    <s v=""/>
    <s v=""/>
    <s v=""/>
    <s v=""/>
    <s v=""/>
    <s v=""/>
    <s v=""/>
    <s v=""/>
    <x v="0"/>
  </r>
  <r>
    <x v="0"/>
    <s v="SGGU-6709"/>
    <s v="[SGGU] SP 26.3.2"/>
    <x v="2"/>
    <x v="0"/>
    <s v="[SGGU] PI 3/26"/>
    <x v="0"/>
    <s v="[INC0802104]Tenho um Erro/Problema com o PTC - Dynamics Athenas - Alocação do tutor a turma"/>
    <m/>
    <n v="1800"/>
    <m/>
    <s v="Itens concluídos"/>
    <m/>
    <m/>
    <s v="Abertura indevida"/>
    <d v="2026-07-22T14:02:00"/>
    <d v="2026-07-20T00:00:00"/>
    <d v="2026-07-22T00:00:00"/>
    <m/>
    <m/>
    <m/>
    <m/>
    <m/>
    <m/>
    <m/>
    <m/>
    <m/>
    <m/>
    <m/>
    <x v="0"/>
    <m/>
    <m/>
    <m/>
    <n v="0.5"/>
    <s v="FALSO"/>
    <n v="0"/>
    <s v=""/>
    <s v=""/>
    <s v=""/>
    <s v=""/>
    <s v=""/>
    <s v=""/>
    <s v=""/>
    <s v=""/>
    <s v=""/>
    <s v=""/>
    <x v="0"/>
  </r>
  <r>
    <x v="0"/>
    <s v="SGGU-6708"/>
    <s v="[SGGU] SP 26.3.3;[SGGU] SP 26.3.2"/>
    <x v="2"/>
    <x v="0"/>
    <s v="[SGGU] PI 3/26"/>
    <x v="0"/>
    <s v="[INC0802070]Tenho um Erro/Problema no Dynamics - Gestão de unidades - Reportar um erro/problema"/>
    <m/>
    <m/>
    <m/>
    <s v="Itens concluídos"/>
    <m/>
    <m/>
    <s v="Concluído"/>
    <d v="2026-07-22T12:09:00"/>
    <d v="2026-07-20T00:00:00"/>
    <d v="2026-07-28T00:00:00"/>
    <d v="2026-07-28T00:00:00"/>
    <m/>
    <m/>
    <m/>
    <m/>
    <m/>
    <m/>
    <m/>
    <m/>
    <m/>
    <m/>
    <x v="0"/>
    <m/>
    <m/>
    <m/>
    <s v=""/>
    <s v="FALSO"/>
    <n v="0"/>
    <s v=""/>
    <s v=""/>
    <s v=""/>
    <s v=""/>
    <s v=""/>
    <s v=""/>
    <s v=""/>
    <s v=""/>
    <s v=""/>
    <s v=""/>
    <x v="0"/>
  </r>
  <r>
    <x v="0"/>
    <s v="SGGU-6707"/>
    <s v="[SGGU] SP 26.3.3;[SGGU] SP 26.3.2"/>
    <x v="2"/>
    <x v="0"/>
    <s v="[SGGU] PI 3/26"/>
    <x v="0"/>
    <s v="[INC0801988]Tenho um Erro/Problema com o PTC - Dynamics Athenas - Documentação para vinculo do tutor"/>
    <m/>
    <m/>
    <m/>
    <s v="Itens concluídos"/>
    <m/>
    <m/>
    <s v="Concluído"/>
    <d v="2026-07-22T09:20:00"/>
    <d v="2026-07-20T00:00:00"/>
    <d v="2026-07-29T00:00:00"/>
    <d v="2026-07-29T00:00:00"/>
    <m/>
    <m/>
    <m/>
    <m/>
    <m/>
    <m/>
    <m/>
    <m/>
    <m/>
    <m/>
    <x v="0"/>
    <m/>
    <m/>
    <m/>
    <s v=""/>
    <s v="FALSO"/>
    <n v="0"/>
    <s v=""/>
    <s v=""/>
    <s v=""/>
    <s v=""/>
    <s v=""/>
    <s v=""/>
    <s v=""/>
    <s v=""/>
    <s v=""/>
    <s v=""/>
    <x v="0"/>
  </r>
  <r>
    <x v="0"/>
    <s v="SGGU-6705"/>
    <s v="[SGGU] SP 26.3.2"/>
    <x v="2"/>
    <x v="0"/>
    <s v="[SGGU] PI 3/26"/>
    <x v="0"/>
    <s v="[INC0801764]Tenho um Erro/Problema com o PTC - Dynamics Athenas - Agendamento aula prática"/>
    <m/>
    <m/>
    <m/>
    <s v="Itens concluídos"/>
    <m/>
    <m/>
    <s v="Abertura indevida"/>
    <d v="2026-07-21T18:57:00"/>
    <d v="2026-07-20T00:00:00"/>
    <d v="2026-07-22T00:00:00"/>
    <m/>
    <m/>
    <m/>
    <m/>
    <m/>
    <m/>
    <m/>
    <m/>
    <m/>
    <m/>
    <m/>
    <x v="0"/>
    <m/>
    <m/>
    <m/>
    <s v=""/>
    <s v="FALSO"/>
    <n v="0"/>
    <s v=""/>
    <s v=""/>
    <s v=""/>
    <s v=""/>
    <s v=""/>
    <s v=""/>
    <s v=""/>
    <s v=""/>
    <s v=""/>
    <s v=""/>
    <x v="0"/>
  </r>
  <r>
    <x v="0"/>
    <s v="SGGU-6704"/>
    <s v="[SGGU] SP 26.3.2"/>
    <x v="2"/>
    <x v="0"/>
    <s v="[SGGU] PI 3/26"/>
    <x v="0"/>
    <s v="[INC0801734]Tenho um Erro/Problema no Dynamics - Gestão de unidades - Reportar um erro/problema"/>
    <m/>
    <n v="7200"/>
    <m/>
    <s v="Itens concluídos"/>
    <m/>
    <m/>
    <s v="Concluído"/>
    <d v="2026-07-21T17:07:00"/>
    <d v="2026-07-20T00:00:00"/>
    <d v="2026-07-23T00:00:00"/>
    <d v="2026-07-24T00:00:00"/>
    <m/>
    <m/>
    <m/>
    <m/>
    <m/>
    <m/>
    <m/>
    <m/>
    <m/>
    <m/>
    <x v="0"/>
    <m/>
    <m/>
    <m/>
    <n v="2"/>
    <s v="FALSO"/>
    <n v="0"/>
    <s v=""/>
    <s v=""/>
    <s v=""/>
    <s v=""/>
    <s v=""/>
    <s v=""/>
    <s v=""/>
    <s v=""/>
    <s v=""/>
    <s v=""/>
    <x v="0"/>
  </r>
  <r>
    <x v="0"/>
    <s v="SGGU-6703"/>
    <s v="[SGGU] SP 26.3.2"/>
    <x v="2"/>
    <x v="0"/>
    <s v="[SGGU] PI 3/26"/>
    <x v="0"/>
    <s v="[INC0801140]Tenho um Erro/Problema com o PTC - Dynamics Athenas - Vínculo de Tutor e Professor"/>
    <m/>
    <n v="600"/>
    <m/>
    <s v="Itens concluídos"/>
    <m/>
    <m/>
    <s v="Abertura indevida"/>
    <d v="2026-07-21T16:42:00"/>
    <d v="2026-07-20T00:00:00"/>
    <d v="2026-07-22T00:00:00"/>
    <d v="2026-07-23T00:00:00"/>
    <m/>
    <m/>
    <m/>
    <m/>
    <m/>
    <m/>
    <m/>
    <m/>
    <m/>
    <m/>
    <x v="0"/>
    <m/>
    <m/>
    <m/>
    <n v="0.16666666666666666"/>
    <s v="FALSO"/>
    <n v="0"/>
    <s v=""/>
    <s v=""/>
    <s v=""/>
    <s v=""/>
    <s v=""/>
    <s v=""/>
    <s v=""/>
    <s v=""/>
    <s v=""/>
    <s v=""/>
    <x v="0"/>
  </r>
  <r>
    <x v="0"/>
    <s v="SGGU-6702"/>
    <s v="[SGGU] SP 26.3.2"/>
    <x v="2"/>
    <x v="0"/>
    <s v="[SGGU] PI 3/26"/>
    <x v="0"/>
    <s v="[INC0801693]Tenho um Erro/Problema com o PTC - Dynamics Athenas - Alocação do tutor a turma"/>
    <m/>
    <n v="3600"/>
    <m/>
    <s v="Itens concluídos"/>
    <m/>
    <m/>
    <s v="Concluído"/>
    <d v="2026-07-21T15:46:00"/>
    <d v="2026-07-20T00:00:00"/>
    <d v="2026-07-23T00:00:00"/>
    <d v="2026-07-23T00:00:00"/>
    <m/>
    <m/>
    <m/>
    <m/>
    <m/>
    <m/>
    <m/>
    <m/>
    <m/>
    <m/>
    <x v="0"/>
    <m/>
    <m/>
    <m/>
    <n v="1"/>
    <s v="FALSO"/>
    <n v="0"/>
    <s v=""/>
    <s v=""/>
    <s v=""/>
    <s v=""/>
    <s v=""/>
    <s v=""/>
    <s v=""/>
    <s v=""/>
    <s v=""/>
    <s v=""/>
    <x v="0"/>
  </r>
  <r>
    <x v="0"/>
    <s v="SGGU-6701"/>
    <s v="[SGGU] SP 26.3.2"/>
    <x v="2"/>
    <x v="0"/>
    <s v="[SGGU] PI 3/26"/>
    <x v="0"/>
    <s v="[INC0801686]Tenho um Erro/Problema no Dynamics - Gestão de unidades - Reportar um erro/problema"/>
    <m/>
    <n v="10800"/>
    <m/>
    <s v="Itens concluídos"/>
    <m/>
    <m/>
    <s v="Concluído"/>
    <d v="2026-07-21T15:39:00"/>
    <d v="2026-07-20T00:00:00"/>
    <d v="2026-07-23T00:00:00"/>
    <d v="2026-07-23T00:00:00"/>
    <m/>
    <m/>
    <m/>
    <m/>
    <m/>
    <m/>
    <m/>
    <m/>
    <m/>
    <m/>
    <x v="0"/>
    <m/>
    <m/>
    <m/>
    <n v="3"/>
    <s v="FALSO"/>
    <n v="0"/>
    <s v=""/>
    <s v=""/>
    <s v=""/>
    <s v=""/>
    <s v=""/>
    <s v=""/>
    <s v=""/>
    <s v=""/>
    <s v=""/>
    <s v=""/>
    <x v="0"/>
  </r>
  <r>
    <x v="0"/>
    <s v="SGGU-6700"/>
    <s v="[SGGU] SP 26.3.2"/>
    <x v="2"/>
    <x v="0"/>
    <s v="[SGGU] PI 3/26"/>
    <x v="0"/>
    <s v="[INC0801679]Tenho um Erro/Problema com o PTC - Dynamics Athenas - Alocação do tutor a turma"/>
    <m/>
    <n v="4200"/>
    <m/>
    <s v="Itens concluídos"/>
    <m/>
    <m/>
    <s v="Concluído"/>
    <d v="2026-07-21T15:32:00"/>
    <d v="2026-07-20T00:00:00"/>
    <d v="2026-07-23T00:00:00"/>
    <d v="2026-07-24T00:00:00"/>
    <m/>
    <m/>
    <m/>
    <m/>
    <m/>
    <m/>
    <m/>
    <m/>
    <m/>
    <m/>
    <x v="0"/>
    <m/>
    <m/>
    <m/>
    <n v="1.1666666666666667"/>
    <s v="FALSO"/>
    <n v="0"/>
    <s v=""/>
    <s v=""/>
    <s v=""/>
    <s v=""/>
    <s v=""/>
    <s v=""/>
    <s v=""/>
    <s v=""/>
    <s v=""/>
    <s v=""/>
    <x v="0"/>
  </r>
  <r>
    <x v="0"/>
    <s v="SGGU-6698"/>
    <s v="[SGGU] SP 26.3.2"/>
    <x v="2"/>
    <x v="0"/>
    <s v="[SGGU] PI 3/26"/>
    <x v="0"/>
    <s v="[INC0801324]Tenho um Erro/Problema com o PTC - Dynamics Athenas - Informações de Unidades ou Polos"/>
    <m/>
    <m/>
    <m/>
    <s v="Itens concluídos"/>
    <m/>
    <m/>
    <s v="Concluído"/>
    <d v="2026-07-20T23:10:00"/>
    <d v="2026-07-20T00:00:00"/>
    <d v="2026-07-21T00:00:00"/>
    <d v="2026-07-21T00:00:00"/>
    <m/>
    <m/>
    <m/>
    <m/>
    <m/>
    <m/>
    <m/>
    <m/>
    <m/>
    <m/>
    <x v="0"/>
    <m/>
    <m/>
    <m/>
    <s v=""/>
    <s v="FALSO"/>
    <n v="0"/>
    <s v=""/>
    <s v=""/>
    <s v=""/>
    <s v=""/>
    <s v=""/>
    <s v=""/>
    <s v=""/>
    <s v=""/>
    <s v=""/>
    <s v=""/>
    <x v="0"/>
  </r>
  <r>
    <x v="0"/>
    <s v="SGGU-6695"/>
    <s v="[SGGU] SP 26.3.2"/>
    <x v="2"/>
    <x v="0"/>
    <s v="[SGGU] PI 3/26"/>
    <x v="0"/>
    <s v="[INC0801269]Tenho um Erro/Problema com o PTC - Dynamics Athenas - Acesso do tutor na aula prática"/>
    <m/>
    <n v="1800"/>
    <m/>
    <s v="Itens concluídos"/>
    <m/>
    <m/>
    <s v="Concluído"/>
    <d v="2026-07-20T16:27:00"/>
    <d v="2026-07-20T00:00:00"/>
    <d v="2026-07-21T00:00:00"/>
    <d v="2026-07-21T00:00:00"/>
    <m/>
    <m/>
    <m/>
    <m/>
    <m/>
    <m/>
    <m/>
    <m/>
    <m/>
    <m/>
    <x v="0"/>
    <m/>
    <m/>
    <m/>
    <n v="0.5"/>
    <s v="FALSO"/>
    <n v="0"/>
    <s v=""/>
    <s v=""/>
    <s v=""/>
    <s v=""/>
    <s v=""/>
    <s v=""/>
    <s v=""/>
    <s v=""/>
    <s v=""/>
    <s v=""/>
    <x v="0"/>
  </r>
  <r>
    <x v="0"/>
    <s v="SGGU-6669"/>
    <s v="[SGGU] SP 26.3.2"/>
    <x v="2"/>
    <x v="0"/>
    <s v="[SGGU] PI 3/26"/>
    <x v="0"/>
    <s v="[INC0801137]Tenho um Erro/Problema com o PTC - Dynamics Athenas - Inativação de curso e ofertas"/>
    <m/>
    <n v="1800"/>
    <m/>
    <s v="Itens concluídos"/>
    <m/>
    <m/>
    <s v="Concluído"/>
    <d v="2026-07-20T10:48:00"/>
    <d v="2026-07-20T00:00:00"/>
    <d v="2026-07-20T00:00:00"/>
    <d v="2026-07-20T00:00:00"/>
    <m/>
    <m/>
    <m/>
    <m/>
    <m/>
    <m/>
    <m/>
    <m/>
    <m/>
    <m/>
    <x v="0"/>
    <m/>
    <m/>
    <m/>
    <n v="0.5"/>
    <s v="FALSO"/>
    <n v="0"/>
    <s v=""/>
    <s v=""/>
    <s v=""/>
    <s v=""/>
    <s v=""/>
    <s v=""/>
    <s v=""/>
    <s v=""/>
    <s v=""/>
    <s v=""/>
    <x v="0"/>
  </r>
  <r>
    <x v="0"/>
    <s v="SGGU-6658"/>
    <s v="[SGGU] SP 26.3.2"/>
    <x v="2"/>
    <x v="0"/>
    <s v="[SGGU] PI 3/26"/>
    <x v="0"/>
    <s v="[INC0800314]Tenho um Erro/Problema com o PTC - Dynamics Athenas - Perfil de Acesso"/>
    <m/>
    <m/>
    <m/>
    <s v="Itens concluídos"/>
    <m/>
    <m/>
    <s v="Concluído"/>
    <d v="2026-07-20T10:05:00"/>
    <d v="2026-07-20T00:00:00"/>
    <d v="2026-07-21T00:00:00"/>
    <d v="2026-07-21T00:00:00"/>
    <m/>
    <m/>
    <m/>
    <m/>
    <m/>
    <m/>
    <m/>
    <m/>
    <m/>
    <m/>
    <x v="0"/>
    <m/>
    <m/>
    <m/>
    <s v=""/>
    <s v="FALSO"/>
    <n v="0"/>
    <s v=""/>
    <s v=""/>
    <s v=""/>
    <s v=""/>
    <s v=""/>
    <s v=""/>
    <s v=""/>
    <s v=""/>
    <s v=""/>
    <s v=""/>
    <x v="0"/>
  </r>
  <r>
    <x v="0"/>
    <s v="SGGU-6612"/>
    <s v="[SGGU] SP 26.3.2"/>
    <x v="2"/>
    <x v="0"/>
    <s v="[SGGU] PI 3/26"/>
    <x v="0"/>
    <s v="[INC0800929]Tenho um Erro/Problema com o PTC - Dynamics Athenas - Informações de Tipo de cursos e Ofertas"/>
    <m/>
    <m/>
    <m/>
    <s v="Itens concluídos"/>
    <m/>
    <m/>
    <s v="Abertura indevida"/>
    <d v="2026-07-18T10:43:00"/>
    <d v="2026-07-20T00:00:00"/>
    <d v="2026-07-20T00:00:00"/>
    <m/>
    <m/>
    <m/>
    <m/>
    <m/>
    <m/>
    <m/>
    <m/>
    <m/>
    <m/>
    <m/>
    <x v="0"/>
    <m/>
    <m/>
    <m/>
    <s v=""/>
    <s v="FALSO"/>
    <n v="0"/>
    <s v=""/>
    <s v=""/>
    <s v=""/>
    <s v=""/>
    <s v=""/>
    <s v=""/>
    <s v=""/>
    <s v=""/>
    <s v=""/>
    <s v=""/>
    <x v="0"/>
  </r>
  <r>
    <x v="0"/>
    <s v="SGGU-6611"/>
    <s v="[SGGU] SP 26.3.2"/>
    <x v="2"/>
    <x v="0"/>
    <s v="[SGGU] PI 3/26"/>
    <x v="0"/>
    <s v="[INC0799944]Tenho um Erro/Problema com o PTC - Dynamics Athenas - Alocação do tutor a turma"/>
    <m/>
    <n v="3600"/>
    <m/>
    <s v="Itens concluídos"/>
    <m/>
    <m/>
    <s v="Concluído"/>
    <d v="2026-07-17T21:06:00"/>
    <d v="2026-07-20T00:00:00"/>
    <d v="2026-07-20T00:00:00"/>
    <d v="2026-07-20T00:00:00"/>
    <m/>
    <m/>
    <m/>
    <m/>
    <m/>
    <m/>
    <m/>
    <m/>
    <m/>
    <m/>
    <x v="0"/>
    <m/>
    <m/>
    <m/>
    <n v="1"/>
    <s v="FALSO"/>
    <n v="0"/>
    <s v=""/>
    <s v=""/>
    <s v=""/>
    <s v=""/>
    <s v=""/>
    <s v=""/>
    <s v=""/>
    <s v=""/>
    <s v=""/>
    <s v=""/>
    <x v="0"/>
  </r>
  <r>
    <x v="0"/>
    <s v="SGGU-6609"/>
    <s v="[SGGU] SP 26.3.1"/>
    <x v="2"/>
    <x v="0"/>
    <s v="[SGGU] PI 3/26"/>
    <x v="0"/>
    <s v="[INC0800779]Tenho um Erro/Problema com o PTC - Dynamics Athenas - Informações de Unidades ou Polos"/>
    <m/>
    <m/>
    <m/>
    <s v="Itens concluídos"/>
    <m/>
    <m/>
    <s v="Abertura indevida"/>
    <d v="2026-07-17T15:20:00"/>
    <d v="2026-07-06T00:00:00"/>
    <d v="2026-07-17T00:00:00"/>
    <m/>
    <m/>
    <m/>
    <m/>
    <m/>
    <m/>
    <m/>
    <m/>
    <m/>
    <m/>
    <m/>
    <x v="0"/>
    <m/>
    <m/>
    <m/>
    <s v=""/>
    <s v="FALSO"/>
    <n v="0"/>
    <s v=""/>
    <s v=""/>
    <s v=""/>
    <s v=""/>
    <s v=""/>
    <s v=""/>
    <s v=""/>
    <s v=""/>
    <s v=""/>
    <s v=""/>
    <x v="0"/>
  </r>
  <r>
    <x v="0"/>
    <s v="SGGU-6606"/>
    <s v="[SGGU] SP 26.3.1"/>
    <x v="2"/>
    <x v="0"/>
    <s v="[SGGU] PI 3/26"/>
    <x v="0"/>
    <s v="[INC0800731]Tenho um Erro/Problema no Dynamics - Gestão de unidades - Reportar um erro/problema"/>
    <m/>
    <m/>
    <m/>
    <s v="Itens concluídos"/>
    <m/>
    <m/>
    <s v="Abertura indevida"/>
    <d v="2026-07-17T11:46:00"/>
    <d v="2026-07-06T00:00:00"/>
    <d v="2026-07-17T00:00:00"/>
    <m/>
    <m/>
    <m/>
    <m/>
    <m/>
    <m/>
    <m/>
    <m/>
    <m/>
    <m/>
    <m/>
    <x v="0"/>
    <m/>
    <m/>
    <m/>
    <s v=""/>
    <s v="FALSO"/>
    <n v="0"/>
    <s v=""/>
    <s v=""/>
    <s v=""/>
    <s v=""/>
    <s v=""/>
    <s v=""/>
    <s v=""/>
    <s v=""/>
    <s v=""/>
    <s v=""/>
    <x v="0"/>
  </r>
  <r>
    <x v="0"/>
    <s v="SGGU-6605"/>
    <s v="[SGGU] SP 26.3.1;[SGGU] SP 26.3.2"/>
    <x v="2"/>
    <x v="0"/>
    <s v="[SGGU] PI 3/26"/>
    <x v="0"/>
    <s v="[INC0800560]Tenho um Erro/Problema com o PTC - Dynamics Athenas - Documentação para vinculo do tutor"/>
    <m/>
    <n v="1800"/>
    <m/>
    <s v="Itens concluídos"/>
    <m/>
    <m/>
    <s v="Concluído"/>
    <d v="2026-07-16T16:37:00"/>
    <d v="2026-07-06T00:00:00"/>
    <d v="2026-07-17T00:00:00"/>
    <d v="2026-07-22T00:00:00"/>
    <m/>
    <m/>
    <m/>
    <m/>
    <m/>
    <m/>
    <m/>
    <m/>
    <m/>
    <m/>
    <x v="0"/>
    <m/>
    <m/>
    <m/>
    <n v="0.5"/>
    <s v="FALSO"/>
    <n v="0"/>
    <s v=""/>
    <s v=""/>
    <s v=""/>
    <s v=""/>
    <s v=""/>
    <s v=""/>
    <s v=""/>
    <s v=""/>
    <s v=""/>
    <s v=""/>
    <x v="0"/>
  </r>
  <r>
    <x v="0"/>
    <s v="SGGU-6604"/>
    <s v="[SGGU] SP 26.3.2"/>
    <x v="2"/>
    <x v="0"/>
    <s v="[SGGU] PI 3/26"/>
    <x v="0"/>
    <s v="[INC0800314]Tenho um Erro/Problema com o PTC - Dynamics Athenas - Perfil de Acesso"/>
    <m/>
    <n v="3600"/>
    <m/>
    <s v="Itens concluídos"/>
    <m/>
    <m/>
    <s v="Concluído"/>
    <d v="2026-07-16T10:12:00"/>
    <d v="2026-07-20T00:00:00"/>
    <d v="2026-07-20T00:00:00"/>
    <d v="2026-07-20T00:00:00"/>
    <m/>
    <m/>
    <m/>
    <m/>
    <m/>
    <m/>
    <m/>
    <m/>
    <m/>
    <m/>
    <x v="0"/>
    <m/>
    <m/>
    <m/>
    <n v="1"/>
    <s v="FALSO"/>
    <n v="0"/>
    <s v=""/>
    <s v=""/>
    <s v=""/>
    <s v=""/>
    <s v=""/>
    <s v=""/>
    <s v=""/>
    <s v=""/>
    <s v=""/>
    <s v=""/>
    <x v="0"/>
  </r>
  <r>
    <x v="0"/>
    <s v="SGGU-6601"/>
    <s v="[SGGU] SP 26.3.1"/>
    <x v="2"/>
    <x v="0"/>
    <s v="[SGGU] PI 3/26"/>
    <x v="0"/>
    <s v="[INC0800116]Tenho um Erro/Problema com o Portal do Tutor - Portal do Tutor (Dynamics) - Comunicação com o estudante (mensagens recebidas)"/>
    <m/>
    <n v="3600"/>
    <m/>
    <s v="Itens concluídos"/>
    <m/>
    <m/>
    <s v="Abertura indevida"/>
    <d v="2026-07-16T09:44:00"/>
    <d v="2026-07-06T00:00:00"/>
    <d v="2026-07-17T00:00:00"/>
    <m/>
    <m/>
    <m/>
    <m/>
    <m/>
    <m/>
    <m/>
    <m/>
    <m/>
    <m/>
    <m/>
    <x v="0"/>
    <m/>
    <m/>
    <m/>
    <n v="1"/>
    <s v="FALSO"/>
    <n v="0"/>
    <s v=""/>
    <s v=""/>
    <s v=""/>
    <s v=""/>
    <s v=""/>
    <s v=""/>
    <s v=""/>
    <s v=""/>
    <s v=""/>
    <s v=""/>
    <x v="0"/>
  </r>
  <r>
    <x v="0"/>
    <s v="SGGU-6583"/>
    <s v="[SGGU] SP 26.3.1;[SGGU] SP 26.3.2"/>
    <x v="2"/>
    <x v="0"/>
    <s v="[SGGU] PI 3/26"/>
    <x v="0"/>
    <s v="[INC0800137]Tenho um Erro/Problema no Dynamics - Gestão de unidades - Reportar um erro/problema"/>
    <m/>
    <n v="10800"/>
    <m/>
    <s v="Itens concluídos"/>
    <m/>
    <m/>
    <s v="Concluído"/>
    <d v="2026-07-15T09:58:00"/>
    <d v="2026-07-06T00:00:00"/>
    <d v="2026-07-15T00:00:00"/>
    <d v="2026-07-15T00:00:00"/>
    <m/>
    <m/>
    <m/>
    <m/>
    <m/>
    <m/>
    <m/>
    <m/>
    <m/>
    <m/>
    <x v="0"/>
    <m/>
    <m/>
    <m/>
    <n v="3"/>
    <s v="FALSO"/>
    <n v="0"/>
    <s v=""/>
    <s v=""/>
    <s v=""/>
    <s v=""/>
    <s v=""/>
    <s v=""/>
    <s v=""/>
    <s v=""/>
    <s v=""/>
    <s v=""/>
    <x v="0"/>
  </r>
  <r>
    <x v="1"/>
    <s v="SGGU-6582"/>
    <s v="[SGGU] SP 26.3.1"/>
    <x v="2"/>
    <x v="0"/>
    <s v="[SGGU] PI 3/26"/>
    <x v="0"/>
    <s v="[RITM0723176]Solicitação de Serviço ao PTC - Gestão de Unidades - Gestão de Unidades"/>
    <m/>
    <n v="115200"/>
    <m/>
    <s v="Itens concluídos"/>
    <m/>
    <m/>
    <s v="Concluído"/>
    <d v="2026-07-15T09:51:00"/>
    <d v="2026-07-06T00:00:00"/>
    <d v="2026-07-15T00:00:00"/>
    <d v="2026-07-17T00:00:00"/>
    <m/>
    <m/>
    <m/>
    <m/>
    <m/>
    <m/>
    <m/>
    <m/>
    <m/>
    <m/>
    <x v="0"/>
    <m/>
    <m/>
    <m/>
    <n v="32"/>
    <s v="FALSO"/>
    <n v="0"/>
    <s v=""/>
    <s v=""/>
    <s v=""/>
    <s v=""/>
    <s v=""/>
    <s v=""/>
    <s v=""/>
    <s v=""/>
    <s v=""/>
    <s v=""/>
    <x v="0"/>
  </r>
  <r>
    <x v="1"/>
    <s v="SGGU-6581"/>
    <s v="[SGGU] SP 26.3.1"/>
    <x v="2"/>
    <x v="0"/>
    <s v="[SGGU] PI 3/26"/>
    <x v="0"/>
    <s v="[RITM0722948]Solicitação de Serviço ao PTC - Gestão de Unidades - Gestão de Unidades"/>
    <m/>
    <m/>
    <m/>
    <s v="Itens concluídos"/>
    <m/>
    <m/>
    <s v="Concluído"/>
    <d v="2026-07-14T18:44:00"/>
    <d v="2026-07-06T00:00:00"/>
    <d v="2026-07-15T00:00:00"/>
    <d v="2026-07-15T00:00:00"/>
    <m/>
    <m/>
    <m/>
    <m/>
    <m/>
    <m/>
    <m/>
    <m/>
    <m/>
    <m/>
    <x v="0"/>
    <m/>
    <m/>
    <m/>
    <s v=""/>
    <s v="FALSO"/>
    <n v="0"/>
    <s v=""/>
    <s v=""/>
    <s v=""/>
    <s v=""/>
    <s v=""/>
    <s v=""/>
    <s v=""/>
    <s v=""/>
    <s v=""/>
    <s v=""/>
    <x v="0"/>
  </r>
  <r>
    <x v="0"/>
    <s v="SGGU-6575"/>
    <s v="[SGGU] SP 26.3.1;[SGGU] SP 26.3.2"/>
    <x v="2"/>
    <x v="0"/>
    <s v="[SGGU] PI 3/26"/>
    <x v="0"/>
    <s v="[INC0799944]Tenho um Erro/Problema com o PTC - Dynamics Athenas - Alocação do tutor a turma"/>
    <m/>
    <m/>
    <m/>
    <s v="Itens concluídos"/>
    <m/>
    <m/>
    <s v="Concluído"/>
    <d v="2026-07-14T12:29:00"/>
    <d v="2026-07-06T00:00:00"/>
    <d v="2026-07-14T00:00:00"/>
    <d v="2026-07-14T00:00:00"/>
    <m/>
    <m/>
    <m/>
    <m/>
    <m/>
    <m/>
    <m/>
    <m/>
    <m/>
    <m/>
    <x v="0"/>
    <m/>
    <m/>
    <m/>
    <s v=""/>
    <s v="FALSO"/>
    <n v="0"/>
    <s v=""/>
    <s v=""/>
    <s v=""/>
    <s v=""/>
    <s v=""/>
    <s v=""/>
    <s v=""/>
    <s v=""/>
    <s v=""/>
    <s v=""/>
    <x v="0"/>
  </r>
  <r>
    <x v="0"/>
    <s v="SGGU-6573"/>
    <s v="[SGGU] SP 26.3.1"/>
    <x v="2"/>
    <x v="0"/>
    <s v="[SGGU] PI 3/26"/>
    <x v="0"/>
    <s v="[INC0799785]Tenho um Erro/Problema no Dynamics - Gestão de unidades - Reportar um erro/problema"/>
    <m/>
    <m/>
    <m/>
    <s v="Itens concluídos"/>
    <m/>
    <m/>
    <s v="Abertura indevida"/>
    <d v="2026-07-13T17:09:00"/>
    <d v="2026-07-06T00:00:00"/>
    <d v="2026-07-15T00:00:00"/>
    <m/>
    <m/>
    <m/>
    <m/>
    <m/>
    <m/>
    <m/>
    <m/>
    <m/>
    <m/>
    <m/>
    <x v="0"/>
    <m/>
    <m/>
    <m/>
    <s v=""/>
    <s v="FALSO"/>
    <n v="0"/>
    <s v=""/>
    <s v=""/>
    <s v=""/>
    <s v=""/>
    <s v=""/>
    <s v=""/>
    <s v=""/>
    <s v=""/>
    <s v=""/>
    <s v=""/>
    <x v="0"/>
  </r>
  <r>
    <x v="0"/>
    <s v="SGGU-6572"/>
    <s v="[SGGU] SP 26.3.1"/>
    <x v="2"/>
    <x v="0"/>
    <s v="[SGGU] PI 3/26"/>
    <x v="0"/>
    <s v="[INC0799760]Tenho um Erro/Problema com o PTC - Dynamics Athenas - Envio de reatórios"/>
    <m/>
    <m/>
    <m/>
    <s v="Itens concluídos"/>
    <m/>
    <m/>
    <s v="Abertura indevida"/>
    <d v="2026-07-13T16:08:00"/>
    <d v="2026-07-06T00:00:00"/>
    <d v="2026-07-13T00:00:00"/>
    <m/>
    <m/>
    <m/>
    <m/>
    <m/>
    <m/>
    <m/>
    <m/>
    <m/>
    <m/>
    <m/>
    <x v="0"/>
    <m/>
    <m/>
    <m/>
    <s v=""/>
    <s v="FALSO"/>
    <n v="0"/>
    <s v=""/>
    <s v=""/>
    <s v=""/>
    <s v=""/>
    <s v=""/>
    <s v=""/>
    <s v=""/>
    <s v=""/>
    <s v=""/>
    <s v=""/>
    <x v="0"/>
  </r>
  <r>
    <x v="0"/>
    <s v="SGGU-6571"/>
    <s v="[SGGU] SP 26.3.1;[SGGU] SP 26.3.2"/>
    <x v="2"/>
    <x v="0"/>
    <s v="[SGGU] PI 3/26"/>
    <x v="0"/>
    <s v="[INC0799680]Tenho um Erro/Problema no Dynamics - Gestão de unidades - Reportar um erro/problema"/>
    <m/>
    <m/>
    <m/>
    <s v="Itens concluídos"/>
    <m/>
    <m/>
    <s v="Concluído"/>
    <d v="2026-07-13T13:59:00"/>
    <d v="2026-07-06T00:00:00"/>
    <d v="2026-07-14T00:00:00"/>
    <d v="2026-07-14T00:00:00"/>
    <m/>
    <m/>
    <m/>
    <m/>
    <m/>
    <m/>
    <m/>
    <m/>
    <m/>
    <m/>
    <x v="0"/>
    <m/>
    <m/>
    <m/>
    <s v=""/>
    <s v="FALSO"/>
    <n v="0"/>
    <s v=""/>
    <s v=""/>
    <s v=""/>
    <s v=""/>
    <s v=""/>
    <s v=""/>
    <s v=""/>
    <s v=""/>
    <s v=""/>
    <s v=""/>
    <x v="0"/>
  </r>
  <r>
    <x v="0"/>
    <s v="SGGU-6567"/>
    <s v="[SGGU] SP 26.3.1"/>
    <x v="2"/>
    <x v="0"/>
    <s v="[SGGU] PI 3/26"/>
    <x v="0"/>
    <s v="[INC0798538]Tenho um Erro/Problema no Dynamics - Gestão de unidades - Reportar um erro/problema"/>
    <m/>
    <m/>
    <m/>
    <s v="Itens concluídos"/>
    <m/>
    <m/>
    <s v="Abertura indevida"/>
    <d v="2026-07-10T19:10:00"/>
    <d v="2026-07-06T00:00:00"/>
    <d v="2026-07-13T00:00:00"/>
    <m/>
    <m/>
    <m/>
    <m/>
    <m/>
    <m/>
    <m/>
    <m/>
    <m/>
    <m/>
    <m/>
    <x v="0"/>
    <m/>
    <m/>
    <m/>
    <s v=""/>
    <s v="FALSO"/>
    <n v="0"/>
    <s v=""/>
    <s v=""/>
    <s v=""/>
    <s v=""/>
    <s v=""/>
    <s v=""/>
    <s v=""/>
    <s v=""/>
    <s v=""/>
    <s v=""/>
    <x v="0"/>
  </r>
  <r>
    <x v="0"/>
    <s v="SGGU-6565"/>
    <s v="[SGGU] SP 26.3.1"/>
    <x v="2"/>
    <x v="0"/>
    <s v="[SGGU] PI 3/26"/>
    <x v="0"/>
    <s v="[INC0798357]Tenho um Erro/Problema com o PTC - Dynamics Athenas - Problema na parametrização da matriz"/>
    <m/>
    <m/>
    <m/>
    <s v="Itens concluídos"/>
    <m/>
    <m/>
    <s v="Abertura indevida"/>
    <d v="2026-07-10T12:10:00"/>
    <d v="2026-07-06T00:00:00"/>
    <d v="2026-07-13T00:00:00"/>
    <m/>
    <m/>
    <m/>
    <m/>
    <m/>
    <m/>
    <m/>
    <m/>
    <m/>
    <m/>
    <m/>
    <x v="0"/>
    <m/>
    <m/>
    <m/>
    <s v=""/>
    <s v="FALSO"/>
    <n v="0"/>
    <s v=""/>
    <s v=""/>
    <s v=""/>
    <s v=""/>
    <s v=""/>
    <s v=""/>
    <s v=""/>
    <s v=""/>
    <s v=""/>
    <s v=""/>
    <x v="0"/>
  </r>
  <r>
    <x v="3"/>
    <s v="SGGU-6561"/>
    <s v="[SGGU] SP 26.3.2"/>
    <x v="2"/>
    <x v="1"/>
    <s v="[SGGU] PI 3/26"/>
    <x v="1"/>
    <s v="[Logs por Origem] Adicionar atributo Id do registro na tabela de Logs de Erros"/>
    <n v="1"/>
    <n v="37800"/>
    <m/>
    <s v="Itens concluídos"/>
    <s v="ARTSG-193"/>
    <s v="Não"/>
    <s v="Concluído"/>
    <d v="2026-07-09T19:54:00"/>
    <d v="2026-07-20T00:00:00"/>
    <d v="2026-07-21T00:00:00"/>
    <d v="2026-07-22T00:00:00"/>
    <d v="2026-07-22T00:00:00"/>
    <d v="2026-07-26T00:00:00"/>
    <d v="2026-07-26T00:00:00"/>
    <d v="2026-08-23T00:00:00"/>
    <m/>
    <m/>
    <m/>
    <m/>
    <m/>
    <n v="32"/>
    <x v="0"/>
    <m/>
    <m/>
    <m/>
    <n v="10.5"/>
    <s v="FALSO"/>
    <n v="0"/>
    <n v="7"/>
    <s v=""/>
    <n v="1"/>
    <s v=""/>
    <n v="2"/>
    <s v=""/>
    <n v="19"/>
    <s v=""/>
    <n v="31"/>
    <b v="0"/>
    <x v="26"/>
  </r>
  <r>
    <x v="1"/>
    <s v="SGGU-6560"/>
    <s v="[SGGU] SP 26.3.1;[SGGU] SP 26.3.2"/>
    <x v="2"/>
    <x v="0"/>
    <s v="[SGGU] PI 3/26"/>
    <x v="0"/>
    <s v="[RITM0717362]Dados Cadastrais, Manutenção e Criação de Acessos de Polos"/>
    <m/>
    <m/>
    <m/>
    <s v="Itens concluídos"/>
    <m/>
    <m/>
    <s v="Concluído"/>
    <d v="2026-07-09T11:16:00"/>
    <d v="2026-07-06T00:00:00"/>
    <d v="2026-07-13T00:00:00"/>
    <d v="2026-07-13T00:00:00"/>
    <m/>
    <m/>
    <m/>
    <m/>
    <m/>
    <m/>
    <m/>
    <m/>
    <m/>
    <m/>
    <x v="0"/>
    <m/>
    <m/>
    <m/>
    <s v=""/>
    <s v="FALSO"/>
    <n v="0"/>
    <s v=""/>
    <s v=""/>
    <s v=""/>
    <s v=""/>
    <s v=""/>
    <s v=""/>
    <s v=""/>
    <s v=""/>
    <s v=""/>
    <s v=""/>
    <x v="0"/>
  </r>
  <r>
    <x v="0"/>
    <s v="SGGU-6558"/>
    <s v="[SGGU] SP 26.3.1;[SGGU] SP 26.3.2"/>
    <x v="2"/>
    <x v="0"/>
    <s v="[SGGU] PI 3/26"/>
    <x v="0"/>
    <s v="[INC0790481]Tenho um Erro/Problema no Dynamics - Gestão de unidades - Reportar um erro/problema"/>
    <m/>
    <n v="61200"/>
    <m/>
    <s v="Itens concluídos"/>
    <m/>
    <m/>
    <s v="Concluído"/>
    <d v="2026-07-08T20:42:00"/>
    <d v="2026-07-06T00:00:00"/>
    <d v="2026-07-13T00:00:00"/>
    <d v="2026-07-14T00:00:00"/>
    <m/>
    <m/>
    <m/>
    <m/>
    <m/>
    <m/>
    <m/>
    <m/>
    <m/>
    <m/>
    <x v="0"/>
    <m/>
    <m/>
    <m/>
    <n v="17"/>
    <s v="FALSO"/>
    <n v="0"/>
    <s v=""/>
    <s v=""/>
    <s v=""/>
    <s v=""/>
    <s v=""/>
    <s v=""/>
    <s v=""/>
    <s v=""/>
    <s v=""/>
    <s v=""/>
    <x v="0"/>
  </r>
  <r>
    <x v="0"/>
    <s v="SGGU-6557"/>
    <s v="[SGGU] SP 26.3.1"/>
    <x v="2"/>
    <x v="0"/>
    <s v="[SGGU] PI 3/26"/>
    <x v="0"/>
    <s v="[INC0793063]Tenho um Erro/Problema com o PTC - Dynamics Athenas - Documentos Acadêmicos - Serviços"/>
    <m/>
    <m/>
    <m/>
    <s v="Itens concluídos"/>
    <m/>
    <m/>
    <s v="Abertura indevida"/>
    <d v="2026-07-08T20:30:00"/>
    <d v="2026-07-06T00:00:00"/>
    <d v="2026-07-09T00:00:00"/>
    <m/>
    <m/>
    <m/>
    <m/>
    <m/>
    <m/>
    <m/>
    <m/>
    <m/>
    <m/>
    <m/>
    <x v="0"/>
    <m/>
    <m/>
    <m/>
    <s v=""/>
    <s v="FALSO"/>
    <n v="0"/>
    <s v=""/>
    <s v=""/>
    <s v=""/>
    <s v=""/>
    <s v=""/>
    <s v=""/>
    <s v=""/>
    <s v=""/>
    <s v=""/>
    <s v=""/>
    <x v="0"/>
  </r>
  <r>
    <x v="0"/>
    <s v="SGGU-6555"/>
    <s v="[SGGU] SP 26.3.1"/>
    <x v="2"/>
    <x v="0"/>
    <s v="[SGGU] PI 3/26"/>
    <x v="0"/>
    <s v="[INC0797449]Tenho um Erro/Problema no Dynamics - Gestão de unidades - Reportar um erro/problema"/>
    <m/>
    <m/>
    <m/>
    <s v="Itens concluídos"/>
    <m/>
    <m/>
    <s v="Abertura indevida"/>
    <d v="2026-07-08T14:19:00"/>
    <d v="2026-07-06T00:00:00"/>
    <d v="2026-07-08T00:00:00"/>
    <m/>
    <m/>
    <m/>
    <m/>
    <m/>
    <m/>
    <m/>
    <m/>
    <m/>
    <m/>
    <m/>
    <x v="0"/>
    <m/>
    <m/>
    <m/>
    <s v=""/>
    <s v="FALSO"/>
    <n v="0"/>
    <s v=""/>
    <s v=""/>
    <s v=""/>
    <s v=""/>
    <s v=""/>
    <s v=""/>
    <s v=""/>
    <s v=""/>
    <s v=""/>
    <s v=""/>
    <x v="0"/>
  </r>
  <r>
    <x v="1"/>
    <s v="SGGU-6552"/>
    <s v="[SGGU] SP 26.3.1"/>
    <x v="2"/>
    <x v="0"/>
    <s v="[SGGU] PI 3/26"/>
    <x v="0"/>
    <s v="[RITM0721049]Solicitação de Serviço ao PTC - Gestão de Unidades - Gestão de Unidades"/>
    <m/>
    <m/>
    <m/>
    <s v="Itens concluídos"/>
    <m/>
    <m/>
    <s v="Concluído"/>
    <d v="2026-07-08T10:57:00"/>
    <d v="2026-07-06T00:00:00"/>
    <d v="2026-07-08T00:00:00"/>
    <d v="2026-07-08T00:00:00"/>
    <m/>
    <m/>
    <m/>
    <m/>
    <m/>
    <m/>
    <m/>
    <m/>
    <m/>
    <m/>
    <x v="0"/>
    <m/>
    <m/>
    <m/>
    <s v=""/>
    <s v="FALSO"/>
    <n v="0"/>
    <s v=""/>
    <s v=""/>
    <s v=""/>
    <s v=""/>
    <s v=""/>
    <s v=""/>
    <s v=""/>
    <s v=""/>
    <s v=""/>
    <s v=""/>
    <x v="0"/>
  </r>
  <r>
    <x v="1"/>
    <s v="SGGU-6551"/>
    <s v="[SGGU] SP 26.3.1"/>
    <x v="2"/>
    <x v="0"/>
    <s v="[SGGU] PI 3/26"/>
    <x v="0"/>
    <s v="[RITM0721048]Solicitação de Serviço ao PTC - Gestão de Unidades - Gestão de Unidades"/>
    <m/>
    <n v="3600"/>
    <m/>
    <s v="Itens concluídos"/>
    <m/>
    <m/>
    <s v="Concluído"/>
    <d v="2026-07-08T10:57:00"/>
    <d v="2026-07-06T00:00:00"/>
    <d v="2026-07-10T00:00:00"/>
    <d v="2026-07-10T00:00:00"/>
    <m/>
    <m/>
    <m/>
    <m/>
    <m/>
    <m/>
    <m/>
    <m/>
    <m/>
    <m/>
    <x v="0"/>
    <m/>
    <m/>
    <m/>
    <n v="1"/>
    <s v="FALSO"/>
    <n v="0"/>
    <s v=""/>
    <s v=""/>
    <s v=""/>
    <s v=""/>
    <s v=""/>
    <s v=""/>
    <s v=""/>
    <s v=""/>
    <s v=""/>
    <s v=""/>
    <x v="0"/>
  </r>
  <r>
    <x v="0"/>
    <s v="SGGU-6550"/>
    <s v="[SGGU] SP 26.3.1"/>
    <x v="2"/>
    <x v="0"/>
    <s v="[SGGU] PI 3/26"/>
    <x v="0"/>
    <s v="[INC0797232]Tenho um Erro/Problema no Dynamics - Gestão de unidades - Reportar um erro/problema"/>
    <m/>
    <m/>
    <m/>
    <s v="Itens concluídos"/>
    <m/>
    <m/>
    <s v="Abertura indevida"/>
    <d v="2026-07-08T08:09:00"/>
    <d v="2026-07-06T00:00:00"/>
    <d v="2026-07-08T00:00:00"/>
    <m/>
    <m/>
    <m/>
    <m/>
    <m/>
    <m/>
    <m/>
    <m/>
    <m/>
    <m/>
    <m/>
    <x v="0"/>
    <m/>
    <m/>
    <m/>
    <s v=""/>
    <s v="FALSO"/>
    <n v="0"/>
    <s v=""/>
    <s v=""/>
    <s v=""/>
    <s v=""/>
    <s v=""/>
    <s v=""/>
    <s v=""/>
    <s v=""/>
    <s v=""/>
    <s v=""/>
    <x v="0"/>
  </r>
  <r>
    <x v="0"/>
    <s v="SGGU-6548"/>
    <s v="[SGGU] SP 26.3.1"/>
    <x v="2"/>
    <x v="0"/>
    <s v="[SGGU] PI 3/26"/>
    <x v="0"/>
    <s v="[INC0796799]Tenho um Erro/Problema no Dynamics - Gestão de unidades - Reportar um erro/problema"/>
    <m/>
    <m/>
    <m/>
    <s v="Itens concluídos"/>
    <m/>
    <m/>
    <s v="Abertura indevida"/>
    <d v="2026-07-07T12:05:00"/>
    <d v="2026-07-06T00:00:00"/>
    <d v="2026-07-07T00:00:00"/>
    <m/>
    <m/>
    <m/>
    <m/>
    <m/>
    <m/>
    <m/>
    <m/>
    <m/>
    <m/>
    <m/>
    <x v="0"/>
    <m/>
    <m/>
    <m/>
    <s v=""/>
    <s v="FALSO"/>
    <n v="0"/>
    <s v=""/>
    <s v=""/>
    <s v=""/>
    <s v=""/>
    <s v=""/>
    <s v=""/>
    <s v=""/>
    <s v=""/>
    <s v=""/>
    <s v=""/>
    <x v="0"/>
  </r>
  <r>
    <x v="1"/>
    <s v="SGGU-6547"/>
    <s v="[SGGU] SP 26.3.1;[SGGU] SP 26.3.2"/>
    <x v="2"/>
    <x v="0"/>
    <s v="[SGGU] PI 3/26"/>
    <x v="0"/>
    <s v="[RITM0720542]Solicitação de Serviço ao PTC - Gestão de Unidades - Gestão de Unidades"/>
    <m/>
    <m/>
    <m/>
    <s v="Itens concluídos"/>
    <m/>
    <m/>
    <s v="Concluído"/>
    <d v="2026-07-07T11:26:00"/>
    <d v="2026-07-06T00:00:00"/>
    <d v="2026-07-13T00:00:00"/>
    <d v="2026-07-13T00:00:00"/>
    <m/>
    <m/>
    <m/>
    <m/>
    <m/>
    <m/>
    <m/>
    <m/>
    <m/>
    <m/>
    <x v="0"/>
    <m/>
    <m/>
    <m/>
    <s v=""/>
    <s v="FALSO"/>
    <n v="0"/>
    <s v=""/>
    <s v=""/>
    <s v=""/>
    <s v=""/>
    <s v=""/>
    <s v=""/>
    <s v=""/>
    <s v=""/>
    <s v=""/>
    <s v=""/>
    <x v="0"/>
  </r>
  <r>
    <x v="0"/>
    <s v="SGGU-6546"/>
    <s v="[SGGU] SP 26.3.1"/>
    <x v="2"/>
    <x v="0"/>
    <s v="[SGGU] PI 3/26"/>
    <x v="0"/>
    <s v="[INC0796440]Tenho um Erro/Problema com o PTC - Dynamics Athenas - Envio de reatórios"/>
    <m/>
    <m/>
    <m/>
    <s v="Itens concluídos"/>
    <m/>
    <m/>
    <s v="Abertura indevida"/>
    <d v="2026-07-06T18:34:00"/>
    <d v="2026-07-06T00:00:00"/>
    <d v="2026-07-07T00:00:00"/>
    <m/>
    <m/>
    <m/>
    <m/>
    <m/>
    <m/>
    <m/>
    <m/>
    <m/>
    <m/>
    <m/>
    <x v="0"/>
    <m/>
    <m/>
    <m/>
    <s v=""/>
    <s v="FALSO"/>
    <n v="0"/>
    <s v=""/>
    <s v=""/>
    <s v=""/>
    <s v=""/>
    <s v=""/>
    <s v=""/>
    <s v=""/>
    <s v=""/>
    <s v=""/>
    <s v=""/>
    <x v="0"/>
  </r>
  <r>
    <x v="0"/>
    <s v="SGGU-6545"/>
    <s v="[SGGU] SP 26.3.1"/>
    <x v="2"/>
    <x v="0"/>
    <s v="[SGGU] PI 3/26"/>
    <x v="0"/>
    <s v="[INC0796379]Tenho um Erro/Problema com o PTC - Dynamics Athenas - Inativação de curso e ofertas"/>
    <m/>
    <m/>
    <m/>
    <s v="Itens concluídos"/>
    <m/>
    <m/>
    <s v="Abertura indevida"/>
    <d v="2026-07-06T16:46:00"/>
    <d v="2026-07-06T00:00:00"/>
    <d v="2026-07-07T00:00:00"/>
    <m/>
    <m/>
    <m/>
    <m/>
    <m/>
    <m/>
    <m/>
    <m/>
    <m/>
    <m/>
    <m/>
    <x v="0"/>
    <m/>
    <m/>
    <m/>
    <s v=""/>
    <s v="FALSO"/>
    <n v="0"/>
    <s v=""/>
    <s v=""/>
    <s v=""/>
    <s v=""/>
    <s v=""/>
    <s v=""/>
    <s v=""/>
    <s v=""/>
    <s v=""/>
    <s v=""/>
    <x v="0"/>
  </r>
  <r>
    <x v="0"/>
    <s v="SGGU-6541"/>
    <s v="[SGGU] SP 26.3.1"/>
    <x v="2"/>
    <x v="0"/>
    <s v="[SGGU] PI 3/26"/>
    <x v="0"/>
    <s v="[INC0796118]Tenho um Erro/Problema no Dynamics - Gestão de unidades - Reportar um erro/problema"/>
    <m/>
    <n v="7200"/>
    <m/>
    <s v="Itens concluídos"/>
    <m/>
    <m/>
    <s v="Concluído"/>
    <d v="2026-07-06T10:41:00"/>
    <d v="2026-07-06T00:00:00"/>
    <d v="2026-07-06T00:00:00"/>
    <d v="2026-07-08T00:00:00"/>
    <m/>
    <m/>
    <m/>
    <m/>
    <m/>
    <m/>
    <m/>
    <m/>
    <m/>
    <m/>
    <x v="0"/>
    <m/>
    <m/>
    <m/>
    <n v="2"/>
    <s v="FALSO"/>
    <n v="0"/>
    <s v=""/>
    <s v=""/>
    <s v=""/>
    <s v=""/>
    <s v=""/>
    <s v=""/>
    <s v=""/>
    <s v=""/>
    <s v=""/>
    <s v=""/>
    <x v="0"/>
  </r>
  <r>
    <x v="0"/>
    <s v="SGGU-6540"/>
    <s v="[SGGU] SP 26.3.1"/>
    <x v="2"/>
    <x v="0"/>
    <s v="[SGGU] PI 3/26"/>
    <x v="0"/>
    <s v="[INC0796099]Tenho um Erro/Problema no Dynamics - Gestão de unidades - Reportar um erro/problema"/>
    <m/>
    <n v="7200"/>
    <m/>
    <s v="Itens concluídos"/>
    <m/>
    <m/>
    <s v="Concluído"/>
    <d v="2026-07-06T10:07:00"/>
    <d v="2026-07-06T00:00:00"/>
    <d v="2026-07-06T00:00:00"/>
    <d v="2026-07-06T00:00:00"/>
    <m/>
    <m/>
    <m/>
    <m/>
    <m/>
    <m/>
    <m/>
    <m/>
    <m/>
    <m/>
    <x v="0"/>
    <m/>
    <m/>
    <m/>
    <n v="2"/>
    <s v="FALSO"/>
    <n v="0"/>
    <s v=""/>
    <s v=""/>
    <s v=""/>
    <s v=""/>
    <s v=""/>
    <s v=""/>
    <s v=""/>
    <s v=""/>
    <s v=""/>
    <s v=""/>
    <x v="0"/>
  </r>
  <r>
    <x v="0"/>
    <s v="SGGU-6539"/>
    <s v="[SGGU] SP 26.2.6;[SGGU] SP 26.3.1"/>
    <x v="2"/>
    <x v="0"/>
    <s v="[SGGU] PI 3/26"/>
    <x v="0"/>
    <s v="[INC0756582]Tenho um Erro/Problema no Dynamics - Gestão de unidades - Reportar um erro/problema"/>
    <m/>
    <n v="3600"/>
    <m/>
    <s v="Itens concluídos"/>
    <m/>
    <m/>
    <s v="Abertura indevida"/>
    <d v="2026-07-03T14:09:00"/>
    <d v="2026-07-06T00:00:00"/>
    <d v="2026-07-06T00:00:00"/>
    <m/>
    <m/>
    <m/>
    <m/>
    <m/>
    <m/>
    <m/>
    <m/>
    <m/>
    <m/>
    <m/>
    <x v="0"/>
    <m/>
    <m/>
    <m/>
    <n v="1"/>
    <s v="FALSO"/>
    <n v="0"/>
    <s v=""/>
    <s v=""/>
    <s v=""/>
    <s v=""/>
    <s v=""/>
    <s v=""/>
    <s v=""/>
    <s v=""/>
    <s v=""/>
    <s v=""/>
    <x v="0"/>
  </r>
  <r>
    <x v="0"/>
    <s v="SGGU-6536"/>
    <s v="[SGGU] SP 26.2.6;[SGGU] SP 26.3.1"/>
    <x v="2"/>
    <x v="0"/>
    <s v="[SGGU] PI 3/26"/>
    <x v="0"/>
    <s v="[INC0794566]Tenho um Erro/Problema no Dynamics - Gestão de unidades - Reportar um erro/problema"/>
    <m/>
    <n v="7200"/>
    <m/>
    <s v="Itens concluídos"/>
    <m/>
    <m/>
    <s v="Concluído"/>
    <d v="2026-07-02T23:16:00"/>
    <d v="2026-07-06T00:00:00"/>
    <d v="2026-07-07T00:00:00"/>
    <d v="2026-07-07T00:00:00"/>
    <m/>
    <m/>
    <m/>
    <m/>
    <m/>
    <m/>
    <m/>
    <m/>
    <m/>
    <m/>
    <x v="0"/>
    <m/>
    <m/>
    <m/>
    <n v="2"/>
    <s v="FALSO"/>
    <n v="0"/>
    <s v=""/>
    <s v=""/>
    <s v=""/>
    <s v=""/>
    <s v=""/>
    <s v=""/>
    <s v=""/>
    <s v=""/>
    <s v=""/>
    <s v=""/>
    <x v="0"/>
  </r>
  <r>
    <x v="0"/>
    <s v="SGGU-6535"/>
    <s v="[SGGU] SP 26.2.6;[SGGU] SP 26.3.1"/>
    <x v="2"/>
    <x v="0"/>
    <s v="[SGGU] PI 3/26"/>
    <x v="0"/>
    <s v="[INC0782154]Tenho um Erro/Problema com o PTC - Dynamics Athenas - Atualização de Dados Cadastrais"/>
    <m/>
    <m/>
    <m/>
    <s v="Itens concluídos"/>
    <m/>
    <m/>
    <s v="Abertura indevida"/>
    <d v="2026-07-02T21:03:00"/>
    <d v="2026-07-06T00:00:00"/>
    <d v="2026-07-06T00:00:00"/>
    <m/>
    <m/>
    <m/>
    <m/>
    <m/>
    <m/>
    <m/>
    <m/>
    <m/>
    <m/>
    <m/>
    <x v="0"/>
    <m/>
    <m/>
    <m/>
    <s v=""/>
    <s v="FALSO"/>
    <n v="0"/>
    <s v=""/>
    <s v=""/>
    <s v=""/>
    <s v=""/>
    <s v=""/>
    <s v=""/>
    <s v=""/>
    <s v=""/>
    <s v=""/>
    <s v=""/>
    <x v="0"/>
  </r>
  <r>
    <x v="0"/>
    <s v="SGGU-6534"/>
    <s v="[SGGU] SP 26.2.6;[SGGU] SP 26.3.1"/>
    <x v="2"/>
    <x v="0"/>
    <s v="[SGGU] PI 3/26"/>
    <x v="0"/>
    <s v="[INC0794335]Tenho um Erro/Problema no Dynamics - Gestão de unidades - Reportar um erro/problema"/>
    <m/>
    <m/>
    <m/>
    <s v="Itens concluídos"/>
    <m/>
    <m/>
    <s v="Concluído"/>
    <d v="2026-07-02T15:43:00"/>
    <d v="2026-07-06T00:00:00"/>
    <d v="2026-07-02T00:00:00"/>
    <d v="2026-07-03T00:00:00"/>
    <m/>
    <m/>
    <m/>
    <m/>
    <m/>
    <m/>
    <m/>
    <m/>
    <m/>
    <m/>
    <x v="0"/>
    <m/>
    <m/>
    <m/>
    <s v=""/>
    <s v="FALSO"/>
    <n v="0"/>
    <s v=""/>
    <s v=""/>
    <s v=""/>
    <s v=""/>
    <s v=""/>
    <s v=""/>
    <s v=""/>
    <s v=""/>
    <s v=""/>
    <s v=""/>
    <x v="0"/>
  </r>
  <r>
    <x v="0"/>
    <s v="SGGU-6490"/>
    <s v="[SGGU] SP 26.2.6;[SGGU] SP 26.3.1"/>
    <x v="2"/>
    <x v="0"/>
    <s v="[SGGU] PI 3/26"/>
    <x v="0"/>
    <s v="[INC0793763]Tenho um Erro/Problema no Dynamics - Gestão de unidades - Reportar um erro/problema"/>
    <m/>
    <m/>
    <m/>
    <s v="Itens concluídos"/>
    <m/>
    <m/>
    <s v="Concluído"/>
    <d v="2026-07-01T17:18:00"/>
    <d v="2026-07-06T00:00:00"/>
    <d v="2026-07-02T00:00:00"/>
    <d v="2026-07-03T00:00:00"/>
    <m/>
    <m/>
    <m/>
    <m/>
    <m/>
    <m/>
    <m/>
    <m/>
    <m/>
    <m/>
    <x v="0"/>
    <m/>
    <m/>
    <m/>
    <s v=""/>
    <s v="FALSO"/>
    <n v="0"/>
    <s v=""/>
    <s v=""/>
    <s v=""/>
    <s v=""/>
    <s v=""/>
    <s v=""/>
    <s v=""/>
    <s v=""/>
    <s v=""/>
    <s v=""/>
    <x v="0"/>
  </r>
  <r>
    <x v="2"/>
    <s v="SGGU-6446"/>
    <s v="[SGGU] SP 26.3.3"/>
    <x v="2"/>
    <x v="2"/>
    <s v="[SGGU] PI 3/26"/>
    <x v="1"/>
    <s v="Apoio criação de oferta de Serviço Social para time de estágio"/>
    <n v="2"/>
    <m/>
    <m/>
    <s v="Itens concluídos"/>
    <s v="JAES-650"/>
    <s v="Não"/>
    <s v="Cancelado"/>
    <d v="2026-07-01T11:00:00"/>
    <d v="2026-08-03T00:00:00"/>
    <m/>
    <m/>
    <m/>
    <m/>
    <m/>
    <m/>
    <m/>
    <m/>
    <m/>
    <m/>
    <m/>
    <m/>
    <x v="0"/>
    <m/>
    <m/>
    <m/>
    <s v=""/>
    <s v="FALSO"/>
    <n v="0"/>
    <n v="23"/>
    <s v=""/>
    <s v=""/>
    <s v=""/>
    <s v=""/>
    <s v=""/>
    <s v=""/>
    <s v=""/>
    <s v=""/>
    <b v="1"/>
    <x v="27"/>
  </r>
  <r>
    <x v="3"/>
    <s v="SGGU-6430"/>
    <s v="[SGGU] SP 26.3.4"/>
    <x v="2"/>
    <x v="3"/>
    <s v="[SGGU] PI 3/26"/>
    <x v="1"/>
    <s v="[Curso MEC] Backend - Realizar alterações para consumir o Código Vínculo (BK) - Curso SEMI -  kcs_utilGestaodePolos"/>
    <n v="8"/>
    <n v="39600"/>
    <m/>
    <s v="Itens concluídos"/>
    <s v="SGGS-11290"/>
    <m/>
    <s v="Concluído"/>
    <d v="2026-06-30T16:01:00"/>
    <m/>
    <d v="2026-08-18T00:00:00"/>
    <d v="2026-08-19T00:00:00"/>
    <d v="2026-08-19T00:00:00"/>
    <d v="2026-08-23T00:00:00"/>
    <d v="2026-08-23T00:00:00"/>
    <m/>
    <m/>
    <n v="1"/>
    <m/>
    <m/>
    <n v="39"/>
    <m/>
    <x v="0"/>
    <m/>
    <m/>
    <m/>
    <n v="11"/>
    <s v="FALSO"/>
    <n v="0"/>
    <s v=""/>
    <s v=""/>
    <n v="1"/>
    <b v="1"/>
    <n v="2"/>
    <s v=""/>
    <s v=""/>
    <s v=""/>
    <s v=""/>
    <b v="1"/>
    <x v="13"/>
  </r>
  <r>
    <x v="3"/>
    <s v="SGGU-6429"/>
    <s v="[SGGU] SP 26.3.3"/>
    <x v="2"/>
    <x v="0"/>
    <s v="[SGGU] PI 3/26"/>
    <x v="5"/>
    <s v="[Curso MEC] Mapear fluxos e alterações que deverão passar a consumir o novo Código Vínculo (BK) e Código MEC (atributo) "/>
    <n v="5"/>
    <n v="169200"/>
    <m/>
    <s v="Itens concluídos"/>
    <s v="SGGS-11290"/>
    <m/>
    <s v="Concluído"/>
    <d v="2026-06-30T15:58:00"/>
    <d v="2026-08-03T00:00:00"/>
    <d v="2026-08-04T00:00:00"/>
    <d v="2026-08-07T00:00:00"/>
    <d v="2026-08-07T00:00:00"/>
    <d v="2026-08-07T00:00:00"/>
    <d v="2026-08-07T00:00:00"/>
    <m/>
    <m/>
    <n v="3"/>
    <m/>
    <m/>
    <n v="28"/>
    <m/>
    <x v="0"/>
    <m/>
    <m/>
    <m/>
    <n v="47"/>
    <s v="FALSO"/>
    <n v="0"/>
    <n v="24"/>
    <s v=""/>
    <n v="3"/>
    <b v="1"/>
    <n v="1"/>
    <s v=""/>
    <s v=""/>
    <s v=""/>
    <s v=""/>
    <b v="1"/>
    <x v="13"/>
  </r>
  <r>
    <x v="3"/>
    <s v="SGGU-6428"/>
    <s v="[SGGU] SP 26.3.4"/>
    <x v="2"/>
    <x v="3"/>
    <s v="[SGGU] PI 3/26"/>
    <x v="3"/>
    <s v="[Curso MEC] Backend - Realizar alterações para consumir o Código Vínculo (BK) - Portfólio Padrão, Tipo de Produto e Edição Personalizada"/>
    <n v="8"/>
    <n v="104400"/>
    <m/>
    <s v="Itens concluídos"/>
    <s v="SGGS-11290"/>
    <m/>
    <s v="Concluído"/>
    <d v="2026-06-30T16:03:00"/>
    <d v="2026-08-17T00:00:00"/>
    <d v="2026-08-18T00:00:00"/>
    <d v="2026-08-25T00:00:00"/>
    <d v="2026-08-25T00:00:00"/>
    <d v="2026-08-25T00:00:00"/>
    <d v="2026-08-25T00:00:00"/>
    <m/>
    <m/>
    <n v="5"/>
    <m/>
    <m/>
    <n v="40"/>
    <m/>
    <x v="0"/>
    <m/>
    <m/>
    <m/>
    <n v="29"/>
    <s v="FALSO"/>
    <n v="0"/>
    <n v="34"/>
    <s v=""/>
    <n v="5"/>
    <b v="1"/>
    <n v="1"/>
    <s v=""/>
    <s v=""/>
    <s v=""/>
    <s v=""/>
    <b v="1"/>
    <x v="13"/>
  </r>
  <r>
    <x v="3"/>
    <s v="SGGU-6427"/>
    <s v="[SGGU] SP 26.3.4"/>
    <x v="2"/>
    <x v="3"/>
    <s v="[SGGU] PI 3/26"/>
    <x v="2"/>
    <s v="[Curso MEC] Backend - Realizar alterações para consumir o Código Vínculo (BK) - Curso por tipo de produto - gestaopolos-fn-unit-address-offer-academic-program-up-import"/>
    <n v="8"/>
    <n v="86400"/>
    <m/>
    <s v="Itens concluídos"/>
    <s v="SGGS-11290"/>
    <m/>
    <s v="Concluído"/>
    <d v="2026-06-30T16:01:00"/>
    <d v="2026-08-17T00:00:00"/>
    <d v="2026-08-19T00:00:00"/>
    <d v="2026-08-27T00:00:00"/>
    <d v="2026-08-27T00:00:00"/>
    <d v="2026-08-28T00:00:00"/>
    <d v="2026-08-28T00:00:00"/>
    <m/>
    <m/>
    <n v="6"/>
    <n v="1"/>
    <m/>
    <m/>
    <m/>
    <x v="0"/>
    <m/>
    <m/>
    <m/>
    <n v="24"/>
    <s v="FALSO"/>
    <n v="0"/>
    <n v="34"/>
    <s v=""/>
    <n v="6"/>
    <b v="1"/>
    <n v="1"/>
    <b v="1"/>
    <s v=""/>
    <s v=""/>
    <s v=""/>
    <b v="1"/>
    <x v="13"/>
  </r>
  <r>
    <x v="3"/>
    <s v="SGGU-6426"/>
    <s v="[SGGU] SP 26.3.4"/>
    <x v="2"/>
    <x v="3"/>
    <s v="[SGGU] PI 3/26"/>
    <x v="3"/>
    <s v="[Curso MEC] Backend - [GEUN] [DV] [CURSO MEC] - Criação de Parametrização de Portfólio Quando Associado Curso MEC a IES"/>
    <n v="8"/>
    <n v="111600"/>
    <m/>
    <s v="Itens concluídos"/>
    <s v="SGGS-11290"/>
    <m/>
    <s v="Concluído"/>
    <d v="2026-06-30T16:00:00"/>
    <d v="2026-08-17T00:00:00"/>
    <d v="2026-08-18T00:00:00"/>
    <d v="2026-08-24T00:00:00"/>
    <d v="2026-08-24T00:00:00"/>
    <d v="2026-08-24T00:00:00"/>
    <d v="2026-08-24T00:00:00"/>
    <m/>
    <m/>
    <n v="4"/>
    <m/>
    <m/>
    <m/>
    <m/>
    <x v="0"/>
    <m/>
    <m/>
    <s v="0 minutos úteis"/>
    <n v="31"/>
    <s v="FALSO"/>
    <n v="0"/>
    <n v="34"/>
    <s v=""/>
    <n v="4"/>
    <b v="1"/>
    <n v="1"/>
    <s v=""/>
    <s v=""/>
    <s v=""/>
    <s v=""/>
    <b v="1"/>
    <x v="13"/>
  </r>
  <r>
    <x v="1"/>
    <s v="SGGU-6422"/>
    <s v="[SGGU] SP 26.3.1"/>
    <x v="2"/>
    <x v="0"/>
    <s v="[SGGU] PI 3/26"/>
    <x v="0"/>
    <s v="[RITM0718223]Solicitação de Serviço ao PTC - Gestão de Unidades - Gestão de Unidades"/>
    <m/>
    <n v="10800"/>
    <m/>
    <s v="Itens concluídos"/>
    <m/>
    <m/>
    <s v="Concluído"/>
    <d v="2026-06-30T10:19:00"/>
    <d v="2026-07-06T00:00:00"/>
    <d v="2026-07-13T00:00:00"/>
    <d v="2026-07-13T00:00:00"/>
    <m/>
    <m/>
    <m/>
    <m/>
    <m/>
    <m/>
    <m/>
    <m/>
    <m/>
    <m/>
    <x v="0"/>
    <m/>
    <m/>
    <m/>
    <n v="3"/>
    <s v="FALSO"/>
    <n v="0"/>
    <s v=""/>
    <s v=""/>
    <s v=""/>
    <s v=""/>
    <s v=""/>
    <s v=""/>
    <s v=""/>
    <s v=""/>
    <s v=""/>
    <s v=""/>
    <x v="0"/>
  </r>
  <r>
    <x v="2"/>
    <s v="SGGU-6420"/>
    <s v="[SGGU] SP 26.3.4"/>
    <x v="2"/>
    <x v="0"/>
    <s v="[SGGU] PI 3/26"/>
    <x v="1"/>
    <s v="[SGGU-5187] Teste Integrado"/>
    <n v="1"/>
    <n v="72000"/>
    <m/>
    <s v="Itens concluídos"/>
    <s v="SGGU-5187"/>
    <m/>
    <s v="Concluído"/>
    <d v="2026-06-30T09:22:00"/>
    <m/>
    <d v="2026-08-25T00:00:00"/>
    <d v="2026-08-28T00:00:00"/>
    <d v="2026-08-28T00:00:00"/>
    <d v="2026-08-28T00:00:00"/>
    <d v="2026-08-28T00:00:00"/>
    <m/>
    <m/>
    <n v="3"/>
    <m/>
    <m/>
    <n v="43"/>
    <m/>
    <x v="0"/>
    <m/>
    <m/>
    <m/>
    <n v="20"/>
    <s v="FALSO"/>
    <n v="0"/>
    <s v=""/>
    <s v=""/>
    <n v="3"/>
    <b v="1"/>
    <n v="1"/>
    <s v=""/>
    <s v=""/>
    <s v=""/>
    <n v="43"/>
    <b v="1"/>
    <x v="21"/>
  </r>
  <r>
    <x v="0"/>
    <s v="SGGU-6418"/>
    <s v="[SGGU] SP 26.2.6;[SGGU] SP 26.3.1"/>
    <x v="2"/>
    <x v="0"/>
    <s v="[SGGU] PI 3/26"/>
    <x v="0"/>
    <s v="[INC0792429]Tenho um Erro/Problema com o PTC - Dynamics Athenas - Alocação do tutor a turma"/>
    <m/>
    <m/>
    <m/>
    <s v="Itens concluídos"/>
    <m/>
    <m/>
    <s v="Concluído"/>
    <d v="2026-06-29T19:01:00"/>
    <d v="2026-07-06T00:00:00"/>
    <d v="2026-06-30T00:00:00"/>
    <d v="2026-07-02T00:00:00"/>
    <m/>
    <m/>
    <m/>
    <m/>
    <m/>
    <m/>
    <m/>
    <m/>
    <m/>
    <m/>
    <x v="0"/>
    <m/>
    <m/>
    <m/>
    <s v=""/>
    <s v="FALSO"/>
    <n v="0"/>
    <s v=""/>
    <s v=""/>
    <s v=""/>
    <s v=""/>
    <s v=""/>
    <s v=""/>
    <s v=""/>
    <s v=""/>
    <s v=""/>
    <s v=""/>
    <x v="0"/>
  </r>
  <r>
    <x v="0"/>
    <s v="SGGU-6413"/>
    <s v="[SGGU] SP 26.2.6;[SGGU] SP 26.3.1"/>
    <x v="2"/>
    <x v="0"/>
    <s v="[SGGU] PI 3/26"/>
    <x v="0"/>
    <s v="[INC0791299]Tenho um Erro/Problema com o PTC - Dynamics Athenas - Alocação do tutor a turma"/>
    <m/>
    <m/>
    <m/>
    <s v="Itens concluídos"/>
    <m/>
    <m/>
    <s v="Concluído"/>
    <d v="2026-06-27T10:50:00"/>
    <d v="2026-07-06T00:00:00"/>
    <d v="2026-06-29T00:00:00"/>
    <d v="2026-06-29T00:00:00"/>
    <m/>
    <m/>
    <m/>
    <m/>
    <m/>
    <m/>
    <m/>
    <m/>
    <m/>
    <m/>
    <x v="0"/>
    <m/>
    <m/>
    <m/>
    <s v=""/>
    <s v="FALSO"/>
    <n v="0"/>
    <s v=""/>
    <s v=""/>
    <s v=""/>
    <s v=""/>
    <s v=""/>
    <s v=""/>
    <s v=""/>
    <s v=""/>
    <s v=""/>
    <s v=""/>
    <x v="0"/>
  </r>
  <r>
    <x v="1"/>
    <s v="SGGU-6400"/>
    <s v="[SGGU] SP 26.2.6;[SGGU] SP 26.3.1"/>
    <x v="2"/>
    <x v="0"/>
    <s v="[SGGU] PI 3/26"/>
    <x v="0"/>
    <s v="[RITM0717458]Solicitação de Serviço ao PTC - Gestão de Unidades - Gestão de Unidades"/>
    <m/>
    <m/>
    <m/>
    <s v="Itens concluídos"/>
    <m/>
    <m/>
    <s v="Concluído"/>
    <d v="2026-06-26T10:21:00"/>
    <d v="2026-07-06T00:00:00"/>
    <d v="2026-06-26T00:00:00"/>
    <d v="2026-07-01T00:00:00"/>
    <m/>
    <m/>
    <m/>
    <m/>
    <m/>
    <m/>
    <m/>
    <m/>
    <m/>
    <m/>
    <x v="0"/>
    <m/>
    <m/>
    <m/>
    <s v=""/>
    <s v="FALSO"/>
    <n v="0"/>
    <s v=""/>
    <s v=""/>
    <s v=""/>
    <s v=""/>
    <s v=""/>
    <s v=""/>
    <s v=""/>
    <s v=""/>
    <s v=""/>
    <s v=""/>
    <x v="0"/>
  </r>
  <r>
    <x v="3"/>
    <s v="SGGU-6399"/>
    <s v="[SGGU] SP 26.3.4"/>
    <x v="2"/>
    <x v="3"/>
    <s v="[SGGU] PI 3/26"/>
    <x v="3"/>
    <s v="[GU] [Síncrona Mediada] Desenvolvimento da integração para consumo do tópico de Atividade Síncrona mediator-led-synchronous-data-created"/>
    <n v="0"/>
    <n v="90000"/>
    <m/>
    <s v="Itens concluídos"/>
    <s v="APAP-10055"/>
    <m/>
    <s v="Concluído"/>
    <d v="2026-06-26T09:59:00"/>
    <d v="2026-08-17T00:00:00"/>
    <d v="2026-08-18T00:00:00"/>
    <d v="2026-08-18T00:00:00"/>
    <d v="2026-08-18T00:00:00"/>
    <d v="2026-08-21T00:00:00"/>
    <d v="2026-08-21T00:00:00"/>
    <m/>
    <m/>
    <n v="1"/>
    <m/>
    <m/>
    <n v="40"/>
    <m/>
    <x v="0"/>
    <m/>
    <m/>
    <m/>
    <n v="25"/>
    <s v="FALSO"/>
    <n v="0"/>
    <n v="36"/>
    <s v=""/>
    <n v="1"/>
    <b v="1"/>
    <n v="3"/>
    <s v=""/>
    <s v=""/>
    <s v=""/>
    <s v=""/>
    <b v="1"/>
    <x v="22"/>
  </r>
  <r>
    <x v="3"/>
    <s v="SGGU-6389"/>
    <s v="[SGGU] SP 26.3.2"/>
    <x v="2"/>
    <x v="2"/>
    <s v="[SGGU] PI 3/26"/>
    <x v="4"/>
    <s v="[185] [GU] Validação customização dos plugins"/>
    <n v="1"/>
    <m/>
    <m/>
    <s v="Itens concluídos"/>
    <s v="ARTSG-185"/>
    <s v="Não"/>
    <s v="Cancelado"/>
    <d v="2026-06-25T17:31:00"/>
    <d v="2026-07-20T00:00:00"/>
    <m/>
    <m/>
    <m/>
    <m/>
    <m/>
    <m/>
    <m/>
    <m/>
    <m/>
    <m/>
    <m/>
    <m/>
    <x v="0"/>
    <m/>
    <m/>
    <m/>
    <s v=""/>
    <s v="FALSO"/>
    <n v="0"/>
    <n v="17"/>
    <s v=""/>
    <s v=""/>
    <s v=""/>
    <s v=""/>
    <s v=""/>
    <s v=""/>
    <s v=""/>
    <s v=""/>
    <b v="1"/>
    <x v="18"/>
  </r>
  <r>
    <x v="3"/>
    <s v="SGGU-6387"/>
    <s v="[SGGU] SP 26.3.1"/>
    <x v="2"/>
    <x v="2"/>
    <s v="[SGGU] PI 3/26"/>
    <x v="4"/>
    <s v="[185] [GU] Validação customização dos plugins"/>
    <n v="1"/>
    <n v="21600"/>
    <m/>
    <s v="Itens concluídos"/>
    <s v="ARTSG-185"/>
    <s v="Não"/>
    <s v="Cancelado"/>
    <d v="2026-06-25T17:29:00"/>
    <d v="2026-07-06T00:00:00"/>
    <d v="2026-07-16T00:00:00"/>
    <d v="2026-07-17T00:00:00"/>
    <d v="2026-07-17T00:00:00"/>
    <d v="2026-07-17T00:00:00"/>
    <d v="2026-07-17T00:00:00"/>
    <m/>
    <m/>
    <n v="1"/>
    <m/>
    <m/>
    <n v="16"/>
    <m/>
    <x v="0"/>
    <m/>
    <m/>
    <m/>
    <n v="6"/>
    <s v="FALSO"/>
    <n v="0"/>
    <n v="7"/>
    <s v=""/>
    <n v="1"/>
    <b v="1"/>
    <n v="1"/>
    <s v=""/>
    <s v=""/>
    <s v=""/>
    <s v=""/>
    <b v="1"/>
    <x v="18"/>
  </r>
  <r>
    <x v="4"/>
    <s v="SGGU-6385"/>
    <s v="[SGGU] SP 26.3.3"/>
    <x v="2"/>
    <x v="1"/>
    <s v="[SGGU] PI 3/26"/>
    <x v="2"/>
    <s v="[GU] [Síncrona Mediada] Criar nova tabela/layout/menu"/>
    <n v="3"/>
    <n v="68400"/>
    <m/>
    <s v="Itens concluídos"/>
    <s v="APAP-10055"/>
    <m/>
    <s v="Concluído"/>
    <d v="2026-06-25T17:25:00"/>
    <m/>
    <d v="2026-08-04T00:00:00"/>
    <d v="2026-08-07T00:00:00"/>
    <d v="2026-08-07T00:00:00"/>
    <d v="2026-08-07T00:00:00"/>
    <d v="2026-08-07T00:00:00"/>
    <d v="2026-08-23T00:00:00"/>
    <m/>
    <n v="3"/>
    <m/>
    <m/>
    <n v="31"/>
    <n v="42"/>
    <x v="0"/>
    <m/>
    <m/>
    <s v="0 minutos úteis"/>
    <n v="19"/>
    <s v="FALSO"/>
    <n v="0"/>
    <s v=""/>
    <s v=""/>
    <n v="3"/>
    <b v="1"/>
    <n v="1"/>
    <s v=""/>
    <n v="10"/>
    <s v=""/>
    <n v="41"/>
    <b v="0"/>
    <x v="22"/>
  </r>
  <r>
    <x v="3"/>
    <s v="SGGU-6381"/>
    <s v="[SGGU] SP 26.3.2"/>
    <x v="2"/>
    <x v="1"/>
    <s v="[SGGU] PI 3/26"/>
    <x v="2"/>
    <s v="[SGGU-5202] Parametrização - Atualizar consulta para resgatar a Aula da tabela correta "/>
    <n v="3"/>
    <n v="142800"/>
    <m/>
    <s v="Itens concluídos"/>
    <s v="SGGU-5288"/>
    <m/>
    <s v="Concluído"/>
    <d v="2026-06-25T16:58:00"/>
    <d v="2026-07-20T00:00:00"/>
    <d v="2026-07-28T00:00:00"/>
    <d v="2026-07-31T00:00:00"/>
    <d v="2026-07-31T00:00:00"/>
    <d v="2026-07-31T00:00:00"/>
    <d v="2026-07-31T00:00:00"/>
    <d v="2026-08-20T00:00:00"/>
    <m/>
    <n v="3"/>
    <m/>
    <n v="14"/>
    <n v="26"/>
    <n v="40"/>
    <x v="0"/>
    <m/>
    <m/>
    <m/>
    <n v="39.666666666666664"/>
    <s v="FALSO"/>
    <n v="0"/>
    <n v="17"/>
    <s v=""/>
    <n v="3"/>
    <b v="1"/>
    <n v="1"/>
    <s v=""/>
    <n v="14"/>
    <b v="1"/>
    <n v="40"/>
    <b v="1"/>
    <x v="19"/>
  </r>
  <r>
    <x v="4"/>
    <s v="SGGU-6367"/>
    <s v="[SGGU] SP 26.3.5"/>
    <x v="2"/>
    <x v="3"/>
    <s v="[SGGU] PI 3/26"/>
    <x v="2"/>
    <s v="[SGGU-5187] Plano de virada - Add acesso ao menu por perfil de acesso"/>
    <n v="2"/>
    <n v="61800"/>
    <m/>
    <s v="Itens concluídos"/>
    <s v="SGGU-5187"/>
    <s v="Não"/>
    <s v="Concluído"/>
    <d v="2026-06-24T11:02:00"/>
    <m/>
    <d v="2026-09-02T00:00:00"/>
    <d v="2026-09-11T00:00:00"/>
    <d v="2026-09-11T00:00:00"/>
    <d v="2026-09-11T00:00:00"/>
    <d v="2026-09-11T00:00:00"/>
    <m/>
    <m/>
    <n v="7"/>
    <m/>
    <m/>
    <n v="57"/>
    <m/>
    <x v="0"/>
    <m/>
    <m/>
    <m/>
    <n v="17.166666666666668"/>
    <s v="FALSO"/>
    <n v="0"/>
    <s v=""/>
    <s v=""/>
    <n v="7"/>
    <b v="1"/>
    <n v="1"/>
    <s v=""/>
    <s v=""/>
    <s v=""/>
    <s v=""/>
    <b v="1"/>
    <x v="21"/>
  </r>
  <r>
    <x v="3"/>
    <s v="SGGU-6366"/>
    <s v="[SGGU] SP 26.3.5"/>
    <x v="2"/>
    <x v="3"/>
    <s v="[SGGU] PI 3/26"/>
    <x v="3"/>
    <s v="[SGGU-5187] Plano de virada - Ajuste no Console para Inicialização e Conclusão do BPF de Mediadores Legados"/>
    <n v="2"/>
    <n v="136800"/>
    <m/>
    <s v="Itens concluídos"/>
    <s v="SGGU-5187"/>
    <s v="Não"/>
    <s v="Concluído"/>
    <d v="2026-06-24T11:01:00"/>
    <m/>
    <d v="2026-09-01T00:00:00"/>
    <d v="2026-09-10T00:00:00"/>
    <d v="2026-09-10T00:00:00"/>
    <d v="2026-09-10T00:00:00"/>
    <d v="2026-09-10T00:00:00"/>
    <m/>
    <m/>
    <n v="7"/>
    <m/>
    <m/>
    <n v="56"/>
    <m/>
    <x v="0"/>
    <m/>
    <m/>
    <m/>
    <n v="38"/>
    <s v="FALSO"/>
    <n v="0"/>
    <s v=""/>
    <s v=""/>
    <n v="7"/>
    <b v="1"/>
    <n v="1"/>
    <s v=""/>
    <s v=""/>
    <s v=""/>
    <s v=""/>
    <b v="1"/>
    <x v="21"/>
  </r>
  <r>
    <x v="5"/>
    <s v="SGGU-6364"/>
    <s v="[SGGU] SP 26.3.1"/>
    <x v="2"/>
    <x v="1"/>
    <s v="[SGGU] PI 3/26"/>
    <x v="3"/>
    <s v="[SGGU-5187] Correção da Regra de Reaproveitamento de Documentos entre Semestres"/>
    <n v="5"/>
    <n v="117000"/>
    <m/>
    <s v="Itens concluídos"/>
    <s v="SGGU-5187"/>
    <s v="Não"/>
    <s v="Concluído"/>
    <d v="2026-06-24T10:57:00"/>
    <d v="2026-07-06T00:00:00"/>
    <d v="2026-07-06T00:00:00"/>
    <d v="2026-07-15T00:00:00"/>
    <d v="2026-07-15T00:00:00"/>
    <d v="2026-07-17T00:00:00"/>
    <d v="2026-07-17T00:00:00"/>
    <d v="2026-08-23T00:00:00"/>
    <m/>
    <n v="7"/>
    <m/>
    <m/>
    <m/>
    <n v="43"/>
    <x v="0"/>
    <m/>
    <m/>
    <m/>
    <n v="32.5"/>
    <s v="FALSO"/>
    <n v="0"/>
    <n v="8"/>
    <s v=""/>
    <n v="7"/>
    <b v="1"/>
    <n v="2"/>
    <s v=""/>
    <n v="25"/>
    <s v=""/>
    <n v="42"/>
    <b v="0"/>
    <x v="21"/>
  </r>
  <r>
    <x v="3"/>
    <s v="SGGU-6356"/>
    <s v="[SGGU] SP 26.3.1"/>
    <x v="2"/>
    <x v="0"/>
    <s v="[SGGU] PI 3/26"/>
    <x v="2"/>
    <s v="[Estabilizar Deploy] Levantamento dos itens da solução mediador"/>
    <n v="3"/>
    <n v="75600"/>
    <m/>
    <s v="Itens concluídos"/>
    <s v="ARTSG-190"/>
    <s v="Não"/>
    <s v="Concluído"/>
    <d v="2026-06-23T16:12:00"/>
    <d v="2026-07-06T00:00:00"/>
    <d v="2026-07-10T00:00:00"/>
    <d v="2026-07-14T00:00:00"/>
    <d v="2026-07-14T00:00:00"/>
    <d v="2026-07-14T00:00:00"/>
    <d v="2026-07-14T00:00:00"/>
    <m/>
    <m/>
    <n v="2"/>
    <m/>
    <m/>
    <n v="15"/>
    <m/>
    <x v="0"/>
    <m/>
    <m/>
    <m/>
    <n v="21"/>
    <s v="FALSO"/>
    <n v="0"/>
    <n v="9"/>
    <s v=""/>
    <n v="2"/>
    <b v="1"/>
    <n v="1"/>
    <s v=""/>
    <s v=""/>
    <s v=""/>
    <s v=""/>
    <b v="1"/>
    <x v="28"/>
  </r>
  <r>
    <x v="3"/>
    <s v="SGGU-6355"/>
    <s v="[SGGU] SP 26.3.1"/>
    <x v="2"/>
    <x v="0"/>
    <s v="[SGGU] PI 3/26"/>
    <x v="2"/>
    <s v="[Estabilizar Deploy] Reserva levantamento dos itens da solução util"/>
    <n v="3"/>
    <n v="45900"/>
    <m/>
    <s v="Itens concluídos"/>
    <s v="ARTSG-190"/>
    <s v="Não"/>
    <s v="Concluído"/>
    <d v="2026-06-23T16:09:00"/>
    <d v="2026-07-06T00:00:00"/>
    <d v="2026-07-08T00:00:00"/>
    <d v="2026-07-14T00:00:00"/>
    <d v="2026-07-14T00:00:00"/>
    <d v="2026-07-14T00:00:00"/>
    <d v="2026-07-14T00:00:00"/>
    <m/>
    <m/>
    <n v="4"/>
    <m/>
    <m/>
    <n v="15"/>
    <m/>
    <x v="0"/>
    <m/>
    <m/>
    <m/>
    <n v="12.75"/>
    <s v="FALSO"/>
    <n v="0"/>
    <n v="9"/>
    <s v=""/>
    <n v="4"/>
    <b v="1"/>
    <n v="1"/>
    <s v=""/>
    <s v=""/>
    <s v=""/>
    <s v=""/>
    <b v="1"/>
    <x v="28"/>
  </r>
  <r>
    <x v="3"/>
    <s v="SGGU-6354"/>
    <s v="[SGGU] SP 26.3.2"/>
    <x v="2"/>
    <x v="1"/>
    <s v="[SGGU] PI 3/26"/>
    <x v="3"/>
    <s v="[Estabilizar Deploy] Teste subida com os novos pacotes"/>
    <n v="2"/>
    <n v="86400"/>
    <m/>
    <s v="Itens concluídos"/>
    <s v="ARTSG-190"/>
    <s v="Sim"/>
    <s v="Concluído"/>
    <d v="2026-06-23T16:05:00"/>
    <d v="2026-07-20T00:00:00"/>
    <d v="2026-07-22T00:00:00"/>
    <d v="2026-07-27T00:00:00"/>
    <d v="2026-07-27T00:00:00"/>
    <d v="2026-07-28T00:00:00"/>
    <d v="2026-07-28T00:00:00"/>
    <d v="2026-08-23T00:00:00"/>
    <m/>
    <n v="3"/>
    <m/>
    <n v="19"/>
    <n v="25"/>
    <n v="44"/>
    <x v="0"/>
    <m/>
    <m/>
    <m/>
    <n v="24"/>
    <s v="FALSO"/>
    <n v="0"/>
    <n v="19"/>
    <s v=""/>
    <n v="3"/>
    <b v="1"/>
    <n v="1"/>
    <s v=""/>
    <n v="18"/>
    <b v="0"/>
    <n v="43"/>
    <b v="0"/>
    <x v="28"/>
  </r>
  <r>
    <x v="3"/>
    <s v="SGGU-6350"/>
    <s v="[SGGU] SP 26.3.4"/>
    <x v="2"/>
    <x v="3"/>
    <s v="[SGGU] PI 3/26"/>
    <x v="3"/>
    <s v="[Eventos Backbone] Function para Recebimento de Partition e Offset dos Eventos Kafka"/>
    <n v="3"/>
    <n v="92400"/>
    <m/>
    <s v="Itens concluídos"/>
    <s v="ARTSG-189"/>
    <s v="Não"/>
    <s v="Concluído"/>
    <d v="2026-06-23T15:24:00"/>
    <d v="2026-08-17T00:00:00"/>
    <d v="2026-08-18T00:00:00"/>
    <d v="2026-08-24T00:00:00"/>
    <d v="2026-08-24T00:00:00"/>
    <d v="2026-08-25T00:00:00"/>
    <d v="2026-08-25T00:00:00"/>
    <m/>
    <m/>
    <m/>
    <m/>
    <m/>
    <n v="45"/>
    <m/>
    <x v="0"/>
    <m/>
    <m/>
    <m/>
    <n v="25.666666666666668"/>
    <s v="FALSO"/>
    <n v="0"/>
    <n v="39"/>
    <s v=""/>
    <n v="4"/>
    <s v=""/>
    <n v="1"/>
    <s v=""/>
    <s v=""/>
    <s v=""/>
    <s v=""/>
    <b v="1"/>
    <x v="25"/>
  </r>
  <r>
    <x v="7"/>
    <s v="SGGU-6349"/>
    <s v="[SGGU] SP 26.3.3"/>
    <x v="2"/>
    <x v="0"/>
    <s v="[SGGU] PI 3/26"/>
    <x v="2"/>
    <s v="[Eventos Backbone] Exploração retorno Particion, offset nos tópicos com o backbone"/>
    <n v="2"/>
    <n v="61200"/>
    <m/>
    <s v="Itens concluídos"/>
    <s v="ARTSG-189"/>
    <s v="Não"/>
    <s v="Concluído"/>
    <d v="2026-06-23T15:21:00"/>
    <d v="2026-08-03T00:00:00"/>
    <d v="2026-08-04T00:00:00"/>
    <d v="2026-08-06T00:00:00"/>
    <d v="2026-08-06T00:00:00"/>
    <d v="2026-08-06T00:00:00"/>
    <d v="2026-08-06T00:00:00"/>
    <m/>
    <m/>
    <n v="2"/>
    <m/>
    <m/>
    <n v="32"/>
    <m/>
    <x v="0"/>
    <m/>
    <m/>
    <m/>
    <n v="17"/>
    <s v="FALSO"/>
    <n v="0"/>
    <n v="29"/>
    <s v=""/>
    <n v="2"/>
    <b v="1"/>
    <n v="1"/>
    <s v=""/>
    <s v=""/>
    <s v=""/>
    <n v="32"/>
    <b v="1"/>
    <x v="25"/>
  </r>
  <r>
    <x v="5"/>
    <s v="SGGU-6348"/>
    <s v="[SGGU] SP 26.3.3"/>
    <x v="2"/>
    <x v="1"/>
    <s v="[SGGU] PI 3/26"/>
    <x v="2"/>
    <s v="[Logs por Origem] Ajuste por tabela Documentos"/>
    <n v="8"/>
    <n v="56400"/>
    <m/>
    <s v="Itens concluídos"/>
    <s v="ARTSG-193"/>
    <s v="Não"/>
    <s v="Concluído"/>
    <d v="2026-06-23T14:58:00"/>
    <d v="2026-08-03T00:00:00"/>
    <d v="2026-08-04T00:00:00"/>
    <d v="2026-08-10T00:00:00"/>
    <d v="2026-08-10T00:00:00"/>
    <d v="2026-08-12T00:00:00"/>
    <d v="2026-08-12T00:00:00"/>
    <d v="2026-08-23T00:00:00"/>
    <m/>
    <n v="4"/>
    <m/>
    <m/>
    <n v="36"/>
    <n v="44"/>
    <x v="0"/>
    <m/>
    <m/>
    <m/>
    <n v="15.666666666666666"/>
    <s v="FALSO"/>
    <n v="0"/>
    <n v="29"/>
    <s v=""/>
    <n v="4"/>
    <b v="1"/>
    <n v="2"/>
    <s v=""/>
    <n v="7"/>
    <s v=""/>
    <n v="43"/>
    <b v="0"/>
    <x v="26"/>
  </r>
  <r>
    <x v="5"/>
    <s v="SGGU-6343"/>
    <s v="[SGGU] SP 26.3.2"/>
    <x v="2"/>
    <x v="1"/>
    <s v="[SGGU] PI 3/26"/>
    <x v="2"/>
    <s v="[Refatoração flows] Estabilização e Ajustes Complementares dos Processos de Portfólio"/>
    <n v="3"/>
    <n v="127800"/>
    <m/>
    <s v="Itens concluídos"/>
    <s v="ARTSG-184"/>
    <s v="Não"/>
    <s v="Concluído"/>
    <d v="2026-06-23T11:13:00"/>
    <d v="2026-07-20T00:00:00"/>
    <d v="2026-07-28T00:00:00"/>
    <d v="2026-07-31T00:00:00"/>
    <d v="2026-07-31T00:00:00"/>
    <d v="2026-07-31T00:00:00"/>
    <d v="2026-07-31T00:00:00"/>
    <d v="2026-08-23T00:00:00"/>
    <m/>
    <n v="3"/>
    <m/>
    <m/>
    <n v="28"/>
    <n v="44"/>
    <x v="0"/>
    <m/>
    <m/>
    <m/>
    <n v="35.5"/>
    <s v="FALSO"/>
    <n v="0"/>
    <n v="19"/>
    <s v=""/>
    <n v="3"/>
    <b v="1"/>
    <n v="1"/>
    <s v=""/>
    <n v="15"/>
    <s v=""/>
    <n v="43"/>
    <b v="0"/>
    <x v="12"/>
  </r>
  <r>
    <x v="3"/>
    <s v="SGGU-6342"/>
    <s v="[SGGU] SP 26.3.3"/>
    <x v="2"/>
    <x v="0"/>
    <s v="[SGGU] PI 3/26"/>
    <x v="3"/>
    <s v="[Refatoração flows] Teste de Performance Ponta a Ponta"/>
    <n v="5"/>
    <n v="104400"/>
    <m/>
    <s v="Itens concluídos"/>
    <s v="ARTSG-184"/>
    <s v="Não"/>
    <s v="Concluído"/>
    <d v="2026-06-23T11:04:00"/>
    <d v="2026-08-03T00:00:00"/>
    <d v="2026-08-04T00:00:00"/>
    <d v="2026-08-12T00:00:00"/>
    <d v="2026-08-12T00:00:00"/>
    <d v="2026-08-12T00:00:00"/>
    <d v="2026-08-12T00:00:00"/>
    <m/>
    <m/>
    <n v="6"/>
    <m/>
    <m/>
    <n v="36"/>
    <m/>
    <x v="0"/>
    <m/>
    <m/>
    <m/>
    <n v="29"/>
    <s v="FALSO"/>
    <n v="0"/>
    <n v="29"/>
    <s v=""/>
    <n v="6"/>
    <b v="1"/>
    <n v="1"/>
    <s v=""/>
    <s v=""/>
    <s v=""/>
    <s v=""/>
    <b v="1"/>
    <x v="12"/>
  </r>
  <r>
    <x v="3"/>
    <s v="SGGU-6341"/>
    <s v="[SGGU] SP 26.3.2"/>
    <x v="2"/>
    <x v="0"/>
    <s v="[SGGU] PI 3/26"/>
    <x v="2"/>
    <s v="[Refatoração flows] Continuidade dos Testes Regressivos Ponta a Ponta até Parametrização e Agendamento"/>
    <n v="3"/>
    <n v="122940"/>
    <m/>
    <s v="Itens concluídos"/>
    <s v="ARTSG-184"/>
    <s v="Não"/>
    <s v="Concluído"/>
    <d v="2026-06-23T11:00:00"/>
    <d v="2026-07-20T00:00:00"/>
    <d v="2026-07-23T00:00:00"/>
    <d v="2026-07-31T00:00:00"/>
    <d v="2026-07-31T00:00:00"/>
    <d v="2026-07-31T00:00:00"/>
    <d v="2026-07-31T00:00:00"/>
    <m/>
    <m/>
    <n v="6"/>
    <m/>
    <m/>
    <n v="28"/>
    <m/>
    <x v="0"/>
    <m/>
    <m/>
    <m/>
    <n v="34.15"/>
    <s v="FALSO"/>
    <n v="0"/>
    <n v="19"/>
    <s v=""/>
    <n v="6"/>
    <b v="1"/>
    <n v="1"/>
    <s v=""/>
    <s v=""/>
    <s v=""/>
    <s v=""/>
    <b v="1"/>
    <x v="12"/>
  </r>
  <r>
    <x v="3"/>
    <s v="SGGU-6340"/>
    <s v="[SGGU] SP 26.3.2"/>
    <x v="2"/>
    <x v="0"/>
    <s v="[SGGU] PI 3/26"/>
    <x v="3"/>
    <s v="[Refatoração flows] Execução dos Testes Regressivos Pós-Correções"/>
    <n v="3"/>
    <n v="232200"/>
    <m/>
    <s v="Itens concluídos"/>
    <s v="ARTSG-184"/>
    <s v="Não"/>
    <s v="Concluído"/>
    <d v="2026-06-23T10:53:00"/>
    <d v="2026-07-20T00:00:00"/>
    <d v="2026-07-22T00:00:00"/>
    <d v="2026-07-28T00:00:00"/>
    <d v="2026-07-28T00:00:00"/>
    <d v="2026-07-29T00:00:00"/>
    <d v="2026-07-29T00:00:00"/>
    <m/>
    <m/>
    <n v="4"/>
    <m/>
    <m/>
    <n v="26"/>
    <m/>
    <x v="0"/>
    <m/>
    <m/>
    <m/>
    <n v="64.5"/>
    <s v="FALSO"/>
    <n v="0"/>
    <n v="19"/>
    <s v=""/>
    <n v="4"/>
    <b v="1"/>
    <n v="1"/>
    <s v=""/>
    <s v=""/>
    <s v=""/>
    <s v=""/>
    <b v="1"/>
    <x v="12"/>
  </r>
  <r>
    <x v="5"/>
    <s v="SGGU-6339"/>
    <s v="[SGGU] SP 26.3.1"/>
    <x v="2"/>
    <x v="1"/>
    <s v="[SGGU] PI 3/26"/>
    <x v="3"/>
    <s v="[Refatoração flows] Correção dos itens identificados nos testes regressivos"/>
    <n v="5"/>
    <n v="176400"/>
    <m/>
    <s v="Itens concluídos"/>
    <s v="ARTSG-184"/>
    <s v="Não"/>
    <s v="Concluído"/>
    <d v="2026-06-23T10:47:00"/>
    <d v="2026-07-06T00:00:00"/>
    <d v="2026-07-06T00:00:00"/>
    <d v="2026-07-16T00:00:00"/>
    <d v="2026-07-16T00:00:00"/>
    <d v="2026-07-17T00:00:00"/>
    <d v="2026-07-17T00:00:00"/>
    <d v="2026-09-17T00:00:00"/>
    <m/>
    <n v="8"/>
    <n v="1"/>
    <m/>
    <n v="18"/>
    <n v="62"/>
    <x v="0"/>
    <m/>
    <m/>
    <m/>
    <n v="49"/>
    <s v="FALSO"/>
    <n v="0"/>
    <n v="9"/>
    <s v=""/>
    <n v="8"/>
    <b v="1"/>
    <n v="1"/>
    <b v="1"/>
    <n v="44"/>
    <s v=""/>
    <n v="62"/>
    <b v="1"/>
    <x v="12"/>
  </r>
  <r>
    <x v="4"/>
    <s v="SGGU-6334"/>
    <s v="[SGGU] SP 26.3.1"/>
    <x v="2"/>
    <x v="1"/>
    <s v="[SGGU] PI 3/26"/>
    <x v="3"/>
    <s v="[SGGU-5187] Melhoria na inserção da Formação Acadêmica"/>
    <n v="5"/>
    <n v="129600"/>
    <m/>
    <s v="Itens concluídos"/>
    <s v="SGGU-5187"/>
    <s v="Não"/>
    <s v="Concluído"/>
    <d v="2026-06-22T16:26:00"/>
    <d v="2026-07-06T00:00:00"/>
    <d v="2026-07-06T00:00:00"/>
    <d v="2026-07-13T00:00:00"/>
    <d v="2026-07-13T00:00:00"/>
    <d v="2026-07-13T00:00:00"/>
    <d v="2026-07-13T00:00:00"/>
    <d v="2026-08-23T00:00:00"/>
    <m/>
    <n v="5"/>
    <m/>
    <m/>
    <n v="15"/>
    <n v="45"/>
    <x v="0"/>
    <m/>
    <m/>
    <m/>
    <n v="36"/>
    <s v="FALSO"/>
    <n v="0"/>
    <n v="10"/>
    <s v=""/>
    <n v="5"/>
    <b v="1"/>
    <n v="1"/>
    <s v=""/>
    <n v="29"/>
    <s v=""/>
    <n v="44"/>
    <b v="0"/>
    <x v="21"/>
  </r>
  <r>
    <x v="3"/>
    <s v="SGGU-6318"/>
    <s v="[SGGU] SP 26.3.1"/>
    <x v="2"/>
    <x v="0"/>
    <s v="[SGGU] PI 3/26"/>
    <x v="4"/>
    <s v="[ARTPT-669] Plano virada de ambiente do Épico para PRD"/>
    <n v="1"/>
    <n v="25200"/>
    <m/>
    <s v="Itens concluídos"/>
    <s v="ARTPT-669"/>
    <s v="Não"/>
    <s v="Concluído"/>
    <d v="2026-06-18T13:58:00"/>
    <d v="2026-07-06T00:00:00"/>
    <d v="2026-07-15T00:00:00"/>
    <d v="2026-07-17T00:00:00"/>
    <d v="2026-07-17T00:00:00"/>
    <d v="2026-07-17T00:00:00"/>
    <d v="2026-07-17T00:00:00"/>
    <m/>
    <m/>
    <n v="2"/>
    <m/>
    <m/>
    <n v="21"/>
    <m/>
    <x v="0"/>
    <m/>
    <m/>
    <m/>
    <n v="7"/>
    <s v="FALSO"/>
    <n v="0"/>
    <n v="12"/>
    <s v=""/>
    <n v="2"/>
    <b v="1"/>
    <n v="1"/>
    <s v=""/>
    <s v=""/>
    <s v=""/>
    <s v=""/>
    <b v="1"/>
    <x v="29"/>
  </r>
  <r>
    <x v="6"/>
    <s v="SGGU-6317"/>
    <s v="[SGGU] SP 26.3.6"/>
    <x v="2"/>
    <x v="0"/>
    <s v="[SGGU] PI 3/26"/>
    <x v="2"/>
    <s v="Atendimento à Solicitações de Serviço"/>
    <n v="3"/>
    <m/>
    <m/>
    <s v="Itens concluídos"/>
    <m/>
    <s v="Não"/>
    <s v="Concluído"/>
    <d v="2026-06-18T12:03:00"/>
    <d v="2026-09-14T00:00:00"/>
    <m/>
    <m/>
    <m/>
    <m/>
    <m/>
    <m/>
    <m/>
    <m/>
    <m/>
    <m/>
    <m/>
    <m/>
    <x v="2"/>
    <m/>
    <m/>
    <m/>
    <s v=""/>
    <s v="FALSO"/>
    <n v="0"/>
    <n v="62"/>
    <s v=""/>
    <s v=""/>
    <s v=""/>
    <s v=""/>
    <s v=""/>
    <s v=""/>
    <s v=""/>
    <s v=""/>
    <s v=""/>
    <x v="0"/>
  </r>
  <r>
    <x v="6"/>
    <s v="SGGU-6316"/>
    <s v="[SGGU] SP 26.3.5"/>
    <x v="2"/>
    <x v="0"/>
    <s v="[SGGU] PI 3/26"/>
    <x v="4"/>
    <s v="Atendimento à Solicitações de Serviço"/>
    <n v="3"/>
    <m/>
    <m/>
    <s v="Itens concluídos"/>
    <m/>
    <s v="Não"/>
    <s v="Concluído"/>
    <d v="2026-06-18T12:02:00"/>
    <d v="2026-08-31T00:00:00"/>
    <m/>
    <m/>
    <m/>
    <m/>
    <m/>
    <m/>
    <m/>
    <m/>
    <m/>
    <m/>
    <m/>
    <m/>
    <x v="2"/>
    <m/>
    <m/>
    <m/>
    <s v=""/>
    <s v="FALSO"/>
    <n v="0"/>
    <n v="52"/>
    <s v=""/>
    <s v=""/>
    <s v=""/>
    <s v=""/>
    <s v=""/>
    <s v=""/>
    <s v=""/>
    <s v=""/>
    <s v=""/>
    <x v="0"/>
  </r>
  <r>
    <x v="6"/>
    <s v="SGGU-6315"/>
    <s v="[SGGU] SP 26.3.3"/>
    <x v="2"/>
    <x v="0"/>
    <s v="[SGGU] PI 3/26"/>
    <x v="2"/>
    <s v="Atendimento à Solicitações de Serviço"/>
    <n v="5"/>
    <m/>
    <m/>
    <s v="Itens concluídos"/>
    <m/>
    <s v="Não"/>
    <s v="Concluído"/>
    <d v="2026-06-18T12:00:00"/>
    <d v="2026-08-03T00:00:00"/>
    <m/>
    <m/>
    <m/>
    <m/>
    <m/>
    <m/>
    <m/>
    <m/>
    <m/>
    <m/>
    <m/>
    <m/>
    <x v="2"/>
    <m/>
    <m/>
    <m/>
    <s v=""/>
    <s v="FALSO"/>
    <n v="0"/>
    <n v="32"/>
    <s v=""/>
    <s v=""/>
    <s v=""/>
    <s v=""/>
    <s v=""/>
    <s v=""/>
    <s v=""/>
    <s v=""/>
    <s v=""/>
    <x v="0"/>
  </r>
  <r>
    <x v="6"/>
    <s v="SGGU-6314"/>
    <s v="[SGGU] SP 26.3.4"/>
    <x v="2"/>
    <x v="0"/>
    <s v="[SGGU] PI 3/26"/>
    <x v="4"/>
    <s v="Atendimento à Solicitações de Serviço"/>
    <n v="3"/>
    <m/>
    <m/>
    <s v="Itens concluídos"/>
    <m/>
    <s v="Não"/>
    <s v="Concluído"/>
    <d v="2026-06-18T11:59:00"/>
    <d v="2026-08-17T00:00:00"/>
    <m/>
    <m/>
    <m/>
    <m/>
    <m/>
    <m/>
    <m/>
    <m/>
    <m/>
    <m/>
    <m/>
    <m/>
    <x v="2"/>
    <m/>
    <m/>
    <m/>
    <s v=""/>
    <s v="FALSO"/>
    <n v="0"/>
    <n v="42"/>
    <s v=""/>
    <s v=""/>
    <s v=""/>
    <s v=""/>
    <s v=""/>
    <s v=""/>
    <s v=""/>
    <s v=""/>
    <s v=""/>
    <x v="0"/>
  </r>
  <r>
    <x v="6"/>
    <s v="SGGU-6313"/>
    <s v="[SGGU] SP 26.3.2"/>
    <x v="2"/>
    <x v="0"/>
    <s v="[SGGU] PI 3/26"/>
    <x v="2"/>
    <s v="Atendimento à Solicitações de Serviço"/>
    <n v="3"/>
    <m/>
    <m/>
    <s v="Itens concluídos"/>
    <m/>
    <s v="Não"/>
    <s v="Concluído"/>
    <d v="2026-06-18T11:58:00"/>
    <d v="2026-07-20T00:00:00"/>
    <m/>
    <m/>
    <m/>
    <m/>
    <m/>
    <m/>
    <m/>
    <m/>
    <m/>
    <m/>
    <m/>
    <m/>
    <x v="2"/>
    <m/>
    <m/>
    <m/>
    <s v=""/>
    <s v="FALSO"/>
    <n v="0"/>
    <n v="22"/>
    <s v=""/>
    <s v=""/>
    <s v=""/>
    <s v=""/>
    <s v=""/>
    <s v=""/>
    <s v=""/>
    <s v=""/>
    <s v=""/>
    <x v="0"/>
  </r>
  <r>
    <x v="6"/>
    <s v="SGGU-6312"/>
    <s v="[SGGU] SP 26.3.1"/>
    <x v="2"/>
    <x v="0"/>
    <s v="[SGGU] PI 3/26"/>
    <x v="11"/>
    <s v="Atendimento à Solicitações de Serviço"/>
    <n v="3"/>
    <m/>
    <m/>
    <s v="Itens concluídos"/>
    <m/>
    <s v="Não"/>
    <s v="Concluído"/>
    <d v="2026-06-18T11:58:00"/>
    <d v="2026-07-06T00:00:00"/>
    <m/>
    <m/>
    <m/>
    <m/>
    <m/>
    <m/>
    <m/>
    <m/>
    <m/>
    <m/>
    <m/>
    <m/>
    <x v="2"/>
    <m/>
    <m/>
    <m/>
    <s v=""/>
    <s v="FALSO"/>
    <n v="0"/>
    <n v="12"/>
    <s v=""/>
    <s v=""/>
    <s v=""/>
    <s v=""/>
    <s v=""/>
    <s v=""/>
    <s v=""/>
    <s v=""/>
    <s v=""/>
    <x v="0"/>
  </r>
  <r>
    <x v="6"/>
    <s v="SGGU-6311"/>
    <s v="[SGGU] SP 26.3.6"/>
    <x v="2"/>
    <x v="0"/>
    <s v="[SGGU] PI 3/26"/>
    <x v="3"/>
    <s v="Protocolo de Sustentação para INCIDENTES"/>
    <n v="8"/>
    <m/>
    <m/>
    <s v="Itens concluídos"/>
    <m/>
    <s v="Não"/>
    <s v="Concluído"/>
    <d v="2026-06-18T11:38:00"/>
    <d v="2026-09-14T00:00:00"/>
    <m/>
    <m/>
    <m/>
    <m/>
    <m/>
    <m/>
    <m/>
    <m/>
    <m/>
    <m/>
    <m/>
    <m/>
    <x v="1"/>
    <m/>
    <m/>
    <m/>
    <s v=""/>
    <s v="FALSO"/>
    <n v="0"/>
    <n v="62"/>
    <s v=""/>
    <s v=""/>
    <s v=""/>
    <s v=""/>
    <s v=""/>
    <s v=""/>
    <s v=""/>
    <s v=""/>
    <s v=""/>
    <x v="0"/>
  </r>
  <r>
    <x v="6"/>
    <s v="SGGU-6310"/>
    <s v="[SGGU] SP 26.3.5"/>
    <x v="2"/>
    <x v="0"/>
    <s v="[SGGU] PI 3/26"/>
    <x v="15"/>
    <s v="Protocolo de Sustentação para INCIDENTES"/>
    <n v="8"/>
    <m/>
    <m/>
    <s v="Itens concluídos"/>
    <m/>
    <s v="Não"/>
    <s v="Concluído"/>
    <d v="2026-06-18T11:37:00"/>
    <d v="2026-08-31T00:00:00"/>
    <m/>
    <m/>
    <m/>
    <m/>
    <m/>
    <m/>
    <m/>
    <m/>
    <m/>
    <m/>
    <m/>
    <m/>
    <x v="1"/>
    <m/>
    <m/>
    <m/>
    <s v=""/>
    <s v="FALSO"/>
    <n v="0"/>
    <n v="52"/>
    <s v=""/>
    <s v=""/>
    <s v=""/>
    <s v=""/>
    <s v=""/>
    <s v=""/>
    <s v=""/>
    <s v=""/>
    <s v=""/>
    <x v="0"/>
  </r>
  <r>
    <x v="6"/>
    <s v="SGGU-6309"/>
    <s v="[SGGU] SP 26.3.4"/>
    <x v="2"/>
    <x v="0"/>
    <s v="[SGGU] PI 3/26"/>
    <x v="5"/>
    <s v="Protocolo de Sustentação para INCIDENTES"/>
    <n v="8"/>
    <m/>
    <m/>
    <s v="Itens concluídos"/>
    <m/>
    <s v="Não"/>
    <s v="Concluído"/>
    <d v="2026-06-18T11:36:00"/>
    <d v="2026-08-17T00:00:00"/>
    <m/>
    <m/>
    <m/>
    <m/>
    <m/>
    <m/>
    <m/>
    <m/>
    <m/>
    <m/>
    <m/>
    <m/>
    <x v="1"/>
    <m/>
    <m/>
    <m/>
    <s v=""/>
    <s v="FALSO"/>
    <n v="0"/>
    <n v="42"/>
    <s v=""/>
    <s v=""/>
    <s v=""/>
    <s v=""/>
    <s v=""/>
    <s v=""/>
    <s v=""/>
    <s v=""/>
    <s v=""/>
    <x v="0"/>
  </r>
  <r>
    <x v="6"/>
    <s v="SGGU-6308"/>
    <s v="[SGGU] SP 26.3.3"/>
    <x v="2"/>
    <x v="0"/>
    <s v="[SGGU] PI 3/26"/>
    <x v="16"/>
    <s v="Protocolo de Sustentação para INCIDENTES"/>
    <n v="8"/>
    <m/>
    <m/>
    <s v="Itens concluídos"/>
    <m/>
    <s v="Não"/>
    <s v="Concluído"/>
    <d v="2026-06-18T11:35:00"/>
    <d v="2026-08-03T00:00:00"/>
    <m/>
    <m/>
    <m/>
    <m/>
    <m/>
    <m/>
    <m/>
    <m/>
    <m/>
    <m/>
    <m/>
    <m/>
    <x v="1"/>
    <m/>
    <m/>
    <m/>
    <s v=""/>
    <s v="FALSO"/>
    <n v="0"/>
    <n v="32"/>
    <s v=""/>
    <s v=""/>
    <s v=""/>
    <s v=""/>
    <s v=""/>
    <s v=""/>
    <s v=""/>
    <s v=""/>
    <s v=""/>
    <x v="0"/>
  </r>
  <r>
    <x v="6"/>
    <s v="SGGU-6307"/>
    <s v="[SGGU] SP 26.3.2"/>
    <x v="2"/>
    <x v="0"/>
    <s v="[SGGU] PI 3/26"/>
    <x v="3"/>
    <s v="Protocolo de Sustentação para INCIDENTES"/>
    <n v="8"/>
    <m/>
    <m/>
    <s v="Itens concluídos"/>
    <m/>
    <s v="Não"/>
    <s v="Concluído"/>
    <d v="2026-06-18T11:34:00"/>
    <d v="2026-07-20T00:00:00"/>
    <m/>
    <m/>
    <m/>
    <m/>
    <m/>
    <m/>
    <m/>
    <m/>
    <m/>
    <m/>
    <m/>
    <m/>
    <x v="1"/>
    <m/>
    <m/>
    <m/>
    <s v=""/>
    <s v="FALSO"/>
    <n v="0"/>
    <n v="22"/>
    <s v=""/>
    <s v=""/>
    <s v=""/>
    <s v=""/>
    <s v=""/>
    <s v=""/>
    <s v=""/>
    <s v=""/>
    <s v=""/>
    <x v="0"/>
  </r>
  <r>
    <x v="6"/>
    <s v="SGGU-6306"/>
    <s v="[SGGU] SP 26.3.1"/>
    <x v="2"/>
    <x v="0"/>
    <s v="[SGGU] PI 3/26"/>
    <x v="17"/>
    <s v="Protocolo de Sustentação para INCIDENTES"/>
    <n v="8"/>
    <m/>
    <m/>
    <s v="Itens concluídos"/>
    <m/>
    <s v="Não"/>
    <s v="Concluído"/>
    <d v="2026-06-18T11:33:00"/>
    <d v="2026-07-06T00:00:00"/>
    <m/>
    <m/>
    <m/>
    <m/>
    <m/>
    <m/>
    <m/>
    <m/>
    <m/>
    <m/>
    <m/>
    <m/>
    <x v="1"/>
    <m/>
    <m/>
    <m/>
    <s v=""/>
    <s v="FALSO"/>
    <n v="0"/>
    <n v="12"/>
    <s v=""/>
    <s v=""/>
    <s v=""/>
    <s v=""/>
    <s v=""/>
    <s v=""/>
    <s v=""/>
    <s v=""/>
    <s v=""/>
    <x v="0"/>
  </r>
  <r>
    <x v="3"/>
    <s v="SGGU-6305"/>
    <s v="[SGGU] SP 26.3.6"/>
    <x v="2"/>
    <x v="0"/>
    <s v="[SGGU] PI 3/26"/>
    <x v="4"/>
    <s v="Automação de Testes 26.3.6"/>
    <n v="1"/>
    <n v="21600"/>
    <m/>
    <s v="Itens concluídos"/>
    <m/>
    <s v="Não"/>
    <s v="Concluído"/>
    <d v="2026-06-18T11:27:00"/>
    <d v="2026-09-14T00:00:00"/>
    <d v="2026-09-16T00:00:00"/>
    <d v="2026-09-16T00:00:00"/>
    <d v="2026-09-16T00:00:00"/>
    <d v="2026-09-18T00:00:00"/>
    <d v="2026-09-18T00:00:00"/>
    <m/>
    <m/>
    <n v="1"/>
    <m/>
    <m/>
    <n v="66"/>
    <m/>
    <x v="0"/>
    <m/>
    <m/>
    <m/>
    <n v="6"/>
    <s v="FALSO"/>
    <n v="0"/>
    <n v="62"/>
    <s v=""/>
    <n v="1"/>
    <b v="1"/>
    <n v="2"/>
    <s v=""/>
    <s v=""/>
    <s v=""/>
    <s v=""/>
    <b v="1"/>
    <x v="0"/>
  </r>
  <r>
    <x v="3"/>
    <s v="SGGU-6304"/>
    <s v="[SGGU] SP 26.3.5"/>
    <x v="2"/>
    <x v="0"/>
    <s v="[SGGU] PI 3/26"/>
    <x v="4"/>
    <s v="Automação de Testes 26.3.5"/>
    <n v="1"/>
    <n v="10800"/>
    <m/>
    <s v="Itens concluídos"/>
    <m/>
    <s v="Não"/>
    <s v="Concluído"/>
    <d v="2026-06-18T11:25:00"/>
    <d v="2026-08-31T00:00:00"/>
    <d v="2026-09-11T00:00:00"/>
    <d v="2026-09-11T00:00:00"/>
    <d v="2026-09-11T00:00:00"/>
    <d v="2026-09-11T00:00:00"/>
    <d v="2026-09-11T00:00:00"/>
    <m/>
    <m/>
    <m/>
    <m/>
    <m/>
    <n v="61"/>
    <m/>
    <x v="0"/>
    <m/>
    <m/>
    <m/>
    <n v="3"/>
    <s v="FALSO"/>
    <n v="0"/>
    <n v="52"/>
    <s v=""/>
    <n v="1"/>
    <s v=""/>
    <n v="1"/>
    <s v=""/>
    <s v=""/>
    <s v=""/>
    <s v=""/>
    <b v="1"/>
    <x v="0"/>
  </r>
  <r>
    <x v="3"/>
    <s v="SGGU-6303"/>
    <s v="[SGGU] SP 26.3.4"/>
    <x v="2"/>
    <x v="0"/>
    <s v="[SGGU] PI 3/26"/>
    <x v="4"/>
    <s v="Automação de Testes 26.3.4"/>
    <n v="1"/>
    <n v="21600"/>
    <m/>
    <s v="Itens concluídos"/>
    <m/>
    <s v="Não"/>
    <s v="Concluído"/>
    <d v="2026-06-18T11:18:00"/>
    <d v="2026-08-17T00:00:00"/>
    <d v="2026-08-20T00:00:00"/>
    <d v="2026-08-24T00:00:00"/>
    <d v="2026-08-24T00:00:00"/>
    <d v="2026-08-25T00:00:00"/>
    <d v="2026-08-25T00:00:00"/>
    <m/>
    <m/>
    <n v="2"/>
    <m/>
    <m/>
    <n v="48"/>
    <m/>
    <x v="0"/>
    <m/>
    <m/>
    <m/>
    <n v="6"/>
    <s v="FALSO"/>
    <n v="0"/>
    <n v="42"/>
    <s v=""/>
    <n v="2"/>
    <b v="1"/>
    <n v="1"/>
    <s v=""/>
    <s v=""/>
    <s v=""/>
    <s v=""/>
    <b v="1"/>
    <x v="0"/>
  </r>
  <r>
    <x v="3"/>
    <s v="SGGU-6302"/>
    <s v="[SGGU] SP 26.3.3"/>
    <x v="2"/>
    <x v="0"/>
    <s v="[SGGU] PI 3/26"/>
    <x v="4"/>
    <s v="Automação de Testes 26.3.3"/>
    <n v="1"/>
    <n v="25200"/>
    <m/>
    <s v="Itens concluídos"/>
    <m/>
    <s v="Não"/>
    <s v="Concluído"/>
    <d v="2026-06-18T11:17:00"/>
    <d v="2026-08-03T00:00:00"/>
    <d v="2026-08-05T00:00:00"/>
    <d v="2026-08-10T00:00:00"/>
    <d v="2026-08-10T00:00:00"/>
    <d v="2026-08-12T00:00:00"/>
    <d v="2026-08-12T00:00:00"/>
    <m/>
    <m/>
    <n v="3"/>
    <n v="2"/>
    <m/>
    <n v="39"/>
    <m/>
    <x v="0"/>
    <m/>
    <m/>
    <m/>
    <n v="7"/>
    <s v="FALSO"/>
    <n v="0"/>
    <n v="32"/>
    <s v=""/>
    <n v="3"/>
    <b v="1"/>
    <n v="2"/>
    <b v="1"/>
    <s v=""/>
    <s v=""/>
    <s v=""/>
    <b v="1"/>
    <x v="0"/>
  </r>
  <r>
    <x v="3"/>
    <s v="SGGU-6301"/>
    <s v="[SGGU] SP 26.3.2"/>
    <x v="2"/>
    <x v="0"/>
    <s v="[SGGU] PI 3/26"/>
    <x v="4"/>
    <s v="Automação de Testes 26.3.2"/>
    <n v="1"/>
    <n v="21600"/>
    <m/>
    <s v="Itens concluídos"/>
    <m/>
    <s v="Não"/>
    <s v="Concluído"/>
    <d v="2026-06-18T11:16:00"/>
    <d v="2026-07-20T00:00:00"/>
    <d v="2026-07-22T00:00:00"/>
    <d v="2026-07-24T00:00:00"/>
    <d v="2026-07-24T00:00:00"/>
    <d v="2026-07-24T00:00:00"/>
    <d v="2026-07-24T00:00:00"/>
    <m/>
    <m/>
    <n v="2"/>
    <n v="1"/>
    <m/>
    <n v="26"/>
    <m/>
    <x v="0"/>
    <m/>
    <m/>
    <m/>
    <n v="6"/>
    <s v="FALSO"/>
    <n v="0"/>
    <n v="22"/>
    <s v=""/>
    <n v="2"/>
    <b v="1"/>
    <n v="1"/>
    <b v="1"/>
    <s v=""/>
    <s v=""/>
    <s v=""/>
    <b v="1"/>
    <x v="0"/>
  </r>
  <r>
    <x v="3"/>
    <s v="SGGU-6300"/>
    <s v="[SGGU] SP 26.3.1"/>
    <x v="2"/>
    <x v="0"/>
    <s v="[SGGU] PI 3/26"/>
    <x v="4"/>
    <s v="Automação de Testes 26.3.1"/>
    <n v="1"/>
    <n v="10800"/>
    <m/>
    <s v="Itens concluídos"/>
    <m/>
    <s v="Não"/>
    <s v="Concluído"/>
    <d v="2026-06-18T11:15:00"/>
    <d v="2026-07-06T00:00:00"/>
    <d v="2026-07-16T00:00:00"/>
    <d v="2026-07-16T00:00:00"/>
    <d v="2026-07-16T00:00:00"/>
    <d v="2026-07-17T00:00:00"/>
    <d v="2026-07-17T00:00:00"/>
    <m/>
    <m/>
    <n v="1"/>
    <n v="1"/>
    <m/>
    <n v="21"/>
    <m/>
    <x v="0"/>
    <m/>
    <m/>
    <m/>
    <n v="3"/>
    <s v="FALSO"/>
    <n v="0"/>
    <n v="12"/>
    <s v=""/>
    <n v="1"/>
    <b v="1"/>
    <n v="1"/>
    <b v="1"/>
    <s v=""/>
    <s v=""/>
    <s v=""/>
    <b v="1"/>
    <x v="0"/>
  </r>
  <r>
    <x v="3"/>
    <s v="SGGU-6299"/>
    <s v="[SGGU] SP 26.3.6"/>
    <x v="2"/>
    <x v="0"/>
    <s v="[SGGU] PI 3/26"/>
    <x v="4"/>
    <s v="Deploy 26.3.6"/>
    <n v="1"/>
    <n v="25200"/>
    <m/>
    <s v="Itens concluídos"/>
    <m/>
    <s v="Não"/>
    <s v="Concluído"/>
    <d v="2026-06-18T11:12:00"/>
    <d v="2026-09-14T00:00:00"/>
    <d v="2026-09-24T00:00:00"/>
    <d v="2026-09-24T00:00:00"/>
    <d v="2026-09-24T00:00:00"/>
    <d v="2026-09-24T00:00:00"/>
    <d v="2026-09-24T00:00:00"/>
    <m/>
    <m/>
    <m/>
    <n v="1"/>
    <m/>
    <n v="70"/>
    <m/>
    <x v="0"/>
    <m/>
    <m/>
    <m/>
    <n v="7"/>
    <s v="FALSO"/>
    <n v="0"/>
    <n v="62"/>
    <s v=""/>
    <n v="1"/>
    <s v=""/>
    <n v="1"/>
    <b v="1"/>
    <s v=""/>
    <s v=""/>
    <s v=""/>
    <b v="1"/>
    <x v="0"/>
  </r>
  <r>
    <x v="3"/>
    <s v="SGGU-6298"/>
    <s v="[SGGU] SP 26.3.5"/>
    <x v="2"/>
    <x v="0"/>
    <s v="[SGGU] PI 3/26"/>
    <x v="4"/>
    <s v="Deploy 26.3.5"/>
    <n v="1"/>
    <n v="18000"/>
    <m/>
    <s v="Itens concluídos"/>
    <m/>
    <s v="Não"/>
    <s v="Concluído"/>
    <d v="2026-06-18T11:11:00"/>
    <d v="2026-08-31T00:00:00"/>
    <d v="2026-09-11T00:00:00"/>
    <d v="2026-09-11T00:00:00"/>
    <d v="2026-09-11T00:00:00"/>
    <d v="2026-09-11T00:00:00"/>
    <d v="2026-09-11T00:00:00"/>
    <m/>
    <m/>
    <n v="1"/>
    <n v="1"/>
    <m/>
    <n v="61"/>
    <m/>
    <x v="0"/>
    <m/>
    <m/>
    <m/>
    <n v="5"/>
    <s v="FALSO"/>
    <n v="0"/>
    <n v="52"/>
    <s v=""/>
    <n v="1"/>
    <b v="1"/>
    <n v="1"/>
    <b v="1"/>
    <s v=""/>
    <s v=""/>
    <s v=""/>
    <b v="1"/>
    <x v="0"/>
  </r>
  <r>
    <x v="3"/>
    <s v="SGGU-6297"/>
    <s v="[SGGU] SP 26.3.4"/>
    <x v="2"/>
    <x v="0"/>
    <s v="[SGGU] PI 3/26"/>
    <x v="4"/>
    <s v="Deploy 26.3.4"/>
    <n v="1"/>
    <n v="36000"/>
    <m/>
    <s v="Itens concluídos"/>
    <m/>
    <s v="Não"/>
    <s v="Concluído"/>
    <d v="2026-06-18T11:10:00"/>
    <d v="2026-08-17T00:00:00"/>
    <d v="2026-08-27T00:00:00"/>
    <d v="2026-08-28T00:00:00"/>
    <d v="2026-08-28T00:00:00"/>
    <d v="2026-08-28T00:00:00"/>
    <d v="2026-08-28T00:00:00"/>
    <m/>
    <m/>
    <n v="1"/>
    <m/>
    <m/>
    <n v="51"/>
    <m/>
    <x v="0"/>
    <m/>
    <m/>
    <m/>
    <n v="10"/>
    <s v="FALSO"/>
    <n v="0"/>
    <n v="42"/>
    <s v=""/>
    <n v="1"/>
    <b v="1"/>
    <n v="1"/>
    <s v=""/>
    <s v=""/>
    <s v=""/>
    <s v=""/>
    <b v="1"/>
    <x v="0"/>
  </r>
  <r>
    <x v="3"/>
    <s v="SGGU-6296"/>
    <s v="[SGGU] SP 26.3.3"/>
    <x v="2"/>
    <x v="0"/>
    <s v="[SGGU] PI 3/26"/>
    <x v="4"/>
    <s v="Deploy 26.3.3"/>
    <n v="1"/>
    <n v="14400"/>
    <m/>
    <s v="Itens concluídos"/>
    <m/>
    <s v="Não"/>
    <s v="Concluído"/>
    <d v="2026-06-18T11:09:00"/>
    <d v="2026-08-03T00:00:00"/>
    <d v="2026-08-14T00:00:00"/>
    <d v="2026-08-14T00:00:00"/>
    <d v="2026-08-14T00:00:00"/>
    <d v="2026-08-14T00:00:00"/>
    <d v="2026-08-14T00:00:00"/>
    <m/>
    <m/>
    <n v="1"/>
    <n v="1"/>
    <m/>
    <n v="41"/>
    <m/>
    <x v="0"/>
    <m/>
    <m/>
    <m/>
    <n v="4"/>
    <s v="FALSO"/>
    <n v="0"/>
    <n v="32"/>
    <s v=""/>
    <n v="1"/>
    <b v="1"/>
    <n v="1"/>
    <b v="1"/>
    <s v=""/>
    <s v=""/>
    <s v=""/>
    <b v="1"/>
    <x v="0"/>
  </r>
  <r>
    <x v="3"/>
    <s v="SGGU-6295"/>
    <s v="[SGGU] SP 26.3.2"/>
    <x v="2"/>
    <x v="0"/>
    <s v="[SGGU] PI 3/26"/>
    <x v="4"/>
    <s v="Deploy 26.3.2"/>
    <n v="1"/>
    <n v="50400"/>
    <m/>
    <s v="Itens concluídos"/>
    <m/>
    <s v="Não"/>
    <s v="Concluído"/>
    <d v="2026-06-18T11:08:00"/>
    <d v="2026-07-20T00:00:00"/>
    <d v="2026-07-30T00:00:00"/>
    <d v="2026-07-31T00:00:00"/>
    <d v="2026-07-31T00:00:00"/>
    <d v="2026-07-31T00:00:00"/>
    <d v="2026-07-31T00:00:00"/>
    <m/>
    <m/>
    <n v="1"/>
    <n v="1"/>
    <m/>
    <n v="31"/>
    <m/>
    <x v="0"/>
    <m/>
    <m/>
    <m/>
    <n v="14"/>
    <s v="FALSO"/>
    <n v="0"/>
    <n v="22"/>
    <s v=""/>
    <n v="1"/>
    <b v="1"/>
    <n v="1"/>
    <b v="1"/>
    <s v=""/>
    <s v=""/>
    <s v=""/>
    <b v="1"/>
    <x v="0"/>
  </r>
  <r>
    <x v="3"/>
    <s v="SGGU-6294"/>
    <s v="[SGGU] SP 26.3.1"/>
    <x v="2"/>
    <x v="0"/>
    <s v="[SGGU] PI 3/26"/>
    <x v="4"/>
    <s v="Deploy 26.3.1"/>
    <n v="1"/>
    <n v="50400"/>
    <m/>
    <s v="Itens concluídos"/>
    <m/>
    <s v="Não"/>
    <s v="Concluído"/>
    <d v="2026-06-18T11:07:00"/>
    <d v="2026-07-06T00:00:00"/>
    <d v="2026-07-17T00:00:00"/>
    <d v="2026-07-17T00:00:00"/>
    <d v="2026-07-17T00:00:00"/>
    <d v="2026-07-17T00:00:00"/>
    <d v="2026-07-17T00:00:00"/>
    <m/>
    <m/>
    <n v="1"/>
    <m/>
    <m/>
    <n v="21"/>
    <m/>
    <x v="0"/>
    <m/>
    <m/>
    <m/>
    <n v="14"/>
    <s v="FALSO"/>
    <n v="0"/>
    <n v="12"/>
    <s v=""/>
    <n v="1"/>
    <b v="1"/>
    <n v="1"/>
    <s v=""/>
    <s v=""/>
    <s v=""/>
    <s v=""/>
    <b v="1"/>
    <x v="0"/>
  </r>
  <r>
    <x v="4"/>
    <s v="SGGU-6107"/>
    <s v="[SGGU] SP 26.3.1"/>
    <x v="2"/>
    <x v="1"/>
    <s v="[SGGU] PI 3/26"/>
    <x v="2"/>
    <s v="[CNPJ Alfanumérico] Ajustar campo CNPJ para permitir o preenchimento alfanumérico"/>
    <n v="3"/>
    <n v="99000"/>
    <m/>
    <s v="Itens concluídos"/>
    <s v="ARTSG-313"/>
    <s v="Não"/>
    <s v="Concluído"/>
    <d v="2026-06-01T11:13:00"/>
    <d v="2026-07-06T00:00:00"/>
    <d v="2026-07-08T00:00:00"/>
    <d v="2026-07-15T00:00:00"/>
    <d v="2026-07-15T00:00:00"/>
    <d v="2026-07-15T00:00:00"/>
    <d v="2026-07-15T00:00:00"/>
    <d v="2026-07-23T00:00:00"/>
    <m/>
    <n v="5"/>
    <m/>
    <m/>
    <n v="32"/>
    <n v="38"/>
    <x v="0"/>
    <m/>
    <m/>
    <m/>
    <n v="27.5"/>
    <s v="FALSO"/>
    <n v="0"/>
    <n v="25"/>
    <s v=""/>
    <n v="5"/>
    <b v="1"/>
    <n v="1"/>
    <s v=""/>
    <n v="6"/>
    <s v=""/>
    <n v="38"/>
    <b v="1"/>
    <x v="5"/>
  </r>
  <r>
    <x v="4"/>
    <s v="SGGU-6106"/>
    <s v="[SGGU] SP 26.3.1"/>
    <x v="2"/>
    <x v="1"/>
    <s v="[SGGU] PI 3/26"/>
    <x v="2"/>
    <s v="[SGGU-5202] Alocação - Atualizar consulta para resgatar a CH e Disciplina da tabela correta "/>
    <n v="0"/>
    <n v="77400"/>
    <m/>
    <s v="Itens concluídos"/>
    <s v="SGGU-5288"/>
    <m/>
    <s v="Concluído"/>
    <d v="2026-06-01T10:45:00"/>
    <d v="2026-07-06T00:00:00"/>
    <d v="2026-07-06T00:00:00"/>
    <d v="2026-07-13T00:00:00"/>
    <d v="2026-07-13T00:00:00"/>
    <d v="2026-07-14T00:00:00"/>
    <d v="2026-07-14T00:00:00"/>
    <d v="2026-08-20T00:00:00"/>
    <m/>
    <n v="5"/>
    <m/>
    <m/>
    <n v="31"/>
    <m/>
    <x v="0"/>
    <m/>
    <m/>
    <s v="0 minutos úteis"/>
    <n v="21.5"/>
    <s v="FALSO"/>
    <n v="0"/>
    <n v="25"/>
    <s v=""/>
    <n v="5"/>
    <b v="1"/>
    <n v="1"/>
    <s v=""/>
    <n v="27"/>
    <s v=""/>
    <n v="58"/>
    <b v="0"/>
    <x v="19"/>
  </r>
  <r>
    <x v="11"/>
    <s v="SGGU-6025"/>
    <s v="[SGGU] SP 26.3.5"/>
    <x v="2"/>
    <x v="1"/>
    <s v="[SGGU] PI 3/26"/>
    <x v="4"/>
    <s v="[SEC][QA][Secretaria][SGGU] - Testes de Segurança PI 26.3"/>
    <n v="0"/>
    <n v="28800"/>
    <m/>
    <s v="Itens concluídos"/>
    <s v="SDIA-1212"/>
    <m/>
    <s v="Concluído"/>
    <d v="2026-05-22T14:54:00"/>
    <m/>
    <d v="2026-09-02T00:00:00"/>
    <d v="2026-09-11T00:00:00"/>
    <d v="2026-09-11T00:00:00"/>
    <d v="2026-09-11T00:00:00"/>
    <d v="2026-09-11T00:00:00"/>
    <d v="2026-09-28T00:00:00"/>
    <m/>
    <n v="7"/>
    <m/>
    <n v="11"/>
    <n v="80"/>
    <n v="91"/>
    <x v="0"/>
    <m/>
    <m/>
    <m/>
    <n v="8"/>
    <s v="FALSO"/>
    <n v="0"/>
    <s v=""/>
    <s v=""/>
    <n v="7"/>
    <b v="1"/>
    <n v="1"/>
    <s v=""/>
    <n v="11"/>
    <b v="1"/>
    <n v="80"/>
    <b v="1"/>
    <x v="30"/>
  </r>
  <r>
    <x v="4"/>
    <s v="SGGU-5438"/>
    <s v="[SGGU] SP 26.3.1"/>
    <x v="2"/>
    <x v="1"/>
    <s v="[SGGU] PI 3/26"/>
    <x v="3"/>
    <s v="[SGGU-5202] Alocação/Parametrização - Realizar desenvolvimento para inativação a partir da turma"/>
    <n v="8"/>
    <n v="133200"/>
    <m/>
    <s v="Itens concluídos"/>
    <s v="SGGU-5288"/>
    <s v="Sim"/>
    <s v="Concluído"/>
    <d v="2026-04-02T11:35:00"/>
    <d v="2026-07-06T00:00:00"/>
    <d v="2026-07-16T00:00:00"/>
    <d v="2026-07-17T00:00:00"/>
    <d v="2026-07-17T00:00:00"/>
    <d v="2026-07-17T00:00:00"/>
    <d v="2026-07-17T00:00:00"/>
    <d v="2026-08-20T00:00:00"/>
    <m/>
    <n v="1"/>
    <m/>
    <n v="24"/>
    <n v="76"/>
    <n v="100"/>
    <x v="0"/>
    <m/>
    <m/>
    <m/>
    <n v="37"/>
    <s v="FALSO"/>
    <n v="0"/>
    <n v="67"/>
    <s v=""/>
    <n v="1"/>
    <b v="1"/>
    <n v="1"/>
    <s v=""/>
    <n v="24"/>
    <b v="1"/>
    <n v="100"/>
    <b v="1"/>
    <x v="19"/>
  </r>
  <r>
    <x v="7"/>
    <s v="SGGU-5437"/>
    <s v="[SGGU] SP 26.3.1"/>
    <x v="2"/>
    <x v="1"/>
    <s v="[SGGU] PI 3/26"/>
    <x v="2"/>
    <s v="[SGGU-5202] Realizar estudo para inativar Alocação/Parametrização a partir da inativação da turma"/>
    <n v="3"/>
    <n v="28800"/>
    <m/>
    <s v="Itens concluídos"/>
    <s v="SGGU-5288"/>
    <s v="Não"/>
    <s v="Concluído"/>
    <d v="2026-04-02T11:34:00"/>
    <d v="2026-07-06T00:00:00"/>
    <d v="2026-07-06T00:00:00"/>
    <d v="2026-07-08T00:00:00"/>
    <d v="2026-07-08T00:00:00"/>
    <d v="2026-07-10T00:00:00"/>
    <d v="2026-07-10T00:00:00"/>
    <d v="2026-09-25T00:00:00"/>
    <m/>
    <m/>
    <n v="2"/>
    <m/>
    <n v="71"/>
    <m/>
    <x v="0"/>
    <m/>
    <m/>
    <m/>
    <n v="8"/>
    <s v="FALSO"/>
    <n v="0"/>
    <n v="67"/>
    <s v=""/>
    <n v="2"/>
    <s v=""/>
    <n v="2"/>
    <b v="1"/>
    <n v="55"/>
    <s v=""/>
    <n v="71"/>
    <b v="1"/>
    <x v="19"/>
  </r>
  <r>
    <x v="5"/>
    <s v="SGGU-5331"/>
    <s v="[SGGU] SP 26.3.3"/>
    <x v="2"/>
    <x v="1"/>
    <s v="[SGGU] PI 3/26"/>
    <x v="2"/>
    <s v="[Logs por Origem] Ajuste por tabela Portfólio padrão"/>
    <n v="8"/>
    <n v="69000"/>
    <m/>
    <s v="Itens concluídos"/>
    <s v="ARTSG-193"/>
    <s v="Não"/>
    <s v="Concluído"/>
    <d v="2026-03-30T17:26:00"/>
    <d v="2026-08-03T00:00:00"/>
    <d v="2026-08-07T00:00:00"/>
    <d v="2026-08-12T00:00:00"/>
    <d v="2026-08-12T00:00:00"/>
    <d v="2026-08-12T00:00:00"/>
    <d v="2026-08-12T00:00:00"/>
    <d v="2026-08-23T00:00:00"/>
    <m/>
    <n v="3"/>
    <m/>
    <n v="8"/>
    <n v="97"/>
    <n v="105"/>
    <x v="0"/>
    <m/>
    <m/>
    <m/>
    <n v="19.166666666666668"/>
    <s v="FALSO"/>
    <n v="0"/>
    <n v="90"/>
    <s v=""/>
    <n v="3"/>
    <b v="1"/>
    <n v="1"/>
    <s v=""/>
    <n v="7"/>
    <b v="0"/>
    <n v="104"/>
    <b v="0"/>
    <x v="26"/>
  </r>
  <r>
    <x v="5"/>
    <s v="SGGU-5326"/>
    <s v="[SGGU] SP 26.3.3"/>
    <x v="2"/>
    <x v="1"/>
    <s v="[SGGU] PI 3/26"/>
    <x v="3"/>
    <s v="[Logs por Origem] Ajuste por tabela unidade"/>
    <n v="8"/>
    <n v="111600"/>
    <m/>
    <s v="Itens concluídos"/>
    <s v="ARTSG-193"/>
    <s v="Não"/>
    <s v="Concluído"/>
    <d v="2026-03-30T17:19:00"/>
    <d v="2026-08-03T00:00:00"/>
    <d v="2026-08-07T00:00:00"/>
    <d v="2026-08-12T00:00:00"/>
    <d v="2026-08-12T00:00:00"/>
    <d v="2026-08-12T00:00:00"/>
    <d v="2026-08-12T00:00:00"/>
    <d v="2026-08-23T00:00:00"/>
    <m/>
    <n v="3"/>
    <m/>
    <m/>
    <m/>
    <n v="105"/>
    <x v="0"/>
    <m/>
    <m/>
    <m/>
    <n v="31"/>
    <s v="FALSO"/>
    <n v="0"/>
    <n v="90"/>
    <s v=""/>
    <n v="3"/>
    <b v="1"/>
    <n v="1"/>
    <s v=""/>
    <n v="7"/>
    <s v=""/>
    <n v="104"/>
    <b v="0"/>
    <x v="26"/>
  </r>
  <r>
    <x v="5"/>
    <s v="SGGU-5325"/>
    <s v="[SGGU] SP 26.3.3"/>
    <x v="2"/>
    <x v="1"/>
    <s v="[SGGU] PI 3/26"/>
    <x v="3"/>
    <s v="[Logs por Origem] Ajuste por tabela tipos de produtos e edição personalizada"/>
    <n v="8"/>
    <n v="114600"/>
    <m/>
    <s v="Itens concluídos"/>
    <s v="ARTSG-193"/>
    <s v="Não"/>
    <s v="Concluído"/>
    <d v="2026-03-30T17:18:00"/>
    <d v="2026-08-03T00:00:00"/>
    <d v="2026-08-04T00:00:00"/>
    <d v="2026-08-10T00:00:00"/>
    <d v="2026-08-10T00:00:00"/>
    <d v="2026-08-10T00:00:00"/>
    <d v="2026-08-10T00:00:00"/>
    <d v="2026-08-23T00:00:00"/>
    <m/>
    <n v="4"/>
    <m/>
    <m/>
    <m/>
    <n v="105"/>
    <x v="0"/>
    <m/>
    <m/>
    <m/>
    <n v="31.833333333333332"/>
    <s v="FALSO"/>
    <n v="0"/>
    <n v="90"/>
    <s v=""/>
    <n v="4"/>
    <b v="1"/>
    <n v="1"/>
    <s v=""/>
    <n v="9"/>
    <s v=""/>
    <n v="104"/>
    <b v="0"/>
    <x v="26"/>
  </r>
  <r>
    <x v="5"/>
    <s v="SGGU-5324"/>
    <s v="[SGGU] SP 26.3.2"/>
    <x v="2"/>
    <x v="1"/>
    <s v="[SGGU] PI 3/26"/>
    <x v="3"/>
    <s v="[Logs por Origem] Ajuste por tabela Curso por tipo"/>
    <n v="8"/>
    <n v="91800"/>
    <m/>
    <s v="Itens concluídos"/>
    <s v="ARTSG-193"/>
    <s v="Não"/>
    <s v="Concluído"/>
    <d v="2026-03-30T17:17:00"/>
    <d v="2026-07-20T00:00:00"/>
    <d v="2026-07-21T00:00:00"/>
    <d v="2026-07-28T00:00:00"/>
    <d v="2026-07-28T00:00:00"/>
    <d v="2026-07-29T00:00:00"/>
    <d v="2026-07-29T00:00:00"/>
    <d v="2026-08-23T00:00:00"/>
    <m/>
    <n v="5"/>
    <m/>
    <m/>
    <n v="87"/>
    <n v="105"/>
    <x v="0"/>
    <m/>
    <m/>
    <m/>
    <n v="25.5"/>
    <s v="FALSO"/>
    <n v="0"/>
    <n v="80"/>
    <s v=""/>
    <n v="5"/>
    <b v="1"/>
    <n v="1"/>
    <s v=""/>
    <n v="17"/>
    <s v=""/>
    <n v="104"/>
    <b v="0"/>
    <x v="26"/>
  </r>
  <r>
    <x v="5"/>
    <s v="SGGU-5323"/>
    <s v="[SGGU] SP 26.3.2"/>
    <x v="2"/>
    <x v="1"/>
    <s v="[SGGU] PI 3/26"/>
    <x v="3"/>
    <s v="[Logs por Origem] Ajuste por tabela Curso Semi"/>
    <n v="8"/>
    <n v="108000"/>
    <m/>
    <s v="Itens concluídos"/>
    <s v="ARTSG-193"/>
    <s v="Não"/>
    <s v="Concluído"/>
    <d v="2026-03-30T17:16:00"/>
    <d v="2026-07-20T00:00:00"/>
    <d v="2026-07-27T00:00:00"/>
    <d v="2026-07-30T00:00:00"/>
    <d v="2026-07-30T00:00:00"/>
    <d v="2026-07-30T00:00:00"/>
    <d v="2026-07-30T00:00:00"/>
    <d v="2026-08-23T00:00:00"/>
    <m/>
    <n v="3"/>
    <m/>
    <m/>
    <m/>
    <n v="105"/>
    <x v="0"/>
    <m/>
    <m/>
    <m/>
    <n v="30"/>
    <s v="FALSO"/>
    <n v="0"/>
    <n v="80"/>
    <s v=""/>
    <n v="3"/>
    <b v="1"/>
    <n v="1"/>
    <s v=""/>
    <n v="16"/>
    <s v=""/>
    <n v="104"/>
    <b v="0"/>
    <x v="26"/>
  </r>
  <r>
    <x v="3"/>
    <s v="SGGU-5321"/>
    <s v="[SGGU] SP 26.3.2"/>
    <x v="2"/>
    <x v="1"/>
    <s v="[SGGU] PI 3/26"/>
    <x v="5"/>
    <s v="[Logs por Origem] Visão de Logs por Registro"/>
    <n v="2"/>
    <n v="154800"/>
    <m/>
    <s v="Itens concluídos"/>
    <s v="ARTSG-193"/>
    <s v="Sim"/>
    <s v="Concluído"/>
    <d v="2026-03-30T17:05:00"/>
    <d v="2026-07-20T00:00:00"/>
    <d v="2026-07-21T00:00:00"/>
    <d v="2026-07-28T00:00:00"/>
    <d v="2026-07-28T00:00:00"/>
    <d v="2026-07-28T00:00:00"/>
    <d v="2026-07-28T00:00:00"/>
    <d v="2026-08-23T00:00:00"/>
    <m/>
    <n v="5"/>
    <m/>
    <m/>
    <n v="86"/>
    <n v="105"/>
    <x v="0"/>
    <m/>
    <m/>
    <m/>
    <n v="43"/>
    <s v="FALSO"/>
    <n v="0"/>
    <n v="80"/>
    <s v=""/>
    <n v="5"/>
    <b v="1"/>
    <n v="1"/>
    <s v=""/>
    <n v="18"/>
    <s v=""/>
    <n v="104"/>
    <b v="0"/>
    <x v="26"/>
  </r>
  <r>
    <x v="5"/>
    <s v="SGGU-5320"/>
    <s v="[SGGU] SP 26.3.2"/>
    <x v="2"/>
    <x v="1"/>
    <s v="[SGGU] PI 3/26"/>
    <x v="2"/>
    <s v="[Estabilizar Deploy] Ajustar PA das variáveis"/>
    <n v="5"/>
    <n v="72000"/>
    <m/>
    <s v="Itens concluídos"/>
    <s v="ARTSG-190"/>
    <s v="Não"/>
    <s v="Concluído"/>
    <d v="2026-03-30T16:39:00"/>
    <d v="2026-07-20T00:00:00"/>
    <d v="2026-07-22T00:00:00"/>
    <d v="2026-07-28T00:00:00"/>
    <d v="2026-07-28T00:00:00"/>
    <d v="2026-07-29T00:00:00"/>
    <d v="2026-07-29T00:00:00"/>
    <d v="2026-08-23T00:00:00"/>
    <m/>
    <n v="4"/>
    <m/>
    <m/>
    <n v="87"/>
    <n v="105"/>
    <x v="0"/>
    <m/>
    <m/>
    <m/>
    <n v="20"/>
    <s v="FALSO"/>
    <n v="0"/>
    <n v="80"/>
    <s v=""/>
    <n v="4"/>
    <b v="1"/>
    <n v="1"/>
    <s v=""/>
    <n v="17"/>
    <s v=""/>
    <n v="104"/>
    <b v="0"/>
    <x v="28"/>
  </r>
  <r>
    <x v="5"/>
    <s v="SGGU-5319"/>
    <s v="[SGGU] SP 26.3.2"/>
    <x v="2"/>
    <x v="3"/>
    <s v="[SGGU] PI 3/26"/>
    <x v="1"/>
    <s v="[Estabilizar Deploy] Nova solução mediador pedagógico"/>
    <n v="3"/>
    <n v="36000"/>
    <m/>
    <s v="Itens concluídos"/>
    <s v="ARTSG-190"/>
    <s v="Não"/>
    <s v="Concluído"/>
    <d v="2026-03-30T16:33:00"/>
    <m/>
    <d v="2026-07-21T00:00:00"/>
    <d v="2026-07-22T00:00:00"/>
    <d v="2026-07-22T00:00:00"/>
    <d v="2026-07-27T00:00:00"/>
    <d v="2026-07-27T00:00:00"/>
    <m/>
    <m/>
    <n v="1"/>
    <m/>
    <m/>
    <n v="85"/>
    <m/>
    <x v="0"/>
    <m/>
    <m/>
    <m/>
    <n v="10"/>
    <s v="FALSO"/>
    <n v="0"/>
    <s v=""/>
    <s v=""/>
    <n v="1"/>
    <b v="1"/>
    <n v="3"/>
    <s v=""/>
    <s v=""/>
    <s v=""/>
    <s v=""/>
    <b v="1"/>
    <x v="28"/>
  </r>
  <r>
    <x v="5"/>
    <s v="SGGU-5318"/>
    <s v="[SGGU] SP 26.3.2"/>
    <x v="2"/>
    <x v="3"/>
    <s v="[SGGU] PI 3/26"/>
    <x v="1"/>
    <s v="[Estabilizar Deploy] Nova solução Util GU"/>
    <n v="3"/>
    <n v="28800"/>
    <m/>
    <s v="Itens concluídos"/>
    <s v="ARTSG-190"/>
    <s v="Não"/>
    <s v="Concluído"/>
    <d v="2026-03-30T16:32:00"/>
    <d v="2026-07-20T00:00:00"/>
    <d v="2026-07-24T00:00:00"/>
    <d v="2026-07-27T00:00:00"/>
    <d v="2026-07-27T00:00:00"/>
    <d v="2026-07-27T00:00:00"/>
    <d v="2026-07-27T00:00:00"/>
    <m/>
    <m/>
    <n v="1"/>
    <m/>
    <m/>
    <n v="85"/>
    <m/>
    <x v="0"/>
    <m/>
    <m/>
    <m/>
    <n v="8"/>
    <s v="FALSO"/>
    <n v="0"/>
    <n v="80"/>
    <s v=""/>
    <n v="1"/>
    <b v="1"/>
    <n v="1"/>
    <s v=""/>
    <s v=""/>
    <s v=""/>
    <s v=""/>
    <b v="1"/>
    <x v="28"/>
  </r>
  <r>
    <x v="3"/>
    <s v="SGGU-5316"/>
    <s v="[SGGU] SP 26.3.1"/>
    <x v="2"/>
    <x v="0"/>
    <s v="[SGGU] PI 3/26"/>
    <x v="2"/>
    <s v="[Estabilizar Deploy] Levantamento, Documentação e Estratégia de Segregação das Soluções Dynamics"/>
    <n v="5"/>
    <n v="79200"/>
    <m/>
    <s v="Itens concluídos"/>
    <s v="ARTSG-190"/>
    <s v="Não"/>
    <s v="Concluído"/>
    <d v="2026-03-30T16:16:00"/>
    <m/>
    <d v="2026-07-06T00:00:00"/>
    <d v="2026-07-08T00:00:00"/>
    <d v="2026-07-08T00:00:00"/>
    <d v="2026-07-08T00:00:00"/>
    <d v="2026-07-08T00:00:00"/>
    <m/>
    <m/>
    <n v="2"/>
    <m/>
    <m/>
    <n v="72"/>
    <m/>
    <x v="0"/>
    <m/>
    <m/>
    <m/>
    <n v="22"/>
    <s v="FALSO"/>
    <n v="0"/>
    <s v=""/>
    <s v=""/>
    <n v="2"/>
    <b v="1"/>
    <n v="1"/>
    <s v=""/>
    <s v=""/>
    <s v=""/>
    <s v=""/>
    <b v="1"/>
    <x v="28"/>
  </r>
  <r>
    <x v="0"/>
    <s v="SGGS-18661"/>
    <s v="[SGGS] SP 26.4.1;[SGGS] SP 26.3.6"/>
    <x v="3"/>
    <x v="6"/>
    <s v="[SGGS] PI 4/26"/>
    <x v="0"/>
    <s v="[INC0822951]Tenho um Erro/Problema com o PTC - Dynamics Athenas - Documentos Acadêmicos - Serviços"/>
    <m/>
    <m/>
    <m/>
    <s v="Itens Pendentes"/>
    <m/>
    <m/>
    <m/>
    <d v="2026-09-25T15:44:00"/>
    <d v="2026-09-28T00:00:00"/>
    <m/>
    <m/>
    <m/>
    <m/>
    <m/>
    <m/>
    <m/>
    <m/>
    <m/>
    <m/>
    <m/>
    <m/>
    <x v="0"/>
    <m/>
    <m/>
    <m/>
    <s v=""/>
    <s v="FALSO"/>
    <n v="0"/>
    <s v=""/>
    <s v=""/>
    <s v=""/>
    <s v=""/>
    <s v=""/>
    <s v=""/>
    <s v=""/>
    <s v=""/>
    <s v=""/>
    <s v=""/>
    <x v="0"/>
  </r>
  <r>
    <x v="0"/>
    <s v="SGGS-18660"/>
    <s v="[SGGS] SP 26.4.1;[SGGS] SP 26.3.6"/>
    <x v="3"/>
    <x v="6"/>
    <s v="[SGGS] PI 4/26"/>
    <x v="0"/>
    <s v="[INC0822109]Tenho um Erro/Problema com o PTC - Ambiente do Aluno / AVA Sofia - Visão de disciplinas"/>
    <m/>
    <m/>
    <m/>
    <s v="Itens Pendentes"/>
    <m/>
    <m/>
    <m/>
    <d v="2026-09-25T13:44:00"/>
    <d v="2026-09-28T00:00:00"/>
    <m/>
    <m/>
    <m/>
    <m/>
    <m/>
    <m/>
    <m/>
    <m/>
    <m/>
    <m/>
    <m/>
    <m/>
    <x v="0"/>
    <m/>
    <m/>
    <m/>
    <s v=""/>
    <s v="FALSO"/>
    <n v="0"/>
    <s v=""/>
    <s v=""/>
    <s v=""/>
    <s v=""/>
    <s v=""/>
    <s v=""/>
    <s v=""/>
    <s v=""/>
    <s v=""/>
    <s v=""/>
    <x v="0"/>
  </r>
  <r>
    <x v="0"/>
    <s v="SGGS-18659"/>
    <s v="[SGGS] SP 26.4.1;[SGGS] SP 26.3.6"/>
    <x v="3"/>
    <x v="6"/>
    <s v="[SGGS] PI 4/26"/>
    <x v="0"/>
    <s v="[INC0822872]Tenho um Erro/Problema com o PTC - Dynamics Athenas - Alocação e disponibilização de disciplinas"/>
    <m/>
    <m/>
    <m/>
    <s v="Itens Pendentes"/>
    <m/>
    <m/>
    <m/>
    <d v="2026-09-25T12:51:00"/>
    <d v="2026-09-28T00:00:00"/>
    <m/>
    <m/>
    <m/>
    <m/>
    <m/>
    <m/>
    <m/>
    <m/>
    <m/>
    <m/>
    <m/>
    <m/>
    <x v="0"/>
    <m/>
    <m/>
    <m/>
    <s v=""/>
    <s v="FALSO"/>
    <n v="0"/>
    <s v=""/>
    <s v=""/>
    <s v=""/>
    <s v=""/>
    <s v=""/>
    <s v=""/>
    <s v=""/>
    <s v=""/>
    <s v=""/>
    <s v=""/>
    <x v="0"/>
  </r>
  <r>
    <x v="0"/>
    <s v="SGGS-18658"/>
    <s v="[SGGS] SP 26.4.1;[SGGS] SP 26.3.6"/>
    <x v="3"/>
    <x v="6"/>
    <s v="[SGGS] PI 4/26"/>
    <x v="0"/>
    <s v="[INC0822867]Tenho um Erro/Problema com o PTC - Dynamics Athenas - Alocação e disponibilização de disciplinas"/>
    <m/>
    <m/>
    <m/>
    <s v="Itens Pendentes"/>
    <m/>
    <m/>
    <m/>
    <d v="2026-09-25T12:51:00"/>
    <d v="2026-09-28T00:00:00"/>
    <m/>
    <m/>
    <m/>
    <m/>
    <m/>
    <m/>
    <m/>
    <m/>
    <m/>
    <m/>
    <m/>
    <m/>
    <x v="0"/>
    <m/>
    <m/>
    <m/>
    <s v=""/>
    <s v="FALSO"/>
    <n v="0"/>
    <s v=""/>
    <s v=""/>
    <s v=""/>
    <s v=""/>
    <s v=""/>
    <s v=""/>
    <s v=""/>
    <s v=""/>
    <s v=""/>
    <s v=""/>
    <x v="0"/>
  </r>
  <r>
    <x v="0"/>
    <s v="SGGS-18657"/>
    <s v="[SGGS] SP 26.4.1;[SGGS] SP 26.3.6"/>
    <x v="3"/>
    <x v="6"/>
    <s v="[SGGS] PI 4/26"/>
    <x v="0"/>
    <s v="[INC0822487]Tenho um Erro/Problema com o PTC - Dynamics Athenas - Alocação e disponibilização de disciplinas"/>
    <m/>
    <m/>
    <m/>
    <s v="Itens Pendentes"/>
    <m/>
    <m/>
    <m/>
    <d v="2026-09-25T12:35:00"/>
    <d v="2026-09-28T00:00:00"/>
    <m/>
    <m/>
    <m/>
    <m/>
    <m/>
    <m/>
    <m/>
    <m/>
    <m/>
    <m/>
    <m/>
    <m/>
    <x v="0"/>
    <m/>
    <m/>
    <m/>
    <s v=""/>
    <s v="FALSO"/>
    <n v="0"/>
    <s v=""/>
    <s v=""/>
    <s v=""/>
    <s v=""/>
    <s v=""/>
    <s v=""/>
    <s v=""/>
    <s v=""/>
    <s v=""/>
    <s v=""/>
    <x v="0"/>
  </r>
  <r>
    <x v="0"/>
    <s v="SGGS-18656"/>
    <s v="[SGGS] SP 26.4.1;[SGGS] SP 26.3.6"/>
    <x v="3"/>
    <x v="6"/>
    <s v="[SGGS] PI 4/26"/>
    <x v="0"/>
    <s v="[INC0822540]Tenho um Erro/Problema com o PTC - Dynamics Athenas - Alocação e disponibilização de disciplinas"/>
    <m/>
    <m/>
    <m/>
    <s v="Itens Pendentes"/>
    <m/>
    <m/>
    <m/>
    <d v="2026-09-25T12:33:00"/>
    <d v="2026-09-28T00:00:00"/>
    <m/>
    <m/>
    <m/>
    <m/>
    <m/>
    <m/>
    <m/>
    <m/>
    <m/>
    <m/>
    <m/>
    <m/>
    <x v="0"/>
    <m/>
    <m/>
    <m/>
    <s v=""/>
    <s v="FALSO"/>
    <n v="0"/>
    <s v=""/>
    <s v=""/>
    <s v=""/>
    <s v=""/>
    <s v=""/>
    <s v=""/>
    <s v=""/>
    <s v=""/>
    <s v=""/>
    <s v=""/>
    <x v="0"/>
  </r>
  <r>
    <x v="0"/>
    <s v="SGGS-18655"/>
    <s v="[SGGS] SP 26.4.1;[SGGS] SP 26.3.6"/>
    <x v="3"/>
    <x v="6"/>
    <s v="[SGGS] PI 4/26"/>
    <x v="0"/>
    <s v="[INC0822642]Tenho um Erro/Problema com o PTC - Dynamics Athenas - Instabilidade Sistêmica no Dynamics"/>
    <m/>
    <m/>
    <m/>
    <s v="Itens Pendentes"/>
    <m/>
    <m/>
    <m/>
    <d v="2026-09-25T12:33:00"/>
    <d v="2026-09-28T00:00:00"/>
    <m/>
    <m/>
    <m/>
    <m/>
    <m/>
    <m/>
    <m/>
    <m/>
    <m/>
    <m/>
    <m/>
    <m/>
    <x v="0"/>
    <m/>
    <m/>
    <m/>
    <s v=""/>
    <s v="FALSO"/>
    <n v="0"/>
    <s v=""/>
    <s v=""/>
    <s v=""/>
    <s v=""/>
    <s v=""/>
    <s v=""/>
    <s v=""/>
    <s v=""/>
    <s v=""/>
    <s v=""/>
    <x v="0"/>
  </r>
  <r>
    <x v="0"/>
    <s v="SGGS-18654"/>
    <s v="[SGGS] SP 26.4.1;[SGGS] SP 26.3.6"/>
    <x v="3"/>
    <x v="6"/>
    <s v="[SGGS] PI 4/26"/>
    <x v="0"/>
    <s v="[INC0820770]Tenho um Erro/Problema com o PTC - Dynamics Athenas - Instabilidade Sistêmica no Dynamics"/>
    <m/>
    <m/>
    <m/>
    <s v="Itens Pendentes"/>
    <m/>
    <m/>
    <m/>
    <d v="2026-09-25T12:33:00"/>
    <d v="2026-09-28T00:00:00"/>
    <m/>
    <m/>
    <m/>
    <m/>
    <m/>
    <m/>
    <m/>
    <m/>
    <m/>
    <m/>
    <m/>
    <m/>
    <x v="0"/>
    <m/>
    <m/>
    <m/>
    <s v=""/>
    <s v="FALSO"/>
    <n v="0"/>
    <s v=""/>
    <s v=""/>
    <s v=""/>
    <s v=""/>
    <s v=""/>
    <s v=""/>
    <s v=""/>
    <s v=""/>
    <s v=""/>
    <s v=""/>
    <x v="0"/>
  </r>
  <r>
    <x v="0"/>
    <s v="SGGS-18652"/>
    <s v="[SGGS] SP 26.3.6"/>
    <x v="3"/>
    <x v="0"/>
    <s v="[SGGS] PI 3/26"/>
    <x v="0"/>
    <s v="[INC0810893]Tenho um Erro/Problema com o Sistema - AVA Presencial/Moodle - Acesso ao AVA/Disciplina"/>
    <m/>
    <n v="21600"/>
    <m/>
    <s v="Itens concluídos"/>
    <m/>
    <m/>
    <s v="Abertura indevida"/>
    <d v="2026-09-25T11:40:00"/>
    <d v="2026-09-14T00:00:00"/>
    <d v="2026-09-25T00:00:00"/>
    <m/>
    <m/>
    <m/>
    <m/>
    <m/>
    <m/>
    <m/>
    <m/>
    <m/>
    <m/>
    <m/>
    <x v="0"/>
    <m/>
    <m/>
    <m/>
    <n v="6"/>
    <s v="FALSO"/>
    <n v="0"/>
    <s v=""/>
    <s v=""/>
    <s v=""/>
    <s v=""/>
    <s v=""/>
    <s v=""/>
    <s v=""/>
    <s v=""/>
    <s v=""/>
    <s v=""/>
    <x v="0"/>
  </r>
  <r>
    <x v="0"/>
    <s v="SGGS-18651"/>
    <s v="[SGGS] SP 26.4.1;[SGGS] SP 26.3.6"/>
    <x v="3"/>
    <x v="6"/>
    <s v="[SGGS] PI 4/26"/>
    <x v="0"/>
    <s v="[INC0821988]Tenho um Erro/Problema com o PTC - Colação - Colação indisponível"/>
    <m/>
    <m/>
    <m/>
    <s v="Itens Pendentes"/>
    <m/>
    <m/>
    <m/>
    <d v="2026-09-25T11:33:00"/>
    <d v="2026-09-28T00:00:00"/>
    <m/>
    <m/>
    <m/>
    <m/>
    <m/>
    <m/>
    <m/>
    <m/>
    <m/>
    <m/>
    <m/>
    <m/>
    <x v="0"/>
    <m/>
    <m/>
    <m/>
    <s v=""/>
    <s v="FALSO"/>
    <n v="0"/>
    <s v=""/>
    <s v=""/>
    <s v=""/>
    <s v=""/>
    <s v=""/>
    <s v=""/>
    <s v=""/>
    <s v=""/>
    <s v=""/>
    <s v=""/>
    <x v="0"/>
  </r>
  <r>
    <x v="0"/>
    <s v="SGGS-18650"/>
    <s v="[SGGS] SP 26.4.1;[SGGS] SP 26.3.6"/>
    <x v="3"/>
    <x v="6"/>
    <s v="[SGGS] PI 4/26"/>
    <x v="0"/>
    <s v="[INC0821207]Tenho um Erro/Problema com o PTC - Dynamics Athenas - Alocação e disponibilização de disciplinas"/>
    <m/>
    <m/>
    <m/>
    <s v="Itens Pendentes"/>
    <m/>
    <m/>
    <m/>
    <d v="2026-09-25T11:29:00"/>
    <d v="2026-09-28T00:00:00"/>
    <m/>
    <m/>
    <m/>
    <m/>
    <m/>
    <m/>
    <m/>
    <m/>
    <m/>
    <m/>
    <m/>
    <m/>
    <x v="0"/>
    <m/>
    <m/>
    <m/>
    <s v=""/>
    <s v="FALSO"/>
    <n v="0"/>
    <s v=""/>
    <s v=""/>
    <s v=""/>
    <s v=""/>
    <s v=""/>
    <s v=""/>
    <s v=""/>
    <s v=""/>
    <s v=""/>
    <s v=""/>
    <x v="0"/>
  </r>
  <r>
    <x v="0"/>
    <s v="SGGS-18649"/>
    <s v="[SGGS] SP 26.3.6"/>
    <x v="3"/>
    <x v="0"/>
    <s v="[SGGS] PI 3/26"/>
    <x v="0"/>
    <s v="[INC0820060]Tenho um Erro/Problema com o PTC - Dynamics Athenas - Alocação e disponibilização de disciplinas"/>
    <m/>
    <m/>
    <m/>
    <s v="Itens concluídos"/>
    <m/>
    <m/>
    <s v="Abertura indevida"/>
    <d v="2026-09-25T11:27:00"/>
    <d v="2026-09-14T00:00:00"/>
    <d v="2026-09-25T00:00:00"/>
    <m/>
    <m/>
    <m/>
    <m/>
    <m/>
    <m/>
    <m/>
    <m/>
    <m/>
    <m/>
    <m/>
    <x v="0"/>
    <m/>
    <m/>
    <m/>
    <s v=""/>
    <s v="FALSO"/>
    <n v="0"/>
    <s v=""/>
    <s v=""/>
    <s v=""/>
    <s v=""/>
    <s v=""/>
    <s v=""/>
    <s v=""/>
    <s v=""/>
    <s v=""/>
    <s v=""/>
    <x v="0"/>
  </r>
  <r>
    <x v="0"/>
    <s v="SGGS-18648"/>
    <s v="[SGGS] SP 26.4.1;[SGGS] SP 26.3.6"/>
    <x v="3"/>
    <x v="6"/>
    <s v="[SGGS] PI 4/26"/>
    <x v="0"/>
    <s v="[INC0822848]Tenho um Erro/Problema com o PTC - Dynamics Athenas - Efetivação da Matrícula"/>
    <m/>
    <m/>
    <m/>
    <s v="Itens Pendentes"/>
    <m/>
    <m/>
    <m/>
    <d v="2026-09-25T11:18:00"/>
    <d v="2026-09-28T00:00:00"/>
    <m/>
    <m/>
    <m/>
    <m/>
    <m/>
    <m/>
    <m/>
    <m/>
    <m/>
    <m/>
    <m/>
    <m/>
    <x v="0"/>
    <m/>
    <m/>
    <m/>
    <s v=""/>
    <s v="FALSO"/>
    <n v="0"/>
    <s v=""/>
    <s v=""/>
    <s v=""/>
    <s v=""/>
    <s v=""/>
    <s v=""/>
    <s v=""/>
    <s v=""/>
    <s v=""/>
    <s v=""/>
    <x v="0"/>
  </r>
  <r>
    <x v="0"/>
    <s v="SGGS-18647"/>
    <s v="[SGGS] SP 26.4.1;[SGGS] SP 26.3.6"/>
    <x v="3"/>
    <x v="6"/>
    <s v="[SGGS] PI 4/26"/>
    <x v="0"/>
    <s v="[INC0816271]Tenho um Erro/Problema com o PTC - SAG - Sistema Acadêmico de Gestão - Acesso"/>
    <m/>
    <m/>
    <m/>
    <s v="Itens Pendentes"/>
    <m/>
    <m/>
    <m/>
    <d v="2026-09-25T11:04:00"/>
    <d v="2026-09-28T00:00:00"/>
    <m/>
    <m/>
    <m/>
    <m/>
    <m/>
    <m/>
    <m/>
    <m/>
    <m/>
    <m/>
    <m/>
    <m/>
    <x v="0"/>
    <m/>
    <m/>
    <m/>
    <s v=""/>
    <s v="FALSO"/>
    <n v="0"/>
    <s v=""/>
    <s v=""/>
    <s v=""/>
    <s v=""/>
    <s v=""/>
    <s v=""/>
    <s v=""/>
    <s v=""/>
    <s v=""/>
    <s v=""/>
    <x v="0"/>
  </r>
  <r>
    <x v="0"/>
    <s v="SGGS-18646"/>
    <s v="[SGGS] SP 26.4.1;[SGGS] SP 26.3.6"/>
    <x v="3"/>
    <x v="6"/>
    <s v="[SGGS] PI 4/26"/>
    <x v="0"/>
    <s v="[INC0822441]Tenho um Erro/Problema com o PTC - Dynamics Athenas - Problema na parametrização da matriz"/>
    <m/>
    <m/>
    <m/>
    <s v="Itens Pendentes"/>
    <m/>
    <m/>
    <m/>
    <d v="2026-09-25T10:57:00"/>
    <d v="2026-09-28T00:00:00"/>
    <m/>
    <m/>
    <m/>
    <m/>
    <m/>
    <m/>
    <m/>
    <m/>
    <m/>
    <m/>
    <m/>
    <m/>
    <x v="0"/>
    <m/>
    <m/>
    <m/>
    <s v=""/>
    <s v="FALSO"/>
    <n v="0"/>
    <s v=""/>
    <s v=""/>
    <s v=""/>
    <s v=""/>
    <s v=""/>
    <s v=""/>
    <s v=""/>
    <s v=""/>
    <s v=""/>
    <s v=""/>
    <x v="0"/>
  </r>
  <r>
    <x v="0"/>
    <s v="SGGS-18645"/>
    <s v="[SGGS] SP 26.4.1;[SGGS] SP 26.3.6"/>
    <x v="3"/>
    <x v="6"/>
    <s v="[SGGS] PI 4/26"/>
    <x v="0"/>
    <s v="[INC0789008]Tenho um Erro/Problema com o PTC - Dynamics Athenas - Alocação e disponibilização de disciplinas"/>
    <m/>
    <m/>
    <m/>
    <s v="Itens Pendentes"/>
    <m/>
    <m/>
    <m/>
    <d v="2026-09-25T10:56:00"/>
    <d v="2026-09-28T00:00:00"/>
    <m/>
    <m/>
    <m/>
    <m/>
    <m/>
    <m/>
    <m/>
    <m/>
    <m/>
    <m/>
    <m/>
    <m/>
    <x v="0"/>
    <m/>
    <m/>
    <m/>
    <s v=""/>
    <s v="FALSO"/>
    <n v="0"/>
    <s v=""/>
    <s v=""/>
    <s v=""/>
    <s v=""/>
    <s v=""/>
    <s v=""/>
    <s v=""/>
    <s v=""/>
    <s v=""/>
    <s v=""/>
    <x v="0"/>
  </r>
  <r>
    <x v="0"/>
    <s v="SGGS-18644"/>
    <s v="[SGGS] SP 26.4.1;[SGGS] SP 26.3.6"/>
    <x v="3"/>
    <x v="0"/>
    <s v="[SGGS] PI 3/26"/>
    <x v="0"/>
    <s v="[INC0822830]Tenho um Erro/Problema com o Sistema - AVA 3.0 - Mensageria"/>
    <m/>
    <m/>
    <m/>
    <s v="Itens concluídos"/>
    <m/>
    <m/>
    <s v="Abertura indevida"/>
    <d v="2026-09-25T10:55:00"/>
    <d v="2026-09-28T00:00:00"/>
    <d v="2026-09-28T00:00:00"/>
    <m/>
    <m/>
    <m/>
    <m/>
    <m/>
    <m/>
    <m/>
    <m/>
    <m/>
    <m/>
    <m/>
    <x v="0"/>
    <m/>
    <m/>
    <m/>
    <s v=""/>
    <s v="FALSO"/>
    <n v="0"/>
    <s v=""/>
    <s v=""/>
    <s v=""/>
    <s v=""/>
    <s v=""/>
    <s v=""/>
    <s v=""/>
    <s v=""/>
    <s v=""/>
    <s v=""/>
    <x v="0"/>
  </r>
  <r>
    <x v="0"/>
    <s v="SGGS-18643"/>
    <s v="[SGGS] SP 26.3.6"/>
    <x v="3"/>
    <x v="0"/>
    <s v="[SGGS] PI 3/26"/>
    <x v="0"/>
    <s v="[INC0793063]Tenho um Erro/Problema com o PTC - Dynamics Athenas - Documentos Acadêmicos - Serviços"/>
    <m/>
    <m/>
    <m/>
    <s v="Itens concluídos"/>
    <m/>
    <m/>
    <s v="Abertura indevida"/>
    <d v="2026-09-25T10:15:00"/>
    <d v="2026-09-14T00:00:00"/>
    <d v="2026-09-25T00:00:00"/>
    <m/>
    <m/>
    <m/>
    <m/>
    <m/>
    <m/>
    <m/>
    <m/>
    <m/>
    <m/>
    <m/>
    <x v="0"/>
    <m/>
    <m/>
    <m/>
    <s v=""/>
    <s v="FALSO"/>
    <n v="0"/>
    <s v=""/>
    <s v=""/>
    <s v=""/>
    <s v=""/>
    <s v=""/>
    <s v=""/>
    <s v=""/>
    <s v=""/>
    <s v=""/>
    <s v=""/>
    <x v="0"/>
  </r>
  <r>
    <x v="0"/>
    <s v="SGGS-18641"/>
    <s v="[SGGS] SP 26.4.1;[SGGS] SP 26.3.6"/>
    <x v="3"/>
    <x v="6"/>
    <s v="[SGGS] PI 4/26"/>
    <x v="0"/>
    <s v="[INC0821384]Tenho um Erro/Problema com o PTC - Dynamics Athenas - Alocação e disponibilização de disciplinas"/>
    <m/>
    <m/>
    <m/>
    <s v="Itens Pendentes"/>
    <m/>
    <m/>
    <m/>
    <d v="2026-09-25T09:05:00"/>
    <d v="2026-09-28T00:00:00"/>
    <m/>
    <m/>
    <m/>
    <m/>
    <m/>
    <m/>
    <m/>
    <m/>
    <m/>
    <m/>
    <m/>
    <m/>
    <x v="0"/>
    <m/>
    <m/>
    <m/>
    <s v=""/>
    <s v="FALSO"/>
    <n v="0"/>
    <s v=""/>
    <s v=""/>
    <s v=""/>
    <s v=""/>
    <s v=""/>
    <s v=""/>
    <s v=""/>
    <s v=""/>
    <s v=""/>
    <s v=""/>
    <x v="0"/>
  </r>
  <r>
    <x v="0"/>
    <s v="SGGS-18630"/>
    <s v="[SGGS] SP 26.3.6"/>
    <x v="3"/>
    <x v="0"/>
    <s v="[SGGS] PI 3/26"/>
    <x v="0"/>
    <s v="[INC0822109]Tenho um Erro/Problema com o PTC - Ambiente do Aluno / AVA Sofia - Visão de disciplinas"/>
    <m/>
    <m/>
    <m/>
    <s v="Itens concluídos"/>
    <m/>
    <m/>
    <s v="Abertura indevida"/>
    <d v="2026-09-24T14:20:00"/>
    <d v="2026-09-14T00:00:00"/>
    <d v="2026-09-24T00:00:00"/>
    <m/>
    <m/>
    <m/>
    <m/>
    <m/>
    <m/>
    <m/>
    <m/>
    <m/>
    <m/>
    <m/>
    <x v="0"/>
    <m/>
    <m/>
    <m/>
    <s v=""/>
    <s v="FALSO"/>
    <n v="0"/>
    <s v=""/>
    <s v=""/>
    <s v=""/>
    <s v=""/>
    <s v=""/>
    <s v=""/>
    <s v=""/>
    <s v=""/>
    <s v=""/>
    <s v=""/>
    <x v="0"/>
  </r>
  <r>
    <x v="0"/>
    <s v="SGGS-18629"/>
    <s v="[SGGS] SP 26.4.1;[SGGS] SP 26.3.6"/>
    <x v="3"/>
    <x v="6"/>
    <s v="[SGGS] PI 4/26"/>
    <x v="0"/>
    <s v="[INC0822481]Tenho um Erro/Problema com o PTC - Dynamics Athenas - Efetivação da Matrícula"/>
    <m/>
    <m/>
    <m/>
    <s v="Itens Pendentes"/>
    <m/>
    <m/>
    <m/>
    <d v="2026-09-24T13:44:00"/>
    <d v="2026-09-28T00:00:00"/>
    <m/>
    <m/>
    <m/>
    <m/>
    <m/>
    <m/>
    <m/>
    <m/>
    <m/>
    <m/>
    <m/>
    <m/>
    <x v="0"/>
    <m/>
    <m/>
    <m/>
    <s v=""/>
    <s v="FALSO"/>
    <n v="0"/>
    <s v=""/>
    <s v=""/>
    <s v=""/>
    <s v=""/>
    <s v=""/>
    <s v=""/>
    <s v=""/>
    <s v=""/>
    <s v=""/>
    <s v=""/>
    <x v="0"/>
  </r>
  <r>
    <x v="0"/>
    <s v="SGGS-18628"/>
    <s v="[SGGS] SP 26.3.6"/>
    <x v="3"/>
    <x v="0"/>
    <s v="[SGGS] PI 3/26"/>
    <x v="0"/>
    <s v="[INC0819645]Tenho um Erro/Problema com o PTC - Backoffice Sofia - Acessos"/>
    <m/>
    <m/>
    <m/>
    <s v="Itens concluídos"/>
    <m/>
    <m/>
    <s v="Abertura indevida"/>
    <d v="2026-09-24T12:30:00"/>
    <d v="2026-09-14T00:00:00"/>
    <d v="2026-09-24T00:00:00"/>
    <m/>
    <m/>
    <m/>
    <m/>
    <m/>
    <m/>
    <m/>
    <m/>
    <m/>
    <m/>
    <m/>
    <x v="0"/>
    <m/>
    <m/>
    <m/>
    <s v=""/>
    <s v="FALSO"/>
    <n v="0"/>
    <s v=""/>
    <s v=""/>
    <s v=""/>
    <s v=""/>
    <s v=""/>
    <s v=""/>
    <s v=""/>
    <s v=""/>
    <s v=""/>
    <s v=""/>
    <x v="0"/>
  </r>
  <r>
    <x v="0"/>
    <s v="SGGS-18624"/>
    <s v="[SGGS] SP 26.4.1;[SGGS] SP 26.3.6"/>
    <x v="3"/>
    <x v="0"/>
    <s v="[SGGS] PI 3/26;[SGGS] PI 4/26"/>
    <x v="0"/>
    <s v="[INC0819798]Tenho um Erro/Problema com o PTC - Dynamics Athenas - Documentos de Matrícula"/>
    <m/>
    <m/>
    <m/>
    <s v="Itens concluídos"/>
    <m/>
    <m/>
    <s v="Abertura indevida"/>
    <d v="2026-09-24T11:51:00"/>
    <d v="2026-09-28T00:00:00"/>
    <d v="2026-09-29T00:00:00"/>
    <m/>
    <m/>
    <m/>
    <m/>
    <m/>
    <m/>
    <m/>
    <m/>
    <m/>
    <m/>
    <m/>
    <x v="0"/>
    <m/>
    <m/>
    <m/>
    <s v=""/>
    <s v="FALSO"/>
    <n v="0"/>
    <s v=""/>
    <s v=""/>
    <s v=""/>
    <s v=""/>
    <s v=""/>
    <s v=""/>
    <s v=""/>
    <s v=""/>
    <s v=""/>
    <s v=""/>
    <x v="0"/>
  </r>
  <r>
    <x v="0"/>
    <s v="SGGS-18623"/>
    <s v="[SGGS] SP 26.3.6"/>
    <x v="3"/>
    <x v="0"/>
    <s v="[SGGS] PI 3/26"/>
    <x v="0"/>
    <s v="[INC0822428]Tenho um Erro/Problema com o Sistema Colaborar - Colaborar - Administração de usuários"/>
    <m/>
    <m/>
    <m/>
    <s v="Itens concluídos"/>
    <m/>
    <m/>
    <s v="Abertura indevida"/>
    <d v="2026-09-24T11:37:00"/>
    <d v="2026-09-14T00:00:00"/>
    <d v="2026-09-24T00:00:00"/>
    <m/>
    <m/>
    <m/>
    <m/>
    <m/>
    <m/>
    <m/>
    <m/>
    <m/>
    <m/>
    <m/>
    <x v="0"/>
    <m/>
    <m/>
    <m/>
    <s v=""/>
    <s v="FALSO"/>
    <n v="0"/>
    <s v=""/>
    <s v=""/>
    <s v=""/>
    <s v=""/>
    <s v=""/>
    <s v=""/>
    <s v=""/>
    <s v=""/>
    <s v=""/>
    <s v=""/>
    <x v="0"/>
  </r>
  <r>
    <x v="0"/>
    <s v="SGGS-18622"/>
    <s v="[SGGS] SP 26.4.1;[SGGS] SP 26.3.6"/>
    <x v="3"/>
    <x v="6"/>
    <s v="[SGGS] PI 4/26"/>
    <x v="0"/>
    <s v="[INC0821946]Tenho um Erro/Problema com o PTC - Dynamics Athenas - Problema na parametrização da matriz"/>
    <m/>
    <m/>
    <m/>
    <s v="Itens Pendentes"/>
    <m/>
    <m/>
    <m/>
    <d v="2026-09-24T11:01:00"/>
    <d v="2026-09-28T00:00:00"/>
    <m/>
    <m/>
    <m/>
    <m/>
    <m/>
    <m/>
    <m/>
    <m/>
    <m/>
    <m/>
    <m/>
    <m/>
    <x v="0"/>
    <m/>
    <m/>
    <m/>
    <s v=""/>
    <s v="FALSO"/>
    <n v="0"/>
    <s v=""/>
    <s v=""/>
    <s v=""/>
    <s v=""/>
    <s v=""/>
    <s v=""/>
    <s v=""/>
    <s v=""/>
    <s v=""/>
    <s v=""/>
    <x v="0"/>
  </r>
  <r>
    <x v="0"/>
    <s v="SGGS-18621"/>
    <s v="[SGGS] SP 26.4.1;[SGGS] SP 26.3.6"/>
    <x v="3"/>
    <x v="6"/>
    <s v="[SGGS] PI 4/26"/>
    <x v="0"/>
    <s v="[INC0821944]Tenho um Erro/Problema com o PTC - Dynamics Athenas - Problema na parametrização da matriz"/>
    <m/>
    <m/>
    <m/>
    <s v="Itens Pendentes"/>
    <m/>
    <m/>
    <m/>
    <d v="2026-09-24T10:51:00"/>
    <d v="2026-09-28T00:00:00"/>
    <m/>
    <m/>
    <m/>
    <m/>
    <m/>
    <m/>
    <m/>
    <m/>
    <m/>
    <m/>
    <m/>
    <m/>
    <x v="0"/>
    <m/>
    <m/>
    <m/>
    <s v=""/>
    <s v="FALSO"/>
    <n v="0"/>
    <s v=""/>
    <s v=""/>
    <s v=""/>
    <s v=""/>
    <s v=""/>
    <s v=""/>
    <s v=""/>
    <s v=""/>
    <s v=""/>
    <s v=""/>
    <x v="0"/>
  </r>
  <r>
    <x v="0"/>
    <s v="SGGS-18620"/>
    <s v="[SGGS] SP 26.4.1;[SGGS] SP 26.3.6"/>
    <x v="3"/>
    <x v="6"/>
    <s v="[SGGS] PI 4/26"/>
    <x v="0"/>
    <s v="[INC0821973]Tenho um Erro/Problema com o PTC - Dynamics Athenas - Notas e Frequências Parciais"/>
    <m/>
    <m/>
    <m/>
    <s v="Itens Pendentes"/>
    <m/>
    <m/>
    <m/>
    <d v="2026-09-24T10:50:00"/>
    <d v="2026-09-28T00:00:00"/>
    <m/>
    <m/>
    <m/>
    <m/>
    <m/>
    <m/>
    <m/>
    <m/>
    <m/>
    <m/>
    <m/>
    <m/>
    <x v="0"/>
    <m/>
    <m/>
    <m/>
    <s v=""/>
    <s v="FALSO"/>
    <n v="0"/>
    <s v=""/>
    <s v=""/>
    <s v=""/>
    <s v=""/>
    <s v=""/>
    <s v=""/>
    <s v=""/>
    <s v=""/>
    <s v=""/>
    <s v=""/>
    <x v="0"/>
  </r>
  <r>
    <x v="0"/>
    <s v="SGGS-18619"/>
    <s v="[SGGS] SP 26.4.1;[SGGS] SP 26.3.6"/>
    <x v="3"/>
    <x v="6"/>
    <s v="[SGGS] PI 4/26"/>
    <x v="0"/>
    <s v="[INC0821472]Tenho um Erro/Problema com o PTC - Dynamics Athenas - Instabilidade Sistêmica no Dynamics"/>
    <m/>
    <m/>
    <m/>
    <s v="Itens Pendentes"/>
    <m/>
    <m/>
    <m/>
    <d v="2026-09-24T10:50:00"/>
    <d v="2026-09-28T00:00:00"/>
    <m/>
    <m/>
    <m/>
    <m/>
    <m/>
    <m/>
    <m/>
    <m/>
    <m/>
    <m/>
    <m/>
    <m/>
    <x v="0"/>
    <m/>
    <m/>
    <m/>
    <s v=""/>
    <s v="FALSO"/>
    <n v="0"/>
    <s v=""/>
    <s v=""/>
    <s v=""/>
    <s v=""/>
    <s v=""/>
    <s v=""/>
    <s v=""/>
    <s v=""/>
    <s v=""/>
    <s v=""/>
    <x v="0"/>
  </r>
  <r>
    <x v="0"/>
    <s v="SGGS-18618"/>
    <s v="[SGGS] SP 26.4.1;[SGGS] SP 26.3.6"/>
    <x v="3"/>
    <x v="6"/>
    <s v="[SGGS] PI 4/26"/>
    <x v="0"/>
    <s v="[INC0817889]Tenho um Erro/Problema com o PTC - Dynamics Athenas - Extrato Financeiro - Problemas na visualização do Extrato"/>
    <m/>
    <m/>
    <m/>
    <s v="Itens Pendentes"/>
    <m/>
    <m/>
    <m/>
    <d v="2026-09-24T10:48:00"/>
    <d v="2026-09-28T00:00:00"/>
    <m/>
    <m/>
    <m/>
    <m/>
    <m/>
    <m/>
    <m/>
    <m/>
    <m/>
    <m/>
    <m/>
    <m/>
    <x v="0"/>
    <m/>
    <m/>
    <m/>
    <s v=""/>
    <s v="FALSO"/>
    <n v="0"/>
    <s v=""/>
    <s v=""/>
    <s v=""/>
    <s v=""/>
    <s v=""/>
    <s v=""/>
    <s v=""/>
    <s v=""/>
    <s v=""/>
    <s v=""/>
    <x v="0"/>
  </r>
  <r>
    <x v="0"/>
    <s v="SGGS-18617"/>
    <s v="[SGGS] SP 26.4.1;[SGGS] SP 26.3.6"/>
    <x v="3"/>
    <x v="6"/>
    <s v="[SGGS] PI 4/26"/>
    <x v="0"/>
    <s v="[INC0817458]Tenho um Erro/Problema com o PTC - Dynamics Athenas - Extrato Financeiro - Problemas na visualização do Extrato"/>
    <m/>
    <m/>
    <m/>
    <s v="Itens Pendentes"/>
    <m/>
    <m/>
    <m/>
    <d v="2026-09-24T10:48:00"/>
    <d v="2026-09-28T00:00:00"/>
    <m/>
    <m/>
    <m/>
    <m/>
    <m/>
    <m/>
    <m/>
    <m/>
    <m/>
    <m/>
    <m/>
    <m/>
    <x v="0"/>
    <m/>
    <m/>
    <m/>
    <s v=""/>
    <s v="FALSO"/>
    <n v="0"/>
    <s v=""/>
    <s v=""/>
    <s v=""/>
    <s v=""/>
    <s v=""/>
    <s v=""/>
    <s v=""/>
    <s v=""/>
    <s v=""/>
    <s v=""/>
    <x v="0"/>
  </r>
  <r>
    <x v="0"/>
    <s v="SGGS-18616"/>
    <s v="[SGGS] SP 26.4.1;[SGGS] SP 26.3.6"/>
    <x v="3"/>
    <x v="6"/>
    <s v="[SGGS] PI 4/26"/>
    <x v="0"/>
    <s v="[INC0819972]Tenho um Erro/Problema com o PTC - Dynamics Athenas - Alocação e disponibilização de disciplinas"/>
    <m/>
    <m/>
    <m/>
    <s v="Itens Pendentes"/>
    <m/>
    <m/>
    <m/>
    <d v="2026-09-24T10:46:00"/>
    <d v="2026-09-28T00:00:00"/>
    <m/>
    <m/>
    <m/>
    <m/>
    <m/>
    <m/>
    <m/>
    <m/>
    <m/>
    <m/>
    <m/>
    <m/>
    <x v="0"/>
    <m/>
    <m/>
    <m/>
    <s v=""/>
    <s v="FALSO"/>
    <n v="0"/>
    <s v=""/>
    <s v=""/>
    <s v=""/>
    <s v=""/>
    <s v=""/>
    <s v=""/>
    <s v=""/>
    <s v=""/>
    <s v=""/>
    <s v=""/>
    <x v="0"/>
  </r>
  <r>
    <x v="0"/>
    <s v="SGGS-18615"/>
    <s v="[SGGS] SP 26.4.1;[SGGS] SP 26.3.6"/>
    <x v="3"/>
    <x v="6"/>
    <s v="[SGGS] PI 4/26"/>
    <x v="0"/>
    <s v="[INC0819936]Tenho um Erro/Problema com o PTC - Dynamics Athenas - Alocação e disponibilização de disciplinas"/>
    <m/>
    <m/>
    <m/>
    <s v="Itens Pendentes"/>
    <m/>
    <m/>
    <m/>
    <d v="2026-09-24T10:45:00"/>
    <d v="2026-09-28T00:00:00"/>
    <m/>
    <m/>
    <m/>
    <m/>
    <m/>
    <m/>
    <m/>
    <m/>
    <m/>
    <m/>
    <m/>
    <m/>
    <x v="0"/>
    <m/>
    <m/>
    <m/>
    <s v=""/>
    <s v="FALSO"/>
    <n v="0"/>
    <s v=""/>
    <s v=""/>
    <s v=""/>
    <s v=""/>
    <s v=""/>
    <s v=""/>
    <s v=""/>
    <s v=""/>
    <s v=""/>
    <s v=""/>
    <x v="0"/>
  </r>
  <r>
    <x v="0"/>
    <s v="SGGS-18614"/>
    <s v="[SGGS] SP 26.4.1;[SGGS] SP 26.3.6"/>
    <x v="3"/>
    <x v="6"/>
    <s v="[SGGS] PI 4/26"/>
    <x v="0"/>
    <s v="[INC0819901]Tenho um Erro/Problema com o PTC - Dynamics Athenas - Alocação e disponibilização de disciplinas"/>
    <m/>
    <m/>
    <m/>
    <s v="Itens Pendentes"/>
    <m/>
    <m/>
    <m/>
    <d v="2026-09-24T10:45:00"/>
    <d v="2026-09-28T00:00:00"/>
    <m/>
    <m/>
    <m/>
    <m/>
    <m/>
    <m/>
    <m/>
    <m/>
    <m/>
    <m/>
    <m/>
    <m/>
    <x v="0"/>
    <m/>
    <m/>
    <m/>
    <s v=""/>
    <s v="FALSO"/>
    <n v="0"/>
    <s v=""/>
    <s v=""/>
    <s v=""/>
    <s v=""/>
    <s v=""/>
    <s v=""/>
    <s v=""/>
    <s v=""/>
    <s v=""/>
    <s v=""/>
    <x v="0"/>
  </r>
  <r>
    <x v="0"/>
    <s v="SGGS-18613"/>
    <s v="[SGGS] SP 26.4.1;[SGGS] SP 26.3.6"/>
    <x v="3"/>
    <x v="0"/>
    <s v="[SGGS] PI 4/26"/>
    <x v="0"/>
    <s v="[INC0817965]Tenho um Erro/Problema com o PTC - Dynamics Athenas - Alocação e disponibilização de disciplinas"/>
    <m/>
    <m/>
    <m/>
    <s v="Itens concluídos"/>
    <m/>
    <m/>
    <s v="Abertura indevida"/>
    <d v="2026-09-24T10:45:00"/>
    <d v="2026-09-28T00:00:00"/>
    <d v="2026-09-30T00:00:00"/>
    <m/>
    <m/>
    <m/>
    <m/>
    <m/>
    <m/>
    <m/>
    <m/>
    <m/>
    <m/>
    <m/>
    <x v="0"/>
    <m/>
    <m/>
    <m/>
    <s v=""/>
    <s v="FALSO"/>
    <n v="0"/>
    <s v=""/>
    <s v=""/>
    <s v=""/>
    <s v=""/>
    <s v=""/>
    <s v=""/>
    <s v=""/>
    <s v=""/>
    <s v=""/>
    <s v=""/>
    <x v="0"/>
  </r>
  <r>
    <x v="0"/>
    <s v="SGGS-18612"/>
    <s v="[SGGS] SP 26.4.1;[SGGS] SP 26.3.6"/>
    <x v="3"/>
    <x v="6"/>
    <s v="[SGGS] PI 4/26"/>
    <x v="0"/>
    <s v="[INC0819951]Tenho um Erro/Problema com o PTC - Dynamics Athenas - Alocação e disponibilização de disciplinas"/>
    <m/>
    <m/>
    <m/>
    <s v="Itens Pendentes"/>
    <m/>
    <m/>
    <m/>
    <d v="2026-09-24T10:44:00"/>
    <d v="2026-09-28T00:00:00"/>
    <m/>
    <m/>
    <m/>
    <m/>
    <m/>
    <m/>
    <m/>
    <m/>
    <m/>
    <m/>
    <m/>
    <m/>
    <x v="0"/>
    <m/>
    <m/>
    <m/>
    <s v=""/>
    <s v="FALSO"/>
    <n v="0"/>
    <s v=""/>
    <s v=""/>
    <s v=""/>
    <s v=""/>
    <s v=""/>
    <s v=""/>
    <s v=""/>
    <s v=""/>
    <s v=""/>
    <s v=""/>
    <x v="0"/>
  </r>
  <r>
    <x v="0"/>
    <s v="SGGS-18611"/>
    <s v="[SGGS] SP 26.3.6"/>
    <x v="3"/>
    <x v="0"/>
    <s v="[SGGS] PI 3/26"/>
    <x v="0"/>
    <s v="[INC0817159]Tenho um Erro/Problema com o PTC - Dynamics Athenas - Reembolso"/>
    <m/>
    <m/>
    <m/>
    <s v="Itens concluídos"/>
    <m/>
    <m/>
    <s v="Abertura indevida"/>
    <d v="2026-09-24T10:33:00"/>
    <d v="2026-09-14T00:00:00"/>
    <d v="2026-09-24T00:00:00"/>
    <m/>
    <m/>
    <m/>
    <m/>
    <m/>
    <m/>
    <m/>
    <m/>
    <m/>
    <m/>
    <m/>
    <x v="0"/>
    <m/>
    <m/>
    <m/>
    <s v=""/>
    <s v="FALSO"/>
    <n v="0"/>
    <s v=""/>
    <s v=""/>
    <s v=""/>
    <s v=""/>
    <s v=""/>
    <s v=""/>
    <s v=""/>
    <s v=""/>
    <s v=""/>
    <s v=""/>
    <x v="0"/>
  </r>
  <r>
    <x v="0"/>
    <s v="SGGS-18610"/>
    <s v="[SGGS] SP 26.3.6"/>
    <x v="3"/>
    <x v="0"/>
    <s v="[SGGS] PI 3/26"/>
    <x v="0"/>
    <s v="[INC0817037]Tenho um Erro/Problema com o PTC - Dynamics Athenas - Reembolso"/>
    <m/>
    <m/>
    <m/>
    <s v="Itens concluídos"/>
    <m/>
    <m/>
    <s v="Abertura indevida"/>
    <d v="2026-09-24T10:32:00"/>
    <d v="2026-09-14T00:00:00"/>
    <d v="2026-09-24T00:00:00"/>
    <m/>
    <m/>
    <m/>
    <m/>
    <m/>
    <m/>
    <m/>
    <m/>
    <m/>
    <m/>
    <m/>
    <x v="0"/>
    <m/>
    <m/>
    <m/>
    <s v=""/>
    <s v="FALSO"/>
    <n v="0"/>
    <s v=""/>
    <s v=""/>
    <s v=""/>
    <s v=""/>
    <s v=""/>
    <s v=""/>
    <s v=""/>
    <s v=""/>
    <s v=""/>
    <s v=""/>
    <x v="0"/>
  </r>
  <r>
    <x v="0"/>
    <s v="SGGS-18609"/>
    <s v="[SGGS] SP 26.3.6"/>
    <x v="3"/>
    <x v="0"/>
    <s v="[SGGS] PI 3/26"/>
    <x v="0"/>
    <s v="[INC0821996]Tenho um Erro/Problema com o PTC - Dynamics Athenas - Reembolso"/>
    <m/>
    <m/>
    <m/>
    <s v="Itens concluídos"/>
    <m/>
    <m/>
    <s v="Abertura indevida"/>
    <d v="2026-09-24T10:30:00"/>
    <d v="2026-09-14T00:00:00"/>
    <d v="2026-09-24T00:00:00"/>
    <m/>
    <m/>
    <m/>
    <m/>
    <m/>
    <m/>
    <m/>
    <m/>
    <m/>
    <m/>
    <m/>
    <x v="0"/>
    <m/>
    <m/>
    <m/>
    <s v=""/>
    <s v="FALSO"/>
    <n v="0"/>
    <s v=""/>
    <s v=""/>
    <s v=""/>
    <s v=""/>
    <s v=""/>
    <s v=""/>
    <s v=""/>
    <s v=""/>
    <s v=""/>
    <s v=""/>
    <x v="0"/>
  </r>
  <r>
    <x v="0"/>
    <s v="SGGS-18608"/>
    <s v="[SGGS] SP 26.4.1;[SGGS] SP 26.3.6"/>
    <x v="3"/>
    <x v="6"/>
    <s v="[SGGS] PI 4/26"/>
    <x v="0"/>
    <s v="[INC0821222]Tenho um Erro/Problema com o PTC - Ambiente do Aluno / AVA Sofia - Visão de disciplinas"/>
    <m/>
    <m/>
    <m/>
    <s v="Itens Pendentes"/>
    <m/>
    <m/>
    <m/>
    <d v="2026-09-24T10:06:00"/>
    <d v="2026-09-28T00:00:00"/>
    <m/>
    <m/>
    <m/>
    <m/>
    <m/>
    <m/>
    <m/>
    <m/>
    <m/>
    <m/>
    <m/>
    <m/>
    <x v="0"/>
    <m/>
    <m/>
    <m/>
    <s v=""/>
    <s v="FALSO"/>
    <n v="0"/>
    <s v=""/>
    <s v=""/>
    <s v=""/>
    <s v=""/>
    <s v=""/>
    <s v=""/>
    <s v=""/>
    <s v=""/>
    <s v=""/>
    <s v=""/>
    <x v="0"/>
  </r>
  <r>
    <x v="0"/>
    <s v="SGGS-18601"/>
    <s v="[SGGS] SP 26.4.1;[SGGS] SP 26.3.6"/>
    <x v="3"/>
    <x v="6"/>
    <s v="[SGGS] PI 4/26"/>
    <x v="0"/>
    <s v="[INC0822370]Tenho um Erro/Problema com o PTC - Dynamics Athenas - Rematrícula"/>
    <m/>
    <m/>
    <m/>
    <s v="Itens Pendentes"/>
    <m/>
    <m/>
    <m/>
    <d v="2026-09-24T09:20:00"/>
    <d v="2026-09-28T00:00:00"/>
    <m/>
    <m/>
    <m/>
    <m/>
    <m/>
    <m/>
    <m/>
    <m/>
    <m/>
    <m/>
    <m/>
    <m/>
    <x v="0"/>
    <m/>
    <m/>
    <m/>
    <s v=""/>
    <s v="FALSO"/>
    <n v="0"/>
    <s v=""/>
    <s v=""/>
    <s v=""/>
    <s v=""/>
    <s v=""/>
    <s v=""/>
    <s v=""/>
    <s v=""/>
    <s v=""/>
    <s v=""/>
    <x v="0"/>
  </r>
  <r>
    <x v="0"/>
    <s v="SGGS-18594"/>
    <s v="[SGGS] SP 26.3.6"/>
    <x v="3"/>
    <x v="0"/>
    <s v="[SGGS] PI 3/26"/>
    <x v="0"/>
    <s v="[INC0817546]Tenho um Erro/Problema com o PTC - Ambiente do Aluno / AVA Sofia - Aulas"/>
    <m/>
    <n v="21600"/>
    <m/>
    <s v="Itens concluídos"/>
    <m/>
    <m/>
    <s v="Abertura indevida"/>
    <d v="2026-09-24T08:07:00"/>
    <d v="2026-09-14T00:00:00"/>
    <d v="2026-09-24T00:00:00"/>
    <m/>
    <m/>
    <m/>
    <m/>
    <m/>
    <m/>
    <m/>
    <m/>
    <m/>
    <m/>
    <m/>
    <x v="0"/>
    <m/>
    <m/>
    <m/>
    <n v="6"/>
    <s v="FALSO"/>
    <n v="0"/>
    <s v=""/>
    <s v=""/>
    <s v=""/>
    <s v=""/>
    <s v=""/>
    <s v=""/>
    <s v=""/>
    <s v=""/>
    <s v=""/>
    <s v=""/>
    <x v="0"/>
  </r>
  <r>
    <x v="0"/>
    <s v="SGGS-18593"/>
    <s v="[SGGS] SP 26.4.1;[SGGS] SP 26.3.6"/>
    <x v="3"/>
    <x v="6"/>
    <s v="[SGGS] PI 4/26"/>
    <x v="0"/>
    <s v="[INC0821486]Tenho um Erro/Problema com o PTC - Dynamics Athenas - Alocação e disponibilização de disciplinas"/>
    <m/>
    <m/>
    <m/>
    <s v="Itens Pendentes"/>
    <m/>
    <m/>
    <m/>
    <d v="2026-09-23T18:19:00"/>
    <d v="2026-09-28T00:00:00"/>
    <m/>
    <m/>
    <m/>
    <m/>
    <m/>
    <m/>
    <m/>
    <m/>
    <m/>
    <m/>
    <m/>
    <m/>
    <x v="0"/>
    <m/>
    <m/>
    <m/>
    <s v=""/>
    <s v="FALSO"/>
    <n v="0"/>
    <s v=""/>
    <s v=""/>
    <s v=""/>
    <s v=""/>
    <s v=""/>
    <s v=""/>
    <s v=""/>
    <s v=""/>
    <s v=""/>
    <s v=""/>
    <x v="0"/>
  </r>
  <r>
    <x v="0"/>
    <s v="SGGS-18592"/>
    <s v="[SGGS] SP 26.3.6"/>
    <x v="3"/>
    <x v="0"/>
    <s v="[SGGS] PI 3/26"/>
    <x v="0"/>
    <s v="[INC0819390]Tenho um Erro/Problema com o PTC - Dynamics Athenas - Alocação e disponibilização de disciplinas"/>
    <m/>
    <m/>
    <m/>
    <s v="Itens concluídos"/>
    <m/>
    <m/>
    <s v="Abertura indevida"/>
    <d v="2026-09-23T18:19:00"/>
    <d v="2026-09-14T00:00:00"/>
    <d v="2026-09-24T00:00:00"/>
    <m/>
    <m/>
    <m/>
    <m/>
    <m/>
    <m/>
    <m/>
    <m/>
    <m/>
    <m/>
    <m/>
    <x v="0"/>
    <m/>
    <m/>
    <m/>
    <s v=""/>
    <s v="FALSO"/>
    <n v="0"/>
    <s v=""/>
    <s v=""/>
    <s v=""/>
    <s v=""/>
    <s v=""/>
    <s v=""/>
    <s v=""/>
    <s v=""/>
    <s v=""/>
    <s v=""/>
    <x v="0"/>
  </r>
  <r>
    <x v="0"/>
    <s v="SGGS-18591"/>
    <s v="[SGGS] SP 26.3.6"/>
    <x v="3"/>
    <x v="0"/>
    <s v="[SGGS] PI 3/26"/>
    <x v="0"/>
    <s v="[INC0821397]Tenho um Erro/Problema com o PTC - Dynamics Athenas - Alocação e disponibilização de disciplinas"/>
    <m/>
    <m/>
    <m/>
    <s v="Itens concluídos"/>
    <m/>
    <m/>
    <s v="Abertura indevida"/>
    <d v="2026-09-23T18:18:00"/>
    <d v="2026-09-14T00:00:00"/>
    <d v="2026-09-24T00:00:00"/>
    <m/>
    <m/>
    <m/>
    <m/>
    <m/>
    <m/>
    <m/>
    <m/>
    <m/>
    <m/>
    <m/>
    <x v="0"/>
    <m/>
    <m/>
    <m/>
    <s v=""/>
    <s v="FALSO"/>
    <n v="0"/>
    <s v=""/>
    <s v=""/>
    <s v=""/>
    <s v=""/>
    <s v=""/>
    <s v=""/>
    <s v=""/>
    <s v=""/>
    <s v=""/>
    <s v=""/>
    <x v="0"/>
  </r>
  <r>
    <x v="0"/>
    <s v="SGGS-18590"/>
    <s v="[SGGS] SP 26.4.1;[SGGS] SP 26.3.6"/>
    <x v="3"/>
    <x v="6"/>
    <s v="[SGGS] PI 4/26"/>
    <x v="0"/>
    <s v="[INC0821294]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9"/>
    <s v="[SGGS] SP 26.4.1;[SGGS] SP 26.3.6"/>
    <x v="3"/>
    <x v="6"/>
    <s v="[SGGS] PI 4/26"/>
    <x v="0"/>
    <s v="[INC0821356]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8"/>
    <s v="[SGGS] SP 26.4.1;[SGGS] SP 26.3.6"/>
    <x v="3"/>
    <x v="6"/>
    <s v="[SGGS] PI 4/26"/>
    <x v="0"/>
    <s v="[INC0821351]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7"/>
    <s v="[SGGS] SP 26.4.1;[SGGS] SP 26.3.6"/>
    <x v="3"/>
    <x v="6"/>
    <s v="[SGGS] PI 4/26"/>
    <x v="0"/>
    <s v="[INC0821301]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6"/>
    <s v="[SGGS] SP 26.4.1;[SGGS] SP 26.3.6"/>
    <x v="3"/>
    <x v="6"/>
    <s v="[SGGS] PI 4/26"/>
    <x v="0"/>
    <s v="[INC0821291]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5"/>
    <s v="[SGGS] SP 26.4.1;[SGGS] SP 26.3.6"/>
    <x v="3"/>
    <x v="6"/>
    <s v="[SGGS] PI 4/26"/>
    <x v="0"/>
    <s v="[INC0821270]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4"/>
    <s v="[SGGS] SP 26.4.1;[SGGS] SP 26.3.6"/>
    <x v="3"/>
    <x v="6"/>
    <s v="[SGGS] PI 4/26"/>
    <x v="0"/>
    <s v="[INC0821206]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3"/>
    <s v="[SGGS] SP 26.4.1;[SGGS] SP 26.3.6"/>
    <x v="3"/>
    <x v="6"/>
    <s v="[SGGS] PI 4/26"/>
    <x v="0"/>
    <s v="[INC0820894]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2"/>
    <s v="[SGGS] SP 26.4.1;[SGGS] SP 26.3.6"/>
    <x v="3"/>
    <x v="6"/>
    <s v="[SGGS] PI 4/26"/>
    <x v="0"/>
    <s v="[INC0820908]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1"/>
    <s v="[SGGS] SP 26.4.1;[SGGS] SP 26.3.6"/>
    <x v="3"/>
    <x v="6"/>
    <s v="[SGGS] PI 4/26"/>
    <x v="0"/>
    <s v="[INC0820793]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80"/>
    <s v="[SGGS] SP 26.4.1;[SGGS] SP 26.3.6"/>
    <x v="3"/>
    <x v="6"/>
    <s v="[SGGS] PI 4/26"/>
    <x v="0"/>
    <s v="[INC0819993]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79"/>
    <s v="[SGGS] SP 26.4.1;[SGGS] SP 26.3.6"/>
    <x v="3"/>
    <x v="6"/>
    <s v="[SGGS] PI 4/26"/>
    <x v="0"/>
    <s v="[INC0820741]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78"/>
    <s v="[SGGS] SP 26.4.1;[SGGS] SP 26.3.6"/>
    <x v="3"/>
    <x v="6"/>
    <s v="[SGGS] PI 4/26"/>
    <x v="0"/>
    <s v="[INC0819977]Tenho um Erro/Problema com o PTC - Dynamics Athenas - Alocação e disponibilização de disciplinas"/>
    <m/>
    <m/>
    <m/>
    <s v="Itens Pendentes"/>
    <m/>
    <m/>
    <m/>
    <d v="2026-09-23T18:18:00"/>
    <d v="2026-09-28T00:00:00"/>
    <m/>
    <m/>
    <m/>
    <m/>
    <m/>
    <m/>
    <m/>
    <m/>
    <m/>
    <m/>
    <m/>
    <m/>
    <x v="0"/>
    <m/>
    <m/>
    <m/>
    <s v=""/>
    <s v="FALSO"/>
    <n v="0"/>
    <s v=""/>
    <s v=""/>
    <s v=""/>
    <s v=""/>
    <s v=""/>
    <s v=""/>
    <s v=""/>
    <s v=""/>
    <s v=""/>
    <s v=""/>
    <x v="0"/>
  </r>
  <r>
    <x v="0"/>
    <s v="SGGS-18577"/>
    <s v="[SGGS] SP 26.4.1;[SGGS] SP 26.3.6"/>
    <x v="3"/>
    <x v="6"/>
    <s v="[SGGS] PI 4/26"/>
    <x v="0"/>
    <s v="[INC0820936]Tenho um Erro/Problema com o PTC - Dynamics Athenas - Alocação e disponibilização de disciplinas"/>
    <m/>
    <m/>
    <m/>
    <s v="Itens Pendentes"/>
    <m/>
    <m/>
    <m/>
    <d v="2026-09-23T17:28:00"/>
    <d v="2026-09-28T00:00:00"/>
    <m/>
    <m/>
    <m/>
    <m/>
    <m/>
    <m/>
    <m/>
    <m/>
    <m/>
    <m/>
    <m/>
    <m/>
    <x v="0"/>
    <m/>
    <m/>
    <m/>
    <s v=""/>
    <s v="FALSO"/>
    <n v="0"/>
    <s v=""/>
    <s v=""/>
    <s v=""/>
    <s v=""/>
    <s v=""/>
    <s v=""/>
    <s v=""/>
    <s v=""/>
    <s v=""/>
    <s v=""/>
    <x v="0"/>
  </r>
  <r>
    <x v="0"/>
    <s v="SGGS-18576"/>
    <s v="[SGGS] SP 26.4.1;[SGGS] SP 26.3.6"/>
    <x v="3"/>
    <x v="6"/>
    <s v="[SGGS] PI 4/26"/>
    <x v="0"/>
    <s v="[INC0822121]Tenho um Erro/Problema com o PTC - Dynamics Athenas - Efetivação da Matrícula"/>
    <m/>
    <m/>
    <m/>
    <s v="Itens Pendentes"/>
    <m/>
    <m/>
    <m/>
    <d v="2026-09-23T17:13:00"/>
    <d v="2026-09-28T00:00:00"/>
    <m/>
    <m/>
    <m/>
    <m/>
    <m/>
    <m/>
    <m/>
    <m/>
    <m/>
    <m/>
    <m/>
    <m/>
    <x v="0"/>
    <m/>
    <m/>
    <m/>
    <s v=""/>
    <s v="FALSO"/>
    <n v="0"/>
    <s v=""/>
    <s v=""/>
    <s v=""/>
    <s v=""/>
    <s v=""/>
    <s v=""/>
    <s v=""/>
    <s v=""/>
    <s v=""/>
    <s v=""/>
    <x v="0"/>
  </r>
  <r>
    <x v="0"/>
    <s v="SGGS-18568"/>
    <s v="[SGGS] SP 26.4.1;[SGGS] SP 26.3.6"/>
    <x v="3"/>
    <x v="6"/>
    <s v="[SGGS] PI 4/26"/>
    <x v="0"/>
    <s v="[INC0819865]Tenho um Erro/Problema com o PTC - Dynamics Athenas - Alocação e disponibilização de disciplinas"/>
    <m/>
    <m/>
    <m/>
    <s v="Itens Pendentes"/>
    <m/>
    <m/>
    <m/>
    <d v="2026-09-23T15:22:00"/>
    <d v="2026-09-28T00:00:00"/>
    <m/>
    <m/>
    <m/>
    <m/>
    <m/>
    <m/>
    <m/>
    <m/>
    <m/>
    <m/>
    <m/>
    <m/>
    <x v="0"/>
    <m/>
    <m/>
    <m/>
    <s v=""/>
    <s v="FALSO"/>
    <n v="0"/>
    <s v=""/>
    <s v=""/>
    <s v=""/>
    <s v=""/>
    <s v=""/>
    <s v=""/>
    <s v=""/>
    <s v=""/>
    <s v=""/>
    <s v=""/>
    <x v="0"/>
  </r>
  <r>
    <x v="0"/>
    <s v="SGGS-18563"/>
    <s v="[SGGS] SP 26.4.1;[SGGS] SP 26.3.6"/>
    <x v="3"/>
    <x v="6"/>
    <s v="[SGGS] PI 4/26"/>
    <x v="0"/>
    <s v="[INC0821297]Tenho um Erro/Problema com o PTC - Ambiente do Aluno / AVA Sofia - Visão de disciplinas"/>
    <m/>
    <m/>
    <m/>
    <s v="Itens Pendentes"/>
    <m/>
    <m/>
    <m/>
    <d v="2026-09-23T13:49:00"/>
    <d v="2026-09-28T00:00:00"/>
    <m/>
    <m/>
    <m/>
    <m/>
    <m/>
    <m/>
    <m/>
    <m/>
    <m/>
    <m/>
    <m/>
    <m/>
    <x v="0"/>
    <m/>
    <m/>
    <m/>
    <s v=""/>
    <s v="FALSO"/>
    <n v="0"/>
    <s v=""/>
    <s v=""/>
    <s v=""/>
    <s v=""/>
    <s v=""/>
    <s v=""/>
    <s v=""/>
    <s v=""/>
    <s v=""/>
    <s v=""/>
    <x v="0"/>
  </r>
  <r>
    <x v="0"/>
    <s v="SGGS-18562"/>
    <s v="[SGGS] SP 26.4.1;[SGGS] SP 26.3.6"/>
    <x v="3"/>
    <x v="6"/>
    <s v="[SGGS] PI 4/26"/>
    <x v="0"/>
    <s v="[INC0821264]Tenho um Erro/Problema com o PTC - Ambiente do Aluno / AVA Sofia - Acesso ao Conteúdo Preparatório"/>
    <m/>
    <m/>
    <m/>
    <s v="Itens Pendentes"/>
    <m/>
    <m/>
    <m/>
    <d v="2026-09-23T13:47:00"/>
    <d v="2026-09-28T00:00:00"/>
    <m/>
    <m/>
    <m/>
    <m/>
    <m/>
    <m/>
    <m/>
    <m/>
    <m/>
    <m/>
    <m/>
    <m/>
    <x v="0"/>
    <m/>
    <m/>
    <m/>
    <s v=""/>
    <s v="FALSO"/>
    <n v="0"/>
    <s v=""/>
    <s v=""/>
    <s v=""/>
    <s v=""/>
    <s v=""/>
    <s v=""/>
    <s v=""/>
    <s v=""/>
    <s v=""/>
    <s v=""/>
    <x v="0"/>
  </r>
  <r>
    <x v="0"/>
    <s v="SGGS-18561"/>
    <s v="[SGGS] SP 26.4.1;[SGGS] SP 26.3.6"/>
    <x v="3"/>
    <x v="6"/>
    <s v="[SGGS] PI 4/26"/>
    <x v="0"/>
    <s v="[INC0821197]Tenho um Erro/Problema com o PTC - Ambiente do Aluno / AVA Sofia - Visão de disciplinas"/>
    <m/>
    <m/>
    <m/>
    <s v="Itens Pendentes"/>
    <m/>
    <m/>
    <m/>
    <d v="2026-09-23T13:39:00"/>
    <d v="2026-09-28T00:00:00"/>
    <m/>
    <m/>
    <m/>
    <m/>
    <m/>
    <m/>
    <m/>
    <m/>
    <m/>
    <m/>
    <m/>
    <m/>
    <x v="0"/>
    <m/>
    <m/>
    <m/>
    <s v=""/>
    <s v="FALSO"/>
    <n v="0"/>
    <s v=""/>
    <s v=""/>
    <s v=""/>
    <s v=""/>
    <s v=""/>
    <s v=""/>
    <s v=""/>
    <s v=""/>
    <s v=""/>
    <s v=""/>
    <x v="0"/>
  </r>
  <r>
    <x v="0"/>
    <s v="SGGS-18556"/>
    <s v="[SGGS] SP 26.4.1;[SGGS] SP 26.3.6"/>
    <x v="3"/>
    <x v="6"/>
    <s v="[SGGS] PI 4/26"/>
    <x v="0"/>
    <s v="[INC0821964]Tenho um Erro/Problema com o PTC - Dynamics Athenas - Efetivação da Matrícula"/>
    <m/>
    <m/>
    <m/>
    <s v="Itens Pendentes"/>
    <m/>
    <m/>
    <m/>
    <d v="2026-09-23T11:42:00"/>
    <d v="2026-09-28T00:00:00"/>
    <m/>
    <m/>
    <m/>
    <m/>
    <m/>
    <m/>
    <m/>
    <m/>
    <m/>
    <m/>
    <m/>
    <m/>
    <x v="0"/>
    <m/>
    <m/>
    <m/>
    <s v=""/>
    <s v="FALSO"/>
    <n v="0"/>
    <s v=""/>
    <s v=""/>
    <s v=""/>
    <s v=""/>
    <s v=""/>
    <s v=""/>
    <s v=""/>
    <s v=""/>
    <s v=""/>
    <s v=""/>
    <x v="0"/>
  </r>
  <r>
    <x v="0"/>
    <s v="SGGS-18554"/>
    <s v="[SGGS] SP 26.4.1;[SGGS] SP 26.3.6"/>
    <x v="3"/>
    <x v="6"/>
    <s v="[SGGS] PI 4/26"/>
    <x v="0"/>
    <s v="[INC0821281]Tenho um Erro/Problema com o PTC - Dynamics Athenas - Documentos Acadêmicos - Serviços"/>
    <m/>
    <m/>
    <m/>
    <s v="Itens Pendentes"/>
    <m/>
    <m/>
    <m/>
    <d v="2026-09-23T10:34:00"/>
    <d v="2026-09-28T00:00:00"/>
    <m/>
    <m/>
    <m/>
    <m/>
    <m/>
    <m/>
    <m/>
    <m/>
    <m/>
    <m/>
    <m/>
    <m/>
    <x v="0"/>
    <m/>
    <m/>
    <m/>
    <s v=""/>
    <s v="FALSO"/>
    <n v="0"/>
    <s v=""/>
    <s v=""/>
    <s v=""/>
    <s v=""/>
    <s v=""/>
    <s v=""/>
    <s v=""/>
    <s v=""/>
    <s v=""/>
    <s v=""/>
    <x v="0"/>
  </r>
  <r>
    <x v="0"/>
    <s v="SGGS-18553"/>
    <s v="[SGGS] SP 26.3.6"/>
    <x v="3"/>
    <x v="0"/>
    <s v="[SGGS] PI 3/26"/>
    <x v="0"/>
    <s v="[INC0820794]Tenho um Erro/Problema com o PTC - Dynamics Athenas - Reembolso"/>
    <m/>
    <m/>
    <m/>
    <s v="Itens concluídos"/>
    <m/>
    <m/>
    <s v="Abertura indevida"/>
    <d v="2026-09-23T10:31:00"/>
    <d v="2026-09-14T00:00:00"/>
    <d v="2026-09-23T00:00:00"/>
    <m/>
    <m/>
    <m/>
    <m/>
    <m/>
    <m/>
    <m/>
    <m/>
    <m/>
    <m/>
    <m/>
    <x v="0"/>
    <m/>
    <m/>
    <m/>
    <s v=""/>
    <s v="FALSO"/>
    <n v="0"/>
    <s v=""/>
    <s v=""/>
    <s v=""/>
    <s v=""/>
    <s v=""/>
    <s v=""/>
    <s v=""/>
    <s v=""/>
    <s v=""/>
    <s v=""/>
    <x v="0"/>
  </r>
  <r>
    <x v="0"/>
    <s v="SGGS-18552"/>
    <s v="[SGGS] SP 26.4.1;[SGGS] SP 26.3.6"/>
    <x v="3"/>
    <x v="6"/>
    <s v="[SGGS] PI 4/26"/>
    <x v="0"/>
    <s v="[INC0821500]Tenho um Erro/Problema com o PTC - Dynamics Athenas - Problema na parametrização da matriz"/>
    <m/>
    <m/>
    <m/>
    <s v="Itens Pendentes"/>
    <m/>
    <m/>
    <m/>
    <d v="2026-09-23T10:30:00"/>
    <d v="2026-09-28T00:00:00"/>
    <m/>
    <m/>
    <m/>
    <m/>
    <m/>
    <m/>
    <m/>
    <m/>
    <m/>
    <m/>
    <m/>
    <m/>
    <x v="0"/>
    <m/>
    <m/>
    <m/>
    <s v=""/>
    <s v="FALSO"/>
    <n v="0"/>
    <s v=""/>
    <s v=""/>
    <s v=""/>
    <s v=""/>
    <s v=""/>
    <s v=""/>
    <s v=""/>
    <s v=""/>
    <s v=""/>
    <s v=""/>
    <x v="0"/>
  </r>
  <r>
    <x v="0"/>
    <s v="SGGS-18551"/>
    <s v="[SGGS] SP 26.4.1;[SGGS] SP 26.3.6"/>
    <x v="3"/>
    <x v="6"/>
    <s v="[SGGS] PI 4/26"/>
    <x v="0"/>
    <s v="[INC0818789]Tenho um Erro/Problema com o PTC - Dynamics Athenas - Ocorrências"/>
    <m/>
    <m/>
    <m/>
    <s v="Itens Pendentes"/>
    <m/>
    <m/>
    <m/>
    <d v="2026-09-23T10:30:00"/>
    <d v="2026-09-28T00:00:00"/>
    <m/>
    <m/>
    <m/>
    <m/>
    <m/>
    <m/>
    <m/>
    <m/>
    <m/>
    <m/>
    <m/>
    <m/>
    <x v="0"/>
    <m/>
    <m/>
    <m/>
    <s v=""/>
    <s v="FALSO"/>
    <n v="0"/>
    <s v=""/>
    <s v=""/>
    <s v=""/>
    <s v=""/>
    <s v=""/>
    <s v=""/>
    <s v=""/>
    <s v=""/>
    <s v=""/>
    <s v=""/>
    <x v="0"/>
  </r>
  <r>
    <x v="0"/>
    <s v="SGGS-18550"/>
    <s v="[SGGS] SP 26.4.1;[SGGS] SP 26.3.6"/>
    <x v="3"/>
    <x v="6"/>
    <s v="[SGGS] PI 4/26"/>
    <x v="0"/>
    <s v="[INC0821228]Tenho um Erro/Problema com o PTC - Dynamics Athenas - Informações de Unidades ou Polos"/>
    <m/>
    <m/>
    <m/>
    <s v="Itens Pendentes"/>
    <m/>
    <m/>
    <m/>
    <d v="2026-09-23T10:29:00"/>
    <d v="2026-09-28T00:00:00"/>
    <m/>
    <m/>
    <m/>
    <m/>
    <m/>
    <m/>
    <m/>
    <m/>
    <m/>
    <m/>
    <m/>
    <m/>
    <x v="0"/>
    <m/>
    <m/>
    <m/>
    <s v=""/>
    <s v="FALSO"/>
    <n v="0"/>
    <s v=""/>
    <s v=""/>
    <s v=""/>
    <s v=""/>
    <s v=""/>
    <s v=""/>
    <s v=""/>
    <s v=""/>
    <s v=""/>
    <s v=""/>
    <x v="0"/>
  </r>
  <r>
    <x v="0"/>
    <s v="SGGS-18549"/>
    <s v="[SGGS] SP 26.3.6"/>
    <x v="3"/>
    <x v="0"/>
    <s v="[SGGS] PI 3/26"/>
    <x v="0"/>
    <s v="[INC0821383]Tenho um Erro/Problema com o PTC - Dynamics Athenas - Informações de Tipo de cursos e Ofertas"/>
    <m/>
    <m/>
    <m/>
    <s v="Itens concluídos"/>
    <m/>
    <m/>
    <s v="Abertura indevida"/>
    <d v="2026-09-23T10:29:00"/>
    <d v="2026-09-14T00:00:00"/>
    <d v="2026-09-24T00:00:00"/>
    <m/>
    <m/>
    <m/>
    <m/>
    <m/>
    <m/>
    <m/>
    <m/>
    <m/>
    <m/>
    <m/>
    <x v="0"/>
    <m/>
    <m/>
    <m/>
    <s v=""/>
    <s v="FALSO"/>
    <n v="0"/>
    <s v=""/>
    <s v=""/>
    <s v=""/>
    <s v=""/>
    <s v=""/>
    <s v=""/>
    <s v=""/>
    <s v=""/>
    <s v=""/>
    <s v=""/>
    <x v="0"/>
  </r>
  <r>
    <x v="0"/>
    <s v="SGGS-18548"/>
    <s v="[SGGS] SP 26.4.1;[SGGS] SP 26.3.6"/>
    <x v="3"/>
    <x v="6"/>
    <s v="[SGGS] PI 4/26"/>
    <x v="0"/>
    <s v="[INC0817020]Tenho um Erro/Problema com o PTC - Dynamics Athenas - Documentos Acadêmicos - Serviços"/>
    <m/>
    <m/>
    <m/>
    <s v="Itens Pendentes"/>
    <m/>
    <m/>
    <m/>
    <d v="2026-09-23T10:28:00"/>
    <d v="2026-09-28T00:00:00"/>
    <m/>
    <m/>
    <m/>
    <m/>
    <m/>
    <m/>
    <m/>
    <m/>
    <m/>
    <m/>
    <m/>
    <m/>
    <x v="0"/>
    <m/>
    <m/>
    <m/>
    <s v=""/>
    <s v="FALSO"/>
    <n v="0"/>
    <s v=""/>
    <s v=""/>
    <s v=""/>
    <s v=""/>
    <s v=""/>
    <s v=""/>
    <s v=""/>
    <s v=""/>
    <s v=""/>
    <s v=""/>
    <x v="0"/>
  </r>
  <r>
    <x v="0"/>
    <s v="SGGS-18540"/>
    <s v="[SGGS] SP 26.4.1;[SGGS] SP 26.3.6"/>
    <x v="3"/>
    <x v="0"/>
    <s v="[SGGS] PI 3/26"/>
    <x v="0"/>
    <s v="[INC0821261]Tenho um Erro/Problema com o PTC - Dynamics Athenas - Efetivação da Matrícula"/>
    <m/>
    <m/>
    <m/>
    <s v="Itens concluídos"/>
    <m/>
    <m/>
    <s v="Concluído"/>
    <d v="2026-09-22T16:55:00"/>
    <d v="2026-09-28T00:00:00"/>
    <d v="2026-09-22T00:00:00"/>
    <d v="2026-09-22T00:00:00"/>
    <m/>
    <m/>
    <m/>
    <m/>
    <m/>
    <m/>
    <m/>
    <m/>
    <m/>
    <m/>
    <x v="0"/>
    <m/>
    <m/>
    <m/>
    <s v=""/>
    <s v="FALSO"/>
    <n v="0"/>
    <s v=""/>
    <s v=""/>
    <s v=""/>
    <s v=""/>
    <s v=""/>
    <s v=""/>
    <s v=""/>
    <s v=""/>
    <s v=""/>
    <s v=""/>
    <x v="0"/>
  </r>
  <r>
    <x v="9"/>
    <s v="SGGS-18539"/>
    <s v="[SGGS] SP 26.4.1;[SGGS] SP 26.3.6"/>
    <x v="3"/>
    <x v="5"/>
    <s v="[SGGS] PI 4/26"/>
    <x v="0"/>
    <s v="[ARTDF-377 Fase 2] Erro para preencher automaticamente a turma/serie, quando há uma transferência interna"/>
    <m/>
    <n v="3600"/>
    <m/>
    <s v="Em andamento"/>
    <s v="ARTDF-377"/>
    <m/>
    <m/>
    <d v="2026-09-22T16:10:00"/>
    <d v="2026-09-28T00:00:00"/>
    <d v="2026-09-23T00:00:00"/>
    <m/>
    <m/>
    <m/>
    <m/>
    <m/>
    <m/>
    <m/>
    <m/>
    <m/>
    <m/>
    <m/>
    <x v="0"/>
    <m/>
    <m/>
    <m/>
    <n v="1"/>
    <s v="FALSO"/>
    <n v="0"/>
    <n v="4"/>
    <s v=""/>
    <s v=""/>
    <s v=""/>
    <s v=""/>
    <s v=""/>
    <s v=""/>
    <s v=""/>
    <s v=""/>
    <b v="1"/>
    <x v="31"/>
  </r>
  <r>
    <x v="0"/>
    <s v="SGGS-18537"/>
    <s v="[SGGS] SP 26.3.6"/>
    <x v="3"/>
    <x v="0"/>
    <s v="[SGGS] PI 3/26"/>
    <x v="0"/>
    <s v="[INC0801255]Tenho um Erro/Problema com o PTC - Ingresso - Captação - Área do Candidato"/>
    <m/>
    <m/>
    <m/>
    <s v="Itens concluídos"/>
    <m/>
    <m/>
    <s v="Abertura indevida"/>
    <d v="2026-09-22T15:32:00"/>
    <d v="2026-09-14T00:00:00"/>
    <d v="2026-09-22T00:00:00"/>
    <m/>
    <m/>
    <m/>
    <m/>
    <m/>
    <m/>
    <m/>
    <m/>
    <m/>
    <m/>
    <m/>
    <x v="0"/>
    <m/>
    <m/>
    <m/>
    <s v=""/>
    <s v="FALSO"/>
    <n v="0"/>
    <s v=""/>
    <s v=""/>
    <s v=""/>
    <s v=""/>
    <s v=""/>
    <s v=""/>
    <s v=""/>
    <s v=""/>
    <s v=""/>
    <s v=""/>
    <x v="0"/>
  </r>
  <r>
    <x v="0"/>
    <s v="SGGS-18534"/>
    <s v="[SGGS] SP 26.3.6"/>
    <x v="3"/>
    <x v="0"/>
    <s v="[SGGS] PI 3/26"/>
    <x v="0"/>
    <s v="[INC0814289]Tenho um Erro/Problema com o PTC - Dynamics Athenas - Informações de Unidades ou Polos"/>
    <m/>
    <m/>
    <m/>
    <s v="Itens concluídos"/>
    <m/>
    <m/>
    <s v="Abertura indevida"/>
    <d v="2026-09-22T15:03:00"/>
    <d v="2026-09-14T00:00:00"/>
    <d v="2026-09-22T00:00:00"/>
    <m/>
    <m/>
    <m/>
    <m/>
    <m/>
    <m/>
    <m/>
    <m/>
    <m/>
    <m/>
    <m/>
    <x v="0"/>
    <m/>
    <m/>
    <m/>
    <s v=""/>
    <s v="FALSO"/>
    <n v="0"/>
    <s v=""/>
    <s v=""/>
    <s v=""/>
    <s v=""/>
    <s v=""/>
    <s v=""/>
    <s v=""/>
    <s v=""/>
    <s v=""/>
    <s v=""/>
    <x v="0"/>
  </r>
  <r>
    <x v="0"/>
    <s v="SGGS-18533"/>
    <s v="[SGGS] SP 26.3.6"/>
    <x v="3"/>
    <x v="0"/>
    <s v="[SGGS] PI 3/26"/>
    <x v="0"/>
    <s v="[INC0821281]Tenho um Erro/Problema com o PTC - Dynamics Athenas - Documentos Acadêmicos - Serviços"/>
    <m/>
    <m/>
    <m/>
    <s v="Itens concluídos"/>
    <m/>
    <m/>
    <s v="Abertura indevida"/>
    <d v="2026-09-22T14:18:00"/>
    <d v="2026-09-14T00:00:00"/>
    <d v="2026-09-22T00:00:00"/>
    <m/>
    <m/>
    <m/>
    <m/>
    <m/>
    <m/>
    <m/>
    <m/>
    <m/>
    <m/>
    <m/>
    <x v="0"/>
    <m/>
    <m/>
    <m/>
    <s v=""/>
    <s v="FALSO"/>
    <n v="0"/>
    <s v=""/>
    <s v=""/>
    <s v=""/>
    <s v=""/>
    <s v=""/>
    <s v=""/>
    <s v=""/>
    <s v=""/>
    <s v=""/>
    <s v=""/>
    <x v="0"/>
  </r>
  <r>
    <x v="0"/>
    <s v="SGGS-18526"/>
    <s v="[SGGS] SP 26.3.6"/>
    <x v="3"/>
    <x v="0"/>
    <s v="[SGGS] PI 3/26"/>
    <x v="0"/>
    <s v="[INC0821261]Tenho um Erro/Problema com o PTC - Dynamics Athenas - Efetivação da Matrícula"/>
    <m/>
    <n v="21600"/>
    <m/>
    <s v="Itens concluídos"/>
    <m/>
    <m/>
    <s v="Concluído"/>
    <d v="2026-09-22T13:38:00"/>
    <d v="2026-09-14T00:00:00"/>
    <d v="2026-09-22T00:00:00"/>
    <d v="2026-09-22T00:00:00"/>
    <m/>
    <m/>
    <m/>
    <m/>
    <m/>
    <m/>
    <m/>
    <m/>
    <m/>
    <m/>
    <x v="0"/>
    <m/>
    <m/>
    <m/>
    <n v="6"/>
    <s v="FALSO"/>
    <n v="0"/>
    <s v=""/>
    <s v=""/>
    <s v=""/>
    <s v=""/>
    <s v=""/>
    <s v=""/>
    <s v=""/>
    <s v=""/>
    <s v=""/>
    <s v=""/>
    <x v="0"/>
  </r>
  <r>
    <x v="0"/>
    <s v="SGGS-18525"/>
    <s v="[SGGS] SP 26.3.6"/>
    <x v="3"/>
    <x v="0"/>
    <s v="[SGGS] PI 3/26"/>
    <x v="0"/>
    <s v="[INC0821250]Tenho um Erro/Problema com o PTC - Dynamics Athenas - Vínculo de Tutor e Professor"/>
    <m/>
    <m/>
    <m/>
    <s v="Itens concluídos"/>
    <m/>
    <m/>
    <s v="Abertura indevida"/>
    <d v="2026-09-22T13:11:00"/>
    <d v="2026-09-14T00:00:00"/>
    <d v="2026-09-22T00:00:00"/>
    <m/>
    <m/>
    <m/>
    <m/>
    <m/>
    <m/>
    <m/>
    <m/>
    <m/>
    <m/>
    <m/>
    <x v="0"/>
    <m/>
    <m/>
    <m/>
    <s v=""/>
    <s v="FALSO"/>
    <n v="0"/>
    <s v=""/>
    <s v=""/>
    <s v=""/>
    <s v=""/>
    <s v=""/>
    <s v=""/>
    <s v=""/>
    <s v=""/>
    <s v=""/>
    <s v=""/>
    <x v="0"/>
  </r>
  <r>
    <x v="0"/>
    <s v="SGGS-18524"/>
    <s v="[SGGS] SP 26.3.6"/>
    <x v="3"/>
    <x v="0"/>
    <s v="[SGGS] PI 3/26"/>
    <x v="0"/>
    <s v="[INC0821220]Tenho um Erro/Problema com o PTC - Ingresso - Inativar Inscrição Anterior"/>
    <m/>
    <m/>
    <m/>
    <s v="Itens concluídos"/>
    <m/>
    <m/>
    <s v="Abertura indevida"/>
    <d v="2026-09-22T12:29:00"/>
    <d v="2026-09-14T00:00:00"/>
    <d v="2026-09-22T00:00:00"/>
    <m/>
    <m/>
    <m/>
    <m/>
    <m/>
    <m/>
    <m/>
    <m/>
    <m/>
    <m/>
    <m/>
    <x v="0"/>
    <m/>
    <m/>
    <m/>
    <s v=""/>
    <s v="FALSO"/>
    <n v="0"/>
    <s v=""/>
    <s v=""/>
    <s v=""/>
    <s v=""/>
    <s v=""/>
    <s v=""/>
    <s v=""/>
    <s v=""/>
    <s v=""/>
    <s v=""/>
    <x v="0"/>
  </r>
  <r>
    <x v="0"/>
    <s v="SGGS-18523"/>
    <s v="[SGGS] SP 26.4.1;[SGGS] SP 26.3.6"/>
    <x v="3"/>
    <x v="6"/>
    <s v="[SGGS] PI 4/26"/>
    <x v="0"/>
    <s v="[INC0818078]Tenho um Erro/Problema com o PTC - Dynamics Athenas - Alocação e disponibilização de disciplinas"/>
    <m/>
    <m/>
    <m/>
    <s v="Itens Pendentes"/>
    <m/>
    <m/>
    <m/>
    <d v="2026-09-22T12:28:00"/>
    <d v="2026-09-28T00:00:00"/>
    <m/>
    <m/>
    <m/>
    <m/>
    <m/>
    <m/>
    <m/>
    <m/>
    <m/>
    <m/>
    <m/>
    <m/>
    <x v="0"/>
    <m/>
    <m/>
    <m/>
    <s v=""/>
    <s v="FALSO"/>
    <n v="0"/>
    <s v=""/>
    <s v=""/>
    <s v=""/>
    <s v=""/>
    <s v=""/>
    <s v=""/>
    <s v=""/>
    <s v=""/>
    <s v=""/>
    <s v=""/>
    <x v="0"/>
  </r>
  <r>
    <x v="0"/>
    <s v="SGGS-18522"/>
    <s v="[SGGS] SP 26.4.1;[SGGS] SP 26.3.6"/>
    <x v="3"/>
    <x v="0"/>
    <s v="[SGGS] PI 3/26"/>
    <x v="0"/>
    <s v="[INC0821237]Tenho um Erro/Problema com o PTC - Dynamics Athenas - Efetivação da Matrícula"/>
    <m/>
    <m/>
    <m/>
    <s v="Itens concluídos"/>
    <m/>
    <m/>
    <s v="Concluído"/>
    <d v="2026-09-22T12:19:00"/>
    <d v="2026-09-28T00:00:00"/>
    <d v="2026-09-22T00:00:00"/>
    <d v="2026-09-22T00:00:00"/>
    <m/>
    <m/>
    <m/>
    <m/>
    <m/>
    <m/>
    <m/>
    <m/>
    <m/>
    <m/>
    <x v="0"/>
    <m/>
    <m/>
    <m/>
    <s v=""/>
    <s v="FALSO"/>
    <n v="0"/>
    <s v=""/>
    <s v=""/>
    <s v=""/>
    <s v=""/>
    <s v=""/>
    <s v=""/>
    <s v=""/>
    <s v=""/>
    <s v=""/>
    <s v=""/>
    <x v="0"/>
  </r>
  <r>
    <x v="0"/>
    <s v="SGGS-18521"/>
    <s v="[SGGS] SP 26.3.6"/>
    <x v="3"/>
    <x v="0"/>
    <s v="[SGGS] PI 3/26"/>
    <x v="0"/>
    <s v="[INC0817782]Tenho um Erro/Problema com o Sistema - PDA:Portal do aluno - Graduação - Erro ao Solicitar Serviço"/>
    <m/>
    <m/>
    <m/>
    <s v="Itens concluídos"/>
    <m/>
    <m/>
    <s v="Abertura indevida"/>
    <d v="2026-09-22T11:49:00"/>
    <d v="2026-09-14T00:00:00"/>
    <d v="2026-09-22T00:00:00"/>
    <m/>
    <m/>
    <m/>
    <m/>
    <m/>
    <m/>
    <m/>
    <m/>
    <m/>
    <m/>
    <m/>
    <x v="0"/>
    <m/>
    <m/>
    <m/>
    <s v=""/>
    <s v="FALSO"/>
    <n v="0"/>
    <s v=""/>
    <s v=""/>
    <s v=""/>
    <s v=""/>
    <s v=""/>
    <s v=""/>
    <s v=""/>
    <s v=""/>
    <s v=""/>
    <s v=""/>
    <x v="0"/>
  </r>
  <r>
    <x v="0"/>
    <s v="SGGS-18520"/>
    <s v="[SGGS] SP 26.3.6"/>
    <x v="3"/>
    <x v="0"/>
    <s v="[SGGS] PI 3/26"/>
    <x v="0"/>
    <s v="[INC0816934]Tenho um Erro/Problema com o Sistema - Meu Portal - Acessos/Login - Tenho um problema/erro ao acessar"/>
    <m/>
    <m/>
    <m/>
    <s v="Itens concluídos"/>
    <m/>
    <m/>
    <s v="Abertura indevida"/>
    <d v="2026-09-22T11:48:00"/>
    <d v="2026-09-14T00:00:00"/>
    <d v="2026-09-24T00:00:00"/>
    <m/>
    <m/>
    <m/>
    <m/>
    <m/>
    <m/>
    <m/>
    <m/>
    <m/>
    <m/>
    <m/>
    <x v="0"/>
    <m/>
    <m/>
    <m/>
    <s v=""/>
    <s v="FALSO"/>
    <n v="0"/>
    <s v=""/>
    <s v=""/>
    <s v=""/>
    <s v=""/>
    <s v=""/>
    <s v=""/>
    <s v=""/>
    <s v=""/>
    <s v=""/>
    <s v=""/>
    <x v="0"/>
  </r>
  <r>
    <x v="0"/>
    <s v="SGGS-18519"/>
    <s v="[SGGS] SP 26.3.6"/>
    <x v="3"/>
    <x v="0"/>
    <s v="[SGGS] PI 3/26"/>
    <x v="0"/>
    <s v="[INC0819071]Tenho um Erro/Problema com o PTC - Backoffice Sofia - Acessos"/>
    <m/>
    <m/>
    <m/>
    <s v="Itens concluídos"/>
    <m/>
    <m/>
    <s v="Abertura indevida"/>
    <d v="2026-09-22T11:41:00"/>
    <d v="2026-09-14T00:00:00"/>
    <d v="2026-09-22T00:00:00"/>
    <m/>
    <m/>
    <m/>
    <m/>
    <m/>
    <m/>
    <m/>
    <m/>
    <m/>
    <m/>
    <m/>
    <x v="0"/>
    <m/>
    <m/>
    <m/>
    <s v=""/>
    <s v="FALSO"/>
    <n v="0"/>
    <s v=""/>
    <s v=""/>
    <s v=""/>
    <s v=""/>
    <s v=""/>
    <s v=""/>
    <s v=""/>
    <s v=""/>
    <s v=""/>
    <s v=""/>
    <x v="0"/>
  </r>
  <r>
    <x v="0"/>
    <s v="SGGS-18518"/>
    <s v="[SGGS] SP 26.3.6"/>
    <x v="3"/>
    <x v="0"/>
    <s v="[SGGS] PI 3/26"/>
    <x v="0"/>
    <s v="[INC0819081]Tenho um Erro/Problema com o PTC - Backoffice Sofia - Acessos"/>
    <m/>
    <m/>
    <m/>
    <s v="Itens concluídos"/>
    <m/>
    <m/>
    <s v="Abertura indevida"/>
    <d v="2026-09-22T11:39:00"/>
    <d v="2026-09-14T00:00:00"/>
    <d v="2026-09-22T00:00:00"/>
    <m/>
    <m/>
    <m/>
    <m/>
    <m/>
    <m/>
    <m/>
    <m/>
    <m/>
    <m/>
    <m/>
    <x v="0"/>
    <m/>
    <m/>
    <m/>
    <s v=""/>
    <s v="FALSO"/>
    <n v="0"/>
    <s v=""/>
    <s v=""/>
    <s v=""/>
    <s v=""/>
    <s v=""/>
    <s v=""/>
    <s v=""/>
    <s v=""/>
    <s v=""/>
    <s v=""/>
    <x v="0"/>
  </r>
  <r>
    <x v="0"/>
    <s v="SGGS-18516"/>
    <s v="[SGGS] SP 26.3.6"/>
    <x v="3"/>
    <x v="0"/>
    <s v="[SGGS] PI 3/26"/>
    <x v="0"/>
    <s v="[INC0817766]Tenho um Erro/Problema com o PTC - Ambiente do Aluno / AVA Sofia - Acesso ao Conteúdo Preparatório"/>
    <m/>
    <m/>
    <m/>
    <s v="Itens concluídos"/>
    <m/>
    <m/>
    <s v="Abertura indevida"/>
    <d v="2026-09-22T11:36:00"/>
    <d v="2026-09-14T00:00:00"/>
    <d v="2026-09-22T00:00:00"/>
    <m/>
    <m/>
    <m/>
    <m/>
    <m/>
    <m/>
    <m/>
    <m/>
    <m/>
    <m/>
    <m/>
    <x v="0"/>
    <m/>
    <m/>
    <m/>
    <s v=""/>
    <s v="FALSO"/>
    <n v="0"/>
    <s v=""/>
    <s v=""/>
    <s v=""/>
    <s v=""/>
    <s v=""/>
    <s v=""/>
    <s v=""/>
    <s v=""/>
    <s v=""/>
    <s v=""/>
    <x v="0"/>
  </r>
  <r>
    <x v="0"/>
    <s v="SGGS-18515"/>
    <s v="[SGGS] SP 26.3.6"/>
    <x v="3"/>
    <x v="0"/>
    <s v="[SGGS] PI 3/26"/>
    <x v="0"/>
    <s v="[INC0820854]Tenho um Erro/Problema no Dynamics - Apollo - Pós Graduação"/>
    <m/>
    <m/>
    <m/>
    <s v="Itens concluídos"/>
    <m/>
    <m/>
    <s v="Abertura indevida"/>
    <d v="2026-09-22T11:31:00"/>
    <d v="2026-09-14T00:00:00"/>
    <d v="2026-09-22T00:00:00"/>
    <m/>
    <m/>
    <m/>
    <m/>
    <m/>
    <m/>
    <m/>
    <m/>
    <m/>
    <m/>
    <m/>
    <x v="0"/>
    <m/>
    <m/>
    <m/>
    <s v=""/>
    <s v="FALSO"/>
    <n v="0"/>
    <s v=""/>
    <s v=""/>
    <s v=""/>
    <s v=""/>
    <s v=""/>
    <s v=""/>
    <s v=""/>
    <s v=""/>
    <s v=""/>
    <s v=""/>
    <x v="0"/>
  </r>
  <r>
    <x v="0"/>
    <s v="SGGS-18514"/>
    <s v="[SGGS] SP 26.4.1;[SGGS] SP 26.3.6"/>
    <x v="3"/>
    <x v="6"/>
    <s v="[SGGS] PI 4/26"/>
    <x v="0"/>
    <s v="[INC0820852]Tenho um Erro/Problema com o Sistema - Área do Candidato - Login"/>
    <m/>
    <m/>
    <m/>
    <s v="Itens Pendentes"/>
    <m/>
    <m/>
    <m/>
    <d v="2026-09-22T11:17:00"/>
    <d v="2026-09-28T00:00:00"/>
    <m/>
    <m/>
    <m/>
    <m/>
    <m/>
    <m/>
    <m/>
    <m/>
    <m/>
    <m/>
    <m/>
    <m/>
    <x v="0"/>
    <m/>
    <m/>
    <m/>
    <s v=""/>
    <s v="FALSO"/>
    <n v="0"/>
    <s v=""/>
    <s v=""/>
    <s v=""/>
    <s v=""/>
    <s v=""/>
    <s v=""/>
    <s v=""/>
    <s v=""/>
    <s v=""/>
    <s v=""/>
    <x v="0"/>
  </r>
  <r>
    <x v="0"/>
    <s v="SGGS-18505"/>
    <s v="[SGGS] SP 26.4.1;[SGGS] SP 26.3.6"/>
    <x v="3"/>
    <x v="0"/>
    <s v="[SGGS] PI 3/26"/>
    <x v="0"/>
    <s v="[INC0821169]Tenho um Erro/Problema com o PTC - Dynamics Athenas - Efetivação da Matrícula"/>
    <m/>
    <n v="21600"/>
    <m/>
    <s v="Itens concluídos"/>
    <m/>
    <m/>
    <s v="Concluído"/>
    <d v="2026-09-22T09:32:00"/>
    <d v="2026-09-28T00:00:00"/>
    <d v="2026-09-23T00:00:00"/>
    <d v="2026-09-23T00:00:00"/>
    <m/>
    <m/>
    <m/>
    <m/>
    <m/>
    <m/>
    <m/>
    <m/>
    <m/>
    <m/>
    <x v="0"/>
    <m/>
    <m/>
    <m/>
    <n v="6"/>
    <s v="FALSO"/>
    <n v="0"/>
    <s v=""/>
    <s v=""/>
    <s v=""/>
    <s v=""/>
    <s v=""/>
    <s v=""/>
    <s v=""/>
    <s v=""/>
    <s v=""/>
    <s v=""/>
    <x v="0"/>
  </r>
  <r>
    <x v="0"/>
    <s v="SGGS-18500"/>
    <s v="[SGGS] SP 26.4.1;[SGGS] SP 26.3.6"/>
    <x v="3"/>
    <x v="0"/>
    <s v="[SGGS] PI 3/26"/>
    <x v="0"/>
    <s v="[INC0793594]Tenho um Erro/Problema com o PTC - Ambiente do Aluno / AVA Sofia - Detalhes do curso"/>
    <m/>
    <m/>
    <m/>
    <s v="Itens concluídos"/>
    <m/>
    <m/>
    <s v="Concluído"/>
    <d v="2026-09-21T15:58:00"/>
    <d v="2026-09-28T00:00:00"/>
    <d v="2026-09-24T00:00:00"/>
    <d v="2026-09-24T00:00:00"/>
    <m/>
    <m/>
    <m/>
    <m/>
    <m/>
    <m/>
    <m/>
    <m/>
    <m/>
    <m/>
    <x v="0"/>
    <m/>
    <m/>
    <m/>
    <s v=""/>
    <s v="FALSO"/>
    <n v="0"/>
    <s v=""/>
    <s v=""/>
    <s v=""/>
    <s v=""/>
    <s v=""/>
    <s v=""/>
    <s v=""/>
    <s v=""/>
    <s v=""/>
    <s v=""/>
    <x v="0"/>
  </r>
  <r>
    <x v="0"/>
    <s v="SGGS-18499"/>
    <s v="[SGGS] SP 26.4.1;[SGGS] SP 26.3.6"/>
    <x v="3"/>
    <x v="6"/>
    <s v="[SGGS] PI 4/26"/>
    <x v="0"/>
    <s v="[INC0805092]Tenho um Erro/Problema com o PTC - Ambiente do Aluno / AVA Sofia - Secretaria - Envio documentos"/>
    <m/>
    <m/>
    <m/>
    <s v="Itens Pendentes"/>
    <m/>
    <m/>
    <m/>
    <d v="2026-09-21T15:58:00"/>
    <d v="2026-09-28T00:00:00"/>
    <m/>
    <m/>
    <m/>
    <m/>
    <m/>
    <m/>
    <m/>
    <m/>
    <m/>
    <m/>
    <m/>
    <m/>
    <x v="0"/>
    <m/>
    <m/>
    <m/>
    <s v=""/>
    <s v="FALSO"/>
    <n v="0"/>
    <s v=""/>
    <s v=""/>
    <s v=""/>
    <s v=""/>
    <s v=""/>
    <s v=""/>
    <s v=""/>
    <s v=""/>
    <s v=""/>
    <s v=""/>
    <x v="0"/>
  </r>
  <r>
    <x v="0"/>
    <s v="SGGS-18498"/>
    <s v="[SGGS] SP 26.4.1;[SGGS] SP 26.3.6"/>
    <x v="3"/>
    <x v="6"/>
    <s v="[SGGS] PI 4/26"/>
    <x v="0"/>
    <s v="[INC0816745]Tenho um Erro/Problema com o PTC - Dynamics Athenas - Instabilidade Sistêmica no Dynamics"/>
    <m/>
    <m/>
    <m/>
    <s v="Itens Pendentes"/>
    <m/>
    <m/>
    <m/>
    <d v="2026-09-21T14:26:00"/>
    <d v="2026-09-28T00:00:00"/>
    <m/>
    <m/>
    <m/>
    <m/>
    <m/>
    <m/>
    <m/>
    <m/>
    <m/>
    <m/>
    <m/>
    <m/>
    <x v="0"/>
    <m/>
    <m/>
    <m/>
    <s v=""/>
    <s v="FALSO"/>
    <n v="0"/>
    <s v=""/>
    <s v=""/>
    <s v=""/>
    <s v=""/>
    <s v=""/>
    <s v=""/>
    <s v=""/>
    <s v=""/>
    <s v=""/>
    <s v=""/>
    <x v="0"/>
  </r>
  <r>
    <x v="0"/>
    <s v="SGGS-18497"/>
    <s v="[SGGS] SP 26.4.1;[SGGS] SP 26.3.6"/>
    <x v="3"/>
    <x v="6"/>
    <s v="[SGGS] PI 4/26"/>
    <x v="0"/>
    <s v="[INC0815639]Tenho um Erro/Problema com o PTC - Dynamics Athenas - Alocação e disponibilização de disciplinas"/>
    <m/>
    <m/>
    <m/>
    <s v="Itens Pendentes"/>
    <m/>
    <m/>
    <m/>
    <d v="2026-09-21T13:49:00"/>
    <d v="2026-09-28T00:00:00"/>
    <m/>
    <m/>
    <m/>
    <m/>
    <m/>
    <m/>
    <m/>
    <m/>
    <m/>
    <m/>
    <m/>
    <m/>
    <x v="0"/>
    <m/>
    <m/>
    <m/>
    <s v=""/>
    <s v="FALSO"/>
    <n v="0"/>
    <s v=""/>
    <s v=""/>
    <s v=""/>
    <s v=""/>
    <s v=""/>
    <s v=""/>
    <s v=""/>
    <s v=""/>
    <s v=""/>
    <s v=""/>
    <x v="0"/>
  </r>
  <r>
    <x v="0"/>
    <s v="SGGS-18496"/>
    <s v="[SGGS] SP 26.4.1;[SGGS] SP 26.3.6"/>
    <x v="3"/>
    <x v="6"/>
    <s v="[SGGS] PI 4/26"/>
    <x v="0"/>
    <s v="[INC0818395]Tenho um Erro/Problema com o PTC - Dynamics Athenas - Alocação e disponibilização de disciplinas"/>
    <m/>
    <m/>
    <m/>
    <s v="Itens Pendentes"/>
    <m/>
    <m/>
    <m/>
    <d v="2026-09-21T13:25:00"/>
    <d v="2026-09-28T00:00:00"/>
    <m/>
    <m/>
    <m/>
    <m/>
    <m/>
    <m/>
    <m/>
    <m/>
    <m/>
    <m/>
    <m/>
    <m/>
    <x v="0"/>
    <m/>
    <m/>
    <m/>
    <s v=""/>
    <s v="FALSO"/>
    <n v="0"/>
    <s v=""/>
    <s v=""/>
    <s v=""/>
    <s v=""/>
    <s v=""/>
    <s v=""/>
    <s v=""/>
    <s v=""/>
    <s v=""/>
    <s v=""/>
    <x v="0"/>
  </r>
  <r>
    <x v="0"/>
    <s v="SGGS-18495"/>
    <s v="[SGGS] SP 26.4.1;[SGGS] SP 26.3.6"/>
    <x v="3"/>
    <x v="6"/>
    <s v="[SGGS] PI 4/26"/>
    <x v="0"/>
    <s v="[INC0818327]Tenho um Erro/Problema com o PTC - Ambiente do Aluno / AVA Sofia - Escolha de Disciplinas Optativas/Eletivas"/>
    <m/>
    <m/>
    <m/>
    <s v="Itens Pendentes"/>
    <m/>
    <m/>
    <m/>
    <d v="2026-09-21T13:19:00"/>
    <d v="2026-09-28T00:00:00"/>
    <m/>
    <m/>
    <m/>
    <m/>
    <m/>
    <m/>
    <m/>
    <m/>
    <m/>
    <m/>
    <m/>
    <m/>
    <x v="0"/>
    <m/>
    <m/>
    <m/>
    <s v=""/>
    <s v="FALSO"/>
    <n v="0"/>
    <s v=""/>
    <s v=""/>
    <s v=""/>
    <s v=""/>
    <s v=""/>
    <s v=""/>
    <s v=""/>
    <s v=""/>
    <s v=""/>
    <s v=""/>
    <x v="0"/>
  </r>
  <r>
    <x v="0"/>
    <s v="SGGS-18494"/>
    <s v="[SGGS] SP 26.3.6"/>
    <x v="3"/>
    <x v="0"/>
    <s v="[SGGS] PI 3/26"/>
    <x v="0"/>
    <s v="[INC0817782]Tenho um Erro/Problema com o Sistema - PDA:Portal do aluno - Graduação - Erro ao Solicitar Serviço"/>
    <m/>
    <m/>
    <m/>
    <s v="Itens concluídos"/>
    <m/>
    <m/>
    <s v="Abertura indevida"/>
    <d v="2026-09-21T12:32:00"/>
    <d v="2026-09-14T00:00:00"/>
    <d v="2026-09-21T00:00:00"/>
    <m/>
    <m/>
    <m/>
    <m/>
    <m/>
    <m/>
    <m/>
    <m/>
    <m/>
    <m/>
    <m/>
    <x v="0"/>
    <m/>
    <m/>
    <m/>
    <s v=""/>
    <s v="FALSO"/>
    <n v="0"/>
    <s v=""/>
    <s v=""/>
    <s v=""/>
    <s v=""/>
    <s v=""/>
    <s v=""/>
    <s v=""/>
    <s v=""/>
    <s v=""/>
    <s v=""/>
    <x v="0"/>
  </r>
  <r>
    <x v="0"/>
    <s v="SGGS-18493"/>
    <s v="[SGGS] SP 26.4.1;[SGGS] SP 26.3.6"/>
    <x v="3"/>
    <x v="6"/>
    <s v="[SGGS] PI 4/26"/>
    <x v="0"/>
    <s v="[INC0819412]Tenho um Erro/Problema com o PTC - Ambiente do Aluno / AVA Sofia - Visão de disciplinas"/>
    <m/>
    <m/>
    <m/>
    <s v="Itens Pendentes"/>
    <m/>
    <m/>
    <m/>
    <d v="2026-09-21T12:03:00"/>
    <d v="2026-09-28T00:00:00"/>
    <m/>
    <m/>
    <m/>
    <m/>
    <m/>
    <m/>
    <m/>
    <m/>
    <m/>
    <m/>
    <m/>
    <m/>
    <x v="0"/>
    <m/>
    <m/>
    <m/>
    <s v=""/>
    <s v="FALSO"/>
    <n v="0"/>
    <s v=""/>
    <s v=""/>
    <s v=""/>
    <s v=""/>
    <s v=""/>
    <s v=""/>
    <s v=""/>
    <s v=""/>
    <s v=""/>
    <s v=""/>
    <x v="0"/>
  </r>
  <r>
    <x v="0"/>
    <s v="SGGS-18492"/>
    <s v="[SGGS] SP 26.4.1;[SGGS] SP 26.3.6"/>
    <x v="3"/>
    <x v="6"/>
    <s v="[SGGS] PI 4/26"/>
    <x v="0"/>
    <s v="[INC0818276]Tenho um Erro/Problema com o PTC - Ambiente do Aluno / AVA Sofia - Visão de disciplinas"/>
    <m/>
    <m/>
    <m/>
    <s v="Itens Pendentes"/>
    <m/>
    <m/>
    <m/>
    <d v="2026-09-21T11:53:00"/>
    <d v="2026-09-28T00:00:00"/>
    <m/>
    <m/>
    <m/>
    <m/>
    <m/>
    <m/>
    <m/>
    <m/>
    <m/>
    <m/>
    <m/>
    <m/>
    <x v="0"/>
    <m/>
    <m/>
    <m/>
    <s v=""/>
    <s v="FALSO"/>
    <n v="0"/>
    <s v=""/>
    <s v=""/>
    <s v=""/>
    <s v=""/>
    <s v=""/>
    <s v=""/>
    <s v=""/>
    <s v=""/>
    <s v=""/>
    <s v=""/>
    <x v="0"/>
  </r>
  <r>
    <x v="0"/>
    <s v="SGGS-18491"/>
    <s v="[SGGS] SP 26.4.1;[SGGS] SP 26.3.6"/>
    <x v="3"/>
    <x v="6"/>
    <s v="[SGGS] PI 4/26"/>
    <x v="0"/>
    <s v="[INC0819724]Tenho um Erro/Problema com o PTC - Dynamics Athenas - Alocação e disponibilização de disciplinas"/>
    <m/>
    <m/>
    <m/>
    <s v="Itens Pendentes"/>
    <m/>
    <m/>
    <m/>
    <d v="2026-09-21T11:49:00"/>
    <d v="2026-09-28T00:00:00"/>
    <m/>
    <m/>
    <m/>
    <m/>
    <m/>
    <m/>
    <m/>
    <m/>
    <m/>
    <m/>
    <m/>
    <m/>
    <x v="0"/>
    <m/>
    <m/>
    <m/>
    <s v=""/>
    <s v="FALSO"/>
    <n v="0"/>
    <s v=""/>
    <s v=""/>
    <s v=""/>
    <s v=""/>
    <s v=""/>
    <s v=""/>
    <s v=""/>
    <s v=""/>
    <s v=""/>
    <s v=""/>
    <x v="0"/>
  </r>
  <r>
    <x v="0"/>
    <s v="SGGS-18490"/>
    <s v="[SGGS] SP 26.4.1;[SGGS] SP 26.3.6"/>
    <x v="3"/>
    <x v="6"/>
    <s v="[SGGS] PI 4/26"/>
    <x v="0"/>
    <s v="[INC0819154]Tenho um Erro/Problema com o PTC - Dynamics Athenas - Alocação e disponibilização de disciplinas"/>
    <m/>
    <m/>
    <m/>
    <s v="Itens Pendentes"/>
    <m/>
    <m/>
    <m/>
    <d v="2026-09-21T11:48:00"/>
    <d v="2026-09-28T00:00:00"/>
    <m/>
    <m/>
    <m/>
    <m/>
    <m/>
    <m/>
    <m/>
    <m/>
    <m/>
    <m/>
    <m/>
    <m/>
    <x v="0"/>
    <m/>
    <m/>
    <m/>
    <s v=""/>
    <s v="FALSO"/>
    <n v="0"/>
    <s v=""/>
    <s v=""/>
    <s v=""/>
    <s v=""/>
    <s v=""/>
    <s v=""/>
    <s v=""/>
    <s v=""/>
    <s v=""/>
    <s v=""/>
    <x v="0"/>
  </r>
  <r>
    <x v="0"/>
    <s v="SGGS-18489"/>
    <s v="[SGGS] SP 26.4.1;[SGGS] SP 26.3.6"/>
    <x v="3"/>
    <x v="6"/>
    <s v="[SGGS] PI 4/26"/>
    <x v="0"/>
    <s v="[INC0818787]Tenho um Erro/Problema com o PTC - Dynamics Athenas - Alocação e disponibilização de disciplinas"/>
    <m/>
    <m/>
    <m/>
    <s v="Itens Pendentes"/>
    <m/>
    <m/>
    <m/>
    <d v="2026-09-21T11:48:00"/>
    <d v="2026-09-28T00:00:00"/>
    <m/>
    <m/>
    <m/>
    <m/>
    <m/>
    <m/>
    <m/>
    <m/>
    <m/>
    <m/>
    <m/>
    <m/>
    <x v="0"/>
    <m/>
    <m/>
    <m/>
    <s v=""/>
    <s v="FALSO"/>
    <n v="0"/>
    <s v=""/>
    <s v=""/>
    <s v=""/>
    <s v=""/>
    <s v=""/>
    <s v=""/>
    <s v=""/>
    <s v=""/>
    <s v=""/>
    <s v=""/>
    <x v="0"/>
  </r>
  <r>
    <x v="0"/>
    <s v="SGGS-18488"/>
    <s v="[SGGS] SP 26.4.1;[SGGS] SP 26.3.6"/>
    <x v="3"/>
    <x v="6"/>
    <s v="[SGGS] PI 4/26"/>
    <x v="0"/>
    <s v="[INC0819348]Tenho um Erro/Problema com o PTC - Dynamics Athenas - Alocação e disponibilização de disciplinas"/>
    <m/>
    <m/>
    <m/>
    <s v="Itens Pendentes"/>
    <m/>
    <m/>
    <m/>
    <d v="2026-09-21T11:46:00"/>
    <d v="2026-09-28T00:00:00"/>
    <m/>
    <m/>
    <m/>
    <m/>
    <m/>
    <m/>
    <m/>
    <m/>
    <m/>
    <m/>
    <m/>
    <m/>
    <x v="0"/>
    <m/>
    <m/>
    <m/>
    <s v=""/>
    <s v="FALSO"/>
    <n v="0"/>
    <s v=""/>
    <s v=""/>
    <s v=""/>
    <s v=""/>
    <s v=""/>
    <s v=""/>
    <s v=""/>
    <s v=""/>
    <s v=""/>
    <s v=""/>
    <x v="0"/>
  </r>
  <r>
    <x v="0"/>
    <s v="SGGS-18487"/>
    <s v="[SGGS] SP 26.4.1;[SGGS] SP 26.3.6"/>
    <x v="3"/>
    <x v="6"/>
    <s v="[SGGS] PI 4/26"/>
    <x v="0"/>
    <s v="[INC0819669]Tenho um Erro/Problema com o PTC - Dynamics Athenas - Alocação e disponibilização de disciplinas"/>
    <m/>
    <m/>
    <m/>
    <s v="Itens Pendentes"/>
    <m/>
    <m/>
    <m/>
    <d v="2026-09-21T11:46:00"/>
    <d v="2026-09-28T00:00:00"/>
    <m/>
    <m/>
    <m/>
    <m/>
    <m/>
    <m/>
    <m/>
    <m/>
    <m/>
    <m/>
    <m/>
    <m/>
    <x v="0"/>
    <m/>
    <m/>
    <m/>
    <s v=""/>
    <s v="FALSO"/>
    <n v="0"/>
    <s v=""/>
    <s v=""/>
    <s v=""/>
    <s v=""/>
    <s v=""/>
    <s v=""/>
    <s v=""/>
    <s v=""/>
    <s v=""/>
    <s v=""/>
    <x v="0"/>
  </r>
  <r>
    <x v="0"/>
    <s v="SGGS-18486"/>
    <s v="[SGGS] SP 26.4.1;[SGGS] SP 26.3.6"/>
    <x v="3"/>
    <x v="6"/>
    <s v="[SGGS] PI 4/26"/>
    <x v="0"/>
    <s v="[INC0818785]Tenho um Erro/Problema com o PTC - Dynamics Athenas - Alocação e disponibilização de disciplinas"/>
    <m/>
    <m/>
    <m/>
    <s v="Itens Pendentes"/>
    <m/>
    <m/>
    <m/>
    <d v="2026-09-21T11:45:00"/>
    <d v="2026-09-28T00:00:00"/>
    <m/>
    <m/>
    <m/>
    <m/>
    <m/>
    <m/>
    <m/>
    <m/>
    <m/>
    <m/>
    <m/>
    <m/>
    <x v="0"/>
    <m/>
    <m/>
    <m/>
    <s v=""/>
    <s v="FALSO"/>
    <n v="0"/>
    <s v=""/>
    <s v=""/>
    <s v=""/>
    <s v=""/>
    <s v=""/>
    <s v=""/>
    <s v=""/>
    <s v=""/>
    <s v=""/>
    <s v=""/>
    <x v="0"/>
  </r>
  <r>
    <x v="0"/>
    <s v="SGGS-18485"/>
    <s v="[SGGS] SP 26.4.1;[SGGS] SP 26.3.6"/>
    <x v="3"/>
    <x v="6"/>
    <s v="[SGGS] PI 4/26"/>
    <x v="0"/>
    <s v="[INC0818929]Tenho um Erro/Problema com o PTC - Dynamics Athenas - Alocação e disponibilização de disciplinas"/>
    <m/>
    <m/>
    <m/>
    <s v="Itens Pendentes"/>
    <m/>
    <m/>
    <m/>
    <d v="2026-09-21T11:45:00"/>
    <d v="2026-09-28T00:00:00"/>
    <m/>
    <m/>
    <m/>
    <m/>
    <m/>
    <m/>
    <m/>
    <m/>
    <m/>
    <m/>
    <m/>
    <m/>
    <x v="0"/>
    <m/>
    <m/>
    <m/>
    <s v=""/>
    <s v="FALSO"/>
    <n v="0"/>
    <s v=""/>
    <s v=""/>
    <s v=""/>
    <s v=""/>
    <s v=""/>
    <s v=""/>
    <s v=""/>
    <s v=""/>
    <s v=""/>
    <s v=""/>
    <x v="0"/>
  </r>
  <r>
    <x v="0"/>
    <s v="SGGS-18484"/>
    <s v="[SGGS] SP 26.4.1;[SGGS] SP 26.3.6"/>
    <x v="3"/>
    <x v="6"/>
    <s v="[SGGS] PI 4/26"/>
    <x v="0"/>
    <s v="[INC0818890]Tenho um Erro/Problema com o PTC - Dynamics Athenas - Alocação e disponibilização de disciplinas"/>
    <m/>
    <m/>
    <m/>
    <s v="Itens Pendentes"/>
    <m/>
    <m/>
    <m/>
    <d v="2026-09-21T11:44:00"/>
    <d v="2026-09-28T00:00:00"/>
    <m/>
    <m/>
    <m/>
    <m/>
    <m/>
    <m/>
    <m/>
    <m/>
    <m/>
    <m/>
    <m/>
    <m/>
    <x v="0"/>
    <m/>
    <m/>
    <m/>
    <s v=""/>
    <s v="FALSO"/>
    <n v="0"/>
    <s v=""/>
    <s v=""/>
    <s v=""/>
    <s v=""/>
    <s v=""/>
    <s v=""/>
    <s v=""/>
    <s v=""/>
    <s v=""/>
    <s v=""/>
    <x v="0"/>
  </r>
  <r>
    <x v="0"/>
    <s v="SGGS-18483"/>
    <s v="[SGGS] SP 26.4.1;[SGGS] SP 26.3.6"/>
    <x v="3"/>
    <x v="6"/>
    <s v="[SGGS] PI 4/26"/>
    <x v="0"/>
    <s v="[INC0818739]Tenho um Erro/Problema com o PTC - Dynamics Athenas - Módulo de Negociação"/>
    <m/>
    <m/>
    <m/>
    <s v="Itens Pendentes"/>
    <m/>
    <m/>
    <m/>
    <d v="2026-09-21T11:40:00"/>
    <d v="2026-09-28T00:00:00"/>
    <m/>
    <m/>
    <m/>
    <m/>
    <m/>
    <m/>
    <m/>
    <m/>
    <m/>
    <m/>
    <m/>
    <m/>
    <x v="0"/>
    <m/>
    <m/>
    <m/>
    <s v=""/>
    <s v="FALSO"/>
    <n v="0"/>
    <s v=""/>
    <s v=""/>
    <s v=""/>
    <s v=""/>
    <s v=""/>
    <s v=""/>
    <s v=""/>
    <s v=""/>
    <s v=""/>
    <s v=""/>
    <x v="0"/>
  </r>
  <r>
    <x v="0"/>
    <s v="SGGS-18482"/>
    <s v="[SGGS] SP 26.3.6"/>
    <x v="3"/>
    <x v="0"/>
    <s v="[SGGS] PI 3/26"/>
    <x v="0"/>
    <s v="[INC0818183]Tenho um Erro/Problema com o PTC - Dynamics Athenas - Ocorrências"/>
    <m/>
    <m/>
    <m/>
    <s v="Itens concluídos"/>
    <m/>
    <m/>
    <s v="Abertura indevida"/>
    <d v="2026-09-21T11:38:00"/>
    <d v="2026-09-14T00:00:00"/>
    <d v="2026-09-21T00:00:00"/>
    <m/>
    <m/>
    <m/>
    <m/>
    <m/>
    <m/>
    <m/>
    <m/>
    <m/>
    <m/>
    <m/>
    <x v="0"/>
    <m/>
    <m/>
    <m/>
    <s v=""/>
    <s v="FALSO"/>
    <n v="0"/>
    <s v=""/>
    <s v=""/>
    <s v=""/>
    <s v=""/>
    <s v=""/>
    <s v=""/>
    <s v=""/>
    <s v=""/>
    <s v=""/>
    <s v=""/>
    <x v="0"/>
  </r>
  <r>
    <x v="0"/>
    <s v="SGGS-18481"/>
    <s v="[SGGS] SP 26.4.1;[SGGS] SP 26.3.6"/>
    <x v="3"/>
    <x v="6"/>
    <s v="[SGGS] PI 4/26"/>
    <x v="0"/>
    <s v="[INC0820702]Tenho um Erro/Problema com o PTC - Ambiente do Aluno / AVA Sofia - Visão de disciplinas"/>
    <m/>
    <m/>
    <m/>
    <s v="Itens Pendentes"/>
    <m/>
    <m/>
    <m/>
    <d v="2026-09-21T11:27:00"/>
    <d v="2026-09-28T00:00:00"/>
    <m/>
    <m/>
    <m/>
    <m/>
    <m/>
    <m/>
    <m/>
    <m/>
    <m/>
    <m/>
    <m/>
    <m/>
    <x v="0"/>
    <m/>
    <m/>
    <m/>
    <s v=""/>
    <s v="FALSO"/>
    <n v="0"/>
    <s v=""/>
    <s v=""/>
    <s v=""/>
    <s v=""/>
    <s v=""/>
    <s v=""/>
    <s v=""/>
    <s v=""/>
    <s v=""/>
    <s v=""/>
    <x v="0"/>
  </r>
  <r>
    <x v="0"/>
    <s v="SGGS-18480"/>
    <s v="[SGGS] SP 26.4.1;[SGGS] SP 26.3.6"/>
    <x v="3"/>
    <x v="6"/>
    <s v="[SGGS] PI 4/26"/>
    <x v="0"/>
    <s v="[INC0819752]Tenho um Erro/Problema com o PTC - Ambiente do Aluno / AVA Sofia - Visão de disciplinas"/>
    <m/>
    <m/>
    <m/>
    <s v="Itens Pendentes"/>
    <m/>
    <m/>
    <m/>
    <d v="2026-09-21T10:22:00"/>
    <d v="2026-09-28T00:00:00"/>
    <m/>
    <m/>
    <m/>
    <m/>
    <m/>
    <m/>
    <m/>
    <m/>
    <m/>
    <m/>
    <m/>
    <m/>
    <x v="0"/>
    <m/>
    <m/>
    <m/>
    <s v=""/>
    <s v="FALSO"/>
    <n v="0"/>
    <s v=""/>
    <s v=""/>
    <s v=""/>
    <s v=""/>
    <s v=""/>
    <s v=""/>
    <s v=""/>
    <s v=""/>
    <s v=""/>
    <s v=""/>
    <x v="0"/>
  </r>
  <r>
    <x v="0"/>
    <s v="SGGS-18479"/>
    <s v="[SGGS] SP 26.4.1;[SGGS] SP 26.3.6"/>
    <x v="3"/>
    <x v="6"/>
    <s v="[SGGS] PI 4/26"/>
    <x v="0"/>
    <s v="[INC0819074]Tenho um Erro/Problema com o PTC - Ambiente do Aluno / AVA Sofia - Visão de disciplinas"/>
    <m/>
    <m/>
    <m/>
    <s v="Itens Pendentes"/>
    <m/>
    <m/>
    <m/>
    <d v="2026-09-21T10:13:00"/>
    <d v="2026-09-28T00:00:00"/>
    <m/>
    <m/>
    <m/>
    <m/>
    <m/>
    <m/>
    <m/>
    <m/>
    <m/>
    <m/>
    <m/>
    <m/>
    <x v="0"/>
    <m/>
    <m/>
    <m/>
    <s v=""/>
    <s v="FALSO"/>
    <n v="0"/>
    <s v=""/>
    <s v=""/>
    <s v=""/>
    <s v=""/>
    <s v=""/>
    <s v=""/>
    <s v=""/>
    <s v=""/>
    <s v=""/>
    <s v=""/>
    <x v="0"/>
  </r>
  <r>
    <x v="0"/>
    <s v="SGGS-18477"/>
    <s v="[SGGS] SP 26.4.1;[SGGS] SP 26.3.6"/>
    <x v="3"/>
    <x v="0"/>
    <s v="[SGGS] PI 3/26"/>
    <x v="0"/>
    <s v="[INC0820038]Tenho um Erro/Problema com o PTC - Dynamics Athenas - Efetivação da Matrícula"/>
    <m/>
    <n v="21600"/>
    <m/>
    <s v="Itens concluídos"/>
    <m/>
    <m/>
    <s v="Concluído"/>
    <d v="2026-09-19T10:10:00"/>
    <d v="2026-09-28T00:00:00"/>
    <d v="2026-09-21T00:00:00"/>
    <d v="2026-09-21T00:00:00"/>
    <m/>
    <m/>
    <m/>
    <m/>
    <m/>
    <m/>
    <m/>
    <m/>
    <m/>
    <m/>
    <x v="0"/>
    <m/>
    <m/>
    <m/>
    <n v="6"/>
    <s v="FALSO"/>
    <n v="0"/>
    <s v=""/>
    <s v=""/>
    <s v=""/>
    <s v=""/>
    <s v=""/>
    <s v=""/>
    <s v=""/>
    <s v=""/>
    <s v=""/>
    <s v=""/>
    <x v="0"/>
  </r>
  <r>
    <x v="0"/>
    <s v="SGGS-18476"/>
    <s v="[SGGS] SP 26.4.1;[SGGS] SP 26.3.6"/>
    <x v="3"/>
    <x v="6"/>
    <s v="[SGGS] PI 4/26"/>
    <x v="0"/>
    <s v="[INC0817267]Tenho um Erro/Problema com o PTC - Ambiente do Aluno / AVA Sofia - Visão de disciplinas"/>
    <m/>
    <m/>
    <m/>
    <s v="Itens Pendentes"/>
    <m/>
    <m/>
    <m/>
    <d v="2026-09-18T18:04:00"/>
    <d v="2026-09-28T00:00:00"/>
    <m/>
    <m/>
    <m/>
    <m/>
    <m/>
    <m/>
    <m/>
    <m/>
    <m/>
    <m/>
    <m/>
    <m/>
    <x v="0"/>
    <m/>
    <m/>
    <m/>
    <s v=""/>
    <s v="FALSO"/>
    <n v="0"/>
    <s v=""/>
    <s v=""/>
    <s v=""/>
    <s v=""/>
    <s v=""/>
    <s v=""/>
    <s v=""/>
    <s v=""/>
    <s v=""/>
    <s v=""/>
    <x v="0"/>
  </r>
  <r>
    <x v="0"/>
    <s v="SGGS-18475"/>
    <s v="[SGGS] SP 26.4.1;[SGGS] SP 26.3.6"/>
    <x v="3"/>
    <x v="6"/>
    <s v="[SGGS] PI 4/26"/>
    <x v="0"/>
    <s v="[INC0819809]Tenho um Erro/Problema com o PTC - Dynamics Athenas - Efetivação da Matrícula"/>
    <m/>
    <m/>
    <m/>
    <s v="Itens Pendentes"/>
    <m/>
    <m/>
    <m/>
    <d v="2026-09-18T16:53:00"/>
    <d v="2026-09-28T00:00:00"/>
    <m/>
    <m/>
    <m/>
    <m/>
    <m/>
    <m/>
    <m/>
    <m/>
    <m/>
    <m/>
    <m/>
    <m/>
    <x v="0"/>
    <m/>
    <m/>
    <m/>
    <s v=""/>
    <s v="FALSO"/>
    <n v="0"/>
    <s v=""/>
    <s v=""/>
    <s v=""/>
    <s v=""/>
    <s v=""/>
    <s v=""/>
    <s v=""/>
    <s v=""/>
    <s v=""/>
    <s v=""/>
    <x v="0"/>
  </r>
  <r>
    <x v="0"/>
    <s v="SGGS-18474"/>
    <s v="[SGGS] SP 26.4.1;[SGGS] SP 26.3.6"/>
    <x v="3"/>
    <x v="6"/>
    <s v="[SGGS] PI 4/26"/>
    <x v="0"/>
    <s v="[INC0819309]Tenho um Erro/Problema com o PTC - Dynamics Athenas - Alocação e disponibilização de disciplinas"/>
    <m/>
    <m/>
    <m/>
    <s v="Itens Pendentes"/>
    <m/>
    <m/>
    <m/>
    <d v="2026-09-18T15:02:00"/>
    <d v="2026-09-28T00:00:00"/>
    <m/>
    <m/>
    <m/>
    <m/>
    <m/>
    <m/>
    <m/>
    <m/>
    <m/>
    <m/>
    <m/>
    <m/>
    <x v="0"/>
    <m/>
    <m/>
    <m/>
    <s v=""/>
    <s v="FALSO"/>
    <n v="0"/>
    <s v=""/>
    <s v=""/>
    <s v=""/>
    <s v=""/>
    <s v=""/>
    <s v=""/>
    <s v=""/>
    <s v=""/>
    <s v=""/>
    <s v=""/>
    <x v="0"/>
  </r>
  <r>
    <x v="0"/>
    <s v="SGGS-18473"/>
    <s v="[SGGS] SP 26.4.1;[SGGS] SP 26.3.6"/>
    <x v="3"/>
    <x v="6"/>
    <s v="[SGGS] PI 4/26"/>
    <x v="0"/>
    <s v="[INC0811487]Tenho um Erro/Problema com o PTC - Ambiente do Aluno / AVA Sofia - Visão de disciplinas"/>
    <m/>
    <m/>
    <m/>
    <s v="Itens Pendentes"/>
    <m/>
    <m/>
    <m/>
    <d v="2026-09-18T15:02:00"/>
    <d v="2026-09-28T00:00:00"/>
    <m/>
    <m/>
    <m/>
    <m/>
    <m/>
    <m/>
    <m/>
    <m/>
    <m/>
    <m/>
    <m/>
    <m/>
    <x v="0"/>
    <m/>
    <m/>
    <m/>
    <s v=""/>
    <s v="FALSO"/>
    <n v="0"/>
    <s v=""/>
    <s v=""/>
    <s v=""/>
    <s v=""/>
    <s v=""/>
    <s v=""/>
    <s v=""/>
    <s v=""/>
    <s v=""/>
    <s v=""/>
    <x v="0"/>
  </r>
  <r>
    <x v="0"/>
    <s v="SGGS-18472"/>
    <s v="[SGGS] SP 26.3.6"/>
    <x v="3"/>
    <x v="0"/>
    <s v="[SGGS] PI 3/26"/>
    <x v="0"/>
    <s v="[INC0819390]Tenho um Erro/Problema com o PTC - Dynamics Athenas - Alocação e disponibilização de disciplinas"/>
    <m/>
    <m/>
    <m/>
    <s v="Itens concluídos"/>
    <m/>
    <m/>
    <s v="Abertura indevida"/>
    <d v="2026-09-18T15:01:00"/>
    <d v="2026-09-14T00:00:00"/>
    <d v="2026-09-23T00:00:00"/>
    <m/>
    <m/>
    <m/>
    <m/>
    <m/>
    <m/>
    <m/>
    <m/>
    <m/>
    <m/>
    <m/>
    <x v="0"/>
    <m/>
    <m/>
    <m/>
    <s v=""/>
    <s v="FALSO"/>
    <n v="0"/>
    <s v=""/>
    <s v=""/>
    <s v=""/>
    <s v=""/>
    <s v=""/>
    <s v=""/>
    <s v=""/>
    <s v=""/>
    <s v=""/>
    <s v=""/>
    <x v="0"/>
  </r>
  <r>
    <x v="0"/>
    <s v="SGGS-18471"/>
    <s v="[SGGS] SP 26.4.1;[SGGS] SP 26.3.6"/>
    <x v="3"/>
    <x v="6"/>
    <s v="[SGGS] PI 4/26"/>
    <x v="0"/>
    <s v="[INC0819298]Tenho um Erro/Problema com o PTC - Dynamics Athenas - Alocação e disponibilização de disciplinas"/>
    <m/>
    <m/>
    <m/>
    <s v="Itens Pendentes"/>
    <m/>
    <m/>
    <m/>
    <d v="2026-09-18T15:01:00"/>
    <d v="2026-09-28T00:00:00"/>
    <m/>
    <m/>
    <m/>
    <m/>
    <m/>
    <m/>
    <m/>
    <m/>
    <m/>
    <m/>
    <m/>
    <m/>
    <x v="0"/>
    <m/>
    <m/>
    <m/>
    <s v=""/>
    <s v="FALSO"/>
    <n v="0"/>
    <s v=""/>
    <s v=""/>
    <s v=""/>
    <s v=""/>
    <s v=""/>
    <s v=""/>
    <s v=""/>
    <s v=""/>
    <s v=""/>
    <s v=""/>
    <x v="0"/>
  </r>
  <r>
    <x v="0"/>
    <s v="SGGS-18468"/>
    <s v="[SGGS] SP 26.3.6"/>
    <x v="3"/>
    <x v="0"/>
    <s v="[SGGS] PI 3/26"/>
    <x v="0"/>
    <s v="[INC0819390]Tenho um Erro/Problema com o PTC - Dynamics Athenas - Alocação e disponibilização de disciplinas"/>
    <m/>
    <m/>
    <m/>
    <s v="Itens concluídos"/>
    <m/>
    <m/>
    <s v="Abertura indevida"/>
    <d v="2026-09-18T10:08:00"/>
    <d v="2026-09-14T00:00:00"/>
    <d v="2026-09-18T00:00:00"/>
    <m/>
    <m/>
    <m/>
    <m/>
    <m/>
    <m/>
    <m/>
    <m/>
    <m/>
    <m/>
    <m/>
    <x v="0"/>
    <m/>
    <m/>
    <m/>
    <s v=""/>
    <s v="FALSO"/>
    <n v="0"/>
    <s v=""/>
    <s v=""/>
    <s v=""/>
    <s v=""/>
    <s v=""/>
    <s v=""/>
    <s v=""/>
    <s v=""/>
    <s v=""/>
    <s v=""/>
    <x v="0"/>
  </r>
  <r>
    <x v="0"/>
    <s v="SGGS-18467"/>
    <s v="[SGGS] SP 26.4.1;[SGGS] SP 26.3.6"/>
    <x v="3"/>
    <x v="6"/>
    <s v="[SGGS] PI 4/26"/>
    <x v="0"/>
    <s v="[INC0819399]Tenho um Erro/Problema com o PTC - Dynamics Athenas - Alocação e disponibilização de disciplinas"/>
    <m/>
    <m/>
    <m/>
    <s v="Itens Pendentes"/>
    <m/>
    <m/>
    <m/>
    <d v="2026-09-18T10:04:00"/>
    <d v="2026-09-28T00:00:00"/>
    <m/>
    <m/>
    <m/>
    <m/>
    <m/>
    <m/>
    <m/>
    <m/>
    <m/>
    <m/>
    <m/>
    <m/>
    <x v="0"/>
    <m/>
    <m/>
    <m/>
    <s v=""/>
    <s v="FALSO"/>
    <n v="0"/>
    <s v=""/>
    <s v=""/>
    <s v=""/>
    <s v=""/>
    <s v=""/>
    <s v=""/>
    <s v=""/>
    <s v=""/>
    <s v=""/>
    <s v=""/>
    <x v="0"/>
  </r>
  <r>
    <x v="0"/>
    <s v="SGGS-18459"/>
    <s v="[SGGS] SP 26.4.1;[SGGS] SP 26.3.6"/>
    <x v="3"/>
    <x v="6"/>
    <s v="[SGGS] PI 4/26"/>
    <x v="0"/>
    <s v="[INC0817454]Tenho um Erro/Problema com o PTC - Ambiente do Aluno / AVA Sofia - Visão de disciplinas"/>
    <m/>
    <m/>
    <m/>
    <s v="Itens Pendentes"/>
    <m/>
    <m/>
    <m/>
    <d v="2026-09-18T09:16:00"/>
    <d v="2026-09-28T00:00:00"/>
    <m/>
    <m/>
    <m/>
    <m/>
    <m/>
    <m/>
    <m/>
    <m/>
    <m/>
    <m/>
    <m/>
    <m/>
    <x v="0"/>
    <m/>
    <m/>
    <m/>
    <s v=""/>
    <s v="FALSO"/>
    <n v="0"/>
    <s v=""/>
    <s v=""/>
    <s v=""/>
    <s v=""/>
    <s v=""/>
    <s v=""/>
    <s v=""/>
    <s v=""/>
    <s v=""/>
    <s v=""/>
    <x v="0"/>
  </r>
  <r>
    <x v="0"/>
    <s v="SGGS-18452"/>
    <s v="[SGGS] SP 26.4.1;[SGGS] SP 26.3.6"/>
    <x v="3"/>
    <x v="6"/>
    <s v="[SGGS] PI 4/26"/>
    <x v="0"/>
    <s v="[INC0819552]Tenho um Erro/Problema com o PTC - Dynamics Athenas - Documentos Acadêmicos - Serviços"/>
    <m/>
    <m/>
    <m/>
    <s v="Itens Pendentes"/>
    <m/>
    <m/>
    <m/>
    <d v="2026-09-18T09:03:00"/>
    <d v="2026-09-28T00:00:00"/>
    <m/>
    <m/>
    <m/>
    <m/>
    <m/>
    <m/>
    <m/>
    <m/>
    <m/>
    <m/>
    <m/>
    <m/>
    <x v="0"/>
    <m/>
    <m/>
    <m/>
    <s v=""/>
    <s v="FALSO"/>
    <n v="0"/>
    <s v=""/>
    <s v=""/>
    <s v=""/>
    <s v=""/>
    <s v=""/>
    <s v=""/>
    <s v=""/>
    <s v=""/>
    <s v=""/>
    <s v=""/>
    <x v="0"/>
  </r>
  <r>
    <x v="4"/>
    <s v="SGGS-18449"/>
    <s v="[SGGS] SP 26.3.6"/>
    <x v="3"/>
    <x v="0"/>
    <s v="[SGGS] PI 3/26"/>
    <x v="2"/>
    <s v="[Athenas][SEC]Transferência Externa_Melhoria na busca de turmas, curso, curso mec matriz e período letivo"/>
    <n v="3"/>
    <n v="68400"/>
    <m/>
    <s v="Itens concluídos"/>
    <m/>
    <s v="Não"/>
    <s v="Concluído"/>
    <d v="2026-09-17T17:52:00"/>
    <d v="2026-09-14T00:00:00"/>
    <d v="2026-09-24T00:00:00"/>
    <d v="2026-09-25T00:00:00"/>
    <d v="2026-09-25T00:00:00"/>
    <d v="2026-09-25T00:00:00"/>
    <d v="2026-09-25T00:00:00"/>
    <m/>
    <m/>
    <n v="1"/>
    <m/>
    <m/>
    <n v="6"/>
    <m/>
    <x v="0"/>
    <m/>
    <m/>
    <m/>
    <n v="19"/>
    <s v="FALSO"/>
    <n v="0"/>
    <n v="-5"/>
    <s v=""/>
    <n v="1"/>
    <b v="1"/>
    <n v="1"/>
    <s v=""/>
    <s v=""/>
    <s v=""/>
    <s v=""/>
    <b v="1"/>
    <x v="0"/>
  </r>
  <r>
    <x v="0"/>
    <s v="SGGS-18445"/>
    <s v="[SGGS] SP 26.4.1;[SGGS] SP 26.3.6"/>
    <x v="3"/>
    <x v="0"/>
    <s v="[SGGS] PI 3/26"/>
    <x v="0"/>
    <s v="[INC0819322]Tenho um Erro/Problema com o PTC - Dynamics Athenas - Efetivação da Matrícula"/>
    <m/>
    <m/>
    <m/>
    <s v="Itens concluídos"/>
    <m/>
    <m/>
    <s v="Concluído"/>
    <d v="2026-09-17T17:05:00"/>
    <d v="2026-09-28T00:00:00"/>
    <d v="2026-09-23T00:00:00"/>
    <d v="2026-09-23T00:00:00"/>
    <m/>
    <m/>
    <m/>
    <m/>
    <m/>
    <m/>
    <m/>
    <m/>
    <m/>
    <m/>
    <x v="0"/>
    <m/>
    <m/>
    <m/>
    <s v=""/>
    <s v="FALSO"/>
    <n v="0"/>
    <s v=""/>
    <s v=""/>
    <s v=""/>
    <s v=""/>
    <s v=""/>
    <s v=""/>
    <s v=""/>
    <s v=""/>
    <s v=""/>
    <s v=""/>
    <x v="0"/>
  </r>
  <r>
    <x v="0"/>
    <s v="SGGS-18439"/>
    <s v="[SGGS] SP 26.4.1;[SGGS] SP 26.3.6"/>
    <x v="3"/>
    <x v="6"/>
    <s v="[SGGS] PI 4/26"/>
    <x v="0"/>
    <s v="[INC0819272]Tenho um Erro/Problema com o PTC - Dynamics Athenas - Efetivação da Matrícula"/>
    <m/>
    <m/>
    <m/>
    <s v="Itens Pendentes"/>
    <m/>
    <m/>
    <m/>
    <d v="2026-09-17T15:08:00"/>
    <d v="2026-09-28T00:00:00"/>
    <m/>
    <m/>
    <m/>
    <m/>
    <m/>
    <m/>
    <m/>
    <m/>
    <m/>
    <m/>
    <m/>
    <m/>
    <x v="0"/>
    <m/>
    <m/>
    <m/>
    <s v=""/>
    <s v="FALSO"/>
    <n v="0"/>
    <s v=""/>
    <s v=""/>
    <s v=""/>
    <s v=""/>
    <s v=""/>
    <s v=""/>
    <s v=""/>
    <s v=""/>
    <s v=""/>
    <s v=""/>
    <x v="0"/>
  </r>
  <r>
    <x v="0"/>
    <s v="SGGS-18438"/>
    <s v="[SGGS] SP 26.3.6"/>
    <x v="3"/>
    <x v="0"/>
    <s v="[SGGS] PI 3/26"/>
    <x v="0"/>
    <s v="[INC0800569]Tenho um Erro/Problema com o PTC - Dynamics Athenas - Documentos de Matrícula"/>
    <m/>
    <m/>
    <m/>
    <s v="Itens concluídos"/>
    <m/>
    <m/>
    <s v="Abertura indevida"/>
    <d v="2026-09-17T11:56:00"/>
    <d v="2026-09-14T00:00:00"/>
    <d v="2026-09-17T00:00:00"/>
    <m/>
    <m/>
    <m/>
    <m/>
    <m/>
    <m/>
    <m/>
    <m/>
    <m/>
    <m/>
    <m/>
    <x v="0"/>
    <m/>
    <m/>
    <m/>
    <s v=""/>
    <s v="FALSO"/>
    <n v="0"/>
    <s v=""/>
    <s v=""/>
    <s v=""/>
    <s v=""/>
    <s v=""/>
    <s v=""/>
    <s v=""/>
    <s v=""/>
    <s v=""/>
    <s v=""/>
    <x v="0"/>
  </r>
  <r>
    <x v="0"/>
    <s v="SGGS-18437"/>
    <s v="[SGGS] SP 26.4.1;[SGGS] SP 26.3.6"/>
    <x v="3"/>
    <x v="6"/>
    <s v="[SGGS] PI 4/26"/>
    <x v="0"/>
    <s v="[INC0808776]Tenho um Erro/Problema com o PTC - Ambiente do Aluno / AVA Sofia - Secretaria - Erro na solicitação de Transferencia interna - curso e polo"/>
    <m/>
    <m/>
    <m/>
    <s v="Itens Pendentes"/>
    <m/>
    <m/>
    <m/>
    <d v="2026-09-17T11:52:00"/>
    <d v="2026-09-28T00:00:00"/>
    <m/>
    <m/>
    <m/>
    <m/>
    <m/>
    <m/>
    <m/>
    <m/>
    <m/>
    <m/>
    <m/>
    <m/>
    <x v="0"/>
    <m/>
    <m/>
    <m/>
    <s v=""/>
    <s v="FALSO"/>
    <n v="0"/>
    <s v=""/>
    <s v=""/>
    <s v=""/>
    <s v=""/>
    <s v=""/>
    <s v=""/>
    <s v=""/>
    <s v=""/>
    <s v=""/>
    <s v=""/>
    <x v="0"/>
  </r>
  <r>
    <x v="0"/>
    <s v="SGGS-18436"/>
    <s v="[SGGS] SP 26.3.6"/>
    <x v="3"/>
    <x v="0"/>
    <s v="[SGGS] PI 3/26"/>
    <x v="0"/>
    <s v="[INC0790984]Tenho um Erro/Problema com o PTC - Ambiente do Aluno / AVA Sofia - Aulas"/>
    <m/>
    <m/>
    <m/>
    <s v="Itens concluídos"/>
    <m/>
    <m/>
    <s v="Abertura indevida"/>
    <d v="2026-09-17T11:51:00"/>
    <d v="2026-09-14T00:00:00"/>
    <d v="2026-09-21T00:00:00"/>
    <m/>
    <m/>
    <m/>
    <m/>
    <m/>
    <m/>
    <m/>
    <m/>
    <m/>
    <m/>
    <m/>
    <x v="0"/>
    <m/>
    <m/>
    <m/>
    <s v=""/>
    <s v="FALSO"/>
    <n v="0"/>
    <s v=""/>
    <s v=""/>
    <s v=""/>
    <s v=""/>
    <s v=""/>
    <s v=""/>
    <s v=""/>
    <s v=""/>
    <s v=""/>
    <s v=""/>
    <x v="0"/>
  </r>
  <r>
    <x v="0"/>
    <s v="SGGS-18435"/>
    <s v="[SGGS] SP 26.3.6"/>
    <x v="3"/>
    <x v="0"/>
    <s v="[SGGS] PI 3/26"/>
    <x v="0"/>
    <s v="[INC0787450]Tenho um Erro/Problema com o Sistema - AMPLI - Pagamento"/>
    <m/>
    <m/>
    <m/>
    <s v="Itens concluídos"/>
    <m/>
    <m/>
    <s v="Abertura indevida"/>
    <d v="2026-09-17T11:16:00"/>
    <d v="2026-09-14T00:00:00"/>
    <d v="2026-09-21T00:00:00"/>
    <m/>
    <m/>
    <m/>
    <m/>
    <m/>
    <m/>
    <m/>
    <m/>
    <m/>
    <m/>
    <m/>
    <x v="0"/>
    <m/>
    <m/>
    <m/>
    <s v=""/>
    <s v="FALSO"/>
    <n v="0"/>
    <s v=""/>
    <s v=""/>
    <s v=""/>
    <s v=""/>
    <s v=""/>
    <s v=""/>
    <s v=""/>
    <s v=""/>
    <s v=""/>
    <s v=""/>
    <x v="0"/>
  </r>
  <r>
    <x v="10"/>
    <s v="SGGS-18427"/>
    <s v="[SGGS] SP 26.4.1;[SGGS] SP 26.3.6"/>
    <x v="3"/>
    <x v="4"/>
    <s v="[SGGS] PI 4/26"/>
    <x v="0"/>
    <s v="Histórico escolar -Documento não gerado por falta de menção ENADE. "/>
    <m/>
    <m/>
    <m/>
    <s v="Itens concluídos"/>
    <m/>
    <m/>
    <m/>
    <d v="2026-09-17T10:48:00"/>
    <d v="2026-09-28T00:00:00"/>
    <d v="2026-09-17T00:00:00"/>
    <d v="2026-09-17T00:00:00"/>
    <d v="2026-09-17T00:00:00"/>
    <m/>
    <m/>
    <m/>
    <m/>
    <n v="1"/>
    <m/>
    <m/>
    <m/>
    <m/>
    <x v="0"/>
    <m/>
    <m/>
    <m/>
    <s v=""/>
    <s v="FALSO"/>
    <n v="0"/>
    <n v="7"/>
    <s v=""/>
    <n v="1"/>
    <b v="1"/>
    <s v=""/>
    <s v=""/>
    <s v=""/>
    <s v=""/>
    <s v=""/>
    <b v="1"/>
    <x v="0"/>
  </r>
  <r>
    <x v="0"/>
    <s v="SGGS-18426"/>
    <s v="[SGGS] SP 26.3.6"/>
    <x v="3"/>
    <x v="0"/>
    <s v="[SGGS] PI 3/26"/>
    <x v="0"/>
    <s v="[INC0818327]Tenho um Erro/Problema com o PTC - Ambiente do Aluno / AVA Sofia - Escolha de Disciplinas Optativas/Eletivas"/>
    <m/>
    <m/>
    <m/>
    <s v="Itens concluídos"/>
    <m/>
    <m/>
    <s v="Abertura indevida"/>
    <d v="2026-09-17T10:24:00"/>
    <d v="2026-09-14T00:00:00"/>
    <d v="2026-09-17T00:00:00"/>
    <m/>
    <m/>
    <m/>
    <m/>
    <m/>
    <m/>
    <m/>
    <m/>
    <m/>
    <m/>
    <m/>
    <x v="0"/>
    <m/>
    <m/>
    <m/>
    <s v=""/>
    <s v="FALSO"/>
    <n v="0"/>
    <s v=""/>
    <s v=""/>
    <s v=""/>
    <s v=""/>
    <s v=""/>
    <s v=""/>
    <s v=""/>
    <s v=""/>
    <s v=""/>
    <s v=""/>
    <x v="0"/>
  </r>
  <r>
    <x v="0"/>
    <s v="SGGS-18423"/>
    <s v="[SGGS] SP 26.4.1;[SGGS] SP 26.3.6"/>
    <x v="3"/>
    <x v="6"/>
    <s v="[SGGS] PI 4/26"/>
    <x v="0"/>
    <s v="[INC0818800]Tenho um Erro/Problema com o PTC - Ambiente do Aluno / AVA Sofia - Detalhes do curso"/>
    <m/>
    <m/>
    <m/>
    <s v="Itens Pendentes"/>
    <m/>
    <m/>
    <m/>
    <d v="2026-09-17T09:05:00"/>
    <d v="2026-09-28T00:00:00"/>
    <m/>
    <m/>
    <m/>
    <m/>
    <m/>
    <m/>
    <m/>
    <m/>
    <m/>
    <m/>
    <m/>
    <m/>
    <x v="0"/>
    <m/>
    <m/>
    <m/>
    <s v=""/>
    <s v="FALSO"/>
    <n v="0"/>
    <s v=""/>
    <s v=""/>
    <s v=""/>
    <s v=""/>
    <s v=""/>
    <s v=""/>
    <s v=""/>
    <s v=""/>
    <s v=""/>
    <s v=""/>
    <x v="0"/>
  </r>
  <r>
    <x v="0"/>
    <s v="SGGS-18422"/>
    <s v="[SGGS] SP 26.4.1;[SGGS] SP 26.3.6"/>
    <x v="3"/>
    <x v="6"/>
    <s v="[SGGS] PI 4/26"/>
    <x v="0"/>
    <s v="[INC0818117]Tenho um Erro/Problema com o PTC - Ambiente do Aluno / AVA Sofia - Visão de disciplinas"/>
    <m/>
    <m/>
    <m/>
    <s v="Itens Pendentes"/>
    <m/>
    <m/>
    <m/>
    <d v="2026-09-17T08:19:00"/>
    <d v="2026-09-28T00:00:00"/>
    <m/>
    <m/>
    <m/>
    <m/>
    <m/>
    <m/>
    <m/>
    <m/>
    <m/>
    <m/>
    <m/>
    <m/>
    <x v="0"/>
    <m/>
    <m/>
    <m/>
    <s v=""/>
    <s v="FALSO"/>
    <n v="0"/>
    <s v=""/>
    <s v=""/>
    <s v=""/>
    <s v=""/>
    <s v=""/>
    <s v=""/>
    <s v=""/>
    <s v=""/>
    <s v=""/>
    <s v=""/>
    <x v="0"/>
  </r>
  <r>
    <x v="0"/>
    <s v="SGGS-18421"/>
    <s v="[SGGS] SP 26.4.1;[SGGS] SP 26.3.6"/>
    <x v="3"/>
    <x v="6"/>
    <s v="[SGGS] PI 4/26"/>
    <x v="0"/>
    <s v="[INC0817974]Tenho um Erro/Problema com o PTC - Ambiente do Aluno / AVA Sofia - Visão de disciplinas"/>
    <m/>
    <m/>
    <m/>
    <s v="Itens Pendentes"/>
    <m/>
    <m/>
    <m/>
    <d v="2026-09-17T07:58:00"/>
    <d v="2026-09-28T00:00:00"/>
    <m/>
    <m/>
    <m/>
    <m/>
    <m/>
    <m/>
    <m/>
    <m/>
    <m/>
    <m/>
    <m/>
    <m/>
    <x v="0"/>
    <m/>
    <m/>
    <m/>
    <s v=""/>
    <s v="FALSO"/>
    <n v="0"/>
    <s v=""/>
    <s v=""/>
    <s v=""/>
    <s v=""/>
    <s v=""/>
    <s v=""/>
    <s v=""/>
    <s v=""/>
    <s v=""/>
    <s v=""/>
    <x v="0"/>
  </r>
  <r>
    <x v="0"/>
    <s v="SGGS-18417"/>
    <s v="[SGGS] SP 26.3.6"/>
    <x v="3"/>
    <x v="0"/>
    <s v="[SGGS] PI 3/26"/>
    <x v="0"/>
    <s v="[INC0818801]Tenho um Erro/Problema com o PTC - Dynamics Athenas - Efetivação da Matrícula"/>
    <m/>
    <m/>
    <m/>
    <s v="Itens concluídos"/>
    <m/>
    <m/>
    <s v="Abertura indevida"/>
    <d v="2026-09-16T16:35:00"/>
    <d v="2026-09-14T00:00:00"/>
    <d v="2026-09-17T00:00:00"/>
    <m/>
    <m/>
    <m/>
    <m/>
    <m/>
    <m/>
    <m/>
    <m/>
    <m/>
    <m/>
    <m/>
    <x v="0"/>
    <m/>
    <m/>
    <m/>
    <s v=""/>
    <s v="FALSO"/>
    <n v="0"/>
    <s v=""/>
    <s v=""/>
    <s v=""/>
    <s v=""/>
    <s v=""/>
    <s v=""/>
    <s v=""/>
    <s v=""/>
    <s v=""/>
    <s v=""/>
    <x v="0"/>
  </r>
  <r>
    <x v="0"/>
    <s v="SGGS-18412"/>
    <s v="[SGGS] SP 26.3.6"/>
    <x v="3"/>
    <x v="0"/>
    <s v="[SGGS] PI 3/26"/>
    <x v="0"/>
    <s v="[INC0818778]Tenho um Erro/Problema com o PTC - Dynamics Athenas - Rematrícula"/>
    <m/>
    <m/>
    <m/>
    <s v="Itens concluídos"/>
    <m/>
    <m/>
    <s v="Abertura indevida"/>
    <d v="2026-09-16T15:46:00"/>
    <d v="2026-09-14T00:00:00"/>
    <d v="2026-09-17T00:00:00"/>
    <m/>
    <m/>
    <m/>
    <m/>
    <m/>
    <m/>
    <m/>
    <m/>
    <m/>
    <m/>
    <m/>
    <x v="0"/>
    <m/>
    <m/>
    <m/>
    <s v=""/>
    <s v="FALSO"/>
    <n v="0"/>
    <s v=""/>
    <s v=""/>
    <s v=""/>
    <s v=""/>
    <s v=""/>
    <s v=""/>
    <s v=""/>
    <s v=""/>
    <s v=""/>
    <s v=""/>
    <x v="0"/>
  </r>
  <r>
    <x v="0"/>
    <s v="SGGS-18411"/>
    <s v="[SGGS] SP 26.4.1;[SGGS] SP 26.3.6"/>
    <x v="3"/>
    <x v="6"/>
    <s v="[SGGS] PI 4/26"/>
    <x v="0"/>
    <s v="[INC0818776]Tenho um Erro/Problema com o PTC - Dynamics Athenas - Documentos Acadêmicos - Serviços"/>
    <m/>
    <m/>
    <m/>
    <s v="Itens Pendentes"/>
    <m/>
    <m/>
    <m/>
    <d v="2026-09-16T15:41:00"/>
    <d v="2026-09-28T00:00:00"/>
    <m/>
    <m/>
    <m/>
    <m/>
    <m/>
    <m/>
    <m/>
    <m/>
    <m/>
    <m/>
    <m/>
    <m/>
    <x v="0"/>
    <m/>
    <m/>
    <m/>
    <s v=""/>
    <s v="FALSO"/>
    <n v="0"/>
    <s v=""/>
    <s v=""/>
    <s v=""/>
    <s v=""/>
    <s v=""/>
    <s v=""/>
    <s v=""/>
    <s v=""/>
    <s v=""/>
    <s v=""/>
    <x v="0"/>
  </r>
  <r>
    <x v="0"/>
    <s v="SGGS-18408"/>
    <s v="[SGGS] SP 26.4.1;[SGGS] SP 26.3.6"/>
    <x v="3"/>
    <x v="5"/>
    <s v="[SGGS] PI 4/26"/>
    <x v="0"/>
    <s v="[INC0818686]Tenho um Erro/Problema com o PTC - Dynamics Athenas - Instabilidade Sistêmica no Dynamics"/>
    <m/>
    <m/>
    <m/>
    <s v="Em andamento"/>
    <m/>
    <m/>
    <m/>
    <d v="2026-09-16T14:45:00"/>
    <d v="2026-09-28T00:00:00"/>
    <d v="2026-09-16T00:00:00"/>
    <m/>
    <m/>
    <m/>
    <m/>
    <m/>
    <m/>
    <m/>
    <m/>
    <m/>
    <m/>
    <m/>
    <x v="0"/>
    <m/>
    <m/>
    <m/>
    <s v=""/>
    <s v="FALSO"/>
    <n v="0"/>
    <s v=""/>
    <s v=""/>
    <s v=""/>
    <s v=""/>
    <s v=""/>
    <s v=""/>
    <s v=""/>
    <s v=""/>
    <s v=""/>
    <s v=""/>
    <x v="0"/>
  </r>
  <r>
    <x v="0"/>
    <s v="SGGS-18397"/>
    <s v="[SGGS] SP 26.4.1;[SGGS] SP 26.3.6"/>
    <x v="3"/>
    <x v="6"/>
    <s v="[SGGS] PI 4/26"/>
    <x v="0"/>
    <s v="[INC0806230]Tenho um Erro/Problema com o PTC - Dynamics Athenas - Documentos Acadêmicos - Serviços"/>
    <m/>
    <m/>
    <m/>
    <s v="Itens Pendentes"/>
    <m/>
    <m/>
    <m/>
    <d v="2026-09-16T12:38:00"/>
    <d v="2026-09-28T00:00:00"/>
    <m/>
    <m/>
    <m/>
    <m/>
    <m/>
    <m/>
    <m/>
    <m/>
    <m/>
    <m/>
    <m/>
    <m/>
    <x v="0"/>
    <m/>
    <m/>
    <m/>
    <s v=""/>
    <s v="FALSO"/>
    <n v="0"/>
    <s v=""/>
    <s v=""/>
    <s v=""/>
    <s v=""/>
    <s v=""/>
    <s v=""/>
    <s v=""/>
    <s v=""/>
    <s v=""/>
    <s v=""/>
    <x v="0"/>
  </r>
  <r>
    <x v="0"/>
    <s v="SGGS-18396"/>
    <s v="[SGGS] SP 26.4.1;[SGGS] SP 26.3.6"/>
    <x v="3"/>
    <x v="6"/>
    <s v="[SGGS] PI 4/26"/>
    <x v="0"/>
    <s v="[INC0818444]Tenho um Erro/Problema com o PTC - Dynamics Athenas - Alocação e disponibilização de disciplinas"/>
    <m/>
    <m/>
    <m/>
    <s v="Itens Pendentes"/>
    <m/>
    <m/>
    <m/>
    <d v="2026-09-16T12:09:00"/>
    <d v="2026-09-28T00:00:00"/>
    <m/>
    <m/>
    <m/>
    <m/>
    <m/>
    <m/>
    <m/>
    <m/>
    <m/>
    <m/>
    <m/>
    <m/>
    <x v="0"/>
    <m/>
    <m/>
    <m/>
    <s v=""/>
    <s v="FALSO"/>
    <n v="0"/>
    <s v=""/>
    <s v=""/>
    <s v=""/>
    <s v=""/>
    <s v=""/>
    <s v=""/>
    <s v=""/>
    <s v=""/>
    <s v=""/>
    <s v=""/>
    <x v="0"/>
  </r>
  <r>
    <x v="0"/>
    <s v="SGGS-18385"/>
    <s v="[SGGS] SP 26.3.6"/>
    <x v="3"/>
    <x v="0"/>
    <s v="[SGGS] PI 3/26"/>
    <x v="0"/>
    <s v="[INC0818317]Tenho um Erro/Problema com o PTC - Dynamics Athenas - Problema na parametrização da matriz"/>
    <m/>
    <m/>
    <m/>
    <s v="Itens concluídos"/>
    <m/>
    <m/>
    <s v="Concluído"/>
    <d v="2026-09-16T11:09:00"/>
    <d v="2026-09-14T00:00:00"/>
    <d v="2026-09-16T00:00:00"/>
    <d v="2026-09-16T00:00:00"/>
    <m/>
    <m/>
    <m/>
    <m/>
    <m/>
    <m/>
    <m/>
    <m/>
    <m/>
    <m/>
    <x v="0"/>
    <m/>
    <m/>
    <m/>
    <s v=""/>
    <s v="FALSO"/>
    <n v="0"/>
    <s v=""/>
    <s v=""/>
    <s v=""/>
    <s v=""/>
    <s v=""/>
    <s v=""/>
    <s v=""/>
    <s v=""/>
    <s v=""/>
    <s v=""/>
    <x v="0"/>
  </r>
  <r>
    <x v="0"/>
    <s v="SGGS-18384"/>
    <s v="[SGGS] SP 26.4.1;[SGGS] SP 26.3.6"/>
    <x v="3"/>
    <x v="6"/>
    <s v="[SGGS] PI 4/26"/>
    <x v="0"/>
    <s v="[INC0818199]Tenho um Erro/Problema com o PTC - Dynamics Athenas - Problema na parametrização da matriz"/>
    <m/>
    <m/>
    <m/>
    <s v="Itens Pendentes"/>
    <m/>
    <m/>
    <m/>
    <d v="2026-09-16T11:08:00"/>
    <d v="2026-09-28T00:00:00"/>
    <m/>
    <m/>
    <m/>
    <m/>
    <m/>
    <m/>
    <m/>
    <m/>
    <m/>
    <m/>
    <m/>
    <m/>
    <x v="0"/>
    <m/>
    <m/>
    <m/>
    <s v=""/>
    <s v="FALSO"/>
    <n v="0"/>
    <s v=""/>
    <s v=""/>
    <s v=""/>
    <s v=""/>
    <s v=""/>
    <s v=""/>
    <s v=""/>
    <s v=""/>
    <s v=""/>
    <s v=""/>
    <x v="0"/>
  </r>
  <r>
    <x v="0"/>
    <s v="SGGS-18383"/>
    <s v="[SGGS] SP 26.4.1;[SGGS] SP 26.3.6"/>
    <x v="3"/>
    <x v="6"/>
    <s v="[SGGS] PI 4/26"/>
    <x v="0"/>
    <s v="[INC0818256]Tenho um Erro/Problema com o PTC - Dynamics Athenas - Problema na parametrização da matriz"/>
    <m/>
    <m/>
    <m/>
    <s v="Itens Pendentes"/>
    <m/>
    <m/>
    <m/>
    <d v="2026-09-16T11:08:00"/>
    <d v="2026-09-28T00:00:00"/>
    <m/>
    <m/>
    <m/>
    <m/>
    <m/>
    <m/>
    <m/>
    <m/>
    <m/>
    <m/>
    <m/>
    <m/>
    <x v="0"/>
    <m/>
    <m/>
    <m/>
    <s v=""/>
    <s v="FALSO"/>
    <n v="0"/>
    <s v=""/>
    <s v=""/>
    <s v=""/>
    <s v=""/>
    <s v=""/>
    <s v=""/>
    <s v=""/>
    <s v=""/>
    <s v=""/>
    <s v=""/>
    <x v="0"/>
  </r>
  <r>
    <x v="0"/>
    <s v="SGGS-18381"/>
    <s v="[SGGS] SP 26.3.6"/>
    <x v="3"/>
    <x v="0"/>
    <s v="[SGGS] PI 3/26"/>
    <x v="0"/>
    <s v="[INC0818395]Tenho um Erro/Problema com o PTC - Dynamics Athenas - Alocação e disponibilização de disciplinas"/>
    <m/>
    <n v="12600"/>
    <m/>
    <s v="Itens concluídos"/>
    <m/>
    <m/>
    <s v="Abertura indevida"/>
    <d v="2026-09-16T11:04:00"/>
    <d v="2026-09-14T00:00:00"/>
    <d v="2026-09-17T00:00:00"/>
    <m/>
    <m/>
    <m/>
    <m/>
    <m/>
    <m/>
    <m/>
    <m/>
    <m/>
    <m/>
    <m/>
    <x v="0"/>
    <m/>
    <m/>
    <m/>
    <n v="3.5"/>
    <s v="FALSO"/>
    <n v="0"/>
    <s v=""/>
    <s v=""/>
    <s v=""/>
    <s v=""/>
    <s v=""/>
    <s v=""/>
    <s v=""/>
    <s v=""/>
    <s v=""/>
    <s v=""/>
    <x v="0"/>
  </r>
  <r>
    <x v="0"/>
    <s v="SGGS-18380"/>
    <s v="[SGGS] SP 26.4.1;[SGGS] SP 26.3.6"/>
    <x v="3"/>
    <x v="6"/>
    <s v="[SGGS] PI 4/26"/>
    <x v="0"/>
    <s v="[INC0818492]Tenho um Erro/Problema com o PTC - Dynamics Athenas - Alocação e disponibilização de disciplinas"/>
    <m/>
    <m/>
    <m/>
    <s v="Itens Pendentes"/>
    <m/>
    <m/>
    <m/>
    <d v="2026-09-16T11:04:00"/>
    <d v="2026-09-28T00:00:00"/>
    <m/>
    <m/>
    <m/>
    <m/>
    <m/>
    <m/>
    <m/>
    <m/>
    <m/>
    <m/>
    <m/>
    <m/>
    <x v="0"/>
    <m/>
    <m/>
    <m/>
    <s v=""/>
    <s v="FALSO"/>
    <n v="0"/>
    <s v=""/>
    <s v=""/>
    <s v=""/>
    <s v=""/>
    <s v=""/>
    <s v=""/>
    <s v=""/>
    <s v=""/>
    <s v=""/>
    <s v=""/>
    <x v="0"/>
  </r>
  <r>
    <x v="0"/>
    <s v="SGGS-18378"/>
    <s v="[SGGS] SP 26.4.1;[SGGS] SP 26.3.6"/>
    <x v="3"/>
    <x v="6"/>
    <s v="[SGGS] PI 4/26"/>
    <x v="0"/>
    <s v="[INC0812064]Tenho um Erro/Problema com o Sistema - SAP - SAP - Arrecadação Agrupador"/>
    <m/>
    <m/>
    <m/>
    <s v="Itens Pendentes"/>
    <m/>
    <m/>
    <m/>
    <d v="2026-09-16T09:47:00"/>
    <d v="2026-09-28T00:00:00"/>
    <m/>
    <m/>
    <m/>
    <m/>
    <m/>
    <m/>
    <m/>
    <m/>
    <m/>
    <m/>
    <m/>
    <m/>
    <x v="0"/>
    <m/>
    <m/>
    <m/>
    <s v=""/>
    <s v="FALSO"/>
    <n v="0"/>
    <s v=""/>
    <s v=""/>
    <s v=""/>
    <s v=""/>
    <s v=""/>
    <s v=""/>
    <s v=""/>
    <s v=""/>
    <s v=""/>
    <s v=""/>
    <x v="0"/>
  </r>
  <r>
    <x v="0"/>
    <s v="SGGS-18376"/>
    <s v="[SGGS] SP 26.4.1;[SGGS] SP 26.3.6"/>
    <x v="3"/>
    <x v="6"/>
    <s v="[SGGS] PI 4/26"/>
    <x v="0"/>
    <s v="[INC0818493]Tenho um Erro/Problema com o PTC - Dynamics Athenas - Efetivação da Matrícula"/>
    <m/>
    <m/>
    <m/>
    <s v="Itens Pendentes"/>
    <m/>
    <m/>
    <m/>
    <d v="2026-09-15T21:13:00"/>
    <d v="2026-09-28T00:00:00"/>
    <m/>
    <m/>
    <m/>
    <m/>
    <m/>
    <m/>
    <m/>
    <m/>
    <m/>
    <m/>
    <m/>
    <m/>
    <x v="0"/>
    <m/>
    <m/>
    <m/>
    <s v=""/>
    <s v="FALSO"/>
    <n v="0"/>
    <s v=""/>
    <s v=""/>
    <s v=""/>
    <s v=""/>
    <s v=""/>
    <s v=""/>
    <s v=""/>
    <s v=""/>
    <s v=""/>
    <s v=""/>
    <x v="0"/>
  </r>
  <r>
    <x v="0"/>
    <s v="SGGS-18375"/>
    <s v="[SGGS] SP 26.3.6"/>
    <x v="3"/>
    <x v="0"/>
    <s v="[SGGS] PI 3/26"/>
    <x v="0"/>
    <s v="[INC0816271]Tenho um Erro/Problema com o PTC - SAG - Sistema Acadêmico de Gestão - Acesso"/>
    <m/>
    <n v="10800"/>
    <m/>
    <s v="Itens concluídos"/>
    <m/>
    <m/>
    <s v="Abertura indevida"/>
    <d v="2026-09-15T17:11:00"/>
    <d v="2026-09-14T00:00:00"/>
    <d v="2026-09-16T00:00:00"/>
    <m/>
    <m/>
    <m/>
    <m/>
    <m/>
    <m/>
    <m/>
    <m/>
    <m/>
    <m/>
    <m/>
    <x v="0"/>
    <m/>
    <m/>
    <m/>
    <n v="3"/>
    <s v="FALSO"/>
    <n v="0"/>
    <s v=""/>
    <s v=""/>
    <s v=""/>
    <s v=""/>
    <s v=""/>
    <s v=""/>
    <s v=""/>
    <s v=""/>
    <s v=""/>
    <s v=""/>
    <x v="0"/>
  </r>
  <r>
    <x v="0"/>
    <s v="SGGS-18374"/>
    <s v="[SGGS] SP 26.4.1;[SGGS] SP 26.3.6"/>
    <x v="3"/>
    <x v="6"/>
    <s v="[SGGS] PI 4/26"/>
    <x v="0"/>
    <s v="[INC0817095]Tenho um Erro/Problema com o PTC - Dynamics Athenas - Problema na parametrização da matriz"/>
    <m/>
    <m/>
    <m/>
    <s v="Itens Pendentes"/>
    <m/>
    <m/>
    <m/>
    <d v="2026-09-15T17:00:00"/>
    <d v="2026-09-28T00:00:00"/>
    <m/>
    <m/>
    <m/>
    <m/>
    <m/>
    <m/>
    <m/>
    <m/>
    <m/>
    <m/>
    <m/>
    <m/>
    <x v="0"/>
    <m/>
    <m/>
    <m/>
    <s v=""/>
    <s v="FALSO"/>
    <n v="0"/>
    <s v=""/>
    <s v=""/>
    <s v=""/>
    <s v=""/>
    <s v=""/>
    <s v=""/>
    <s v=""/>
    <s v=""/>
    <s v=""/>
    <s v=""/>
    <x v="0"/>
  </r>
  <r>
    <x v="0"/>
    <s v="SGGS-18373"/>
    <s v="[SGGS] SP 26.4.1;[SGGS] SP 26.3.6"/>
    <x v="3"/>
    <x v="0"/>
    <s v="[SGGS] PI 3/26"/>
    <x v="0"/>
    <s v="[INC0794173]Tenho um Erro/Problema com o PTC - Dynamics Athenas - Envio de reatórios"/>
    <m/>
    <m/>
    <m/>
    <s v="Itens concluídos"/>
    <m/>
    <m/>
    <s v="Concluído"/>
    <d v="2026-09-15T16:56:00"/>
    <d v="2026-09-28T00:00:00"/>
    <d v="2026-09-24T00:00:00"/>
    <d v="2026-09-24T00:00:00"/>
    <m/>
    <m/>
    <m/>
    <m/>
    <m/>
    <m/>
    <m/>
    <m/>
    <m/>
    <m/>
    <x v="0"/>
    <m/>
    <m/>
    <m/>
    <s v=""/>
    <s v="FALSO"/>
    <n v="0"/>
    <s v=""/>
    <s v=""/>
    <s v=""/>
    <s v=""/>
    <s v=""/>
    <s v=""/>
    <s v=""/>
    <s v=""/>
    <s v=""/>
    <s v=""/>
    <x v="0"/>
  </r>
  <r>
    <x v="0"/>
    <s v="SGGS-18372"/>
    <s v="[SGGS] SP 26.3.6"/>
    <x v="3"/>
    <x v="0"/>
    <s v="[SGGS] PI 3/26"/>
    <x v="0"/>
    <s v="[INC0811487]Tenho um Erro/Problema com o PTC - Ambiente do Aluno / AVA Sofia - Visão de disciplinas"/>
    <m/>
    <m/>
    <m/>
    <s v="Itens concluídos"/>
    <m/>
    <m/>
    <s v="Abertura indevida"/>
    <d v="2026-09-15T16:38:00"/>
    <d v="2026-09-14T00:00:00"/>
    <d v="2026-09-17T00:00:00"/>
    <m/>
    <m/>
    <m/>
    <m/>
    <m/>
    <m/>
    <m/>
    <m/>
    <m/>
    <m/>
    <m/>
    <x v="0"/>
    <m/>
    <m/>
    <m/>
    <s v=""/>
    <s v="FALSO"/>
    <n v="0"/>
    <s v=""/>
    <s v=""/>
    <s v=""/>
    <s v=""/>
    <s v=""/>
    <s v=""/>
    <s v=""/>
    <s v=""/>
    <s v=""/>
    <s v=""/>
    <x v="0"/>
  </r>
  <r>
    <x v="0"/>
    <s v="SGGS-18371"/>
    <s v="[SGGS] SP 26.4.1;[SGGS] SP 26.3.6"/>
    <x v="3"/>
    <x v="6"/>
    <s v="[SGGS] PI 4/26"/>
    <x v="0"/>
    <s v="[INC0818187]Tenho um Erro/Problema com o PTC - Dynamics Athenas - Alocação e disponibilização de disciplinas"/>
    <m/>
    <m/>
    <m/>
    <s v="Itens Pendentes"/>
    <m/>
    <m/>
    <m/>
    <d v="2026-09-15T16:15:00"/>
    <d v="2026-09-28T00:00:00"/>
    <m/>
    <m/>
    <m/>
    <m/>
    <m/>
    <m/>
    <m/>
    <m/>
    <m/>
    <m/>
    <m/>
    <m/>
    <x v="0"/>
    <m/>
    <m/>
    <m/>
    <s v=""/>
    <s v="FALSO"/>
    <n v="0"/>
    <s v=""/>
    <s v=""/>
    <s v=""/>
    <s v=""/>
    <s v=""/>
    <s v=""/>
    <s v=""/>
    <s v=""/>
    <s v=""/>
    <s v=""/>
    <x v="0"/>
  </r>
  <r>
    <x v="0"/>
    <s v="SGGS-18370"/>
    <s v="[SGGS] SP 26.4.1;[SGGS] SP 26.3.6"/>
    <x v="3"/>
    <x v="6"/>
    <s v="[SGGS] PI 4/26"/>
    <x v="0"/>
    <s v="[INC0818164]Tenho um Erro/Problema com o PTC - Dynamics Athenas - Alocação e disponibilização de disciplinas"/>
    <m/>
    <m/>
    <m/>
    <s v="Itens Pendentes"/>
    <m/>
    <m/>
    <m/>
    <d v="2026-09-15T16:14:00"/>
    <d v="2026-09-28T00:00:00"/>
    <m/>
    <m/>
    <m/>
    <m/>
    <m/>
    <m/>
    <m/>
    <m/>
    <m/>
    <m/>
    <m/>
    <m/>
    <x v="0"/>
    <m/>
    <m/>
    <m/>
    <s v=""/>
    <s v="FALSO"/>
    <n v="0"/>
    <s v=""/>
    <s v=""/>
    <s v=""/>
    <s v=""/>
    <s v=""/>
    <s v=""/>
    <s v=""/>
    <s v=""/>
    <s v=""/>
    <s v=""/>
    <x v="0"/>
  </r>
  <r>
    <x v="0"/>
    <s v="SGGS-18369"/>
    <s v="[SGGS] SP 26.4.1;[SGGS] SP 26.3.6"/>
    <x v="3"/>
    <x v="6"/>
    <s v="[SGGS] PI 4/26"/>
    <x v="0"/>
    <s v="[INC0817969]Tenho um Erro/Problema com o PTC - Dynamics Athenas - Alocação e disponibilização de disciplinas"/>
    <m/>
    <m/>
    <m/>
    <s v="Itens Pendentes"/>
    <m/>
    <m/>
    <m/>
    <d v="2026-09-15T16:14:00"/>
    <d v="2026-09-28T00:00:00"/>
    <m/>
    <m/>
    <m/>
    <m/>
    <m/>
    <m/>
    <m/>
    <m/>
    <m/>
    <m/>
    <m/>
    <m/>
    <x v="0"/>
    <m/>
    <m/>
    <m/>
    <s v=""/>
    <s v="FALSO"/>
    <n v="0"/>
    <s v=""/>
    <s v=""/>
    <s v=""/>
    <s v=""/>
    <s v=""/>
    <s v=""/>
    <s v=""/>
    <s v=""/>
    <s v=""/>
    <s v=""/>
    <x v="0"/>
  </r>
  <r>
    <x v="0"/>
    <s v="SGGS-18368"/>
    <s v="[SGGS] SP 26.4.1;[SGGS] SP 26.3.6"/>
    <x v="3"/>
    <x v="6"/>
    <s v="[SGGS] PI 4/26"/>
    <x v="0"/>
    <s v="[INC0817420]Tenho um Erro/Problema com o PTC - Dynamics Athenas - Alocação e disponibilização de disciplinas"/>
    <m/>
    <m/>
    <m/>
    <s v="Itens Pendentes"/>
    <m/>
    <m/>
    <m/>
    <d v="2026-09-15T16:04:00"/>
    <d v="2026-09-28T00:00:00"/>
    <m/>
    <m/>
    <m/>
    <m/>
    <m/>
    <m/>
    <m/>
    <m/>
    <m/>
    <m/>
    <m/>
    <m/>
    <x v="0"/>
    <m/>
    <m/>
    <m/>
    <s v=""/>
    <s v="FALSO"/>
    <n v="0"/>
    <s v=""/>
    <s v=""/>
    <s v=""/>
    <s v=""/>
    <s v=""/>
    <s v=""/>
    <s v=""/>
    <s v=""/>
    <s v=""/>
    <s v=""/>
    <x v="0"/>
  </r>
  <r>
    <x v="0"/>
    <s v="SGGS-18367"/>
    <s v="[SGGS] SP 26.4.1;[SGGS] SP 26.3.6"/>
    <x v="3"/>
    <x v="6"/>
    <s v="[SGGS] PI 4/26"/>
    <x v="0"/>
    <s v="[INC0817240]Tenho um Erro/Problema com o PTC - Ambiente do Aluno / AVA Sofia - Visão de disciplinas"/>
    <m/>
    <m/>
    <m/>
    <s v="Itens Pendentes"/>
    <m/>
    <m/>
    <m/>
    <d v="2026-09-15T15:53:00"/>
    <d v="2026-09-28T00:00:00"/>
    <m/>
    <m/>
    <m/>
    <m/>
    <m/>
    <m/>
    <m/>
    <m/>
    <m/>
    <m/>
    <m/>
    <m/>
    <x v="0"/>
    <m/>
    <m/>
    <m/>
    <s v=""/>
    <s v="FALSO"/>
    <n v="0"/>
    <s v=""/>
    <s v=""/>
    <s v=""/>
    <s v=""/>
    <s v=""/>
    <s v=""/>
    <s v=""/>
    <s v=""/>
    <s v=""/>
    <s v=""/>
    <x v="0"/>
  </r>
  <r>
    <x v="0"/>
    <s v="SGGS-18366"/>
    <s v="[SGGS] SP 26.4.1;[SGGS] SP 26.3.6"/>
    <x v="3"/>
    <x v="6"/>
    <s v="[SGGS] PI 4/26"/>
    <x v="0"/>
    <s v="[INC0817245]Tenho um Erro/Problema com o Sistema - PDA:Portal do aluno - Graduação - Erro no Login "/>
    <m/>
    <m/>
    <m/>
    <s v="Itens Pendentes"/>
    <m/>
    <m/>
    <m/>
    <d v="2026-09-15T15:42:00"/>
    <d v="2026-09-28T00:00:00"/>
    <m/>
    <m/>
    <m/>
    <m/>
    <m/>
    <m/>
    <m/>
    <m/>
    <m/>
    <m/>
    <m/>
    <m/>
    <x v="0"/>
    <m/>
    <m/>
    <m/>
    <s v=""/>
    <s v="FALSO"/>
    <n v="0"/>
    <s v=""/>
    <s v=""/>
    <s v=""/>
    <s v=""/>
    <s v=""/>
    <s v=""/>
    <s v=""/>
    <s v=""/>
    <s v=""/>
    <s v=""/>
    <x v="0"/>
  </r>
  <r>
    <x v="0"/>
    <s v="SGGS-18365"/>
    <s v="[SGGS] SP 26.4.1;[SGGS] SP 26.3.6"/>
    <x v="3"/>
    <x v="6"/>
    <s v="[SGGS] PI 4/26"/>
    <x v="0"/>
    <s v="[INC0815496]Tenho um Erro/Problema com o PTC - Dynamics Athenas - Alocação e disponibilização de disciplinas"/>
    <m/>
    <m/>
    <m/>
    <s v="Itens Pendentes"/>
    <m/>
    <m/>
    <m/>
    <d v="2026-09-15T15:29:00"/>
    <d v="2026-09-28T00:00:00"/>
    <m/>
    <m/>
    <m/>
    <m/>
    <m/>
    <m/>
    <m/>
    <m/>
    <m/>
    <m/>
    <m/>
    <m/>
    <x v="0"/>
    <m/>
    <m/>
    <m/>
    <s v=""/>
    <s v="FALSO"/>
    <n v="0"/>
    <s v=""/>
    <s v=""/>
    <s v=""/>
    <s v=""/>
    <s v=""/>
    <s v=""/>
    <s v=""/>
    <s v=""/>
    <s v=""/>
    <s v=""/>
    <x v="0"/>
  </r>
  <r>
    <x v="0"/>
    <s v="SGGS-18363"/>
    <s v="[SGGS] SP 26.3.6"/>
    <x v="3"/>
    <x v="0"/>
    <s v="[SGGS] PI 3/26"/>
    <x v="0"/>
    <s v="[INC0818191]Tenho um Erro/Problema com o PTC - Dynamics Athenas - Vínculo de Tutor e Professor"/>
    <m/>
    <m/>
    <m/>
    <s v="Itens concluídos"/>
    <m/>
    <m/>
    <s v="Abertura indevida"/>
    <d v="2026-09-15T14:01:00"/>
    <d v="2026-09-14T00:00:00"/>
    <d v="2026-09-15T00:00:00"/>
    <m/>
    <m/>
    <m/>
    <m/>
    <m/>
    <m/>
    <m/>
    <m/>
    <m/>
    <m/>
    <m/>
    <x v="0"/>
    <m/>
    <m/>
    <m/>
    <s v=""/>
    <s v="FALSO"/>
    <n v="0"/>
    <s v=""/>
    <s v=""/>
    <s v=""/>
    <s v=""/>
    <s v=""/>
    <s v=""/>
    <s v=""/>
    <s v=""/>
    <s v=""/>
    <s v=""/>
    <x v="0"/>
  </r>
  <r>
    <x v="0"/>
    <s v="SGGS-18362"/>
    <s v="[SGGS] SP 26.4.1;[SGGS] SP 26.3.6"/>
    <x v="3"/>
    <x v="6"/>
    <s v="[SGGS] PI 4/26"/>
    <x v="0"/>
    <s v="[INC0815628]Tenho um Erro/Problema com o PTC - Dynamics Athenas - Alocação e disponibilização de disciplinas"/>
    <m/>
    <m/>
    <m/>
    <s v="Itens Pendentes"/>
    <m/>
    <m/>
    <m/>
    <d v="2026-09-15T11:43:00"/>
    <d v="2026-09-28T00:00:00"/>
    <m/>
    <m/>
    <m/>
    <m/>
    <m/>
    <m/>
    <m/>
    <m/>
    <m/>
    <m/>
    <m/>
    <m/>
    <x v="0"/>
    <m/>
    <m/>
    <m/>
    <s v=""/>
    <s v="FALSO"/>
    <n v="0"/>
    <s v=""/>
    <s v=""/>
    <s v=""/>
    <s v=""/>
    <s v=""/>
    <s v=""/>
    <s v=""/>
    <s v=""/>
    <s v=""/>
    <s v=""/>
    <x v="0"/>
  </r>
  <r>
    <x v="0"/>
    <s v="SGGS-18361"/>
    <s v="[SGGS] SP 26.3.6"/>
    <x v="3"/>
    <x v="0"/>
    <s v="[SGGS] PI 3/26"/>
    <x v="0"/>
    <s v="[INC0816934]Tenho um Erro/Problema com o Sistema - Meu Portal - Acessos/Login - Tenho um problema/erro ao acessar"/>
    <m/>
    <m/>
    <m/>
    <s v="Itens concluídos"/>
    <m/>
    <m/>
    <s v="Abertura indevida"/>
    <d v="2026-09-15T11:13:00"/>
    <d v="2026-09-14T00:00:00"/>
    <d v="2026-09-16T00:00:00"/>
    <m/>
    <m/>
    <m/>
    <m/>
    <m/>
    <m/>
    <m/>
    <m/>
    <m/>
    <m/>
    <m/>
    <x v="0"/>
    <m/>
    <m/>
    <m/>
    <s v=""/>
    <s v="FALSO"/>
    <n v="0"/>
    <s v=""/>
    <s v=""/>
    <s v=""/>
    <s v=""/>
    <s v=""/>
    <s v=""/>
    <s v=""/>
    <s v=""/>
    <s v=""/>
    <s v=""/>
    <x v="0"/>
  </r>
  <r>
    <x v="0"/>
    <s v="SGGS-18359"/>
    <s v="[SGGS] SP 26.4.1;[SGGS] SP 26.3.6"/>
    <x v="3"/>
    <x v="6"/>
    <s v="[SGGS] PI 4/26"/>
    <x v="0"/>
    <s v="[INC0817555]Tenho um Erro/Problema com o PTC - Dynamics Athenas - Alocação e disponibilização de disciplinas"/>
    <m/>
    <m/>
    <m/>
    <s v="Itens Pendentes"/>
    <m/>
    <m/>
    <m/>
    <d v="2026-09-15T11:11:00"/>
    <d v="2026-09-28T00:00:00"/>
    <m/>
    <m/>
    <m/>
    <m/>
    <m/>
    <m/>
    <m/>
    <m/>
    <m/>
    <m/>
    <m/>
    <m/>
    <x v="0"/>
    <m/>
    <m/>
    <m/>
    <s v=""/>
    <s v="FALSO"/>
    <n v="0"/>
    <s v=""/>
    <s v=""/>
    <s v=""/>
    <s v=""/>
    <s v=""/>
    <s v=""/>
    <s v=""/>
    <s v=""/>
    <s v=""/>
    <s v=""/>
    <x v="0"/>
  </r>
  <r>
    <x v="0"/>
    <s v="SGGS-18358"/>
    <s v="[SGGS] SP 26.4.1;[SGGS] SP 26.3.6"/>
    <x v="3"/>
    <x v="6"/>
    <s v="[SGGS] PI 4/26"/>
    <x v="0"/>
    <s v="[INC0806777]Tenho um Erro/Problema com o PTC - Financeiro SAP - BP/Conta-Contrato/Cotação no SAP"/>
    <m/>
    <m/>
    <m/>
    <s v="Itens Pendentes"/>
    <m/>
    <m/>
    <m/>
    <d v="2026-09-15T10:21:00"/>
    <d v="2026-09-28T00:00:00"/>
    <m/>
    <m/>
    <m/>
    <m/>
    <m/>
    <m/>
    <m/>
    <m/>
    <m/>
    <m/>
    <m/>
    <m/>
    <x v="0"/>
    <m/>
    <m/>
    <m/>
    <s v=""/>
    <s v="FALSO"/>
    <n v="0"/>
    <s v=""/>
    <s v=""/>
    <s v=""/>
    <s v=""/>
    <s v=""/>
    <s v=""/>
    <s v=""/>
    <s v=""/>
    <s v=""/>
    <s v=""/>
    <x v="0"/>
  </r>
  <r>
    <x v="0"/>
    <s v="SGGS-18357"/>
    <s v="[SGGS] SP 26.3.6"/>
    <x v="3"/>
    <x v="0"/>
    <s v="[SGGS] PI 3/26"/>
    <x v="0"/>
    <s v="[INC0817414]Tenho um Erro/Problema com o PTC - Dynamics Athenas - Alocação e disponibilização de disciplinas"/>
    <m/>
    <m/>
    <m/>
    <s v="Itens concluídos"/>
    <m/>
    <m/>
    <s v="Concluído"/>
    <d v="2026-09-15T10:12:00"/>
    <d v="2026-09-14T00:00:00"/>
    <d v="2026-09-18T00:00:00"/>
    <d v="2026-09-18T00:00:00"/>
    <m/>
    <m/>
    <m/>
    <m/>
    <m/>
    <m/>
    <m/>
    <m/>
    <m/>
    <m/>
    <x v="0"/>
    <m/>
    <m/>
    <m/>
    <s v=""/>
    <s v="FALSO"/>
    <n v="0"/>
    <s v=""/>
    <s v=""/>
    <s v=""/>
    <s v=""/>
    <s v=""/>
    <s v=""/>
    <s v=""/>
    <s v=""/>
    <s v=""/>
    <s v=""/>
    <x v="0"/>
  </r>
  <r>
    <x v="0"/>
    <s v="SGGS-18356"/>
    <s v="[SGGS] SP 26.4.1;[SGGS] SP 26.3.6"/>
    <x v="3"/>
    <x v="6"/>
    <s v="[SGGS] PI 4/26"/>
    <x v="0"/>
    <s v="[INC0817364]Tenho um Erro/Problema com o PTC - Dynamics Athenas - Alocação e disponibilização de disciplinas"/>
    <m/>
    <m/>
    <m/>
    <s v="Itens Pendentes"/>
    <m/>
    <m/>
    <m/>
    <d v="2026-09-15T10:11:00"/>
    <d v="2026-09-28T00:00:00"/>
    <m/>
    <m/>
    <m/>
    <m/>
    <m/>
    <m/>
    <m/>
    <m/>
    <m/>
    <m/>
    <m/>
    <m/>
    <x v="0"/>
    <m/>
    <m/>
    <m/>
    <s v=""/>
    <s v="FALSO"/>
    <n v="0"/>
    <s v=""/>
    <s v=""/>
    <s v=""/>
    <s v=""/>
    <s v=""/>
    <s v=""/>
    <s v=""/>
    <s v=""/>
    <s v=""/>
    <s v=""/>
    <x v="0"/>
  </r>
  <r>
    <x v="0"/>
    <s v="SGGS-18355"/>
    <s v="[SGGS] SP 26.3.6"/>
    <x v="3"/>
    <x v="0"/>
    <s v="[SGGS] PI 3/26"/>
    <x v="0"/>
    <s v="[INC0817104]Tenho um Erro/Problema com o PTC - Dynamics Athenas - Alocação e disponibilização de disciplinas"/>
    <m/>
    <m/>
    <m/>
    <s v="Itens concluídos"/>
    <m/>
    <m/>
    <s v="Concluído"/>
    <d v="2026-09-15T10:10:00"/>
    <d v="2026-09-14T00:00:00"/>
    <d v="2026-09-18T00:00:00"/>
    <d v="2026-09-18T00:00:00"/>
    <m/>
    <m/>
    <m/>
    <m/>
    <m/>
    <m/>
    <m/>
    <m/>
    <m/>
    <m/>
    <x v="0"/>
    <m/>
    <m/>
    <m/>
    <s v=""/>
    <s v="FALSO"/>
    <n v="0"/>
    <s v=""/>
    <s v=""/>
    <s v=""/>
    <s v=""/>
    <s v=""/>
    <s v=""/>
    <s v=""/>
    <s v=""/>
    <s v=""/>
    <s v=""/>
    <x v="0"/>
  </r>
  <r>
    <x v="0"/>
    <s v="SGGS-18354"/>
    <s v="[SGGS] SP 26.4.1;[SGGS] SP 26.3.6"/>
    <x v="3"/>
    <x v="6"/>
    <s v="[SGGS] PI 4/26"/>
    <x v="0"/>
    <s v="[INC0816763]Tenho um Erro/Problema com o PTC - Ambiente do Aluno / AVA Sofia - Visão de disciplinas"/>
    <m/>
    <m/>
    <m/>
    <s v="Itens Pendentes"/>
    <m/>
    <m/>
    <m/>
    <d v="2026-09-15T10:09:00"/>
    <d v="2026-09-28T00:00:00"/>
    <m/>
    <m/>
    <m/>
    <m/>
    <m/>
    <m/>
    <m/>
    <m/>
    <m/>
    <m/>
    <m/>
    <m/>
    <x v="0"/>
    <m/>
    <m/>
    <m/>
    <s v=""/>
    <s v="FALSO"/>
    <n v="0"/>
    <s v=""/>
    <s v=""/>
    <s v=""/>
    <s v=""/>
    <s v=""/>
    <s v=""/>
    <s v=""/>
    <s v=""/>
    <s v=""/>
    <s v=""/>
    <x v="0"/>
  </r>
  <r>
    <x v="0"/>
    <s v="SGGS-18352"/>
    <s v="[SGGS] SP 26.3.6"/>
    <x v="3"/>
    <x v="0"/>
    <s v="[SGGS] PI 3/26"/>
    <x v="0"/>
    <s v="[INC0817727]Tenho um Erro/Problema com o PTC - Dynamics Athenas - Ocorrências"/>
    <m/>
    <m/>
    <m/>
    <s v="Itens concluídos"/>
    <m/>
    <m/>
    <s v="Concluído"/>
    <d v="2026-09-15T09:36:00"/>
    <d v="2026-09-14T00:00:00"/>
    <d v="2026-09-17T00:00:00"/>
    <d v="2026-09-17T00:00:00"/>
    <m/>
    <m/>
    <m/>
    <m/>
    <m/>
    <m/>
    <m/>
    <m/>
    <m/>
    <m/>
    <x v="0"/>
    <m/>
    <m/>
    <m/>
    <s v=""/>
    <s v="FALSO"/>
    <n v="0"/>
    <s v=""/>
    <s v=""/>
    <s v=""/>
    <s v=""/>
    <s v=""/>
    <s v=""/>
    <s v=""/>
    <s v=""/>
    <s v=""/>
    <s v=""/>
    <x v="0"/>
  </r>
  <r>
    <x v="0"/>
    <s v="SGGS-18351"/>
    <s v="[SGGS] SP 26.4.1;[SGGS] SP 26.3.6"/>
    <x v="3"/>
    <x v="6"/>
    <s v="[SGGS] PI 4/26"/>
    <x v="0"/>
    <s v="[INC0817536]Tenho um Erro/Problema com o PTC - Dynamics Athenas - Ocorrências"/>
    <m/>
    <m/>
    <m/>
    <s v="Itens Pendentes"/>
    <m/>
    <m/>
    <m/>
    <d v="2026-09-15T09:28:00"/>
    <d v="2026-09-28T00:00:00"/>
    <m/>
    <m/>
    <m/>
    <m/>
    <m/>
    <m/>
    <m/>
    <m/>
    <m/>
    <m/>
    <m/>
    <m/>
    <x v="0"/>
    <m/>
    <m/>
    <m/>
    <s v=""/>
    <s v="FALSO"/>
    <n v="0"/>
    <s v=""/>
    <s v=""/>
    <s v=""/>
    <s v=""/>
    <s v=""/>
    <s v=""/>
    <s v=""/>
    <s v=""/>
    <s v=""/>
    <s v=""/>
    <x v="0"/>
  </r>
  <r>
    <x v="6"/>
    <s v="SGGS-18347"/>
    <s v="[SGGS] SP 26.3.6"/>
    <x v="3"/>
    <x v="0"/>
    <m/>
    <x v="18"/>
    <s v="Sustentação Realizada na Sprint"/>
    <n v="8"/>
    <m/>
    <m/>
    <s v="Itens concluídos"/>
    <m/>
    <m/>
    <s v="Concluído"/>
    <d v="2026-09-14T17:47:00"/>
    <m/>
    <m/>
    <m/>
    <m/>
    <m/>
    <m/>
    <m/>
    <m/>
    <m/>
    <m/>
    <m/>
    <m/>
    <m/>
    <x v="1"/>
    <m/>
    <m/>
    <m/>
    <s v=""/>
    <s v="FALSO"/>
    <n v="0"/>
    <s v=""/>
    <s v=""/>
    <s v=""/>
    <s v=""/>
    <s v=""/>
    <s v=""/>
    <s v=""/>
    <s v=""/>
    <s v=""/>
    <s v=""/>
    <x v="0"/>
  </r>
  <r>
    <x v="0"/>
    <s v="SGGS-18339"/>
    <s v="[SGGS] SP 26.4.1;[SGGS] SP 26.3.6"/>
    <x v="3"/>
    <x v="0"/>
    <s v="[SGGS] PI 4/26"/>
    <x v="0"/>
    <s v="[INC0817852]Tenho um Erro/Problema com o PTC - Dynamics Athenas - Efetivação da Matrícula"/>
    <m/>
    <n v="1800"/>
    <m/>
    <s v="Itens concluídos"/>
    <m/>
    <m/>
    <s v="Concluído"/>
    <d v="2026-09-14T14:37:00"/>
    <d v="2026-09-28T00:00:00"/>
    <d v="2026-09-14T00:00:00"/>
    <d v="2026-09-14T00:00:00"/>
    <m/>
    <m/>
    <m/>
    <m/>
    <m/>
    <m/>
    <m/>
    <m/>
    <m/>
    <m/>
    <x v="0"/>
    <m/>
    <m/>
    <m/>
    <n v="0.5"/>
    <s v="FALSO"/>
    <n v="0"/>
    <s v=""/>
    <s v=""/>
    <s v=""/>
    <s v=""/>
    <s v=""/>
    <s v=""/>
    <s v=""/>
    <s v=""/>
    <s v=""/>
    <s v=""/>
    <x v="0"/>
  </r>
  <r>
    <x v="0"/>
    <s v="SGGS-18334"/>
    <s v="[SGGS] SP 26.3.6"/>
    <x v="3"/>
    <x v="0"/>
    <s v="[SGGS] PI 3/26"/>
    <x v="0"/>
    <s v="[INC0816974]Tenho um Erro/Problema com o PTC - Dynamics Athenas - Rematrícula"/>
    <m/>
    <m/>
    <m/>
    <s v="Itens concluídos"/>
    <m/>
    <m/>
    <s v="Abertura indevida"/>
    <d v="2026-09-14T11:00:00"/>
    <d v="2026-09-14T00:00:00"/>
    <d v="2026-09-16T00:00:00"/>
    <m/>
    <m/>
    <m/>
    <m/>
    <m/>
    <m/>
    <m/>
    <m/>
    <m/>
    <m/>
    <m/>
    <x v="0"/>
    <m/>
    <m/>
    <m/>
    <s v=""/>
    <s v="FALSO"/>
    <n v="0"/>
    <s v=""/>
    <s v=""/>
    <s v=""/>
    <s v=""/>
    <s v=""/>
    <s v=""/>
    <s v=""/>
    <s v=""/>
    <s v=""/>
    <s v=""/>
    <x v="0"/>
  </r>
  <r>
    <x v="0"/>
    <s v="SGGS-18332"/>
    <s v="[SGGS] SP 26.3.5;[SGGS] SP 26.3.6"/>
    <x v="3"/>
    <x v="0"/>
    <s v="[SGGS] PI 3/26"/>
    <x v="0"/>
    <s v="[INC0817409]Tenho um Erro/Problema com o PTC - Dynamics Athenas - Efetivação da Matrícula"/>
    <m/>
    <n v="7200"/>
    <m/>
    <s v="Itens concluídos"/>
    <m/>
    <m/>
    <s v="Abertura indevida"/>
    <d v="2026-09-11T16:39:00"/>
    <d v="2026-08-31T00:00:00"/>
    <d v="2026-09-14T00:00:00"/>
    <m/>
    <m/>
    <m/>
    <m/>
    <m/>
    <m/>
    <m/>
    <m/>
    <m/>
    <m/>
    <m/>
    <x v="0"/>
    <m/>
    <m/>
    <m/>
    <n v="2"/>
    <s v="FALSO"/>
    <n v="0"/>
    <s v=""/>
    <s v=""/>
    <s v=""/>
    <s v=""/>
    <s v=""/>
    <s v=""/>
    <s v=""/>
    <s v=""/>
    <s v=""/>
    <s v=""/>
    <x v="0"/>
  </r>
  <r>
    <x v="0"/>
    <s v="SGGS-18327"/>
    <s v="[SGGS] SP 26.3.5"/>
    <x v="3"/>
    <x v="0"/>
    <s v="[SGGS] PI 3/26"/>
    <x v="0"/>
    <s v="[INC0817346]Tenho um Erro/Problema com o PTC - Dynamics Athenas - Efetivação da Matrícula"/>
    <m/>
    <n v="1800"/>
    <m/>
    <s v="Itens concluídos"/>
    <m/>
    <m/>
    <s v="Abertura indevida"/>
    <d v="2026-09-11T14:19:00"/>
    <d v="2026-08-31T00:00:00"/>
    <d v="2026-09-11T00:00:00"/>
    <m/>
    <m/>
    <m/>
    <m/>
    <m/>
    <m/>
    <m/>
    <m/>
    <m/>
    <m/>
    <m/>
    <x v="0"/>
    <m/>
    <m/>
    <m/>
    <n v="0.5"/>
    <s v="FALSO"/>
    <n v="0"/>
    <s v=""/>
    <s v=""/>
    <s v=""/>
    <s v=""/>
    <s v=""/>
    <s v=""/>
    <s v=""/>
    <s v=""/>
    <s v=""/>
    <s v=""/>
    <x v="0"/>
  </r>
  <r>
    <x v="0"/>
    <s v="SGGS-18326"/>
    <s v="[SGGS] SP 26.3.5;[SGGS] SP 26.3.6"/>
    <x v="3"/>
    <x v="0"/>
    <s v="[SGGS] PI 3/26"/>
    <x v="0"/>
    <s v="[INC0815628]Tenho um Erro/Problema com o PTC - Dynamics Athenas - Alocação e disponibilização de disciplinas"/>
    <m/>
    <m/>
    <m/>
    <s v="Itens concluídos"/>
    <m/>
    <m/>
    <s v="Concluído"/>
    <d v="2026-09-11T14:19:00"/>
    <d v="2026-08-31T00:00:00"/>
    <d v="2026-09-15T00:00:00"/>
    <d v="2026-09-15T00:00:00"/>
    <m/>
    <m/>
    <m/>
    <m/>
    <m/>
    <m/>
    <m/>
    <m/>
    <m/>
    <m/>
    <x v="0"/>
    <m/>
    <m/>
    <m/>
    <s v=""/>
    <s v="FALSO"/>
    <n v="0"/>
    <s v=""/>
    <s v=""/>
    <s v=""/>
    <s v=""/>
    <s v=""/>
    <s v=""/>
    <s v=""/>
    <s v=""/>
    <s v=""/>
    <s v=""/>
    <x v="0"/>
  </r>
  <r>
    <x v="0"/>
    <s v="SGGS-18325"/>
    <s v="[SGGS] SP 26.3.5"/>
    <x v="3"/>
    <x v="0"/>
    <s v="[SGGS] PI 3/26"/>
    <x v="0"/>
    <s v="[INC0817288]Tenho um Erro/Problema com o PTC - Dynamics Athenas - Efetivação da Matrícula"/>
    <m/>
    <m/>
    <m/>
    <s v="Itens concluídos"/>
    <m/>
    <m/>
    <s v="Abertura indevida"/>
    <d v="2026-09-11T12:31:00"/>
    <d v="2026-08-31T00:00:00"/>
    <d v="2026-09-11T00:00:00"/>
    <m/>
    <m/>
    <m/>
    <m/>
    <m/>
    <m/>
    <m/>
    <m/>
    <m/>
    <m/>
    <m/>
    <x v="0"/>
    <m/>
    <m/>
    <m/>
    <s v=""/>
    <s v="FALSO"/>
    <n v="0"/>
    <s v=""/>
    <s v=""/>
    <s v=""/>
    <s v=""/>
    <s v=""/>
    <s v=""/>
    <s v=""/>
    <s v=""/>
    <s v=""/>
    <s v=""/>
    <x v="0"/>
  </r>
  <r>
    <x v="0"/>
    <s v="SGGS-18321"/>
    <s v="[SGGS] SP 26.4.1;[SGGS] SP 26.3.5;[SGGS] SP 26.3.6"/>
    <x v="3"/>
    <x v="6"/>
    <s v="[SGGS] PI 4/26"/>
    <x v="0"/>
    <s v="[INC0817116]Tenho um Erro/Problema com o PTC - Dynamics Athenas - Problema na parametrização da matriz"/>
    <m/>
    <m/>
    <m/>
    <s v="Itens Pendentes"/>
    <m/>
    <m/>
    <m/>
    <d v="2026-09-11T11:02:00"/>
    <d v="2026-09-28T00:00:00"/>
    <m/>
    <m/>
    <m/>
    <m/>
    <m/>
    <m/>
    <m/>
    <m/>
    <m/>
    <m/>
    <m/>
    <m/>
    <x v="0"/>
    <m/>
    <m/>
    <m/>
    <s v=""/>
    <s v="FALSO"/>
    <n v="0"/>
    <s v=""/>
    <s v=""/>
    <s v=""/>
    <s v=""/>
    <s v=""/>
    <s v=""/>
    <s v=""/>
    <s v=""/>
    <s v=""/>
    <s v=""/>
    <x v="0"/>
  </r>
  <r>
    <x v="0"/>
    <s v="SGGS-18316"/>
    <s v="[SGGS] SP 26.3.5"/>
    <x v="3"/>
    <x v="0"/>
    <s v="[SGGS] PI 3/26"/>
    <x v="0"/>
    <s v="[INC0817060]Tenho um Erro/Problema com o PTC - Ingresso - Captação - Área do Candidato"/>
    <m/>
    <n v="7200"/>
    <m/>
    <s v="Itens concluídos"/>
    <m/>
    <m/>
    <s v="Abertura indevida"/>
    <d v="2026-09-11T09:44:00"/>
    <d v="2026-08-31T00:00:00"/>
    <d v="2026-09-11T00:00:00"/>
    <m/>
    <m/>
    <m/>
    <m/>
    <m/>
    <m/>
    <m/>
    <m/>
    <m/>
    <m/>
    <m/>
    <x v="0"/>
    <m/>
    <m/>
    <m/>
    <n v="2"/>
    <s v="FALSO"/>
    <n v="0"/>
    <s v=""/>
    <s v=""/>
    <s v=""/>
    <s v=""/>
    <s v=""/>
    <s v=""/>
    <s v=""/>
    <s v=""/>
    <s v=""/>
    <s v=""/>
    <x v="0"/>
  </r>
  <r>
    <x v="0"/>
    <s v="SGGS-18315"/>
    <s v="[SGGS] SP 26.4.1;[SGGS] SP 26.3.5;[SGGS] SP 26.3.6"/>
    <x v="3"/>
    <x v="6"/>
    <s v="[SGGS] PI 4/26"/>
    <x v="0"/>
    <s v="[INC0817160]Tenho um Erro/Problema com o PTC - Dynamics Athenas - Alocação e disponibilização de disciplinas"/>
    <m/>
    <m/>
    <m/>
    <s v="Itens Pendentes"/>
    <m/>
    <m/>
    <m/>
    <d v="2026-09-11T09:34:00"/>
    <d v="2026-09-28T00:00:00"/>
    <m/>
    <m/>
    <m/>
    <m/>
    <m/>
    <m/>
    <m/>
    <m/>
    <m/>
    <m/>
    <m/>
    <m/>
    <x v="0"/>
    <m/>
    <m/>
    <m/>
    <s v=""/>
    <s v="FALSO"/>
    <n v="0"/>
    <s v=""/>
    <s v=""/>
    <s v=""/>
    <s v=""/>
    <s v=""/>
    <s v=""/>
    <s v=""/>
    <s v=""/>
    <s v=""/>
    <s v=""/>
    <x v="0"/>
  </r>
  <r>
    <x v="0"/>
    <s v="SGGS-18312"/>
    <s v="[SGGS] SP 26.3.5;[SGGS] SP 26.3.6"/>
    <x v="3"/>
    <x v="0"/>
    <s v="[SGGS] PI 3/26"/>
    <x v="0"/>
    <s v="[INC0817101]Tenho um Erro/Problema com o PTC - Ambiente do Aluno / AVA Sofia - Login/senha"/>
    <m/>
    <n v="1800"/>
    <m/>
    <s v="Itens concluídos"/>
    <m/>
    <m/>
    <s v="Concluído"/>
    <d v="2026-09-11T09:19:00"/>
    <d v="2026-08-31T00:00:00"/>
    <d v="2026-09-11T00:00:00"/>
    <d v="2026-09-11T00:00:00"/>
    <m/>
    <m/>
    <m/>
    <m/>
    <m/>
    <m/>
    <m/>
    <m/>
    <m/>
    <m/>
    <x v="0"/>
    <m/>
    <m/>
    <m/>
    <n v="0.5"/>
    <s v="FALSO"/>
    <n v="0"/>
    <s v=""/>
    <s v=""/>
    <s v=""/>
    <s v=""/>
    <s v=""/>
    <s v=""/>
    <s v=""/>
    <s v=""/>
    <s v=""/>
    <s v=""/>
    <x v="0"/>
  </r>
  <r>
    <x v="0"/>
    <s v="SGGS-18311"/>
    <s v="[SGGS] SP 26.3.5;[SGGS] SP 26.3.6"/>
    <x v="3"/>
    <x v="0"/>
    <s v="[SGGS] PI 3/26"/>
    <x v="0"/>
    <s v="[INC0817205]Tenho um Erro/Problema com o PTC - Dynamics Athenas - Efetivação da Matrícula"/>
    <m/>
    <m/>
    <m/>
    <s v="Itens concluídos"/>
    <m/>
    <m/>
    <s v="Concluído"/>
    <d v="2026-09-11T09:03:00"/>
    <d v="2026-08-31T00:00:00"/>
    <d v="2026-09-11T00:00:00"/>
    <d v="2026-09-11T00:00:00"/>
    <m/>
    <m/>
    <m/>
    <m/>
    <m/>
    <m/>
    <m/>
    <m/>
    <m/>
    <m/>
    <x v="0"/>
    <m/>
    <m/>
    <m/>
    <s v=""/>
    <s v="FALSO"/>
    <n v="0"/>
    <s v=""/>
    <s v=""/>
    <s v=""/>
    <s v=""/>
    <s v=""/>
    <s v=""/>
    <s v=""/>
    <s v=""/>
    <s v=""/>
    <s v=""/>
    <x v="0"/>
  </r>
  <r>
    <x v="0"/>
    <s v="SGGS-18310"/>
    <s v="[SGGS] SP 26.4.1;[SGGS] SP 26.3.5;[SGGS] SP 26.3.6"/>
    <x v="3"/>
    <x v="6"/>
    <s v="[SGGS] PI 4/26"/>
    <x v="0"/>
    <s v="[INC0817201]Tenho um Erro/Problema com o PTC - Dynamics Athenas - Documentos Acadêmicos - Serviços"/>
    <m/>
    <m/>
    <m/>
    <s v="Itens Pendentes"/>
    <m/>
    <m/>
    <m/>
    <d v="2026-09-11T08:48:00"/>
    <d v="2026-09-28T00:00:00"/>
    <m/>
    <m/>
    <m/>
    <m/>
    <m/>
    <m/>
    <m/>
    <m/>
    <m/>
    <m/>
    <m/>
    <m/>
    <x v="0"/>
    <m/>
    <m/>
    <m/>
    <s v=""/>
    <s v="FALSO"/>
    <n v="0"/>
    <s v=""/>
    <s v=""/>
    <s v=""/>
    <s v=""/>
    <s v=""/>
    <s v=""/>
    <s v=""/>
    <s v=""/>
    <s v=""/>
    <s v=""/>
    <x v="0"/>
  </r>
  <r>
    <x v="0"/>
    <s v="SGGS-18309"/>
    <s v="[SGGS] SP 26.4.1;[SGGS] SP 26.3.5;[SGGS] SP 26.3.6"/>
    <x v="3"/>
    <x v="6"/>
    <s v="[SGGS] PI 4/26"/>
    <x v="0"/>
    <s v="[INC0817200]Tenho um Erro/Problema com o PTC - Dynamics Athenas - Documentos Acadêmicos - Serviços"/>
    <m/>
    <m/>
    <m/>
    <s v="Itens Pendentes"/>
    <m/>
    <m/>
    <m/>
    <d v="2026-09-11T08:47:00"/>
    <d v="2026-09-28T00:00:00"/>
    <m/>
    <m/>
    <m/>
    <m/>
    <m/>
    <m/>
    <m/>
    <m/>
    <m/>
    <m/>
    <m/>
    <m/>
    <x v="0"/>
    <m/>
    <m/>
    <m/>
    <s v=""/>
    <s v="FALSO"/>
    <n v="0"/>
    <s v=""/>
    <s v=""/>
    <s v=""/>
    <s v=""/>
    <s v=""/>
    <s v=""/>
    <s v=""/>
    <s v=""/>
    <s v=""/>
    <s v=""/>
    <x v="0"/>
  </r>
  <r>
    <x v="0"/>
    <s v="SGGS-18306"/>
    <s v="[SGGS] SP 26.4.1;[SGGS] SP 26.3.5;[SGGS] SP 26.3.6"/>
    <x v="3"/>
    <x v="6"/>
    <s v="[SGGS] PI 4/26"/>
    <x v="0"/>
    <s v="[INC0817092]Tenho um Erro/Problema com o PTC - Dynamics Athenas - Alocação e disponibilização de disciplinas"/>
    <m/>
    <m/>
    <m/>
    <s v="Itens Pendentes"/>
    <m/>
    <m/>
    <m/>
    <d v="2026-09-10T17:20:00"/>
    <d v="2026-09-28T00:00:00"/>
    <m/>
    <m/>
    <m/>
    <m/>
    <m/>
    <m/>
    <m/>
    <m/>
    <m/>
    <m/>
    <m/>
    <m/>
    <x v="0"/>
    <m/>
    <m/>
    <m/>
    <s v=""/>
    <s v="FALSO"/>
    <n v="0"/>
    <s v=""/>
    <s v=""/>
    <s v=""/>
    <s v=""/>
    <s v=""/>
    <s v=""/>
    <s v=""/>
    <s v=""/>
    <s v=""/>
    <s v=""/>
    <x v="0"/>
  </r>
  <r>
    <x v="0"/>
    <s v="SGGS-18305"/>
    <s v="[SGGS] SP 26.4.1;[SGGS] SP 26.3.5;[SGGS] SP 26.3.6"/>
    <x v="3"/>
    <x v="6"/>
    <s v="[SGGS] PI 4/26"/>
    <x v="0"/>
    <s v="[INC0817083]Tenho um Erro/Problema com o PTC - Dynamics Athenas - Alocação e disponibilização de disciplinas"/>
    <m/>
    <m/>
    <m/>
    <s v="Itens Pendentes"/>
    <m/>
    <m/>
    <m/>
    <d v="2026-09-10T17:20:00"/>
    <d v="2026-09-28T00:00:00"/>
    <m/>
    <m/>
    <m/>
    <m/>
    <m/>
    <m/>
    <m/>
    <m/>
    <m/>
    <m/>
    <m/>
    <m/>
    <x v="0"/>
    <m/>
    <m/>
    <m/>
    <s v=""/>
    <s v="FALSO"/>
    <n v="0"/>
    <s v=""/>
    <s v=""/>
    <s v=""/>
    <s v=""/>
    <s v=""/>
    <s v=""/>
    <s v=""/>
    <s v=""/>
    <s v=""/>
    <s v=""/>
    <x v="0"/>
  </r>
  <r>
    <x v="0"/>
    <s v="SGGS-18304"/>
    <s v="[SGGS] SP 26.4.1;[SGGS] SP 26.3.5;[SGGS] SP 26.3.6"/>
    <x v="3"/>
    <x v="6"/>
    <s v="[SGGS] PI 4/26"/>
    <x v="0"/>
    <s v="[INC0815135]Tenho um Erro/Problema com o PTC - Dynamics Athenas - Problema na parametrização da matriz"/>
    <m/>
    <m/>
    <m/>
    <s v="Itens Pendentes"/>
    <m/>
    <m/>
    <m/>
    <d v="2026-09-10T16:57:00"/>
    <d v="2026-09-28T00:00:00"/>
    <m/>
    <m/>
    <m/>
    <m/>
    <m/>
    <m/>
    <m/>
    <m/>
    <m/>
    <m/>
    <m/>
    <m/>
    <x v="0"/>
    <m/>
    <m/>
    <m/>
    <s v=""/>
    <s v="FALSO"/>
    <n v="0"/>
    <s v=""/>
    <s v=""/>
    <s v=""/>
    <s v=""/>
    <s v=""/>
    <s v=""/>
    <s v=""/>
    <s v=""/>
    <s v=""/>
    <s v=""/>
    <x v="0"/>
  </r>
  <r>
    <x v="0"/>
    <s v="SGGS-18303"/>
    <s v="[SGGS] SP 26.4.1;[SGGS] SP 26.3.5;[SGGS] SP 26.3.6"/>
    <x v="3"/>
    <x v="6"/>
    <s v="[SGGS] PI 4/26"/>
    <x v="0"/>
    <s v="[INC0814485]Tenho um Erro/Problema com o PTC - Ambiente do Aluno / AVA Sofia - Visão de disciplinas"/>
    <m/>
    <m/>
    <m/>
    <s v="Itens Pendentes"/>
    <m/>
    <m/>
    <m/>
    <d v="2026-09-10T16:54:00"/>
    <d v="2026-09-28T00:00:00"/>
    <m/>
    <m/>
    <m/>
    <m/>
    <m/>
    <m/>
    <m/>
    <m/>
    <m/>
    <m/>
    <m/>
    <m/>
    <x v="0"/>
    <m/>
    <m/>
    <m/>
    <s v=""/>
    <s v="FALSO"/>
    <n v="0"/>
    <s v=""/>
    <s v=""/>
    <s v=""/>
    <s v=""/>
    <s v=""/>
    <s v=""/>
    <s v=""/>
    <s v=""/>
    <s v=""/>
    <s v=""/>
    <x v="0"/>
  </r>
  <r>
    <x v="0"/>
    <s v="SGGS-18302"/>
    <s v="[SGGS] SP 26.4.1;[SGGS] SP 26.3.5;[SGGS] SP 26.3.6"/>
    <x v="3"/>
    <x v="6"/>
    <s v="[SGGS] PI 4/26"/>
    <x v="0"/>
    <s v="[INC0816746]Tenho um Erro/Problema com o PTC - Dynamics Athenas - Alocação e disponibilização de disciplinas"/>
    <m/>
    <m/>
    <m/>
    <s v="Itens Pendentes"/>
    <m/>
    <m/>
    <m/>
    <d v="2026-09-10T16:50:00"/>
    <d v="2026-09-28T00:00:00"/>
    <m/>
    <m/>
    <m/>
    <m/>
    <m/>
    <m/>
    <m/>
    <m/>
    <m/>
    <m/>
    <m/>
    <m/>
    <x v="0"/>
    <m/>
    <m/>
    <m/>
    <s v=""/>
    <s v="FALSO"/>
    <n v="0"/>
    <s v=""/>
    <s v=""/>
    <s v=""/>
    <s v=""/>
    <s v=""/>
    <s v=""/>
    <s v=""/>
    <s v=""/>
    <s v=""/>
    <s v=""/>
    <x v="0"/>
  </r>
  <r>
    <x v="0"/>
    <s v="SGGS-18301"/>
    <s v="[SGGS] SP 26.4.1;[SGGS] SP 26.3.5;[SGGS] SP 26.3.6"/>
    <x v="3"/>
    <x v="6"/>
    <s v="[SGGS] PI 4/26"/>
    <x v="0"/>
    <s v="[INC0816940]Tenho um Erro/Problema com o PTC - Dynamics Athenas - Alocação e disponibilização de disciplinas"/>
    <m/>
    <m/>
    <m/>
    <s v="Itens Pendentes"/>
    <m/>
    <m/>
    <m/>
    <d v="2026-09-10T16:44:00"/>
    <d v="2026-09-28T00:00:00"/>
    <m/>
    <m/>
    <m/>
    <m/>
    <m/>
    <m/>
    <m/>
    <m/>
    <m/>
    <m/>
    <m/>
    <m/>
    <x v="0"/>
    <m/>
    <m/>
    <m/>
    <s v=""/>
    <s v="FALSO"/>
    <n v="0"/>
    <s v=""/>
    <s v=""/>
    <s v=""/>
    <s v=""/>
    <s v=""/>
    <s v=""/>
    <s v=""/>
    <s v=""/>
    <s v=""/>
    <s v=""/>
    <x v="0"/>
  </r>
  <r>
    <x v="0"/>
    <s v="SGGS-18300"/>
    <s v="[SGGS] SP 26.4.1;[SGGS] SP 26.3.5;[SGGS] SP 26.3.6"/>
    <x v="3"/>
    <x v="6"/>
    <s v="[SGGS] PI 4/26"/>
    <x v="0"/>
    <s v="[INC0816967]Tenho um Erro/Problema com o PTC - Dynamics Athenas - Alocação e disponibilização de disciplinas"/>
    <m/>
    <m/>
    <m/>
    <s v="Itens Pendentes"/>
    <m/>
    <m/>
    <m/>
    <d v="2026-09-10T16:40:00"/>
    <d v="2026-09-28T00:00:00"/>
    <m/>
    <m/>
    <m/>
    <m/>
    <m/>
    <m/>
    <m/>
    <m/>
    <m/>
    <m/>
    <m/>
    <m/>
    <x v="0"/>
    <m/>
    <m/>
    <m/>
    <s v=""/>
    <s v="FALSO"/>
    <n v="0"/>
    <s v=""/>
    <s v=""/>
    <s v=""/>
    <s v=""/>
    <s v=""/>
    <s v=""/>
    <s v=""/>
    <s v=""/>
    <s v=""/>
    <s v=""/>
    <x v="0"/>
  </r>
  <r>
    <x v="0"/>
    <s v="SGGS-18299"/>
    <s v="[SGGS] SP 26.4.1;[SGGS] SP 26.3.5;[SGGS] SP 26.3.6"/>
    <x v="3"/>
    <x v="6"/>
    <s v="[SGGS] PI 4/26"/>
    <x v="0"/>
    <s v="[INC0816472]Tenho um Erro/Problema com o PTC - Dynamics Athenas - Documentos de Matrícula"/>
    <m/>
    <m/>
    <m/>
    <s v="Itens Pendentes"/>
    <m/>
    <m/>
    <m/>
    <d v="2026-09-10T16:34:00"/>
    <d v="2026-09-28T00:00:00"/>
    <m/>
    <m/>
    <m/>
    <m/>
    <m/>
    <m/>
    <m/>
    <m/>
    <m/>
    <m/>
    <m/>
    <m/>
    <x v="0"/>
    <m/>
    <m/>
    <m/>
    <s v=""/>
    <s v="FALSO"/>
    <n v="0"/>
    <s v=""/>
    <s v=""/>
    <s v=""/>
    <s v=""/>
    <s v=""/>
    <s v=""/>
    <s v=""/>
    <s v=""/>
    <s v=""/>
    <s v=""/>
    <x v="0"/>
  </r>
  <r>
    <x v="0"/>
    <s v="SGGS-18298"/>
    <s v="[SGGS] SP 26.4.1;[SGGS] SP 26.3.5;[SGGS] SP 26.3.6"/>
    <x v="3"/>
    <x v="6"/>
    <s v="[SGGS] PI 4/26"/>
    <x v="0"/>
    <s v="[INC0816901]Tenho um Erro/Problema com o PTC - Dynamics Athenas - Alocação e disponibilização de disciplinas"/>
    <m/>
    <m/>
    <m/>
    <s v="Itens Pendentes"/>
    <m/>
    <m/>
    <m/>
    <d v="2026-09-10T16:33:00"/>
    <d v="2026-09-28T00:00:00"/>
    <m/>
    <m/>
    <m/>
    <m/>
    <m/>
    <m/>
    <m/>
    <m/>
    <m/>
    <m/>
    <m/>
    <m/>
    <x v="0"/>
    <m/>
    <m/>
    <m/>
    <s v=""/>
    <s v="FALSO"/>
    <n v="0"/>
    <s v=""/>
    <s v=""/>
    <s v=""/>
    <s v=""/>
    <s v=""/>
    <s v=""/>
    <s v=""/>
    <s v=""/>
    <s v=""/>
    <s v=""/>
    <x v="0"/>
  </r>
  <r>
    <x v="0"/>
    <s v="SGGS-18297"/>
    <s v="[SGGS] SP 26.3.5;[SGGS] SP 26.3.6"/>
    <x v="3"/>
    <x v="0"/>
    <s v="[SGGS] PI 3/26"/>
    <x v="0"/>
    <s v="[INC0817020]Tenho um Erro/Problema com o PTC - Dynamics Athenas - Documentos Acadêmicos - Serviços"/>
    <m/>
    <m/>
    <m/>
    <s v="Itens concluídos"/>
    <m/>
    <m/>
    <s v="Abertura indevida"/>
    <d v="2026-09-10T15:08:00"/>
    <d v="2026-08-31T00:00:00"/>
    <d v="2026-09-21T00:00:00"/>
    <m/>
    <m/>
    <m/>
    <m/>
    <m/>
    <m/>
    <m/>
    <m/>
    <m/>
    <m/>
    <m/>
    <x v="0"/>
    <m/>
    <m/>
    <m/>
    <s v=""/>
    <s v="FALSO"/>
    <n v="0"/>
    <s v=""/>
    <s v=""/>
    <s v=""/>
    <s v=""/>
    <s v=""/>
    <s v=""/>
    <s v=""/>
    <s v=""/>
    <s v=""/>
    <s v=""/>
    <x v="0"/>
  </r>
  <r>
    <x v="0"/>
    <s v="SGGS-18295"/>
    <s v="[SGGS] SP 26.3.5;[SGGS] SP 26.3.6"/>
    <x v="3"/>
    <x v="0"/>
    <s v="[SGGS] PI 3/26"/>
    <x v="0"/>
    <s v="[INC0816974]Tenho um Erro/Problema com o PTC - Dynamics Athenas - Rematrícula"/>
    <m/>
    <m/>
    <m/>
    <s v="Itens concluídos"/>
    <m/>
    <m/>
    <s v="Concluído"/>
    <d v="2026-09-10T13:49:00"/>
    <d v="2026-08-31T00:00:00"/>
    <d v="2026-09-14T00:00:00"/>
    <d v="2026-09-14T00:00:00"/>
    <m/>
    <m/>
    <m/>
    <m/>
    <m/>
    <m/>
    <m/>
    <m/>
    <m/>
    <m/>
    <x v="0"/>
    <m/>
    <m/>
    <m/>
    <s v=""/>
    <s v="FALSO"/>
    <n v="0"/>
    <s v=""/>
    <s v=""/>
    <s v=""/>
    <s v=""/>
    <s v=""/>
    <s v=""/>
    <s v=""/>
    <s v=""/>
    <s v=""/>
    <s v=""/>
    <x v="0"/>
  </r>
  <r>
    <x v="0"/>
    <s v="SGGS-18294"/>
    <s v="[SGGS] SP 26.4.1;[SGGS] SP 26.3.5;[SGGS] SP 26.3.6"/>
    <x v="3"/>
    <x v="6"/>
    <s v="[SGGS] PI 4/26"/>
    <x v="0"/>
    <s v="[INC0816903]Tenho um Erro/Problema com o PTC - Dynamics Athenas - Instabilidade Sistêmica no Dynamics"/>
    <m/>
    <m/>
    <m/>
    <s v="Itens Pendentes"/>
    <m/>
    <m/>
    <m/>
    <d v="2026-09-10T11:33:00"/>
    <d v="2026-09-28T00:00:00"/>
    <m/>
    <m/>
    <m/>
    <m/>
    <m/>
    <m/>
    <m/>
    <m/>
    <m/>
    <m/>
    <m/>
    <m/>
    <x v="0"/>
    <m/>
    <m/>
    <m/>
    <s v=""/>
    <s v="FALSO"/>
    <n v="0"/>
    <s v=""/>
    <s v=""/>
    <s v=""/>
    <s v=""/>
    <s v=""/>
    <s v=""/>
    <s v=""/>
    <s v=""/>
    <s v=""/>
    <s v=""/>
    <x v="0"/>
  </r>
  <r>
    <x v="0"/>
    <s v="SGGS-18293"/>
    <s v="[SGGS] SP 26.4.1;[SGGS] SP 26.3.5;[SGGS] SP 26.3.6"/>
    <x v="3"/>
    <x v="6"/>
    <s v="[SGGS] PI 4/26"/>
    <x v="0"/>
    <s v="[INC0816864]Tenho um Erro/Problema com o PTC - Dynamics Athenas - Instabilidade Sistêmica no Dynamics"/>
    <m/>
    <m/>
    <m/>
    <s v="Itens Pendentes"/>
    <m/>
    <m/>
    <m/>
    <d v="2026-09-10T11:17:00"/>
    <d v="2026-09-28T00:00:00"/>
    <m/>
    <m/>
    <m/>
    <m/>
    <m/>
    <m/>
    <m/>
    <m/>
    <m/>
    <m/>
    <m/>
    <m/>
    <x v="0"/>
    <m/>
    <m/>
    <m/>
    <s v=""/>
    <s v="FALSO"/>
    <n v="0"/>
    <s v=""/>
    <s v=""/>
    <s v=""/>
    <s v=""/>
    <s v=""/>
    <s v=""/>
    <s v=""/>
    <s v=""/>
    <s v=""/>
    <s v=""/>
    <x v="0"/>
  </r>
  <r>
    <x v="0"/>
    <s v="SGGS-18291"/>
    <s v="[SGGS] SP 26.3.5"/>
    <x v="3"/>
    <x v="0"/>
    <s v="[SGGS] PI 3/26"/>
    <x v="0"/>
    <s v="[INC0793063]Tenho um Erro/Problema com o PTC - Dynamics Athenas - Documentos Acadêmicos - Serviços"/>
    <m/>
    <m/>
    <m/>
    <s v="Itens concluídos"/>
    <m/>
    <m/>
    <s v="Abertura indevida"/>
    <d v="2026-09-10T10:23:00"/>
    <d v="2026-08-31T00:00:00"/>
    <d v="2026-09-11T00:00:00"/>
    <m/>
    <m/>
    <m/>
    <m/>
    <m/>
    <m/>
    <m/>
    <m/>
    <m/>
    <m/>
    <m/>
    <x v="0"/>
    <m/>
    <m/>
    <m/>
    <s v=""/>
    <s v="FALSO"/>
    <n v="0"/>
    <s v=""/>
    <s v=""/>
    <s v=""/>
    <s v=""/>
    <s v=""/>
    <s v=""/>
    <s v=""/>
    <s v=""/>
    <s v=""/>
    <s v=""/>
    <x v="0"/>
  </r>
  <r>
    <x v="0"/>
    <s v="SGGS-18290"/>
    <s v="[SGGS] SP 26.3.5"/>
    <x v="3"/>
    <x v="0"/>
    <s v="[SGGS] PI 3/26"/>
    <x v="0"/>
    <s v="[INC0816892]Tenho um Erro/Problema com o PTC - Dynamics Athenas - Rematrícula"/>
    <m/>
    <n v="21600"/>
    <m/>
    <s v="Itens concluídos"/>
    <m/>
    <m/>
    <s v="Abertura indevida"/>
    <d v="2026-09-10T10:17:00"/>
    <d v="2026-08-31T00:00:00"/>
    <d v="2026-09-10T00:00:00"/>
    <m/>
    <m/>
    <m/>
    <m/>
    <m/>
    <m/>
    <m/>
    <m/>
    <m/>
    <m/>
    <m/>
    <x v="0"/>
    <m/>
    <m/>
    <m/>
    <n v="6"/>
    <s v="FALSO"/>
    <n v="0"/>
    <s v=""/>
    <s v=""/>
    <s v=""/>
    <s v=""/>
    <s v=""/>
    <s v=""/>
    <s v=""/>
    <s v=""/>
    <s v=""/>
    <s v=""/>
    <x v="0"/>
  </r>
  <r>
    <x v="0"/>
    <s v="SGGS-18283"/>
    <s v="[SGGS] SP 26.4.1;[SGGS] SP 26.3.5;[SGGS] SP 26.3.6"/>
    <x v="3"/>
    <x v="6"/>
    <s v="[SGGS] PI 4/26"/>
    <x v="0"/>
    <s v="[INC0806171]Tenho um Erro/Problema com o PTC - Ambiente do Aluno / AVA Sofia - Secretaria -  Termos e contratos"/>
    <m/>
    <m/>
    <m/>
    <s v="Itens Pendentes"/>
    <m/>
    <m/>
    <m/>
    <d v="2026-09-09T16:41:00"/>
    <d v="2026-09-28T00:00:00"/>
    <m/>
    <m/>
    <m/>
    <m/>
    <m/>
    <m/>
    <m/>
    <m/>
    <m/>
    <m/>
    <m/>
    <m/>
    <x v="0"/>
    <m/>
    <m/>
    <m/>
    <s v=""/>
    <s v="FALSO"/>
    <n v="0"/>
    <s v=""/>
    <s v=""/>
    <s v=""/>
    <s v=""/>
    <s v=""/>
    <s v=""/>
    <s v=""/>
    <s v=""/>
    <s v=""/>
    <s v=""/>
    <x v="0"/>
  </r>
  <r>
    <x v="0"/>
    <s v="SGGS-18282"/>
    <s v="[SGGS] SP 26.4.1;[SGGS] SP 26.3.5;[SGGS] SP 26.3.6"/>
    <x v="3"/>
    <x v="6"/>
    <s v="[SGGS] PI 4/26"/>
    <x v="0"/>
    <s v="[INC0816567]Tenho um Erro/Problema com o PTC - Dynamics Athenas - Problema na parametrização da matriz"/>
    <m/>
    <m/>
    <m/>
    <s v="Itens Pendentes"/>
    <m/>
    <m/>
    <m/>
    <d v="2026-09-09T15:37:00"/>
    <d v="2026-09-28T00:00:00"/>
    <m/>
    <m/>
    <m/>
    <m/>
    <m/>
    <m/>
    <m/>
    <m/>
    <m/>
    <m/>
    <m/>
    <m/>
    <x v="0"/>
    <m/>
    <m/>
    <m/>
    <s v=""/>
    <s v="FALSO"/>
    <n v="0"/>
    <s v=""/>
    <s v=""/>
    <s v=""/>
    <s v=""/>
    <s v=""/>
    <s v=""/>
    <s v=""/>
    <s v=""/>
    <s v=""/>
    <s v=""/>
    <x v="0"/>
  </r>
  <r>
    <x v="0"/>
    <s v="SGGS-18281"/>
    <s v="[SGGS] SP 26.4.1;[SGGS] SP 26.3.5;[SGGS] SP 26.3.6"/>
    <x v="3"/>
    <x v="6"/>
    <s v="[SGGS] PI 4/26"/>
    <x v="0"/>
    <s v="[INC0815508]Tenho um Erro/Problema com o PTC - Ambiente do Aluno / AVA Sofia - Visão de disciplinas"/>
    <m/>
    <m/>
    <m/>
    <s v="Itens Pendentes"/>
    <m/>
    <m/>
    <m/>
    <d v="2026-09-09T15:07:00"/>
    <d v="2026-09-28T00:00:00"/>
    <m/>
    <m/>
    <m/>
    <m/>
    <m/>
    <m/>
    <m/>
    <m/>
    <m/>
    <m/>
    <m/>
    <m/>
    <x v="0"/>
    <m/>
    <m/>
    <m/>
    <s v=""/>
    <s v="FALSO"/>
    <n v="0"/>
    <s v=""/>
    <s v=""/>
    <s v=""/>
    <s v=""/>
    <s v=""/>
    <s v=""/>
    <s v=""/>
    <s v=""/>
    <s v=""/>
    <s v=""/>
    <x v="0"/>
  </r>
  <r>
    <x v="0"/>
    <s v="SGGS-18280"/>
    <s v="[SGGS] SP 26.4.1;[SGGS] SP 26.3.5;[SGGS] SP 26.3.6"/>
    <x v="3"/>
    <x v="6"/>
    <s v="[SGGS] PI 4/26"/>
    <x v="0"/>
    <s v="[INC0815402]Tenho um Erro/Problema com o PTC - Ambiente do Aluno / AVA Sofia - Visão de disciplinas"/>
    <m/>
    <m/>
    <m/>
    <s v="Itens Pendentes"/>
    <m/>
    <m/>
    <m/>
    <d v="2026-09-09T15:05:00"/>
    <d v="2026-09-28T00:00:00"/>
    <m/>
    <m/>
    <m/>
    <m/>
    <m/>
    <m/>
    <m/>
    <m/>
    <m/>
    <m/>
    <m/>
    <m/>
    <x v="0"/>
    <m/>
    <m/>
    <m/>
    <s v=""/>
    <s v="FALSO"/>
    <n v="0"/>
    <s v=""/>
    <s v=""/>
    <s v=""/>
    <s v=""/>
    <s v=""/>
    <s v=""/>
    <s v=""/>
    <s v=""/>
    <s v=""/>
    <s v=""/>
    <x v="0"/>
  </r>
  <r>
    <x v="0"/>
    <s v="SGGS-18279"/>
    <s v="[SGGS] SP 26.3.5;[SGGS] SP 26.3.6"/>
    <x v="3"/>
    <x v="0"/>
    <s v="[SGGS] PI 3/26"/>
    <x v="0"/>
    <s v="[INC0815929]Tenho um Erro/Problema com o Sistema - PAD: Portal de Atendimento - Problema no atendimento do chamado"/>
    <m/>
    <m/>
    <m/>
    <s v="Itens concluídos"/>
    <m/>
    <m/>
    <s v="Concluído"/>
    <d v="2026-09-09T14:57:00"/>
    <d v="2026-08-31T00:00:00"/>
    <d v="2026-09-09T00:00:00"/>
    <d v="2026-09-09T00:00:00"/>
    <m/>
    <m/>
    <m/>
    <m/>
    <m/>
    <m/>
    <m/>
    <m/>
    <m/>
    <m/>
    <x v="0"/>
    <m/>
    <m/>
    <m/>
    <s v=""/>
    <s v="FALSO"/>
    <n v="0"/>
    <s v=""/>
    <s v=""/>
    <s v=""/>
    <s v=""/>
    <s v=""/>
    <s v=""/>
    <s v=""/>
    <s v=""/>
    <s v=""/>
    <s v=""/>
    <x v="0"/>
  </r>
  <r>
    <x v="0"/>
    <s v="SGGS-18277"/>
    <s v="[SGGS] SP 26.4.1;[SGGS] SP 26.3.5;[SGGS] SP 26.3.6"/>
    <x v="3"/>
    <x v="6"/>
    <s v="[SGGS] PI 4/26"/>
    <x v="0"/>
    <s v="[INC0811444]Tenho um Erro/Problema com o PTC - Dynamics Athenas - Problema na parametrização da matriz"/>
    <m/>
    <m/>
    <m/>
    <s v="Itens Pendentes"/>
    <m/>
    <m/>
    <m/>
    <d v="2026-09-09T14:41:00"/>
    <d v="2026-09-28T00:00:00"/>
    <m/>
    <m/>
    <m/>
    <m/>
    <m/>
    <m/>
    <m/>
    <m/>
    <m/>
    <m/>
    <m/>
    <m/>
    <x v="0"/>
    <m/>
    <m/>
    <m/>
    <s v=""/>
    <s v="FALSO"/>
    <n v="0"/>
    <s v=""/>
    <s v=""/>
    <s v=""/>
    <s v=""/>
    <s v=""/>
    <s v=""/>
    <s v=""/>
    <s v=""/>
    <s v=""/>
    <s v=""/>
    <x v="0"/>
  </r>
  <r>
    <x v="0"/>
    <s v="SGGS-18276"/>
    <s v="[SGGS] SP 26.3.5;[SGGS] SP 26.3.6"/>
    <x v="3"/>
    <x v="0"/>
    <s v="[SGGS] PI 3/26"/>
    <x v="0"/>
    <s v="[INC0816571]Tenho um Erro/Problema com o PTC - Dynamics Athenas - Efetivação da Matrícula"/>
    <m/>
    <n v="21600"/>
    <m/>
    <s v="Itens concluídos"/>
    <m/>
    <m/>
    <s v="Concluído"/>
    <d v="2026-09-09T14:38:00"/>
    <d v="2026-08-31T00:00:00"/>
    <d v="2026-09-09T00:00:00"/>
    <d v="2026-09-09T00:00:00"/>
    <m/>
    <m/>
    <m/>
    <m/>
    <m/>
    <m/>
    <m/>
    <m/>
    <m/>
    <m/>
    <x v="0"/>
    <m/>
    <m/>
    <m/>
    <n v="6"/>
    <s v="FALSO"/>
    <n v="0"/>
    <s v=""/>
    <s v=""/>
    <s v=""/>
    <s v=""/>
    <s v=""/>
    <s v=""/>
    <s v=""/>
    <s v=""/>
    <s v=""/>
    <s v=""/>
    <x v="0"/>
  </r>
  <r>
    <x v="0"/>
    <s v="SGGS-18274"/>
    <s v="[SGGS] SP 26.4.1;[SGGS] SP 26.3.5;[SGGS] SP 26.3.6"/>
    <x v="3"/>
    <x v="5"/>
    <s v="[SGGS] PI 4/26"/>
    <x v="0"/>
    <s v="[INC0812961]Tenho um Erro/Problema com o PTC - Ambiente do Aluno / AVA Sofia - Assistente virtual - Conteúdo"/>
    <m/>
    <m/>
    <m/>
    <s v="Em andamento"/>
    <m/>
    <m/>
    <m/>
    <d v="2026-09-09T13:07:00"/>
    <d v="2026-09-28T00:00:00"/>
    <d v="2026-09-09T00:00:00"/>
    <m/>
    <m/>
    <m/>
    <m/>
    <m/>
    <m/>
    <m/>
    <m/>
    <m/>
    <m/>
    <m/>
    <x v="0"/>
    <m/>
    <m/>
    <m/>
    <s v=""/>
    <s v="FALSO"/>
    <n v="0"/>
    <s v=""/>
    <s v=""/>
    <s v=""/>
    <s v=""/>
    <s v=""/>
    <s v=""/>
    <s v=""/>
    <s v=""/>
    <s v=""/>
    <s v=""/>
    <x v="0"/>
  </r>
  <r>
    <x v="0"/>
    <s v="SGGS-18273"/>
    <s v="[SGGS] SP 26.4.1;[SGGS] SP 26.3.5;[SGGS] SP 26.3.6"/>
    <x v="3"/>
    <x v="6"/>
    <s v="[SGGS] PI 4/26"/>
    <x v="0"/>
    <s v="[INC0812939]Tenho um Erro/Problema com o PTC - Ambiente do Aluno / AVA Sofia - Assistente virtual - Conteúdo"/>
    <m/>
    <m/>
    <m/>
    <s v="Itens Pendentes"/>
    <m/>
    <m/>
    <m/>
    <d v="2026-09-09T13:07:00"/>
    <d v="2026-09-28T00:00:00"/>
    <m/>
    <m/>
    <m/>
    <m/>
    <m/>
    <m/>
    <m/>
    <m/>
    <m/>
    <m/>
    <m/>
    <m/>
    <x v="0"/>
    <m/>
    <m/>
    <m/>
    <s v=""/>
    <s v="FALSO"/>
    <n v="0"/>
    <s v=""/>
    <s v=""/>
    <s v=""/>
    <s v=""/>
    <s v=""/>
    <s v=""/>
    <s v=""/>
    <s v=""/>
    <s v=""/>
    <s v=""/>
    <x v="0"/>
  </r>
  <r>
    <x v="0"/>
    <s v="SGGS-18272"/>
    <s v="[SGGS] SP 26.4.1;[SGGS] SP 26.3.5;[SGGS] SP 26.3.6"/>
    <x v="3"/>
    <x v="6"/>
    <s v="[SGGS] PI 4/26"/>
    <x v="0"/>
    <s v="[INC0805312]Tenho um Erro/Problema com o PTC - Ambiente do Aluno / AVA Sofia - Secretaria - Erro na solicitação de Transferencia interna - curso e polo"/>
    <m/>
    <m/>
    <m/>
    <s v="Itens Pendentes"/>
    <m/>
    <m/>
    <m/>
    <d v="2026-09-09T13:04:00"/>
    <d v="2026-09-28T00:00:00"/>
    <m/>
    <m/>
    <m/>
    <m/>
    <m/>
    <m/>
    <m/>
    <m/>
    <m/>
    <m/>
    <m/>
    <m/>
    <x v="0"/>
    <m/>
    <m/>
    <m/>
    <s v=""/>
    <s v="FALSO"/>
    <n v="0"/>
    <s v=""/>
    <s v=""/>
    <s v=""/>
    <s v=""/>
    <s v=""/>
    <s v=""/>
    <s v=""/>
    <s v=""/>
    <s v=""/>
    <s v=""/>
    <x v="0"/>
  </r>
  <r>
    <x v="0"/>
    <s v="SGGS-18271"/>
    <s v="[SGGS] SP 26.3.5"/>
    <x v="3"/>
    <x v="0"/>
    <s v="[SGGS] PI 3/26"/>
    <x v="0"/>
    <s v="[INC0814289]Tenho um Erro/Problema com o PTC - Dynamics Athenas - Informações de Unidades ou Polos"/>
    <m/>
    <m/>
    <m/>
    <s v="Itens concluídos"/>
    <m/>
    <m/>
    <s v="Abertura indevida"/>
    <d v="2026-09-09T12:39:00"/>
    <d v="2026-08-31T00:00:00"/>
    <d v="2026-09-09T00:00:00"/>
    <m/>
    <m/>
    <m/>
    <m/>
    <m/>
    <m/>
    <m/>
    <m/>
    <m/>
    <m/>
    <m/>
    <x v="0"/>
    <m/>
    <m/>
    <m/>
    <s v=""/>
    <s v="FALSO"/>
    <n v="0"/>
    <s v=""/>
    <s v=""/>
    <s v=""/>
    <s v=""/>
    <s v=""/>
    <s v=""/>
    <s v=""/>
    <s v=""/>
    <s v=""/>
    <s v=""/>
    <x v="0"/>
  </r>
  <r>
    <x v="0"/>
    <s v="SGGS-18270"/>
    <s v="[SGGS] SP 26.4.1;[SGGS] SP 26.3.5;[SGGS] SP 26.3.6"/>
    <x v="3"/>
    <x v="6"/>
    <s v="[SGGS] PI 4/26"/>
    <x v="0"/>
    <s v="[INC0813467]Tenho um Erro/Problema com o PTC - Ambiente do Aluno / AVA Sofia - Visão de disciplinas"/>
    <m/>
    <m/>
    <m/>
    <s v="Itens Pendentes"/>
    <m/>
    <m/>
    <m/>
    <d v="2026-09-09T11:49:00"/>
    <d v="2026-09-28T00:00:00"/>
    <m/>
    <m/>
    <m/>
    <m/>
    <m/>
    <m/>
    <m/>
    <m/>
    <m/>
    <m/>
    <m/>
    <m/>
    <x v="0"/>
    <m/>
    <m/>
    <m/>
    <s v=""/>
    <s v="FALSO"/>
    <n v="0"/>
    <s v=""/>
    <s v=""/>
    <s v=""/>
    <s v=""/>
    <s v=""/>
    <s v=""/>
    <s v=""/>
    <s v=""/>
    <s v=""/>
    <s v=""/>
    <x v="0"/>
  </r>
  <r>
    <x v="0"/>
    <s v="SGGS-18268"/>
    <s v="[SGGS] SP 26.4.1;[SGGS] SP 26.3.5;[SGGS] SP 26.3.6"/>
    <x v="3"/>
    <x v="6"/>
    <s v="[SGGS] PI 4/26"/>
    <x v="0"/>
    <s v="[INC0816202]Tenho um Erro/Problema com o PTC - Dynamics Athenas - Alocação e disponibilização de disciplinas"/>
    <m/>
    <m/>
    <m/>
    <s v="Itens Pendentes"/>
    <m/>
    <m/>
    <m/>
    <d v="2026-09-09T11:39:00"/>
    <d v="2026-09-28T00:00:00"/>
    <m/>
    <m/>
    <m/>
    <m/>
    <m/>
    <m/>
    <m/>
    <m/>
    <m/>
    <m/>
    <m/>
    <m/>
    <x v="0"/>
    <m/>
    <m/>
    <m/>
    <s v=""/>
    <s v="FALSO"/>
    <n v="0"/>
    <s v=""/>
    <s v=""/>
    <s v=""/>
    <s v=""/>
    <s v=""/>
    <s v=""/>
    <s v=""/>
    <s v=""/>
    <s v=""/>
    <s v=""/>
    <x v="0"/>
  </r>
  <r>
    <x v="0"/>
    <s v="SGGS-18267"/>
    <s v="[SGGS] SP 26.4.1;[SGGS] SP 26.3.5;[SGGS] SP 26.3.6"/>
    <x v="3"/>
    <x v="6"/>
    <s v="[SGGS] PI 4/26"/>
    <x v="0"/>
    <s v="[INC0815745]Tenho um Erro/Problema com o PTC - Dynamics Athenas - Alocação e disponibilização de disciplinas"/>
    <m/>
    <m/>
    <m/>
    <s v="Itens Pendentes"/>
    <m/>
    <m/>
    <m/>
    <d v="2026-09-09T11:39:00"/>
    <d v="2026-09-28T00:00:00"/>
    <m/>
    <m/>
    <m/>
    <m/>
    <m/>
    <m/>
    <m/>
    <m/>
    <m/>
    <m/>
    <m/>
    <m/>
    <x v="0"/>
    <m/>
    <m/>
    <m/>
    <s v=""/>
    <s v="FALSO"/>
    <n v="0"/>
    <s v=""/>
    <s v=""/>
    <s v=""/>
    <s v=""/>
    <s v=""/>
    <s v=""/>
    <s v=""/>
    <s v=""/>
    <s v=""/>
    <s v=""/>
    <x v="0"/>
  </r>
  <r>
    <x v="0"/>
    <s v="SGGS-18266"/>
    <s v="[SGGS] SP 26.4.1;[SGGS] SP 26.3.5;[SGGS] SP 26.3.6"/>
    <x v="3"/>
    <x v="6"/>
    <s v="[SGGS] PI 4/26"/>
    <x v="0"/>
    <s v="[INC0816127]Tenho um Erro/Problema com o PTC - Dynamics Athenas - Alocação e disponibilização de disciplinas"/>
    <m/>
    <m/>
    <m/>
    <s v="Itens Pendentes"/>
    <m/>
    <m/>
    <m/>
    <d v="2026-09-09T11:38:00"/>
    <d v="2026-09-28T00:00:00"/>
    <m/>
    <m/>
    <m/>
    <m/>
    <m/>
    <m/>
    <m/>
    <m/>
    <m/>
    <m/>
    <m/>
    <m/>
    <x v="0"/>
    <m/>
    <m/>
    <m/>
    <s v=""/>
    <s v="FALSO"/>
    <n v="0"/>
    <s v=""/>
    <s v=""/>
    <s v=""/>
    <s v=""/>
    <s v=""/>
    <s v=""/>
    <s v=""/>
    <s v=""/>
    <s v=""/>
    <s v=""/>
    <x v="0"/>
  </r>
  <r>
    <x v="0"/>
    <s v="SGGS-18265"/>
    <s v="[SGGS] SP 26.3.5;[SGGS] SP 26.3.6"/>
    <x v="3"/>
    <x v="0"/>
    <s v="[SGGS] PI 3/26"/>
    <x v="0"/>
    <s v="[INC0816025]Tenho um Erro/Problema com o PTC - Dynamics Athenas - Alocação e disponibilização de disciplinas"/>
    <m/>
    <m/>
    <m/>
    <s v="Itens concluídos"/>
    <m/>
    <m/>
    <s v="Concluído"/>
    <d v="2026-09-09T11:38:00"/>
    <d v="2026-08-31T00:00:00"/>
    <d v="2026-09-21T00:00:00"/>
    <d v="2026-09-21T00:00:00"/>
    <m/>
    <m/>
    <m/>
    <m/>
    <m/>
    <m/>
    <m/>
    <m/>
    <m/>
    <m/>
    <x v="0"/>
    <m/>
    <m/>
    <m/>
    <s v=""/>
    <s v="FALSO"/>
    <n v="0"/>
    <s v=""/>
    <s v=""/>
    <s v=""/>
    <s v=""/>
    <s v=""/>
    <s v=""/>
    <s v=""/>
    <s v=""/>
    <s v=""/>
    <s v=""/>
    <x v="0"/>
  </r>
  <r>
    <x v="0"/>
    <s v="SGGS-18264"/>
    <s v="[SGGS] SP 26.3.5;[SGGS] SP 26.3.6"/>
    <x v="3"/>
    <x v="0"/>
    <s v="[SGGS] PI 3/26"/>
    <x v="0"/>
    <s v="[INC0815639]Tenho um Erro/Problema com o PTC - Dynamics Athenas - Alocação e disponibilização de disciplinas"/>
    <m/>
    <m/>
    <m/>
    <s v="Itens concluídos"/>
    <m/>
    <m/>
    <s v="Concluído"/>
    <d v="2026-09-09T11:37:00"/>
    <d v="2026-08-31T00:00:00"/>
    <d v="2026-09-21T00:00:00"/>
    <d v="2026-09-21T00:00:00"/>
    <m/>
    <m/>
    <m/>
    <m/>
    <m/>
    <m/>
    <m/>
    <m/>
    <m/>
    <m/>
    <x v="0"/>
    <m/>
    <m/>
    <m/>
    <s v=""/>
    <s v="FALSO"/>
    <n v="0"/>
    <s v=""/>
    <s v=""/>
    <s v=""/>
    <s v=""/>
    <s v=""/>
    <s v=""/>
    <s v=""/>
    <s v=""/>
    <s v=""/>
    <s v=""/>
    <x v="0"/>
  </r>
  <r>
    <x v="0"/>
    <s v="SGGS-18263"/>
    <s v="[SGGS] SP 26.4.1;[SGGS] SP 26.3.5;[SGGS] SP 26.3.6"/>
    <x v="3"/>
    <x v="6"/>
    <s v="[SGGS] PI 4/26"/>
    <x v="0"/>
    <s v="[INC0815622]Tenho um Erro/Problema com o PTC - Dynamics Athenas - Alocação e disponibilização de disciplinas"/>
    <m/>
    <m/>
    <m/>
    <s v="Itens Pendentes"/>
    <m/>
    <m/>
    <m/>
    <d v="2026-09-09T11:37:00"/>
    <d v="2026-09-28T00:00:00"/>
    <m/>
    <m/>
    <m/>
    <m/>
    <m/>
    <m/>
    <m/>
    <m/>
    <m/>
    <m/>
    <m/>
    <m/>
    <x v="0"/>
    <m/>
    <m/>
    <m/>
    <s v=""/>
    <s v="FALSO"/>
    <n v="0"/>
    <s v=""/>
    <s v=""/>
    <s v=""/>
    <s v=""/>
    <s v=""/>
    <s v=""/>
    <s v=""/>
    <s v=""/>
    <s v=""/>
    <s v=""/>
    <x v="0"/>
  </r>
  <r>
    <x v="0"/>
    <s v="SGGS-18262"/>
    <s v="[SGGS] SP 26.4.1;[SGGS] SP 26.3.5;[SGGS] SP 26.3.6"/>
    <x v="3"/>
    <x v="6"/>
    <s v="[SGGS] PI 4/26"/>
    <x v="0"/>
    <s v="[INC0815492]Tenho um Erro/Problema com o PTC - Dynamics Athenas - Alocação e disponibilização de disciplinas"/>
    <m/>
    <m/>
    <m/>
    <s v="Itens Pendentes"/>
    <m/>
    <m/>
    <m/>
    <d v="2026-09-09T11:36:00"/>
    <d v="2026-09-28T00:00:00"/>
    <m/>
    <m/>
    <m/>
    <m/>
    <m/>
    <m/>
    <m/>
    <m/>
    <m/>
    <m/>
    <m/>
    <m/>
    <x v="0"/>
    <m/>
    <m/>
    <m/>
    <s v=""/>
    <s v="FALSO"/>
    <n v="0"/>
    <s v=""/>
    <s v=""/>
    <s v=""/>
    <s v=""/>
    <s v=""/>
    <s v=""/>
    <s v=""/>
    <s v=""/>
    <s v=""/>
    <s v=""/>
    <x v="0"/>
  </r>
  <r>
    <x v="0"/>
    <s v="SGGS-18261"/>
    <s v="[SGGS] SP 26.3.5"/>
    <x v="3"/>
    <x v="0"/>
    <s v="[SGGS] PI 3/26"/>
    <x v="0"/>
    <s v="[INC0815628]Tenho um Erro/Problema com o PTC - Dynamics Athenas - Alocação e disponibilização de disciplinas"/>
    <m/>
    <n v="183600"/>
    <m/>
    <s v="Itens concluídos"/>
    <m/>
    <m/>
    <s v="Concluído"/>
    <d v="2026-09-09T11:35:00"/>
    <d v="2026-08-31T00:00:00"/>
    <d v="2026-09-11T00:00:00"/>
    <d v="2026-09-11T00:00:00"/>
    <m/>
    <m/>
    <m/>
    <m/>
    <m/>
    <m/>
    <m/>
    <m/>
    <m/>
    <m/>
    <x v="0"/>
    <m/>
    <m/>
    <m/>
    <n v="51"/>
    <s v="FALSO"/>
    <n v="0"/>
    <s v=""/>
    <s v=""/>
    <s v=""/>
    <s v=""/>
    <s v=""/>
    <s v=""/>
    <s v=""/>
    <s v=""/>
    <s v=""/>
    <s v=""/>
    <x v="0"/>
  </r>
  <r>
    <x v="0"/>
    <s v="SGGS-18260"/>
    <s v="[SGGS] SP 26.4.1;[SGGS] SP 26.3.5;[SGGS] SP 26.3.6"/>
    <x v="3"/>
    <x v="6"/>
    <s v="[SGGS] PI 4/26"/>
    <x v="0"/>
    <s v="[INC0815742]Tenho um Erro/Problema com o PTC - Dynamics Athenas - Alocação e disponibilização de disciplinas"/>
    <m/>
    <m/>
    <m/>
    <s v="Itens Pendentes"/>
    <m/>
    <m/>
    <m/>
    <d v="2026-09-09T11:33:00"/>
    <d v="2026-09-28T00:00:00"/>
    <m/>
    <m/>
    <m/>
    <m/>
    <m/>
    <m/>
    <m/>
    <m/>
    <m/>
    <m/>
    <m/>
    <m/>
    <x v="0"/>
    <m/>
    <m/>
    <m/>
    <s v=""/>
    <s v="FALSO"/>
    <n v="0"/>
    <s v=""/>
    <s v=""/>
    <s v=""/>
    <s v=""/>
    <s v=""/>
    <s v=""/>
    <s v=""/>
    <s v=""/>
    <s v=""/>
    <s v=""/>
    <x v="0"/>
  </r>
  <r>
    <x v="0"/>
    <s v="SGGS-18259"/>
    <s v="[SGGS] SP 26.3.5;[SGGS] SP 26.3.6"/>
    <x v="3"/>
    <x v="0"/>
    <s v="[SGGS] PI 3/26"/>
    <x v="0"/>
    <s v="[INC0816074]Tenho um Erro/Problema com o PTC - Dynamics Athenas - Alocação e disponibilização de disciplinas"/>
    <m/>
    <m/>
    <m/>
    <s v="Itens concluídos"/>
    <m/>
    <m/>
    <s v="Concluído"/>
    <d v="2026-09-09T11:33:00"/>
    <d v="2026-08-31T00:00:00"/>
    <d v="2026-09-14T00:00:00"/>
    <d v="2026-09-14T00:00:00"/>
    <m/>
    <m/>
    <m/>
    <m/>
    <m/>
    <m/>
    <m/>
    <m/>
    <m/>
    <m/>
    <x v="0"/>
    <m/>
    <m/>
    <m/>
    <s v=""/>
    <s v="FALSO"/>
    <n v="0"/>
    <s v=""/>
    <s v=""/>
    <s v=""/>
    <s v=""/>
    <s v=""/>
    <s v=""/>
    <s v=""/>
    <s v=""/>
    <s v=""/>
    <s v=""/>
    <x v="0"/>
  </r>
  <r>
    <x v="0"/>
    <s v="SGGS-18258"/>
    <s v="[SGGS] SP 26.4.1;[SGGS] SP 26.3.5;[SGGS] SP 26.3.6"/>
    <x v="3"/>
    <x v="6"/>
    <s v="[SGGS] PI 4/26"/>
    <x v="0"/>
    <s v="[INC0815548]Tenho um Erro/Problema com o PTC - Dynamics Athenas - Alocação e disponibilização de disciplinas"/>
    <m/>
    <m/>
    <m/>
    <s v="Itens Pendentes"/>
    <m/>
    <m/>
    <m/>
    <d v="2026-09-09T11:33:00"/>
    <d v="2026-09-28T00:00:00"/>
    <m/>
    <m/>
    <m/>
    <m/>
    <m/>
    <m/>
    <m/>
    <m/>
    <m/>
    <m/>
    <m/>
    <m/>
    <x v="0"/>
    <m/>
    <m/>
    <m/>
    <s v=""/>
    <s v="FALSO"/>
    <n v="0"/>
    <s v=""/>
    <s v=""/>
    <s v=""/>
    <s v=""/>
    <s v=""/>
    <s v=""/>
    <s v=""/>
    <s v=""/>
    <s v=""/>
    <s v=""/>
    <x v="0"/>
  </r>
  <r>
    <x v="0"/>
    <s v="SGGS-18257"/>
    <s v="[SGGS] SP 26.4.1;[SGGS] SP 26.3.5;[SGGS] SP 26.3.6"/>
    <x v="3"/>
    <x v="6"/>
    <s v="[SGGS] PI 4/26"/>
    <x v="0"/>
    <s v="[INC0815536]Tenho um Erro/Problema com o PTC - Dynamics Athenas - Alocação e disponibilização de disciplinas"/>
    <m/>
    <m/>
    <m/>
    <s v="Itens Pendentes"/>
    <m/>
    <m/>
    <m/>
    <d v="2026-09-09T11:14:00"/>
    <d v="2026-09-28T00:00:00"/>
    <m/>
    <m/>
    <m/>
    <m/>
    <m/>
    <m/>
    <m/>
    <m/>
    <m/>
    <m/>
    <m/>
    <m/>
    <x v="0"/>
    <m/>
    <m/>
    <m/>
    <s v=""/>
    <s v="FALSO"/>
    <n v="0"/>
    <s v=""/>
    <s v=""/>
    <s v=""/>
    <s v=""/>
    <s v=""/>
    <s v=""/>
    <s v=""/>
    <s v=""/>
    <s v=""/>
    <s v=""/>
    <x v="0"/>
  </r>
  <r>
    <x v="0"/>
    <s v="SGGS-18256"/>
    <s v="[SGGS] SP 26.4.1;[SGGS] SP 26.3.5;[SGGS] SP 26.3.6"/>
    <x v="3"/>
    <x v="6"/>
    <s v="[SGGS] PI 4/26"/>
    <x v="0"/>
    <s v="[INC0815748]Tenho um Erro/Problema com o PTC - Dynamics Athenas - Alocação e disponibilização de disciplinas"/>
    <m/>
    <m/>
    <m/>
    <s v="Itens Pendentes"/>
    <m/>
    <m/>
    <m/>
    <d v="2026-09-09T11:13:00"/>
    <d v="2026-09-28T00:00:00"/>
    <m/>
    <m/>
    <m/>
    <m/>
    <m/>
    <m/>
    <m/>
    <m/>
    <m/>
    <m/>
    <m/>
    <m/>
    <x v="0"/>
    <m/>
    <m/>
    <m/>
    <s v=""/>
    <s v="FALSO"/>
    <n v="0"/>
    <s v=""/>
    <s v=""/>
    <s v=""/>
    <s v=""/>
    <s v=""/>
    <s v=""/>
    <s v=""/>
    <s v=""/>
    <s v=""/>
    <s v=""/>
    <x v="0"/>
  </r>
  <r>
    <x v="0"/>
    <s v="SGGS-18255"/>
    <s v="[SGGS] SP 26.3.5;[SGGS] SP 26.3.6"/>
    <x v="3"/>
    <x v="0"/>
    <s v="[SGGS] PI 3/26"/>
    <x v="0"/>
    <s v="[INC0815432]Tenho um Erro/Problema com o PTC - Dynamics Athenas - Alocação e disponibilização de disciplinas"/>
    <m/>
    <m/>
    <m/>
    <s v="Itens concluídos"/>
    <m/>
    <m/>
    <s v="Concluído"/>
    <d v="2026-09-09T11:12:00"/>
    <d v="2026-08-31T00:00:00"/>
    <d v="2026-09-14T00:00:00"/>
    <d v="2026-09-14T00:00:00"/>
    <m/>
    <m/>
    <m/>
    <m/>
    <m/>
    <m/>
    <m/>
    <m/>
    <m/>
    <m/>
    <x v="0"/>
    <m/>
    <m/>
    <m/>
    <s v=""/>
    <s v="FALSO"/>
    <n v="0"/>
    <s v=""/>
    <s v=""/>
    <s v=""/>
    <s v=""/>
    <s v=""/>
    <s v=""/>
    <s v=""/>
    <s v=""/>
    <s v=""/>
    <s v=""/>
    <x v="0"/>
  </r>
  <r>
    <x v="0"/>
    <s v="SGGS-18254"/>
    <s v="[SGGS] SP 26.4.1;[SGGS] SP 26.3.5;[SGGS] SP 26.3.6"/>
    <x v="3"/>
    <x v="6"/>
    <s v="[SGGS] PI 4/26"/>
    <x v="0"/>
    <s v="[INC0816301]Tenho um Erro/Problema com o PTC - Dynamics Athenas - Alocação e disponibilização de disciplinas"/>
    <m/>
    <m/>
    <m/>
    <s v="Itens Pendentes"/>
    <m/>
    <m/>
    <m/>
    <d v="2026-09-09T10:43:00"/>
    <d v="2026-09-28T00:00:00"/>
    <m/>
    <m/>
    <m/>
    <m/>
    <m/>
    <m/>
    <m/>
    <m/>
    <m/>
    <m/>
    <m/>
    <m/>
    <x v="0"/>
    <m/>
    <m/>
    <m/>
    <s v=""/>
    <s v="FALSO"/>
    <n v="0"/>
    <s v=""/>
    <s v=""/>
    <s v=""/>
    <s v=""/>
    <s v=""/>
    <s v=""/>
    <s v=""/>
    <s v=""/>
    <s v=""/>
    <s v=""/>
    <x v="0"/>
  </r>
  <r>
    <x v="0"/>
    <s v="SGGS-18253"/>
    <s v="[SGGS] SP 26.3.5"/>
    <x v="3"/>
    <x v="0"/>
    <s v="[SGGS] PI 3/26"/>
    <x v="0"/>
    <s v="[INC0814267]Tenho um Erro/Problema com o PTC - Dynamics Athenas - Extrato Financeiro - Problemas na visualização do Extrato"/>
    <m/>
    <m/>
    <m/>
    <s v="Itens concluídos"/>
    <m/>
    <m/>
    <s v="Abertura indevida"/>
    <d v="2026-09-09T10:39:00"/>
    <d v="2026-08-31T00:00:00"/>
    <d v="2026-09-09T00:00:00"/>
    <m/>
    <m/>
    <m/>
    <m/>
    <m/>
    <m/>
    <m/>
    <m/>
    <m/>
    <m/>
    <m/>
    <x v="0"/>
    <m/>
    <m/>
    <m/>
    <s v=""/>
    <s v="FALSO"/>
    <n v="0"/>
    <s v=""/>
    <s v=""/>
    <s v=""/>
    <s v=""/>
    <s v=""/>
    <s v=""/>
    <s v=""/>
    <s v=""/>
    <s v=""/>
    <s v=""/>
    <x v="0"/>
  </r>
  <r>
    <x v="0"/>
    <s v="SGGS-18252"/>
    <s v="[SGGS] SP 26.4.1;[SGGS] SP 26.3.5;[SGGS] SP 26.3.6"/>
    <x v="3"/>
    <x v="6"/>
    <s v="[SGGS] PI 4/26"/>
    <x v="0"/>
    <s v="[INC0816273]Tenho um Erro/Problema com o PTC - Dynamics Athenas - Problema na parametrização da matriz"/>
    <m/>
    <m/>
    <m/>
    <s v="Itens Pendentes"/>
    <m/>
    <m/>
    <m/>
    <d v="2026-09-09T10:35:00"/>
    <d v="2026-09-28T00:00:00"/>
    <m/>
    <m/>
    <m/>
    <m/>
    <m/>
    <m/>
    <m/>
    <m/>
    <m/>
    <m/>
    <m/>
    <m/>
    <x v="0"/>
    <m/>
    <m/>
    <m/>
    <s v=""/>
    <s v="FALSO"/>
    <n v="0"/>
    <s v=""/>
    <s v=""/>
    <s v=""/>
    <s v=""/>
    <s v=""/>
    <s v=""/>
    <s v=""/>
    <s v=""/>
    <s v=""/>
    <s v=""/>
    <x v="0"/>
  </r>
  <r>
    <x v="0"/>
    <s v="SGGS-18251"/>
    <s v="[SGGS] SP 26.4.1;[SGGS] SP 26.3.5;[SGGS] SP 26.3.6"/>
    <x v="3"/>
    <x v="6"/>
    <s v="[SGGS] PI 4/26"/>
    <x v="0"/>
    <s v="[INC0815411]Tenho um Erro/Problema com o PTC - Dynamics Athenas - Alocação e disponibilização de disciplinas"/>
    <m/>
    <m/>
    <m/>
    <s v="Itens Pendentes"/>
    <m/>
    <m/>
    <m/>
    <d v="2026-09-09T10:11:00"/>
    <d v="2026-09-28T00:00:00"/>
    <m/>
    <m/>
    <m/>
    <m/>
    <m/>
    <m/>
    <m/>
    <m/>
    <m/>
    <m/>
    <m/>
    <m/>
    <x v="0"/>
    <m/>
    <m/>
    <m/>
    <s v=""/>
    <s v="FALSO"/>
    <n v="0"/>
    <s v=""/>
    <s v=""/>
    <s v=""/>
    <s v=""/>
    <s v=""/>
    <s v=""/>
    <s v=""/>
    <s v=""/>
    <s v=""/>
    <s v=""/>
    <x v="0"/>
  </r>
  <r>
    <x v="0"/>
    <s v="SGGS-18250"/>
    <s v="[SGGS] SP 26.3.5;[SGGS] SP 26.3.6"/>
    <x v="3"/>
    <x v="0"/>
    <s v="[SGGS] PI 3/26"/>
    <x v="0"/>
    <s v="[INC0815496]Tenho um Erro/Problema com o PTC - Dynamics Athenas - Alocação e disponibilização de disciplinas"/>
    <m/>
    <m/>
    <m/>
    <s v="Itens concluídos"/>
    <m/>
    <m/>
    <s v="Abertura indevida"/>
    <d v="2026-09-09T10:11:00"/>
    <d v="2026-08-31T00:00:00"/>
    <d v="2026-09-14T00:00:00"/>
    <m/>
    <m/>
    <m/>
    <m/>
    <m/>
    <m/>
    <m/>
    <m/>
    <m/>
    <m/>
    <m/>
    <x v="0"/>
    <m/>
    <m/>
    <m/>
    <s v=""/>
    <s v="FALSO"/>
    <n v="0"/>
    <s v=""/>
    <s v=""/>
    <s v=""/>
    <s v=""/>
    <s v=""/>
    <s v=""/>
    <s v=""/>
    <s v=""/>
    <s v=""/>
    <s v=""/>
    <x v="0"/>
  </r>
  <r>
    <x v="0"/>
    <s v="SGGS-18248"/>
    <s v="[SGGS] SP 26.4.1;[SGGS] SP 26.3.5;[SGGS] SP 26.3.6"/>
    <x v="3"/>
    <x v="6"/>
    <s v="[SGGS] PI 4/26"/>
    <x v="0"/>
    <s v="[INC0815565]Tenho um Erro/Problema com o PTC - Dynamics Athenas - Alocação e disponibilização de disciplinas"/>
    <m/>
    <m/>
    <m/>
    <s v="Itens Pendentes"/>
    <m/>
    <m/>
    <m/>
    <d v="2026-09-09T10:10:00"/>
    <d v="2026-09-28T00:00:00"/>
    <m/>
    <m/>
    <m/>
    <m/>
    <m/>
    <m/>
    <m/>
    <m/>
    <m/>
    <m/>
    <m/>
    <m/>
    <x v="0"/>
    <m/>
    <m/>
    <m/>
    <s v=""/>
    <s v="FALSO"/>
    <n v="0"/>
    <s v=""/>
    <s v=""/>
    <s v=""/>
    <s v=""/>
    <s v=""/>
    <s v=""/>
    <s v=""/>
    <s v=""/>
    <s v=""/>
    <s v=""/>
    <x v="0"/>
  </r>
  <r>
    <x v="0"/>
    <s v="SGGS-18246"/>
    <s v="[SGGS] SP 26.4.1;[SGGS] SP 26.3.5;[SGGS] SP 26.3.6"/>
    <x v="3"/>
    <x v="6"/>
    <s v="[SGGS] PI 4/26"/>
    <x v="0"/>
    <s v="[INC0815141]Tenho um Erro/Problema com o PTC - Dynamics Athenas - Evasão"/>
    <m/>
    <m/>
    <m/>
    <s v="Itens Pendentes"/>
    <m/>
    <m/>
    <m/>
    <d v="2026-09-08T19:04:00"/>
    <d v="2026-09-28T00:00:00"/>
    <m/>
    <m/>
    <m/>
    <m/>
    <m/>
    <m/>
    <m/>
    <m/>
    <m/>
    <m/>
    <m/>
    <m/>
    <x v="0"/>
    <m/>
    <m/>
    <m/>
    <s v=""/>
    <s v="FALSO"/>
    <n v="0"/>
    <s v=""/>
    <s v=""/>
    <s v=""/>
    <s v=""/>
    <s v=""/>
    <s v=""/>
    <s v=""/>
    <s v=""/>
    <s v=""/>
    <s v=""/>
    <x v="0"/>
  </r>
  <r>
    <x v="0"/>
    <s v="SGGS-18241"/>
    <s v="[SGGS] SP 26.4.1;[SGGS] SP 26.3.5;[SGGS] SP 26.3.6"/>
    <x v="3"/>
    <x v="6"/>
    <s v="[SGGS] PI 4/26"/>
    <x v="0"/>
    <s v="[INC0815410]Tenho um Erro/Problema com o PTC - Ambiente do Aluno / AVA Sofia - Rotina de estudos"/>
    <m/>
    <m/>
    <m/>
    <s v="Itens Pendentes"/>
    <m/>
    <m/>
    <m/>
    <d v="2026-09-08T18:33:00"/>
    <d v="2026-09-28T00:00:00"/>
    <m/>
    <m/>
    <m/>
    <m/>
    <m/>
    <m/>
    <m/>
    <m/>
    <m/>
    <m/>
    <m/>
    <m/>
    <x v="0"/>
    <m/>
    <m/>
    <m/>
    <s v=""/>
    <s v="FALSO"/>
    <n v="0"/>
    <s v=""/>
    <s v=""/>
    <s v=""/>
    <s v=""/>
    <s v=""/>
    <s v=""/>
    <s v=""/>
    <s v=""/>
    <s v=""/>
    <s v=""/>
    <x v="0"/>
  </r>
  <r>
    <x v="0"/>
    <s v="SGGS-18239"/>
    <s v="[SGGS] SP 26.4.1;[SGGS] SP 26.3.5;[SGGS] SP 26.3.6"/>
    <x v="3"/>
    <x v="6"/>
    <s v="[SGGS] PI 4/26"/>
    <x v="0"/>
    <s v="[INC0815342]Tenho um Erro/Problema com o PTC - Ambiente do Aluno / AVA Sofia - Visão de disciplinas"/>
    <m/>
    <m/>
    <m/>
    <s v="Itens Pendentes"/>
    <m/>
    <m/>
    <m/>
    <d v="2026-09-08T18:07:00"/>
    <d v="2026-09-28T00:00:00"/>
    <m/>
    <m/>
    <m/>
    <m/>
    <m/>
    <m/>
    <m/>
    <m/>
    <m/>
    <m/>
    <m/>
    <m/>
    <x v="0"/>
    <m/>
    <m/>
    <m/>
    <s v=""/>
    <s v="FALSO"/>
    <n v="0"/>
    <s v=""/>
    <s v=""/>
    <s v=""/>
    <s v=""/>
    <s v=""/>
    <s v=""/>
    <s v=""/>
    <s v=""/>
    <s v=""/>
    <s v=""/>
    <x v="0"/>
  </r>
  <r>
    <x v="0"/>
    <s v="SGGS-18238"/>
    <s v="[SGGS] SP 26.4.1;[SGGS] SP 26.3.5;[SGGS] SP 26.3.6"/>
    <x v="3"/>
    <x v="6"/>
    <s v="[SGGS] PI 4/26"/>
    <x v="0"/>
    <s v="[INC0815195]Tenho um Erro/Problema com o PTC - Ambiente do Aluno / AVA Sofia - Rotina de estudos"/>
    <m/>
    <m/>
    <m/>
    <s v="Itens Pendentes"/>
    <m/>
    <m/>
    <m/>
    <d v="2026-09-08T18:03:00"/>
    <d v="2026-09-28T00:00:00"/>
    <m/>
    <m/>
    <m/>
    <m/>
    <m/>
    <m/>
    <m/>
    <m/>
    <m/>
    <m/>
    <m/>
    <m/>
    <x v="0"/>
    <m/>
    <m/>
    <m/>
    <s v=""/>
    <s v="FALSO"/>
    <n v="0"/>
    <s v=""/>
    <s v=""/>
    <s v=""/>
    <s v=""/>
    <s v=""/>
    <s v=""/>
    <s v=""/>
    <s v=""/>
    <s v=""/>
    <s v=""/>
    <x v="0"/>
  </r>
  <r>
    <x v="0"/>
    <s v="SGGS-18237"/>
    <s v="[SGGS] SP 26.4.1;[SGGS] SP 26.3.5;[SGGS] SP 26.3.6"/>
    <x v="3"/>
    <x v="6"/>
    <s v="[SGGS] PI 4/26"/>
    <x v="0"/>
    <s v="[INC0814642]Tenho um Erro/Problema com o PTC - Ambiente do Aluno / AVA Sofia - Visão de disciplinas"/>
    <m/>
    <m/>
    <m/>
    <s v="Itens Pendentes"/>
    <m/>
    <m/>
    <m/>
    <d v="2026-09-08T17:58:00"/>
    <d v="2026-09-28T00:00:00"/>
    <m/>
    <m/>
    <m/>
    <m/>
    <m/>
    <m/>
    <m/>
    <m/>
    <m/>
    <m/>
    <m/>
    <m/>
    <x v="0"/>
    <m/>
    <m/>
    <m/>
    <s v=""/>
    <s v="FALSO"/>
    <n v="0"/>
    <s v=""/>
    <s v=""/>
    <s v=""/>
    <s v=""/>
    <s v=""/>
    <s v=""/>
    <s v=""/>
    <s v=""/>
    <s v=""/>
    <s v=""/>
    <x v="0"/>
  </r>
  <r>
    <x v="0"/>
    <s v="SGGS-18236"/>
    <s v="[SGGS] SP 26.4.1;[SGGS] SP 26.3.5;[SGGS] SP 26.3.6"/>
    <x v="3"/>
    <x v="6"/>
    <s v="[SGGS] PI 4/26"/>
    <x v="0"/>
    <s v="[INC0814548]Tenho um Erro/Problema com o PTC - Ambiente do Aluno / AVA Sofia - Rotina de estudos"/>
    <m/>
    <m/>
    <m/>
    <s v="Itens Pendentes"/>
    <m/>
    <m/>
    <m/>
    <d v="2026-09-08T17:54:00"/>
    <d v="2026-09-28T00:00:00"/>
    <m/>
    <m/>
    <m/>
    <m/>
    <m/>
    <m/>
    <m/>
    <m/>
    <m/>
    <m/>
    <m/>
    <m/>
    <x v="0"/>
    <m/>
    <m/>
    <m/>
    <s v=""/>
    <s v="FALSO"/>
    <n v="0"/>
    <s v=""/>
    <s v=""/>
    <s v=""/>
    <s v=""/>
    <s v=""/>
    <s v=""/>
    <s v=""/>
    <s v=""/>
    <s v=""/>
    <s v=""/>
    <x v="0"/>
  </r>
  <r>
    <x v="1"/>
    <s v="SGGS-18224"/>
    <s v="[SGGS] SP 26.3.6"/>
    <x v="3"/>
    <x v="0"/>
    <s v="[SGGS] PI 3/26"/>
    <x v="0"/>
    <s v="[RITM0741591]Solicitar um serviço para o Dynamics - Dynamics - Athenas"/>
    <m/>
    <m/>
    <m/>
    <s v="Itens concluídos"/>
    <m/>
    <m/>
    <s v="Concluído"/>
    <d v="2026-09-08T15:44:00"/>
    <d v="2026-09-14T00:00:00"/>
    <d v="2026-09-23T00:00:00"/>
    <d v="2026-09-23T00:00:00"/>
    <m/>
    <m/>
    <m/>
    <m/>
    <m/>
    <m/>
    <m/>
    <m/>
    <m/>
    <m/>
    <x v="0"/>
    <m/>
    <m/>
    <m/>
    <s v=""/>
    <s v="FALSO"/>
    <n v="0"/>
    <s v=""/>
    <s v=""/>
    <s v=""/>
    <s v=""/>
    <s v=""/>
    <s v=""/>
    <s v=""/>
    <s v=""/>
    <s v=""/>
    <s v=""/>
    <x v="0"/>
  </r>
  <r>
    <x v="1"/>
    <s v="SGGS-18223"/>
    <s v="[SGGS] SP 26.3.6"/>
    <x v="3"/>
    <x v="0"/>
    <s v="[SGGS] PI 3/26"/>
    <x v="0"/>
    <s v="[RITM0741588]Solicitar um serviço para o Dynamics - Dynamics - Athenas"/>
    <m/>
    <m/>
    <m/>
    <s v="Itens concluídos"/>
    <m/>
    <m/>
    <s v="Concluído"/>
    <d v="2026-09-08T15:40:00"/>
    <d v="2026-09-14T00:00:00"/>
    <d v="2026-09-23T00:00:00"/>
    <d v="2026-09-23T00:00:00"/>
    <m/>
    <m/>
    <m/>
    <m/>
    <m/>
    <m/>
    <m/>
    <m/>
    <m/>
    <m/>
    <x v="0"/>
    <m/>
    <m/>
    <m/>
    <s v=""/>
    <s v="FALSO"/>
    <n v="0"/>
    <s v=""/>
    <s v=""/>
    <s v=""/>
    <s v=""/>
    <s v=""/>
    <s v=""/>
    <s v=""/>
    <s v=""/>
    <s v=""/>
    <s v=""/>
    <x v="0"/>
  </r>
  <r>
    <x v="1"/>
    <s v="SGGS-18222"/>
    <s v="[SGGS] SP 26.3.6"/>
    <x v="3"/>
    <x v="0"/>
    <s v="[SGGS] PI 3/26"/>
    <x v="0"/>
    <s v="[RITM0741505]Solicitar um serviço para o Dynamics - Dynamics - Athenas"/>
    <m/>
    <m/>
    <m/>
    <s v="Itens concluídos"/>
    <m/>
    <m/>
    <s v="Concluído"/>
    <d v="2026-09-08T15:05:00"/>
    <d v="2026-09-14T00:00:00"/>
    <d v="2026-09-23T00:00:00"/>
    <d v="2026-09-23T00:00:00"/>
    <m/>
    <m/>
    <m/>
    <m/>
    <m/>
    <m/>
    <m/>
    <m/>
    <m/>
    <m/>
    <x v="0"/>
    <m/>
    <m/>
    <m/>
    <s v=""/>
    <s v="FALSO"/>
    <n v="0"/>
    <s v=""/>
    <s v=""/>
    <s v=""/>
    <s v=""/>
    <s v=""/>
    <s v=""/>
    <s v=""/>
    <s v=""/>
    <s v=""/>
    <s v=""/>
    <x v="0"/>
  </r>
  <r>
    <x v="0"/>
    <s v="SGGS-18221"/>
    <s v="[SGGS] SP 26.3.5"/>
    <x v="3"/>
    <x v="0"/>
    <s v="[SGGS] PI 3/26"/>
    <x v="0"/>
    <s v="[INC0816142]Tenho um Erro/Problema com o PTC - Dynamics Athenas - Vínculo de Tutor e Professor"/>
    <m/>
    <n v="1800"/>
    <m/>
    <s v="Itens concluídos"/>
    <m/>
    <m/>
    <s v="Abertura indevida"/>
    <d v="2026-09-08T14:53:00"/>
    <d v="2026-08-31T00:00:00"/>
    <d v="2026-09-08T00:00:00"/>
    <m/>
    <m/>
    <m/>
    <m/>
    <m/>
    <m/>
    <m/>
    <m/>
    <m/>
    <m/>
    <m/>
    <x v="0"/>
    <m/>
    <m/>
    <m/>
    <n v="0.5"/>
    <s v="FALSO"/>
    <n v="0"/>
    <s v=""/>
    <s v=""/>
    <s v=""/>
    <s v=""/>
    <s v=""/>
    <s v=""/>
    <s v=""/>
    <s v=""/>
    <s v=""/>
    <s v=""/>
    <x v="0"/>
  </r>
  <r>
    <x v="0"/>
    <s v="SGGS-18219"/>
    <s v="[SGGS] SP 26.3.5"/>
    <x v="3"/>
    <x v="0"/>
    <s v="[SGGS] PI 3/26"/>
    <x v="0"/>
    <s v="[INC0815971]Tenho um Erro/Problema com o PTC - Ingresso - Captação - Área do Candidato"/>
    <m/>
    <n v="18000"/>
    <m/>
    <s v="Itens concluídos"/>
    <m/>
    <m/>
    <s v="Abertura indevida"/>
    <d v="2026-09-08T10:36:00"/>
    <d v="2026-08-31T00:00:00"/>
    <d v="2026-09-08T00:00:00"/>
    <m/>
    <m/>
    <m/>
    <m/>
    <m/>
    <m/>
    <m/>
    <m/>
    <m/>
    <m/>
    <m/>
    <x v="0"/>
    <m/>
    <m/>
    <m/>
    <n v="5"/>
    <s v="FALSO"/>
    <n v="0"/>
    <s v=""/>
    <s v=""/>
    <s v=""/>
    <s v=""/>
    <s v=""/>
    <s v=""/>
    <s v=""/>
    <s v=""/>
    <s v=""/>
    <s v=""/>
    <x v="0"/>
  </r>
  <r>
    <x v="0"/>
    <s v="SGGS-18218"/>
    <s v="[SGGS] SP 26.3.5"/>
    <x v="3"/>
    <x v="0"/>
    <s v="[SGGS] PI 3/26"/>
    <x v="0"/>
    <s v="[INC0815462]Tenho um Erro/Problema com o Sistema - Extranet - Requerimento"/>
    <m/>
    <m/>
    <m/>
    <s v="Itens concluídos"/>
    <m/>
    <m/>
    <s v="Abertura indevida"/>
    <d v="2026-09-08T10:34:00"/>
    <d v="2026-08-31T00:00:00"/>
    <d v="2026-09-08T00:00:00"/>
    <m/>
    <m/>
    <m/>
    <m/>
    <m/>
    <m/>
    <m/>
    <m/>
    <m/>
    <m/>
    <m/>
    <x v="0"/>
    <m/>
    <m/>
    <m/>
    <s v=""/>
    <s v="FALSO"/>
    <n v="0"/>
    <s v=""/>
    <s v=""/>
    <s v=""/>
    <s v=""/>
    <s v=""/>
    <s v=""/>
    <s v=""/>
    <s v=""/>
    <s v=""/>
    <s v=""/>
    <x v="0"/>
  </r>
  <r>
    <x v="0"/>
    <s v="SGGS-18217"/>
    <s v="[SGGS] SP 26.4.1;[SGGS] SP 26.3.5;[SGGS] SP 26.3.6"/>
    <x v="3"/>
    <x v="6"/>
    <s v="[SGGS] PI 4/26"/>
    <x v="0"/>
    <s v="[INC0815575]Tenho um Erro/Problema com o PTC - Dynamics Athenas - Alocação do tutor a turma"/>
    <m/>
    <m/>
    <m/>
    <s v="Itens Pendentes"/>
    <m/>
    <m/>
    <m/>
    <d v="2026-09-08T10:16:00"/>
    <d v="2026-09-28T00:00:00"/>
    <m/>
    <m/>
    <m/>
    <m/>
    <m/>
    <m/>
    <m/>
    <m/>
    <m/>
    <m/>
    <m/>
    <m/>
    <x v="0"/>
    <m/>
    <m/>
    <m/>
    <s v=""/>
    <s v="FALSO"/>
    <n v="0"/>
    <s v=""/>
    <s v=""/>
    <s v=""/>
    <s v=""/>
    <s v=""/>
    <s v=""/>
    <s v=""/>
    <s v=""/>
    <s v=""/>
    <s v=""/>
    <x v="0"/>
  </r>
  <r>
    <x v="0"/>
    <s v="SGGS-18216"/>
    <s v="[SGGS] SP 26.4.1;[SGGS] SP 26.3.5;[SGGS] SP 26.3.6"/>
    <x v="3"/>
    <x v="5"/>
    <s v="[SGGS] PI 4/26"/>
    <x v="0"/>
    <s v="[INC0815908]Tenho um Erro/Problema com o PTC - Dynamics Athenas - Instabilidade Sistêmica no Dynamics"/>
    <m/>
    <n v="7200"/>
    <m/>
    <s v="Em andamento"/>
    <m/>
    <m/>
    <m/>
    <d v="2026-09-08T09:55:00"/>
    <d v="2026-09-28T00:00:00"/>
    <d v="2026-09-16T00:00:00"/>
    <m/>
    <m/>
    <m/>
    <m/>
    <m/>
    <m/>
    <m/>
    <m/>
    <m/>
    <m/>
    <m/>
    <x v="0"/>
    <m/>
    <m/>
    <m/>
    <n v="2"/>
    <s v="FALSO"/>
    <n v="0"/>
    <s v=""/>
    <s v=""/>
    <s v=""/>
    <s v=""/>
    <s v=""/>
    <s v=""/>
    <s v=""/>
    <s v=""/>
    <s v=""/>
    <s v=""/>
    <x v="0"/>
  </r>
  <r>
    <x v="0"/>
    <s v="SGGS-18215"/>
    <s v="[SGGS] SP 26.3.5"/>
    <x v="3"/>
    <x v="0"/>
    <s v="[SGGS] PI 3/26"/>
    <x v="0"/>
    <s v="[INC0814044]Tenho um Erro/Problema com o PTC - Portal do Estágio Obrigatório - Polo Parceiro"/>
    <m/>
    <m/>
    <m/>
    <s v="Itens concluídos"/>
    <m/>
    <m/>
    <s v="Abertura indevida"/>
    <d v="2026-09-08T09:12:00"/>
    <d v="2026-08-31T00:00:00"/>
    <d v="2026-09-08T00:00:00"/>
    <m/>
    <m/>
    <m/>
    <m/>
    <m/>
    <m/>
    <m/>
    <m/>
    <m/>
    <m/>
    <m/>
    <x v="0"/>
    <m/>
    <m/>
    <m/>
    <s v=""/>
    <s v="FALSO"/>
    <n v="0"/>
    <s v=""/>
    <s v=""/>
    <s v=""/>
    <s v=""/>
    <s v=""/>
    <s v=""/>
    <s v=""/>
    <s v=""/>
    <s v=""/>
    <s v=""/>
    <x v="0"/>
  </r>
  <r>
    <x v="0"/>
    <s v="SGGS-18214"/>
    <s v="[SGGS] SP 26.4.1;[SGGS] SP 26.3.5;[SGGS] SP 26.3.6"/>
    <x v="3"/>
    <x v="6"/>
    <s v="[SGGS] PI 4/26"/>
    <x v="0"/>
    <s v="[INC0810780]Tenho um Erro/Problema com o PTC - SRD (Diploma) - Informações indisponíveis"/>
    <m/>
    <m/>
    <m/>
    <s v="Itens Pendentes"/>
    <m/>
    <m/>
    <m/>
    <d v="2026-09-08T09:10:00"/>
    <d v="2026-09-28T00:00:00"/>
    <m/>
    <m/>
    <m/>
    <m/>
    <m/>
    <m/>
    <m/>
    <m/>
    <m/>
    <m/>
    <m/>
    <m/>
    <x v="0"/>
    <m/>
    <m/>
    <m/>
    <s v=""/>
    <s v="FALSO"/>
    <n v="0"/>
    <s v=""/>
    <s v=""/>
    <s v=""/>
    <s v=""/>
    <s v=""/>
    <s v=""/>
    <s v=""/>
    <s v=""/>
    <s v=""/>
    <s v=""/>
    <x v="0"/>
  </r>
  <r>
    <x v="0"/>
    <s v="SGGS-18212"/>
    <s v="[SGGS] SP 26.4.1;[SGGS] SP 26.3.5;[SGGS] SP 26.3.6"/>
    <x v="3"/>
    <x v="6"/>
    <s v="[SGGS] PI 4/26"/>
    <x v="0"/>
    <s v="[INC0813279]Tenho um Erro/Problema com o Portal do Tutor - Portal do Tutor (Dynamics) - Lista de trabalhos"/>
    <m/>
    <m/>
    <m/>
    <s v="Itens Pendentes"/>
    <m/>
    <m/>
    <m/>
    <d v="2026-09-04T16:08:00"/>
    <d v="2026-09-28T00:00:00"/>
    <m/>
    <m/>
    <m/>
    <m/>
    <m/>
    <m/>
    <m/>
    <m/>
    <m/>
    <m/>
    <m/>
    <m/>
    <x v="0"/>
    <m/>
    <m/>
    <m/>
    <s v=""/>
    <s v="FALSO"/>
    <n v="0"/>
    <s v=""/>
    <s v=""/>
    <s v=""/>
    <s v=""/>
    <s v=""/>
    <s v=""/>
    <s v=""/>
    <s v=""/>
    <s v=""/>
    <s v=""/>
    <x v="0"/>
  </r>
  <r>
    <x v="0"/>
    <s v="SGGS-18211"/>
    <s v="[SGGS] SP 26.4.1;[SGGS] SP 26.3.5;[SGGS] SP 26.3.6"/>
    <x v="3"/>
    <x v="6"/>
    <s v="[SGGS] PI 4/26"/>
    <x v="0"/>
    <s v="[INC0810345]Tenho um Erro/Problema com o PTC - Financeiro SAP - Ajuste Financeiro"/>
    <m/>
    <m/>
    <m/>
    <s v="Itens Pendentes"/>
    <m/>
    <m/>
    <m/>
    <d v="2026-09-04T15:17:00"/>
    <d v="2026-09-28T00:00:00"/>
    <m/>
    <m/>
    <m/>
    <m/>
    <m/>
    <m/>
    <m/>
    <m/>
    <m/>
    <m/>
    <m/>
    <m/>
    <x v="0"/>
    <m/>
    <m/>
    <m/>
    <s v=""/>
    <s v="FALSO"/>
    <n v="0"/>
    <s v=""/>
    <s v=""/>
    <s v=""/>
    <s v=""/>
    <s v=""/>
    <s v=""/>
    <s v=""/>
    <s v=""/>
    <s v=""/>
    <s v=""/>
    <x v="0"/>
  </r>
  <r>
    <x v="0"/>
    <s v="SGGS-18210"/>
    <s v="[SGGS] SP 26.3.5"/>
    <x v="3"/>
    <x v="0"/>
    <s v="[SGGS] PI 3/26"/>
    <x v="0"/>
    <s v="[INC0808345]Tenho um Erro/Problema com o PTC - Backoffice de Operação Acadêmica (Dynamics) - Solicitações de Estágio"/>
    <m/>
    <n v="21600"/>
    <m/>
    <s v="Itens concluídos"/>
    <m/>
    <m/>
    <s v="Abertura indevida"/>
    <d v="2026-09-04T15:05:00"/>
    <d v="2026-08-31T00:00:00"/>
    <d v="2026-09-08T00:00:00"/>
    <m/>
    <m/>
    <m/>
    <m/>
    <m/>
    <m/>
    <m/>
    <m/>
    <m/>
    <m/>
    <m/>
    <x v="0"/>
    <m/>
    <m/>
    <m/>
    <n v="6"/>
    <s v="FALSO"/>
    <n v="0"/>
    <s v=""/>
    <s v=""/>
    <s v=""/>
    <s v=""/>
    <s v=""/>
    <s v=""/>
    <s v=""/>
    <s v=""/>
    <s v=""/>
    <s v=""/>
    <x v="0"/>
  </r>
  <r>
    <x v="0"/>
    <s v="SGGS-18209"/>
    <s v="[SGGS] SP 26.4.1;[SGGS] SP 26.3.5;[SGGS] SP 26.3.6"/>
    <x v="3"/>
    <x v="6"/>
    <s v="[SGGS] PI 4/26"/>
    <x v="0"/>
    <s v="[INC0815056]Tenho um Erro/Problema com o PTC - Dynamics Athenas - Alocação e disponibilização de disciplinas"/>
    <m/>
    <m/>
    <m/>
    <s v="Itens Pendentes"/>
    <m/>
    <m/>
    <m/>
    <d v="2026-09-04T14:47:00"/>
    <d v="2026-09-28T00:00:00"/>
    <m/>
    <m/>
    <m/>
    <m/>
    <m/>
    <m/>
    <m/>
    <m/>
    <m/>
    <m/>
    <m/>
    <m/>
    <x v="0"/>
    <m/>
    <m/>
    <m/>
    <s v=""/>
    <s v="FALSO"/>
    <n v="0"/>
    <s v=""/>
    <s v=""/>
    <s v=""/>
    <s v=""/>
    <s v=""/>
    <s v=""/>
    <s v=""/>
    <s v=""/>
    <s v=""/>
    <s v=""/>
    <x v="0"/>
  </r>
  <r>
    <x v="0"/>
    <s v="SGGS-18208"/>
    <s v="[SGGS] SP 26.4.1;[SGGS] SP 26.3.5;[SGGS] SP 26.3.6"/>
    <x v="3"/>
    <x v="6"/>
    <s v="[SGGS] PI 4/26"/>
    <x v="0"/>
    <s v="[INC0814843]Tenho um Erro/Problema com o PTC - Dynamics Athenas - Alocação e disponibilização de disciplinas"/>
    <m/>
    <m/>
    <m/>
    <s v="Itens Pendentes"/>
    <m/>
    <m/>
    <m/>
    <d v="2026-09-04T14:46:00"/>
    <d v="2026-09-28T00:00:00"/>
    <m/>
    <m/>
    <m/>
    <m/>
    <m/>
    <m/>
    <m/>
    <m/>
    <m/>
    <m/>
    <m/>
    <m/>
    <x v="0"/>
    <m/>
    <m/>
    <m/>
    <s v=""/>
    <s v="FALSO"/>
    <n v="0"/>
    <s v=""/>
    <s v=""/>
    <s v=""/>
    <s v=""/>
    <s v=""/>
    <s v=""/>
    <s v=""/>
    <s v=""/>
    <s v=""/>
    <s v=""/>
    <x v="0"/>
  </r>
  <r>
    <x v="0"/>
    <s v="SGGS-18207"/>
    <s v="[SGGS] SP 26.4.1;[SGGS] SP 26.3.5;[SGGS] SP 26.3.6"/>
    <x v="3"/>
    <x v="6"/>
    <s v="[SGGS] PI 4/26"/>
    <x v="0"/>
    <s v="[INC0812941]Tenho um Erro/Problema com o PTC - Dynamics Athenas - Alocação e disponibilização de disciplinas"/>
    <m/>
    <m/>
    <m/>
    <s v="Itens Pendentes"/>
    <m/>
    <m/>
    <m/>
    <d v="2026-09-04T14:42:00"/>
    <d v="2026-09-28T00:00:00"/>
    <m/>
    <m/>
    <m/>
    <m/>
    <m/>
    <m/>
    <m/>
    <m/>
    <m/>
    <m/>
    <m/>
    <m/>
    <x v="0"/>
    <m/>
    <m/>
    <m/>
    <s v=""/>
    <s v="FALSO"/>
    <n v="0"/>
    <s v=""/>
    <s v=""/>
    <s v=""/>
    <s v=""/>
    <s v=""/>
    <s v=""/>
    <s v=""/>
    <s v=""/>
    <s v=""/>
    <s v=""/>
    <x v="0"/>
  </r>
  <r>
    <x v="0"/>
    <s v="SGGS-18206"/>
    <s v="[SGGS] SP 26.4.1;[SGGS] SP 26.3.5;[SGGS] SP 26.3.6"/>
    <x v="3"/>
    <x v="6"/>
    <s v="[SGGS] PI 4/26"/>
    <x v="0"/>
    <s v="[INC0814587]Tenho um Erro/Problema com o PTC - Dynamics Athenas - Alocação e disponibilização de disciplinas"/>
    <m/>
    <m/>
    <m/>
    <s v="Itens Pendentes"/>
    <m/>
    <m/>
    <m/>
    <d v="2026-09-04T14:38:00"/>
    <d v="2026-09-28T00:00:00"/>
    <m/>
    <m/>
    <m/>
    <m/>
    <m/>
    <m/>
    <m/>
    <m/>
    <m/>
    <m/>
    <m/>
    <m/>
    <x v="0"/>
    <m/>
    <m/>
    <m/>
    <s v=""/>
    <s v="FALSO"/>
    <n v="0"/>
    <s v=""/>
    <s v=""/>
    <s v=""/>
    <s v=""/>
    <s v=""/>
    <s v=""/>
    <s v=""/>
    <s v=""/>
    <s v=""/>
    <s v=""/>
    <x v="0"/>
  </r>
  <r>
    <x v="0"/>
    <s v="SGGS-18205"/>
    <s v="[SGGS] SP 26.3.5;[SGGS] SP 26.3.6"/>
    <x v="3"/>
    <x v="0"/>
    <s v="[SGGS] PI 3/26"/>
    <x v="0"/>
    <s v="[INC0815468]Tenho um Erro/Problema com o PTC - Dynamics Athenas - Efetivação da Matrícula"/>
    <m/>
    <m/>
    <m/>
    <s v="Itens concluídos"/>
    <m/>
    <m/>
    <s v="Concluído"/>
    <d v="2026-09-04T14:29:00"/>
    <d v="2026-08-31T00:00:00"/>
    <d v="2026-09-09T00:00:00"/>
    <d v="2026-09-09T00:00:00"/>
    <m/>
    <m/>
    <m/>
    <m/>
    <m/>
    <m/>
    <m/>
    <m/>
    <m/>
    <m/>
    <x v="0"/>
    <m/>
    <m/>
    <m/>
    <s v=""/>
    <s v="FALSO"/>
    <n v="0"/>
    <s v=""/>
    <s v=""/>
    <s v=""/>
    <s v=""/>
    <s v=""/>
    <s v=""/>
    <s v=""/>
    <s v=""/>
    <s v=""/>
    <s v=""/>
    <x v="0"/>
  </r>
  <r>
    <x v="0"/>
    <s v="SGGS-18204"/>
    <s v="[SGGS] SP 26.4.1;[SGGS] SP 26.3.5;[SGGS] SP 26.3.6"/>
    <x v="3"/>
    <x v="6"/>
    <s v="[SGGS] PI 4/26"/>
    <x v="0"/>
    <s v="[INC0812653]Tenho um Erro/Problema com o PTC - Ambiente do Aluno / AVA Sofia - Visão de disciplinas"/>
    <m/>
    <m/>
    <m/>
    <s v="Itens Pendentes"/>
    <m/>
    <m/>
    <m/>
    <d v="2026-09-04T14:15:00"/>
    <d v="2026-09-28T00:00:00"/>
    <m/>
    <m/>
    <m/>
    <m/>
    <m/>
    <m/>
    <m/>
    <m/>
    <m/>
    <m/>
    <m/>
    <m/>
    <x v="0"/>
    <m/>
    <m/>
    <m/>
    <s v=""/>
    <s v="FALSO"/>
    <n v="0"/>
    <s v=""/>
    <s v=""/>
    <s v=""/>
    <s v=""/>
    <s v=""/>
    <s v=""/>
    <s v=""/>
    <s v=""/>
    <s v=""/>
    <s v=""/>
    <x v="0"/>
  </r>
  <r>
    <x v="0"/>
    <s v="SGGS-18203"/>
    <s v="[SGGS] SP 26.3.5;[SGGS] SP 26.3.6"/>
    <x v="3"/>
    <x v="0"/>
    <s v="[SGGS] PI 3/26"/>
    <x v="0"/>
    <s v="[INC0811662]Tenho um Erro/Problema com o PTC - Financeiro SAP - Baixa de Pagamento"/>
    <m/>
    <m/>
    <m/>
    <s v="Itens concluídos"/>
    <m/>
    <m/>
    <s v="Concluído"/>
    <d v="2026-09-04T14:08:00"/>
    <d v="2026-08-31T00:00:00"/>
    <d v="2026-09-09T00:00:00"/>
    <d v="2026-09-09T00:00:00"/>
    <m/>
    <m/>
    <m/>
    <m/>
    <m/>
    <m/>
    <m/>
    <m/>
    <m/>
    <m/>
    <x v="0"/>
    <m/>
    <m/>
    <m/>
    <s v=""/>
    <s v="FALSO"/>
    <n v="0"/>
    <s v=""/>
    <s v=""/>
    <s v=""/>
    <s v=""/>
    <s v=""/>
    <s v=""/>
    <s v=""/>
    <s v=""/>
    <s v=""/>
    <s v=""/>
    <x v="0"/>
  </r>
  <r>
    <x v="0"/>
    <s v="SGGS-18202"/>
    <s v="[SGGS] SP 26.4.1;[SGGS] SP 26.3.5;[SGGS] SP 26.3.6"/>
    <x v="3"/>
    <x v="6"/>
    <s v="[SGGS] PI 4/26"/>
    <x v="0"/>
    <s v="[INC0815100]Tenho um Erro/Problema com o PTC - Dynamics Athenas - Alocação e disponibilização de disciplinas"/>
    <m/>
    <m/>
    <m/>
    <s v="Itens Pendentes"/>
    <m/>
    <m/>
    <m/>
    <d v="2026-09-04T11:31:00"/>
    <d v="2026-09-28T00:00:00"/>
    <m/>
    <m/>
    <m/>
    <m/>
    <m/>
    <m/>
    <m/>
    <m/>
    <m/>
    <m/>
    <m/>
    <m/>
    <x v="0"/>
    <m/>
    <m/>
    <m/>
    <s v=""/>
    <s v="FALSO"/>
    <n v="0"/>
    <s v=""/>
    <s v=""/>
    <s v=""/>
    <s v=""/>
    <s v=""/>
    <s v=""/>
    <s v=""/>
    <s v=""/>
    <s v=""/>
    <s v=""/>
    <x v="0"/>
  </r>
  <r>
    <x v="0"/>
    <s v="SGGS-18201"/>
    <s v="[SGGS] SP 26.4.1;[SGGS] SP 26.3.5;[SGGS] SP 26.3.6"/>
    <x v="3"/>
    <x v="6"/>
    <s v="[SGGS] PI 4/26"/>
    <x v="0"/>
    <s v="[INC0815075]Tenho um Erro/Problema com o PTC - Dynamics Athenas - Alocação e disponibilização de disciplinas"/>
    <m/>
    <m/>
    <m/>
    <s v="Itens Pendentes"/>
    <m/>
    <m/>
    <m/>
    <d v="2026-09-04T11:30:00"/>
    <d v="2026-09-28T00:00:00"/>
    <m/>
    <m/>
    <m/>
    <m/>
    <m/>
    <m/>
    <m/>
    <m/>
    <m/>
    <m/>
    <m/>
    <m/>
    <x v="0"/>
    <m/>
    <m/>
    <m/>
    <s v=""/>
    <s v="FALSO"/>
    <n v="0"/>
    <s v=""/>
    <s v=""/>
    <s v=""/>
    <s v=""/>
    <s v=""/>
    <s v=""/>
    <s v=""/>
    <s v=""/>
    <s v=""/>
    <s v=""/>
    <x v="0"/>
  </r>
  <r>
    <x v="0"/>
    <s v="SGGS-18200"/>
    <s v="[SGGS] SP 26.3.5;[SGGS] SP 26.3.6"/>
    <x v="3"/>
    <x v="0"/>
    <s v="[SGGS] PI 3/26"/>
    <x v="0"/>
    <s v="[INC0815395]Tenho um Erro/Problema com o PTC - Dynamics Athenas - Efetivação da Matrícula"/>
    <m/>
    <m/>
    <m/>
    <s v="Itens concluídos"/>
    <m/>
    <m/>
    <s v="Concluído"/>
    <d v="2026-09-04T11:10:00"/>
    <d v="2026-08-31T00:00:00"/>
    <d v="2026-09-09T00:00:00"/>
    <d v="2026-09-09T00:00:00"/>
    <m/>
    <m/>
    <m/>
    <m/>
    <m/>
    <m/>
    <m/>
    <m/>
    <m/>
    <m/>
    <x v="0"/>
    <m/>
    <m/>
    <m/>
    <s v=""/>
    <s v="FALSO"/>
    <n v="0"/>
    <s v=""/>
    <s v=""/>
    <s v=""/>
    <s v=""/>
    <s v=""/>
    <s v=""/>
    <s v=""/>
    <s v=""/>
    <s v=""/>
    <s v=""/>
    <x v="0"/>
  </r>
  <r>
    <x v="0"/>
    <s v="SGGS-18198"/>
    <s v="[SGGS] SP 26.4.1;[SGGS] SP 26.3.5;[SGGS] SP 26.3.6"/>
    <x v="3"/>
    <x v="0"/>
    <s v="[SGGS] PI 4/26"/>
    <x v="0"/>
    <s v="[INC0815380]Tenho um Erro/Problema com o PTC - Dynamics Athenas - Efetivação da Matrícula"/>
    <m/>
    <n v="1800"/>
    <m/>
    <s v="Itens concluídos"/>
    <m/>
    <m/>
    <s v="Concluído"/>
    <d v="2026-09-04T10:54:00"/>
    <d v="2026-09-28T00:00:00"/>
    <d v="2026-09-14T00:00:00"/>
    <d v="2026-09-14T00:00:00"/>
    <m/>
    <m/>
    <m/>
    <m/>
    <m/>
    <m/>
    <m/>
    <m/>
    <m/>
    <m/>
    <x v="0"/>
    <m/>
    <m/>
    <m/>
    <n v="0.5"/>
    <s v="FALSO"/>
    <n v="0"/>
    <s v=""/>
    <s v=""/>
    <s v=""/>
    <s v=""/>
    <s v=""/>
    <s v=""/>
    <s v=""/>
    <s v=""/>
    <s v=""/>
    <s v=""/>
    <x v="0"/>
  </r>
  <r>
    <x v="0"/>
    <s v="SGGS-18197"/>
    <s v="[SGGS] SP 26.4.1;[SGGS] SP 26.3.5;[SGGS] SP 26.3.6"/>
    <x v="3"/>
    <x v="6"/>
    <s v="[SGGS] PI 4/26"/>
    <x v="0"/>
    <s v="[INC0815379]Tenho um Erro/Problema com o PTC - Dynamics Athenas - Rematrícula"/>
    <m/>
    <m/>
    <m/>
    <s v="Itens Pendentes"/>
    <m/>
    <m/>
    <m/>
    <d v="2026-09-04T10:48:00"/>
    <d v="2026-09-28T00:00:00"/>
    <m/>
    <m/>
    <m/>
    <m/>
    <m/>
    <m/>
    <m/>
    <m/>
    <m/>
    <m/>
    <m/>
    <m/>
    <x v="0"/>
    <m/>
    <m/>
    <m/>
    <s v=""/>
    <s v="FALSO"/>
    <n v="0"/>
    <s v=""/>
    <s v=""/>
    <s v=""/>
    <s v=""/>
    <s v=""/>
    <s v=""/>
    <s v=""/>
    <s v=""/>
    <s v=""/>
    <s v=""/>
    <x v="0"/>
  </r>
  <r>
    <x v="0"/>
    <s v="SGGS-18196"/>
    <s v="[SGGS] SP 26.4.1;[SGGS] SP 26.3.5;[SGGS] SP 26.3.6"/>
    <x v="3"/>
    <x v="6"/>
    <s v="[SGGS] PI 4/26"/>
    <x v="0"/>
    <s v="[INC0813895]Tenho um Erro/Problema com o PTC - Dynamics Athenas - Alocação e disponibilização de disciplinas"/>
    <m/>
    <m/>
    <m/>
    <s v="Itens Pendentes"/>
    <m/>
    <m/>
    <m/>
    <d v="2026-09-04T10:30:00"/>
    <d v="2026-09-28T00:00:00"/>
    <m/>
    <m/>
    <m/>
    <m/>
    <m/>
    <m/>
    <m/>
    <m/>
    <m/>
    <m/>
    <m/>
    <m/>
    <x v="0"/>
    <m/>
    <m/>
    <m/>
    <s v=""/>
    <s v="FALSO"/>
    <n v="0"/>
    <s v=""/>
    <s v=""/>
    <s v=""/>
    <s v=""/>
    <s v=""/>
    <s v=""/>
    <s v=""/>
    <s v=""/>
    <s v=""/>
    <s v=""/>
    <x v="0"/>
  </r>
  <r>
    <x v="0"/>
    <s v="SGGS-18195"/>
    <s v="[SGGS] SP 26.4.1;[SGGS] SP 26.3.5;[SGGS] SP 26.3.6"/>
    <x v="3"/>
    <x v="6"/>
    <s v="[SGGS] PI 4/26"/>
    <x v="0"/>
    <s v="[INC0815161]Tenho um Erro/Problema com o PTC - Dynamics Athenas - Alocação e disponibilização de disciplinas"/>
    <m/>
    <m/>
    <m/>
    <s v="Itens Pendentes"/>
    <m/>
    <m/>
    <m/>
    <d v="2026-09-04T10:30:00"/>
    <d v="2026-09-28T00:00:00"/>
    <m/>
    <m/>
    <m/>
    <m/>
    <m/>
    <m/>
    <m/>
    <m/>
    <m/>
    <m/>
    <m/>
    <m/>
    <x v="0"/>
    <m/>
    <m/>
    <m/>
    <s v=""/>
    <s v="FALSO"/>
    <n v="0"/>
    <s v=""/>
    <s v=""/>
    <s v=""/>
    <s v=""/>
    <s v=""/>
    <s v=""/>
    <s v=""/>
    <s v=""/>
    <s v=""/>
    <s v=""/>
    <x v="0"/>
  </r>
  <r>
    <x v="0"/>
    <s v="SGGS-18194"/>
    <s v="[SGGS] SP 26.4.1;[SGGS] SP 26.3.5;[SGGS] SP 26.3.6"/>
    <x v="3"/>
    <x v="6"/>
    <s v="[SGGS] PI 4/26"/>
    <x v="0"/>
    <s v="[INC0815117]Tenho um Erro/Problema com o PTC - Dynamics Athenas - Alocação e disponibilização de disciplinas"/>
    <m/>
    <m/>
    <m/>
    <s v="Itens Pendentes"/>
    <m/>
    <m/>
    <m/>
    <d v="2026-09-04T10:30:00"/>
    <d v="2026-09-28T00:00:00"/>
    <m/>
    <m/>
    <m/>
    <m/>
    <m/>
    <m/>
    <m/>
    <m/>
    <m/>
    <m/>
    <m/>
    <m/>
    <x v="0"/>
    <m/>
    <m/>
    <m/>
    <s v=""/>
    <s v="FALSO"/>
    <n v="0"/>
    <s v=""/>
    <s v=""/>
    <s v=""/>
    <s v=""/>
    <s v=""/>
    <s v=""/>
    <s v=""/>
    <s v=""/>
    <s v=""/>
    <s v=""/>
    <x v="0"/>
  </r>
  <r>
    <x v="0"/>
    <s v="SGGS-18193"/>
    <s v="[SGGS] SP 26.4.1;[SGGS] SP 26.3.5;[SGGS] SP 26.3.6"/>
    <x v="3"/>
    <x v="6"/>
    <s v="[SGGS] PI 4/26"/>
    <x v="0"/>
    <s v="[INC0815113]Tenho um Erro/Problema com o PTC - Dynamics Athenas - Alocação e disponibilização de disciplinas"/>
    <m/>
    <m/>
    <m/>
    <s v="Itens Pendentes"/>
    <m/>
    <m/>
    <m/>
    <d v="2026-09-04T10:29:00"/>
    <d v="2026-09-28T00:00:00"/>
    <m/>
    <m/>
    <m/>
    <m/>
    <m/>
    <m/>
    <m/>
    <m/>
    <m/>
    <m/>
    <m/>
    <m/>
    <x v="0"/>
    <m/>
    <m/>
    <m/>
    <s v=""/>
    <s v="FALSO"/>
    <n v="0"/>
    <s v=""/>
    <s v=""/>
    <s v=""/>
    <s v=""/>
    <s v=""/>
    <s v=""/>
    <s v=""/>
    <s v=""/>
    <s v=""/>
    <s v=""/>
    <x v="0"/>
  </r>
  <r>
    <x v="0"/>
    <s v="SGGS-18192"/>
    <s v="[SGGS] SP 26.4.1;[SGGS] SP 26.3.5;[SGGS] SP 26.3.6"/>
    <x v="3"/>
    <x v="6"/>
    <s v="[SGGS] PI 4/26"/>
    <x v="0"/>
    <s v="[INC0814624]Tenho um Erro/Problema com o PTC - Dynamics Athenas - Alocação e disponibilização de disciplinas"/>
    <m/>
    <m/>
    <m/>
    <s v="Itens Pendentes"/>
    <m/>
    <m/>
    <m/>
    <d v="2026-09-04T10:29:00"/>
    <d v="2026-09-28T00:00:00"/>
    <m/>
    <m/>
    <m/>
    <m/>
    <m/>
    <m/>
    <m/>
    <m/>
    <m/>
    <m/>
    <m/>
    <m/>
    <x v="0"/>
    <m/>
    <m/>
    <m/>
    <s v=""/>
    <s v="FALSO"/>
    <n v="0"/>
    <s v=""/>
    <s v=""/>
    <s v=""/>
    <s v=""/>
    <s v=""/>
    <s v=""/>
    <s v=""/>
    <s v=""/>
    <s v=""/>
    <s v=""/>
    <x v="0"/>
  </r>
  <r>
    <x v="0"/>
    <s v="SGGS-18191"/>
    <s v="[SGGS] SP 26.4.1;[SGGS] SP 26.3.5;[SGGS] SP 26.3.6"/>
    <x v="3"/>
    <x v="6"/>
    <s v="[SGGS] PI 4/26"/>
    <x v="0"/>
    <s v="[INC0814618]Tenho um Erro/Problema com o PTC - Dynamics Athenas - Alocação e disponibilização de disciplinas"/>
    <m/>
    <m/>
    <m/>
    <s v="Itens Pendentes"/>
    <m/>
    <m/>
    <m/>
    <d v="2026-09-04T10:29:00"/>
    <d v="2026-09-28T00:00:00"/>
    <m/>
    <m/>
    <m/>
    <m/>
    <m/>
    <m/>
    <m/>
    <m/>
    <m/>
    <m/>
    <m/>
    <m/>
    <x v="0"/>
    <m/>
    <m/>
    <m/>
    <s v=""/>
    <s v="FALSO"/>
    <n v="0"/>
    <s v=""/>
    <s v=""/>
    <s v=""/>
    <s v=""/>
    <s v=""/>
    <s v=""/>
    <s v=""/>
    <s v=""/>
    <s v=""/>
    <s v=""/>
    <x v="0"/>
  </r>
  <r>
    <x v="0"/>
    <s v="SGGS-18190"/>
    <s v="[SGGS] SP 26.4.1;[SGGS] SP 26.3.5;[SGGS] SP 26.3.6"/>
    <x v="3"/>
    <x v="6"/>
    <s v="[SGGS] PI 4/26"/>
    <x v="0"/>
    <s v="[INC0814572]Tenho um Erro/Problema com o PTC - Dynamics Athenas - Alocação e disponibilização de disciplinas"/>
    <m/>
    <m/>
    <m/>
    <s v="Itens Pendentes"/>
    <m/>
    <m/>
    <m/>
    <d v="2026-09-04T10:29:00"/>
    <d v="2026-09-28T00:00:00"/>
    <m/>
    <m/>
    <m/>
    <m/>
    <m/>
    <m/>
    <m/>
    <m/>
    <m/>
    <m/>
    <m/>
    <m/>
    <x v="0"/>
    <m/>
    <m/>
    <m/>
    <s v=""/>
    <s v="FALSO"/>
    <n v="0"/>
    <s v=""/>
    <s v=""/>
    <s v=""/>
    <s v=""/>
    <s v=""/>
    <s v=""/>
    <s v=""/>
    <s v=""/>
    <s v=""/>
    <s v=""/>
    <x v="0"/>
  </r>
  <r>
    <x v="0"/>
    <s v="SGGS-18189"/>
    <s v="[SGGS] SP 26.4.1;[SGGS] SP 26.3.5;[SGGS] SP 26.3.6"/>
    <x v="3"/>
    <x v="6"/>
    <s v="[SGGS] PI 4/26"/>
    <x v="0"/>
    <s v="[INC0813566]Tenho um Erro/Problema com o PTC - Dynamics Athenas - Alocação e disponibilização de disciplinas"/>
    <m/>
    <m/>
    <m/>
    <s v="Itens Pendentes"/>
    <m/>
    <m/>
    <m/>
    <d v="2026-09-04T10:27:00"/>
    <d v="2026-09-28T00:00:00"/>
    <m/>
    <m/>
    <m/>
    <m/>
    <m/>
    <m/>
    <m/>
    <m/>
    <m/>
    <m/>
    <m/>
    <m/>
    <x v="0"/>
    <m/>
    <m/>
    <m/>
    <s v=""/>
    <s v="FALSO"/>
    <n v="0"/>
    <s v=""/>
    <s v=""/>
    <s v=""/>
    <s v=""/>
    <s v=""/>
    <s v=""/>
    <s v=""/>
    <s v=""/>
    <s v=""/>
    <s v=""/>
    <x v="0"/>
  </r>
  <r>
    <x v="0"/>
    <s v="SGGS-18188"/>
    <s v="[SGGS] SP 26.4.1;[SGGS] SP 26.3.5;[SGGS] SP 26.3.6"/>
    <x v="3"/>
    <x v="0"/>
    <s v="[SGGS] PI 3/26"/>
    <x v="0"/>
    <s v="[INC0813266]Tenho um Erro/Problema com o PTC - Dynamics Athenas - Alocação e disponibilização de disciplinas"/>
    <m/>
    <m/>
    <m/>
    <s v="Itens concluídos"/>
    <m/>
    <m/>
    <s v="Concluído"/>
    <d v="2026-09-04T10:26:00"/>
    <d v="2026-09-28T00:00:00"/>
    <d v="2026-09-21T00:00:00"/>
    <d v="2026-09-21T00:00:00"/>
    <m/>
    <m/>
    <m/>
    <m/>
    <m/>
    <m/>
    <m/>
    <m/>
    <m/>
    <m/>
    <x v="0"/>
    <m/>
    <m/>
    <m/>
    <s v=""/>
    <s v="FALSO"/>
    <n v="0"/>
    <s v=""/>
    <s v=""/>
    <s v=""/>
    <s v=""/>
    <s v=""/>
    <s v=""/>
    <s v=""/>
    <s v=""/>
    <s v=""/>
    <s v=""/>
    <x v="0"/>
  </r>
  <r>
    <x v="0"/>
    <s v="SGGS-18187"/>
    <s v="[SGGS] SP 26.4.1;[SGGS] SP 26.3.5;[SGGS] SP 26.3.6"/>
    <x v="3"/>
    <x v="6"/>
    <s v="[SGGS] PI 4/26"/>
    <x v="0"/>
    <s v="[INC0815188]Tenho um Erro/Problema com o PTC - Dynamics Athenas - Alocação e disponibilização de disciplinas"/>
    <m/>
    <m/>
    <m/>
    <s v="Itens Pendentes"/>
    <m/>
    <m/>
    <m/>
    <d v="2026-09-04T10:20:00"/>
    <d v="2026-09-28T00:00:00"/>
    <m/>
    <m/>
    <m/>
    <m/>
    <m/>
    <m/>
    <m/>
    <m/>
    <m/>
    <m/>
    <m/>
    <m/>
    <x v="0"/>
    <m/>
    <m/>
    <m/>
    <s v=""/>
    <s v="FALSO"/>
    <n v="0"/>
    <s v=""/>
    <s v=""/>
    <s v=""/>
    <s v=""/>
    <s v=""/>
    <s v=""/>
    <s v=""/>
    <s v=""/>
    <s v=""/>
    <s v=""/>
    <x v="0"/>
  </r>
  <r>
    <x v="0"/>
    <s v="SGGS-18186"/>
    <s v="[SGGS] SP 26.4.1;[SGGS] SP 26.3.5;[SGGS] SP 26.3.6"/>
    <x v="3"/>
    <x v="6"/>
    <s v="[SGGS] PI 4/26"/>
    <x v="0"/>
    <s v="[INC0815189]Tenho um Erro/Problema com o PTC - Dynamics Athenas - Alocação e disponibilização de disciplinas"/>
    <m/>
    <m/>
    <m/>
    <s v="Itens Pendentes"/>
    <m/>
    <m/>
    <m/>
    <d v="2026-09-04T10:20:00"/>
    <d v="2026-09-28T00:00:00"/>
    <m/>
    <m/>
    <m/>
    <m/>
    <m/>
    <m/>
    <m/>
    <m/>
    <m/>
    <m/>
    <m/>
    <m/>
    <x v="0"/>
    <m/>
    <m/>
    <m/>
    <s v=""/>
    <s v="FALSO"/>
    <n v="0"/>
    <s v=""/>
    <s v=""/>
    <s v=""/>
    <s v=""/>
    <s v=""/>
    <s v=""/>
    <s v=""/>
    <s v=""/>
    <s v=""/>
    <s v=""/>
    <x v="0"/>
  </r>
  <r>
    <x v="0"/>
    <s v="SGGS-18185"/>
    <s v="[SGGS] SP 26.4.1;[SGGS] SP 26.3.5;[SGGS] SP 26.3.6"/>
    <x v="3"/>
    <x v="6"/>
    <s v="[SGGS] PI 4/26"/>
    <x v="0"/>
    <s v="[INC0815203]Tenho um Erro/Problema com o PTC - Dynamics Athenas - Alocação e disponibilização de disciplinas"/>
    <m/>
    <m/>
    <m/>
    <s v="Itens Pendentes"/>
    <m/>
    <m/>
    <m/>
    <d v="2026-09-04T10:19:00"/>
    <d v="2026-09-28T00:00:00"/>
    <m/>
    <m/>
    <m/>
    <m/>
    <m/>
    <m/>
    <m/>
    <m/>
    <m/>
    <m/>
    <m/>
    <m/>
    <x v="0"/>
    <m/>
    <m/>
    <m/>
    <s v=""/>
    <s v="FALSO"/>
    <n v="0"/>
    <s v=""/>
    <s v=""/>
    <s v=""/>
    <s v=""/>
    <s v=""/>
    <s v=""/>
    <s v=""/>
    <s v=""/>
    <s v=""/>
    <s v=""/>
    <x v="0"/>
  </r>
  <r>
    <x v="0"/>
    <s v="SGGS-18184"/>
    <s v="[SGGS] SP 26.4.1;[SGGS] SP 26.3.5;[SGGS] SP 26.3.6"/>
    <x v="3"/>
    <x v="6"/>
    <s v="[SGGS] PI 4/26"/>
    <x v="0"/>
    <s v="[INC0815222]Tenho um Erro/Problema com o PTC - Dynamics Athenas - Alocação e disponibilização de disciplinas"/>
    <m/>
    <m/>
    <m/>
    <s v="Itens Pendentes"/>
    <m/>
    <m/>
    <m/>
    <d v="2026-09-04T10:19:00"/>
    <d v="2026-09-28T00:00:00"/>
    <m/>
    <m/>
    <m/>
    <m/>
    <m/>
    <m/>
    <m/>
    <m/>
    <m/>
    <m/>
    <m/>
    <m/>
    <x v="0"/>
    <m/>
    <m/>
    <m/>
    <s v=""/>
    <s v="FALSO"/>
    <n v="0"/>
    <s v=""/>
    <s v=""/>
    <s v=""/>
    <s v=""/>
    <s v=""/>
    <s v=""/>
    <s v=""/>
    <s v=""/>
    <s v=""/>
    <s v=""/>
    <x v="0"/>
  </r>
  <r>
    <x v="0"/>
    <s v="SGGS-18183"/>
    <s v="[SGGS] SP 26.4.1;[SGGS] SP 26.3.5;[SGGS] SP 26.3.6"/>
    <x v="3"/>
    <x v="6"/>
    <s v="[SGGS] PI 4/26"/>
    <x v="0"/>
    <s v="[INC0815248]Tenho um Erro/Problema com o PTC - Dynamics Athenas - Alocação e disponibilização de disciplinas"/>
    <m/>
    <m/>
    <m/>
    <s v="Itens Pendentes"/>
    <m/>
    <m/>
    <m/>
    <d v="2026-09-04T10:17:00"/>
    <d v="2026-09-28T00:00:00"/>
    <m/>
    <m/>
    <m/>
    <m/>
    <m/>
    <m/>
    <m/>
    <m/>
    <m/>
    <m/>
    <m/>
    <m/>
    <x v="0"/>
    <m/>
    <m/>
    <m/>
    <s v=""/>
    <s v="FALSO"/>
    <n v="0"/>
    <s v=""/>
    <s v=""/>
    <s v=""/>
    <s v=""/>
    <s v=""/>
    <s v=""/>
    <s v=""/>
    <s v=""/>
    <s v=""/>
    <s v=""/>
    <x v="0"/>
  </r>
  <r>
    <x v="0"/>
    <s v="SGGS-18182"/>
    <s v="[SGGS] SP 26.4.1;[SGGS] SP 26.3.5;[SGGS] SP 26.3.6"/>
    <x v="3"/>
    <x v="6"/>
    <s v="[SGGS] PI 4/26"/>
    <x v="0"/>
    <s v="[INC0815187]Tenho um Erro/Problema com o PTC - Dynamics Athenas - Alocação e disponibilização de disciplinas"/>
    <m/>
    <m/>
    <m/>
    <s v="Itens Pendentes"/>
    <m/>
    <m/>
    <m/>
    <d v="2026-09-04T10:15:00"/>
    <d v="2026-09-28T00:00:00"/>
    <m/>
    <m/>
    <m/>
    <m/>
    <m/>
    <m/>
    <m/>
    <m/>
    <m/>
    <m/>
    <m/>
    <m/>
    <x v="0"/>
    <m/>
    <m/>
    <m/>
    <s v=""/>
    <s v="FALSO"/>
    <n v="0"/>
    <s v=""/>
    <s v=""/>
    <s v=""/>
    <s v=""/>
    <s v=""/>
    <s v=""/>
    <s v=""/>
    <s v=""/>
    <s v=""/>
    <s v=""/>
    <x v="0"/>
  </r>
  <r>
    <x v="0"/>
    <s v="SGGS-18181"/>
    <s v="[SGGS] SP 26.4.1;[SGGS] SP 26.3.5;[SGGS] SP 26.3.6"/>
    <x v="3"/>
    <x v="6"/>
    <s v="[SGGS] PI 4/26"/>
    <x v="0"/>
    <s v="[INC0814552]Tenho um Erro/Problema com o PTC - Dynamics Athenas - Alocação e disponibilização de disciplinas"/>
    <m/>
    <m/>
    <m/>
    <s v="Itens Pendentes"/>
    <m/>
    <m/>
    <m/>
    <d v="2026-09-04T10:14:00"/>
    <d v="2026-09-28T00:00:00"/>
    <m/>
    <m/>
    <m/>
    <m/>
    <m/>
    <m/>
    <m/>
    <m/>
    <m/>
    <m/>
    <m/>
    <m/>
    <x v="0"/>
    <m/>
    <m/>
    <m/>
    <s v=""/>
    <s v="FALSO"/>
    <n v="0"/>
    <s v=""/>
    <s v=""/>
    <s v=""/>
    <s v=""/>
    <s v=""/>
    <s v=""/>
    <s v=""/>
    <s v=""/>
    <s v=""/>
    <s v=""/>
    <x v="0"/>
  </r>
  <r>
    <x v="0"/>
    <s v="SGGS-18180"/>
    <s v="[SGGS] SP 26.4.1;[SGGS] SP 26.3.5;[SGGS] SP 26.3.6"/>
    <x v="3"/>
    <x v="6"/>
    <s v="[SGGS] PI 4/26"/>
    <x v="0"/>
    <s v="[INC0814682]Tenho um Erro/Problema com o PTC - Dynamics Athenas - Alocação e disponibilização de disciplinas"/>
    <m/>
    <m/>
    <m/>
    <s v="Itens Pendentes"/>
    <m/>
    <m/>
    <m/>
    <d v="2026-09-04T10:14:00"/>
    <d v="2026-09-28T00:00:00"/>
    <m/>
    <m/>
    <m/>
    <m/>
    <m/>
    <m/>
    <m/>
    <m/>
    <m/>
    <m/>
    <m/>
    <m/>
    <x v="0"/>
    <m/>
    <m/>
    <m/>
    <s v=""/>
    <s v="FALSO"/>
    <n v="0"/>
    <s v=""/>
    <s v=""/>
    <s v=""/>
    <s v=""/>
    <s v=""/>
    <s v=""/>
    <s v=""/>
    <s v=""/>
    <s v=""/>
    <s v=""/>
    <x v="0"/>
  </r>
  <r>
    <x v="0"/>
    <s v="SGGS-18179"/>
    <s v="[SGGS] SP 26.4.1;[SGGS] SP 26.3.5;[SGGS] SP 26.3.6"/>
    <x v="3"/>
    <x v="6"/>
    <s v="[SGGS] PI 4/26"/>
    <x v="0"/>
    <s v="[INC0814685]Tenho um Erro/Problema com o PTC - Dynamics Athenas - Alocação e disponibilização de disciplinas"/>
    <m/>
    <m/>
    <m/>
    <s v="Itens Pendentes"/>
    <m/>
    <m/>
    <m/>
    <d v="2026-09-04T10:14:00"/>
    <d v="2026-09-28T00:00:00"/>
    <m/>
    <m/>
    <m/>
    <m/>
    <m/>
    <m/>
    <m/>
    <m/>
    <m/>
    <m/>
    <m/>
    <m/>
    <x v="0"/>
    <m/>
    <m/>
    <m/>
    <s v=""/>
    <s v="FALSO"/>
    <n v="0"/>
    <s v=""/>
    <s v=""/>
    <s v=""/>
    <s v=""/>
    <s v=""/>
    <s v=""/>
    <s v=""/>
    <s v=""/>
    <s v=""/>
    <s v=""/>
    <x v="0"/>
  </r>
  <r>
    <x v="0"/>
    <s v="SGGS-18178"/>
    <s v="[SGGS] SP 26.4.1;[SGGS] SP 26.3.5;[SGGS] SP 26.3.6"/>
    <x v="3"/>
    <x v="6"/>
    <s v="[SGGS] PI 4/26"/>
    <x v="0"/>
    <s v="[INC0815086]Tenho um Erro/Problema com o PTC - Dynamics Athenas - Alocação e disponibilização de disciplinas"/>
    <m/>
    <m/>
    <m/>
    <s v="Itens Pendentes"/>
    <m/>
    <m/>
    <m/>
    <d v="2026-09-04T10:14:00"/>
    <d v="2026-09-28T00:00:00"/>
    <m/>
    <m/>
    <m/>
    <m/>
    <m/>
    <m/>
    <m/>
    <m/>
    <m/>
    <m/>
    <m/>
    <m/>
    <x v="0"/>
    <m/>
    <m/>
    <m/>
    <s v=""/>
    <s v="FALSO"/>
    <n v="0"/>
    <s v=""/>
    <s v=""/>
    <s v=""/>
    <s v=""/>
    <s v=""/>
    <s v=""/>
    <s v=""/>
    <s v=""/>
    <s v=""/>
    <s v=""/>
    <x v="0"/>
  </r>
  <r>
    <x v="0"/>
    <s v="SGGS-18177"/>
    <s v="[SGGS] SP 26.4.1;[SGGS] SP 26.3.5;[SGGS] SP 26.3.6"/>
    <x v="3"/>
    <x v="6"/>
    <s v="[SGGS] PI 4/26"/>
    <x v="0"/>
    <s v="[INC0815092]Tenho um Erro/Problema com o PTC - Dynamics Athenas - Alocação e disponibilização de disciplinas"/>
    <m/>
    <m/>
    <m/>
    <s v="Itens Pendentes"/>
    <m/>
    <m/>
    <m/>
    <d v="2026-09-04T10:13:00"/>
    <d v="2026-09-28T00:00:00"/>
    <m/>
    <m/>
    <m/>
    <m/>
    <m/>
    <m/>
    <m/>
    <m/>
    <m/>
    <m/>
    <m/>
    <m/>
    <x v="0"/>
    <m/>
    <m/>
    <m/>
    <s v=""/>
    <s v="FALSO"/>
    <n v="0"/>
    <s v=""/>
    <s v=""/>
    <s v=""/>
    <s v=""/>
    <s v=""/>
    <s v=""/>
    <s v=""/>
    <s v=""/>
    <s v=""/>
    <s v=""/>
    <x v="0"/>
  </r>
  <r>
    <x v="0"/>
    <s v="SGGS-18176"/>
    <s v="[SGGS] SP 26.3.5"/>
    <x v="3"/>
    <x v="0"/>
    <s v="[SGGS] PI 3/26"/>
    <x v="0"/>
    <s v="[INC0815114]Tenho um Erro/Problema com o PTC - Dynamics Athenas - Alocação e disponibilização de disciplinas"/>
    <m/>
    <m/>
    <m/>
    <s v="Itens concluídos"/>
    <m/>
    <m/>
    <s v="Abertura indevida"/>
    <d v="2026-09-04T10:13:00"/>
    <d v="2026-08-31T00:00:00"/>
    <d v="2026-09-08T00:00:00"/>
    <m/>
    <m/>
    <m/>
    <m/>
    <m/>
    <m/>
    <m/>
    <m/>
    <m/>
    <m/>
    <m/>
    <x v="0"/>
    <m/>
    <m/>
    <m/>
    <s v=""/>
    <s v="FALSO"/>
    <n v="0"/>
    <s v=""/>
    <s v=""/>
    <s v=""/>
    <s v=""/>
    <s v=""/>
    <s v=""/>
    <s v=""/>
    <s v=""/>
    <s v=""/>
    <s v=""/>
    <x v="0"/>
  </r>
  <r>
    <x v="0"/>
    <s v="SGGS-18175"/>
    <s v="[SGGS] SP 26.3.5;[SGGS] SP 26.3.6"/>
    <x v="3"/>
    <x v="0"/>
    <s v="[SGGS] PI 3/26"/>
    <x v="0"/>
    <s v="[INC0814580]Tenho um Erro/Problema com o PTC - Dynamics Athenas - Problema na parametrização da matriz"/>
    <m/>
    <m/>
    <m/>
    <s v="Itens concluídos"/>
    <m/>
    <m/>
    <s v="Concluído"/>
    <d v="2026-09-04T09:32:00"/>
    <d v="2026-08-31T00:00:00"/>
    <d v="2026-09-17T00:00:00"/>
    <d v="2026-09-18T00:00:00"/>
    <m/>
    <m/>
    <m/>
    <m/>
    <m/>
    <m/>
    <m/>
    <m/>
    <m/>
    <m/>
    <x v="0"/>
    <m/>
    <m/>
    <m/>
    <s v=""/>
    <s v="FALSO"/>
    <n v="0"/>
    <s v=""/>
    <s v=""/>
    <s v=""/>
    <s v=""/>
    <s v=""/>
    <s v=""/>
    <s v=""/>
    <s v=""/>
    <s v=""/>
    <s v=""/>
    <x v="0"/>
  </r>
  <r>
    <x v="0"/>
    <s v="SGGS-18174"/>
    <s v="[SGGS] SP 26.4.1;[SGGS] SP 26.3.5;[SGGS] SP 26.3.6"/>
    <x v="3"/>
    <x v="6"/>
    <s v="[SGGS] PI 4/26"/>
    <x v="0"/>
    <s v="[INC0815326]Tenho um Erro/Problema com o PTC - Dynamics Athenas - Efetivação da Matrícula"/>
    <m/>
    <m/>
    <m/>
    <s v="Itens Pendentes"/>
    <m/>
    <m/>
    <m/>
    <d v="2026-09-04T09:26:00"/>
    <d v="2026-09-28T00:00:00"/>
    <m/>
    <m/>
    <m/>
    <m/>
    <m/>
    <m/>
    <m/>
    <m/>
    <m/>
    <m/>
    <m/>
    <m/>
    <x v="0"/>
    <m/>
    <m/>
    <m/>
    <s v=""/>
    <s v="FALSO"/>
    <n v="0"/>
    <s v=""/>
    <s v=""/>
    <s v=""/>
    <s v=""/>
    <s v=""/>
    <s v=""/>
    <s v=""/>
    <s v=""/>
    <s v=""/>
    <s v=""/>
    <x v="0"/>
  </r>
  <r>
    <x v="0"/>
    <s v="SGGS-18173"/>
    <s v="[SGGS] SP 26.4.1;[SGGS] SP 26.3.5;[SGGS] SP 26.3.6"/>
    <x v="3"/>
    <x v="0"/>
    <s v="[SGGS] PI 4/26"/>
    <x v="0"/>
    <s v="[INC0815309]Tenho um Erro/Problema no Dynamics - Captar - Inscrição"/>
    <m/>
    <m/>
    <m/>
    <s v="Itens concluídos"/>
    <m/>
    <m/>
    <s v="Concluído"/>
    <d v="2026-09-04T09:21:00"/>
    <d v="2026-09-28T00:00:00"/>
    <d v="2026-09-14T00:00:00"/>
    <d v="2026-09-14T00:00:00"/>
    <m/>
    <m/>
    <m/>
    <m/>
    <m/>
    <m/>
    <m/>
    <m/>
    <m/>
    <m/>
    <x v="0"/>
    <m/>
    <m/>
    <m/>
    <s v=""/>
    <s v="FALSO"/>
    <n v="0"/>
    <s v=""/>
    <s v=""/>
    <s v=""/>
    <s v=""/>
    <s v=""/>
    <s v=""/>
    <s v=""/>
    <s v=""/>
    <s v=""/>
    <s v=""/>
    <x v="0"/>
  </r>
  <r>
    <x v="0"/>
    <s v="SGGS-18168"/>
    <s v="[SGGS] SP 26.4.1;[SGGS] SP 26.3.5;[SGGS] SP 26.3.6"/>
    <x v="3"/>
    <x v="6"/>
    <s v="[SGGS] PI 4/26"/>
    <x v="0"/>
    <s v="[INC0815132]Tenho um Erro/Problema com o PTC - Dynamics Athenas - Instabilidade Sistêmica no Dynamics"/>
    <m/>
    <m/>
    <m/>
    <s v="Itens Pendentes"/>
    <m/>
    <m/>
    <m/>
    <d v="2026-09-03T17:30:00"/>
    <d v="2026-09-28T00:00:00"/>
    <m/>
    <m/>
    <m/>
    <m/>
    <m/>
    <m/>
    <m/>
    <m/>
    <m/>
    <m/>
    <m/>
    <m/>
    <x v="0"/>
    <m/>
    <m/>
    <m/>
    <s v=""/>
    <s v="FALSO"/>
    <n v="0"/>
    <s v=""/>
    <s v=""/>
    <s v=""/>
    <s v=""/>
    <s v=""/>
    <s v=""/>
    <s v=""/>
    <s v=""/>
    <s v=""/>
    <s v=""/>
    <x v="0"/>
  </r>
  <r>
    <x v="0"/>
    <s v="SGGS-18166"/>
    <s v="[SGGS] SP 26.4.1;[SGGS] SP 26.3.5;[SGGS] SP 26.3.6"/>
    <x v="3"/>
    <x v="6"/>
    <s v="[SGGS] PI 4/26"/>
    <x v="0"/>
    <s v="[INC0812649]Tenho um Erro/Problema com o PTC - Ambiente do Aluno / AVA Sofia - Visão de disciplinas"/>
    <m/>
    <m/>
    <m/>
    <s v="Itens Pendentes"/>
    <m/>
    <m/>
    <m/>
    <d v="2026-09-03T16:32:00"/>
    <d v="2026-09-28T00:00:00"/>
    <m/>
    <m/>
    <m/>
    <m/>
    <m/>
    <m/>
    <m/>
    <m/>
    <m/>
    <m/>
    <m/>
    <m/>
    <x v="0"/>
    <m/>
    <m/>
    <m/>
    <s v=""/>
    <s v="FALSO"/>
    <n v="0"/>
    <s v=""/>
    <s v=""/>
    <s v=""/>
    <s v=""/>
    <s v=""/>
    <s v=""/>
    <s v=""/>
    <s v=""/>
    <s v=""/>
    <s v=""/>
    <x v="0"/>
  </r>
  <r>
    <x v="0"/>
    <s v="SGGS-18165"/>
    <s v="[SGGS] SP 26.3.5"/>
    <x v="3"/>
    <x v="0"/>
    <s v="[SGGS] PI 3/26"/>
    <x v="0"/>
    <s v="[INC0815093]Tenho um Erro/Problema com o Sistema - MS Efetivação Matrícula - MS Efetivação Matrícula"/>
    <m/>
    <m/>
    <m/>
    <s v="Itens concluídos"/>
    <m/>
    <m/>
    <s v="Abertura indevida"/>
    <d v="2026-09-03T16:30:00"/>
    <d v="2026-08-31T00:00:00"/>
    <d v="2026-09-03T00:00:00"/>
    <m/>
    <m/>
    <m/>
    <m/>
    <m/>
    <m/>
    <m/>
    <m/>
    <m/>
    <m/>
    <m/>
    <x v="0"/>
    <m/>
    <m/>
    <m/>
    <s v=""/>
    <s v="FALSO"/>
    <n v="0"/>
    <s v=""/>
    <s v=""/>
    <s v=""/>
    <s v=""/>
    <s v=""/>
    <s v=""/>
    <s v=""/>
    <s v=""/>
    <s v=""/>
    <s v=""/>
    <x v="0"/>
  </r>
  <r>
    <x v="0"/>
    <s v="SGGS-18164"/>
    <s v="[SGGS] SP 26.4.1;[SGGS] SP 26.3.5;[SGGS] SP 26.3.6"/>
    <x v="3"/>
    <x v="6"/>
    <s v="[SGGS] PI 4/26"/>
    <x v="0"/>
    <s v="[INC0815131]Tenho um Erro/Problema com o PTC - Dynamics Athenas - Efetivação da Matrícula"/>
    <m/>
    <m/>
    <m/>
    <s v="Itens Pendentes"/>
    <m/>
    <m/>
    <m/>
    <d v="2026-09-03T15:56:00"/>
    <d v="2026-09-28T00:00:00"/>
    <m/>
    <m/>
    <m/>
    <m/>
    <m/>
    <m/>
    <m/>
    <m/>
    <m/>
    <m/>
    <m/>
    <m/>
    <x v="0"/>
    <m/>
    <m/>
    <m/>
    <s v=""/>
    <s v="FALSO"/>
    <n v="0"/>
    <s v=""/>
    <s v=""/>
    <s v=""/>
    <s v=""/>
    <s v=""/>
    <s v=""/>
    <s v=""/>
    <s v=""/>
    <s v=""/>
    <s v=""/>
    <x v="0"/>
  </r>
  <r>
    <x v="0"/>
    <s v="SGGS-18162"/>
    <s v="[SGGS] SP 26.3.5;[SGGS] SP 26.3.6"/>
    <x v="3"/>
    <x v="0"/>
    <s v="[SGGS] PI 3/26"/>
    <x v="0"/>
    <s v="[INC0814482]Tenho um Erro/Problema com o Sistema - Meu Portal - Acessos/Login - Tenho um problema/erro ao acessar"/>
    <m/>
    <m/>
    <m/>
    <s v="Itens concluídos"/>
    <m/>
    <m/>
    <s v="Concluído"/>
    <d v="2026-09-03T12:16:00"/>
    <d v="2026-08-31T00:00:00"/>
    <d v="2026-09-08T00:00:00"/>
    <d v="2026-09-08T00:00:00"/>
    <m/>
    <m/>
    <m/>
    <m/>
    <m/>
    <m/>
    <m/>
    <m/>
    <m/>
    <m/>
    <x v="0"/>
    <m/>
    <m/>
    <m/>
    <s v=""/>
    <s v="FALSO"/>
    <n v="0"/>
    <s v=""/>
    <s v=""/>
    <s v=""/>
    <s v=""/>
    <s v=""/>
    <s v=""/>
    <s v=""/>
    <s v=""/>
    <s v=""/>
    <s v=""/>
    <x v="0"/>
  </r>
  <r>
    <x v="9"/>
    <s v="SGGS-18161"/>
    <s v="[SGGS] SP 26.3.5"/>
    <x v="3"/>
    <x v="0"/>
    <s v="[SGGS] PI 3/26"/>
    <x v="0"/>
    <s v="[ARTPT-710] - Gestor de Rematricula recebeu o “Tipo de Oferta” como “Isento”, mas NÃO esta gerando o contrato/termo de rematrícula."/>
    <m/>
    <m/>
    <m/>
    <s v="Itens concluídos"/>
    <s v="ARTPT-710"/>
    <s v="Não"/>
    <s v="Concluído"/>
    <d v="2026-09-03T11:59:00"/>
    <d v="2026-08-31T00:00:00"/>
    <d v="2026-09-03T00:00:00"/>
    <d v="2026-09-03T00:00:00"/>
    <d v="2026-09-03T00:00:00"/>
    <d v="2026-09-11T00:00:00"/>
    <d v="2026-09-11T00:00:00"/>
    <m/>
    <m/>
    <n v="1"/>
    <n v="6"/>
    <m/>
    <n v="6"/>
    <m/>
    <x v="0"/>
    <m/>
    <m/>
    <m/>
    <s v=""/>
    <s v="FALSO"/>
    <n v="0"/>
    <n v="-5"/>
    <s v=""/>
    <n v="1"/>
    <b v="1"/>
    <n v="6"/>
    <b v="1"/>
    <s v=""/>
    <s v=""/>
    <n v="6"/>
    <b v="1"/>
    <x v="32"/>
  </r>
  <r>
    <x v="0"/>
    <s v="SGGS-18160"/>
    <s v="[SGGS] SP 26.3.5"/>
    <x v="3"/>
    <x v="0"/>
    <s v="[SGGS] PI 3/26"/>
    <x v="0"/>
    <s v="[INC0814842]Tenho um Erro/Problema com o PTC - Dynamics Athenas - Documentos Acadêmicos - Serviços"/>
    <m/>
    <n v="21600"/>
    <m/>
    <s v="Itens concluídos"/>
    <m/>
    <m/>
    <s v="Abertura indevida"/>
    <d v="2026-09-03T10:58:00"/>
    <d v="2026-08-31T00:00:00"/>
    <d v="2026-09-04T00:00:00"/>
    <m/>
    <m/>
    <m/>
    <m/>
    <m/>
    <m/>
    <m/>
    <m/>
    <m/>
    <m/>
    <m/>
    <x v="0"/>
    <m/>
    <m/>
    <m/>
    <n v="6"/>
    <s v="FALSO"/>
    <n v="0"/>
    <s v=""/>
    <s v=""/>
    <s v=""/>
    <s v=""/>
    <s v=""/>
    <s v=""/>
    <s v=""/>
    <s v=""/>
    <s v=""/>
    <s v=""/>
    <x v="0"/>
  </r>
  <r>
    <x v="0"/>
    <s v="SGGS-18158"/>
    <s v="[SGGS] SP 26.3.5"/>
    <x v="3"/>
    <x v="0"/>
    <s v="[SGGS] PI 3/26"/>
    <x v="0"/>
    <s v="[INC0814655]Tenho um Erro/Problema com o PTC - Ambiente do Aluno / AVA Sofia - Escolha de Disciplinas Optativas/Eletivas"/>
    <m/>
    <m/>
    <m/>
    <s v="Itens concluídos"/>
    <m/>
    <m/>
    <s v="Abertura indevida"/>
    <d v="2026-09-03T09:41:00"/>
    <d v="2026-08-31T00:00:00"/>
    <d v="2026-09-03T00:00:00"/>
    <m/>
    <m/>
    <m/>
    <m/>
    <m/>
    <m/>
    <m/>
    <m/>
    <m/>
    <m/>
    <m/>
    <x v="0"/>
    <m/>
    <m/>
    <m/>
    <s v=""/>
    <s v="FALSO"/>
    <n v="0"/>
    <s v=""/>
    <s v=""/>
    <s v=""/>
    <s v=""/>
    <s v=""/>
    <s v=""/>
    <s v=""/>
    <s v=""/>
    <s v=""/>
    <s v=""/>
    <x v="0"/>
  </r>
  <r>
    <x v="0"/>
    <s v="SGGS-18156"/>
    <s v="[SGGS] SP 26.3.5"/>
    <x v="3"/>
    <x v="0"/>
    <s v="[SGGS] PI 3/26"/>
    <x v="0"/>
    <s v="[INC0814780]Tenho um Erro/Problema com o PTC - Dynamics Athenas - Documentos Acadêmicos - Serviços"/>
    <m/>
    <m/>
    <m/>
    <s v="Itens concluídos"/>
    <m/>
    <m/>
    <s v="Abertura indevida"/>
    <d v="2026-09-03T08:53:00"/>
    <d v="2026-08-31T00:00:00"/>
    <d v="2026-09-04T00:00:00"/>
    <m/>
    <m/>
    <m/>
    <m/>
    <m/>
    <m/>
    <m/>
    <m/>
    <m/>
    <m/>
    <m/>
    <x v="0"/>
    <m/>
    <m/>
    <m/>
    <s v=""/>
    <s v="FALSO"/>
    <n v="0"/>
    <s v=""/>
    <s v=""/>
    <s v=""/>
    <s v=""/>
    <s v=""/>
    <s v=""/>
    <s v=""/>
    <s v=""/>
    <s v=""/>
    <s v=""/>
    <x v="0"/>
  </r>
  <r>
    <x v="0"/>
    <s v="SGGS-18155"/>
    <s v="[SGGS] SP 26.4.1;[SGGS] SP 26.3.5;[SGGS] SP 26.3.6"/>
    <x v="3"/>
    <x v="5"/>
    <s v="[SGGS] PI 4/26"/>
    <x v="0"/>
    <s v="[INC0813039]Tenho um Erro/Problema com o Sistema Colaborar - Ingresso - AVA/LMS - Contrato e Termo de Aceite (matrícula)"/>
    <m/>
    <m/>
    <m/>
    <s v="Em andamento"/>
    <m/>
    <m/>
    <m/>
    <d v="2026-09-02T18:50:00"/>
    <d v="2026-09-28T00:00:00"/>
    <d v="2026-09-08T00:00:00"/>
    <m/>
    <m/>
    <m/>
    <m/>
    <m/>
    <m/>
    <m/>
    <m/>
    <m/>
    <m/>
    <m/>
    <x v="0"/>
    <m/>
    <m/>
    <m/>
    <s v=""/>
    <s v="FALSO"/>
    <n v="0"/>
    <s v=""/>
    <s v=""/>
    <s v=""/>
    <s v=""/>
    <s v=""/>
    <s v=""/>
    <s v=""/>
    <s v=""/>
    <s v=""/>
    <s v=""/>
    <x v="0"/>
  </r>
  <r>
    <x v="0"/>
    <s v="SGGS-18154"/>
    <s v="[SGGS] SP 26.3.5"/>
    <x v="3"/>
    <x v="0"/>
    <s v="[SGGS] PI 3/26"/>
    <x v="0"/>
    <s v="[INC0814292]Tenho um Erro/Problema com o PTC - Dynamics Athenas - Problema na parametrização da matriz"/>
    <m/>
    <m/>
    <m/>
    <s v="Itens concluídos"/>
    <m/>
    <m/>
    <s v="Abertura indevida"/>
    <d v="2026-09-02T17:55:00"/>
    <d v="2026-08-31T00:00:00"/>
    <d v="2026-09-02T00:00:00"/>
    <m/>
    <m/>
    <m/>
    <m/>
    <m/>
    <m/>
    <m/>
    <m/>
    <m/>
    <m/>
    <m/>
    <x v="0"/>
    <m/>
    <m/>
    <m/>
    <s v=""/>
    <s v="FALSO"/>
    <n v="0"/>
    <s v=""/>
    <s v=""/>
    <s v=""/>
    <s v=""/>
    <s v=""/>
    <s v=""/>
    <s v=""/>
    <s v=""/>
    <s v=""/>
    <s v=""/>
    <x v="0"/>
  </r>
  <r>
    <x v="0"/>
    <s v="SGGS-18151"/>
    <s v="[SGGS] SP 26.3.5"/>
    <x v="3"/>
    <x v="0"/>
    <s v="[SGGS] PI 3/26"/>
    <x v="0"/>
    <s v="[INC0813878]Tenho um Erro/Problema com o Portal do Tutor - Backoffice de Operação Acadêmica (Dynamics) - Documentação de Estágio"/>
    <m/>
    <m/>
    <m/>
    <s v="Itens concluídos"/>
    <m/>
    <m/>
    <s v="Abertura indevida"/>
    <d v="2026-09-02T17:00:00"/>
    <d v="2026-08-31T00:00:00"/>
    <d v="2026-09-02T00:00:00"/>
    <m/>
    <m/>
    <m/>
    <m/>
    <m/>
    <m/>
    <m/>
    <m/>
    <m/>
    <m/>
    <m/>
    <x v="0"/>
    <m/>
    <m/>
    <m/>
    <s v=""/>
    <s v="FALSO"/>
    <n v="0"/>
    <s v=""/>
    <s v=""/>
    <s v=""/>
    <s v=""/>
    <s v=""/>
    <s v=""/>
    <s v=""/>
    <s v=""/>
    <s v=""/>
    <s v=""/>
    <x v="0"/>
  </r>
  <r>
    <x v="0"/>
    <s v="SGGS-18145"/>
    <s v="[SGGS] SP 26.4.1;[SGGS] SP 26.3.5;[SGGS] SP 26.3.6"/>
    <x v="3"/>
    <x v="6"/>
    <s v="[SGGS] PI 4/26"/>
    <x v="0"/>
    <s v="[INC0813914]Tenho um Erro/Problema com o Sistema - Portal do Aluno - EaD - Deferimento de solicitação"/>
    <m/>
    <m/>
    <m/>
    <s v="Itens Pendentes"/>
    <m/>
    <m/>
    <m/>
    <d v="2026-09-02T16:38:00"/>
    <d v="2026-09-28T00:00:00"/>
    <m/>
    <m/>
    <m/>
    <m/>
    <m/>
    <m/>
    <m/>
    <m/>
    <m/>
    <m/>
    <m/>
    <m/>
    <x v="0"/>
    <m/>
    <m/>
    <m/>
    <s v=""/>
    <s v="FALSO"/>
    <n v="0"/>
    <s v=""/>
    <s v=""/>
    <s v=""/>
    <s v=""/>
    <s v=""/>
    <s v=""/>
    <s v=""/>
    <s v=""/>
    <s v=""/>
    <s v=""/>
    <x v="0"/>
  </r>
  <r>
    <x v="0"/>
    <s v="SGGS-18144"/>
    <s v="[SGGS] SP 26.3.5"/>
    <x v="3"/>
    <x v="0"/>
    <s v="[SGGS] PI 3/26"/>
    <x v="0"/>
    <s v="[INC0813938]Tenho um Erro/Problema com o PTC - Dynamics Athenas - Ocorrências"/>
    <m/>
    <m/>
    <m/>
    <s v="Itens concluídos"/>
    <m/>
    <m/>
    <s v="Abertura indevida"/>
    <d v="2026-09-02T16:37:00"/>
    <d v="2026-08-31T00:00:00"/>
    <d v="2026-09-04T00:00:00"/>
    <m/>
    <m/>
    <m/>
    <m/>
    <m/>
    <m/>
    <m/>
    <m/>
    <m/>
    <m/>
    <m/>
    <x v="0"/>
    <m/>
    <m/>
    <m/>
    <s v=""/>
    <s v="FALSO"/>
    <n v="0"/>
    <s v=""/>
    <s v=""/>
    <s v=""/>
    <s v=""/>
    <s v=""/>
    <s v=""/>
    <s v=""/>
    <s v=""/>
    <s v=""/>
    <s v=""/>
    <x v="0"/>
  </r>
  <r>
    <x v="0"/>
    <s v="SGGS-18143"/>
    <s v="[SGGS] SP 26.3.5;[SGGS] SP 26.3.6"/>
    <x v="3"/>
    <x v="0"/>
    <s v="[SGGS] PI 3/26"/>
    <x v="0"/>
    <s v="[INC0814486]Tenho um Erro/Problema com o PTC - Ingresso - Captação - Backoffice"/>
    <m/>
    <m/>
    <m/>
    <s v="Itens concluídos"/>
    <m/>
    <m/>
    <s v="Concluído"/>
    <d v="2026-09-02T15:50:00"/>
    <d v="2026-08-31T00:00:00"/>
    <d v="2026-09-08T00:00:00"/>
    <d v="2026-09-08T00:00:00"/>
    <m/>
    <m/>
    <m/>
    <m/>
    <m/>
    <m/>
    <m/>
    <m/>
    <m/>
    <m/>
    <x v="0"/>
    <m/>
    <m/>
    <m/>
    <s v=""/>
    <s v="FALSO"/>
    <n v="0"/>
    <s v=""/>
    <s v=""/>
    <s v=""/>
    <s v=""/>
    <s v=""/>
    <s v=""/>
    <s v=""/>
    <s v=""/>
    <s v=""/>
    <s v=""/>
    <x v="0"/>
  </r>
  <r>
    <x v="0"/>
    <s v="SGGS-18142"/>
    <s v="[SGGS] SP 26.3.5"/>
    <x v="3"/>
    <x v="0"/>
    <s v="[SGGS] PI 3/26"/>
    <x v="0"/>
    <s v="[INC0814382]Tenho um Erro/Problema com o Sistema - Extranet - Requerimento"/>
    <m/>
    <m/>
    <m/>
    <s v="Itens concluídos"/>
    <m/>
    <m/>
    <s v="Abertura indevida"/>
    <d v="2026-09-02T15:49:00"/>
    <d v="2026-08-31T00:00:00"/>
    <d v="2026-09-08T00:00:00"/>
    <m/>
    <m/>
    <m/>
    <m/>
    <m/>
    <m/>
    <m/>
    <m/>
    <m/>
    <m/>
    <m/>
    <x v="0"/>
    <m/>
    <m/>
    <m/>
    <s v=""/>
    <s v="FALSO"/>
    <n v="0"/>
    <s v=""/>
    <s v=""/>
    <s v=""/>
    <s v=""/>
    <s v=""/>
    <s v=""/>
    <s v=""/>
    <s v=""/>
    <s v=""/>
    <s v=""/>
    <x v="0"/>
  </r>
  <r>
    <x v="0"/>
    <s v="SGGS-18141"/>
    <s v="[SGGS] SP 26.3.5;[SGGS] SP 26.3.6"/>
    <x v="3"/>
    <x v="0"/>
    <s v="[SGGS] PI 3/26"/>
    <x v="0"/>
    <s v="[INC0814480]Tenho um Erro/Problema com o PTC - Ingresso - Captação - Backoffice"/>
    <m/>
    <m/>
    <m/>
    <s v="Itens concluídos"/>
    <m/>
    <m/>
    <s v="Concluído"/>
    <d v="2026-09-02T15:46:00"/>
    <d v="2026-08-31T00:00:00"/>
    <d v="2026-09-09T00:00:00"/>
    <d v="2026-09-09T00:00:00"/>
    <m/>
    <m/>
    <m/>
    <m/>
    <m/>
    <m/>
    <m/>
    <m/>
    <m/>
    <m/>
    <x v="0"/>
    <m/>
    <m/>
    <m/>
    <s v=""/>
    <s v="FALSO"/>
    <n v="0"/>
    <s v=""/>
    <s v=""/>
    <s v=""/>
    <s v=""/>
    <s v=""/>
    <s v=""/>
    <s v=""/>
    <s v=""/>
    <s v=""/>
    <s v=""/>
    <x v="0"/>
  </r>
  <r>
    <x v="0"/>
    <s v="SGGS-18140"/>
    <s v="[SGGS] SP 26.4.1;[SGGS] SP 26.3.5;[SGGS] SP 26.3.6"/>
    <x v="3"/>
    <x v="6"/>
    <s v="[SGGS] PI 4/26"/>
    <x v="0"/>
    <s v="[INC0812888]Tenho um Erro/Problema com o PTC - Dynamics Athenas - Alocação e disponibilização de disciplinas"/>
    <m/>
    <m/>
    <m/>
    <s v="Itens Pendentes"/>
    <m/>
    <m/>
    <m/>
    <d v="2026-09-02T15:16:00"/>
    <d v="2026-09-28T00:00:00"/>
    <m/>
    <m/>
    <m/>
    <m/>
    <m/>
    <m/>
    <m/>
    <m/>
    <m/>
    <m/>
    <m/>
    <m/>
    <x v="0"/>
    <m/>
    <m/>
    <m/>
    <s v=""/>
    <s v="FALSO"/>
    <n v="0"/>
    <s v=""/>
    <s v=""/>
    <s v=""/>
    <s v=""/>
    <s v=""/>
    <s v=""/>
    <s v=""/>
    <s v=""/>
    <s v=""/>
    <s v=""/>
    <x v="0"/>
  </r>
  <r>
    <x v="0"/>
    <s v="SGGS-18139"/>
    <s v="[SGGS] SP 26.4.1;[SGGS] SP 26.3.5;[SGGS] SP 26.3.6"/>
    <x v="3"/>
    <x v="6"/>
    <s v="[SGGS] PI 4/26"/>
    <x v="0"/>
    <s v="[INC0808420]Tenho um Erro/Problema com o Sistema - Extranet - Requerimento"/>
    <m/>
    <m/>
    <m/>
    <s v="Itens Pendentes"/>
    <m/>
    <m/>
    <m/>
    <d v="2026-09-02T15:12:00"/>
    <d v="2026-09-28T00:00:00"/>
    <m/>
    <m/>
    <m/>
    <m/>
    <m/>
    <m/>
    <m/>
    <m/>
    <m/>
    <m/>
    <m/>
    <m/>
    <x v="0"/>
    <m/>
    <m/>
    <m/>
    <s v=""/>
    <s v="FALSO"/>
    <n v="0"/>
    <s v=""/>
    <s v=""/>
    <s v=""/>
    <s v=""/>
    <s v=""/>
    <s v=""/>
    <s v=""/>
    <s v=""/>
    <s v=""/>
    <s v=""/>
    <x v="0"/>
  </r>
  <r>
    <x v="0"/>
    <s v="SGGS-18138"/>
    <s v="[SGGS] SP 26.3.5;[SGGS] SP 26.3.6"/>
    <x v="3"/>
    <x v="0"/>
    <s v="[SGGS] PI 3/26"/>
    <x v="0"/>
    <s v="[INC0814416]Tenho um Erro/Problema com o PTC - Dynamics Athenas - Efetivação da Matrícula"/>
    <m/>
    <n v="3600"/>
    <m/>
    <s v="Itens concluídos"/>
    <m/>
    <m/>
    <s v="Abertura indevida"/>
    <d v="2026-09-02T15:12:00"/>
    <d v="2026-08-31T00:00:00"/>
    <d v="2026-09-14T00:00:00"/>
    <m/>
    <m/>
    <m/>
    <m/>
    <m/>
    <m/>
    <m/>
    <m/>
    <m/>
    <m/>
    <m/>
    <x v="0"/>
    <m/>
    <m/>
    <m/>
    <n v="1"/>
    <s v="FALSO"/>
    <n v="0"/>
    <s v=""/>
    <s v=""/>
    <s v=""/>
    <s v=""/>
    <s v=""/>
    <s v=""/>
    <s v=""/>
    <s v=""/>
    <s v=""/>
    <s v=""/>
    <x v="0"/>
  </r>
  <r>
    <x v="0"/>
    <s v="SGGS-18137"/>
    <s v="[SGGS] SP 26.3.5"/>
    <x v="3"/>
    <x v="0"/>
    <s v="[SGGS] PI 3/26"/>
    <x v="0"/>
    <s v="[INC0812886]Tenho um Erro/Problema com o PTC - Dynamics Athenas - Alocação e disponibilização de disciplinas"/>
    <m/>
    <m/>
    <m/>
    <s v="Itens concluídos"/>
    <m/>
    <m/>
    <s v="Abertura indevida"/>
    <d v="2026-09-02T15:10:00"/>
    <d v="2026-08-31T00:00:00"/>
    <d v="2026-09-08T00:00:00"/>
    <m/>
    <m/>
    <m/>
    <m/>
    <m/>
    <m/>
    <m/>
    <m/>
    <m/>
    <m/>
    <m/>
    <x v="0"/>
    <m/>
    <m/>
    <m/>
    <s v=""/>
    <s v="FALSO"/>
    <n v="0"/>
    <s v=""/>
    <s v=""/>
    <s v=""/>
    <s v=""/>
    <s v=""/>
    <s v=""/>
    <s v=""/>
    <s v=""/>
    <s v=""/>
    <s v=""/>
    <x v="0"/>
  </r>
  <r>
    <x v="0"/>
    <s v="SGGS-18135"/>
    <s v="[SGGS] SP 26.4.1;[SGGS] SP 26.3.5;[SGGS] SP 26.3.6"/>
    <x v="3"/>
    <x v="6"/>
    <s v="[SGGS] PI 4/26"/>
    <x v="0"/>
    <s v="[INC0814313]Tenho um Erro/Problema com o PTC - Dynamics Athenas - Documentos Acadêmicos - Serviços"/>
    <m/>
    <m/>
    <m/>
    <s v="Itens Pendentes"/>
    <m/>
    <m/>
    <m/>
    <d v="2026-09-02T12:20:00"/>
    <d v="2026-09-28T00:00:00"/>
    <m/>
    <m/>
    <m/>
    <m/>
    <m/>
    <m/>
    <m/>
    <m/>
    <m/>
    <m/>
    <m/>
    <m/>
    <x v="0"/>
    <m/>
    <m/>
    <m/>
    <s v=""/>
    <s v="FALSO"/>
    <n v="0"/>
    <s v=""/>
    <s v=""/>
    <s v=""/>
    <s v=""/>
    <s v=""/>
    <s v=""/>
    <s v=""/>
    <s v=""/>
    <s v=""/>
    <s v=""/>
    <x v="0"/>
  </r>
  <r>
    <x v="0"/>
    <s v="SGGS-18134"/>
    <s v="[SGGS] SP 26.3.5;[SGGS] SP 26.3.6"/>
    <x v="3"/>
    <x v="0"/>
    <s v="[SGGS] PI 3/26"/>
    <x v="0"/>
    <s v="[INC0814274]Tenho um Erro/Problema com o PTC - Dynamics Athenas - Efetivação da Matrícula"/>
    <m/>
    <n v="1800"/>
    <m/>
    <s v="Itens concluídos"/>
    <m/>
    <m/>
    <s v="Concluído"/>
    <d v="2026-09-02T11:25:00"/>
    <d v="2026-08-31T00:00:00"/>
    <d v="2026-09-10T00:00:00"/>
    <d v="2026-09-10T00:00:00"/>
    <m/>
    <m/>
    <m/>
    <m/>
    <m/>
    <m/>
    <m/>
    <m/>
    <m/>
    <m/>
    <x v="0"/>
    <m/>
    <m/>
    <m/>
    <n v="0.5"/>
    <s v="FALSO"/>
    <n v="0"/>
    <s v=""/>
    <s v=""/>
    <s v=""/>
    <s v=""/>
    <s v=""/>
    <s v=""/>
    <s v=""/>
    <s v=""/>
    <s v=""/>
    <s v=""/>
    <x v="0"/>
  </r>
  <r>
    <x v="0"/>
    <s v="SGGS-18133"/>
    <s v="[SGGS] SP 26.4.1;[SGGS] SP 26.3.5;[SGGS] SP 26.3.6"/>
    <x v="3"/>
    <x v="6"/>
    <s v="[SGGS] PI 4/26"/>
    <x v="0"/>
    <s v="[INC0810315]Tenho um Erro/Problema com o PTC - Dynamics Athenas - Notas e Frequências Parciais"/>
    <m/>
    <m/>
    <m/>
    <s v="Itens Pendentes"/>
    <m/>
    <m/>
    <m/>
    <d v="2026-09-02T10:27:00"/>
    <d v="2026-09-28T00:00:00"/>
    <m/>
    <m/>
    <m/>
    <m/>
    <m/>
    <m/>
    <m/>
    <m/>
    <m/>
    <m/>
    <m/>
    <m/>
    <x v="0"/>
    <m/>
    <m/>
    <m/>
    <s v=""/>
    <s v="FALSO"/>
    <n v="0"/>
    <s v=""/>
    <s v=""/>
    <s v=""/>
    <s v=""/>
    <s v=""/>
    <s v=""/>
    <s v=""/>
    <s v=""/>
    <s v=""/>
    <s v=""/>
    <x v="0"/>
  </r>
  <r>
    <x v="0"/>
    <s v="SGGS-18132"/>
    <s v="[SGGS] SP 26.4.1;[SGGS] SP 26.3.5;[SGGS] SP 26.3.6"/>
    <x v="3"/>
    <x v="6"/>
    <s v="[SGGS] PI 4/26"/>
    <x v="0"/>
    <s v="[INC0814175]Tenho um Erro/Problema com o PTC - Dynamics Athenas - Documentos Acadêmicos - Serviços"/>
    <m/>
    <m/>
    <m/>
    <s v="Itens Pendentes"/>
    <m/>
    <m/>
    <m/>
    <d v="2026-09-02T09:15:00"/>
    <d v="2026-09-28T00:00:00"/>
    <m/>
    <m/>
    <m/>
    <m/>
    <m/>
    <m/>
    <m/>
    <m/>
    <m/>
    <m/>
    <m/>
    <m/>
    <x v="0"/>
    <m/>
    <m/>
    <m/>
    <s v=""/>
    <s v="FALSO"/>
    <n v="0"/>
    <s v=""/>
    <s v=""/>
    <s v=""/>
    <s v=""/>
    <s v=""/>
    <s v=""/>
    <s v=""/>
    <s v=""/>
    <s v=""/>
    <s v=""/>
    <x v="0"/>
  </r>
  <r>
    <x v="0"/>
    <s v="SGGS-18131"/>
    <s v="[SGGS] SP 26.3.5"/>
    <x v="3"/>
    <x v="0"/>
    <s v="[SGGS] PI 3/26"/>
    <x v="0"/>
    <s v="[INC0811783]Tenho um Erro/Problema com o PTC - Ambiente do Aluno / AVA Sofia - Calendário Acadêmico"/>
    <m/>
    <m/>
    <m/>
    <s v="Itens concluídos"/>
    <m/>
    <m/>
    <s v="Abertura indevida"/>
    <d v="2026-09-02T09:12:00"/>
    <d v="2026-08-31T00:00:00"/>
    <d v="2026-09-08T00:00:00"/>
    <m/>
    <m/>
    <m/>
    <m/>
    <m/>
    <m/>
    <m/>
    <m/>
    <m/>
    <m/>
    <m/>
    <x v="0"/>
    <m/>
    <m/>
    <m/>
    <s v=""/>
    <s v="FALSO"/>
    <n v="0"/>
    <s v=""/>
    <s v=""/>
    <s v=""/>
    <s v=""/>
    <s v=""/>
    <s v=""/>
    <s v=""/>
    <s v=""/>
    <s v=""/>
    <s v=""/>
    <x v="0"/>
  </r>
  <r>
    <x v="0"/>
    <s v="SGGS-18130"/>
    <s v="[SGGS] SP 26.3.5"/>
    <x v="3"/>
    <x v="0"/>
    <s v="[SGGS] PI 3/26"/>
    <x v="0"/>
    <s v="[INC0813262]Tenho um Erro/Problema com o Sistema - Portal Prisma - Prisma - Portal Prisma (Banco de Dados)"/>
    <m/>
    <m/>
    <m/>
    <s v="Itens concluídos"/>
    <m/>
    <m/>
    <s v="Abertura indevida"/>
    <d v="2026-09-02T08:58:00"/>
    <d v="2026-08-31T00:00:00"/>
    <d v="2026-09-04T00:00:00"/>
    <m/>
    <m/>
    <m/>
    <m/>
    <m/>
    <m/>
    <m/>
    <m/>
    <m/>
    <m/>
    <m/>
    <x v="0"/>
    <m/>
    <m/>
    <m/>
    <s v=""/>
    <s v="FALSO"/>
    <n v="0"/>
    <s v=""/>
    <s v=""/>
    <s v=""/>
    <s v=""/>
    <s v=""/>
    <s v=""/>
    <s v=""/>
    <s v=""/>
    <s v=""/>
    <s v=""/>
    <x v="0"/>
  </r>
  <r>
    <x v="0"/>
    <s v="SGGS-18129"/>
    <s v="[SGGS] SP 26.3.5"/>
    <x v="3"/>
    <x v="0"/>
    <s v="[SGGS] PI 3/26"/>
    <x v="0"/>
    <s v="[INC0814066]Tenho um Erro/Problema com o PTC - Dynamics Athenas - Efetivação da Matrícula"/>
    <m/>
    <m/>
    <m/>
    <s v="Itens concluídos"/>
    <m/>
    <m/>
    <s v="Concluído"/>
    <d v="2026-09-01T20:09:00"/>
    <d v="2026-08-31T00:00:00"/>
    <d v="2026-09-04T00:00:00"/>
    <d v="2026-09-04T00:00:00"/>
    <m/>
    <m/>
    <m/>
    <m/>
    <m/>
    <m/>
    <m/>
    <m/>
    <m/>
    <m/>
    <x v="0"/>
    <m/>
    <m/>
    <m/>
    <s v=""/>
    <s v="FALSO"/>
    <n v="0"/>
    <s v=""/>
    <s v=""/>
    <s v=""/>
    <s v=""/>
    <s v=""/>
    <s v=""/>
    <s v=""/>
    <s v=""/>
    <s v=""/>
    <s v=""/>
    <x v="0"/>
  </r>
  <r>
    <x v="0"/>
    <s v="SGGS-18128"/>
    <s v="[SGGS] SP 26.4.1;[SGGS] SP 26.3.5;[SGGS] SP 26.3.6"/>
    <x v="3"/>
    <x v="6"/>
    <s v="[SGGS] PI 4/26"/>
    <x v="0"/>
    <s v="[INC0812685]Tenho um Erro/Problema com o PTC - Dynamics Athenas - Alocação e disponibilização de disciplinas"/>
    <m/>
    <m/>
    <m/>
    <s v="Itens Pendentes"/>
    <m/>
    <m/>
    <m/>
    <d v="2026-09-01T17:41:00"/>
    <d v="2026-09-28T00:00:00"/>
    <m/>
    <m/>
    <m/>
    <m/>
    <m/>
    <m/>
    <m/>
    <m/>
    <m/>
    <m/>
    <m/>
    <m/>
    <x v="0"/>
    <m/>
    <m/>
    <m/>
    <s v=""/>
    <s v="FALSO"/>
    <n v="0"/>
    <s v=""/>
    <s v=""/>
    <s v=""/>
    <s v=""/>
    <s v=""/>
    <s v=""/>
    <s v=""/>
    <s v=""/>
    <s v=""/>
    <s v=""/>
    <x v="0"/>
  </r>
  <r>
    <x v="0"/>
    <s v="SGGS-18127"/>
    <s v="[SGGS] SP 26.3.5"/>
    <x v="3"/>
    <x v="0"/>
    <s v="[SGGS] PI 3/26"/>
    <x v="0"/>
    <s v="[INC0811383]Tenho um Erro/Problema no Dynamics - Gestão de unidades - Reportar um erro/problema"/>
    <m/>
    <m/>
    <m/>
    <s v="Itens concluídos"/>
    <m/>
    <m/>
    <s v="Abertura indevida"/>
    <d v="2026-09-01T17:01:00"/>
    <d v="2026-08-31T00:00:00"/>
    <d v="2026-09-04T00:00:00"/>
    <m/>
    <m/>
    <m/>
    <m/>
    <m/>
    <m/>
    <m/>
    <m/>
    <m/>
    <m/>
    <m/>
    <x v="0"/>
    <m/>
    <m/>
    <m/>
    <s v=""/>
    <s v="FALSO"/>
    <n v="0"/>
    <s v=""/>
    <s v=""/>
    <s v=""/>
    <s v=""/>
    <s v=""/>
    <s v=""/>
    <s v=""/>
    <s v=""/>
    <s v=""/>
    <s v=""/>
    <x v="0"/>
  </r>
  <r>
    <x v="0"/>
    <s v="SGGS-18126"/>
    <s v="[SGGS] SP 26.3.5"/>
    <x v="3"/>
    <x v="0"/>
    <s v="[SGGS] PI 3/26"/>
    <x v="0"/>
    <s v="[INC0808474]Tenho um Erro/Problema com o Sistema - AVA (LMS) - AVA (LMS)"/>
    <m/>
    <m/>
    <m/>
    <s v="Itens concluídos"/>
    <m/>
    <m/>
    <s v="Abertura indevida"/>
    <d v="2026-09-01T16:39:00"/>
    <d v="2026-08-31T00:00:00"/>
    <d v="2026-09-02T00:00:00"/>
    <m/>
    <m/>
    <m/>
    <m/>
    <m/>
    <m/>
    <m/>
    <m/>
    <m/>
    <m/>
    <m/>
    <x v="0"/>
    <m/>
    <m/>
    <m/>
    <s v=""/>
    <s v="FALSO"/>
    <n v="0"/>
    <s v=""/>
    <s v=""/>
    <s v=""/>
    <s v=""/>
    <s v=""/>
    <s v=""/>
    <s v=""/>
    <s v=""/>
    <s v=""/>
    <s v=""/>
    <x v="0"/>
  </r>
  <r>
    <x v="0"/>
    <s v="SGGS-18125"/>
    <s v="[SGGS] SP 26.4.1;[SGGS] SP 26.3.5;[SGGS] SP 26.3.6"/>
    <x v="3"/>
    <x v="6"/>
    <s v="[SGGS] PI 4/26"/>
    <x v="0"/>
    <s v="[INC0813889]Tenho um Erro/Problema com o PTC - Dynamics Athenas - Alocação e disponibilização de disciplinas"/>
    <m/>
    <m/>
    <m/>
    <s v="Itens Pendentes"/>
    <m/>
    <m/>
    <m/>
    <d v="2026-09-01T16:36:00"/>
    <d v="2026-09-28T00:00:00"/>
    <m/>
    <m/>
    <m/>
    <m/>
    <m/>
    <m/>
    <m/>
    <m/>
    <m/>
    <m/>
    <m/>
    <m/>
    <x v="0"/>
    <m/>
    <m/>
    <m/>
    <s v=""/>
    <s v="FALSO"/>
    <n v="0"/>
    <s v=""/>
    <s v=""/>
    <s v=""/>
    <s v=""/>
    <s v=""/>
    <s v=""/>
    <s v=""/>
    <s v=""/>
    <s v=""/>
    <s v=""/>
    <x v="0"/>
  </r>
  <r>
    <x v="0"/>
    <s v="SGGS-18124"/>
    <s v="[SGGS] SP 26.3.5"/>
    <x v="3"/>
    <x v="0"/>
    <s v="[SGGS] PI 3/26"/>
    <x v="0"/>
    <s v="[INC0812078]Tenho um Erro/Problema com o PTC - Ingresso - Pagamento de Matrícula"/>
    <m/>
    <m/>
    <m/>
    <s v="Itens concluídos"/>
    <m/>
    <m/>
    <s v="Concluído"/>
    <d v="2026-09-01T16:33:00"/>
    <d v="2026-08-31T00:00:00"/>
    <d v="2026-09-04T00:00:00"/>
    <d v="2026-09-04T00:00:00"/>
    <m/>
    <m/>
    <m/>
    <m/>
    <m/>
    <m/>
    <m/>
    <m/>
    <m/>
    <m/>
    <x v="0"/>
    <m/>
    <m/>
    <m/>
    <s v=""/>
    <s v="FALSO"/>
    <n v="0"/>
    <s v=""/>
    <s v=""/>
    <s v=""/>
    <s v=""/>
    <s v=""/>
    <s v=""/>
    <s v=""/>
    <s v=""/>
    <s v=""/>
    <s v=""/>
    <x v="0"/>
  </r>
  <r>
    <x v="0"/>
    <s v="SGGS-18123"/>
    <s v="[SGGS] SP 26.3.5;[SGGS] SP 26.3.6"/>
    <x v="3"/>
    <x v="0"/>
    <s v="[SGGS] PI 3/26"/>
    <x v="0"/>
    <s v="[INC0813897]Tenho um Erro/Problema com o PTC - Dynamics Athenas - Efetivação da Matrícula"/>
    <m/>
    <n v="1800"/>
    <m/>
    <s v="Itens concluídos"/>
    <m/>
    <m/>
    <s v="Concluído"/>
    <d v="2026-09-01T15:46:00"/>
    <d v="2026-08-31T00:00:00"/>
    <d v="2026-09-15T00:00:00"/>
    <d v="2026-09-15T00:00:00"/>
    <m/>
    <m/>
    <m/>
    <m/>
    <m/>
    <m/>
    <m/>
    <m/>
    <m/>
    <m/>
    <x v="0"/>
    <m/>
    <m/>
    <m/>
    <n v="0.5"/>
    <s v="FALSO"/>
    <n v="0"/>
    <s v=""/>
    <s v=""/>
    <s v=""/>
    <s v=""/>
    <s v=""/>
    <s v=""/>
    <s v=""/>
    <s v=""/>
    <s v=""/>
    <s v=""/>
    <x v="0"/>
  </r>
  <r>
    <x v="0"/>
    <s v="SGGS-18122"/>
    <s v="[SGGS] SP 26.4.1;[SGGS] SP 26.3.5;[SGGS] SP 26.3.6"/>
    <x v="3"/>
    <x v="6"/>
    <s v="[SGGS] PI 4/26"/>
    <x v="0"/>
    <s v="[INC0813886]Tenho um Erro/Problema com o PTC - Dynamics Athenas - Documentos Acadêmicos - Serviços"/>
    <m/>
    <m/>
    <m/>
    <s v="Itens Pendentes"/>
    <m/>
    <m/>
    <m/>
    <d v="2026-09-01T15:34:00"/>
    <d v="2026-09-28T00:00:00"/>
    <m/>
    <m/>
    <m/>
    <m/>
    <m/>
    <m/>
    <m/>
    <m/>
    <m/>
    <m/>
    <m/>
    <m/>
    <x v="0"/>
    <m/>
    <m/>
    <m/>
    <s v=""/>
    <s v="FALSO"/>
    <n v="0"/>
    <s v=""/>
    <s v=""/>
    <s v=""/>
    <s v=""/>
    <s v=""/>
    <s v=""/>
    <s v=""/>
    <s v=""/>
    <s v=""/>
    <s v=""/>
    <x v="0"/>
  </r>
  <r>
    <x v="0"/>
    <s v="SGGS-18121"/>
    <s v="[SGGS] SP 26.3.5;[SGGS] SP 26.3.6"/>
    <x v="3"/>
    <x v="0"/>
    <s v="[SGGS] PI 3/26"/>
    <x v="0"/>
    <s v="[INC0811875]Tenho um Erro/Problema com o Sistema - Área do Candidato - Contrato"/>
    <m/>
    <n v="21600"/>
    <m/>
    <s v="Itens concluídos"/>
    <m/>
    <m/>
    <s v="Concluído"/>
    <d v="2026-09-01T15:23:00"/>
    <d v="2026-08-31T00:00:00"/>
    <d v="2026-09-10T00:00:00"/>
    <d v="2026-09-10T00:00:00"/>
    <m/>
    <m/>
    <m/>
    <m/>
    <m/>
    <m/>
    <m/>
    <m/>
    <m/>
    <m/>
    <x v="0"/>
    <m/>
    <m/>
    <m/>
    <n v="6"/>
    <s v="FALSO"/>
    <n v="0"/>
    <s v=""/>
    <s v=""/>
    <s v=""/>
    <s v=""/>
    <s v=""/>
    <s v=""/>
    <s v=""/>
    <s v=""/>
    <s v=""/>
    <s v=""/>
    <x v="0"/>
  </r>
  <r>
    <x v="0"/>
    <s v="SGGS-18119"/>
    <s v="[SGGS] SP 26.3.5"/>
    <x v="3"/>
    <x v="0"/>
    <s v="[SGGS] PI 3/26"/>
    <x v="0"/>
    <s v="[INC0813827]Tenho um Erro/Problema com o PTC - Dynamics Athenas - Efetivação da Matrícula"/>
    <m/>
    <m/>
    <m/>
    <s v="Itens concluídos"/>
    <m/>
    <m/>
    <s v="Concluído"/>
    <d v="2026-09-01T13:51:00"/>
    <d v="2026-08-31T00:00:00"/>
    <d v="2026-09-04T00:00:00"/>
    <d v="2026-09-04T00:00:00"/>
    <m/>
    <m/>
    <m/>
    <m/>
    <m/>
    <m/>
    <m/>
    <m/>
    <m/>
    <m/>
    <x v="0"/>
    <m/>
    <m/>
    <m/>
    <s v=""/>
    <s v="FALSO"/>
    <n v="0"/>
    <s v=""/>
    <s v=""/>
    <s v=""/>
    <s v=""/>
    <s v=""/>
    <s v=""/>
    <s v=""/>
    <s v=""/>
    <s v=""/>
    <s v=""/>
    <x v="0"/>
  </r>
  <r>
    <x v="0"/>
    <s v="SGGS-18118"/>
    <s v="[SGGS] SP 26.3.5"/>
    <x v="3"/>
    <x v="0"/>
    <s v="[SGGS] PI 3/26"/>
    <x v="0"/>
    <s v="[INC0813699]Tenho um Erro/Problema com o Sistema - Portal do Aluno - EaD - Deferimento de solicitação"/>
    <m/>
    <m/>
    <m/>
    <s v="Itens concluídos"/>
    <m/>
    <m/>
    <s v="Abertura indevida"/>
    <d v="2026-09-01T11:28:00"/>
    <d v="2026-08-31T00:00:00"/>
    <d v="2026-09-02T00:00:00"/>
    <m/>
    <m/>
    <m/>
    <m/>
    <m/>
    <m/>
    <m/>
    <m/>
    <m/>
    <m/>
    <m/>
    <x v="0"/>
    <m/>
    <m/>
    <m/>
    <s v=""/>
    <s v="FALSO"/>
    <n v="0"/>
    <s v=""/>
    <s v=""/>
    <s v=""/>
    <s v=""/>
    <s v=""/>
    <s v=""/>
    <s v=""/>
    <s v=""/>
    <s v=""/>
    <s v=""/>
    <x v="0"/>
  </r>
  <r>
    <x v="0"/>
    <s v="SGGS-18117"/>
    <s v="[SGGS] SP 26.3.5"/>
    <x v="3"/>
    <x v="0"/>
    <s v="[SGGS] PI 3/26"/>
    <x v="0"/>
    <s v="[INC0813769]Tenho um Erro/Problema com o PTC - Dynamics Athenas - Documentos Acadêmicos - Serviços"/>
    <m/>
    <m/>
    <m/>
    <s v="Itens concluídos"/>
    <m/>
    <m/>
    <s v="Abertura indevida"/>
    <d v="2026-09-01T11:13:00"/>
    <d v="2026-08-31T00:00:00"/>
    <d v="2026-09-10T00:00:00"/>
    <m/>
    <m/>
    <m/>
    <m/>
    <m/>
    <m/>
    <m/>
    <m/>
    <m/>
    <m/>
    <m/>
    <x v="0"/>
    <m/>
    <m/>
    <m/>
    <s v=""/>
    <s v="FALSO"/>
    <n v="0"/>
    <s v=""/>
    <s v=""/>
    <s v=""/>
    <s v=""/>
    <s v=""/>
    <s v=""/>
    <s v=""/>
    <s v=""/>
    <s v=""/>
    <s v=""/>
    <x v="0"/>
  </r>
  <r>
    <x v="0"/>
    <s v="SGGS-18116"/>
    <s v="[SGGS] SP 26.3.5;[SGGS] SP 26.3.6"/>
    <x v="3"/>
    <x v="0"/>
    <s v="[SGGS] PI 3/26"/>
    <x v="0"/>
    <s v="[INC0813764]Tenho um Erro/Problema com o PTC - Dynamics Athenas - Efetivação da Matrícula"/>
    <m/>
    <n v="21600"/>
    <m/>
    <s v="Itens concluídos"/>
    <m/>
    <m/>
    <s v="Concluído"/>
    <d v="2026-09-01T11:08:00"/>
    <d v="2026-08-31T00:00:00"/>
    <d v="2026-09-17T00:00:00"/>
    <d v="2026-09-18T00:00:00"/>
    <m/>
    <m/>
    <m/>
    <m/>
    <m/>
    <m/>
    <m/>
    <m/>
    <m/>
    <m/>
    <x v="0"/>
    <m/>
    <m/>
    <m/>
    <n v="6"/>
    <s v="FALSO"/>
    <n v="0"/>
    <s v=""/>
    <s v=""/>
    <s v=""/>
    <s v=""/>
    <s v=""/>
    <s v=""/>
    <s v=""/>
    <s v=""/>
    <s v=""/>
    <s v=""/>
    <x v="0"/>
  </r>
  <r>
    <x v="0"/>
    <s v="SGGS-18115"/>
    <s v="[SGGS] SP 26.4.1;[SGGS] SP 26.3.5;[SGGS] SP 26.3.6"/>
    <x v="3"/>
    <x v="6"/>
    <s v="[SGGS] PI 4/26"/>
    <x v="0"/>
    <s v="[INC0813747]Tenho um Erro/Problema com o PTC - Dynamics Athenas - Rematrícula"/>
    <m/>
    <m/>
    <m/>
    <s v="Itens Pendentes"/>
    <m/>
    <m/>
    <m/>
    <d v="2026-09-01T10:29:00"/>
    <d v="2026-09-28T00:00:00"/>
    <m/>
    <m/>
    <m/>
    <m/>
    <m/>
    <m/>
    <m/>
    <m/>
    <m/>
    <m/>
    <m/>
    <m/>
    <x v="0"/>
    <m/>
    <m/>
    <m/>
    <s v=""/>
    <s v="FALSO"/>
    <n v="0"/>
    <s v=""/>
    <s v=""/>
    <s v=""/>
    <s v=""/>
    <s v=""/>
    <s v=""/>
    <s v=""/>
    <s v=""/>
    <s v=""/>
    <s v=""/>
    <x v="0"/>
  </r>
  <r>
    <x v="0"/>
    <s v="SGGS-18111"/>
    <s v="[SGGS] SP 26.4.1;[SGGS] SP 26.3.5;[SGGS] SP 26.3.6"/>
    <x v="3"/>
    <x v="6"/>
    <s v="[SGGS] PI 4/26"/>
    <x v="0"/>
    <s v="[INC0812906]Tenho um Erro/Problema com o PTC - Ingresso - Captação - Backoffice"/>
    <m/>
    <m/>
    <m/>
    <s v="Itens Pendentes"/>
    <m/>
    <m/>
    <m/>
    <d v="2026-09-01T09:53:00"/>
    <d v="2026-09-28T00:00:00"/>
    <m/>
    <m/>
    <m/>
    <m/>
    <m/>
    <m/>
    <m/>
    <m/>
    <m/>
    <m/>
    <m/>
    <m/>
    <x v="0"/>
    <m/>
    <m/>
    <m/>
    <s v=""/>
    <s v="FALSO"/>
    <n v="0"/>
    <s v=""/>
    <s v=""/>
    <s v=""/>
    <s v=""/>
    <s v=""/>
    <s v=""/>
    <s v=""/>
    <s v=""/>
    <s v=""/>
    <s v=""/>
    <x v="0"/>
  </r>
  <r>
    <x v="0"/>
    <s v="SGGS-18098"/>
    <s v="[SGGS] SP 26.4.1;[SGGS] SP 26.3.5;[SGGS] SP 26.3.6"/>
    <x v="3"/>
    <x v="6"/>
    <s v="[SGGS] PI 4/26"/>
    <x v="0"/>
    <s v="[INC0813537]Tenho um Erro/Problema com o Sistema - Área do Candidato - Login"/>
    <m/>
    <m/>
    <m/>
    <s v="Itens Pendentes"/>
    <m/>
    <m/>
    <m/>
    <d v="2026-09-01T09:46:00"/>
    <d v="2026-09-28T00:00:00"/>
    <m/>
    <m/>
    <m/>
    <m/>
    <m/>
    <m/>
    <m/>
    <m/>
    <m/>
    <m/>
    <m/>
    <m/>
    <x v="0"/>
    <m/>
    <m/>
    <m/>
    <s v=""/>
    <s v="FALSO"/>
    <n v="0"/>
    <s v=""/>
    <s v=""/>
    <s v=""/>
    <s v=""/>
    <s v=""/>
    <s v=""/>
    <s v=""/>
    <s v=""/>
    <s v=""/>
    <s v=""/>
    <x v="0"/>
  </r>
  <r>
    <x v="0"/>
    <s v="SGGS-18084"/>
    <s v="[SGGS] SP 26.4.1;[SGGS] SP 26.3.5;[SGGS] SP 26.3.6"/>
    <x v="3"/>
    <x v="6"/>
    <s v="[SGGS] PI 4/26"/>
    <x v="0"/>
    <s v="[INC0811484]Tenho um Erro/Problema com o PTC - Ambiente do Aluno / AVA Sofia - Aulas"/>
    <m/>
    <m/>
    <m/>
    <s v="Itens Pendentes"/>
    <m/>
    <m/>
    <m/>
    <d v="2026-09-01T09:32:00"/>
    <d v="2026-09-28T00:00:00"/>
    <m/>
    <m/>
    <m/>
    <m/>
    <m/>
    <m/>
    <m/>
    <m/>
    <m/>
    <m/>
    <m/>
    <m/>
    <x v="0"/>
    <m/>
    <m/>
    <m/>
    <s v=""/>
    <s v="FALSO"/>
    <n v="0"/>
    <s v=""/>
    <s v=""/>
    <s v=""/>
    <s v=""/>
    <s v=""/>
    <s v=""/>
    <s v=""/>
    <s v=""/>
    <s v=""/>
    <s v=""/>
    <x v="0"/>
  </r>
  <r>
    <x v="9"/>
    <s v="SGGS-18083"/>
    <s v="[SGGS] SP 26.3.5"/>
    <x v="3"/>
    <x v="0"/>
    <s v="[SGGS] PI 3/26"/>
    <x v="0"/>
    <s v="[ARTPT-575] Autosserviço de Matriz Curricular trazendo como resultado documento em branco"/>
    <m/>
    <m/>
    <m/>
    <s v="Itens concluídos"/>
    <s v="ARTPT-575"/>
    <m/>
    <s v="Concluído"/>
    <d v="2026-08-31T17:43:00"/>
    <d v="2026-08-31T00:00:00"/>
    <d v="2026-09-03T00:00:00"/>
    <d v="2026-09-03T00:00:00"/>
    <d v="2026-09-03T00:00:00"/>
    <d v="2026-09-03T00:00:00"/>
    <d v="2026-09-03T00:00:00"/>
    <m/>
    <m/>
    <n v="1"/>
    <m/>
    <m/>
    <n v="3"/>
    <m/>
    <x v="0"/>
    <m/>
    <m/>
    <m/>
    <s v=""/>
    <s v="FALSO"/>
    <n v="0"/>
    <n v="1"/>
    <s v=""/>
    <n v="1"/>
    <b v="1"/>
    <n v="1"/>
    <s v=""/>
    <s v=""/>
    <s v=""/>
    <n v="3"/>
    <b v="1"/>
    <x v="33"/>
  </r>
  <r>
    <x v="0"/>
    <s v="SGGS-18082"/>
    <s v="[SGGS] SP 26.3.6"/>
    <x v="3"/>
    <x v="0"/>
    <s v="[SGGS] PI 3/26"/>
    <x v="0"/>
    <s v="[INC0813526]Tenho um Erro/Problema com o PTC - Dynamics Athenas - Efetivação da Matrícula"/>
    <m/>
    <n v="21600"/>
    <m/>
    <s v="Itens concluídos"/>
    <m/>
    <m/>
    <s v="Abertura indevida"/>
    <d v="2026-08-31T17:39:00"/>
    <d v="2026-09-14T00:00:00"/>
    <d v="2026-09-16T00:00:00"/>
    <m/>
    <m/>
    <m/>
    <m/>
    <m/>
    <m/>
    <m/>
    <m/>
    <m/>
    <m/>
    <m/>
    <x v="0"/>
    <m/>
    <m/>
    <m/>
    <n v="6"/>
    <s v="FALSO"/>
    <n v="0"/>
    <s v=""/>
    <s v=""/>
    <s v=""/>
    <s v=""/>
    <s v=""/>
    <s v=""/>
    <s v=""/>
    <s v=""/>
    <s v=""/>
    <s v=""/>
    <x v="0"/>
  </r>
  <r>
    <x v="0"/>
    <s v="SGGS-18080"/>
    <s v="[SGGS] SP 26.3.5"/>
    <x v="3"/>
    <x v="0"/>
    <s v="[SGGS] PI 3/26"/>
    <x v="0"/>
    <s v="[INC0813494]Tenho um Erro/Problema com o PTC - Dynamics Athenas - Efetivação da Matrícula"/>
    <m/>
    <n v="7200"/>
    <m/>
    <s v="Itens concluídos"/>
    <m/>
    <m/>
    <s v="Abertura indevida"/>
    <d v="2026-08-31T17:07:00"/>
    <d v="2026-08-31T00:00:00"/>
    <d v="2026-09-01T00:00:00"/>
    <m/>
    <m/>
    <m/>
    <m/>
    <m/>
    <m/>
    <m/>
    <m/>
    <m/>
    <m/>
    <m/>
    <x v="0"/>
    <m/>
    <m/>
    <m/>
    <n v="2"/>
    <s v="FALSO"/>
    <n v="0"/>
    <s v=""/>
    <s v=""/>
    <s v=""/>
    <s v=""/>
    <s v=""/>
    <s v=""/>
    <s v=""/>
    <s v=""/>
    <s v=""/>
    <s v=""/>
    <x v="0"/>
  </r>
  <r>
    <x v="0"/>
    <s v="SGGS-18067"/>
    <s v="[SGGS] SP 26.3.5"/>
    <x v="3"/>
    <x v="0"/>
    <s v="[SGGS] PI 3/26"/>
    <x v="0"/>
    <s v="[INC0811354]Tenho um Erro/Problema com o Sistema - PDA:Portal do aluno - Graduação - Erro ao Solicitar Serviço"/>
    <m/>
    <m/>
    <m/>
    <s v="Itens concluídos"/>
    <m/>
    <m/>
    <s v="Abertura indevida"/>
    <d v="2026-08-31T15:16:00"/>
    <d v="2026-08-31T00:00:00"/>
    <d v="2026-09-02T00:00:00"/>
    <m/>
    <m/>
    <m/>
    <m/>
    <m/>
    <m/>
    <m/>
    <m/>
    <m/>
    <m/>
    <m/>
    <x v="0"/>
    <m/>
    <m/>
    <m/>
    <s v=""/>
    <s v="FALSO"/>
    <n v="0"/>
    <s v=""/>
    <s v=""/>
    <s v=""/>
    <s v=""/>
    <s v=""/>
    <s v=""/>
    <s v=""/>
    <s v=""/>
    <s v=""/>
    <s v=""/>
    <x v="0"/>
  </r>
  <r>
    <x v="0"/>
    <s v="SGGS-18041"/>
    <s v="[SGGS] SP 26.3.5"/>
    <x v="3"/>
    <x v="0"/>
    <s v="[SGGS] PI 3/26"/>
    <x v="0"/>
    <s v="[INC0813320]Tenho um Erro/Problema com o PTC - Dynamics Athenas - Vínculo de Tutor e Professor"/>
    <m/>
    <m/>
    <m/>
    <s v="Itens concluídos"/>
    <m/>
    <m/>
    <s v="Abertura indevida"/>
    <d v="2026-08-31T11:50:00"/>
    <d v="2026-08-31T00:00:00"/>
    <d v="2026-09-04T00:00:00"/>
    <m/>
    <m/>
    <m/>
    <m/>
    <m/>
    <m/>
    <m/>
    <m/>
    <m/>
    <m/>
    <m/>
    <x v="0"/>
    <m/>
    <m/>
    <m/>
    <s v=""/>
    <s v="FALSO"/>
    <n v="0"/>
    <s v=""/>
    <s v=""/>
    <s v=""/>
    <s v=""/>
    <s v=""/>
    <s v=""/>
    <s v=""/>
    <s v=""/>
    <s v=""/>
    <s v=""/>
    <x v="0"/>
  </r>
  <r>
    <x v="0"/>
    <s v="SGGS-18040"/>
    <s v="[SGGS] SP 26.4.1;[SGGS] SP 26.3.5;[SGGS] SP 26.3.6"/>
    <x v="3"/>
    <x v="6"/>
    <s v="[SGGS] PI 4/26"/>
    <x v="0"/>
    <s v="[INC0812129]Tenho um Erro/Problema com o PTC - Dynamics Athenas - Ocorrências"/>
    <m/>
    <m/>
    <m/>
    <s v="Itens Pendentes"/>
    <m/>
    <m/>
    <m/>
    <d v="2026-08-31T11:37:00"/>
    <d v="2026-09-28T00:00:00"/>
    <m/>
    <m/>
    <m/>
    <m/>
    <m/>
    <m/>
    <m/>
    <m/>
    <m/>
    <m/>
    <m/>
    <m/>
    <x v="0"/>
    <m/>
    <m/>
    <m/>
    <s v=""/>
    <s v="FALSO"/>
    <n v="0"/>
    <s v=""/>
    <s v=""/>
    <s v=""/>
    <s v=""/>
    <s v=""/>
    <s v=""/>
    <s v=""/>
    <s v=""/>
    <s v=""/>
    <s v=""/>
    <x v="0"/>
  </r>
  <r>
    <x v="0"/>
    <s v="SGGS-18039"/>
    <s v="[SGGS] SP 26.3.6"/>
    <x v="3"/>
    <x v="0"/>
    <s v="[SGGS] PI 3/26"/>
    <x v="0"/>
    <s v="[INC0811677]Tenho um Erro/Problema com o PTC - Dynamics Athenas - Evasão"/>
    <m/>
    <n v="21600"/>
    <m/>
    <s v="Itens concluídos"/>
    <m/>
    <m/>
    <s v="Concluído"/>
    <d v="2026-08-31T11:36:00"/>
    <d v="2026-09-14T00:00:00"/>
    <d v="2026-09-16T00:00:00"/>
    <d v="2026-09-17T00:00:00"/>
    <m/>
    <m/>
    <m/>
    <m/>
    <m/>
    <m/>
    <m/>
    <m/>
    <m/>
    <m/>
    <x v="0"/>
    <m/>
    <m/>
    <m/>
    <n v="6"/>
    <s v="FALSO"/>
    <n v="0"/>
    <s v=""/>
    <s v=""/>
    <s v=""/>
    <s v=""/>
    <s v=""/>
    <s v=""/>
    <s v=""/>
    <s v=""/>
    <s v=""/>
    <s v=""/>
    <x v="0"/>
  </r>
  <r>
    <x v="0"/>
    <s v="SGGS-18038"/>
    <s v="[SGGS] SP 26.3.5;[SGGS] SP 26.3.6"/>
    <x v="3"/>
    <x v="0"/>
    <s v="[SGGS] PI 3/26"/>
    <x v="0"/>
    <s v="[INC0812832]Tenho um Erro/Problema com o PTC - Dynamics Athenas - Atualização de Dados Cadastrais"/>
    <m/>
    <m/>
    <m/>
    <s v="Itens concluídos"/>
    <m/>
    <m/>
    <s v="Concluído"/>
    <d v="2026-08-31T11:35:00"/>
    <d v="2026-08-31T00:00:00"/>
    <d v="2026-09-10T00:00:00"/>
    <d v="2026-09-10T00:00:00"/>
    <m/>
    <m/>
    <m/>
    <m/>
    <m/>
    <m/>
    <m/>
    <m/>
    <m/>
    <m/>
    <x v="0"/>
    <m/>
    <m/>
    <m/>
    <s v=""/>
    <s v="FALSO"/>
    <n v="0"/>
    <s v=""/>
    <s v=""/>
    <s v=""/>
    <s v=""/>
    <s v=""/>
    <s v=""/>
    <s v=""/>
    <s v=""/>
    <s v=""/>
    <s v=""/>
    <x v="0"/>
  </r>
  <r>
    <x v="0"/>
    <s v="SGGS-18034"/>
    <s v="[SGGS] SP 26.3.5;[SGGS] SP 26.3.6"/>
    <x v="3"/>
    <x v="0"/>
    <s v="[SGGS] PI 3/26"/>
    <x v="0"/>
    <s v="[INC0813040]Tenho um Erro/Problema com o PTC - Dynamics Athenas - Efetivação da Matrícula"/>
    <m/>
    <m/>
    <m/>
    <s v="Itens concluídos"/>
    <m/>
    <m/>
    <s v="Concluído"/>
    <d v="2026-08-29T10:55:00"/>
    <d v="2026-08-31T00:00:00"/>
    <d v="2026-09-04T00:00:00"/>
    <d v="2026-09-04T00:00:00"/>
    <m/>
    <m/>
    <m/>
    <m/>
    <m/>
    <m/>
    <m/>
    <m/>
    <m/>
    <m/>
    <x v="0"/>
    <m/>
    <m/>
    <m/>
    <s v=""/>
    <s v="FALSO"/>
    <n v="0"/>
    <s v=""/>
    <s v=""/>
    <s v=""/>
    <s v=""/>
    <s v=""/>
    <s v=""/>
    <s v=""/>
    <s v=""/>
    <s v=""/>
    <s v=""/>
    <x v="0"/>
  </r>
  <r>
    <x v="6"/>
    <s v="SGGS-18032"/>
    <s v="[SGGS] SP 26.3.5"/>
    <x v="3"/>
    <x v="0"/>
    <m/>
    <x v="18"/>
    <s v="Sustentação Realizada na Sprint"/>
    <n v="12"/>
    <m/>
    <m/>
    <s v="Itens concluídos"/>
    <m/>
    <m/>
    <s v="Concluído"/>
    <d v="2026-08-28T18:30:00"/>
    <d v="2026-08-31T00:00:00"/>
    <m/>
    <m/>
    <m/>
    <m/>
    <m/>
    <m/>
    <m/>
    <m/>
    <m/>
    <m/>
    <m/>
    <m/>
    <x v="1"/>
    <m/>
    <m/>
    <m/>
    <s v=""/>
    <s v="FALSO"/>
    <n v="0"/>
    <n v="1"/>
    <s v=""/>
    <s v=""/>
    <s v=""/>
    <s v=""/>
    <s v=""/>
    <s v=""/>
    <s v=""/>
    <s v=""/>
    <s v=""/>
    <x v="0"/>
  </r>
  <r>
    <x v="3"/>
    <s v="SGGS-18031"/>
    <s v="[SGGS] SP 26.3.5"/>
    <x v="3"/>
    <x v="0"/>
    <s v="[SGGS] PI 3/26"/>
    <x v="4"/>
    <s v="[Curso MEC] Validação das histórias Integrações Curso Regulado"/>
    <n v="1"/>
    <m/>
    <m/>
    <s v="Itens concluídos"/>
    <s v="SGGS-11290"/>
    <s v="Não"/>
    <s v="Concluído"/>
    <d v="2026-08-28T17:39:00"/>
    <d v="2026-08-31T00:00:00"/>
    <d v="2026-09-04T00:00:00"/>
    <d v="2026-09-04T00:00:00"/>
    <d v="2026-09-04T00:00:00"/>
    <d v="2026-09-04T00:00:00"/>
    <d v="2026-09-04T00:00:00"/>
    <m/>
    <m/>
    <n v="1"/>
    <m/>
    <m/>
    <n v="5"/>
    <m/>
    <x v="0"/>
    <m/>
    <m/>
    <m/>
    <s v=""/>
    <s v="FALSO"/>
    <n v="0"/>
    <n v="1"/>
    <s v=""/>
    <n v="1"/>
    <b v="1"/>
    <n v="1"/>
    <s v=""/>
    <s v=""/>
    <s v=""/>
    <s v=""/>
    <b v="1"/>
    <x v="13"/>
  </r>
  <r>
    <x v="0"/>
    <s v="SGGS-18029"/>
    <s v="[SGGS] SP 26.4.1;[SGGS] SP 26.3.5;[SGGS] SP 26.3.4;[SGGS] SP 26.3.6"/>
    <x v="3"/>
    <x v="0"/>
    <s v="[SGGS] PI 3/26"/>
    <x v="0"/>
    <s v="[INC0812910]Tenho um Erro/Problema com o PTC - Dynamics Athenas - Efetivação da Matrícula"/>
    <m/>
    <m/>
    <m/>
    <s v="Itens concluídos"/>
    <m/>
    <m/>
    <s v="Abertura indevida"/>
    <d v="2026-08-28T16:17:00"/>
    <d v="2026-09-28T00:00:00"/>
    <d v="2026-09-28T00:00:00"/>
    <m/>
    <m/>
    <m/>
    <m/>
    <m/>
    <m/>
    <m/>
    <m/>
    <m/>
    <m/>
    <m/>
    <x v="0"/>
    <m/>
    <m/>
    <m/>
    <s v=""/>
    <s v="FALSO"/>
    <n v="0"/>
    <s v=""/>
    <s v=""/>
    <s v=""/>
    <s v=""/>
    <s v=""/>
    <s v=""/>
    <s v=""/>
    <s v=""/>
    <s v=""/>
    <s v=""/>
    <x v="0"/>
  </r>
  <r>
    <x v="0"/>
    <s v="SGGS-18028"/>
    <s v="[SGGS] SP 26.3.5;[SGGS] SP 26.3.4"/>
    <x v="3"/>
    <x v="0"/>
    <s v="[SGGS] PI 3/26"/>
    <x v="0"/>
    <s v="[INC0812898]Tenho um Erro/Problema com o PTC - Dynamics Athenas - Efetivação da Matrícula"/>
    <m/>
    <n v="21600"/>
    <m/>
    <s v="Itens concluídos"/>
    <m/>
    <m/>
    <s v="Concluído"/>
    <d v="2026-08-28T15:44:00"/>
    <d v="2026-08-17T00:00:00"/>
    <d v="2026-09-03T00:00:00"/>
    <d v="2026-09-03T00:00:00"/>
    <m/>
    <m/>
    <m/>
    <m/>
    <m/>
    <m/>
    <m/>
    <m/>
    <m/>
    <m/>
    <x v="0"/>
    <m/>
    <m/>
    <m/>
    <n v="6"/>
    <s v="FALSO"/>
    <n v="0"/>
    <s v=""/>
    <s v=""/>
    <s v=""/>
    <s v=""/>
    <s v=""/>
    <s v=""/>
    <s v=""/>
    <s v=""/>
    <s v=""/>
    <s v=""/>
    <x v="0"/>
  </r>
  <r>
    <x v="0"/>
    <s v="SGGS-18027"/>
    <s v="[SGGS] SP 26.3.5;[SGGS] SP 26.3.4"/>
    <x v="3"/>
    <x v="0"/>
    <s v="[SGGS] PI 3/26"/>
    <x v="0"/>
    <s v="[INC0812729]Tenho um Erro/Problema com o Sistema - SAP - SAP - Faturamento_Cancelamento de Faturas"/>
    <m/>
    <m/>
    <m/>
    <s v="Itens concluídos"/>
    <m/>
    <m/>
    <s v="Abertura indevida"/>
    <d v="2026-08-28T15:41:00"/>
    <d v="2026-08-17T00:00:00"/>
    <d v="2026-09-02T00:00:00"/>
    <m/>
    <m/>
    <m/>
    <m/>
    <m/>
    <m/>
    <m/>
    <m/>
    <m/>
    <m/>
    <m/>
    <x v="0"/>
    <m/>
    <m/>
    <m/>
    <s v=""/>
    <s v="FALSO"/>
    <n v="0"/>
    <s v=""/>
    <s v=""/>
    <s v=""/>
    <s v=""/>
    <s v=""/>
    <s v=""/>
    <s v=""/>
    <s v=""/>
    <s v=""/>
    <s v=""/>
    <x v="0"/>
  </r>
  <r>
    <x v="0"/>
    <s v="SGGS-18021"/>
    <s v="[SGGS] SP 26.3.5;[SGGS] SP 26.3.4"/>
    <x v="3"/>
    <x v="0"/>
    <s v="[SGGS] PI 3/26"/>
    <x v="0"/>
    <s v="[INC0811487]Tenho um Erro/Problema com o PTC - Ambiente do Aluno / AVA Sofia - Visão de disciplinas"/>
    <m/>
    <m/>
    <m/>
    <s v="Itens concluídos"/>
    <m/>
    <m/>
    <s v="Abertura indevida"/>
    <d v="2026-08-28T14:27:00"/>
    <d v="2026-08-17T00:00:00"/>
    <d v="2026-09-02T00:00:00"/>
    <m/>
    <m/>
    <m/>
    <m/>
    <m/>
    <m/>
    <m/>
    <m/>
    <m/>
    <m/>
    <m/>
    <x v="0"/>
    <m/>
    <m/>
    <m/>
    <s v=""/>
    <s v="FALSO"/>
    <n v="0"/>
    <s v=""/>
    <s v=""/>
    <s v=""/>
    <s v=""/>
    <s v=""/>
    <s v=""/>
    <s v=""/>
    <s v=""/>
    <s v=""/>
    <s v=""/>
    <x v="0"/>
  </r>
  <r>
    <x v="0"/>
    <s v="SGGS-18020"/>
    <s v="[SGGS] SP 26.3.5;[SGGS] SP 26.3.4;[SGGS] SP 26.3.6"/>
    <x v="3"/>
    <x v="0"/>
    <s v="[SGGS] PI 3/26"/>
    <x v="0"/>
    <s v="[INC0812857]Tenho um Erro/Problema com o PTC - Dynamics Athenas - Efetivação da Matrícula"/>
    <m/>
    <m/>
    <m/>
    <s v="Itens concluídos"/>
    <m/>
    <m/>
    <s v="Concluído"/>
    <d v="2026-08-28T14:23:00"/>
    <d v="2026-08-17T00:00:00"/>
    <d v="2026-09-08T00:00:00"/>
    <d v="2026-09-08T00:00:00"/>
    <m/>
    <m/>
    <m/>
    <m/>
    <m/>
    <m/>
    <m/>
    <m/>
    <m/>
    <m/>
    <x v="0"/>
    <m/>
    <m/>
    <m/>
    <s v=""/>
    <s v="FALSO"/>
    <n v="0"/>
    <s v=""/>
    <s v=""/>
    <s v=""/>
    <s v=""/>
    <s v=""/>
    <s v=""/>
    <s v=""/>
    <s v=""/>
    <s v=""/>
    <s v=""/>
    <x v="0"/>
  </r>
  <r>
    <x v="0"/>
    <s v="SGGS-18019"/>
    <s v="[SGGS] SP 26.3.5;[SGGS] SP 26.3.4"/>
    <x v="3"/>
    <x v="0"/>
    <s v="[SGGS] PI 3/26"/>
    <x v="0"/>
    <s v="[INC0807834]Tenho um Erro/Problema com o PTC - Ambiente do Aluno / AVA Sofia - Visão de disciplinas"/>
    <m/>
    <m/>
    <m/>
    <s v="Itens concluídos"/>
    <m/>
    <m/>
    <s v="Abertura indevida"/>
    <d v="2026-08-28T13:42:00"/>
    <d v="2026-08-17T00:00:00"/>
    <d v="2026-09-10T00:00:00"/>
    <m/>
    <m/>
    <m/>
    <m/>
    <m/>
    <m/>
    <m/>
    <m/>
    <m/>
    <m/>
    <m/>
    <x v="0"/>
    <m/>
    <m/>
    <m/>
    <s v=""/>
    <s v="FALSO"/>
    <n v="0"/>
    <s v=""/>
    <s v=""/>
    <s v=""/>
    <s v=""/>
    <s v=""/>
    <s v=""/>
    <s v=""/>
    <s v=""/>
    <s v=""/>
    <s v=""/>
    <x v="0"/>
  </r>
  <r>
    <x v="0"/>
    <s v="SGGS-18016"/>
    <s v="[SGGS] SP 26.3.5;[SGGS] SP 26.3.4"/>
    <x v="3"/>
    <x v="0"/>
    <s v="[SGGS] PI 3/26"/>
    <x v="0"/>
    <s v="[INC0812724]Tenho um Erro/Problema com o PTC - Backoffice Sofia - Acessos"/>
    <m/>
    <m/>
    <m/>
    <s v="Itens concluídos"/>
    <m/>
    <m/>
    <s v="Abertura indevida"/>
    <d v="2026-08-28T12:13:00"/>
    <d v="2026-08-17T00:00:00"/>
    <d v="2026-09-02T00:00:00"/>
    <m/>
    <m/>
    <m/>
    <m/>
    <m/>
    <m/>
    <m/>
    <m/>
    <m/>
    <m/>
    <m/>
    <x v="0"/>
    <m/>
    <m/>
    <m/>
    <s v=""/>
    <s v="FALSO"/>
    <n v="0"/>
    <s v=""/>
    <s v=""/>
    <s v=""/>
    <s v=""/>
    <s v=""/>
    <s v=""/>
    <s v=""/>
    <s v=""/>
    <s v=""/>
    <s v=""/>
    <x v="0"/>
  </r>
  <r>
    <x v="0"/>
    <s v="SGGS-18015"/>
    <s v="[SGGS] SP 26.3.5;[SGGS] SP 26.3.4"/>
    <x v="3"/>
    <x v="0"/>
    <s v="[SGGS] PI 3/26"/>
    <x v="0"/>
    <s v="[INC0812713]Tenho um Erro/Problema com o PTC - Backoffice Sofia - Acessos"/>
    <m/>
    <m/>
    <m/>
    <s v="Itens concluídos"/>
    <m/>
    <m/>
    <s v="Abertura indevida"/>
    <d v="2026-08-28T12:12:00"/>
    <d v="2026-08-17T00:00:00"/>
    <d v="2026-09-02T00:00:00"/>
    <m/>
    <m/>
    <m/>
    <m/>
    <m/>
    <m/>
    <m/>
    <m/>
    <m/>
    <m/>
    <m/>
    <x v="0"/>
    <m/>
    <m/>
    <m/>
    <s v=""/>
    <s v="FALSO"/>
    <n v="0"/>
    <s v=""/>
    <s v=""/>
    <s v=""/>
    <s v=""/>
    <s v=""/>
    <s v=""/>
    <s v=""/>
    <s v=""/>
    <s v=""/>
    <s v=""/>
    <x v="0"/>
  </r>
  <r>
    <x v="0"/>
    <s v="SGGS-18014"/>
    <s v="[SGGS] SP 26.3.5;[SGGS] SP 26.3.4"/>
    <x v="3"/>
    <x v="0"/>
    <s v="[SGGS] PI 3/26"/>
    <x v="0"/>
    <s v="[INC0812693]Tenho um Erro/Problema com o PTC - Backoffice Sofia - Acessos"/>
    <m/>
    <m/>
    <m/>
    <s v="Itens concluídos"/>
    <m/>
    <m/>
    <s v="Abertura indevida"/>
    <d v="2026-08-28T12:12:00"/>
    <d v="2026-08-17T00:00:00"/>
    <d v="2026-09-02T00:00:00"/>
    <m/>
    <m/>
    <m/>
    <m/>
    <m/>
    <m/>
    <m/>
    <m/>
    <m/>
    <m/>
    <m/>
    <x v="0"/>
    <m/>
    <m/>
    <m/>
    <s v=""/>
    <s v="FALSO"/>
    <n v="0"/>
    <s v=""/>
    <s v=""/>
    <s v=""/>
    <s v=""/>
    <s v=""/>
    <s v=""/>
    <s v=""/>
    <s v=""/>
    <s v=""/>
    <s v=""/>
    <x v="0"/>
  </r>
  <r>
    <x v="0"/>
    <s v="SGGS-18013"/>
    <s v="[SGGS] SP 26.3.5;[SGGS] SP 26.3.4"/>
    <x v="3"/>
    <x v="0"/>
    <s v="[SGGS] PI 3/26"/>
    <x v="0"/>
    <s v="[INC0807800]Tenho um Erro/Problema com o PTC - Ambiente do Aluno / AVA Sofia - Calendário Acadêmico"/>
    <m/>
    <m/>
    <m/>
    <s v="Itens concluídos"/>
    <m/>
    <m/>
    <s v="Abertura indevida"/>
    <d v="2026-08-28T11:20:00"/>
    <d v="2026-08-17T00:00:00"/>
    <d v="2026-09-02T00:00:00"/>
    <m/>
    <m/>
    <m/>
    <m/>
    <m/>
    <m/>
    <m/>
    <m/>
    <m/>
    <m/>
    <m/>
    <x v="0"/>
    <m/>
    <m/>
    <m/>
    <s v=""/>
    <s v="FALSO"/>
    <n v="0"/>
    <s v=""/>
    <s v=""/>
    <s v=""/>
    <s v=""/>
    <s v=""/>
    <s v=""/>
    <s v=""/>
    <s v=""/>
    <s v=""/>
    <s v=""/>
    <x v="0"/>
  </r>
  <r>
    <x v="0"/>
    <s v="SGGS-18012"/>
    <s v="[SGGS] SP 26.3.5;[SGGS] SP 26.3.4"/>
    <x v="3"/>
    <x v="0"/>
    <s v="[SGGS] PI 3/26"/>
    <x v="0"/>
    <s v="[INC0812759]Tenho um Erro/Problema com o PTC - Dynamics Athenas - Efetivação da Matrícula"/>
    <m/>
    <m/>
    <m/>
    <s v="Itens concluídos"/>
    <m/>
    <m/>
    <s v="Concluído"/>
    <d v="2026-08-28T10:53:00"/>
    <d v="2026-08-17T00:00:00"/>
    <d v="2026-09-08T00:00:00"/>
    <d v="2026-09-08T00:00:00"/>
    <m/>
    <m/>
    <m/>
    <m/>
    <m/>
    <m/>
    <m/>
    <m/>
    <m/>
    <m/>
    <x v="0"/>
    <m/>
    <m/>
    <m/>
    <s v=""/>
    <s v="FALSO"/>
    <n v="0"/>
    <s v=""/>
    <s v=""/>
    <s v=""/>
    <s v=""/>
    <s v=""/>
    <s v=""/>
    <s v=""/>
    <s v=""/>
    <s v=""/>
    <s v=""/>
    <x v="0"/>
  </r>
  <r>
    <x v="0"/>
    <s v="SGGS-18010"/>
    <s v="[SGGS] SP 26.4.1;[SGGS] SP 26.3.5;[SGGS] SP 26.3.4;[SGGS] SP 26.3.6"/>
    <x v="3"/>
    <x v="0"/>
    <s v="[SGGS] PI 3/26"/>
    <x v="0"/>
    <s v="[INC0812741]Tenho um Erro/Problema com o PTC - Dynamics Athenas - Efetivação da Matrícula"/>
    <m/>
    <m/>
    <m/>
    <s v="Itens concluídos"/>
    <m/>
    <m/>
    <s v="Abertura indevida"/>
    <d v="2026-08-28T10:09:00"/>
    <d v="2026-09-28T00:00:00"/>
    <d v="2026-09-28T00:00:00"/>
    <m/>
    <m/>
    <m/>
    <m/>
    <m/>
    <m/>
    <m/>
    <m/>
    <m/>
    <m/>
    <m/>
    <x v="0"/>
    <m/>
    <m/>
    <m/>
    <s v=""/>
    <s v="FALSO"/>
    <n v="0"/>
    <s v=""/>
    <s v=""/>
    <s v=""/>
    <s v=""/>
    <s v=""/>
    <s v=""/>
    <s v=""/>
    <s v=""/>
    <s v=""/>
    <s v=""/>
    <x v="0"/>
  </r>
  <r>
    <x v="4"/>
    <s v="SGGS-18007"/>
    <s v="[SGGS] SP 26.3.5"/>
    <x v="3"/>
    <x v="0"/>
    <s v="[SGGS] PI 3/26"/>
    <x v="5"/>
    <s v="[GA] Desacoplamento do processo de rematrícula (Formando com Reprova)"/>
    <n v="18"/>
    <n v="107400"/>
    <m/>
    <s v="Itens concluídos"/>
    <s v="ARTDF-523"/>
    <m/>
    <s v="Concluído"/>
    <d v="2026-08-28T07:30:00"/>
    <m/>
    <d v="2026-09-03T00:00:00"/>
    <d v="2026-09-10T00:00:00"/>
    <d v="2026-09-10T00:00:00"/>
    <d v="2026-09-11T00:00:00"/>
    <d v="2026-09-11T00:00:00"/>
    <m/>
    <m/>
    <n v="5"/>
    <m/>
    <m/>
    <m/>
    <m/>
    <x v="0"/>
    <m/>
    <m/>
    <m/>
    <n v="29.833333333333332"/>
    <s v="FALSO"/>
    <n v="0"/>
    <s v=""/>
    <s v=""/>
    <n v="5"/>
    <b v="1"/>
    <n v="1"/>
    <s v=""/>
    <s v=""/>
    <s v=""/>
    <s v=""/>
    <b v="1"/>
    <x v="34"/>
  </r>
  <r>
    <x v="4"/>
    <s v="SGGS-18006"/>
    <s v="[SGGS] SP 26.3.5"/>
    <x v="3"/>
    <x v="0"/>
    <s v="[SGGS] PI 3/26"/>
    <x v="5"/>
    <s v="[GA] Regra de bloqueio dentro do processo de rematrícula"/>
    <n v="8"/>
    <n v="87480"/>
    <m/>
    <s v="Itens concluídos"/>
    <s v="ARTDF-523"/>
    <m/>
    <s v="Concluído"/>
    <d v="2026-08-28T07:30:00"/>
    <d v="2026-08-31T00:00:00"/>
    <d v="2026-09-02T00:00:00"/>
    <d v="2026-09-03T00:00:00"/>
    <d v="2026-09-03T00:00:00"/>
    <d v="2026-09-04T00:00:00"/>
    <d v="2026-09-04T00:00:00"/>
    <m/>
    <m/>
    <n v="1"/>
    <m/>
    <m/>
    <n v="5"/>
    <m/>
    <x v="0"/>
    <m/>
    <m/>
    <m/>
    <n v="24.3"/>
    <s v="FALSO"/>
    <n v="0"/>
    <n v="1"/>
    <s v=""/>
    <n v="1"/>
    <b v="1"/>
    <n v="1"/>
    <s v=""/>
    <s v=""/>
    <s v=""/>
    <s v=""/>
    <b v="1"/>
    <x v="34"/>
  </r>
  <r>
    <x v="4"/>
    <s v="SGGS-18005"/>
    <s v="[SGGS] SP 26.3.5"/>
    <x v="3"/>
    <x v="0"/>
    <s v="[SGGS] PI 3/26"/>
    <x v="4"/>
    <s v="[GA] Flag de bloqueio a nível de IES"/>
    <n v="5"/>
    <n v="21600"/>
    <m/>
    <s v="Itens concluídos"/>
    <s v="ARTDF-523"/>
    <m/>
    <s v="Concluído"/>
    <d v="2026-08-28T07:30:00"/>
    <d v="2026-08-31T00:00:00"/>
    <d v="2026-09-02T00:00:00"/>
    <d v="2026-09-02T00:00:00"/>
    <d v="2026-09-02T00:00:00"/>
    <d v="2026-09-04T00:00:00"/>
    <d v="2026-09-04T00:00:00"/>
    <m/>
    <m/>
    <m/>
    <m/>
    <m/>
    <n v="5"/>
    <m/>
    <x v="0"/>
    <m/>
    <m/>
    <m/>
    <n v="6"/>
    <s v="FALSO"/>
    <n v="0"/>
    <n v="1"/>
    <s v=""/>
    <n v="1"/>
    <s v=""/>
    <n v="2"/>
    <s v=""/>
    <s v=""/>
    <s v=""/>
    <s v=""/>
    <b v="1"/>
    <x v="34"/>
  </r>
  <r>
    <x v="4"/>
    <s v="SGGS-18003"/>
    <s v="[SGGS] SP 26.3.5"/>
    <x v="3"/>
    <x v="0"/>
    <s v="[SGGS] PI 3/26"/>
    <x v="3"/>
    <s v="[GA] Estrutura de dado e tela em Dynamics"/>
    <n v="10"/>
    <n v="111600"/>
    <m/>
    <s v="Itens concluídos"/>
    <s v="ARTDF-523"/>
    <m/>
    <s v="Concluído"/>
    <d v="2026-08-28T07:29:00"/>
    <d v="2026-08-31T00:00:00"/>
    <d v="2026-09-02T00:00:00"/>
    <d v="2026-09-09T00:00:00"/>
    <d v="2026-09-09T00:00:00"/>
    <d v="2026-09-11T00:00:00"/>
    <d v="2026-09-11T00:00:00"/>
    <m/>
    <m/>
    <n v="5"/>
    <m/>
    <m/>
    <m/>
    <m/>
    <x v="0"/>
    <m/>
    <m/>
    <m/>
    <n v="31"/>
    <s v="FALSO"/>
    <n v="0"/>
    <n v="1"/>
    <s v=""/>
    <n v="5"/>
    <b v="1"/>
    <n v="2"/>
    <s v=""/>
    <s v=""/>
    <s v=""/>
    <s v=""/>
    <b v="1"/>
    <x v="34"/>
  </r>
  <r>
    <x v="4"/>
    <s v="SGGS-18002"/>
    <s v="[SGGS] SP 26.3.5"/>
    <x v="3"/>
    <x v="0"/>
    <s v="[SGGS] PI 3/26"/>
    <x v="3"/>
    <s v="[GA] Consumer do evento de Substituição de Cotação"/>
    <n v="6"/>
    <n v="136800"/>
    <m/>
    <s v="Itens concluídos"/>
    <s v="ARTDF-523"/>
    <m/>
    <s v="Concluído"/>
    <d v="2026-08-28T07:20:00"/>
    <d v="2026-08-31T00:00:00"/>
    <d v="2026-09-02T00:00:00"/>
    <d v="2026-09-10T00:00:00"/>
    <d v="2026-09-10T00:00:00"/>
    <d v="2026-09-11T00:00:00"/>
    <d v="2026-09-11T00:00:00"/>
    <m/>
    <m/>
    <n v="6"/>
    <m/>
    <m/>
    <n v="10"/>
    <m/>
    <x v="0"/>
    <m/>
    <m/>
    <m/>
    <n v="38"/>
    <s v="FALSO"/>
    <n v="0"/>
    <n v="1"/>
    <s v=""/>
    <n v="6"/>
    <b v="1"/>
    <n v="1"/>
    <s v=""/>
    <s v=""/>
    <s v=""/>
    <s v=""/>
    <b v="1"/>
    <x v="34"/>
  </r>
  <r>
    <x v="0"/>
    <s v="SGGS-18001"/>
    <s v="[SGGS] SP 26.4.1;[SGGS] SP 26.3.5;[SGGS] SP 26.3.4;[SGGS] SP 26.3.6"/>
    <x v="3"/>
    <x v="0"/>
    <s v="[SGGS] PI 3/26"/>
    <x v="0"/>
    <s v="[INC0804832]Tenho um Erro/Problema com o Sistema - SAP - SAP - Faturamento"/>
    <m/>
    <m/>
    <m/>
    <s v="Itens concluídos"/>
    <m/>
    <m/>
    <s v="Abertura indevida"/>
    <d v="2026-08-27T23:37:00"/>
    <d v="2026-09-28T00:00:00"/>
    <d v="2026-09-28T00:00:00"/>
    <m/>
    <m/>
    <m/>
    <m/>
    <m/>
    <m/>
    <m/>
    <m/>
    <m/>
    <m/>
    <m/>
    <x v="0"/>
    <m/>
    <m/>
    <m/>
    <s v=""/>
    <s v="FALSO"/>
    <n v="0"/>
    <s v=""/>
    <s v=""/>
    <s v=""/>
    <s v=""/>
    <s v=""/>
    <s v=""/>
    <s v=""/>
    <s v=""/>
    <s v=""/>
    <s v=""/>
    <x v="0"/>
  </r>
  <r>
    <x v="0"/>
    <s v="SGGS-18000"/>
    <s v="[SGGS] SP 26.3.4"/>
    <x v="3"/>
    <x v="0"/>
    <s v="[SGGS] PI 3/26"/>
    <x v="0"/>
    <s v="[INC0812650]Tenho um Erro/Problema com o PTC - Dynamics Athenas - Documentos Acadêmicos - Serviços"/>
    <m/>
    <m/>
    <m/>
    <s v="Itens concluídos"/>
    <m/>
    <m/>
    <s v="Abertura indevida"/>
    <d v="2026-08-27T20:43:00"/>
    <d v="2026-08-17T00:00:00"/>
    <d v="2026-08-28T00:00:00"/>
    <m/>
    <m/>
    <m/>
    <m/>
    <m/>
    <m/>
    <m/>
    <m/>
    <m/>
    <m/>
    <m/>
    <x v="0"/>
    <m/>
    <m/>
    <m/>
    <s v=""/>
    <s v="FALSO"/>
    <n v="0"/>
    <s v=""/>
    <s v=""/>
    <s v=""/>
    <s v=""/>
    <s v=""/>
    <s v=""/>
    <s v=""/>
    <s v=""/>
    <s v=""/>
    <s v=""/>
    <x v="0"/>
  </r>
  <r>
    <x v="0"/>
    <s v="SGGS-17999"/>
    <s v="[SGGS] SP 26.3.4"/>
    <x v="3"/>
    <x v="0"/>
    <s v="[SGGS] PI 3/26"/>
    <x v="0"/>
    <s v="[INC0810665]Tenho um Erro/Problema com o Sistema - Portal do Professor - Portal do Professor"/>
    <m/>
    <m/>
    <m/>
    <s v="Itens concluídos"/>
    <m/>
    <m/>
    <s v="Abertura indevida"/>
    <d v="2026-08-27T15:20:00"/>
    <d v="2026-08-17T00:00:00"/>
    <d v="2026-08-27T00:00:00"/>
    <m/>
    <m/>
    <m/>
    <m/>
    <m/>
    <m/>
    <m/>
    <m/>
    <m/>
    <m/>
    <m/>
    <x v="0"/>
    <m/>
    <m/>
    <m/>
    <s v=""/>
    <s v="FALSO"/>
    <n v="0"/>
    <s v=""/>
    <s v=""/>
    <s v=""/>
    <s v=""/>
    <s v=""/>
    <s v=""/>
    <s v=""/>
    <s v=""/>
    <s v=""/>
    <s v=""/>
    <x v="0"/>
  </r>
  <r>
    <x v="0"/>
    <s v="SGGS-17998"/>
    <s v="[SGGS] SP 26.3.5;[SGGS] SP 26.3.4"/>
    <x v="3"/>
    <x v="0"/>
    <s v="[SGGS] PI 3/26"/>
    <x v="0"/>
    <s v="[INC0812459]Tenho um Erro/Problema com o PTC - Dynamics Athenas - Efetivação da Matrícula"/>
    <m/>
    <m/>
    <m/>
    <s v="Itens concluídos"/>
    <m/>
    <m/>
    <s v="Concluído"/>
    <d v="2026-08-27T15:06:00"/>
    <d v="2026-08-17T00:00:00"/>
    <d v="2026-08-27T00:00:00"/>
    <d v="2026-08-27T00:00:00"/>
    <m/>
    <m/>
    <m/>
    <m/>
    <m/>
    <m/>
    <m/>
    <m/>
    <m/>
    <m/>
    <x v="0"/>
    <m/>
    <m/>
    <m/>
    <s v=""/>
    <s v="FALSO"/>
    <n v="0"/>
    <s v=""/>
    <s v=""/>
    <s v=""/>
    <s v=""/>
    <s v=""/>
    <s v=""/>
    <s v=""/>
    <s v=""/>
    <s v=""/>
    <s v=""/>
    <x v="0"/>
  </r>
  <r>
    <x v="0"/>
    <s v="SGGS-17997"/>
    <s v="[SGGS] SP 26.4.1;[SGGS] SP 26.3.5;[SGGS] SP 26.3.4;[SGGS] SP 26.3.6"/>
    <x v="3"/>
    <x v="0"/>
    <s v="[SGGS] PI 3/26"/>
    <x v="0"/>
    <s v="[INC0810897]Tenho um Erro/Problema com o PTC - Dynamics Athenas - Notas e Frequências Parciais"/>
    <m/>
    <m/>
    <m/>
    <s v="Itens concluídos"/>
    <m/>
    <m/>
    <s v="Abertura indevida"/>
    <d v="2026-08-27T14:50:00"/>
    <d v="2026-09-28T00:00:00"/>
    <d v="2026-09-28T00:00:00"/>
    <m/>
    <m/>
    <m/>
    <m/>
    <m/>
    <m/>
    <m/>
    <m/>
    <m/>
    <m/>
    <m/>
    <x v="0"/>
    <m/>
    <m/>
    <m/>
    <s v=""/>
    <s v="FALSO"/>
    <n v="0"/>
    <s v=""/>
    <s v=""/>
    <s v=""/>
    <s v=""/>
    <s v=""/>
    <s v=""/>
    <s v=""/>
    <s v=""/>
    <s v=""/>
    <s v=""/>
    <x v="0"/>
  </r>
  <r>
    <x v="0"/>
    <s v="SGGS-17996"/>
    <s v="[SGGS] SP 26.3.4"/>
    <x v="3"/>
    <x v="0"/>
    <s v="[SGGS] PI 3/26"/>
    <x v="0"/>
    <s v="[INC0811239]Tenho um Erro/Problema com o PTC - Dynamics Athenas - Extrato Financeiro - Problemas na visualização do Extrato"/>
    <m/>
    <m/>
    <m/>
    <s v="Itens concluídos"/>
    <m/>
    <m/>
    <s v="Abertura indevida"/>
    <d v="2026-08-27T14:49:00"/>
    <d v="2026-08-17T00:00:00"/>
    <d v="2026-08-27T00:00:00"/>
    <m/>
    <m/>
    <m/>
    <m/>
    <m/>
    <m/>
    <m/>
    <m/>
    <m/>
    <m/>
    <m/>
    <x v="0"/>
    <m/>
    <m/>
    <m/>
    <s v=""/>
    <s v="FALSO"/>
    <n v="0"/>
    <s v=""/>
    <s v=""/>
    <s v=""/>
    <s v=""/>
    <s v=""/>
    <s v=""/>
    <s v=""/>
    <s v=""/>
    <s v=""/>
    <s v=""/>
    <x v="0"/>
  </r>
  <r>
    <x v="0"/>
    <s v="SGGS-17995"/>
    <s v="[SGGS] SP 26.4.1;[SGGS] SP 26.3.5;[SGGS] SP 26.3.4;[SGGS] SP 26.3.6"/>
    <x v="3"/>
    <x v="4"/>
    <s v="[SGGS] PI 4/26"/>
    <x v="0"/>
    <s v="[INC0812461]Tenho um Erro/Problema com o PTC - Dynamics Athenas - Efetivação da Matrícula"/>
    <m/>
    <m/>
    <m/>
    <s v="Itens concluídos"/>
    <m/>
    <m/>
    <m/>
    <d v="2026-08-27T12:53:00"/>
    <d v="2026-09-28T00:00:00"/>
    <d v="2026-08-27T00:00:00"/>
    <d v="2026-09-28T00:00:00"/>
    <m/>
    <m/>
    <m/>
    <m/>
    <m/>
    <m/>
    <m/>
    <m/>
    <m/>
    <m/>
    <x v="0"/>
    <m/>
    <m/>
    <m/>
    <s v=""/>
    <s v="FALSO"/>
    <n v="0"/>
    <s v=""/>
    <s v=""/>
    <s v=""/>
    <s v=""/>
    <s v=""/>
    <s v=""/>
    <s v=""/>
    <s v=""/>
    <s v=""/>
    <s v=""/>
    <x v="0"/>
  </r>
  <r>
    <x v="0"/>
    <s v="SGGS-17994"/>
    <s v="[SGGS] SP 26.3.4"/>
    <x v="3"/>
    <x v="0"/>
    <s v="[SGGS] PI 3/26"/>
    <x v="0"/>
    <s v="[INC0812459]Tenho um Erro/Problema com o PTC - Dynamics Athenas - Efetivação da Matrícula"/>
    <m/>
    <m/>
    <m/>
    <s v="Itens concluídos"/>
    <m/>
    <m/>
    <s v="Concluído"/>
    <d v="2026-08-27T12:49:00"/>
    <d v="2026-08-17T00:00:00"/>
    <d v="2026-08-27T00:00:00"/>
    <d v="2026-08-27T00:00:00"/>
    <m/>
    <m/>
    <m/>
    <m/>
    <m/>
    <m/>
    <m/>
    <m/>
    <m/>
    <m/>
    <x v="0"/>
    <m/>
    <m/>
    <m/>
    <s v=""/>
    <s v="FALSO"/>
    <n v="0"/>
    <s v=""/>
    <s v=""/>
    <s v=""/>
    <s v=""/>
    <s v=""/>
    <s v=""/>
    <s v=""/>
    <s v=""/>
    <s v=""/>
    <s v=""/>
    <x v="0"/>
  </r>
  <r>
    <x v="0"/>
    <s v="SGGS-17992"/>
    <s v="[SGGS] SP 26.4.1;[SGGS] SP 26.3.5;[SGGS] SP 26.3.4;[SGGS] SP 26.3.6"/>
    <x v="3"/>
    <x v="4"/>
    <s v="[SGGS] PI 4/26"/>
    <x v="0"/>
    <s v="[INC0812414]Tenho um Erro/Problema com o PTC - Dynamics Athenas - Efetivação da Matrícula"/>
    <m/>
    <m/>
    <m/>
    <s v="Itens concluídos"/>
    <m/>
    <m/>
    <m/>
    <d v="2026-08-27T10:29:00"/>
    <d v="2026-09-28T00:00:00"/>
    <d v="2026-08-27T00:00:00"/>
    <d v="2026-09-28T00:00:00"/>
    <m/>
    <m/>
    <m/>
    <m/>
    <m/>
    <m/>
    <m/>
    <m/>
    <m/>
    <m/>
    <x v="0"/>
    <m/>
    <m/>
    <m/>
    <s v=""/>
    <s v="FALSO"/>
    <n v="0"/>
    <s v=""/>
    <s v=""/>
    <s v=""/>
    <s v=""/>
    <s v=""/>
    <s v=""/>
    <s v=""/>
    <s v=""/>
    <s v=""/>
    <s v=""/>
    <x v="0"/>
  </r>
  <r>
    <x v="0"/>
    <s v="SGGS-17991"/>
    <s v="[SGGS] SP 26.3.4"/>
    <x v="3"/>
    <x v="0"/>
    <s v="[SGGS] PI 3/26"/>
    <x v="0"/>
    <s v="[INC0812375]Tenho um Erro/Problema com o PTC - Dynamics Athenas - Documentos Acadêmicos - Serviços"/>
    <m/>
    <m/>
    <m/>
    <s v="Itens concluídos"/>
    <m/>
    <m/>
    <s v="Abertura indevida"/>
    <d v="2026-08-27T09:04:00"/>
    <d v="2026-08-17T00:00:00"/>
    <d v="2026-08-27T00:00:00"/>
    <m/>
    <m/>
    <m/>
    <m/>
    <m/>
    <m/>
    <m/>
    <m/>
    <m/>
    <m/>
    <m/>
    <x v="0"/>
    <m/>
    <m/>
    <m/>
    <s v=""/>
    <s v="FALSO"/>
    <n v="0"/>
    <s v=""/>
    <s v=""/>
    <s v=""/>
    <s v=""/>
    <s v=""/>
    <s v=""/>
    <s v=""/>
    <s v=""/>
    <s v=""/>
    <s v=""/>
    <x v="0"/>
  </r>
  <r>
    <x v="0"/>
    <s v="SGGS-17988"/>
    <s v="[SGGS] SP 26.4.1;[SGGS] SP 26.3.5;[SGGS] SP 26.3.4;[SGGS] SP 26.3.6"/>
    <x v="3"/>
    <x v="0"/>
    <s v="[SGGS] PI 3/26"/>
    <x v="0"/>
    <s v="[INC0810484]Tenho um Erro/Problema com o PTC - Dynamics Athenas - Evasão"/>
    <m/>
    <m/>
    <m/>
    <s v="Itens concluídos"/>
    <m/>
    <m/>
    <s v="Abertura indevida"/>
    <d v="2026-08-26T18:06:00"/>
    <d v="2026-09-28T00:00:00"/>
    <d v="2026-09-28T00:00:00"/>
    <m/>
    <m/>
    <m/>
    <m/>
    <m/>
    <m/>
    <m/>
    <m/>
    <m/>
    <m/>
    <m/>
    <x v="0"/>
    <m/>
    <m/>
    <m/>
    <s v=""/>
    <s v="FALSO"/>
    <n v="0"/>
    <s v=""/>
    <s v=""/>
    <s v=""/>
    <s v=""/>
    <s v=""/>
    <s v=""/>
    <s v=""/>
    <s v=""/>
    <s v=""/>
    <s v=""/>
    <x v="0"/>
  </r>
  <r>
    <x v="0"/>
    <s v="SGGS-17985"/>
    <s v="[SGGS] SP 26.3.5;[SGGS] SP 26.3.4"/>
    <x v="3"/>
    <x v="0"/>
    <s v="[SGGS] PI 3/26"/>
    <x v="0"/>
    <s v="[INC0811028]Tenho um Erro/Problema com o PTC - Dynamics Athenas - Efetivação da Matrícula"/>
    <m/>
    <m/>
    <m/>
    <s v="Itens concluídos"/>
    <m/>
    <m/>
    <s v="Concluído"/>
    <d v="2026-08-26T16:27:00"/>
    <d v="2026-08-17T00:00:00"/>
    <d v="2026-08-27T00:00:00"/>
    <d v="2026-08-27T00:00:00"/>
    <m/>
    <m/>
    <m/>
    <m/>
    <m/>
    <m/>
    <m/>
    <m/>
    <m/>
    <m/>
    <x v="0"/>
    <m/>
    <m/>
    <m/>
    <s v=""/>
    <s v="FALSO"/>
    <n v="0"/>
    <s v=""/>
    <s v=""/>
    <s v=""/>
    <s v=""/>
    <s v=""/>
    <s v=""/>
    <s v=""/>
    <s v=""/>
    <s v=""/>
    <s v=""/>
    <x v="0"/>
  </r>
  <r>
    <x v="0"/>
    <s v="SGGS-17984"/>
    <s v="[SGGS] SP 26.3.5;[SGGS] SP 26.3.4;[SGGS] SP 26.3.6"/>
    <x v="3"/>
    <x v="0"/>
    <s v="[SGGS] PI 3/26"/>
    <x v="0"/>
    <s v="[INC0812134]Tenho um Erro/Problema com o PTC - Dynamics Athenas - Documentos Acadêmicos - Serviços"/>
    <m/>
    <m/>
    <m/>
    <s v="Itens concluídos"/>
    <m/>
    <m/>
    <s v="Concluído"/>
    <d v="2026-08-26T16:09:00"/>
    <d v="2026-08-17T00:00:00"/>
    <d v="2026-09-08T00:00:00"/>
    <d v="2026-09-08T00:00:00"/>
    <m/>
    <m/>
    <m/>
    <m/>
    <m/>
    <m/>
    <m/>
    <m/>
    <m/>
    <m/>
    <x v="0"/>
    <m/>
    <m/>
    <m/>
    <s v=""/>
    <s v="FALSO"/>
    <n v="0"/>
    <s v=""/>
    <s v=""/>
    <s v=""/>
    <s v=""/>
    <s v=""/>
    <s v=""/>
    <s v=""/>
    <s v=""/>
    <s v=""/>
    <s v=""/>
    <x v="0"/>
  </r>
  <r>
    <x v="6"/>
    <s v="SGGS-17982"/>
    <s v="[SGGS] SP 26.3.4"/>
    <x v="3"/>
    <x v="0"/>
    <s v="[SGGS] PI 3/26"/>
    <x v="10"/>
    <s v="Sustentação Realizada na Sprint"/>
    <n v="12"/>
    <m/>
    <m/>
    <s v="Itens concluídos"/>
    <m/>
    <m/>
    <s v="Concluído"/>
    <d v="2026-08-26T15:22:00"/>
    <d v="2026-08-17T00:00:00"/>
    <m/>
    <m/>
    <m/>
    <m/>
    <m/>
    <m/>
    <m/>
    <m/>
    <m/>
    <m/>
    <m/>
    <m/>
    <x v="1"/>
    <m/>
    <m/>
    <m/>
    <s v=""/>
    <s v="FALSO"/>
    <n v="0"/>
    <n v="-9"/>
    <s v=""/>
    <s v=""/>
    <s v=""/>
    <s v=""/>
    <s v=""/>
    <s v=""/>
    <s v=""/>
    <s v=""/>
    <s v=""/>
    <x v="0"/>
  </r>
  <r>
    <x v="0"/>
    <s v="SGGS-17980"/>
    <s v="[SGGS] SP 26.4.1;[SGGS] SP 26.3.5;[SGGS] SP 26.3.4;[SGGS] SP 26.3.6"/>
    <x v="3"/>
    <x v="0"/>
    <s v="[SGGS] PI 3/26"/>
    <x v="0"/>
    <s v="[INC0812069]Tenho um Erro/Problema com o PTC - Dynamics Athenas - Efetivação da Matrícula"/>
    <m/>
    <m/>
    <m/>
    <s v="Itens concluídos"/>
    <m/>
    <m/>
    <s v="Abertura indevida"/>
    <d v="2026-08-26T13:22:00"/>
    <d v="2026-09-28T00:00:00"/>
    <d v="2026-09-28T00:00:00"/>
    <m/>
    <m/>
    <m/>
    <m/>
    <m/>
    <m/>
    <m/>
    <m/>
    <m/>
    <m/>
    <m/>
    <x v="0"/>
    <m/>
    <m/>
    <m/>
    <s v=""/>
    <s v="FALSO"/>
    <n v="0"/>
    <s v=""/>
    <s v=""/>
    <s v=""/>
    <s v=""/>
    <s v=""/>
    <s v=""/>
    <s v=""/>
    <s v=""/>
    <s v=""/>
    <s v=""/>
    <x v="0"/>
  </r>
  <r>
    <x v="0"/>
    <s v="SGGS-17978"/>
    <s v="[SGGS] SP 26.4.1;[SGGS] SP 26.3.5;[SGGS] SP 26.3.4;[SGGS] SP 26.3.6"/>
    <x v="3"/>
    <x v="0"/>
    <s v="[SGGS] PI 3/26"/>
    <x v="0"/>
    <s v="[INC0808095]Tenho um Erro/Problema com o PTC - Dynamics Athenas - Alocação e disponibilização de disciplinas"/>
    <m/>
    <m/>
    <m/>
    <s v="Itens concluídos"/>
    <m/>
    <m/>
    <s v="Abertura indevida"/>
    <d v="2026-08-26T12:37:00"/>
    <d v="2026-09-28T00:00:00"/>
    <d v="2026-09-28T00:00:00"/>
    <m/>
    <m/>
    <m/>
    <m/>
    <m/>
    <m/>
    <m/>
    <m/>
    <m/>
    <m/>
    <m/>
    <x v="0"/>
    <m/>
    <m/>
    <m/>
    <s v=""/>
    <s v="FALSO"/>
    <n v="0"/>
    <s v=""/>
    <s v=""/>
    <s v=""/>
    <s v=""/>
    <s v=""/>
    <s v=""/>
    <s v=""/>
    <s v=""/>
    <s v=""/>
    <s v=""/>
    <x v="0"/>
  </r>
  <r>
    <x v="0"/>
    <s v="SGGS-17975"/>
    <s v="[SGGS] SP 26.4.1;[SGGS] SP 26.3.5;[SGGS] SP 26.3.4;[SGGS] SP 26.3.6"/>
    <x v="3"/>
    <x v="0"/>
    <s v="[SGGS] PI 3/26"/>
    <x v="0"/>
    <s v="[INC0808452]Tenho um Erro/Problema com o PTC - Ambiente do Aluno / AVA Sofia - Login/senha"/>
    <m/>
    <m/>
    <m/>
    <s v="Itens concluídos"/>
    <m/>
    <m/>
    <s v="Abertura indevida"/>
    <d v="2026-08-26T11:58:00"/>
    <d v="2026-09-28T00:00:00"/>
    <d v="2026-09-28T00:00:00"/>
    <m/>
    <m/>
    <m/>
    <m/>
    <m/>
    <m/>
    <m/>
    <m/>
    <m/>
    <m/>
    <m/>
    <x v="0"/>
    <m/>
    <m/>
    <m/>
    <s v=""/>
    <s v="FALSO"/>
    <n v="0"/>
    <s v=""/>
    <s v=""/>
    <s v=""/>
    <s v=""/>
    <s v=""/>
    <s v=""/>
    <s v=""/>
    <s v=""/>
    <s v=""/>
    <s v=""/>
    <x v="0"/>
  </r>
  <r>
    <x v="0"/>
    <s v="SGGS-17974"/>
    <s v="[SGGS] SP 26.3.4"/>
    <x v="3"/>
    <x v="0"/>
    <s v="[SGGS] PI 3/26"/>
    <x v="0"/>
    <s v="[INC0808017]Tenho um Erro/Problema com o Sistema - Portal do Aluno - EaD - Geração de Documentos"/>
    <m/>
    <m/>
    <m/>
    <s v="Itens concluídos"/>
    <m/>
    <m/>
    <s v="Abertura indevida"/>
    <d v="2026-08-26T11:41:00"/>
    <d v="2026-08-17T00:00:00"/>
    <d v="2026-08-26T00:00:00"/>
    <m/>
    <m/>
    <m/>
    <m/>
    <m/>
    <m/>
    <m/>
    <m/>
    <m/>
    <m/>
    <m/>
    <x v="0"/>
    <m/>
    <m/>
    <m/>
    <s v=""/>
    <s v="FALSO"/>
    <n v="0"/>
    <s v=""/>
    <s v=""/>
    <s v=""/>
    <s v=""/>
    <s v=""/>
    <s v=""/>
    <s v=""/>
    <s v=""/>
    <s v=""/>
    <s v=""/>
    <x v="0"/>
  </r>
  <r>
    <x v="0"/>
    <s v="SGGS-17973"/>
    <s v="[SGGS] SP 26.3.5;[SGGS] SP 26.3.4"/>
    <x v="3"/>
    <x v="0"/>
    <s v="[SGGS] PI 3/26"/>
    <x v="0"/>
    <s v="[INC0811866]Tenho um Erro/Problema com o PTC - Ingresso - Captação - Backoffice"/>
    <m/>
    <m/>
    <m/>
    <s v="Itens concluídos"/>
    <m/>
    <m/>
    <s v="Concluído"/>
    <d v="2026-08-26T11:25:00"/>
    <d v="2026-08-17T00:00:00"/>
    <d v="2026-08-27T00:00:00"/>
    <d v="2026-08-27T00:00:00"/>
    <m/>
    <m/>
    <m/>
    <m/>
    <m/>
    <m/>
    <m/>
    <m/>
    <m/>
    <m/>
    <x v="0"/>
    <m/>
    <m/>
    <m/>
    <s v=""/>
    <s v="FALSO"/>
    <n v="0"/>
    <s v=""/>
    <s v=""/>
    <s v=""/>
    <s v=""/>
    <s v=""/>
    <s v=""/>
    <s v=""/>
    <s v=""/>
    <s v=""/>
    <s v=""/>
    <x v="0"/>
  </r>
  <r>
    <x v="0"/>
    <s v="SGGS-17972"/>
    <s v="[SGGS] SP 26.3.4"/>
    <x v="3"/>
    <x v="0"/>
    <s v="[SGGS] PI 3/26"/>
    <x v="0"/>
    <s v="[INC0810893]Tenho um Erro/Problema com o Sistema - AVA Presencial/Moodle - Acesso ao AVA/Disciplina"/>
    <m/>
    <m/>
    <m/>
    <s v="Itens concluídos"/>
    <m/>
    <m/>
    <s v="Abertura indevida"/>
    <d v="2026-08-26T11:21:00"/>
    <d v="2026-08-17T00:00:00"/>
    <d v="2026-08-26T00:00:00"/>
    <m/>
    <m/>
    <m/>
    <m/>
    <m/>
    <m/>
    <m/>
    <m/>
    <m/>
    <m/>
    <m/>
    <x v="0"/>
    <m/>
    <m/>
    <m/>
    <s v=""/>
    <s v="FALSO"/>
    <n v="0"/>
    <s v=""/>
    <s v=""/>
    <s v=""/>
    <s v=""/>
    <s v=""/>
    <s v=""/>
    <s v=""/>
    <s v=""/>
    <s v=""/>
    <s v=""/>
    <x v="0"/>
  </r>
  <r>
    <x v="0"/>
    <s v="SGGS-17971"/>
    <s v="[SGGS] SP 26.4.1;[SGGS] SP 26.3.5;[SGGS] SP 26.3.4;[SGGS] SP 26.3.6"/>
    <x v="3"/>
    <x v="0"/>
    <s v="[SGGS] PI 3/26"/>
    <x v="0"/>
    <s v="[INC0806073]Tenho um Erro/Problema com o PTC - Dynamics Athenas - Alocação e disponibilização de disciplinas"/>
    <m/>
    <m/>
    <m/>
    <s v="Itens concluídos"/>
    <m/>
    <m/>
    <s v="Abertura indevida"/>
    <d v="2026-08-26T09:39:00"/>
    <d v="2026-09-28T00:00:00"/>
    <d v="2026-09-28T00:00:00"/>
    <m/>
    <m/>
    <m/>
    <m/>
    <m/>
    <m/>
    <m/>
    <m/>
    <m/>
    <m/>
    <m/>
    <x v="0"/>
    <m/>
    <m/>
    <m/>
    <s v=""/>
    <s v="FALSO"/>
    <n v="0"/>
    <s v=""/>
    <s v=""/>
    <s v=""/>
    <s v=""/>
    <s v=""/>
    <s v=""/>
    <s v=""/>
    <s v=""/>
    <s v=""/>
    <s v=""/>
    <x v="0"/>
  </r>
  <r>
    <x v="0"/>
    <s v="SGGS-17968"/>
    <s v="[SGGS] SP 26.3.5;[SGGS] SP 26.3.4"/>
    <x v="3"/>
    <x v="0"/>
    <s v="[SGGS] PI 3/26"/>
    <x v="0"/>
    <s v="[INC0811747]Tenho um Erro/Problema com o PTC - Ingresso - Captação - Backoffice"/>
    <m/>
    <m/>
    <m/>
    <s v="Itens concluídos"/>
    <m/>
    <m/>
    <s v="Concluído"/>
    <d v="2026-08-25T15:27:00"/>
    <d v="2026-08-17T00:00:00"/>
    <d v="2026-08-27T00:00:00"/>
    <d v="2026-08-27T00:00:00"/>
    <m/>
    <m/>
    <m/>
    <m/>
    <m/>
    <m/>
    <m/>
    <m/>
    <m/>
    <m/>
    <x v="0"/>
    <m/>
    <m/>
    <m/>
    <s v=""/>
    <s v="FALSO"/>
    <n v="0"/>
    <s v=""/>
    <s v=""/>
    <s v=""/>
    <s v=""/>
    <s v=""/>
    <s v=""/>
    <s v=""/>
    <s v=""/>
    <s v=""/>
    <s v=""/>
    <x v="0"/>
  </r>
  <r>
    <x v="0"/>
    <s v="SGGS-17967"/>
    <s v="[SGGS] SP 26.3.5;[SGGS] SP 26.3.4"/>
    <x v="3"/>
    <x v="0"/>
    <s v="[SGGS] PI 3/26"/>
    <x v="0"/>
    <s v="[INC0811758]Tenho um Erro/Problema com o PTC - Ingresso - Captação - Área do Candidato"/>
    <m/>
    <m/>
    <m/>
    <s v="Itens concluídos"/>
    <m/>
    <m/>
    <s v="Concluído"/>
    <d v="2026-08-25T15:25:00"/>
    <d v="2026-08-17T00:00:00"/>
    <d v="2026-08-26T00:00:00"/>
    <d v="2026-08-26T00:00:00"/>
    <m/>
    <m/>
    <m/>
    <m/>
    <m/>
    <m/>
    <m/>
    <m/>
    <m/>
    <m/>
    <x v="0"/>
    <m/>
    <m/>
    <m/>
    <s v=""/>
    <s v="FALSO"/>
    <n v="0"/>
    <s v=""/>
    <s v=""/>
    <s v=""/>
    <s v=""/>
    <s v=""/>
    <s v=""/>
    <s v=""/>
    <s v=""/>
    <s v=""/>
    <s v=""/>
    <x v="0"/>
  </r>
  <r>
    <x v="0"/>
    <s v="SGGS-17966"/>
    <s v="[SGGS] SP 26.3.5;[SGGS] SP 26.3.4"/>
    <x v="3"/>
    <x v="0"/>
    <s v="[SGGS] PI 3/26"/>
    <x v="0"/>
    <s v="[INC0811766]Tenho um Erro/Problema com o PTC - Dynamics Athenas - Documentos Acadêmicos - Serviços"/>
    <m/>
    <n v="18000"/>
    <m/>
    <s v="Itens concluídos"/>
    <m/>
    <m/>
    <s v="Concluído"/>
    <d v="2026-08-25T15:07:00"/>
    <d v="2026-08-17T00:00:00"/>
    <d v="2026-08-25T00:00:00"/>
    <d v="2026-08-25T00:00:00"/>
    <m/>
    <m/>
    <m/>
    <m/>
    <m/>
    <m/>
    <m/>
    <m/>
    <m/>
    <m/>
    <x v="0"/>
    <m/>
    <m/>
    <m/>
    <n v="5"/>
    <s v="FALSO"/>
    <n v="0"/>
    <s v=""/>
    <s v=""/>
    <s v=""/>
    <s v=""/>
    <s v=""/>
    <s v=""/>
    <s v=""/>
    <s v=""/>
    <s v=""/>
    <s v=""/>
    <x v="0"/>
  </r>
  <r>
    <x v="0"/>
    <s v="SGGS-17964"/>
    <s v="[SGGS] SP 26.3.4"/>
    <x v="3"/>
    <x v="0"/>
    <s v="[SGGS] PI 3/26"/>
    <x v="0"/>
    <s v="[INC0811357]Tenho um Erro/Problema com o PTC - Dynamics Athenas - Atualização de Dados Cadastrais"/>
    <m/>
    <m/>
    <m/>
    <s v="Itens concluídos"/>
    <m/>
    <m/>
    <s v="Abertura indevida"/>
    <d v="2026-08-25T11:41:00"/>
    <d v="2026-08-17T00:00:00"/>
    <d v="2026-08-26T00:00:00"/>
    <m/>
    <m/>
    <m/>
    <m/>
    <m/>
    <m/>
    <m/>
    <m/>
    <m/>
    <m/>
    <m/>
    <x v="0"/>
    <m/>
    <m/>
    <m/>
    <s v=""/>
    <s v="FALSO"/>
    <n v="0"/>
    <s v=""/>
    <s v=""/>
    <s v=""/>
    <s v=""/>
    <s v=""/>
    <s v=""/>
    <s v=""/>
    <s v=""/>
    <s v=""/>
    <s v=""/>
    <x v="0"/>
  </r>
  <r>
    <x v="0"/>
    <s v="SGGS-17962"/>
    <s v="[SGGS] SP 26.4.1;[SGGS] SP 26.3.5;[SGGS] SP 26.3.4;[SGGS] SP 26.3.6"/>
    <x v="3"/>
    <x v="0"/>
    <s v="[SGGS] PI 3/26"/>
    <x v="0"/>
    <s v="[INC0809905]Tenho um Erro/Problema com o PTC - Dynamics Athenas - Alocação e disponibilização de disciplinas"/>
    <m/>
    <m/>
    <m/>
    <s v="Itens concluídos"/>
    <m/>
    <m/>
    <s v="Abertura indevida"/>
    <d v="2026-08-25T10:56:00"/>
    <d v="2026-09-28T00:00:00"/>
    <d v="2026-09-28T00:00:00"/>
    <m/>
    <m/>
    <m/>
    <m/>
    <m/>
    <m/>
    <m/>
    <m/>
    <m/>
    <m/>
    <m/>
    <x v="0"/>
    <m/>
    <m/>
    <m/>
    <s v=""/>
    <s v="FALSO"/>
    <n v="0"/>
    <s v=""/>
    <s v=""/>
    <s v=""/>
    <s v=""/>
    <s v=""/>
    <s v=""/>
    <s v=""/>
    <s v=""/>
    <s v=""/>
    <s v=""/>
    <x v="0"/>
  </r>
  <r>
    <x v="0"/>
    <s v="SGGS-17961"/>
    <s v="[SGGS] SP 26.4.1;[SGGS] SP 26.3.5;[SGGS] SP 26.3.4;[SGGS] SP 26.3.6"/>
    <x v="3"/>
    <x v="0"/>
    <s v="[SGGS] PI 3/26"/>
    <x v="0"/>
    <s v="[INC0808700]Tenho um Erro/Problema com o PTC - Dynamics Athenas - Alocação e disponibilização de disciplinas"/>
    <m/>
    <m/>
    <m/>
    <s v="Itens concluídos"/>
    <m/>
    <m/>
    <s v="Abertura indevida"/>
    <d v="2026-08-25T10:55:00"/>
    <d v="2026-09-28T00:00:00"/>
    <d v="2026-09-28T00:00:00"/>
    <m/>
    <m/>
    <m/>
    <m/>
    <m/>
    <m/>
    <m/>
    <m/>
    <m/>
    <m/>
    <m/>
    <x v="0"/>
    <m/>
    <m/>
    <m/>
    <s v=""/>
    <s v="FALSO"/>
    <n v="0"/>
    <s v=""/>
    <s v=""/>
    <s v=""/>
    <s v=""/>
    <s v=""/>
    <s v=""/>
    <s v=""/>
    <s v=""/>
    <s v=""/>
    <s v=""/>
    <x v="0"/>
  </r>
  <r>
    <x v="0"/>
    <s v="SGGS-17960"/>
    <s v="[SGGS] SP 26.4.1;[SGGS] SP 26.3.5;[SGGS] SP 26.3.4;[SGGS] SP 26.3.6"/>
    <x v="3"/>
    <x v="0"/>
    <s v="[SGGS] PI 3/26"/>
    <x v="0"/>
    <s v="[INC0810205]Tenho um Erro/Problema com o PTC - Ambiente do Aluno / AVA Sofia - Secretaria - Erro na solicitação de Transferencia interna - curso e polo"/>
    <m/>
    <m/>
    <m/>
    <s v="Itens concluídos"/>
    <m/>
    <m/>
    <s v="Abertura indevida"/>
    <d v="2026-08-25T10:53:00"/>
    <d v="2026-09-28T00:00:00"/>
    <d v="2026-09-28T00:00:00"/>
    <m/>
    <m/>
    <m/>
    <m/>
    <m/>
    <m/>
    <m/>
    <m/>
    <m/>
    <m/>
    <m/>
    <x v="0"/>
    <m/>
    <m/>
    <m/>
    <s v=""/>
    <s v="FALSO"/>
    <n v="0"/>
    <s v=""/>
    <s v=""/>
    <s v=""/>
    <s v=""/>
    <s v=""/>
    <s v=""/>
    <s v=""/>
    <s v=""/>
    <s v=""/>
    <s v=""/>
    <x v="0"/>
  </r>
  <r>
    <x v="0"/>
    <s v="SGGS-17959"/>
    <s v="[SGGS] SP 26.3.5;[SGGS] SP 26.3.4"/>
    <x v="3"/>
    <x v="0"/>
    <s v="[SGGS] PI 3/26"/>
    <x v="0"/>
    <s v="[INC0811544]Tenho um Erro/Problema com o PTC - Dynamics Athenas - Rematrícula"/>
    <m/>
    <n v="18000"/>
    <m/>
    <s v="Itens concluídos"/>
    <m/>
    <m/>
    <s v="Concluído"/>
    <d v="2026-08-25T08:30:00"/>
    <d v="2026-08-17T00:00:00"/>
    <d v="2026-08-25T00:00:00"/>
    <d v="2026-08-25T00:00:00"/>
    <m/>
    <m/>
    <m/>
    <m/>
    <m/>
    <m/>
    <m/>
    <m/>
    <m/>
    <m/>
    <x v="0"/>
    <m/>
    <m/>
    <m/>
    <n v="5"/>
    <s v="FALSO"/>
    <n v="0"/>
    <s v=""/>
    <s v=""/>
    <s v=""/>
    <s v=""/>
    <s v=""/>
    <s v=""/>
    <s v=""/>
    <s v=""/>
    <s v=""/>
    <s v=""/>
    <x v="0"/>
  </r>
  <r>
    <x v="0"/>
    <s v="SGGS-17958"/>
    <s v="[SGGS] SP 26.3.5;[SGGS] SP 26.3.4"/>
    <x v="3"/>
    <x v="0"/>
    <s v="[SGGS] PI 3/26"/>
    <x v="0"/>
    <s v="[INC0811432]Tenho um Erro/Problema com o PTC - Dynamics Athenas - Efetivação da Matrícula"/>
    <m/>
    <m/>
    <m/>
    <s v="Itens concluídos"/>
    <m/>
    <m/>
    <s v="Concluído"/>
    <d v="2026-08-24T18:07:00"/>
    <d v="2026-08-17T00:00:00"/>
    <d v="2026-08-26T00:00:00"/>
    <d v="2026-08-26T00:00:00"/>
    <m/>
    <m/>
    <m/>
    <m/>
    <m/>
    <m/>
    <m/>
    <m/>
    <m/>
    <m/>
    <x v="0"/>
    <m/>
    <m/>
    <m/>
    <s v=""/>
    <s v="FALSO"/>
    <n v="0"/>
    <s v=""/>
    <s v=""/>
    <s v=""/>
    <s v=""/>
    <s v=""/>
    <s v=""/>
    <s v=""/>
    <s v=""/>
    <s v=""/>
    <s v=""/>
    <x v="0"/>
  </r>
  <r>
    <x v="0"/>
    <s v="SGGS-17957"/>
    <s v="[SGGS] SP 26.4.1;[SGGS] SP 26.3.5;[SGGS] SP 26.3.4;[SGGS] SP 26.3.6"/>
    <x v="3"/>
    <x v="0"/>
    <s v="[SGGS] PI 3/26"/>
    <x v="0"/>
    <s v="[INC0811402]Tenho um Erro/Problema com o PTC - Dynamics Athenas - Documentos Acadêmicos - Serviços"/>
    <m/>
    <m/>
    <m/>
    <s v="Itens concluídos"/>
    <m/>
    <m/>
    <s v="Abertura indevida"/>
    <d v="2026-08-24T17:05:00"/>
    <d v="2026-09-28T00:00:00"/>
    <d v="2026-09-28T00:00:00"/>
    <m/>
    <m/>
    <m/>
    <m/>
    <m/>
    <m/>
    <m/>
    <m/>
    <m/>
    <m/>
    <m/>
    <x v="0"/>
    <m/>
    <m/>
    <m/>
    <s v=""/>
    <s v="FALSO"/>
    <n v="0"/>
    <s v=""/>
    <s v=""/>
    <s v=""/>
    <s v=""/>
    <s v=""/>
    <s v=""/>
    <s v=""/>
    <s v=""/>
    <s v=""/>
    <s v=""/>
    <x v="0"/>
  </r>
  <r>
    <x v="0"/>
    <s v="SGGS-17956"/>
    <s v="[SGGS] SP 26.4.1;[SGGS] SP 26.3.5;[SGGS] SP 26.3.4;[SGGS] SP 26.3.6"/>
    <x v="3"/>
    <x v="0"/>
    <s v="[SGGS] PI 3/26"/>
    <x v="0"/>
    <s v="[INC0811397]Tenho um Erro/Problema com o PTC - Dynamics Athenas - Efetivação da Matrícula"/>
    <m/>
    <m/>
    <m/>
    <s v="Itens concluídos"/>
    <m/>
    <m/>
    <s v="Abertura indevida"/>
    <d v="2026-08-24T16:52:00"/>
    <d v="2026-09-28T00:00:00"/>
    <d v="2026-09-28T00:00:00"/>
    <m/>
    <m/>
    <m/>
    <m/>
    <m/>
    <m/>
    <m/>
    <m/>
    <m/>
    <m/>
    <m/>
    <x v="0"/>
    <m/>
    <m/>
    <m/>
    <s v=""/>
    <s v="FALSO"/>
    <n v="0"/>
    <s v=""/>
    <s v=""/>
    <s v=""/>
    <s v=""/>
    <s v=""/>
    <s v=""/>
    <s v=""/>
    <s v=""/>
    <s v=""/>
    <s v=""/>
    <x v="0"/>
  </r>
  <r>
    <x v="0"/>
    <s v="SGGS-17955"/>
    <s v="[SGGS] SP 26.3.4"/>
    <x v="3"/>
    <x v="0"/>
    <s v="[SGGS] PI 3/26"/>
    <x v="0"/>
    <s v="[INC0810367]Tenho um Erro/Problema com o PTC - Ambiente do Aluno / AVA Sofia - Visão de disciplinas"/>
    <m/>
    <m/>
    <m/>
    <s v="Itens concluídos"/>
    <m/>
    <m/>
    <s v="Abertura indevida"/>
    <d v="2026-08-24T16:38:00"/>
    <d v="2026-08-17T00:00:00"/>
    <d v="2026-08-26T00:00:00"/>
    <m/>
    <m/>
    <m/>
    <m/>
    <m/>
    <m/>
    <m/>
    <m/>
    <m/>
    <m/>
    <m/>
    <x v="0"/>
    <m/>
    <m/>
    <m/>
    <s v=""/>
    <s v="FALSO"/>
    <n v="0"/>
    <s v=""/>
    <s v=""/>
    <s v=""/>
    <s v=""/>
    <s v=""/>
    <s v=""/>
    <s v=""/>
    <s v=""/>
    <s v=""/>
    <s v=""/>
    <x v="0"/>
  </r>
  <r>
    <x v="0"/>
    <s v="SGGS-17954"/>
    <s v="[SGGS] SP 26.3.4"/>
    <x v="3"/>
    <x v="0"/>
    <s v="[SGGS] PI 3/26"/>
    <x v="0"/>
    <s v="[INC0811373]Tenho um Erro/Problema com o PTC - Dynamics Athenas - Efetivação da Matrícula"/>
    <m/>
    <n v="21600"/>
    <m/>
    <s v="Itens concluídos"/>
    <m/>
    <m/>
    <s v="Concluído"/>
    <d v="2026-08-24T15:18:00"/>
    <d v="2026-08-17T00:00:00"/>
    <d v="2026-08-25T00:00:00"/>
    <d v="2026-08-25T00:00:00"/>
    <m/>
    <m/>
    <m/>
    <m/>
    <m/>
    <m/>
    <m/>
    <m/>
    <m/>
    <m/>
    <x v="0"/>
    <m/>
    <m/>
    <m/>
    <n v="6"/>
    <s v="FALSO"/>
    <n v="0"/>
    <s v=""/>
    <s v=""/>
    <s v=""/>
    <s v=""/>
    <s v=""/>
    <s v=""/>
    <s v=""/>
    <s v=""/>
    <s v=""/>
    <s v=""/>
    <x v="0"/>
  </r>
  <r>
    <x v="0"/>
    <s v="SGGS-17952"/>
    <s v="[SGGS] SP 26.4.1;[SGGS] SP 26.3.5;[SGGS] SP 26.3.4;[SGGS] SP 26.3.6"/>
    <x v="3"/>
    <x v="4"/>
    <s v="[SGGS] PI 4/26"/>
    <x v="0"/>
    <s v="[INC0807875]Tenho um Erro/Problema com o PTC - Ambiente do Aluno / AVA Sofia - Aulas"/>
    <m/>
    <m/>
    <m/>
    <s v="Itens concluídos"/>
    <m/>
    <m/>
    <m/>
    <d v="2026-08-24T12:59:00"/>
    <d v="2026-09-28T00:00:00"/>
    <d v="2026-08-24T00:00:00"/>
    <d v="2026-09-28T00:00:00"/>
    <m/>
    <m/>
    <m/>
    <m/>
    <m/>
    <m/>
    <m/>
    <m/>
    <m/>
    <m/>
    <x v="0"/>
    <m/>
    <m/>
    <m/>
    <s v=""/>
    <s v="FALSO"/>
    <n v="0"/>
    <s v=""/>
    <s v=""/>
    <s v=""/>
    <s v=""/>
    <s v=""/>
    <s v=""/>
    <s v=""/>
    <s v=""/>
    <s v=""/>
    <s v=""/>
    <x v="0"/>
  </r>
  <r>
    <x v="0"/>
    <s v="SGGS-17951"/>
    <s v="[SGGS] SP 26.4.1;[SGGS] SP 26.3.5;[SGGS] SP 26.3.4;[SGGS] SP 26.3.6"/>
    <x v="3"/>
    <x v="0"/>
    <s v="[SGGS] PI 3/26"/>
    <x v="0"/>
    <s v="[INC0810328]Tenho um Erro/Problema com o PTC - Ambiente do Aluno / AVA Sofia - Detalhes do curso"/>
    <m/>
    <m/>
    <m/>
    <s v="Itens concluídos"/>
    <m/>
    <m/>
    <s v="Abertura indevida"/>
    <d v="2026-08-24T12:24:00"/>
    <d v="2026-09-28T00:00:00"/>
    <d v="2026-09-28T00:00:00"/>
    <m/>
    <m/>
    <m/>
    <m/>
    <m/>
    <m/>
    <m/>
    <m/>
    <m/>
    <m/>
    <m/>
    <x v="0"/>
    <m/>
    <m/>
    <m/>
    <s v=""/>
    <s v="FALSO"/>
    <n v="0"/>
    <s v=""/>
    <s v=""/>
    <s v=""/>
    <s v=""/>
    <s v=""/>
    <s v=""/>
    <s v=""/>
    <s v=""/>
    <s v=""/>
    <s v=""/>
    <x v="0"/>
  </r>
  <r>
    <x v="0"/>
    <s v="SGGS-17950"/>
    <s v="[SGGS] SP 26.3.5;[SGGS] SP 26.3.4"/>
    <x v="3"/>
    <x v="0"/>
    <s v="[SGGS] PI 3/26"/>
    <x v="0"/>
    <s v="[INC0810256]Tenho um Erro/Problema com o PTC - Dynamics Athenas - Alocação e disponibilização de disciplinas"/>
    <m/>
    <m/>
    <m/>
    <s v="Itens concluídos"/>
    <m/>
    <m/>
    <s v="Concluído"/>
    <d v="2026-08-24T11:55:00"/>
    <d v="2026-08-17T00:00:00"/>
    <d v="2026-08-24T00:00:00"/>
    <d v="2026-08-24T00:00:00"/>
    <m/>
    <m/>
    <m/>
    <m/>
    <m/>
    <m/>
    <m/>
    <m/>
    <m/>
    <m/>
    <x v="0"/>
    <m/>
    <m/>
    <m/>
    <s v=""/>
    <s v="FALSO"/>
    <n v="0"/>
    <s v=""/>
    <s v=""/>
    <s v=""/>
    <s v=""/>
    <s v=""/>
    <s v=""/>
    <s v=""/>
    <s v=""/>
    <s v=""/>
    <s v=""/>
    <x v="0"/>
  </r>
  <r>
    <x v="0"/>
    <s v="SGGS-17949"/>
    <s v="[SGGS] SP 26.3.4"/>
    <x v="3"/>
    <x v="0"/>
    <s v="[SGGS] PI 3/26"/>
    <x v="0"/>
    <s v="[INC0810294]Tenho um Erro/Problema com o Sistema Colaborar - Colaborar - Ouvidoria- Relatório/Respostas"/>
    <m/>
    <m/>
    <m/>
    <s v="Itens concluídos"/>
    <m/>
    <m/>
    <s v="Abertura indevida"/>
    <d v="2026-08-24T11:43:00"/>
    <d v="2026-08-17T00:00:00"/>
    <d v="2026-08-24T00:00:00"/>
    <m/>
    <m/>
    <m/>
    <m/>
    <m/>
    <m/>
    <m/>
    <m/>
    <m/>
    <m/>
    <m/>
    <x v="0"/>
    <m/>
    <m/>
    <m/>
    <s v=""/>
    <s v="FALSO"/>
    <n v="0"/>
    <s v=""/>
    <s v=""/>
    <s v=""/>
    <s v=""/>
    <s v=""/>
    <s v=""/>
    <s v=""/>
    <s v=""/>
    <s v=""/>
    <s v=""/>
    <x v="0"/>
  </r>
  <r>
    <x v="0"/>
    <s v="SGGS-17948"/>
    <s v="[SGGS] SP 26.4.1;[SGGS] SP 26.3.5;[SGGS] SP 26.3.4;[SGGS] SP 26.3.6"/>
    <x v="3"/>
    <x v="0"/>
    <s v="[SGGS] PI 3/26"/>
    <x v="0"/>
    <s v="[INC0808205]Tenho um Erro/Problema com o PTC - Ingresso - Captação - Backoffice"/>
    <m/>
    <m/>
    <m/>
    <s v="Itens concluídos"/>
    <m/>
    <m/>
    <s v="Abertura indevida"/>
    <d v="2026-08-24T10:42:00"/>
    <d v="2026-09-28T00:00:00"/>
    <d v="2026-09-28T00:00:00"/>
    <m/>
    <m/>
    <m/>
    <m/>
    <m/>
    <m/>
    <m/>
    <m/>
    <m/>
    <m/>
    <m/>
    <x v="0"/>
    <m/>
    <m/>
    <m/>
    <s v=""/>
    <s v="FALSO"/>
    <n v="0"/>
    <s v=""/>
    <s v=""/>
    <s v=""/>
    <s v=""/>
    <s v=""/>
    <s v=""/>
    <s v=""/>
    <s v=""/>
    <s v=""/>
    <s v=""/>
    <x v="0"/>
  </r>
  <r>
    <x v="0"/>
    <s v="SGGS-17947"/>
    <s v="[SGGS] SP 26.3.5;[SGGS] SP 26.3.4;[SGGS] SP 26.3.6"/>
    <x v="3"/>
    <x v="0"/>
    <s v="[SGGS] PI 3/26"/>
    <x v="0"/>
    <s v="[INC0811243]Tenho um Erro/Problema com o PTC - Dynamics Athenas - Efetivação da Matrícula"/>
    <m/>
    <m/>
    <m/>
    <s v="Itens concluídos"/>
    <m/>
    <m/>
    <s v="Concluído"/>
    <d v="2026-08-24T10:40:00"/>
    <d v="2026-08-17T00:00:00"/>
    <d v="2026-09-09T00:00:00"/>
    <d v="2026-09-09T00:00:00"/>
    <m/>
    <m/>
    <m/>
    <m/>
    <m/>
    <m/>
    <m/>
    <m/>
    <m/>
    <m/>
    <x v="0"/>
    <m/>
    <m/>
    <m/>
    <s v=""/>
    <s v="FALSO"/>
    <n v="0"/>
    <s v=""/>
    <s v=""/>
    <s v=""/>
    <s v=""/>
    <s v=""/>
    <s v=""/>
    <s v=""/>
    <s v=""/>
    <s v=""/>
    <s v=""/>
    <x v="0"/>
  </r>
  <r>
    <x v="0"/>
    <s v="SGGS-17946"/>
    <s v="[SGGS] SP 26.3.4"/>
    <x v="3"/>
    <x v="0"/>
    <s v="[SGGS] PI 3/26"/>
    <x v="0"/>
    <s v="[INC0809464]Tenho um Erro/Problema com o PTC - Ingresso - Captação - Backoffice"/>
    <m/>
    <m/>
    <m/>
    <s v="Itens concluídos"/>
    <m/>
    <m/>
    <s v="Abertura indevida"/>
    <d v="2026-08-24T10:36:00"/>
    <d v="2026-08-17T00:00:00"/>
    <d v="2026-08-25T00:00:00"/>
    <m/>
    <m/>
    <m/>
    <m/>
    <m/>
    <m/>
    <m/>
    <m/>
    <m/>
    <m/>
    <m/>
    <x v="0"/>
    <m/>
    <m/>
    <m/>
    <s v=""/>
    <s v="FALSO"/>
    <n v="0"/>
    <s v=""/>
    <s v=""/>
    <s v=""/>
    <s v=""/>
    <s v=""/>
    <s v=""/>
    <s v=""/>
    <s v=""/>
    <s v=""/>
    <s v=""/>
    <x v="0"/>
  </r>
  <r>
    <x v="0"/>
    <s v="SGGS-17945"/>
    <s v="[SGGS] SP 26.3.5;[SGGS] SP 26.3.4"/>
    <x v="3"/>
    <x v="0"/>
    <s v="[SGGS] PI 3/26"/>
    <x v="0"/>
    <s v="[INC0809753]Tenho um Erro/Problema com o PTC - Dynamics Athenas - Ocorrências"/>
    <m/>
    <m/>
    <m/>
    <s v="Itens concluídos"/>
    <m/>
    <m/>
    <s v="Concluído"/>
    <d v="2026-08-24T10:32:00"/>
    <d v="2026-08-17T00:00:00"/>
    <d v="2026-08-24T00:00:00"/>
    <d v="2026-08-24T00:00:00"/>
    <m/>
    <m/>
    <m/>
    <m/>
    <m/>
    <m/>
    <m/>
    <m/>
    <m/>
    <m/>
    <x v="0"/>
    <m/>
    <m/>
    <m/>
    <s v=""/>
    <s v="FALSO"/>
    <n v="0"/>
    <s v=""/>
    <s v=""/>
    <s v=""/>
    <s v=""/>
    <s v=""/>
    <s v=""/>
    <s v=""/>
    <s v=""/>
    <s v=""/>
    <s v=""/>
    <x v="0"/>
  </r>
  <r>
    <x v="0"/>
    <s v="SGGS-17944"/>
    <s v="[SGGS] SP 26.4.1;[SGGS] SP 26.3.5;[SGGS] SP 26.3.4;[SGGS] SP 26.3.6"/>
    <x v="3"/>
    <x v="0"/>
    <s v="[SGGS] PI 4/26"/>
    <x v="0"/>
    <s v="[INC0808466]Tenho um Erro/Problema com o PTC - Dynamics Athenas - Atualização de Dados Cadastrais"/>
    <m/>
    <n v="21600"/>
    <m/>
    <s v="Itens concluídos"/>
    <m/>
    <m/>
    <s v="Concluído"/>
    <d v="2026-08-24T10:25:00"/>
    <d v="2026-09-28T00:00:00"/>
    <d v="2026-09-14T00:00:00"/>
    <d v="2026-09-14T00:00:00"/>
    <m/>
    <m/>
    <m/>
    <m/>
    <m/>
    <m/>
    <m/>
    <m/>
    <m/>
    <m/>
    <x v="0"/>
    <m/>
    <m/>
    <m/>
    <n v="6"/>
    <s v="FALSO"/>
    <n v="0"/>
    <s v=""/>
    <s v=""/>
    <s v=""/>
    <s v=""/>
    <s v=""/>
    <s v=""/>
    <s v=""/>
    <s v=""/>
    <s v=""/>
    <s v=""/>
    <x v="0"/>
  </r>
  <r>
    <x v="0"/>
    <s v="SGGS-17942"/>
    <s v="[SGGS] SP 26.3.5;[SGGS] SP 26.3.4"/>
    <x v="3"/>
    <x v="0"/>
    <s v="[SGGS] PI 3/26"/>
    <x v="0"/>
    <s v="[INC0811040]Tenho um Erro/Problema com o PTC - Dynamics Athenas - Documentos Acadêmicos - Serviços"/>
    <m/>
    <n v="18000"/>
    <m/>
    <s v="Itens concluídos"/>
    <m/>
    <m/>
    <s v="Concluído"/>
    <d v="2026-08-22T13:18:00"/>
    <d v="2026-08-17T00:00:00"/>
    <d v="2026-08-27T00:00:00"/>
    <d v="2026-08-27T00:00:00"/>
    <m/>
    <m/>
    <m/>
    <m/>
    <m/>
    <m/>
    <m/>
    <m/>
    <m/>
    <m/>
    <x v="0"/>
    <m/>
    <m/>
    <m/>
    <n v="5"/>
    <s v="FALSO"/>
    <n v="0"/>
    <s v=""/>
    <s v=""/>
    <s v=""/>
    <s v=""/>
    <s v=""/>
    <s v=""/>
    <s v=""/>
    <s v=""/>
    <s v=""/>
    <s v=""/>
    <x v="0"/>
  </r>
  <r>
    <x v="0"/>
    <s v="SGGS-17941"/>
    <s v="[SGGS] SP 26.3.4"/>
    <x v="3"/>
    <x v="0"/>
    <s v="[SGGS] PI 3/26"/>
    <x v="0"/>
    <s v="[INC0811028]Tenho um Erro/Problema com o PTC - Dynamics Athenas - Efetivação da Matrícula"/>
    <m/>
    <m/>
    <m/>
    <s v="Itens concluídos"/>
    <m/>
    <m/>
    <s v="Concluído"/>
    <d v="2026-08-22T11:18:00"/>
    <d v="2026-08-17T00:00:00"/>
    <d v="2026-08-24T00:00:00"/>
    <d v="2026-08-24T00:00:00"/>
    <m/>
    <m/>
    <m/>
    <m/>
    <m/>
    <m/>
    <m/>
    <m/>
    <m/>
    <m/>
    <x v="0"/>
    <m/>
    <m/>
    <m/>
    <s v=""/>
    <s v="FALSO"/>
    <n v="0"/>
    <s v=""/>
    <s v=""/>
    <s v=""/>
    <s v=""/>
    <s v=""/>
    <s v=""/>
    <s v=""/>
    <s v=""/>
    <s v=""/>
    <s v=""/>
    <x v="0"/>
  </r>
  <r>
    <x v="0"/>
    <s v="SGGS-17940"/>
    <s v="[SGGS] SP 26.3.5;[SGGS] SP 26.3.4"/>
    <x v="3"/>
    <x v="0"/>
    <s v="[SGGS] PI 3/26"/>
    <x v="0"/>
    <s v="[INC0809556]Tenho um Erro/Problema com o PTC - Ambiente do Aluno / AVA Sofia - Visão de disciplinas"/>
    <m/>
    <m/>
    <m/>
    <s v="Itens concluídos"/>
    <m/>
    <m/>
    <s v="Concluído"/>
    <d v="2026-08-21T16:33:00"/>
    <d v="2026-08-17T00:00:00"/>
    <d v="2026-08-26T00:00:00"/>
    <d v="2026-08-26T00:00:00"/>
    <m/>
    <m/>
    <m/>
    <m/>
    <m/>
    <m/>
    <m/>
    <m/>
    <m/>
    <m/>
    <x v="0"/>
    <m/>
    <m/>
    <m/>
    <s v=""/>
    <s v="FALSO"/>
    <n v="0"/>
    <s v=""/>
    <s v=""/>
    <s v=""/>
    <s v=""/>
    <s v=""/>
    <s v=""/>
    <s v=""/>
    <s v=""/>
    <s v=""/>
    <s v=""/>
    <x v="0"/>
  </r>
  <r>
    <x v="0"/>
    <s v="SGGS-17939"/>
    <s v="[SGGS] SP 26.3.5;[SGGS] SP 26.3.4;[SGGS] SP 26.3.6"/>
    <x v="3"/>
    <x v="0"/>
    <s v="[SGGS] PI 3/26"/>
    <x v="0"/>
    <s v="[INC0810903]Tenho um Erro/Problema com o PTC - Dynamics Athenas - Efetivação da Matrícula"/>
    <m/>
    <m/>
    <m/>
    <s v="Itens concluídos"/>
    <m/>
    <m/>
    <s v="Concluído"/>
    <d v="2026-08-21T16:30:00"/>
    <d v="2026-08-17T00:00:00"/>
    <d v="2026-09-09T00:00:00"/>
    <d v="2026-09-09T00:00:00"/>
    <m/>
    <m/>
    <m/>
    <m/>
    <m/>
    <m/>
    <m/>
    <m/>
    <m/>
    <m/>
    <x v="0"/>
    <m/>
    <m/>
    <m/>
    <s v=""/>
    <s v="FALSO"/>
    <n v="0"/>
    <s v=""/>
    <s v=""/>
    <s v=""/>
    <s v=""/>
    <s v=""/>
    <s v=""/>
    <s v=""/>
    <s v=""/>
    <s v=""/>
    <s v=""/>
    <x v="0"/>
  </r>
  <r>
    <x v="0"/>
    <s v="SGGS-17938"/>
    <s v="[SGGS] SP 26.4.1;[SGGS] SP 26.3.5;[SGGS] SP 26.3.4;[SGGS] SP 26.3.6"/>
    <x v="3"/>
    <x v="0"/>
    <s v="[SGGS] PI 3/26"/>
    <x v="0"/>
    <s v="[INC0810782]Tenho um Erro/Problema com o PTC - Dynamics Athenas - Evasão"/>
    <m/>
    <m/>
    <m/>
    <s v="Itens concluídos"/>
    <m/>
    <m/>
    <s v="Concluído"/>
    <d v="2026-08-21T16:02:00"/>
    <d v="2026-09-28T00:00:00"/>
    <d v="2026-09-09T00:00:00"/>
    <d v="2026-09-16T00:00:00"/>
    <m/>
    <m/>
    <m/>
    <m/>
    <m/>
    <m/>
    <m/>
    <m/>
    <m/>
    <m/>
    <x v="0"/>
    <m/>
    <m/>
    <m/>
    <s v=""/>
    <s v="FALSO"/>
    <n v="0"/>
    <s v=""/>
    <s v=""/>
    <s v=""/>
    <s v=""/>
    <s v=""/>
    <s v=""/>
    <s v=""/>
    <s v=""/>
    <s v=""/>
    <s v=""/>
    <x v="0"/>
  </r>
  <r>
    <x v="0"/>
    <s v="SGGS-17937"/>
    <s v="[SGGS] SP 26.4.1;[SGGS] SP 26.3.5;[SGGS] SP 26.3.4;[SGGS] SP 26.3.6"/>
    <x v="3"/>
    <x v="0"/>
    <s v="[SGGS] PI 3/26"/>
    <x v="0"/>
    <s v="[INC0810868]Tenho um Erro/Problema com o PTC - Dynamics Athenas - Efetivação da Matrícula"/>
    <m/>
    <m/>
    <m/>
    <s v="Itens concluídos"/>
    <m/>
    <m/>
    <s v="Abertura indevida"/>
    <d v="2026-08-21T14:48:00"/>
    <d v="2026-09-28T00:00:00"/>
    <d v="2026-09-28T00:00:00"/>
    <m/>
    <m/>
    <m/>
    <m/>
    <m/>
    <m/>
    <m/>
    <m/>
    <m/>
    <m/>
    <m/>
    <x v="0"/>
    <m/>
    <m/>
    <m/>
    <s v=""/>
    <s v="FALSO"/>
    <n v="0"/>
    <s v=""/>
    <s v=""/>
    <s v=""/>
    <s v=""/>
    <s v=""/>
    <s v=""/>
    <s v=""/>
    <s v=""/>
    <s v=""/>
    <s v=""/>
    <x v="0"/>
  </r>
  <r>
    <x v="0"/>
    <s v="SGGS-17936"/>
    <s v="[SGGS] SP 26.3.4"/>
    <x v="3"/>
    <x v="0"/>
    <s v="[SGGS] PI 3/26"/>
    <x v="0"/>
    <s v="[INC0788239]Tenho um Erro/Problema com o PTC - Financeiro SAP - Rematrícula"/>
    <m/>
    <m/>
    <m/>
    <s v="Itens concluídos"/>
    <m/>
    <m/>
    <s v="Abertura indevida"/>
    <d v="2026-08-21T14:45:00"/>
    <d v="2026-08-17T00:00:00"/>
    <d v="2026-08-27T00:00:00"/>
    <m/>
    <m/>
    <m/>
    <m/>
    <m/>
    <m/>
    <m/>
    <m/>
    <m/>
    <m/>
    <m/>
    <x v="0"/>
    <m/>
    <m/>
    <m/>
    <s v=""/>
    <s v="FALSO"/>
    <n v="0"/>
    <s v=""/>
    <s v=""/>
    <s v=""/>
    <s v=""/>
    <s v=""/>
    <s v=""/>
    <s v=""/>
    <s v=""/>
    <s v=""/>
    <s v=""/>
    <x v="0"/>
  </r>
  <r>
    <x v="0"/>
    <s v="SGGS-17935"/>
    <s v="[SGGS] SP 26.3.4"/>
    <x v="3"/>
    <x v="0"/>
    <s v="[SGGS] PI 3/26"/>
    <x v="0"/>
    <s v="[INC0807834]Tenho um Erro/Problema com o PTC - Ambiente do Aluno / AVA Sofia - Visão de disciplinas"/>
    <m/>
    <m/>
    <m/>
    <s v="Itens concluídos"/>
    <m/>
    <m/>
    <s v="Abertura indevida"/>
    <d v="2026-08-21T11:37:00"/>
    <d v="2026-08-17T00:00:00"/>
    <d v="2026-08-21T00:00:00"/>
    <m/>
    <m/>
    <m/>
    <m/>
    <m/>
    <m/>
    <m/>
    <m/>
    <m/>
    <m/>
    <m/>
    <x v="0"/>
    <m/>
    <m/>
    <m/>
    <s v=""/>
    <s v="FALSO"/>
    <n v="0"/>
    <s v=""/>
    <s v=""/>
    <s v=""/>
    <s v=""/>
    <s v=""/>
    <s v=""/>
    <s v=""/>
    <s v=""/>
    <s v=""/>
    <s v=""/>
    <x v="0"/>
  </r>
  <r>
    <x v="0"/>
    <s v="SGGS-17934"/>
    <s v="[SGGS] SP 26.3.4"/>
    <x v="3"/>
    <x v="0"/>
    <s v="[SGGS] PI 3/26"/>
    <x v="0"/>
    <s v="[INC0808924]Tenho um Erro/Problema com o PTC - Ambiente do Aluno / AVA Sofia - Visão de disciplinas"/>
    <m/>
    <m/>
    <m/>
    <s v="Itens concluídos"/>
    <m/>
    <m/>
    <s v="Abertura indevida"/>
    <d v="2026-08-21T10:31:00"/>
    <d v="2026-08-17T00:00:00"/>
    <d v="2026-08-21T00:00:00"/>
    <m/>
    <m/>
    <m/>
    <m/>
    <m/>
    <m/>
    <m/>
    <m/>
    <m/>
    <m/>
    <m/>
    <x v="0"/>
    <m/>
    <m/>
    <m/>
    <s v=""/>
    <s v="FALSO"/>
    <n v="0"/>
    <s v=""/>
    <s v=""/>
    <s v=""/>
    <s v=""/>
    <s v=""/>
    <s v=""/>
    <s v=""/>
    <s v=""/>
    <s v=""/>
    <s v=""/>
    <x v="0"/>
  </r>
  <r>
    <x v="0"/>
    <s v="SGGS-17933"/>
    <s v="[SGGS] SP 26.3.4"/>
    <x v="3"/>
    <x v="0"/>
    <s v="[SGGS] PI 3/26"/>
    <x v="0"/>
    <s v="[INC0808804]Tenho um Erro/Problema com o PTC - Ambiente do Aluno / AVA Sofia - Visão de disciplinas"/>
    <m/>
    <m/>
    <m/>
    <s v="Itens concluídos"/>
    <m/>
    <m/>
    <s v="Abertura indevida"/>
    <d v="2026-08-21T10:17:00"/>
    <d v="2026-08-17T00:00:00"/>
    <d v="2026-08-25T00:00:00"/>
    <m/>
    <m/>
    <m/>
    <m/>
    <m/>
    <m/>
    <m/>
    <m/>
    <m/>
    <m/>
    <m/>
    <x v="0"/>
    <m/>
    <m/>
    <m/>
    <s v=""/>
    <s v="FALSO"/>
    <n v="0"/>
    <s v=""/>
    <s v=""/>
    <s v=""/>
    <s v=""/>
    <s v=""/>
    <s v=""/>
    <s v=""/>
    <s v=""/>
    <s v=""/>
    <s v=""/>
    <x v="0"/>
  </r>
  <r>
    <x v="0"/>
    <s v="SGGS-17931"/>
    <s v="[SGGS] SP 26.3.5;[SGGS] SP 26.3.4;[SGGS] SP 26.3.6"/>
    <x v="3"/>
    <x v="0"/>
    <s v="[SGGS] PI 3/26"/>
    <x v="0"/>
    <s v="[INC0810579]Tenho um Erro/Problema com o PTC - Colação - Erro ao enviar aluno para colação"/>
    <m/>
    <m/>
    <m/>
    <s v="Itens concluídos"/>
    <m/>
    <m/>
    <s v="Concluído"/>
    <d v="2026-08-21T08:49:00"/>
    <d v="2026-08-17T00:00:00"/>
    <d v="2026-09-09T00:00:00"/>
    <d v="2026-09-09T00:00:00"/>
    <m/>
    <m/>
    <m/>
    <m/>
    <m/>
    <m/>
    <m/>
    <m/>
    <m/>
    <m/>
    <x v="0"/>
    <m/>
    <m/>
    <m/>
    <s v=""/>
    <s v="FALSO"/>
    <n v="0"/>
    <s v=""/>
    <s v=""/>
    <s v=""/>
    <s v=""/>
    <s v=""/>
    <s v=""/>
    <s v=""/>
    <s v=""/>
    <s v=""/>
    <s v=""/>
    <x v="0"/>
  </r>
  <r>
    <x v="9"/>
    <s v="SGGS-17930"/>
    <s v="[SGGS] SP 26.3.5;[SGGS] SP 26.3.4"/>
    <x v="3"/>
    <x v="0"/>
    <s v="[SGGS] PI 3/26"/>
    <x v="0"/>
    <s v="[ARTPT-710] - Quando SAP realiza a atualização em um Agrupador e disparado um evento de atualização que consegue reabrir ate mesmo um checklist concluido"/>
    <m/>
    <n v="75600"/>
    <m/>
    <s v="Itens concluídos"/>
    <s v="ARTPT-710"/>
    <s v="Não"/>
    <s v="Concluído"/>
    <d v="2026-08-20T17:15:00"/>
    <d v="2026-08-17T00:00:00"/>
    <d v="2026-08-28T00:00:00"/>
    <d v="2026-08-28T00:00:00"/>
    <d v="2026-08-28T00:00:00"/>
    <d v="2026-09-01T00:00:00"/>
    <d v="2026-09-01T00:00:00"/>
    <m/>
    <m/>
    <n v="1"/>
    <m/>
    <m/>
    <n v="8"/>
    <m/>
    <x v="0"/>
    <m/>
    <m/>
    <m/>
    <n v="21"/>
    <s v="FALSO"/>
    <n v="0"/>
    <n v="-5"/>
    <s v=""/>
    <n v="1"/>
    <b v="1"/>
    <n v="2"/>
    <s v=""/>
    <s v=""/>
    <s v=""/>
    <n v="8"/>
    <b v="1"/>
    <x v="32"/>
  </r>
  <r>
    <x v="0"/>
    <s v="SGGS-17929"/>
    <s v="[SGGS] SP 26.4.1;[SGGS] SP 26.3.5;[SGGS] SP 26.3.4;[SGGS] SP 26.3.6"/>
    <x v="3"/>
    <x v="0"/>
    <s v="[SGGS] PI 3/26"/>
    <x v="0"/>
    <s v="[INC0810650]Tenho um Erro/Problema com o PTC - Dynamics Athenas - Documentos Acadêmicos - Serviços"/>
    <m/>
    <m/>
    <m/>
    <s v="Itens concluídos"/>
    <m/>
    <m/>
    <s v="Abertura indevida"/>
    <d v="2026-08-20T16:35:00"/>
    <d v="2026-09-28T00:00:00"/>
    <d v="2026-09-28T00:00:00"/>
    <m/>
    <m/>
    <m/>
    <m/>
    <m/>
    <m/>
    <m/>
    <m/>
    <m/>
    <m/>
    <m/>
    <x v="0"/>
    <m/>
    <m/>
    <m/>
    <s v=""/>
    <s v="FALSO"/>
    <n v="0"/>
    <s v=""/>
    <s v=""/>
    <s v=""/>
    <s v=""/>
    <s v=""/>
    <s v=""/>
    <s v=""/>
    <s v=""/>
    <s v=""/>
    <s v=""/>
    <x v="0"/>
  </r>
  <r>
    <x v="0"/>
    <s v="SGGS-17927"/>
    <s v="[SGGS] SP 26.4.1;[SGGS] SP 26.3.5;[SGGS] SP 26.3.4;[SGGS] SP 26.3.6"/>
    <x v="3"/>
    <x v="0"/>
    <s v="[SGGS] PI 3/26"/>
    <x v="0"/>
    <s v="[INC0809824]Tenho um Erro/Problema com o PTC - Dynamics Athenas - Notas e Frequências Parciais"/>
    <m/>
    <m/>
    <m/>
    <s v="Itens concluídos"/>
    <m/>
    <m/>
    <s v="Abertura indevida"/>
    <d v="2026-08-20T15:27:00"/>
    <d v="2026-09-28T00:00:00"/>
    <d v="2026-09-28T00:00:00"/>
    <m/>
    <m/>
    <m/>
    <m/>
    <m/>
    <m/>
    <m/>
    <m/>
    <m/>
    <m/>
    <m/>
    <x v="0"/>
    <m/>
    <m/>
    <m/>
    <s v=""/>
    <s v="FALSO"/>
    <n v="0"/>
    <s v=""/>
    <s v=""/>
    <s v=""/>
    <s v=""/>
    <s v=""/>
    <s v=""/>
    <s v=""/>
    <s v=""/>
    <s v=""/>
    <s v=""/>
    <x v="0"/>
  </r>
  <r>
    <x v="0"/>
    <s v="SGGS-17926"/>
    <s v="[SGGS] SP 26.3.4"/>
    <x v="3"/>
    <x v="0"/>
    <s v="[SGGS] PI 3/26"/>
    <x v="0"/>
    <s v="[INC0810329]Tenho um Erro/Problema com o PTC - Dynamics Athenas - Instabilidade Sistêmica no Dynamics"/>
    <m/>
    <m/>
    <m/>
    <s v="Itens concluídos"/>
    <m/>
    <m/>
    <s v="Abertura indevida"/>
    <d v="2026-08-20T10:52:00"/>
    <d v="2026-08-17T00:00:00"/>
    <d v="2026-08-25T00:00:00"/>
    <m/>
    <m/>
    <m/>
    <m/>
    <m/>
    <m/>
    <m/>
    <m/>
    <m/>
    <m/>
    <m/>
    <x v="0"/>
    <m/>
    <m/>
    <m/>
    <s v=""/>
    <s v="FALSO"/>
    <n v="0"/>
    <s v=""/>
    <s v=""/>
    <s v=""/>
    <s v=""/>
    <s v=""/>
    <s v=""/>
    <s v=""/>
    <s v=""/>
    <s v=""/>
    <s v=""/>
    <x v="0"/>
  </r>
  <r>
    <x v="0"/>
    <s v="SGGS-17925"/>
    <s v="[SGGS] SP 26.3.4"/>
    <x v="3"/>
    <x v="0"/>
    <s v="[SGGS] PI 3/26"/>
    <x v="0"/>
    <s v="[INC0810470]Tenho um Erro/Problema com o PTC - Dynamics Athenas - Efetivação da Matrícula"/>
    <m/>
    <m/>
    <m/>
    <s v="Itens concluídos"/>
    <m/>
    <m/>
    <s v="Concluído"/>
    <d v="2026-08-20T10:25:00"/>
    <d v="2026-08-17T00:00:00"/>
    <d v="2026-08-20T00:00:00"/>
    <d v="2026-08-20T00:00:00"/>
    <m/>
    <m/>
    <m/>
    <m/>
    <m/>
    <m/>
    <m/>
    <m/>
    <m/>
    <m/>
    <x v="0"/>
    <m/>
    <m/>
    <m/>
    <s v=""/>
    <s v="FALSO"/>
    <n v="0"/>
    <s v=""/>
    <s v=""/>
    <s v=""/>
    <s v=""/>
    <s v=""/>
    <s v=""/>
    <s v=""/>
    <s v=""/>
    <s v=""/>
    <s v=""/>
    <x v="0"/>
  </r>
  <r>
    <x v="0"/>
    <s v="SGGS-17924"/>
    <s v="[SGGS] SP 26.4.1;[SGGS] SP 26.3.5;[SGGS] SP 26.3.4;[SGGS] SP 26.3.6"/>
    <x v="3"/>
    <x v="0"/>
    <s v="[SGGS] PI 3/26"/>
    <x v="0"/>
    <s v="[INC0810336]Tenho um Erro/Problema com o PTC - Dynamics Athenas - Instabilidade Sistêmica no Dynamics"/>
    <m/>
    <m/>
    <m/>
    <s v="Itens concluídos"/>
    <m/>
    <m/>
    <s v="Abertura indevida"/>
    <d v="2026-08-20T09:28:00"/>
    <d v="2026-09-28T00:00:00"/>
    <d v="2026-09-28T00:00:00"/>
    <m/>
    <m/>
    <m/>
    <m/>
    <m/>
    <m/>
    <m/>
    <m/>
    <m/>
    <m/>
    <m/>
    <x v="0"/>
    <m/>
    <m/>
    <m/>
    <s v=""/>
    <s v="FALSO"/>
    <n v="0"/>
    <s v=""/>
    <s v=""/>
    <s v=""/>
    <s v=""/>
    <s v=""/>
    <s v=""/>
    <s v=""/>
    <s v=""/>
    <s v=""/>
    <s v=""/>
    <x v="0"/>
  </r>
  <r>
    <x v="0"/>
    <s v="SGGS-17923"/>
    <s v="[SGGS] SP 26.4.1;[SGGS] SP 26.3.5;[SGGS] SP 26.3.4;[SGGS] SP 26.3.6"/>
    <x v="3"/>
    <x v="0"/>
    <s v="[SGGS] PI 3/26"/>
    <x v="0"/>
    <s v="[INC0810348]Tenho um Erro/Problema com o PTC - Dynamics Athenas - Efetivação da Matrícula"/>
    <m/>
    <m/>
    <m/>
    <s v="Itens concluídos"/>
    <m/>
    <m/>
    <s v="Abertura indevida"/>
    <d v="2026-08-19T17:40:00"/>
    <d v="2026-09-28T00:00:00"/>
    <d v="2026-09-28T00:00:00"/>
    <m/>
    <m/>
    <m/>
    <m/>
    <m/>
    <m/>
    <m/>
    <m/>
    <m/>
    <m/>
    <m/>
    <x v="0"/>
    <m/>
    <m/>
    <m/>
    <s v=""/>
    <s v="FALSO"/>
    <n v="0"/>
    <s v=""/>
    <s v=""/>
    <s v=""/>
    <s v=""/>
    <s v=""/>
    <s v=""/>
    <s v=""/>
    <s v=""/>
    <s v=""/>
    <s v=""/>
    <x v="0"/>
  </r>
  <r>
    <x v="0"/>
    <s v="SGGS-17922"/>
    <s v="[SGGS] SP 26.3.5;[SGGS] SP 26.3.4"/>
    <x v="3"/>
    <x v="0"/>
    <s v="[SGGS] PI 3/26"/>
    <x v="0"/>
    <s v="[INC0810318]Tenho um Erro/Problema com o PTC - Dynamics Athenas - Rematrícula"/>
    <m/>
    <n v="75600"/>
    <m/>
    <s v="Itens concluídos"/>
    <m/>
    <m/>
    <s v="Concluído"/>
    <d v="2026-08-19T16:27:00"/>
    <d v="2026-08-17T00:00:00"/>
    <d v="2026-08-28T00:00:00"/>
    <d v="2026-08-28T00:00:00"/>
    <m/>
    <m/>
    <m/>
    <m/>
    <m/>
    <m/>
    <m/>
    <m/>
    <m/>
    <m/>
    <x v="0"/>
    <m/>
    <m/>
    <m/>
    <n v="21"/>
    <s v="FALSO"/>
    <n v="0"/>
    <s v=""/>
    <s v=""/>
    <s v=""/>
    <s v=""/>
    <s v=""/>
    <s v=""/>
    <s v=""/>
    <s v=""/>
    <s v=""/>
    <s v=""/>
    <x v="0"/>
  </r>
  <r>
    <x v="0"/>
    <s v="SGGS-17919"/>
    <s v="[SGGS] SP 26.3.4"/>
    <x v="3"/>
    <x v="0"/>
    <s v="[SGGS] PI 3/26"/>
    <x v="0"/>
    <s v="[INC0809789]Tenho um Erro/Problema com o Sistema Colaborar - Financeiro - Financeiro"/>
    <m/>
    <n v="21600"/>
    <m/>
    <s v="Itens concluídos"/>
    <m/>
    <m/>
    <s v="Abertura indevida"/>
    <d v="2026-08-19T16:03:00"/>
    <d v="2026-08-17T00:00:00"/>
    <d v="2026-08-21T00:00:00"/>
    <m/>
    <m/>
    <m/>
    <m/>
    <m/>
    <m/>
    <m/>
    <m/>
    <m/>
    <m/>
    <m/>
    <x v="0"/>
    <m/>
    <m/>
    <m/>
    <n v="6"/>
    <s v="FALSO"/>
    <n v="0"/>
    <s v=""/>
    <s v=""/>
    <s v=""/>
    <s v=""/>
    <s v=""/>
    <s v=""/>
    <s v=""/>
    <s v=""/>
    <s v=""/>
    <s v=""/>
    <x v="0"/>
  </r>
  <r>
    <x v="0"/>
    <s v="SGGS-17918"/>
    <s v="[SGGS] SP 26.3.5;[SGGS] SP 26.3.4;[SGGS] SP 26.3.6"/>
    <x v="3"/>
    <x v="0"/>
    <s v="[SGGS] PI 3/26"/>
    <x v="0"/>
    <s v="[INC0808607]Tenho um Erro/Problema com o Sistema - PDA:Portal do aluno - Graduação - Erro ao Solicitar Serviço"/>
    <m/>
    <m/>
    <m/>
    <s v="Itens concluídos"/>
    <m/>
    <m/>
    <s v="Concluído"/>
    <d v="2026-08-19T15:56:00"/>
    <d v="2026-08-17T00:00:00"/>
    <d v="2026-09-09T00:00:00"/>
    <d v="2026-09-09T00:00:00"/>
    <m/>
    <m/>
    <m/>
    <m/>
    <m/>
    <m/>
    <m/>
    <m/>
    <m/>
    <m/>
    <x v="0"/>
    <m/>
    <m/>
    <m/>
    <s v=""/>
    <s v="FALSO"/>
    <n v="0"/>
    <s v=""/>
    <s v=""/>
    <s v=""/>
    <s v=""/>
    <s v=""/>
    <s v=""/>
    <s v=""/>
    <s v=""/>
    <s v=""/>
    <s v=""/>
    <x v="0"/>
  </r>
  <r>
    <x v="0"/>
    <s v="SGGS-17917"/>
    <s v="[SGGS] SP 26.4.1;[SGGS] SP 26.3.5;[SGGS] SP 26.3.4;[SGGS] SP 26.3.6"/>
    <x v="3"/>
    <x v="0"/>
    <s v="[SGGS] PI 3/26"/>
    <x v="0"/>
    <s v="[INC0810305]Tenho um Erro/Problema com o PTC - Dynamics Athenas - Efetivação da Matrícula"/>
    <m/>
    <m/>
    <m/>
    <s v="Itens concluídos"/>
    <m/>
    <m/>
    <s v="Abertura indevida"/>
    <d v="2026-08-19T15:54:00"/>
    <d v="2026-09-28T00:00:00"/>
    <d v="2026-09-28T00:00:00"/>
    <m/>
    <m/>
    <m/>
    <m/>
    <m/>
    <m/>
    <m/>
    <m/>
    <m/>
    <m/>
    <m/>
    <x v="0"/>
    <m/>
    <m/>
    <m/>
    <s v=""/>
    <s v="FALSO"/>
    <n v="0"/>
    <s v=""/>
    <s v=""/>
    <s v=""/>
    <s v=""/>
    <s v=""/>
    <s v=""/>
    <s v=""/>
    <s v=""/>
    <s v=""/>
    <s v=""/>
    <x v="0"/>
  </r>
  <r>
    <x v="0"/>
    <s v="SGGS-17916"/>
    <s v="[SGGS] SP 26.3.4"/>
    <x v="3"/>
    <x v="0"/>
    <s v="[SGGS] PI 3/26"/>
    <x v="0"/>
    <s v="[INC0810269]Tenho um Erro/Problema com o Sistema - Portal Prisma - Prisma - Unidades dos Polos"/>
    <m/>
    <m/>
    <m/>
    <s v="Itens concluídos"/>
    <m/>
    <m/>
    <s v="Abertura indevida"/>
    <d v="2026-08-19T15:49:00"/>
    <d v="2026-08-17T00:00:00"/>
    <d v="2026-08-20T00:00:00"/>
    <m/>
    <m/>
    <m/>
    <m/>
    <m/>
    <m/>
    <m/>
    <m/>
    <m/>
    <m/>
    <m/>
    <x v="0"/>
    <m/>
    <m/>
    <m/>
    <s v=""/>
    <s v="FALSO"/>
    <n v="0"/>
    <s v=""/>
    <s v=""/>
    <s v=""/>
    <s v=""/>
    <s v=""/>
    <s v=""/>
    <s v=""/>
    <s v=""/>
    <s v=""/>
    <s v=""/>
    <x v="0"/>
  </r>
  <r>
    <x v="0"/>
    <s v="SGGS-17915"/>
    <s v="[SGGS] SP 26.3.4"/>
    <x v="3"/>
    <x v="0"/>
    <s v="[SGGS] PI 3/26"/>
    <x v="0"/>
    <s v="[INC0808329]Tenho um Erro/Problema com o PTC - Dynamics Athenas - Ocorrências"/>
    <m/>
    <n v="21600"/>
    <m/>
    <s v="Itens concluídos"/>
    <m/>
    <m/>
    <s v="Abertura indevida"/>
    <d v="2026-08-19T15:39:00"/>
    <d v="2026-08-17T00:00:00"/>
    <d v="2026-08-21T00:00:00"/>
    <m/>
    <m/>
    <m/>
    <m/>
    <m/>
    <m/>
    <m/>
    <m/>
    <m/>
    <m/>
    <m/>
    <x v="0"/>
    <m/>
    <m/>
    <m/>
    <n v="6"/>
    <s v="FALSO"/>
    <n v="0"/>
    <s v=""/>
    <s v=""/>
    <s v=""/>
    <s v=""/>
    <s v=""/>
    <s v=""/>
    <s v=""/>
    <s v=""/>
    <s v=""/>
    <s v=""/>
    <x v="0"/>
  </r>
  <r>
    <x v="0"/>
    <s v="SGGS-17914"/>
    <s v="[SGGS] SP 26.4.1;[SGGS] SP 26.3.5;[SGGS] SP 26.3.4;[SGGS] SP 26.3.6"/>
    <x v="3"/>
    <x v="0"/>
    <s v="[SGGS] PI 3/26"/>
    <x v="0"/>
    <s v="[INC0810289]Tenho um Erro/Problema com o PTC - Dynamics Athenas - Efetivação da Matrícula"/>
    <m/>
    <m/>
    <m/>
    <s v="Itens concluídos"/>
    <m/>
    <m/>
    <s v="Abertura indevida"/>
    <d v="2026-08-19T15:24:00"/>
    <d v="2026-09-28T00:00:00"/>
    <d v="2026-09-28T00:00:00"/>
    <m/>
    <m/>
    <m/>
    <m/>
    <m/>
    <m/>
    <m/>
    <m/>
    <m/>
    <m/>
    <m/>
    <x v="0"/>
    <m/>
    <m/>
    <m/>
    <s v=""/>
    <s v="FALSO"/>
    <n v="0"/>
    <s v=""/>
    <s v=""/>
    <s v=""/>
    <s v=""/>
    <s v=""/>
    <s v=""/>
    <s v=""/>
    <s v=""/>
    <s v=""/>
    <s v=""/>
    <x v="0"/>
  </r>
  <r>
    <x v="0"/>
    <s v="SGGS-17913"/>
    <s v="[SGGS] SP 26.3.5;[SGGS] SP 26.3.4;[SGGS] SP 26.3.6"/>
    <x v="3"/>
    <x v="0"/>
    <s v="[SGGS] PI 3/26"/>
    <x v="0"/>
    <s v="[INC0810270]Tenho um Erro/Problema com o PTC - Dynamics Athenas - Efetivação da Matrícula"/>
    <m/>
    <m/>
    <m/>
    <s v="Itens concluídos"/>
    <m/>
    <m/>
    <s v="Concluído"/>
    <d v="2026-08-19T14:40:00"/>
    <d v="2026-08-17T00:00:00"/>
    <d v="2026-09-09T00:00:00"/>
    <d v="2026-09-09T00:00:00"/>
    <m/>
    <m/>
    <m/>
    <m/>
    <m/>
    <m/>
    <m/>
    <m/>
    <m/>
    <m/>
    <x v="0"/>
    <m/>
    <m/>
    <m/>
    <s v=""/>
    <s v="FALSO"/>
    <n v="0"/>
    <s v=""/>
    <s v=""/>
    <s v=""/>
    <s v=""/>
    <s v=""/>
    <s v=""/>
    <s v=""/>
    <s v=""/>
    <s v=""/>
    <s v=""/>
    <x v="0"/>
  </r>
  <r>
    <x v="0"/>
    <s v="SGGS-17912"/>
    <s v="[SGGS] SP 26.3.5;[SGGS] SP 26.3.4"/>
    <x v="3"/>
    <x v="0"/>
    <s v="[SGGS] PI 3/26"/>
    <x v="0"/>
    <s v="[INC0810227]Tenho um Erro/Problema com o PTC - Dynamics Athenas - Rematrícula"/>
    <m/>
    <m/>
    <m/>
    <s v="Itens concluídos"/>
    <m/>
    <m/>
    <s v="Concluído"/>
    <d v="2026-08-19T12:30:00"/>
    <d v="2026-08-17T00:00:00"/>
    <d v="2026-08-24T00:00:00"/>
    <d v="2026-08-24T00:00:00"/>
    <m/>
    <m/>
    <m/>
    <m/>
    <m/>
    <m/>
    <m/>
    <m/>
    <m/>
    <m/>
    <x v="0"/>
    <m/>
    <m/>
    <m/>
    <s v=""/>
    <s v="FALSO"/>
    <n v="0"/>
    <s v=""/>
    <s v=""/>
    <s v=""/>
    <s v=""/>
    <s v=""/>
    <s v=""/>
    <s v=""/>
    <s v=""/>
    <s v=""/>
    <s v=""/>
    <x v="0"/>
  </r>
  <r>
    <x v="0"/>
    <s v="SGGS-17911"/>
    <s v="[SGGS] SP 26.3.5;[SGGS] SP 26.3.4"/>
    <x v="3"/>
    <x v="0"/>
    <s v="[SGGS] PI 3/26"/>
    <x v="0"/>
    <s v="[INC0810220]Tenho um Erro/Problema com o PTC - Dynamics Athenas - Efetivação da Matrícula"/>
    <m/>
    <m/>
    <m/>
    <s v="Itens concluídos"/>
    <m/>
    <m/>
    <s v="Concluído"/>
    <d v="2026-08-19T12:13:00"/>
    <d v="2026-08-17T00:00:00"/>
    <d v="2026-08-25T00:00:00"/>
    <d v="2026-08-25T00:00:00"/>
    <m/>
    <m/>
    <m/>
    <m/>
    <m/>
    <m/>
    <m/>
    <m/>
    <m/>
    <m/>
    <x v="0"/>
    <m/>
    <m/>
    <m/>
    <s v=""/>
    <s v="FALSO"/>
    <n v="0"/>
    <s v=""/>
    <s v=""/>
    <s v=""/>
    <s v=""/>
    <s v=""/>
    <s v=""/>
    <s v=""/>
    <s v=""/>
    <s v=""/>
    <s v=""/>
    <x v="0"/>
  </r>
  <r>
    <x v="0"/>
    <s v="SGGS-17910"/>
    <s v="[SGGS] SP 26.3.5;[SGGS] SP 26.3.4"/>
    <x v="3"/>
    <x v="0"/>
    <s v="[SGGS] PI 3/26"/>
    <x v="0"/>
    <s v="[INC0810218]Tenho um Erro/Problema com o PTC - Dynamics Athenas - Efetivação da Matrícula"/>
    <m/>
    <m/>
    <m/>
    <s v="Itens concluídos"/>
    <m/>
    <m/>
    <s v="Concluído"/>
    <d v="2026-08-19T12:03:00"/>
    <d v="2026-08-17T00:00:00"/>
    <d v="2026-08-24T00:00:00"/>
    <d v="2026-08-24T00:00:00"/>
    <m/>
    <m/>
    <m/>
    <m/>
    <m/>
    <m/>
    <m/>
    <m/>
    <m/>
    <m/>
    <x v="0"/>
    <m/>
    <m/>
    <m/>
    <s v=""/>
    <s v="FALSO"/>
    <n v="0"/>
    <s v=""/>
    <s v=""/>
    <s v=""/>
    <s v=""/>
    <s v=""/>
    <s v=""/>
    <s v=""/>
    <s v=""/>
    <s v=""/>
    <s v=""/>
    <x v="0"/>
  </r>
  <r>
    <x v="0"/>
    <s v="SGGS-17909"/>
    <s v="[SGGS] SP 26.4.1;[SGGS] SP 26.3.5;[SGGS] SP 26.3.4;[SGGS] SP 26.3.6"/>
    <x v="3"/>
    <x v="0"/>
    <s v="[SGGS] PI 3/26"/>
    <x v="0"/>
    <s v="[INC0807491]Tenho um Erro/Problema no Dynamics - Gestão de unidades - Reportar um erro/problema"/>
    <m/>
    <m/>
    <m/>
    <s v="Itens concluídos"/>
    <m/>
    <m/>
    <s v="Abertura indevida"/>
    <d v="2026-08-19T10:12:00"/>
    <d v="2026-09-28T00:00:00"/>
    <d v="2026-09-28T00:00:00"/>
    <m/>
    <m/>
    <m/>
    <m/>
    <m/>
    <m/>
    <m/>
    <m/>
    <m/>
    <m/>
    <m/>
    <x v="0"/>
    <m/>
    <m/>
    <m/>
    <s v=""/>
    <s v="FALSO"/>
    <n v="0"/>
    <s v=""/>
    <s v=""/>
    <s v=""/>
    <s v=""/>
    <s v=""/>
    <s v=""/>
    <s v=""/>
    <s v=""/>
    <s v=""/>
    <s v=""/>
    <x v="0"/>
  </r>
  <r>
    <x v="0"/>
    <s v="SGGS-17908"/>
    <s v="[SGGS] SP 26.3.5;[SGGS] SP 26.3.4"/>
    <x v="3"/>
    <x v="0"/>
    <s v="[SGGS] PI 3/26"/>
    <x v="0"/>
    <s v="[INC0810154]Tenho um Erro/Problema com o PTC - Dynamics Athenas - Efetivação da Matrícula"/>
    <m/>
    <m/>
    <m/>
    <s v="Itens concluídos"/>
    <m/>
    <m/>
    <s v="Concluído"/>
    <d v="2026-08-19T09:48:00"/>
    <d v="2026-08-17T00:00:00"/>
    <d v="2026-08-24T00:00:00"/>
    <d v="2026-08-24T00:00:00"/>
    <m/>
    <m/>
    <m/>
    <m/>
    <m/>
    <m/>
    <m/>
    <m/>
    <m/>
    <m/>
    <x v="0"/>
    <m/>
    <m/>
    <m/>
    <s v=""/>
    <s v="FALSO"/>
    <n v="0"/>
    <s v=""/>
    <s v=""/>
    <s v=""/>
    <s v=""/>
    <s v=""/>
    <s v=""/>
    <s v=""/>
    <s v=""/>
    <s v=""/>
    <s v=""/>
    <x v="0"/>
  </r>
  <r>
    <x v="0"/>
    <s v="SGGS-17907"/>
    <s v="[SGGS] SP 26.4.1;[SGGS] SP 26.3.5;[SGGS] SP 26.3.4;[SGGS] SP 26.3.6"/>
    <x v="3"/>
    <x v="0"/>
    <s v="[SGGS] PI 3/26"/>
    <x v="0"/>
    <s v="[INC0809854]Tenho um Erro/Problema com o PTC - Ambiente do Aluno / AVA Sofia - Aulas"/>
    <m/>
    <m/>
    <m/>
    <s v="Itens concluídos"/>
    <m/>
    <m/>
    <s v="Abertura indevida"/>
    <d v="2026-08-19T08:53:00"/>
    <d v="2026-09-28T00:00:00"/>
    <d v="2026-09-28T00:00:00"/>
    <m/>
    <m/>
    <m/>
    <m/>
    <m/>
    <m/>
    <m/>
    <m/>
    <m/>
    <m/>
    <m/>
    <x v="0"/>
    <m/>
    <m/>
    <m/>
    <s v=""/>
    <s v="FALSO"/>
    <n v="0"/>
    <s v=""/>
    <s v=""/>
    <s v=""/>
    <s v=""/>
    <s v=""/>
    <s v=""/>
    <s v=""/>
    <s v=""/>
    <s v=""/>
    <s v=""/>
    <x v="0"/>
  </r>
  <r>
    <x v="0"/>
    <s v="SGGS-17906"/>
    <s v="[SGGS] SP 26.3.4"/>
    <x v="3"/>
    <x v="0"/>
    <s v="[SGGS] PI 3/26"/>
    <x v="0"/>
    <s v="[INC0809851]Tenho um Erro/Problema com o PTC - Ambiente do Aluno / AVA Sofia - Secretaria -  Termos e contratos"/>
    <m/>
    <m/>
    <m/>
    <s v="Itens concluídos"/>
    <m/>
    <m/>
    <s v="Concluído"/>
    <d v="2026-08-18T18:37:00"/>
    <d v="2026-08-17T00:00:00"/>
    <d v="2026-08-24T00:00:00"/>
    <d v="2026-08-24T00:00:00"/>
    <m/>
    <m/>
    <m/>
    <m/>
    <m/>
    <m/>
    <m/>
    <m/>
    <m/>
    <m/>
    <x v="0"/>
    <m/>
    <m/>
    <m/>
    <s v=""/>
    <s v="FALSO"/>
    <n v="0"/>
    <s v=""/>
    <s v=""/>
    <s v=""/>
    <s v=""/>
    <s v=""/>
    <s v=""/>
    <s v=""/>
    <s v=""/>
    <s v=""/>
    <s v=""/>
    <x v="0"/>
  </r>
  <r>
    <x v="0"/>
    <s v="SGGS-17905"/>
    <s v="[SGGS] SP 26.4.1;[SGGS] SP 26.3.5;[SGGS] SP 26.3.4;[SGGS] SP 26.3.6"/>
    <x v="3"/>
    <x v="0"/>
    <s v="[SGGS] PI 3/26"/>
    <x v="0"/>
    <s v="[INC0809878]Tenho um Erro/Problema com o PTC - Dynamics Athenas - Efetivação da Matrícula"/>
    <m/>
    <m/>
    <m/>
    <s v="Itens concluídos"/>
    <m/>
    <m/>
    <s v="Abertura indevida"/>
    <d v="2026-08-18T16:57:00"/>
    <d v="2026-09-28T00:00:00"/>
    <d v="2026-09-28T00:00:00"/>
    <m/>
    <m/>
    <m/>
    <m/>
    <m/>
    <m/>
    <m/>
    <m/>
    <m/>
    <m/>
    <m/>
    <x v="0"/>
    <m/>
    <m/>
    <m/>
    <s v=""/>
    <s v="FALSO"/>
    <n v="0"/>
    <s v=""/>
    <s v=""/>
    <s v=""/>
    <s v=""/>
    <s v=""/>
    <s v=""/>
    <s v=""/>
    <s v=""/>
    <s v=""/>
    <s v=""/>
    <x v="0"/>
  </r>
  <r>
    <x v="0"/>
    <s v="SGGS-17904"/>
    <s v="[SGGS] SP 26.3.5;[SGGS] SP 26.3.4;[SGGS] SP 26.3.6"/>
    <x v="3"/>
    <x v="0"/>
    <s v="[SGGS] PI 3/26"/>
    <x v="0"/>
    <s v="[INC0809865]Tenho um Erro/Problema com o PTC - Dynamics Athenas - Efetivação da Matrícula"/>
    <m/>
    <m/>
    <m/>
    <s v="Itens concluídos"/>
    <m/>
    <m/>
    <s v="Concluído"/>
    <d v="2026-08-18T16:34:00"/>
    <d v="2026-08-17T00:00:00"/>
    <d v="2026-09-09T00:00:00"/>
    <d v="2026-09-09T00:00:00"/>
    <m/>
    <m/>
    <m/>
    <m/>
    <m/>
    <m/>
    <m/>
    <m/>
    <m/>
    <m/>
    <x v="0"/>
    <m/>
    <m/>
    <m/>
    <s v=""/>
    <s v="FALSO"/>
    <n v="0"/>
    <s v=""/>
    <s v=""/>
    <s v=""/>
    <s v=""/>
    <s v=""/>
    <s v=""/>
    <s v=""/>
    <s v=""/>
    <s v=""/>
    <s v=""/>
    <x v="0"/>
  </r>
  <r>
    <x v="0"/>
    <s v="SGGS-17903"/>
    <s v="[SGGS] SP 26.3.5;[SGGS] SP 26.3.4"/>
    <x v="3"/>
    <x v="0"/>
    <s v="[SGGS] PI 3/26"/>
    <x v="0"/>
    <s v="[INC0809834]Tenho um Erro/Problema com o PTC - Dynamics Athenas - Documentos Acadêmicos - Serviços"/>
    <m/>
    <n v="18000"/>
    <m/>
    <s v="Itens concluídos"/>
    <m/>
    <m/>
    <s v="Concluído"/>
    <d v="2026-08-18T15:19:00"/>
    <d v="2026-08-17T00:00:00"/>
    <d v="2026-08-27T00:00:00"/>
    <d v="2026-08-27T00:00:00"/>
    <m/>
    <m/>
    <m/>
    <m/>
    <m/>
    <m/>
    <m/>
    <m/>
    <m/>
    <m/>
    <x v="0"/>
    <m/>
    <m/>
    <m/>
    <n v="5"/>
    <s v="FALSO"/>
    <n v="0"/>
    <s v=""/>
    <s v=""/>
    <s v=""/>
    <s v=""/>
    <s v=""/>
    <s v=""/>
    <s v=""/>
    <s v=""/>
    <s v=""/>
    <s v=""/>
    <x v="0"/>
  </r>
  <r>
    <x v="0"/>
    <s v="SGGS-17901"/>
    <s v="[SGGS] SP 26.4.1;[SGGS] SP 26.3.5;[SGGS] SP 26.3.4;[SGGS] SP 26.3.6"/>
    <x v="3"/>
    <x v="6"/>
    <s v="[SGGS] PI 4/26"/>
    <x v="0"/>
    <s v="[INC0809816]Tenho um Erro/Problema com o PTC - Dynamics Athenas - Efetivação da Matrícula"/>
    <m/>
    <m/>
    <m/>
    <s v="Itens Pendentes"/>
    <m/>
    <m/>
    <m/>
    <d v="2026-08-18T14:37:00"/>
    <d v="2026-09-28T00:00:00"/>
    <m/>
    <m/>
    <m/>
    <m/>
    <m/>
    <m/>
    <m/>
    <m/>
    <m/>
    <m/>
    <m/>
    <m/>
    <x v="0"/>
    <m/>
    <m/>
    <m/>
    <s v=""/>
    <s v="FALSO"/>
    <n v="0"/>
    <s v=""/>
    <s v=""/>
    <s v=""/>
    <s v=""/>
    <s v=""/>
    <s v=""/>
    <s v=""/>
    <s v=""/>
    <s v=""/>
    <s v=""/>
    <x v="0"/>
  </r>
  <r>
    <x v="0"/>
    <s v="SGGS-17900"/>
    <s v="[SGGS] SP 26.3.5;[SGGS] SP 26.3.4"/>
    <x v="3"/>
    <x v="0"/>
    <s v="[SGGS] PI 3/26"/>
    <x v="0"/>
    <s v="[INC0809814]Tenho um Erro/Problema com o PTC - Dynamics Athenas - Efetivação da Matrícula"/>
    <m/>
    <m/>
    <m/>
    <s v="Itens concluídos"/>
    <m/>
    <m/>
    <s v="Concluído"/>
    <d v="2026-08-18T14:34:00"/>
    <d v="2026-08-17T00:00:00"/>
    <d v="2026-08-25T00:00:00"/>
    <d v="2026-08-25T00:00:00"/>
    <m/>
    <m/>
    <m/>
    <m/>
    <m/>
    <m/>
    <m/>
    <m/>
    <m/>
    <m/>
    <x v="0"/>
    <m/>
    <m/>
    <m/>
    <s v=""/>
    <s v="FALSO"/>
    <n v="0"/>
    <s v=""/>
    <s v=""/>
    <s v=""/>
    <s v=""/>
    <s v=""/>
    <s v=""/>
    <s v=""/>
    <s v=""/>
    <s v=""/>
    <s v=""/>
    <x v="0"/>
  </r>
  <r>
    <x v="0"/>
    <s v="SGGS-17899"/>
    <s v="[SGGS] SP 26.3.5;[SGGS] SP 26.3.4"/>
    <x v="3"/>
    <x v="0"/>
    <s v="[SGGS] PI 3/26"/>
    <x v="0"/>
    <s v="[INC0809813]Tenho um Erro/Problema com o PTC - Dynamics Athenas - Efetivação da Matrícula"/>
    <m/>
    <m/>
    <m/>
    <s v="Itens concluídos"/>
    <m/>
    <m/>
    <s v="Concluído"/>
    <d v="2026-08-18T14:30:00"/>
    <d v="2026-08-17T00:00:00"/>
    <d v="2026-08-25T00:00:00"/>
    <d v="2026-08-25T00:00:00"/>
    <m/>
    <m/>
    <m/>
    <m/>
    <m/>
    <m/>
    <m/>
    <m/>
    <m/>
    <m/>
    <x v="0"/>
    <m/>
    <m/>
    <m/>
    <s v=""/>
    <s v="FALSO"/>
    <n v="0"/>
    <s v=""/>
    <s v=""/>
    <s v=""/>
    <s v=""/>
    <s v=""/>
    <s v=""/>
    <s v=""/>
    <s v=""/>
    <s v=""/>
    <s v=""/>
    <x v="0"/>
  </r>
  <r>
    <x v="0"/>
    <s v="SGGS-17898"/>
    <s v="[SGGS] SP 26.3.5;[SGGS] SP 26.3.4"/>
    <x v="3"/>
    <x v="0"/>
    <s v="[SGGS] PI 3/26"/>
    <x v="0"/>
    <s v="[INC0809811]Tenho um Erro/Problema com o PTC - Dynamics Athenas - Efetivação da Matrícula"/>
    <m/>
    <m/>
    <m/>
    <s v="Itens concluídos"/>
    <m/>
    <m/>
    <s v="Concluído"/>
    <d v="2026-08-18T14:26:00"/>
    <d v="2026-08-17T00:00:00"/>
    <d v="2026-08-25T00:00:00"/>
    <d v="2026-08-25T00:00:00"/>
    <m/>
    <m/>
    <m/>
    <m/>
    <m/>
    <m/>
    <m/>
    <m/>
    <m/>
    <m/>
    <x v="0"/>
    <m/>
    <m/>
    <m/>
    <s v=""/>
    <s v="FALSO"/>
    <n v="0"/>
    <s v=""/>
    <s v=""/>
    <s v=""/>
    <s v=""/>
    <s v=""/>
    <s v=""/>
    <s v=""/>
    <s v=""/>
    <s v=""/>
    <s v=""/>
    <x v="0"/>
  </r>
  <r>
    <x v="0"/>
    <s v="SGGS-17897"/>
    <s v="[SGGS] SP 26.3.5;[SGGS] SP 26.3.4;[SGGS] SP 26.3.6"/>
    <x v="3"/>
    <x v="0"/>
    <s v="[SGGS] PI 3/26"/>
    <x v="0"/>
    <s v="[INC0809761]Tenho um Erro/Problema no Dynamics - Captar - Inscrição"/>
    <m/>
    <m/>
    <m/>
    <s v="Itens concluídos"/>
    <m/>
    <m/>
    <s v="Concluído"/>
    <d v="2026-08-18T12:00:00"/>
    <d v="2026-08-17T00:00:00"/>
    <d v="2026-09-09T00:00:00"/>
    <d v="2026-09-09T00:00:00"/>
    <m/>
    <m/>
    <m/>
    <m/>
    <m/>
    <m/>
    <m/>
    <m/>
    <m/>
    <m/>
    <x v="0"/>
    <m/>
    <m/>
    <m/>
    <s v=""/>
    <s v="FALSO"/>
    <n v="0"/>
    <s v=""/>
    <s v=""/>
    <s v=""/>
    <s v=""/>
    <s v=""/>
    <s v=""/>
    <s v=""/>
    <s v=""/>
    <s v=""/>
    <s v=""/>
    <x v="0"/>
  </r>
  <r>
    <x v="0"/>
    <s v="SGGS-17896"/>
    <s v="[SGGS] SP 26.3.5;[SGGS] SP 26.3.4"/>
    <x v="3"/>
    <x v="0"/>
    <s v="[SGGS] PI 3/26"/>
    <x v="0"/>
    <s v="[INC0808110]Tenho um Erro/Problema com o PTC - Dynamics Athenas - Envio de reatórios"/>
    <m/>
    <m/>
    <m/>
    <s v="Itens concluídos"/>
    <m/>
    <m/>
    <s v="Abertura indevida"/>
    <d v="2026-08-18T11:59:00"/>
    <d v="2026-08-17T00:00:00"/>
    <d v="2026-09-02T00:00:00"/>
    <m/>
    <m/>
    <m/>
    <m/>
    <m/>
    <m/>
    <m/>
    <m/>
    <m/>
    <m/>
    <m/>
    <x v="0"/>
    <m/>
    <m/>
    <m/>
    <s v=""/>
    <s v="FALSO"/>
    <n v="0"/>
    <s v=""/>
    <s v=""/>
    <s v=""/>
    <s v=""/>
    <s v=""/>
    <s v=""/>
    <s v=""/>
    <s v=""/>
    <s v=""/>
    <s v=""/>
    <x v="0"/>
  </r>
  <r>
    <x v="0"/>
    <s v="SGGS-17895"/>
    <s v="[SGGS] SP 26.3.5;[SGGS] SP 26.3.4"/>
    <x v="3"/>
    <x v="0"/>
    <s v="[SGGS] PI 3/26"/>
    <x v="0"/>
    <s v="[INC0807609]Tenho um Erro/Problema com o PTC - Dynamics Athenas - Atualização de Dados Cadastrais"/>
    <m/>
    <n v="18000"/>
    <m/>
    <s v="Itens concluídos"/>
    <m/>
    <m/>
    <s v="Concluído"/>
    <d v="2026-08-18T11:57:00"/>
    <d v="2026-08-17T00:00:00"/>
    <d v="2026-08-25T00:00:00"/>
    <d v="2026-08-25T00:00:00"/>
    <m/>
    <m/>
    <m/>
    <m/>
    <m/>
    <m/>
    <m/>
    <m/>
    <m/>
    <m/>
    <x v="0"/>
    <m/>
    <m/>
    <m/>
    <n v="5"/>
    <s v="FALSO"/>
    <n v="0"/>
    <s v=""/>
    <s v=""/>
    <s v=""/>
    <s v=""/>
    <s v=""/>
    <s v=""/>
    <s v=""/>
    <s v=""/>
    <s v=""/>
    <s v=""/>
    <x v="0"/>
  </r>
  <r>
    <x v="0"/>
    <s v="SGGS-17894"/>
    <s v="[SGGS] SP 26.3.4"/>
    <x v="3"/>
    <x v="0"/>
    <s v="[SGGS] PI 3/26"/>
    <x v="0"/>
    <s v="[INC0792175]Tenho um Erro/Problema com o PTC - Ambiente do Aluno / AVA Sofia - Visão de disciplinas"/>
    <m/>
    <m/>
    <m/>
    <s v="Itens concluídos"/>
    <m/>
    <m/>
    <s v="Abertura indevida"/>
    <d v="2026-08-18T11:40:00"/>
    <d v="2026-08-17T00:00:00"/>
    <d v="2026-08-28T00:00:00"/>
    <m/>
    <m/>
    <m/>
    <m/>
    <m/>
    <m/>
    <m/>
    <m/>
    <m/>
    <m/>
    <m/>
    <x v="0"/>
    <m/>
    <m/>
    <m/>
    <s v=""/>
    <s v="FALSO"/>
    <n v="0"/>
    <s v=""/>
    <s v=""/>
    <s v=""/>
    <s v=""/>
    <s v=""/>
    <s v=""/>
    <s v=""/>
    <s v=""/>
    <s v=""/>
    <s v=""/>
    <x v="0"/>
  </r>
  <r>
    <x v="0"/>
    <s v="SGGS-17893"/>
    <s v="[SGGS] SP 26.3.4"/>
    <x v="3"/>
    <x v="0"/>
    <s v="[SGGS] PI 3/26"/>
    <x v="0"/>
    <s v="[INC0790661]Tenho um Erro/Problema com o PTC - Ambiente do Aluno / AVA Sofia - Visão de disciplinas"/>
    <m/>
    <m/>
    <m/>
    <s v="Itens concluídos"/>
    <m/>
    <m/>
    <s v="Abertura indevida"/>
    <d v="2026-08-18T11:20:00"/>
    <d v="2026-08-17T00:00:00"/>
    <d v="2026-08-28T00:00:00"/>
    <m/>
    <m/>
    <m/>
    <m/>
    <m/>
    <m/>
    <m/>
    <m/>
    <m/>
    <m/>
    <m/>
    <x v="0"/>
    <m/>
    <m/>
    <m/>
    <s v=""/>
    <s v="FALSO"/>
    <n v="0"/>
    <s v=""/>
    <s v=""/>
    <s v=""/>
    <s v=""/>
    <s v=""/>
    <s v=""/>
    <s v=""/>
    <s v=""/>
    <s v=""/>
    <s v=""/>
    <x v="0"/>
  </r>
  <r>
    <x v="0"/>
    <s v="SGGS-17892"/>
    <s v="[SGGS] SP 26.3.4"/>
    <x v="3"/>
    <x v="0"/>
    <s v="[SGGS] PI 3/26"/>
    <x v="0"/>
    <s v="[INC0808822]Tenho um Erro/Problema com o Sistema - Portal Prisma - Prisma - Unidades dos Polos"/>
    <m/>
    <m/>
    <m/>
    <s v="Itens concluídos"/>
    <m/>
    <m/>
    <s v="Abertura indevida"/>
    <d v="2026-08-18T10:43:00"/>
    <d v="2026-08-17T00:00:00"/>
    <d v="2026-08-25T00:00:00"/>
    <m/>
    <m/>
    <m/>
    <m/>
    <m/>
    <m/>
    <m/>
    <m/>
    <m/>
    <m/>
    <m/>
    <x v="0"/>
    <m/>
    <m/>
    <m/>
    <s v=""/>
    <s v="FALSO"/>
    <n v="0"/>
    <s v=""/>
    <s v=""/>
    <s v=""/>
    <s v=""/>
    <s v=""/>
    <s v=""/>
    <s v=""/>
    <s v=""/>
    <s v=""/>
    <s v=""/>
    <x v="0"/>
  </r>
  <r>
    <x v="0"/>
    <s v="SGGS-17891"/>
    <s v="[SGGS] SP 26.3.5;[SGGS] SP 26.3.4"/>
    <x v="3"/>
    <x v="0"/>
    <s v="[SGGS] PI 3/26"/>
    <x v="0"/>
    <s v="[INC0809485]Tenho um Erro/Problema com o PTC - Ingresso - Captação - Área do Candidato"/>
    <m/>
    <n v="21600"/>
    <m/>
    <s v="Itens concluídos"/>
    <m/>
    <m/>
    <s v="Concluído"/>
    <d v="2026-08-18T09:50:00"/>
    <d v="2026-08-17T00:00:00"/>
    <d v="2026-08-28T00:00:00"/>
    <d v="2026-08-28T00:00:00"/>
    <m/>
    <m/>
    <m/>
    <m/>
    <m/>
    <m/>
    <m/>
    <m/>
    <m/>
    <m/>
    <x v="0"/>
    <m/>
    <m/>
    <m/>
    <n v="6"/>
    <s v="FALSO"/>
    <n v="0"/>
    <s v=""/>
    <s v=""/>
    <s v=""/>
    <s v=""/>
    <s v=""/>
    <s v=""/>
    <s v=""/>
    <s v=""/>
    <s v=""/>
    <s v=""/>
    <x v="0"/>
  </r>
  <r>
    <x v="0"/>
    <s v="SGGS-17890"/>
    <s v="[SGGS] SP 26.3.4"/>
    <x v="3"/>
    <x v="0"/>
    <s v="[SGGS] PI 3/26"/>
    <x v="0"/>
    <s v="[INC0809518]Tenho um Erro/Problema com o PTC - Dynamics Athenas - Vínculo de Tutor e Professor"/>
    <m/>
    <m/>
    <m/>
    <s v="Itens concluídos"/>
    <m/>
    <m/>
    <s v="Abertura indevida"/>
    <d v="2026-08-17T21:01:00"/>
    <d v="2026-08-17T00:00:00"/>
    <d v="2026-08-25T00:00:00"/>
    <m/>
    <m/>
    <m/>
    <m/>
    <m/>
    <m/>
    <m/>
    <m/>
    <m/>
    <m/>
    <m/>
    <x v="0"/>
    <m/>
    <m/>
    <m/>
    <s v=""/>
    <s v="FALSO"/>
    <n v="0"/>
    <s v=""/>
    <s v=""/>
    <s v=""/>
    <s v=""/>
    <s v=""/>
    <s v=""/>
    <s v=""/>
    <s v=""/>
    <s v=""/>
    <s v=""/>
    <x v="0"/>
  </r>
  <r>
    <x v="0"/>
    <s v="SGGS-17889"/>
    <s v="[SGGS] SP 26.3.5;[SGGS] SP 26.3.4"/>
    <x v="3"/>
    <x v="0"/>
    <s v="[SGGS] PI 3/26"/>
    <x v="0"/>
    <s v="[INC0809515]Tenho um Erro/Problema com o PTC - Dynamics Athenas - Efetivação da Matrícula"/>
    <m/>
    <m/>
    <m/>
    <s v="Itens concluídos"/>
    <m/>
    <m/>
    <s v="Concluído"/>
    <d v="2026-08-17T20:47:00"/>
    <d v="2026-08-17T00:00:00"/>
    <d v="2026-08-25T00:00:00"/>
    <d v="2026-08-25T00:00:00"/>
    <m/>
    <m/>
    <m/>
    <m/>
    <m/>
    <m/>
    <m/>
    <m/>
    <m/>
    <m/>
    <x v="0"/>
    <m/>
    <m/>
    <m/>
    <s v=""/>
    <s v="FALSO"/>
    <n v="0"/>
    <s v=""/>
    <s v=""/>
    <s v=""/>
    <s v=""/>
    <s v=""/>
    <s v=""/>
    <s v=""/>
    <s v=""/>
    <s v=""/>
    <s v=""/>
    <x v="0"/>
  </r>
  <r>
    <x v="0"/>
    <s v="SGGS-17888"/>
    <s v="[SGGS] SP 26.3.5;[SGGS] SP 26.3.4"/>
    <x v="3"/>
    <x v="0"/>
    <s v="[SGGS] PI 3/26"/>
    <x v="0"/>
    <s v="[INC0809477]Tenho um Erro/Problema com o PTC - Dynamics Athenas - Efetivação da Matrícula"/>
    <m/>
    <m/>
    <m/>
    <s v="Itens concluídos"/>
    <m/>
    <m/>
    <s v="Concluído"/>
    <d v="2026-08-17T18:15:00"/>
    <d v="2026-08-17T00:00:00"/>
    <d v="2026-08-25T00:00:00"/>
    <d v="2026-08-25T00:00:00"/>
    <m/>
    <m/>
    <m/>
    <m/>
    <m/>
    <m/>
    <m/>
    <m/>
    <m/>
    <m/>
    <x v="0"/>
    <m/>
    <m/>
    <m/>
    <s v=""/>
    <s v="FALSO"/>
    <n v="0"/>
    <s v=""/>
    <s v=""/>
    <s v=""/>
    <s v=""/>
    <s v=""/>
    <s v=""/>
    <s v=""/>
    <s v=""/>
    <s v=""/>
    <s v=""/>
    <x v="0"/>
  </r>
  <r>
    <x v="0"/>
    <s v="SGGS-17886"/>
    <s v="[SGGS] SP 26.3.5;[SGGS] SP 26.3.4"/>
    <x v="3"/>
    <x v="0"/>
    <s v="[SGGS] PI 3/26"/>
    <x v="0"/>
    <s v="[INC0809439]Tenho um Erro/Problema com o PTC - Dynamics Athenas - Efetivação da Matrícula"/>
    <m/>
    <n v="21600"/>
    <m/>
    <s v="Itens concluídos"/>
    <m/>
    <m/>
    <s v="Concluído"/>
    <d v="2026-08-17T17:09:00"/>
    <d v="2026-08-17T00:00:00"/>
    <d v="2026-08-25T00:00:00"/>
    <d v="2026-08-26T00:00:00"/>
    <m/>
    <m/>
    <m/>
    <m/>
    <m/>
    <m/>
    <m/>
    <m/>
    <m/>
    <m/>
    <x v="0"/>
    <m/>
    <m/>
    <m/>
    <n v="6"/>
    <s v="FALSO"/>
    <n v="0"/>
    <s v=""/>
    <s v=""/>
    <s v=""/>
    <s v=""/>
    <s v=""/>
    <s v=""/>
    <s v=""/>
    <s v=""/>
    <s v=""/>
    <s v=""/>
    <x v="0"/>
  </r>
  <r>
    <x v="0"/>
    <s v="SGGS-17856"/>
    <s v="[SGGS] SP 26.3.5"/>
    <x v="3"/>
    <x v="0"/>
    <s v="[SGGS] PI 3/26"/>
    <x v="0"/>
    <s v="[INC0808920]Tenho um Erro/Problema com o Sistema Colaborar - Financeiro - Financeiro"/>
    <m/>
    <m/>
    <m/>
    <s v="Itens concluídos"/>
    <m/>
    <m/>
    <s v="Abertura indevida"/>
    <d v="2026-08-17T10:37:00"/>
    <d v="2026-08-31T00:00:00"/>
    <d v="2026-09-02T00:00:00"/>
    <m/>
    <m/>
    <m/>
    <m/>
    <m/>
    <m/>
    <m/>
    <m/>
    <m/>
    <m/>
    <m/>
    <x v="0"/>
    <m/>
    <m/>
    <m/>
    <s v=""/>
    <s v="FALSO"/>
    <n v="0"/>
    <s v=""/>
    <s v=""/>
    <s v=""/>
    <s v=""/>
    <s v=""/>
    <s v=""/>
    <s v=""/>
    <s v=""/>
    <s v=""/>
    <s v=""/>
    <x v="0"/>
  </r>
  <r>
    <x v="0"/>
    <s v="SGGS-17855"/>
    <s v="[SGGS] SP 26.3.5;[SGGS] SP 26.3.6"/>
    <x v="3"/>
    <x v="0"/>
    <s v="[SGGS] PI 3/26"/>
    <x v="0"/>
    <s v="[INC0809245]Tenho um Erro/Problema com o PTC - Ingresso - Captação - Backoffice"/>
    <m/>
    <m/>
    <m/>
    <s v="Itens concluídos"/>
    <m/>
    <m/>
    <s v="Concluído"/>
    <d v="2026-08-17T10:21:00"/>
    <d v="2026-08-31T00:00:00"/>
    <d v="2026-09-09T00:00:00"/>
    <d v="2026-09-09T00:00:00"/>
    <m/>
    <m/>
    <m/>
    <m/>
    <m/>
    <m/>
    <m/>
    <m/>
    <m/>
    <m/>
    <x v="0"/>
    <m/>
    <m/>
    <m/>
    <s v=""/>
    <s v="FALSO"/>
    <n v="0"/>
    <s v=""/>
    <s v=""/>
    <s v=""/>
    <s v=""/>
    <s v=""/>
    <s v=""/>
    <s v=""/>
    <s v=""/>
    <s v=""/>
    <s v=""/>
    <x v="0"/>
  </r>
  <r>
    <x v="0"/>
    <s v="SGGS-17830"/>
    <s v="[SGGS] SP 26.4.1;[SGGS] SP 26.3.3;[SGGS] SP 26.3.5;[SGGS] SP 26.3.4;[SGGS] SP 26.3.6"/>
    <x v="3"/>
    <x v="0"/>
    <s v="[SGGS] PI 4/26"/>
    <x v="0"/>
    <s v="[INC0808898]Tenho um Erro/Problema com o PTC - Dynamics Athenas - Efetivação da Matrícula"/>
    <m/>
    <m/>
    <m/>
    <s v="Itens concluídos"/>
    <m/>
    <m/>
    <s v="Concluído"/>
    <d v="2026-08-14T17:17:00"/>
    <d v="2026-09-28T00:00:00"/>
    <d v="2026-09-25T00:00:00"/>
    <d v="2026-09-28T00:00:00"/>
    <m/>
    <m/>
    <m/>
    <m/>
    <m/>
    <m/>
    <m/>
    <m/>
    <m/>
    <m/>
    <x v="0"/>
    <m/>
    <m/>
    <m/>
    <s v=""/>
    <s v="FALSO"/>
    <n v="0"/>
    <s v=""/>
    <s v=""/>
    <s v=""/>
    <s v=""/>
    <s v=""/>
    <s v=""/>
    <s v=""/>
    <s v=""/>
    <s v=""/>
    <s v=""/>
    <x v="0"/>
  </r>
  <r>
    <x v="4"/>
    <s v="SGGS-17824"/>
    <s v="[SGGS] SP 26.3.3"/>
    <x v="3"/>
    <x v="1"/>
    <s v="[SGGS] PI 3/26"/>
    <x v="3"/>
    <s v="Melhorias de performance no ambiente"/>
    <n v="5"/>
    <n v="144000"/>
    <m/>
    <s v="Itens concluídos"/>
    <s v="ARTSG-183"/>
    <s v="Não"/>
    <s v="Concluído"/>
    <d v="2026-08-14T16:04:00"/>
    <d v="2026-08-03T00:00:00"/>
    <d v="2026-08-14T00:00:00"/>
    <d v="2026-08-14T00:00:00"/>
    <d v="2026-08-14T00:00:00"/>
    <d v="2026-08-14T00:00:00"/>
    <d v="2026-08-14T00:00:00"/>
    <d v="2026-08-17T00:00:00"/>
    <m/>
    <n v="1"/>
    <m/>
    <n v="1"/>
    <n v="1"/>
    <n v="1"/>
    <x v="0"/>
    <m/>
    <m/>
    <m/>
    <n v="40"/>
    <s v="FALSO"/>
    <n v="0"/>
    <n v="-11"/>
    <s v=""/>
    <n v="1"/>
    <b v="1"/>
    <n v="1"/>
    <s v=""/>
    <n v="1"/>
    <b v="1"/>
    <n v="1"/>
    <b v="1"/>
    <x v="10"/>
  </r>
  <r>
    <x v="0"/>
    <s v="SGGS-17823"/>
    <s v="[SGGS] SP 26.4.1;[SGGS] SP 26.3.3;[SGGS] SP 26.3.5;[SGGS] SP 26.3.4;[SGGS] SP 26.3.6"/>
    <x v="3"/>
    <x v="0"/>
    <s v="[SGGS] PI 3/26"/>
    <x v="0"/>
    <s v="[INC0808785]Tenho um Erro/Problema com o PTC - Backoffice Sofia - Cobrança de Serviços"/>
    <m/>
    <m/>
    <m/>
    <s v="Itens concluídos"/>
    <m/>
    <m/>
    <s v="Abertura indevida"/>
    <d v="2026-08-14T16:04:00"/>
    <d v="2026-09-28T00:00:00"/>
    <d v="2026-09-28T00:00:00"/>
    <m/>
    <m/>
    <m/>
    <m/>
    <m/>
    <m/>
    <m/>
    <m/>
    <m/>
    <m/>
    <m/>
    <x v="0"/>
    <m/>
    <m/>
    <m/>
    <s v=""/>
    <s v="FALSO"/>
    <n v="0"/>
    <s v=""/>
    <s v=""/>
    <s v=""/>
    <s v=""/>
    <s v=""/>
    <s v=""/>
    <s v=""/>
    <s v=""/>
    <s v=""/>
    <s v=""/>
    <x v="0"/>
  </r>
  <r>
    <x v="4"/>
    <s v="SGGS-17822"/>
    <s v="[SGGS] SP 26.3.3"/>
    <x v="3"/>
    <x v="3"/>
    <s v="[SGGS] PI 3/26"/>
    <x v="2"/>
    <s v="Atualizacao da lib orquestrador"/>
    <n v="3"/>
    <n v="64800"/>
    <m/>
    <s v="Itens concluídos"/>
    <s v="ARTSG-182"/>
    <s v="Não"/>
    <s v="Concluído"/>
    <d v="2026-08-14T16:04:00"/>
    <d v="2026-08-03T00:00:00"/>
    <d v="2026-08-14T00:00:00"/>
    <d v="2026-08-14T00:00:00"/>
    <d v="2026-08-14T00:00:00"/>
    <d v="2026-08-14T00:00:00"/>
    <d v="2026-08-14T00:00:00"/>
    <m/>
    <m/>
    <n v="1"/>
    <m/>
    <m/>
    <n v="1"/>
    <m/>
    <x v="0"/>
    <m/>
    <m/>
    <m/>
    <n v="18"/>
    <s v="FALSO"/>
    <n v="0"/>
    <n v="-11"/>
    <s v=""/>
    <n v="1"/>
    <b v="1"/>
    <n v="1"/>
    <s v=""/>
    <s v=""/>
    <s v=""/>
    <s v=""/>
    <b v="1"/>
    <x v="11"/>
  </r>
  <r>
    <x v="0"/>
    <s v="SGGS-17817"/>
    <s v="[SGGS] SP 26.3.3;[SGGS] SP 26.3.5;[SGGS] SP 26.3.4"/>
    <x v="3"/>
    <x v="0"/>
    <s v="[SGGS] PI 3/26"/>
    <x v="0"/>
    <s v="[INC0804493]Tenho um Erro/Problema com o Sistema - AVA 3.0 - Login Colaborar/AVA 3.0"/>
    <m/>
    <m/>
    <m/>
    <s v="Itens concluídos"/>
    <m/>
    <m/>
    <s v="Abertura indevida"/>
    <d v="2026-08-14T14:25:00"/>
    <d v="2026-08-03T00:00:00"/>
    <d v="2026-09-02T00:00:00"/>
    <m/>
    <m/>
    <m/>
    <m/>
    <m/>
    <m/>
    <m/>
    <m/>
    <m/>
    <m/>
    <m/>
    <x v="0"/>
    <m/>
    <m/>
    <m/>
    <s v=""/>
    <s v="FALSO"/>
    <n v="0"/>
    <s v=""/>
    <s v=""/>
    <s v=""/>
    <s v=""/>
    <s v=""/>
    <s v=""/>
    <s v=""/>
    <s v=""/>
    <s v=""/>
    <s v=""/>
    <x v="0"/>
  </r>
  <r>
    <x v="0"/>
    <s v="SGGS-17816"/>
    <s v="[SGGS] SP 26.3.3;[SGGS] SP 26.3.4"/>
    <x v="3"/>
    <x v="0"/>
    <s v="[SGGS] PI 3/26"/>
    <x v="0"/>
    <s v="[INC0807089]Tenho um Erro/Problema com o PTC - Dynamics Athenas - Efetivação da Matrícula"/>
    <m/>
    <m/>
    <m/>
    <s v="Itens concluídos"/>
    <m/>
    <m/>
    <s v="Concluído"/>
    <d v="2026-08-14T14:18:00"/>
    <d v="2026-08-03T00:00:00"/>
    <d v="2026-08-14T00:00:00"/>
    <d v="2026-08-14T00:00:00"/>
    <m/>
    <m/>
    <m/>
    <m/>
    <m/>
    <m/>
    <m/>
    <m/>
    <m/>
    <m/>
    <x v="0"/>
    <m/>
    <m/>
    <m/>
    <s v=""/>
    <s v="FALSO"/>
    <n v="0"/>
    <s v=""/>
    <s v=""/>
    <s v=""/>
    <s v=""/>
    <s v=""/>
    <s v=""/>
    <s v=""/>
    <s v=""/>
    <s v=""/>
    <s v=""/>
    <x v="0"/>
  </r>
  <r>
    <x v="0"/>
    <s v="SGGS-17814"/>
    <s v="[SGGS] SP 26.4.1;[SGGS] SP 26.3.3;[SGGS] SP 26.3.5;[SGGS] SP 26.3.4;[SGGS] SP 26.3.6"/>
    <x v="3"/>
    <x v="4"/>
    <s v="[SGGS] PI 4/26"/>
    <x v="0"/>
    <s v="[INC0802953]Tenho um Erro/Problema com o PTC - Dynamics Athenas - Efetivação da Matrícula"/>
    <m/>
    <m/>
    <m/>
    <s v="Itens concluídos"/>
    <m/>
    <m/>
    <m/>
    <d v="2026-08-14T12:53:00"/>
    <d v="2026-09-28T00:00:00"/>
    <d v="2026-08-14T00:00:00"/>
    <d v="2026-09-28T00:00:00"/>
    <m/>
    <m/>
    <m/>
    <m/>
    <m/>
    <m/>
    <m/>
    <m/>
    <m/>
    <m/>
    <x v="0"/>
    <m/>
    <m/>
    <m/>
    <s v=""/>
    <s v="FALSO"/>
    <n v="0"/>
    <s v=""/>
    <s v=""/>
    <s v=""/>
    <s v=""/>
    <s v=""/>
    <s v=""/>
    <s v=""/>
    <s v=""/>
    <s v=""/>
    <s v=""/>
    <x v="0"/>
  </r>
  <r>
    <x v="0"/>
    <s v="SGGS-17812"/>
    <s v="[SGGS] SP 26.4.1;[SGGS] SP 26.3.3;[SGGS] SP 26.3.5;[SGGS] SP 26.3.4;[SGGS] SP 26.3.6"/>
    <x v="3"/>
    <x v="4"/>
    <s v="[SGGS] PI 4/26"/>
    <x v="0"/>
    <s v="[INC0808757]Tenho um Erro/Problema com o PTC - Dynamics Athenas - Efetivação da Matrícula"/>
    <m/>
    <m/>
    <m/>
    <s v="Itens concluídos"/>
    <m/>
    <m/>
    <m/>
    <d v="2026-08-14T11:07:00"/>
    <d v="2026-09-28T00:00:00"/>
    <d v="2026-08-25T00:00:00"/>
    <d v="2026-09-28T00:00:00"/>
    <m/>
    <m/>
    <m/>
    <m/>
    <m/>
    <m/>
    <m/>
    <m/>
    <m/>
    <m/>
    <x v="0"/>
    <m/>
    <m/>
    <m/>
    <s v=""/>
    <s v="FALSO"/>
    <n v="0"/>
    <s v=""/>
    <s v=""/>
    <s v=""/>
    <s v=""/>
    <s v=""/>
    <s v=""/>
    <s v=""/>
    <s v=""/>
    <s v=""/>
    <s v=""/>
    <x v="0"/>
  </r>
  <r>
    <x v="0"/>
    <s v="SGGS-17811"/>
    <s v="[SGGS] SP 26.4.1;[SGGS] SP 26.3.3;[SGGS] SP 26.3.5;[SGGS] SP 26.3.4;[SGGS] SP 26.3.6"/>
    <x v="3"/>
    <x v="0"/>
    <s v="[SGGS] PI 3/26"/>
    <x v="0"/>
    <s v="[INC0805669]Tenho um Erro/Problema com o PTC - Financeiro SAP - Rematrícula"/>
    <m/>
    <m/>
    <m/>
    <s v="Itens concluídos"/>
    <m/>
    <m/>
    <s v="Abertura indevida"/>
    <d v="2026-08-14T10:57:00"/>
    <d v="2026-09-28T00:00:00"/>
    <d v="2026-09-28T00:00:00"/>
    <m/>
    <m/>
    <m/>
    <m/>
    <m/>
    <m/>
    <m/>
    <m/>
    <m/>
    <m/>
    <m/>
    <x v="0"/>
    <m/>
    <m/>
    <m/>
    <s v=""/>
    <s v="FALSO"/>
    <n v="0"/>
    <s v=""/>
    <s v=""/>
    <s v=""/>
    <s v=""/>
    <s v=""/>
    <s v=""/>
    <s v=""/>
    <s v=""/>
    <s v=""/>
    <s v=""/>
    <x v="0"/>
  </r>
  <r>
    <x v="0"/>
    <s v="SGGS-17809"/>
    <s v="[SGGS] SP 26.3.3;[SGGS] SP 26.3.5;[SGGS] SP 26.3.4;[SGGS] SP 26.3.6"/>
    <x v="3"/>
    <x v="0"/>
    <s v="[SGGS] PI 3/26"/>
    <x v="0"/>
    <s v="[INC0808731]Tenho um Erro/Problema com o PTC - Dynamics Athenas - Efetivação da Matrícula"/>
    <m/>
    <m/>
    <m/>
    <s v="Itens concluídos"/>
    <m/>
    <m/>
    <s v="Abertura indevida"/>
    <d v="2026-08-14T10:23:00"/>
    <d v="2026-08-03T00:00:00"/>
    <d v="2026-09-25T00:00:00"/>
    <m/>
    <m/>
    <m/>
    <m/>
    <m/>
    <m/>
    <m/>
    <m/>
    <m/>
    <m/>
    <m/>
    <x v="0"/>
    <m/>
    <m/>
    <m/>
    <s v=""/>
    <s v="FALSO"/>
    <n v="0"/>
    <s v=""/>
    <s v=""/>
    <s v=""/>
    <s v=""/>
    <s v=""/>
    <s v=""/>
    <s v=""/>
    <s v=""/>
    <s v=""/>
    <s v=""/>
    <x v="0"/>
  </r>
  <r>
    <x v="0"/>
    <s v="SGGS-17807"/>
    <s v="[SGGS] SP 26.3.3"/>
    <x v="3"/>
    <x v="0"/>
    <s v="[SGGS] PI 3/26"/>
    <x v="0"/>
    <s v="[INC0808666]Tenho um Erro/Problema com o PTC - Dynamics Athenas - Vínculo de Tutor e Professor"/>
    <m/>
    <n v="21600"/>
    <m/>
    <s v="Itens concluídos"/>
    <m/>
    <m/>
    <s v="Abertura indevida"/>
    <d v="2026-08-13T21:44:00"/>
    <d v="2026-08-03T00:00:00"/>
    <d v="2026-08-14T00:00:00"/>
    <m/>
    <m/>
    <m/>
    <m/>
    <m/>
    <m/>
    <m/>
    <m/>
    <m/>
    <m/>
    <m/>
    <x v="0"/>
    <m/>
    <m/>
    <m/>
    <n v="6"/>
    <s v="FALSO"/>
    <n v="0"/>
    <s v=""/>
    <s v=""/>
    <s v=""/>
    <s v=""/>
    <s v=""/>
    <s v=""/>
    <s v=""/>
    <s v=""/>
    <s v=""/>
    <s v=""/>
    <x v="0"/>
  </r>
  <r>
    <x v="0"/>
    <s v="SGGS-17806"/>
    <s v="[SGGS] SP 26.3.3"/>
    <x v="3"/>
    <x v="0"/>
    <s v="[SGGS] PI 3/26"/>
    <x v="0"/>
    <s v="[INC0808665]Tenho um Erro/Problema com o PTC - Dynamics Athenas - Vínculo de Tutor e Professor"/>
    <m/>
    <m/>
    <m/>
    <s v="Itens concluídos"/>
    <m/>
    <m/>
    <s v="Abertura indevida"/>
    <d v="2026-08-13T21:41:00"/>
    <d v="2026-08-03T00:00:00"/>
    <d v="2026-08-14T00:00:00"/>
    <m/>
    <m/>
    <m/>
    <m/>
    <m/>
    <m/>
    <m/>
    <m/>
    <m/>
    <m/>
    <m/>
    <x v="0"/>
    <m/>
    <m/>
    <m/>
    <s v=""/>
    <s v="FALSO"/>
    <n v="0"/>
    <s v=""/>
    <s v=""/>
    <s v=""/>
    <s v=""/>
    <s v=""/>
    <s v=""/>
    <s v=""/>
    <s v=""/>
    <s v=""/>
    <s v=""/>
    <x v="0"/>
  </r>
  <r>
    <x v="0"/>
    <s v="SGGS-17805"/>
    <s v="[SGGS] SP 26.3.3"/>
    <x v="3"/>
    <x v="0"/>
    <s v="[SGGS] PI 3/26"/>
    <x v="0"/>
    <s v="[INC0808663]Tenho um Erro/Problema com o PTC - Dynamics Athenas - Vínculo de Tutor e Professor"/>
    <m/>
    <m/>
    <m/>
    <s v="Itens concluídos"/>
    <m/>
    <m/>
    <s v="Abertura indevida"/>
    <d v="2026-08-13T21:29:00"/>
    <d v="2026-08-03T00:00:00"/>
    <d v="2026-08-14T00:00:00"/>
    <m/>
    <m/>
    <m/>
    <m/>
    <m/>
    <m/>
    <m/>
    <m/>
    <m/>
    <m/>
    <m/>
    <x v="0"/>
    <m/>
    <m/>
    <m/>
    <s v=""/>
    <s v="FALSO"/>
    <n v="0"/>
    <s v=""/>
    <s v=""/>
    <s v=""/>
    <s v=""/>
    <s v=""/>
    <s v=""/>
    <s v=""/>
    <s v=""/>
    <s v=""/>
    <s v=""/>
    <x v="0"/>
  </r>
  <r>
    <x v="0"/>
    <s v="SGGS-17804"/>
    <s v="[SGGS] SP 26.3.3"/>
    <x v="3"/>
    <x v="0"/>
    <s v="[SGGS] PI 3/26"/>
    <x v="0"/>
    <s v="[INC0808661]Tenho um Erro/Problema com o PTC - Dynamics Athenas - Vínculo de Tutor e Professor"/>
    <m/>
    <m/>
    <m/>
    <s v="Itens concluídos"/>
    <m/>
    <m/>
    <s v="Abertura indevida"/>
    <d v="2026-08-13T21:17:00"/>
    <d v="2026-08-03T00:00:00"/>
    <d v="2026-08-14T00:00:00"/>
    <m/>
    <m/>
    <m/>
    <m/>
    <m/>
    <m/>
    <m/>
    <m/>
    <m/>
    <m/>
    <m/>
    <x v="0"/>
    <m/>
    <m/>
    <m/>
    <s v=""/>
    <s v="FALSO"/>
    <n v="0"/>
    <s v=""/>
    <s v=""/>
    <s v=""/>
    <s v=""/>
    <s v=""/>
    <s v=""/>
    <s v=""/>
    <s v=""/>
    <s v=""/>
    <s v=""/>
    <x v="0"/>
  </r>
  <r>
    <x v="0"/>
    <s v="SGGS-17803"/>
    <s v="[SGGS] SP 26.4.1;[SGGS] SP 26.3.3;[SGGS] SP 26.3.5;[SGGS] SP 26.3.4;[SGGS] SP 26.3.6"/>
    <x v="3"/>
    <x v="0"/>
    <s v="[SGGS] PI 3/26"/>
    <x v="0"/>
    <s v="[INC0808615]Tenho um Erro/Problema com o PTC - Dynamics Athenas - Rematrícula"/>
    <m/>
    <m/>
    <m/>
    <s v="Itens concluídos"/>
    <m/>
    <m/>
    <s v="Abertura indevida"/>
    <d v="2026-08-13T17:42:00"/>
    <d v="2026-09-28T00:00:00"/>
    <d v="2026-09-28T00:00:00"/>
    <m/>
    <m/>
    <m/>
    <m/>
    <m/>
    <m/>
    <m/>
    <m/>
    <m/>
    <m/>
    <m/>
    <x v="0"/>
    <m/>
    <m/>
    <m/>
    <s v=""/>
    <s v="FALSO"/>
    <n v="0"/>
    <s v=""/>
    <s v=""/>
    <s v=""/>
    <s v=""/>
    <s v=""/>
    <s v=""/>
    <s v=""/>
    <s v=""/>
    <s v=""/>
    <s v=""/>
    <x v="0"/>
  </r>
  <r>
    <x v="0"/>
    <s v="SGGS-17801"/>
    <s v="[SGGS] SP 26.3.3;[SGGS] SP 26.3.4"/>
    <x v="3"/>
    <x v="0"/>
    <s v="[SGGS] PI 3/26"/>
    <x v="0"/>
    <s v="[INC0808520]Tenho um Erro/Problema com o PTC - Dynamics Athenas - Documentos Acadêmicos - Serviços"/>
    <m/>
    <m/>
    <m/>
    <s v="Itens concluídos"/>
    <m/>
    <m/>
    <s v="Concluído"/>
    <d v="2026-08-13T15:00:00"/>
    <d v="2026-08-03T00:00:00"/>
    <d v="2026-08-25T00:00:00"/>
    <d v="2026-08-25T00:00:00"/>
    <m/>
    <m/>
    <m/>
    <m/>
    <m/>
    <m/>
    <m/>
    <m/>
    <m/>
    <m/>
    <x v="0"/>
    <m/>
    <m/>
    <m/>
    <s v=""/>
    <s v="FALSO"/>
    <n v="0"/>
    <s v=""/>
    <s v=""/>
    <s v=""/>
    <s v=""/>
    <s v=""/>
    <s v=""/>
    <s v=""/>
    <s v=""/>
    <s v=""/>
    <s v=""/>
    <x v="0"/>
  </r>
  <r>
    <x v="0"/>
    <s v="SGGS-17800"/>
    <s v="[SGGS] SP 26.3.3;[SGGS] SP 26.3.4"/>
    <x v="3"/>
    <x v="0"/>
    <s v="[SGGS] PI 3/26"/>
    <x v="0"/>
    <s v="[INC0808147]Tenho um Erro/Problema com o Sistema - Área do Candidato - Login"/>
    <m/>
    <m/>
    <m/>
    <s v="Itens concluídos"/>
    <m/>
    <m/>
    <s v="Concluído"/>
    <d v="2026-08-13T10:59:00"/>
    <d v="2026-08-03T00:00:00"/>
    <d v="2026-08-26T00:00:00"/>
    <d v="2026-08-26T00:00:00"/>
    <m/>
    <m/>
    <m/>
    <m/>
    <m/>
    <m/>
    <m/>
    <m/>
    <m/>
    <m/>
    <x v="0"/>
    <m/>
    <m/>
    <m/>
    <s v=""/>
    <s v="FALSO"/>
    <n v="0"/>
    <s v=""/>
    <s v=""/>
    <s v=""/>
    <s v=""/>
    <s v=""/>
    <s v=""/>
    <s v=""/>
    <s v=""/>
    <s v=""/>
    <s v=""/>
    <x v="0"/>
  </r>
  <r>
    <x v="0"/>
    <s v="SGGS-17799"/>
    <s v="[SGGS] SP 26.4.1;[SGGS] SP 26.3.3;[SGGS] SP 26.3.5;[SGGS] SP 26.3.4;[SGGS] SP 26.3.6"/>
    <x v="3"/>
    <x v="0"/>
    <s v="[SGGS] PI 4/26"/>
    <x v="0"/>
    <s v="[INC0808348]Tenho um Erro/Problema com o PTC - Dynamics Athenas - Efetivação da Matrícula"/>
    <m/>
    <m/>
    <m/>
    <s v="Itens concluídos"/>
    <m/>
    <m/>
    <s v="Concluído"/>
    <d v="2026-08-13T10:58:00"/>
    <d v="2026-09-28T00:00:00"/>
    <d v="2026-09-25T00:00:00"/>
    <d v="2026-09-25T00:00:00"/>
    <m/>
    <m/>
    <m/>
    <m/>
    <m/>
    <m/>
    <m/>
    <m/>
    <m/>
    <m/>
    <x v="0"/>
    <m/>
    <m/>
    <m/>
    <s v=""/>
    <s v="FALSO"/>
    <n v="0"/>
    <s v=""/>
    <s v=""/>
    <s v=""/>
    <s v=""/>
    <s v=""/>
    <s v=""/>
    <s v=""/>
    <s v=""/>
    <s v=""/>
    <s v=""/>
    <x v="0"/>
  </r>
  <r>
    <x v="0"/>
    <s v="SGGS-17797"/>
    <s v="[SGGS] SP 26.3.3;[SGGS] SP 26.3.4"/>
    <x v="3"/>
    <x v="0"/>
    <s v="[SGGS] PI 3/26"/>
    <x v="0"/>
    <s v="[INC0806685]Tenho um Erro/Problema com o PTC - Ingresso - Captação - Backoffice"/>
    <m/>
    <m/>
    <m/>
    <s v="Itens concluídos"/>
    <m/>
    <m/>
    <s v="Concluído"/>
    <d v="2026-08-13T10:05:00"/>
    <d v="2026-08-03T00:00:00"/>
    <d v="2026-08-14T00:00:00"/>
    <d v="2026-08-14T00:00:00"/>
    <m/>
    <m/>
    <m/>
    <m/>
    <m/>
    <m/>
    <m/>
    <m/>
    <m/>
    <m/>
    <x v="0"/>
    <m/>
    <m/>
    <m/>
    <s v=""/>
    <s v="FALSO"/>
    <n v="0"/>
    <s v=""/>
    <s v=""/>
    <s v=""/>
    <s v=""/>
    <s v=""/>
    <s v=""/>
    <s v=""/>
    <s v=""/>
    <s v=""/>
    <s v=""/>
    <x v="0"/>
  </r>
  <r>
    <x v="0"/>
    <s v="SGGS-17794"/>
    <s v="[SGGS] SP 26.3.3;[SGGS] SP 26.3.4"/>
    <x v="3"/>
    <x v="0"/>
    <s v="[SGGS] PI 3/26"/>
    <x v="0"/>
    <s v="[INC0807996]Tenho um Erro/Problema com o PTC - Dynamics Athenas - Documentação para vinculo do tutor"/>
    <m/>
    <m/>
    <m/>
    <s v="Itens concluídos"/>
    <m/>
    <m/>
    <s v="Abertura indevida"/>
    <d v="2026-08-13T09:16:00"/>
    <d v="2026-08-03T00:00:00"/>
    <d v="2026-08-14T00:00:00"/>
    <m/>
    <m/>
    <m/>
    <m/>
    <m/>
    <m/>
    <m/>
    <m/>
    <m/>
    <m/>
    <m/>
    <x v="0"/>
    <m/>
    <m/>
    <m/>
    <s v=""/>
    <s v="FALSO"/>
    <n v="0"/>
    <s v=""/>
    <s v=""/>
    <s v=""/>
    <s v=""/>
    <s v=""/>
    <s v=""/>
    <s v=""/>
    <s v=""/>
    <s v=""/>
    <s v=""/>
    <x v="0"/>
  </r>
  <r>
    <x v="0"/>
    <s v="SGGS-17793"/>
    <s v="[SGGS] SP 26.3.3;[SGGS] SP 26.3.4"/>
    <x v="3"/>
    <x v="0"/>
    <s v="[SGGS] PI 3/26"/>
    <x v="0"/>
    <s v="[INC0808295]Tenho um Erro/Problema com o PTC - Dynamics Athenas - Efetivação da Matrícula"/>
    <m/>
    <n v="21600"/>
    <m/>
    <s v="Itens concluídos"/>
    <m/>
    <m/>
    <s v="Concluído"/>
    <d v="2026-08-13T08:52:00"/>
    <d v="2026-08-03T00:00:00"/>
    <d v="2026-08-13T00:00:00"/>
    <d v="2026-08-13T00:00:00"/>
    <m/>
    <m/>
    <m/>
    <m/>
    <m/>
    <m/>
    <m/>
    <m/>
    <m/>
    <m/>
    <x v="0"/>
    <m/>
    <m/>
    <m/>
    <n v="6"/>
    <s v="FALSO"/>
    <n v="0"/>
    <s v=""/>
    <s v=""/>
    <s v=""/>
    <s v=""/>
    <s v=""/>
    <s v=""/>
    <s v=""/>
    <s v=""/>
    <s v=""/>
    <s v=""/>
    <x v="0"/>
  </r>
  <r>
    <x v="0"/>
    <s v="SGGS-17792"/>
    <s v="[SGGS] SP 26.4.1;[SGGS] SP 26.3.3;[SGGS] SP 26.3.5;[SGGS] SP 26.3.4;[SGGS] SP 26.3.6"/>
    <x v="3"/>
    <x v="0"/>
    <s v="[SGGS] PI 3/26"/>
    <x v="0"/>
    <s v="[INC0808286]Tenho um Erro/Problema com o PTC - Dynamics Athenas - Rematrícula"/>
    <m/>
    <m/>
    <m/>
    <s v="Itens concluídos"/>
    <m/>
    <m/>
    <s v="Abertura indevida"/>
    <d v="2026-08-13T08:29:00"/>
    <d v="2026-09-28T00:00:00"/>
    <d v="2026-09-28T00:00:00"/>
    <m/>
    <m/>
    <m/>
    <m/>
    <m/>
    <m/>
    <m/>
    <m/>
    <m/>
    <m/>
    <m/>
    <x v="0"/>
    <m/>
    <m/>
    <m/>
    <s v=""/>
    <s v="FALSO"/>
    <n v="0"/>
    <s v=""/>
    <s v=""/>
    <s v=""/>
    <s v=""/>
    <s v=""/>
    <s v=""/>
    <s v=""/>
    <s v=""/>
    <s v=""/>
    <s v=""/>
    <x v="0"/>
  </r>
  <r>
    <x v="0"/>
    <s v="SGGS-17791"/>
    <s v="[SGGS] SP 26.4.1;[SGGS] SP 26.3.3;[SGGS] SP 26.3.5;[SGGS] SP 26.3.4;[SGGS] SP 26.3.6"/>
    <x v="3"/>
    <x v="6"/>
    <s v="[SGGS] PI 4/26"/>
    <x v="0"/>
    <s v="[INC0807592]Tenho um Erro/Problema com o PTC - Dynamics Athenas - Alocação e disponibilização de disciplinas"/>
    <m/>
    <m/>
    <m/>
    <s v="Itens Pendentes"/>
    <m/>
    <m/>
    <m/>
    <d v="2026-08-13T08:03:00"/>
    <d v="2026-09-28T00:00:00"/>
    <m/>
    <m/>
    <m/>
    <m/>
    <m/>
    <m/>
    <m/>
    <m/>
    <m/>
    <m/>
    <m/>
    <m/>
    <x v="0"/>
    <m/>
    <m/>
    <m/>
    <s v=""/>
    <s v="FALSO"/>
    <n v="0"/>
    <s v=""/>
    <s v=""/>
    <s v=""/>
    <s v=""/>
    <s v=""/>
    <s v=""/>
    <s v=""/>
    <s v=""/>
    <s v=""/>
    <s v=""/>
    <x v="0"/>
  </r>
  <r>
    <x v="0"/>
    <s v="SGGS-17790"/>
    <s v="[SGGS] SP 26.3.3;[SGGS] SP 26.3.4"/>
    <x v="3"/>
    <x v="0"/>
    <s v="[SGGS] PI 3/26"/>
    <x v="0"/>
    <s v="[INC0808149]Tenho um Erro/Problema com o PTC - Dynamics Athenas - Efetivação da Matrícula"/>
    <m/>
    <n v="3600"/>
    <m/>
    <s v="Itens concluídos"/>
    <m/>
    <m/>
    <s v="Concluído"/>
    <d v="2026-08-12T16:51:00"/>
    <d v="2026-08-03T00:00:00"/>
    <d v="2026-08-12T00:00:00"/>
    <d v="2026-08-14T00:00:00"/>
    <m/>
    <m/>
    <m/>
    <m/>
    <m/>
    <m/>
    <m/>
    <m/>
    <m/>
    <m/>
    <x v="0"/>
    <m/>
    <m/>
    <m/>
    <n v="1"/>
    <s v="FALSO"/>
    <n v="0"/>
    <s v=""/>
    <s v=""/>
    <s v=""/>
    <s v=""/>
    <s v=""/>
    <s v=""/>
    <s v=""/>
    <s v=""/>
    <s v=""/>
    <s v=""/>
    <x v="0"/>
  </r>
  <r>
    <x v="0"/>
    <s v="SGGS-17787"/>
    <s v="[SGGS] SP 26.3.3;[SGGS] SP 26.3.5;[SGGS] SP 26.3.4;[SGGS] SP 26.3.6"/>
    <x v="3"/>
    <x v="0"/>
    <s v="[SGGS] PI 3/26"/>
    <x v="0"/>
    <s v="[INC0808133]Tenho um Erro/Problema com o PTC - Dynamics Athenas - Documentos Acadêmicos - Serviços"/>
    <m/>
    <n v="7200"/>
    <m/>
    <s v="Itens concluídos"/>
    <m/>
    <m/>
    <s v="Concluído"/>
    <d v="2026-08-12T16:01:00"/>
    <d v="2026-08-03T00:00:00"/>
    <d v="2026-08-25T00:00:00"/>
    <d v="2026-09-16T00:00:00"/>
    <m/>
    <m/>
    <m/>
    <m/>
    <m/>
    <m/>
    <m/>
    <m/>
    <m/>
    <m/>
    <x v="0"/>
    <m/>
    <m/>
    <m/>
    <n v="2"/>
    <s v="FALSO"/>
    <n v="0"/>
    <s v=""/>
    <s v=""/>
    <s v=""/>
    <s v=""/>
    <s v=""/>
    <s v=""/>
    <s v=""/>
    <s v=""/>
    <s v=""/>
    <s v=""/>
    <x v="0"/>
  </r>
  <r>
    <x v="0"/>
    <s v="SGGS-17786"/>
    <s v="[SGGS] SP 26.3.3;[SGGS] SP 26.3.4"/>
    <x v="3"/>
    <x v="0"/>
    <s v="[SGGS] PI 3/26"/>
    <x v="0"/>
    <s v="[INC0804484]Tenho um Erro/Problema com o PTC - Dynamics Athenas - Efetivação da Matrícula"/>
    <m/>
    <n v="3600"/>
    <m/>
    <s v="Itens concluídos"/>
    <m/>
    <m/>
    <s v="Concluído"/>
    <d v="2026-08-12T15:06:00"/>
    <d v="2026-08-03T00:00:00"/>
    <d v="2026-08-12T00:00:00"/>
    <d v="2026-08-12T00:00:00"/>
    <m/>
    <m/>
    <m/>
    <m/>
    <m/>
    <m/>
    <m/>
    <m/>
    <m/>
    <m/>
    <x v="0"/>
    <m/>
    <m/>
    <m/>
    <n v="1"/>
    <s v="FALSO"/>
    <n v="0"/>
    <s v=""/>
    <s v=""/>
    <s v=""/>
    <s v=""/>
    <s v=""/>
    <s v=""/>
    <s v=""/>
    <s v=""/>
    <s v=""/>
    <s v=""/>
    <x v="0"/>
  </r>
  <r>
    <x v="0"/>
    <s v="SGGS-17785"/>
    <s v="[SGGS] SP 26.3.3;[SGGS] SP 26.3.4"/>
    <x v="3"/>
    <x v="0"/>
    <s v="[SGGS] PI 3/26"/>
    <x v="0"/>
    <s v="[INC0808094]Tenho um Erro/Problema com o PTC - Dynamics Athenas - Efetivação da Matrícula"/>
    <m/>
    <m/>
    <m/>
    <s v="Itens concluídos"/>
    <m/>
    <m/>
    <s v="Concluído"/>
    <d v="2026-08-12T14:44:00"/>
    <d v="2026-08-03T00:00:00"/>
    <d v="2026-08-14T00:00:00"/>
    <d v="2026-08-14T00:00:00"/>
    <m/>
    <m/>
    <m/>
    <m/>
    <m/>
    <m/>
    <m/>
    <m/>
    <m/>
    <m/>
    <x v="0"/>
    <m/>
    <m/>
    <m/>
    <s v=""/>
    <s v="FALSO"/>
    <n v="0"/>
    <s v=""/>
    <s v=""/>
    <s v=""/>
    <s v=""/>
    <s v=""/>
    <s v=""/>
    <s v=""/>
    <s v=""/>
    <s v=""/>
    <s v=""/>
    <x v="0"/>
  </r>
  <r>
    <x v="0"/>
    <s v="SGGS-17781"/>
    <s v="[SGGS] SP 26.3.3"/>
    <x v="3"/>
    <x v="0"/>
    <s v="[SGGS] PI 3/26"/>
    <x v="0"/>
    <s v="[INC0807592]Tenho um Erro/Problema com o PTC - Dynamics Athenas - Alocação e disponibilização de disciplinas"/>
    <m/>
    <n v="3600"/>
    <m/>
    <s v="Itens concluídos"/>
    <m/>
    <m/>
    <s v="Concluído"/>
    <d v="2026-08-12T12:01:00"/>
    <d v="2026-08-03T00:00:00"/>
    <d v="2026-08-12T00:00:00"/>
    <d v="2026-08-12T00:00:00"/>
    <m/>
    <m/>
    <m/>
    <m/>
    <m/>
    <m/>
    <m/>
    <m/>
    <m/>
    <m/>
    <x v="0"/>
    <m/>
    <m/>
    <m/>
    <n v="1"/>
    <s v="FALSO"/>
    <n v="0"/>
    <s v=""/>
    <s v=""/>
    <s v=""/>
    <s v=""/>
    <s v=""/>
    <s v=""/>
    <s v=""/>
    <s v=""/>
    <s v=""/>
    <s v=""/>
    <x v="0"/>
  </r>
  <r>
    <x v="0"/>
    <s v="SGGS-17779"/>
    <s v="[SGGS] SP 26.3.3;[SGGS] SP 26.3.5;[SGGS] SP 26.3.4;[SGGS] SP 26.3.6"/>
    <x v="3"/>
    <x v="0"/>
    <s v="[SGGS] PI 3/26"/>
    <x v="0"/>
    <s v="[INC0806883]Tenho um Erro/Problema com o PTC - Ingresso - Captação - Área do Candidato"/>
    <m/>
    <m/>
    <m/>
    <s v="Itens concluídos"/>
    <m/>
    <m/>
    <s v="Concluído"/>
    <d v="2026-08-12T10:15:00"/>
    <d v="2026-08-03T00:00:00"/>
    <d v="2026-09-09T00:00:00"/>
    <d v="2026-09-09T00:00:00"/>
    <m/>
    <m/>
    <m/>
    <m/>
    <m/>
    <m/>
    <m/>
    <m/>
    <m/>
    <m/>
    <x v="0"/>
    <m/>
    <m/>
    <m/>
    <s v=""/>
    <s v="FALSO"/>
    <n v="0"/>
    <s v=""/>
    <s v=""/>
    <s v=""/>
    <s v=""/>
    <s v=""/>
    <s v=""/>
    <s v=""/>
    <s v=""/>
    <s v=""/>
    <s v=""/>
    <x v="0"/>
  </r>
  <r>
    <x v="0"/>
    <s v="SGGS-17778"/>
    <s v="[SGGS] SP 26.3.3"/>
    <x v="3"/>
    <x v="0"/>
    <s v="[SGGS] PI 3/26"/>
    <x v="0"/>
    <s v="[INC0787515]Tenho um Erro/Problema com o PTC - Dynamics Athenas - Instabilidade Sistêmica no Dynamics"/>
    <m/>
    <m/>
    <m/>
    <s v="Itens concluídos"/>
    <m/>
    <m/>
    <s v="Abertura indevida"/>
    <d v="2026-08-12T10:08:00"/>
    <d v="2026-08-03T00:00:00"/>
    <d v="2026-08-12T00:00:00"/>
    <m/>
    <m/>
    <m/>
    <m/>
    <m/>
    <m/>
    <m/>
    <m/>
    <m/>
    <m/>
    <m/>
    <x v="0"/>
    <m/>
    <m/>
    <m/>
    <s v=""/>
    <s v="FALSO"/>
    <n v="0"/>
    <s v=""/>
    <s v=""/>
    <s v=""/>
    <s v=""/>
    <s v=""/>
    <s v=""/>
    <s v=""/>
    <s v=""/>
    <s v=""/>
    <s v=""/>
    <x v="0"/>
  </r>
  <r>
    <x v="0"/>
    <s v="SGGS-17777"/>
    <s v="[SGGS] SP 26.4.1;[SGGS] SP 26.3.3;[SGGS] SP 26.3.5;[SGGS] SP 26.3.4;[SGGS] SP 26.3.6"/>
    <x v="3"/>
    <x v="0"/>
    <s v="[SGGS] PI 3/26"/>
    <x v="0"/>
    <s v="[INC0807968]Tenho um Erro/Problema com o PTC - Ambiente do Aluno / AVA Sofia - Visão de disciplinas"/>
    <m/>
    <m/>
    <m/>
    <s v="Itens concluídos"/>
    <m/>
    <m/>
    <s v="Abertura indevida"/>
    <d v="2026-08-12T09:59:00"/>
    <d v="2026-09-28T00:00:00"/>
    <d v="2026-09-28T00:00:00"/>
    <m/>
    <m/>
    <m/>
    <m/>
    <m/>
    <m/>
    <m/>
    <m/>
    <m/>
    <m/>
    <m/>
    <x v="0"/>
    <m/>
    <m/>
    <m/>
    <s v=""/>
    <s v="FALSO"/>
    <n v="0"/>
    <s v=""/>
    <s v=""/>
    <s v=""/>
    <s v=""/>
    <s v=""/>
    <s v=""/>
    <s v=""/>
    <s v=""/>
    <s v=""/>
    <s v=""/>
    <x v="0"/>
  </r>
  <r>
    <x v="4"/>
    <s v="SGGS-17775"/>
    <s v="[SGGS] SP 26.3.5"/>
    <x v="3"/>
    <x v="0"/>
    <s v="[SGGS] PI 3/26"/>
    <x v="5"/>
    <s v="[SEC GA][Integração] Revisão do contrato academic-program-emec-updated"/>
    <n v="8"/>
    <n v="111600"/>
    <m/>
    <s v="Itens concluídos"/>
    <s v="SGGS-11290"/>
    <s v="Não"/>
    <s v="Concluído"/>
    <d v="2026-08-12T08:37:00"/>
    <d v="2026-08-31T00:00:00"/>
    <d v="2026-09-01T00:00:00"/>
    <d v="2026-09-04T00:00:00"/>
    <d v="2026-09-04T00:00:00"/>
    <d v="2026-09-04T00:00:00"/>
    <d v="2026-09-04T00:00:00"/>
    <m/>
    <m/>
    <n v="3"/>
    <m/>
    <m/>
    <n v="17"/>
    <m/>
    <x v="0"/>
    <m/>
    <m/>
    <m/>
    <n v="31"/>
    <s v="FALSO"/>
    <n v="0"/>
    <n v="13"/>
    <s v=""/>
    <n v="3"/>
    <b v="1"/>
    <n v="1"/>
    <s v=""/>
    <s v=""/>
    <s v=""/>
    <s v=""/>
    <b v="1"/>
    <x v="13"/>
  </r>
  <r>
    <x v="0"/>
    <s v="SGGS-17774"/>
    <s v="[SGGS] SP 26.4.1;[SGGS] SP 26.3.3;[SGGS] SP 26.3.5;[SGGS] SP 26.3.4;[SGGS] SP 26.3.6"/>
    <x v="3"/>
    <x v="0"/>
    <s v="[SGGS] PI 3/26"/>
    <x v="0"/>
    <s v="[INC0807680]Tenho um Erro/Problema com o PTC - Ambiente do Aluno / AVA Sofia - Secretaria - Erro na solicitação de Transferencia interna - curso e polo"/>
    <m/>
    <m/>
    <m/>
    <s v="Itens concluídos"/>
    <m/>
    <m/>
    <s v="Abertura indevida"/>
    <d v="2026-08-11T22:32:00"/>
    <d v="2026-09-28T00:00:00"/>
    <d v="2026-09-28T00:00:00"/>
    <m/>
    <m/>
    <m/>
    <m/>
    <m/>
    <m/>
    <m/>
    <m/>
    <m/>
    <m/>
    <m/>
    <x v="0"/>
    <m/>
    <m/>
    <m/>
    <s v=""/>
    <s v="FALSO"/>
    <n v="0"/>
    <s v=""/>
    <s v=""/>
    <s v=""/>
    <s v=""/>
    <s v=""/>
    <s v=""/>
    <s v=""/>
    <s v=""/>
    <s v=""/>
    <s v=""/>
    <x v="0"/>
  </r>
  <r>
    <x v="0"/>
    <s v="SGGS-17773"/>
    <s v="[SGGS] SP 26.4.1;[SGGS] SP 26.3.3;[SGGS] SP 26.3.5;[SGGS] SP 26.3.4;[SGGS] SP 26.3.6"/>
    <x v="3"/>
    <x v="0"/>
    <s v="[SGGS] PI 3/26"/>
    <x v="0"/>
    <s v="[INC0806553]Tenho um Erro/Problema com o PTC - Ambiente do Aluno / AVA Sofia - Detalhes do curso"/>
    <m/>
    <m/>
    <m/>
    <s v="Itens concluídos"/>
    <m/>
    <m/>
    <s v="Abertura indevida"/>
    <d v="2026-08-11T18:36:00"/>
    <d v="2026-09-28T00:00:00"/>
    <d v="2026-09-28T00:00:00"/>
    <m/>
    <m/>
    <m/>
    <m/>
    <m/>
    <m/>
    <m/>
    <m/>
    <m/>
    <m/>
    <m/>
    <x v="0"/>
    <m/>
    <m/>
    <m/>
    <s v=""/>
    <s v="FALSO"/>
    <n v="0"/>
    <s v=""/>
    <s v=""/>
    <s v=""/>
    <s v=""/>
    <s v=""/>
    <s v=""/>
    <s v=""/>
    <s v=""/>
    <s v=""/>
    <s v=""/>
    <x v="0"/>
  </r>
  <r>
    <x v="0"/>
    <s v="SGGS-17770"/>
    <s v="[SGGS] SP 26.4.1;[SGGS] SP 26.3.3;[SGGS] SP 26.3.5;[SGGS] SP 26.3.4;[SGGS] SP 26.3.6"/>
    <x v="3"/>
    <x v="0"/>
    <s v="[SGGS] PI 4/26"/>
    <x v="0"/>
    <s v="[INC0807860]Tenho um Erro/Problema com o PTC - Dynamics Athenas - Rematrícula"/>
    <m/>
    <m/>
    <m/>
    <s v="Itens concluídos"/>
    <m/>
    <m/>
    <s v="Concluído"/>
    <d v="2026-08-11T17:14:00"/>
    <d v="2026-09-28T00:00:00"/>
    <d v="2026-09-25T00:00:00"/>
    <d v="2026-09-25T00:00:00"/>
    <m/>
    <m/>
    <m/>
    <m/>
    <m/>
    <m/>
    <m/>
    <m/>
    <m/>
    <m/>
    <x v="0"/>
    <m/>
    <m/>
    <m/>
    <s v=""/>
    <s v="FALSO"/>
    <n v="0"/>
    <s v=""/>
    <s v=""/>
    <s v=""/>
    <s v=""/>
    <s v=""/>
    <s v=""/>
    <s v=""/>
    <s v=""/>
    <s v=""/>
    <s v=""/>
    <x v="0"/>
  </r>
  <r>
    <x v="0"/>
    <s v="SGGS-17769"/>
    <s v="[SGGS] SP 26.4.1;[SGGS] SP 26.3.3;[SGGS] SP 26.3.5;[SGGS] SP 26.3.4;[SGGS] SP 26.3.6"/>
    <x v="3"/>
    <x v="0"/>
    <s v="[SGGS] PI 3/26"/>
    <x v="0"/>
    <s v="[INC0807000]Tenho um Erro/Problema com o PTC - Dynamics Athenas - Inativação de curso e ofertas"/>
    <m/>
    <m/>
    <m/>
    <s v="Itens concluídos"/>
    <m/>
    <m/>
    <s v="Abertura indevida"/>
    <d v="2026-08-11T16:25:00"/>
    <d v="2026-09-28T00:00:00"/>
    <d v="2026-09-28T00:00:00"/>
    <m/>
    <m/>
    <m/>
    <m/>
    <m/>
    <m/>
    <m/>
    <m/>
    <m/>
    <m/>
    <m/>
    <x v="0"/>
    <m/>
    <m/>
    <m/>
    <s v=""/>
    <s v="FALSO"/>
    <n v="0"/>
    <s v=""/>
    <s v=""/>
    <s v=""/>
    <s v=""/>
    <s v=""/>
    <s v=""/>
    <s v=""/>
    <s v=""/>
    <s v=""/>
    <s v=""/>
    <x v="0"/>
  </r>
  <r>
    <x v="0"/>
    <s v="SGGS-17766"/>
    <s v="[SGGS] SP 26.3.3"/>
    <x v="3"/>
    <x v="0"/>
    <s v="[SGGS] PI 3/26"/>
    <x v="0"/>
    <s v="[INC0807734]Tenho um Erro/Problema com o PTC - Dynamics Athenas - Efetivação da Matrícula"/>
    <m/>
    <n v="3600"/>
    <m/>
    <s v="Itens concluídos"/>
    <m/>
    <m/>
    <s v="Abertura indevida"/>
    <d v="2026-08-11T13:17:00"/>
    <d v="2026-08-03T00:00:00"/>
    <d v="2026-08-11T00:00:00"/>
    <m/>
    <m/>
    <m/>
    <m/>
    <m/>
    <m/>
    <m/>
    <m/>
    <m/>
    <m/>
    <m/>
    <x v="0"/>
    <m/>
    <m/>
    <m/>
    <n v="1"/>
    <s v="FALSO"/>
    <n v="0"/>
    <s v=""/>
    <s v=""/>
    <s v=""/>
    <s v=""/>
    <s v=""/>
    <s v=""/>
    <s v=""/>
    <s v=""/>
    <s v=""/>
    <s v=""/>
    <x v="0"/>
  </r>
  <r>
    <x v="0"/>
    <s v="SGGS-17764"/>
    <s v="[SGGS] SP 26.3.3"/>
    <x v="3"/>
    <x v="0"/>
    <s v="[SGGS] PI 3/26"/>
    <x v="0"/>
    <s v="[INC0806557]Tenho um Erro/Problema com o Portal do Tutor - Portal do Tutor (Dynamics) - Lista de trabalhos"/>
    <m/>
    <m/>
    <m/>
    <s v="Itens concluídos"/>
    <m/>
    <m/>
    <s v="Abertura indevida"/>
    <d v="2026-08-11T11:17:00"/>
    <d v="2026-08-03T00:00:00"/>
    <d v="2026-08-11T00:00:00"/>
    <m/>
    <m/>
    <m/>
    <m/>
    <m/>
    <m/>
    <m/>
    <m/>
    <m/>
    <m/>
    <m/>
    <x v="0"/>
    <m/>
    <m/>
    <m/>
    <s v=""/>
    <s v="FALSO"/>
    <n v="0"/>
    <s v=""/>
    <s v=""/>
    <s v=""/>
    <s v=""/>
    <s v=""/>
    <s v=""/>
    <s v=""/>
    <s v=""/>
    <s v=""/>
    <s v=""/>
    <x v="0"/>
  </r>
  <r>
    <x v="0"/>
    <s v="SGGS-17763"/>
    <s v="[SGGS] SP 26.3.3"/>
    <x v="3"/>
    <x v="0"/>
    <s v="[SGGS] PI 3/26"/>
    <x v="0"/>
    <s v="[INC0804484]Tenho um Erro/Problema com o PTC - Dynamics Athenas - Efetivação da Matrícula"/>
    <m/>
    <m/>
    <m/>
    <s v="Itens concluídos"/>
    <m/>
    <m/>
    <s v="Concluído"/>
    <d v="2026-08-11T10:46:00"/>
    <d v="2026-08-03T00:00:00"/>
    <d v="2026-08-11T00:00:00"/>
    <d v="2026-08-11T00:00:00"/>
    <m/>
    <m/>
    <m/>
    <m/>
    <m/>
    <m/>
    <m/>
    <m/>
    <m/>
    <m/>
    <x v="0"/>
    <m/>
    <m/>
    <m/>
    <s v=""/>
    <s v="FALSO"/>
    <n v="0"/>
    <s v=""/>
    <s v=""/>
    <s v=""/>
    <s v=""/>
    <s v=""/>
    <s v=""/>
    <s v=""/>
    <s v=""/>
    <s v=""/>
    <s v=""/>
    <x v="0"/>
  </r>
  <r>
    <x v="0"/>
    <s v="SGGS-17762"/>
    <s v="[SGGS] SP 26.3.3"/>
    <x v="3"/>
    <x v="0"/>
    <s v="[SGGS] PI 3/26"/>
    <x v="0"/>
    <s v="[INC0807649]Tenho um Erro/Problema com o PTC - Dynamics Athenas - Documentos Acadêmicos - Serviços"/>
    <m/>
    <m/>
    <m/>
    <s v="Itens concluídos"/>
    <m/>
    <m/>
    <s v="Abertura indevida"/>
    <d v="2026-08-11T10:30:00"/>
    <d v="2026-08-03T00:00:00"/>
    <d v="2026-08-11T00:00:00"/>
    <m/>
    <m/>
    <m/>
    <m/>
    <m/>
    <m/>
    <m/>
    <m/>
    <m/>
    <m/>
    <m/>
    <x v="0"/>
    <m/>
    <m/>
    <m/>
    <s v=""/>
    <s v="FALSO"/>
    <n v="0"/>
    <s v=""/>
    <s v=""/>
    <s v=""/>
    <s v=""/>
    <s v=""/>
    <s v=""/>
    <s v=""/>
    <s v=""/>
    <s v=""/>
    <s v=""/>
    <x v="0"/>
  </r>
  <r>
    <x v="0"/>
    <s v="SGGS-17761"/>
    <s v="[SGGS] SP 26.3.3;[SGGS] SP 26.3.4"/>
    <x v="3"/>
    <x v="0"/>
    <s v="[SGGS] PI 3/26"/>
    <x v="0"/>
    <s v="[INC0806093]Tenho um Erro/Problema com o PTC - Dynamics Athenas - Documentos de Matrícula"/>
    <m/>
    <n v="3600"/>
    <m/>
    <s v="Itens concluídos"/>
    <m/>
    <m/>
    <s v="Concluído"/>
    <d v="2026-08-11T09:12:00"/>
    <d v="2026-08-03T00:00:00"/>
    <d v="2026-08-11T00:00:00"/>
    <d v="2026-08-11T00:00:00"/>
    <m/>
    <m/>
    <m/>
    <m/>
    <m/>
    <m/>
    <m/>
    <m/>
    <m/>
    <m/>
    <x v="0"/>
    <m/>
    <m/>
    <m/>
    <n v="1"/>
    <s v="FALSO"/>
    <n v="0"/>
    <s v=""/>
    <s v=""/>
    <s v=""/>
    <s v=""/>
    <s v=""/>
    <s v=""/>
    <s v=""/>
    <s v=""/>
    <s v=""/>
    <s v=""/>
    <x v="0"/>
  </r>
  <r>
    <x v="0"/>
    <s v="SGGS-17759"/>
    <s v="[SGGS] SP 26.3.3;[SGGS] SP 26.3.4"/>
    <x v="3"/>
    <x v="0"/>
    <s v="[SGGS] PI 3/26"/>
    <x v="0"/>
    <s v="[INC0807550]Tenho um Erro/Problema com o PTC - Dynamics Athenas - Efetivação da Matrícula"/>
    <m/>
    <m/>
    <m/>
    <s v="Itens concluídos"/>
    <m/>
    <m/>
    <s v="Concluído"/>
    <d v="2026-08-10T19:05:00"/>
    <d v="2026-08-03T00:00:00"/>
    <d v="2026-08-11T00:00:00"/>
    <d v="2026-08-11T00:00:00"/>
    <m/>
    <m/>
    <m/>
    <m/>
    <m/>
    <m/>
    <m/>
    <m/>
    <m/>
    <m/>
    <x v="0"/>
    <m/>
    <m/>
    <m/>
    <s v=""/>
    <s v="FALSO"/>
    <n v="0"/>
    <s v=""/>
    <s v=""/>
    <s v=""/>
    <s v=""/>
    <s v=""/>
    <s v=""/>
    <s v=""/>
    <s v=""/>
    <s v=""/>
    <s v=""/>
    <x v="0"/>
  </r>
  <r>
    <x v="0"/>
    <s v="SGGS-17758"/>
    <s v="[SGGS] SP 26.3.3"/>
    <x v="3"/>
    <x v="0"/>
    <s v="[SGGS] PI 3/26"/>
    <x v="0"/>
    <s v="[INC0807513]Tenho um Erro/Problema no Dynamics - Apollo - Pós Graduação"/>
    <m/>
    <m/>
    <m/>
    <s v="Itens concluídos"/>
    <m/>
    <m/>
    <s v="Abertura indevida"/>
    <d v="2026-08-10T17:59:00"/>
    <d v="2026-08-03T00:00:00"/>
    <d v="2026-08-11T00:00:00"/>
    <m/>
    <m/>
    <m/>
    <m/>
    <m/>
    <m/>
    <m/>
    <m/>
    <m/>
    <m/>
    <m/>
    <x v="0"/>
    <m/>
    <m/>
    <m/>
    <s v=""/>
    <s v="FALSO"/>
    <n v="0"/>
    <s v=""/>
    <s v=""/>
    <s v=""/>
    <s v=""/>
    <s v=""/>
    <s v=""/>
    <s v=""/>
    <s v=""/>
    <s v=""/>
    <s v=""/>
    <x v="0"/>
  </r>
  <r>
    <x v="0"/>
    <s v="SGGS-17757"/>
    <s v="[SGGS] SP 26.4.1;[SGGS] SP 26.3.3;[SGGS] SP 26.3.5;[SGGS] SP 26.3.4;[SGGS] SP 26.3.6"/>
    <x v="3"/>
    <x v="0"/>
    <s v="[SGGS] PI 3/26"/>
    <x v="0"/>
    <s v="[INC0807472]Tenho um Erro/Problema com o PTC - Dynamics Athenas - Rematrícula"/>
    <m/>
    <m/>
    <m/>
    <s v="Itens concluídos"/>
    <m/>
    <m/>
    <s v="Abertura indevida"/>
    <d v="2026-08-10T15:17:00"/>
    <d v="2026-09-28T00:00:00"/>
    <d v="2026-09-28T00:00:00"/>
    <m/>
    <m/>
    <m/>
    <m/>
    <m/>
    <m/>
    <m/>
    <m/>
    <m/>
    <m/>
    <m/>
    <x v="0"/>
    <m/>
    <m/>
    <m/>
    <s v=""/>
    <s v="FALSO"/>
    <n v="0"/>
    <s v=""/>
    <s v=""/>
    <s v=""/>
    <s v=""/>
    <s v=""/>
    <s v=""/>
    <s v=""/>
    <s v=""/>
    <s v=""/>
    <s v=""/>
    <x v="0"/>
  </r>
  <r>
    <x v="0"/>
    <s v="SGGS-17756"/>
    <s v="[SGGS] SP 26.4.1;[SGGS] SP 26.3.3;[SGGS] SP 26.3.5;[SGGS] SP 26.3.4;[SGGS] SP 26.3.6"/>
    <x v="3"/>
    <x v="0"/>
    <s v="[SGGS] PI 3/26"/>
    <x v="0"/>
    <s v="[INC0804612]Tenho um Erro/Problema com o PTC - Ingresso - Captação - Área do Candidato"/>
    <m/>
    <m/>
    <m/>
    <s v="Itens concluídos"/>
    <m/>
    <m/>
    <s v="Abertura indevida"/>
    <d v="2026-08-10T14:46:00"/>
    <d v="2026-09-28T00:00:00"/>
    <d v="2026-09-28T00:00:00"/>
    <m/>
    <m/>
    <m/>
    <m/>
    <m/>
    <m/>
    <m/>
    <m/>
    <m/>
    <m/>
    <m/>
    <x v="0"/>
    <m/>
    <m/>
    <m/>
    <s v=""/>
    <s v="FALSO"/>
    <n v="0"/>
    <s v=""/>
    <s v=""/>
    <s v=""/>
    <s v=""/>
    <s v=""/>
    <s v=""/>
    <s v=""/>
    <s v=""/>
    <s v=""/>
    <s v=""/>
    <x v="0"/>
  </r>
  <r>
    <x v="0"/>
    <s v="SGGS-17755"/>
    <s v="[SGGS] SP 26.4.1;[SGGS] SP 26.3.3;[SGGS] SP 26.3.5;[SGGS] SP 26.3.4;[SGGS] SP 26.3.6"/>
    <x v="3"/>
    <x v="0"/>
    <s v="[SGGS] PI 3/26"/>
    <x v="0"/>
    <s v="[INC0806737]Tenho um Erro/Problema com o PTC - Dynamics Athenas - Notas e Frequências Parciais"/>
    <m/>
    <m/>
    <m/>
    <s v="Itens concluídos"/>
    <m/>
    <m/>
    <s v="Abertura indevida"/>
    <d v="2026-08-10T14:43:00"/>
    <d v="2026-09-28T00:00:00"/>
    <d v="2026-09-28T00:00:00"/>
    <m/>
    <m/>
    <m/>
    <m/>
    <m/>
    <m/>
    <m/>
    <m/>
    <m/>
    <m/>
    <m/>
    <x v="0"/>
    <m/>
    <m/>
    <m/>
    <s v=""/>
    <s v="FALSO"/>
    <n v="0"/>
    <s v=""/>
    <s v=""/>
    <s v=""/>
    <s v=""/>
    <s v=""/>
    <s v=""/>
    <s v=""/>
    <s v=""/>
    <s v=""/>
    <s v=""/>
    <x v="0"/>
  </r>
  <r>
    <x v="0"/>
    <s v="SGGS-17754"/>
    <s v="[SGGS] SP 26.3.3"/>
    <x v="3"/>
    <x v="0"/>
    <s v="[SGGS] PI 3/26"/>
    <x v="0"/>
    <s v="[INC0807441]Tenho um Erro/Problema com o PTC - Dynamics Athenas - Efetivação da Matrícula"/>
    <m/>
    <n v="3600"/>
    <m/>
    <s v="Itens concluídos"/>
    <m/>
    <m/>
    <s v="Abertura indevida"/>
    <d v="2026-08-10T14:19:00"/>
    <d v="2026-08-03T00:00:00"/>
    <d v="2026-08-10T00:00:00"/>
    <m/>
    <m/>
    <m/>
    <m/>
    <m/>
    <m/>
    <m/>
    <m/>
    <m/>
    <m/>
    <m/>
    <x v="0"/>
    <m/>
    <m/>
    <m/>
    <n v="1"/>
    <s v="FALSO"/>
    <n v="0"/>
    <s v=""/>
    <s v=""/>
    <s v=""/>
    <s v=""/>
    <s v=""/>
    <s v=""/>
    <s v=""/>
    <s v=""/>
    <s v=""/>
    <s v=""/>
    <x v="0"/>
  </r>
  <r>
    <x v="0"/>
    <s v="SGGS-17751"/>
    <s v="[SGGS] SP 26.3.3"/>
    <x v="3"/>
    <x v="0"/>
    <s v="[SGGS] PI 3/26"/>
    <x v="0"/>
    <s v="[INC0806864]Tenho um Erro/Problema com o PTC - Portal do Estágio Obrigatório - Polo Parceiro"/>
    <m/>
    <m/>
    <m/>
    <s v="Itens concluídos"/>
    <m/>
    <m/>
    <s v="Abertura indevida"/>
    <d v="2026-08-10T11:33:00"/>
    <d v="2026-08-03T00:00:00"/>
    <d v="2026-08-10T00:00:00"/>
    <m/>
    <m/>
    <m/>
    <m/>
    <m/>
    <m/>
    <m/>
    <m/>
    <m/>
    <m/>
    <m/>
    <x v="0"/>
    <m/>
    <m/>
    <m/>
    <s v=""/>
    <s v="FALSO"/>
    <n v="0"/>
    <s v=""/>
    <s v=""/>
    <s v=""/>
    <s v=""/>
    <s v=""/>
    <s v=""/>
    <s v=""/>
    <s v=""/>
    <s v=""/>
    <s v=""/>
    <x v="0"/>
  </r>
  <r>
    <x v="0"/>
    <s v="SGGS-17750"/>
    <s v="[SGGS] SP 26.3.3"/>
    <x v="3"/>
    <x v="0"/>
    <s v="[SGGS] PI 3/26"/>
    <x v="0"/>
    <s v="[INC0806553]Tenho um Erro/Problema com o PTC - Ambiente do Aluno / AVA Sofia - Detalhes do curso"/>
    <m/>
    <m/>
    <m/>
    <s v="Itens concluídos"/>
    <m/>
    <m/>
    <s v="Abertura indevida"/>
    <d v="2026-08-10T11:28:00"/>
    <d v="2026-08-03T00:00:00"/>
    <d v="2026-08-10T00:00:00"/>
    <m/>
    <m/>
    <m/>
    <m/>
    <m/>
    <m/>
    <m/>
    <m/>
    <m/>
    <m/>
    <m/>
    <x v="0"/>
    <m/>
    <m/>
    <m/>
    <s v=""/>
    <s v="FALSO"/>
    <n v="0"/>
    <s v=""/>
    <s v=""/>
    <s v=""/>
    <s v=""/>
    <s v=""/>
    <s v=""/>
    <s v=""/>
    <s v=""/>
    <s v=""/>
    <s v=""/>
    <x v="0"/>
  </r>
  <r>
    <x v="0"/>
    <s v="SGGS-17749"/>
    <s v="[SGGS] SP 26.4.1;[SGGS] SP 26.3.3;[SGGS] SP 26.3.5;[SGGS] SP 26.3.4;[SGGS] SP 26.3.6"/>
    <x v="3"/>
    <x v="0"/>
    <s v="[SGGS] PI 3/26"/>
    <x v="0"/>
    <s v="[INC0807329]Tenho um Erro/Problema com o Portal do Tutor - Portal do Tutor (Dynamics) - Lista de trabalhos"/>
    <m/>
    <m/>
    <m/>
    <s v="Itens concluídos"/>
    <m/>
    <m/>
    <s v="Abertura indevida"/>
    <d v="2026-08-10T11:27:00"/>
    <d v="2026-09-28T00:00:00"/>
    <d v="2026-09-28T00:00:00"/>
    <m/>
    <m/>
    <m/>
    <m/>
    <m/>
    <m/>
    <m/>
    <m/>
    <m/>
    <m/>
    <m/>
    <x v="0"/>
    <m/>
    <m/>
    <m/>
    <s v=""/>
    <s v="FALSO"/>
    <n v="0"/>
    <s v=""/>
    <s v=""/>
    <s v=""/>
    <s v=""/>
    <s v=""/>
    <s v=""/>
    <s v=""/>
    <s v=""/>
    <s v=""/>
    <s v=""/>
    <x v="0"/>
  </r>
  <r>
    <x v="0"/>
    <s v="SGGS-17748"/>
    <s v="[SGGS] SP 26.3.3"/>
    <x v="3"/>
    <x v="0"/>
    <s v="[SGGS] PI 3/26"/>
    <x v="0"/>
    <s v="[INC0807089]Tenho um Erro/Problema com o PTC - Dynamics Athenas - Efetivação da Matrícula"/>
    <m/>
    <n v="3600"/>
    <m/>
    <s v="Itens concluídos"/>
    <m/>
    <m/>
    <s v="Abertura indevida"/>
    <d v="2026-08-08T12:37:00"/>
    <d v="2026-08-03T00:00:00"/>
    <d v="2026-08-10T00:00:00"/>
    <m/>
    <m/>
    <m/>
    <m/>
    <m/>
    <m/>
    <m/>
    <m/>
    <m/>
    <m/>
    <m/>
    <x v="0"/>
    <m/>
    <m/>
    <m/>
    <n v="1"/>
    <s v="FALSO"/>
    <n v="0"/>
    <s v=""/>
    <s v=""/>
    <s v=""/>
    <s v=""/>
    <s v=""/>
    <s v=""/>
    <s v=""/>
    <s v=""/>
    <s v=""/>
    <s v=""/>
    <x v="0"/>
  </r>
  <r>
    <x v="0"/>
    <s v="SGGS-17747"/>
    <s v="[SGGS] SP 26.3.3;[SGGS] SP 26.3.5;[SGGS] SP 26.3.4"/>
    <x v="3"/>
    <x v="0"/>
    <s v="[SGGS] PI 3/26"/>
    <x v="0"/>
    <s v="[INC0806940]Tenho um Erro/Problema com o PTC - Dynamics Athenas - Efetivação da Matrícula"/>
    <m/>
    <m/>
    <m/>
    <s v="Itens concluídos"/>
    <m/>
    <m/>
    <s v="Concluído"/>
    <d v="2026-08-07T17:25:00"/>
    <d v="2026-08-03T00:00:00"/>
    <d v="2026-08-26T00:00:00"/>
    <d v="2026-08-26T00:00:00"/>
    <m/>
    <m/>
    <m/>
    <m/>
    <m/>
    <m/>
    <m/>
    <m/>
    <m/>
    <m/>
    <x v="0"/>
    <m/>
    <m/>
    <m/>
    <s v=""/>
    <s v="FALSO"/>
    <n v="0"/>
    <s v=""/>
    <s v=""/>
    <s v=""/>
    <s v=""/>
    <s v=""/>
    <s v=""/>
    <s v=""/>
    <s v=""/>
    <s v=""/>
    <s v=""/>
    <x v="0"/>
  </r>
  <r>
    <x v="0"/>
    <s v="SGGS-17745"/>
    <s v="[SGGS] SP 26.4.1;[SGGS] SP 26.3.3;[SGGS] SP 26.3.5;[SGGS] SP 26.3.4;[SGGS] SP 26.3.6"/>
    <x v="3"/>
    <x v="0"/>
    <s v="[SGGS] PI 4/26"/>
    <x v="0"/>
    <s v="[INC0806914]Tenho um Erro/Problema com o PTC - Dynamics Athenas - Rematrícula"/>
    <m/>
    <m/>
    <m/>
    <s v="Itens concluídos"/>
    <m/>
    <m/>
    <s v="Concluído"/>
    <d v="2026-08-07T15:55:00"/>
    <d v="2026-09-28T00:00:00"/>
    <d v="2026-09-25T00:00:00"/>
    <d v="2026-09-25T00:00:00"/>
    <m/>
    <m/>
    <m/>
    <m/>
    <m/>
    <m/>
    <m/>
    <m/>
    <m/>
    <m/>
    <x v="0"/>
    <m/>
    <m/>
    <m/>
    <s v=""/>
    <s v="FALSO"/>
    <n v="0"/>
    <s v=""/>
    <s v=""/>
    <s v=""/>
    <s v=""/>
    <s v=""/>
    <s v=""/>
    <s v=""/>
    <s v=""/>
    <s v=""/>
    <s v=""/>
    <x v="0"/>
  </r>
  <r>
    <x v="0"/>
    <s v="SGGS-17744"/>
    <s v="[SGGS] SP 26.3.3;[SGGS] SP 26.3.5;[SGGS] SP 26.3.4"/>
    <x v="3"/>
    <x v="0"/>
    <s v="[SGGS] PI 3/26"/>
    <x v="0"/>
    <s v="[INC0806902]Tenho um Erro/Problema com o PTC - Dynamics Athenas - Rematrícula"/>
    <m/>
    <n v="100800"/>
    <m/>
    <s v="Itens concluídos"/>
    <m/>
    <m/>
    <s v="Concluído"/>
    <d v="2026-08-07T15:36:00"/>
    <d v="2026-08-03T00:00:00"/>
    <d v="2026-08-10T00:00:00"/>
    <d v="2026-08-25T00:00:00"/>
    <m/>
    <m/>
    <m/>
    <m/>
    <m/>
    <m/>
    <m/>
    <m/>
    <m/>
    <m/>
    <x v="0"/>
    <m/>
    <m/>
    <m/>
    <n v="28"/>
    <s v="FALSO"/>
    <n v="0"/>
    <s v=""/>
    <s v=""/>
    <s v=""/>
    <s v=""/>
    <s v=""/>
    <s v=""/>
    <s v=""/>
    <s v=""/>
    <s v=""/>
    <s v=""/>
    <x v="0"/>
  </r>
  <r>
    <x v="0"/>
    <s v="SGGS-17743"/>
    <s v="[SGGS] SP 26.3.3;[SGGS] SP 26.3.5;[SGGS] SP 26.3.4;[SGGS] SP 26.3.6"/>
    <x v="3"/>
    <x v="0"/>
    <s v="[SGGS] PI 3/26"/>
    <x v="0"/>
    <s v="[INC0806896]Tenho um Erro/Problema com o PTC - Dynamics Athenas - Rematrícula"/>
    <m/>
    <m/>
    <m/>
    <s v="Itens concluídos"/>
    <m/>
    <m/>
    <s v="Concluído"/>
    <d v="2026-08-07T15:19:00"/>
    <d v="2026-08-03T00:00:00"/>
    <d v="2026-09-09T00:00:00"/>
    <d v="2026-09-09T00:00:00"/>
    <m/>
    <m/>
    <m/>
    <m/>
    <m/>
    <m/>
    <m/>
    <m/>
    <m/>
    <m/>
    <x v="0"/>
    <m/>
    <m/>
    <m/>
    <s v=""/>
    <s v="FALSO"/>
    <n v="0"/>
    <s v=""/>
    <s v=""/>
    <s v=""/>
    <s v=""/>
    <s v=""/>
    <s v=""/>
    <s v=""/>
    <s v=""/>
    <s v=""/>
    <s v=""/>
    <x v="0"/>
  </r>
  <r>
    <x v="0"/>
    <s v="SGGS-17742"/>
    <s v="[SGGS] SP 26.4.1;[SGGS] SP 26.3.3;[SGGS] SP 26.3.5;[SGGS] SP 26.3.4;[SGGS] SP 26.3.6"/>
    <x v="3"/>
    <x v="0"/>
    <s v="[SGGS] PI 4/26"/>
    <x v="0"/>
    <s v="[INC0806889]Tenho um Erro/Problema com o PTC - Dynamics Athenas - Rematrícula"/>
    <m/>
    <m/>
    <m/>
    <s v="Itens concluídos"/>
    <m/>
    <m/>
    <s v="Concluído"/>
    <d v="2026-08-07T14:54:00"/>
    <d v="2026-09-28T00:00:00"/>
    <d v="2026-09-25T00:00:00"/>
    <d v="2026-09-25T00:00:00"/>
    <m/>
    <m/>
    <m/>
    <m/>
    <m/>
    <m/>
    <m/>
    <m/>
    <m/>
    <m/>
    <x v="0"/>
    <m/>
    <m/>
    <m/>
    <s v=""/>
    <s v="FALSO"/>
    <n v="0"/>
    <s v=""/>
    <s v=""/>
    <s v=""/>
    <s v=""/>
    <s v=""/>
    <s v=""/>
    <s v=""/>
    <s v=""/>
    <s v=""/>
    <s v=""/>
    <x v="0"/>
  </r>
  <r>
    <x v="0"/>
    <s v="SGGS-17741"/>
    <s v="[SGGS] SP 26.3.3"/>
    <x v="3"/>
    <x v="0"/>
    <s v="[SGGS] PI 3/26"/>
    <x v="0"/>
    <s v="[INC0805504]Tenho um Erro/Problema com o PTC - Ambiente do Aluno / AVA Sofia - Visão de disciplinas"/>
    <m/>
    <m/>
    <m/>
    <s v="Itens concluídos"/>
    <m/>
    <m/>
    <s v="Abertura indevida"/>
    <d v="2026-08-07T13:36:00"/>
    <d v="2026-08-03T00:00:00"/>
    <d v="2026-08-07T00:00:00"/>
    <m/>
    <m/>
    <m/>
    <m/>
    <m/>
    <m/>
    <m/>
    <m/>
    <m/>
    <m/>
    <m/>
    <x v="0"/>
    <m/>
    <m/>
    <m/>
    <s v=""/>
    <s v="FALSO"/>
    <n v="0"/>
    <s v=""/>
    <s v=""/>
    <s v=""/>
    <s v=""/>
    <s v=""/>
    <s v=""/>
    <s v=""/>
    <s v=""/>
    <s v=""/>
    <s v=""/>
    <x v="0"/>
  </r>
  <r>
    <x v="0"/>
    <s v="SGGS-17740"/>
    <s v="[SGGS] SP 26.3.3"/>
    <x v="3"/>
    <x v="0"/>
    <s v="[SGGS] PI 3/26"/>
    <x v="0"/>
    <s v="[INC0803610]Tenho um Erro/Problema com o PTC - Dynamics Athenas - Perfil de Acesso"/>
    <m/>
    <m/>
    <m/>
    <s v="Itens concluídos"/>
    <m/>
    <m/>
    <s v="Abertura indevida"/>
    <d v="2026-08-07T13:26:00"/>
    <d v="2026-08-03T00:00:00"/>
    <d v="2026-08-07T00:00:00"/>
    <m/>
    <m/>
    <m/>
    <m/>
    <m/>
    <m/>
    <m/>
    <m/>
    <m/>
    <m/>
    <m/>
    <x v="0"/>
    <m/>
    <m/>
    <m/>
    <s v=""/>
    <s v="FALSO"/>
    <n v="0"/>
    <s v=""/>
    <s v=""/>
    <s v=""/>
    <s v=""/>
    <s v=""/>
    <s v=""/>
    <s v=""/>
    <s v=""/>
    <s v=""/>
    <s v=""/>
    <x v="0"/>
  </r>
  <r>
    <x v="0"/>
    <s v="SGGS-17738"/>
    <s v="[SGGS] SP 26.4.1;[SGGS] SP 26.3.3;[SGGS] SP 26.3.5;[SGGS] SP 26.3.4;[SGGS] SP 26.3.6"/>
    <x v="3"/>
    <x v="0"/>
    <s v="[SGGS] PI 3/26"/>
    <x v="0"/>
    <s v="[INC0806816]Tenho um Erro/Problema com o PTC - Dynamics Athenas - Efetivação da Matrícula"/>
    <m/>
    <m/>
    <m/>
    <s v="Itens concluídos"/>
    <m/>
    <m/>
    <s v="Abertura indevida"/>
    <d v="2026-08-07T11:41:00"/>
    <d v="2026-09-28T00:00:00"/>
    <d v="2026-09-28T00:00:00"/>
    <m/>
    <m/>
    <m/>
    <m/>
    <m/>
    <m/>
    <m/>
    <m/>
    <m/>
    <m/>
    <m/>
    <x v="0"/>
    <m/>
    <m/>
    <m/>
    <s v=""/>
    <s v="FALSO"/>
    <n v="0"/>
    <s v=""/>
    <s v=""/>
    <s v=""/>
    <s v=""/>
    <s v=""/>
    <s v=""/>
    <s v=""/>
    <s v=""/>
    <s v=""/>
    <s v=""/>
    <x v="0"/>
  </r>
  <r>
    <x v="0"/>
    <s v="SGGS-17737"/>
    <s v="[SGGS] SP 26.3.3"/>
    <x v="3"/>
    <x v="0"/>
    <s v="[SGGS] PI 3/26"/>
    <x v="0"/>
    <s v="[INC0806072]Tenho um Erro/Problema com o Sistema - PDA:Portal do aluno - Graduação - Erro no Financeiro "/>
    <m/>
    <m/>
    <m/>
    <s v="Itens concluídos"/>
    <m/>
    <m/>
    <s v="Abertura indevida"/>
    <d v="2026-08-07T11:36:00"/>
    <d v="2026-08-03T00:00:00"/>
    <d v="2026-08-07T00:00:00"/>
    <m/>
    <m/>
    <m/>
    <m/>
    <m/>
    <m/>
    <m/>
    <m/>
    <m/>
    <m/>
    <m/>
    <x v="0"/>
    <m/>
    <m/>
    <m/>
    <s v=""/>
    <s v="FALSO"/>
    <n v="0"/>
    <s v=""/>
    <s v=""/>
    <s v=""/>
    <s v=""/>
    <s v=""/>
    <s v=""/>
    <s v=""/>
    <s v=""/>
    <s v=""/>
    <s v=""/>
    <x v="0"/>
  </r>
  <r>
    <x v="0"/>
    <s v="SGGS-17736"/>
    <s v="[SGGS] SP 26.4.1;[SGGS] SP 26.3.3;[SGGS] SP 26.3.5;[SGGS] SP 26.3.4;[SGGS] SP 26.3.6"/>
    <x v="3"/>
    <x v="0"/>
    <s v="[SGGS] PI 3/26"/>
    <x v="0"/>
    <s v="[INC0806695]Tenho um Erro/Problema com o PTC - Dynamics Athenas - Instabilidade Sistêmica no Dynamics"/>
    <m/>
    <m/>
    <m/>
    <s v="Itens concluídos"/>
    <m/>
    <m/>
    <s v="Abertura indevida"/>
    <d v="2026-08-07T11:26:00"/>
    <d v="2026-09-28T00:00:00"/>
    <d v="2026-09-28T00:00:00"/>
    <m/>
    <m/>
    <m/>
    <m/>
    <m/>
    <m/>
    <m/>
    <m/>
    <m/>
    <m/>
    <m/>
    <x v="0"/>
    <m/>
    <m/>
    <m/>
    <s v=""/>
    <s v="FALSO"/>
    <n v="0"/>
    <s v=""/>
    <s v=""/>
    <s v=""/>
    <s v=""/>
    <s v=""/>
    <s v=""/>
    <s v=""/>
    <s v=""/>
    <s v=""/>
    <s v=""/>
    <x v="0"/>
  </r>
  <r>
    <x v="0"/>
    <s v="SGGS-17735"/>
    <s v="[SGGS] SP 26.3.3;[SGGS] SP 26.3.5;[SGGS] SP 26.3.4"/>
    <x v="3"/>
    <x v="0"/>
    <s v="[SGGS] PI 3/26"/>
    <x v="0"/>
    <s v="[INC0806755]Tenho um Erro/Problema com o Sistema - Área do Candidato - Contrato"/>
    <m/>
    <n v="21600"/>
    <m/>
    <s v="Itens concluídos"/>
    <m/>
    <m/>
    <s v="Concluído"/>
    <d v="2026-08-07T10:47:00"/>
    <d v="2026-08-03T00:00:00"/>
    <d v="2026-08-26T00:00:00"/>
    <d v="2026-08-27T00:00:00"/>
    <m/>
    <m/>
    <m/>
    <m/>
    <m/>
    <m/>
    <m/>
    <m/>
    <m/>
    <m/>
    <x v="0"/>
    <m/>
    <m/>
    <m/>
    <n v="6"/>
    <s v="FALSO"/>
    <n v="0"/>
    <s v=""/>
    <s v=""/>
    <s v=""/>
    <s v=""/>
    <s v=""/>
    <s v=""/>
    <s v=""/>
    <s v=""/>
    <s v=""/>
    <s v=""/>
    <x v="0"/>
  </r>
  <r>
    <x v="0"/>
    <s v="SGGS-17734"/>
    <s v="[SGGS] SP 26.3.3"/>
    <x v="3"/>
    <x v="0"/>
    <s v="[SGGS] PI 3/26"/>
    <x v="0"/>
    <s v="[INC0806758]Tenho um Erro/Problema com o PTC - Dynamics Athenas - Documentos Acadêmicos - Serviços"/>
    <m/>
    <m/>
    <m/>
    <s v="Itens concluídos"/>
    <m/>
    <m/>
    <s v="Abertura indevida"/>
    <d v="2026-08-07T09:45:00"/>
    <d v="2026-08-03T00:00:00"/>
    <d v="2026-08-07T00:00:00"/>
    <m/>
    <m/>
    <m/>
    <m/>
    <m/>
    <m/>
    <m/>
    <m/>
    <m/>
    <m/>
    <m/>
    <x v="0"/>
    <m/>
    <m/>
    <m/>
    <s v=""/>
    <s v="FALSO"/>
    <n v="0"/>
    <s v=""/>
    <s v=""/>
    <s v=""/>
    <s v=""/>
    <s v=""/>
    <s v=""/>
    <s v=""/>
    <s v=""/>
    <s v=""/>
    <s v=""/>
    <x v="0"/>
  </r>
  <r>
    <x v="0"/>
    <s v="SGGS-17733"/>
    <s v="[SGGS] SP 26.3.3;[SGGS] SP 26.3.5;[SGGS] SP 26.3.4;[SGGS] SP 26.3.6"/>
    <x v="3"/>
    <x v="0"/>
    <s v="[SGGS] PI 3/26"/>
    <x v="0"/>
    <s v="[INC0806613]Tenho um Erro/Problema com o PTC - Ambiente do Aluno / AVA Sofia - Secretaria -  Termos e contratos"/>
    <m/>
    <m/>
    <m/>
    <s v="Itens concluídos"/>
    <m/>
    <m/>
    <s v="Concluído"/>
    <d v="2026-08-06T23:17:00"/>
    <d v="2026-08-03T00:00:00"/>
    <d v="2026-09-18T00:00:00"/>
    <d v="2026-09-18T00:00:00"/>
    <m/>
    <m/>
    <m/>
    <m/>
    <m/>
    <m/>
    <m/>
    <m/>
    <m/>
    <m/>
    <x v="0"/>
    <m/>
    <m/>
    <m/>
    <s v=""/>
    <s v="FALSO"/>
    <n v="0"/>
    <s v=""/>
    <s v=""/>
    <s v=""/>
    <s v=""/>
    <s v=""/>
    <s v=""/>
    <s v=""/>
    <s v=""/>
    <s v=""/>
    <s v=""/>
    <x v="0"/>
  </r>
  <r>
    <x v="0"/>
    <s v="SGGS-17731"/>
    <s v="[SGGS] SP 26.3.3"/>
    <x v="3"/>
    <x v="0"/>
    <s v="[SGGS] PI 3/26"/>
    <x v="0"/>
    <s v="[INC0806681]Tenho um Erro/Problema com o PTC - Dynamics Athenas - Documentos Acadêmicos - Serviços"/>
    <m/>
    <m/>
    <m/>
    <s v="Itens concluídos"/>
    <m/>
    <m/>
    <s v="Abertura indevida"/>
    <d v="2026-08-06T19:20:00"/>
    <d v="2026-08-03T00:00:00"/>
    <d v="2026-08-07T00:00:00"/>
    <m/>
    <m/>
    <m/>
    <m/>
    <m/>
    <m/>
    <m/>
    <m/>
    <m/>
    <m/>
    <m/>
    <x v="0"/>
    <m/>
    <m/>
    <m/>
    <s v=""/>
    <s v="FALSO"/>
    <n v="0"/>
    <s v=""/>
    <s v=""/>
    <s v=""/>
    <s v=""/>
    <s v=""/>
    <s v=""/>
    <s v=""/>
    <s v=""/>
    <s v=""/>
    <s v=""/>
    <x v="0"/>
  </r>
  <r>
    <x v="0"/>
    <s v="SGGS-17730"/>
    <s v="[SGGS] SP 26.3.3;[SGGS] SP 26.3.5;[SGGS] SP 26.3.4;[SGGS] SP 26.3.6"/>
    <x v="3"/>
    <x v="0"/>
    <s v="[SGGS] PI 3/26"/>
    <x v="0"/>
    <s v="[INC0806634]Tenho um Erro/Problema com o PTC - Dynamics Athenas - Efetivação da Matrícula"/>
    <m/>
    <m/>
    <m/>
    <s v="Itens concluídos"/>
    <m/>
    <m/>
    <s v="Concluído"/>
    <d v="2026-08-06T17:00:00"/>
    <d v="2026-08-03T00:00:00"/>
    <d v="2026-09-18T00:00:00"/>
    <d v="2026-09-18T00:00:00"/>
    <m/>
    <m/>
    <m/>
    <m/>
    <m/>
    <m/>
    <m/>
    <m/>
    <m/>
    <m/>
    <x v="0"/>
    <m/>
    <m/>
    <m/>
    <s v=""/>
    <s v="FALSO"/>
    <n v="0"/>
    <s v=""/>
    <s v=""/>
    <s v=""/>
    <s v=""/>
    <s v=""/>
    <s v=""/>
    <s v=""/>
    <s v=""/>
    <s v=""/>
    <s v=""/>
    <x v="0"/>
  </r>
  <r>
    <x v="0"/>
    <s v="SGGS-17729"/>
    <s v="[SGGS] SP 26.3.3"/>
    <x v="3"/>
    <x v="0"/>
    <s v="[SGGS] PI 3/26"/>
    <x v="0"/>
    <s v="[INC0806633]Tenho um Erro/Problema com o PTC - Dynamics Athenas - Efetivação da Matrícula"/>
    <m/>
    <m/>
    <m/>
    <s v="Itens concluídos"/>
    <m/>
    <m/>
    <s v="Concluído"/>
    <d v="2026-08-06T16:58:00"/>
    <d v="2026-08-03T00:00:00"/>
    <d v="2026-08-07T00:00:00"/>
    <d v="2026-08-07T00:00:00"/>
    <m/>
    <m/>
    <m/>
    <m/>
    <m/>
    <m/>
    <m/>
    <m/>
    <m/>
    <m/>
    <x v="0"/>
    <m/>
    <m/>
    <m/>
    <s v=""/>
    <s v="FALSO"/>
    <n v="0"/>
    <s v=""/>
    <s v=""/>
    <s v=""/>
    <s v=""/>
    <s v=""/>
    <s v=""/>
    <s v=""/>
    <s v=""/>
    <s v=""/>
    <s v=""/>
    <x v="0"/>
  </r>
  <r>
    <x v="0"/>
    <s v="SGGS-17727"/>
    <s v="[SGGS] SP 26.4.1;[SGGS] SP 26.3.3;[SGGS] SP 26.3.5;[SGGS] SP 26.3.4;[SGGS] SP 26.3.6"/>
    <x v="3"/>
    <x v="4"/>
    <s v="[SGGS] PI 4/26"/>
    <x v="0"/>
    <s v="[INC0806620]Tenho um Erro/Problema com o PTC - Dynamics Athenas - Efetivação da Matrícula"/>
    <m/>
    <m/>
    <m/>
    <s v="Itens concluídos"/>
    <m/>
    <m/>
    <m/>
    <d v="2026-08-06T16:34:00"/>
    <d v="2026-09-28T00:00:00"/>
    <d v="2026-08-06T00:00:00"/>
    <d v="2026-09-28T00:00:00"/>
    <m/>
    <m/>
    <m/>
    <m/>
    <m/>
    <m/>
    <m/>
    <m/>
    <m/>
    <m/>
    <x v="0"/>
    <m/>
    <m/>
    <m/>
    <s v=""/>
    <s v="FALSO"/>
    <n v="0"/>
    <s v=""/>
    <s v=""/>
    <s v=""/>
    <s v=""/>
    <s v=""/>
    <s v=""/>
    <s v=""/>
    <s v=""/>
    <s v=""/>
    <s v=""/>
    <x v="0"/>
  </r>
  <r>
    <x v="0"/>
    <s v="SGGS-17726"/>
    <s v="[SGGS] SP 26.3.3;[SGGS] SP 26.3.5;[SGGS] SP 26.3.4"/>
    <x v="3"/>
    <x v="0"/>
    <s v="[SGGS] PI 3/26"/>
    <x v="0"/>
    <s v="[INC0789175]Tenho um Erro/Problema com o PTC - Dynamics Athenas - Rematrícula"/>
    <m/>
    <m/>
    <m/>
    <s v="Itens concluídos"/>
    <m/>
    <m/>
    <s v="Concluído"/>
    <d v="2026-08-06T16:30:00"/>
    <d v="2026-08-03T00:00:00"/>
    <d v="2026-08-27T00:00:00"/>
    <d v="2026-08-27T00:00:00"/>
    <m/>
    <m/>
    <m/>
    <m/>
    <m/>
    <m/>
    <m/>
    <m/>
    <m/>
    <m/>
    <x v="0"/>
    <m/>
    <m/>
    <m/>
    <s v=""/>
    <s v="FALSO"/>
    <n v="0"/>
    <s v=""/>
    <s v=""/>
    <s v=""/>
    <s v=""/>
    <s v=""/>
    <s v=""/>
    <s v=""/>
    <s v=""/>
    <s v=""/>
    <s v=""/>
    <x v="0"/>
  </r>
  <r>
    <x v="0"/>
    <s v="SGGS-17725"/>
    <s v="[SGGS] SP 26.3.3"/>
    <x v="3"/>
    <x v="0"/>
    <s v="[SGGS] PI 3/26"/>
    <x v="0"/>
    <s v="[INC0806610]Tenho um Erro/Problema com o PTC - Dynamics Athenas - Efetivação da Matrícula"/>
    <m/>
    <n v="21600"/>
    <m/>
    <s v="Itens concluídos"/>
    <m/>
    <m/>
    <s v="Concluído"/>
    <d v="2026-08-06T16:16:00"/>
    <d v="2026-08-03T00:00:00"/>
    <d v="2026-08-07T00:00:00"/>
    <d v="2026-08-07T00:00:00"/>
    <m/>
    <m/>
    <m/>
    <m/>
    <m/>
    <m/>
    <m/>
    <m/>
    <m/>
    <m/>
    <x v="0"/>
    <m/>
    <m/>
    <m/>
    <n v="6"/>
    <s v="FALSO"/>
    <n v="0"/>
    <s v=""/>
    <s v=""/>
    <s v=""/>
    <s v=""/>
    <s v=""/>
    <s v=""/>
    <s v=""/>
    <s v=""/>
    <s v=""/>
    <s v=""/>
    <x v="0"/>
  </r>
  <r>
    <x v="0"/>
    <s v="SGGS-17724"/>
    <s v="[SGGS] SP 26.3.3"/>
    <x v="3"/>
    <x v="0"/>
    <s v="[SGGS] PI 3/26"/>
    <x v="0"/>
    <s v="[INC0806593]Tenho um Erro/Problema com o PTC - Ingresso - Pagamento de Matrícula"/>
    <m/>
    <m/>
    <m/>
    <s v="Itens concluídos"/>
    <m/>
    <m/>
    <s v="Abertura indevida"/>
    <d v="2026-08-06T15:56:00"/>
    <d v="2026-08-03T00:00:00"/>
    <d v="2026-08-06T00:00:00"/>
    <m/>
    <m/>
    <m/>
    <m/>
    <m/>
    <m/>
    <m/>
    <m/>
    <m/>
    <m/>
    <m/>
    <x v="0"/>
    <m/>
    <m/>
    <m/>
    <s v=""/>
    <s v="FALSO"/>
    <n v="0"/>
    <s v=""/>
    <s v=""/>
    <s v=""/>
    <s v=""/>
    <s v=""/>
    <s v=""/>
    <s v=""/>
    <s v=""/>
    <s v=""/>
    <s v=""/>
    <x v="0"/>
  </r>
  <r>
    <x v="0"/>
    <s v="SGGS-17723"/>
    <s v="[SGGS] SP 26.3.3;[SGGS] SP 26.3.5;[SGGS] SP 26.3.4;[SGGS] SP 26.3.6"/>
    <x v="3"/>
    <x v="0"/>
    <s v="[SGGS] PI 3/26"/>
    <x v="0"/>
    <s v="[INC0806531]Tenho um Erro/Problema com o Sistema - Área do Candidato - Contrato"/>
    <m/>
    <m/>
    <m/>
    <s v="Itens concluídos"/>
    <m/>
    <m/>
    <s v="Concluído"/>
    <d v="2026-08-06T15:16:00"/>
    <d v="2026-08-03T00:00:00"/>
    <d v="2026-09-18T00:00:00"/>
    <d v="2026-09-18T00:00:00"/>
    <m/>
    <m/>
    <m/>
    <m/>
    <m/>
    <m/>
    <m/>
    <m/>
    <m/>
    <m/>
    <x v="0"/>
    <m/>
    <m/>
    <m/>
    <s v=""/>
    <s v="FALSO"/>
    <n v="0"/>
    <s v=""/>
    <s v=""/>
    <s v=""/>
    <s v=""/>
    <s v=""/>
    <s v=""/>
    <s v=""/>
    <s v=""/>
    <s v=""/>
    <s v=""/>
    <x v="0"/>
  </r>
  <r>
    <x v="0"/>
    <s v="SGGS-17721"/>
    <s v="[SGGS] SP 26.3.3"/>
    <x v="3"/>
    <x v="0"/>
    <s v="[SGGS] PI 3/26"/>
    <x v="0"/>
    <s v="[INC0805829]Tenho um Erro/Problema no Dynamics - Apollo - Pós Graduação"/>
    <m/>
    <m/>
    <m/>
    <s v="Itens concluídos"/>
    <m/>
    <m/>
    <s v="Abertura indevida"/>
    <d v="2026-08-06T12:57:00"/>
    <d v="2026-08-03T00:00:00"/>
    <d v="2026-08-06T00:00:00"/>
    <m/>
    <m/>
    <m/>
    <m/>
    <m/>
    <m/>
    <m/>
    <m/>
    <m/>
    <m/>
    <m/>
    <x v="0"/>
    <m/>
    <m/>
    <m/>
    <s v=""/>
    <s v="FALSO"/>
    <n v="0"/>
    <s v=""/>
    <s v=""/>
    <s v=""/>
    <s v=""/>
    <s v=""/>
    <s v=""/>
    <s v=""/>
    <s v=""/>
    <s v=""/>
    <s v=""/>
    <x v="0"/>
  </r>
  <r>
    <x v="0"/>
    <s v="SGGS-17719"/>
    <s v="[SGGS] SP 26.3.3;[SGGS] SP 26.3.4"/>
    <x v="3"/>
    <x v="0"/>
    <s v="[SGGS] PI 3/26"/>
    <x v="0"/>
    <s v="[INC0804843]Tenho um Erro/Problema com o PTC - Ingresso - Captação - Backoffice"/>
    <m/>
    <m/>
    <m/>
    <s v="Itens concluídos"/>
    <m/>
    <m/>
    <s v="Abertura indevida"/>
    <d v="2026-08-06T11:26:00"/>
    <d v="2026-08-03T00:00:00"/>
    <d v="2026-08-25T00:00:00"/>
    <m/>
    <m/>
    <m/>
    <m/>
    <m/>
    <m/>
    <m/>
    <m/>
    <m/>
    <m/>
    <m/>
    <x v="0"/>
    <m/>
    <m/>
    <m/>
    <s v=""/>
    <s v="FALSO"/>
    <n v="0"/>
    <s v=""/>
    <s v=""/>
    <s v=""/>
    <s v=""/>
    <s v=""/>
    <s v=""/>
    <s v=""/>
    <s v=""/>
    <s v=""/>
    <s v=""/>
    <x v="0"/>
  </r>
  <r>
    <x v="0"/>
    <s v="SGGS-17718"/>
    <s v="[SGGS] SP 26.3.3;[SGGS] SP 26.3.4"/>
    <x v="3"/>
    <x v="0"/>
    <s v="[SGGS] PI 3/26"/>
    <x v="0"/>
    <s v="[INC0789601]Tenho um Erro/Problema com o PTC - Ambiente do Aluno / AVA Sofia - Visão de disciplinas"/>
    <m/>
    <m/>
    <m/>
    <s v="Itens concluídos"/>
    <m/>
    <m/>
    <s v="Abertura indevida"/>
    <d v="2026-08-06T10:41:00"/>
    <d v="2026-08-03T00:00:00"/>
    <d v="2026-08-27T00:00:00"/>
    <m/>
    <m/>
    <m/>
    <m/>
    <m/>
    <m/>
    <m/>
    <m/>
    <m/>
    <m/>
    <m/>
    <x v="0"/>
    <m/>
    <m/>
    <m/>
    <s v=""/>
    <s v="FALSO"/>
    <n v="0"/>
    <s v=""/>
    <s v=""/>
    <s v=""/>
    <s v=""/>
    <s v=""/>
    <s v=""/>
    <s v=""/>
    <s v=""/>
    <s v=""/>
    <s v=""/>
    <x v="0"/>
  </r>
  <r>
    <x v="0"/>
    <s v="SGGS-17717"/>
    <s v="[SGGS] SP 26.3.3;[SGGS] SP 26.3.4"/>
    <x v="3"/>
    <x v="0"/>
    <s v="[SGGS] PI 3/26"/>
    <x v="0"/>
    <s v="[INC0792371]Tenho um Erro/Problema com o PTC - Ambiente do Aluno / AVA Sofia - Assistente virtual - Conteúdo"/>
    <m/>
    <m/>
    <m/>
    <s v="Itens concluídos"/>
    <m/>
    <m/>
    <s v="Abertura indevida"/>
    <d v="2026-08-06T10:37:00"/>
    <d v="2026-08-03T00:00:00"/>
    <d v="2026-08-28T00:00:00"/>
    <m/>
    <m/>
    <m/>
    <m/>
    <m/>
    <m/>
    <m/>
    <m/>
    <m/>
    <m/>
    <m/>
    <x v="0"/>
    <m/>
    <m/>
    <m/>
    <s v=""/>
    <s v="FALSO"/>
    <n v="0"/>
    <s v=""/>
    <s v=""/>
    <s v=""/>
    <s v=""/>
    <s v=""/>
    <s v=""/>
    <s v=""/>
    <s v=""/>
    <s v=""/>
    <s v=""/>
    <x v="0"/>
  </r>
  <r>
    <x v="0"/>
    <s v="SGGS-17713"/>
    <s v="[SGGS] SP 26.3.3;[SGGS] SP 26.3.5;[SGGS] SP 26.3.4;[SGGS] SP 26.3.6"/>
    <x v="3"/>
    <x v="0"/>
    <s v="[SGGS] PI 3/26"/>
    <x v="0"/>
    <s v="[INC0806339]Tenho um Erro/Problema com o PTC - Dynamics Athenas - Efetivação da Matrícula"/>
    <m/>
    <m/>
    <m/>
    <s v="Itens concluídos"/>
    <m/>
    <m/>
    <s v="Concluído"/>
    <d v="2026-08-05T18:24:00"/>
    <d v="2026-08-03T00:00:00"/>
    <d v="2026-09-18T00:00:00"/>
    <d v="2026-09-18T00:00:00"/>
    <m/>
    <m/>
    <m/>
    <m/>
    <m/>
    <m/>
    <m/>
    <m/>
    <m/>
    <m/>
    <x v="0"/>
    <m/>
    <m/>
    <m/>
    <s v=""/>
    <s v="FALSO"/>
    <n v="0"/>
    <s v=""/>
    <s v=""/>
    <s v=""/>
    <s v=""/>
    <s v=""/>
    <s v=""/>
    <s v=""/>
    <s v=""/>
    <s v=""/>
    <s v=""/>
    <x v="0"/>
  </r>
  <r>
    <x v="0"/>
    <s v="SGGS-17712"/>
    <s v="[SGGS] SP 26.3.3"/>
    <x v="3"/>
    <x v="0"/>
    <s v="[SGGS] PI 3/26"/>
    <x v="0"/>
    <s v="[INC0806140]Tenho um Erro/Problema com o PTC - Dynamics Athenas - Ocorrências"/>
    <m/>
    <m/>
    <m/>
    <s v="Itens concluídos"/>
    <m/>
    <m/>
    <s v="Abertura indevida"/>
    <d v="2026-08-05T16:02:00"/>
    <d v="2026-08-03T00:00:00"/>
    <d v="2026-08-05T00:00:00"/>
    <m/>
    <m/>
    <m/>
    <m/>
    <m/>
    <m/>
    <m/>
    <m/>
    <m/>
    <m/>
    <m/>
    <x v="0"/>
    <m/>
    <m/>
    <m/>
    <s v=""/>
    <s v="FALSO"/>
    <n v="0"/>
    <s v=""/>
    <s v=""/>
    <s v=""/>
    <s v=""/>
    <s v=""/>
    <s v=""/>
    <s v=""/>
    <s v=""/>
    <s v=""/>
    <s v=""/>
    <x v="0"/>
  </r>
  <r>
    <x v="0"/>
    <s v="SGGS-17711"/>
    <s v="[SGGS] SP 26.3.3;[SGGS] SP 26.3.5;[SGGS] SP 26.3.4;[SGGS] SP 26.3.6"/>
    <x v="3"/>
    <x v="0"/>
    <s v="[SGGS] PI 3/26"/>
    <x v="0"/>
    <s v="[INC0806272]Tenho um Erro/Problema com o PTC - Dynamics Athenas - Documentos Acadêmicos - Serviços"/>
    <m/>
    <m/>
    <m/>
    <s v="Itens concluídos"/>
    <m/>
    <m/>
    <s v="Concluído"/>
    <d v="2026-08-05T15:55:00"/>
    <d v="2026-08-03T00:00:00"/>
    <d v="2026-08-25T00:00:00"/>
    <d v="2026-09-10T00:00:00"/>
    <m/>
    <m/>
    <m/>
    <m/>
    <m/>
    <m/>
    <m/>
    <m/>
    <m/>
    <m/>
    <x v="0"/>
    <m/>
    <m/>
    <m/>
    <s v=""/>
    <s v="FALSO"/>
    <n v="0"/>
    <s v=""/>
    <s v=""/>
    <s v=""/>
    <s v=""/>
    <s v=""/>
    <s v=""/>
    <s v=""/>
    <s v=""/>
    <s v=""/>
    <s v=""/>
    <x v="0"/>
  </r>
  <r>
    <x v="0"/>
    <s v="SGGS-17710"/>
    <s v="[SGGS] SP 26.3.3;[SGGS] SP 26.3.5;[SGGS] SP 26.3.4"/>
    <x v="3"/>
    <x v="0"/>
    <s v="[SGGS] PI 3/26"/>
    <x v="0"/>
    <s v="[INC0806230]Tenho um Erro/Problema com o PTC - Dynamics Athenas - Documentos Acadêmicos - Serviços"/>
    <m/>
    <m/>
    <m/>
    <s v="Itens concluídos"/>
    <m/>
    <m/>
    <s v="Abertura indevida"/>
    <d v="2026-08-05T14:46:00"/>
    <d v="2026-08-03T00:00:00"/>
    <d v="2026-09-11T00:00:00"/>
    <m/>
    <m/>
    <m/>
    <m/>
    <m/>
    <m/>
    <m/>
    <m/>
    <m/>
    <m/>
    <m/>
    <x v="0"/>
    <m/>
    <m/>
    <m/>
    <s v=""/>
    <s v="FALSO"/>
    <n v="0"/>
    <s v=""/>
    <s v=""/>
    <s v=""/>
    <s v=""/>
    <s v=""/>
    <s v=""/>
    <s v=""/>
    <s v=""/>
    <s v=""/>
    <s v=""/>
    <x v="0"/>
  </r>
  <r>
    <x v="0"/>
    <s v="SGGS-17709"/>
    <s v="[SGGS] SP 26.3.3"/>
    <x v="3"/>
    <x v="0"/>
    <s v="[SGGS] PI 3/26"/>
    <x v="0"/>
    <s v="[INC0806215]Tenho um Erro/Problema com o PTC - Dynamics Athenas - Efetivação da Matrícula"/>
    <m/>
    <m/>
    <m/>
    <s v="Itens concluídos"/>
    <m/>
    <m/>
    <s v="Concluído"/>
    <d v="2026-08-05T14:22:00"/>
    <d v="2026-08-03T00:00:00"/>
    <d v="2026-08-07T00:00:00"/>
    <d v="2026-08-07T00:00:00"/>
    <m/>
    <m/>
    <m/>
    <m/>
    <m/>
    <m/>
    <m/>
    <m/>
    <m/>
    <m/>
    <x v="0"/>
    <m/>
    <m/>
    <m/>
    <s v=""/>
    <s v="FALSO"/>
    <n v="0"/>
    <s v=""/>
    <s v=""/>
    <s v=""/>
    <s v=""/>
    <s v=""/>
    <s v=""/>
    <s v=""/>
    <s v=""/>
    <s v=""/>
    <s v=""/>
    <x v="0"/>
  </r>
  <r>
    <x v="0"/>
    <s v="SGGS-17707"/>
    <s v="[SGGS] SP 26.4.1;[SGGS] SP 26.3.3;[SGGS] SP 26.3.5;[SGGS] SP 26.3.4;[SGGS] SP 26.3.6"/>
    <x v="3"/>
    <x v="0"/>
    <s v="[SGGS] PI 3/26"/>
    <x v="0"/>
    <s v="[INC0805530]Tenho um Erro/Problema com o PTC - Ambiente do Aluno / AVA Sofia - Secretaria -  Termos e contratos"/>
    <m/>
    <m/>
    <m/>
    <s v="Itens concluídos"/>
    <m/>
    <m/>
    <s v="Abertura indevida"/>
    <d v="2026-08-05T12:06:00"/>
    <d v="2026-09-28T00:00:00"/>
    <d v="2026-09-28T00:00:00"/>
    <m/>
    <m/>
    <m/>
    <m/>
    <m/>
    <m/>
    <m/>
    <m/>
    <m/>
    <m/>
    <m/>
    <x v="0"/>
    <m/>
    <m/>
    <m/>
    <s v=""/>
    <s v="FALSO"/>
    <n v="0"/>
    <s v=""/>
    <s v=""/>
    <s v=""/>
    <s v=""/>
    <s v=""/>
    <s v=""/>
    <s v=""/>
    <s v=""/>
    <s v=""/>
    <s v=""/>
    <x v="0"/>
  </r>
  <r>
    <x v="0"/>
    <s v="SGGS-17706"/>
    <s v="[SGGS] SP 26.4.1;[SGGS] SP 26.3.3;[SGGS] SP 26.3.5;[SGGS] SP 26.3.4;[SGGS] SP 26.3.6"/>
    <x v="3"/>
    <x v="0"/>
    <s v="[SGGS] PI 3/26"/>
    <x v="0"/>
    <s v="[INC0805590]Tenho um Erro/Problema com o PTC - Dynamics Athenas - Extrato Financeiro - Não concordo com os dados exibidos"/>
    <m/>
    <m/>
    <m/>
    <s v="Itens concluídos"/>
    <m/>
    <m/>
    <s v="Abertura indevida"/>
    <d v="2026-08-05T10:39:00"/>
    <d v="2026-09-28T00:00:00"/>
    <d v="2026-09-28T00:00:00"/>
    <m/>
    <m/>
    <m/>
    <m/>
    <m/>
    <m/>
    <m/>
    <m/>
    <m/>
    <m/>
    <m/>
    <x v="0"/>
    <m/>
    <m/>
    <m/>
    <s v=""/>
    <s v="FALSO"/>
    <n v="0"/>
    <s v=""/>
    <s v=""/>
    <s v=""/>
    <s v=""/>
    <s v=""/>
    <s v=""/>
    <s v=""/>
    <s v=""/>
    <s v=""/>
    <s v=""/>
    <x v="0"/>
  </r>
  <r>
    <x v="0"/>
    <s v="SGGS-17702"/>
    <s v="[SGGS] SP 26.4.1;[SGGS] SP 26.3.3;[SGGS] SP 26.3.5;[SGGS] SP 26.3.4;[SGGS] SP 26.3.6"/>
    <x v="3"/>
    <x v="4"/>
    <s v="[SGGS] PI 4/26"/>
    <x v="0"/>
    <s v="[INC0806106]Tenho um Erro/Problema com o PTC - Dynamics Athenas - Efetivação da Matrícula"/>
    <m/>
    <n v="7200"/>
    <m/>
    <s v="Itens concluídos"/>
    <m/>
    <m/>
    <m/>
    <d v="2026-08-05T10:04:00"/>
    <d v="2026-09-28T00:00:00"/>
    <d v="2026-08-05T00:00:00"/>
    <d v="2026-09-28T00:00:00"/>
    <m/>
    <m/>
    <m/>
    <m/>
    <m/>
    <m/>
    <m/>
    <m/>
    <m/>
    <m/>
    <x v="0"/>
    <m/>
    <m/>
    <m/>
    <n v="2"/>
    <s v="FALSO"/>
    <n v="0"/>
    <s v=""/>
    <s v=""/>
    <s v=""/>
    <s v=""/>
    <s v=""/>
    <s v=""/>
    <s v=""/>
    <s v=""/>
    <s v=""/>
    <s v=""/>
    <x v="0"/>
  </r>
  <r>
    <x v="0"/>
    <s v="SGGS-17700"/>
    <s v="[SGGS] SP 26.4.1;[SGGS] SP 26.3.3;[SGGS] SP 26.3.5;[SGGS] SP 26.3.4;[SGGS] SP 26.3.6"/>
    <x v="3"/>
    <x v="0"/>
    <s v="[SGGS] PI 3/26"/>
    <x v="0"/>
    <s v="[INC0805910]Tenho um Erro/Problema com o PTC - Dynamics Athenas - Efetivação da Matrícula"/>
    <m/>
    <m/>
    <m/>
    <s v="Itens concluídos"/>
    <m/>
    <m/>
    <s v="Abertura indevida"/>
    <d v="2026-08-04T22:30:00"/>
    <d v="2026-09-28T00:00:00"/>
    <d v="2026-09-28T00:00:00"/>
    <m/>
    <m/>
    <m/>
    <m/>
    <m/>
    <m/>
    <m/>
    <m/>
    <m/>
    <m/>
    <m/>
    <x v="0"/>
    <m/>
    <m/>
    <m/>
    <s v=""/>
    <s v="FALSO"/>
    <n v="0"/>
    <s v=""/>
    <s v=""/>
    <s v=""/>
    <s v=""/>
    <s v=""/>
    <s v=""/>
    <s v=""/>
    <s v=""/>
    <s v=""/>
    <s v=""/>
    <x v="0"/>
  </r>
  <r>
    <x v="0"/>
    <s v="SGGS-17699"/>
    <s v="[SGGS] SP 26.3.3"/>
    <x v="3"/>
    <x v="0"/>
    <s v="[SGGS] PI 3/26"/>
    <x v="0"/>
    <s v="[INC0805906]Tenho um Erro/Problema com o PTC - Dynamics Athenas - Efetivação da Matrícula"/>
    <m/>
    <m/>
    <m/>
    <s v="Itens concluídos"/>
    <m/>
    <m/>
    <s v="Concluído"/>
    <d v="2026-08-04T21:11:00"/>
    <d v="2026-08-03T00:00:00"/>
    <d v="2026-08-07T00:00:00"/>
    <d v="2026-08-07T00:00:00"/>
    <m/>
    <m/>
    <m/>
    <m/>
    <m/>
    <m/>
    <m/>
    <m/>
    <m/>
    <m/>
    <x v="0"/>
    <m/>
    <m/>
    <m/>
    <s v=""/>
    <s v="FALSO"/>
    <n v="0"/>
    <s v=""/>
    <s v=""/>
    <s v=""/>
    <s v=""/>
    <s v=""/>
    <s v=""/>
    <s v=""/>
    <s v=""/>
    <s v=""/>
    <s v=""/>
    <x v="0"/>
  </r>
  <r>
    <x v="0"/>
    <s v="SGGS-17698"/>
    <s v="[SGGS] SP 26.3.3"/>
    <x v="3"/>
    <x v="0"/>
    <s v="[SGGS] PI 3/26"/>
    <x v="0"/>
    <s v="[INC0805905]Tenho um Erro/Problema com o PTC - Dynamics Athenas - Efetivação da Matrícula"/>
    <m/>
    <m/>
    <m/>
    <s v="Itens concluídos"/>
    <m/>
    <m/>
    <s v="Concluído"/>
    <d v="2026-08-04T21:04:00"/>
    <d v="2026-08-03T00:00:00"/>
    <d v="2026-08-07T00:00:00"/>
    <d v="2026-08-07T00:00:00"/>
    <m/>
    <m/>
    <m/>
    <m/>
    <m/>
    <m/>
    <m/>
    <m/>
    <m/>
    <m/>
    <x v="0"/>
    <m/>
    <m/>
    <m/>
    <s v=""/>
    <s v="FALSO"/>
    <n v="0"/>
    <s v=""/>
    <s v=""/>
    <s v=""/>
    <s v=""/>
    <s v=""/>
    <s v=""/>
    <s v=""/>
    <s v=""/>
    <s v=""/>
    <s v=""/>
    <x v="0"/>
  </r>
  <r>
    <x v="0"/>
    <s v="SGGS-17697"/>
    <s v="[SGGS] SP 26.3.3"/>
    <x v="3"/>
    <x v="0"/>
    <s v="[SGGS] PI 3/26"/>
    <x v="0"/>
    <s v="[INC0805904]Tenho um Erro/Problema com o PTC - Dynamics Athenas - Efetivação da Matrícula"/>
    <m/>
    <m/>
    <m/>
    <s v="Itens concluídos"/>
    <m/>
    <m/>
    <s v="Concluído"/>
    <d v="2026-08-04T21:01:00"/>
    <d v="2026-08-03T00:00:00"/>
    <d v="2026-08-07T00:00:00"/>
    <d v="2026-08-07T00:00:00"/>
    <m/>
    <m/>
    <m/>
    <m/>
    <m/>
    <m/>
    <m/>
    <m/>
    <m/>
    <m/>
    <x v="0"/>
    <m/>
    <m/>
    <m/>
    <s v=""/>
    <s v="FALSO"/>
    <n v="0"/>
    <s v=""/>
    <s v=""/>
    <s v=""/>
    <s v=""/>
    <s v=""/>
    <s v=""/>
    <s v=""/>
    <s v=""/>
    <s v=""/>
    <s v=""/>
    <x v="0"/>
  </r>
  <r>
    <x v="0"/>
    <s v="SGGS-17696"/>
    <s v="[SGGS] SP 26.4.1;[SGGS] SP 26.3.3;[SGGS] SP 26.3.5;[SGGS] SP 26.3.4;[SGGS] SP 26.3.6"/>
    <x v="3"/>
    <x v="0"/>
    <s v="[SGGS] PI 3/26"/>
    <x v="0"/>
    <s v="[INC0805328]Tenho um Erro/Problema com o PTC - Dynamics Athenas - Evasão"/>
    <m/>
    <m/>
    <m/>
    <s v="Itens concluídos"/>
    <m/>
    <m/>
    <s v="Abertura indevida"/>
    <d v="2026-08-04T19:32:00"/>
    <d v="2026-09-28T00:00:00"/>
    <d v="2026-09-28T00:00:00"/>
    <m/>
    <m/>
    <m/>
    <m/>
    <m/>
    <m/>
    <m/>
    <m/>
    <m/>
    <m/>
    <m/>
    <x v="0"/>
    <m/>
    <m/>
    <m/>
    <s v=""/>
    <s v="FALSO"/>
    <n v="0"/>
    <s v=""/>
    <s v=""/>
    <s v=""/>
    <s v=""/>
    <s v=""/>
    <s v=""/>
    <s v=""/>
    <s v=""/>
    <s v=""/>
    <s v=""/>
    <x v="0"/>
  </r>
  <r>
    <x v="0"/>
    <s v="SGGS-17695"/>
    <s v="[SGGS] SP 26.4.1;[SGGS] SP 26.3.3;[SGGS] SP 26.3.5;[SGGS] SP 26.3.4;[SGGS] SP 26.3.6"/>
    <x v="3"/>
    <x v="0"/>
    <s v="[SGGS] PI 3/26"/>
    <x v="0"/>
    <s v="[INC0805883]Tenho um Erro/Problema com o PTC - Dynamics Athenas - Efetivação da Matrícula"/>
    <m/>
    <m/>
    <m/>
    <s v="Itens concluídos"/>
    <m/>
    <m/>
    <s v="Abertura indevida"/>
    <d v="2026-08-04T19:15:00"/>
    <d v="2026-09-28T00:00:00"/>
    <d v="2026-09-28T00:00:00"/>
    <m/>
    <m/>
    <m/>
    <m/>
    <m/>
    <m/>
    <m/>
    <m/>
    <m/>
    <m/>
    <m/>
    <x v="0"/>
    <m/>
    <m/>
    <m/>
    <s v=""/>
    <s v="FALSO"/>
    <n v="0"/>
    <s v=""/>
    <s v=""/>
    <s v=""/>
    <s v=""/>
    <s v=""/>
    <s v=""/>
    <s v=""/>
    <s v=""/>
    <s v=""/>
    <s v=""/>
    <x v="0"/>
  </r>
  <r>
    <x v="0"/>
    <s v="SGGS-17694"/>
    <s v="[SGGS] SP 26.3.3;[SGGS] SP 26.3.5;[SGGS] SP 26.3.4;[SGGS] SP 26.3.6"/>
    <x v="3"/>
    <x v="0"/>
    <s v="[SGGS] PI 3/26"/>
    <x v="0"/>
    <s v="[INC0805860]Tenho um Erro/Problema com o PTC - Dynamics Athenas - Efetivação da Matrícula"/>
    <m/>
    <m/>
    <m/>
    <s v="Itens concluídos"/>
    <m/>
    <m/>
    <s v="Concluído"/>
    <d v="2026-08-04T18:26:00"/>
    <d v="2026-08-03T00:00:00"/>
    <d v="2026-09-18T00:00:00"/>
    <d v="2026-09-18T00:00:00"/>
    <m/>
    <m/>
    <m/>
    <m/>
    <m/>
    <m/>
    <m/>
    <m/>
    <m/>
    <m/>
    <x v="0"/>
    <m/>
    <m/>
    <m/>
    <s v=""/>
    <s v="FALSO"/>
    <n v="0"/>
    <s v=""/>
    <s v=""/>
    <s v=""/>
    <s v=""/>
    <s v=""/>
    <s v=""/>
    <s v=""/>
    <s v=""/>
    <s v=""/>
    <s v=""/>
    <x v="0"/>
  </r>
  <r>
    <x v="0"/>
    <s v="SGGS-17693"/>
    <s v="[SGGS] SP 26.3.3"/>
    <x v="3"/>
    <x v="0"/>
    <s v="[SGGS] PI 3/26"/>
    <x v="0"/>
    <s v="[INC0805855]Tenho um Erro/Problema com o PTC - Dynamics Athenas - Efetivação da Matrícula"/>
    <m/>
    <m/>
    <m/>
    <s v="Itens concluídos"/>
    <m/>
    <m/>
    <s v="Concluído"/>
    <d v="2026-08-04T18:18:00"/>
    <d v="2026-08-03T00:00:00"/>
    <d v="2026-08-07T00:00:00"/>
    <d v="2026-08-07T00:00:00"/>
    <m/>
    <m/>
    <m/>
    <m/>
    <m/>
    <m/>
    <m/>
    <m/>
    <m/>
    <m/>
    <x v="0"/>
    <m/>
    <m/>
    <m/>
    <s v=""/>
    <s v="FALSO"/>
    <n v="0"/>
    <s v=""/>
    <s v=""/>
    <s v=""/>
    <s v=""/>
    <s v=""/>
    <s v=""/>
    <s v=""/>
    <s v=""/>
    <s v=""/>
    <s v=""/>
    <x v="0"/>
  </r>
  <r>
    <x v="0"/>
    <s v="SGGS-17692"/>
    <s v="[SGGS] SP 26.3.3"/>
    <x v="3"/>
    <x v="0"/>
    <s v="[SGGS] PI 3/26"/>
    <x v="0"/>
    <s v="[INC0805295]Tenho um Erro/Problema com o PTC - Ambiente do Aluno / AVA Sofia - Login/senha"/>
    <m/>
    <m/>
    <m/>
    <s v="Itens concluídos"/>
    <m/>
    <m/>
    <s v="Concluído"/>
    <d v="2026-08-04T16:57:00"/>
    <d v="2026-08-03T00:00:00"/>
    <d v="2026-08-04T00:00:00"/>
    <d v="2026-08-04T00:00:00"/>
    <m/>
    <m/>
    <m/>
    <m/>
    <m/>
    <m/>
    <m/>
    <m/>
    <m/>
    <m/>
    <x v="0"/>
    <m/>
    <m/>
    <m/>
    <s v=""/>
    <s v="FALSO"/>
    <n v="0"/>
    <s v=""/>
    <s v=""/>
    <s v=""/>
    <s v=""/>
    <s v=""/>
    <s v=""/>
    <s v=""/>
    <s v=""/>
    <s v=""/>
    <s v=""/>
    <x v="0"/>
  </r>
  <r>
    <x v="0"/>
    <s v="SGGS-17690"/>
    <s v="[SGGS] SP 26.3.3"/>
    <x v="3"/>
    <x v="0"/>
    <s v="[SGGS] PI 3/26"/>
    <x v="0"/>
    <s v="[INC0805815]Tenho um Erro/Problema com o PTC - Dynamics Athenas - Vínculo de Tutor e Professor"/>
    <m/>
    <m/>
    <m/>
    <s v="Itens concluídos"/>
    <m/>
    <m/>
    <s v="Abertura indevida"/>
    <d v="2026-08-04T16:57:00"/>
    <d v="2026-08-03T00:00:00"/>
    <d v="2026-08-04T00:00:00"/>
    <m/>
    <m/>
    <m/>
    <m/>
    <m/>
    <m/>
    <m/>
    <m/>
    <m/>
    <m/>
    <m/>
    <x v="0"/>
    <m/>
    <m/>
    <m/>
    <s v=""/>
    <s v="FALSO"/>
    <n v="0"/>
    <s v=""/>
    <s v=""/>
    <s v=""/>
    <s v=""/>
    <s v=""/>
    <s v=""/>
    <s v=""/>
    <s v=""/>
    <s v=""/>
    <s v=""/>
    <x v="0"/>
  </r>
  <r>
    <x v="0"/>
    <s v="SGGS-17687"/>
    <s v="[SGGS] SP 26.3.3;[SGGS] SP 26.3.5;[SGGS] SP 26.3.4;[SGGS] SP 26.3.6"/>
    <x v="3"/>
    <x v="0"/>
    <s v="[SGGS] PI 3/26"/>
    <x v="0"/>
    <s v="[INC0805665]Tenho um Erro/Problema com o PTC - Dynamics Athenas - Evasão"/>
    <m/>
    <m/>
    <m/>
    <s v="Itens concluídos"/>
    <m/>
    <m/>
    <s v="Concluído"/>
    <d v="2026-08-04T16:43:00"/>
    <d v="2026-08-03T00:00:00"/>
    <d v="2026-09-18T00:00:00"/>
    <d v="2026-09-18T00:00:00"/>
    <m/>
    <m/>
    <m/>
    <m/>
    <m/>
    <m/>
    <m/>
    <m/>
    <m/>
    <m/>
    <x v="0"/>
    <m/>
    <m/>
    <m/>
    <s v=""/>
    <s v="FALSO"/>
    <n v="0"/>
    <s v=""/>
    <s v=""/>
    <s v=""/>
    <s v=""/>
    <s v=""/>
    <s v=""/>
    <s v=""/>
    <s v=""/>
    <s v=""/>
    <s v=""/>
    <x v="0"/>
  </r>
  <r>
    <x v="0"/>
    <s v="SGGS-17686"/>
    <s v="[SGGS] SP 26.3.3"/>
    <x v="3"/>
    <x v="0"/>
    <s v="[SGGS] PI 3/26"/>
    <x v="0"/>
    <s v="[INC0805806]Tenho um Erro/Problema com o PTC - Dynamics Athenas - Rematrícula"/>
    <m/>
    <n v="21600"/>
    <m/>
    <s v="Itens concluídos"/>
    <m/>
    <m/>
    <s v="Concluído"/>
    <d v="2026-08-04T16:34:00"/>
    <d v="2026-08-03T00:00:00"/>
    <d v="2026-08-04T00:00:00"/>
    <d v="2026-08-05T00:00:00"/>
    <m/>
    <m/>
    <m/>
    <m/>
    <m/>
    <m/>
    <m/>
    <m/>
    <m/>
    <m/>
    <x v="0"/>
    <m/>
    <m/>
    <m/>
    <n v="6"/>
    <s v="FALSO"/>
    <n v="0"/>
    <s v=""/>
    <s v=""/>
    <s v=""/>
    <s v=""/>
    <s v=""/>
    <s v=""/>
    <s v=""/>
    <s v=""/>
    <s v=""/>
    <s v=""/>
    <x v="0"/>
  </r>
  <r>
    <x v="3"/>
    <s v="SGGS-17685"/>
    <s v="[SGGS] SP 26.3.3"/>
    <x v="3"/>
    <x v="0"/>
    <s v="[SGGS] PI 3/26"/>
    <x v="4"/>
    <s v="[SGGS] Automação de testes"/>
    <n v="1"/>
    <n v="88200"/>
    <m/>
    <s v="Itens concluídos"/>
    <m/>
    <s v="Não"/>
    <s v="Concluído"/>
    <d v="2026-08-04T15:26:00"/>
    <d v="2026-08-03T00:00:00"/>
    <d v="2026-08-06T00:00:00"/>
    <d v="2026-08-11T00:00:00"/>
    <d v="2026-08-11T00:00:00"/>
    <d v="2026-08-11T00:00:00"/>
    <d v="2026-08-11T00:00:00"/>
    <m/>
    <m/>
    <n v="3"/>
    <n v="1"/>
    <m/>
    <n v="5"/>
    <m/>
    <x v="0"/>
    <m/>
    <m/>
    <m/>
    <n v="24.5"/>
    <s v="FALSO"/>
    <n v="0"/>
    <n v="-3"/>
    <s v=""/>
    <n v="3"/>
    <b v="1"/>
    <n v="1"/>
    <b v="1"/>
    <s v=""/>
    <s v=""/>
    <s v=""/>
    <b v="1"/>
    <x v="0"/>
  </r>
  <r>
    <x v="0"/>
    <s v="SGGS-17684"/>
    <s v="[SGGS] SP 26.3.3;[SGGS] SP 26.3.5;[SGGS] SP 26.3.4;[SGGS] SP 26.3.6"/>
    <x v="3"/>
    <x v="0"/>
    <s v="[SGGS] PI 3/26"/>
    <x v="0"/>
    <s v="[INC0805744]Tenho um Erro/Problema com o PTC - Dynamics Athenas - Efetivação da Matrícula"/>
    <m/>
    <m/>
    <m/>
    <s v="Itens concluídos"/>
    <m/>
    <m/>
    <s v="Concluído"/>
    <d v="2026-08-04T15:07:00"/>
    <d v="2026-08-03T00:00:00"/>
    <d v="2026-09-19T00:00:00"/>
    <d v="2026-09-19T00:00:00"/>
    <m/>
    <m/>
    <m/>
    <m/>
    <m/>
    <m/>
    <m/>
    <m/>
    <m/>
    <m/>
    <x v="0"/>
    <m/>
    <m/>
    <m/>
    <s v=""/>
    <s v="FALSO"/>
    <n v="0"/>
    <s v=""/>
    <s v=""/>
    <s v=""/>
    <s v=""/>
    <s v=""/>
    <s v=""/>
    <s v=""/>
    <s v=""/>
    <s v=""/>
    <s v=""/>
    <x v="0"/>
  </r>
  <r>
    <x v="0"/>
    <s v="SGGS-17681"/>
    <s v="[SGGS] SP 26.3.3"/>
    <x v="3"/>
    <x v="0"/>
    <s v="[SGGS] PI 3/26"/>
    <x v="0"/>
    <s v="[INC0805624]Tenho um Erro/Problema com o Sistema - Área do Candidato - Contrato"/>
    <m/>
    <m/>
    <m/>
    <s v="Itens concluídos"/>
    <m/>
    <m/>
    <s v="Concluído"/>
    <d v="2026-08-04T13:16:00"/>
    <d v="2026-08-03T00:00:00"/>
    <d v="2026-08-07T00:00:00"/>
    <d v="2026-08-07T00:00:00"/>
    <m/>
    <m/>
    <m/>
    <m/>
    <m/>
    <m/>
    <m/>
    <m/>
    <m/>
    <m/>
    <x v="0"/>
    <m/>
    <m/>
    <m/>
    <s v=""/>
    <s v="FALSO"/>
    <n v="0"/>
    <s v=""/>
    <s v=""/>
    <s v=""/>
    <s v=""/>
    <s v=""/>
    <s v=""/>
    <s v=""/>
    <s v=""/>
    <s v=""/>
    <s v=""/>
    <x v="0"/>
  </r>
  <r>
    <x v="0"/>
    <s v="SGGS-17680"/>
    <s v="[SGGS] SP 26.3.3"/>
    <x v="3"/>
    <x v="0"/>
    <s v="[SGGS] PI 3/26"/>
    <x v="0"/>
    <s v="[INC0805668]Tenho um Erro/Problema com o Sistema - Olimpo - (Olimpo) Contrato"/>
    <m/>
    <m/>
    <m/>
    <s v="Itens concluídos"/>
    <m/>
    <m/>
    <s v="Abertura indevida"/>
    <d v="2026-08-04T11:37:00"/>
    <d v="2026-08-03T00:00:00"/>
    <d v="2026-08-04T00:00:00"/>
    <m/>
    <m/>
    <m/>
    <m/>
    <m/>
    <m/>
    <m/>
    <m/>
    <m/>
    <m/>
    <m/>
    <x v="0"/>
    <m/>
    <m/>
    <m/>
    <s v=""/>
    <s v="FALSO"/>
    <n v="0"/>
    <s v=""/>
    <s v=""/>
    <s v=""/>
    <s v=""/>
    <s v=""/>
    <s v=""/>
    <s v=""/>
    <s v=""/>
    <s v=""/>
    <s v=""/>
    <x v="0"/>
  </r>
  <r>
    <x v="0"/>
    <s v="SGGS-17679"/>
    <s v="[SGGS] SP 26.4.1;[SGGS] SP 26.3.3;[SGGS] SP 26.3.5;[SGGS] SP 26.3.4;[SGGS] SP 26.3.6"/>
    <x v="3"/>
    <x v="4"/>
    <s v="[SGGS] PI 4/26"/>
    <x v="0"/>
    <s v="[INC0805670]Tenho um Erro/Problema com o PTC - Dynamics Athenas - Efetivação da Matrícula"/>
    <m/>
    <m/>
    <m/>
    <s v="Itens concluídos"/>
    <m/>
    <m/>
    <m/>
    <d v="2026-08-04T11:36:00"/>
    <d v="2026-09-28T00:00:00"/>
    <d v="2026-08-04T00:00:00"/>
    <d v="2026-09-28T00:00:00"/>
    <m/>
    <m/>
    <m/>
    <m/>
    <m/>
    <m/>
    <m/>
    <m/>
    <m/>
    <m/>
    <x v="0"/>
    <m/>
    <m/>
    <m/>
    <s v=""/>
    <s v="FALSO"/>
    <n v="0"/>
    <s v=""/>
    <s v=""/>
    <s v=""/>
    <s v=""/>
    <s v=""/>
    <s v=""/>
    <s v=""/>
    <s v=""/>
    <s v=""/>
    <s v=""/>
    <x v="0"/>
  </r>
  <r>
    <x v="0"/>
    <s v="SGGS-17678"/>
    <s v="[SGGS] SP 26.4.1;[SGGS] SP 26.3.3;[SGGS] SP 26.3.5;[SGGS] SP 26.3.4;[SGGS] SP 26.3.6"/>
    <x v="3"/>
    <x v="4"/>
    <s v="[SGGS] PI 4/26"/>
    <x v="0"/>
    <s v="[INC0804821]Tenho um Erro/Problema com o PTC - Dynamics Athenas - Extrato Financeiro - Problemas na visualização do Extrato"/>
    <m/>
    <m/>
    <m/>
    <s v="Itens concluídos"/>
    <m/>
    <m/>
    <m/>
    <d v="2026-08-04T11:26:00"/>
    <d v="2026-09-28T00:00:00"/>
    <d v="2026-09-25T00:00:00"/>
    <d v="2026-09-28T00:00:00"/>
    <m/>
    <m/>
    <m/>
    <m/>
    <m/>
    <m/>
    <m/>
    <m/>
    <m/>
    <m/>
    <x v="0"/>
    <m/>
    <m/>
    <m/>
    <s v=""/>
    <s v="FALSO"/>
    <n v="0"/>
    <s v=""/>
    <s v=""/>
    <s v=""/>
    <s v=""/>
    <s v=""/>
    <s v=""/>
    <s v=""/>
    <s v=""/>
    <s v=""/>
    <s v=""/>
    <x v="0"/>
  </r>
  <r>
    <x v="0"/>
    <s v="SGGS-17677"/>
    <s v="[SGGS] SP 26.3.3"/>
    <x v="3"/>
    <x v="0"/>
    <s v="[SGGS] PI 3/26"/>
    <x v="0"/>
    <s v="[INC0805535]Tenho um Erro/Problema com o PTC - Dynamics Athenas - Perfil de Acesso"/>
    <m/>
    <m/>
    <m/>
    <s v="Itens concluídos"/>
    <m/>
    <m/>
    <s v="Abertura indevida"/>
    <d v="2026-08-04T11:10:00"/>
    <d v="2026-08-03T00:00:00"/>
    <d v="2026-08-04T00:00:00"/>
    <m/>
    <m/>
    <m/>
    <m/>
    <m/>
    <m/>
    <m/>
    <m/>
    <m/>
    <m/>
    <m/>
    <x v="0"/>
    <m/>
    <m/>
    <m/>
    <s v=""/>
    <s v="FALSO"/>
    <n v="0"/>
    <s v=""/>
    <s v=""/>
    <s v=""/>
    <s v=""/>
    <s v=""/>
    <s v=""/>
    <s v=""/>
    <s v=""/>
    <s v=""/>
    <s v=""/>
    <x v="0"/>
  </r>
  <r>
    <x v="0"/>
    <s v="SGGS-17676"/>
    <s v="[SGGS] SP 26.3.3"/>
    <x v="3"/>
    <x v="0"/>
    <s v="[SGGS] PI 3/26"/>
    <x v="0"/>
    <s v="[INC0805511]Tenho um Erro/Problema com o PTC - Ingresso - Captação - Área do Candidato"/>
    <m/>
    <m/>
    <m/>
    <s v="Itens concluídos"/>
    <m/>
    <m/>
    <s v="Concluído"/>
    <d v="2026-08-04T10:39:00"/>
    <d v="2026-08-03T00:00:00"/>
    <d v="2026-08-07T00:00:00"/>
    <d v="2026-08-07T00:00:00"/>
    <m/>
    <m/>
    <m/>
    <m/>
    <m/>
    <m/>
    <m/>
    <m/>
    <m/>
    <m/>
    <x v="0"/>
    <m/>
    <m/>
    <m/>
    <s v=""/>
    <s v="FALSO"/>
    <n v="0"/>
    <s v=""/>
    <s v=""/>
    <s v=""/>
    <s v=""/>
    <s v=""/>
    <s v=""/>
    <s v=""/>
    <s v=""/>
    <s v=""/>
    <s v=""/>
    <x v="0"/>
  </r>
  <r>
    <x v="0"/>
    <s v="SGGS-17675"/>
    <s v="[SGGS] SP 26.3.3"/>
    <x v="3"/>
    <x v="0"/>
    <s v="[SGGS] PI 3/26"/>
    <x v="0"/>
    <s v="[INC0805525]Tenho um Erro/Problema com o PTC - Ingresso - Captação - Backoffice"/>
    <m/>
    <m/>
    <m/>
    <s v="Itens concluídos"/>
    <m/>
    <m/>
    <s v="Concluído"/>
    <d v="2026-08-04T10:35:00"/>
    <d v="2026-08-03T00:00:00"/>
    <d v="2026-08-07T00:00:00"/>
    <d v="2026-08-07T00:00:00"/>
    <m/>
    <m/>
    <m/>
    <m/>
    <m/>
    <m/>
    <m/>
    <m/>
    <m/>
    <m/>
    <x v="0"/>
    <m/>
    <m/>
    <m/>
    <s v=""/>
    <s v="FALSO"/>
    <n v="0"/>
    <s v=""/>
    <s v=""/>
    <s v=""/>
    <s v=""/>
    <s v=""/>
    <s v=""/>
    <s v=""/>
    <s v=""/>
    <s v=""/>
    <s v=""/>
    <x v="0"/>
  </r>
  <r>
    <x v="0"/>
    <s v="SGGS-17674"/>
    <s v="[SGGS] SP 26.4.1;[SGGS] SP 26.3.3;[SGGS] SP 26.3.5;[SGGS] SP 26.3.4;[SGGS] SP 26.3.6"/>
    <x v="3"/>
    <x v="4"/>
    <s v="[SGGS] PI 4/26"/>
    <x v="0"/>
    <s v="[INC0805613]Tenho um Erro/Problema com o PTC - Dynamics Athenas - Rematrícula"/>
    <m/>
    <m/>
    <m/>
    <s v="Itens concluídos"/>
    <m/>
    <m/>
    <m/>
    <d v="2026-08-04T09:43:00"/>
    <d v="2026-09-28T00:00:00"/>
    <d v="2026-08-24T00:00:00"/>
    <d v="2026-09-28T00:00:00"/>
    <m/>
    <m/>
    <m/>
    <m/>
    <m/>
    <m/>
    <m/>
    <m/>
    <m/>
    <m/>
    <x v="0"/>
    <m/>
    <m/>
    <m/>
    <s v=""/>
    <s v="FALSO"/>
    <n v="0"/>
    <s v=""/>
    <s v=""/>
    <s v=""/>
    <s v=""/>
    <s v=""/>
    <s v=""/>
    <s v=""/>
    <s v=""/>
    <s v=""/>
    <s v=""/>
    <x v="0"/>
  </r>
  <r>
    <x v="0"/>
    <s v="SGGS-17673"/>
    <s v="[SGGS] SP 26.3.3;[SGGS] SP 26.3.5;[SGGS] SP 26.3.4;[SGGS] SP 26.3.6"/>
    <x v="3"/>
    <x v="0"/>
    <s v="[SGGS] PI 3/26"/>
    <x v="0"/>
    <s v="[INC0805092]Tenho um Erro/Problema com o PTC - Ambiente do Aluno / AVA Sofia - Secretaria - Envio documentos"/>
    <m/>
    <m/>
    <m/>
    <s v="Itens concluídos"/>
    <m/>
    <m/>
    <s v="Abertura indevida"/>
    <d v="2026-08-04T09:31:00"/>
    <d v="2026-08-03T00:00:00"/>
    <d v="2026-09-18T00:00:00"/>
    <m/>
    <m/>
    <m/>
    <m/>
    <m/>
    <m/>
    <m/>
    <m/>
    <m/>
    <m/>
    <m/>
    <x v="0"/>
    <m/>
    <m/>
    <m/>
    <s v=""/>
    <s v="FALSO"/>
    <n v="0"/>
    <s v=""/>
    <s v=""/>
    <s v=""/>
    <s v=""/>
    <s v=""/>
    <s v=""/>
    <s v=""/>
    <s v=""/>
    <s v=""/>
    <s v=""/>
    <x v="0"/>
  </r>
  <r>
    <x v="0"/>
    <s v="SGGS-17672"/>
    <s v="[SGGS] SP 26.3.3;[SGGS] SP 26.3.5;[SGGS] SP 26.3.4;[SGGS] SP 26.3.6"/>
    <x v="3"/>
    <x v="0"/>
    <s v="[SGGS] PI 3/26"/>
    <x v="0"/>
    <s v="[INC0805601]Tenho um Erro/Problema com o PTC - Dynamics Athenas - Efetivação da Matrícula"/>
    <m/>
    <m/>
    <m/>
    <s v="Itens concluídos"/>
    <m/>
    <m/>
    <s v="Concluído"/>
    <d v="2026-08-04T09:23:00"/>
    <d v="2026-08-03T00:00:00"/>
    <d v="2026-08-14T00:00:00"/>
    <d v="2026-09-09T00:00:00"/>
    <m/>
    <m/>
    <m/>
    <m/>
    <m/>
    <m/>
    <m/>
    <m/>
    <m/>
    <m/>
    <x v="0"/>
    <m/>
    <m/>
    <m/>
    <s v=""/>
    <s v="FALSO"/>
    <n v="0"/>
    <s v=""/>
    <s v=""/>
    <s v=""/>
    <s v=""/>
    <s v=""/>
    <s v=""/>
    <s v=""/>
    <s v=""/>
    <s v=""/>
    <s v=""/>
    <x v="0"/>
  </r>
  <r>
    <x v="6"/>
    <s v="SGGS-17671"/>
    <s v="[SGGS] SP 26.3.3"/>
    <x v="3"/>
    <x v="0"/>
    <s v="[SGGS] PI 3/26"/>
    <x v="19"/>
    <s v="Sustentação Realizada na Sprint"/>
    <n v="12"/>
    <m/>
    <m/>
    <s v="Itens concluídos"/>
    <m/>
    <m/>
    <s v="Concluído"/>
    <d v="2026-08-03T19:21:00"/>
    <d v="2026-08-03T00:00:00"/>
    <m/>
    <m/>
    <m/>
    <m/>
    <m/>
    <m/>
    <m/>
    <m/>
    <m/>
    <m/>
    <m/>
    <m/>
    <x v="1"/>
    <m/>
    <m/>
    <m/>
    <s v=""/>
    <s v="FALSO"/>
    <n v="0"/>
    <n v="1"/>
    <s v=""/>
    <s v=""/>
    <s v=""/>
    <s v=""/>
    <s v=""/>
    <s v=""/>
    <s v=""/>
    <s v=""/>
    <s v=""/>
    <x v="0"/>
  </r>
  <r>
    <x v="0"/>
    <s v="SGGS-17663"/>
    <s v="[SGGS] SP 26.3.3"/>
    <x v="3"/>
    <x v="0"/>
    <s v="[SGGS] PI 3/26"/>
    <x v="0"/>
    <s v="[INC0805491]Tenho um Erro/Problema com o PTC - Dynamics Athenas - Efetivação da Matrícula"/>
    <m/>
    <m/>
    <m/>
    <s v="Itens concluídos"/>
    <m/>
    <m/>
    <s v="Concluído"/>
    <d v="2026-08-03T17:04:00"/>
    <d v="2026-08-03T00:00:00"/>
    <d v="2026-08-07T00:00:00"/>
    <d v="2026-08-07T00:00:00"/>
    <m/>
    <m/>
    <m/>
    <m/>
    <m/>
    <m/>
    <m/>
    <m/>
    <m/>
    <m/>
    <x v="0"/>
    <m/>
    <m/>
    <m/>
    <s v=""/>
    <s v="FALSO"/>
    <n v="0"/>
    <s v=""/>
    <s v=""/>
    <s v=""/>
    <s v=""/>
    <s v=""/>
    <s v=""/>
    <s v=""/>
    <s v=""/>
    <s v=""/>
    <s v=""/>
    <x v="0"/>
  </r>
  <r>
    <x v="0"/>
    <s v="SGGS-17611"/>
    <s v="[SGGS] SP 26.3.3"/>
    <x v="3"/>
    <x v="0"/>
    <s v="[SGGS] PI 3/26"/>
    <x v="0"/>
    <s v="[INC0803746]Tenho um Erro/Problema com o PTC - Ingresso - Captação - Backoffice"/>
    <m/>
    <n v="21600"/>
    <m/>
    <s v="Itens concluídos"/>
    <m/>
    <m/>
    <s v="Concluído"/>
    <d v="2026-08-03T14:02:00"/>
    <d v="2026-08-03T00:00:00"/>
    <d v="2026-08-03T00:00:00"/>
    <d v="2026-08-03T00:00:00"/>
    <m/>
    <m/>
    <m/>
    <m/>
    <m/>
    <m/>
    <m/>
    <m/>
    <m/>
    <m/>
    <x v="0"/>
    <m/>
    <m/>
    <m/>
    <n v="6"/>
    <s v="FALSO"/>
    <n v="0"/>
    <s v=""/>
    <s v=""/>
    <s v=""/>
    <s v=""/>
    <s v=""/>
    <s v=""/>
    <s v=""/>
    <s v=""/>
    <s v=""/>
    <s v=""/>
    <x v="0"/>
  </r>
  <r>
    <x v="0"/>
    <s v="SGGS-17609"/>
    <s v="[SGGS] SP 26.3.3"/>
    <x v="3"/>
    <x v="0"/>
    <s v="[SGGS] PI 3/26"/>
    <x v="0"/>
    <s v="[INC0804293]Tenho um Erro/Problema com o Sistema - Pós-graduação - Portal da Pós"/>
    <m/>
    <m/>
    <m/>
    <s v="Itens concluídos"/>
    <m/>
    <m/>
    <s v="Abertura indevida"/>
    <d v="2026-08-03T11:57:00"/>
    <d v="2026-08-03T00:00:00"/>
    <d v="2026-08-03T00:00:00"/>
    <m/>
    <m/>
    <m/>
    <m/>
    <m/>
    <m/>
    <m/>
    <m/>
    <m/>
    <m/>
    <m/>
    <x v="0"/>
    <m/>
    <m/>
    <m/>
    <s v=""/>
    <s v="FALSO"/>
    <n v="0"/>
    <s v=""/>
    <s v=""/>
    <s v=""/>
    <s v=""/>
    <s v=""/>
    <s v=""/>
    <s v=""/>
    <s v=""/>
    <s v=""/>
    <s v=""/>
    <x v="0"/>
  </r>
  <r>
    <x v="0"/>
    <s v="SGGS-17608"/>
    <s v="[SGGS] SP 26.3.3"/>
    <x v="3"/>
    <x v="0"/>
    <s v="[SGGS] PI 3/26"/>
    <x v="0"/>
    <s v="[INC0804868]Tenho um Erro/Problema com o PTC - Ingresso - Captação - Área do Candidato"/>
    <m/>
    <m/>
    <m/>
    <s v="Itens concluídos"/>
    <m/>
    <m/>
    <s v="Concluído"/>
    <d v="2026-08-03T11:19:00"/>
    <d v="2026-08-03T00:00:00"/>
    <d v="2026-08-07T00:00:00"/>
    <d v="2026-08-07T00:00:00"/>
    <m/>
    <m/>
    <m/>
    <m/>
    <m/>
    <m/>
    <m/>
    <m/>
    <m/>
    <m/>
    <x v="0"/>
    <m/>
    <m/>
    <m/>
    <s v=""/>
    <s v="FALSO"/>
    <n v="0"/>
    <s v=""/>
    <s v=""/>
    <s v=""/>
    <s v=""/>
    <s v=""/>
    <s v=""/>
    <s v=""/>
    <s v=""/>
    <s v=""/>
    <s v=""/>
    <x v="0"/>
  </r>
  <r>
    <x v="4"/>
    <s v="SGGS-17607"/>
    <s v="[SGGS] SP 26.3.3"/>
    <x v="3"/>
    <x v="1"/>
    <s v="[SGGS] PI 3/26"/>
    <x v="3"/>
    <s v="[Melhoria] Alteração de relacionamento de Curso MEC na matrícula do aluno"/>
    <n v="5"/>
    <n v="108000"/>
    <m/>
    <s v="Itens concluídos"/>
    <s v="SGGS-11290"/>
    <s v="Não"/>
    <s v="Concluído"/>
    <d v="2026-08-03T11:17:00"/>
    <d v="2026-08-03T00:00:00"/>
    <d v="2026-08-05T00:00:00"/>
    <d v="2026-08-13T00:00:00"/>
    <d v="2026-08-13T00:00:00"/>
    <d v="2026-08-14T00:00:00"/>
    <d v="2026-08-14T00:00:00"/>
    <d v="2026-08-24T00:00:00"/>
    <m/>
    <n v="6"/>
    <m/>
    <n v="6"/>
    <n v="9"/>
    <n v="15"/>
    <x v="0"/>
    <m/>
    <m/>
    <s v="2 dias úteis úteis"/>
    <n v="30"/>
    <s v="VERDADEIRO"/>
    <s v="2 "/>
    <n v="1"/>
    <s v=""/>
    <n v="4"/>
    <b v="0"/>
    <n v="1"/>
    <s v=""/>
    <n v="6"/>
    <b v="1"/>
    <n v="15"/>
    <b v="1"/>
    <x v="13"/>
  </r>
  <r>
    <x v="0"/>
    <s v="SGGS-17606"/>
    <s v="[SGGS] SP 26.3.3"/>
    <x v="3"/>
    <x v="0"/>
    <s v="[SGGS] PI 3/26"/>
    <x v="0"/>
    <s v="[INC0804785]Tenho um Erro/Problema com o PTC - Ingresso - Captação - Backoffice"/>
    <m/>
    <m/>
    <m/>
    <s v="Itens concluídos"/>
    <m/>
    <m/>
    <s v="Concluído"/>
    <d v="2026-08-03T10:38:00"/>
    <d v="2026-08-03T00:00:00"/>
    <d v="2026-08-03T00:00:00"/>
    <d v="2026-08-03T00:00:00"/>
    <m/>
    <m/>
    <m/>
    <m/>
    <m/>
    <m/>
    <m/>
    <m/>
    <m/>
    <m/>
    <x v="0"/>
    <m/>
    <m/>
    <m/>
    <s v=""/>
    <s v="FALSO"/>
    <n v="0"/>
    <s v=""/>
    <s v=""/>
    <s v=""/>
    <s v=""/>
    <s v=""/>
    <s v=""/>
    <s v=""/>
    <s v=""/>
    <s v=""/>
    <s v=""/>
    <x v="0"/>
  </r>
  <r>
    <x v="0"/>
    <s v="SGGS-17605"/>
    <s v="[SGGS] SP 26.3.3"/>
    <x v="3"/>
    <x v="0"/>
    <s v="[SGGS] PI 3/26"/>
    <x v="0"/>
    <s v="[INC0804714]Tenho um Erro/Problema com o Sistema - Área do Candidato - Contrato"/>
    <m/>
    <m/>
    <m/>
    <s v="Itens concluídos"/>
    <m/>
    <m/>
    <s v="Concluído"/>
    <d v="2026-08-03T10:36:00"/>
    <d v="2026-08-03T00:00:00"/>
    <d v="2026-08-03T00:00:00"/>
    <d v="2026-08-03T00:00:00"/>
    <m/>
    <m/>
    <m/>
    <m/>
    <m/>
    <m/>
    <m/>
    <m/>
    <m/>
    <m/>
    <x v="0"/>
    <m/>
    <m/>
    <m/>
    <s v=""/>
    <s v="FALSO"/>
    <n v="0"/>
    <s v=""/>
    <s v=""/>
    <s v=""/>
    <s v=""/>
    <s v=""/>
    <s v=""/>
    <s v=""/>
    <s v=""/>
    <s v=""/>
    <s v=""/>
    <x v="0"/>
  </r>
  <r>
    <x v="0"/>
    <s v="SGGS-17604"/>
    <s v="[SGGS] SP 26.3.3"/>
    <x v="3"/>
    <x v="0"/>
    <s v="[SGGS] PI 3/26"/>
    <x v="0"/>
    <s v="[INC0805279]Tenho um Erro/Problema com o PTC - Dynamics Athenas - Efetivação da Matrícula"/>
    <m/>
    <m/>
    <m/>
    <s v="Itens concluídos"/>
    <m/>
    <m/>
    <s v="Concluído"/>
    <d v="2026-08-03T10:14:00"/>
    <d v="2026-08-03T00:00:00"/>
    <d v="2026-08-03T00:00:00"/>
    <d v="2026-08-03T00:00:00"/>
    <m/>
    <m/>
    <m/>
    <m/>
    <m/>
    <m/>
    <m/>
    <m/>
    <m/>
    <m/>
    <x v="0"/>
    <m/>
    <m/>
    <m/>
    <s v=""/>
    <s v="FALSO"/>
    <n v="0"/>
    <s v=""/>
    <s v=""/>
    <s v=""/>
    <s v=""/>
    <s v=""/>
    <s v=""/>
    <s v=""/>
    <s v=""/>
    <s v=""/>
    <s v=""/>
    <x v="0"/>
  </r>
  <r>
    <x v="0"/>
    <s v="SGGS-17603"/>
    <s v="[SGGS] SP 26.3.3"/>
    <x v="3"/>
    <x v="0"/>
    <s v="[SGGS] PI 3/26"/>
    <x v="0"/>
    <s v="[INC0804173]Tenho um Erro/Problema com o Sistema - EAD legados - EAD legados"/>
    <m/>
    <m/>
    <m/>
    <s v="Itens concluídos"/>
    <m/>
    <m/>
    <s v="Abertura indevida"/>
    <d v="2026-08-03T09:48:00"/>
    <d v="2026-08-03T00:00:00"/>
    <d v="2026-08-03T00:00:00"/>
    <m/>
    <m/>
    <m/>
    <m/>
    <m/>
    <m/>
    <m/>
    <m/>
    <m/>
    <m/>
    <m/>
    <x v="0"/>
    <m/>
    <m/>
    <m/>
    <s v=""/>
    <s v="FALSO"/>
    <n v="0"/>
    <s v=""/>
    <s v=""/>
    <s v=""/>
    <s v=""/>
    <s v=""/>
    <s v=""/>
    <s v=""/>
    <s v=""/>
    <s v=""/>
    <s v=""/>
    <x v="0"/>
  </r>
  <r>
    <x v="0"/>
    <s v="SGGS-17602"/>
    <s v="[SGGS] SP 26.3.3"/>
    <x v="3"/>
    <x v="0"/>
    <s v="[SGGS] PI 3/26"/>
    <x v="0"/>
    <s v="[INC0804571]Tenho um Erro/Problema com o PTC - Dynamics Athenas - Acesso do tutor na aula prática"/>
    <m/>
    <m/>
    <m/>
    <s v="Itens concluídos"/>
    <m/>
    <m/>
    <s v="Abertura indevida"/>
    <d v="2026-08-03T09:36:00"/>
    <d v="2026-08-03T00:00:00"/>
    <d v="2026-08-03T00:00:00"/>
    <m/>
    <m/>
    <m/>
    <m/>
    <m/>
    <m/>
    <m/>
    <m/>
    <m/>
    <m/>
    <m/>
    <x v="0"/>
    <m/>
    <m/>
    <m/>
    <s v=""/>
    <s v="FALSO"/>
    <n v="0"/>
    <s v=""/>
    <s v=""/>
    <s v=""/>
    <s v=""/>
    <s v=""/>
    <s v=""/>
    <s v=""/>
    <s v=""/>
    <s v=""/>
    <s v=""/>
    <x v="0"/>
  </r>
  <r>
    <x v="0"/>
    <s v="SGGS-17601"/>
    <s v="[SGGS] SP 26.3.5;[SGGS] SP 26.3.4"/>
    <x v="3"/>
    <x v="0"/>
    <s v="[SGGS] PI 3/26"/>
    <x v="0"/>
    <s v="[INC0804007]Tenho um Erro/Problema com o PTC - Colação - Colação indisponível"/>
    <m/>
    <m/>
    <m/>
    <s v="Itens concluídos"/>
    <m/>
    <m/>
    <s v="Concluído"/>
    <d v="2026-08-03T09:35:00"/>
    <d v="2026-08-17T00:00:00"/>
    <d v="2026-08-27T00:00:00"/>
    <d v="2026-08-27T00:00:00"/>
    <m/>
    <m/>
    <m/>
    <m/>
    <m/>
    <m/>
    <m/>
    <m/>
    <m/>
    <m/>
    <x v="0"/>
    <m/>
    <m/>
    <m/>
    <s v=""/>
    <s v="FALSO"/>
    <n v="0"/>
    <s v=""/>
    <s v=""/>
    <s v=""/>
    <s v=""/>
    <s v=""/>
    <s v=""/>
    <s v=""/>
    <s v=""/>
    <s v=""/>
    <s v=""/>
    <x v="0"/>
  </r>
  <r>
    <x v="0"/>
    <s v="SGGS-17600"/>
    <s v="[SGGS] SP 26.4.1;[SGGS] SP 26.3.6"/>
    <x v="3"/>
    <x v="0"/>
    <s v="[SGGS] PI 3/26"/>
    <x v="0"/>
    <s v="[INC0804898]Tenho um Erro/Problema com o PTC - Ambiente do Aluno / AVA Sofia - Secretaria -  Termos e contratos"/>
    <m/>
    <m/>
    <m/>
    <s v="Itens concluídos"/>
    <m/>
    <m/>
    <s v="Concluído"/>
    <d v="2026-08-02T20:09:00"/>
    <d v="2026-09-28T00:00:00"/>
    <d v="2026-09-24T00:00:00"/>
    <d v="2026-09-24T00:00:00"/>
    <m/>
    <m/>
    <m/>
    <m/>
    <m/>
    <m/>
    <m/>
    <m/>
    <m/>
    <m/>
    <x v="0"/>
    <m/>
    <m/>
    <m/>
    <s v=""/>
    <s v="FALSO"/>
    <n v="0"/>
    <s v=""/>
    <s v=""/>
    <s v=""/>
    <s v=""/>
    <s v=""/>
    <s v=""/>
    <s v=""/>
    <s v=""/>
    <s v=""/>
    <s v=""/>
    <x v="0"/>
  </r>
  <r>
    <x v="0"/>
    <s v="SGGS-17599"/>
    <s v="[SGGS] SP 26.3.6"/>
    <x v="3"/>
    <x v="0"/>
    <s v="[SGGS] PI 3/26"/>
    <x v="0"/>
    <s v="[INC0804904]Tenho um Erro/Problema com o PTC - Dynamics Athenas - Efetivação da Matrícula"/>
    <m/>
    <m/>
    <m/>
    <s v="Itens concluídos"/>
    <m/>
    <m/>
    <s v="Concluído"/>
    <d v="2026-07-31T18:30:00"/>
    <d v="2026-09-14T00:00:00"/>
    <d v="2026-09-18T00:00:00"/>
    <d v="2026-09-18T00:00:00"/>
    <m/>
    <m/>
    <m/>
    <m/>
    <m/>
    <m/>
    <m/>
    <m/>
    <m/>
    <m/>
    <x v="0"/>
    <m/>
    <m/>
    <m/>
    <s v=""/>
    <s v="FALSO"/>
    <n v="0"/>
    <s v=""/>
    <s v=""/>
    <s v=""/>
    <s v=""/>
    <s v=""/>
    <s v=""/>
    <s v=""/>
    <s v=""/>
    <s v=""/>
    <s v=""/>
    <x v="0"/>
  </r>
  <r>
    <x v="0"/>
    <s v="SGGS-17594"/>
    <s v="[SGGS] SP 26.3.3;[SGGS] SP 26.3.2"/>
    <x v="3"/>
    <x v="0"/>
    <s v="[SGGS] PI 3/26"/>
    <x v="0"/>
    <s v="[INC0804901]Tenho um Erro/Problema com o PTC - Dynamics Athenas - Vínculo de Tutor e Professor"/>
    <m/>
    <m/>
    <m/>
    <s v="Itens concluídos"/>
    <m/>
    <m/>
    <s v="Abertura indevida"/>
    <d v="2026-07-31T18:10:00"/>
    <d v="2026-07-20T00:00:00"/>
    <d v="2026-08-03T00:00:00"/>
    <m/>
    <m/>
    <m/>
    <m/>
    <m/>
    <m/>
    <m/>
    <m/>
    <m/>
    <m/>
    <m/>
    <x v="0"/>
    <m/>
    <m/>
    <m/>
    <s v=""/>
    <s v="FALSO"/>
    <n v="0"/>
    <s v=""/>
    <s v=""/>
    <s v=""/>
    <s v=""/>
    <s v=""/>
    <s v=""/>
    <s v=""/>
    <s v=""/>
    <s v=""/>
    <s v=""/>
    <x v="0"/>
  </r>
  <r>
    <x v="0"/>
    <s v="SGGS-17591"/>
    <s v="[SGGS] SP 26.3.3;[SGGS] SP 26.3.2"/>
    <x v="3"/>
    <x v="0"/>
    <s v="[SGGS] PI 3/26"/>
    <x v="0"/>
    <s v="[INC0804866]Tenho um Erro/Problema com o PTC - Dynamics Athenas - Efetivação da Matrícula"/>
    <m/>
    <m/>
    <m/>
    <s v="Itens concluídos"/>
    <m/>
    <m/>
    <s v="Abertura indevida"/>
    <d v="2026-07-31T16:01:00"/>
    <d v="2026-07-20T00:00:00"/>
    <d v="2026-08-03T00:00:00"/>
    <m/>
    <m/>
    <m/>
    <m/>
    <m/>
    <m/>
    <m/>
    <m/>
    <m/>
    <m/>
    <m/>
    <x v="0"/>
    <m/>
    <m/>
    <m/>
    <s v=""/>
    <s v="FALSO"/>
    <n v="0"/>
    <s v=""/>
    <s v=""/>
    <s v=""/>
    <s v=""/>
    <s v=""/>
    <s v=""/>
    <s v=""/>
    <s v=""/>
    <s v=""/>
    <s v=""/>
    <x v="0"/>
  </r>
  <r>
    <x v="0"/>
    <s v="SGGS-17587"/>
    <s v="[SGGS] SP 26.3.3;[SGGS] SP 26.3.2;[SGGS] SP 26.3.5;[SGGS] SP 26.3.4;[SGGS] SP 26.3.6"/>
    <x v="3"/>
    <x v="0"/>
    <s v="[SGGS] PI 3/26"/>
    <x v="0"/>
    <s v="[INC0804777]Tenho um Erro/Problema com o PTC - Dynamics Athenas - Efetivação da Matrícula"/>
    <m/>
    <m/>
    <m/>
    <s v="Itens concluídos"/>
    <m/>
    <m/>
    <s v="Concluído"/>
    <d v="2026-07-31T12:08:00"/>
    <d v="2026-07-20T00:00:00"/>
    <d v="2026-09-18T00:00:00"/>
    <d v="2026-09-18T00:00:00"/>
    <m/>
    <m/>
    <m/>
    <m/>
    <m/>
    <m/>
    <m/>
    <m/>
    <m/>
    <m/>
    <x v="0"/>
    <m/>
    <m/>
    <m/>
    <s v=""/>
    <s v="FALSO"/>
    <n v="0"/>
    <s v=""/>
    <s v=""/>
    <s v=""/>
    <s v=""/>
    <s v=""/>
    <s v=""/>
    <s v=""/>
    <s v=""/>
    <s v=""/>
    <s v=""/>
    <x v="0"/>
  </r>
  <r>
    <x v="0"/>
    <s v="SGGS-17585"/>
    <s v="[SGGS] SP 26.3.3;[SGGS] SP 26.3.2;[SGGS] SP 26.3.4"/>
    <x v="3"/>
    <x v="0"/>
    <s v="[SGGS] PI 3/26"/>
    <x v="0"/>
    <s v="[INC0804760]Tenho um Erro/Problema com o PTC - Dynamics Athenas - Efetivação da Matrícula"/>
    <m/>
    <n v="21600"/>
    <m/>
    <s v="Itens concluídos"/>
    <m/>
    <m/>
    <s v="Concluído"/>
    <d v="2026-07-31T11:24:00"/>
    <d v="2026-07-20T00:00:00"/>
    <d v="2026-08-10T00:00:00"/>
    <d v="2026-08-10T00:00:00"/>
    <m/>
    <m/>
    <m/>
    <m/>
    <m/>
    <m/>
    <m/>
    <m/>
    <m/>
    <m/>
    <x v="0"/>
    <m/>
    <m/>
    <m/>
    <n v="6"/>
    <s v="FALSO"/>
    <n v="0"/>
    <s v=""/>
    <s v=""/>
    <s v=""/>
    <s v=""/>
    <s v=""/>
    <s v=""/>
    <s v=""/>
    <s v=""/>
    <s v=""/>
    <s v=""/>
    <x v="0"/>
  </r>
  <r>
    <x v="0"/>
    <s v="SGGS-17583"/>
    <s v="[SGGS] SP 26.3.3;[SGGS] SP 26.3.2;[SGGS] SP 26.3.4"/>
    <x v="3"/>
    <x v="0"/>
    <s v="[SGGS] PI 3/26"/>
    <x v="0"/>
    <s v="[INC0804728]Tenho um Erro/Problema com o PTC - Ingresso - Captação - Área do Candidato"/>
    <m/>
    <m/>
    <m/>
    <s v="Itens concluídos"/>
    <m/>
    <m/>
    <s v="Concluído"/>
    <d v="2026-07-31T11:16:00"/>
    <d v="2026-07-20T00:00:00"/>
    <d v="2026-08-10T00:00:00"/>
    <d v="2026-08-10T00:00:00"/>
    <m/>
    <m/>
    <m/>
    <m/>
    <m/>
    <m/>
    <m/>
    <m/>
    <m/>
    <m/>
    <x v="0"/>
    <m/>
    <m/>
    <m/>
    <s v=""/>
    <s v="FALSO"/>
    <n v="0"/>
    <s v=""/>
    <s v=""/>
    <s v=""/>
    <s v=""/>
    <s v=""/>
    <s v=""/>
    <s v=""/>
    <s v=""/>
    <s v=""/>
    <s v=""/>
    <x v="0"/>
  </r>
  <r>
    <x v="0"/>
    <s v="SGGS-17582"/>
    <s v="[SGGS] SP 26.4.1;[SGGS] SP 26.3.3;[SGGS] SP 26.3.2;[SGGS] SP 26.3.5;[SGGS] SP 26.3.4;[SGGS] SP 26.3.6"/>
    <x v="3"/>
    <x v="0"/>
    <s v="[SGGS] PI 3/26"/>
    <x v="0"/>
    <s v="[INC0804060]Tenho um Erro/Problema com o Sistema - Área do Candidato - Contrato"/>
    <m/>
    <m/>
    <m/>
    <s v="Itens concluídos"/>
    <m/>
    <m/>
    <s v="Abertura indevida"/>
    <d v="2026-07-31T11:00:00"/>
    <d v="2026-09-28T00:00:00"/>
    <d v="2026-09-28T00:00:00"/>
    <m/>
    <m/>
    <m/>
    <m/>
    <m/>
    <m/>
    <m/>
    <m/>
    <m/>
    <m/>
    <m/>
    <x v="0"/>
    <m/>
    <m/>
    <m/>
    <s v=""/>
    <s v="FALSO"/>
    <n v="0"/>
    <s v=""/>
    <s v=""/>
    <s v=""/>
    <s v=""/>
    <s v=""/>
    <s v=""/>
    <s v=""/>
    <s v=""/>
    <s v=""/>
    <s v=""/>
    <x v="0"/>
  </r>
  <r>
    <x v="0"/>
    <s v="SGGS-17581"/>
    <s v="[SGGS] SP 26.3.3;[SGGS] SP 26.3.2"/>
    <x v="3"/>
    <x v="0"/>
    <s v="[SGGS] PI 3/26"/>
    <x v="0"/>
    <s v="[INC0803782]Tenho um Erro/Problema com o PTC - Ingresso - Captação - Backoffice"/>
    <m/>
    <m/>
    <m/>
    <s v="Itens concluídos"/>
    <m/>
    <m/>
    <s v="Abertura indevida"/>
    <d v="2026-07-31T10:56:00"/>
    <d v="2026-07-20T00:00:00"/>
    <d v="2026-08-03T00:00:00"/>
    <m/>
    <m/>
    <m/>
    <m/>
    <m/>
    <m/>
    <m/>
    <m/>
    <m/>
    <m/>
    <m/>
    <x v="0"/>
    <m/>
    <m/>
    <m/>
    <s v=""/>
    <s v="FALSO"/>
    <n v="0"/>
    <s v=""/>
    <s v=""/>
    <s v=""/>
    <s v=""/>
    <s v=""/>
    <s v=""/>
    <s v=""/>
    <s v=""/>
    <s v=""/>
    <s v=""/>
    <x v="0"/>
  </r>
  <r>
    <x v="0"/>
    <s v="SGGS-17580"/>
    <s v="[SGGS] SP 26.3.3;[SGGS] SP 26.3.2;[SGGS] SP 26.3.4"/>
    <x v="3"/>
    <x v="0"/>
    <s v="[SGGS] PI 3/26"/>
    <x v="0"/>
    <s v="[INC0804589]Tenho um Erro/Problema com o Sistema - Área do Candidato - Contrato"/>
    <m/>
    <m/>
    <m/>
    <s v="Itens concluídos"/>
    <m/>
    <m/>
    <s v="Concluído"/>
    <d v="2026-07-31T09:47:00"/>
    <d v="2026-07-20T00:00:00"/>
    <d v="2026-08-10T00:00:00"/>
    <d v="2026-08-10T00:00:00"/>
    <m/>
    <m/>
    <m/>
    <m/>
    <m/>
    <m/>
    <m/>
    <m/>
    <m/>
    <m/>
    <x v="0"/>
    <m/>
    <m/>
    <m/>
    <s v=""/>
    <s v="FALSO"/>
    <n v="0"/>
    <s v=""/>
    <s v=""/>
    <s v=""/>
    <s v=""/>
    <s v=""/>
    <s v=""/>
    <s v=""/>
    <s v=""/>
    <s v=""/>
    <s v=""/>
    <x v="0"/>
  </r>
  <r>
    <x v="0"/>
    <s v="SGGS-17579"/>
    <s v="[SGGS] SP 26.3.3;[SGGS] SP 26.3.2"/>
    <x v="3"/>
    <x v="0"/>
    <s v="[SGGS] PI 3/26"/>
    <x v="0"/>
    <s v="[INC0804596]Tenho um Erro/Problema com o Sistema - Área do Candidato - Contrato"/>
    <m/>
    <m/>
    <m/>
    <s v="Itens concluídos"/>
    <m/>
    <m/>
    <s v="Concluído"/>
    <d v="2026-07-31T09:20:00"/>
    <d v="2026-07-20T00:00:00"/>
    <d v="2026-08-03T00:00:00"/>
    <d v="2026-08-03T00:00:00"/>
    <m/>
    <m/>
    <m/>
    <m/>
    <m/>
    <m/>
    <m/>
    <m/>
    <m/>
    <m/>
    <x v="0"/>
    <m/>
    <m/>
    <m/>
    <s v=""/>
    <s v="FALSO"/>
    <n v="0"/>
    <s v=""/>
    <s v=""/>
    <s v=""/>
    <s v=""/>
    <s v=""/>
    <s v=""/>
    <s v=""/>
    <s v=""/>
    <s v=""/>
    <s v=""/>
    <x v="0"/>
  </r>
  <r>
    <x v="0"/>
    <s v="SGGS-17578"/>
    <s v="[SGGS] SP 26.3.3;[SGGS] SP 26.3.2"/>
    <x v="3"/>
    <x v="0"/>
    <s v="[SGGS] PI 3/26"/>
    <x v="0"/>
    <s v="[INC0804593]Tenho um Erro/Problema com o PTC - Ambiente do Aluno / AVA Sofia - Secretaria -  Termos e contratos"/>
    <m/>
    <m/>
    <m/>
    <s v="Itens concluídos"/>
    <m/>
    <m/>
    <s v="Abertura indevida"/>
    <d v="2026-07-31T08:55:00"/>
    <d v="2026-07-20T00:00:00"/>
    <d v="2026-08-03T00:00:00"/>
    <m/>
    <m/>
    <m/>
    <m/>
    <m/>
    <m/>
    <m/>
    <m/>
    <m/>
    <m/>
    <m/>
    <x v="0"/>
    <m/>
    <m/>
    <m/>
    <s v=""/>
    <s v="FALSO"/>
    <n v="0"/>
    <s v=""/>
    <s v=""/>
    <s v=""/>
    <s v=""/>
    <s v=""/>
    <s v=""/>
    <s v=""/>
    <s v=""/>
    <s v=""/>
    <s v=""/>
    <x v="0"/>
  </r>
  <r>
    <x v="0"/>
    <s v="SGGS-17576"/>
    <s v="[SGGS] SP 26.3.3;[SGGS] SP 26.3.2;[SGGS] SP 26.3.5;[SGGS] SP 26.3.4;[SGGS] SP 26.3.6"/>
    <x v="3"/>
    <x v="0"/>
    <s v="[SGGS] PI 3/26"/>
    <x v="0"/>
    <s v="[INC0804633]Tenho um Erro/Problema com o PTC - Dynamics Athenas - Efetivação da Matrícula"/>
    <m/>
    <m/>
    <m/>
    <s v="Itens concluídos"/>
    <m/>
    <m/>
    <s v="Concluído"/>
    <d v="2026-07-30T20:57:00"/>
    <d v="2026-07-20T00:00:00"/>
    <d v="2026-09-18T00:00:00"/>
    <d v="2026-09-18T00:00:00"/>
    <m/>
    <m/>
    <m/>
    <m/>
    <m/>
    <m/>
    <m/>
    <m/>
    <m/>
    <m/>
    <x v="0"/>
    <m/>
    <m/>
    <m/>
    <s v=""/>
    <s v="FALSO"/>
    <n v="0"/>
    <s v=""/>
    <s v=""/>
    <s v=""/>
    <s v=""/>
    <s v=""/>
    <s v=""/>
    <s v=""/>
    <s v=""/>
    <s v=""/>
    <s v=""/>
    <x v="0"/>
  </r>
  <r>
    <x v="0"/>
    <s v="SGGS-17575"/>
    <s v="[SGGS] SP 26.3.3;[SGGS] SP 26.3.2"/>
    <x v="3"/>
    <x v="0"/>
    <s v="[SGGS] PI 3/26"/>
    <x v="0"/>
    <s v="[INC0804624]Tenho um Erro/Problema com o PTC - Dynamics Athenas - Efetivação da Matrícula"/>
    <m/>
    <m/>
    <m/>
    <s v="Itens concluídos"/>
    <m/>
    <m/>
    <s v="Concluído"/>
    <d v="2026-07-30T19:56:00"/>
    <d v="2026-07-20T00:00:00"/>
    <d v="2026-08-03T00:00:00"/>
    <d v="2026-08-03T00:00:00"/>
    <m/>
    <m/>
    <m/>
    <m/>
    <m/>
    <m/>
    <m/>
    <m/>
    <m/>
    <m/>
    <x v="0"/>
    <m/>
    <m/>
    <m/>
    <s v=""/>
    <s v="FALSO"/>
    <n v="0"/>
    <s v=""/>
    <s v=""/>
    <s v=""/>
    <s v=""/>
    <s v=""/>
    <s v=""/>
    <s v=""/>
    <s v=""/>
    <s v=""/>
    <s v=""/>
    <x v="0"/>
  </r>
  <r>
    <x v="0"/>
    <s v="SGGS-17574"/>
    <s v="[SGGS] SP 26.3.3;[SGGS] SP 26.3.2;[SGGS] SP 26.3.5;[SGGS] SP 26.3.4;[SGGS] SP 26.3.6"/>
    <x v="3"/>
    <x v="0"/>
    <s v="[SGGS] PI 3/26"/>
    <x v="0"/>
    <s v="[INC0804611]Tenho um Erro/Problema com o PTC - Dynamics Athenas - Efetivação da Matrícula"/>
    <m/>
    <m/>
    <m/>
    <s v="Itens concluídos"/>
    <m/>
    <m/>
    <s v="Concluído"/>
    <d v="2026-07-30T18:53:00"/>
    <d v="2026-07-20T00:00:00"/>
    <d v="2026-09-18T00:00:00"/>
    <d v="2026-09-18T00:00:00"/>
    <m/>
    <m/>
    <m/>
    <m/>
    <m/>
    <m/>
    <m/>
    <m/>
    <m/>
    <m/>
    <x v="0"/>
    <m/>
    <m/>
    <m/>
    <s v=""/>
    <s v="FALSO"/>
    <n v="0"/>
    <s v=""/>
    <s v=""/>
    <s v=""/>
    <s v=""/>
    <s v=""/>
    <s v=""/>
    <s v=""/>
    <s v=""/>
    <s v=""/>
    <s v=""/>
    <x v="0"/>
  </r>
  <r>
    <x v="0"/>
    <s v="SGGS-17572"/>
    <s v="[SGGS] SP 26.3.3;[SGGS] SP 26.3.2;[SGGS] SP 26.3.4"/>
    <x v="3"/>
    <x v="0"/>
    <s v="[SGGS] PI 3/26"/>
    <x v="0"/>
    <s v="[INC0804517]Tenho um Erro/Problema com o PTC - Dynamics Athenas - Efetivação da Matrícula"/>
    <m/>
    <m/>
    <m/>
    <s v="Itens concluídos"/>
    <m/>
    <m/>
    <s v="Concluído"/>
    <d v="2026-07-30T14:12:00"/>
    <d v="2026-07-20T00:00:00"/>
    <d v="2026-08-10T00:00:00"/>
    <d v="2026-08-10T00:00:00"/>
    <m/>
    <m/>
    <m/>
    <m/>
    <m/>
    <m/>
    <m/>
    <m/>
    <m/>
    <m/>
    <x v="0"/>
    <m/>
    <m/>
    <m/>
    <s v=""/>
    <s v="FALSO"/>
    <n v="0"/>
    <s v=""/>
    <s v=""/>
    <s v=""/>
    <s v=""/>
    <s v=""/>
    <s v=""/>
    <s v=""/>
    <s v=""/>
    <s v=""/>
    <s v=""/>
    <x v="0"/>
  </r>
  <r>
    <x v="0"/>
    <s v="SGGS-17571"/>
    <s v="[SGGS] SP 26.4.1;[SGGS] SP 26.3.3;[SGGS] SP 26.3.2;[SGGS] SP 26.3.5;[SGGS] SP 26.3.4;[SGGS] SP 26.3.6"/>
    <x v="3"/>
    <x v="0"/>
    <s v="[SGGS] PI 3/26"/>
    <x v="0"/>
    <s v="[INC0804495]Tenho um Erro/Problema com o PTC - Dynamics Athenas - Documentos Acadêmicos - Serviços"/>
    <m/>
    <m/>
    <m/>
    <s v="Itens concluídos"/>
    <m/>
    <m/>
    <s v="Concluído"/>
    <d v="2026-07-30T12:27:00"/>
    <d v="2026-09-28T00:00:00"/>
    <d v="2026-09-24T00:00:00"/>
    <d v="2026-09-24T00:00:00"/>
    <m/>
    <m/>
    <m/>
    <m/>
    <m/>
    <m/>
    <m/>
    <m/>
    <m/>
    <m/>
    <x v="0"/>
    <m/>
    <m/>
    <m/>
    <s v=""/>
    <s v="FALSO"/>
    <n v="0"/>
    <s v=""/>
    <s v=""/>
    <s v=""/>
    <s v=""/>
    <s v=""/>
    <s v=""/>
    <s v=""/>
    <s v=""/>
    <s v=""/>
    <s v=""/>
    <x v="0"/>
  </r>
  <r>
    <x v="0"/>
    <s v="SGGS-17570"/>
    <s v="[SGGS] SP 26.3.3;[SGGS] SP 26.3.2;[SGGS] SP 26.3.5;[SGGS] SP 26.3.4;[SGGS] SP 26.3.6"/>
    <x v="3"/>
    <x v="0"/>
    <s v="[SGGS] PI 3/26"/>
    <x v="0"/>
    <s v="[INC0804490]Tenho um Erro/Problema com o PTC - Dynamics Athenas - Efetivação da Matrícula"/>
    <m/>
    <m/>
    <m/>
    <s v="Itens concluídos"/>
    <m/>
    <m/>
    <s v="Concluído"/>
    <d v="2026-07-30T12:04:00"/>
    <d v="2026-07-20T00:00:00"/>
    <d v="2026-09-18T00:00:00"/>
    <d v="2026-09-18T00:00:00"/>
    <m/>
    <m/>
    <m/>
    <m/>
    <m/>
    <m/>
    <m/>
    <m/>
    <m/>
    <m/>
    <x v="0"/>
    <m/>
    <m/>
    <m/>
    <s v=""/>
    <s v="FALSO"/>
    <n v="0"/>
    <s v=""/>
    <s v=""/>
    <s v=""/>
    <s v=""/>
    <s v=""/>
    <s v=""/>
    <s v=""/>
    <s v=""/>
    <s v=""/>
    <s v=""/>
    <x v="0"/>
  </r>
  <r>
    <x v="0"/>
    <s v="SGGS-17569"/>
    <s v="[SGGS] SP 26.3.3;[SGGS] SP 26.3.2"/>
    <x v="3"/>
    <x v="0"/>
    <s v="[SGGS] PI 3/26"/>
    <x v="0"/>
    <s v="[INC0804484]Tenho um Erro/Problema com o PTC - Dynamics Athenas - Efetivação da Matrícula"/>
    <m/>
    <m/>
    <m/>
    <s v="Itens concluídos"/>
    <m/>
    <m/>
    <s v="Concluído"/>
    <d v="2026-07-30T11:52:00"/>
    <d v="2026-07-20T00:00:00"/>
    <d v="2026-08-08T00:00:00"/>
    <d v="2026-08-08T00:00:00"/>
    <m/>
    <m/>
    <m/>
    <m/>
    <m/>
    <m/>
    <m/>
    <m/>
    <m/>
    <m/>
    <x v="0"/>
    <m/>
    <m/>
    <m/>
    <s v=""/>
    <s v="FALSO"/>
    <n v="0"/>
    <s v=""/>
    <s v=""/>
    <s v=""/>
    <s v=""/>
    <s v=""/>
    <s v=""/>
    <s v=""/>
    <s v=""/>
    <s v=""/>
    <s v=""/>
    <x v="0"/>
  </r>
  <r>
    <x v="0"/>
    <s v="SGGS-17568"/>
    <s v="[SGGS] SP 26.3.3;[SGGS] SP 26.3.2;[SGGS] SP 26.3.5;[SGGS] SP 26.3.4;[SGGS] SP 26.3.6"/>
    <x v="3"/>
    <x v="0"/>
    <s v="[SGGS] PI 3/26"/>
    <x v="0"/>
    <s v="[INC0804242]Tenho um Erro/Problema com o Sistema - Área do Candidato - Login"/>
    <m/>
    <m/>
    <m/>
    <s v="Itens concluídos"/>
    <m/>
    <m/>
    <s v="Concluído"/>
    <d v="2026-07-30T11:31:00"/>
    <d v="2026-07-20T00:00:00"/>
    <d v="2026-09-18T00:00:00"/>
    <d v="2026-09-18T00:00:00"/>
    <m/>
    <m/>
    <m/>
    <m/>
    <m/>
    <m/>
    <m/>
    <m/>
    <m/>
    <m/>
    <x v="0"/>
    <m/>
    <m/>
    <m/>
    <s v=""/>
    <s v="FALSO"/>
    <n v="0"/>
    <s v=""/>
    <s v=""/>
    <s v=""/>
    <s v=""/>
    <s v=""/>
    <s v=""/>
    <s v=""/>
    <s v=""/>
    <s v=""/>
    <s v=""/>
    <x v="0"/>
  </r>
  <r>
    <x v="0"/>
    <s v="SGGS-17567"/>
    <s v="[SGGS] SP 26.4.1;[SGGS] SP 26.3.3;[SGGS] SP 26.3.2;[SGGS] SP 26.3.5;[SGGS] SP 26.3.4;[SGGS] SP 26.3.6"/>
    <x v="3"/>
    <x v="6"/>
    <s v="[SGGS] PI 4/26"/>
    <x v="0"/>
    <s v="[INC0801574]Tenho um Erro/Problema com o PTC - Dynamics Athenas - Rematrícula"/>
    <m/>
    <m/>
    <m/>
    <s v="Itens Pendentes"/>
    <m/>
    <m/>
    <m/>
    <d v="2026-07-30T11:28:00"/>
    <d v="2026-09-28T00:00:00"/>
    <m/>
    <m/>
    <m/>
    <m/>
    <m/>
    <m/>
    <m/>
    <m/>
    <m/>
    <m/>
    <m/>
    <m/>
    <x v="0"/>
    <m/>
    <m/>
    <m/>
    <s v=""/>
    <s v="FALSO"/>
    <n v="0"/>
    <s v=""/>
    <s v=""/>
    <s v=""/>
    <s v=""/>
    <s v=""/>
    <s v=""/>
    <s v=""/>
    <s v=""/>
    <s v=""/>
    <s v=""/>
    <x v="0"/>
  </r>
  <r>
    <x v="0"/>
    <s v="SGGS-17565"/>
    <s v="[SGGS] SP 26.3.3;[SGGS] SP 26.3.2"/>
    <x v="3"/>
    <x v="0"/>
    <s v="[SGGS] PI 3/26"/>
    <x v="0"/>
    <s v="[INC0804463]Tenho um Erro/Problema com o PTC - Dynamics Athenas - Efetivação da Matrícula"/>
    <m/>
    <m/>
    <m/>
    <s v="Itens concluídos"/>
    <m/>
    <m/>
    <s v="Concluído"/>
    <d v="2026-07-30T11:08:00"/>
    <d v="2026-07-20T00:00:00"/>
    <d v="2026-08-08T00:00:00"/>
    <d v="2026-08-08T00:00:00"/>
    <m/>
    <m/>
    <m/>
    <m/>
    <m/>
    <m/>
    <m/>
    <m/>
    <m/>
    <m/>
    <x v="0"/>
    <m/>
    <m/>
    <m/>
    <s v=""/>
    <s v="FALSO"/>
    <n v="0"/>
    <s v=""/>
    <s v=""/>
    <s v=""/>
    <s v=""/>
    <s v=""/>
    <s v=""/>
    <s v=""/>
    <s v=""/>
    <s v=""/>
    <s v=""/>
    <x v="0"/>
  </r>
  <r>
    <x v="0"/>
    <s v="SGGS-17564"/>
    <s v="[SGGS] SP 26.3.3;[SGGS] SP 26.3.2"/>
    <x v="3"/>
    <x v="0"/>
    <s v="[SGGS] PI 3/26"/>
    <x v="0"/>
    <s v="[INC0804203]Tenho um Erro/Problema com o PTC - Ingresso - Captação - Backoffice"/>
    <m/>
    <m/>
    <m/>
    <s v="Itens concluídos"/>
    <m/>
    <m/>
    <s v="Concluído"/>
    <d v="2026-07-30T10:50:00"/>
    <d v="2026-07-20T00:00:00"/>
    <d v="2026-08-08T00:00:00"/>
    <d v="2026-08-08T00:00:00"/>
    <m/>
    <m/>
    <m/>
    <m/>
    <m/>
    <m/>
    <m/>
    <m/>
    <m/>
    <m/>
    <x v="0"/>
    <m/>
    <m/>
    <m/>
    <s v=""/>
    <s v="FALSO"/>
    <n v="0"/>
    <s v=""/>
    <s v=""/>
    <s v=""/>
    <s v=""/>
    <s v=""/>
    <s v=""/>
    <s v=""/>
    <s v=""/>
    <s v=""/>
    <s v=""/>
    <x v="0"/>
  </r>
  <r>
    <x v="0"/>
    <s v="SGGS-17563"/>
    <s v="[SGGS] SP 26.3.3;[SGGS] SP 26.3.2;[SGGS] SP 26.3.5;[SGGS] SP 26.3.4;[SGGS] SP 26.3.6"/>
    <x v="3"/>
    <x v="0"/>
    <s v="[SGGS] PI 3/26"/>
    <x v="0"/>
    <s v="[INC0804438]Tenho um Erro/Problema com o PTC - Ingresso - Captação - Área do Candidato"/>
    <m/>
    <m/>
    <m/>
    <s v="Itens concluídos"/>
    <m/>
    <m/>
    <s v="Concluído"/>
    <d v="2026-07-30T10:46:00"/>
    <d v="2026-07-20T00:00:00"/>
    <d v="2026-09-18T00:00:00"/>
    <d v="2026-09-18T00:00:00"/>
    <m/>
    <m/>
    <m/>
    <m/>
    <m/>
    <m/>
    <m/>
    <m/>
    <m/>
    <m/>
    <x v="0"/>
    <m/>
    <m/>
    <m/>
    <s v=""/>
    <s v="FALSO"/>
    <n v="0"/>
    <s v=""/>
    <s v=""/>
    <s v=""/>
    <s v=""/>
    <s v=""/>
    <s v=""/>
    <s v=""/>
    <s v=""/>
    <s v=""/>
    <s v=""/>
    <x v="0"/>
  </r>
  <r>
    <x v="0"/>
    <s v="SGGS-17561"/>
    <s v="[SGGS] SP 26.3.3;[SGGS] SP 26.3.2"/>
    <x v="3"/>
    <x v="0"/>
    <s v="[SGGS] PI 3/26"/>
    <x v="0"/>
    <s v="[INC0804318]Tenho um Erro/Problema com o PTC - Ingresso - Captação - Área do Candidato"/>
    <m/>
    <m/>
    <m/>
    <s v="Itens concluídos"/>
    <m/>
    <m/>
    <s v="Concluído"/>
    <d v="2026-07-30T10:32:00"/>
    <d v="2026-07-20T00:00:00"/>
    <d v="2026-08-08T00:00:00"/>
    <d v="2026-08-08T00:00:00"/>
    <m/>
    <m/>
    <m/>
    <m/>
    <m/>
    <m/>
    <m/>
    <m/>
    <m/>
    <m/>
    <x v="0"/>
    <m/>
    <m/>
    <m/>
    <s v=""/>
    <s v="FALSO"/>
    <n v="0"/>
    <s v=""/>
    <s v=""/>
    <s v=""/>
    <s v=""/>
    <s v=""/>
    <s v=""/>
    <s v=""/>
    <s v=""/>
    <s v=""/>
    <s v=""/>
    <x v="0"/>
  </r>
  <r>
    <x v="0"/>
    <s v="SGGS-17560"/>
    <s v="[SGGS] SP 26.3.3;[SGGS] SP 26.3.2"/>
    <x v="3"/>
    <x v="0"/>
    <s v="[SGGS] PI 3/26"/>
    <x v="0"/>
    <s v="[INC0804303]Tenho um Erro/Problema com o Sistema - Área do Candidato - Contrato"/>
    <m/>
    <m/>
    <m/>
    <s v="Itens concluídos"/>
    <m/>
    <m/>
    <s v="Concluído"/>
    <d v="2026-07-30T10:30:00"/>
    <d v="2026-07-20T00:00:00"/>
    <d v="2026-08-03T00:00:00"/>
    <d v="2026-08-03T00:00:00"/>
    <m/>
    <m/>
    <m/>
    <m/>
    <m/>
    <m/>
    <m/>
    <m/>
    <m/>
    <m/>
    <x v="0"/>
    <m/>
    <m/>
    <m/>
    <s v=""/>
    <s v="FALSO"/>
    <n v="0"/>
    <s v=""/>
    <s v=""/>
    <s v=""/>
    <s v=""/>
    <s v=""/>
    <s v=""/>
    <s v=""/>
    <s v=""/>
    <s v=""/>
    <s v=""/>
    <x v="0"/>
  </r>
  <r>
    <x v="0"/>
    <s v="SGGS-17559"/>
    <s v="[SGGS] SP 26.3.3;[SGGS] SP 26.3.2"/>
    <x v="3"/>
    <x v="0"/>
    <s v="[SGGS] PI 3/26"/>
    <x v="0"/>
    <s v="[INC0804310]Tenho um Erro/Problema com o Sistema - Área do Candidato - Contrato"/>
    <m/>
    <m/>
    <m/>
    <s v="Itens concluídos"/>
    <m/>
    <m/>
    <s v="Concluído"/>
    <d v="2026-07-30T10:26:00"/>
    <d v="2026-07-20T00:00:00"/>
    <d v="2026-08-08T00:00:00"/>
    <d v="2026-08-08T00:00:00"/>
    <m/>
    <m/>
    <m/>
    <m/>
    <m/>
    <m/>
    <m/>
    <m/>
    <m/>
    <m/>
    <x v="0"/>
    <m/>
    <m/>
    <m/>
    <s v=""/>
    <s v="FALSO"/>
    <n v="0"/>
    <s v=""/>
    <s v=""/>
    <s v=""/>
    <s v=""/>
    <s v=""/>
    <s v=""/>
    <s v=""/>
    <s v=""/>
    <s v=""/>
    <s v=""/>
    <x v="0"/>
  </r>
  <r>
    <x v="0"/>
    <s v="SGGS-17558"/>
    <s v="[SGGS] SP 26.3.2"/>
    <x v="3"/>
    <x v="0"/>
    <s v="[SGGS] PI 3/26"/>
    <x v="0"/>
    <s v="[INC0804433]Tenho um Erro/Problema com o PTC - Dynamics Athenas - Efetivação da Matrícula"/>
    <m/>
    <m/>
    <m/>
    <s v="Itens concluídos"/>
    <m/>
    <m/>
    <s v="Concluído"/>
    <d v="2026-07-30T10:22:00"/>
    <d v="2026-07-20T00:00:00"/>
    <d v="2026-07-30T00:00:00"/>
    <d v="2026-07-30T00:00:00"/>
    <m/>
    <m/>
    <m/>
    <m/>
    <m/>
    <m/>
    <m/>
    <m/>
    <m/>
    <m/>
    <x v="0"/>
    <m/>
    <m/>
    <m/>
    <s v=""/>
    <s v="FALSO"/>
    <n v="0"/>
    <s v=""/>
    <s v=""/>
    <s v=""/>
    <s v=""/>
    <s v=""/>
    <s v=""/>
    <s v=""/>
    <s v=""/>
    <s v=""/>
    <s v=""/>
    <x v="0"/>
  </r>
  <r>
    <x v="0"/>
    <s v="SGGS-17556"/>
    <s v="[SGGS] SP 26.3.3;[SGGS] SP 26.3.2;[SGGS] SP 26.3.5;[SGGS] SP 26.3.4;[SGGS] SP 26.3.6"/>
    <x v="3"/>
    <x v="0"/>
    <s v="[SGGS] PI 3/26"/>
    <x v="0"/>
    <s v="[INC0804424]Tenho um Erro/Problema com o PTC - Dynamics Athenas - Efetivação da Matrícula"/>
    <m/>
    <m/>
    <m/>
    <s v="Itens concluídos"/>
    <m/>
    <m/>
    <s v="Concluído"/>
    <d v="2026-07-30T09:58:00"/>
    <d v="2026-07-20T00:00:00"/>
    <d v="2026-09-18T00:00:00"/>
    <d v="2026-09-18T00:00:00"/>
    <m/>
    <m/>
    <m/>
    <m/>
    <m/>
    <m/>
    <m/>
    <m/>
    <m/>
    <m/>
    <x v="0"/>
    <m/>
    <m/>
    <m/>
    <s v=""/>
    <s v="FALSO"/>
    <n v="0"/>
    <s v=""/>
    <s v=""/>
    <s v=""/>
    <s v=""/>
    <s v=""/>
    <s v=""/>
    <s v=""/>
    <s v=""/>
    <s v=""/>
    <s v=""/>
    <x v="0"/>
  </r>
  <r>
    <x v="0"/>
    <s v="SGGS-17554"/>
    <s v="[SGGS] SP 26.3.2"/>
    <x v="3"/>
    <x v="0"/>
    <s v="[SGGS] PI 3/26"/>
    <x v="0"/>
    <s v="[INC0799594]Tenho um Erro/Problema com o PTC - Ambiente do Aluno / AVA Sofia - Aulas"/>
    <m/>
    <m/>
    <m/>
    <s v="Itens concluídos"/>
    <m/>
    <m/>
    <s v="Abertura indevida"/>
    <d v="2026-07-30T09:24:00"/>
    <d v="2026-07-20T00:00:00"/>
    <d v="2026-07-30T00:00:00"/>
    <m/>
    <m/>
    <m/>
    <m/>
    <m/>
    <m/>
    <m/>
    <m/>
    <m/>
    <m/>
    <m/>
    <x v="0"/>
    <m/>
    <m/>
    <m/>
    <s v=""/>
    <s v="FALSO"/>
    <n v="0"/>
    <s v=""/>
    <s v=""/>
    <s v=""/>
    <s v=""/>
    <s v=""/>
    <s v=""/>
    <s v=""/>
    <s v=""/>
    <s v=""/>
    <s v=""/>
    <x v="0"/>
  </r>
  <r>
    <x v="0"/>
    <s v="SGGS-17553"/>
    <s v="[SGGS] SP 26.3.3;[SGGS] SP 26.3.2"/>
    <x v="3"/>
    <x v="0"/>
    <s v="[SGGS] PI 3/26"/>
    <x v="0"/>
    <s v="[INC0804399]Tenho um Erro/Problema com o PTC - Dynamics Athenas - Efetivação da Matrícula"/>
    <m/>
    <m/>
    <m/>
    <s v="Itens concluídos"/>
    <m/>
    <m/>
    <s v="Concluído"/>
    <d v="2026-07-30T07:21:00"/>
    <d v="2026-07-20T00:00:00"/>
    <d v="2026-08-03T00:00:00"/>
    <d v="2026-08-03T00:00:00"/>
    <m/>
    <m/>
    <m/>
    <m/>
    <m/>
    <m/>
    <m/>
    <m/>
    <m/>
    <m/>
    <x v="0"/>
    <m/>
    <m/>
    <m/>
    <s v=""/>
    <s v="FALSO"/>
    <n v="0"/>
    <s v=""/>
    <s v=""/>
    <s v=""/>
    <s v=""/>
    <s v=""/>
    <s v=""/>
    <s v=""/>
    <s v=""/>
    <s v=""/>
    <s v=""/>
    <x v="0"/>
  </r>
  <r>
    <x v="0"/>
    <s v="SGGS-17552"/>
    <s v="[SGGS] SP 26.3.3;[SGGS] SP 26.3.2;[SGGS] SP 26.3.5;[SGGS] SP 26.3.4;[SGGS] SP 26.3.6"/>
    <x v="3"/>
    <x v="0"/>
    <s v="[SGGS] PI 3/26"/>
    <x v="0"/>
    <s v="[INC0804300]Tenho um Erro/Problema com o PTC - Dynamics Athenas - Efetivação da Matrícula"/>
    <m/>
    <m/>
    <m/>
    <s v="Itens concluídos"/>
    <m/>
    <m/>
    <s v="Concluído"/>
    <d v="2026-07-29T18:19:00"/>
    <d v="2026-07-20T00:00:00"/>
    <d v="2026-09-18T00:00:00"/>
    <d v="2026-09-18T00:00:00"/>
    <m/>
    <m/>
    <m/>
    <m/>
    <m/>
    <m/>
    <m/>
    <m/>
    <m/>
    <m/>
    <x v="0"/>
    <m/>
    <m/>
    <m/>
    <s v=""/>
    <s v="FALSO"/>
    <n v="0"/>
    <s v=""/>
    <s v=""/>
    <s v=""/>
    <s v=""/>
    <s v=""/>
    <s v=""/>
    <s v=""/>
    <s v=""/>
    <s v=""/>
    <s v=""/>
    <x v="0"/>
  </r>
  <r>
    <x v="0"/>
    <s v="SGGS-17551"/>
    <s v="[SGGS] SP 26.3.3;[SGGS] SP 26.3.2;[SGGS] SP 26.3.5;[SGGS] SP 26.3.4;[SGGS] SP 26.3.6"/>
    <x v="3"/>
    <x v="0"/>
    <s v="[SGGS] PI 3/26"/>
    <x v="0"/>
    <s v="[INC0804295]Tenho um Erro/Problema com o PTC - Dynamics Athenas - Efetivação da Matrícula"/>
    <m/>
    <m/>
    <m/>
    <s v="Itens concluídos"/>
    <m/>
    <m/>
    <s v="Concluído"/>
    <d v="2026-07-29T18:14:00"/>
    <d v="2026-07-20T00:00:00"/>
    <d v="2026-09-18T00:00:00"/>
    <d v="2026-09-18T00:00:00"/>
    <m/>
    <m/>
    <m/>
    <m/>
    <m/>
    <m/>
    <m/>
    <m/>
    <m/>
    <m/>
    <x v="0"/>
    <m/>
    <m/>
    <m/>
    <s v=""/>
    <s v="FALSO"/>
    <n v="0"/>
    <s v=""/>
    <s v=""/>
    <s v=""/>
    <s v=""/>
    <s v=""/>
    <s v=""/>
    <s v=""/>
    <s v=""/>
    <s v=""/>
    <s v=""/>
    <x v="0"/>
  </r>
  <r>
    <x v="0"/>
    <s v="SGGS-17550"/>
    <s v="[SGGS] SP 26.3.3;[SGGS] SP 26.3.2;[SGGS] SP 26.3.5;[SGGS] SP 26.3.4;[SGGS] SP 26.3.6"/>
    <x v="3"/>
    <x v="0"/>
    <s v="[SGGS] PI 3/26"/>
    <x v="0"/>
    <s v="[INC0804294]Tenho um Erro/Problema com o PTC - Dynamics Athenas - Efetivação da Matrícula"/>
    <m/>
    <m/>
    <m/>
    <s v="Itens concluídos"/>
    <m/>
    <m/>
    <s v="Concluído"/>
    <d v="2026-07-29T18:11:00"/>
    <d v="2026-07-20T00:00:00"/>
    <d v="2026-09-18T00:00:00"/>
    <d v="2026-09-18T00:00:00"/>
    <m/>
    <m/>
    <m/>
    <m/>
    <m/>
    <m/>
    <m/>
    <m/>
    <m/>
    <m/>
    <x v="0"/>
    <m/>
    <m/>
    <m/>
    <s v=""/>
    <s v="FALSO"/>
    <n v="0"/>
    <s v=""/>
    <s v=""/>
    <s v=""/>
    <s v=""/>
    <s v=""/>
    <s v=""/>
    <s v=""/>
    <s v=""/>
    <s v=""/>
    <s v=""/>
    <x v="0"/>
  </r>
  <r>
    <x v="0"/>
    <s v="SGGS-17548"/>
    <s v="[SGGS] SP 26.3.3;[SGGS] SP 26.3.2;[SGGS] SP 26.3.5;[SGGS] SP 26.3.4;[SGGS] SP 26.3.6"/>
    <x v="3"/>
    <x v="0"/>
    <s v="[SGGS] PI 3/26"/>
    <x v="0"/>
    <s v="[INC0804286]Tenho um Erro/Problema com o PTC - Dynamics Athenas - Efetivação da Matrícula"/>
    <m/>
    <m/>
    <m/>
    <s v="Itens concluídos"/>
    <m/>
    <m/>
    <s v="Concluído"/>
    <d v="2026-07-29T17:28:00"/>
    <d v="2026-07-20T00:00:00"/>
    <d v="2026-09-18T00:00:00"/>
    <d v="2026-09-18T00:00:00"/>
    <m/>
    <m/>
    <m/>
    <m/>
    <m/>
    <m/>
    <m/>
    <m/>
    <m/>
    <m/>
    <x v="0"/>
    <m/>
    <m/>
    <m/>
    <s v=""/>
    <s v="FALSO"/>
    <n v="0"/>
    <s v=""/>
    <s v=""/>
    <s v=""/>
    <s v=""/>
    <s v=""/>
    <s v=""/>
    <s v=""/>
    <s v=""/>
    <s v=""/>
    <s v=""/>
    <x v="0"/>
  </r>
  <r>
    <x v="0"/>
    <s v="SGGS-17547"/>
    <s v="[SGGS] SP 26.4.1;[SGGS] SP 26.3.3;[SGGS] SP 26.3.2;[SGGS] SP 26.3.5;[SGGS] SP 26.3.4;[SGGS] SP 26.3.6"/>
    <x v="3"/>
    <x v="0"/>
    <s v="[SGGS] PI 3/26"/>
    <x v="0"/>
    <s v="[INC0802782]Tenho um Erro/Problema com o PTC - Colação - Colação indisponível"/>
    <m/>
    <m/>
    <m/>
    <s v="Itens concluídos"/>
    <m/>
    <m/>
    <s v="Abertura indevida"/>
    <d v="2026-07-29T17:26:00"/>
    <d v="2026-09-28T00:00:00"/>
    <d v="2026-09-28T00:00:00"/>
    <m/>
    <m/>
    <m/>
    <m/>
    <m/>
    <m/>
    <m/>
    <m/>
    <m/>
    <m/>
    <m/>
    <x v="0"/>
    <m/>
    <m/>
    <m/>
    <s v=""/>
    <s v="FALSO"/>
    <n v="0"/>
    <s v=""/>
    <s v=""/>
    <s v=""/>
    <s v=""/>
    <s v=""/>
    <s v=""/>
    <s v=""/>
    <s v=""/>
    <s v=""/>
    <s v=""/>
    <x v="0"/>
  </r>
  <r>
    <x v="0"/>
    <s v="SGGS-17546"/>
    <s v="[SGGS] SP 26.3.3;[SGGS] SP 26.3.2;[SGGS] SP 26.3.5;[SGGS] SP 26.3.4;[SGGS] SP 26.3.6"/>
    <x v="3"/>
    <x v="0"/>
    <s v="[SGGS] PI 3/26"/>
    <x v="0"/>
    <s v="[INC0804212]Tenho um Erro/Problema com o PTC - Dynamics Athenas - Efetivação da Matrícula"/>
    <m/>
    <m/>
    <m/>
    <s v="Itens concluídos"/>
    <m/>
    <m/>
    <s v="Concluído"/>
    <d v="2026-07-29T15:17:00"/>
    <d v="2026-07-20T00:00:00"/>
    <d v="2026-09-18T00:00:00"/>
    <d v="2026-09-18T00:00:00"/>
    <m/>
    <m/>
    <m/>
    <m/>
    <m/>
    <m/>
    <m/>
    <m/>
    <m/>
    <m/>
    <x v="0"/>
    <m/>
    <m/>
    <m/>
    <s v=""/>
    <s v="FALSO"/>
    <n v="0"/>
    <s v=""/>
    <s v=""/>
    <s v=""/>
    <s v=""/>
    <s v=""/>
    <s v=""/>
    <s v=""/>
    <s v=""/>
    <s v=""/>
    <s v=""/>
    <x v="0"/>
  </r>
  <r>
    <x v="0"/>
    <s v="SGGS-17545"/>
    <s v="[SGGS] SP 26.3.3;[SGGS] SP 26.3.2;[SGGS] SP 26.3.5;[SGGS] SP 26.3.4;[SGGS] SP 26.3.6"/>
    <x v="3"/>
    <x v="0"/>
    <s v="[SGGS] PI 3/26"/>
    <x v="0"/>
    <s v="[INC0801971]Tenho um Erro/Problema com o Sistema - Prisma - Erro na plataforma"/>
    <m/>
    <m/>
    <m/>
    <s v="Itens concluídos"/>
    <m/>
    <m/>
    <s v="Abertura indevida"/>
    <d v="2026-07-29T15:15:00"/>
    <d v="2026-07-20T00:00:00"/>
    <d v="2026-09-25T00:00:00"/>
    <m/>
    <m/>
    <m/>
    <m/>
    <m/>
    <m/>
    <m/>
    <m/>
    <m/>
    <m/>
    <m/>
    <x v="0"/>
    <m/>
    <m/>
    <m/>
    <s v=""/>
    <s v="FALSO"/>
    <n v="0"/>
    <s v=""/>
    <s v=""/>
    <s v=""/>
    <s v=""/>
    <s v=""/>
    <s v=""/>
    <s v=""/>
    <s v=""/>
    <s v=""/>
    <s v=""/>
    <x v="0"/>
  </r>
  <r>
    <x v="0"/>
    <s v="SGGS-17542"/>
    <s v="[SGGS] SP 26.3.2"/>
    <x v="3"/>
    <x v="0"/>
    <s v="[SGGS] PI 3/26"/>
    <x v="0"/>
    <s v="[INC0803888]Tenho um Erro/Problema com o PTC - Ingresso - Captação - Backoffice"/>
    <m/>
    <m/>
    <m/>
    <s v="Itens concluídos"/>
    <m/>
    <m/>
    <s v="Abertura indevida"/>
    <d v="2026-07-29T14:01:00"/>
    <d v="2026-07-20T00:00:00"/>
    <d v="2026-07-29T00:00:00"/>
    <m/>
    <m/>
    <m/>
    <m/>
    <m/>
    <m/>
    <m/>
    <m/>
    <m/>
    <m/>
    <m/>
    <x v="0"/>
    <m/>
    <m/>
    <m/>
    <s v=""/>
    <s v="FALSO"/>
    <n v="0"/>
    <s v=""/>
    <s v=""/>
    <s v=""/>
    <s v=""/>
    <s v=""/>
    <s v=""/>
    <s v=""/>
    <s v=""/>
    <s v=""/>
    <s v=""/>
    <x v="0"/>
  </r>
  <r>
    <x v="0"/>
    <s v="SGGS-17541"/>
    <s v="[SGGS] SP 26.3.3;[SGGS] SP 26.3.2;[SGGS] SP 26.3.5;[SGGS] SP 26.3.4"/>
    <x v="3"/>
    <x v="0"/>
    <s v="[SGGS] PI 3/26"/>
    <x v="0"/>
    <s v="[INC0793063]Tenho um Erro/Problema com o PTC - Dynamics Athenas - Documentos Acadêmicos - Serviços"/>
    <m/>
    <m/>
    <m/>
    <s v="Itens concluídos"/>
    <m/>
    <m/>
    <s v="Concluído"/>
    <d v="2026-07-29T13:16:00"/>
    <d v="2026-07-20T00:00:00"/>
    <d v="2026-09-10T00:00:00"/>
    <d v="2026-09-10T00:00:00"/>
    <m/>
    <m/>
    <m/>
    <m/>
    <m/>
    <m/>
    <m/>
    <m/>
    <m/>
    <m/>
    <x v="0"/>
    <m/>
    <m/>
    <m/>
    <s v=""/>
    <s v="FALSO"/>
    <n v="0"/>
    <s v=""/>
    <s v=""/>
    <s v=""/>
    <s v=""/>
    <s v=""/>
    <s v=""/>
    <s v=""/>
    <s v=""/>
    <s v=""/>
    <s v=""/>
    <x v="0"/>
  </r>
  <r>
    <x v="0"/>
    <s v="SGGS-17540"/>
    <s v="[SGGS] SP 26.4.1;[SGGS] SP 26.3.3;[SGGS] SP 26.3.2;[SGGS] SP 26.3.5;[SGGS] SP 26.3.4;[SGGS] SP 26.3.6"/>
    <x v="3"/>
    <x v="0"/>
    <s v="[SGGS] PI 3/26"/>
    <x v="0"/>
    <s v="[INC0802924]Tenho um Erro/Problema com o PTC - Financeiro SAP - Rematrícula"/>
    <m/>
    <m/>
    <m/>
    <s v="Itens concluídos"/>
    <m/>
    <m/>
    <s v="Abertura indevida"/>
    <d v="2026-07-29T12:46:00"/>
    <d v="2026-09-28T00:00:00"/>
    <d v="2026-09-28T00:00:00"/>
    <m/>
    <m/>
    <m/>
    <m/>
    <m/>
    <m/>
    <m/>
    <m/>
    <m/>
    <m/>
    <m/>
    <x v="0"/>
    <m/>
    <m/>
    <m/>
    <s v=""/>
    <s v="FALSO"/>
    <n v="0"/>
    <s v=""/>
    <s v=""/>
    <s v=""/>
    <s v=""/>
    <s v=""/>
    <s v=""/>
    <s v=""/>
    <s v=""/>
    <s v=""/>
    <s v=""/>
    <x v="0"/>
  </r>
  <r>
    <x v="0"/>
    <s v="SGGS-17539"/>
    <s v="[SGGS] SP 26.3.3;[SGGS] SP 26.3.2;[SGGS] SP 26.3.5;[SGGS] SP 26.3.4;[SGGS] SP 26.3.6"/>
    <x v="3"/>
    <x v="0"/>
    <s v="[SGGS] PI 3/26"/>
    <x v="0"/>
    <s v="[INC0803875]Tenho um Erro/Problema com o Sistema - Área do Candidato - Login"/>
    <m/>
    <m/>
    <m/>
    <s v="Itens concluídos"/>
    <m/>
    <m/>
    <s v="Concluído"/>
    <d v="2026-07-29T12:00:00"/>
    <d v="2026-07-20T00:00:00"/>
    <d v="2026-09-18T00:00:00"/>
    <d v="2026-09-18T00:00:00"/>
    <m/>
    <m/>
    <m/>
    <m/>
    <m/>
    <m/>
    <m/>
    <m/>
    <m/>
    <m/>
    <x v="0"/>
    <m/>
    <m/>
    <m/>
    <s v=""/>
    <s v="FALSO"/>
    <n v="0"/>
    <s v=""/>
    <s v=""/>
    <s v=""/>
    <s v=""/>
    <s v=""/>
    <s v=""/>
    <s v=""/>
    <s v=""/>
    <s v=""/>
    <s v=""/>
    <x v="0"/>
  </r>
  <r>
    <x v="0"/>
    <s v="SGGS-17538"/>
    <s v="[SGGS] SP 26.3.3;[SGGS] SP 26.3.2"/>
    <x v="3"/>
    <x v="0"/>
    <s v="[SGGS] PI 3/26"/>
    <x v="0"/>
    <s v="[INC0804081]Tenho um Erro/Problema com o PTC - Dynamics Athenas - Efetivação da Matrícula"/>
    <m/>
    <m/>
    <m/>
    <s v="Itens concluídos"/>
    <m/>
    <m/>
    <s v="Concluído"/>
    <d v="2026-07-29T11:29:00"/>
    <d v="2026-07-20T00:00:00"/>
    <d v="2026-08-08T00:00:00"/>
    <d v="2026-08-08T00:00:00"/>
    <m/>
    <m/>
    <m/>
    <m/>
    <m/>
    <m/>
    <m/>
    <m/>
    <m/>
    <m/>
    <x v="0"/>
    <m/>
    <m/>
    <m/>
    <s v=""/>
    <s v="FALSO"/>
    <n v="0"/>
    <s v=""/>
    <s v=""/>
    <s v=""/>
    <s v=""/>
    <s v=""/>
    <s v=""/>
    <s v=""/>
    <s v=""/>
    <s v=""/>
    <s v=""/>
    <x v="0"/>
  </r>
  <r>
    <x v="0"/>
    <s v="SGGS-17535"/>
    <s v="[SGGS] SP 26.3.3;[SGGS] SP 26.3.2;[SGGS] SP 26.3.5;[SGGS] SP 26.3.4;[SGGS] SP 26.3.6"/>
    <x v="3"/>
    <x v="0"/>
    <s v="[SGGS] PI 3/26"/>
    <x v="0"/>
    <s v="[INC0796845]Tenho um Erro/Problema com o PTC - Cadastro de Curso/Disciplina/Matriz - Criação/Versão de Matriz"/>
    <m/>
    <m/>
    <m/>
    <s v="Itens concluídos"/>
    <m/>
    <m/>
    <s v="Concluído"/>
    <d v="2026-07-29T11:16:00"/>
    <d v="2026-07-20T00:00:00"/>
    <d v="2026-09-11T00:00:00"/>
    <d v="2026-09-14T00:00:00"/>
    <m/>
    <m/>
    <m/>
    <m/>
    <m/>
    <m/>
    <m/>
    <m/>
    <m/>
    <m/>
    <x v="0"/>
    <m/>
    <m/>
    <m/>
    <s v=""/>
    <s v="FALSO"/>
    <n v="0"/>
    <s v=""/>
    <s v=""/>
    <s v=""/>
    <s v=""/>
    <s v=""/>
    <s v=""/>
    <s v=""/>
    <s v=""/>
    <s v=""/>
    <s v=""/>
    <x v="0"/>
  </r>
  <r>
    <x v="0"/>
    <s v="SGGS-17533"/>
    <s v="[SGGS] SP 26.3.3;[SGGS] SP 26.3.2"/>
    <x v="3"/>
    <x v="0"/>
    <s v="[SGGS] PI 3/26"/>
    <x v="0"/>
    <s v="[INC0803870]Tenho um Erro/Problema com o PTC - Ingresso - Captação - Área do Candidato"/>
    <m/>
    <m/>
    <m/>
    <s v="Itens concluídos"/>
    <m/>
    <m/>
    <s v="Concluído"/>
    <d v="2026-07-29T11:12:00"/>
    <d v="2026-07-20T00:00:00"/>
    <d v="2026-07-30T00:00:00"/>
    <d v="2026-07-30T00:00:00"/>
    <m/>
    <m/>
    <m/>
    <m/>
    <m/>
    <m/>
    <m/>
    <m/>
    <m/>
    <m/>
    <x v="0"/>
    <m/>
    <m/>
    <m/>
    <s v=""/>
    <s v="FALSO"/>
    <n v="0"/>
    <s v=""/>
    <s v=""/>
    <s v=""/>
    <s v=""/>
    <s v=""/>
    <s v=""/>
    <s v=""/>
    <s v=""/>
    <s v=""/>
    <s v=""/>
    <x v="0"/>
  </r>
  <r>
    <x v="0"/>
    <s v="SGGS-17532"/>
    <s v="[SGGS] SP 26.3.2"/>
    <x v="3"/>
    <x v="0"/>
    <s v="[SGGS] PI 3/26"/>
    <x v="0"/>
    <s v="[INC0803782]Tenho um Erro/Problema com o PTC - Ingresso - Captação - Backoffice"/>
    <m/>
    <m/>
    <m/>
    <s v="Itens concluídos"/>
    <m/>
    <m/>
    <s v="Concluído"/>
    <d v="2026-07-29T09:47:00"/>
    <d v="2026-07-20T00:00:00"/>
    <d v="2026-07-30T00:00:00"/>
    <d v="2026-07-30T00:00:00"/>
    <m/>
    <m/>
    <m/>
    <m/>
    <m/>
    <m/>
    <m/>
    <m/>
    <m/>
    <m/>
    <x v="0"/>
    <m/>
    <m/>
    <m/>
    <s v=""/>
    <s v="FALSO"/>
    <n v="0"/>
    <s v=""/>
    <s v=""/>
    <s v=""/>
    <s v=""/>
    <s v=""/>
    <s v=""/>
    <s v=""/>
    <s v=""/>
    <s v=""/>
    <s v=""/>
    <x v="0"/>
  </r>
  <r>
    <x v="0"/>
    <s v="SGGS-17530"/>
    <s v="[SGGS] SP 26.4.1;[SGGS] SP 26.3.3;[SGGS] SP 26.3.2;[SGGS] SP 26.3.5;[SGGS] SP 26.3.4;[SGGS] SP 26.3.6"/>
    <x v="3"/>
    <x v="4"/>
    <s v="[SGGS] PI 4/26"/>
    <x v="0"/>
    <s v="[INC0804021]Tenho um Erro/Problema com o PTC - Ambiente do Aluno / AVA Sofia - Secretaria - Erro na solicitação de Transferencia interna - curso e polo"/>
    <m/>
    <m/>
    <m/>
    <s v="Itens concluídos"/>
    <m/>
    <m/>
    <m/>
    <d v="2026-07-29T09:01:00"/>
    <d v="2026-09-28T00:00:00"/>
    <d v="2026-09-24T00:00:00"/>
    <d v="2026-09-25T00:00:00"/>
    <m/>
    <m/>
    <m/>
    <m/>
    <m/>
    <m/>
    <m/>
    <m/>
    <m/>
    <m/>
    <x v="0"/>
    <m/>
    <m/>
    <m/>
    <s v=""/>
    <s v="FALSO"/>
    <n v="0"/>
    <s v=""/>
    <s v=""/>
    <s v=""/>
    <s v=""/>
    <s v=""/>
    <s v=""/>
    <s v=""/>
    <s v=""/>
    <s v=""/>
    <s v=""/>
    <x v="0"/>
  </r>
  <r>
    <x v="9"/>
    <s v="SGGS-17529"/>
    <s v="[SGGS] SP 26.3.2"/>
    <x v="3"/>
    <x v="0"/>
    <s v="[SGGS] PI 3/26"/>
    <x v="0"/>
    <s v="[Smoke Test ARTDF-377] Secretaria envia para SAP a data final do contrato com 1 mês a menos "/>
    <m/>
    <n v="21600"/>
    <m/>
    <s v="Itens concluídos"/>
    <s v="QSTI-781"/>
    <s v="Não"/>
    <s v="Concluído"/>
    <d v="2026-07-28T17:55:00"/>
    <d v="2026-07-20T00:00:00"/>
    <d v="2026-07-29T00:00:00"/>
    <d v="2026-07-31T00:00:00"/>
    <d v="2026-07-31T00:00:00"/>
    <d v="2026-07-31T00:00:00"/>
    <d v="2026-07-31T00:00:00"/>
    <m/>
    <m/>
    <n v="2"/>
    <m/>
    <m/>
    <m/>
    <m/>
    <x v="0"/>
    <m/>
    <m/>
    <m/>
    <n v="6"/>
    <s v="FALSO"/>
    <n v="0"/>
    <n v="-8"/>
    <s v=""/>
    <n v="2"/>
    <b v="1"/>
    <n v="1"/>
    <s v=""/>
    <s v=""/>
    <s v=""/>
    <n v="3"/>
    <b v="0"/>
    <x v="35"/>
  </r>
  <r>
    <x v="0"/>
    <s v="SGGS-17528"/>
    <s v="[SGGS] SP 26.3.3;[SGGS] SP 26.3.2"/>
    <x v="3"/>
    <x v="0"/>
    <s v="[SGGS] PI 3/26"/>
    <x v="0"/>
    <s v="[INC0803696]Tenho um Erro/Problema com o Sistema - Portais de Captação - Portais de Captação"/>
    <m/>
    <m/>
    <m/>
    <s v="Itens concluídos"/>
    <m/>
    <m/>
    <s v="Concluído"/>
    <d v="2026-07-28T17:12:00"/>
    <d v="2026-07-20T00:00:00"/>
    <d v="2026-08-08T00:00:00"/>
    <d v="2026-08-08T00:00:00"/>
    <m/>
    <m/>
    <m/>
    <m/>
    <m/>
    <m/>
    <m/>
    <m/>
    <m/>
    <m/>
    <x v="0"/>
    <m/>
    <m/>
    <m/>
    <s v=""/>
    <s v="FALSO"/>
    <n v="0"/>
    <s v=""/>
    <s v=""/>
    <s v=""/>
    <s v=""/>
    <s v=""/>
    <s v=""/>
    <s v=""/>
    <s v=""/>
    <s v=""/>
    <s v=""/>
    <x v="0"/>
  </r>
  <r>
    <x v="0"/>
    <s v="SGGS-17527"/>
    <s v="[SGGS] SP 26.4.1;[SGGS] SP 26.3.3;[SGGS] SP 26.3.2;[SGGS] SP 26.3.5;[SGGS] SP 26.3.4;[SGGS] SP 26.3.6"/>
    <x v="3"/>
    <x v="0"/>
    <s v="[SGGS] PI 3/26"/>
    <x v="0"/>
    <s v="[INC0803806]Tenho um Erro/Problema com o Sistema - Área do Candidato - Login"/>
    <m/>
    <m/>
    <m/>
    <s v="Itens concluídos"/>
    <m/>
    <m/>
    <s v="Abertura indevida"/>
    <d v="2026-07-28T17:04:00"/>
    <d v="2026-09-28T00:00:00"/>
    <d v="2026-09-28T00:00:00"/>
    <m/>
    <m/>
    <m/>
    <m/>
    <m/>
    <m/>
    <m/>
    <m/>
    <m/>
    <m/>
    <m/>
    <x v="0"/>
    <m/>
    <m/>
    <m/>
    <s v=""/>
    <s v="FALSO"/>
    <n v="0"/>
    <s v=""/>
    <s v=""/>
    <s v=""/>
    <s v=""/>
    <s v=""/>
    <s v=""/>
    <s v=""/>
    <s v=""/>
    <s v=""/>
    <s v=""/>
    <x v="0"/>
  </r>
  <r>
    <x v="0"/>
    <s v="SGGS-17526"/>
    <s v="[SGGS] SP 26.3.3;[SGGS] SP 26.3.2"/>
    <x v="3"/>
    <x v="0"/>
    <s v="[SGGS] PI 3/26"/>
    <x v="0"/>
    <s v="[INC0803842]Tenho um Erro/Problema com o PTC - Dynamics Athenas - Efetivação da Matrícula"/>
    <m/>
    <m/>
    <m/>
    <s v="Itens concluídos"/>
    <m/>
    <m/>
    <s v="Concluído"/>
    <d v="2026-07-28T16:53:00"/>
    <d v="2026-07-20T00:00:00"/>
    <d v="2026-08-08T00:00:00"/>
    <d v="2026-08-08T00:00:00"/>
    <m/>
    <m/>
    <m/>
    <m/>
    <m/>
    <m/>
    <m/>
    <m/>
    <m/>
    <m/>
    <x v="0"/>
    <m/>
    <m/>
    <m/>
    <s v=""/>
    <s v="FALSO"/>
    <n v="0"/>
    <s v=""/>
    <s v=""/>
    <s v=""/>
    <s v=""/>
    <s v=""/>
    <s v=""/>
    <s v=""/>
    <s v=""/>
    <s v=""/>
    <s v=""/>
    <x v="0"/>
  </r>
  <r>
    <x v="0"/>
    <s v="SGGS-17525"/>
    <s v="[SGGS] SP 26.4.1;[SGGS] SP 26.3.3;[SGGS] SP 26.3.2;[SGGS] SP 26.3.5;[SGGS] SP 26.3.4;[SGGS] SP 26.3.6"/>
    <x v="3"/>
    <x v="0"/>
    <s v="[SGGS] PI 3/26"/>
    <x v="0"/>
    <s v="[INC0803777]Tenho um Erro/Problema com o PTC - Dynamics Athenas - Atualização de Dados Cadastrais"/>
    <m/>
    <m/>
    <m/>
    <s v="Itens concluídos"/>
    <m/>
    <m/>
    <s v="Abertura indevida"/>
    <d v="2026-07-28T16:00:00"/>
    <d v="2026-09-28T00:00:00"/>
    <d v="2026-09-28T00:00:00"/>
    <m/>
    <m/>
    <m/>
    <m/>
    <m/>
    <m/>
    <m/>
    <m/>
    <m/>
    <m/>
    <m/>
    <x v="0"/>
    <m/>
    <m/>
    <m/>
    <s v=""/>
    <s v="FALSO"/>
    <n v="0"/>
    <s v=""/>
    <s v=""/>
    <s v=""/>
    <s v=""/>
    <s v=""/>
    <s v=""/>
    <s v=""/>
    <s v=""/>
    <s v=""/>
    <s v=""/>
    <x v="0"/>
  </r>
  <r>
    <x v="0"/>
    <s v="SGGS-17524"/>
    <s v="[SGGS] SP 26.4.1;[SGGS] SP 26.3.3;[SGGS] SP 26.3.2;[SGGS] SP 26.3.5;[SGGS] SP 26.3.4;[SGGS] SP 26.3.6"/>
    <x v="3"/>
    <x v="4"/>
    <s v="[SGGS] PI 4/26"/>
    <x v="0"/>
    <s v="[INC0803798]Tenho um Erro/Problema com o PTC - Dynamics Athenas - Efetivação da Matrícula"/>
    <m/>
    <n v="21600"/>
    <m/>
    <s v="Itens concluídos"/>
    <m/>
    <m/>
    <m/>
    <d v="2026-07-28T15:40:00"/>
    <d v="2026-09-28T00:00:00"/>
    <d v="2026-07-31T00:00:00"/>
    <d v="2026-09-28T00:00:00"/>
    <m/>
    <m/>
    <m/>
    <m/>
    <m/>
    <m/>
    <m/>
    <m/>
    <m/>
    <m/>
    <x v="0"/>
    <m/>
    <m/>
    <m/>
    <n v="6"/>
    <s v="FALSO"/>
    <n v="0"/>
    <s v=""/>
    <s v=""/>
    <s v=""/>
    <s v=""/>
    <s v=""/>
    <s v=""/>
    <s v=""/>
    <s v=""/>
    <s v=""/>
    <s v=""/>
    <x v="0"/>
  </r>
  <r>
    <x v="0"/>
    <s v="SGGS-17523"/>
    <s v="[SGGS] SP 26.3.3;[SGGS] SP 26.3.2;[SGGS] SP 26.3.5;[SGGS] SP 26.3.4;[SGGS] SP 26.3.6"/>
    <x v="3"/>
    <x v="0"/>
    <s v="[SGGS] PI 3/26"/>
    <x v="0"/>
    <s v="[INC0803780]Tenho um Erro/Problema com o PTC - Dynamics Athenas - Efetivação da Matrícula"/>
    <m/>
    <m/>
    <m/>
    <s v="Itens concluídos"/>
    <m/>
    <m/>
    <s v="Concluído"/>
    <d v="2026-07-28T15:17:00"/>
    <d v="2026-07-20T00:00:00"/>
    <d v="2026-09-11T00:00:00"/>
    <d v="2026-09-11T00:00:00"/>
    <m/>
    <m/>
    <m/>
    <m/>
    <m/>
    <m/>
    <m/>
    <m/>
    <m/>
    <m/>
    <x v="0"/>
    <m/>
    <m/>
    <m/>
    <s v=""/>
    <s v="FALSO"/>
    <n v="0"/>
    <s v=""/>
    <s v=""/>
    <s v=""/>
    <s v=""/>
    <s v=""/>
    <s v=""/>
    <s v=""/>
    <s v=""/>
    <s v=""/>
    <s v=""/>
    <x v="0"/>
  </r>
  <r>
    <x v="0"/>
    <s v="SGGS-17522"/>
    <s v="[SGGS] SP 26.3.3;[SGGS] SP 26.3.2;[SGGS] SP 26.3.4"/>
    <x v="3"/>
    <x v="0"/>
    <s v="[SGGS] PI 3/26"/>
    <x v="0"/>
    <s v="[INC0803737]Tenho um Erro/Problema com o PTC - Dynamics Athenas - Efetivação da Matrícula"/>
    <m/>
    <n v="3600"/>
    <m/>
    <s v="Itens concluídos"/>
    <m/>
    <m/>
    <s v="Concluído"/>
    <d v="2026-07-28T14:08:00"/>
    <d v="2026-07-20T00:00:00"/>
    <d v="2026-07-28T00:00:00"/>
    <d v="2026-08-14T00:00:00"/>
    <m/>
    <m/>
    <m/>
    <m/>
    <m/>
    <m/>
    <m/>
    <m/>
    <m/>
    <m/>
    <x v="0"/>
    <m/>
    <m/>
    <m/>
    <n v="1"/>
    <s v="FALSO"/>
    <n v="0"/>
    <s v=""/>
    <s v=""/>
    <s v=""/>
    <s v=""/>
    <s v=""/>
    <s v=""/>
    <s v=""/>
    <s v=""/>
    <s v=""/>
    <s v=""/>
    <x v="0"/>
  </r>
  <r>
    <x v="0"/>
    <s v="SGGS-17521"/>
    <s v="[SGGS] SP 26.4.1;[SGGS] SP 26.3.3;[SGGS] SP 26.3.2;[SGGS] SP 26.3.5;[SGGS] SP 26.3.4;[SGGS] SP 26.3.6"/>
    <x v="3"/>
    <x v="4"/>
    <s v="[SGGS] PI 4/26"/>
    <x v="0"/>
    <s v="[INC0803723]Tenho um Erro/Problema com o PTC - Dynamics Athenas - Efetivação da Matrícula"/>
    <m/>
    <n v="21600"/>
    <m/>
    <s v="Itens concluídos"/>
    <m/>
    <m/>
    <m/>
    <d v="2026-07-28T13:46:00"/>
    <d v="2026-09-28T00:00:00"/>
    <d v="2026-07-31T00:00:00"/>
    <d v="2026-09-28T00:00:00"/>
    <m/>
    <m/>
    <m/>
    <m/>
    <m/>
    <m/>
    <m/>
    <m/>
    <m/>
    <m/>
    <x v="0"/>
    <m/>
    <m/>
    <m/>
    <n v="6"/>
    <s v="FALSO"/>
    <n v="0"/>
    <s v=""/>
    <s v=""/>
    <s v=""/>
    <s v=""/>
    <s v=""/>
    <s v=""/>
    <s v=""/>
    <s v=""/>
    <s v=""/>
    <s v=""/>
    <x v="0"/>
  </r>
  <r>
    <x v="0"/>
    <s v="SGGS-17519"/>
    <s v="[SGGS] SP 26.3.3;[SGGS] SP 26.3.2"/>
    <x v="3"/>
    <x v="0"/>
    <s v="[SGGS] PI 3/26"/>
    <x v="0"/>
    <s v="[INC0803703]Tenho um Erro/Problema com o PTC - Dynamics Athenas - Efetivação da Matrícula"/>
    <m/>
    <m/>
    <m/>
    <s v="Itens concluídos"/>
    <m/>
    <m/>
    <s v="Concluído"/>
    <d v="2026-07-28T12:51:00"/>
    <d v="2026-07-20T00:00:00"/>
    <d v="2026-07-30T00:00:00"/>
    <d v="2026-07-30T00:00:00"/>
    <m/>
    <m/>
    <m/>
    <m/>
    <m/>
    <m/>
    <m/>
    <m/>
    <m/>
    <m/>
    <x v="0"/>
    <m/>
    <m/>
    <m/>
    <s v=""/>
    <s v="FALSO"/>
    <n v="0"/>
    <s v=""/>
    <s v=""/>
    <s v=""/>
    <s v=""/>
    <s v=""/>
    <s v=""/>
    <s v=""/>
    <s v=""/>
    <s v=""/>
    <s v=""/>
    <x v="0"/>
  </r>
  <r>
    <x v="0"/>
    <s v="SGGS-17518"/>
    <s v="[SGGS] SP 26.3.3;[SGGS] SP 26.3.2"/>
    <x v="3"/>
    <x v="0"/>
    <s v="[SGGS] PI 3/26"/>
    <x v="0"/>
    <s v="[INC0803686]Tenho um Erro/Problema com o PTC - Dynamics Athenas - Efetivação da Matrícula"/>
    <m/>
    <m/>
    <m/>
    <s v="Itens concluídos"/>
    <m/>
    <m/>
    <s v="Concluído"/>
    <d v="2026-07-28T12:07:00"/>
    <d v="2026-07-20T00:00:00"/>
    <d v="2026-07-28T00:00:00"/>
    <d v="2026-07-28T00:00:00"/>
    <m/>
    <m/>
    <m/>
    <m/>
    <m/>
    <m/>
    <m/>
    <m/>
    <m/>
    <m/>
    <x v="0"/>
    <m/>
    <m/>
    <m/>
    <s v=""/>
    <s v="FALSO"/>
    <n v="0"/>
    <s v=""/>
    <s v=""/>
    <s v=""/>
    <s v=""/>
    <s v=""/>
    <s v=""/>
    <s v=""/>
    <s v=""/>
    <s v=""/>
    <s v=""/>
    <x v="0"/>
  </r>
  <r>
    <x v="0"/>
    <s v="SGGS-17517"/>
    <s v="[SGGS] SP 26.4.1;[SGGS] SP 26.3.3;[SGGS] SP 26.3.2;[SGGS] SP 26.3.5;[SGGS] SP 26.3.4;[SGGS] SP 26.3.6"/>
    <x v="3"/>
    <x v="4"/>
    <s v="[SGGS] PI 4/26"/>
    <x v="0"/>
    <s v="[INC0768680]Tenho um Erro/Problema com o PTC - Ambiente do Aluno / AVA Sofia - Secretaria - Erro na solicitação de Transferencia interna - curso e polo"/>
    <m/>
    <m/>
    <m/>
    <s v="Itens concluídos"/>
    <m/>
    <m/>
    <m/>
    <d v="2026-07-28T11:55:00"/>
    <d v="2026-09-28T00:00:00"/>
    <d v="2026-08-27T00:00:00"/>
    <d v="2026-08-27T00:00:00"/>
    <m/>
    <m/>
    <m/>
    <m/>
    <m/>
    <m/>
    <m/>
    <m/>
    <m/>
    <m/>
    <x v="0"/>
    <m/>
    <m/>
    <m/>
    <s v=""/>
    <s v="FALSO"/>
    <n v="0"/>
    <s v=""/>
    <s v=""/>
    <s v=""/>
    <s v=""/>
    <s v=""/>
    <s v=""/>
    <s v=""/>
    <s v=""/>
    <s v=""/>
    <s v=""/>
    <x v="0"/>
  </r>
  <r>
    <x v="0"/>
    <s v="SGGS-17516"/>
    <s v="[SGGS] SP 26.3.3;[SGGS] SP 26.3.2;[SGGS] SP 26.3.4"/>
    <x v="3"/>
    <x v="0"/>
    <s v="[SGGS] PI 3/26"/>
    <x v="0"/>
    <s v="[INC0768680]Tenho um Erro/Problema com o PTC - Ambiente do Aluno / AVA Sofia - Secretaria - Erro na solicitação de Transferencia interna - curso e polo"/>
    <m/>
    <m/>
    <m/>
    <s v="Itens concluídos"/>
    <m/>
    <m/>
    <s v="Concluído"/>
    <d v="2026-07-28T11:55:00"/>
    <d v="2026-07-20T00:00:00"/>
    <d v="2026-08-27T00:00:00"/>
    <d v="2026-08-27T00:00:00"/>
    <m/>
    <m/>
    <m/>
    <m/>
    <m/>
    <m/>
    <m/>
    <m/>
    <m/>
    <m/>
    <x v="0"/>
    <m/>
    <m/>
    <m/>
    <s v=""/>
    <s v="FALSO"/>
    <n v="0"/>
    <s v=""/>
    <s v=""/>
    <s v=""/>
    <s v=""/>
    <s v=""/>
    <s v=""/>
    <s v=""/>
    <s v=""/>
    <s v=""/>
    <s v=""/>
    <x v="0"/>
  </r>
  <r>
    <x v="0"/>
    <s v="SGGS-17514"/>
    <s v="[SGGS] SP 26.3.2"/>
    <x v="3"/>
    <x v="0"/>
    <s v="[SGGS] PI 3/26"/>
    <x v="0"/>
    <s v="[INC0803472]Tenho um Erro/Problema com o PTC - Dynamics Athenas - Acesso do tutor na aula prática"/>
    <m/>
    <m/>
    <m/>
    <s v="Itens concluídos"/>
    <m/>
    <m/>
    <s v="Abertura indevida"/>
    <d v="2026-07-28T11:33:00"/>
    <d v="2026-07-20T00:00:00"/>
    <d v="2026-07-28T00:00:00"/>
    <m/>
    <m/>
    <m/>
    <m/>
    <m/>
    <m/>
    <m/>
    <m/>
    <m/>
    <m/>
    <m/>
    <x v="0"/>
    <m/>
    <m/>
    <m/>
    <s v=""/>
    <s v="FALSO"/>
    <n v="0"/>
    <s v=""/>
    <s v=""/>
    <s v=""/>
    <s v=""/>
    <s v=""/>
    <s v=""/>
    <s v=""/>
    <s v=""/>
    <s v=""/>
    <s v=""/>
    <x v="0"/>
  </r>
  <r>
    <x v="0"/>
    <s v="SGGS-17512"/>
    <s v="[SGGS] SP 26.3.3;[SGGS] SP 26.3.2;[SGGS] SP 26.3.5;[SGGS] SP 26.3.4;[SGGS] SP 26.3.6"/>
    <x v="3"/>
    <x v="0"/>
    <s v="[SGGS] PI 3/26"/>
    <x v="0"/>
    <s v="[INC0803623]Tenho um Erro/Problema com o PTC - Dynamics Athenas - Efetivação da Matrícula"/>
    <m/>
    <m/>
    <m/>
    <s v="Itens concluídos"/>
    <m/>
    <m/>
    <s v="Concluído"/>
    <d v="2026-07-28T10:26:00"/>
    <d v="2026-07-20T00:00:00"/>
    <d v="2026-09-11T00:00:00"/>
    <d v="2026-09-11T00:00:00"/>
    <m/>
    <m/>
    <m/>
    <m/>
    <m/>
    <m/>
    <m/>
    <m/>
    <m/>
    <m/>
    <x v="0"/>
    <m/>
    <m/>
    <m/>
    <s v=""/>
    <s v="FALSO"/>
    <n v="0"/>
    <s v=""/>
    <s v=""/>
    <s v=""/>
    <s v=""/>
    <s v=""/>
    <s v=""/>
    <s v=""/>
    <s v=""/>
    <s v=""/>
    <s v=""/>
    <x v="0"/>
  </r>
  <r>
    <x v="0"/>
    <s v="SGGS-17511"/>
    <s v="[SGGS] SP 26.4.1;[SGGS] SP 26.3.3;[SGGS] SP 26.3.2;[SGGS] SP 26.3.5;[SGGS] SP 26.3.4;[SGGS] SP 26.3.6"/>
    <x v="3"/>
    <x v="4"/>
    <s v="[SGGS] PI 4/26"/>
    <x v="0"/>
    <s v="[INC0803479]Tenho um Erro/Problema no Dynamics - Captar - Inscrição"/>
    <m/>
    <n v="21600"/>
    <m/>
    <s v="Itens concluídos"/>
    <m/>
    <m/>
    <m/>
    <d v="2026-07-28T10:06:00"/>
    <d v="2026-09-28T00:00:00"/>
    <d v="2026-07-31T00:00:00"/>
    <d v="2026-09-28T00:00:00"/>
    <m/>
    <m/>
    <m/>
    <m/>
    <m/>
    <m/>
    <m/>
    <m/>
    <m/>
    <m/>
    <x v="0"/>
    <m/>
    <m/>
    <m/>
    <n v="6"/>
    <s v="FALSO"/>
    <n v="0"/>
    <s v=""/>
    <s v=""/>
    <s v=""/>
    <s v=""/>
    <s v=""/>
    <s v=""/>
    <s v=""/>
    <s v=""/>
    <s v=""/>
    <s v=""/>
    <x v="0"/>
  </r>
  <r>
    <x v="0"/>
    <s v="SGGS-17510"/>
    <s v="[SGGS] SP 26.3.3;[SGGS] SP 26.3.2"/>
    <x v="3"/>
    <x v="0"/>
    <s v="[SGGS] PI 3/26"/>
    <x v="0"/>
    <s v="[INC0803478]Tenho um Erro/Problema no Dynamics - Captar - Inscrição"/>
    <m/>
    <m/>
    <m/>
    <s v="Itens concluídos"/>
    <m/>
    <m/>
    <s v="Concluído"/>
    <d v="2026-07-28T10:06:00"/>
    <d v="2026-07-20T00:00:00"/>
    <d v="2026-07-28T00:00:00"/>
    <d v="2026-07-28T00:00:00"/>
    <m/>
    <m/>
    <m/>
    <m/>
    <m/>
    <m/>
    <m/>
    <m/>
    <m/>
    <m/>
    <x v="0"/>
    <m/>
    <m/>
    <m/>
    <s v=""/>
    <s v="FALSO"/>
    <n v="0"/>
    <s v=""/>
    <s v=""/>
    <s v=""/>
    <s v=""/>
    <s v=""/>
    <s v=""/>
    <s v=""/>
    <s v=""/>
    <s v=""/>
    <s v=""/>
    <x v="0"/>
  </r>
  <r>
    <x v="0"/>
    <s v="SGGS-17509"/>
    <s v="[SGGS] SP 26.3.3;[SGGS] SP 26.3.2"/>
    <x v="3"/>
    <x v="0"/>
    <s v="[SGGS] PI 3/26"/>
    <x v="0"/>
    <s v="[INC0803476]Tenho um Erro/Problema no Dynamics - Captar - Inscrição"/>
    <m/>
    <m/>
    <m/>
    <s v="Itens concluídos"/>
    <m/>
    <m/>
    <s v="Concluído"/>
    <d v="2026-07-28T10:05:00"/>
    <d v="2026-07-20T00:00:00"/>
    <d v="2026-07-28T00:00:00"/>
    <d v="2026-07-28T00:00:00"/>
    <m/>
    <m/>
    <m/>
    <m/>
    <m/>
    <m/>
    <m/>
    <m/>
    <m/>
    <m/>
    <x v="0"/>
    <m/>
    <m/>
    <m/>
    <s v=""/>
    <s v="FALSO"/>
    <n v="0"/>
    <s v=""/>
    <s v=""/>
    <s v=""/>
    <s v=""/>
    <s v=""/>
    <s v=""/>
    <s v=""/>
    <s v=""/>
    <s v=""/>
    <s v=""/>
    <x v="0"/>
  </r>
  <r>
    <x v="0"/>
    <s v="SGGS-17508"/>
    <s v="[SGGS] SP 26.3.3;[SGGS] SP 26.3.2"/>
    <x v="3"/>
    <x v="0"/>
    <s v="[SGGS] PI 3/26"/>
    <x v="0"/>
    <s v="[INC0803475]Tenho um Erro/Problema no Dynamics - Captar - Inscrição"/>
    <m/>
    <m/>
    <m/>
    <s v="Itens concluídos"/>
    <m/>
    <m/>
    <s v="Concluído"/>
    <d v="2026-07-28T10:04:00"/>
    <d v="2026-07-20T00:00:00"/>
    <d v="2026-07-28T00:00:00"/>
    <d v="2026-07-28T00:00:00"/>
    <m/>
    <m/>
    <m/>
    <m/>
    <m/>
    <m/>
    <m/>
    <m/>
    <m/>
    <m/>
    <x v="0"/>
    <m/>
    <m/>
    <m/>
    <s v=""/>
    <s v="FALSO"/>
    <n v="0"/>
    <s v=""/>
    <s v=""/>
    <s v=""/>
    <s v=""/>
    <s v=""/>
    <s v=""/>
    <s v=""/>
    <s v=""/>
    <s v=""/>
    <s v=""/>
    <x v="0"/>
  </r>
  <r>
    <x v="0"/>
    <s v="SGGS-17506"/>
    <s v="[SGGS] SP 26.3.3;[SGGS] SP 26.3.2"/>
    <x v="3"/>
    <x v="0"/>
    <s v="[SGGS] PI 3/26"/>
    <x v="0"/>
    <s v="[INC0803441]Tenho um Erro/Problema com o Sistema - Área do Candidato - Contrato"/>
    <m/>
    <m/>
    <m/>
    <s v="Itens concluídos"/>
    <m/>
    <m/>
    <s v="Concluído"/>
    <d v="2026-07-28T09:50:00"/>
    <d v="2026-07-20T00:00:00"/>
    <d v="2026-07-28T00:00:00"/>
    <d v="2026-07-28T00:00:00"/>
    <m/>
    <m/>
    <m/>
    <m/>
    <m/>
    <m/>
    <m/>
    <m/>
    <m/>
    <m/>
    <x v="0"/>
    <m/>
    <m/>
    <m/>
    <s v=""/>
    <s v="FALSO"/>
    <n v="0"/>
    <s v=""/>
    <s v=""/>
    <s v=""/>
    <s v=""/>
    <s v=""/>
    <s v=""/>
    <s v=""/>
    <s v=""/>
    <s v=""/>
    <s v=""/>
    <x v="0"/>
  </r>
  <r>
    <x v="9"/>
    <s v="SGGS-17505"/>
    <s v="[SGGS] SP 26.3.2"/>
    <x v="3"/>
    <x v="0"/>
    <s v="[SGGS] PI 3/26"/>
    <x v="0"/>
    <s v="[Smoke Test ARTDF-377] Erro na solicitação de turma para a matricula destino do aluno após transferencia interna"/>
    <m/>
    <m/>
    <m/>
    <s v="Itens concluídos"/>
    <s v="QSTI-781"/>
    <s v="Não"/>
    <s v="Concluído"/>
    <d v="2026-07-27T16:40:00"/>
    <d v="2026-07-20T00:00:00"/>
    <d v="2026-07-27T00:00:00"/>
    <d v="2026-07-27T00:00:00"/>
    <d v="2026-07-27T00:00:00"/>
    <d v="2026-07-27T00:00:00"/>
    <d v="2026-07-27T00:00:00"/>
    <m/>
    <m/>
    <n v="1"/>
    <m/>
    <m/>
    <n v="1"/>
    <m/>
    <x v="0"/>
    <m/>
    <m/>
    <m/>
    <s v=""/>
    <s v="FALSO"/>
    <n v="0"/>
    <n v="-7"/>
    <s v=""/>
    <n v="1"/>
    <b v="1"/>
    <n v="1"/>
    <s v=""/>
    <s v=""/>
    <s v=""/>
    <n v="0"/>
    <b v="0"/>
    <x v="35"/>
  </r>
  <r>
    <x v="0"/>
    <s v="SGGS-17504"/>
    <s v="[SGGS] SP 26.3.3;[SGGS] SP 26.3.2;[SGGS] SP 26.3.5;[SGGS] SP 26.3.4;[SGGS] SP 26.3.6"/>
    <x v="3"/>
    <x v="0"/>
    <s v="[SGGS] PI 3/26"/>
    <x v="0"/>
    <s v="[INC0802923]Tenho um Erro/Problema com o PTC - Dynamics Athenas - Evasão"/>
    <m/>
    <m/>
    <m/>
    <s v="Itens concluídos"/>
    <m/>
    <m/>
    <s v="Concluído"/>
    <d v="2026-07-27T19:00:00"/>
    <d v="2026-07-20T00:00:00"/>
    <d v="2026-09-11T00:00:00"/>
    <d v="2026-09-11T00:00:00"/>
    <m/>
    <m/>
    <m/>
    <m/>
    <m/>
    <m/>
    <m/>
    <m/>
    <m/>
    <m/>
    <x v="0"/>
    <m/>
    <m/>
    <m/>
    <s v=""/>
    <s v="FALSO"/>
    <n v="0"/>
    <s v=""/>
    <s v=""/>
    <s v=""/>
    <s v=""/>
    <s v=""/>
    <s v=""/>
    <s v=""/>
    <s v=""/>
    <s v=""/>
    <s v=""/>
    <x v="0"/>
  </r>
  <r>
    <x v="0"/>
    <s v="SGGS-17503"/>
    <s v="[SGGS] SP 26.3.3;[SGGS] SP 26.3.2"/>
    <x v="3"/>
    <x v="0"/>
    <s v="[SGGS] PI 3/26"/>
    <x v="0"/>
    <s v="[INC0803487]Tenho um Erro/Problema com o PTC - Dynamics Athenas - Efetivação da Matrícula"/>
    <m/>
    <n v="21600"/>
    <m/>
    <s v="Itens concluídos"/>
    <m/>
    <m/>
    <s v="Concluído"/>
    <d v="2026-07-27T18:49:00"/>
    <d v="2026-07-20T00:00:00"/>
    <d v="2026-07-30T00:00:00"/>
    <d v="2026-07-31T00:00:00"/>
    <m/>
    <m/>
    <m/>
    <m/>
    <m/>
    <m/>
    <m/>
    <m/>
    <m/>
    <m/>
    <x v="0"/>
    <m/>
    <m/>
    <m/>
    <n v="6"/>
    <s v="FALSO"/>
    <n v="0"/>
    <s v=""/>
    <s v=""/>
    <s v=""/>
    <s v=""/>
    <s v=""/>
    <s v=""/>
    <s v=""/>
    <s v=""/>
    <s v=""/>
    <s v=""/>
    <x v="0"/>
  </r>
  <r>
    <x v="0"/>
    <s v="SGGS-17502"/>
    <s v="[SGGS] SP 26.3.3;[SGGS] SP 26.3.2"/>
    <x v="3"/>
    <x v="0"/>
    <s v="[SGGS] PI 3/26"/>
    <x v="0"/>
    <s v="[INC0803486]Tenho um Erro/Problema com o PTC - Dynamics Athenas - Efetivação da Matrícula"/>
    <m/>
    <m/>
    <m/>
    <s v="Itens concluídos"/>
    <m/>
    <m/>
    <s v="Concluído"/>
    <d v="2026-07-27T18:43:00"/>
    <d v="2026-07-20T00:00:00"/>
    <d v="2026-07-28T00:00:00"/>
    <d v="2026-07-28T00:00:00"/>
    <m/>
    <m/>
    <m/>
    <m/>
    <m/>
    <m/>
    <m/>
    <m/>
    <m/>
    <m/>
    <x v="0"/>
    <m/>
    <m/>
    <m/>
    <s v=""/>
    <s v="FALSO"/>
    <n v="0"/>
    <s v=""/>
    <s v=""/>
    <s v=""/>
    <s v=""/>
    <s v=""/>
    <s v=""/>
    <s v=""/>
    <s v=""/>
    <s v=""/>
    <s v=""/>
    <x v="0"/>
  </r>
  <r>
    <x v="0"/>
    <s v="SGGS-17501"/>
    <s v="[SGGS] SP 26.4.1;[SGGS] SP 26.3.3;[SGGS] SP 26.3.2;[SGGS] SP 26.3.5;[SGGS] SP 26.3.4;[SGGS] SP 26.3.6"/>
    <x v="3"/>
    <x v="0"/>
    <s v="[SGGS] PI 3/26"/>
    <x v="0"/>
    <s v="[INC0803483]Tenho um Erro/Problema com o PTC - Dynamics Athenas - Efetivação da Matrícula"/>
    <m/>
    <m/>
    <m/>
    <s v="Itens concluídos"/>
    <m/>
    <m/>
    <s v="Abertura indevida"/>
    <d v="2026-07-27T18:29:00"/>
    <d v="2026-09-28T00:00:00"/>
    <d v="2026-09-28T00:00:00"/>
    <m/>
    <m/>
    <m/>
    <m/>
    <m/>
    <m/>
    <m/>
    <m/>
    <m/>
    <m/>
    <m/>
    <x v="0"/>
    <m/>
    <m/>
    <m/>
    <s v=""/>
    <s v="FALSO"/>
    <n v="0"/>
    <s v=""/>
    <s v=""/>
    <s v=""/>
    <s v=""/>
    <s v=""/>
    <s v=""/>
    <s v=""/>
    <s v=""/>
    <s v=""/>
    <s v=""/>
    <x v="0"/>
  </r>
  <r>
    <x v="0"/>
    <s v="SGGS-17500"/>
    <s v="[SGGS] SP 26.3.3;[SGGS] SP 26.3.2;[SGGS] SP 26.3.4"/>
    <x v="3"/>
    <x v="0"/>
    <s v="[SGGS] PI 3/26"/>
    <x v="0"/>
    <s v="[INC0769060]Tenho um Erro/Problema com o PTC - Dynamics Athenas - Rematrícula"/>
    <m/>
    <m/>
    <m/>
    <s v="Itens concluídos"/>
    <m/>
    <m/>
    <s v="Concluído"/>
    <d v="2026-07-27T17:18:00"/>
    <d v="2026-07-20T00:00:00"/>
    <d v="2026-08-27T00:00:00"/>
    <d v="2026-08-27T00:00:00"/>
    <m/>
    <m/>
    <m/>
    <m/>
    <m/>
    <m/>
    <m/>
    <m/>
    <m/>
    <m/>
    <x v="0"/>
    <m/>
    <m/>
    <m/>
    <s v=""/>
    <s v="FALSO"/>
    <n v="0"/>
    <s v=""/>
    <s v=""/>
    <s v=""/>
    <s v=""/>
    <s v=""/>
    <s v=""/>
    <s v=""/>
    <s v=""/>
    <s v=""/>
    <s v=""/>
    <x v="0"/>
  </r>
  <r>
    <x v="0"/>
    <s v="SGGS-17499"/>
    <s v="[SGGS] SP 26.3.2"/>
    <x v="3"/>
    <x v="0"/>
    <s v="[SGGS] PI 3/26"/>
    <x v="0"/>
    <s v="[INC0801721]Tenho um Erro/Problema com o PTC - Dynamics Athenas - Efetivação da Matrícula"/>
    <m/>
    <m/>
    <m/>
    <s v="Itens concluídos"/>
    <m/>
    <m/>
    <s v="Abertura indevida"/>
    <d v="2026-07-27T16:06:00"/>
    <d v="2026-07-20T00:00:00"/>
    <d v="2026-07-28T00:00:00"/>
    <m/>
    <m/>
    <m/>
    <m/>
    <m/>
    <m/>
    <m/>
    <m/>
    <m/>
    <m/>
    <m/>
    <x v="0"/>
    <m/>
    <m/>
    <m/>
    <s v=""/>
    <s v="FALSO"/>
    <n v="0"/>
    <s v=""/>
    <s v=""/>
    <s v=""/>
    <s v=""/>
    <s v=""/>
    <s v=""/>
    <s v=""/>
    <s v=""/>
    <s v=""/>
    <s v=""/>
    <x v="0"/>
  </r>
  <r>
    <x v="0"/>
    <s v="SGGS-17498"/>
    <s v="[SGGS] SP 26.3.3;[SGGS] SP 26.3.2;[SGGS] SP 26.3.5;[SGGS] SP 26.3.4;[SGGS] SP 26.3.6"/>
    <x v="3"/>
    <x v="0"/>
    <s v="[SGGS] PI 3/26"/>
    <x v="0"/>
    <s v="[INC0803395]Tenho um Erro/Problema com o PTC - Dynamics Athenas - Efetivação da Matrícula"/>
    <m/>
    <m/>
    <m/>
    <s v="Itens concluídos"/>
    <m/>
    <m/>
    <s v="Concluído"/>
    <d v="2026-07-27T15:54:00"/>
    <d v="2026-07-20T00:00:00"/>
    <d v="2026-09-18T00:00:00"/>
    <d v="2026-09-18T00:00:00"/>
    <m/>
    <m/>
    <m/>
    <m/>
    <m/>
    <m/>
    <m/>
    <m/>
    <m/>
    <m/>
    <x v="0"/>
    <m/>
    <m/>
    <m/>
    <s v=""/>
    <s v="FALSO"/>
    <n v="0"/>
    <s v=""/>
    <s v=""/>
    <s v=""/>
    <s v=""/>
    <s v=""/>
    <s v=""/>
    <s v=""/>
    <s v=""/>
    <s v=""/>
    <s v=""/>
    <x v="0"/>
  </r>
  <r>
    <x v="0"/>
    <s v="SGGS-17496"/>
    <s v="[SGGS] SP 26.3.3;[SGGS] SP 26.3.2;[SGGS] SP 26.3.4"/>
    <x v="3"/>
    <x v="0"/>
    <s v="[SGGS] PI 3/26"/>
    <x v="0"/>
    <s v="[INC0802928]Tenho um Erro/Problema com o PTC - Ingresso - Captação - Área do Candidato"/>
    <m/>
    <m/>
    <m/>
    <s v="Itens concluídos"/>
    <m/>
    <m/>
    <s v="Concluído"/>
    <d v="2026-07-27T15:07:00"/>
    <d v="2026-07-20T00:00:00"/>
    <d v="2026-08-10T00:00:00"/>
    <d v="2026-08-10T00:00:00"/>
    <m/>
    <m/>
    <m/>
    <m/>
    <m/>
    <m/>
    <m/>
    <m/>
    <m/>
    <m/>
    <x v="0"/>
    <m/>
    <m/>
    <m/>
    <s v=""/>
    <s v="FALSO"/>
    <n v="0"/>
    <s v=""/>
    <s v=""/>
    <s v=""/>
    <s v=""/>
    <s v=""/>
    <s v=""/>
    <s v=""/>
    <s v=""/>
    <s v=""/>
    <s v=""/>
    <x v="0"/>
  </r>
  <r>
    <x v="0"/>
    <s v="SGGS-17495"/>
    <s v="[SGGS] SP 26.3.3;[SGGS] SP 26.3.2"/>
    <x v="3"/>
    <x v="0"/>
    <s v="[SGGS] PI 3/26"/>
    <x v="0"/>
    <s v="[INC0803343]Tenho um Erro/Problema no Dynamics - Captar - Inscrição"/>
    <m/>
    <m/>
    <m/>
    <s v="Itens concluídos"/>
    <m/>
    <m/>
    <s v="Concluído"/>
    <d v="2026-07-27T14:34:00"/>
    <d v="2026-07-20T00:00:00"/>
    <d v="2026-07-28T00:00:00"/>
    <d v="2026-07-28T00:00:00"/>
    <m/>
    <m/>
    <m/>
    <m/>
    <m/>
    <m/>
    <m/>
    <m/>
    <m/>
    <m/>
    <x v="0"/>
    <m/>
    <m/>
    <m/>
    <s v=""/>
    <s v="FALSO"/>
    <n v="0"/>
    <s v=""/>
    <s v=""/>
    <s v=""/>
    <s v=""/>
    <s v=""/>
    <s v=""/>
    <s v=""/>
    <s v=""/>
    <s v=""/>
    <s v=""/>
    <x v="0"/>
  </r>
  <r>
    <x v="0"/>
    <s v="SGGS-17494"/>
    <s v="[SGGS] SP 26.3.3;[SGGS] SP 26.3.2"/>
    <x v="3"/>
    <x v="0"/>
    <s v="[SGGS] PI 3/26"/>
    <x v="0"/>
    <s v="[INC0802856]Tenho um Erro/Problema com o PTC - Dynamics Athenas - Notas e Frequências Parciais"/>
    <m/>
    <m/>
    <m/>
    <s v="Itens concluídos"/>
    <m/>
    <m/>
    <s v="Abertura indevida"/>
    <d v="2026-07-27T13:04:00"/>
    <d v="2026-07-20T00:00:00"/>
    <d v="2026-08-04T00:00:00"/>
    <m/>
    <m/>
    <m/>
    <m/>
    <m/>
    <m/>
    <m/>
    <m/>
    <m/>
    <m/>
    <m/>
    <x v="0"/>
    <m/>
    <m/>
    <m/>
    <s v=""/>
    <s v="FALSO"/>
    <n v="0"/>
    <s v=""/>
    <s v=""/>
    <s v=""/>
    <s v=""/>
    <s v=""/>
    <s v=""/>
    <s v=""/>
    <s v=""/>
    <s v=""/>
    <s v=""/>
    <x v="0"/>
  </r>
  <r>
    <x v="0"/>
    <s v="SGGS-17491"/>
    <s v="[SGGS] SP 26.3.2"/>
    <x v="3"/>
    <x v="0"/>
    <s v="[SGGS] PI 3/26"/>
    <x v="0"/>
    <s v="[INC0803299]Tenho um Erro/Problema com o PTC - Dynamics Athenas - Documentos Acadêmicos - Serviços"/>
    <m/>
    <m/>
    <m/>
    <s v="Itens concluídos"/>
    <m/>
    <m/>
    <s v="Abertura indevida"/>
    <d v="2026-07-27T10:57:00"/>
    <d v="2026-07-20T00:00:00"/>
    <d v="2026-07-27T00:00:00"/>
    <m/>
    <m/>
    <m/>
    <m/>
    <m/>
    <m/>
    <m/>
    <m/>
    <m/>
    <m/>
    <m/>
    <x v="0"/>
    <m/>
    <m/>
    <m/>
    <s v=""/>
    <s v="FALSO"/>
    <n v="0"/>
    <s v=""/>
    <s v=""/>
    <s v=""/>
    <s v=""/>
    <s v=""/>
    <s v=""/>
    <s v=""/>
    <s v=""/>
    <s v=""/>
    <s v=""/>
    <x v="0"/>
  </r>
  <r>
    <x v="0"/>
    <s v="SGGS-17490"/>
    <s v="[SGGS] SP 26.3.2"/>
    <x v="3"/>
    <x v="0"/>
    <s v="[SGGS] PI 3/26"/>
    <x v="0"/>
    <s v="[INC0802850]Tenho um Erro/Problema com o PTC - Portal do Estágio Obrigatório - Unidade Propria"/>
    <m/>
    <m/>
    <m/>
    <s v="Itens concluídos"/>
    <m/>
    <m/>
    <s v="Abertura indevida"/>
    <d v="2026-07-27T10:31:00"/>
    <d v="2026-07-20T00:00:00"/>
    <d v="2026-07-27T00:00:00"/>
    <m/>
    <m/>
    <m/>
    <m/>
    <m/>
    <m/>
    <m/>
    <m/>
    <m/>
    <m/>
    <m/>
    <x v="0"/>
    <m/>
    <m/>
    <m/>
    <s v=""/>
    <s v="FALSO"/>
    <n v="0"/>
    <s v=""/>
    <s v=""/>
    <s v=""/>
    <s v=""/>
    <s v=""/>
    <s v=""/>
    <s v=""/>
    <s v=""/>
    <s v=""/>
    <s v=""/>
    <x v="0"/>
  </r>
  <r>
    <x v="0"/>
    <s v="SGGS-17489"/>
    <s v="[SGGS] SP 26.3.2"/>
    <x v="3"/>
    <x v="0"/>
    <s v="[SGGS] PI 3/26"/>
    <x v="0"/>
    <s v="[INC0801289]Tenho um Erro/Problema com o Sistema - Área do Candidato - Contrato"/>
    <m/>
    <m/>
    <m/>
    <s v="Itens concluídos"/>
    <m/>
    <m/>
    <s v="Concluído"/>
    <d v="2026-07-27T10:29:00"/>
    <d v="2026-07-20T00:00:00"/>
    <d v="2026-07-28T00:00:00"/>
    <d v="2026-07-28T00:00:00"/>
    <m/>
    <m/>
    <m/>
    <m/>
    <m/>
    <m/>
    <m/>
    <m/>
    <m/>
    <m/>
    <x v="0"/>
    <m/>
    <m/>
    <m/>
    <s v=""/>
    <s v="FALSO"/>
    <n v="0"/>
    <s v=""/>
    <s v=""/>
    <s v=""/>
    <s v=""/>
    <s v=""/>
    <s v=""/>
    <s v=""/>
    <s v=""/>
    <s v=""/>
    <s v=""/>
    <x v="0"/>
  </r>
  <r>
    <x v="0"/>
    <s v="SGGS-17488"/>
    <s v="[SGGS] SP 26.3.2"/>
    <x v="3"/>
    <x v="0"/>
    <s v="[SGGS] PI 3/26"/>
    <x v="0"/>
    <s v="[INC0801606]Tenho um Erro/Problema com o Sistema - PDA:Portal do aluno - Graduação - Erro ao Solicitar Serviço"/>
    <m/>
    <m/>
    <m/>
    <s v="Itens concluídos"/>
    <m/>
    <m/>
    <s v="Abertura indevida"/>
    <d v="2026-07-27T10:27:00"/>
    <d v="2026-07-20T00:00:00"/>
    <d v="2026-07-27T00:00:00"/>
    <m/>
    <m/>
    <m/>
    <m/>
    <m/>
    <m/>
    <m/>
    <m/>
    <m/>
    <m/>
    <m/>
    <x v="0"/>
    <m/>
    <m/>
    <m/>
    <s v=""/>
    <s v="FALSO"/>
    <n v="0"/>
    <s v=""/>
    <s v=""/>
    <s v=""/>
    <s v=""/>
    <s v=""/>
    <s v=""/>
    <s v=""/>
    <s v=""/>
    <s v=""/>
    <s v=""/>
    <x v="0"/>
  </r>
  <r>
    <x v="0"/>
    <s v="SGGS-17487"/>
    <s v="[SGGS] SP 26.3.3;[SGGS] SP 26.3.2;[SGGS] SP 26.3.5;[SGGS] SP 26.3.4"/>
    <x v="3"/>
    <x v="0"/>
    <s v="[SGGS] PI 3/26"/>
    <x v="0"/>
    <s v="[INC0802917]Tenho um Erro/Problema com o PTC - Ingresso - Captação - Backoffice"/>
    <m/>
    <m/>
    <m/>
    <s v="Itens concluídos"/>
    <m/>
    <m/>
    <s v="Abertura indevida"/>
    <d v="2026-07-27T10:14:00"/>
    <d v="2026-07-20T00:00:00"/>
    <d v="2026-09-11T00:00:00"/>
    <m/>
    <m/>
    <m/>
    <m/>
    <m/>
    <m/>
    <m/>
    <m/>
    <m/>
    <m/>
    <m/>
    <x v="0"/>
    <m/>
    <m/>
    <m/>
    <s v=""/>
    <s v="FALSO"/>
    <n v="0"/>
    <s v=""/>
    <s v=""/>
    <s v=""/>
    <s v=""/>
    <s v=""/>
    <s v=""/>
    <s v=""/>
    <s v=""/>
    <s v=""/>
    <s v=""/>
    <x v="0"/>
  </r>
  <r>
    <x v="0"/>
    <s v="SGGS-17486"/>
    <s v="[SGGS] SP 26.3.3;[SGGS] SP 26.3.2;[SGGS] SP 26.3.4"/>
    <x v="3"/>
    <x v="0"/>
    <s v="[SGGS] PI 3/26"/>
    <x v="0"/>
    <s v="[INC0802728]Tenho um Erro/Problema com o PTC - Dynamics Athenas - Documentos de Matrícula"/>
    <m/>
    <m/>
    <m/>
    <s v="Itens concluídos"/>
    <m/>
    <m/>
    <s v="Concluído"/>
    <d v="2026-07-27T10:13:00"/>
    <d v="2026-07-20T00:00:00"/>
    <d v="2026-08-17T00:00:00"/>
    <d v="2026-08-17T00:00:00"/>
    <m/>
    <m/>
    <m/>
    <m/>
    <m/>
    <m/>
    <m/>
    <m/>
    <m/>
    <m/>
    <x v="0"/>
    <m/>
    <m/>
    <m/>
    <s v=""/>
    <s v="FALSO"/>
    <n v="0"/>
    <s v=""/>
    <s v=""/>
    <s v=""/>
    <s v=""/>
    <s v=""/>
    <s v=""/>
    <s v=""/>
    <s v=""/>
    <s v=""/>
    <s v=""/>
    <x v="0"/>
  </r>
  <r>
    <x v="0"/>
    <s v="SGGS-17484"/>
    <s v="[SGGS] SP 26.4.1;[SGGS] SP 26.3.3;[SGGS] SP 26.3.2;[SGGS] SP 26.3.5;[SGGS] SP 26.3.4;[SGGS] SP 26.3.6"/>
    <x v="3"/>
    <x v="4"/>
    <s v="[SGGS] PI 4/26"/>
    <x v="0"/>
    <s v="[INC0803073]Tenho um Erro/Problema com o PTC - Dynamics Athenas - Efetivação da Matrícula"/>
    <m/>
    <m/>
    <m/>
    <s v="Itens concluídos"/>
    <m/>
    <m/>
    <m/>
    <d v="2026-07-25T10:15:00"/>
    <d v="2026-09-28T00:00:00"/>
    <d v="2026-07-28T00:00:00"/>
    <d v="2026-09-28T00:00:00"/>
    <m/>
    <m/>
    <m/>
    <m/>
    <m/>
    <m/>
    <m/>
    <m/>
    <m/>
    <m/>
    <x v="0"/>
    <m/>
    <m/>
    <m/>
    <s v=""/>
    <s v="FALSO"/>
    <n v="0"/>
    <s v=""/>
    <s v=""/>
    <s v=""/>
    <s v=""/>
    <s v=""/>
    <s v=""/>
    <s v=""/>
    <s v=""/>
    <s v=""/>
    <s v=""/>
    <x v="0"/>
  </r>
  <r>
    <x v="0"/>
    <s v="SGGS-17482"/>
    <s v="[SGGS] SP 26.3.3;[SGGS] SP 26.3.2;[SGGS] SP 26.3.5;[SGGS] SP 26.3.4"/>
    <x v="3"/>
    <x v="0"/>
    <s v="[SGGS] PI 3/26"/>
    <x v="0"/>
    <s v="[INC0796967]Tenho um Erro/Problema com o PTC - Dynamics Athenas - Ocorrências"/>
    <m/>
    <m/>
    <m/>
    <s v="Itens concluídos"/>
    <m/>
    <m/>
    <s v="Abertura indevida"/>
    <d v="2026-07-24T19:45:00"/>
    <d v="2026-07-20T00:00:00"/>
    <d v="2026-09-10T00:00:00"/>
    <m/>
    <m/>
    <m/>
    <m/>
    <m/>
    <m/>
    <m/>
    <m/>
    <m/>
    <m/>
    <m/>
    <x v="0"/>
    <m/>
    <m/>
    <m/>
    <s v=""/>
    <s v="FALSO"/>
    <n v="0"/>
    <s v=""/>
    <s v=""/>
    <s v=""/>
    <s v=""/>
    <s v=""/>
    <s v=""/>
    <s v=""/>
    <s v=""/>
    <s v=""/>
    <s v=""/>
    <x v="0"/>
  </r>
  <r>
    <x v="0"/>
    <s v="SGGS-17481"/>
    <s v="[SGGS] SP 26.4.1;[SGGS] SP 26.3.3;[SGGS] SP 26.3.2;[SGGS] SP 26.3.5;[SGGS] SP 26.3.4;[SGGS] SP 26.3.6"/>
    <x v="3"/>
    <x v="0"/>
    <s v="[SGGS] PI 3/26"/>
    <x v="0"/>
    <s v="[INC0802499]Tenho um Erro/Problema com o PTC - Ambiente do Aluno / AVA Sofia - Financeiro - Pagamento de faturas"/>
    <m/>
    <m/>
    <m/>
    <s v="Itens concluídos"/>
    <m/>
    <m/>
    <s v="Concluído"/>
    <d v="2026-07-24T19:17:00"/>
    <d v="2026-09-28T00:00:00"/>
    <d v="2026-09-24T00:00:00"/>
    <d v="2026-09-24T00:00:00"/>
    <m/>
    <m/>
    <m/>
    <m/>
    <m/>
    <m/>
    <m/>
    <m/>
    <m/>
    <m/>
    <x v="0"/>
    <m/>
    <m/>
    <m/>
    <s v=""/>
    <s v="FALSO"/>
    <n v="0"/>
    <s v=""/>
    <s v=""/>
    <s v=""/>
    <s v=""/>
    <s v=""/>
    <s v=""/>
    <s v=""/>
    <s v=""/>
    <s v=""/>
    <s v=""/>
    <x v="0"/>
  </r>
  <r>
    <x v="0"/>
    <s v="SGGS-17480"/>
    <s v="[SGGS] SP 26.3.3;[SGGS] SP 26.3.2"/>
    <x v="3"/>
    <x v="0"/>
    <s v="[SGGS] PI 3/26"/>
    <x v="0"/>
    <s v="[INC0802373]Tenho um Erro/Problema com o PTC - Ambiente do Aluno / AVA Sofia - Login/senha"/>
    <m/>
    <n v="21600"/>
    <m/>
    <s v="Itens concluídos"/>
    <m/>
    <m/>
    <s v="Concluído"/>
    <d v="2026-07-24T17:06:00"/>
    <d v="2026-07-20T00:00:00"/>
    <d v="2026-07-28T00:00:00"/>
    <d v="2026-07-30T00:00:00"/>
    <m/>
    <m/>
    <m/>
    <m/>
    <m/>
    <m/>
    <m/>
    <m/>
    <m/>
    <m/>
    <x v="0"/>
    <m/>
    <m/>
    <m/>
    <n v="6"/>
    <s v="FALSO"/>
    <n v="0"/>
    <s v=""/>
    <s v=""/>
    <s v=""/>
    <s v=""/>
    <s v=""/>
    <s v=""/>
    <s v=""/>
    <s v=""/>
    <s v=""/>
    <s v=""/>
    <x v="0"/>
  </r>
  <r>
    <x v="0"/>
    <s v="SGGS-17479"/>
    <s v="[SGGS] SP 26.3.3;[SGGS] SP 26.3.2;[SGGS] SP 26.3.5;[SGGS] SP 26.3.4;[SGGS] SP 26.3.6"/>
    <x v="3"/>
    <x v="0"/>
    <s v="[SGGS] PI 3/26"/>
    <x v="0"/>
    <s v="[INC0802956]Tenho um Erro/Problema com o PTC - Dynamics Athenas - Efetivação da Matrícula"/>
    <m/>
    <n v="93600"/>
    <m/>
    <s v="Itens concluídos"/>
    <m/>
    <m/>
    <s v="Concluído"/>
    <d v="2026-07-24T16:28:00"/>
    <d v="2026-07-20T00:00:00"/>
    <d v="2026-07-30T00:00:00"/>
    <d v="2026-09-15T00:00:00"/>
    <m/>
    <m/>
    <m/>
    <m/>
    <m/>
    <m/>
    <m/>
    <m/>
    <m/>
    <m/>
    <x v="0"/>
    <m/>
    <m/>
    <m/>
    <n v="26"/>
    <s v="FALSO"/>
    <n v="0"/>
    <s v=""/>
    <s v=""/>
    <s v=""/>
    <s v=""/>
    <s v=""/>
    <s v=""/>
    <s v=""/>
    <s v=""/>
    <s v=""/>
    <s v=""/>
    <x v="0"/>
  </r>
  <r>
    <x v="0"/>
    <s v="SGGS-17478"/>
    <s v="[SGGS] SP 26.3.3;[SGGS] SP 26.3.2"/>
    <x v="3"/>
    <x v="0"/>
    <s v="[SGGS] PI 3/26"/>
    <x v="0"/>
    <s v="[INC0802953]Tenho um Erro/Problema com o PTC - Dynamics Athenas - Efetivação da Matrícula"/>
    <m/>
    <m/>
    <m/>
    <s v="Itens concluídos"/>
    <m/>
    <m/>
    <s v="Concluído"/>
    <d v="2026-07-24T16:18:00"/>
    <d v="2026-07-20T00:00:00"/>
    <d v="2026-08-10T00:00:00"/>
    <d v="2026-08-10T00:00:00"/>
    <m/>
    <m/>
    <m/>
    <m/>
    <m/>
    <m/>
    <m/>
    <m/>
    <m/>
    <m/>
    <x v="0"/>
    <m/>
    <m/>
    <m/>
    <s v=""/>
    <s v="FALSO"/>
    <n v="0"/>
    <s v=""/>
    <s v=""/>
    <s v=""/>
    <s v=""/>
    <s v=""/>
    <s v=""/>
    <s v=""/>
    <s v=""/>
    <s v=""/>
    <s v=""/>
    <x v="0"/>
  </r>
  <r>
    <x v="0"/>
    <s v="SGGS-17477"/>
    <s v="[SGGS] SP 26.3.2"/>
    <x v="3"/>
    <x v="0"/>
    <s v="[SGGS] PI 3/26"/>
    <x v="0"/>
    <s v="[INC0802901]Tenho um Erro/Problema com o PTC - Ingresso - Captação - Área do Candidato"/>
    <m/>
    <n v="21600"/>
    <m/>
    <s v="Itens concluídos"/>
    <m/>
    <m/>
    <s v="Concluído"/>
    <d v="2026-07-24T15:28:00"/>
    <d v="2026-07-20T00:00:00"/>
    <d v="2026-07-27T00:00:00"/>
    <d v="2026-07-27T00:00:00"/>
    <m/>
    <m/>
    <m/>
    <m/>
    <m/>
    <m/>
    <m/>
    <m/>
    <m/>
    <m/>
    <x v="0"/>
    <m/>
    <m/>
    <m/>
    <n v="6"/>
    <s v="FALSO"/>
    <n v="0"/>
    <s v=""/>
    <s v=""/>
    <s v=""/>
    <s v=""/>
    <s v=""/>
    <s v=""/>
    <s v=""/>
    <s v=""/>
    <s v=""/>
    <s v=""/>
    <x v="0"/>
  </r>
  <r>
    <x v="0"/>
    <s v="SGGS-17475"/>
    <s v="[SGGS] SP 26.4.1;[SGGS] SP 26.3.3;[SGGS] SP 26.3.2;[SGGS] SP 26.3.5;[SGGS] SP 26.3.4;[SGGS] SP 26.3.6"/>
    <x v="3"/>
    <x v="0"/>
    <s v="[SGGS] PI 3/26"/>
    <x v="0"/>
    <s v="[INC0801298]Tenho um Erro/Problema com o PTC - Dynamics Athenas - Documentos de Matrícula"/>
    <m/>
    <m/>
    <m/>
    <s v="Itens concluídos"/>
    <m/>
    <m/>
    <s v="Abertura indevida"/>
    <d v="2026-07-24T14:40:00"/>
    <d v="2026-09-28T00:00:00"/>
    <d v="2026-09-28T00:00:00"/>
    <m/>
    <m/>
    <m/>
    <m/>
    <m/>
    <m/>
    <m/>
    <m/>
    <m/>
    <m/>
    <m/>
    <x v="0"/>
    <m/>
    <m/>
    <m/>
    <s v=""/>
    <s v="FALSO"/>
    <n v="0"/>
    <s v=""/>
    <s v=""/>
    <s v=""/>
    <s v=""/>
    <s v=""/>
    <s v=""/>
    <s v=""/>
    <s v=""/>
    <s v=""/>
    <s v=""/>
    <x v="0"/>
  </r>
  <r>
    <x v="0"/>
    <s v="SGGS-17474"/>
    <s v="[SGGS] SP 26.3.3;[SGGS] SP 26.3.2;[SGGS] SP 26.3.5;[SGGS] SP 26.3.4;[SGGS] SP 26.3.6"/>
    <x v="3"/>
    <x v="0"/>
    <s v="[SGGS] PI 3/26"/>
    <x v="0"/>
    <s v="[INC0802908]Tenho um Erro/Problema com o PTC - Dynamics Athenas - Efetivação da Matrícula"/>
    <m/>
    <m/>
    <m/>
    <s v="Itens concluídos"/>
    <m/>
    <m/>
    <s v="Concluído"/>
    <d v="2026-07-24T14:17:00"/>
    <d v="2026-07-20T00:00:00"/>
    <d v="2026-09-11T00:00:00"/>
    <d v="2026-09-11T00:00:00"/>
    <m/>
    <m/>
    <m/>
    <m/>
    <m/>
    <m/>
    <m/>
    <m/>
    <m/>
    <m/>
    <x v="0"/>
    <m/>
    <m/>
    <m/>
    <s v=""/>
    <s v="FALSO"/>
    <n v="0"/>
    <s v=""/>
    <s v=""/>
    <s v=""/>
    <s v=""/>
    <s v=""/>
    <s v=""/>
    <s v=""/>
    <s v=""/>
    <s v=""/>
    <s v=""/>
    <x v="0"/>
  </r>
  <r>
    <x v="0"/>
    <s v="SGGS-17473"/>
    <s v="[SGGS] SP 26.3.3;[SGGS] SP 26.3.2"/>
    <x v="3"/>
    <x v="0"/>
    <s v="[SGGS] PI 3/26"/>
    <x v="0"/>
    <s v="[INC0802559]Tenho um Erro/Problema com o Sistema - Portal do Aluno - EaD - Autenticação"/>
    <m/>
    <m/>
    <m/>
    <s v="Itens concluídos"/>
    <m/>
    <m/>
    <s v="Concluído"/>
    <d v="2026-07-24T12:59:00"/>
    <d v="2026-07-20T00:00:00"/>
    <d v="2026-07-27T00:00:00"/>
    <d v="2026-07-27T00:00:00"/>
    <m/>
    <m/>
    <m/>
    <m/>
    <m/>
    <m/>
    <m/>
    <m/>
    <m/>
    <m/>
    <x v="0"/>
    <m/>
    <m/>
    <m/>
    <s v=""/>
    <s v="FALSO"/>
    <n v="0"/>
    <s v=""/>
    <s v=""/>
    <s v=""/>
    <s v=""/>
    <s v=""/>
    <s v=""/>
    <s v=""/>
    <s v=""/>
    <s v=""/>
    <s v=""/>
    <x v="0"/>
  </r>
  <r>
    <x v="0"/>
    <s v="SGGS-17472"/>
    <s v="[SGGS] SP 26.3.3;[SGGS] SP 26.3.2;[SGGS] SP 26.3.4"/>
    <x v="3"/>
    <x v="0"/>
    <s v="[SGGS] PI 3/26"/>
    <x v="0"/>
    <s v="[INC0802509]Tenho um Erro/Problema com o PTC - Ingresso - Captação - Área do Candidato"/>
    <m/>
    <m/>
    <m/>
    <s v="Itens concluídos"/>
    <m/>
    <m/>
    <s v="Abertura indevida"/>
    <d v="2026-07-24T12:46:00"/>
    <d v="2026-07-20T00:00:00"/>
    <d v="2026-08-25T00:00:00"/>
    <m/>
    <m/>
    <m/>
    <m/>
    <m/>
    <m/>
    <m/>
    <m/>
    <m/>
    <m/>
    <m/>
    <x v="0"/>
    <m/>
    <m/>
    <m/>
    <s v=""/>
    <s v="FALSO"/>
    <n v="0"/>
    <s v=""/>
    <s v=""/>
    <s v=""/>
    <s v=""/>
    <s v=""/>
    <s v=""/>
    <s v=""/>
    <s v=""/>
    <s v=""/>
    <s v=""/>
    <x v="0"/>
  </r>
  <r>
    <x v="0"/>
    <s v="SGGS-17471"/>
    <s v="[SGGS] SP 26.3.3;[SGGS] SP 26.3.2;[SGGS] SP 26.3.5;[SGGS] SP 26.3.4;[SGGS] SP 26.3.6"/>
    <x v="3"/>
    <x v="0"/>
    <s v="[SGGS] PI 3/26"/>
    <x v="0"/>
    <s v="[INC0801171]Tenho um Erro/Problema com o PTC - Ingresso - Captação - Área do Candidato"/>
    <m/>
    <m/>
    <m/>
    <s v="Itens concluídos"/>
    <m/>
    <m/>
    <s v="Abertura indevida"/>
    <d v="2026-07-24T12:45:00"/>
    <d v="2026-07-20T00:00:00"/>
    <d v="2026-09-24T00:00:00"/>
    <m/>
    <m/>
    <m/>
    <m/>
    <m/>
    <m/>
    <m/>
    <m/>
    <m/>
    <m/>
    <m/>
    <x v="0"/>
    <m/>
    <m/>
    <m/>
    <s v=""/>
    <s v="FALSO"/>
    <n v="0"/>
    <s v=""/>
    <s v=""/>
    <s v=""/>
    <s v=""/>
    <s v=""/>
    <s v=""/>
    <s v=""/>
    <s v=""/>
    <s v=""/>
    <s v=""/>
    <x v="0"/>
  </r>
  <r>
    <x v="0"/>
    <s v="SGGS-17469"/>
    <s v="[SGGS] SP 26.3.3;[SGGS] SP 26.3.2"/>
    <x v="3"/>
    <x v="0"/>
    <s v="[SGGS] PI 3/26"/>
    <x v="0"/>
    <s v="[INC0802857]Tenho um Erro/Problema com o PTC - Dynamics Athenas - Efetivação da Matrícula"/>
    <m/>
    <m/>
    <m/>
    <s v="Itens concluídos"/>
    <m/>
    <m/>
    <s v="Concluído"/>
    <d v="2026-07-24T12:17:00"/>
    <d v="2026-07-20T00:00:00"/>
    <d v="2026-07-31T00:00:00"/>
    <d v="2026-07-31T00:00:00"/>
    <m/>
    <m/>
    <m/>
    <m/>
    <m/>
    <m/>
    <m/>
    <m/>
    <m/>
    <m/>
    <x v="0"/>
    <m/>
    <m/>
    <m/>
    <s v=""/>
    <s v="FALSO"/>
    <n v="0"/>
    <s v=""/>
    <s v=""/>
    <s v=""/>
    <s v=""/>
    <s v=""/>
    <s v=""/>
    <s v=""/>
    <s v=""/>
    <s v=""/>
    <s v=""/>
    <x v="0"/>
  </r>
  <r>
    <x v="0"/>
    <s v="SGGS-17468"/>
    <s v="[SGGS] SP 26.3.3;[SGGS] SP 26.3.2;[SGGS] SP 26.3.5;[SGGS] SP 26.3.4;[SGGS] SP 26.3.6"/>
    <x v="3"/>
    <x v="0"/>
    <s v="[SGGS] PI 3/26"/>
    <x v="0"/>
    <s v="[INC0802581]Tenho um Erro/Problema com o Sistema - Área do Candidato - Contrato"/>
    <m/>
    <m/>
    <m/>
    <s v="Itens concluídos"/>
    <m/>
    <m/>
    <s v="Concluído"/>
    <d v="2026-07-24T11:16:00"/>
    <d v="2026-07-20T00:00:00"/>
    <d v="2026-09-11T00:00:00"/>
    <d v="2026-09-11T00:00:00"/>
    <m/>
    <m/>
    <m/>
    <m/>
    <m/>
    <m/>
    <m/>
    <m/>
    <m/>
    <m/>
    <x v="0"/>
    <m/>
    <m/>
    <m/>
    <s v=""/>
    <s v="FALSO"/>
    <n v="0"/>
    <s v=""/>
    <s v=""/>
    <s v=""/>
    <s v=""/>
    <s v=""/>
    <s v=""/>
    <s v=""/>
    <s v=""/>
    <s v=""/>
    <s v=""/>
    <x v="0"/>
  </r>
  <r>
    <x v="0"/>
    <s v="SGGS-17467"/>
    <s v="[SGGS] SP 26.4.1;[SGGS] SP 26.3.3;[SGGS] SP 26.3.2;[SGGS] SP 26.3.5;[SGGS] SP 26.3.4;[SGGS] SP 26.3.6"/>
    <x v="3"/>
    <x v="0"/>
    <s v="[SGGS] PI 3/26"/>
    <x v="0"/>
    <s v="[INC0802819]Tenho um Erro/Problema com o PTC - Dynamics Athenas - Rematrícula"/>
    <m/>
    <m/>
    <m/>
    <s v="Itens concluídos"/>
    <m/>
    <m/>
    <s v="Concluído"/>
    <d v="2026-07-24T11:03:00"/>
    <d v="2026-09-28T00:00:00"/>
    <d v="2026-09-24T00:00:00"/>
    <d v="2026-09-24T00:00:00"/>
    <m/>
    <m/>
    <m/>
    <m/>
    <m/>
    <m/>
    <m/>
    <m/>
    <m/>
    <m/>
    <x v="0"/>
    <m/>
    <m/>
    <m/>
    <s v=""/>
    <s v="FALSO"/>
    <n v="0"/>
    <s v=""/>
    <s v=""/>
    <s v=""/>
    <s v=""/>
    <s v=""/>
    <s v=""/>
    <s v=""/>
    <s v=""/>
    <s v=""/>
    <s v=""/>
    <x v="0"/>
  </r>
  <r>
    <x v="0"/>
    <s v="SGGS-17466"/>
    <s v="[SGGS] SP 26.4.1;[SGGS] SP 26.3.3;[SGGS] SP 26.3.2;[SGGS] SP 26.3.5;[SGGS] SP 26.3.4;[SGGS] SP 26.3.6"/>
    <x v="3"/>
    <x v="4"/>
    <s v="[SGGS] PI 4/26"/>
    <x v="0"/>
    <s v="[INC0802809]Tenho um Erro/Problema com o PTC - Dynamics Athenas - Efetivação da Matrícula"/>
    <m/>
    <n v="21600"/>
    <m/>
    <s v="Itens concluídos"/>
    <m/>
    <m/>
    <m/>
    <d v="2026-07-24T10:41:00"/>
    <d v="2026-09-28T00:00:00"/>
    <d v="2026-08-12T00:00:00"/>
    <d v="2026-09-28T00:00:00"/>
    <m/>
    <m/>
    <m/>
    <m/>
    <m/>
    <m/>
    <m/>
    <m/>
    <m/>
    <m/>
    <x v="0"/>
    <m/>
    <m/>
    <m/>
    <n v="6"/>
    <s v="FALSO"/>
    <n v="0"/>
    <s v=""/>
    <s v=""/>
    <s v=""/>
    <s v=""/>
    <s v=""/>
    <s v=""/>
    <s v=""/>
    <s v=""/>
    <s v=""/>
    <s v=""/>
    <x v="0"/>
  </r>
  <r>
    <x v="0"/>
    <s v="SGGS-17465"/>
    <s v="[SGGS] SP 26.3.3;[SGGS] SP 26.3.2;[SGGS] SP 26.3.4"/>
    <x v="3"/>
    <x v="0"/>
    <s v="[SGGS] PI 3/26"/>
    <x v="0"/>
    <s v="[INC0802785]Tenho um Erro/Problema com o PTC - Dynamics Athenas - Efetivação da Matrícula"/>
    <m/>
    <m/>
    <m/>
    <s v="Itens concluídos"/>
    <m/>
    <m/>
    <s v="Concluído"/>
    <d v="2026-07-24T10:04:00"/>
    <d v="2026-07-20T00:00:00"/>
    <d v="2026-08-10T00:00:00"/>
    <d v="2026-08-10T00:00:00"/>
    <m/>
    <m/>
    <m/>
    <m/>
    <m/>
    <m/>
    <m/>
    <m/>
    <m/>
    <m/>
    <x v="0"/>
    <m/>
    <m/>
    <m/>
    <s v=""/>
    <s v="FALSO"/>
    <n v="0"/>
    <s v=""/>
    <s v=""/>
    <s v=""/>
    <s v=""/>
    <s v=""/>
    <s v=""/>
    <s v=""/>
    <s v=""/>
    <s v=""/>
    <s v=""/>
    <x v="0"/>
  </r>
  <r>
    <x v="0"/>
    <s v="SGGS-17464"/>
    <s v="[SGGS] SP 26.3.3;[SGGS] SP 26.3.2"/>
    <x v="3"/>
    <x v="0"/>
    <s v="[SGGS] PI 3/26"/>
    <x v="0"/>
    <s v="[INC0802585]Tenho um Erro/Problema com o PTC - Ingresso - Captação - Área do Candidato"/>
    <m/>
    <m/>
    <m/>
    <s v="Itens concluídos"/>
    <m/>
    <m/>
    <s v="Concluído"/>
    <d v="2026-07-24T09:53:00"/>
    <d v="2026-07-20T00:00:00"/>
    <d v="2026-07-27T00:00:00"/>
    <d v="2026-07-27T00:00:00"/>
    <m/>
    <m/>
    <m/>
    <m/>
    <m/>
    <m/>
    <m/>
    <m/>
    <m/>
    <m/>
    <x v="0"/>
    <m/>
    <m/>
    <m/>
    <s v=""/>
    <s v="FALSO"/>
    <n v="0"/>
    <s v=""/>
    <s v=""/>
    <s v=""/>
    <s v=""/>
    <s v=""/>
    <s v=""/>
    <s v=""/>
    <s v=""/>
    <s v=""/>
    <s v=""/>
    <x v="0"/>
  </r>
  <r>
    <x v="0"/>
    <s v="SGGS-17463"/>
    <s v="[SGGS] SP 26.3.3;[SGGS] SP 26.3.2"/>
    <x v="3"/>
    <x v="0"/>
    <s v="[SGGS] PI 3/26"/>
    <x v="0"/>
    <s v="[INC0802598]Tenho um Erro/Problema com o PTC - Ingresso - Captação - Backoffice"/>
    <m/>
    <m/>
    <m/>
    <s v="Itens concluídos"/>
    <m/>
    <m/>
    <s v="Concluído"/>
    <d v="2026-07-24T09:37:00"/>
    <d v="2026-07-20T00:00:00"/>
    <d v="2026-07-27T00:00:00"/>
    <d v="2026-07-27T00:00:00"/>
    <m/>
    <m/>
    <m/>
    <m/>
    <m/>
    <m/>
    <m/>
    <m/>
    <m/>
    <m/>
    <x v="0"/>
    <m/>
    <m/>
    <m/>
    <s v=""/>
    <s v="FALSO"/>
    <n v="0"/>
    <s v=""/>
    <s v=""/>
    <s v=""/>
    <s v=""/>
    <s v=""/>
    <s v=""/>
    <s v=""/>
    <s v=""/>
    <s v=""/>
    <s v=""/>
    <x v="0"/>
  </r>
  <r>
    <x v="0"/>
    <s v="SGGS-17462"/>
    <s v="[SGGS] SP 26.3.3;[SGGS] SP 26.3.2;[SGGS] SP 26.3.5;[SGGS] SP 26.3.4"/>
    <x v="3"/>
    <x v="0"/>
    <s v="[SGGS] PI 3/26"/>
    <x v="0"/>
    <s v="[INC0802756]Tenho um Erro/Problema com o PTC - Dynamics Athenas - Documentos Acadêmicos - Serviços"/>
    <m/>
    <m/>
    <m/>
    <s v="Itens concluídos"/>
    <m/>
    <m/>
    <s v="Concluído"/>
    <d v="2026-07-24T09:11:00"/>
    <d v="2026-07-20T00:00:00"/>
    <d v="2026-08-25T00:00:00"/>
    <d v="2026-08-25T00:00:00"/>
    <m/>
    <m/>
    <m/>
    <m/>
    <m/>
    <m/>
    <m/>
    <m/>
    <m/>
    <m/>
    <x v="0"/>
    <m/>
    <m/>
    <m/>
    <s v=""/>
    <s v="FALSO"/>
    <n v="0"/>
    <s v=""/>
    <s v=""/>
    <s v=""/>
    <s v=""/>
    <s v=""/>
    <s v=""/>
    <s v=""/>
    <s v=""/>
    <s v=""/>
    <s v=""/>
    <x v="0"/>
  </r>
  <r>
    <x v="0"/>
    <s v="SGGS-17461"/>
    <s v="[SGGS] SP 26.3.3;[SGGS] SP 26.3.2;[SGGS] SP 26.3.4"/>
    <x v="3"/>
    <x v="0"/>
    <s v="[SGGS] PI 3/26"/>
    <x v="0"/>
    <s v="[INC0802746]Tenho um Erro/Problema com o PTC - Dynamics Athenas - Documentos Acadêmicos - Serviços"/>
    <m/>
    <m/>
    <m/>
    <s v="Itens concluídos"/>
    <m/>
    <m/>
    <s v="Concluído"/>
    <d v="2026-07-24T09:04:00"/>
    <d v="2026-07-20T00:00:00"/>
    <d v="2026-08-25T00:00:00"/>
    <d v="2026-08-25T00:00:00"/>
    <m/>
    <m/>
    <m/>
    <m/>
    <m/>
    <m/>
    <m/>
    <m/>
    <m/>
    <m/>
    <x v="0"/>
    <m/>
    <m/>
    <m/>
    <s v=""/>
    <s v="FALSO"/>
    <n v="0"/>
    <s v=""/>
    <s v=""/>
    <s v=""/>
    <s v=""/>
    <s v=""/>
    <s v=""/>
    <s v=""/>
    <s v=""/>
    <s v=""/>
    <s v=""/>
    <x v="0"/>
  </r>
  <r>
    <x v="0"/>
    <s v="SGGS-17460"/>
    <s v="[SGGS] SP 26.3.2"/>
    <x v="3"/>
    <x v="0"/>
    <s v="[SGGS] PI 3/26"/>
    <x v="0"/>
    <s v="[INC0802434]Tenho um Erro/Problema com o PTC - Dynamics Athenas - Acesso do tutor na aula prática"/>
    <m/>
    <m/>
    <m/>
    <s v="Itens concluídos"/>
    <m/>
    <m/>
    <s v="Abertura indevida"/>
    <d v="2026-07-23T16:14:00"/>
    <d v="2026-07-20T00:00:00"/>
    <d v="2026-07-27T00:00:00"/>
    <m/>
    <m/>
    <m/>
    <m/>
    <m/>
    <m/>
    <m/>
    <m/>
    <m/>
    <m/>
    <m/>
    <x v="0"/>
    <m/>
    <m/>
    <m/>
    <s v=""/>
    <s v="FALSO"/>
    <n v="0"/>
    <s v=""/>
    <s v=""/>
    <s v=""/>
    <s v=""/>
    <s v=""/>
    <s v=""/>
    <s v=""/>
    <s v=""/>
    <s v=""/>
    <s v=""/>
    <x v="0"/>
  </r>
  <r>
    <x v="0"/>
    <s v="SGGS-17459"/>
    <s v="[SGGS] SP 26.3.3;[SGGS] SP 26.3.2;[SGGS] SP 26.3.4"/>
    <x v="3"/>
    <x v="0"/>
    <s v="[SGGS] PI 3/26"/>
    <x v="0"/>
    <s v="[INC0802387]Tenho um Erro/Problema com o PTC - Ingresso - Captação - Área do Candidato"/>
    <m/>
    <m/>
    <m/>
    <s v="Itens concluídos"/>
    <m/>
    <m/>
    <s v="Concluído"/>
    <d v="2026-07-23T16:07:00"/>
    <d v="2026-07-20T00:00:00"/>
    <d v="2026-08-10T00:00:00"/>
    <d v="2026-08-10T00:00:00"/>
    <m/>
    <m/>
    <m/>
    <m/>
    <m/>
    <m/>
    <m/>
    <m/>
    <m/>
    <m/>
    <x v="0"/>
    <m/>
    <m/>
    <m/>
    <s v=""/>
    <s v="FALSO"/>
    <n v="0"/>
    <s v=""/>
    <s v=""/>
    <s v=""/>
    <s v=""/>
    <s v=""/>
    <s v=""/>
    <s v=""/>
    <s v=""/>
    <s v=""/>
    <s v=""/>
    <x v="0"/>
  </r>
  <r>
    <x v="0"/>
    <s v="SGGS-17458"/>
    <s v="[SGGS] SP 26.3.3;[SGGS] SP 26.3.2;[SGGS] SP 26.3.4"/>
    <x v="3"/>
    <x v="0"/>
    <s v="[SGGS] PI 3/26"/>
    <x v="0"/>
    <s v="[INC0802471]Tenho um Erro/Problema com o PTC - Ingresso - Captação - Área do Candidato"/>
    <m/>
    <m/>
    <m/>
    <s v="Itens concluídos"/>
    <m/>
    <m/>
    <s v="Concluído"/>
    <d v="2026-07-23T15:09:00"/>
    <d v="2026-07-20T00:00:00"/>
    <d v="2026-08-10T00:00:00"/>
    <d v="2026-08-10T00:00:00"/>
    <m/>
    <m/>
    <m/>
    <m/>
    <m/>
    <m/>
    <m/>
    <m/>
    <m/>
    <m/>
    <x v="0"/>
    <m/>
    <m/>
    <m/>
    <s v=""/>
    <s v="FALSO"/>
    <n v="0"/>
    <s v=""/>
    <s v=""/>
    <s v=""/>
    <s v=""/>
    <s v=""/>
    <s v=""/>
    <s v=""/>
    <s v=""/>
    <s v=""/>
    <s v=""/>
    <x v="0"/>
  </r>
  <r>
    <x v="0"/>
    <s v="SGGS-17457"/>
    <s v="[SGGS] SP 26.3.3;[SGGS] SP 26.3.2"/>
    <x v="3"/>
    <x v="0"/>
    <s v="[SGGS] PI 3/26"/>
    <x v="0"/>
    <s v="[INC0802487]Tenho um Erro/Problema com o Sistema - Área do Candidato - Contrato"/>
    <m/>
    <m/>
    <m/>
    <s v="Itens concluídos"/>
    <m/>
    <m/>
    <s v="Concluído"/>
    <d v="2026-07-23T15:05:00"/>
    <d v="2026-07-20T00:00:00"/>
    <d v="2026-07-27T00:00:00"/>
    <d v="2026-07-27T00:00:00"/>
    <m/>
    <m/>
    <m/>
    <m/>
    <m/>
    <m/>
    <m/>
    <m/>
    <m/>
    <m/>
    <x v="0"/>
    <m/>
    <m/>
    <m/>
    <s v=""/>
    <s v="FALSO"/>
    <n v="0"/>
    <s v=""/>
    <s v=""/>
    <s v=""/>
    <s v=""/>
    <s v=""/>
    <s v=""/>
    <s v=""/>
    <s v=""/>
    <s v=""/>
    <s v=""/>
    <x v="0"/>
  </r>
  <r>
    <x v="0"/>
    <s v="SGGS-17456"/>
    <s v="[SGGS] SP 26.3.3;[SGGS] SP 26.3.2"/>
    <x v="3"/>
    <x v="0"/>
    <s v="[SGGS] PI 3/26"/>
    <x v="0"/>
    <s v="[INC0802501]Tenho um Erro/Problema com o Sistema - Área do Candidato - Contrato"/>
    <m/>
    <m/>
    <m/>
    <s v="Itens concluídos"/>
    <m/>
    <m/>
    <s v="Concluído"/>
    <d v="2026-07-23T15:04:00"/>
    <d v="2026-07-20T00:00:00"/>
    <d v="2026-07-27T00:00:00"/>
    <d v="2026-07-27T00:00:00"/>
    <m/>
    <m/>
    <m/>
    <m/>
    <m/>
    <m/>
    <m/>
    <m/>
    <m/>
    <m/>
    <x v="0"/>
    <m/>
    <m/>
    <m/>
    <s v=""/>
    <s v="FALSO"/>
    <n v="0"/>
    <s v=""/>
    <s v=""/>
    <s v=""/>
    <s v=""/>
    <s v=""/>
    <s v=""/>
    <s v=""/>
    <s v=""/>
    <s v=""/>
    <s v=""/>
    <x v="0"/>
  </r>
  <r>
    <x v="0"/>
    <s v="SGGS-17455"/>
    <s v="[SGGS] SP 26.3.3;[SGGS] SP 26.3.2"/>
    <x v="3"/>
    <x v="0"/>
    <s v="[SGGS] PI 3/26"/>
    <x v="0"/>
    <s v="[INC0802498]Tenho um Erro/Problema com o Sistema - Área do Candidato - Contrato"/>
    <m/>
    <m/>
    <m/>
    <s v="Itens concluídos"/>
    <m/>
    <m/>
    <s v="Concluído"/>
    <d v="2026-07-23T15:03:00"/>
    <d v="2026-07-20T00:00:00"/>
    <d v="2026-07-27T00:00:00"/>
    <d v="2026-07-27T00:00:00"/>
    <m/>
    <m/>
    <m/>
    <m/>
    <m/>
    <m/>
    <m/>
    <m/>
    <m/>
    <m/>
    <x v="0"/>
    <m/>
    <m/>
    <m/>
    <s v=""/>
    <s v="FALSO"/>
    <n v="0"/>
    <s v=""/>
    <s v=""/>
    <s v=""/>
    <s v=""/>
    <s v=""/>
    <s v=""/>
    <s v=""/>
    <s v=""/>
    <s v=""/>
    <s v=""/>
    <x v="0"/>
  </r>
  <r>
    <x v="0"/>
    <s v="SGGS-17454"/>
    <s v="[SGGS] SP 26.3.2"/>
    <x v="3"/>
    <x v="0"/>
    <s v="[SGGS] PI 3/26"/>
    <x v="0"/>
    <s v="[INC0802465]Tenho um Erro/Problema com o Sistema - Área do Candidato - Contrato"/>
    <m/>
    <n v="21600"/>
    <m/>
    <s v="Itens concluídos"/>
    <m/>
    <m/>
    <s v="Concluído"/>
    <d v="2026-07-23T14:58:00"/>
    <d v="2026-07-20T00:00:00"/>
    <d v="2026-07-24T00:00:00"/>
    <d v="2026-07-24T00:00:00"/>
    <m/>
    <m/>
    <m/>
    <m/>
    <m/>
    <m/>
    <m/>
    <m/>
    <m/>
    <m/>
    <x v="0"/>
    <m/>
    <m/>
    <m/>
    <n v="6"/>
    <s v="FALSO"/>
    <n v="0"/>
    <s v=""/>
    <s v=""/>
    <s v=""/>
    <s v=""/>
    <s v=""/>
    <s v=""/>
    <s v=""/>
    <s v=""/>
    <s v=""/>
    <s v=""/>
    <x v="0"/>
  </r>
  <r>
    <x v="0"/>
    <s v="SGGS-17453"/>
    <s v="[SGGS] SP 26.3.3;[SGGS] SP 26.3.2;[SGGS] SP 26.3.5;[SGGS] SP 26.3.4;[SGGS] SP 26.3.6"/>
    <x v="3"/>
    <x v="0"/>
    <s v="[SGGS] PI 3/26"/>
    <x v="0"/>
    <s v="[INC0802490]Tenho um Erro/Problema com o PTC - Dynamics Athenas - Efetivação da Matrícula"/>
    <m/>
    <m/>
    <m/>
    <s v="Itens concluídos"/>
    <m/>
    <m/>
    <s v="Concluído"/>
    <d v="2026-07-23T14:26:00"/>
    <d v="2026-07-20T00:00:00"/>
    <d v="2026-09-11T00:00:00"/>
    <d v="2026-09-11T00:00:00"/>
    <m/>
    <m/>
    <m/>
    <m/>
    <m/>
    <m/>
    <m/>
    <m/>
    <m/>
    <m/>
    <x v="0"/>
    <m/>
    <m/>
    <m/>
    <s v=""/>
    <s v="FALSO"/>
    <n v="0"/>
    <s v=""/>
    <s v=""/>
    <s v=""/>
    <s v=""/>
    <s v=""/>
    <s v=""/>
    <s v=""/>
    <s v=""/>
    <s v=""/>
    <s v=""/>
    <x v="0"/>
  </r>
  <r>
    <x v="0"/>
    <s v="SGGS-17452"/>
    <s v="[SGGS] SP 26.3.2"/>
    <x v="3"/>
    <x v="0"/>
    <s v="[SGGS] PI 3/26"/>
    <x v="0"/>
    <s v="[INC0802435]Tenho um Erro/Problema com o PTC - Dynamics Athenas - Efetivação da Matrícula"/>
    <m/>
    <m/>
    <m/>
    <s v="Itens concluídos"/>
    <m/>
    <m/>
    <s v="Concluído"/>
    <d v="2026-07-23T11:53:00"/>
    <d v="2026-07-20T00:00:00"/>
    <d v="2026-07-24T00:00:00"/>
    <d v="2026-07-24T00:00:00"/>
    <m/>
    <m/>
    <m/>
    <m/>
    <m/>
    <m/>
    <m/>
    <m/>
    <m/>
    <m/>
    <x v="0"/>
    <m/>
    <m/>
    <m/>
    <s v=""/>
    <s v="FALSO"/>
    <n v="0"/>
    <s v=""/>
    <s v=""/>
    <s v=""/>
    <s v=""/>
    <s v=""/>
    <s v=""/>
    <s v=""/>
    <s v=""/>
    <s v=""/>
    <s v=""/>
    <x v="0"/>
  </r>
  <r>
    <x v="0"/>
    <s v="SGGS-17451"/>
    <s v="[SGGS] SP 26.3.2"/>
    <x v="3"/>
    <x v="0"/>
    <s v="[SGGS] PI 3/26"/>
    <x v="0"/>
    <s v="[INC0802391]Tenho um Erro/Problema com o PTC - Dynamics Athenas - Efetivação da Matrícula"/>
    <m/>
    <m/>
    <m/>
    <s v="Itens concluídos"/>
    <m/>
    <m/>
    <s v="Concluído"/>
    <d v="2026-07-23T10:24:00"/>
    <d v="2026-07-20T00:00:00"/>
    <d v="2026-07-24T00:00:00"/>
    <d v="2026-07-24T00:00:00"/>
    <m/>
    <m/>
    <m/>
    <m/>
    <m/>
    <m/>
    <m/>
    <m/>
    <m/>
    <m/>
    <x v="0"/>
    <m/>
    <m/>
    <m/>
    <s v=""/>
    <s v="FALSO"/>
    <n v="0"/>
    <s v=""/>
    <s v=""/>
    <s v=""/>
    <s v=""/>
    <s v=""/>
    <s v=""/>
    <s v=""/>
    <s v=""/>
    <s v=""/>
    <s v=""/>
    <x v="0"/>
  </r>
  <r>
    <x v="0"/>
    <s v="SGGS-17450"/>
    <s v="[SGGS] SP 26.3.2"/>
    <x v="3"/>
    <x v="0"/>
    <s v="[SGGS] PI 3/26"/>
    <x v="0"/>
    <s v="[INC0802255]Tenho um Erro/Problema com o PTC - Ingresso - Captação - Backoffice"/>
    <m/>
    <m/>
    <m/>
    <s v="Itens concluídos"/>
    <m/>
    <m/>
    <s v="Concluído"/>
    <d v="2026-07-23T09:49:00"/>
    <d v="2026-07-20T00:00:00"/>
    <d v="2026-07-24T00:00:00"/>
    <d v="2026-07-24T00:00:00"/>
    <m/>
    <m/>
    <m/>
    <m/>
    <m/>
    <m/>
    <m/>
    <m/>
    <m/>
    <m/>
    <x v="0"/>
    <m/>
    <m/>
    <m/>
    <s v=""/>
    <s v="FALSO"/>
    <n v="0"/>
    <s v=""/>
    <s v=""/>
    <s v=""/>
    <s v=""/>
    <s v=""/>
    <s v=""/>
    <s v=""/>
    <s v=""/>
    <s v=""/>
    <s v=""/>
    <x v="0"/>
  </r>
  <r>
    <x v="0"/>
    <s v="SGGS-17449"/>
    <s v="[SGGS] SP 26.3.2"/>
    <x v="3"/>
    <x v="0"/>
    <s v="[SGGS] PI 3/26"/>
    <x v="0"/>
    <s v="[INC0802274]Tenho um Erro/Problema com o Sistema - Área do Candidato - Contrato"/>
    <m/>
    <m/>
    <m/>
    <s v="Itens concluídos"/>
    <m/>
    <m/>
    <s v="Concluído"/>
    <d v="2026-07-23T09:16:00"/>
    <d v="2026-07-20T00:00:00"/>
    <d v="2026-07-24T00:00:00"/>
    <d v="2026-07-24T00:00:00"/>
    <m/>
    <m/>
    <m/>
    <m/>
    <m/>
    <m/>
    <m/>
    <m/>
    <m/>
    <m/>
    <x v="0"/>
    <m/>
    <m/>
    <m/>
    <s v=""/>
    <s v="FALSO"/>
    <n v="0"/>
    <s v=""/>
    <s v=""/>
    <s v=""/>
    <s v=""/>
    <s v=""/>
    <s v=""/>
    <s v=""/>
    <s v=""/>
    <s v=""/>
    <s v=""/>
    <x v="0"/>
  </r>
  <r>
    <x v="0"/>
    <s v="SGGS-17448"/>
    <s v="[SGGS] SP 26.3.3;[SGGS] SP 26.3.2;[SGGS] SP 26.3.4"/>
    <x v="3"/>
    <x v="0"/>
    <s v="[SGGS] PI 3/26"/>
    <x v="0"/>
    <s v="[INC0802316]Tenho um Erro/Problema com o PTC - Ingresso - Captação - Área do Candidato"/>
    <m/>
    <m/>
    <m/>
    <s v="Itens concluídos"/>
    <m/>
    <m/>
    <s v="Concluído"/>
    <d v="2026-07-23T09:13:00"/>
    <d v="2026-07-20T00:00:00"/>
    <d v="2026-08-10T00:00:00"/>
    <d v="2026-08-10T00:00:00"/>
    <m/>
    <m/>
    <m/>
    <m/>
    <m/>
    <m/>
    <m/>
    <m/>
    <m/>
    <m/>
    <x v="0"/>
    <m/>
    <m/>
    <m/>
    <s v=""/>
    <s v="FALSO"/>
    <n v="0"/>
    <s v=""/>
    <s v=""/>
    <s v=""/>
    <s v=""/>
    <s v=""/>
    <s v=""/>
    <s v=""/>
    <s v=""/>
    <s v=""/>
    <s v=""/>
    <x v="0"/>
  </r>
  <r>
    <x v="0"/>
    <s v="SGGS-17447"/>
    <s v="[SGGS] SP 26.3.2"/>
    <x v="3"/>
    <x v="0"/>
    <s v="[SGGS] PI 3/26"/>
    <x v="0"/>
    <s v="[INC0801971]Tenho um Erro/Problema com o Sistema - Prisma - Erro na plataforma"/>
    <m/>
    <m/>
    <m/>
    <s v="Itens concluídos"/>
    <m/>
    <m/>
    <s v="Abertura indevida"/>
    <d v="2026-07-22T20:31:00"/>
    <d v="2026-07-20T00:00:00"/>
    <d v="2026-07-27T00:00:00"/>
    <m/>
    <m/>
    <m/>
    <m/>
    <m/>
    <m/>
    <m/>
    <m/>
    <m/>
    <m/>
    <m/>
    <x v="0"/>
    <m/>
    <m/>
    <m/>
    <s v=""/>
    <s v="FALSO"/>
    <n v="0"/>
    <s v=""/>
    <s v=""/>
    <s v=""/>
    <s v=""/>
    <s v=""/>
    <s v=""/>
    <s v=""/>
    <s v=""/>
    <s v=""/>
    <s v=""/>
    <x v="0"/>
  </r>
  <r>
    <x v="0"/>
    <s v="SGGS-17446"/>
    <s v="[SGGS] SP 26.3.3;[SGGS] SP 26.3.2"/>
    <x v="3"/>
    <x v="0"/>
    <s v="[SGGS] PI 3/26"/>
    <x v="0"/>
    <s v="[INC0800547]Tenho um Erro/Problema com o PTC - Ingresso - Captação - Backoffice"/>
    <m/>
    <m/>
    <m/>
    <s v="Itens concluídos"/>
    <m/>
    <m/>
    <s v="Abertura indevida"/>
    <d v="2026-07-22T20:30:00"/>
    <d v="2026-07-20T00:00:00"/>
    <d v="2026-08-10T00:00:00"/>
    <m/>
    <m/>
    <m/>
    <m/>
    <m/>
    <m/>
    <m/>
    <m/>
    <m/>
    <m/>
    <m/>
    <x v="0"/>
    <m/>
    <m/>
    <m/>
    <s v=""/>
    <s v="FALSO"/>
    <n v="0"/>
    <s v=""/>
    <s v=""/>
    <s v=""/>
    <s v=""/>
    <s v=""/>
    <s v=""/>
    <s v=""/>
    <s v=""/>
    <s v=""/>
    <s v=""/>
    <x v="0"/>
  </r>
  <r>
    <x v="0"/>
    <s v="SGGS-17445"/>
    <s v="[SGGS] SP 26.3.2"/>
    <x v="3"/>
    <x v="0"/>
    <s v="[SGGS] PI 3/26"/>
    <x v="0"/>
    <s v="[INC0802013]Tenho um Erro/Problema com o Sistema - AMPLI - Secretaria"/>
    <m/>
    <m/>
    <m/>
    <s v="Itens concluídos"/>
    <m/>
    <m/>
    <s v="Abertura indevida"/>
    <d v="2026-07-22T20:08:00"/>
    <d v="2026-07-20T00:00:00"/>
    <d v="2026-07-27T00:00:00"/>
    <m/>
    <m/>
    <m/>
    <m/>
    <m/>
    <m/>
    <m/>
    <m/>
    <m/>
    <m/>
    <m/>
    <x v="0"/>
    <m/>
    <m/>
    <m/>
    <s v=""/>
    <s v="FALSO"/>
    <n v="0"/>
    <s v=""/>
    <s v=""/>
    <s v=""/>
    <s v=""/>
    <s v=""/>
    <s v=""/>
    <s v=""/>
    <s v=""/>
    <s v=""/>
    <s v=""/>
    <x v="0"/>
  </r>
  <r>
    <x v="0"/>
    <s v="SGGS-17444"/>
    <s v="[SGGS] SP 26.3.3;[SGGS] SP 26.3.2;[SGGS] SP 26.3.4"/>
    <x v="3"/>
    <x v="0"/>
    <s v="[SGGS] PI 3/26"/>
    <x v="0"/>
    <s v="[INC0801255]Tenho um Erro/Problema com o PTC - Ingresso - Captação - Área do Candidato"/>
    <m/>
    <m/>
    <m/>
    <s v="Itens concluídos"/>
    <m/>
    <m/>
    <s v="Abertura indevida"/>
    <d v="2026-07-22T20:05:00"/>
    <d v="2026-07-20T00:00:00"/>
    <d v="2026-08-17T00:00:00"/>
    <m/>
    <m/>
    <m/>
    <m/>
    <m/>
    <m/>
    <m/>
    <m/>
    <m/>
    <m/>
    <m/>
    <x v="0"/>
    <m/>
    <m/>
    <m/>
    <s v=""/>
    <s v="FALSO"/>
    <n v="0"/>
    <s v=""/>
    <s v=""/>
    <s v=""/>
    <s v=""/>
    <s v=""/>
    <s v=""/>
    <s v=""/>
    <s v=""/>
    <s v=""/>
    <s v=""/>
    <x v="0"/>
  </r>
  <r>
    <x v="0"/>
    <s v="SGGS-17443"/>
    <s v="[SGGS] SP 26.3.3;[SGGS] SP 26.3.2;[SGGS] SP 26.3.4"/>
    <x v="3"/>
    <x v="0"/>
    <s v="[SGGS] PI 3/26"/>
    <x v="0"/>
    <s v="[INC0802090]Tenho um Erro/Problema com o PTC - Ingresso - Captação - Área do Candidato"/>
    <m/>
    <m/>
    <m/>
    <s v="Itens concluídos"/>
    <m/>
    <m/>
    <s v="Abertura indevida"/>
    <d v="2026-07-22T20:03:00"/>
    <d v="2026-07-20T00:00:00"/>
    <d v="2026-08-25T00:00:00"/>
    <m/>
    <m/>
    <m/>
    <m/>
    <m/>
    <m/>
    <m/>
    <m/>
    <m/>
    <m/>
    <m/>
    <x v="0"/>
    <m/>
    <m/>
    <m/>
    <s v=""/>
    <s v="FALSO"/>
    <n v="0"/>
    <s v=""/>
    <s v=""/>
    <s v=""/>
    <s v=""/>
    <s v=""/>
    <s v=""/>
    <s v=""/>
    <s v=""/>
    <s v=""/>
    <s v=""/>
    <x v="0"/>
  </r>
  <r>
    <x v="0"/>
    <s v="SGGS-17442"/>
    <s v="[SGGS] SP 26.3.3;[SGGS] SP 26.3.2;[SGGS] SP 26.3.5;[SGGS] SP 26.3.4"/>
    <x v="3"/>
    <x v="0"/>
    <s v="[SGGS] PI 3/26"/>
    <x v="0"/>
    <s v="[INC0800567]Tenho um Erro/Problema com o PTC - Ingresso - Captação - Área do Candidato"/>
    <m/>
    <m/>
    <m/>
    <s v="Itens concluídos"/>
    <m/>
    <m/>
    <s v="Abertura indevida"/>
    <d v="2026-07-22T20:02:00"/>
    <d v="2026-07-20T00:00:00"/>
    <d v="2026-09-10T00:00:00"/>
    <m/>
    <m/>
    <m/>
    <m/>
    <m/>
    <m/>
    <m/>
    <m/>
    <m/>
    <m/>
    <m/>
    <x v="0"/>
    <m/>
    <m/>
    <m/>
    <s v=""/>
    <s v="FALSO"/>
    <n v="0"/>
    <s v=""/>
    <s v=""/>
    <s v=""/>
    <s v=""/>
    <s v=""/>
    <s v=""/>
    <s v=""/>
    <s v=""/>
    <s v=""/>
    <s v=""/>
    <x v="0"/>
  </r>
  <r>
    <x v="0"/>
    <s v="SGGS-17441"/>
    <s v="[SGGS] SP 26.3.2"/>
    <x v="3"/>
    <x v="0"/>
    <s v="[SGGS] PI 3/26"/>
    <x v="0"/>
    <s v="[INC0801590]Tenho um Erro/Problema com o PTC - Dynamics Athenas - Instabilidade Sistêmica no Dynamics"/>
    <m/>
    <m/>
    <m/>
    <s v="Itens concluídos"/>
    <m/>
    <m/>
    <s v="Abertura indevida"/>
    <d v="2026-07-22T19:59:00"/>
    <d v="2026-07-20T00:00:00"/>
    <d v="2026-07-27T00:00:00"/>
    <m/>
    <m/>
    <m/>
    <m/>
    <m/>
    <m/>
    <m/>
    <m/>
    <m/>
    <m/>
    <m/>
    <x v="0"/>
    <m/>
    <m/>
    <m/>
    <s v=""/>
    <s v="FALSO"/>
    <n v="0"/>
    <s v=""/>
    <s v=""/>
    <s v=""/>
    <s v=""/>
    <s v=""/>
    <s v=""/>
    <s v=""/>
    <s v=""/>
    <s v=""/>
    <s v=""/>
    <x v="0"/>
  </r>
  <r>
    <x v="0"/>
    <s v="SGGS-17440"/>
    <s v="[SGGS] SP 26.3.3;[SGGS] SP 26.3.2;[SGGS] SP 26.3.5;[SGGS] SP 26.3.4;[SGGS] SP 26.3.6"/>
    <x v="3"/>
    <x v="0"/>
    <s v="[SGGS] PI 3/26"/>
    <x v="0"/>
    <s v="[INC0800917]Tenho um Erro/Problema com o PTC - Ambiente do Aluno / AVA Sofia - Login/senha"/>
    <m/>
    <m/>
    <m/>
    <s v="Itens concluídos"/>
    <m/>
    <m/>
    <s v="Concluído"/>
    <d v="2026-07-22T19:53:00"/>
    <d v="2026-07-20T00:00:00"/>
    <d v="2026-09-11T00:00:00"/>
    <d v="2026-09-11T00:00:00"/>
    <m/>
    <m/>
    <m/>
    <m/>
    <m/>
    <m/>
    <m/>
    <m/>
    <m/>
    <m/>
    <x v="0"/>
    <m/>
    <m/>
    <m/>
    <s v=""/>
    <s v="FALSO"/>
    <n v="0"/>
    <s v=""/>
    <s v=""/>
    <s v=""/>
    <s v=""/>
    <s v=""/>
    <s v=""/>
    <s v=""/>
    <s v=""/>
    <s v=""/>
    <s v=""/>
    <x v="0"/>
  </r>
  <r>
    <x v="0"/>
    <s v="SGGS-17439"/>
    <s v="[SGGS] SP 26.4.1;[SGGS] SP 26.3.3;[SGGS] SP 26.3.2;[SGGS] SP 26.3.5;[SGGS] SP 26.3.4;[SGGS] SP 26.3.6"/>
    <x v="3"/>
    <x v="0"/>
    <s v="[SGGS] PI 3/26"/>
    <x v="0"/>
    <s v="[INC0802268]Tenho um Erro/Problema com o PTC - Dynamics Athenas - Efetivação da Matrícula"/>
    <m/>
    <m/>
    <m/>
    <s v="Itens concluídos"/>
    <m/>
    <m/>
    <s v="Abertura indevida"/>
    <d v="2026-07-22T18:27:00"/>
    <d v="2026-09-28T00:00:00"/>
    <d v="2026-09-28T00:00:00"/>
    <m/>
    <m/>
    <m/>
    <m/>
    <m/>
    <m/>
    <m/>
    <m/>
    <m/>
    <m/>
    <m/>
    <x v="0"/>
    <m/>
    <m/>
    <m/>
    <s v=""/>
    <s v="FALSO"/>
    <n v="0"/>
    <s v=""/>
    <s v=""/>
    <s v=""/>
    <s v=""/>
    <s v=""/>
    <s v=""/>
    <s v=""/>
    <s v=""/>
    <s v=""/>
    <s v=""/>
    <x v="0"/>
  </r>
  <r>
    <x v="0"/>
    <s v="SGGS-17438"/>
    <s v="[SGGS] SP 26.3.2"/>
    <x v="3"/>
    <x v="0"/>
    <s v="[SGGS] PI 3/26"/>
    <x v="0"/>
    <s v="[INC0802257]Tenho um Erro/Problema com o PTC - Dynamics Athenas - Efetivação da Matrícula"/>
    <m/>
    <m/>
    <m/>
    <s v="Itens concluídos"/>
    <m/>
    <m/>
    <s v="Concluído"/>
    <d v="2026-07-22T17:45:00"/>
    <d v="2026-07-20T00:00:00"/>
    <d v="2026-07-24T00:00:00"/>
    <d v="2026-07-24T00:00:00"/>
    <m/>
    <m/>
    <m/>
    <m/>
    <m/>
    <m/>
    <m/>
    <m/>
    <m/>
    <m/>
    <x v="0"/>
    <m/>
    <m/>
    <m/>
    <s v=""/>
    <s v="FALSO"/>
    <n v="0"/>
    <s v=""/>
    <s v=""/>
    <s v=""/>
    <s v=""/>
    <s v=""/>
    <s v=""/>
    <s v=""/>
    <s v=""/>
    <s v=""/>
    <s v=""/>
    <x v="0"/>
  </r>
  <r>
    <x v="0"/>
    <s v="SGGS-17437"/>
    <s v="[SGGS] SP 26.3.2"/>
    <x v="3"/>
    <x v="0"/>
    <s v="[SGGS] PI 3/26"/>
    <x v="0"/>
    <s v="[INC0802246]Tenho um Erro/Problema com o PTC - Dynamics Athenas - Efetivação da Matrícula"/>
    <m/>
    <m/>
    <m/>
    <s v="Itens concluídos"/>
    <m/>
    <m/>
    <s v="Concluído"/>
    <d v="2026-07-22T17:22:00"/>
    <d v="2026-07-20T00:00:00"/>
    <d v="2026-07-23T00:00:00"/>
    <d v="2026-07-23T00:00:00"/>
    <m/>
    <m/>
    <m/>
    <m/>
    <m/>
    <m/>
    <m/>
    <m/>
    <m/>
    <m/>
    <x v="0"/>
    <m/>
    <m/>
    <m/>
    <s v=""/>
    <s v="FALSO"/>
    <n v="0"/>
    <s v=""/>
    <s v=""/>
    <s v=""/>
    <s v=""/>
    <s v=""/>
    <s v=""/>
    <s v=""/>
    <s v=""/>
    <s v=""/>
    <s v=""/>
    <x v="0"/>
  </r>
  <r>
    <x v="0"/>
    <s v="SGGS-17433"/>
    <s v="[SGGS] SP 26.3.3;[SGGS] SP 26.3.2;[SGGS] SP 26.3.5;[SGGS] SP 26.3.4;[SGGS] SP 26.3.6"/>
    <x v="3"/>
    <x v="0"/>
    <s v="[SGGS] PI 3/26"/>
    <x v="0"/>
    <s v="[INC0802226]Tenho um Erro/Problema com o PTC - Dynamics Athenas - Efetivação da Matrícula"/>
    <m/>
    <m/>
    <m/>
    <s v="Itens concluídos"/>
    <m/>
    <m/>
    <s v="Concluído"/>
    <d v="2026-07-22T16:30:00"/>
    <d v="2026-07-20T00:00:00"/>
    <d v="2026-09-11T00:00:00"/>
    <d v="2026-09-11T00:00:00"/>
    <m/>
    <m/>
    <m/>
    <m/>
    <m/>
    <m/>
    <m/>
    <m/>
    <m/>
    <m/>
    <x v="0"/>
    <m/>
    <m/>
    <m/>
    <s v=""/>
    <s v="FALSO"/>
    <n v="0"/>
    <s v=""/>
    <s v=""/>
    <s v=""/>
    <s v=""/>
    <s v=""/>
    <s v=""/>
    <s v=""/>
    <s v=""/>
    <s v=""/>
    <s v=""/>
    <x v="0"/>
  </r>
  <r>
    <x v="6"/>
    <s v="SGGS-17431"/>
    <s v="[SGGS] SP 26.3.2"/>
    <x v="3"/>
    <x v="0"/>
    <s v="[SGGS] PI 3/26"/>
    <x v="18"/>
    <s v="Sustentação Realizada na Sprint"/>
    <n v="9"/>
    <m/>
    <m/>
    <s v="Itens concluídos"/>
    <m/>
    <s v="Não"/>
    <s v="Concluído"/>
    <d v="2026-07-22T14:55:00"/>
    <d v="2026-07-20T00:00:00"/>
    <m/>
    <m/>
    <m/>
    <m/>
    <m/>
    <m/>
    <m/>
    <m/>
    <m/>
    <m/>
    <m/>
    <m/>
    <x v="1"/>
    <m/>
    <m/>
    <m/>
    <s v=""/>
    <s v="FALSO"/>
    <n v="0"/>
    <n v="-4"/>
    <s v=""/>
    <s v=""/>
    <s v=""/>
    <s v=""/>
    <s v=""/>
    <s v=""/>
    <s v=""/>
    <s v=""/>
    <s v=""/>
    <x v="0"/>
  </r>
  <r>
    <x v="0"/>
    <s v="SGGS-17430"/>
    <s v="[SGGS] SP 26.3.3;[SGGS] SP 26.3.2"/>
    <x v="3"/>
    <x v="0"/>
    <s v="[SGGS] PI 3/26"/>
    <x v="0"/>
    <s v="[INC0802152]Tenho um Erro/Problema com o PTC - Dynamics Athenas - Efetivação da Matrícula"/>
    <m/>
    <m/>
    <m/>
    <s v="Itens concluídos"/>
    <m/>
    <m/>
    <s v="Concluído"/>
    <d v="2026-07-22T14:53:00"/>
    <d v="2026-07-20T00:00:00"/>
    <d v="2026-07-31T00:00:00"/>
    <d v="2026-07-31T00:00:00"/>
    <m/>
    <m/>
    <m/>
    <m/>
    <m/>
    <m/>
    <m/>
    <m/>
    <m/>
    <m/>
    <x v="0"/>
    <m/>
    <m/>
    <m/>
    <s v=""/>
    <s v="FALSO"/>
    <n v="0"/>
    <s v=""/>
    <s v=""/>
    <s v=""/>
    <s v=""/>
    <s v=""/>
    <s v=""/>
    <s v=""/>
    <s v=""/>
    <s v=""/>
    <s v=""/>
    <x v="0"/>
  </r>
  <r>
    <x v="0"/>
    <s v="SGGS-17429"/>
    <s v="[SGGS] SP 26.4.1;[SGGS] SP 26.3.3;[SGGS] SP 26.3.2;[SGGS] SP 26.3.5;[SGGS] SP 26.3.4;[SGGS] SP 26.3.6"/>
    <x v="3"/>
    <x v="0"/>
    <s v="[SGGS] PI 3/26"/>
    <x v="0"/>
    <s v="[INC0802100]Tenho um Erro/Problema com o PTC - Dynamics Athenas - Efetivação da Matrícula"/>
    <m/>
    <m/>
    <m/>
    <s v="Itens concluídos"/>
    <m/>
    <m/>
    <s v="Abertura indevida"/>
    <d v="2026-07-22T13:42:00"/>
    <d v="2026-09-28T00:00:00"/>
    <d v="2026-09-28T00:00:00"/>
    <m/>
    <m/>
    <m/>
    <m/>
    <m/>
    <m/>
    <m/>
    <m/>
    <m/>
    <m/>
    <m/>
    <x v="0"/>
    <m/>
    <m/>
    <m/>
    <s v=""/>
    <s v="FALSO"/>
    <n v="0"/>
    <s v=""/>
    <s v=""/>
    <s v=""/>
    <s v=""/>
    <s v=""/>
    <s v=""/>
    <s v=""/>
    <s v=""/>
    <s v=""/>
    <s v=""/>
    <x v="0"/>
  </r>
  <r>
    <x v="0"/>
    <s v="SGGS-17428"/>
    <s v="[SGGS] SP 26.4.1;[SGGS] SP 26.3.3;[SGGS] SP 26.3.2;[SGGS] SP 26.3.5;[SGGS] SP 26.3.4;[SGGS] SP 26.3.6"/>
    <x v="3"/>
    <x v="0"/>
    <s v="[SGGS] PI 3/26"/>
    <x v="0"/>
    <s v="[INC0802069]Tenho um Erro/Problema com o PTC - Dynamics Athenas - Efetivação da Matrícula"/>
    <m/>
    <m/>
    <m/>
    <s v="Itens concluídos"/>
    <m/>
    <m/>
    <s v="Abertura indevida"/>
    <d v="2026-07-22T12:09:00"/>
    <d v="2026-09-28T00:00:00"/>
    <d v="2026-09-28T00:00:00"/>
    <m/>
    <m/>
    <m/>
    <m/>
    <m/>
    <m/>
    <m/>
    <m/>
    <m/>
    <m/>
    <m/>
    <x v="0"/>
    <m/>
    <m/>
    <m/>
    <s v=""/>
    <s v="FALSO"/>
    <n v="0"/>
    <s v=""/>
    <s v=""/>
    <s v=""/>
    <s v=""/>
    <s v=""/>
    <s v=""/>
    <s v=""/>
    <s v=""/>
    <s v=""/>
    <s v=""/>
    <x v="0"/>
  </r>
  <r>
    <x v="0"/>
    <s v="SGGS-17427"/>
    <s v="[SGGS] SP 26.3.3;[SGGS] SP 26.3.2;[SGGS] SP 26.3.5;[SGGS] SP 26.3.4;[SGGS] SP 26.3.6"/>
    <x v="3"/>
    <x v="0"/>
    <s v="[SGGS] PI 3/26"/>
    <x v="0"/>
    <s v="[INC0802041]Tenho um Erro/Problema com o PTC - Dynamics Athenas - Efetivação da Matrícula"/>
    <m/>
    <n v="14400"/>
    <m/>
    <s v="Itens concluídos"/>
    <m/>
    <m/>
    <s v="Abertura indevida"/>
    <d v="2026-07-22T11:18:00"/>
    <d v="2026-07-20T00:00:00"/>
    <d v="2026-09-15T00:00:00"/>
    <m/>
    <m/>
    <m/>
    <m/>
    <m/>
    <m/>
    <m/>
    <m/>
    <m/>
    <m/>
    <m/>
    <x v="0"/>
    <m/>
    <m/>
    <m/>
    <n v="4"/>
    <s v="FALSO"/>
    <n v="0"/>
    <s v=""/>
    <s v=""/>
    <s v=""/>
    <s v=""/>
    <s v=""/>
    <s v=""/>
    <s v=""/>
    <s v=""/>
    <s v=""/>
    <s v=""/>
    <x v="0"/>
  </r>
  <r>
    <x v="0"/>
    <s v="SGGS-17426"/>
    <s v="[SGGS] SP 26.3.3;[SGGS] SP 26.3.2;[SGGS] SP 26.3.4"/>
    <x v="3"/>
    <x v="0"/>
    <s v="[SGGS] PI 3/26"/>
    <x v="0"/>
    <s v="[INC0802023]Tenho um Erro/Problema com o Sistema - Área do Candidato - Login"/>
    <m/>
    <m/>
    <m/>
    <s v="Itens concluídos"/>
    <m/>
    <m/>
    <s v="Concluído"/>
    <d v="2026-07-22T10:48:00"/>
    <d v="2026-07-20T00:00:00"/>
    <d v="2026-08-10T00:00:00"/>
    <d v="2026-08-10T00:00:00"/>
    <m/>
    <m/>
    <m/>
    <m/>
    <m/>
    <m/>
    <m/>
    <m/>
    <m/>
    <m/>
    <x v="0"/>
    <m/>
    <m/>
    <m/>
    <s v=""/>
    <s v="FALSO"/>
    <n v="0"/>
    <s v=""/>
    <s v=""/>
    <s v=""/>
    <s v=""/>
    <s v=""/>
    <s v=""/>
    <s v=""/>
    <s v=""/>
    <s v=""/>
    <s v=""/>
    <x v="0"/>
  </r>
  <r>
    <x v="0"/>
    <s v="SGGS-17424"/>
    <s v="[SGGS] SP 26.3.2"/>
    <x v="3"/>
    <x v="0"/>
    <s v="[SGGS] PI 3/26"/>
    <x v="0"/>
    <s v="[INC0801251]Tenho um Erro/Problema no Dynamics - Captar - Inscrição"/>
    <m/>
    <m/>
    <m/>
    <s v="Itens concluídos"/>
    <m/>
    <m/>
    <s v="Concluído"/>
    <d v="2026-07-22T10:18:00"/>
    <d v="2026-07-20T00:00:00"/>
    <d v="2026-07-24T00:00:00"/>
    <d v="2026-07-24T00:00:00"/>
    <m/>
    <m/>
    <m/>
    <m/>
    <m/>
    <m/>
    <m/>
    <m/>
    <m/>
    <m/>
    <x v="0"/>
    <m/>
    <m/>
    <m/>
    <s v=""/>
    <s v="FALSO"/>
    <n v="0"/>
    <s v=""/>
    <s v=""/>
    <s v=""/>
    <s v=""/>
    <s v=""/>
    <s v=""/>
    <s v=""/>
    <s v=""/>
    <s v=""/>
    <s v=""/>
    <x v="0"/>
  </r>
  <r>
    <x v="0"/>
    <s v="SGGS-17421"/>
    <s v="[SGGS] SP 26.3.2"/>
    <x v="3"/>
    <x v="0"/>
    <s v="[SGGS] PI 3/26"/>
    <x v="0"/>
    <s v="[INC0800334]Tenho um Erro/Problema com o PTC - Ambiente do Aluno / AVA Sofia - Acesso ao Conteúdo Preparatório"/>
    <m/>
    <m/>
    <m/>
    <s v="Itens concluídos"/>
    <m/>
    <m/>
    <s v="Abertura indevida"/>
    <d v="2026-07-22T08:56:00"/>
    <d v="2026-07-20T00:00:00"/>
    <d v="2026-07-22T00:00:00"/>
    <m/>
    <m/>
    <m/>
    <m/>
    <m/>
    <m/>
    <m/>
    <m/>
    <m/>
    <m/>
    <m/>
    <x v="0"/>
    <m/>
    <m/>
    <m/>
    <s v=""/>
    <s v="FALSO"/>
    <n v="0"/>
    <s v=""/>
    <s v=""/>
    <s v=""/>
    <s v=""/>
    <s v=""/>
    <s v=""/>
    <s v=""/>
    <s v=""/>
    <s v=""/>
    <s v=""/>
    <x v="0"/>
  </r>
  <r>
    <x v="0"/>
    <s v="SGGS-17420"/>
    <s v="[SGGS] SP 26.3.2"/>
    <x v="3"/>
    <x v="0"/>
    <s v="[SGGS] PI 3/26"/>
    <x v="0"/>
    <s v="[INC0777360]Tenho um Erro/Problema com o Sistema Colaborar - Colaborar - Avaliação"/>
    <m/>
    <m/>
    <m/>
    <s v="Itens concluídos"/>
    <m/>
    <m/>
    <s v="Abertura indevida"/>
    <d v="2026-07-21T18:43:00"/>
    <d v="2026-07-20T00:00:00"/>
    <d v="2026-07-24T00:00:00"/>
    <m/>
    <m/>
    <m/>
    <m/>
    <m/>
    <m/>
    <m/>
    <m/>
    <m/>
    <m/>
    <m/>
    <x v="0"/>
    <m/>
    <m/>
    <m/>
    <s v=""/>
    <s v="FALSO"/>
    <n v="0"/>
    <s v=""/>
    <s v=""/>
    <s v=""/>
    <s v=""/>
    <s v=""/>
    <s v=""/>
    <s v=""/>
    <s v=""/>
    <s v=""/>
    <s v=""/>
    <x v="0"/>
  </r>
  <r>
    <x v="0"/>
    <s v="SGGS-17419"/>
    <s v="[SGGS] SP 26.3.2"/>
    <x v="3"/>
    <x v="0"/>
    <s v="[SGGS] PI 3/26"/>
    <x v="0"/>
    <s v="[INC0801721]Tenho um Erro/Problema com o PTC - Dynamics Athenas - Efetivação da Matrícula"/>
    <m/>
    <m/>
    <m/>
    <s v="Itens concluídos"/>
    <m/>
    <m/>
    <s v="Concluído"/>
    <d v="2026-07-21T16:39:00"/>
    <d v="2026-07-20T00:00:00"/>
    <d v="2026-07-22T00:00:00"/>
    <d v="2026-07-22T00:00:00"/>
    <m/>
    <m/>
    <m/>
    <m/>
    <m/>
    <m/>
    <m/>
    <m/>
    <m/>
    <m/>
    <x v="0"/>
    <m/>
    <m/>
    <m/>
    <s v=""/>
    <s v="FALSO"/>
    <n v="0"/>
    <s v=""/>
    <s v=""/>
    <s v=""/>
    <s v=""/>
    <s v=""/>
    <s v=""/>
    <s v=""/>
    <s v=""/>
    <s v=""/>
    <s v=""/>
    <x v="0"/>
  </r>
  <r>
    <x v="0"/>
    <s v="SGGS-17418"/>
    <s v="[SGGS] SP 26.3.2"/>
    <x v="3"/>
    <x v="0"/>
    <s v="[SGGS] PI 3/26"/>
    <x v="0"/>
    <s v="[INC0801253]Tenho um Erro/Problema no Dynamics - Captar - Inscrição"/>
    <m/>
    <m/>
    <m/>
    <s v="Itens concluídos"/>
    <m/>
    <m/>
    <s v="Concluído"/>
    <d v="2026-07-21T15:40:00"/>
    <d v="2026-07-20T00:00:00"/>
    <d v="2026-07-24T00:00:00"/>
    <d v="2026-07-24T00:00:00"/>
    <m/>
    <m/>
    <m/>
    <m/>
    <m/>
    <m/>
    <m/>
    <m/>
    <m/>
    <m/>
    <x v="0"/>
    <m/>
    <m/>
    <m/>
    <s v=""/>
    <s v="FALSO"/>
    <n v="0"/>
    <s v=""/>
    <s v=""/>
    <s v=""/>
    <s v=""/>
    <s v=""/>
    <s v=""/>
    <s v=""/>
    <s v=""/>
    <s v=""/>
    <s v=""/>
    <x v="0"/>
  </r>
  <r>
    <x v="0"/>
    <s v="SGGS-17417"/>
    <s v="[SGGS] SP 26.3.2"/>
    <x v="3"/>
    <x v="0"/>
    <s v="[SGGS] PI 3/26"/>
    <x v="0"/>
    <s v="[INC0800848]Tenho um Erro/Problema com o PTC - Ingresso - Captação - Área do Candidato"/>
    <m/>
    <m/>
    <m/>
    <s v="Itens concluídos"/>
    <m/>
    <m/>
    <s v="Concluído"/>
    <d v="2026-07-21T15:34:00"/>
    <d v="2026-07-20T00:00:00"/>
    <d v="2026-07-24T00:00:00"/>
    <d v="2026-07-24T00:00:00"/>
    <m/>
    <m/>
    <m/>
    <m/>
    <m/>
    <m/>
    <m/>
    <m/>
    <m/>
    <m/>
    <x v="0"/>
    <m/>
    <m/>
    <m/>
    <s v=""/>
    <s v="FALSO"/>
    <n v="0"/>
    <s v=""/>
    <s v=""/>
    <s v=""/>
    <s v=""/>
    <s v=""/>
    <s v=""/>
    <s v=""/>
    <s v=""/>
    <s v=""/>
    <s v=""/>
    <x v="0"/>
  </r>
  <r>
    <x v="0"/>
    <s v="SGGS-17416"/>
    <s v="[SGGS] SP 26.3.2"/>
    <x v="3"/>
    <x v="0"/>
    <s v="[SGGS] PI 3/26"/>
    <x v="0"/>
    <s v="[INC0801276]Tenho um Erro/Problema com o Sistema - Área do Candidato - Contrato"/>
    <m/>
    <m/>
    <m/>
    <s v="Itens concluídos"/>
    <m/>
    <m/>
    <s v="Concluído"/>
    <d v="2026-07-21T15:28:00"/>
    <d v="2026-07-20T00:00:00"/>
    <d v="2026-07-24T00:00:00"/>
    <d v="2026-07-24T00:00:00"/>
    <m/>
    <m/>
    <m/>
    <m/>
    <m/>
    <m/>
    <m/>
    <m/>
    <m/>
    <m/>
    <x v="0"/>
    <m/>
    <m/>
    <m/>
    <s v=""/>
    <s v="FALSO"/>
    <n v="0"/>
    <s v=""/>
    <s v=""/>
    <s v=""/>
    <s v=""/>
    <s v=""/>
    <s v=""/>
    <s v=""/>
    <s v=""/>
    <s v=""/>
    <s v=""/>
    <x v="0"/>
  </r>
  <r>
    <x v="0"/>
    <s v="SGGS-17415"/>
    <s v="[SGGS] SP 26.3.2"/>
    <x v="3"/>
    <x v="0"/>
    <s v="[SGGS] PI 3/26"/>
    <x v="0"/>
    <s v="[INC0801275]Tenho um Erro/Problema com o Sistema - Área do Candidato - Contrato"/>
    <m/>
    <m/>
    <m/>
    <s v="Itens concluídos"/>
    <m/>
    <m/>
    <s v="Concluído"/>
    <d v="2026-07-21T15:24:00"/>
    <d v="2026-07-20T00:00:00"/>
    <d v="2026-07-24T00:00:00"/>
    <d v="2026-07-24T00:00:00"/>
    <m/>
    <m/>
    <m/>
    <m/>
    <m/>
    <m/>
    <m/>
    <m/>
    <m/>
    <m/>
    <x v="0"/>
    <m/>
    <m/>
    <m/>
    <s v=""/>
    <s v="FALSO"/>
    <n v="0"/>
    <s v=""/>
    <s v=""/>
    <s v=""/>
    <s v=""/>
    <s v=""/>
    <s v=""/>
    <s v=""/>
    <s v=""/>
    <s v=""/>
    <s v=""/>
    <x v="0"/>
  </r>
  <r>
    <x v="0"/>
    <s v="SGGS-17414"/>
    <s v="[SGGS] SP 26.3.3;[SGGS] SP 26.3.2;[SGGS] SP 26.3.5;[SGGS] SP 26.3.4"/>
    <x v="3"/>
    <x v="0"/>
    <s v="[SGGS] PI 3/26"/>
    <x v="0"/>
    <s v="[INC0801605]Tenho um Erro/Problema no Dynamics - Captar - Inscrição"/>
    <m/>
    <m/>
    <m/>
    <s v="Itens concluídos"/>
    <m/>
    <m/>
    <s v="Abertura indevida"/>
    <d v="2026-07-21T15:06:00"/>
    <d v="2026-07-20T00:00:00"/>
    <d v="2026-09-11T00:00:00"/>
    <m/>
    <m/>
    <m/>
    <m/>
    <m/>
    <m/>
    <m/>
    <m/>
    <m/>
    <m/>
    <m/>
    <x v="0"/>
    <m/>
    <m/>
    <m/>
    <s v=""/>
    <s v="FALSO"/>
    <n v="0"/>
    <s v=""/>
    <s v=""/>
    <s v=""/>
    <s v=""/>
    <s v=""/>
    <s v=""/>
    <s v=""/>
    <s v=""/>
    <s v=""/>
    <s v=""/>
    <x v="0"/>
  </r>
  <r>
    <x v="9"/>
    <s v="SGGS-17413"/>
    <s v="[SGGS] SP 26.3.2"/>
    <x v="3"/>
    <x v="2"/>
    <m/>
    <x v="0"/>
    <s v="[ARTDF-377] Não está solicitando contrato financeiro após geração da matricula destino"/>
    <m/>
    <m/>
    <m/>
    <s v="Itens concluídos"/>
    <s v="ARTDF-377"/>
    <s v="Não"/>
    <s v="Cancelado"/>
    <d v="2026-07-21T11:34:00"/>
    <d v="2026-07-20T00:00:00"/>
    <m/>
    <m/>
    <m/>
    <m/>
    <m/>
    <m/>
    <m/>
    <m/>
    <m/>
    <m/>
    <m/>
    <m/>
    <x v="0"/>
    <m/>
    <m/>
    <m/>
    <s v=""/>
    <s v="FALSO"/>
    <n v="0"/>
    <n v="-3"/>
    <s v=""/>
    <s v=""/>
    <s v=""/>
    <s v=""/>
    <s v=""/>
    <s v=""/>
    <s v=""/>
    <s v=""/>
    <b v="1"/>
    <x v="31"/>
  </r>
  <r>
    <x v="0"/>
    <s v="SGGS-17412"/>
    <s v="[SGGS] SP 26.3.2"/>
    <x v="3"/>
    <x v="0"/>
    <s v="[SGGS] PI 3/26"/>
    <x v="0"/>
    <s v="[INC0801596]Tenho um Erro/Problema com o PTC - Dynamics Athenas - Efetivação da Matrícula"/>
    <m/>
    <m/>
    <m/>
    <s v="Itens concluídos"/>
    <m/>
    <m/>
    <s v="Concluído"/>
    <d v="2026-07-21T12:03:00"/>
    <d v="2026-07-20T00:00:00"/>
    <d v="2026-07-24T00:00:00"/>
    <d v="2026-07-24T00:00:00"/>
    <m/>
    <m/>
    <m/>
    <m/>
    <m/>
    <m/>
    <m/>
    <m/>
    <m/>
    <m/>
    <x v="0"/>
    <m/>
    <m/>
    <m/>
    <s v=""/>
    <s v="FALSO"/>
    <n v="0"/>
    <s v=""/>
    <s v=""/>
    <s v=""/>
    <s v=""/>
    <s v=""/>
    <s v=""/>
    <s v=""/>
    <s v=""/>
    <s v=""/>
    <s v=""/>
    <x v="0"/>
  </r>
  <r>
    <x v="0"/>
    <s v="SGGS-17410"/>
    <s v="[SGGS] SP 26.3.2"/>
    <x v="3"/>
    <x v="0"/>
    <s v="[SGGS] PI 3/26"/>
    <x v="0"/>
    <s v="[INC0801574]Tenho um Erro/Problema com o PTC - Dynamics Athenas - Rematrícula"/>
    <m/>
    <m/>
    <m/>
    <s v="Itens concluídos"/>
    <m/>
    <m/>
    <s v="Concluído"/>
    <d v="2026-07-21T11:04:00"/>
    <d v="2026-07-20T00:00:00"/>
    <d v="2026-07-27T00:00:00"/>
    <d v="2026-07-27T00:00:00"/>
    <m/>
    <m/>
    <m/>
    <m/>
    <m/>
    <m/>
    <m/>
    <m/>
    <m/>
    <m/>
    <x v="0"/>
    <m/>
    <m/>
    <m/>
    <s v=""/>
    <s v="FALSO"/>
    <n v="0"/>
    <s v=""/>
    <s v=""/>
    <s v=""/>
    <s v=""/>
    <s v=""/>
    <s v=""/>
    <s v=""/>
    <s v=""/>
    <s v=""/>
    <s v=""/>
    <x v="0"/>
  </r>
  <r>
    <x v="0"/>
    <s v="SGGS-17409"/>
    <s v="[SGGS] SP 26.3.2"/>
    <x v="3"/>
    <x v="0"/>
    <s v="[SGGS] PI 3/26"/>
    <x v="0"/>
    <s v="[INC0799937]Tenho um Erro/Problema com o PTC - Ambiente do Aluno / AVA Sofia - Secretaria - Envio documentos"/>
    <m/>
    <m/>
    <m/>
    <s v="Itens concluídos"/>
    <m/>
    <m/>
    <s v="Abertura indevida"/>
    <d v="2026-07-21T09:52:00"/>
    <d v="2026-07-20T00:00:00"/>
    <d v="2026-07-22T00:00:00"/>
    <m/>
    <m/>
    <m/>
    <m/>
    <m/>
    <m/>
    <m/>
    <m/>
    <m/>
    <m/>
    <m/>
    <x v="0"/>
    <m/>
    <m/>
    <m/>
    <s v=""/>
    <s v="FALSO"/>
    <n v="0"/>
    <s v=""/>
    <s v=""/>
    <s v=""/>
    <s v=""/>
    <s v=""/>
    <s v=""/>
    <s v=""/>
    <s v=""/>
    <s v=""/>
    <s v=""/>
    <x v="0"/>
  </r>
  <r>
    <x v="0"/>
    <s v="SGGS-17408"/>
    <s v="[SGGS] SP 26.3.3;[SGGS] SP 26.3.2;[SGGS] SP 26.3.5;[SGGS] SP 26.3.4;[SGGS] SP 26.3.6"/>
    <x v="3"/>
    <x v="0"/>
    <s v="[SGGS] PI 3/26"/>
    <x v="0"/>
    <s v="[INC0801522]Tenho um Erro/Problema com o PTC - Dynamics Athenas - Efetivação da Matrícula"/>
    <m/>
    <m/>
    <m/>
    <s v="Itens concluídos"/>
    <m/>
    <m/>
    <s v="Concluído"/>
    <d v="2026-07-21T09:49:00"/>
    <d v="2026-07-20T00:00:00"/>
    <d v="2026-09-11T00:00:00"/>
    <d v="2026-09-11T00:00:00"/>
    <m/>
    <m/>
    <m/>
    <m/>
    <m/>
    <m/>
    <m/>
    <m/>
    <m/>
    <m/>
    <x v="0"/>
    <m/>
    <m/>
    <m/>
    <s v=""/>
    <s v="FALSO"/>
    <n v="0"/>
    <s v=""/>
    <s v=""/>
    <s v=""/>
    <s v=""/>
    <s v=""/>
    <s v=""/>
    <s v=""/>
    <s v=""/>
    <s v=""/>
    <s v=""/>
    <x v="0"/>
  </r>
  <r>
    <x v="0"/>
    <s v="SGGS-17404"/>
    <s v="[SGGS] SP 26.3.3;[SGGS] SP 26.3.2"/>
    <x v="3"/>
    <x v="0"/>
    <s v="[SGGS] PI 3/26"/>
    <x v="0"/>
    <s v="[INC0801274]Tenho um Erro/Problema com o Sistema - Área do Candidato - Contrato"/>
    <m/>
    <n v="10800"/>
    <m/>
    <s v="Itens concluídos"/>
    <m/>
    <m/>
    <s v="Concluído"/>
    <d v="2026-07-20T16:51:00"/>
    <d v="2026-07-20T00:00:00"/>
    <d v="2026-07-27T00:00:00"/>
    <d v="2026-07-27T00:00:00"/>
    <m/>
    <m/>
    <m/>
    <m/>
    <m/>
    <m/>
    <m/>
    <m/>
    <m/>
    <m/>
    <x v="0"/>
    <m/>
    <m/>
    <m/>
    <n v="3"/>
    <s v="FALSO"/>
    <n v="0"/>
    <s v=""/>
    <s v=""/>
    <s v=""/>
    <s v=""/>
    <s v=""/>
    <s v=""/>
    <s v=""/>
    <s v=""/>
    <s v=""/>
    <s v=""/>
    <x v="0"/>
  </r>
  <r>
    <x v="0"/>
    <s v="SGGS-17403"/>
    <s v="[SGGS] SP 26.3.2"/>
    <x v="3"/>
    <x v="0"/>
    <s v="[SGGS] PI 3/26"/>
    <x v="0"/>
    <s v="[INC0801182]Tenho um Erro/Problema com o PTC - Dynamics Athenas - Efetivação da Matrícula"/>
    <m/>
    <m/>
    <m/>
    <s v="Itens concluídos"/>
    <m/>
    <m/>
    <s v="Concluído"/>
    <d v="2026-07-20T16:18:00"/>
    <d v="2026-07-20T00:00:00"/>
    <d v="2026-07-21T00:00:00"/>
    <d v="2026-07-21T00:00:00"/>
    <m/>
    <m/>
    <m/>
    <m/>
    <m/>
    <m/>
    <m/>
    <m/>
    <m/>
    <m/>
    <x v="0"/>
    <m/>
    <m/>
    <m/>
    <s v=""/>
    <s v="FALSO"/>
    <n v="0"/>
    <s v=""/>
    <s v=""/>
    <s v=""/>
    <s v=""/>
    <s v=""/>
    <s v=""/>
    <s v=""/>
    <s v=""/>
    <s v=""/>
    <s v=""/>
    <x v="0"/>
  </r>
  <r>
    <x v="0"/>
    <s v="SGGS-17401"/>
    <s v="[SGGS] SP 26.3.2"/>
    <x v="3"/>
    <x v="0"/>
    <s v="[SGGS] PI 3/26"/>
    <x v="0"/>
    <s v="[INC0801182]Tenho um Erro/Problema com o PTC - Dynamics Athenas - Efetivação da Matrícula"/>
    <m/>
    <m/>
    <m/>
    <s v="Itens concluídos"/>
    <m/>
    <m/>
    <s v="Concluído"/>
    <d v="2026-07-20T12:40:00"/>
    <d v="2026-07-20T00:00:00"/>
    <d v="2026-07-20T00:00:00"/>
    <d v="2026-07-20T00:00:00"/>
    <m/>
    <m/>
    <m/>
    <m/>
    <m/>
    <m/>
    <m/>
    <m/>
    <m/>
    <m/>
    <x v="0"/>
    <m/>
    <m/>
    <m/>
    <s v=""/>
    <s v="FALSO"/>
    <n v="0"/>
    <s v=""/>
    <s v=""/>
    <s v=""/>
    <s v=""/>
    <s v=""/>
    <s v=""/>
    <s v=""/>
    <s v=""/>
    <s v=""/>
    <s v=""/>
    <x v="0"/>
  </r>
  <r>
    <x v="0"/>
    <s v="SGGS-17400"/>
    <s v="[SGGS] SP 26.3.3;[SGGS] SP 26.3.2"/>
    <x v="3"/>
    <x v="0"/>
    <s v="[SGGS] PI 3/26"/>
    <x v="0"/>
    <s v="[INC0800742]Tenho um Erro/Problema com o PTC - Ingresso - Captação - Área do Candidato"/>
    <m/>
    <m/>
    <m/>
    <s v="Itens concluídos"/>
    <m/>
    <m/>
    <s v="Concluído"/>
    <d v="2026-07-20T12:03:00"/>
    <d v="2026-07-20T00:00:00"/>
    <d v="2026-07-27T00:00:00"/>
    <d v="2026-07-27T00:00:00"/>
    <m/>
    <m/>
    <m/>
    <m/>
    <m/>
    <m/>
    <m/>
    <m/>
    <m/>
    <m/>
    <x v="0"/>
    <m/>
    <m/>
    <m/>
    <s v=""/>
    <s v="FALSO"/>
    <n v="0"/>
    <s v=""/>
    <s v=""/>
    <s v=""/>
    <s v=""/>
    <s v=""/>
    <s v=""/>
    <s v=""/>
    <s v=""/>
    <s v=""/>
    <s v=""/>
    <x v="0"/>
  </r>
  <r>
    <x v="0"/>
    <s v="SGGS-17399"/>
    <s v="[SGGS] SP 26.3.3;[SGGS] SP 26.3.2"/>
    <x v="3"/>
    <x v="0"/>
    <s v="[SGGS] PI 3/26"/>
    <x v="0"/>
    <s v="[INC0801172]Tenho um Erro/Problema com o PTC - Dynamics Athenas - Efetivação da Matrícula"/>
    <m/>
    <m/>
    <m/>
    <s v="Itens concluídos"/>
    <m/>
    <m/>
    <s v="Concluído"/>
    <d v="2026-07-20T12:02:00"/>
    <d v="2026-07-20T00:00:00"/>
    <d v="2026-07-27T00:00:00"/>
    <d v="2026-07-27T00:00:00"/>
    <m/>
    <m/>
    <m/>
    <m/>
    <m/>
    <m/>
    <m/>
    <m/>
    <m/>
    <m/>
    <x v="0"/>
    <m/>
    <m/>
    <m/>
    <s v=""/>
    <s v="FALSO"/>
    <n v="0"/>
    <s v=""/>
    <s v=""/>
    <s v=""/>
    <s v=""/>
    <s v=""/>
    <s v=""/>
    <s v=""/>
    <s v=""/>
    <s v=""/>
    <s v=""/>
    <x v="0"/>
  </r>
  <r>
    <x v="0"/>
    <s v="SGGS-17397"/>
    <s v="[SGGS] SP 26.3.2"/>
    <x v="3"/>
    <x v="0"/>
    <s v="[SGGS] PI 3/26"/>
    <x v="0"/>
    <s v="[INC0801167]Tenho um Erro/Problema com o PTC - Dynamics Athenas - Efetivação da Matrícula"/>
    <m/>
    <n v="21600"/>
    <m/>
    <s v="Itens concluídos"/>
    <m/>
    <m/>
    <s v="Concluído"/>
    <d v="2026-07-20T11:39:00"/>
    <d v="2026-07-20T00:00:00"/>
    <d v="2026-07-21T00:00:00"/>
    <d v="2026-07-22T00:00:00"/>
    <m/>
    <m/>
    <m/>
    <m/>
    <m/>
    <m/>
    <m/>
    <m/>
    <m/>
    <m/>
    <x v="0"/>
    <m/>
    <m/>
    <m/>
    <n v="6"/>
    <s v="FALSO"/>
    <n v="0"/>
    <s v=""/>
    <s v=""/>
    <s v=""/>
    <s v=""/>
    <s v=""/>
    <s v=""/>
    <s v=""/>
    <s v=""/>
    <s v=""/>
    <s v=""/>
    <x v="0"/>
  </r>
  <r>
    <x v="0"/>
    <s v="SGGS-17381"/>
    <s v="[SGGS] SP 26.3.2"/>
    <x v="3"/>
    <x v="0"/>
    <s v="[SGGS] PI 3/26"/>
    <x v="0"/>
    <s v="[INC0801140]Tenho um Erro/Problema com o PTC - Dynamics Athenas - Vínculo de Tutor e Professor"/>
    <m/>
    <m/>
    <m/>
    <s v="Itens concluídos"/>
    <m/>
    <m/>
    <s v="Abertura indevida"/>
    <d v="2026-07-20T10:54:00"/>
    <d v="2026-07-20T00:00:00"/>
    <d v="2026-07-21T00:00:00"/>
    <m/>
    <m/>
    <m/>
    <m/>
    <m/>
    <m/>
    <m/>
    <m/>
    <m/>
    <m/>
    <m/>
    <x v="0"/>
    <m/>
    <m/>
    <m/>
    <s v=""/>
    <s v="FALSO"/>
    <n v="0"/>
    <s v=""/>
    <s v=""/>
    <s v=""/>
    <s v=""/>
    <s v=""/>
    <s v=""/>
    <s v=""/>
    <s v=""/>
    <s v=""/>
    <s v=""/>
    <x v="0"/>
  </r>
  <r>
    <x v="0"/>
    <s v="SGGS-17365"/>
    <s v="[SGGS] SP 26.3.3;[SGGS] SP 26.3.2"/>
    <x v="3"/>
    <x v="0"/>
    <s v="[SGGS] PI 3/26"/>
    <x v="0"/>
    <s v="[INC0794908]Tenho um Erro/Problema com o PTC - Dynamics Athenas - Efetivação da Matrícula"/>
    <m/>
    <m/>
    <m/>
    <s v="Itens concluídos"/>
    <m/>
    <m/>
    <s v="Concluído"/>
    <d v="2026-07-20T10:32:00"/>
    <d v="2026-07-20T00:00:00"/>
    <d v="2026-07-31T00:00:00"/>
    <d v="2026-07-31T00:00:00"/>
    <m/>
    <m/>
    <m/>
    <m/>
    <m/>
    <m/>
    <m/>
    <m/>
    <m/>
    <m/>
    <x v="0"/>
    <m/>
    <m/>
    <m/>
    <s v=""/>
    <s v="FALSO"/>
    <n v="0"/>
    <s v=""/>
    <s v=""/>
    <s v=""/>
    <s v=""/>
    <s v=""/>
    <s v=""/>
    <s v=""/>
    <s v=""/>
    <s v=""/>
    <s v=""/>
    <x v="0"/>
  </r>
  <r>
    <x v="3"/>
    <s v="SGGS-17361"/>
    <s v="[SGGS] SP 26.3.2"/>
    <x v="3"/>
    <x v="0"/>
    <s v="[SGGS] PI 3/26"/>
    <x v="4"/>
    <s v="[SGGS] Automação de testes"/>
    <n v="1"/>
    <n v="32400"/>
    <m/>
    <s v="Itens concluídos"/>
    <m/>
    <s v="Não"/>
    <s v="Concluído"/>
    <d v="2026-07-20T10:20:00"/>
    <d v="2026-07-20T00:00:00"/>
    <d v="2026-07-21T00:00:00"/>
    <d v="2026-07-21T00:00:00"/>
    <d v="2026-07-21T00:00:00"/>
    <d v="2026-07-21T00:00:00"/>
    <d v="2026-07-21T00:00:00"/>
    <m/>
    <m/>
    <m/>
    <m/>
    <m/>
    <m/>
    <m/>
    <x v="0"/>
    <m/>
    <m/>
    <m/>
    <n v="9"/>
    <s v="FALSO"/>
    <n v="0"/>
    <n v="1"/>
    <s v=""/>
    <n v="1"/>
    <s v=""/>
    <n v="1"/>
    <s v=""/>
    <s v=""/>
    <s v=""/>
    <s v=""/>
    <b v="1"/>
    <x v="0"/>
  </r>
  <r>
    <x v="0"/>
    <s v="SGGS-17360"/>
    <s v="[SGGS] SP 26.3.2"/>
    <x v="3"/>
    <x v="0"/>
    <s v="[SGGS] PI 3/26"/>
    <x v="0"/>
    <s v="[INC0800669]Tenho um Erro/Problema com o PTC - Dynamics Athenas - Ocorrências"/>
    <m/>
    <n v="7200"/>
    <m/>
    <s v="Itens concluídos"/>
    <m/>
    <m/>
    <s v="Abertura indevida"/>
    <d v="2026-07-20T10:10:00"/>
    <d v="2026-07-20T00:00:00"/>
    <d v="2026-07-21T00:00:00"/>
    <m/>
    <m/>
    <m/>
    <m/>
    <m/>
    <m/>
    <m/>
    <m/>
    <m/>
    <m/>
    <m/>
    <x v="0"/>
    <m/>
    <m/>
    <m/>
    <n v="2"/>
    <s v="FALSO"/>
    <n v="0"/>
    <s v=""/>
    <s v=""/>
    <s v=""/>
    <s v=""/>
    <s v=""/>
    <s v=""/>
    <s v=""/>
    <s v=""/>
    <s v=""/>
    <s v=""/>
    <x v="0"/>
  </r>
  <r>
    <x v="0"/>
    <s v="SGGS-17359"/>
    <s v="[SGGS] SP 26.4.1;[SGGS] SP 26.3.6"/>
    <x v="3"/>
    <x v="0"/>
    <s v="[SGGS] PI 3/26"/>
    <x v="0"/>
    <s v="[INC0800571]Tenho um Erro/Problema no Dynamics - Captar - Inscrição"/>
    <m/>
    <m/>
    <m/>
    <s v="Itens concluídos"/>
    <m/>
    <m/>
    <s v="Concluído"/>
    <d v="2026-07-20T10:10:00"/>
    <d v="2026-09-28T00:00:00"/>
    <d v="2026-09-24T00:00:00"/>
    <d v="2026-09-24T00:00:00"/>
    <m/>
    <m/>
    <m/>
    <m/>
    <m/>
    <m/>
    <m/>
    <m/>
    <m/>
    <m/>
    <x v="0"/>
    <m/>
    <m/>
    <m/>
    <s v=""/>
    <s v="FALSO"/>
    <n v="0"/>
    <s v=""/>
    <s v=""/>
    <s v=""/>
    <s v=""/>
    <s v=""/>
    <s v=""/>
    <s v=""/>
    <s v=""/>
    <s v=""/>
    <s v=""/>
    <x v="0"/>
  </r>
  <r>
    <x v="0"/>
    <s v="SGGS-17358"/>
    <s v="[SGGS] SP 26.3.2"/>
    <x v="3"/>
    <x v="0"/>
    <s v="[SGGS] PI 3/26"/>
    <x v="0"/>
    <s v="[INC0800953]Tenho um Erro/Problema com o PTC - Ingresso - Captação - Backoffice"/>
    <m/>
    <m/>
    <m/>
    <s v="Itens concluídos"/>
    <m/>
    <m/>
    <s v="Concluído"/>
    <d v="2026-07-20T10:03:00"/>
    <d v="2026-07-20T00:00:00"/>
    <d v="2026-07-20T00:00:00"/>
    <d v="2026-07-20T00:00:00"/>
    <m/>
    <m/>
    <m/>
    <m/>
    <m/>
    <m/>
    <m/>
    <m/>
    <m/>
    <m/>
    <x v="0"/>
    <m/>
    <m/>
    <m/>
    <s v=""/>
    <s v="FALSO"/>
    <n v="0"/>
    <s v=""/>
    <s v=""/>
    <s v=""/>
    <s v=""/>
    <s v=""/>
    <s v=""/>
    <s v=""/>
    <s v=""/>
    <s v=""/>
    <s v=""/>
    <x v="0"/>
  </r>
  <r>
    <x v="0"/>
    <s v="SGGS-17356"/>
    <s v="[SGGS] SP 26.3.3"/>
    <x v="3"/>
    <x v="0"/>
    <s v="[SGGS] PI 3/26"/>
    <x v="0"/>
    <s v="[INC0801086]Tenho um Erro/Problema com o PTC - Dynamics Athenas - Efetivação da Matrícula"/>
    <m/>
    <m/>
    <m/>
    <s v="Itens concluídos"/>
    <m/>
    <m/>
    <s v="Concluído"/>
    <d v="2026-07-20T08:35:00"/>
    <d v="2026-08-03T00:00:00"/>
    <d v="2026-07-27T00:00:00"/>
    <d v="2026-07-27T00:00:00"/>
    <m/>
    <m/>
    <m/>
    <m/>
    <m/>
    <m/>
    <m/>
    <m/>
    <m/>
    <m/>
    <x v="0"/>
    <m/>
    <m/>
    <m/>
    <s v=""/>
    <s v="FALSO"/>
    <n v="0"/>
    <s v=""/>
    <s v=""/>
    <s v=""/>
    <s v=""/>
    <s v=""/>
    <s v=""/>
    <s v=""/>
    <s v=""/>
    <s v=""/>
    <s v=""/>
    <x v="0"/>
  </r>
  <r>
    <x v="0"/>
    <s v="SGGS-17354"/>
    <s v="[SGGS] SP 26.3.5"/>
    <x v="3"/>
    <x v="0"/>
    <s v="[SGGS] PI 3/26"/>
    <x v="0"/>
    <s v="[INC0800569]Tenho um Erro/Problema com o PTC - Dynamics Athenas - Documentos de Matrícula"/>
    <m/>
    <m/>
    <m/>
    <s v="Itens concluídos"/>
    <m/>
    <m/>
    <s v="Abertura indevida"/>
    <d v="2026-07-17T22:11:00"/>
    <d v="2026-08-31T00:00:00"/>
    <d v="2026-09-11T00:00:00"/>
    <m/>
    <m/>
    <m/>
    <m/>
    <m/>
    <m/>
    <m/>
    <m/>
    <m/>
    <m/>
    <m/>
    <x v="0"/>
    <m/>
    <m/>
    <m/>
    <s v=""/>
    <s v="FALSO"/>
    <n v="0"/>
    <s v=""/>
    <s v=""/>
    <s v=""/>
    <s v=""/>
    <s v=""/>
    <s v=""/>
    <s v=""/>
    <s v=""/>
    <s v=""/>
    <s v=""/>
    <x v="0"/>
  </r>
  <r>
    <x v="9"/>
    <s v="SGGS-17347"/>
    <s v="[SGGS] SP 26.3.2"/>
    <x v="3"/>
    <x v="1"/>
    <s v="[SGGS] PI 3/26"/>
    <x v="0"/>
    <s v="[ARTDF-377] GA não está consumindo o evento de aceite de contrato, para dar andamento na geração da matricula destino"/>
    <m/>
    <m/>
    <m/>
    <s v="Itens concluídos"/>
    <s v="ARTDF-377"/>
    <s v="Não"/>
    <s v="Concluído"/>
    <d v="2026-07-17T16:47:00"/>
    <d v="2026-07-20T00:00:00"/>
    <d v="2026-07-21T00:00:00"/>
    <d v="2026-07-21T00:00:00"/>
    <d v="2026-07-21T00:00:00"/>
    <d v="2026-07-22T00:00:00"/>
    <d v="2026-07-22T00:00:00"/>
    <d v="2026-07-22T00:00:00"/>
    <m/>
    <n v="1"/>
    <n v="1"/>
    <m/>
    <n v="3"/>
    <m/>
    <x v="0"/>
    <m/>
    <m/>
    <m/>
    <s v=""/>
    <s v="FALSO"/>
    <n v="0"/>
    <n v="1"/>
    <s v=""/>
    <n v="1"/>
    <b v="1"/>
    <n v="1"/>
    <b v="1"/>
    <n v="1"/>
    <s v=""/>
    <n v="3"/>
    <b v="1"/>
    <x v="31"/>
  </r>
  <r>
    <x v="0"/>
    <s v="SGGS-17346"/>
    <s v="[SGGS] SP 26.3.1;[SGGS] SP 26.4.1;[SGGS] SP 26.3.3;[SGGS] SP 26.3.2;[SGGS] SP 26.3.5;[SGGS] SP 26.3.4;[SGGS] SP 26.3.6"/>
    <x v="3"/>
    <x v="0"/>
    <s v="[SGGS] PI 3/26"/>
    <x v="0"/>
    <s v="[INC0800804]Tenho um Erro/Problema com o PTC - Dynamics Athenas - Efetivação da Matrícula"/>
    <m/>
    <m/>
    <m/>
    <s v="Itens concluídos"/>
    <m/>
    <m/>
    <s v="Concluído"/>
    <d v="2026-07-17T16:25:00"/>
    <d v="2026-09-28T00:00:00"/>
    <d v="2026-09-24T00:00:00"/>
    <d v="2026-09-28T00:00:00"/>
    <m/>
    <m/>
    <m/>
    <m/>
    <m/>
    <m/>
    <m/>
    <m/>
    <m/>
    <m/>
    <x v="0"/>
    <m/>
    <m/>
    <m/>
    <s v=""/>
    <s v="FALSO"/>
    <n v="0"/>
    <s v=""/>
    <s v=""/>
    <s v=""/>
    <s v=""/>
    <s v=""/>
    <s v=""/>
    <s v=""/>
    <s v=""/>
    <s v=""/>
    <s v=""/>
    <x v="0"/>
  </r>
  <r>
    <x v="0"/>
    <s v="SGGS-17345"/>
    <s v="[SGGS] SP 26.3.1;[SGGS] SP 26.3.3;[SGGS] SP 26.3.2;[SGGS] SP 26.3.5;[SGGS] SP 26.3.4"/>
    <x v="3"/>
    <x v="0"/>
    <s v="[SGGS] PI 3/26"/>
    <x v="0"/>
    <s v="[INC0761124]Tenho um Erro/Problema com o PTC - Ambiente do Aluno / AVA Sofia - Secretaria - Erro no documento da solicitação"/>
    <m/>
    <n v="14400"/>
    <m/>
    <s v="Itens concluídos"/>
    <m/>
    <m/>
    <s v="Concluído"/>
    <d v="2026-07-17T16:06:00"/>
    <d v="2026-07-06T00:00:00"/>
    <d v="2026-08-12T00:00:00"/>
    <d v="2026-08-26T00:00:00"/>
    <m/>
    <m/>
    <m/>
    <m/>
    <m/>
    <m/>
    <m/>
    <m/>
    <m/>
    <m/>
    <x v="0"/>
    <m/>
    <m/>
    <m/>
    <n v="4"/>
    <s v="FALSO"/>
    <n v="0"/>
    <s v=""/>
    <s v=""/>
    <s v=""/>
    <s v=""/>
    <s v=""/>
    <s v=""/>
    <s v=""/>
    <s v=""/>
    <s v=""/>
    <s v=""/>
    <x v="0"/>
  </r>
  <r>
    <x v="8"/>
    <s v="SGGS-17344"/>
    <s v="[SGGS] SP 26.3.1"/>
    <x v="3"/>
    <x v="1"/>
    <s v="[SGGS] PI 3/26"/>
    <x v="1"/>
    <s v="[ENADE] Criação de Console para criação e atualização de menção ENADe nas matrículas"/>
    <n v="2"/>
    <n v="50400"/>
    <m/>
    <s v="Itens concluídos"/>
    <s v="ARTSG-178"/>
    <s v="Não"/>
    <s v="Concluído"/>
    <d v="2026-07-17T16:01:00"/>
    <m/>
    <d v="2026-07-17T00:00:00"/>
    <d v="2026-07-17T00:00:00"/>
    <d v="2026-07-17T00:00:00"/>
    <d v="2026-07-20T00:00:00"/>
    <d v="2026-07-20T00:00:00"/>
    <d v="2026-07-22T00:00:00"/>
    <m/>
    <n v="1"/>
    <n v="1"/>
    <m/>
    <n v="1"/>
    <n v="3"/>
    <x v="0"/>
    <m/>
    <m/>
    <m/>
    <n v="14"/>
    <s v="FALSO"/>
    <n v="0"/>
    <s v=""/>
    <s v=""/>
    <n v="1"/>
    <b v="1"/>
    <n v="1"/>
    <b v="1"/>
    <n v="2"/>
    <s v=""/>
    <n v="1"/>
    <b v="1"/>
    <x v="15"/>
  </r>
  <r>
    <x v="5"/>
    <s v="SGGS-17343"/>
    <s v="[SGGS] SP 26.3.1"/>
    <x v="3"/>
    <x v="3"/>
    <s v="[SGGS] PI 3/26"/>
    <x v="2"/>
    <s v="[Débito Técnico] Atualização da LIB nos processos do Orquestrador da SEC GA"/>
    <n v="3"/>
    <n v="252000"/>
    <m/>
    <s v="Itens concluídos"/>
    <s v="ARTSG-178"/>
    <s v="Não"/>
    <s v="Concluído"/>
    <d v="2026-07-17T15:59:00"/>
    <m/>
    <d v="2026-07-17T00:00:00"/>
    <d v="2026-07-17T00:00:00"/>
    <d v="2026-07-17T00:00:00"/>
    <d v="2026-07-20T00:00:00"/>
    <d v="2026-07-20T00:00:00"/>
    <m/>
    <m/>
    <n v="1"/>
    <m/>
    <m/>
    <m/>
    <m/>
    <x v="0"/>
    <m/>
    <m/>
    <m/>
    <n v="70"/>
    <s v="FALSO"/>
    <n v="0"/>
    <s v=""/>
    <s v=""/>
    <n v="1"/>
    <b v="1"/>
    <n v="1"/>
    <s v=""/>
    <s v=""/>
    <s v=""/>
    <s v=""/>
    <b v="1"/>
    <x v="15"/>
  </r>
  <r>
    <x v="0"/>
    <s v="SGGS-17342"/>
    <s v="[SGGS] SP 26.3.1;[SGGS] SP 26.3.2"/>
    <x v="3"/>
    <x v="0"/>
    <s v="[SGGS] PI 3/26"/>
    <x v="0"/>
    <s v="[INC0800792]Tenho um Erro/Problema com o PTC - Dynamics Athenas - Efetivação da Matrícula"/>
    <m/>
    <n v="21600"/>
    <m/>
    <s v="Itens concluídos"/>
    <m/>
    <m/>
    <s v="Concluído"/>
    <d v="2026-07-17T15:53:00"/>
    <d v="2026-07-06T00:00:00"/>
    <d v="2026-07-20T00:00:00"/>
    <d v="2026-07-20T00:00:00"/>
    <m/>
    <m/>
    <m/>
    <m/>
    <m/>
    <m/>
    <m/>
    <m/>
    <m/>
    <m/>
    <x v="0"/>
    <m/>
    <m/>
    <m/>
    <n v="6"/>
    <s v="FALSO"/>
    <n v="0"/>
    <s v=""/>
    <s v=""/>
    <s v=""/>
    <s v=""/>
    <s v=""/>
    <s v=""/>
    <s v=""/>
    <s v=""/>
    <s v=""/>
    <s v=""/>
    <x v="0"/>
  </r>
  <r>
    <x v="0"/>
    <s v="SGGS-17341"/>
    <s v="[SGGS] SP 26.3.1;[SGGS] SP 26.3.3;[SGGS] SP 26.3.2;[SGGS] SP 26.3.5;[SGGS] SP 26.3.4;[SGGS] SP 26.3.6"/>
    <x v="3"/>
    <x v="0"/>
    <s v="[SGGS] PI 3/26"/>
    <x v="0"/>
    <s v="[INC0800790]Tenho um Erro/Problema com o PTC - Dynamics Athenas - Efetivação da Matrícula"/>
    <m/>
    <m/>
    <m/>
    <s v="Itens concluídos"/>
    <m/>
    <m/>
    <s v="Concluído"/>
    <d v="2026-07-17T15:52:00"/>
    <d v="2026-07-06T00:00:00"/>
    <d v="2026-09-09T00:00:00"/>
    <d v="2026-09-09T00:00:00"/>
    <m/>
    <m/>
    <m/>
    <m/>
    <m/>
    <m/>
    <m/>
    <m/>
    <m/>
    <m/>
    <x v="0"/>
    <m/>
    <m/>
    <m/>
    <s v=""/>
    <s v="FALSO"/>
    <n v="0"/>
    <s v=""/>
    <s v=""/>
    <s v=""/>
    <s v=""/>
    <s v=""/>
    <s v=""/>
    <s v=""/>
    <s v=""/>
    <s v=""/>
    <s v=""/>
    <x v="0"/>
  </r>
  <r>
    <x v="0"/>
    <s v="SGGS-17340"/>
    <s v="[SGGS] SP 26.3.1;[SGGS] SP 26.3.2"/>
    <x v="3"/>
    <x v="0"/>
    <s v="[SGGS] PI 3/26"/>
    <x v="0"/>
    <s v="[INC0800784]Tenho um Erro/Problema no Dynamics - Captar - Inscrição"/>
    <m/>
    <m/>
    <m/>
    <s v="Itens concluídos"/>
    <m/>
    <m/>
    <s v="Concluído"/>
    <d v="2026-07-17T15:45:00"/>
    <d v="2026-07-06T00:00:00"/>
    <d v="2026-07-20T00:00:00"/>
    <d v="2026-07-20T00:00:00"/>
    <m/>
    <m/>
    <m/>
    <m/>
    <m/>
    <m/>
    <m/>
    <m/>
    <m/>
    <m/>
    <x v="0"/>
    <m/>
    <m/>
    <m/>
    <s v=""/>
    <s v="FALSO"/>
    <n v="0"/>
    <s v=""/>
    <s v=""/>
    <s v=""/>
    <s v=""/>
    <s v=""/>
    <s v=""/>
    <s v=""/>
    <s v=""/>
    <s v=""/>
    <s v=""/>
    <x v="0"/>
  </r>
  <r>
    <x v="0"/>
    <s v="SGGS-17339"/>
    <s v="[SGGS] SP 26.3.1;[SGGS] SP 26.3.2"/>
    <x v="3"/>
    <x v="0"/>
    <s v="[SGGS] PI 3/26"/>
    <x v="0"/>
    <s v="[INC0800781]Tenho um Erro/Problema com o PTC - Dynamics Athenas - Efetivação da Matrícula"/>
    <m/>
    <m/>
    <m/>
    <s v="Itens concluídos"/>
    <m/>
    <m/>
    <s v="Concluído"/>
    <d v="2026-07-17T15:29:00"/>
    <d v="2026-07-06T00:00:00"/>
    <d v="2026-07-20T00:00:00"/>
    <d v="2026-07-20T00:00:00"/>
    <m/>
    <m/>
    <m/>
    <m/>
    <m/>
    <m/>
    <m/>
    <m/>
    <m/>
    <m/>
    <x v="0"/>
    <m/>
    <m/>
    <m/>
    <s v=""/>
    <s v="FALSO"/>
    <n v="0"/>
    <s v=""/>
    <s v=""/>
    <s v=""/>
    <s v=""/>
    <s v=""/>
    <s v=""/>
    <s v=""/>
    <s v=""/>
    <s v=""/>
    <s v=""/>
    <x v="0"/>
  </r>
  <r>
    <x v="0"/>
    <s v="SGGS-17338"/>
    <s v="[SGGS] SP 26.3.1;[SGGS] SP 26.3.3;[SGGS] SP 26.3.2;[SGGS] SP 26.3.4"/>
    <x v="3"/>
    <x v="0"/>
    <s v="[SGGS] PI 3/26"/>
    <x v="0"/>
    <s v="[INC0786245]Tenho um Erro/Problema com o PTC - Dynamics Athenas - Reembolso"/>
    <m/>
    <m/>
    <m/>
    <s v="Itens concluídos"/>
    <m/>
    <m/>
    <s v="Abertura indevida"/>
    <d v="2026-07-17T14:38:00"/>
    <d v="2026-07-06T00:00:00"/>
    <d v="2026-08-27T00:00:00"/>
    <m/>
    <m/>
    <m/>
    <m/>
    <m/>
    <m/>
    <m/>
    <m/>
    <m/>
    <m/>
    <m/>
    <x v="0"/>
    <m/>
    <m/>
    <m/>
    <s v=""/>
    <s v="FALSO"/>
    <n v="0"/>
    <s v=""/>
    <s v=""/>
    <s v=""/>
    <s v=""/>
    <s v=""/>
    <s v=""/>
    <s v=""/>
    <s v=""/>
    <s v=""/>
    <s v=""/>
    <x v="0"/>
  </r>
  <r>
    <x v="0"/>
    <s v="SGGS-17337"/>
    <s v="[SGGS] SP 26.3.1;[SGGS] SP 26.3.3;[SGGS] SP 26.3.2;[SGGS] SP 26.3.4"/>
    <x v="3"/>
    <x v="0"/>
    <s v="[SGGS] PI 3/26"/>
    <x v="0"/>
    <s v="[INC0799975]Tenho um Erro/Problema com o PTC - Ingresso - Captação - Backoffice"/>
    <m/>
    <m/>
    <m/>
    <s v="Itens concluídos"/>
    <m/>
    <m/>
    <s v="Concluído"/>
    <d v="2026-07-17T13:56:00"/>
    <d v="2026-07-06T00:00:00"/>
    <d v="2026-08-10T00:00:00"/>
    <d v="2026-08-10T00:00:00"/>
    <m/>
    <m/>
    <m/>
    <m/>
    <m/>
    <m/>
    <m/>
    <m/>
    <m/>
    <m/>
    <x v="0"/>
    <m/>
    <m/>
    <m/>
    <s v=""/>
    <s v="FALSO"/>
    <n v="0"/>
    <s v=""/>
    <s v=""/>
    <s v=""/>
    <s v=""/>
    <s v=""/>
    <s v=""/>
    <s v=""/>
    <s v=""/>
    <s v=""/>
    <s v=""/>
    <x v="0"/>
  </r>
  <r>
    <x v="0"/>
    <s v="SGGS-17336"/>
    <s v="[SGGS] SP 26.3.1;[SGGS] SP 26.3.3;[SGGS] SP 26.3.2"/>
    <x v="3"/>
    <x v="0"/>
    <s v="[SGGS] PI 3/26"/>
    <x v="0"/>
    <s v="[INC0800507]Tenho um Erro/Problema com o PTC - Ingresso - Captação - Backoffice"/>
    <m/>
    <m/>
    <m/>
    <s v="Itens concluídos"/>
    <m/>
    <m/>
    <s v="Concluído"/>
    <d v="2026-07-17T13:54:00"/>
    <d v="2026-07-06T00:00:00"/>
    <d v="2026-08-05T00:00:00"/>
    <d v="2026-08-05T00:00:00"/>
    <m/>
    <m/>
    <m/>
    <m/>
    <m/>
    <m/>
    <m/>
    <m/>
    <m/>
    <m/>
    <x v="0"/>
    <m/>
    <m/>
    <m/>
    <s v=""/>
    <s v="FALSO"/>
    <n v="0"/>
    <s v=""/>
    <s v=""/>
    <s v=""/>
    <s v=""/>
    <s v=""/>
    <s v=""/>
    <s v=""/>
    <s v=""/>
    <s v=""/>
    <s v=""/>
    <x v="0"/>
  </r>
  <r>
    <x v="9"/>
    <s v="SGGS-17335"/>
    <s v="[SGGS] SP 26.3.2"/>
    <x v="3"/>
    <x v="0"/>
    <s v="[SGGS] PI 3/26"/>
    <x v="0"/>
    <s v="[ARTDF-377] Erro no gestor de ativação - Não foi possível encontrar a Oportunidade (inscrição) BK"/>
    <m/>
    <m/>
    <m/>
    <s v="Itens concluídos"/>
    <s v="ARTDF-377"/>
    <s v="Não"/>
    <s v="Concluído"/>
    <d v="2026-07-17T12:31:00"/>
    <d v="2026-07-20T00:00:00"/>
    <d v="2026-07-21T00:00:00"/>
    <d v="2026-07-21T00:00:00"/>
    <d v="2026-07-21T00:00:00"/>
    <d v="2026-07-22T00:00:00"/>
    <d v="2026-07-22T00:00:00"/>
    <m/>
    <m/>
    <n v="1"/>
    <n v="1"/>
    <m/>
    <m/>
    <m/>
    <x v="0"/>
    <m/>
    <m/>
    <m/>
    <s v=""/>
    <s v="FALSO"/>
    <n v="0"/>
    <n v="1"/>
    <s v=""/>
    <n v="1"/>
    <b v="1"/>
    <n v="1"/>
    <b v="1"/>
    <s v=""/>
    <s v=""/>
    <n v="3"/>
    <b v="0"/>
    <x v="31"/>
  </r>
  <r>
    <x v="0"/>
    <s v="SGGS-17332"/>
    <s v="[SGGS] SP 26.3.1;[SGGS] SP 26.3.3;[SGGS] SP 26.3.2"/>
    <x v="3"/>
    <x v="0"/>
    <s v="[SGGS] PI 3/26"/>
    <x v="0"/>
    <s v="[INC0799917]Tenho um Erro/Problema com o PTC - Dynamics Athenas - Efetivação da Matrícula"/>
    <m/>
    <m/>
    <m/>
    <s v="Itens concluídos"/>
    <m/>
    <m/>
    <s v="Concluído"/>
    <d v="2026-07-17T11:54:00"/>
    <d v="2026-07-06T00:00:00"/>
    <d v="2026-07-27T00:00:00"/>
    <d v="2026-07-27T00:00:00"/>
    <m/>
    <m/>
    <m/>
    <m/>
    <m/>
    <m/>
    <m/>
    <m/>
    <m/>
    <m/>
    <x v="0"/>
    <m/>
    <m/>
    <m/>
    <s v=""/>
    <s v="FALSO"/>
    <n v="0"/>
    <s v=""/>
    <s v=""/>
    <s v=""/>
    <s v=""/>
    <s v=""/>
    <s v=""/>
    <s v=""/>
    <s v=""/>
    <s v=""/>
    <s v=""/>
    <x v="0"/>
  </r>
  <r>
    <x v="0"/>
    <s v="SGGS-17331"/>
    <s v="[SGGS] SP 26.3.1;[SGGS] SP 26.3.2"/>
    <x v="3"/>
    <x v="0"/>
    <s v="[SGGS] PI 3/26"/>
    <x v="0"/>
    <s v="[INC0800524]Tenho um Erro/Problema com o PTC - Ingresso - Captação - Backoffice"/>
    <m/>
    <m/>
    <m/>
    <s v="Itens concluídos"/>
    <m/>
    <m/>
    <s v="Concluído"/>
    <d v="2026-07-17T11:39:00"/>
    <d v="2026-07-06T00:00:00"/>
    <d v="2026-07-27T00:00:00"/>
    <d v="2026-07-27T00:00:00"/>
    <m/>
    <m/>
    <m/>
    <m/>
    <m/>
    <m/>
    <m/>
    <m/>
    <m/>
    <m/>
    <x v="0"/>
    <m/>
    <m/>
    <m/>
    <s v=""/>
    <s v="FALSO"/>
    <n v="0"/>
    <s v=""/>
    <s v=""/>
    <s v=""/>
    <s v=""/>
    <s v=""/>
    <s v=""/>
    <s v=""/>
    <s v=""/>
    <s v=""/>
    <s v=""/>
    <x v="0"/>
  </r>
  <r>
    <x v="0"/>
    <s v="SGGS-17330"/>
    <s v="[SGGS] SP 26.3.1;[SGGS] SP 26.3.2"/>
    <x v="3"/>
    <x v="0"/>
    <s v="[SGGS] PI 3/26"/>
    <x v="0"/>
    <s v="[INC0769060]Tenho um Erro/Problema com o PTC - Dynamics Athenas - Rematrícula"/>
    <m/>
    <m/>
    <m/>
    <s v="Itens concluídos"/>
    <m/>
    <m/>
    <s v="Concluído"/>
    <d v="2026-07-17T11:31:00"/>
    <d v="2026-07-06T00:00:00"/>
    <d v="2026-07-27T00:00:00"/>
    <d v="2026-07-27T00:00:00"/>
    <m/>
    <m/>
    <m/>
    <m/>
    <m/>
    <m/>
    <m/>
    <m/>
    <m/>
    <m/>
    <x v="0"/>
    <m/>
    <m/>
    <m/>
    <s v=""/>
    <s v="FALSO"/>
    <n v="0"/>
    <s v=""/>
    <s v=""/>
    <s v=""/>
    <s v=""/>
    <s v=""/>
    <s v=""/>
    <s v=""/>
    <s v=""/>
    <s v=""/>
    <s v=""/>
    <x v="0"/>
  </r>
  <r>
    <x v="0"/>
    <s v="SGGS-17329"/>
    <s v="[SGGS] SP 26.3.1;[SGGS] SP 26.3.2"/>
    <x v="3"/>
    <x v="0"/>
    <s v="[SGGS] PI 3/26"/>
    <x v="0"/>
    <s v="[INC0800269]Tenho um Erro/Problema com o Sistema - Prisma - Erro na plataforma"/>
    <m/>
    <m/>
    <m/>
    <s v="Itens concluídos"/>
    <m/>
    <m/>
    <s v="Abertura indevida"/>
    <d v="2026-07-17T10:56:00"/>
    <d v="2026-07-06T00:00:00"/>
    <d v="2026-07-28T00:00:00"/>
    <m/>
    <m/>
    <m/>
    <m/>
    <m/>
    <m/>
    <m/>
    <m/>
    <m/>
    <m/>
    <m/>
    <x v="0"/>
    <m/>
    <m/>
    <m/>
    <s v=""/>
    <s v="FALSO"/>
    <n v="0"/>
    <s v=""/>
    <s v=""/>
    <s v=""/>
    <s v=""/>
    <s v=""/>
    <s v=""/>
    <s v=""/>
    <s v=""/>
    <s v=""/>
    <s v=""/>
    <x v="0"/>
  </r>
  <r>
    <x v="0"/>
    <s v="SGGS-17328"/>
    <s v="[SGGS] SP 26.3.1;[SGGS] SP 26.3.2"/>
    <x v="3"/>
    <x v="0"/>
    <s v="[SGGS] PI 3/26"/>
    <x v="0"/>
    <s v="[INC0800698]Tenho um Erro/Problema com o PTC - Dynamics Athenas - Documentos Acadêmicos - Serviços"/>
    <m/>
    <n v="36000"/>
    <m/>
    <s v="Itens concluídos"/>
    <m/>
    <m/>
    <s v="Concluído"/>
    <d v="2026-07-17T10:43:00"/>
    <d v="2026-07-06T00:00:00"/>
    <d v="2026-07-17T00:00:00"/>
    <d v="2026-07-22T00:00:00"/>
    <m/>
    <m/>
    <m/>
    <m/>
    <m/>
    <m/>
    <m/>
    <m/>
    <m/>
    <m/>
    <x v="0"/>
    <m/>
    <m/>
    <m/>
    <n v="10"/>
    <s v="FALSO"/>
    <n v="0"/>
    <s v=""/>
    <s v=""/>
    <s v=""/>
    <s v=""/>
    <s v=""/>
    <s v=""/>
    <s v=""/>
    <s v=""/>
    <s v=""/>
    <s v=""/>
    <x v="0"/>
  </r>
  <r>
    <x v="0"/>
    <s v="SGGS-17327"/>
    <s v="[SGGS] SP 26.3.1;[SGGS] SP 26.3.3;[SGGS] SP 26.3.2;[SGGS] SP 26.3.5;[SGGS] SP 26.3.4"/>
    <x v="3"/>
    <x v="0"/>
    <s v="[SGGS] PI 3/26"/>
    <x v="0"/>
    <s v="[INC0800599]Tenho um Erro/Problema com o PTC - Dynamics Athenas - Rematrícula"/>
    <m/>
    <m/>
    <m/>
    <s v="Itens concluídos"/>
    <m/>
    <m/>
    <s v="Abertura indevida"/>
    <d v="2026-07-17T10:43:00"/>
    <d v="2026-07-06T00:00:00"/>
    <d v="2026-09-10T00:00:00"/>
    <m/>
    <m/>
    <m/>
    <m/>
    <m/>
    <m/>
    <m/>
    <m/>
    <m/>
    <m/>
    <m/>
    <x v="0"/>
    <m/>
    <m/>
    <m/>
    <s v=""/>
    <s v="FALSO"/>
    <n v="0"/>
    <s v=""/>
    <s v=""/>
    <s v=""/>
    <s v=""/>
    <s v=""/>
    <s v=""/>
    <s v=""/>
    <s v=""/>
    <s v=""/>
    <s v=""/>
    <x v="0"/>
  </r>
  <r>
    <x v="0"/>
    <s v="SGGS-17326"/>
    <s v="[SGGS] SP 26.3.1;[SGGS] SP 26.3.3;[SGGS] SP 26.3.2;[SGGS] SP 26.3.5;[SGGS] SP 26.3.4;[SGGS] SP 26.3.6"/>
    <x v="3"/>
    <x v="0"/>
    <s v="[SGGS] PI 3/26"/>
    <x v="0"/>
    <s v="[INC0800659]Tenho um Erro/Problema com o PTC - Dynamics Athenas - Rematrícula"/>
    <m/>
    <m/>
    <m/>
    <s v="Itens concluídos"/>
    <m/>
    <m/>
    <s v="Abertura indevida"/>
    <d v="2026-07-17T10:42:00"/>
    <d v="2026-07-06T00:00:00"/>
    <d v="2026-09-24T00:00:00"/>
    <m/>
    <m/>
    <m/>
    <m/>
    <m/>
    <m/>
    <m/>
    <m/>
    <m/>
    <m/>
    <m/>
    <x v="0"/>
    <m/>
    <m/>
    <m/>
    <s v=""/>
    <s v="FALSO"/>
    <n v="0"/>
    <s v=""/>
    <s v=""/>
    <s v=""/>
    <s v=""/>
    <s v=""/>
    <s v=""/>
    <s v=""/>
    <s v=""/>
    <s v=""/>
    <s v=""/>
    <x v="0"/>
  </r>
  <r>
    <x v="0"/>
    <s v="SGGS-17325"/>
    <s v="[SGGS] SP 26.3.1;[SGGS] SP 26.4.1;[SGGS] SP 26.3.3;[SGGS] SP 26.3.2;[SGGS] SP 26.3.5;[SGGS] SP 26.3.4;[SGGS] SP 26.3.6"/>
    <x v="3"/>
    <x v="0"/>
    <s v="[SGGS] PI 3/26"/>
    <x v="0"/>
    <s v="[INC0800685]Tenho um Erro/Problema com o PTC - Dynamics Athenas - Efetivação da Matrícula"/>
    <m/>
    <m/>
    <m/>
    <s v="Itens concluídos"/>
    <m/>
    <m/>
    <s v="Concluído"/>
    <d v="2026-07-17T10:35:00"/>
    <d v="2026-09-28T00:00:00"/>
    <d v="2026-09-24T00:00:00"/>
    <d v="2026-09-24T00:00:00"/>
    <m/>
    <m/>
    <m/>
    <m/>
    <m/>
    <m/>
    <m/>
    <m/>
    <m/>
    <m/>
    <x v="0"/>
    <m/>
    <m/>
    <m/>
    <s v=""/>
    <s v="FALSO"/>
    <n v="0"/>
    <s v=""/>
    <s v=""/>
    <s v=""/>
    <s v=""/>
    <s v=""/>
    <s v=""/>
    <s v=""/>
    <s v=""/>
    <s v=""/>
    <s v=""/>
    <x v="0"/>
  </r>
  <r>
    <x v="0"/>
    <s v="SGGS-17323"/>
    <s v="[SGGS] SP 26.3.1;[SGGS] SP 26.3.3;[SGGS] SP 26.3.2;[SGGS] SP 26.3.5;[SGGS] SP 26.3.4"/>
    <x v="3"/>
    <x v="0"/>
    <s v="[SGGS] PI 3/26"/>
    <x v="0"/>
    <s v="[INC0766138]Tenho um Erro/Problema com o PTC - Ambiente do Aluno / AVA Sofia - Secretaria - Erro na solicitação de Transferencia interna - curso e polo"/>
    <m/>
    <m/>
    <m/>
    <s v="Itens concluídos"/>
    <m/>
    <m/>
    <s v="Concluído"/>
    <d v="2026-07-16T19:22:00"/>
    <d v="2026-07-06T00:00:00"/>
    <d v="2026-08-27T00:00:00"/>
    <d v="2026-08-27T00:00:00"/>
    <m/>
    <m/>
    <m/>
    <m/>
    <m/>
    <m/>
    <m/>
    <m/>
    <m/>
    <m/>
    <x v="0"/>
    <m/>
    <m/>
    <m/>
    <s v=""/>
    <s v="FALSO"/>
    <n v="0"/>
    <s v=""/>
    <s v=""/>
    <s v=""/>
    <s v=""/>
    <s v=""/>
    <s v=""/>
    <s v=""/>
    <s v=""/>
    <s v=""/>
    <s v=""/>
    <x v="0"/>
  </r>
  <r>
    <x v="0"/>
    <s v="SGGS-17322"/>
    <s v="[SGGS] SP 26.3.1"/>
    <x v="3"/>
    <x v="0"/>
    <s v="[SGGS] PI 3/26"/>
    <x v="0"/>
    <s v="[INC0781110]Tenho um Erro/Problema com o PTC - Ambiente do Aluno / AVA Sofia - Visão de disciplinas"/>
    <m/>
    <m/>
    <m/>
    <s v="Itens concluídos"/>
    <m/>
    <m/>
    <s v="Abertura indevida"/>
    <d v="2026-07-16T18:35:00"/>
    <d v="2026-07-06T00:00:00"/>
    <d v="2026-07-17T00:00:00"/>
    <m/>
    <m/>
    <m/>
    <m/>
    <m/>
    <m/>
    <m/>
    <m/>
    <m/>
    <m/>
    <m/>
    <x v="0"/>
    <m/>
    <m/>
    <m/>
    <s v=""/>
    <s v="FALSO"/>
    <n v="0"/>
    <s v=""/>
    <s v=""/>
    <s v=""/>
    <s v=""/>
    <s v=""/>
    <s v=""/>
    <s v=""/>
    <s v=""/>
    <s v=""/>
    <s v=""/>
    <x v="0"/>
  </r>
  <r>
    <x v="0"/>
    <s v="SGGS-17320"/>
    <s v="[SGGS] SP 26.3.1;[SGGS] SP 26.3.3;[SGGS] SP 26.3.2"/>
    <x v="3"/>
    <x v="0"/>
    <s v="[SGGS] PI 3/26"/>
    <x v="0"/>
    <s v="[INC0800531]Tenho um Erro/Problema com o PTC - Dynamics Athenas - Efetivação da Matrícula"/>
    <m/>
    <m/>
    <m/>
    <s v="Itens concluídos"/>
    <m/>
    <m/>
    <s v="Concluído"/>
    <d v="2026-07-16T15:57:00"/>
    <d v="2026-07-06T00:00:00"/>
    <d v="2026-07-27T00:00:00"/>
    <d v="2026-07-27T00:00:00"/>
    <m/>
    <m/>
    <m/>
    <m/>
    <m/>
    <m/>
    <m/>
    <m/>
    <m/>
    <m/>
    <x v="0"/>
    <m/>
    <m/>
    <m/>
    <s v=""/>
    <s v="FALSO"/>
    <n v="0"/>
    <s v=""/>
    <s v=""/>
    <s v=""/>
    <s v=""/>
    <s v=""/>
    <s v=""/>
    <s v=""/>
    <s v=""/>
    <s v=""/>
    <s v=""/>
    <x v="0"/>
  </r>
  <r>
    <x v="0"/>
    <s v="SGGS-17319"/>
    <s v="[SGGS] SP 26.3.1;[SGGS] SP 26.3.3;[SGGS] SP 26.3.2;[SGGS] SP 26.3.5;[SGGS] SP 26.3.4;[SGGS] SP 26.3.6"/>
    <x v="3"/>
    <x v="0"/>
    <s v="[SGGS] PI 3/26"/>
    <x v="0"/>
    <s v="[INC0800520]Tenho um Erro/Problema com o PTC - Dynamics Athenas - Efetivação da Matrícula"/>
    <m/>
    <m/>
    <m/>
    <s v="Itens concluídos"/>
    <m/>
    <m/>
    <s v="Concluído"/>
    <d v="2026-07-16T15:28:00"/>
    <d v="2026-07-06T00:00:00"/>
    <d v="2026-09-11T00:00:00"/>
    <d v="2026-09-11T00:00:00"/>
    <m/>
    <m/>
    <m/>
    <m/>
    <m/>
    <m/>
    <m/>
    <m/>
    <m/>
    <m/>
    <x v="0"/>
    <m/>
    <m/>
    <m/>
    <s v=""/>
    <s v="FALSO"/>
    <n v="0"/>
    <s v=""/>
    <s v=""/>
    <s v=""/>
    <s v=""/>
    <s v=""/>
    <s v=""/>
    <s v=""/>
    <s v=""/>
    <s v=""/>
    <s v=""/>
    <x v="0"/>
  </r>
  <r>
    <x v="0"/>
    <s v="SGGS-17318"/>
    <s v="[SGGS] SP 26.3.1;[SGGS] SP 26.3.3;[SGGS] SP 26.3.2"/>
    <x v="3"/>
    <x v="0"/>
    <s v="[SGGS] PI 3/26"/>
    <x v="0"/>
    <s v="[INC0800509]Tenho um Erro/Problema com o PTC - Dynamics Athenas - Efetivação da Matrícula"/>
    <m/>
    <m/>
    <m/>
    <s v="Itens concluídos"/>
    <m/>
    <m/>
    <s v="Concluído"/>
    <d v="2026-07-16T15:05:00"/>
    <d v="2026-07-06T00:00:00"/>
    <d v="2026-07-27T00:00:00"/>
    <d v="2026-07-27T00:00:00"/>
    <m/>
    <m/>
    <m/>
    <m/>
    <m/>
    <m/>
    <m/>
    <m/>
    <m/>
    <m/>
    <x v="0"/>
    <m/>
    <m/>
    <m/>
    <s v=""/>
    <s v="FALSO"/>
    <n v="0"/>
    <s v=""/>
    <s v=""/>
    <s v=""/>
    <s v=""/>
    <s v=""/>
    <s v=""/>
    <s v=""/>
    <s v=""/>
    <s v=""/>
    <s v=""/>
    <x v="0"/>
  </r>
  <r>
    <x v="0"/>
    <s v="SGGS-17317"/>
    <s v="[SGGS] SP 26.3.1;[SGGS] SP 26.3.2"/>
    <x v="3"/>
    <x v="0"/>
    <s v="[SGGS] PI 3/26"/>
    <x v="0"/>
    <s v="[INC0800319]Tenho um Erro/Problema com o PTC - Dynamics Athenas - Efetivação da Matrícula"/>
    <m/>
    <m/>
    <m/>
    <s v="Itens concluídos"/>
    <m/>
    <m/>
    <s v="Concluído"/>
    <d v="2026-07-16T14:27:00"/>
    <d v="2026-07-06T00:00:00"/>
    <d v="2026-07-27T00:00:00"/>
    <d v="2026-07-27T00:00:00"/>
    <m/>
    <m/>
    <m/>
    <m/>
    <m/>
    <m/>
    <m/>
    <m/>
    <m/>
    <m/>
    <x v="0"/>
    <m/>
    <m/>
    <m/>
    <s v=""/>
    <s v="FALSO"/>
    <n v="0"/>
    <s v=""/>
    <s v=""/>
    <s v=""/>
    <s v=""/>
    <s v=""/>
    <s v=""/>
    <s v=""/>
    <s v=""/>
    <s v=""/>
    <s v=""/>
    <x v="0"/>
  </r>
  <r>
    <x v="0"/>
    <s v="SGGS-17316"/>
    <s v="[SGGS] SP 26.3.1;[SGGS] SP 26.3.2"/>
    <x v="3"/>
    <x v="0"/>
    <s v="[SGGS] PI 3/26"/>
    <x v="0"/>
    <s v="[INC0800448]Tenho um Erro/Problema com o PTC - Dynamics Athenas - Efetivação da Matrícula"/>
    <m/>
    <m/>
    <m/>
    <s v="Itens concluídos"/>
    <m/>
    <m/>
    <s v="Concluído"/>
    <d v="2026-07-16T11:17:00"/>
    <d v="2026-07-06T00:00:00"/>
    <d v="2026-07-16T00:00:00"/>
    <d v="2026-07-16T00:00:00"/>
    <m/>
    <m/>
    <m/>
    <m/>
    <m/>
    <m/>
    <m/>
    <m/>
    <m/>
    <m/>
    <x v="0"/>
    <m/>
    <m/>
    <m/>
    <s v=""/>
    <s v="FALSO"/>
    <n v="0"/>
    <s v=""/>
    <s v=""/>
    <s v=""/>
    <s v=""/>
    <s v=""/>
    <s v=""/>
    <s v=""/>
    <s v=""/>
    <s v=""/>
    <s v=""/>
    <x v="0"/>
  </r>
  <r>
    <x v="0"/>
    <s v="SGGS-17312"/>
    <s v="[SGGS] SP 26.3.1"/>
    <x v="3"/>
    <x v="0"/>
    <s v="[SGGS] PI 3/26"/>
    <x v="0"/>
    <s v="[INC0800319]Tenho um Erro/Problema com o PTC - Dynamics Athenas - Efetivação da Matrícula"/>
    <m/>
    <m/>
    <m/>
    <s v="Itens concluídos"/>
    <m/>
    <m/>
    <s v="Concluído"/>
    <d v="2026-07-15T18:25:00"/>
    <d v="2026-07-06T00:00:00"/>
    <d v="2026-07-16T00:00:00"/>
    <d v="2026-07-16T00:00:00"/>
    <m/>
    <m/>
    <m/>
    <m/>
    <m/>
    <m/>
    <m/>
    <m/>
    <m/>
    <m/>
    <x v="0"/>
    <m/>
    <m/>
    <m/>
    <s v=""/>
    <s v="FALSO"/>
    <n v="0"/>
    <s v=""/>
    <s v=""/>
    <s v=""/>
    <s v=""/>
    <s v=""/>
    <s v=""/>
    <s v=""/>
    <s v=""/>
    <s v=""/>
    <s v=""/>
    <x v="0"/>
  </r>
  <r>
    <x v="0"/>
    <s v="SGGS-17310"/>
    <s v="[SGGS] SP 26.3.1;[SGGS] SP 26.3.2"/>
    <x v="3"/>
    <x v="0"/>
    <s v="[SGGS] PI 3/26"/>
    <x v="0"/>
    <s v="[INC0800291]Tenho um Erro/Problema com o PTC - Dynamics Athenas - Efetivação da Matrícula"/>
    <m/>
    <m/>
    <m/>
    <s v="Itens concluídos"/>
    <m/>
    <m/>
    <s v="Concluído"/>
    <d v="2026-07-15T16:54:00"/>
    <d v="2026-07-06T00:00:00"/>
    <d v="2026-07-16T00:00:00"/>
    <d v="2026-07-16T00:00:00"/>
    <m/>
    <m/>
    <m/>
    <m/>
    <m/>
    <m/>
    <m/>
    <m/>
    <m/>
    <m/>
    <x v="0"/>
    <m/>
    <m/>
    <m/>
    <s v=""/>
    <s v="FALSO"/>
    <n v="0"/>
    <s v=""/>
    <s v=""/>
    <s v=""/>
    <s v=""/>
    <s v=""/>
    <s v=""/>
    <s v=""/>
    <s v=""/>
    <s v=""/>
    <s v=""/>
    <x v="0"/>
  </r>
  <r>
    <x v="0"/>
    <s v="SGGS-17309"/>
    <s v="[SGGS] SP 26.3.1"/>
    <x v="3"/>
    <x v="0"/>
    <s v="[SGGS] PI 3/26"/>
    <x v="0"/>
    <s v="[INC0781110]Tenho um Erro/Problema com o PTC - Ambiente do Aluno / AVA Sofia - Visão de disciplinas"/>
    <m/>
    <m/>
    <m/>
    <s v="Itens concluídos"/>
    <m/>
    <m/>
    <s v="Concluído"/>
    <d v="2026-07-15T16:45:00"/>
    <d v="2026-07-06T00:00:00"/>
    <d v="2026-07-16T00:00:00"/>
    <d v="2026-07-16T00:00:00"/>
    <m/>
    <m/>
    <m/>
    <m/>
    <m/>
    <m/>
    <m/>
    <m/>
    <m/>
    <m/>
    <x v="0"/>
    <m/>
    <m/>
    <m/>
    <s v=""/>
    <s v="FALSO"/>
    <n v="0"/>
    <s v=""/>
    <s v=""/>
    <s v=""/>
    <s v=""/>
    <s v=""/>
    <s v=""/>
    <s v=""/>
    <s v=""/>
    <s v=""/>
    <s v=""/>
    <x v="0"/>
  </r>
  <r>
    <x v="0"/>
    <s v="SGGS-17308"/>
    <s v="[SGGS] SP 26.3.1;[SGGS] SP 26.3.2"/>
    <x v="3"/>
    <x v="0"/>
    <s v="[SGGS] PI 3/26"/>
    <x v="0"/>
    <s v="[INC0797868]Tenho um Erro/Problema com o PTC - Ambiente do Aluno / AVA Sofia - Visão de disciplinas"/>
    <m/>
    <m/>
    <m/>
    <s v="Itens concluídos"/>
    <m/>
    <m/>
    <s v="Abertura indevida"/>
    <d v="2026-07-15T16:09:00"/>
    <d v="2026-07-06T00:00:00"/>
    <d v="2026-07-23T00:00:00"/>
    <m/>
    <m/>
    <m/>
    <m/>
    <m/>
    <m/>
    <m/>
    <m/>
    <m/>
    <m/>
    <m/>
    <x v="0"/>
    <m/>
    <m/>
    <m/>
    <s v=""/>
    <s v="FALSO"/>
    <n v="0"/>
    <s v=""/>
    <s v=""/>
    <s v=""/>
    <s v=""/>
    <s v=""/>
    <s v=""/>
    <s v=""/>
    <s v=""/>
    <s v=""/>
    <s v=""/>
    <x v="0"/>
  </r>
  <r>
    <x v="0"/>
    <s v="SGGS-17307"/>
    <s v="[SGGS] SP 26.3.1;[SGGS] SP 26.3.2"/>
    <x v="3"/>
    <x v="0"/>
    <s v="[SGGS] PI 3/26"/>
    <x v="0"/>
    <s v="[INC0788495]Tenho um Erro/Problema com o PTC - Ambiente do Aluno / AVA Sofia - Secretaria -  Termos e contratos"/>
    <m/>
    <m/>
    <m/>
    <s v="Itens concluídos"/>
    <m/>
    <m/>
    <s v="Concluído"/>
    <d v="2026-07-15T15:22:00"/>
    <d v="2026-07-06T00:00:00"/>
    <d v="2026-07-20T00:00:00"/>
    <d v="2026-07-20T00:00:00"/>
    <m/>
    <m/>
    <m/>
    <m/>
    <m/>
    <m/>
    <m/>
    <m/>
    <m/>
    <m/>
    <x v="0"/>
    <m/>
    <m/>
    <m/>
    <s v=""/>
    <s v="FALSO"/>
    <n v="0"/>
    <s v=""/>
    <s v=""/>
    <s v=""/>
    <s v=""/>
    <s v=""/>
    <s v=""/>
    <s v=""/>
    <s v=""/>
    <s v=""/>
    <s v=""/>
    <x v="0"/>
  </r>
  <r>
    <x v="0"/>
    <s v="SGGS-17306"/>
    <s v="[SGGS] SP 26.3.1;[SGGS] SP 26.3.2"/>
    <x v="3"/>
    <x v="0"/>
    <s v="[SGGS] PI 3/26"/>
    <x v="0"/>
    <s v="[INC0768401]Tenho um Erro/Problema com o PTC - Ambiente do Aluno / AVA Sofia - Secretaria - Erro na solicitação de Transferencia interna - curso e polo"/>
    <m/>
    <m/>
    <m/>
    <s v="Itens concluídos"/>
    <m/>
    <m/>
    <s v="Concluído"/>
    <d v="2026-07-15T14:32:00"/>
    <d v="2026-07-06T00:00:00"/>
    <d v="2026-07-16T00:00:00"/>
    <d v="2026-07-16T00:00:00"/>
    <m/>
    <m/>
    <m/>
    <m/>
    <m/>
    <m/>
    <m/>
    <m/>
    <m/>
    <m/>
    <x v="0"/>
    <m/>
    <m/>
    <m/>
    <s v=""/>
    <s v="FALSO"/>
    <n v="0"/>
    <s v=""/>
    <s v=""/>
    <s v=""/>
    <s v=""/>
    <s v=""/>
    <s v=""/>
    <s v=""/>
    <s v=""/>
    <s v=""/>
    <s v=""/>
    <x v="0"/>
  </r>
  <r>
    <x v="0"/>
    <s v="SGGS-17305"/>
    <s v="[SGGS] SP 26.3.1;[SGGS] SP 26.3.3;[SGGS] SP 26.3.2;[SGGS] SP 26.3.5;[SGGS] SP 26.3.4;[SGGS] SP 26.3.6"/>
    <x v="3"/>
    <x v="0"/>
    <s v="[SGGS] PI 3/26"/>
    <x v="0"/>
    <s v="[INC0793594]Tenho um Erro/Problema com o PTC - Ambiente do Aluno / AVA Sofia - Detalhes do curso"/>
    <m/>
    <m/>
    <m/>
    <s v="Itens concluídos"/>
    <m/>
    <m/>
    <s v="Abertura indevida"/>
    <d v="2026-07-15T11:46:00"/>
    <d v="2026-07-06T00:00:00"/>
    <d v="2026-09-16T00:00:00"/>
    <m/>
    <m/>
    <m/>
    <m/>
    <m/>
    <m/>
    <m/>
    <m/>
    <m/>
    <m/>
    <m/>
    <x v="0"/>
    <m/>
    <m/>
    <m/>
    <s v=""/>
    <s v="FALSO"/>
    <n v="0"/>
    <s v=""/>
    <s v=""/>
    <s v=""/>
    <s v=""/>
    <s v=""/>
    <s v=""/>
    <s v=""/>
    <s v=""/>
    <s v=""/>
    <s v=""/>
    <x v="0"/>
  </r>
  <r>
    <x v="0"/>
    <s v="SGGS-17300"/>
    <s v="[SGGS] SP 26.3.1"/>
    <x v="3"/>
    <x v="0"/>
    <s v="[SGGS] PI 3/26"/>
    <x v="0"/>
    <s v="[INC0800009]Tenho um Erro/Problema com o Sistema - Portal do Aluno - EaD - (Portal do aluno - EaD) Geração de documentos"/>
    <m/>
    <m/>
    <m/>
    <s v="Itens concluídos"/>
    <m/>
    <m/>
    <s v="Abertura indevida"/>
    <d v="2026-07-14T20:19:00"/>
    <d v="2026-07-06T00:00:00"/>
    <d v="2026-07-15T00:00:00"/>
    <m/>
    <m/>
    <m/>
    <m/>
    <m/>
    <m/>
    <m/>
    <m/>
    <m/>
    <m/>
    <m/>
    <x v="0"/>
    <m/>
    <m/>
    <m/>
    <s v=""/>
    <s v="FALSO"/>
    <n v="0"/>
    <s v=""/>
    <s v=""/>
    <s v=""/>
    <s v=""/>
    <s v=""/>
    <s v=""/>
    <s v=""/>
    <s v=""/>
    <s v=""/>
    <s v=""/>
    <x v="0"/>
  </r>
  <r>
    <x v="0"/>
    <s v="SGGS-17299"/>
    <s v="[SGGS] SP 26.3.1;[SGGS] SP 26.3.2"/>
    <x v="3"/>
    <x v="0"/>
    <s v="[SGGS] PI 3/26"/>
    <x v="0"/>
    <s v="[INC0800063]Tenho um Erro/Problema com o PTC - Dynamics Athenas - Efetivação da Matrícula"/>
    <m/>
    <m/>
    <m/>
    <s v="Itens concluídos"/>
    <m/>
    <m/>
    <s v="Concluído"/>
    <d v="2026-07-14T20:10:00"/>
    <d v="2026-07-06T00:00:00"/>
    <d v="2026-07-16T00:00:00"/>
    <d v="2026-07-16T00:00:00"/>
    <m/>
    <m/>
    <m/>
    <m/>
    <m/>
    <m/>
    <m/>
    <m/>
    <m/>
    <m/>
    <x v="0"/>
    <m/>
    <m/>
    <m/>
    <s v=""/>
    <s v="FALSO"/>
    <n v="0"/>
    <s v=""/>
    <s v=""/>
    <s v=""/>
    <s v=""/>
    <s v=""/>
    <s v=""/>
    <s v=""/>
    <s v=""/>
    <s v=""/>
    <s v=""/>
    <x v="0"/>
  </r>
  <r>
    <x v="0"/>
    <s v="SGGS-17296"/>
    <s v="[SGGS] SP 26.3.1;[SGGS] SP 26.3.2"/>
    <x v="3"/>
    <x v="0"/>
    <s v="[SGGS] PI 3/26"/>
    <x v="0"/>
    <s v="[INC0800012]Tenho um Erro/Problema com o PTC - Dynamics Athenas - Efetivação da Matrícula"/>
    <m/>
    <m/>
    <m/>
    <s v="Itens concluídos"/>
    <m/>
    <m/>
    <s v="Concluído"/>
    <d v="2026-07-14T16:27:00"/>
    <d v="2026-07-06T00:00:00"/>
    <d v="2026-07-16T00:00:00"/>
    <d v="2026-07-16T00:00:00"/>
    <m/>
    <m/>
    <m/>
    <m/>
    <m/>
    <m/>
    <m/>
    <m/>
    <m/>
    <m/>
    <x v="0"/>
    <m/>
    <m/>
    <m/>
    <s v=""/>
    <s v="FALSO"/>
    <n v="0"/>
    <s v=""/>
    <s v=""/>
    <s v=""/>
    <s v=""/>
    <s v=""/>
    <s v=""/>
    <s v=""/>
    <s v=""/>
    <s v=""/>
    <s v=""/>
    <x v="0"/>
  </r>
  <r>
    <x v="0"/>
    <s v="SGGS-17295"/>
    <s v="[SGGS] SP 26.3.1;[SGGS] SP 26.3.2"/>
    <x v="3"/>
    <x v="0"/>
    <s v="[SGGS] PI 3/26"/>
    <x v="0"/>
    <s v="[INC0799947]Tenho um Erro/Problema com o PTC - Dynamics Athenas - Instabilidade Sistêmica no Dynamics"/>
    <m/>
    <m/>
    <m/>
    <s v="Itens concluídos"/>
    <m/>
    <m/>
    <s v="Concluído"/>
    <d v="2026-07-14T13:03:00"/>
    <d v="2026-07-06T00:00:00"/>
    <d v="2026-07-23T00:00:00"/>
    <d v="2026-07-23T00:00:00"/>
    <m/>
    <m/>
    <m/>
    <m/>
    <m/>
    <m/>
    <m/>
    <m/>
    <m/>
    <m/>
    <x v="0"/>
    <m/>
    <m/>
    <m/>
    <s v=""/>
    <s v="FALSO"/>
    <n v="0"/>
    <s v=""/>
    <s v=""/>
    <s v=""/>
    <s v=""/>
    <s v=""/>
    <s v=""/>
    <s v=""/>
    <s v=""/>
    <s v=""/>
    <s v=""/>
    <x v="0"/>
  </r>
  <r>
    <x v="0"/>
    <s v="SGGS-17294"/>
    <s v="[SGGS] SP 26.3.1;[SGGS] SP 26.4.1;[SGGS] SP 26.3.3;[SGGS] SP 26.3.2;[SGGS] SP 26.3.5;[SGGS] SP 26.3.4;[SGGS] SP 26.3.6"/>
    <x v="3"/>
    <x v="4"/>
    <s v="[SGGS] PI 4/26"/>
    <x v="0"/>
    <s v="[INC0799949]Tenho um Erro/Problema com o PTC - Dynamics Athenas - Instabilidade Sistêmica no Dynamics"/>
    <m/>
    <n v="25200"/>
    <m/>
    <s v="Itens concluídos"/>
    <m/>
    <m/>
    <m/>
    <d v="2026-07-14T13:01:00"/>
    <d v="2026-09-28T00:00:00"/>
    <d v="2026-09-17T00:00:00"/>
    <d v="2026-09-28T00:00:00"/>
    <m/>
    <m/>
    <m/>
    <m/>
    <m/>
    <m/>
    <m/>
    <m/>
    <m/>
    <m/>
    <x v="0"/>
    <m/>
    <m/>
    <m/>
    <n v="7"/>
    <s v="FALSO"/>
    <n v="0"/>
    <s v=""/>
    <s v=""/>
    <s v=""/>
    <s v=""/>
    <s v=""/>
    <s v=""/>
    <s v=""/>
    <s v=""/>
    <s v=""/>
    <s v=""/>
    <x v="0"/>
  </r>
  <r>
    <x v="0"/>
    <s v="SGGS-17293"/>
    <s v="[SGGS] SP 26.3.1;[SGGS] SP 26.3.3;[SGGS] SP 26.3.2;[SGGS] SP 26.3.5;[SGGS] SP 26.3.4"/>
    <x v="3"/>
    <x v="0"/>
    <s v="[SGGS] PI 3/26"/>
    <x v="0"/>
    <s v="[INC0799945]Tenho um Erro/Problema com o PTC - Dynamics Athenas - Instabilidade Sistêmica no Dynamics"/>
    <m/>
    <m/>
    <m/>
    <s v="Itens concluídos"/>
    <m/>
    <m/>
    <s v="Concluído"/>
    <d v="2026-07-14T12:48:00"/>
    <d v="2026-07-06T00:00:00"/>
    <d v="2026-08-25T00:00:00"/>
    <d v="2026-08-25T00:00:00"/>
    <m/>
    <m/>
    <m/>
    <m/>
    <m/>
    <m/>
    <m/>
    <m/>
    <m/>
    <m/>
    <x v="0"/>
    <m/>
    <m/>
    <m/>
    <s v=""/>
    <s v="FALSO"/>
    <n v="0"/>
    <s v=""/>
    <s v=""/>
    <s v=""/>
    <s v=""/>
    <s v=""/>
    <s v=""/>
    <s v=""/>
    <s v=""/>
    <s v=""/>
    <s v=""/>
    <x v="0"/>
  </r>
  <r>
    <x v="0"/>
    <s v="SGGS-17292"/>
    <s v="[SGGS] SP 26.3.1"/>
    <x v="3"/>
    <x v="0"/>
    <s v="[SGGS] PI 3/26"/>
    <x v="0"/>
    <s v="[INC0796291]Tenho um Erro/Problema com o Sistema - Gerador de Documentos - Contrato"/>
    <m/>
    <m/>
    <m/>
    <s v="Itens concluídos"/>
    <m/>
    <m/>
    <s v="Abertura indevida"/>
    <d v="2026-07-14T12:30:00"/>
    <d v="2026-07-06T00:00:00"/>
    <d v="2026-07-14T00:00:00"/>
    <m/>
    <m/>
    <m/>
    <m/>
    <m/>
    <m/>
    <m/>
    <m/>
    <m/>
    <m/>
    <m/>
    <x v="0"/>
    <m/>
    <m/>
    <m/>
    <s v=""/>
    <s v="FALSO"/>
    <n v="0"/>
    <s v=""/>
    <s v=""/>
    <s v=""/>
    <s v=""/>
    <s v=""/>
    <s v=""/>
    <s v=""/>
    <s v=""/>
    <s v=""/>
    <s v=""/>
    <x v="0"/>
  </r>
  <r>
    <x v="0"/>
    <s v="SGGS-17291"/>
    <s v="[SGGS] SP 26.3.1;[SGGS] SP 26.3.3;[SGGS] SP 26.3.2"/>
    <x v="3"/>
    <x v="0"/>
    <s v="[SGGS] PI 3/26"/>
    <x v="0"/>
    <s v="[INC0799923]Tenho um Erro/Problema com o PTC - Dynamics Athenas - Instabilidade Sistêmica no Dynamics"/>
    <m/>
    <m/>
    <m/>
    <s v="Itens concluídos"/>
    <m/>
    <m/>
    <s v="Concluído"/>
    <d v="2026-07-14T12:25:00"/>
    <d v="2026-07-06T00:00:00"/>
    <d v="2026-07-30T00:00:00"/>
    <d v="2026-07-30T00:00:00"/>
    <m/>
    <m/>
    <m/>
    <m/>
    <m/>
    <m/>
    <m/>
    <m/>
    <m/>
    <m/>
    <x v="0"/>
    <m/>
    <m/>
    <m/>
    <s v=""/>
    <s v="FALSO"/>
    <n v="0"/>
    <s v=""/>
    <s v=""/>
    <s v=""/>
    <s v=""/>
    <s v=""/>
    <s v=""/>
    <s v=""/>
    <s v=""/>
    <s v=""/>
    <s v=""/>
    <x v="0"/>
  </r>
  <r>
    <x v="0"/>
    <s v="SGGS-17290"/>
    <s v="[SGGS] SP 26.3.1;[SGGS] SP 26.3.3;[SGGS] SP 26.3.2"/>
    <x v="3"/>
    <x v="0"/>
    <s v="[SGGS] PI 3/26"/>
    <x v="0"/>
    <s v="[INC0799935]Tenho um Erro/Problema com o PTC - Dynamics Athenas - Efetivação da Matrícula"/>
    <m/>
    <m/>
    <m/>
    <s v="Itens concluídos"/>
    <m/>
    <m/>
    <s v="Concluído"/>
    <d v="2026-07-14T12:05:00"/>
    <d v="2026-07-06T00:00:00"/>
    <d v="2026-07-27T00:00:00"/>
    <d v="2026-07-27T00:00:00"/>
    <m/>
    <m/>
    <m/>
    <m/>
    <m/>
    <m/>
    <m/>
    <m/>
    <m/>
    <m/>
    <x v="0"/>
    <m/>
    <m/>
    <m/>
    <s v=""/>
    <s v="FALSO"/>
    <n v="0"/>
    <s v=""/>
    <s v=""/>
    <s v=""/>
    <s v=""/>
    <s v=""/>
    <s v=""/>
    <s v=""/>
    <s v=""/>
    <s v=""/>
    <s v=""/>
    <x v="0"/>
  </r>
  <r>
    <x v="0"/>
    <s v="SGGS-17289"/>
    <s v="[SGGS] SP 26.3.1;[SGGS] SP 26.3.2"/>
    <x v="3"/>
    <x v="0"/>
    <s v="[SGGS] PI 3/26"/>
    <x v="0"/>
    <s v="[INC0795052]Tenho um Erro/Problema com o PTC - Ingresso - Captação - Área do Candidato"/>
    <m/>
    <m/>
    <m/>
    <s v="Itens concluídos"/>
    <m/>
    <m/>
    <s v="Abertura indevida"/>
    <d v="2026-07-14T11:50:00"/>
    <d v="2026-07-06T00:00:00"/>
    <d v="2026-07-27T00:00:00"/>
    <m/>
    <m/>
    <m/>
    <m/>
    <m/>
    <m/>
    <m/>
    <m/>
    <m/>
    <m/>
    <m/>
    <x v="0"/>
    <m/>
    <m/>
    <m/>
    <s v=""/>
    <s v="FALSO"/>
    <n v="0"/>
    <s v=""/>
    <s v=""/>
    <s v=""/>
    <s v=""/>
    <s v=""/>
    <s v=""/>
    <s v=""/>
    <s v=""/>
    <s v=""/>
    <s v=""/>
    <x v="0"/>
  </r>
  <r>
    <x v="0"/>
    <s v="SGGS-17288"/>
    <s v="[SGGS] SP 26.3.1;[SGGS] SP 26.3.2"/>
    <x v="3"/>
    <x v="0"/>
    <s v="[SGGS] PI 3/26"/>
    <x v="0"/>
    <s v="[INC0783783]Tenho um Erro/Problema com o PTC - Ambiente do Aluno / AVA Sofia - Secretaria - Atualização cadastral"/>
    <m/>
    <m/>
    <m/>
    <s v="Itens concluídos"/>
    <m/>
    <m/>
    <s v="Concluído"/>
    <d v="2026-07-14T11:46:00"/>
    <d v="2026-07-06T00:00:00"/>
    <d v="2026-07-16T00:00:00"/>
    <d v="2026-07-16T00:00:00"/>
    <m/>
    <m/>
    <m/>
    <m/>
    <m/>
    <m/>
    <m/>
    <m/>
    <m/>
    <m/>
    <x v="0"/>
    <m/>
    <m/>
    <m/>
    <s v=""/>
    <s v="FALSO"/>
    <n v="0"/>
    <s v=""/>
    <s v=""/>
    <s v=""/>
    <s v=""/>
    <s v=""/>
    <s v=""/>
    <s v=""/>
    <s v=""/>
    <s v=""/>
    <s v=""/>
    <x v="0"/>
  </r>
  <r>
    <x v="3"/>
    <s v="SGGS-17285"/>
    <s v="[SGGS] SP 26.3.1"/>
    <x v="3"/>
    <x v="0"/>
    <s v="[SGGS] PI 3/26"/>
    <x v="4"/>
    <s v="[SGGS] Automação de testes"/>
    <n v="1"/>
    <n v="25200"/>
    <m/>
    <s v="Itens concluídos"/>
    <m/>
    <s v="Não"/>
    <s v="Concluído"/>
    <d v="2026-07-14T11:15:00"/>
    <d v="2026-07-06T00:00:00"/>
    <d v="2026-07-14T00:00:00"/>
    <d v="2026-07-14T00:00:00"/>
    <d v="2026-07-14T00:00:00"/>
    <d v="2026-07-14T00:00:00"/>
    <d v="2026-07-14T00:00:00"/>
    <m/>
    <m/>
    <n v="1"/>
    <m/>
    <m/>
    <n v="1"/>
    <m/>
    <x v="0"/>
    <m/>
    <m/>
    <m/>
    <n v="7"/>
    <s v="FALSO"/>
    <n v="0"/>
    <n v="-8"/>
    <s v=""/>
    <n v="1"/>
    <b v="1"/>
    <n v="1"/>
    <s v=""/>
    <s v=""/>
    <s v=""/>
    <s v=""/>
    <b v="1"/>
    <x v="0"/>
  </r>
  <r>
    <x v="0"/>
    <s v="SGGS-17284"/>
    <s v="[SGGS] SP 26.3.1"/>
    <x v="3"/>
    <x v="0"/>
    <s v="[SGGS] PI 3/26"/>
    <x v="0"/>
    <s v="[INC0799917]Tenho um Erro/Problema com o PTC - Dynamics Athenas - Efetivação da Matrícula"/>
    <m/>
    <m/>
    <m/>
    <s v="Itens concluídos"/>
    <m/>
    <m/>
    <s v="Concluído"/>
    <d v="2026-07-14T11:13:00"/>
    <d v="2026-07-06T00:00:00"/>
    <d v="2026-07-16T00:00:00"/>
    <d v="2026-07-16T00:00:00"/>
    <m/>
    <m/>
    <m/>
    <m/>
    <m/>
    <m/>
    <m/>
    <m/>
    <m/>
    <m/>
    <x v="0"/>
    <m/>
    <m/>
    <m/>
    <s v=""/>
    <s v="FALSO"/>
    <n v="0"/>
    <s v=""/>
    <s v=""/>
    <s v=""/>
    <s v=""/>
    <s v=""/>
    <s v=""/>
    <s v=""/>
    <s v=""/>
    <s v=""/>
    <s v=""/>
    <x v="0"/>
  </r>
  <r>
    <x v="0"/>
    <s v="SGGS-17283"/>
    <s v="[SGGS] SP 26.3.1;[SGGS] SP 26.3.3;[SGGS] SP 26.3.2"/>
    <x v="3"/>
    <x v="0"/>
    <s v="[SGGS] PI 3/26"/>
    <x v="0"/>
    <s v="[INC0799896]Tenho um Erro/Problema com o PTC - Dynamics Athenas - Instabilidade Sistêmica no Dynamics"/>
    <m/>
    <m/>
    <m/>
    <s v="Itens concluídos"/>
    <m/>
    <m/>
    <s v="Concluído"/>
    <d v="2026-07-14T11:07:00"/>
    <d v="2026-07-06T00:00:00"/>
    <d v="2026-07-30T00:00:00"/>
    <d v="2026-07-30T00:00:00"/>
    <m/>
    <m/>
    <m/>
    <m/>
    <m/>
    <m/>
    <m/>
    <m/>
    <m/>
    <m/>
    <x v="0"/>
    <m/>
    <m/>
    <m/>
    <s v=""/>
    <s v="FALSO"/>
    <n v="0"/>
    <s v=""/>
    <s v=""/>
    <s v=""/>
    <s v=""/>
    <s v=""/>
    <s v=""/>
    <s v=""/>
    <s v=""/>
    <s v=""/>
    <s v=""/>
    <x v="0"/>
  </r>
  <r>
    <x v="0"/>
    <s v="SGGS-17279"/>
    <s v="[SGGS] SP 26.3.1;[SGGS] SP 26.3.2"/>
    <x v="3"/>
    <x v="0"/>
    <s v="[SGGS] PI 3/26"/>
    <x v="0"/>
    <s v="[INC0799538]Tenho um Erro/Problema com o PTC - Dynamics Athenas - Alocação e disponibilização de disciplinas"/>
    <m/>
    <m/>
    <m/>
    <s v="Itens concluídos"/>
    <m/>
    <m/>
    <s v="Concluído"/>
    <d v="2026-07-14T09:58:00"/>
    <d v="2026-07-06T00:00:00"/>
    <d v="2026-07-14T00:00:00"/>
    <d v="2026-07-14T00:00:00"/>
    <m/>
    <m/>
    <m/>
    <m/>
    <m/>
    <m/>
    <m/>
    <m/>
    <m/>
    <m/>
    <x v="0"/>
    <m/>
    <m/>
    <m/>
    <s v=""/>
    <s v="FALSO"/>
    <n v="0"/>
    <s v=""/>
    <s v=""/>
    <s v=""/>
    <s v=""/>
    <s v=""/>
    <s v=""/>
    <s v=""/>
    <s v=""/>
    <s v=""/>
    <s v=""/>
    <x v="0"/>
  </r>
  <r>
    <x v="0"/>
    <s v="SGGS-17277"/>
    <s v="[SGGS] SP 26.3.1;[SGGS] SP 26.3.3;[SGGS] SP 26.3.2;[SGGS] SP 26.3.5;[SGGS] SP 26.3.4"/>
    <x v="3"/>
    <x v="0"/>
    <s v="[SGGS] PI 3/26"/>
    <x v="0"/>
    <s v="[INC0797580]Tenho um Erro/Problema com o PTC - Ingresso - Meios de Pagamento"/>
    <m/>
    <m/>
    <m/>
    <s v="Itens concluídos"/>
    <m/>
    <m/>
    <s v="Abertura indevida"/>
    <d v="2026-07-13T22:45:00"/>
    <d v="2026-07-06T00:00:00"/>
    <d v="2026-09-09T00:00:00"/>
    <m/>
    <m/>
    <m/>
    <m/>
    <m/>
    <m/>
    <m/>
    <m/>
    <m/>
    <m/>
    <m/>
    <x v="0"/>
    <m/>
    <m/>
    <m/>
    <s v=""/>
    <s v="FALSO"/>
    <n v="0"/>
    <s v=""/>
    <s v=""/>
    <s v=""/>
    <s v=""/>
    <s v=""/>
    <s v=""/>
    <s v=""/>
    <s v=""/>
    <s v=""/>
    <s v=""/>
    <x v="0"/>
  </r>
  <r>
    <x v="0"/>
    <s v="SGGS-17276"/>
    <s v="[SGGS] SP 26.3.1;[SGGS] SP 26.3.2"/>
    <x v="3"/>
    <x v="0"/>
    <s v="[SGGS] PI 3/26"/>
    <x v="0"/>
    <s v="[INC0799819]Tenho um Erro/Problema com o PTC - Dynamics Athenas - Efetivação da Matrícula"/>
    <m/>
    <m/>
    <m/>
    <s v="Itens concluídos"/>
    <m/>
    <m/>
    <s v="Concluído"/>
    <d v="2026-07-13T20:10:00"/>
    <d v="2026-07-06T00:00:00"/>
    <d v="2026-07-14T00:00:00"/>
    <d v="2026-07-14T00:00:00"/>
    <m/>
    <m/>
    <m/>
    <m/>
    <m/>
    <m/>
    <m/>
    <m/>
    <m/>
    <m/>
    <x v="0"/>
    <m/>
    <m/>
    <m/>
    <s v=""/>
    <s v="FALSO"/>
    <n v="0"/>
    <s v=""/>
    <s v=""/>
    <s v=""/>
    <s v=""/>
    <s v=""/>
    <s v=""/>
    <s v=""/>
    <s v=""/>
    <s v=""/>
    <s v=""/>
    <x v="0"/>
  </r>
  <r>
    <x v="0"/>
    <s v="SGGS-17275"/>
    <s v="[SGGS] SP 26.3.1;[SGGS] SP 26.3.2"/>
    <x v="3"/>
    <x v="0"/>
    <s v="[SGGS] PI 3/26"/>
    <x v="0"/>
    <s v="[INC0799798]Tenho um Erro/Problema com o PTC - Dynamics Athenas - Efetivação da Matrícula"/>
    <m/>
    <m/>
    <m/>
    <s v="Itens concluídos"/>
    <m/>
    <m/>
    <s v="Concluído"/>
    <d v="2026-07-13T17:46:00"/>
    <d v="2026-07-06T00:00:00"/>
    <d v="2026-07-16T00:00:00"/>
    <d v="2026-07-16T00:00:00"/>
    <m/>
    <m/>
    <m/>
    <m/>
    <m/>
    <m/>
    <m/>
    <m/>
    <m/>
    <m/>
    <x v="0"/>
    <m/>
    <m/>
    <m/>
    <s v=""/>
    <s v="FALSO"/>
    <n v="0"/>
    <s v=""/>
    <s v=""/>
    <s v=""/>
    <s v=""/>
    <s v=""/>
    <s v=""/>
    <s v=""/>
    <s v=""/>
    <s v=""/>
    <s v=""/>
    <x v="0"/>
  </r>
  <r>
    <x v="0"/>
    <s v="SGGS-17274"/>
    <s v="[SGGS] SP 26.3.1;[SGGS] SP 26.3.2"/>
    <x v="3"/>
    <x v="0"/>
    <s v="[SGGS] PI 3/26"/>
    <x v="0"/>
    <s v="[INC0799779]Tenho um Erro/Problema com o PTC - Dynamics Athenas - Efetivação da Matrícula"/>
    <m/>
    <m/>
    <m/>
    <s v="Itens concluídos"/>
    <m/>
    <m/>
    <s v="Concluído"/>
    <d v="2026-07-13T16:52:00"/>
    <d v="2026-07-06T00:00:00"/>
    <d v="2026-07-16T00:00:00"/>
    <d v="2026-07-16T00:00:00"/>
    <m/>
    <m/>
    <m/>
    <m/>
    <m/>
    <m/>
    <m/>
    <m/>
    <m/>
    <m/>
    <x v="0"/>
    <m/>
    <m/>
    <m/>
    <s v=""/>
    <s v="FALSO"/>
    <n v="0"/>
    <s v=""/>
    <s v=""/>
    <s v=""/>
    <s v=""/>
    <s v=""/>
    <s v=""/>
    <s v=""/>
    <s v=""/>
    <s v=""/>
    <s v=""/>
    <x v="0"/>
  </r>
  <r>
    <x v="0"/>
    <s v="SGGS-17273"/>
    <s v="[SGGS] SP 26.3.1;[SGGS] SP 26.3.3;[SGGS] SP 26.3.2"/>
    <x v="3"/>
    <x v="0"/>
    <s v="[SGGS] PI 3/26"/>
    <x v="0"/>
    <s v="[INC0797360]Tenho um Erro/Problema com o PTC - Ingresso - Captação - Backoffice"/>
    <m/>
    <m/>
    <m/>
    <s v="Itens concluídos"/>
    <m/>
    <m/>
    <s v="Abertura indevida"/>
    <d v="2026-07-13T16:44:00"/>
    <d v="2026-07-06T00:00:00"/>
    <d v="2026-08-05T00:00:00"/>
    <m/>
    <m/>
    <m/>
    <m/>
    <m/>
    <m/>
    <m/>
    <m/>
    <m/>
    <m/>
    <m/>
    <x v="0"/>
    <m/>
    <m/>
    <m/>
    <s v=""/>
    <s v="FALSO"/>
    <n v="0"/>
    <s v=""/>
    <s v=""/>
    <s v=""/>
    <s v=""/>
    <s v=""/>
    <s v=""/>
    <s v=""/>
    <s v=""/>
    <s v=""/>
    <s v=""/>
    <x v="0"/>
  </r>
  <r>
    <x v="0"/>
    <s v="SGGS-17272"/>
    <s v="[SGGS] SP 26.3.1;[SGGS] SP 26.3.3;[SGGS] SP 26.3.2;[SGGS] SP 26.3.5;[SGGS] SP 26.3.4;[SGGS] SP 26.3.6"/>
    <x v="3"/>
    <x v="0"/>
    <s v="[SGGS] PI 3/26"/>
    <x v="0"/>
    <s v="[INC0798782]Tenho um Erro/Problema com o PTC - Ingresso - Captação - Área do Candidato"/>
    <m/>
    <m/>
    <m/>
    <s v="Itens concluídos"/>
    <m/>
    <m/>
    <s v="Concluído"/>
    <d v="2026-07-13T16:24:00"/>
    <d v="2026-07-06T00:00:00"/>
    <d v="2026-09-10T00:00:00"/>
    <d v="2026-09-10T00:00:00"/>
    <m/>
    <m/>
    <m/>
    <m/>
    <m/>
    <m/>
    <m/>
    <m/>
    <m/>
    <m/>
    <x v="0"/>
    <m/>
    <m/>
    <m/>
    <s v=""/>
    <s v="FALSO"/>
    <n v="0"/>
    <s v=""/>
    <s v=""/>
    <s v=""/>
    <s v=""/>
    <s v=""/>
    <s v=""/>
    <s v=""/>
    <s v=""/>
    <s v=""/>
    <s v=""/>
    <x v="0"/>
  </r>
  <r>
    <x v="0"/>
    <s v="SGGS-17271"/>
    <s v="[SGGS] SP 26.3.1;[SGGS] SP 26.3.2"/>
    <x v="3"/>
    <x v="0"/>
    <s v="[SGGS] PI 3/26"/>
    <x v="0"/>
    <s v="[INC0799768]Tenho um Erro/Problema com o PTC - Dynamics Athenas - Efetivação da Matrícula"/>
    <m/>
    <m/>
    <m/>
    <s v="Itens concluídos"/>
    <m/>
    <m/>
    <s v="Concluído"/>
    <d v="2026-07-13T16:21:00"/>
    <d v="2026-07-06T00:00:00"/>
    <d v="2026-07-16T00:00:00"/>
    <d v="2026-07-16T00:00:00"/>
    <m/>
    <m/>
    <m/>
    <m/>
    <m/>
    <m/>
    <m/>
    <m/>
    <m/>
    <m/>
    <x v="0"/>
    <m/>
    <m/>
    <m/>
    <s v=""/>
    <s v="FALSO"/>
    <n v="0"/>
    <s v=""/>
    <s v=""/>
    <s v=""/>
    <s v=""/>
    <s v=""/>
    <s v=""/>
    <s v=""/>
    <s v=""/>
    <s v=""/>
    <s v=""/>
    <x v="0"/>
  </r>
  <r>
    <x v="0"/>
    <s v="SGGS-17270"/>
    <s v="[SGGS] SP 26.3.1;[SGGS] SP 26.3.3;[SGGS] SP 26.3.2"/>
    <x v="3"/>
    <x v="0"/>
    <s v="[SGGS] PI 3/26"/>
    <x v="0"/>
    <s v="[INC0796979]Tenho um Erro/Problema com o PTC - Ingresso - Captação - Área do Candidato"/>
    <m/>
    <n v="21600"/>
    <m/>
    <s v="Itens concluídos"/>
    <m/>
    <m/>
    <s v="Concluído"/>
    <d v="2026-07-13T15:26:00"/>
    <d v="2026-07-06T00:00:00"/>
    <d v="2026-07-28T00:00:00"/>
    <d v="2026-07-28T00:00:00"/>
    <m/>
    <m/>
    <m/>
    <m/>
    <m/>
    <m/>
    <m/>
    <m/>
    <m/>
    <m/>
    <x v="0"/>
    <m/>
    <m/>
    <m/>
    <n v="6"/>
    <s v="FALSO"/>
    <n v="0"/>
    <s v=""/>
    <s v=""/>
    <s v=""/>
    <s v=""/>
    <s v=""/>
    <s v=""/>
    <s v=""/>
    <s v=""/>
    <s v=""/>
    <s v=""/>
    <x v="0"/>
  </r>
  <r>
    <x v="0"/>
    <s v="SGGS-17269"/>
    <s v="[SGGS] SP 26.3.1;[SGGS] SP 26.3.2"/>
    <x v="3"/>
    <x v="0"/>
    <s v="[SGGS] PI 3/26"/>
    <x v="0"/>
    <s v="[INC0799724]Tenho um Erro/Problema com o PTC - Dynamics Athenas - Efetivação da Matrícula"/>
    <m/>
    <m/>
    <m/>
    <s v="Itens concluídos"/>
    <m/>
    <m/>
    <s v="Concluído"/>
    <d v="2026-07-13T15:10:00"/>
    <d v="2026-07-06T00:00:00"/>
    <d v="2026-07-16T00:00:00"/>
    <d v="2026-07-16T00:00:00"/>
    <m/>
    <m/>
    <m/>
    <m/>
    <m/>
    <m/>
    <m/>
    <m/>
    <m/>
    <m/>
    <x v="0"/>
    <m/>
    <m/>
    <m/>
    <s v=""/>
    <s v="FALSO"/>
    <n v="0"/>
    <s v=""/>
    <s v=""/>
    <s v=""/>
    <s v=""/>
    <s v=""/>
    <s v=""/>
    <s v=""/>
    <s v=""/>
    <s v=""/>
    <s v=""/>
    <x v="0"/>
  </r>
  <r>
    <x v="0"/>
    <s v="SGGS-17268"/>
    <s v="[SGGS] SP 26.3.1;[SGGS] SP 26.4.1;[SGGS] SP 26.3.3;[SGGS] SP 26.3.2;[SGGS] SP 26.3.5;[SGGS] SP 26.3.4;[SGGS] SP 26.3.6"/>
    <x v="3"/>
    <x v="4"/>
    <s v="[SGGS] PI 4/26"/>
    <x v="0"/>
    <s v="[INC0799715]Tenho um Erro/Problema com o PTC - Dynamics Athenas - Documentos Acadêmicos - Serviços"/>
    <m/>
    <n v="46800"/>
    <m/>
    <s v="Itens concluídos"/>
    <m/>
    <m/>
    <m/>
    <d v="2026-07-13T14:49:00"/>
    <d v="2026-09-28T00:00:00"/>
    <d v="2026-07-14T00:00:00"/>
    <d v="2026-09-28T00:00:00"/>
    <m/>
    <m/>
    <m/>
    <m/>
    <m/>
    <m/>
    <m/>
    <m/>
    <m/>
    <m/>
    <x v="0"/>
    <m/>
    <m/>
    <m/>
    <n v="13"/>
    <s v="FALSO"/>
    <n v="0"/>
    <s v=""/>
    <s v=""/>
    <s v=""/>
    <s v=""/>
    <s v=""/>
    <s v=""/>
    <s v=""/>
    <s v=""/>
    <s v=""/>
    <s v=""/>
    <x v="0"/>
  </r>
  <r>
    <x v="0"/>
    <s v="SGGS-17266"/>
    <s v="[SGGS] SP 26.3.1;[SGGS] SP 26.3.2"/>
    <x v="3"/>
    <x v="0"/>
    <s v="[SGGS] PI 3/26"/>
    <x v="0"/>
    <s v="[INC0797012]Tenho um Erro/Problema com o PTC - Ingresso - Captação - Área do Candidato"/>
    <m/>
    <n v="21600"/>
    <m/>
    <s v="Itens concluídos"/>
    <m/>
    <m/>
    <s v="Concluído"/>
    <d v="2026-07-13T13:13:00"/>
    <d v="2026-07-06T00:00:00"/>
    <d v="2026-07-17T00:00:00"/>
    <d v="2026-07-17T00:00:00"/>
    <m/>
    <m/>
    <m/>
    <m/>
    <m/>
    <m/>
    <m/>
    <m/>
    <m/>
    <m/>
    <x v="0"/>
    <m/>
    <m/>
    <m/>
    <n v="6"/>
    <s v="FALSO"/>
    <n v="0"/>
    <s v=""/>
    <s v=""/>
    <s v=""/>
    <s v=""/>
    <s v=""/>
    <s v=""/>
    <s v=""/>
    <s v=""/>
    <s v=""/>
    <s v=""/>
    <x v="0"/>
  </r>
  <r>
    <x v="0"/>
    <s v="SGGS-17265"/>
    <s v="[SGGS] SP 26.3.1"/>
    <x v="3"/>
    <x v="0"/>
    <s v="[SGGS] PI 3/26"/>
    <x v="0"/>
    <s v="[INC0794868]Tenho um Erro/Problema com o Sistema - EAD legados - EAD legados"/>
    <m/>
    <m/>
    <m/>
    <s v="Itens concluídos"/>
    <m/>
    <m/>
    <s v="Abertura indevida"/>
    <d v="2026-07-13T11:30:00"/>
    <d v="2026-07-06T00:00:00"/>
    <d v="2026-07-13T00:00:00"/>
    <m/>
    <m/>
    <m/>
    <m/>
    <m/>
    <m/>
    <m/>
    <m/>
    <m/>
    <m/>
    <m/>
    <x v="0"/>
    <m/>
    <m/>
    <m/>
    <s v=""/>
    <s v="FALSO"/>
    <n v="0"/>
    <s v=""/>
    <s v=""/>
    <s v=""/>
    <s v=""/>
    <s v=""/>
    <s v=""/>
    <s v=""/>
    <s v=""/>
    <s v=""/>
    <s v=""/>
    <x v="0"/>
  </r>
  <r>
    <x v="0"/>
    <s v="SGGS-17264"/>
    <s v="[SGGS] SP 26.3.1"/>
    <x v="3"/>
    <x v="0"/>
    <s v="[SGGS] PI 3/26"/>
    <x v="0"/>
    <s v="[INC0797490]Tenho um Erro/Problema com o PTC - Ingresso - Captação - Área do Candidato"/>
    <m/>
    <m/>
    <m/>
    <s v="Itens concluídos"/>
    <m/>
    <m/>
    <s v="Abertura indevida"/>
    <d v="2026-07-13T11:22:00"/>
    <d v="2026-07-06T00:00:00"/>
    <d v="2026-07-15T00:00:00"/>
    <m/>
    <m/>
    <m/>
    <m/>
    <m/>
    <m/>
    <m/>
    <m/>
    <m/>
    <m/>
    <m/>
    <x v="0"/>
    <m/>
    <m/>
    <m/>
    <s v=""/>
    <s v="FALSO"/>
    <n v="0"/>
    <s v=""/>
    <s v=""/>
    <s v=""/>
    <s v=""/>
    <s v=""/>
    <s v=""/>
    <s v=""/>
    <s v=""/>
    <s v=""/>
    <s v=""/>
    <x v="0"/>
  </r>
  <r>
    <x v="0"/>
    <s v="SGGS-17263"/>
    <s v="[SGGS] SP 26.3.1"/>
    <x v="3"/>
    <x v="0"/>
    <s v="[SGGS] PI 3/26"/>
    <x v="0"/>
    <s v="[INC0799551]Tenho um Erro/Problema no Dynamics - Apollo - Pós Graduação"/>
    <m/>
    <m/>
    <m/>
    <s v="Itens concluídos"/>
    <m/>
    <m/>
    <s v="Abertura indevida"/>
    <d v="2026-07-13T10:40:00"/>
    <d v="2026-07-06T00:00:00"/>
    <d v="2026-07-13T00:00:00"/>
    <m/>
    <m/>
    <m/>
    <m/>
    <m/>
    <m/>
    <m/>
    <m/>
    <m/>
    <m/>
    <m/>
    <x v="0"/>
    <m/>
    <m/>
    <m/>
    <s v=""/>
    <s v="FALSO"/>
    <n v="0"/>
    <s v=""/>
    <s v=""/>
    <s v=""/>
    <s v=""/>
    <s v=""/>
    <s v=""/>
    <s v=""/>
    <s v=""/>
    <s v=""/>
    <s v=""/>
    <x v="0"/>
  </r>
  <r>
    <x v="0"/>
    <s v="SGGS-17262"/>
    <s v="[SGGS] SP 26.3.1;[SGGS] SP 26.3.2"/>
    <x v="3"/>
    <x v="0"/>
    <s v="[SGGS] PI 3/26"/>
    <x v="0"/>
    <s v="[INC0771501]Tenho um Erro/Problema com o PTC - Ambiente do Aluno / AVA Sofia - Secretaria - Erro na solicitação de Transferencia interna - curso e polo"/>
    <m/>
    <m/>
    <m/>
    <s v="Itens concluídos"/>
    <m/>
    <m/>
    <s v="Concluído"/>
    <d v="2026-07-10T22:36:00"/>
    <d v="2026-07-06T00:00:00"/>
    <d v="2026-07-16T00:00:00"/>
    <d v="2026-07-16T00:00:00"/>
    <m/>
    <m/>
    <m/>
    <m/>
    <m/>
    <m/>
    <m/>
    <m/>
    <m/>
    <m/>
    <x v="0"/>
    <m/>
    <m/>
    <m/>
    <s v=""/>
    <s v="FALSO"/>
    <n v="0"/>
    <s v=""/>
    <s v=""/>
    <s v=""/>
    <s v=""/>
    <s v=""/>
    <s v=""/>
    <s v=""/>
    <s v=""/>
    <s v=""/>
    <s v=""/>
    <x v="0"/>
  </r>
  <r>
    <x v="0"/>
    <s v="SGGS-17261"/>
    <s v="[SGGS] SP 26.3.1"/>
    <x v="3"/>
    <x v="0"/>
    <s v="[SGGS] PI 3/26"/>
    <x v="0"/>
    <s v="[INC0766138]Tenho um Erro/Problema com o PTC - Ambiente do Aluno / AVA Sofia - Secretaria - Erro na solicitação de Transferencia interna - curso e polo"/>
    <m/>
    <m/>
    <m/>
    <s v="Itens concluídos"/>
    <m/>
    <m/>
    <s v="Concluído"/>
    <d v="2026-07-10T22:32:00"/>
    <d v="2026-07-06T00:00:00"/>
    <d v="2026-07-16T00:00:00"/>
    <d v="2026-07-16T00:00:00"/>
    <m/>
    <m/>
    <m/>
    <m/>
    <m/>
    <m/>
    <m/>
    <m/>
    <m/>
    <m/>
    <x v="0"/>
    <m/>
    <m/>
    <m/>
    <s v=""/>
    <s v="FALSO"/>
    <n v="0"/>
    <s v=""/>
    <s v=""/>
    <s v=""/>
    <s v=""/>
    <s v=""/>
    <s v=""/>
    <s v=""/>
    <s v=""/>
    <s v=""/>
    <s v=""/>
    <x v="0"/>
  </r>
  <r>
    <x v="0"/>
    <s v="SGGS-17260"/>
    <s v="[SGGS] SP 26.3.1;[SGGS] SP 26.3.2"/>
    <x v="3"/>
    <x v="0"/>
    <s v="[SGGS] PI 3/26"/>
    <x v="0"/>
    <s v="[INC0766123]Tenho um Erro/Problema com o PTC - Ambiente do Aluno / AVA Sofia - Secretaria - Erro na solicitação de Transferencia interna - curso e polo"/>
    <m/>
    <m/>
    <m/>
    <s v="Itens concluídos"/>
    <m/>
    <m/>
    <s v="Concluído"/>
    <d v="2026-07-10T22:30:00"/>
    <d v="2026-07-06T00:00:00"/>
    <d v="2026-07-16T00:00:00"/>
    <d v="2026-07-16T00:00:00"/>
    <m/>
    <m/>
    <m/>
    <m/>
    <m/>
    <m/>
    <m/>
    <m/>
    <m/>
    <m/>
    <x v="0"/>
    <m/>
    <m/>
    <m/>
    <s v=""/>
    <s v="FALSO"/>
    <n v="0"/>
    <s v=""/>
    <s v=""/>
    <s v=""/>
    <s v=""/>
    <s v=""/>
    <s v=""/>
    <s v=""/>
    <s v=""/>
    <s v=""/>
    <s v=""/>
    <x v="0"/>
  </r>
  <r>
    <x v="0"/>
    <s v="SGGS-17259"/>
    <s v="[SGGS] SP 26.3.1;[SGGS] SP 26.3.2"/>
    <x v="3"/>
    <x v="0"/>
    <s v="[SGGS] PI 3/26"/>
    <x v="0"/>
    <s v="[INC0770572]Tenho um Erro/Problema com o PTC - Ambiente do Aluno / AVA Sofia - Secretaria - Erro na solicitação de Transferencia interna - curso e polo"/>
    <m/>
    <m/>
    <m/>
    <s v="Itens concluídos"/>
    <m/>
    <m/>
    <s v="Concluído"/>
    <d v="2026-07-10T22:27:00"/>
    <d v="2026-07-06T00:00:00"/>
    <d v="2026-07-16T00:00:00"/>
    <d v="2026-07-16T00:00:00"/>
    <m/>
    <m/>
    <m/>
    <m/>
    <m/>
    <m/>
    <m/>
    <m/>
    <m/>
    <m/>
    <x v="0"/>
    <m/>
    <m/>
    <m/>
    <s v=""/>
    <s v="FALSO"/>
    <n v="0"/>
    <s v=""/>
    <s v=""/>
    <s v=""/>
    <s v=""/>
    <s v=""/>
    <s v=""/>
    <s v=""/>
    <s v=""/>
    <s v=""/>
    <s v=""/>
    <x v="0"/>
  </r>
  <r>
    <x v="0"/>
    <s v="SGGS-17258"/>
    <s v="[SGGS] SP 26.3.1"/>
    <x v="3"/>
    <x v="0"/>
    <s v="[SGGS] PI 3/26"/>
    <x v="0"/>
    <s v="[INC0788448]Tenho um Erro/Problema com o PTC - Backoffice Sofia - Atividades Complementares"/>
    <m/>
    <m/>
    <m/>
    <s v="Itens concluídos"/>
    <m/>
    <m/>
    <s v="Abertura indevida"/>
    <d v="2026-07-10T22:02:00"/>
    <d v="2026-07-06T00:00:00"/>
    <d v="2026-07-13T00:00:00"/>
    <m/>
    <m/>
    <m/>
    <m/>
    <m/>
    <m/>
    <m/>
    <m/>
    <m/>
    <m/>
    <m/>
    <x v="0"/>
    <m/>
    <m/>
    <m/>
    <s v=""/>
    <s v="FALSO"/>
    <n v="0"/>
    <s v=""/>
    <s v=""/>
    <s v=""/>
    <s v=""/>
    <s v=""/>
    <s v=""/>
    <s v=""/>
    <s v=""/>
    <s v=""/>
    <s v=""/>
    <x v="0"/>
  </r>
  <r>
    <x v="0"/>
    <s v="SGGS-17257"/>
    <s v="[SGGS] SP 26.3.1;[SGGS] SP 26.3.2"/>
    <x v="3"/>
    <x v="0"/>
    <s v="[SGGS] PI 3/26"/>
    <x v="0"/>
    <s v="[INC0786308]Tenho um Erro/Problema com o PTC - Ambiente do Aluno / AVA Sofia - Visão de disciplinas"/>
    <m/>
    <m/>
    <m/>
    <s v="Itens concluídos"/>
    <m/>
    <m/>
    <s v="Concluído"/>
    <d v="2026-07-10T21:56:00"/>
    <d v="2026-07-06T00:00:00"/>
    <d v="2026-07-16T00:00:00"/>
    <d v="2026-07-16T00:00:00"/>
    <m/>
    <m/>
    <m/>
    <m/>
    <m/>
    <m/>
    <m/>
    <m/>
    <m/>
    <m/>
    <x v="0"/>
    <m/>
    <m/>
    <m/>
    <s v=""/>
    <s v="FALSO"/>
    <n v="0"/>
    <s v=""/>
    <s v=""/>
    <s v=""/>
    <s v=""/>
    <s v=""/>
    <s v=""/>
    <s v=""/>
    <s v=""/>
    <s v=""/>
    <s v=""/>
    <x v="0"/>
  </r>
  <r>
    <x v="0"/>
    <s v="SGGS-17256"/>
    <s v="[SGGS] SP 26.3.1;[SGGS] SP 26.3.2"/>
    <x v="3"/>
    <x v="0"/>
    <s v="[SGGS] PI 3/26"/>
    <x v="0"/>
    <s v="[INC0783968]Tenho um Erro/Problema com o PTC - Ambiente do Aluno / AVA Sofia - Secretaria - Erro no documento da solicitação"/>
    <m/>
    <m/>
    <m/>
    <s v="Itens concluídos"/>
    <m/>
    <m/>
    <s v="Concluído"/>
    <d v="2026-07-10T21:46:00"/>
    <d v="2026-07-06T00:00:00"/>
    <d v="2026-07-16T00:00:00"/>
    <d v="2026-07-16T00:00:00"/>
    <m/>
    <m/>
    <m/>
    <m/>
    <m/>
    <m/>
    <m/>
    <m/>
    <m/>
    <m/>
    <x v="0"/>
    <m/>
    <m/>
    <m/>
    <s v=""/>
    <s v="FALSO"/>
    <n v="0"/>
    <s v=""/>
    <s v=""/>
    <s v=""/>
    <s v=""/>
    <s v=""/>
    <s v=""/>
    <s v=""/>
    <s v=""/>
    <s v=""/>
    <s v=""/>
    <x v="0"/>
  </r>
  <r>
    <x v="0"/>
    <s v="SGGS-17255"/>
    <s v="[SGGS] SP 26.3.1"/>
    <x v="3"/>
    <x v="0"/>
    <s v="[SGGS] PI 3/26"/>
    <x v="0"/>
    <s v="[INC0781720]Tenho um Erro/Problema com o Sistema Ampli Legado  - Backoffice - Emissão de histórico Escolar"/>
    <m/>
    <m/>
    <m/>
    <s v="Itens concluídos"/>
    <m/>
    <m/>
    <s v="Abertura indevida"/>
    <d v="2026-07-10T21:35:00"/>
    <d v="2026-07-06T00:00:00"/>
    <d v="2026-07-13T00:00:00"/>
    <m/>
    <m/>
    <m/>
    <m/>
    <m/>
    <m/>
    <m/>
    <m/>
    <m/>
    <m/>
    <m/>
    <x v="0"/>
    <m/>
    <m/>
    <m/>
    <s v=""/>
    <s v="FALSO"/>
    <n v="0"/>
    <s v=""/>
    <s v=""/>
    <s v=""/>
    <s v=""/>
    <s v=""/>
    <s v=""/>
    <s v=""/>
    <s v=""/>
    <s v=""/>
    <s v=""/>
    <x v="0"/>
  </r>
  <r>
    <x v="0"/>
    <s v="SGGS-17254"/>
    <s v="[SGGS] SP 26.3.1;[SGGS] SP 26.3.2"/>
    <x v="3"/>
    <x v="0"/>
    <s v="[SGGS] PI 3/26"/>
    <x v="0"/>
    <s v="[INC0781902]Tenho um Erro/Problema com o PTC - Ambiente do Aluno / AVA Sofia - Secretaria - Erro na solicitação de Transferencia interna - curso e polo"/>
    <m/>
    <m/>
    <m/>
    <s v="Itens concluídos"/>
    <m/>
    <m/>
    <s v="Concluído"/>
    <d v="2026-07-10T18:34:00"/>
    <d v="2026-07-06T00:00:00"/>
    <d v="2026-07-16T00:00:00"/>
    <d v="2026-07-16T00:00:00"/>
    <m/>
    <m/>
    <m/>
    <m/>
    <m/>
    <m/>
    <m/>
    <m/>
    <m/>
    <m/>
    <x v="0"/>
    <m/>
    <m/>
    <m/>
    <s v=""/>
    <s v="FALSO"/>
    <n v="0"/>
    <s v=""/>
    <s v=""/>
    <s v=""/>
    <s v=""/>
    <s v=""/>
    <s v=""/>
    <s v=""/>
    <s v=""/>
    <s v=""/>
    <s v=""/>
    <x v="0"/>
  </r>
  <r>
    <x v="0"/>
    <s v="SGGS-17252"/>
    <s v="[SGGS] SP 26.3.1;[SGGS] SP 26.3.2"/>
    <x v="3"/>
    <x v="0"/>
    <s v="[SGGS] PI 3/26"/>
    <x v="0"/>
    <s v="[INC0785033]Tenho um Erro/Problema com o PTC - Ambiente do Aluno / AVA Sofia - Secretaria - Erro no documento da solicitação"/>
    <m/>
    <m/>
    <m/>
    <s v="Itens concluídos"/>
    <m/>
    <m/>
    <s v="Concluído"/>
    <d v="2026-07-10T18:22:00"/>
    <d v="2026-07-06T00:00:00"/>
    <d v="2026-07-16T00:00:00"/>
    <d v="2026-07-16T00:00:00"/>
    <m/>
    <m/>
    <m/>
    <m/>
    <m/>
    <m/>
    <m/>
    <m/>
    <m/>
    <m/>
    <x v="0"/>
    <m/>
    <m/>
    <m/>
    <s v=""/>
    <s v="FALSO"/>
    <n v="0"/>
    <s v=""/>
    <s v=""/>
    <s v=""/>
    <s v=""/>
    <s v=""/>
    <s v=""/>
    <s v=""/>
    <s v=""/>
    <s v=""/>
    <s v=""/>
    <x v="0"/>
  </r>
  <r>
    <x v="0"/>
    <s v="SGGS-17251"/>
    <s v="[SGGS] SP 26.3.1;[SGGS] SP 26.3.2"/>
    <x v="3"/>
    <x v="0"/>
    <s v="[SGGS] PI 3/26"/>
    <x v="0"/>
    <s v="[INC0783833]Tenho um Erro/Problema com o PTC - Ambiente do Aluno / AVA Sofia - Secretaria - Erro no documento da solicitação"/>
    <m/>
    <m/>
    <m/>
    <s v="Itens concluídos"/>
    <m/>
    <m/>
    <s v="Concluído"/>
    <d v="2026-07-10T18:21:00"/>
    <d v="2026-07-06T00:00:00"/>
    <d v="2026-07-16T00:00:00"/>
    <d v="2026-07-16T00:00:00"/>
    <m/>
    <m/>
    <m/>
    <m/>
    <m/>
    <m/>
    <m/>
    <m/>
    <m/>
    <m/>
    <x v="0"/>
    <m/>
    <m/>
    <m/>
    <s v=""/>
    <s v="FALSO"/>
    <n v="0"/>
    <s v=""/>
    <s v=""/>
    <s v=""/>
    <s v=""/>
    <s v=""/>
    <s v=""/>
    <s v=""/>
    <s v=""/>
    <s v=""/>
    <s v=""/>
    <x v="0"/>
  </r>
  <r>
    <x v="0"/>
    <s v="SGGS-17250"/>
    <s v="[SGGS] SP 26.3.1;[SGGS] SP 26.3.3;[SGGS] SP 26.3.2;[SGGS] SP 26.3.4"/>
    <x v="3"/>
    <x v="0"/>
    <s v="[SGGS] PI 3/26"/>
    <x v="0"/>
    <s v="[INC0788373]Tenho um Erro/Problema com o PTC - Dynamics Athenas - Atualização de Dados Cadastrais"/>
    <m/>
    <m/>
    <m/>
    <s v="Itens concluídos"/>
    <m/>
    <m/>
    <s v="Abertura indevida"/>
    <d v="2026-07-10T14:35:00"/>
    <d v="2026-07-06T00:00:00"/>
    <d v="2026-08-27T00:00:00"/>
    <m/>
    <m/>
    <m/>
    <m/>
    <m/>
    <m/>
    <m/>
    <m/>
    <m/>
    <m/>
    <m/>
    <x v="0"/>
    <m/>
    <m/>
    <m/>
    <s v=""/>
    <s v="FALSO"/>
    <n v="0"/>
    <s v=""/>
    <s v=""/>
    <s v=""/>
    <s v=""/>
    <s v=""/>
    <s v=""/>
    <s v=""/>
    <s v=""/>
    <s v=""/>
    <s v=""/>
    <x v="0"/>
  </r>
  <r>
    <x v="0"/>
    <s v="SGGS-17249"/>
    <s v="[SGGS] SP 26.3.1;[SGGS] SP 26.3.2"/>
    <x v="3"/>
    <x v="0"/>
    <s v="[SGGS] PI 3/26"/>
    <x v="0"/>
    <s v="[INC0787255]Tenho um Erro/Problema com o PTC - Dynamics Athenas - Documentos de Matrícula"/>
    <m/>
    <m/>
    <m/>
    <s v="Itens concluídos"/>
    <m/>
    <m/>
    <s v="Concluído"/>
    <d v="2026-07-10T14:34:00"/>
    <d v="2026-07-06T00:00:00"/>
    <d v="2026-07-17T00:00:00"/>
    <d v="2026-07-17T00:00:00"/>
    <m/>
    <m/>
    <m/>
    <m/>
    <m/>
    <m/>
    <m/>
    <m/>
    <m/>
    <m/>
    <x v="0"/>
    <m/>
    <m/>
    <m/>
    <s v=""/>
    <s v="FALSO"/>
    <n v="0"/>
    <s v=""/>
    <s v=""/>
    <s v=""/>
    <s v=""/>
    <s v=""/>
    <s v=""/>
    <s v=""/>
    <s v=""/>
    <s v=""/>
    <s v=""/>
    <x v="0"/>
  </r>
  <r>
    <x v="0"/>
    <s v="SGGS-17247"/>
    <s v="[SGGS] SP 26.3.1;[SGGS] SP 26.3.2"/>
    <x v="3"/>
    <x v="0"/>
    <s v="[SGGS] PI 3/26"/>
    <x v="0"/>
    <s v="[INC0798344]Tenho um Erro/Problema com o PTC - Dynamics Athenas - Efetivação da Matrícula"/>
    <m/>
    <m/>
    <m/>
    <s v="Itens concluídos"/>
    <m/>
    <m/>
    <s v="Concluído"/>
    <d v="2026-07-10T11:47:00"/>
    <d v="2026-07-06T00:00:00"/>
    <d v="2026-07-16T00:00:00"/>
    <d v="2026-07-16T00:00:00"/>
    <m/>
    <m/>
    <m/>
    <m/>
    <m/>
    <m/>
    <m/>
    <m/>
    <m/>
    <m/>
    <x v="0"/>
    <m/>
    <m/>
    <m/>
    <s v=""/>
    <s v="FALSO"/>
    <n v="0"/>
    <s v=""/>
    <s v=""/>
    <s v=""/>
    <s v=""/>
    <s v=""/>
    <s v=""/>
    <s v=""/>
    <s v=""/>
    <s v=""/>
    <s v=""/>
    <x v="0"/>
  </r>
  <r>
    <x v="0"/>
    <s v="SGGS-17246"/>
    <s v="[SGGS] SP 26.3.1;[SGGS] SP 26.3.3;[SGGS] SP 26.3.2;[SGGS] SP 26.3.4"/>
    <x v="3"/>
    <x v="0"/>
    <s v="[SGGS] PI 3/26"/>
    <x v="0"/>
    <s v="[INC0798343]Tenho um Erro/Problema com o PTC - Dynamics Athenas - Efetivação da Matrícula"/>
    <m/>
    <n v="21600"/>
    <m/>
    <s v="Itens concluídos"/>
    <m/>
    <m/>
    <s v="Concluído"/>
    <d v="2026-07-10T11:47:00"/>
    <d v="2026-07-06T00:00:00"/>
    <d v="2026-08-11T00:00:00"/>
    <d v="2026-08-11T00:00:00"/>
    <m/>
    <m/>
    <m/>
    <m/>
    <m/>
    <m/>
    <m/>
    <m/>
    <m/>
    <m/>
    <x v="0"/>
    <m/>
    <m/>
    <m/>
    <n v="6"/>
    <s v="FALSO"/>
    <n v="0"/>
    <s v=""/>
    <s v=""/>
    <s v=""/>
    <s v=""/>
    <s v=""/>
    <s v=""/>
    <s v=""/>
    <s v=""/>
    <s v=""/>
    <s v=""/>
    <x v="0"/>
  </r>
  <r>
    <x v="0"/>
    <s v="SGGS-17245"/>
    <s v="[SGGS] SP 26.3.1;[SGGS] SP 26.3.2"/>
    <x v="3"/>
    <x v="0"/>
    <s v="[SGGS] PI 3/26"/>
    <x v="0"/>
    <s v="[INC0798307]Tenho um Erro/Problema com o PTC - Dynamics Athenas - Efetivação da Matrícula"/>
    <m/>
    <m/>
    <m/>
    <s v="Itens concluídos"/>
    <m/>
    <m/>
    <s v="Concluído"/>
    <d v="2026-07-10T10:58:00"/>
    <d v="2026-07-06T00:00:00"/>
    <d v="2026-07-16T00:00:00"/>
    <d v="2026-07-16T00:00:00"/>
    <m/>
    <m/>
    <m/>
    <m/>
    <m/>
    <m/>
    <m/>
    <m/>
    <m/>
    <m/>
    <x v="0"/>
    <m/>
    <m/>
    <m/>
    <s v=""/>
    <s v="FALSO"/>
    <n v="0"/>
    <s v=""/>
    <s v=""/>
    <s v=""/>
    <s v=""/>
    <s v=""/>
    <s v=""/>
    <s v=""/>
    <s v=""/>
    <s v=""/>
    <s v=""/>
    <x v="0"/>
  </r>
  <r>
    <x v="0"/>
    <s v="SGGS-17244"/>
    <s v="[SGGS] SP 26.3.1;[SGGS] SP 26.3.2"/>
    <x v="3"/>
    <x v="0"/>
    <s v="[SGGS] PI 3/26"/>
    <x v="0"/>
    <s v="[INC0798259]Tenho um Erro/Problema com o PTC - Dynamics Athenas - Efetivação da Matrícula"/>
    <m/>
    <m/>
    <m/>
    <s v="Itens concluídos"/>
    <m/>
    <m/>
    <s v="Concluído"/>
    <d v="2026-07-10T09:10:00"/>
    <d v="2026-07-06T00:00:00"/>
    <d v="2026-07-16T00:00:00"/>
    <d v="2026-07-16T00:00:00"/>
    <m/>
    <m/>
    <m/>
    <m/>
    <m/>
    <m/>
    <m/>
    <m/>
    <m/>
    <m/>
    <x v="0"/>
    <m/>
    <m/>
    <m/>
    <s v=""/>
    <s v="FALSO"/>
    <n v="0"/>
    <s v=""/>
    <s v=""/>
    <s v=""/>
    <s v=""/>
    <s v=""/>
    <s v=""/>
    <s v=""/>
    <s v=""/>
    <s v=""/>
    <s v=""/>
    <x v="0"/>
  </r>
  <r>
    <x v="0"/>
    <s v="SGGS-17243"/>
    <s v="[SGGS] SP 26.3.1;[SGGS] SP 26.3.3;[SGGS] SP 26.3.2"/>
    <x v="3"/>
    <x v="0"/>
    <s v="[SGGS] PI 3/26"/>
    <x v="0"/>
    <s v="[INC0798073]Tenho um Erro/Problema com o PTC - Dynamics Athenas - Efetivação da Matrícula"/>
    <m/>
    <m/>
    <m/>
    <s v="Itens concluídos"/>
    <m/>
    <m/>
    <s v="Concluído"/>
    <d v="2026-07-09T21:21:00"/>
    <d v="2026-07-06T00:00:00"/>
    <d v="2026-08-05T00:00:00"/>
    <d v="2026-08-05T00:00:00"/>
    <m/>
    <m/>
    <m/>
    <m/>
    <m/>
    <m/>
    <m/>
    <m/>
    <m/>
    <m/>
    <x v="0"/>
    <m/>
    <m/>
    <m/>
    <s v=""/>
    <s v="FALSO"/>
    <n v="0"/>
    <s v=""/>
    <s v=""/>
    <s v=""/>
    <s v=""/>
    <s v=""/>
    <s v=""/>
    <s v=""/>
    <s v=""/>
    <s v=""/>
    <s v=""/>
    <x v="0"/>
  </r>
  <r>
    <x v="0"/>
    <s v="SGGS-17241"/>
    <s v="[SGGS] SP 26.3.1;[SGGS] SP 26.3.3;[SGGS] SP 26.3.2;[SGGS] SP 26.3.5;[SGGS] SP 26.3.4"/>
    <x v="3"/>
    <x v="0"/>
    <s v="[SGGS] PI 3/26"/>
    <x v="0"/>
    <s v="[INC0787329]Tenho um Erro/Problema com o PTC - Dynamics Athenas - Documentos Acadêmicos - Serviços"/>
    <m/>
    <m/>
    <m/>
    <s v="Itens concluídos"/>
    <m/>
    <m/>
    <s v="Concluído"/>
    <d v="2026-07-08T21:44:00"/>
    <d v="2026-07-06T00:00:00"/>
    <d v="2026-08-25T00:00:00"/>
    <d v="2026-08-25T00:00:00"/>
    <m/>
    <m/>
    <m/>
    <m/>
    <m/>
    <m/>
    <m/>
    <m/>
    <m/>
    <m/>
    <x v="0"/>
    <m/>
    <m/>
    <m/>
    <s v=""/>
    <s v="FALSO"/>
    <n v="0"/>
    <s v=""/>
    <s v=""/>
    <s v=""/>
    <s v=""/>
    <s v=""/>
    <s v=""/>
    <s v=""/>
    <s v=""/>
    <s v=""/>
    <s v=""/>
    <x v="0"/>
  </r>
  <r>
    <x v="0"/>
    <s v="SGGS-17240"/>
    <s v="[SGGS] SP 26.3.1;[SGGS] SP 26.3.2"/>
    <x v="3"/>
    <x v="0"/>
    <s v="[SGGS] PI 3/26"/>
    <x v="0"/>
    <s v="[INC0788910]Tenho um Erro/Problema com o PTC - Ambiente do Aluno / AVA Sofia - Login/senha"/>
    <m/>
    <m/>
    <m/>
    <s v="Itens concluídos"/>
    <m/>
    <m/>
    <s v="Concluído"/>
    <d v="2026-07-08T21:07:00"/>
    <d v="2026-07-06T00:00:00"/>
    <d v="2026-07-13T00:00:00"/>
    <d v="2026-07-13T00:00:00"/>
    <m/>
    <m/>
    <m/>
    <m/>
    <m/>
    <m/>
    <m/>
    <m/>
    <m/>
    <m/>
    <x v="0"/>
    <m/>
    <m/>
    <m/>
    <s v=""/>
    <s v="FALSO"/>
    <n v="0"/>
    <s v=""/>
    <s v=""/>
    <s v=""/>
    <s v=""/>
    <s v=""/>
    <s v=""/>
    <s v=""/>
    <s v=""/>
    <s v=""/>
    <s v=""/>
    <x v="0"/>
  </r>
  <r>
    <x v="0"/>
    <s v="SGGS-17239"/>
    <s v="[SGGS] SP 26.3.1;[SGGS] SP 26.3.2"/>
    <x v="3"/>
    <x v="0"/>
    <s v="[SGGS] PI 3/26"/>
    <x v="0"/>
    <s v="[INC0797019]Tenho um Erro/Problema no Dynamics - Captar - Inscrição"/>
    <m/>
    <m/>
    <m/>
    <s v="Itens concluídos"/>
    <m/>
    <m/>
    <s v="Concluído"/>
    <d v="2026-07-08T20:43:00"/>
    <d v="2026-07-06T00:00:00"/>
    <d v="2026-07-13T00:00:00"/>
    <d v="2026-07-13T00:00:00"/>
    <m/>
    <m/>
    <m/>
    <m/>
    <m/>
    <m/>
    <m/>
    <m/>
    <m/>
    <m/>
    <x v="0"/>
    <m/>
    <m/>
    <m/>
    <s v=""/>
    <s v="FALSO"/>
    <n v="0"/>
    <s v=""/>
    <s v=""/>
    <s v=""/>
    <s v=""/>
    <s v=""/>
    <s v=""/>
    <s v=""/>
    <s v=""/>
    <s v=""/>
    <s v=""/>
    <x v="0"/>
  </r>
  <r>
    <x v="0"/>
    <s v="SGGS-17238"/>
    <s v="[SGGS] SP 26.3.1"/>
    <x v="3"/>
    <x v="0"/>
    <s v="[SGGS] PI 3/26"/>
    <x v="0"/>
    <s v="[INC0789621]Tenho um Erro/Problema com o PTC - Dynamics Athenas - Instabilidade Sistêmica no Dynamics"/>
    <m/>
    <m/>
    <m/>
    <s v="Itens concluídos"/>
    <m/>
    <m/>
    <s v="Abertura indevida"/>
    <d v="2026-07-08T20:38:00"/>
    <d v="2026-07-06T00:00:00"/>
    <d v="2026-07-13T00:00:00"/>
    <m/>
    <m/>
    <m/>
    <m/>
    <m/>
    <m/>
    <m/>
    <m/>
    <m/>
    <m/>
    <m/>
    <x v="0"/>
    <m/>
    <m/>
    <m/>
    <s v=""/>
    <s v="FALSO"/>
    <n v="0"/>
    <s v=""/>
    <s v=""/>
    <s v=""/>
    <s v=""/>
    <s v=""/>
    <s v=""/>
    <s v=""/>
    <s v=""/>
    <s v=""/>
    <s v=""/>
    <x v="0"/>
  </r>
  <r>
    <x v="0"/>
    <s v="SGGS-17237"/>
    <s v="[SGGS] SP 26.3.1"/>
    <x v="3"/>
    <x v="0"/>
    <s v="[SGGS] PI 3/26"/>
    <x v="0"/>
    <s v="[INC0797357]Tenho um Erro/Problema com o PTC - Ingresso - Captação - Área do Candidato"/>
    <m/>
    <m/>
    <m/>
    <s v="Itens concluídos"/>
    <m/>
    <m/>
    <s v="Concluído"/>
    <d v="2026-07-08T20:36:00"/>
    <d v="2026-07-06T00:00:00"/>
    <d v="2026-07-13T00:00:00"/>
    <d v="2026-07-13T00:00:00"/>
    <m/>
    <m/>
    <m/>
    <m/>
    <m/>
    <m/>
    <m/>
    <m/>
    <m/>
    <m/>
    <x v="0"/>
    <m/>
    <m/>
    <m/>
    <s v=""/>
    <s v="FALSO"/>
    <n v="0"/>
    <s v=""/>
    <s v=""/>
    <s v=""/>
    <s v=""/>
    <s v=""/>
    <s v=""/>
    <s v=""/>
    <s v=""/>
    <s v=""/>
    <s v=""/>
    <x v="0"/>
  </r>
  <r>
    <x v="0"/>
    <s v="SGGS-17236"/>
    <s v="[SGGS] SP 26.3.1;[SGGS] SP 26.3.3;[SGGS] SP 26.3.2;[SGGS] SP 26.3.5;[SGGS] SP 26.3.4;[SGGS] SP 26.3.6"/>
    <x v="3"/>
    <x v="0"/>
    <s v="[SGGS] PI 3/26"/>
    <x v="0"/>
    <s v="[INC0797594]Tenho um Erro/Problema com o PTC - Dynamics Athenas - Rematrícula"/>
    <m/>
    <m/>
    <m/>
    <s v="Itens concluídos"/>
    <m/>
    <m/>
    <s v="Concluído"/>
    <d v="2026-07-08T18:41:00"/>
    <d v="2026-07-06T00:00:00"/>
    <d v="2026-09-09T00:00:00"/>
    <d v="2026-09-09T00:00:00"/>
    <m/>
    <m/>
    <m/>
    <m/>
    <m/>
    <m/>
    <m/>
    <m/>
    <m/>
    <m/>
    <x v="0"/>
    <m/>
    <m/>
    <m/>
    <s v=""/>
    <s v="FALSO"/>
    <n v="0"/>
    <s v=""/>
    <s v=""/>
    <s v=""/>
    <s v=""/>
    <s v=""/>
    <s v=""/>
    <s v=""/>
    <s v=""/>
    <s v=""/>
    <s v=""/>
    <x v="0"/>
  </r>
  <r>
    <x v="0"/>
    <s v="SGGS-17232"/>
    <s v="[SGGS] SP 26.3.1;[SGGS] SP 26.4.1;[SGGS] SP 26.3.3;[SGGS] SP 26.3.2;[SGGS] SP 26.3.5;[SGGS] SP 26.3.4;[SGGS] SP 26.3.6"/>
    <x v="3"/>
    <x v="4"/>
    <s v="[SGGS] PI 4/26"/>
    <x v="0"/>
    <s v="[INC0794182]Tenho um Erro/Problema com o PTC - Dynamics Athenas - Alocação e disponibilização de disciplinas"/>
    <m/>
    <m/>
    <m/>
    <s v="Itens concluídos"/>
    <m/>
    <m/>
    <m/>
    <d v="2026-07-08T17:08:00"/>
    <d v="2026-09-28T00:00:00"/>
    <d v="2026-09-24T00:00:00"/>
    <d v="2026-09-28T00:00:00"/>
    <m/>
    <m/>
    <m/>
    <m/>
    <m/>
    <m/>
    <m/>
    <m/>
    <m/>
    <m/>
    <x v="0"/>
    <m/>
    <m/>
    <m/>
    <s v=""/>
    <s v="FALSO"/>
    <n v="0"/>
    <s v=""/>
    <s v=""/>
    <s v=""/>
    <s v=""/>
    <s v=""/>
    <s v=""/>
    <s v=""/>
    <s v=""/>
    <s v=""/>
    <s v=""/>
    <x v="0"/>
  </r>
  <r>
    <x v="0"/>
    <s v="SGGS-17231"/>
    <s v="[SGGS] SP 26.3.1;[SGGS] SP 26.3.3;[SGGS] SP 26.3.2;[SGGS] SP 26.3.4"/>
    <x v="3"/>
    <x v="0"/>
    <s v="[SGGS] PI 3/26"/>
    <x v="0"/>
    <s v="[INC0797529]Tenho um Erro/Problema com o PTC - Dynamics Athenas - Efetivação da Matrícula"/>
    <m/>
    <m/>
    <m/>
    <s v="Itens concluídos"/>
    <m/>
    <m/>
    <s v="Concluído"/>
    <d v="2026-07-08T16:41:00"/>
    <d v="2026-07-06T00:00:00"/>
    <d v="2026-08-11T00:00:00"/>
    <d v="2026-08-11T00:00:00"/>
    <m/>
    <m/>
    <m/>
    <m/>
    <m/>
    <m/>
    <m/>
    <m/>
    <m/>
    <m/>
    <x v="0"/>
    <m/>
    <m/>
    <m/>
    <s v=""/>
    <s v="FALSO"/>
    <n v="0"/>
    <s v=""/>
    <s v=""/>
    <s v=""/>
    <s v=""/>
    <s v=""/>
    <s v=""/>
    <s v=""/>
    <s v=""/>
    <s v=""/>
    <s v=""/>
    <x v="0"/>
  </r>
  <r>
    <x v="0"/>
    <s v="SGGS-17230"/>
    <s v="[SGGS] SP 26.3.1;[SGGS] SP 26.3.3;[SGGS] SP 26.3.2;[SGGS] SP 26.3.4"/>
    <x v="3"/>
    <x v="0"/>
    <s v="[SGGS] PI 3/26"/>
    <x v="0"/>
    <s v="[INC0794260]Tenho um Erro/Problema com o PTC - Dynamics Athenas - Alocação e disponibilização de disciplinas"/>
    <m/>
    <m/>
    <m/>
    <s v="Itens concluídos"/>
    <m/>
    <m/>
    <s v="Concluído"/>
    <d v="2026-07-08T16:33:00"/>
    <d v="2026-07-06T00:00:00"/>
    <d v="2026-08-11T00:00:00"/>
    <d v="2026-08-11T00:00:00"/>
    <m/>
    <m/>
    <m/>
    <m/>
    <m/>
    <m/>
    <m/>
    <m/>
    <m/>
    <m/>
    <x v="0"/>
    <m/>
    <m/>
    <m/>
    <s v=""/>
    <s v="FALSO"/>
    <n v="0"/>
    <s v=""/>
    <s v=""/>
    <s v=""/>
    <s v=""/>
    <s v=""/>
    <s v=""/>
    <s v=""/>
    <s v=""/>
    <s v=""/>
    <s v=""/>
    <x v="0"/>
  </r>
  <r>
    <x v="0"/>
    <s v="SGGS-17228"/>
    <s v="[SGGS] SP 26.3.1"/>
    <x v="3"/>
    <x v="0"/>
    <s v="[SGGS] PI 3/26"/>
    <x v="0"/>
    <s v="[INC0796065]Tenho um Erro/Problema com o Sistema - PDA:Portal do aluno - Graduação - Erro no Financeiro "/>
    <m/>
    <m/>
    <m/>
    <s v="Itens concluídos"/>
    <m/>
    <m/>
    <s v="Abertura indevida"/>
    <d v="2026-07-08T11:48:00"/>
    <d v="2026-07-06T00:00:00"/>
    <d v="2026-07-13T00:00:00"/>
    <m/>
    <m/>
    <m/>
    <m/>
    <m/>
    <m/>
    <m/>
    <m/>
    <m/>
    <m/>
    <m/>
    <x v="0"/>
    <m/>
    <m/>
    <m/>
    <s v=""/>
    <s v="FALSO"/>
    <n v="0"/>
    <s v=""/>
    <s v=""/>
    <s v=""/>
    <s v=""/>
    <s v=""/>
    <s v=""/>
    <s v=""/>
    <s v=""/>
    <s v=""/>
    <s v=""/>
    <x v="0"/>
  </r>
  <r>
    <x v="0"/>
    <s v="SGGS-17226"/>
    <s v="[SGGS] SP 26.3.1;[SGGS] SP 26.3.2"/>
    <x v="3"/>
    <x v="0"/>
    <s v="[SGGS] PI 3/26"/>
    <x v="0"/>
    <s v="[INC0796802]Tenho um Erro/Problema com o PTC - Ingresso - Captação - Área do Candidato"/>
    <m/>
    <m/>
    <m/>
    <s v="Itens concluídos"/>
    <m/>
    <m/>
    <s v="Concluído"/>
    <d v="2026-07-08T10:47:00"/>
    <d v="2026-07-06T00:00:00"/>
    <d v="2026-07-17T00:00:00"/>
    <d v="2026-07-17T00:00:00"/>
    <m/>
    <m/>
    <m/>
    <m/>
    <m/>
    <m/>
    <m/>
    <m/>
    <m/>
    <m/>
    <x v="0"/>
    <m/>
    <m/>
    <m/>
    <s v=""/>
    <s v="FALSO"/>
    <n v="0"/>
    <s v=""/>
    <s v=""/>
    <s v=""/>
    <s v=""/>
    <s v=""/>
    <s v=""/>
    <s v=""/>
    <s v=""/>
    <s v=""/>
    <s v=""/>
    <x v="0"/>
  </r>
  <r>
    <x v="0"/>
    <s v="SGGS-17224"/>
    <s v="[SGGS] SP 26.3.1;[SGGS] SP 26.3.2"/>
    <x v="3"/>
    <x v="0"/>
    <s v="[SGGS] PI 3/26"/>
    <x v="0"/>
    <s v="[INC0797291]Tenho um Erro/Problema com o PTC - Dynamics Athenas - Efetivação da Matrícula"/>
    <m/>
    <m/>
    <m/>
    <s v="Itens concluídos"/>
    <m/>
    <m/>
    <s v="Concluído"/>
    <d v="2026-07-08T09:59:00"/>
    <d v="2026-07-06T00:00:00"/>
    <d v="2026-07-17T00:00:00"/>
    <d v="2026-07-17T00:00:00"/>
    <m/>
    <m/>
    <m/>
    <m/>
    <m/>
    <m/>
    <m/>
    <m/>
    <m/>
    <m/>
    <x v="0"/>
    <m/>
    <m/>
    <m/>
    <s v=""/>
    <s v="FALSO"/>
    <n v="0"/>
    <s v=""/>
    <s v=""/>
    <s v=""/>
    <s v=""/>
    <s v=""/>
    <s v=""/>
    <s v=""/>
    <s v=""/>
    <s v=""/>
    <s v=""/>
    <x v="0"/>
  </r>
  <r>
    <x v="0"/>
    <s v="SGGS-17222"/>
    <s v="[SGGS] SP 26.3.1;[SGGS] SP 26.3.2"/>
    <x v="3"/>
    <x v="0"/>
    <s v="[SGGS] PI 3/26"/>
    <x v="0"/>
    <s v="[INC0776798]Tenho um Erro/Problema com o PTC - Dynamics Athenas - Notas e Frequências Parciais"/>
    <m/>
    <m/>
    <m/>
    <s v="Itens concluídos"/>
    <m/>
    <m/>
    <s v="Concluído"/>
    <d v="2026-07-08T09:37:00"/>
    <d v="2026-07-06T00:00:00"/>
    <d v="2026-07-16T00:00:00"/>
    <d v="2026-07-16T00:00:00"/>
    <m/>
    <m/>
    <m/>
    <m/>
    <m/>
    <m/>
    <m/>
    <m/>
    <m/>
    <m/>
    <x v="0"/>
    <m/>
    <m/>
    <m/>
    <s v=""/>
    <s v="FALSO"/>
    <n v="0"/>
    <s v=""/>
    <s v=""/>
    <s v=""/>
    <s v=""/>
    <s v=""/>
    <s v=""/>
    <s v=""/>
    <s v=""/>
    <s v=""/>
    <s v=""/>
    <x v="0"/>
  </r>
  <r>
    <x v="0"/>
    <s v="SGGS-17216"/>
    <s v="[SGGS] SP 26.3.1"/>
    <x v="3"/>
    <x v="0"/>
    <s v="[SGGS] PI 3/26"/>
    <x v="0"/>
    <s v="[INC0797236]Tenho um Erro/Problema com o PTC - Dynamics Athenas - Efetivação da Matrícula"/>
    <m/>
    <m/>
    <m/>
    <s v="Itens concluídos"/>
    <m/>
    <m/>
    <s v="Abertura indevida"/>
    <d v="2026-07-08T08:15:00"/>
    <d v="2026-07-06T00:00:00"/>
    <d v="2026-07-08T00:00:00"/>
    <m/>
    <m/>
    <m/>
    <m/>
    <m/>
    <m/>
    <m/>
    <m/>
    <m/>
    <m/>
    <m/>
    <x v="0"/>
    <m/>
    <m/>
    <m/>
    <s v=""/>
    <s v="FALSO"/>
    <n v="0"/>
    <s v=""/>
    <s v=""/>
    <s v=""/>
    <s v=""/>
    <s v=""/>
    <s v=""/>
    <s v=""/>
    <s v=""/>
    <s v=""/>
    <s v=""/>
    <x v="0"/>
  </r>
  <r>
    <x v="0"/>
    <s v="SGGS-17215"/>
    <s v="[SGGS] SP 26.3.1"/>
    <x v="3"/>
    <x v="0"/>
    <s v="[SGGS] PI 3/26"/>
    <x v="0"/>
    <s v="[INC0794983]Tenho um Erro/Problema com o PTC - Ingresso - Captação - Backoffice"/>
    <m/>
    <m/>
    <m/>
    <s v="Itens concluídos"/>
    <m/>
    <m/>
    <s v="Abertura indevida"/>
    <d v="2026-07-07T21:18:00"/>
    <d v="2026-07-06T00:00:00"/>
    <d v="2026-07-13T00:00:00"/>
    <m/>
    <m/>
    <m/>
    <m/>
    <m/>
    <m/>
    <m/>
    <m/>
    <m/>
    <m/>
    <m/>
    <x v="0"/>
    <m/>
    <m/>
    <m/>
    <s v=""/>
    <s v="FALSO"/>
    <n v="0"/>
    <s v=""/>
    <s v=""/>
    <s v=""/>
    <s v=""/>
    <s v=""/>
    <s v=""/>
    <s v=""/>
    <s v=""/>
    <s v=""/>
    <s v=""/>
    <x v="0"/>
  </r>
  <r>
    <x v="0"/>
    <s v="SGGS-17214"/>
    <s v="[SGGS] SP 26.3.1;[SGGS] SP 26.3.2"/>
    <x v="3"/>
    <x v="0"/>
    <s v="[SGGS] PI 3/26"/>
    <x v="0"/>
    <s v="[INC0796059]Tenho um Erro/Problema com o PTC - Dynamics Athenas - Atualização de Dados Cadastrais"/>
    <m/>
    <m/>
    <m/>
    <s v="Itens concluídos"/>
    <m/>
    <m/>
    <s v="Concluído"/>
    <d v="2026-07-07T21:15:00"/>
    <d v="2026-07-06T00:00:00"/>
    <d v="2026-07-17T00:00:00"/>
    <d v="2026-07-30T00:00:00"/>
    <m/>
    <m/>
    <m/>
    <m/>
    <m/>
    <m/>
    <m/>
    <m/>
    <m/>
    <m/>
    <x v="0"/>
    <m/>
    <m/>
    <m/>
    <s v=""/>
    <s v="FALSO"/>
    <n v="0"/>
    <s v=""/>
    <s v=""/>
    <s v=""/>
    <s v=""/>
    <s v=""/>
    <s v=""/>
    <s v=""/>
    <s v=""/>
    <s v=""/>
    <s v=""/>
    <x v="0"/>
  </r>
  <r>
    <x v="0"/>
    <s v="SGGS-17213"/>
    <s v="[SGGS] SP 26.3.1"/>
    <x v="3"/>
    <x v="0"/>
    <s v="[SGGS] PI 3/26"/>
    <x v="0"/>
    <s v="[INC0797056]Tenho um Erro/Problema com o PTC - Dynamics Athenas - Efetivação da Matrícula"/>
    <m/>
    <m/>
    <m/>
    <s v="Itens concluídos"/>
    <m/>
    <m/>
    <s v="Concluído"/>
    <d v="2026-07-07T20:34:00"/>
    <d v="2026-07-06T00:00:00"/>
    <d v="2026-07-08T00:00:00"/>
    <d v="2026-07-08T00:00:00"/>
    <m/>
    <m/>
    <m/>
    <m/>
    <m/>
    <m/>
    <m/>
    <m/>
    <m/>
    <m/>
    <x v="0"/>
    <m/>
    <m/>
    <m/>
    <s v=""/>
    <s v="FALSO"/>
    <n v="0"/>
    <s v=""/>
    <s v=""/>
    <s v=""/>
    <s v=""/>
    <s v=""/>
    <s v=""/>
    <s v=""/>
    <s v=""/>
    <s v=""/>
    <s v=""/>
    <x v="0"/>
  </r>
  <r>
    <x v="0"/>
    <s v="SGGS-17212"/>
    <s v="[SGGS] SP 26.3.1"/>
    <x v="3"/>
    <x v="0"/>
    <s v="[SGGS] PI 3/26"/>
    <x v="0"/>
    <s v="[INC0796981]Tenho um Erro/Problema com o PTC - Ambiente do Aluno / AVA Sofia - Escolha de Disciplinas Optativas/Eletivas"/>
    <m/>
    <m/>
    <m/>
    <s v="Itens concluídos"/>
    <m/>
    <m/>
    <s v="Abertura indevida"/>
    <d v="2026-07-07T20:16:00"/>
    <d v="2026-07-06T00:00:00"/>
    <d v="2026-07-08T00:00:00"/>
    <m/>
    <m/>
    <m/>
    <m/>
    <m/>
    <m/>
    <m/>
    <m/>
    <m/>
    <m/>
    <m/>
    <x v="0"/>
    <m/>
    <m/>
    <m/>
    <s v=""/>
    <s v="FALSO"/>
    <n v="0"/>
    <s v=""/>
    <s v=""/>
    <s v=""/>
    <s v=""/>
    <s v=""/>
    <s v=""/>
    <s v=""/>
    <s v=""/>
    <s v=""/>
    <s v=""/>
    <x v="0"/>
  </r>
  <r>
    <x v="0"/>
    <s v="SGGS-17211"/>
    <s v="[SGGS] SP 26.3.1"/>
    <x v="3"/>
    <x v="0"/>
    <s v="[SGGS] PI 3/26"/>
    <x v="0"/>
    <s v="[INC0797018]Tenho um Erro/Problema com o Sistema - Portal do Aluno - EaD - (Portal do aluno - EaD) Geração de documentos"/>
    <m/>
    <m/>
    <m/>
    <s v="Itens concluídos"/>
    <m/>
    <m/>
    <s v="Abertura indevida"/>
    <d v="2026-07-07T20:07:00"/>
    <d v="2026-07-06T00:00:00"/>
    <d v="2026-07-08T00:00:00"/>
    <m/>
    <m/>
    <m/>
    <m/>
    <m/>
    <m/>
    <m/>
    <m/>
    <m/>
    <m/>
    <m/>
    <x v="0"/>
    <m/>
    <m/>
    <m/>
    <s v=""/>
    <s v="FALSO"/>
    <n v="0"/>
    <s v=""/>
    <s v=""/>
    <s v=""/>
    <s v=""/>
    <s v=""/>
    <s v=""/>
    <s v=""/>
    <s v=""/>
    <s v=""/>
    <s v=""/>
    <x v="0"/>
  </r>
  <r>
    <x v="0"/>
    <s v="SGGS-17209"/>
    <s v="[SGGS] SP 26.3.1"/>
    <x v="3"/>
    <x v="0"/>
    <s v="[SGGS] PI 3/26"/>
    <x v="0"/>
    <s v="[INC0796963]Tenho um Erro/Problema com o PTC - Dynamics Athenas - Efetivação da Matrícula"/>
    <m/>
    <m/>
    <m/>
    <s v="Itens concluídos"/>
    <m/>
    <m/>
    <s v="Abertura indevida"/>
    <d v="2026-07-07T16:50:00"/>
    <d v="2026-07-06T00:00:00"/>
    <d v="2026-07-15T00:00:00"/>
    <m/>
    <m/>
    <m/>
    <m/>
    <m/>
    <m/>
    <m/>
    <m/>
    <m/>
    <m/>
    <m/>
    <x v="0"/>
    <m/>
    <m/>
    <m/>
    <s v=""/>
    <s v="FALSO"/>
    <n v="0"/>
    <s v=""/>
    <s v=""/>
    <s v=""/>
    <s v=""/>
    <s v=""/>
    <s v=""/>
    <s v=""/>
    <s v=""/>
    <s v=""/>
    <s v=""/>
    <x v="0"/>
  </r>
  <r>
    <x v="0"/>
    <s v="SGGS-17208"/>
    <s v="[SGGS] SP 26.3.1;[SGGS] SP 26.3.2"/>
    <x v="3"/>
    <x v="0"/>
    <s v="[SGGS] PI 3/26"/>
    <x v="0"/>
    <s v="[INC0786412]Tenho um Erro/Problema com o PTC - Ambiente do Aluno / AVA Sofia - Login/senha"/>
    <m/>
    <m/>
    <m/>
    <s v="Itens concluídos"/>
    <m/>
    <m/>
    <s v="Concluído"/>
    <d v="2026-07-07T16:28:00"/>
    <d v="2026-07-06T00:00:00"/>
    <d v="2026-07-16T00:00:00"/>
    <d v="2026-07-16T00:00:00"/>
    <m/>
    <m/>
    <m/>
    <m/>
    <m/>
    <m/>
    <m/>
    <m/>
    <m/>
    <m/>
    <x v="0"/>
    <m/>
    <m/>
    <m/>
    <s v=""/>
    <s v="FALSO"/>
    <n v="0"/>
    <s v=""/>
    <s v=""/>
    <s v=""/>
    <s v=""/>
    <s v=""/>
    <s v=""/>
    <s v=""/>
    <s v=""/>
    <s v=""/>
    <s v=""/>
    <x v="0"/>
  </r>
  <r>
    <x v="0"/>
    <s v="SGGS-17207"/>
    <s v="[SGGS] SP 26.3.1"/>
    <x v="3"/>
    <x v="0"/>
    <s v="[SGGS] PI 3/26"/>
    <x v="0"/>
    <s v="[INC0778380]Tenho um Erro/Problema com o PTC - Dynamics Athenas - Inativação de curso e ofertas"/>
    <m/>
    <m/>
    <m/>
    <s v="Itens concluídos"/>
    <m/>
    <m/>
    <s v="Concluído"/>
    <d v="2026-07-07T15:38:00"/>
    <d v="2026-07-06T00:00:00"/>
    <d v="2026-07-08T00:00:00"/>
    <d v="2026-07-08T00:00:00"/>
    <m/>
    <m/>
    <m/>
    <m/>
    <m/>
    <m/>
    <m/>
    <m/>
    <m/>
    <m/>
    <x v="0"/>
    <m/>
    <m/>
    <m/>
    <s v=""/>
    <s v="FALSO"/>
    <n v="0"/>
    <s v=""/>
    <s v=""/>
    <s v=""/>
    <s v=""/>
    <s v=""/>
    <s v=""/>
    <s v=""/>
    <s v=""/>
    <s v=""/>
    <s v=""/>
    <x v="0"/>
  </r>
  <r>
    <x v="0"/>
    <s v="SGGS-17206"/>
    <s v="[SGGS] SP 26.3.1;[SGGS] SP 26.3.3;[SGGS] SP 26.3.2;[SGGS] SP 26.3.5;[SGGS] SP 26.3.4;[SGGS] SP 26.3.6"/>
    <x v="3"/>
    <x v="0"/>
    <s v="[SGGS] PI 3/26"/>
    <x v="0"/>
    <s v="[INC0793597]Tenho um Erro/Problema com o PTC - Ambiente do Aluno / AVA Sofia - Detalhes do curso"/>
    <m/>
    <m/>
    <m/>
    <s v="Itens concluídos"/>
    <m/>
    <m/>
    <s v="Concluído"/>
    <d v="2026-07-07T15:32:00"/>
    <d v="2026-07-06T00:00:00"/>
    <d v="2026-09-10T00:00:00"/>
    <d v="2026-09-10T00:00:00"/>
    <m/>
    <m/>
    <m/>
    <m/>
    <m/>
    <m/>
    <m/>
    <m/>
    <m/>
    <m/>
    <x v="0"/>
    <m/>
    <m/>
    <m/>
    <s v=""/>
    <s v="FALSO"/>
    <n v="0"/>
    <s v=""/>
    <s v=""/>
    <s v=""/>
    <s v=""/>
    <s v=""/>
    <s v=""/>
    <s v=""/>
    <s v=""/>
    <s v=""/>
    <s v=""/>
    <x v="0"/>
  </r>
  <r>
    <x v="0"/>
    <s v="SGGS-17202"/>
    <s v="[SGGS] SP 26.3.1;[SGGS] SP 26.3.3;[SGGS] SP 26.3.2"/>
    <x v="3"/>
    <x v="0"/>
    <s v="[SGGS] PI 3/26"/>
    <x v="0"/>
    <s v="[INC0796797]Tenho um Erro/Problema com o PTC - Dynamics Athenas - Rematrícula"/>
    <m/>
    <n v="43200"/>
    <m/>
    <s v="Itens concluídos"/>
    <m/>
    <m/>
    <s v="Concluído"/>
    <d v="2026-07-07T11:54:00"/>
    <d v="2026-07-06T00:00:00"/>
    <d v="2026-07-07T00:00:00"/>
    <d v="2026-07-30T00:00:00"/>
    <m/>
    <m/>
    <m/>
    <m/>
    <m/>
    <m/>
    <m/>
    <m/>
    <m/>
    <m/>
    <x v="0"/>
    <m/>
    <m/>
    <m/>
    <n v="12"/>
    <s v="FALSO"/>
    <n v="0"/>
    <s v=""/>
    <s v=""/>
    <s v=""/>
    <s v=""/>
    <s v=""/>
    <s v=""/>
    <s v=""/>
    <s v=""/>
    <s v=""/>
    <s v=""/>
    <x v="0"/>
  </r>
  <r>
    <x v="0"/>
    <s v="SGGS-17200"/>
    <s v="[SGGS] SP 26.3.1"/>
    <x v="3"/>
    <x v="0"/>
    <s v="[SGGS] PI 3/26"/>
    <x v="0"/>
    <s v="[INC0796379]Tenho um Erro/Problema com o PTC - Dynamics Athenas - Inativação de curso e ofertas"/>
    <m/>
    <m/>
    <m/>
    <s v="Itens concluídos"/>
    <m/>
    <m/>
    <s v="Abertura indevida"/>
    <d v="2026-07-07T11:23:00"/>
    <d v="2026-07-06T00:00:00"/>
    <d v="2026-07-07T00:00:00"/>
    <m/>
    <m/>
    <m/>
    <m/>
    <m/>
    <m/>
    <m/>
    <m/>
    <m/>
    <m/>
    <m/>
    <x v="0"/>
    <m/>
    <m/>
    <m/>
    <s v=""/>
    <s v="FALSO"/>
    <n v="0"/>
    <s v=""/>
    <s v=""/>
    <s v=""/>
    <s v=""/>
    <s v=""/>
    <s v=""/>
    <s v=""/>
    <s v=""/>
    <s v=""/>
    <s v=""/>
    <x v="0"/>
  </r>
  <r>
    <x v="0"/>
    <s v="SGGS-17199"/>
    <s v="[SGGS] SP 26.3.1;[SGGS] SP 26.3.2"/>
    <x v="3"/>
    <x v="0"/>
    <s v="[SGGS] PI 3/26"/>
    <x v="0"/>
    <s v="[INC0796772]Tenho um Erro/Problema com o PTC - Dynamics Athenas - Rematrícula"/>
    <m/>
    <n v="97200"/>
    <m/>
    <s v="Itens concluídos"/>
    <m/>
    <m/>
    <s v="Concluído"/>
    <d v="2026-07-07T11:23:00"/>
    <d v="2026-07-06T00:00:00"/>
    <d v="2026-07-14T00:00:00"/>
    <d v="2026-07-20T00:00:00"/>
    <m/>
    <m/>
    <m/>
    <m/>
    <m/>
    <m/>
    <m/>
    <m/>
    <m/>
    <m/>
    <x v="0"/>
    <m/>
    <m/>
    <m/>
    <n v="27"/>
    <s v="FALSO"/>
    <n v="0"/>
    <s v=""/>
    <s v=""/>
    <s v=""/>
    <s v=""/>
    <s v=""/>
    <s v=""/>
    <s v=""/>
    <s v=""/>
    <s v=""/>
    <s v=""/>
    <x v="0"/>
  </r>
  <r>
    <x v="0"/>
    <s v="SGGS-17197"/>
    <s v="[SGGS] SP 26.3.1;[SGGS] SP 26.3.3;[SGGS] SP 26.3.2"/>
    <x v="3"/>
    <x v="0"/>
    <s v="[SGGS] PI 3/26"/>
    <x v="0"/>
    <s v="[INC0796755]Tenho um Erro/Problema com o PTC - Dynamics Athenas - Efetivação da Matrícula"/>
    <m/>
    <m/>
    <m/>
    <s v="Itens concluídos"/>
    <m/>
    <m/>
    <s v="Concluído"/>
    <d v="2026-07-07T10:44:00"/>
    <d v="2026-07-06T00:00:00"/>
    <d v="2026-08-05T00:00:00"/>
    <d v="2026-08-05T00:00:00"/>
    <m/>
    <m/>
    <m/>
    <m/>
    <m/>
    <m/>
    <m/>
    <m/>
    <m/>
    <m/>
    <x v="0"/>
    <m/>
    <m/>
    <m/>
    <s v=""/>
    <s v="FALSO"/>
    <n v="0"/>
    <s v=""/>
    <s v=""/>
    <s v=""/>
    <s v=""/>
    <s v=""/>
    <s v=""/>
    <s v=""/>
    <s v=""/>
    <s v=""/>
    <s v=""/>
    <x v="0"/>
  </r>
  <r>
    <x v="0"/>
    <s v="SGGS-17196"/>
    <s v="[SGGS] SP 26.3.1"/>
    <x v="3"/>
    <x v="0"/>
    <s v="[SGGS] PI 3/26"/>
    <x v="0"/>
    <s v="[INC0796699]Tenho um Erro/Problema com o Sistema - Olimpo - Matrícula"/>
    <m/>
    <m/>
    <m/>
    <s v="Itens concluídos"/>
    <m/>
    <m/>
    <s v="Abertura indevida"/>
    <d v="2026-07-07T10:25:00"/>
    <d v="2026-07-06T00:00:00"/>
    <d v="2026-07-07T00:00:00"/>
    <m/>
    <m/>
    <m/>
    <m/>
    <m/>
    <m/>
    <m/>
    <m/>
    <m/>
    <m/>
    <m/>
    <x v="0"/>
    <m/>
    <m/>
    <m/>
    <s v=""/>
    <s v="FALSO"/>
    <n v="0"/>
    <s v=""/>
    <s v=""/>
    <s v=""/>
    <s v=""/>
    <s v=""/>
    <s v=""/>
    <s v=""/>
    <s v=""/>
    <s v=""/>
    <s v=""/>
    <x v="0"/>
  </r>
  <r>
    <x v="0"/>
    <s v="SGGS-17195"/>
    <s v="[SGGS] SP 26.3.1"/>
    <x v="3"/>
    <x v="0"/>
    <s v="[SGGS] PI 3/26"/>
    <x v="0"/>
    <s v="[INC0796679]Tenho um Erro/Problema com o Sistema - AVA 3.0 - Consulta gabarito detalhado prova por aluno"/>
    <m/>
    <m/>
    <m/>
    <s v="Itens concluídos"/>
    <m/>
    <m/>
    <s v="Abertura indevida"/>
    <d v="2026-07-07T08:32:00"/>
    <d v="2026-07-06T00:00:00"/>
    <d v="2026-07-07T00:00:00"/>
    <m/>
    <m/>
    <m/>
    <m/>
    <m/>
    <m/>
    <m/>
    <m/>
    <m/>
    <m/>
    <m/>
    <x v="0"/>
    <m/>
    <m/>
    <m/>
    <s v=""/>
    <s v="FALSO"/>
    <n v="0"/>
    <s v=""/>
    <s v=""/>
    <s v=""/>
    <s v=""/>
    <s v=""/>
    <s v=""/>
    <s v=""/>
    <s v=""/>
    <s v=""/>
    <s v=""/>
    <x v="0"/>
  </r>
  <r>
    <x v="0"/>
    <s v="SGGS-17194"/>
    <s v="[SGGS] SP 26.3.1;[SGGS] SP 26.3.2"/>
    <x v="3"/>
    <x v="0"/>
    <s v="[SGGS] PI 3/26"/>
    <x v="0"/>
    <s v="[INC0785542]Tenho um Erro/Problema com o PTC - Ambiente do Aluno / AVA Sofia - Secretaria - Entrega de documentos"/>
    <m/>
    <m/>
    <m/>
    <s v="Itens concluídos"/>
    <m/>
    <m/>
    <s v="Concluído"/>
    <d v="2026-07-07T07:46:00"/>
    <d v="2026-07-06T00:00:00"/>
    <d v="2026-07-16T00:00:00"/>
    <d v="2026-07-16T00:00:00"/>
    <m/>
    <m/>
    <m/>
    <m/>
    <m/>
    <m/>
    <m/>
    <m/>
    <m/>
    <m/>
    <x v="0"/>
    <m/>
    <m/>
    <m/>
    <s v=""/>
    <s v="FALSO"/>
    <n v="0"/>
    <s v=""/>
    <s v=""/>
    <s v=""/>
    <s v=""/>
    <s v=""/>
    <s v=""/>
    <s v=""/>
    <s v=""/>
    <s v=""/>
    <s v=""/>
    <x v="0"/>
  </r>
  <r>
    <x v="0"/>
    <s v="SGGS-17193"/>
    <s v="[SGGS] SP 26.3.1;[SGGS] SP 26.3.2"/>
    <x v="3"/>
    <x v="0"/>
    <s v="[SGGS] PI 3/26"/>
    <x v="0"/>
    <s v="[INC0782154]Tenho um Erro/Problema com o PTC - Dynamics Athenas - Atualização de Dados Cadastrais"/>
    <m/>
    <m/>
    <m/>
    <s v="Itens concluídos"/>
    <m/>
    <m/>
    <s v="Concluído"/>
    <d v="2026-07-06T21:23:00"/>
    <d v="2026-07-06T00:00:00"/>
    <d v="2026-07-16T00:00:00"/>
    <d v="2026-07-16T00:00:00"/>
    <m/>
    <m/>
    <m/>
    <m/>
    <m/>
    <m/>
    <m/>
    <m/>
    <m/>
    <m/>
    <x v="0"/>
    <m/>
    <m/>
    <m/>
    <s v=""/>
    <s v="FALSO"/>
    <n v="0"/>
    <s v=""/>
    <s v=""/>
    <s v=""/>
    <s v=""/>
    <s v=""/>
    <s v=""/>
    <s v=""/>
    <s v=""/>
    <s v=""/>
    <s v=""/>
    <x v="0"/>
  </r>
  <r>
    <x v="0"/>
    <s v="SGGS-17192"/>
    <s v="[SGGS] SP 26.3.1"/>
    <x v="3"/>
    <x v="0"/>
    <s v="[SGGS] PI 3/26"/>
    <x v="0"/>
    <s v="[INC0796033]Tenho um Erro/Problema com o Sistema - PAD: Portal de Atendimento - Problema no atendimento do chamado"/>
    <m/>
    <m/>
    <m/>
    <s v="Itens concluídos"/>
    <m/>
    <m/>
    <s v="Abertura indevida"/>
    <d v="2026-07-06T20:36:00"/>
    <d v="2026-07-06T00:00:00"/>
    <d v="2026-07-07T00:00:00"/>
    <m/>
    <m/>
    <m/>
    <m/>
    <m/>
    <m/>
    <m/>
    <m/>
    <m/>
    <m/>
    <m/>
    <x v="0"/>
    <m/>
    <m/>
    <m/>
    <s v=""/>
    <s v="FALSO"/>
    <n v="0"/>
    <s v=""/>
    <s v=""/>
    <s v=""/>
    <s v=""/>
    <s v=""/>
    <s v=""/>
    <s v=""/>
    <s v=""/>
    <s v=""/>
    <s v=""/>
    <x v="0"/>
  </r>
  <r>
    <x v="0"/>
    <s v="SGGS-17190"/>
    <s v="[SGGS] SP 26.3.1"/>
    <x v="3"/>
    <x v="0"/>
    <s v="[SGGS] PI 3/26"/>
    <x v="0"/>
    <s v="[INC0796291]Tenho um Erro/Problema com o Sistema - Gerador de Documentos - Contrato"/>
    <m/>
    <m/>
    <m/>
    <s v="Itens concluídos"/>
    <m/>
    <m/>
    <s v="Abertura indevida"/>
    <d v="2026-07-06T20:32:00"/>
    <d v="2026-07-06T00:00:00"/>
    <d v="2026-07-07T00:00:00"/>
    <m/>
    <m/>
    <m/>
    <m/>
    <m/>
    <m/>
    <m/>
    <m/>
    <m/>
    <m/>
    <m/>
    <x v="0"/>
    <m/>
    <m/>
    <m/>
    <s v=""/>
    <s v="FALSO"/>
    <n v="0"/>
    <s v=""/>
    <s v=""/>
    <s v=""/>
    <s v=""/>
    <s v=""/>
    <s v=""/>
    <s v=""/>
    <s v=""/>
    <s v=""/>
    <s v=""/>
    <x v="0"/>
  </r>
  <r>
    <x v="0"/>
    <s v="SGGS-17179"/>
    <s v="[SGGS] SP 26.3.1;[SGGS] SP 26.4.1;[SGGS] SP 26.3.3;[SGGS] SP 26.3.2;[SGGS] SP 26.3.5;[SGGS] SP 26.3.4;[SGGS] SP 26.3.6"/>
    <x v="3"/>
    <x v="4"/>
    <s v="[SGGS] PI 4/26"/>
    <x v="0"/>
    <s v="[INC0794177]Tenho um Erro/Problema com o PTC - Dynamics Athenas - Alocação e disponibilização de disciplinas"/>
    <m/>
    <m/>
    <m/>
    <s v="Itens concluídos"/>
    <m/>
    <m/>
    <m/>
    <d v="2026-07-06T16:56:00"/>
    <d v="2026-09-28T00:00:00"/>
    <d v="2026-07-07T00:00:00"/>
    <d v="2026-09-28T00:00:00"/>
    <m/>
    <m/>
    <m/>
    <m/>
    <m/>
    <m/>
    <m/>
    <m/>
    <m/>
    <m/>
    <x v="0"/>
    <m/>
    <m/>
    <m/>
    <s v=""/>
    <s v="FALSO"/>
    <n v="0"/>
    <s v=""/>
    <s v=""/>
    <s v=""/>
    <s v=""/>
    <s v=""/>
    <s v=""/>
    <s v=""/>
    <s v=""/>
    <s v=""/>
    <s v=""/>
    <x v="0"/>
  </r>
  <r>
    <x v="0"/>
    <s v="SGGS-17178"/>
    <s v="[SGGS] SP 26.3.1"/>
    <x v="3"/>
    <x v="0"/>
    <s v="[SGGS] PI 3/26"/>
    <x v="0"/>
    <s v="[INC0796333]Tenho um Erro/Problema com o PTC - Dynamics Athenas - Efetivação da Matrícula"/>
    <m/>
    <m/>
    <m/>
    <s v="Itens concluídos"/>
    <m/>
    <m/>
    <s v="Abertura indevida"/>
    <d v="2026-07-06T16:23:00"/>
    <d v="2026-07-06T00:00:00"/>
    <d v="2026-07-06T00:00:00"/>
    <m/>
    <m/>
    <m/>
    <m/>
    <m/>
    <m/>
    <m/>
    <m/>
    <m/>
    <m/>
    <m/>
    <x v="0"/>
    <m/>
    <m/>
    <m/>
    <s v=""/>
    <s v="FALSO"/>
    <n v="0"/>
    <s v=""/>
    <s v=""/>
    <s v=""/>
    <s v=""/>
    <s v=""/>
    <s v=""/>
    <s v=""/>
    <s v=""/>
    <s v=""/>
    <s v=""/>
    <x v="0"/>
  </r>
  <r>
    <x v="0"/>
    <s v="SGGS-17177"/>
    <s v="[SGGS] SP 26.3.1"/>
    <x v="3"/>
    <x v="0"/>
    <s v="[SGGS] PI 3/26"/>
    <x v="0"/>
    <s v="[INC0796332]Tenho um Erro/Problema com o PTC - Dynamics Athenas - Efetivação da Matrícula"/>
    <m/>
    <m/>
    <m/>
    <s v="Itens concluídos"/>
    <m/>
    <m/>
    <s v="Concluído"/>
    <d v="2026-07-06T16:21:00"/>
    <d v="2026-07-06T00:00:00"/>
    <d v="2026-07-16T00:00:00"/>
    <d v="2026-07-16T00:00:00"/>
    <m/>
    <m/>
    <m/>
    <m/>
    <m/>
    <m/>
    <m/>
    <m/>
    <m/>
    <m/>
    <x v="0"/>
    <m/>
    <m/>
    <m/>
    <s v=""/>
    <s v="FALSO"/>
    <n v="0"/>
    <s v=""/>
    <s v=""/>
    <s v=""/>
    <s v=""/>
    <s v=""/>
    <s v=""/>
    <s v=""/>
    <s v=""/>
    <s v=""/>
    <s v=""/>
    <x v="0"/>
  </r>
  <r>
    <x v="0"/>
    <s v="SGGS-17176"/>
    <s v="[SGGS] SP 26.3.1;[SGGS] SP 26.3.2"/>
    <x v="3"/>
    <x v="0"/>
    <s v="[SGGS] PI 3/26"/>
    <x v="0"/>
    <s v="[INC0796330]Tenho um Erro/Problema com o PTC - Dynamics Athenas - Rematrícula"/>
    <m/>
    <n v="21600"/>
    <m/>
    <s v="Itens concluídos"/>
    <m/>
    <m/>
    <s v="Concluído"/>
    <d v="2026-07-06T16:19:00"/>
    <d v="2026-07-06T00:00:00"/>
    <d v="2026-07-06T00:00:00"/>
    <d v="2026-07-23T00:00:00"/>
    <m/>
    <m/>
    <m/>
    <m/>
    <m/>
    <m/>
    <m/>
    <m/>
    <m/>
    <m/>
    <x v="0"/>
    <m/>
    <m/>
    <m/>
    <n v="6"/>
    <s v="FALSO"/>
    <n v="0"/>
    <s v=""/>
    <s v=""/>
    <s v=""/>
    <s v=""/>
    <s v=""/>
    <s v=""/>
    <s v=""/>
    <s v=""/>
    <s v=""/>
    <s v=""/>
    <x v="0"/>
  </r>
  <r>
    <x v="0"/>
    <s v="SGGS-17174"/>
    <s v="[SGGS] SP 26.3.1;[SGGS] SP 26.3.2"/>
    <x v="3"/>
    <x v="0"/>
    <s v="[SGGS] PI 3/26"/>
    <x v="0"/>
    <s v="[INC0796292]Tenho um Erro/Problema com o PTC - Dynamics Athenas - Efetivação da Matrícula"/>
    <m/>
    <m/>
    <m/>
    <s v="Itens concluídos"/>
    <m/>
    <m/>
    <s v="Concluído"/>
    <d v="2026-07-06T15:12:00"/>
    <d v="2026-07-06T00:00:00"/>
    <d v="2026-07-23T00:00:00"/>
    <d v="2026-07-23T00:00:00"/>
    <m/>
    <m/>
    <m/>
    <m/>
    <m/>
    <m/>
    <m/>
    <m/>
    <m/>
    <m/>
    <x v="0"/>
    <m/>
    <m/>
    <m/>
    <s v=""/>
    <s v="FALSO"/>
    <n v="0"/>
    <s v=""/>
    <s v=""/>
    <s v=""/>
    <s v=""/>
    <s v=""/>
    <s v=""/>
    <s v=""/>
    <s v=""/>
    <s v=""/>
    <s v=""/>
    <x v="0"/>
  </r>
  <r>
    <x v="0"/>
    <s v="SGGS-17173"/>
    <s v="[SGGS] SP 26.3.1;[SGGS] SP 26.3.2"/>
    <x v="3"/>
    <x v="0"/>
    <s v="[SGGS] PI 3/26"/>
    <x v="0"/>
    <s v="[INC0796255]Tenho um Erro/Problema com o PTC - Dynamics Athenas - Efetivação da Matrícula"/>
    <m/>
    <m/>
    <m/>
    <s v="Itens concluídos"/>
    <m/>
    <m/>
    <s v="Concluído"/>
    <d v="2026-07-06T14:24:00"/>
    <d v="2026-07-06T00:00:00"/>
    <d v="2026-07-16T00:00:00"/>
    <d v="2026-07-16T00:00:00"/>
    <m/>
    <m/>
    <m/>
    <m/>
    <m/>
    <m/>
    <m/>
    <m/>
    <m/>
    <m/>
    <x v="0"/>
    <m/>
    <m/>
    <m/>
    <s v=""/>
    <s v="FALSO"/>
    <n v="0"/>
    <s v=""/>
    <s v=""/>
    <s v=""/>
    <s v=""/>
    <s v=""/>
    <s v=""/>
    <s v=""/>
    <s v=""/>
    <s v=""/>
    <s v=""/>
    <x v="0"/>
  </r>
  <r>
    <x v="0"/>
    <s v="SGGS-17172"/>
    <s v="[SGGS] SP 26.3.1;[SGGS] SP 26.3.2"/>
    <x v="3"/>
    <x v="0"/>
    <s v="[SGGS] PI 3/26"/>
    <x v="0"/>
    <s v="[INC0796159]Tenho um Erro/Problema com o PTC - Dynamics Athenas - Efetivação da Matrícula"/>
    <m/>
    <m/>
    <m/>
    <s v="Itens concluídos"/>
    <m/>
    <m/>
    <s v="Concluído"/>
    <d v="2026-07-06T11:25:00"/>
    <d v="2026-07-06T00:00:00"/>
    <d v="2026-07-16T00:00:00"/>
    <d v="2026-07-16T00:00:00"/>
    <m/>
    <m/>
    <m/>
    <m/>
    <m/>
    <m/>
    <m/>
    <m/>
    <m/>
    <m/>
    <x v="0"/>
    <m/>
    <m/>
    <m/>
    <s v=""/>
    <s v="FALSO"/>
    <n v="0"/>
    <s v=""/>
    <s v=""/>
    <s v=""/>
    <s v=""/>
    <s v=""/>
    <s v=""/>
    <s v=""/>
    <s v=""/>
    <s v=""/>
    <s v=""/>
    <x v="0"/>
  </r>
  <r>
    <x v="0"/>
    <s v="SGGS-17171"/>
    <s v="[SGGS] SP 26.3.1;[SGGS] SP 26.3.2"/>
    <x v="3"/>
    <x v="0"/>
    <s v="[SGGS] PI 3/26"/>
    <x v="0"/>
    <s v="[INC0789008]Tenho um Erro/Problema com o PTC - Dynamics Athenas - Alocação e disponibilização de disciplinas"/>
    <m/>
    <m/>
    <m/>
    <s v="Itens concluídos"/>
    <m/>
    <m/>
    <s v="Abertura indevida"/>
    <d v="2026-07-06T11:09:00"/>
    <d v="2026-07-06T00:00:00"/>
    <d v="2026-07-23T00:00:00"/>
    <m/>
    <m/>
    <m/>
    <m/>
    <m/>
    <m/>
    <m/>
    <m/>
    <m/>
    <m/>
    <m/>
    <x v="0"/>
    <m/>
    <m/>
    <m/>
    <s v=""/>
    <s v="FALSO"/>
    <n v="0"/>
    <s v=""/>
    <s v=""/>
    <s v=""/>
    <s v=""/>
    <s v=""/>
    <s v=""/>
    <s v=""/>
    <s v=""/>
    <s v=""/>
    <s v=""/>
    <x v="0"/>
  </r>
  <r>
    <x v="0"/>
    <s v="SGGS-17170"/>
    <s v="[SGGS] SP 26.3.1"/>
    <x v="3"/>
    <x v="0"/>
    <s v="[SGGS] PI 3/26"/>
    <x v="0"/>
    <s v="[INC0793111]Tenho um Erro/Problema com o PTC - Ambiente do Aluno / AVA Sofia - Login/senha"/>
    <m/>
    <m/>
    <m/>
    <s v="Itens concluídos"/>
    <m/>
    <m/>
    <s v="Concluído"/>
    <d v="2026-07-06T10:44:00"/>
    <d v="2026-07-06T00:00:00"/>
    <d v="2026-07-06T00:00:00"/>
    <d v="2026-07-06T00:00:00"/>
    <m/>
    <m/>
    <m/>
    <m/>
    <m/>
    <m/>
    <m/>
    <m/>
    <m/>
    <m/>
    <x v="0"/>
    <m/>
    <m/>
    <m/>
    <s v=""/>
    <s v="FALSO"/>
    <n v="0"/>
    <s v=""/>
    <s v=""/>
    <s v=""/>
    <s v=""/>
    <s v=""/>
    <s v=""/>
    <s v=""/>
    <s v=""/>
    <s v=""/>
    <s v=""/>
    <x v="0"/>
  </r>
  <r>
    <x v="0"/>
    <s v="SGGS-17169"/>
    <s v="[SGGS] SP 26.3.1"/>
    <x v="3"/>
    <x v="0"/>
    <s v="[SGGS] PI 3/26"/>
    <x v="0"/>
    <s v="[INC0796119]Tenho um Erro/Problema com o PTC - Dynamics Athenas - Efetivação da Matrícula"/>
    <m/>
    <m/>
    <m/>
    <s v="Itens concluídos"/>
    <m/>
    <m/>
    <s v="Concluído"/>
    <d v="2026-07-06T10:44:00"/>
    <d v="2026-07-06T00:00:00"/>
    <d v="2026-07-06T00:00:00"/>
    <d v="2026-07-06T00:00:00"/>
    <m/>
    <m/>
    <m/>
    <m/>
    <m/>
    <m/>
    <m/>
    <m/>
    <m/>
    <m/>
    <x v="0"/>
    <m/>
    <m/>
    <m/>
    <s v=""/>
    <s v="FALSO"/>
    <n v="0"/>
    <s v=""/>
    <s v=""/>
    <s v=""/>
    <s v=""/>
    <s v=""/>
    <s v=""/>
    <s v=""/>
    <s v=""/>
    <s v=""/>
    <s v=""/>
    <x v="0"/>
  </r>
  <r>
    <x v="0"/>
    <s v="SGGS-17158"/>
    <s v="[SGGS] SP 26.3.1;[SGGS] SP 26.3.2"/>
    <x v="3"/>
    <x v="0"/>
    <s v="[SGGS] PI 3/26"/>
    <x v="0"/>
    <s v="[INC0781427]Tenho um Erro/Problema com o PTC - Ambiente do Aluno / AVA Sofia - Visão de disciplinas"/>
    <m/>
    <m/>
    <m/>
    <s v="Itens concluídos"/>
    <m/>
    <m/>
    <s v="Concluído"/>
    <d v="2026-07-06T09:57:00"/>
    <d v="2026-07-06T00:00:00"/>
    <d v="2026-07-16T00:00:00"/>
    <d v="2026-07-16T00:00:00"/>
    <m/>
    <m/>
    <m/>
    <m/>
    <m/>
    <m/>
    <m/>
    <m/>
    <m/>
    <m/>
    <x v="0"/>
    <m/>
    <m/>
    <m/>
    <s v=""/>
    <s v="FALSO"/>
    <n v="0"/>
    <s v=""/>
    <s v=""/>
    <s v=""/>
    <s v=""/>
    <s v=""/>
    <s v=""/>
    <s v=""/>
    <s v=""/>
    <s v=""/>
    <s v=""/>
    <x v="0"/>
  </r>
  <r>
    <x v="0"/>
    <s v="SGGS-17152"/>
    <s v="[SGGS] SP 26.3.1"/>
    <x v="3"/>
    <x v="0"/>
    <s v="[SGGS] PI 3/26"/>
    <x v="0"/>
    <s v="[INC0796062]Tenho um Erro/Problema com o PTC - Dynamics Athenas - Efetivação da Matrícula"/>
    <m/>
    <m/>
    <m/>
    <s v="Itens concluídos"/>
    <m/>
    <m/>
    <s v="Abertura indevida"/>
    <d v="2026-07-06T09:26:00"/>
    <d v="2026-07-06T00:00:00"/>
    <d v="2026-07-06T00:00:00"/>
    <m/>
    <m/>
    <m/>
    <m/>
    <m/>
    <m/>
    <m/>
    <m/>
    <m/>
    <m/>
    <m/>
    <x v="0"/>
    <m/>
    <m/>
    <m/>
    <s v=""/>
    <s v="FALSO"/>
    <n v="0"/>
    <s v=""/>
    <s v=""/>
    <s v=""/>
    <s v=""/>
    <s v=""/>
    <s v=""/>
    <s v=""/>
    <s v=""/>
    <s v=""/>
    <s v=""/>
    <x v="0"/>
  </r>
  <r>
    <x v="0"/>
    <s v="SGGS-17151"/>
    <s v="[SGGS] SP 26.3.1"/>
    <x v="3"/>
    <x v="0"/>
    <s v="[SGGS] PI 3/26"/>
    <x v="0"/>
    <s v="[INC0795383]Tenho um Erro/Problema com o PTC - Dynamics Athenas - Efetivação da Matrícula"/>
    <m/>
    <m/>
    <m/>
    <s v="Itens concluídos"/>
    <m/>
    <m/>
    <s v="Concluído"/>
    <d v="2026-07-04T14:47:00"/>
    <d v="2026-07-06T00:00:00"/>
    <d v="2026-07-06T00:00:00"/>
    <d v="2026-07-06T00:00:00"/>
    <m/>
    <m/>
    <m/>
    <m/>
    <m/>
    <m/>
    <m/>
    <m/>
    <m/>
    <m/>
    <x v="0"/>
    <m/>
    <m/>
    <m/>
    <s v=""/>
    <s v="FALSO"/>
    <n v="0"/>
    <s v=""/>
    <s v=""/>
    <s v=""/>
    <s v=""/>
    <s v=""/>
    <s v=""/>
    <s v=""/>
    <s v=""/>
    <s v=""/>
    <s v=""/>
    <x v="0"/>
  </r>
  <r>
    <x v="0"/>
    <s v="SGGS-17150"/>
    <s v="[SGGS] SP 26.3.1;[SGGS] SP 26.3.3;[SGGS] SP 26.3.2;[SGGS] SP 26.3.4"/>
    <x v="3"/>
    <x v="0"/>
    <s v="[SGGS] PI 3/26"/>
    <x v="0"/>
    <s v="[INC0790774]Tenho um Erro/Problema com o Sistema - SAP - SAP - Arrecadação Agrupador"/>
    <m/>
    <m/>
    <m/>
    <s v="Itens concluídos"/>
    <m/>
    <m/>
    <s v="Abertura indevida"/>
    <d v="2026-07-03T22:29:00"/>
    <d v="2026-07-06T00:00:00"/>
    <d v="2026-08-28T00:00:00"/>
    <m/>
    <m/>
    <m/>
    <m/>
    <m/>
    <m/>
    <m/>
    <m/>
    <m/>
    <m/>
    <m/>
    <x v="0"/>
    <m/>
    <m/>
    <m/>
    <s v=""/>
    <s v="FALSO"/>
    <n v="0"/>
    <s v=""/>
    <s v=""/>
    <s v=""/>
    <s v=""/>
    <s v=""/>
    <s v=""/>
    <s v=""/>
    <s v=""/>
    <s v=""/>
    <s v=""/>
    <x v="0"/>
  </r>
  <r>
    <x v="0"/>
    <s v="SGGS-17149"/>
    <s v="[SGGS] SP 26.3.1;[SGGS] SP 26.3.3;[SGGS] SP 26.3.2;[SGGS] SP 26.3.4"/>
    <x v="3"/>
    <x v="0"/>
    <s v="[SGGS] PI 3/26"/>
    <x v="0"/>
    <s v="[INC0793554]Tenho um Erro/Problema com o PTC - Dynamics Athenas - Extrato Financeiro - Problemas na visualização do Extrato"/>
    <m/>
    <m/>
    <m/>
    <s v="Itens concluídos"/>
    <m/>
    <m/>
    <s v="Abertura indevida"/>
    <d v="2026-07-03T22:03:00"/>
    <d v="2026-07-06T00:00:00"/>
    <d v="2026-08-28T00:00:00"/>
    <m/>
    <m/>
    <m/>
    <m/>
    <m/>
    <m/>
    <m/>
    <m/>
    <m/>
    <m/>
    <m/>
    <x v="0"/>
    <m/>
    <m/>
    <m/>
    <s v=""/>
    <s v="FALSO"/>
    <n v="0"/>
    <s v=""/>
    <s v=""/>
    <s v=""/>
    <s v=""/>
    <s v=""/>
    <s v=""/>
    <s v=""/>
    <s v=""/>
    <s v=""/>
    <s v=""/>
    <x v="0"/>
  </r>
  <r>
    <x v="0"/>
    <s v="SGGS-17148"/>
    <s v="[SGGS] SP 26.3.1;[SGGS] SP 26.3.3;[SGGS] SP 26.3.2;[SGGS] SP 26.3.5;[SGGS] SP 26.3.4;[SGGS] SP 26.3.6"/>
    <x v="3"/>
    <x v="0"/>
    <s v="[SGGS] PI 3/26"/>
    <x v="0"/>
    <s v="[INC0793664]Tenho um Erro/Problema com o PTC - Dynamics Athenas - Evasão"/>
    <m/>
    <m/>
    <m/>
    <s v="Itens concluídos"/>
    <m/>
    <m/>
    <s v="Concluído"/>
    <d v="2026-07-03T22:01:00"/>
    <d v="2026-07-06T00:00:00"/>
    <d v="2026-09-16T00:00:00"/>
    <d v="2026-09-16T00:00:00"/>
    <m/>
    <m/>
    <m/>
    <m/>
    <m/>
    <m/>
    <m/>
    <m/>
    <m/>
    <m/>
    <x v="0"/>
    <m/>
    <m/>
    <m/>
    <s v=""/>
    <s v="FALSO"/>
    <n v="0"/>
    <s v=""/>
    <s v=""/>
    <s v=""/>
    <s v=""/>
    <s v=""/>
    <s v=""/>
    <s v=""/>
    <s v=""/>
    <s v=""/>
    <s v=""/>
    <x v="0"/>
  </r>
  <r>
    <x v="0"/>
    <s v="SGGS-17147"/>
    <s v="[SGGS] SP 26.3.1;[SGGS] SP 26.3.2;[SGGS] SP 26.2.6"/>
    <x v="3"/>
    <x v="0"/>
    <s v="[SGGS] PI 3/26"/>
    <x v="0"/>
    <s v="[INC0792163]Tenho um Erro/Problema com o PTC - Dynamics Athenas - Atualização de Dados Cadastrais"/>
    <m/>
    <m/>
    <m/>
    <s v="Itens concluídos"/>
    <m/>
    <m/>
    <s v="Concluído"/>
    <d v="2026-07-03T18:47:00"/>
    <d v="2026-07-06T00:00:00"/>
    <d v="2026-07-23T00:00:00"/>
    <d v="2026-07-23T00:00:00"/>
    <m/>
    <m/>
    <m/>
    <m/>
    <m/>
    <m/>
    <m/>
    <m/>
    <m/>
    <m/>
    <x v="0"/>
    <m/>
    <m/>
    <m/>
    <s v=""/>
    <s v="FALSO"/>
    <n v="0"/>
    <s v=""/>
    <s v=""/>
    <s v=""/>
    <s v=""/>
    <s v=""/>
    <s v=""/>
    <s v=""/>
    <s v=""/>
    <s v=""/>
    <s v=""/>
    <x v="0"/>
  </r>
  <r>
    <x v="0"/>
    <s v="SGGS-17146"/>
    <s v="[SGGS] SP 26.3.1;[SGGS] SP 26.3.3;[SGGS] SP 26.3.2;[SGGS] SP 26.3.5;[SGGS] SP 26.3.4;[SGGS] SP 26.3.6;[SGGS] SP 26.2.6"/>
    <x v="3"/>
    <x v="0"/>
    <s v="[SGGS] PI 3/26"/>
    <x v="0"/>
    <s v="[INC0790755]Tenho um Erro/Problema com o PTC - Cadastro de Curso/Disciplina/Matriz - Criação/Versão de Matriz"/>
    <m/>
    <m/>
    <m/>
    <s v="Itens concluídos"/>
    <m/>
    <m/>
    <s v="Concluído"/>
    <d v="2026-07-03T18:45:00"/>
    <d v="2026-07-06T00:00:00"/>
    <d v="2026-09-16T00:00:00"/>
    <d v="2026-09-16T00:00:00"/>
    <m/>
    <m/>
    <m/>
    <m/>
    <m/>
    <m/>
    <m/>
    <m/>
    <m/>
    <m/>
    <x v="0"/>
    <m/>
    <m/>
    <m/>
    <s v=""/>
    <s v="FALSO"/>
    <n v="0"/>
    <s v=""/>
    <s v=""/>
    <s v=""/>
    <s v=""/>
    <s v=""/>
    <s v=""/>
    <s v=""/>
    <s v=""/>
    <s v=""/>
    <s v=""/>
    <x v="0"/>
  </r>
  <r>
    <x v="0"/>
    <s v="SGGS-17145"/>
    <s v="[SGGS] SP 26.3.1;[SGGS] SP 26.3.3;[SGGS] SP 26.3.2;[SGGS] SP 26.3.5;[SGGS] SP 26.3.4;[SGGS] SP 26.2.6"/>
    <x v="3"/>
    <x v="0"/>
    <s v="[SGGS] PI 3/26"/>
    <x v="0"/>
    <s v="[INC0790302]Tenho um Erro/Problema com o PTC - Dynamics Athenas - Evasão"/>
    <m/>
    <m/>
    <m/>
    <s v="Itens concluídos"/>
    <m/>
    <m/>
    <s v="Concluído"/>
    <d v="2026-07-03T17:56:00"/>
    <d v="2026-07-06T00:00:00"/>
    <d v="2026-08-28T00:00:00"/>
    <d v="2026-08-28T00:00:00"/>
    <m/>
    <m/>
    <m/>
    <m/>
    <m/>
    <m/>
    <m/>
    <m/>
    <m/>
    <m/>
    <x v="0"/>
    <m/>
    <m/>
    <m/>
    <s v=""/>
    <s v="FALSO"/>
    <n v="0"/>
    <s v=""/>
    <s v=""/>
    <s v=""/>
    <s v=""/>
    <s v=""/>
    <s v=""/>
    <s v=""/>
    <s v=""/>
    <s v=""/>
    <s v=""/>
    <x v="0"/>
  </r>
  <r>
    <x v="0"/>
    <s v="SGGS-17144"/>
    <s v="[SGGS] SP 26.3.1;[SGGS] SP 26.3.3;[SGGS] SP 26.3.2;[SGGS] SP 26.3.4;[SGGS] SP 26.2.6"/>
    <x v="3"/>
    <x v="0"/>
    <s v="[SGGS] PI 3/26"/>
    <x v="0"/>
    <s v="[INC0794979]Tenho um Erro/Problema com o PTC - Dynamics Athenas - Documentos Acadêmicos - Serviços"/>
    <m/>
    <m/>
    <m/>
    <s v="Itens concluídos"/>
    <m/>
    <m/>
    <s v="Concluído"/>
    <d v="2026-07-03T16:56:00"/>
    <d v="2026-07-06T00:00:00"/>
    <d v="2026-08-17T00:00:00"/>
    <d v="2026-08-17T00:00:00"/>
    <m/>
    <m/>
    <m/>
    <m/>
    <m/>
    <m/>
    <m/>
    <m/>
    <m/>
    <m/>
    <x v="0"/>
    <m/>
    <m/>
    <m/>
    <s v=""/>
    <s v="FALSO"/>
    <n v="0"/>
    <s v=""/>
    <s v=""/>
    <s v=""/>
    <s v=""/>
    <s v=""/>
    <s v=""/>
    <s v=""/>
    <s v=""/>
    <s v=""/>
    <s v=""/>
    <x v="0"/>
  </r>
  <r>
    <x v="0"/>
    <s v="SGGS-17143"/>
    <s v="[SGGS] SP 26.3.1;[SGGS] SP 26.3.2;[SGGS] SP 26.2.6"/>
    <x v="3"/>
    <x v="0"/>
    <s v="[SGGS] PI 3/26"/>
    <x v="0"/>
    <s v="[INC0794960]Tenho um Erro/Problema com o PTC - Dynamics Athenas - Efetivação da Matrícula"/>
    <m/>
    <m/>
    <m/>
    <s v="Itens concluídos"/>
    <m/>
    <m/>
    <s v="Concluído"/>
    <d v="2026-07-03T16:32:00"/>
    <d v="2026-07-06T00:00:00"/>
    <d v="2026-07-16T00:00:00"/>
    <d v="2026-07-16T00:00:00"/>
    <m/>
    <m/>
    <m/>
    <m/>
    <m/>
    <m/>
    <m/>
    <m/>
    <m/>
    <m/>
    <x v="0"/>
    <m/>
    <m/>
    <m/>
    <s v=""/>
    <s v="FALSO"/>
    <n v="0"/>
    <s v=""/>
    <s v=""/>
    <s v=""/>
    <s v=""/>
    <s v=""/>
    <s v=""/>
    <s v=""/>
    <s v=""/>
    <s v=""/>
    <s v=""/>
    <x v="0"/>
  </r>
  <r>
    <x v="0"/>
    <s v="SGGS-17142"/>
    <s v="[SGGS] SP 26.3.1;[SGGS] SP 26.3.3;[SGGS] SP 26.3.2;[SGGS] SP 26.2.6"/>
    <x v="3"/>
    <x v="0"/>
    <s v="[SGGS] PI 3/26"/>
    <x v="0"/>
    <s v="[INC0794957]Tenho um Erro/Problema com o PTC - Dynamics Athenas - Rematrícula"/>
    <m/>
    <n v="64800"/>
    <m/>
    <s v="Itens concluídos"/>
    <m/>
    <m/>
    <s v="Abertura indevida"/>
    <d v="2026-07-03T16:06:00"/>
    <d v="2026-07-06T00:00:00"/>
    <d v="2026-08-10T00:00:00"/>
    <m/>
    <m/>
    <m/>
    <m/>
    <m/>
    <m/>
    <m/>
    <m/>
    <m/>
    <m/>
    <m/>
    <x v="0"/>
    <m/>
    <m/>
    <m/>
    <n v="18"/>
    <s v="FALSO"/>
    <n v="0"/>
    <s v=""/>
    <s v=""/>
    <s v=""/>
    <s v=""/>
    <s v=""/>
    <s v=""/>
    <s v=""/>
    <s v=""/>
    <s v=""/>
    <s v=""/>
    <x v="0"/>
  </r>
  <r>
    <x v="0"/>
    <s v="SGGS-17141"/>
    <s v="[SGGS] SP 26.3.1;[SGGS] SP 26.2.6"/>
    <x v="3"/>
    <x v="0"/>
    <s v="[SGGS] PI 3/26"/>
    <x v="0"/>
    <s v="[INC0793101]Tenho um Erro/Problema com o PTC - Dynamics Athenas - Documentos de Matrícula"/>
    <m/>
    <m/>
    <m/>
    <s v="Itens concluídos"/>
    <m/>
    <m/>
    <s v="Concluído"/>
    <d v="2026-07-03T15:36:00"/>
    <d v="2026-07-06T00:00:00"/>
    <d v="2026-07-07T00:00:00"/>
    <d v="2026-07-07T00:00:00"/>
    <m/>
    <m/>
    <m/>
    <m/>
    <m/>
    <m/>
    <m/>
    <m/>
    <m/>
    <m/>
    <x v="0"/>
    <m/>
    <m/>
    <m/>
    <s v=""/>
    <s v="FALSO"/>
    <n v="0"/>
    <s v=""/>
    <s v=""/>
    <s v=""/>
    <s v=""/>
    <s v=""/>
    <s v=""/>
    <s v=""/>
    <s v=""/>
    <s v=""/>
    <s v=""/>
    <x v="0"/>
  </r>
  <r>
    <x v="0"/>
    <s v="SGGS-17140"/>
    <s v="[SGGS] SP 26.3.1;[SGGS] SP 26.3.2;[SGGS] SP 26.2.6"/>
    <x v="3"/>
    <x v="0"/>
    <s v="[SGGS] PI 3/26"/>
    <x v="0"/>
    <s v="[INC0794915]Tenho um Erro/Problema com o PTC - Dynamics Athenas - Efetivação da Matrícula"/>
    <m/>
    <m/>
    <m/>
    <s v="Itens concluídos"/>
    <m/>
    <m/>
    <s v="Concluído"/>
    <d v="2026-07-03T14:40:00"/>
    <d v="2026-07-06T00:00:00"/>
    <d v="2026-07-14T00:00:00"/>
    <d v="2026-07-14T00:00:00"/>
    <m/>
    <m/>
    <m/>
    <m/>
    <m/>
    <m/>
    <m/>
    <m/>
    <m/>
    <m/>
    <x v="0"/>
    <m/>
    <m/>
    <m/>
    <s v=""/>
    <s v="FALSO"/>
    <n v="0"/>
    <s v=""/>
    <s v=""/>
    <s v=""/>
    <s v=""/>
    <s v=""/>
    <s v=""/>
    <s v=""/>
    <s v=""/>
    <s v=""/>
    <s v=""/>
    <x v="0"/>
  </r>
  <r>
    <x v="0"/>
    <s v="SGGS-17139"/>
    <s v="[SGGS] SP 26.3.1;[SGGS] SP 26.3.2;[SGGS] SP 26.2.6"/>
    <x v="3"/>
    <x v="0"/>
    <s v="[SGGS] PI 3/26"/>
    <x v="0"/>
    <s v="[INC0794908]Tenho um Erro/Problema com o PTC - Dynamics Athenas - Efetivação da Matrícula"/>
    <m/>
    <m/>
    <m/>
    <s v="Itens concluídos"/>
    <m/>
    <m/>
    <s v="Concluído"/>
    <d v="2026-07-03T14:40:00"/>
    <d v="2026-07-06T00:00:00"/>
    <d v="2026-07-16T00:00:00"/>
    <d v="2026-07-16T00:00:00"/>
    <m/>
    <m/>
    <m/>
    <m/>
    <m/>
    <m/>
    <m/>
    <m/>
    <m/>
    <m/>
    <x v="0"/>
    <m/>
    <m/>
    <m/>
    <s v=""/>
    <s v="FALSO"/>
    <n v="0"/>
    <s v=""/>
    <s v=""/>
    <s v=""/>
    <s v=""/>
    <s v=""/>
    <s v=""/>
    <s v=""/>
    <s v=""/>
    <s v=""/>
    <s v=""/>
    <x v="0"/>
  </r>
  <r>
    <x v="0"/>
    <s v="SGGS-17131"/>
    <s v="[SGGS] SP 26.3.1;[SGGS] SP 26.3.2;[SGGS] SP 26.2.6"/>
    <x v="3"/>
    <x v="0"/>
    <s v="[SGGS] PI 3/26"/>
    <x v="0"/>
    <s v="[INC0788227]Tenho um Erro/Problema com o PTC - Dynamics Athenas - Evasão"/>
    <m/>
    <m/>
    <m/>
    <s v="Itens concluídos"/>
    <m/>
    <m/>
    <s v="Concluído"/>
    <d v="2026-07-02T21:44:00"/>
    <d v="2026-07-06T00:00:00"/>
    <d v="2026-07-23T00:00:00"/>
    <d v="2026-07-23T00:00:00"/>
    <m/>
    <m/>
    <m/>
    <m/>
    <m/>
    <m/>
    <m/>
    <m/>
    <m/>
    <m/>
    <x v="0"/>
    <m/>
    <m/>
    <m/>
    <s v=""/>
    <s v="FALSO"/>
    <n v="0"/>
    <s v=""/>
    <s v=""/>
    <s v=""/>
    <s v=""/>
    <s v=""/>
    <s v=""/>
    <s v=""/>
    <s v=""/>
    <s v=""/>
    <s v=""/>
    <x v="0"/>
  </r>
  <r>
    <x v="0"/>
    <s v="SGGS-17129"/>
    <s v="[SGGS] SP 26.3.1;[SGGS] SP 26.4.1;[SGGS] SP 26.3.3;[SGGS] SP 26.3.2;[SGGS] SP 26.3.5;[SGGS] SP 26.3.4;[SGGS] SP 26.3.6;[SGGS] SP 26.2.6"/>
    <x v="3"/>
    <x v="4"/>
    <s v="[SGGS] PI 4/26"/>
    <x v="0"/>
    <s v="[INC0787301]Tenho um Erro/Problema com o PTC - Dynamics Athenas - Módulo de Benefícios"/>
    <m/>
    <m/>
    <m/>
    <s v="Itens concluídos"/>
    <m/>
    <m/>
    <m/>
    <d v="2026-07-02T21:00:00"/>
    <d v="2026-09-28T00:00:00"/>
    <d v="2026-07-14T00:00:00"/>
    <d v="2026-09-28T00:00:00"/>
    <m/>
    <m/>
    <m/>
    <m/>
    <m/>
    <m/>
    <m/>
    <m/>
    <m/>
    <m/>
    <x v="0"/>
    <m/>
    <m/>
    <m/>
    <s v=""/>
    <s v="FALSO"/>
    <n v="0"/>
    <s v=""/>
    <s v=""/>
    <s v=""/>
    <s v=""/>
    <s v=""/>
    <s v=""/>
    <s v=""/>
    <s v=""/>
    <s v=""/>
    <s v=""/>
    <x v="0"/>
  </r>
  <r>
    <x v="0"/>
    <s v="SGGS-17128"/>
    <s v="[SGGS] SP 26.3.1;[SGGS] SP 26.2.6"/>
    <x v="3"/>
    <x v="0"/>
    <s v="[SGGS] PI 3/26"/>
    <x v="0"/>
    <s v="[INC0793176]Tenho um Erro/Problema com o PTC - Ingresso - Captação - Área do Candidato"/>
    <m/>
    <m/>
    <m/>
    <s v="Itens concluídos"/>
    <m/>
    <m/>
    <s v="Concluído"/>
    <d v="2026-07-02T20:47:00"/>
    <d v="2026-07-06T00:00:00"/>
    <d v="2026-07-03T00:00:00"/>
    <d v="2026-07-03T00:00:00"/>
    <m/>
    <m/>
    <m/>
    <m/>
    <m/>
    <m/>
    <m/>
    <m/>
    <m/>
    <m/>
    <x v="0"/>
    <m/>
    <m/>
    <m/>
    <s v=""/>
    <s v="FALSO"/>
    <n v="0"/>
    <s v=""/>
    <s v=""/>
    <s v=""/>
    <s v=""/>
    <s v=""/>
    <s v=""/>
    <s v=""/>
    <s v=""/>
    <s v=""/>
    <s v=""/>
    <x v="0"/>
  </r>
  <r>
    <x v="0"/>
    <s v="SGGS-17127"/>
    <s v="[SGGS] SP 26.3.1;[SGGS] SP 26.3.3;[SGGS] SP 26.3.2;[SGGS] SP 26.3.5;[SGGS] SP 26.3.4;[SGGS] SP 26.2.6"/>
    <x v="3"/>
    <x v="0"/>
    <s v="[SGGS] PI 3/26"/>
    <x v="0"/>
    <s v="[INC0794173]Tenho um Erro/Problema com o PTC - Dynamics Athenas - Envio de reatórios"/>
    <m/>
    <n v="18000"/>
    <m/>
    <s v="Itens concluídos"/>
    <m/>
    <m/>
    <s v="Abertura indevida"/>
    <d v="2026-07-02T19:56:00"/>
    <d v="2026-07-06T00:00:00"/>
    <d v="2026-09-11T00:00:00"/>
    <m/>
    <m/>
    <m/>
    <m/>
    <m/>
    <m/>
    <m/>
    <m/>
    <m/>
    <m/>
    <m/>
    <x v="0"/>
    <m/>
    <m/>
    <m/>
    <n v="5"/>
    <s v="FALSO"/>
    <n v="0"/>
    <s v=""/>
    <s v=""/>
    <s v=""/>
    <s v=""/>
    <s v=""/>
    <s v=""/>
    <s v=""/>
    <s v=""/>
    <s v=""/>
    <s v=""/>
    <x v="0"/>
  </r>
  <r>
    <x v="0"/>
    <s v="SGGS-17126"/>
    <s v="[SGGS] SP 26.3.1;[SGGS] SP 26.3.2;[SGGS] SP 26.2.6"/>
    <x v="3"/>
    <x v="0"/>
    <s v="[SGGS] PI 3/26"/>
    <x v="0"/>
    <s v="[INC0786262]Tenho um Erro/Problema com o PTC - Ambiente do Aluno / AVA Sofia - Secretaria - Erro no documento da solicitação"/>
    <m/>
    <m/>
    <m/>
    <s v="Itens concluídos"/>
    <m/>
    <m/>
    <s v="Concluído"/>
    <d v="2026-07-02T19:40:00"/>
    <d v="2026-07-06T00:00:00"/>
    <d v="2026-07-16T00:00:00"/>
    <d v="2026-07-16T00:00:00"/>
    <m/>
    <m/>
    <m/>
    <m/>
    <m/>
    <m/>
    <m/>
    <m/>
    <m/>
    <m/>
    <x v="0"/>
    <m/>
    <m/>
    <m/>
    <s v=""/>
    <s v="FALSO"/>
    <n v="0"/>
    <s v=""/>
    <s v=""/>
    <s v=""/>
    <s v=""/>
    <s v=""/>
    <s v=""/>
    <s v=""/>
    <s v=""/>
    <s v=""/>
    <s v=""/>
    <x v="0"/>
  </r>
  <r>
    <x v="0"/>
    <s v="SGGS-17125"/>
    <s v="[SGGS] SP 26.3.1;[SGGS] SP 26.2.6"/>
    <x v="3"/>
    <x v="0"/>
    <s v="[SGGS] PI 3/26"/>
    <x v="0"/>
    <s v="[INC0786245]Tenho um Erro/Problema com o PTC - Dynamics Athenas - Reembolso"/>
    <m/>
    <m/>
    <m/>
    <s v="Itens concluídos"/>
    <m/>
    <m/>
    <s v="Concluído"/>
    <d v="2026-07-02T19:38:00"/>
    <d v="2026-07-06T00:00:00"/>
    <d v="2026-07-16T00:00:00"/>
    <d v="2026-07-16T00:00:00"/>
    <m/>
    <m/>
    <m/>
    <m/>
    <m/>
    <m/>
    <m/>
    <m/>
    <m/>
    <m/>
    <x v="0"/>
    <m/>
    <m/>
    <m/>
    <s v=""/>
    <s v="FALSO"/>
    <n v="0"/>
    <s v=""/>
    <s v=""/>
    <s v=""/>
    <s v=""/>
    <s v=""/>
    <s v=""/>
    <s v=""/>
    <s v=""/>
    <s v=""/>
    <s v=""/>
    <x v="0"/>
  </r>
  <r>
    <x v="0"/>
    <s v="SGGS-17124"/>
    <s v="[SGGS] SP 26.3.1;[SGGS] SP 26.3.2;[SGGS] SP 26.2.6"/>
    <x v="3"/>
    <x v="0"/>
    <s v="[SGGS] PI 3/26"/>
    <x v="0"/>
    <s v="[INC0785080]Tenho um Erro/Problema com o PTC - Dynamics Athenas - Documentos de Matrícula"/>
    <m/>
    <m/>
    <m/>
    <s v="Itens concluídos"/>
    <m/>
    <m/>
    <s v="Concluído"/>
    <d v="2026-07-02T19:28:00"/>
    <d v="2026-07-06T00:00:00"/>
    <d v="2026-07-16T00:00:00"/>
    <d v="2026-07-16T00:00:00"/>
    <m/>
    <m/>
    <m/>
    <m/>
    <m/>
    <m/>
    <m/>
    <m/>
    <m/>
    <m/>
    <x v="0"/>
    <m/>
    <m/>
    <m/>
    <s v=""/>
    <s v="FALSO"/>
    <n v="0"/>
    <s v=""/>
    <s v=""/>
    <s v=""/>
    <s v=""/>
    <s v=""/>
    <s v=""/>
    <s v=""/>
    <s v=""/>
    <s v=""/>
    <s v=""/>
    <x v="0"/>
  </r>
  <r>
    <x v="0"/>
    <s v="SGGS-17123"/>
    <s v="[SGGS] SP 26.3.1;[SGGS] SP 26.2.6"/>
    <x v="3"/>
    <x v="0"/>
    <s v="[SGGS] PI 3/26"/>
    <x v="0"/>
    <s v="[INC0784487]Tenho um Erro/Problema com o PTC - Dynamics Athenas - Evasão"/>
    <m/>
    <m/>
    <m/>
    <s v="Itens concluídos"/>
    <m/>
    <m/>
    <s v="Concluído"/>
    <d v="2026-07-02T19:25:00"/>
    <d v="2026-07-06T00:00:00"/>
    <d v="2026-07-16T00:00:00"/>
    <d v="2026-07-16T00:00:00"/>
    <m/>
    <m/>
    <m/>
    <m/>
    <m/>
    <m/>
    <m/>
    <m/>
    <m/>
    <m/>
    <x v="0"/>
    <m/>
    <m/>
    <m/>
    <s v=""/>
    <s v="FALSO"/>
    <n v="0"/>
    <s v=""/>
    <s v=""/>
    <s v=""/>
    <s v=""/>
    <s v=""/>
    <s v=""/>
    <s v=""/>
    <s v=""/>
    <s v=""/>
    <s v=""/>
    <x v="0"/>
  </r>
  <r>
    <x v="0"/>
    <s v="SGGS-17121"/>
    <s v="[SGGS] SP 26.3.1;[SGGS] SP 26.3.2;[SGGS] SP 26.2.6"/>
    <x v="3"/>
    <x v="0"/>
    <s v="[SGGS] PI 3/26"/>
    <x v="0"/>
    <s v="[INC0781689]Tenho um Erro/Problema com o PTC - Dynamics Athenas - Atualização de Dados Cadastrais"/>
    <m/>
    <m/>
    <m/>
    <s v="Itens concluídos"/>
    <m/>
    <m/>
    <s v="Concluído"/>
    <d v="2026-07-02T18:36:00"/>
    <d v="2026-07-06T00:00:00"/>
    <d v="2026-07-16T00:00:00"/>
    <d v="2026-07-16T00:00:00"/>
    <m/>
    <m/>
    <m/>
    <m/>
    <m/>
    <m/>
    <m/>
    <m/>
    <m/>
    <m/>
    <x v="0"/>
    <m/>
    <m/>
    <m/>
    <s v=""/>
    <s v="FALSO"/>
    <n v="0"/>
    <s v=""/>
    <s v=""/>
    <s v=""/>
    <s v=""/>
    <s v=""/>
    <s v=""/>
    <s v=""/>
    <s v=""/>
    <s v=""/>
    <s v=""/>
    <x v="0"/>
  </r>
  <r>
    <x v="0"/>
    <s v="SGGS-17120"/>
    <s v="[SGGS] SP 26.3.1;[SGGS] SP 26.3.2;[SGGS] SP 26.2.6"/>
    <x v="3"/>
    <x v="0"/>
    <s v="[SGGS] PI 3/26"/>
    <x v="0"/>
    <s v="[INC0778932]Tenho um Erro/Problema com o PTC - Dynamics Athenas - Envio de reatórios"/>
    <m/>
    <m/>
    <m/>
    <s v="Itens concluídos"/>
    <m/>
    <m/>
    <s v="Concluído"/>
    <d v="2026-07-02T18:08:00"/>
    <d v="2026-07-06T00:00:00"/>
    <d v="2026-07-16T00:00:00"/>
    <d v="2026-07-16T00:00:00"/>
    <m/>
    <m/>
    <m/>
    <m/>
    <m/>
    <m/>
    <m/>
    <m/>
    <m/>
    <m/>
    <x v="0"/>
    <m/>
    <m/>
    <m/>
    <s v=""/>
    <s v="FALSO"/>
    <n v="0"/>
    <s v=""/>
    <s v=""/>
    <s v=""/>
    <s v=""/>
    <s v=""/>
    <s v=""/>
    <s v=""/>
    <s v=""/>
    <s v=""/>
    <s v=""/>
    <x v="0"/>
  </r>
  <r>
    <x v="0"/>
    <s v="SGGS-17119"/>
    <s v="[SGGS] SP 26.3.1;[SGGS] SP 26.3.2;[SGGS] SP 26.2.6"/>
    <x v="3"/>
    <x v="0"/>
    <s v="[SGGS] PI 3/26"/>
    <x v="0"/>
    <s v="[INC0794418]Tenho um Erro/Problema com o PTC - Dynamics Athenas - Efetivação da Matrícula"/>
    <m/>
    <m/>
    <m/>
    <s v="Itens concluídos"/>
    <m/>
    <m/>
    <s v="Concluído"/>
    <d v="2026-07-02T17:49:00"/>
    <d v="2026-07-06T00:00:00"/>
    <d v="2026-07-16T00:00:00"/>
    <d v="2026-07-16T00:00:00"/>
    <m/>
    <m/>
    <m/>
    <m/>
    <m/>
    <m/>
    <m/>
    <m/>
    <m/>
    <m/>
    <x v="0"/>
    <m/>
    <m/>
    <m/>
    <s v=""/>
    <s v="FALSO"/>
    <n v="0"/>
    <s v=""/>
    <s v=""/>
    <s v=""/>
    <s v=""/>
    <s v=""/>
    <s v=""/>
    <s v=""/>
    <s v=""/>
    <s v=""/>
    <s v=""/>
    <x v="0"/>
  </r>
  <r>
    <x v="0"/>
    <s v="SGGS-17115"/>
    <s v="[SGGS] SP 26.3.1;[SGGS] SP 26.2.6"/>
    <x v="3"/>
    <x v="0"/>
    <s v="[SGGS] PI 3/26"/>
    <x v="0"/>
    <s v="[INC0775997]Tenho um Erro/Problema com o PTC - Financeiro SAP - Baixa de Pagamento"/>
    <m/>
    <m/>
    <m/>
    <s v="Itens concluídos"/>
    <m/>
    <m/>
    <s v="Abertura indevida"/>
    <d v="2026-07-02T16:21:00"/>
    <d v="2026-07-06T00:00:00"/>
    <d v="2026-07-08T00:00:00"/>
    <m/>
    <m/>
    <m/>
    <m/>
    <m/>
    <m/>
    <m/>
    <m/>
    <m/>
    <m/>
    <m/>
    <x v="0"/>
    <m/>
    <m/>
    <m/>
    <s v=""/>
    <s v="FALSO"/>
    <n v="0"/>
    <s v=""/>
    <s v=""/>
    <s v=""/>
    <s v=""/>
    <s v=""/>
    <s v=""/>
    <s v=""/>
    <s v=""/>
    <s v=""/>
    <s v=""/>
    <x v="0"/>
  </r>
  <r>
    <x v="0"/>
    <s v="SGGS-17114"/>
    <s v="[SGGS] SP 26.3.1;[SGGS] SP 26.4.1;[SGGS] SP 26.3.3;[SGGS] SP 26.3.2;[SGGS] SP 26.3.5;[SGGS] SP 26.3.4;[SGGS] SP 26.3.6;[SGGS] SP 26.2.6"/>
    <x v="3"/>
    <x v="4"/>
    <s v="[SGGS] PI 4/26"/>
    <x v="0"/>
    <s v="[INC0761283]Tenho um Erro/Problema com o PTC - Ambiente do Aluno / AVA Sofia - Secretaria - Erro no documento da solicitação"/>
    <m/>
    <n v="25200"/>
    <m/>
    <s v="Itens concluídos"/>
    <m/>
    <m/>
    <m/>
    <d v="2026-07-02T15:41:00"/>
    <d v="2026-09-28T00:00:00"/>
    <d v="2026-07-16T00:00:00"/>
    <d v="2026-09-28T00:00:00"/>
    <m/>
    <m/>
    <m/>
    <m/>
    <m/>
    <m/>
    <m/>
    <m/>
    <m/>
    <m/>
    <x v="0"/>
    <m/>
    <m/>
    <m/>
    <n v="7"/>
    <s v="FALSO"/>
    <n v="0"/>
    <s v=""/>
    <s v=""/>
    <s v=""/>
    <s v=""/>
    <s v=""/>
    <s v=""/>
    <s v=""/>
    <s v=""/>
    <s v=""/>
    <s v=""/>
    <x v="0"/>
  </r>
  <r>
    <x v="0"/>
    <s v="SGGS-17113"/>
    <s v="[SGGS] SP 26.3.1;[SGGS] SP 26.2.6"/>
    <x v="3"/>
    <x v="0"/>
    <s v="[SGGS] PI 3/26"/>
    <x v="0"/>
    <s v="[INC0761124]Tenho um Erro/Problema com o PTC - Ambiente do Aluno / AVA Sofia - Secretaria - Erro no documento da solicitação"/>
    <m/>
    <m/>
    <m/>
    <s v="Itens concluídos"/>
    <m/>
    <m/>
    <s v="Concluído"/>
    <d v="2026-07-02T15:37:00"/>
    <d v="2026-07-06T00:00:00"/>
    <d v="2026-07-16T00:00:00"/>
    <d v="2026-07-16T00:00:00"/>
    <m/>
    <m/>
    <m/>
    <m/>
    <m/>
    <m/>
    <m/>
    <m/>
    <m/>
    <m/>
    <x v="0"/>
    <m/>
    <m/>
    <m/>
    <s v=""/>
    <s v="FALSO"/>
    <n v="0"/>
    <s v=""/>
    <s v=""/>
    <s v=""/>
    <s v=""/>
    <s v=""/>
    <s v=""/>
    <s v=""/>
    <s v=""/>
    <s v=""/>
    <s v=""/>
    <x v="0"/>
  </r>
  <r>
    <x v="0"/>
    <s v="SGGS-17110"/>
    <s v="[SGGS] SP 26.3.1;[SGGS] SP 26.3.3;[SGGS] SP 26.3.2;[SGGS] SP 26.3.5;[SGGS] SP 26.3.4;[SGGS] SP 26.2.6"/>
    <x v="3"/>
    <x v="0"/>
    <s v="[SGGS] PI 3/26"/>
    <x v="0"/>
    <s v="[INC0794275]Tenho um Erro/Problema com o PTC - Dynamics Athenas - Documentos Acadêmicos - Serviços"/>
    <m/>
    <m/>
    <m/>
    <s v="Itens concluídos"/>
    <m/>
    <m/>
    <s v="Concluído"/>
    <d v="2026-07-02T14:24:00"/>
    <d v="2026-07-06T00:00:00"/>
    <d v="2026-08-28T00:00:00"/>
    <d v="2026-08-28T00:00:00"/>
    <m/>
    <m/>
    <m/>
    <m/>
    <m/>
    <m/>
    <m/>
    <m/>
    <m/>
    <m/>
    <x v="0"/>
    <m/>
    <m/>
    <m/>
    <s v=""/>
    <s v="FALSO"/>
    <n v="0"/>
    <s v=""/>
    <s v=""/>
    <s v=""/>
    <s v=""/>
    <s v=""/>
    <s v=""/>
    <s v=""/>
    <s v=""/>
    <s v=""/>
    <s v=""/>
    <x v="0"/>
  </r>
  <r>
    <x v="0"/>
    <s v="SGGS-17109"/>
    <s v="[SGGS] SP 26.3.1;[SGGS] SP 26.2.6"/>
    <x v="3"/>
    <x v="0"/>
    <s v="[SGGS] PI 3/26"/>
    <x v="0"/>
    <s v="[INC0794175]Tenho um Erro/Problema com o PTC - Dynamics Athenas - Efetivação da Matrícula"/>
    <m/>
    <n v="21600"/>
    <m/>
    <s v="Itens concluídos"/>
    <m/>
    <m/>
    <s v="Concluído"/>
    <d v="2026-07-02T11:29:00"/>
    <d v="2026-07-06T00:00:00"/>
    <d v="2026-07-10T00:00:00"/>
    <d v="2026-07-10T00:00:00"/>
    <m/>
    <m/>
    <m/>
    <m/>
    <m/>
    <m/>
    <m/>
    <m/>
    <m/>
    <m/>
    <x v="0"/>
    <m/>
    <m/>
    <m/>
    <n v="6"/>
    <s v="FALSO"/>
    <n v="0"/>
    <s v=""/>
    <s v=""/>
    <s v=""/>
    <s v=""/>
    <s v=""/>
    <s v=""/>
    <s v=""/>
    <s v=""/>
    <s v=""/>
    <s v=""/>
    <x v="0"/>
  </r>
  <r>
    <x v="0"/>
    <s v="SGGS-17107"/>
    <s v="[SGGS] SP 26.3.1;[SGGS] SP 26.3.2;[SGGS] SP 26.2.6"/>
    <x v="3"/>
    <x v="0"/>
    <s v="[SGGS] PI 3/26"/>
    <x v="0"/>
    <s v="[INC0794148]Tenho um Erro/Problema com o PTC - Dynamics Athenas - Efetivação da Matrícula"/>
    <m/>
    <m/>
    <m/>
    <s v="Itens concluídos"/>
    <m/>
    <m/>
    <s v="Concluído"/>
    <d v="2026-07-02T11:08:00"/>
    <d v="2026-07-06T00:00:00"/>
    <d v="2026-07-08T00:00:00"/>
    <d v="2026-07-16T00:00:00"/>
    <m/>
    <m/>
    <m/>
    <m/>
    <m/>
    <m/>
    <m/>
    <m/>
    <m/>
    <m/>
    <x v="0"/>
    <m/>
    <m/>
    <m/>
    <s v=""/>
    <s v="FALSO"/>
    <n v="0"/>
    <s v=""/>
    <s v=""/>
    <s v=""/>
    <s v=""/>
    <s v=""/>
    <s v=""/>
    <s v=""/>
    <s v=""/>
    <s v=""/>
    <s v=""/>
    <x v="0"/>
  </r>
  <r>
    <x v="0"/>
    <s v="SGGS-17106"/>
    <s v="[SGGS] SP 26.3.1;[SGGS] SP 26.2.6"/>
    <x v="3"/>
    <x v="0"/>
    <s v="[SGGS] PI 3/26"/>
    <x v="0"/>
    <s v="[INC0793761]Tenho um Erro/Problema com o PTC - Dynamics Athenas - Instabilidade Sistêmica no Dynamics"/>
    <m/>
    <m/>
    <m/>
    <s v="Itens concluídos"/>
    <m/>
    <m/>
    <s v="Abertura indevida"/>
    <d v="2026-07-02T10:26:00"/>
    <d v="2026-07-06T00:00:00"/>
    <d v="2026-07-07T00:00:00"/>
    <m/>
    <m/>
    <m/>
    <m/>
    <m/>
    <m/>
    <m/>
    <m/>
    <m/>
    <m/>
    <m/>
    <x v="0"/>
    <m/>
    <m/>
    <m/>
    <s v=""/>
    <s v="FALSO"/>
    <n v="0"/>
    <s v=""/>
    <s v=""/>
    <s v=""/>
    <s v=""/>
    <s v=""/>
    <s v=""/>
    <s v=""/>
    <s v=""/>
    <s v=""/>
    <s v=""/>
    <x v="0"/>
  </r>
  <r>
    <x v="0"/>
    <s v="SGGS-17105"/>
    <s v="[SGGS] SP 26.3.1;[SGGS] SP 26.3.2;[SGGS] SP 26.2.6"/>
    <x v="3"/>
    <x v="0"/>
    <s v="[SGGS] PI 3/26"/>
    <x v="0"/>
    <s v="[INC0794117]Tenho um Erro/Problema com o PTC - Dynamics Athenas - Rematrícula"/>
    <m/>
    <m/>
    <m/>
    <s v="Itens concluídos"/>
    <m/>
    <m/>
    <s v="Concluído"/>
    <d v="2026-07-02T10:24:00"/>
    <d v="2026-07-06T00:00:00"/>
    <d v="2026-07-13T00:00:00"/>
    <d v="2026-07-13T00:00:00"/>
    <m/>
    <m/>
    <m/>
    <m/>
    <m/>
    <m/>
    <m/>
    <m/>
    <m/>
    <m/>
    <x v="0"/>
    <m/>
    <m/>
    <m/>
    <s v=""/>
    <s v="FALSO"/>
    <n v="0"/>
    <s v=""/>
    <s v=""/>
    <s v=""/>
    <s v=""/>
    <s v=""/>
    <s v=""/>
    <s v=""/>
    <s v=""/>
    <s v=""/>
    <s v=""/>
    <x v="0"/>
  </r>
  <r>
    <x v="0"/>
    <s v="SGGS-17104"/>
    <s v="[SGGS] SP 26.3.1;[SGGS] SP 26.3.2;[SGGS] SP 26.2.6"/>
    <x v="3"/>
    <x v="0"/>
    <s v="[SGGS] PI 3/26"/>
    <x v="0"/>
    <s v="[INC0788906]Tenho um Erro/Problema com o PTC - Cadastro de Curso/Disciplina/Matriz - Cadastro de Usuário"/>
    <m/>
    <m/>
    <m/>
    <s v="Itens concluídos"/>
    <m/>
    <m/>
    <s v="Concluído"/>
    <d v="2026-07-02T10:10:00"/>
    <d v="2026-07-06T00:00:00"/>
    <d v="2026-07-23T00:00:00"/>
    <d v="2026-07-23T00:00:00"/>
    <m/>
    <m/>
    <m/>
    <m/>
    <m/>
    <m/>
    <m/>
    <m/>
    <m/>
    <m/>
    <x v="0"/>
    <m/>
    <m/>
    <m/>
    <s v=""/>
    <s v="FALSO"/>
    <n v="0"/>
    <s v=""/>
    <s v=""/>
    <s v=""/>
    <s v=""/>
    <s v=""/>
    <s v=""/>
    <s v=""/>
    <s v=""/>
    <s v=""/>
    <s v=""/>
    <x v="0"/>
  </r>
  <r>
    <x v="0"/>
    <s v="SGGS-17102"/>
    <s v="[SGGS] SP 26.3.1;[SGGS] SP 26.2.6"/>
    <x v="3"/>
    <x v="0"/>
    <s v="[SGGS] PI 3/26"/>
    <x v="0"/>
    <s v="[INC0793686]Tenho um Erro/Problema com o PTC - Ingresso - Captação - Área do Candidato"/>
    <m/>
    <m/>
    <m/>
    <s v="Itens concluídos"/>
    <m/>
    <m/>
    <s v="Concluído"/>
    <d v="2026-07-02T09:34:00"/>
    <d v="2026-07-06T00:00:00"/>
    <d v="2026-07-03T00:00:00"/>
    <d v="2026-07-03T00:00:00"/>
    <m/>
    <m/>
    <m/>
    <m/>
    <m/>
    <m/>
    <m/>
    <m/>
    <m/>
    <m/>
    <x v="0"/>
    <m/>
    <m/>
    <m/>
    <s v=""/>
    <s v="FALSO"/>
    <n v="0"/>
    <s v=""/>
    <s v=""/>
    <s v=""/>
    <s v=""/>
    <s v=""/>
    <s v=""/>
    <s v=""/>
    <s v=""/>
    <s v=""/>
    <s v=""/>
    <x v="0"/>
  </r>
  <r>
    <x v="0"/>
    <s v="SGGS-17101"/>
    <s v="[SGGS] SP 26.3.1;[SGGS] SP 26.3.2;[SGGS] SP 26.2.6"/>
    <x v="3"/>
    <x v="0"/>
    <s v="[SGGS] PI 3/26"/>
    <x v="0"/>
    <s v="[INC0792480]Tenho um Erro/Problema com o PTC - Ambiente do Aluno / AVA Sofia - Secretaria - Conclusão de Curso - Colação de Grau "/>
    <m/>
    <m/>
    <m/>
    <s v="Itens concluídos"/>
    <m/>
    <m/>
    <s v="Abertura indevida"/>
    <d v="2026-07-01T20:27:00"/>
    <d v="2026-07-06T00:00:00"/>
    <d v="2026-07-23T00:00:00"/>
    <m/>
    <m/>
    <m/>
    <m/>
    <m/>
    <m/>
    <m/>
    <m/>
    <m/>
    <m/>
    <m/>
    <x v="0"/>
    <m/>
    <m/>
    <m/>
    <s v=""/>
    <s v="FALSO"/>
    <n v="0"/>
    <s v=""/>
    <s v=""/>
    <s v=""/>
    <s v=""/>
    <s v=""/>
    <s v=""/>
    <s v=""/>
    <s v=""/>
    <s v=""/>
    <s v=""/>
    <x v="0"/>
  </r>
  <r>
    <x v="0"/>
    <s v="SGGS-17100"/>
    <s v="[SGGS] SP 26.3.1;[SGGS] SP 26.3.3;[SGGS] SP 26.3.2;[SGGS] SP 26.3.5;[SGGS] SP 26.3.4;[SGGS] SP 26.2.6"/>
    <x v="3"/>
    <x v="0"/>
    <s v="[SGGS] PI 3/26"/>
    <x v="0"/>
    <s v="[INC0793648]Tenho um Erro/Problema com o PTC - Ambiente do Aluno / AVA Sofia - Financeiro -  Bolsas e benefícios"/>
    <m/>
    <m/>
    <m/>
    <s v="Itens concluídos"/>
    <m/>
    <m/>
    <s v="Concluído"/>
    <d v="2026-07-01T19:23:00"/>
    <d v="2026-07-06T00:00:00"/>
    <d v="2026-08-28T00:00:00"/>
    <d v="2026-08-28T00:00:00"/>
    <m/>
    <m/>
    <m/>
    <m/>
    <m/>
    <m/>
    <m/>
    <m/>
    <m/>
    <m/>
    <x v="0"/>
    <m/>
    <m/>
    <m/>
    <s v=""/>
    <s v="FALSO"/>
    <n v="0"/>
    <s v=""/>
    <s v=""/>
    <s v=""/>
    <s v=""/>
    <s v=""/>
    <s v=""/>
    <s v=""/>
    <s v=""/>
    <s v=""/>
    <s v=""/>
    <x v="0"/>
  </r>
  <r>
    <x v="0"/>
    <s v="SGGS-17099"/>
    <s v="[SGGS] SP 26.3.1;[SGGS] SP 26.3.2;[SGGS] SP 26.2.6"/>
    <x v="3"/>
    <x v="0"/>
    <s v="[SGGS] PI 3/26"/>
    <x v="0"/>
    <s v="[INC0793758]Tenho um Erro/Problema com o PTC - Ambiente do Aluno / AVA Sofia - Secretaria -  Termos e contratos"/>
    <m/>
    <m/>
    <m/>
    <s v="Itens concluídos"/>
    <m/>
    <m/>
    <s v="Concluído"/>
    <d v="2026-07-01T19:21:00"/>
    <d v="2026-07-06T00:00:00"/>
    <d v="2026-07-13T00:00:00"/>
    <d v="2026-07-13T00:00:00"/>
    <m/>
    <m/>
    <m/>
    <m/>
    <m/>
    <m/>
    <m/>
    <m/>
    <m/>
    <m/>
    <x v="0"/>
    <m/>
    <m/>
    <m/>
    <s v=""/>
    <s v="FALSO"/>
    <n v="0"/>
    <s v=""/>
    <s v=""/>
    <s v=""/>
    <s v=""/>
    <s v=""/>
    <s v=""/>
    <s v=""/>
    <s v=""/>
    <s v=""/>
    <s v=""/>
    <x v="0"/>
  </r>
  <r>
    <x v="0"/>
    <s v="SGGS-17097"/>
    <s v="[SGGS] SP 26.3.1;[SGGS] SP 26.2.6"/>
    <x v="3"/>
    <x v="0"/>
    <s v="[SGGS] PI 3/26"/>
    <x v="0"/>
    <s v="[INC0793734]Tenho um Erro/Problema com o PTC - Dynamics Athenas - Efetivação da Matrícula"/>
    <m/>
    <m/>
    <m/>
    <s v="Itens concluídos"/>
    <m/>
    <m/>
    <s v="Concluído"/>
    <d v="2026-07-01T16:29:00"/>
    <d v="2026-07-06T00:00:00"/>
    <d v="2026-07-02T00:00:00"/>
    <d v="2026-07-02T00:00:00"/>
    <m/>
    <m/>
    <m/>
    <m/>
    <m/>
    <m/>
    <m/>
    <m/>
    <m/>
    <m/>
    <x v="0"/>
    <m/>
    <m/>
    <m/>
    <s v=""/>
    <s v="FALSO"/>
    <n v="0"/>
    <s v=""/>
    <s v=""/>
    <s v=""/>
    <s v=""/>
    <s v=""/>
    <s v=""/>
    <s v=""/>
    <s v=""/>
    <s v=""/>
    <s v=""/>
    <x v="0"/>
  </r>
  <r>
    <x v="0"/>
    <s v="SGGS-17096"/>
    <s v="[SGGS] SP 26.3.1;[SGGS] SP 26.3.3;[SGGS] SP 26.3.2;[SGGS] SP 26.3.4;[SGGS] SP 26.2.6"/>
    <x v="3"/>
    <x v="0"/>
    <s v="[SGGS] PI 3/26"/>
    <x v="0"/>
    <s v="[INC0788624]Tenho um Erro/Problema com o PTC - Cadastro de Curso/Disciplina/Matriz - Cadastro de Usuário"/>
    <m/>
    <m/>
    <m/>
    <s v="Itens concluídos"/>
    <m/>
    <m/>
    <s v="Abertura indevida"/>
    <d v="2026-07-01T15:52:00"/>
    <d v="2026-07-06T00:00:00"/>
    <d v="2026-08-27T00:00:00"/>
    <m/>
    <m/>
    <m/>
    <m/>
    <m/>
    <m/>
    <m/>
    <m/>
    <m/>
    <m/>
    <m/>
    <x v="0"/>
    <m/>
    <m/>
    <m/>
    <s v=""/>
    <s v="FALSO"/>
    <n v="0"/>
    <s v=""/>
    <s v=""/>
    <s v=""/>
    <s v=""/>
    <s v=""/>
    <s v=""/>
    <s v=""/>
    <s v=""/>
    <s v=""/>
    <s v=""/>
    <x v="0"/>
  </r>
  <r>
    <x v="0"/>
    <s v="SGGS-17093"/>
    <s v="[SGGS] SP 26.3.1;[SGGS] SP 26.2.6"/>
    <x v="3"/>
    <x v="0"/>
    <s v="[SGGS] PI 3/26"/>
    <x v="0"/>
    <s v="[INC0793624]Tenho um Erro/Problema com o PTC - Ingresso - Captação - Backoffice"/>
    <m/>
    <m/>
    <m/>
    <s v="Itens concluídos"/>
    <m/>
    <m/>
    <s v="Concluído"/>
    <d v="2026-07-01T14:16:00"/>
    <d v="2026-07-06T00:00:00"/>
    <d v="2026-07-03T00:00:00"/>
    <d v="2026-07-03T00:00:00"/>
    <m/>
    <m/>
    <m/>
    <m/>
    <m/>
    <m/>
    <m/>
    <m/>
    <m/>
    <m/>
    <x v="0"/>
    <m/>
    <m/>
    <m/>
    <s v=""/>
    <s v="FALSO"/>
    <n v="0"/>
    <s v=""/>
    <s v=""/>
    <s v=""/>
    <s v=""/>
    <s v=""/>
    <s v=""/>
    <s v=""/>
    <s v=""/>
    <s v=""/>
    <s v=""/>
    <x v="0"/>
  </r>
  <r>
    <x v="0"/>
    <s v="SGGS-17092"/>
    <s v="[SGGS] SP 26.3.1;[SGGS] SP 26.2.6"/>
    <x v="3"/>
    <x v="0"/>
    <s v="[SGGS] PI 3/26"/>
    <x v="0"/>
    <s v="[INC0793601]Tenho um Erro/Problema com o PTC - Ingresso - Captação - Backoffice"/>
    <m/>
    <m/>
    <m/>
    <s v="Itens concluídos"/>
    <m/>
    <m/>
    <s v="Concluído"/>
    <d v="2026-07-01T14:14:00"/>
    <d v="2026-07-06T00:00:00"/>
    <d v="2026-07-03T00:00:00"/>
    <d v="2026-07-03T00:00:00"/>
    <m/>
    <m/>
    <m/>
    <m/>
    <m/>
    <m/>
    <m/>
    <m/>
    <m/>
    <m/>
    <x v="0"/>
    <m/>
    <m/>
    <m/>
    <s v=""/>
    <s v="FALSO"/>
    <n v="0"/>
    <s v=""/>
    <s v=""/>
    <s v=""/>
    <s v=""/>
    <s v=""/>
    <s v=""/>
    <s v=""/>
    <s v=""/>
    <s v=""/>
    <s v=""/>
    <x v="0"/>
  </r>
  <r>
    <x v="0"/>
    <s v="SGGS-17090"/>
    <s v="[SGGS] SP 26.3.1;[SGGS] SP 26.3.3;[SGGS] SP 26.3.2;[SGGS] SP 26.3.4;[SGGS] SP 26.2.6"/>
    <x v="3"/>
    <x v="0"/>
    <s v="[SGGS] PI 3/26"/>
    <x v="0"/>
    <s v="[INC0793585]Tenho um Erro/Problema com o PTC - Ambiente do Aluno / AVA Sofia - Secretaria - Erro no documento da solicitação"/>
    <m/>
    <n v="1800"/>
    <m/>
    <s v="Itens concluídos"/>
    <m/>
    <m/>
    <s v="Concluído"/>
    <d v="2026-07-01T13:10:00"/>
    <d v="2026-07-06T00:00:00"/>
    <d v="2026-08-17T00:00:00"/>
    <d v="2026-08-17T00:00:00"/>
    <m/>
    <m/>
    <m/>
    <m/>
    <m/>
    <m/>
    <m/>
    <m/>
    <m/>
    <m/>
    <x v="0"/>
    <m/>
    <m/>
    <m/>
    <n v="0.5"/>
    <s v="FALSO"/>
    <n v="0"/>
    <s v=""/>
    <s v=""/>
    <s v=""/>
    <s v=""/>
    <s v=""/>
    <s v=""/>
    <s v=""/>
    <s v=""/>
    <s v=""/>
    <s v=""/>
    <x v="0"/>
  </r>
  <r>
    <x v="0"/>
    <s v="SGGS-17087"/>
    <s v="[SGGS] SP 26.3.1;[SGGS] SP 26.2.6"/>
    <x v="3"/>
    <x v="0"/>
    <s v="[SGGS] PI 3/26"/>
    <x v="0"/>
    <s v="[INC0793592]Tenho um Erro/Problema com o PTC - Dynamics Athenas - Efetivação da Matrícula"/>
    <m/>
    <m/>
    <m/>
    <s v="Itens concluídos"/>
    <m/>
    <m/>
    <s v="Concluído"/>
    <d v="2026-07-01T11:48:00"/>
    <d v="2026-07-06T00:00:00"/>
    <d v="2026-07-02T00:00:00"/>
    <d v="2026-07-02T00:00:00"/>
    <m/>
    <m/>
    <m/>
    <m/>
    <m/>
    <m/>
    <m/>
    <m/>
    <m/>
    <m/>
    <x v="0"/>
    <m/>
    <m/>
    <m/>
    <s v=""/>
    <s v="FALSO"/>
    <n v="0"/>
    <s v=""/>
    <s v=""/>
    <s v=""/>
    <s v=""/>
    <s v=""/>
    <s v=""/>
    <s v=""/>
    <s v=""/>
    <s v=""/>
    <s v=""/>
    <x v="0"/>
  </r>
  <r>
    <x v="2"/>
    <s v="SGGS-17086"/>
    <s v="[SGGS] SP 26.3.2"/>
    <x v="3"/>
    <x v="0"/>
    <s v="[SGGS] PI 3/26"/>
    <x v="4"/>
    <s v="[GA][GE][Aloc. Disciplina] Remoção da obrigatoriedade de docente na alocação de disciplinas_Teste Integrado"/>
    <n v="1"/>
    <n v="10800"/>
    <m/>
    <s v="Itens concluídos"/>
    <s v="ARTSG-270"/>
    <s v="Não"/>
    <s v="Concluído"/>
    <d v="2026-07-01T11:27:00"/>
    <d v="2026-07-20T00:00:00"/>
    <d v="2026-07-23T00:00:00"/>
    <d v="2026-07-23T00:00:00"/>
    <d v="2026-07-23T00:00:00"/>
    <d v="2026-07-23T00:00:00"/>
    <d v="2026-07-23T00:00:00"/>
    <m/>
    <m/>
    <n v="1"/>
    <m/>
    <m/>
    <n v="16"/>
    <m/>
    <x v="0"/>
    <m/>
    <m/>
    <m/>
    <n v="3"/>
    <s v="FALSO"/>
    <n v="0"/>
    <n v="13"/>
    <s v=""/>
    <n v="1"/>
    <b v="1"/>
    <n v="1"/>
    <s v=""/>
    <s v=""/>
    <s v=""/>
    <n v="16"/>
    <b v="1"/>
    <x v="14"/>
  </r>
  <r>
    <x v="2"/>
    <s v="SGGS-17085"/>
    <s v="[SGGS] SP 26.3.1"/>
    <x v="3"/>
    <x v="0"/>
    <s v="[SGGS] PI 3/26"/>
    <x v="4"/>
    <s v="[GA][GE][Aloc. Disciplina] Remoção da obrigatoriedade de docente na alocação de disciplinas_Teste Integrado"/>
    <n v="1"/>
    <m/>
    <m/>
    <s v="Itens concluídos"/>
    <s v="ARTSG-270"/>
    <s v="Não"/>
    <s v="Concluído"/>
    <d v="2026-07-01T11:21:00"/>
    <d v="2026-07-06T00:00:00"/>
    <d v="2026-07-16T00:00:00"/>
    <d v="2026-07-16T00:00:00"/>
    <d v="2026-07-16T00:00:00"/>
    <d v="2026-07-16T00:00:00"/>
    <d v="2026-07-16T00:00:00"/>
    <m/>
    <m/>
    <n v="1"/>
    <m/>
    <m/>
    <n v="11"/>
    <m/>
    <x v="0"/>
    <m/>
    <m/>
    <m/>
    <s v=""/>
    <s v="FALSO"/>
    <n v="0"/>
    <n v="3"/>
    <s v=""/>
    <n v="1"/>
    <b v="1"/>
    <n v="1"/>
    <s v=""/>
    <s v=""/>
    <s v=""/>
    <n v="11"/>
    <b v="1"/>
    <x v="14"/>
  </r>
  <r>
    <x v="2"/>
    <s v="SGGS-17083"/>
    <s v="[SGGS] SP 26.3.3"/>
    <x v="3"/>
    <x v="0"/>
    <s v="[SGGS] PI 3/26"/>
    <x v="1"/>
    <s v="[GA] Redefinição de regras e solução do processo de Rematrícula_Teste Integrado"/>
    <n v="2"/>
    <n v="21600"/>
    <m/>
    <s v="Itens concluídos"/>
    <s v="ARTPT-710"/>
    <s v="Não"/>
    <s v="Concluído"/>
    <d v="2026-07-01T10:12:00"/>
    <d v="2026-08-03T00:00:00"/>
    <d v="2026-08-14T00:00:00"/>
    <d v="2026-08-14T00:00:00"/>
    <d v="2026-08-14T00:00:00"/>
    <d v="2026-08-14T00:00:00"/>
    <d v="2026-08-14T00:00:00"/>
    <m/>
    <m/>
    <n v="1"/>
    <n v="1"/>
    <m/>
    <n v="32"/>
    <m/>
    <x v="0"/>
    <m/>
    <m/>
    <m/>
    <n v="6"/>
    <s v="FALSO"/>
    <n v="0"/>
    <n v="23"/>
    <s v=""/>
    <n v="1"/>
    <b v="1"/>
    <n v="1"/>
    <b v="1"/>
    <s v=""/>
    <s v=""/>
    <n v="32"/>
    <b v="1"/>
    <x v="32"/>
  </r>
  <r>
    <x v="0"/>
    <s v="SGGS-17082"/>
    <s v="[SGGS] SP 26.3.1;[SGGS] SP 26.3.3;[SGGS] SP 26.3.2;[SGGS] SP 26.3.5;[SGGS] SP 26.3.4;[SGGS] SP 26.2.6"/>
    <x v="3"/>
    <x v="0"/>
    <s v="[SGGS] PI 3/26"/>
    <x v="0"/>
    <s v="[INC0790346]Tenho um Erro/Problema com o PTC - Dynamics Athenas - Alocação e disponibilização de disciplinas"/>
    <m/>
    <m/>
    <m/>
    <s v="Itens concluídos"/>
    <m/>
    <m/>
    <s v="Concluído"/>
    <d v="2026-07-01T09:59:00"/>
    <d v="2026-07-06T00:00:00"/>
    <d v="2026-08-28T00:00:00"/>
    <d v="2026-09-10T00:00:00"/>
    <m/>
    <m/>
    <m/>
    <m/>
    <m/>
    <m/>
    <m/>
    <m/>
    <m/>
    <m/>
    <x v="0"/>
    <m/>
    <m/>
    <m/>
    <s v=""/>
    <s v="FALSO"/>
    <n v="0"/>
    <s v=""/>
    <s v=""/>
    <s v=""/>
    <s v=""/>
    <s v=""/>
    <s v=""/>
    <s v=""/>
    <s v=""/>
    <s v=""/>
    <s v=""/>
    <x v="0"/>
  </r>
  <r>
    <x v="8"/>
    <s v="SGGS-17081"/>
    <s v="[SGGS] SP 26.3.2"/>
    <x v="3"/>
    <x v="0"/>
    <s v="[SGGS] PI 3/26"/>
    <x v="4"/>
    <s v="[SEC GA][SRD] Envio do evento academic-student-updated"/>
    <n v="1"/>
    <n v="25200"/>
    <m/>
    <s v="Itens concluídos"/>
    <s v="ARTPT-691"/>
    <s v="Não"/>
    <s v="Concluído"/>
    <d v="2026-07-01T09:40:00"/>
    <d v="2026-07-20T00:00:00"/>
    <d v="2026-07-29T00:00:00"/>
    <d v="2026-07-31T00:00:00"/>
    <d v="2026-07-31T00:00:00"/>
    <d v="2026-07-31T00:00:00"/>
    <d v="2026-07-31T00:00:00"/>
    <m/>
    <m/>
    <n v="2"/>
    <m/>
    <m/>
    <n v="22"/>
    <m/>
    <x v="0"/>
    <m/>
    <m/>
    <m/>
    <n v="7"/>
    <s v="FALSO"/>
    <n v="0"/>
    <n v="13"/>
    <s v=""/>
    <n v="2"/>
    <b v="1"/>
    <n v="1"/>
    <s v=""/>
    <s v=""/>
    <s v=""/>
    <n v="22"/>
    <b v="1"/>
    <x v="16"/>
  </r>
  <r>
    <x v="2"/>
    <s v="SGGS-17080"/>
    <s v="[SGGS] SP 26.3.5"/>
    <x v="3"/>
    <x v="0"/>
    <s v="[SGGS] PI 3/26"/>
    <x v="4"/>
    <s v="[Teste Integrado][DÉBITO TÉCNICO] Adequar o fluxo de solicitação de transferência interna para gerar BK (inscrição) através do fluxo de ingresso"/>
    <n v="1"/>
    <m/>
    <m/>
    <s v="Itens concluídos"/>
    <s v="ASAT-10556"/>
    <s v="Não"/>
    <s v="Concluído"/>
    <d v="2026-06-30T17:41:00"/>
    <d v="2026-08-31T00:00:00"/>
    <d v="2026-09-11T00:00:00"/>
    <d v="2026-09-11T00:00:00"/>
    <d v="2026-09-11T00:00:00"/>
    <d v="2026-09-11T00:00:00"/>
    <d v="2026-09-11T00:00:00"/>
    <m/>
    <m/>
    <n v="1"/>
    <m/>
    <m/>
    <n v="53"/>
    <m/>
    <x v="0"/>
    <m/>
    <m/>
    <m/>
    <s v=""/>
    <s v="FALSO"/>
    <n v="0"/>
    <n v="44"/>
    <s v=""/>
    <n v="1"/>
    <b v="1"/>
    <n v="1"/>
    <s v=""/>
    <s v=""/>
    <s v=""/>
    <n v="53"/>
    <b v="1"/>
    <x v="36"/>
  </r>
  <r>
    <x v="2"/>
    <s v="SGGS-17079"/>
    <s v="[SGGS] SP 26.3.5"/>
    <x v="3"/>
    <x v="0"/>
    <s v="[SGGS] PI 3/26"/>
    <x v="4"/>
    <s v="[Teste Integrado][DÉBITO TÉCNICO] Revisão do fluxo de criação e atualização de ocorrencia (&quot;Service Created&quot;)"/>
    <n v="1"/>
    <m/>
    <m/>
    <s v="Itens concluídos"/>
    <s v="ARTPT-575"/>
    <s v="Não"/>
    <s v="Concluído"/>
    <d v="2026-06-30T17:40:00"/>
    <d v="2026-08-31T00:00:00"/>
    <d v="2026-09-11T00:00:00"/>
    <d v="2026-09-11T00:00:00"/>
    <d v="2026-09-11T00:00:00"/>
    <d v="2026-09-11T00:00:00"/>
    <d v="2026-09-11T00:00:00"/>
    <m/>
    <m/>
    <n v="1"/>
    <m/>
    <m/>
    <n v="53"/>
    <m/>
    <x v="0"/>
    <m/>
    <m/>
    <m/>
    <s v=""/>
    <s v="FALSO"/>
    <n v="0"/>
    <n v="44"/>
    <s v=""/>
    <n v="1"/>
    <b v="1"/>
    <n v="1"/>
    <s v=""/>
    <s v=""/>
    <s v=""/>
    <n v="53"/>
    <b v="1"/>
    <x v="33"/>
  </r>
  <r>
    <x v="2"/>
    <s v="SGGS-17078"/>
    <s v="[SGGS] SP 26.3.4"/>
    <x v="3"/>
    <x v="2"/>
    <s v="[SGGS] PI 3/26"/>
    <x v="4"/>
    <s v="[Teste Integrado][DÉBITO TÉCNICO] Revisão do fluxo de criação e atualização de ocorrencia (&quot;Service Created&quot;)"/>
    <n v="1"/>
    <m/>
    <m/>
    <s v="Itens concluídos"/>
    <s v="ARTPT-575"/>
    <s v="Não"/>
    <s v="Cancelado"/>
    <d v="2026-06-30T17:39:00"/>
    <d v="2026-08-17T00:00:00"/>
    <m/>
    <m/>
    <m/>
    <m/>
    <m/>
    <m/>
    <m/>
    <m/>
    <m/>
    <m/>
    <m/>
    <m/>
    <x v="0"/>
    <m/>
    <m/>
    <m/>
    <s v=""/>
    <s v="FALSO"/>
    <n v="0"/>
    <n v="34"/>
    <s v=""/>
    <s v=""/>
    <s v=""/>
    <s v=""/>
    <s v=""/>
    <s v=""/>
    <s v=""/>
    <s v=""/>
    <b v="1"/>
    <x v="33"/>
  </r>
  <r>
    <x v="2"/>
    <s v="SGGS-17077"/>
    <s v="[SGGS] SP 26.3.3"/>
    <x v="3"/>
    <x v="0"/>
    <s v="[SGGS] PI 3/26"/>
    <x v="4"/>
    <s v="[Teste Integrado][DÉBITO TÉCNICO] Revisão do fluxo de criação e atualização de ocorrencia (&quot;Service Created&quot;)"/>
    <n v="1"/>
    <m/>
    <m/>
    <s v="Itens concluídos"/>
    <s v="ARTPT-575"/>
    <s v="Não"/>
    <s v="Concluído"/>
    <d v="2026-06-30T17:38:00"/>
    <d v="2026-08-03T00:00:00"/>
    <d v="2026-08-14T00:00:00"/>
    <d v="2026-08-14T00:00:00"/>
    <d v="2026-08-14T00:00:00"/>
    <d v="2026-08-14T00:00:00"/>
    <d v="2026-08-14T00:00:00"/>
    <m/>
    <m/>
    <n v="1"/>
    <m/>
    <m/>
    <n v="33"/>
    <m/>
    <x v="0"/>
    <m/>
    <m/>
    <m/>
    <s v=""/>
    <s v="FALSO"/>
    <n v="0"/>
    <n v="24"/>
    <s v=""/>
    <n v="1"/>
    <b v="1"/>
    <n v="1"/>
    <s v=""/>
    <s v=""/>
    <s v=""/>
    <n v="33"/>
    <b v="1"/>
    <x v="33"/>
  </r>
  <r>
    <x v="2"/>
    <s v="SGGS-17076"/>
    <s v="[SGGS] SP 26.3.2"/>
    <x v="3"/>
    <x v="0"/>
    <s v="[SGGS] PI 3/26"/>
    <x v="4"/>
    <s v="[Teste Integrado][DÉBITO TÉCNICO] Revisão do fluxo de criação e atualização de ocorrencia (&quot;Service Created&quot;)"/>
    <n v="1"/>
    <m/>
    <m/>
    <s v="Itens concluídos"/>
    <s v="ARTPT-575"/>
    <s v="Não"/>
    <s v="Concluído"/>
    <d v="2026-06-30T17:35:00"/>
    <d v="2026-07-20T00:00:00"/>
    <d v="2026-07-30T00:00:00"/>
    <d v="2026-07-31T00:00:00"/>
    <d v="2026-07-31T00:00:00"/>
    <d v="2026-07-31T00:00:00"/>
    <d v="2026-07-31T00:00:00"/>
    <m/>
    <m/>
    <n v="1"/>
    <m/>
    <m/>
    <n v="23"/>
    <m/>
    <x v="0"/>
    <m/>
    <m/>
    <m/>
    <s v=""/>
    <s v="FALSO"/>
    <n v="0"/>
    <n v="14"/>
    <s v=""/>
    <n v="1"/>
    <b v="1"/>
    <n v="1"/>
    <s v=""/>
    <s v=""/>
    <s v=""/>
    <n v="23"/>
    <b v="1"/>
    <x v="33"/>
  </r>
  <r>
    <x v="0"/>
    <s v="SGGS-17074"/>
    <s v="[SGGS] SP 26.3.1;[SGGS] SP 26.3.3;[SGGS] SP 26.3.2;[SGGS] SP 26.3.4;[SGGS] SP 26.2.6"/>
    <x v="3"/>
    <x v="0"/>
    <s v="[SGGS] PI 3/26"/>
    <x v="0"/>
    <s v="[INC0790984]Tenho um Erro/Problema com o PTC - Ambiente do Aluno / AVA Sofia - Aulas"/>
    <m/>
    <m/>
    <m/>
    <s v="Itens concluídos"/>
    <m/>
    <m/>
    <s v="Abertura indevida"/>
    <d v="2026-06-30T16:51:00"/>
    <d v="2026-07-06T00:00:00"/>
    <d v="2026-08-28T00:00:00"/>
    <m/>
    <m/>
    <m/>
    <m/>
    <m/>
    <m/>
    <m/>
    <m/>
    <m/>
    <m/>
    <m/>
    <x v="0"/>
    <m/>
    <m/>
    <m/>
    <s v=""/>
    <s v="FALSO"/>
    <n v="0"/>
    <s v=""/>
    <s v=""/>
    <s v=""/>
    <s v=""/>
    <s v=""/>
    <s v=""/>
    <s v=""/>
    <s v=""/>
    <s v=""/>
    <s v=""/>
    <x v="0"/>
  </r>
  <r>
    <x v="0"/>
    <s v="SGGS-17073"/>
    <s v="[SGGS] SP 26.3.1;[SGGS] SP 26.3.2;[SGGS] SP 26.2.6"/>
    <x v="3"/>
    <x v="0"/>
    <s v="[SGGS] PI 3/26"/>
    <x v="0"/>
    <s v="[INC0792371]Tenho um Erro/Problema com o PTC - Ambiente do Aluno / AVA Sofia - Assistente virtual - Conteúdo"/>
    <m/>
    <m/>
    <m/>
    <s v="Itens concluídos"/>
    <m/>
    <m/>
    <s v="Abertura indevida"/>
    <d v="2026-06-30T16:43:00"/>
    <d v="2026-07-06T00:00:00"/>
    <d v="2026-07-28T00:00:00"/>
    <m/>
    <m/>
    <m/>
    <m/>
    <m/>
    <m/>
    <m/>
    <m/>
    <m/>
    <m/>
    <m/>
    <x v="0"/>
    <m/>
    <m/>
    <m/>
    <s v=""/>
    <s v="FALSO"/>
    <n v="0"/>
    <s v=""/>
    <s v=""/>
    <s v=""/>
    <s v=""/>
    <s v=""/>
    <s v=""/>
    <s v=""/>
    <s v=""/>
    <s v=""/>
    <s v=""/>
    <x v="0"/>
  </r>
  <r>
    <x v="0"/>
    <s v="SGGS-17071"/>
    <s v="[SGGS] SP 26.3.1;[SGGS] SP 26.3.3;[SGGS] SP 26.3.2;[SGGS] SP 26.3.5;[SGGS] SP 26.3.4;[SGGS] SP 26.3.6;[SGGS] SP 26.2.6"/>
    <x v="3"/>
    <x v="0"/>
    <s v="[SGGS] PI 3/26"/>
    <x v="0"/>
    <s v="[INC0787954]Tenho um Erro/Problema com o PTC - Ambiente do Aluno / AVA Sofia - Secretaria - Conclusão de Curso - Colação de Grau "/>
    <m/>
    <m/>
    <m/>
    <s v="Itens concluídos"/>
    <m/>
    <m/>
    <s v="Concluído"/>
    <d v="2026-06-30T16:40:00"/>
    <d v="2026-07-06T00:00:00"/>
    <d v="2026-09-16T00:00:00"/>
    <d v="2026-09-16T00:00:00"/>
    <m/>
    <m/>
    <m/>
    <m/>
    <m/>
    <m/>
    <m/>
    <m/>
    <m/>
    <m/>
    <x v="0"/>
    <m/>
    <m/>
    <m/>
    <s v=""/>
    <s v="FALSO"/>
    <n v="0"/>
    <s v=""/>
    <s v=""/>
    <s v=""/>
    <s v=""/>
    <s v=""/>
    <s v=""/>
    <s v=""/>
    <s v=""/>
    <s v=""/>
    <s v=""/>
    <x v="0"/>
  </r>
  <r>
    <x v="0"/>
    <s v="SGGS-17070"/>
    <s v="[SGGS] SP 26.3.1;[SGGS] SP 26.3.3;[SGGS] SP 26.3.2;[SGGS] SP 26.2.6"/>
    <x v="3"/>
    <x v="0"/>
    <s v="[SGGS] PI 3/26"/>
    <x v="0"/>
    <s v="[INC0790274]Tenho um Erro/Problema com o PTC - Ambiente do Aluno / AVA Sofia - Secretaria -  Termos e contratos"/>
    <m/>
    <m/>
    <m/>
    <s v="Itens concluídos"/>
    <m/>
    <m/>
    <s v="Concluído"/>
    <d v="2026-06-30T16:25:00"/>
    <d v="2026-07-06T00:00:00"/>
    <d v="2026-07-28T00:00:00"/>
    <d v="2026-07-28T00:00:00"/>
    <m/>
    <m/>
    <m/>
    <m/>
    <m/>
    <m/>
    <m/>
    <m/>
    <m/>
    <m/>
    <x v="0"/>
    <m/>
    <m/>
    <m/>
    <s v=""/>
    <s v="FALSO"/>
    <n v="0"/>
    <s v=""/>
    <s v=""/>
    <s v=""/>
    <s v=""/>
    <s v=""/>
    <s v=""/>
    <s v=""/>
    <s v=""/>
    <s v=""/>
    <s v=""/>
    <x v="0"/>
  </r>
  <r>
    <x v="0"/>
    <s v="SGGS-17069"/>
    <s v="[SGGS] SP 26.3.1;[SGGS] SP 26.3.2;[SGGS] SP 26.2.6"/>
    <x v="3"/>
    <x v="0"/>
    <s v="[SGGS] PI 3/26"/>
    <x v="0"/>
    <s v="[INC0790290]Tenho um Erro/Problema com o PTC - Ambiente do Aluno / AVA Sofia - Secretaria -  Termos e contratos"/>
    <m/>
    <m/>
    <m/>
    <s v="Itens concluídos"/>
    <m/>
    <m/>
    <s v="Concluído"/>
    <d v="2026-06-30T16:22:00"/>
    <d v="2026-07-06T00:00:00"/>
    <d v="2026-07-13T00:00:00"/>
    <d v="2026-07-13T00:00:00"/>
    <m/>
    <m/>
    <m/>
    <m/>
    <m/>
    <m/>
    <m/>
    <m/>
    <m/>
    <m/>
    <x v="0"/>
    <m/>
    <m/>
    <m/>
    <s v=""/>
    <s v="FALSO"/>
    <n v="0"/>
    <s v=""/>
    <s v=""/>
    <s v=""/>
    <s v=""/>
    <s v=""/>
    <s v=""/>
    <s v=""/>
    <s v=""/>
    <s v=""/>
    <s v=""/>
    <x v="0"/>
  </r>
  <r>
    <x v="2"/>
    <s v="SGGS-17062"/>
    <s v="[SGGS] SP 26.3.1"/>
    <x v="3"/>
    <x v="0"/>
    <s v="[SGGS] PI 3/26"/>
    <x v="4"/>
    <s v="[Teste Integrado] [Negócio PI03] Exposição Fatura Pague Fácil - Mês parcelado 100%"/>
    <n v="1"/>
    <m/>
    <m/>
    <s v="Itens concluídos"/>
    <s v="ARTPT-714"/>
    <s v="Não"/>
    <s v="Concluído"/>
    <d v="2026-06-30T15:50:00"/>
    <d v="2026-07-06T00:00:00"/>
    <d v="2026-07-16T00:00:00"/>
    <d v="2026-07-16T00:00:00"/>
    <d v="2026-07-16T00:00:00"/>
    <d v="2026-07-16T00:00:00"/>
    <d v="2026-07-16T00:00:00"/>
    <m/>
    <m/>
    <n v="1"/>
    <m/>
    <m/>
    <n v="12"/>
    <m/>
    <x v="0"/>
    <m/>
    <m/>
    <m/>
    <s v=""/>
    <s v="FALSO"/>
    <n v="0"/>
    <n v="4"/>
    <s v=""/>
    <n v="1"/>
    <b v="1"/>
    <n v="1"/>
    <s v=""/>
    <s v=""/>
    <s v=""/>
    <n v="12"/>
    <b v="1"/>
    <x v="37"/>
  </r>
  <r>
    <x v="10"/>
    <s v="SGGS-17059"/>
    <s v="[SGGS] SP 26.3.2"/>
    <x v="3"/>
    <x v="0"/>
    <s v="[SGGS] PI 3/26"/>
    <x v="0"/>
    <s v="Alinhamento sobre chave forte no processo de Remat entre Athenas e SAP"/>
    <m/>
    <m/>
    <m/>
    <s v="Itens concluídos"/>
    <s v="ARTDF-417"/>
    <m/>
    <s v="Concluído"/>
    <d v="2026-06-30T15:41:00"/>
    <d v="2026-07-20T00:00:00"/>
    <d v="2026-07-23T00:00:00"/>
    <d v="2026-07-23T00:00:00"/>
    <d v="2026-07-23T00:00:00"/>
    <d v="2026-07-23T00:00:00"/>
    <d v="2026-07-23T00:00:00"/>
    <m/>
    <m/>
    <n v="1"/>
    <m/>
    <m/>
    <n v="17"/>
    <m/>
    <x v="0"/>
    <m/>
    <m/>
    <m/>
    <s v=""/>
    <s v="FALSO"/>
    <n v="0"/>
    <n v="14"/>
    <s v=""/>
    <n v="1"/>
    <b v="1"/>
    <n v="1"/>
    <s v=""/>
    <s v=""/>
    <s v=""/>
    <n v="17"/>
    <b v="1"/>
    <x v="38"/>
  </r>
  <r>
    <x v="4"/>
    <s v="SGGS-17052"/>
    <s v="[SGGS] SP 26.3.1"/>
    <x v="3"/>
    <x v="1"/>
    <s v="[SGGS] PI 3/26"/>
    <x v="2"/>
    <s v="[Melhoria] Tranferência Externa_Incluir regra de validação do status de turma"/>
    <n v="3"/>
    <n v="72000"/>
    <m/>
    <s v="Itens concluídos"/>
    <s v="SGGS-15490"/>
    <s v="Não"/>
    <s v="Concluído"/>
    <d v="2026-06-30T14:54:00"/>
    <d v="2026-07-06T00:00:00"/>
    <d v="2026-07-08T00:00:00"/>
    <d v="2026-07-13T00:00:00"/>
    <d v="2026-07-13T00:00:00"/>
    <d v="2026-07-16T00:00:00"/>
    <d v="2026-07-16T00:00:00"/>
    <d v="2026-07-28T00:00:00"/>
    <m/>
    <n v="3"/>
    <n v="3"/>
    <m/>
    <n v="12"/>
    <n v="20"/>
    <x v="0"/>
    <m/>
    <m/>
    <m/>
    <n v="20"/>
    <s v="FALSO"/>
    <n v="0"/>
    <n v="4"/>
    <s v=""/>
    <n v="3"/>
    <b v="1"/>
    <n v="3"/>
    <b v="1"/>
    <n v="8"/>
    <s v=""/>
    <n v="20"/>
    <b v="1"/>
    <x v="39"/>
  </r>
  <r>
    <x v="8"/>
    <s v="SGGS-17051"/>
    <s v="[SGGS] SP 26.3.2"/>
    <x v="3"/>
    <x v="0"/>
    <s v="[SGGS] PI 3/26"/>
    <x v="4"/>
    <s v="[Formando Reprovado] Validar e/ou gatilhar o termo de Rematrícula para os alunos reprovados"/>
    <n v="1"/>
    <n v="36000"/>
    <m/>
    <s v="Itens concluídos"/>
    <s v="ARTSG-184"/>
    <s v="Não"/>
    <s v="Concluído"/>
    <d v="2026-06-30T14:53:00"/>
    <d v="2026-07-20T00:00:00"/>
    <d v="2026-07-29T00:00:00"/>
    <d v="2026-07-31T00:00:00"/>
    <d v="2026-07-31T00:00:00"/>
    <d v="2026-07-31T00:00:00"/>
    <d v="2026-07-31T00:00:00"/>
    <m/>
    <m/>
    <n v="2"/>
    <n v="1"/>
    <m/>
    <n v="23"/>
    <m/>
    <x v="0"/>
    <m/>
    <m/>
    <s v="4 dias úteis úteis"/>
    <n v="10"/>
    <s v="VERDADEIRO"/>
    <s v="4 "/>
    <n v="14"/>
    <s v=""/>
    <n v="-2"/>
    <b v="0"/>
    <n v="1"/>
    <b v="1"/>
    <s v=""/>
    <s v=""/>
    <n v="23"/>
    <b v="1"/>
    <x v="12"/>
  </r>
  <r>
    <x v="8"/>
    <s v="SGGS-17050"/>
    <s v="[SGGS] SP 26.3.2"/>
    <x v="3"/>
    <x v="0"/>
    <s v="[SGGS] PI 3/26"/>
    <x v="4"/>
    <s v="[Formando Reprovado] Atualizar o checklist (Gestor de Rematrícula) dos alunos reprovados para ISENTO"/>
    <n v="1"/>
    <n v="57600"/>
    <m/>
    <s v="Itens concluídos"/>
    <s v="ARTSG-184"/>
    <s v="Não"/>
    <s v="Concluído"/>
    <d v="2026-06-30T14:53:00"/>
    <d v="2026-07-20T00:00:00"/>
    <d v="2026-07-29T00:00:00"/>
    <d v="2026-07-31T00:00:00"/>
    <d v="2026-07-31T00:00:00"/>
    <d v="2026-07-31T00:00:00"/>
    <d v="2026-07-31T00:00:00"/>
    <m/>
    <m/>
    <n v="2"/>
    <n v="1"/>
    <m/>
    <n v="23"/>
    <m/>
    <x v="0"/>
    <m/>
    <m/>
    <s v="4 dias úteis úteis"/>
    <n v="16"/>
    <s v="VERDADEIRO"/>
    <s v="4 "/>
    <n v="14"/>
    <s v=""/>
    <n v="-2"/>
    <b v="0"/>
    <n v="1"/>
    <b v="1"/>
    <s v=""/>
    <s v=""/>
    <n v="23"/>
    <b v="1"/>
    <x v="12"/>
  </r>
  <r>
    <x v="5"/>
    <s v="SGGS-17049"/>
    <s v="[SGGS] SP 26.3.2"/>
    <x v="3"/>
    <x v="0"/>
    <s v="[SGGS] PI 3/26"/>
    <x v="1"/>
    <s v="[LIB Orquestrador] - atualização e implementação de nova versão em processos de GA"/>
    <n v="2"/>
    <n v="79200"/>
    <m/>
    <s v="Itens concluídos"/>
    <s v="ARTSG-182"/>
    <s v="Não"/>
    <s v="Concluído"/>
    <d v="2026-06-30T14:52:00"/>
    <d v="2026-07-20T00:00:00"/>
    <d v="2026-07-31T00:00:00"/>
    <d v="2026-07-31T00:00:00"/>
    <d v="2026-07-31T00:00:00"/>
    <d v="2026-07-31T00:00:00"/>
    <d v="2026-07-31T00:00:00"/>
    <m/>
    <m/>
    <n v="1"/>
    <n v="1"/>
    <m/>
    <n v="23"/>
    <m/>
    <x v="0"/>
    <m/>
    <m/>
    <m/>
    <n v="22"/>
    <s v="FALSO"/>
    <n v="0"/>
    <n v="14"/>
    <s v=""/>
    <n v="1"/>
    <b v="1"/>
    <n v="1"/>
    <b v="1"/>
    <s v=""/>
    <s v=""/>
    <s v=""/>
    <b v="1"/>
    <x v="11"/>
  </r>
  <r>
    <x v="0"/>
    <s v="SGGS-17046"/>
    <s v="[SGGS] SP 26.3.1;[SGGS] SP 26.3.3;[SGGS] SP 26.3.2;[SGGS] SP 26.2.6"/>
    <x v="3"/>
    <x v="0"/>
    <s v="[SGGS] PI 3/26"/>
    <x v="0"/>
    <s v="[INC0793004]Tenho um Erro/Problema com o PTC - Dynamics Athenas - Rematrícula"/>
    <m/>
    <m/>
    <m/>
    <s v="Itens concluídos"/>
    <m/>
    <m/>
    <s v="Concluído"/>
    <d v="2026-06-30T13:31:00"/>
    <d v="2026-07-06T00:00:00"/>
    <d v="2026-07-31T00:00:00"/>
    <d v="2026-07-31T00:00:00"/>
    <m/>
    <m/>
    <m/>
    <m/>
    <m/>
    <m/>
    <m/>
    <m/>
    <m/>
    <m/>
    <x v="0"/>
    <m/>
    <m/>
    <m/>
    <s v=""/>
    <s v="FALSO"/>
    <n v="0"/>
    <s v=""/>
    <s v=""/>
    <s v=""/>
    <s v=""/>
    <s v=""/>
    <s v=""/>
    <s v=""/>
    <s v=""/>
    <s v=""/>
    <s v=""/>
    <x v="0"/>
  </r>
  <r>
    <x v="0"/>
    <s v="SGGS-17042"/>
    <s v="[SGGS] SP 26.3.1;[SGGS] SP 26.3.3;[SGGS] SP 26.3.2;[SGGS] SP 26.3.4;[SGGS] SP 26.2.6"/>
    <x v="3"/>
    <x v="0"/>
    <s v="[SGGS] PI 3/26"/>
    <x v="0"/>
    <s v="[INC0792703]Tenho um Erro/Problema com o PTC - Dynamics Athenas - Documentos Acadêmicos - Serviços"/>
    <m/>
    <n v="3600"/>
    <m/>
    <s v="Itens concluídos"/>
    <m/>
    <m/>
    <s v="Abertura indevida"/>
    <d v="2026-06-30T10:13:00"/>
    <d v="2026-07-06T00:00:00"/>
    <d v="2026-08-17T00:00:00"/>
    <m/>
    <m/>
    <m/>
    <m/>
    <m/>
    <m/>
    <m/>
    <m/>
    <m/>
    <m/>
    <m/>
    <x v="0"/>
    <m/>
    <m/>
    <m/>
    <n v="1"/>
    <s v="FALSO"/>
    <n v="0"/>
    <s v=""/>
    <s v=""/>
    <s v=""/>
    <s v=""/>
    <s v=""/>
    <s v=""/>
    <s v=""/>
    <s v=""/>
    <s v=""/>
    <s v=""/>
    <x v="0"/>
  </r>
  <r>
    <x v="0"/>
    <s v="SGGS-17040"/>
    <s v="[SGGS] SP 26.3.1;[SGGS] SP 26.3.2;[SGGS] SP 26.2.6"/>
    <x v="3"/>
    <x v="0"/>
    <s v="[SGGS] PI 3/26"/>
    <x v="0"/>
    <s v="[INC0792699]Tenho um Erro/Problema com o PTC - Dynamics Athenas - Rematrícula"/>
    <m/>
    <m/>
    <m/>
    <s v="Itens concluídos"/>
    <m/>
    <m/>
    <s v="Concluído"/>
    <d v="2026-06-30T09:55:00"/>
    <d v="2026-07-06T00:00:00"/>
    <d v="2026-07-21T00:00:00"/>
    <d v="2026-07-21T00:00:00"/>
    <m/>
    <m/>
    <m/>
    <m/>
    <m/>
    <m/>
    <m/>
    <m/>
    <m/>
    <m/>
    <x v="0"/>
    <m/>
    <m/>
    <m/>
    <s v=""/>
    <s v="FALSO"/>
    <n v="0"/>
    <s v=""/>
    <s v=""/>
    <s v=""/>
    <s v=""/>
    <s v=""/>
    <s v=""/>
    <s v=""/>
    <s v=""/>
    <s v=""/>
    <s v=""/>
    <x v="0"/>
  </r>
  <r>
    <x v="9"/>
    <s v="SGGS-17038"/>
    <s v="[SGGS] SP 26.3.1;[SGGS] SP 26.3.2;[SGGS] SP 26.2.6"/>
    <x v="3"/>
    <x v="0"/>
    <s v="[SGGS] PI 3/26"/>
    <x v="0"/>
    <s v="[ARTPT-691 Smoke Test] Matricula do aluno voltando para série 1, mesmo quando no retorno da análise vem série avançada"/>
    <m/>
    <m/>
    <m/>
    <s v="Itens concluídos"/>
    <s v="QSTI-776"/>
    <s v="Não"/>
    <s v="Concluído"/>
    <d v="2026-06-29T20:09:00"/>
    <d v="2026-07-06T00:00:00"/>
    <d v="2026-06-30T00:00:00"/>
    <d v="2026-07-01T00:00:00"/>
    <d v="2026-07-01T00:00:00"/>
    <d v="2026-07-20T00:00:00"/>
    <d v="2026-07-20T00:00:00"/>
    <m/>
    <m/>
    <n v="1"/>
    <m/>
    <m/>
    <n v="15"/>
    <m/>
    <x v="0"/>
    <m/>
    <m/>
    <m/>
    <s v=""/>
    <s v="FALSO"/>
    <n v="0"/>
    <n v="5"/>
    <s v=""/>
    <n v="1"/>
    <b v="1"/>
    <n v="13"/>
    <s v=""/>
    <s v=""/>
    <s v=""/>
    <n v="15"/>
    <b v="1"/>
    <x v="40"/>
  </r>
  <r>
    <x v="8"/>
    <s v="SGGS-17034"/>
    <s v="[SGGS] SP 26.3.2"/>
    <x v="3"/>
    <x v="1"/>
    <s v="[SGGS] PI 3/26"/>
    <x v="4"/>
    <s v="[SEC GA] Cutover SRD_Reenvio de eventos ENADE"/>
    <n v="1"/>
    <n v="10800"/>
    <m/>
    <s v="Itens concluídos"/>
    <s v="ASR6-15480"/>
    <s v="Não"/>
    <s v="Concluído"/>
    <d v="2026-06-29T17:12:00"/>
    <d v="2026-07-20T00:00:00"/>
    <d v="2026-07-28T00:00:00"/>
    <d v="2026-07-29T00:00:00"/>
    <d v="2026-07-29T00:00:00"/>
    <d v="2026-07-29T00:00:00"/>
    <d v="2026-07-29T00:00:00"/>
    <d v="2026-07-31T00:00:00"/>
    <m/>
    <n v="1"/>
    <m/>
    <m/>
    <n v="22"/>
    <n v="24"/>
    <x v="0"/>
    <m/>
    <m/>
    <m/>
    <n v="3"/>
    <s v="FALSO"/>
    <n v="0"/>
    <n v="15"/>
    <s v=""/>
    <n v="1"/>
    <b v="1"/>
    <n v="1"/>
    <s v=""/>
    <n v="2"/>
    <s v=""/>
    <n v="22"/>
    <b v="1"/>
    <x v="41"/>
  </r>
  <r>
    <x v="8"/>
    <s v="SGGS-17033"/>
    <s v="[SGGS] SP 26.3.2"/>
    <x v="3"/>
    <x v="1"/>
    <s v="[SGGS] PI 3/26"/>
    <x v="4"/>
    <s v="[SEC GA] Cutover SRD_Reenvio de eventos Curso MEC"/>
    <n v="1"/>
    <n v="7200"/>
    <m/>
    <s v="Itens concluídos"/>
    <s v="ASR6-15480"/>
    <s v="Não"/>
    <s v="Concluído"/>
    <d v="2026-06-29T17:11:00"/>
    <d v="2026-07-20T00:00:00"/>
    <d v="2026-07-27T00:00:00"/>
    <d v="2026-07-29T00:00:00"/>
    <d v="2026-07-29T00:00:00"/>
    <d v="2026-07-29T00:00:00"/>
    <d v="2026-07-29T00:00:00"/>
    <d v="2026-07-31T00:00:00"/>
    <m/>
    <m/>
    <m/>
    <m/>
    <n v="22"/>
    <n v="24"/>
    <x v="0"/>
    <m/>
    <m/>
    <m/>
    <n v="2"/>
    <s v="FALSO"/>
    <n v="0"/>
    <n v="15"/>
    <s v=""/>
    <n v="2"/>
    <s v=""/>
    <n v="1"/>
    <s v=""/>
    <n v="2"/>
    <s v=""/>
    <n v="22"/>
    <b v="1"/>
    <x v="41"/>
  </r>
  <r>
    <x v="4"/>
    <s v="SGGS-17032"/>
    <s v="[SGGS] SP 26.3.1"/>
    <x v="3"/>
    <x v="1"/>
    <s v="[SGGS] PI 3/26"/>
    <x v="1"/>
    <s v="[SEC GA] Cutover SRD_Criação da console de ENADE"/>
    <n v="2"/>
    <n v="21600"/>
    <m/>
    <s v="Itens concluídos"/>
    <s v="ASR6-15480"/>
    <s v="Não"/>
    <s v="Concluído"/>
    <d v="2026-06-29T17:10:00"/>
    <d v="2026-07-06T00:00:00"/>
    <d v="2026-07-13T00:00:00"/>
    <d v="2026-07-15T00:00:00"/>
    <d v="2026-07-15T00:00:00"/>
    <d v="2026-07-16T00:00:00"/>
    <d v="2026-07-16T00:00:00"/>
    <d v="2026-07-23T00:00:00"/>
    <m/>
    <n v="2"/>
    <m/>
    <m/>
    <m/>
    <n v="18"/>
    <x v="0"/>
    <m/>
    <m/>
    <m/>
    <n v="6"/>
    <s v="FALSO"/>
    <n v="0"/>
    <n v="5"/>
    <s v=""/>
    <n v="2"/>
    <b v="1"/>
    <n v="1"/>
    <s v=""/>
    <n v="5"/>
    <s v=""/>
    <n v="18"/>
    <b v="1"/>
    <x v="41"/>
  </r>
  <r>
    <x v="4"/>
    <s v="SGGS-17031"/>
    <s v="[SGGS] SP 26.3.1"/>
    <x v="3"/>
    <x v="1"/>
    <s v="[SGGS] PI 3/26"/>
    <x v="4"/>
    <s v="[SEC GA] Cutover SRD_Criação da console de Curso MEC"/>
    <n v="1"/>
    <n v="28800"/>
    <m/>
    <s v="Itens concluídos"/>
    <s v="ASR6-15480"/>
    <s v="Não"/>
    <s v="Concluído"/>
    <d v="2026-06-29T17:08:00"/>
    <d v="2026-07-06T00:00:00"/>
    <d v="2026-07-07T00:00:00"/>
    <d v="2026-07-16T00:00:00"/>
    <d v="2026-07-16T00:00:00"/>
    <d v="2026-07-16T00:00:00"/>
    <d v="2026-07-16T00:00:00"/>
    <d v="2026-07-23T00:00:00"/>
    <m/>
    <n v="7"/>
    <m/>
    <m/>
    <n v="13"/>
    <n v="18"/>
    <x v="0"/>
    <m/>
    <m/>
    <m/>
    <n v="8"/>
    <s v="FALSO"/>
    <n v="0"/>
    <n v="5"/>
    <s v=""/>
    <n v="7"/>
    <b v="1"/>
    <n v="1"/>
    <s v=""/>
    <n v="5"/>
    <s v=""/>
    <n v="18"/>
    <b v="1"/>
    <x v="41"/>
  </r>
  <r>
    <x v="0"/>
    <s v="SGGS-17029"/>
    <s v="[SGGS] SP 26.3.1;[SGGS] SP 26.2.6"/>
    <x v="3"/>
    <x v="0"/>
    <s v="[SGGS] PI 3/26"/>
    <x v="0"/>
    <s v="[INC0792333]Tenho um Erro/Problema com o PTC - Ambiente do Aluno / AVA Sofia - Secretaria -  Termos e contratos"/>
    <m/>
    <m/>
    <m/>
    <s v="Itens concluídos"/>
    <m/>
    <m/>
    <s v="Concluído"/>
    <d v="2026-06-29T15:41:00"/>
    <d v="2026-07-06T00:00:00"/>
    <d v="2026-07-13T00:00:00"/>
    <d v="2026-07-13T00:00:00"/>
    <m/>
    <m/>
    <m/>
    <m/>
    <m/>
    <m/>
    <m/>
    <m/>
    <m/>
    <m/>
    <x v="0"/>
    <m/>
    <m/>
    <m/>
    <s v=""/>
    <s v="FALSO"/>
    <n v="0"/>
    <s v=""/>
    <s v=""/>
    <s v=""/>
    <s v=""/>
    <s v=""/>
    <s v=""/>
    <s v=""/>
    <s v=""/>
    <s v=""/>
    <s v=""/>
    <x v="0"/>
  </r>
  <r>
    <x v="0"/>
    <s v="SGGS-17028"/>
    <s v="[SGGS] SP 26.3.1;[SGGS] SP 26.3.2;[SGGS] SP 26.2.6"/>
    <x v="3"/>
    <x v="0"/>
    <s v="[SGGS] PI 3/26"/>
    <x v="0"/>
    <s v="[INC0792349]Tenho um Erro/Problema com o PTC - Ambiente do Aluno / AVA Sofia - Secretaria -  Termos e contratos"/>
    <m/>
    <m/>
    <m/>
    <s v="Itens concluídos"/>
    <m/>
    <m/>
    <s v="Concluído"/>
    <d v="2026-06-29T15:40:00"/>
    <d v="2026-07-06T00:00:00"/>
    <d v="2026-07-13T00:00:00"/>
    <d v="2026-07-13T00:00:00"/>
    <m/>
    <m/>
    <m/>
    <m/>
    <m/>
    <m/>
    <m/>
    <m/>
    <m/>
    <m/>
    <x v="0"/>
    <m/>
    <m/>
    <m/>
    <s v=""/>
    <s v="FALSO"/>
    <n v="0"/>
    <s v=""/>
    <s v=""/>
    <s v=""/>
    <s v=""/>
    <s v=""/>
    <s v=""/>
    <s v=""/>
    <s v=""/>
    <s v=""/>
    <s v=""/>
    <x v="0"/>
  </r>
  <r>
    <x v="0"/>
    <s v="SGGS-17026"/>
    <s v="[SGGS] SP 26.3.1;[SGGS] SP 26.3.3;[SGGS] SP 26.3.2;[SGGS] SP 26.3.5;[SGGS] SP 26.3.4;[SGGS] SP 26.3.6;[SGGS] SP 26.2.6"/>
    <x v="3"/>
    <x v="0"/>
    <s v="[SGGS] PI 3/26"/>
    <x v="0"/>
    <s v="[INC0792237]Tenho um Erro/Problema com o PTC - Ambiente do Aluno / AVA Sofia - Secretaria - Erro no documento da solicitação"/>
    <m/>
    <m/>
    <m/>
    <s v="Itens concluídos"/>
    <m/>
    <m/>
    <s v="Concluído"/>
    <d v="2026-06-29T12:54:00"/>
    <d v="2026-07-06T00:00:00"/>
    <d v="2026-09-16T00:00:00"/>
    <d v="2026-09-16T00:00:00"/>
    <m/>
    <m/>
    <m/>
    <m/>
    <m/>
    <m/>
    <m/>
    <m/>
    <m/>
    <m/>
    <x v="0"/>
    <m/>
    <m/>
    <m/>
    <s v=""/>
    <s v="FALSO"/>
    <n v="0"/>
    <s v=""/>
    <s v=""/>
    <s v=""/>
    <s v=""/>
    <s v=""/>
    <s v=""/>
    <s v=""/>
    <s v=""/>
    <s v=""/>
    <s v=""/>
    <x v="0"/>
  </r>
  <r>
    <x v="0"/>
    <s v="SGGS-17025"/>
    <s v="[SGGS] SP 26.3.1;[SGGS] SP 26.3.2;[SGGS] SP 26.2.6"/>
    <x v="3"/>
    <x v="0"/>
    <s v="[SGGS] PI 3/26"/>
    <x v="0"/>
    <s v="[INC0792244]Tenho um Erro/Problema com o PTC - Ambiente do Aluno / AVA Sofia - Secretaria -  Vizualização de Termos e contratos"/>
    <m/>
    <m/>
    <m/>
    <s v="Itens concluídos"/>
    <m/>
    <m/>
    <s v="Concluído"/>
    <d v="2026-06-29T12:52:00"/>
    <d v="2026-07-06T00:00:00"/>
    <d v="2026-07-13T00:00:00"/>
    <d v="2026-07-13T00:00:00"/>
    <m/>
    <m/>
    <m/>
    <m/>
    <m/>
    <m/>
    <m/>
    <m/>
    <m/>
    <m/>
    <x v="0"/>
    <m/>
    <m/>
    <m/>
    <s v=""/>
    <s v="FALSO"/>
    <n v="0"/>
    <s v=""/>
    <s v=""/>
    <s v=""/>
    <s v=""/>
    <s v=""/>
    <s v=""/>
    <s v=""/>
    <s v=""/>
    <s v=""/>
    <s v=""/>
    <x v="0"/>
  </r>
  <r>
    <x v="0"/>
    <s v="SGGS-17023"/>
    <s v="[SGGS] SP 26.3.1;[SGGS] SP 26.4.1;[SGGS] SP 26.3.3;[SGGS] SP 26.3.2;[SGGS] SP 26.3.5;[SGGS] SP 26.3.4;[SGGS] SP 26.3.6;[SGGS] SP 26.2.6"/>
    <x v="3"/>
    <x v="4"/>
    <s v="[SGGS] PI 4/26"/>
    <x v="0"/>
    <s v="[INC0792210]Tenho um Erro/Problema com o PTC - Dynamics Athenas - Alocação e disponibilização de disciplinas"/>
    <m/>
    <m/>
    <m/>
    <s v="Itens concluídos"/>
    <m/>
    <m/>
    <m/>
    <d v="2026-06-29T11:51:00"/>
    <d v="2026-09-28T00:00:00"/>
    <d v="2026-09-09T00:00:00"/>
    <d v="2026-09-28T00:00:00"/>
    <m/>
    <m/>
    <m/>
    <m/>
    <m/>
    <m/>
    <m/>
    <m/>
    <m/>
    <m/>
    <x v="0"/>
    <m/>
    <m/>
    <m/>
    <s v=""/>
    <s v="FALSO"/>
    <n v="0"/>
    <s v=""/>
    <s v=""/>
    <s v=""/>
    <s v=""/>
    <s v=""/>
    <s v=""/>
    <s v=""/>
    <s v=""/>
    <s v=""/>
    <s v=""/>
    <x v="0"/>
  </r>
  <r>
    <x v="0"/>
    <s v="SGGS-17022"/>
    <s v="[SGGS] SP 26.3.1;[SGGS] SP 26.2.6"/>
    <x v="3"/>
    <x v="0"/>
    <s v="[SGGS] PI 3/26"/>
    <x v="0"/>
    <s v="[INC0792248]Tenho um Erro/Problema com o PTC - Dynamics Athenas - Efetivação da Matrícula"/>
    <m/>
    <m/>
    <m/>
    <s v="Itens concluídos"/>
    <m/>
    <m/>
    <s v="Concluído"/>
    <d v="2026-06-29T11:38:00"/>
    <d v="2026-07-06T00:00:00"/>
    <d v="2026-07-03T00:00:00"/>
    <d v="2026-07-03T00:00:00"/>
    <m/>
    <m/>
    <m/>
    <m/>
    <m/>
    <m/>
    <m/>
    <m/>
    <m/>
    <m/>
    <x v="0"/>
    <m/>
    <m/>
    <m/>
    <s v=""/>
    <s v="FALSO"/>
    <n v="0"/>
    <s v=""/>
    <s v=""/>
    <s v=""/>
    <s v=""/>
    <s v=""/>
    <s v=""/>
    <s v=""/>
    <s v=""/>
    <s v=""/>
    <s v=""/>
    <x v="0"/>
  </r>
  <r>
    <x v="0"/>
    <s v="SGGS-17021"/>
    <s v="[SGGS] SP 26.3.1;[SGGS] SP 26.3.2;[SGGS] SP 26.2.6"/>
    <x v="3"/>
    <x v="0"/>
    <s v="[SGGS] PI 3/26"/>
    <x v="0"/>
    <s v="[INC0792241]Tenho um Erro/Problema com o PTC - Dynamics Athenas - Efetivação da Matrícula"/>
    <m/>
    <m/>
    <m/>
    <s v="Itens concluídos"/>
    <m/>
    <m/>
    <s v="Concluído"/>
    <d v="2026-06-29T11:22:00"/>
    <d v="2026-07-06T00:00:00"/>
    <d v="2026-07-16T00:00:00"/>
    <d v="2026-07-16T00:00:00"/>
    <m/>
    <m/>
    <m/>
    <m/>
    <m/>
    <m/>
    <m/>
    <m/>
    <m/>
    <m/>
    <x v="0"/>
    <m/>
    <m/>
    <m/>
    <s v=""/>
    <s v="FALSO"/>
    <n v="0"/>
    <s v=""/>
    <s v=""/>
    <s v=""/>
    <s v=""/>
    <s v=""/>
    <s v=""/>
    <s v=""/>
    <s v=""/>
    <s v=""/>
    <s v=""/>
    <x v="0"/>
  </r>
  <r>
    <x v="0"/>
    <s v="SGGS-17020"/>
    <s v="[SGGS] SP 26.3.1;[SGGS] SP 26.3.3;[SGGS] SP 26.3.2;[SGGS] SP 26.3.5;[SGGS] SP 26.3.4;[SGGS] SP 26.3.6;[SGGS] SP 26.2.6"/>
    <x v="3"/>
    <x v="0"/>
    <s v="[SGGS] PI 3/26"/>
    <x v="0"/>
    <s v="[INC0792192]Tenho um Erro/Problema com o PTC - Dynamics Athenas - Rematrícula"/>
    <m/>
    <m/>
    <m/>
    <s v="Itens concluídos"/>
    <m/>
    <m/>
    <s v="Concluído"/>
    <d v="2026-06-29T09:49:00"/>
    <d v="2026-07-06T00:00:00"/>
    <d v="2026-09-09T00:00:00"/>
    <d v="2026-09-09T00:00:00"/>
    <m/>
    <m/>
    <m/>
    <m/>
    <m/>
    <m/>
    <m/>
    <m/>
    <m/>
    <m/>
    <x v="0"/>
    <m/>
    <m/>
    <m/>
    <s v=""/>
    <s v="FALSO"/>
    <n v="0"/>
    <s v=""/>
    <s v=""/>
    <s v=""/>
    <s v=""/>
    <s v=""/>
    <s v=""/>
    <s v=""/>
    <s v=""/>
    <s v=""/>
    <s v=""/>
    <x v="0"/>
  </r>
  <r>
    <x v="0"/>
    <s v="SGGS-17018"/>
    <s v="[SGGS] SP 26.3.1;[SGGS] SP 26.2.6"/>
    <x v="3"/>
    <x v="0"/>
    <s v="[SGGS] PI 3/26"/>
    <x v="0"/>
    <s v="[INC0790433]Tenho um Erro/Problema com o PTC - Dynamics Athenas - Efetivação da Matrícula"/>
    <m/>
    <m/>
    <m/>
    <s v="Itens concluídos"/>
    <m/>
    <m/>
    <s v="Concluído"/>
    <d v="2026-06-27T09:36:00"/>
    <d v="2026-07-06T00:00:00"/>
    <d v="2026-06-29T00:00:00"/>
    <d v="2026-06-29T00:00:00"/>
    <m/>
    <m/>
    <m/>
    <m/>
    <m/>
    <m/>
    <m/>
    <m/>
    <m/>
    <m/>
    <x v="0"/>
    <m/>
    <m/>
    <m/>
    <s v=""/>
    <s v="FALSO"/>
    <n v="0"/>
    <s v=""/>
    <s v=""/>
    <s v=""/>
    <s v=""/>
    <s v=""/>
    <s v=""/>
    <s v=""/>
    <s v=""/>
    <s v=""/>
    <s v=""/>
    <x v="0"/>
  </r>
  <r>
    <x v="0"/>
    <s v="SGGS-17017"/>
    <s v="[SGGS] SP 26.3.1;[SGGS] SP 26.3.2;[SGGS] SP 26.2.6"/>
    <x v="3"/>
    <x v="0"/>
    <s v="[SGGS] PI 3/26"/>
    <x v="0"/>
    <s v="[INC0791269]Tenho um Erro/Problema com o PTC - Dynamics Athenas - Efetivação da Matrícula"/>
    <m/>
    <m/>
    <m/>
    <s v="Itens concluídos"/>
    <m/>
    <m/>
    <s v="Concluído"/>
    <d v="2026-06-27T09:09:00"/>
    <d v="2026-07-06T00:00:00"/>
    <d v="2026-07-16T00:00:00"/>
    <d v="2026-07-16T00:00:00"/>
    <m/>
    <m/>
    <m/>
    <m/>
    <m/>
    <m/>
    <m/>
    <m/>
    <m/>
    <m/>
    <x v="0"/>
    <m/>
    <m/>
    <m/>
    <s v=""/>
    <s v="FALSO"/>
    <n v="0"/>
    <s v=""/>
    <s v=""/>
    <s v=""/>
    <s v=""/>
    <s v=""/>
    <s v=""/>
    <s v=""/>
    <s v=""/>
    <s v=""/>
    <s v=""/>
    <x v="0"/>
  </r>
  <r>
    <x v="0"/>
    <s v="SGGS-17014"/>
    <s v="[SGGS] SP 26.3.1;[SGGS] SP 26.2.6"/>
    <x v="3"/>
    <x v="0"/>
    <s v="[SGGS] PI 3/26"/>
    <x v="0"/>
    <s v="[INC0790911]Tenho um Erro/Problema com o PTC - Ingresso - Captação - Área do Candidato"/>
    <m/>
    <m/>
    <m/>
    <s v="Itens concluídos"/>
    <m/>
    <m/>
    <s v="Concluído"/>
    <d v="2026-06-26T16:37:00"/>
    <d v="2026-07-06T00:00:00"/>
    <d v="2026-07-02T00:00:00"/>
    <d v="2026-07-02T00:00:00"/>
    <m/>
    <m/>
    <m/>
    <m/>
    <m/>
    <m/>
    <m/>
    <m/>
    <m/>
    <m/>
    <x v="0"/>
    <m/>
    <m/>
    <m/>
    <s v=""/>
    <s v="FALSO"/>
    <n v="0"/>
    <s v=""/>
    <s v=""/>
    <s v=""/>
    <s v=""/>
    <s v=""/>
    <s v=""/>
    <s v=""/>
    <s v=""/>
    <s v=""/>
    <s v=""/>
    <x v="0"/>
  </r>
  <r>
    <x v="0"/>
    <s v="SGGS-17009"/>
    <s v="[SGGS] SP 26.3.1;[SGGS] SP 26.3.2;[SGGS] SP 26.2.6"/>
    <x v="3"/>
    <x v="0"/>
    <s v="[SGGS] PI 3/26"/>
    <x v="0"/>
    <s v="[INC0790884]Tenho um Erro/Problema com o PTC - Dynamics Athenas - Efetivação da Matrícula"/>
    <m/>
    <m/>
    <m/>
    <s v="Itens concluídos"/>
    <m/>
    <m/>
    <s v="Concluído"/>
    <d v="2026-06-26T15:24:00"/>
    <d v="2026-07-06T00:00:00"/>
    <d v="2026-07-16T00:00:00"/>
    <d v="2026-07-16T00:00:00"/>
    <m/>
    <m/>
    <m/>
    <m/>
    <m/>
    <m/>
    <m/>
    <m/>
    <m/>
    <m/>
    <x v="0"/>
    <m/>
    <m/>
    <m/>
    <s v=""/>
    <s v="FALSO"/>
    <n v="0"/>
    <s v=""/>
    <s v=""/>
    <s v=""/>
    <s v=""/>
    <s v=""/>
    <s v=""/>
    <s v=""/>
    <s v=""/>
    <s v=""/>
    <s v=""/>
    <x v="0"/>
  </r>
  <r>
    <x v="0"/>
    <s v="SGGS-17008"/>
    <s v="[SGGS] SP 26.3.1;[SGGS] SP 26.3.2;[SGGS] SP 26.2.6"/>
    <x v="3"/>
    <x v="0"/>
    <s v="[SGGS] PI 3/26"/>
    <x v="0"/>
    <s v="[INC0790384]Tenho um Erro/Problema com o PTC - Ingresso - Captação - Área do Candidato"/>
    <m/>
    <m/>
    <m/>
    <s v="Itens concluídos"/>
    <m/>
    <m/>
    <s v="Concluído"/>
    <d v="2026-06-26T14:43:00"/>
    <d v="2026-07-06T00:00:00"/>
    <d v="2026-07-20T00:00:00"/>
    <d v="2026-07-20T00:00:00"/>
    <m/>
    <m/>
    <m/>
    <m/>
    <m/>
    <m/>
    <m/>
    <m/>
    <m/>
    <m/>
    <x v="0"/>
    <m/>
    <m/>
    <m/>
    <s v=""/>
    <s v="FALSO"/>
    <n v="0"/>
    <s v=""/>
    <s v=""/>
    <s v=""/>
    <s v=""/>
    <s v=""/>
    <s v=""/>
    <s v=""/>
    <s v=""/>
    <s v=""/>
    <s v=""/>
    <x v="0"/>
  </r>
  <r>
    <x v="0"/>
    <s v="SGGS-17007"/>
    <s v="[SGGS] SP 26.3.1;[SGGS] SP 26.3.3;[SGGS] SP 26.3.2;[SGGS] SP 26.3.5;[SGGS] SP 26.3.4;[SGGS] SP 26.2.6"/>
    <x v="3"/>
    <x v="0"/>
    <s v="[SGGS] PI 3/26"/>
    <x v="0"/>
    <s v="[INC0790851]Tenho um Erro/Problema com o PTC - Dynamics Athenas - Documentos Acadêmicos - Serviços"/>
    <m/>
    <m/>
    <m/>
    <s v="Itens concluídos"/>
    <m/>
    <m/>
    <s v="Concluído"/>
    <d v="2026-06-26T14:12:00"/>
    <d v="2026-07-06T00:00:00"/>
    <d v="2026-08-25T00:00:00"/>
    <d v="2026-08-26T00:00:00"/>
    <m/>
    <m/>
    <m/>
    <m/>
    <m/>
    <m/>
    <m/>
    <m/>
    <m/>
    <m/>
    <x v="0"/>
    <m/>
    <m/>
    <m/>
    <s v=""/>
    <s v="FALSO"/>
    <n v="0"/>
    <s v=""/>
    <s v=""/>
    <s v=""/>
    <s v=""/>
    <s v=""/>
    <s v=""/>
    <s v=""/>
    <s v=""/>
    <s v=""/>
    <s v=""/>
    <x v="0"/>
  </r>
  <r>
    <x v="0"/>
    <s v="SGGS-17006"/>
    <s v="[SGGS] SP 26.3.1;[SGGS] SP 26.3.2;[SGGS] SP 26.2.6"/>
    <x v="3"/>
    <x v="0"/>
    <s v="[SGGS] PI 3/26"/>
    <x v="0"/>
    <s v="[INC0789748]Tenho um Erro/Problema com o PTC - Ingresso - Captação - Área do Candidato"/>
    <m/>
    <m/>
    <m/>
    <s v="Itens concluídos"/>
    <m/>
    <m/>
    <s v="Abertura indevida"/>
    <d v="2026-06-26T11:58:00"/>
    <d v="2026-07-06T00:00:00"/>
    <d v="2026-07-31T00:00:00"/>
    <m/>
    <m/>
    <m/>
    <m/>
    <m/>
    <m/>
    <m/>
    <m/>
    <m/>
    <m/>
    <m/>
    <x v="0"/>
    <m/>
    <m/>
    <m/>
    <s v=""/>
    <s v="FALSO"/>
    <n v="0"/>
    <s v=""/>
    <s v=""/>
    <s v=""/>
    <s v=""/>
    <s v=""/>
    <s v=""/>
    <s v=""/>
    <s v=""/>
    <s v=""/>
    <s v=""/>
    <x v="0"/>
  </r>
  <r>
    <x v="9"/>
    <s v="SGGS-17005"/>
    <s v="[SGGS] SP 26.3.1;[SGGS] SP 26.3.2;[SGGS] SP 26.2.6"/>
    <x v="3"/>
    <x v="0"/>
    <s v="[SGGS] PI 3/26"/>
    <x v="0"/>
    <s v="[ARTPT-691 Smoke Test] Evento application-test-information-available não foi consumido por Secretaria"/>
    <m/>
    <m/>
    <m/>
    <s v="Itens concluídos"/>
    <s v="QSTI-776"/>
    <s v="Não"/>
    <s v="Concluído"/>
    <d v="2026-06-26T11:39:00"/>
    <d v="2026-07-06T00:00:00"/>
    <d v="2026-06-27T00:00:00"/>
    <d v="2026-07-13T00:00:00"/>
    <d v="2026-07-13T00:00:00"/>
    <d v="2026-07-20T00:00:00"/>
    <d v="2026-07-20T00:00:00"/>
    <m/>
    <m/>
    <n v="10"/>
    <m/>
    <m/>
    <n v="16"/>
    <m/>
    <x v="0"/>
    <m/>
    <m/>
    <m/>
    <s v=""/>
    <s v="FALSO"/>
    <n v="0"/>
    <n v="6"/>
    <s v=""/>
    <n v="10"/>
    <b v="1"/>
    <n v="5"/>
    <s v=""/>
    <s v=""/>
    <s v=""/>
    <n v="16"/>
    <b v="1"/>
    <x v="40"/>
  </r>
  <r>
    <x v="8"/>
    <s v="SGGS-17001"/>
    <s v="[SGGS] SP 26.3.2"/>
    <x v="3"/>
    <x v="1"/>
    <s v="[SGGS] PI 3/26"/>
    <x v="4"/>
    <s v="[SEC GA] Cutover SRD_Reenvio de eventos matrícula (created e updated)"/>
    <n v="1"/>
    <n v="14400"/>
    <m/>
    <s v="Itens concluídos"/>
    <s v="ASR6-15480"/>
    <s v="Não"/>
    <s v="Concluído"/>
    <d v="2026-06-26T10:04:00"/>
    <d v="2026-07-20T00:00:00"/>
    <d v="2026-07-24T00:00:00"/>
    <d v="2026-07-29T00:00:00"/>
    <d v="2026-07-29T00:00:00"/>
    <d v="2026-07-29T00:00:00"/>
    <d v="2026-07-29T00:00:00"/>
    <d v="2026-07-29T00:00:00"/>
    <m/>
    <n v="3"/>
    <m/>
    <m/>
    <n v="23"/>
    <n v="23"/>
    <x v="0"/>
    <m/>
    <m/>
    <m/>
    <n v="4"/>
    <s v="FALSO"/>
    <n v="0"/>
    <n v="16"/>
    <s v=""/>
    <n v="3"/>
    <b v="1"/>
    <n v="1"/>
    <s v=""/>
    <n v="1"/>
    <s v=""/>
    <n v="23"/>
    <b v="1"/>
    <x v="41"/>
  </r>
  <r>
    <x v="4"/>
    <s v="SGGS-17000"/>
    <s v="[SGGS] SP 26.3.3"/>
    <x v="3"/>
    <x v="3"/>
    <s v="[SGGS] PI 3/26"/>
    <x v="2"/>
    <s v="[SEC GA] Síncrona Mediada_Adequar o documento Histórico Escolar (novo layout)"/>
    <n v="5"/>
    <n v="54000"/>
    <m/>
    <s v="Itens concluídos"/>
    <s v="APAP-10055"/>
    <s v="Não"/>
    <s v="Concluído"/>
    <d v="2026-06-26T09:54:00"/>
    <m/>
    <d v="2026-08-06T00:00:00"/>
    <d v="2026-08-07T00:00:00"/>
    <d v="2026-08-07T00:00:00"/>
    <d v="2026-08-10T00:00:00"/>
    <d v="2026-08-10T00:00:00"/>
    <m/>
    <m/>
    <n v="1"/>
    <m/>
    <m/>
    <n v="31"/>
    <m/>
    <x v="0"/>
    <m/>
    <m/>
    <m/>
    <n v="15"/>
    <s v="FALSO"/>
    <n v="0"/>
    <s v=""/>
    <s v=""/>
    <n v="1"/>
    <b v="1"/>
    <n v="1"/>
    <s v=""/>
    <s v=""/>
    <s v=""/>
    <s v=""/>
    <b v="1"/>
    <x v="22"/>
  </r>
  <r>
    <x v="4"/>
    <s v="SGGS-16999"/>
    <s v="[SGGS] SP 26.3.3"/>
    <x v="3"/>
    <x v="3"/>
    <s v="[SGGS] PI 3/26"/>
    <x v="2"/>
    <s v="[SEC GA] Síncrona Mediada_Adequar processo de recebimento de notas na Secretaria - Gestor de Formatura - Reprovado por Falta"/>
    <n v="3"/>
    <n v="68400"/>
    <m/>
    <s v="Itens concluídos"/>
    <s v="APAP-10055"/>
    <m/>
    <s v="Concluído"/>
    <d v="2026-06-26T09:50:00"/>
    <d v="2026-08-03T00:00:00"/>
    <d v="2026-08-05T00:00:00"/>
    <d v="2026-08-07T00:00:00"/>
    <d v="2026-08-07T00:00:00"/>
    <d v="2026-08-10T00:00:00"/>
    <d v="2026-08-10T00:00:00"/>
    <m/>
    <m/>
    <n v="2"/>
    <m/>
    <m/>
    <n v="31"/>
    <m/>
    <x v="0"/>
    <m/>
    <m/>
    <m/>
    <n v="19"/>
    <s v="FALSO"/>
    <n v="0"/>
    <n v="26"/>
    <s v=""/>
    <n v="2"/>
    <b v="1"/>
    <n v="1"/>
    <s v=""/>
    <s v=""/>
    <s v=""/>
    <s v=""/>
    <b v="1"/>
    <x v="22"/>
  </r>
  <r>
    <x v="0"/>
    <s v="SGGS-16998"/>
    <s v="[SGGS] SP 26.3.1;[SGGS] SP 26.3.2;[SGGS] SP 26.2.6"/>
    <x v="3"/>
    <x v="0"/>
    <s v="[SGGS] PI 3/26"/>
    <x v="0"/>
    <s v="[INC0790710]Tenho um Erro/Problema com o PTC - Dynamics Athenas - Efetivação da Matrícula"/>
    <m/>
    <m/>
    <m/>
    <s v="Itens concluídos"/>
    <m/>
    <m/>
    <s v="Concluído"/>
    <d v="2026-06-26T09:48:00"/>
    <d v="2026-07-06T00:00:00"/>
    <d v="2026-07-16T00:00:00"/>
    <d v="2026-07-16T00:00:00"/>
    <m/>
    <m/>
    <m/>
    <m/>
    <m/>
    <m/>
    <m/>
    <m/>
    <m/>
    <m/>
    <x v="0"/>
    <m/>
    <m/>
    <m/>
    <s v=""/>
    <s v="FALSO"/>
    <n v="0"/>
    <s v=""/>
    <s v=""/>
    <s v=""/>
    <s v=""/>
    <s v=""/>
    <s v=""/>
    <s v=""/>
    <s v=""/>
    <s v=""/>
    <s v=""/>
    <x v="0"/>
  </r>
  <r>
    <x v="4"/>
    <s v="SGGS-16997"/>
    <s v="[SGGS] SP 26.3.5"/>
    <x v="3"/>
    <x v="0"/>
    <s v="[SGGS] PI 3/26"/>
    <x v="2"/>
    <s v="[SEC GA] Síncrona Mediada_Criação de Situação da Disciplina para Reprovado por Falta"/>
    <n v="5"/>
    <n v="127200"/>
    <m/>
    <s v="Itens concluídos"/>
    <s v="APAP-10055"/>
    <s v="Não"/>
    <s v="Concluído"/>
    <d v="2026-06-26T09:39:00"/>
    <d v="2026-08-31T00:00:00"/>
    <d v="2026-09-01T00:00:00"/>
    <d v="2026-09-09T00:00:00"/>
    <d v="2026-09-09T00:00:00"/>
    <d v="2026-09-11T00:00:00"/>
    <d v="2026-09-11T00:00:00"/>
    <m/>
    <m/>
    <n v="6"/>
    <m/>
    <m/>
    <n v="55"/>
    <m/>
    <x v="0"/>
    <m/>
    <m/>
    <m/>
    <n v="35.333333333333336"/>
    <s v="FALSO"/>
    <n v="0"/>
    <n v="46"/>
    <s v=""/>
    <n v="6"/>
    <b v="1"/>
    <n v="2"/>
    <s v=""/>
    <s v=""/>
    <s v=""/>
    <s v=""/>
    <b v="1"/>
    <x v="22"/>
  </r>
  <r>
    <x v="4"/>
    <s v="SGGS-16996"/>
    <s v="[SGGS] SP 26.3.3"/>
    <x v="3"/>
    <x v="3"/>
    <s v="[SGGS] PI 3/26"/>
    <x v="3"/>
    <s v="[SEC GA] Mudança de regra do campo BusinessKey (atual campo Código MEC)"/>
    <n v="5"/>
    <n v="108000"/>
    <m/>
    <s v="Itens concluídos"/>
    <s v="SGGS-11290"/>
    <s v="Não"/>
    <s v="Concluído"/>
    <d v="2026-06-26T09:27:00"/>
    <d v="2026-08-03T00:00:00"/>
    <d v="2026-08-05T00:00:00"/>
    <d v="2026-08-07T00:00:00"/>
    <d v="2026-08-07T00:00:00"/>
    <d v="2026-08-10T00:00:00"/>
    <d v="2026-08-10T00:00:00"/>
    <m/>
    <m/>
    <n v="2"/>
    <m/>
    <m/>
    <n v="31"/>
    <m/>
    <x v="0"/>
    <m/>
    <m/>
    <m/>
    <n v="30"/>
    <s v="FALSO"/>
    <n v="0"/>
    <n v="26"/>
    <s v=""/>
    <n v="2"/>
    <b v="1"/>
    <n v="1"/>
    <s v=""/>
    <s v=""/>
    <s v=""/>
    <s v=""/>
    <b v="1"/>
    <x v="13"/>
  </r>
  <r>
    <x v="4"/>
    <s v="SGGS-16995"/>
    <s v="[SGGS] SP 26.3.3"/>
    <x v="3"/>
    <x v="3"/>
    <s v="[SGGS] PI 3/26"/>
    <x v="3"/>
    <s v="[SEC GA] Criação de nova tela para relacionamento de cursos"/>
    <n v="8"/>
    <n v="129240"/>
    <m/>
    <s v="Itens concluídos"/>
    <s v="SGGS-11290"/>
    <m/>
    <s v="Concluído"/>
    <d v="2026-06-26T09:02:00"/>
    <d v="2026-08-03T00:00:00"/>
    <d v="2026-08-04T00:00:00"/>
    <d v="2026-08-13T00:00:00"/>
    <d v="2026-08-13T00:00:00"/>
    <d v="2026-08-13T00:00:00"/>
    <d v="2026-08-13T00:00:00"/>
    <m/>
    <m/>
    <n v="7"/>
    <m/>
    <m/>
    <n v="34"/>
    <m/>
    <x v="0"/>
    <m/>
    <m/>
    <m/>
    <n v="35.9"/>
    <s v="FALSO"/>
    <n v="0"/>
    <n v="26"/>
    <s v=""/>
    <n v="7"/>
    <b v="1"/>
    <n v="1"/>
    <s v=""/>
    <s v=""/>
    <s v=""/>
    <s v=""/>
    <b v="1"/>
    <x v="13"/>
  </r>
  <r>
    <x v="4"/>
    <s v="SGGS-16994"/>
    <s v="[SGGS] SP 26.3.4"/>
    <x v="3"/>
    <x v="0"/>
    <s v="[SGGS] PI 3/26"/>
    <x v="5"/>
    <s v="[SEC GA][Integração] Revisão do contrato program-enrollment-created"/>
    <n v="5"/>
    <n v="225000"/>
    <m/>
    <s v="Itens concluídos"/>
    <s v="SGGS-11290"/>
    <s v="Não"/>
    <s v="Concluído"/>
    <d v="2026-06-26T08:56:00"/>
    <d v="2026-08-17T00:00:00"/>
    <d v="2026-08-18T00:00:00"/>
    <d v="2026-08-28T00:00:00"/>
    <d v="2026-08-28T00:00:00"/>
    <d v="2026-08-28T00:00:00"/>
    <d v="2026-08-28T00:00:00"/>
    <m/>
    <m/>
    <n v="8"/>
    <m/>
    <m/>
    <n v="45"/>
    <m/>
    <x v="0"/>
    <m/>
    <m/>
    <m/>
    <n v="62.5"/>
    <s v="FALSO"/>
    <n v="0"/>
    <n v="36"/>
    <s v=""/>
    <n v="8"/>
    <b v="1"/>
    <n v="1"/>
    <s v=""/>
    <s v=""/>
    <s v=""/>
    <s v=""/>
    <b v="1"/>
    <x v="13"/>
  </r>
  <r>
    <x v="8"/>
    <s v="SGGS-16990"/>
    <s v="[SGGS] SP 26.3.1"/>
    <x v="3"/>
    <x v="1"/>
    <s v="[SGGS] PI 3/26"/>
    <x v="1"/>
    <s v="[SEC GA] Atualizar dia da semana na matrícula"/>
    <n v="2"/>
    <n v="43200"/>
    <m/>
    <s v="Itens concluídos"/>
    <s v="SGGU-5288"/>
    <s v="Não"/>
    <s v="Concluído"/>
    <d v="2026-06-25T18:28:00"/>
    <d v="2026-07-06T00:00:00"/>
    <d v="2026-07-08T00:00:00"/>
    <d v="2026-07-13T00:00:00"/>
    <d v="2026-07-13T00:00:00"/>
    <d v="2026-07-16T00:00:00"/>
    <d v="2026-07-16T00:00:00"/>
    <d v="2026-07-22T00:00:00"/>
    <m/>
    <n v="3"/>
    <m/>
    <m/>
    <n v="15"/>
    <m/>
    <x v="0"/>
    <m/>
    <m/>
    <m/>
    <n v="12"/>
    <s v="FALSO"/>
    <n v="0"/>
    <n v="7"/>
    <s v=""/>
    <n v="3"/>
    <b v="1"/>
    <n v="3"/>
    <s v=""/>
    <n v="4"/>
    <s v=""/>
    <n v="15"/>
    <b v="1"/>
    <x v="19"/>
  </r>
  <r>
    <x v="4"/>
    <s v="SGGS-16988"/>
    <s v="[SGGS] SP 26.3.2"/>
    <x v="3"/>
    <x v="3"/>
    <s v="[SGGS] PI 3/26"/>
    <x v="3"/>
    <s v="[BKO][CRIT. Débito] Refatoração do motor de geração de documentos (PS) - integracao-contrato_Atualização contrato quotation canceled"/>
    <n v="3"/>
    <n v="77400"/>
    <m/>
    <s v="Itens concluídos"/>
    <s v="JIBK-14461"/>
    <m/>
    <s v="Concluído"/>
    <d v="2026-06-25T16:53:00"/>
    <d v="2026-07-20T00:00:00"/>
    <d v="2026-07-21T00:00:00"/>
    <d v="2026-07-31T00:00:00"/>
    <d v="2026-07-31T00:00:00"/>
    <d v="2026-07-31T00:00:00"/>
    <d v="2026-07-31T00:00:00"/>
    <m/>
    <m/>
    <n v="8"/>
    <m/>
    <m/>
    <n v="26"/>
    <m/>
    <x v="0"/>
    <m/>
    <m/>
    <s v="2 dias úteis úteis"/>
    <n v="21.5"/>
    <s v="VERDADEIRO"/>
    <s v="2 "/>
    <n v="17"/>
    <s v=""/>
    <n v="6"/>
    <b v="0"/>
    <n v="1"/>
    <s v=""/>
    <s v=""/>
    <s v=""/>
    <s v=""/>
    <b v="1"/>
    <x v="42"/>
  </r>
  <r>
    <x v="4"/>
    <s v="SGGS-16987"/>
    <s v="[SGGS] SP 26.3.2"/>
    <x v="3"/>
    <x v="3"/>
    <s v="[SGGS] PI 3/26"/>
    <x v="2"/>
    <s v="[BKO][CRIT. Débito] Refatoração do motor de geração de documentos (PS) - integracao-contrato_Atualização contrato quotation expired"/>
    <n v="3"/>
    <n v="138600"/>
    <m/>
    <s v="Itens concluídos"/>
    <s v="JIBK-14461"/>
    <m/>
    <s v="Concluído"/>
    <d v="2026-06-25T16:49:00"/>
    <d v="2026-07-20T00:00:00"/>
    <d v="2026-07-21T00:00:00"/>
    <d v="2026-07-28T00:00:00"/>
    <d v="2026-07-28T00:00:00"/>
    <d v="2026-07-29T00:00:00"/>
    <d v="2026-07-29T00:00:00"/>
    <m/>
    <m/>
    <n v="5"/>
    <m/>
    <m/>
    <n v="24"/>
    <m/>
    <x v="0"/>
    <m/>
    <m/>
    <m/>
    <n v="38.5"/>
    <s v="FALSO"/>
    <n v="0"/>
    <n v="17"/>
    <s v=""/>
    <n v="5"/>
    <b v="1"/>
    <n v="1"/>
    <s v=""/>
    <s v=""/>
    <s v=""/>
    <s v=""/>
    <b v="1"/>
    <x v="42"/>
  </r>
  <r>
    <x v="4"/>
    <s v="SGGS-16986"/>
    <s v="[SGGS] SP 26.3.2"/>
    <x v="3"/>
    <x v="3"/>
    <s v="[SGGS] PI 3/26"/>
    <x v="2"/>
    <s v="[BKO][CRIT. Débito] Refatoração do motor de geração de documentos (PS) - integracao-contrato_Atualização contrato payment exemption"/>
    <n v="3"/>
    <n v="68400"/>
    <m/>
    <s v="Itens concluídos"/>
    <s v="JIBK-14461"/>
    <s v="Não"/>
    <s v="Concluído"/>
    <d v="2026-06-25T16:48:00"/>
    <d v="2026-07-20T00:00:00"/>
    <d v="2026-07-22T00:00:00"/>
    <d v="2026-07-28T00:00:00"/>
    <d v="2026-07-28T00:00:00"/>
    <d v="2026-07-29T00:00:00"/>
    <d v="2026-07-29T00:00:00"/>
    <m/>
    <m/>
    <n v="4"/>
    <m/>
    <m/>
    <n v="24"/>
    <m/>
    <x v="0"/>
    <m/>
    <m/>
    <m/>
    <n v="19"/>
    <s v="FALSO"/>
    <n v="0"/>
    <n v="17"/>
    <s v=""/>
    <n v="4"/>
    <b v="1"/>
    <n v="1"/>
    <s v=""/>
    <s v=""/>
    <s v=""/>
    <s v=""/>
    <b v="1"/>
    <x v="42"/>
  </r>
  <r>
    <x v="4"/>
    <s v="SGGS-16985"/>
    <s v="[SGGS] SP 26.3.1"/>
    <x v="3"/>
    <x v="1"/>
    <s v="[SGGS] PI 3/26"/>
    <x v="2"/>
    <s v="[BKO][CRIT. Débito] Refatoração do motor de geração de documentos (PS) - integracao-contrato_Atualização contrato payment activation"/>
    <n v="3"/>
    <n v="86400"/>
    <m/>
    <s v="Itens concluídos"/>
    <s v="JIBK-14461"/>
    <s v="Não"/>
    <s v="Concluído"/>
    <d v="2026-06-25T16:46:00"/>
    <d v="2026-07-06T00:00:00"/>
    <d v="2026-07-07T00:00:00"/>
    <d v="2026-07-10T00:00:00"/>
    <d v="2026-07-10T00:00:00"/>
    <d v="2026-07-13T00:00:00"/>
    <d v="2026-07-13T00:00:00"/>
    <d v="2026-07-22T00:00:00"/>
    <m/>
    <n v="3"/>
    <m/>
    <m/>
    <m/>
    <m/>
    <x v="0"/>
    <m/>
    <m/>
    <m/>
    <n v="24"/>
    <s v="FALSO"/>
    <n v="0"/>
    <n v="7"/>
    <s v=""/>
    <n v="3"/>
    <b v="1"/>
    <n v="1"/>
    <s v=""/>
    <n v="7"/>
    <s v=""/>
    <n v="19"/>
    <b v="0"/>
    <x v="42"/>
  </r>
  <r>
    <x v="8"/>
    <s v="SGGS-16984"/>
    <s v="[SGGS] SP 26.3.3"/>
    <x v="3"/>
    <x v="2"/>
    <s v="[SGGS] PI 3/26"/>
    <x v="2"/>
    <s v="[Refatorar Plugins] Suporte técnico do time GA para Avanade - etapa 3"/>
    <n v="3"/>
    <m/>
    <m/>
    <s v="Itens concluídos"/>
    <s v="ARTSG-185"/>
    <s v="Não"/>
    <s v="Cancelado"/>
    <d v="2026-06-25T16:40:00"/>
    <d v="2026-08-03T00:00:00"/>
    <m/>
    <m/>
    <m/>
    <m/>
    <m/>
    <m/>
    <m/>
    <m/>
    <m/>
    <m/>
    <m/>
    <m/>
    <x v="0"/>
    <m/>
    <m/>
    <m/>
    <s v=""/>
    <s v="FALSO"/>
    <n v="0"/>
    <n v="27"/>
    <s v=""/>
    <s v=""/>
    <s v=""/>
    <s v=""/>
    <s v=""/>
    <s v=""/>
    <s v=""/>
    <s v=""/>
    <b v="1"/>
    <x v="18"/>
  </r>
  <r>
    <x v="8"/>
    <s v="SGGS-16982"/>
    <s v="[SGGS] SP 26.3.2"/>
    <x v="3"/>
    <x v="0"/>
    <s v="[SGGS] PI 3/26"/>
    <x v="2"/>
    <s v="[Refatorar Plugins] Suporte técnico do time GA para Avanade - etapa 2"/>
    <n v="3"/>
    <n v="64800"/>
    <m/>
    <s v="Itens concluídos"/>
    <s v="ARTSG-185"/>
    <s v="Não"/>
    <s v="Concluído"/>
    <d v="2026-06-25T16:36:00"/>
    <d v="2026-07-20T00:00:00"/>
    <d v="2026-07-27T00:00:00"/>
    <d v="2026-07-30T00:00:00"/>
    <d v="2026-07-30T00:00:00"/>
    <d v="2026-07-31T00:00:00"/>
    <d v="2026-07-31T00:00:00"/>
    <m/>
    <m/>
    <n v="3"/>
    <m/>
    <m/>
    <n v="26"/>
    <m/>
    <x v="0"/>
    <m/>
    <m/>
    <m/>
    <n v="18"/>
    <s v="FALSO"/>
    <n v="0"/>
    <n v="17"/>
    <s v=""/>
    <n v="3"/>
    <b v="1"/>
    <n v="1"/>
    <s v=""/>
    <s v=""/>
    <s v=""/>
    <n v="26"/>
    <b v="1"/>
    <x v="18"/>
  </r>
  <r>
    <x v="8"/>
    <s v="SGGS-16981"/>
    <s v="[SGGS] SP 26.3.1"/>
    <x v="3"/>
    <x v="2"/>
    <s v="[SGGS] PI 3/26"/>
    <x v="2"/>
    <s v="[Refatorar Plugins] Suporte técnico do time GA para Avanade - etapa 1"/>
    <n v="3"/>
    <m/>
    <m/>
    <s v="Itens concluídos"/>
    <s v="ARTSG-185"/>
    <s v="Não"/>
    <s v="Cancelado"/>
    <d v="2026-06-25T16:32:00"/>
    <d v="2026-07-06T00:00:00"/>
    <m/>
    <m/>
    <m/>
    <m/>
    <m/>
    <m/>
    <m/>
    <m/>
    <m/>
    <m/>
    <m/>
    <m/>
    <x v="0"/>
    <m/>
    <m/>
    <m/>
    <s v=""/>
    <s v="FALSO"/>
    <n v="0"/>
    <n v="7"/>
    <s v=""/>
    <s v=""/>
    <s v=""/>
    <s v=""/>
    <s v=""/>
    <s v=""/>
    <s v=""/>
    <s v=""/>
    <b v="1"/>
    <x v="18"/>
  </r>
  <r>
    <x v="0"/>
    <s v="SGGS-16979"/>
    <s v="[SGGS] SP 26.3.1;[SGGS] SP 26.3.3;[SGGS] SP 26.3.2;[SGGS] SP 26.2.6"/>
    <x v="3"/>
    <x v="0"/>
    <s v="[SGGS] PI 3/26"/>
    <x v="0"/>
    <s v="[INC0790299]Tenho um Erro/Problema com o PTC - Dynamics Athenas - Rematrícula"/>
    <m/>
    <m/>
    <m/>
    <s v="Itens concluídos"/>
    <m/>
    <m/>
    <s v="Concluído"/>
    <d v="2026-06-25T16:02:00"/>
    <d v="2026-07-06T00:00:00"/>
    <d v="2026-07-31T00:00:00"/>
    <d v="2026-07-31T00:00:00"/>
    <m/>
    <m/>
    <m/>
    <m/>
    <m/>
    <m/>
    <m/>
    <m/>
    <m/>
    <m/>
    <x v="0"/>
    <m/>
    <m/>
    <m/>
    <s v=""/>
    <s v="FALSO"/>
    <n v="0"/>
    <s v=""/>
    <s v=""/>
    <s v=""/>
    <s v=""/>
    <s v=""/>
    <s v=""/>
    <s v=""/>
    <s v=""/>
    <s v=""/>
    <s v=""/>
    <x v="0"/>
  </r>
  <r>
    <x v="0"/>
    <s v="SGGS-16975"/>
    <s v="[SGGS] SP 26.3.1;[SGGS] SP 26.3.3;[SGGS] SP 26.3.2;[SGGS] SP 26.2.6"/>
    <x v="3"/>
    <x v="0"/>
    <s v="[SGGS] PI 3/26"/>
    <x v="0"/>
    <s v="[INC0790144]Tenho um Erro/Problema com o PTC - Dynamics Athenas - Documentos Acadêmicos - Serviços"/>
    <m/>
    <n v="10800"/>
    <m/>
    <s v="Itens concluídos"/>
    <m/>
    <m/>
    <s v="Abertura indevida"/>
    <d v="2026-06-25T11:23:00"/>
    <d v="2026-07-06T00:00:00"/>
    <d v="2026-08-14T00:00:00"/>
    <m/>
    <m/>
    <m/>
    <m/>
    <m/>
    <m/>
    <m/>
    <m/>
    <m/>
    <m/>
    <m/>
    <x v="0"/>
    <m/>
    <m/>
    <m/>
    <n v="3"/>
    <s v="FALSO"/>
    <n v="0"/>
    <s v=""/>
    <s v=""/>
    <s v=""/>
    <s v=""/>
    <s v=""/>
    <s v=""/>
    <s v=""/>
    <s v=""/>
    <s v=""/>
    <s v=""/>
    <x v="0"/>
  </r>
  <r>
    <x v="0"/>
    <s v="SGGS-16972"/>
    <s v="[SGGS] SP 26.3.1;[SGGS] SP 26.3.2;[SGGS] SP 26.2.6"/>
    <x v="3"/>
    <x v="0"/>
    <s v="[SGGS] PI 3/26"/>
    <x v="0"/>
    <s v="[INC0789277]Tenho um Erro/Problema com o PTC - Ambiente do Aluno / AVA Sofia - Secretaria -  Termos e contratos"/>
    <m/>
    <m/>
    <m/>
    <s v="Itens concluídos"/>
    <m/>
    <m/>
    <s v="Concluído"/>
    <d v="2026-06-25T10:14:00"/>
    <d v="2026-07-06T00:00:00"/>
    <d v="2026-07-13T00:00:00"/>
    <d v="2026-07-13T00:00:00"/>
    <m/>
    <m/>
    <m/>
    <m/>
    <m/>
    <m/>
    <m/>
    <m/>
    <m/>
    <m/>
    <x v="0"/>
    <m/>
    <m/>
    <m/>
    <s v=""/>
    <s v="FALSO"/>
    <n v="0"/>
    <s v=""/>
    <s v=""/>
    <s v=""/>
    <s v=""/>
    <s v=""/>
    <s v=""/>
    <s v=""/>
    <s v=""/>
    <s v=""/>
    <s v=""/>
    <x v="0"/>
  </r>
  <r>
    <x v="0"/>
    <s v="SGGS-16970"/>
    <s v="[SGGS] SP 26.3.1;[SGGS] SP 26.2.6"/>
    <x v="3"/>
    <x v="0"/>
    <s v="[SGGS] PI 3/26"/>
    <x v="0"/>
    <s v="[INC0790085]Tenho um Erro/Problema com o PTC - Dynamics Athenas - Rematrícula"/>
    <m/>
    <n v="0"/>
    <m/>
    <s v="Itens concluídos"/>
    <m/>
    <m/>
    <s v="Concluído"/>
    <d v="2026-06-25T09:36:00"/>
    <d v="2026-07-06T00:00:00"/>
    <d v="2026-07-01T00:00:00"/>
    <d v="2026-07-06T00:00:00"/>
    <m/>
    <m/>
    <m/>
    <m/>
    <m/>
    <m/>
    <m/>
    <m/>
    <m/>
    <m/>
    <x v="0"/>
    <m/>
    <m/>
    <m/>
    <n v="0"/>
    <s v="FALSO"/>
    <n v="0"/>
    <s v=""/>
    <s v=""/>
    <s v=""/>
    <s v=""/>
    <s v=""/>
    <s v=""/>
    <s v=""/>
    <s v=""/>
    <s v=""/>
    <s v=""/>
    <x v="0"/>
  </r>
  <r>
    <x v="0"/>
    <s v="SGGS-16969"/>
    <s v="[SGGS] SP 26.3.1;[SGGS] SP 26.3.3;[SGGS] SP 26.3.2;[SGGS] SP 26.2.6"/>
    <x v="3"/>
    <x v="0"/>
    <s v="[SGGS] PI 3/26"/>
    <x v="0"/>
    <s v="[INC0787834]Tenho um Erro/Problema com o PTC - Backoffice Sofia - Acessos"/>
    <m/>
    <m/>
    <m/>
    <s v="Itens concluídos"/>
    <m/>
    <m/>
    <s v="Concluído"/>
    <d v="2026-06-24T17:27:00"/>
    <d v="2026-07-06T00:00:00"/>
    <d v="2026-07-28T00:00:00"/>
    <d v="2026-07-28T00:00:00"/>
    <m/>
    <m/>
    <m/>
    <m/>
    <m/>
    <m/>
    <m/>
    <m/>
    <m/>
    <m/>
    <x v="0"/>
    <m/>
    <m/>
    <m/>
    <s v=""/>
    <s v="FALSO"/>
    <n v="0"/>
    <s v=""/>
    <s v=""/>
    <s v=""/>
    <s v=""/>
    <s v=""/>
    <s v=""/>
    <s v=""/>
    <s v=""/>
    <s v=""/>
    <s v=""/>
    <x v="0"/>
  </r>
  <r>
    <x v="0"/>
    <s v="SGGS-16966"/>
    <s v="[SGGS] SP 26.3.1;[SGGS] SP 26.3.3;[SGGS] SP 26.3.2;[SGGS] SP 26.3.5;[SGGS] SP 26.3.4;[SGGS] SP 26.2.6"/>
    <x v="3"/>
    <x v="0"/>
    <s v="[SGGS] PI 3/26"/>
    <x v="0"/>
    <s v="[INC0789750]Tenho um Erro/Problema com o PTC - Dynamics Athenas - Rematrícula"/>
    <m/>
    <m/>
    <m/>
    <s v="Itens concluídos"/>
    <m/>
    <m/>
    <s v="Concluído"/>
    <d v="2026-06-24T17:08:00"/>
    <d v="2026-07-06T00:00:00"/>
    <d v="2026-08-28T00:00:00"/>
    <d v="2026-08-28T00:00:00"/>
    <m/>
    <m/>
    <m/>
    <m/>
    <m/>
    <m/>
    <m/>
    <m/>
    <m/>
    <m/>
    <x v="0"/>
    <m/>
    <m/>
    <m/>
    <s v=""/>
    <s v="FALSO"/>
    <n v="0"/>
    <s v=""/>
    <s v=""/>
    <s v=""/>
    <s v=""/>
    <s v=""/>
    <s v=""/>
    <s v=""/>
    <s v=""/>
    <s v=""/>
    <s v=""/>
    <x v="0"/>
  </r>
  <r>
    <x v="9"/>
    <s v="SGGS-16962"/>
    <s v="[SGGS] SP 26.3.1"/>
    <x v="3"/>
    <x v="2"/>
    <s v="[SGGS] PI 3/26"/>
    <x v="0"/>
    <s v="[ARTPT-459] - Eventos de criação de matricula não estão trafegando para Sofia impedindo login do aluno"/>
    <m/>
    <m/>
    <m/>
    <s v="Itens concluídos"/>
    <s v="ARTPT-459"/>
    <s v="Não"/>
    <s v="Massa incorreta"/>
    <d v="2026-06-24T17:01:00"/>
    <d v="2026-07-06T00:00:00"/>
    <d v="2026-07-13T00:00:00"/>
    <m/>
    <m/>
    <m/>
    <m/>
    <m/>
    <m/>
    <m/>
    <m/>
    <m/>
    <m/>
    <m/>
    <x v="0"/>
    <m/>
    <m/>
    <m/>
    <s v=""/>
    <s v="FALSO"/>
    <n v="0"/>
    <n v="8"/>
    <s v=""/>
    <s v=""/>
    <s v=""/>
    <s v=""/>
    <s v=""/>
    <s v=""/>
    <s v=""/>
    <s v=""/>
    <b v="1"/>
    <x v="43"/>
  </r>
  <r>
    <x v="0"/>
    <s v="SGGS-16961"/>
    <s v="[SGGS] SP 26.3.1;[SGGS] SP 26.3.2;[SGGS] SP 26.2.6"/>
    <x v="3"/>
    <x v="0"/>
    <s v="[SGGS] PI 3/26"/>
    <x v="0"/>
    <s v="[INC0789746]Tenho um Erro/Problema com o PTC - Dynamics Athenas - Efetivação da Matrícula"/>
    <m/>
    <m/>
    <m/>
    <s v="Itens concluídos"/>
    <m/>
    <m/>
    <s v="Concluído"/>
    <d v="2026-06-24T17:00:00"/>
    <d v="2026-07-06T00:00:00"/>
    <d v="2026-07-16T00:00:00"/>
    <d v="2026-07-16T00:00:00"/>
    <m/>
    <m/>
    <m/>
    <m/>
    <m/>
    <m/>
    <m/>
    <m/>
    <m/>
    <m/>
    <x v="0"/>
    <m/>
    <m/>
    <m/>
    <s v=""/>
    <s v="FALSO"/>
    <n v="0"/>
    <s v=""/>
    <s v=""/>
    <s v=""/>
    <s v=""/>
    <s v=""/>
    <s v=""/>
    <s v=""/>
    <s v=""/>
    <s v=""/>
    <s v=""/>
    <x v="0"/>
  </r>
  <r>
    <x v="0"/>
    <s v="SGGS-16956"/>
    <s v="[SGGS] SP 26.3.1;[SGGS] SP 26.4.1;[SGGS] SP 26.3.3;[SGGS] SP 26.3.2;[SGGS] SP 26.3.5;[SGGS] SP 26.3.4;[SGGS] SP 26.3.6;[SGGS] SP 26.2.6"/>
    <x v="3"/>
    <x v="4"/>
    <s v="[SGGS] PI 4/26"/>
    <x v="0"/>
    <s v="[INC0789691]Tenho um Erro/Problema com o PTC - Dynamics Athenas - Rematrícula"/>
    <m/>
    <m/>
    <m/>
    <s v="Itens concluídos"/>
    <m/>
    <m/>
    <m/>
    <d v="2026-06-24T15:25:00"/>
    <d v="2026-09-28T00:00:00"/>
    <d v="2026-09-09T00:00:00"/>
    <d v="2026-09-28T00:00:00"/>
    <m/>
    <m/>
    <m/>
    <m/>
    <m/>
    <m/>
    <m/>
    <m/>
    <m/>
    <m/>
    <x v="0"/>
    <m/>
    <m/>
    <m/>
    <s v=""/>
    <s v="FALSO"/>
    <n v="0"/>
    <s v=""/>
    <s v=""/>
    <s v=""/>
    <s v=""/>
    <s v=""/>
    <s v=""/>
    <s v=""/>
    <s v=""/>
    <s v=""/>
    <s v=""/>
    <x v="0"/>
  </r>
  <r>
    <x v="0"/>
    <s v="SGGS-16949"/>
    <s v="[SGGS] SP 26.3.1;[SGGS] SP 26.3.3;[SGGS] SP 26.3.2;[SGGS] SP 26.3.4;[SGGS] SP 26.2.6"/>
    <x v="3"/>
    <x v="0"/>
    <s v="[SGGS] PI 3/26"/>
    <x v="0"/>
    <s v="[INC0789590]Tenho um Erro/Problema com o PTC - Financeiro SAP - Rematrícula"/>
    <m/>
    <m/>
    <m/>
    <s v="Itens concluídos"/>
    <m/>
    <m/>
    <s v="Abertura indevida"/>
    <d v="2026-06-24T14:35:00"/>
    <d v="2026-07-06T00:00:00"/>
    <d v="2026-08-27T00:00:00"/>
    <m/>
    <m/>
    <m/>
    <m/>
    <m/>
    <m/>
    <m/>
    <m/>
    <m/>
    <m/>
    <m/>
    <x v="0"/>
    <m/>
    <m/>
    <m/>
    <s v=""/>
    <s v="FALSO"/>
    <n v="0"/>
    <s v=""/>
    <s v=""/>
    <s v=""/>
    <s v=""/>
    <s v=""/>
    <s v=""/>
    <s v=""/>
    <s v=""/>
    <s v=""/>
    <s v=""/>
    <x v="0"/>
  </r>
  <r>
    <x v="0"/>
    <s v="SGGS-16948"/>
    <s v="[SGGS] SP 26.3.1;[SGGS] SP 26.3.3;[SGGS] SP 26.3.2;[SGGS] SP 26.3.5;[SGGS] SP 26.3.4;[SGGS] SP 26.2.6"/>
    <x v="3"/>
    <x v="0"/>
    <s v="[SGGS] PI 3/26"/>
    <x v="0"/>
    <s v="[INC0789620]Tenho um Erro/Problema com o PTC - Dynamics Athenas - Instabilidade Sistêmica no Dynamics"/>
    <m/>
    <m/>
    <m/>
    <s v="Itens concluídos"/>
    <m/>
    <m/>
    <s v="Concluído"/>
    <d v="2026-06-24T14:30:00"/>
    <d v="2026-07-06T00:00:00"/>
    <m/>
    <d v="2026-08-27T00:00:00"/>
    <m/>
    <m/>
    <m/>
    <m/>
    <m/>
    <m/>
    <m/>
    <m/>
    <m/>
    <m/>
    <x v="0"/>
    <m/>
    <m/>
    <m/>
    <s v=""/>
    <s v="FALSO"/>
    <n v="0"/>
    <s v=""/>
    <s v=""/>
    <s v=""/>
    <s v=""/>
    <s v=""/>
    <s v=""/>
    <s v=""/>
    <s v=""/>
    <s v=""/>
    <s v=""/>
    <x v="0"/>
  </r>
  <r>
    <x v="0"/>
    <s v="SGGS-16947"/>
    <s v="[SGGS] SP 26.3.1;[SGGS] SP 26.3.2;[SGGS] SP 26.2.6"/>
    <x v="3"/>
    <x v="0"/>
    <s v="[SGGS] PI 3/26"/>
    <x v="0"/>
    <s v="[INC0789643]Tenho um Erro/Problema com o PTC - Dynamics Athenas - Efetivação da Matrícula"/>
    <m/>
    <m/>
    <m/>
    <s v="Itens concluídos"/>
    <m/>
    <m/>
    <s v="Concluído"/>
    <d v="2026-06-24T13:34:00"/>
    <d v="2026-07-06T00:00:00"/>
    <d v="2026-07-16T00:00:00"/>
    <d v="2026-07-16T00:00:00"/>
    <m/>
    <m/>
    <m/>
    <m/>
    <m/>
    <m/>
    <m/>
    <m/>
    <m/>
    <m/>
    <x v="0"/>
    <m/>
    <m/>
    <m/>
    <s v=""/>
    <s v="FALSO"/>
    <n v="0"/>
    <s v=""/>
    <s v=""/>
    <s v=""/>
    <s v=""/>
    <s v=""/>
    <s v=""/>
    <s v=""/>
    <s v=""/>
    <s v=""/>
    <s v=""/>
    <x v="0"/>
  </r>
  <r>
    <x v="0"/>
    <s v="SGGS-16946"/>
    <s v="[SGGS] SP 26.3.1;[SGGS] SP 26.3.2;[SGGS] SP 26.2.6"/>
    <x v="3"/>
    <x v="0"/>
    <s v="[SGGS] PI 3/26"/>
    <x v="0"/>
    <s v="[INC0789631]Tenho um Erro/Problema com o PTC - Dynamics Athenas - Efetivação da Matrícula"/>
    <m/>
    <m/>
    <m/>
    <s v="Itens concluídos"/>
    <m/>
    <m/>
    <s v="Concluído"/>
    <d v="2026-06-24T13:00:00"/>
    <d v="2026-07-06T00:00:00"/>
    <d v="2026-07-16T00:00:00"/>
    <d v="2026-07-16T00:00:00"/>
    <m/>
    <m/>
    <m/>
    <m/>
    <m/>
    <m/>
    <m/>
    <m/>
    <m/>
    <m/>
    <x v="0"/>
    <m/>
    <m/>
    <m/>
    <s v=""/>
    <s v="FALSO"/>
    <n v="0"/>
    <s v=""/>
    <s v=""/>
    <s v=""/>
    <s v=""/>
    <s v=""/>
    <s v=""/>
    <s v=""/>
    <s v=""/>
    <s v=""/>
    <s v=""/>
    <x v="0"/>
  </r>
  <r>
    <x v="0"/>
    <s v="SGGS-16945"/>
    <s v="[SGGS] SP 26.3.1;[SGGS] SP 26.3.2;[SGGS] SP 26.2.6"/>
    <x v="3"/>
    <x v="0"/>
    <s v="[SGGS] PI 3/26"/>
    <x v="0"/>
    <s v="[INC0789591]Tenho um Erro/Problema com o PTC - Dynamics Athenas - Efetivação da Matrícula"/>
    <m/>
    <m/>
    <m/>
    <s v="Itens concluídos"/>
    <m/>
    <m/>
    <s v="Concluído"/>
    <d v="2026-06-24T11:22:00"/>
    <d v="2026-07-06T00:00:00"/>
    <d v="2026-07-16T00:00:00"/>
    <d v="2026-07-16T00:00:00"/>
    <m/>
    <m/>
    <m/>
    <m/>
    <m/>
    <m/>
    <m/>
    <m/>
    <m/>
    <m/>
    <x v="0"/>
    <m/>
    <m/>
    <m/>
    <s v=""/>
    <s v="FALSO"/>
    <n v="0"/>
    <s v=""/>
    <s v=""/>
    <s v=""/>
    <s v=""/>
    <s v=""/>
    <s v=""/>
    <s v=""/>
    <s v=""/>
    <s v=""/>
    <s v=""/>
    <x v="0"/>
  </r>
  <r>
    <x v="0"/>
    <s v="SGGS-16944"/>
    <s v="[SGGS] SP 26.3.1;[SGGS] SP 26.3.2;[SGGS] SP 26.2.6"/>
    <x v="3"/>
    <x v="0"/>
    <s v="[SGGS] PI 3/26"/>
    <x v="0"/>
    <s v="[INC0789585]Tenho um Erro/Problema com o PTC - Dynamics Athenas - Efetivação da Matrícula"/>
    <m/>
    <m/>
    <m/>
    <s v="Itens concluídos"/>
    <m/>
    <m/>
    <s v="Concluído"/>
    <d v="2026-06-24T11:05:00"/>
    <d v="2026-07-06T00:00:00"/>
    <d v="2026-07-16T00:00:00"/>
    <d v="2026-07-16T00:00:00"/>
    <m/>
    <m/>
    <m/>
    <m/>
    <m/>
    <m/>
    <m/>
    <m/>
    <m/>
    <m/>
    <x v="0"/>
    <m/>
    <m/>
    <m/>
    <s v=""/>
    <s v="FALSO"/>
    <n v="0"/>
    <s v=""/>
    <s v=""/>
    <s v=""/>
    <s v=""/>
    <s v=""/>
    <s v=""/>
    <s v=""/>
    <s v=""/>
    <s v=""/>
    <s v=""/>
    <x v="0"/>
  </r>
  <r>
    <x v="4"/>
    <s v="SGGS-16943"/>
    <s v="[SGGS] SP 26.3.2"/>
    <x v="3"/>
    <x v="2"/>
    <s v="[SGGS] PI 3/26"/>
    <x v="5"/>
    <s v="Adequação dos flows para permitir CNPJ alfanúmerico - parte 2"/>
    <n v="8"/>
    <m/>
    <m/>
    <s v="Itens concluídos"/>
    <s v="ARTSG-313"/>
    <s v="Não"/>
    <s v="Cancelado"/>
    <d v="2026-06-24T10:33:00"/>
    <d v="2026-07-20T00:00:00"/>
    <m/>
    <m/>
    <m/>
    <m/>
    <m/>
    <m/>
    <m/>
    <m/>
    <m/>
    <m/>
    <m/>
    <m/>
    <x v="0"/>
    <m/>
    <m/>
    <m/>
    <s v=""/>
    <s v="FALSO"/>
    <n v="0"/>
    <n v="18"/>
    <s v=""/>
    <s v=""/>
    <s v=""/>
    <s v=""/>
    <s v=""/>
    <s v=""/>
    <s v=""/>
    <s v=""/>
    <b v="1"/>
    <x v="5"/>
  </r>
  <r>
    <x v="4"/>
    <s v="SGGS-16942"/>
    <s v="[SGGS] SP 26.3.2"/>
    <x v="3"/>
    <x v="3"/>
    <s v="[SGGS] PI 3/26"/>
    <x v="5"/>
    <s v="Adequação das functions para permitir CNPJ alfanúmerico"/>
    <n v="8"/>
    <n v="265800"/>
    <m/>
    <s v="Itens concluídos"/>
    <s v="ARTSG-313"/>
    <s v="Não"/>
    <s v="Concluído"/>
    <d v="2026-06-24T10:29:00"/>
    <d v="2026-07-20T00:00:00"/>
    <d v="2026-07-22T00:00:00"/>
    <d v="2026-07-30T00:00:00"/>
    <d v="2026-07-30T00:00:00"/>
    <d v="2026-07-31T00:00:00"/>
    <d v="2026-07-31T00:00:00"/>
    <m/>
    <m/>
    <n v="6"/>
    <n v="1"/>
    <m/>
    <n v="27"/>
    <m/>
    <x v="0"/>
    <m/>
    <m/>
    <m/>
    <n v="73.833333333333329"/>
    <s v="FALSO"/>
    <n v="0"/>
    <n v="18"/>
    <s v=""/>
    <n v="6"/>
    <b v="1"/>
    <n v="1"/>
    <b v="1"/>
    <s v=""/>
    <s v=""/>
    <s v=""/>
    <b v="1"/>
    <x v="5"/>
  </r>
  <r>
    <x v="7"/>
    <s v="SGGS-16941"/>
    <s v="[SGGS] SP 26.3.1"/>
    <x v="3"/>
    <x v="1"/>
    <s v="[SGGS] PI 3/26"/>
    <x v="1"/>
    <s v="[SEC GA] Exploratório Mudança CNPJ Alfanúmerico"/>
    <n v="2"/>
    <n v="46800"/>
    <m/>
    <s v="Itens concluídos"/>
    <s v="ARTSG-313"/>
    <s v="Não"/>
    <s v="Concluído"/>
    <d v="2026-06-24T10:24:00"/>
    <d v="2026-07-06T00:00:00"/>
    <d v="2026-07-14T00:00:00"/>
    <d v="2026-07-15T00:00:00"/>
    <d v="2026-07-15T00:00:00"/>
    <d v="2026-07-17T00:00:00"/>
    <d v="2026-07-17T00:00:00"/>
    <d v="2026-07-22T00:00:00"/>
    <m/>
    <n v="1"/>
    <m/>
    <m/>
    <n v="17"/>
    <m/>
    <x v="0"/>
    <m/>
    <m/>
    <m/>
    <n v="13"/>
    <s v="FALSO"/>
    <n v="0"/>
    <n v="8"/>
    <s v=""/>
    <n v="1"/>
    <b v="1"/>
    <n v="2"/>
    <s v=""/>
    <n v="3"/>
    <s v=""/>
    <n v="17"/>
    <b v="1"/>
    <x v="5"/>
  </r>
  <r>
    <x v="0"/>
    <s v="SGGS-16938"/>
    <s v="[SGGS] SP 26.3.1;[SGGS] SP 26.3.2;[SGGS] SP 26.2.6"/>
    <x v="3"/>
    <x v="0"/>
    <s v="[SGGS] PI 3/26"/>
    <x v="0"/>
    <s v="[INC0789550]Tenho um Erro/Problema com o PTC - Dynamics Athenas - Efetivação da Matrícula"/>
    <m/>
    <m/>
    <m/>
    <s v="Itens concluídos"/>
    <m/>
    <m/>
    <s v="Concluído"/>
    <d v="2026-06-24T09:11:00"/>
    <d v="2026-07-06T00:00:00"/>
    <d v="2026-07-16T00:00:00"/>
    <d v="2026-07-16T00:00:00"/>
    <m/>
    <m/>
    <m/>
    <m/>
    <m/>
    <m/>
    <m/>
    <m/>
    <m/>
    <m/>
    <x v="0"/>
    <m/>
    <m/>
    <m/>
    <s v=""/>
    <s v="FALSO"/>
    <n v="0"/>
    <s v=""/>
    <s v=""/>
    <s v=""/>
    <s v=""/>
    <s v=""/>
    <s v=""/>
    <s v=""/>
    <s v=""/>
    <s v=""/>
    <s v=""/>
    <x v="0"/>
  </r>
  <r>
    <x v="0"/>
    <s v="SGGS-16931"/>
    <s v="[SGGS] SP 26.3.1;[SGGS] SP 26.2.6"/>
    <x v="3"/>
    <x v="0"/>
    <s v="[SGGS] PI 3/26"/>
    <x v="0"/>
    <s v="[INC0788495]Tenho um Erro/Problema com o PTC - Ambiente do Aluno / AVA Sofia - Secretaria -  Termos e contratos"/>
    <m/>
    <m/>
    <m/>
    <s v="Itens concluídos"/>
    <m/>
    <m/>
    <s v="Concluído"/>
    <d v="2026-06-23T17:22:00"/>
    <d v="2026-07-06T00:00:00"/>
    <d v="2026-07-13T00:00:00"/>
    <d v="2026-07-13T00:00:00"/>
    <m/>
    <m/>
    <m/>
    <m/>
    <m/>
    <m/>
    <m/>
    <m/>
    <m/>
    <m/>
    <x v="0"/>
    <m/>
    <m/>
    <m/>
    <s v=""/>
    <s v="FALSO"/>
    <n v="0"/>
    <s v=""/>
    <s v=""/>
    <s v=""/>
    <s v=""/>
    <s v=""/>
    <s v=""/>
    <s v=""/>
    <s v=""/>
    <s v=""/>
    <s v=""/>
    <x v="0"/>
  </r>
  <r>
    <x v="0"/>
    <s v="SGGS-16924"/>
    <s v="[SGGS] SP 26.3.1;[SGGS] SP 26.3.2;[SGGS] SP 26.2.6"/>
    <x v="3"/>
    <x v="0"/>
    <s v="[SGGS] PI 3/26"/>
    <x v="0"/>
    <s v="[INC0789035]Tenho um Erro/Problema com o PTC - Ambiente do Aluno / AVA Sofia - Secretaria -  Termos e contratos"/>
    <m/>
    <m/>
    <m/>
    <s v="Itens concluídos"/>
    <m/>
    <m/>
    <s v="Concluído"/>
    <d v="2026-06-23T16:48:00"/>
    <d v="2026-07-06T00:00:00"/>
    <d v="2026-07-13T00:00:00"/>
    <d v="2026-07-13T00:00:00"/>
    <m/>
    <m/>
    <m/>
    <m/>
    <m/>
    <m/>
    <m/>
    <m/>
    <m/>
    <m/>
    <x v="0"/>
    <m/>
    <m/>
    <m/>
    <s v=""/>
    <s v="FALSO"/>
    <n v="0"/>
    <s v=""/>
    <s v=""/>
    <s v=""/>
    <s v=""/>
    <s v=""/>
    <s v=""/>
    <s v=""/>
    <s v=""/>
    <s v=""/>
    <s v=""/>
    <x v="0"/>
  </r>
  <r>
    <x v="0"/>
    <s v="SGGS-16923"/>
    <s v="[SGGS] SP 26.3.1;[SGGS] SP 26.3.2;[SGGS] SP 26.2.6"/>
    <x v="3"/>
    <x v="0"/>
    <s v="[SGGS] PI 3/26"/>
    <x v="0"/>
    <s v="[INC0789290]Tenho um Erro/Problema com o PTC - Dynamics Athenas - Efetivação da Matrícula"/>
    <m/>
    <m/>
    <m/>
    <s v="Itens concluídos"/>
    <m/>
    <m/>
    <s v="Concluído"/>
    <d v="2026-06-23T15:43:00"/>
    <d v="2026-07-06T00:00:00"/>
    <d v="2026-07-16T00:00:00"/>
    <d v="2026-07-16T00:00:00"/>
    <m/>
    <m/>
    <m/>
    <m/>
    <m/>
    <m/>
    <m/>
    <m/>
    <m/>
    <m/>
    <x v="0"/>
    <m/>
    <m/>
    <m/>
    <s v=""/>
    <s v="FALSO"/>
    <n v="0"/>
    <s v=""/>
    <s v=""/>
    <s v=""/>
    <s v=""/>
    <s v=""/>
    <s v=""/>
    <s v=""/>
    <s v=""/>
    <s v=""/>
    <s v=""/>
    <x v="0"/>
  </r>
  <r>
    <x v="0"/>
    <s v="SGGS-16919"/>
    <s v="[SGGS] SP 26.3.1;[SGGS] SP 26.3.3;[SGGS] SP 26.3.2;[SGGS] SP 26.3.5;[SGGS] SP 26.3.4;[SGGS] SP 26.3.6;[SGGS] SP 26.2.6"/>
    <x v="3"/>
    <x v="0"/>
    <s v="[SGGS] PI 3/26"/>
    <x v="0"/>
    <s v="[INC0789242]Tenho um Erro/Problema com o PTC - Dynamics Athenas - Rematrícula"/>
    <m/>
    <n v="7200"/>
    <m/>
    <s v="Itens concluídos"/>
    <m/>
    <m/>
    <s v="Concluído"/>
    <d v="2026-06-23T14:01:00"/>
    <d v="2026-07-06T00:00:00"/>
    <d v="2026-09-09T00:00:00"/>
    <d v="2026-09-09T00:00:00"/>
    <m/>
    <m/>
    <m/>
    <m/>
    <m/>
    <m/>
    <m/>
    <m/>
    <m/>
    <m/>
    <x v="0"/>
    <m/>
    <m/>
    <m/>
    <n v="2"/>
    <s v="FALSO"/>
    <n v="0"/>
    <s v=""/>
    <s v=""/>
    <s v=""/>
    <s v=""/>
    <s v=""/>
    <s v=""/>
    <s v=""/>
    <s v=""/>
    <s v=""/>
    <s v=""/>
    <x v="0"/>
  </r>
  <r>
    <x v="0"/>
    <s v="SGGS-16915"/>
    <s v="[SGGS] SP 26.3.1;[SGGS] SP 26.3.2;[SGGS] SP 26.2.6"/>
    <x v="3"/>
    <x v="0"/>
    <s v="[SGGS] PI 3/26"/>
    <x v="0"/>
    <s v="[INC0789121]Tenho um Erro/Problema com o PTC - Dynamics Athenas - Instabilidade Sistêmica no Dynamics"/>
    <m/>
    <m/>
    <m/>
    <s v="Itens concluídos"/>
    <m/>
    <m/>
    <s v="Concluído"/>
    <d v="2026-06-23T11:25:00"/>
    <d v="2026-07-06T00:00:00"/>
    <d v="2026-07-22T00:00:00"/>
    <d v="2026-07-22T00:00:00"/>
    <m/>
    <m/>
    <m/>
    <m/>
    <m/>
    <m/>
    <m/>
    <m/>
    <m/>
    <m/>
    <x v="0"/>
    <m/>
    <m/>
    <m/>
    <s v=""/>
    <s v="FALSO"/>
    <n v="0"/>
    <s v=""/>
    <s v=""/>
    <s v=""/>
    <s v=""/>
    <s v=""/>
    <s v=""/>
    <s v=""/>
    <s v=""/>
    <s v=""/>
    <s v=""/>
    <x v="0"/>
  </r>
  <r>
    <x v="0"/>
    <s v="SGGS-16914"/>
    <s v="[SGGS] SP 26.3.1;[SGGS] SP 26.3.2;[SGGS] SP 26.2.6"/>
    <x v="3"/>
    <x v="0"/>
    <s v="[SGGS] PI 3/26"/>
    <x v="0"/>
    <s v="[INC0789119]Tenho um Erro/Problema com o PTC - Dynamics Athenas - Instabilidade Sistêmica no Dynamics"/>
    <m/>
    <m/>
    <m/>
    <s v="Itens concluídos"/>
    <m/>
    <m/>
    <s v="Concluído"/>
    <d v="2026-06-23T11:24:00"/>
    <d v="2026-07-06T00:00:00"/>
    <d v="2026-07-16T00:00:00"/>
    <d v="2026-07-16T00:00:00"/>
    <m/>
    <m/>
    <m/>
    <m/>
    <m/>
    <m/>
    <m/>
    <m/>
    <m/>
    <m/>
    <x v="0"/>
    <m/>
    <m/>
    <m/>
    <s v=""/>
    <s v="FALSO"/>
    <n v="0"/>
    <s v=""/>
    <s v=""/>
    <s v=""/>
    <s v=""/>
    <s v=""/>
    <s v=""/>
    <s v=""/>
    <s v=""/>
    <s v=""/>
    <s v=""/>
    <x v="0"/>
  </r>
  <r>
    <x v="0"/>
    <s v="SGGS-16913"/>
    <s v="[SGGS] SP 26.3.1;[SGGS] SP 26.3.2;[SGGS] SP 26.2.6"/>
    <x v="3"/>
    <x v="0"/>
    <s v="[SGGS] PI 3/26"/>
    <x v="0"/>
    <s v="[INC0789116]Tenho um Erro/Problema com o PTC - Dynamics Athenas - Instabilidade Sistêmica no Dynamics"/>
    <m/>
    <n v="7200"/>
    <m/>
    <s v="Itens concluídos"/>
    <m/>
    <m/>
    <s v="Concluído"/>
    <d v="2026-06-23T11:10:00"/>
    <d v="2026-07-06T00:00:00"/>
    <d v="2026-07-16T00:00:00"/>
    <d v="2026-07-16T00:00:00"/>
    <m/>
    <m/>
    <m/>
    <m/>
    <m/>
    <m/>
    <m/>
    <m/>
    <m/>
    <m/>
    <x v="0"/>
    <m/>
    <m/>
    <m/>
    <n v="2"/>
    <s v="FALSO"/>
    <n v="0"/>
    <s v=""/>
    <s v=""/>
    <s v=""/>
    <s v=""/>
    <s v=""/>
    <s v=""/>
    <s v=""/>
    <s v=""/>
    <s v=""/>
    <s v=""/>
    <x v="0"/>
  </r>
  <r>
    <x v="0"/>
    <s v="SGGS-16912"/>
    <s v="[SGGS] SP 26.3.1;[SGGS] SP 26.3.2;[SGGS] SP 26.2.6"/>
    <x v="3"/>
    <x v="0"/>
    <s v="[SGGS] PI 3/26"/>
    <x v="0"/>
    <s v="[INC0789047]Tenho um Erro/Problema com o PTC - Dynamics Athenas - Efetivação da Matrícula"/>
    <m/>
    <m/>
    <m/>
    <s v="Itens concluídos"/>
    <m/>
    <m/>
    <s v="Concluído"/>
    <d v="2026-06-23T11:06:00"/>
    <d v="2026-07-06T00:00:00"/>
    <d v="2026-07-20T00:00:00"/>
    <d v="2026-07-20T00:00:00"/>
    <m/>
    <m/>
    <m/>
    <m/>
    <m/>
    <m/>
    <m/>
    <m/>
    <m/>
    <m/>
    <x v="0"/>
    <m/>
    <m/>
    <m/>
    <s v=""/>
    <s v="FALSO"/>
    <n v="0"/>
    <s v=""/>
    <s v=""/>
    <s v=""/>
    <s v=""/>
    <s v=""/>
    <s v=""/>
    <s v=""/>
    <s v=""/>
    <s v=""/>
    <s v=""/>
    <x v="0"/>
  </r>
  <r>
    <x v="0"/>
    <s v="SGGS-16911"/>
    <s v="[SGGS] SP 26.3.1;[SGGS] SP 26.3.3;[SGGS] SP 26.3.2;[SGGS] SP 26.2.6"/>
    <x v="3"/>
    <x v="0"/>
    <s v="[SGGS] PI 3/26"/>
    <x v="0"/>
    <s v="[INC0789175]Tenho um Erro/Problema com o PTC - Dynamics Athenas - Rematrícula"/>
    <m/>
    <m/>
    <m/>
    <s v="Itens concluídos"/>
    <m/>
    <m/>
    <s v="Concluído"/>
    <d v="2026-06-23T11:04:00"/>
    <d v="2026-07-06T00:00:00"/>
    <d v="2026-08-06T00:00:00"/>
    <d v="2026-08-06T00:00:00"/>
    <m/>
    <m/>
    <m/>
    <m/>
    <m/>
    <m/>
    <m/>
    <m/>
    <m/>
    <m/>
    <x v="0"/>
    <m/>
    <m/>
    <m/>
    <s v=""/>
    <s v="FALSO"/>
    <n v="0"/>
    <s v=""/>
    <s v=""/>
    <s v=""/>
    <s v=""/>
    <s v=""/>
    <s v=""/>
    <s v=""/>
    <s v=""/>
    <s v=""/>
    <s v=""/>
    <x v="0"/>
  </r>
  <r>
    <x v="0"/>
    <s v="SGGS-16910"/>
    <s v="[SGGS] SP 26.3.1;[SGGS] SP 26.3.2;[SGGS] SP 26.2.6"/>
    <x v="3"/>
    <x v="0"/>
    <s v="[SGGS] PI 3/26"/>
    <x v="0"/>
    <s v="[INC0788973]Tenho um Erro/Problema com o Sistema Colaborar - Ingresso"/>
    <m/>
    <m/>
    <m/>
    <s v="Itens concluídos"/>
    <m/>
    <m/>
    <s v="Concluído"/>
    <d v="2026-06-23T10:46:00"/>
    <d v="2026-07-06T00:00:00"/>
    <d v="2026-07-20T00:00:00"/>
    <d v="2026-07-20T00:00:00"/>
    <m/>
    <m/>
    <m/>
    <m/>
    <m/>
    <m/>
    <m/>
    <m/>
    <m/>
    <m/>
    <x v="0"/>
    <m/>
    <m/>
    <m/>
    <s v=""/>
    <s v="FALSO"/>
    <n v="0"/>
    <s v=""/>
    <s v=""/>
    <s v=""/>
    <s v=""/>
    <s v=""/>
    <s v=""/>
    <s v=""/>
    <s v=""/>
    <s v=""/>
    <s v=""/>
    <x v="0"/>
  </r>
  <r>
    <x v="0"/>
    <s v="SGGS-16908"/>
    <s v="[SGGS] SP 26.3.1;[SGGS] SP 26.3.2;[SGGS] SP 26.2.6"/>
    <x v="3"/>
    <x v="0"/>
    <s v="[SGGS] PI 3/26"/>
    <x v="0"/>
    <s v="[INC0789145]Tenho um Erro/Problema com o PTC - Dynamics Athenas - Efetivação da Matrícula"/>
    <m/>
    <m/>
    <m/>
    <s v="Itens concluídos"/>
    <m/>
    <m/>
    <s v="Concluído"/>
    <d v="2026-06-23T10:00:00"/>
    <d v="2026-07-06T00:00:00"/>
    <d v="2026-07-16T00:00:00"/>
    <d v="2026-07-16T00:00:00"/>
    <m/>
    <m/>
    <m/>
    <m/>
    <m/>
    <m/>
    <m/>
    <m/>
    <m/>
    <m/>
    <x v="0"/>
    <m/>
    <m/>
    <m/>
    <s v=""/>
    <s v="FALSO"/>
    <n v="0"/>
    <s v=""/>
    <s v=""/>
    <s v=""/>
    <s v=""/>
    <s v=""/>
    <s v=""/>
    <s v=""/>
    <s v=""/>
    <s v=""/>
    <s v=""/>
    <x v="0"/>
  </r>
  <r>
    <x v="2"/>
    <s v="SGGS-16906"/>
    <s v="[SGGS] SP 26.3.1;[SGGS] SP 26.2.6"/>
    <x v="3"/>
    <x v="0"/>
    <s v="[SGGS] PI 3/26"/>
    <x v="4"/>
    <s v="[Athenas][SEC][GA] Redefinição de regras e solução do processo de Rematrícula_Teste Integrado"/>
    <n v="1"/>
    <n v="25200"/>
    <m/>
    <s v="Itens concluídos"/>
    <s v="ARTPT-710"/>
    <s v="Não"/>
    <s v="Concluído"/>
    <d v="2026-06-23T09:06:00"/>
    <d v="2026-07-06T00:00:00"/>
    <d v="2026-06-30T00:00:00"/>
    <d v="2026-07-06T00:00:00"/>
    <d v="2026-07-06T00:00:00"/>
    <d v="2026-07-06T00:00:00"/>
    <d v="2026-07-06T00:00:00"/>
    <m/>
    <m/>
    <n v="4"/>
    <m/>
    <m/>
    <m/>
    <m/>
    <x v="0"/>
    <m/>
    <m/>
    <m/>
    <n v="7"/>
    <s v="FALSO"/>
    <n v="0"/>
    <n v="9"/>
    <s v=""/>
    <n v="4"/>
    <b v="1"/>
    <n v="1"/>
    <s v=""/>
    <s v=""/>
    <s v=""/>
    <n v="9"/>
    <b v="0"/>
    <x v="32"/>
  </r>
  <r>
    <x v="0"/>
    <s v="SGGS-16902"/>
    <s v="[SGGS] SP 26.3.1;[SGGS] SP 26.3.3;[SGGS] SP 26.3.2;[SGGS] SP 26.3.4"/>
    <x v="3"/>
    <x v="0"/>
    <s v="[SGGS] PI 3/26"/>
    <x v="0"/>
    <s v="[INC0788879]Tenho um Erro/Problema com o PTC - Financeiro SAP - Rematrícula"/>
    <m/>
    <m/>
    <m/>
    <s v="Itens concluídos"/>
    <m/>
    <m/>
    <s v="Abertura indevida"/>
    <d v="2026-06-22T16:25:00"/>
    <d v="2026-07-06T00:00:00"/>
    <d v="2026-08-27T00:00:00"/>
    <m/>
    <m/>
    <m/>
    <m/>
    <m/>
    <m/>
    <m/>
    <m/>
    <m/>
    <m/>
    <m/>
    <x v="0"/>
    <m/>
    <m/>
    <m/>
    <s v=""/>
    <s v="FALSO"/>
    <n v="0"/>
    <s v=""/>
    <s v=""/>
    <s v=""/>
    <s v=""/>
    <s v=""/>
    <s v=""/>
    <s v=""/>
    <s v=""/>
    <s v=""/>
    <s v=""/>
    <x v="0"/>
  </r>
  <r>
    <x v="0"/>
    <s v="SGGS-16901"/>
    <s v="[SGGS] SP 26.3.1;[SGGS] SP 26.3.2"/>
    <x v="3"/>
    <x v="0"/>
    <s v="[SGGS] PI 3/26"/>
    <x v="0"/>
    <s v="[INC0787312]Tenho um Erro/Problema com o PTC - Dynamics Athenas - Efetivação da Matrícula"/>
    <m/>
    <m/>
    <m/>
    <s v="Itens concluídos"/>
    <m/>
    <m/>
    <s v="Abertura indevida"/>
    <d v="2026-06-22T15:38:00"/>
    <d v="2026-07-06T00:00:00"/>
    <d v="2026-07-31T00:00:00"/>
    <m/>
    <m/>
    <m/>
    <m/>
    <m/>
    <m/>
    <m/>
    <m/>
    <m/>
    <m/>
    <m/>
    <x v="0"/>
    <m/>
    <m/>
    <m/>
    <s v=""/>
    <s v="FALSO"/>
    <n v="0"/>
    <s v=""/>
    <s v=""/>
    <s v=""/>
    <s v=""/>
    <s v=""/>
    <s v=""/>
    <s v=""/>
    <s v=""/>
    <s v=""/>
    <s v=""/>
    <x v="0"/>
  </r>
  <r>
    <x v="0"/>
    <s v="SGGS-16893"/>
    <s v="[SGGS] SP 26.3.1"/>
    <x v="3"/>
    <x v="0"/>
    <s v="[SGGS] PI 3/26"/>
    <x v="0"/>
    <s v="[INC0788554]Tenho um Erro/Problema com o PTC - Ambiente do Aluno / AVA Sofia - Secretaria -  Termos e contratos"/>
    <m/>
    <m/>
    <m/>
    <s v="Itens concluídos"/>
    <m/>
    <m/>
    <s v="Concluído"/>
    <d v="2026-06-22T13:34:00"/>
    <d v="2026-07-06T00:00:00"/>
    <d v="2026-07-13T00:00:00"/>
    <d v="2026-07-13T00:00:00"/>
    <m/>
    <m/>
    <m/>
    <m/>
    <m/>
    <m/>
    <m/>
    <m/>
    <m/>
    <m/>
    <x v="0"/>
    <m/>
    <m/>
    <m/>
    <s v=""/>
    <s v="FALSO"/>
    <n v="0"/>
    <s v=""/>
    <s v=""/>
    <s v=""/>
    <s v=""/>
    <s v=""/>
    <s v=""/>
    <s v=""/>
    <s v=""/>
    <s v=""/>
    <s v=""/>
    <x v="0"/>
  </r>
  <r>
    <x v="0"/>
    <s v="SGGS-16891"/>
    <s v="[SGGS] SP 26.3.1;[SGGS] SP 26.3.2"/>
    <x v="3"/>
    <x v="0"/>
    <s v="[SGGS] PI 3/26"/>
    <x v="0"/>
    <s v="[INC0788848]Tenho um Erro/Problema com o PTC - Dynamics Athenas - Efetivação da Matrícula"/>
    <m/>
    <m/>
    <m/>
    <s v="Itens concluídos"/>
    <m/>
    <m/>
    <s v="Concluído"/>
    <d v="2026-06-22T10:36:00"/>
    <d v="2026-07-06T00:00:00"/>
    <d v="2026-07-16T00:00:00"/>
    <d v="2026-07-16T00:00:00"/>
    <m/>
    <m/>
    <m/>
    <m/>
    <m/>
    <m/>
    <m/>
    <m/>
    <m/>
    <m/>
    <x v="0"/>
    <m/>
    <m/>
    <m/>
    <s v=""/>
    <s v="FALSO"/>
    <n v="0"/>
    <s v=""/>
    <s v=""/>
    <s v=""/>
    <s v=""/>
    <s v=""/>
    <s v=""/>
    <s v=""/>
    <s v=""/>
    <s v=""/>
    <s v=""/>
    <x v="0"/>
  </r>
  <r>
    <x v="0"/>
    <s v="SGGS-16889"/>
    <s v="[SGGS] SP 26.3.1;[SGGS] SP 26.3.3;[SGGS] SP 26.3.2;[SGGS] SP 26.3.4;[SGGS] SP 26.2.6;[SGGS] SP 26.2.5"/>
    <x v="3"/>
    <x v="0"/>
    <s v="[SGGS] PI 3/26"/>
    <x v="0"/>
    <s v="[INC0788474]Tenho um Erro/Problema com o PTC - Dynamics Athenas - Instabilidade Sistêmica no Dynamics"/>
    <m/>
    <m/>
    <m/>
    <s v="Itens concluídos"/>
    <m/>
    <m/>
    <s v="Concluído"/>
    <d v="2026-06-19T17:02:00"/>
    <d v="2026-07-06T00:00:00"/>
    <d v="2026-08-11T00:00:00"/>
    <d v="2026-08-11T00:00:00"/>
    <m/>
    <m/>
    <m/>
    <m/>
    <m/>
    <m/>
    <m/>
    <m/>
    <m/>
    <m/>
    <x v="0"/>
    <m/>
    <m/>
    <m/>
    <s v=""/>
    <s v="FALSO"/>
    <n v="0"/>
    <s v=""/>
    <s v=""/>
    <s v=""/>
    <s v=""/>
    <s v=""/>
    <s v=""/>
    <s v=""/>
    <s v=""/>
    <s v=""/>
    <s v=""/>
    <x v="0"/>
  </r>
  <r>
    <x v="0"/>
    <s v="SGGS-16888"/>
    <s v="[SGGS] SP 26.3.1;[SGGS] SP 26.3.3;[SGGS] SP 26.3.2;[SGGS] SP 26.2.6;[SGGS] SP 26.2.5"/>
    <x v="3"/>
    <x v="0"/>
    <s v="[SGGS] PI 3/26"/>
    <x v="0"/>
    <s v="[INC0788239]Tenho um Erro/Problema com o PTC - Financeiro SAP - Rematrícula"/>
    <m/>
    <m/>
    <m/>
    <s v="Itens concluídos"/>
    <m/>
    <m/>
    <s v="Abertura indevida"/>
    <d v="2026-06-19T15:07:00"/>
    <d v="2026-07-06T00:00:00"/>
    <d v="2026-08-11T00:00:00"/>
    <m/>
    <m/>
    <m/>
    <m/>
    <m/>
    <m/>
    <m/>
    <m/>
    <m/>
    <m/>
    <m/>
    <x v="0"/>
    <m/>
    <m/>
    <m/>
    <s v=""/>
    <s v="FALSO"/>
    <n v="0"/>
    <s v=""/>
    <s v=""/>
    <s v=""/>
    <s v=""/>
    <s v=""/>
    <s v=""/>
    <s v=""/>
    <s v=""/>
    <s v=""/>
    <s v=""/>
    <x v="0"/>
  </r>
  <r>
    <x v="0"/>
    <s v="SGGS-16887"/>
    <s v="[SGGS] SP 26.3.1;[SGGS] SP 26.3.2;[SGGS] SP 26.2.6"/>
    <x v="3"/>
    <x v="0"/>
    <s v="[SGGS] PI 3/26"/>
    <x v="0"/>
    <s v="[INC0788473]Tenho um Erro/Problema com o PTC - Dynamics Athenas - Efetivação da Matrícula"/>
    <m/>
    <m/>
    <m/>
    <s v="Itens concluídos"/>
    <m/>
    <m/>
    <s v="Concluído"/>
    <d v="2026-06-19T14:35:00"/>
    <d v="2026-07-06T00:00:00"/>
    <d v="2026-06-20T00:00:00"/>
    <d v="2026-07-16T00:00:00"/>
    <m/>
    <m/>
    <m/>
    <m/>
    <m/>
    <m/>
    <m/>
    <m/>
    <m/>
    <m/>
    <x v="0"/>
    <m/>
    <m/>
    <m/>
    <s v=""/>
    <s v="FALSO"/>
    <n v="0"/>
    <s v=""/>
    <s v=""/>
    <s v=""/>
    <s v=""/>
    <s v=""/>
    <s v=""/>
    <s v=""/>
    <s v=""/>
    <s v=""/>
    <s v=""/>
    <x v="0"/>
  </r>
  <r>
    <x v="0"/>
    <s v="SGGS-16881"/>
    <s v="[SGGS] SP 26.3.1;[SGGS] SP 26.3.2;[SGGS] SP 26.2.6"/>
    <x v="3"/>
    <x v="0"/>
    <s v="[SGGS] PI 3/26"/>
    <x v="0"/>
    <s v="[INC0788262]Tenho um Erro/Problema com o PTC - Dynamics Athenas - Efetivação da Matrícula"/>
    <m/>
    <m/>
    <m/>
    <s v="Itens concluídos"/>
    <m/>
    <m/>
    <s v="Concluído"/>
    <d v="2026-06-18T17:54:00"/>
    <d v="2026-07-06T00:00:00"/>
    <d v="2026-06-20T00:00:00"/>
    <d v="2026-07-16T00:00:00"/>
    <m/>
    <m/>
    <m/>
    <m/>
    <m/>
    <m/>
    <m/>
    <m/>
    <m/>
    <m/>
    <x v="0"/>
    <m/>
    <m/>
    <m/>
    <s v=""/>
    <s v="FALSO"/>
    <n v="0"/>
    <s v=""/>
    <s v=""/>
    <s v=""/>
    <s v=""/>
    <s v=""/>
    <s v=""/>
    <s v=""/>
    <s v=""/>
    <s v=""/>
    <s v=""/>
    <x v="0"/>
  </r>
  <r>
    <x v="0"/>
    <s v="SGGS-16880"/>
    <s v="[SGGS] SP 26.3.1;[SGGS] SP 26.3.2;[SGGS] SP 26.2.6;[SGGS] SP 26.2.5"/>
    <x v="3"/>
    <x v="0"/>
    <s v="[SGGS] PI 3/26"/>
    <x v="0"/>
    <s v="[INC0787898]Tenho um Erro/Problema com o PTC - Ambiente do Aluno / AVA Sofia - Secretaria -  Termos e contratos"/>
    <m/>
    <m/>
    <m/>
    <s v="Itens concluídos"/>
    <m/>
    <m/>
    <s v="Concluído"/>
    <d v="2026-06-18T17:25:00"/>
    <d v="2026-07-06T00:00:00"/>
    <d v="2026-07-13T00:00:00"/>
    <d v="2026-07-13T00:00:00"/>
    <m/>
    <m/>
    <m/>
    <m/>
    <m/>
    <m/>
    <m/>
    <m/>
    <m/>
    <m/>
    <x v="0"/>
    <m/>
    <m/>
    <m/>
    <s v=""/>
    <s v="FALSO"/>
    <n v="0"/>
    <s v=""/>
    <s v=""/>
    <s v=""/>
    <s v=""/>
    <s v=""/>
    <s v=""/>
    <s v=""/>
    <s v=""/>
    <s v=""/>
    <s v=""/>
    <x v="0"/>
  </r>
  <r>
    <x v="0"/>
    <s v="SGGS-16879"/>
    <s v="[SGGS] SP 26.3.1;[SGGS] SP 26.3.2;[SGGS] SP 26.2.6;[SGGS] SP 26.2.5"/>
    <x v="3"/>
    <x v="0"/>
    <s v="[SGGS] PI 3/26"/>
    <x v="0"/>
    <s v="[INC0787897]Tenho um Erro/Problema com o PTC - Ambiente do Aluno / AVA Sofia - Secretaria -  Termos e contratos"/>
    <m/>
    <m/>
    <m/>
    <s v="Itens concluídos"/>
    <m/>
    <m/>
    <s v="Concluído"/>
    <d v="2026-06-18T17:23:00"/>
    <d v="2026-07-06T00:00:00"/>
    <d v="2026-07-13T00:00:00"/>
    <d v="2026-07-13T00:00:00"/>
    <m/>
    <m/>
    <m/>
    <m/>
    <m/>
    <m/>
    <m/>
    <m/>
    <m/>
    <m/>
    <x v="0"/>
    <m/>
    <m/>
    <m/>
    <s v=""/>
    <s v="FALSO"/>
    <n v="0"/>
    <s v=""/>
    <s v=""/>
    <s v=""/>
    <s v=""/>
    <s v=""/>
    <s v=""/>
    <s v=""/>
    <s v=""/>
    <s v=""/>
    <s v=""/>
    <x v="0"/>
  </r>
  <r>
    <x v="0"/>
    <s v="SGGS-16878"/>
    <s v="[SGGS] SP 26.3.1;[SGGS] SP 26.3.2;[SGGS] SP 26.2.6;[SGGS] SP 26.2.5"/>
    <x v="3"/>
    <x v="0"/>
    <s v="[SGGS] PI 3/26"/>
    <x v="0"/>
    <s v="[INC0787876]Tenho um Erro/Problema com o PTC - Ambiente do Aluno / AVA Sofia - Secretaria -  Termos e contratos"/>
    <m/>
    <m/>
    <m/>
    <s v="Itens concluídos"/>
    <m/>
    <m/>
    <s v="Concluído"/>
    <d v="2026-06-18T17:22:00"/>
    <d v="2026-07-06T00:00:00"/>
    <d v="2026-07-13T00:00:00"/>
    <d v="2026-07-13T00:00:00"/>
    <m/>
    <m/>
    <m/>
    <m/>
    <m/>
    <m/>
    <m/>
    <m/>
    <m/>
    <m/>
    <x v="0"/>
    <m/>
    <m/>
    <m/>
    <s v=""/>
    <s v="FALSO"/>
    <n v="0"/>
    <s v=""/>
    <s v=""/>
    <s v=""/>
    <s v=""/>
    <s v=""/>
    <s v=""/>
    <s v=""/>
    <s v=""/>
    <s v=""/>
    <s v=""/>
    <x v="0"/>
  </r>
  <r>
    <x v="0"/>
    <s v="SGGS-16876"/>
    <s v="[SGGS] SP 26.3.1;[SGGS] SP 26.3.2;[SGGS] SP 26.2.6;[SGGS] SP 26.2.5"/>
    <x v="3"/>
    <x v="0"/>
    <s v="[SGGS] PI 3/26"/>
    <x v="0"/>
    <s v="[INC0787989]Tenho um Erro/Problema com o PTC - Ambiente do Aluno / AVA Sofia - Secretaria -  Termos e contratos"/>
    <m/>
    <m/>
    <m/>
    <s v="Itens concluídos"/>
    <m/>
    <m/>
    <s v="Concluído"/>
    <d v="2026-06-18T17:11:00"/>
    <d v="2026-07-06T00:00:00"/>
    <d v="2026-07-13T00:00:00"/>
    <d v="2026-07-13T00:00:00"/>
    <m/>
    <m/>
    <m/>
    <m/>
    <m/>
    <m/>
    <m/>
    <m/>
    <m/>
    <m/>
    <x v="0"/>
    <m/>
    <m/>
    <m/>
    <s v=""/>
    <s v="FALSO"/>
    <n v="0"/>
    <s v=""/>
    <s v=""/>
    <s v=""/>
    <s v=""/>
    <s v=""/>
    <s v=""/>
    <s v=""/>
    <s v=""/>
    <s v=""/>
    <s v=""/>
    <x v="0"/>
  </r>
  <r>
    <x v="0"/>
    <s v="SGGS-16873"/>
    <s v="[SGGS] SP 26.3.1;[SGGS] SP 26.3.2;[SGGS] SP 26.2.6;[SGGS] SP 26.2.5"/>
    <x v="3"/>
    <x v="0"/>
    <s v="[SGGS] PI 3/26"/>
    <x v="0"/>
    <s v="[INC0786680]Tenho um Erro/Problema com o PTC - Ambiente do Aluno / AVA Sofia - Secretaria -  Termos e contratos"/>
    <m/>
    <m/>
    <m/>
    <s v="Itens concluídos"/>
    <m/>
    <m/>
    <s v="Concluído"/>
    <d v="2026-06-18T17:09:00"/>
    <d v="2026-07-06T00:00:00"/>
    <d v="2026-07-13T00:00:00"/>
    <d v="2026-07-13T00:00:00"/>
    <m/>
    <m/>
    <m/>
    <m/>
    <m/>
    <m/>
    <m/>
    <m/>
    <m/>
    <m/>
    <x v="0"/>
    <m/>
    <m/>
    <m/>
    <s v=""/>
    <s v="FALSO"/>
    <n v="0"/>
    <s v=""/>
    <s v=""/>
    <s v=""/>
    <s v=""/>
    <s v=""/>
    <s v=""/>
    <s v=""/>
    <s v=""/>
    <s v=""/>
    <s v=""/>
    <x v="0"/>
  </r>
  <r>
    <x v="0"/>
    <s v="SGGS-16872"/>
    <s v="[SGGS] SP 26.3.1;[SGGS] SP 26.3.2;[SGGS] SP 26.2.6;[SGGS] SP 26.2.5"/>
    <x v="3"/>
    <x v="0"/>
    <s v="[SGGS] PI 3/26"/>
    <x v="0"/>
    <s v="[INC0786670]Tenho um Erro/Problema com o PTC - Ambiente do Aluno / AVA Sofia - Secretaria -  Termos e contratos"/>
    <m/>
    <m/>
    <m/>
    <s v="Itens concluídos"/>
    <m/>
    <m/>
    <s v="Concluído"/>
    <d v="2026-06-18T17:07:00"/>
    <d v="2026-07-06T00:00:00"/>
    <d v="2026-07-13T00:00:00"/>
    <d v="2026-07-13T00:00:00"/>
    <m/>
    <m/>
    <m/>
    <m/>
    <m/>
    <m/>
    <m/>
    <m/>
    <m/>
    <m/>
    <x v="0"/>
    <m/>
    <m/>
    <m/>
    <s v=""/>
    <s v="FALSO"/>
    <n v="0"/>
    <s v=""/>
    <s v=""/>
    <s v=""/>
    <s v=""/>
    <s v=""/>
    <s v=""/>
    <s v=""/>
    <s v=""/>
    <s v=""/>
    <s v=""/>
    <x v="0"/>
  </r>
  <r>
    <x v="0"/>
    <s v="SGGS-16871"/>
    <s v="[SGGS] SP 26.3.1;[SGGS] SP 26.3.2;[SGGS] SP 26.2.6;[SGGS] SP 26.2.5"/>
    <x v="3"/>
    <x v="0"/>
    <s v="[SGGS] PI 3/26"/>
    <x v="0"/>
    <s v="[INC0786661]Tenho um Erro/Problema com o PTC - Ambiente do Aluno / AVA Sofia - Secretaria -  Termos e contratos"/>
    <m/>
    <m/>
    <m/>
    <s v="Itens concluídos"/>
    <m/>
    <m/>
    <s v="Concluído"/>
    <d v="2026-06-18T17:06:00"/>
    <d v="2026-07-06T00:00:00"/>
    <d v="2026-07-13T00:00:00"/>
    <d v="2026-07-13T00:00:00"/>
    <m/>
    <m/>
    <m/>
    <m/>
    <m/>
    <m/>
    <m/>
    <m/>
    <m/>
    <m/>
    <x v="0"/>
    <m/>
    <m/>
    <m/>
    <s v=""/>
    <s v="FALSO"/>
    <n v="0"/>
    <s v=""/>
    <s v=""/>
    <s v=""/>
    <s v=""/>
    <s v=""/>
    <s v=""/>
    <s v=""/>
    <s v=""/>
    <s v=""/>
    <s v=""/>
    <x v="0"/>
  </r>
  <r>
    <x v="0"/>
    <s v="SGGS-16870"/>
    <s v="[SGGS] SP 26.3.1;[SGGS] SP 26.3.2;[SGGS] SP 26.2.6;[SGGS] SP 26.2.5"/>
    <x v="3"/>
    <x v="0"/>
    <s v="[SGGS] PI 3/26"/>
    <x v="0"/>
    <s v="[INC0786428]Tenho um Erro/Problema com o PTC - Ambiente do Aluno / AVA Sofia - Secretaria -  Termos e contratos"/>
    <m/>
    <m/>
    <m/>
    <s v="Itens concluídos"/>
    <m/>
    <m/>
    <s v="Concluído"/>
    <d v="2026-06-18T17:05:00"/>
    <d v="2026-07-06T00:00:00"/>
    <d v="2026-07-13T00:00:00"/>
    <d v="2026-07-13T00:00:00"/>
    <m/>
    <m/>
    <m/>
    <m/>
    <m/>
    <m/>
    <m/>
    <m/>
    <m/>
    <m/>
    <x v="0"/>
    <m/>
    <m/>
    <m/>
    <s v=""/>
    <s v="FALSO"/>
    <n v="0"/>
    <s v=""/>
    <s v=""/>
    <s v=""/>
    <s v=""/>
    <s v=""/>
    <s v=""/>
    <s v=""/>
    <s v=""/>
    <s v=""/>
    <s v=""/>
    <x v="0"/>
  </r>
  <r>
    <x v="0"/>
    <s v="SGGS-16869"/>
    <s v="[SGGS] SP 26.3.1;[SGGS] SP 26.3.2;[SGGS] SP 26.2.6"/>
    <x v="3"/>
    <x v="0"/>
    <s v="[SGGS] PI 3/26"/>
    <x v="0"/>
    <s v="[INC0788212]Tenho um Erro/Problema com o PTC - Dynamics Athenas - Efetivação da Matrícula"/>
    <m/>
    <m/>
    <m/>
    <s v="Itens concluídos"/>
    <m/>
    <m/>
    <s v="Concluído"/>
    <d v="2026-06-18T15:51:00"/>
    <d v="2026-07-06T00:00:00"/>
    <d v="2026-06-20T00:00:00"/>
    <d v="2026-07-16T00:00:00"/>
    <m/>
    <m/>
    <m/>
    <m/>
    <m/>
    <m/>
    <m/>
    <m/>
    <m/>
    <m/>
    <x v="0"/>
    <m/>
    <m/>
    <m/>
    <s v=""/>
    <s v="FALSO"/>
    <n v="0"/>
    <s v=""/>
    <s v=""/>
    <s v=""/>
    <s v=""/>
    <s v=""/>
    <s v=""/>
    <s v=""/>
    <s v=""/>
    <s v=""/>
    <s v=""/>
    <x v="0"/>
  </r>
  <r>
    <x v="0"/>
    <s v="SGGS-16868"/>
    <s v="[SGGS] SP 26.3.1;[SGGS] SP 26.3.2;[SGGS] SP 26.2.6"/>
    <x v="3"/>
    <x v="0"/>
    <s v="[SGGS] PI 3/26"/>
    <x v="0"/>
    <s v="[INC0788204]Tenho um Erro/Problema com o PTC - Dynamics Athenas - Efetivação da Matrícula"/>
    <m/>
    <m/>
    <m/>
    <s v="Itens concluídos"/>
    <m/>
    <m/>
    <s v="Concluído"/>
    <d v="2026-06-18T15:41:00"/>
    <d v="2026-07-06T00:00:00"/>
    <d v="2026-06-20T00:00:00"/>
    <d v="2026-07-16T00:00:00"/>
    <m/>
    <m/>
    <m/>
    <m/>
    <m/>
    <m/>
    <m/>
    <m/>
    <m/>
    <m/>
    <x v="0"/>
    <m/>
    <m/>
    <m/>
    <s v=""/>
    <s v="FALSO"/>
    <n v="0"/>
    <s v=""/>
    <s v=""/>
    <s v=""/>
    <s v=""/>
    <s v=""/>
    <s v=""/>
    <s v=""/>
    <s v=""/>
    <s v=""/>
    <s v=""/>
    <x v="0"/>
  </r>
  <r>
    <x v="0"/>
    <s v="SGGS-16865"/>
    <s v="[SGGS] SP 26.3.1;[SGGS] SP 26.3.3;[SGGS] SP 26.3.2;[SGGS] SP 26.3.4;[SGGS] SP 26.2.6;[SGGS] SP 26.2.5"/>
    <x v="3"/>
    <x v="0"/>
    <s v="[SGGS] PI 3/26"/>
    <x v="0"/>
    <s v="[INC0788184]Tenho um Erro/Problema com o PTC - Dynamics Athenas - Documentos Acadêmicos - Serviços"/>
    <m/>
    <m/>
    <m/>
    <s v="Itens concluídos"/>
    <m/>
    <m/>
    <s v="Concluído"/>
    <d v="2026-06-18T14:31:00"/>
    <d v="2026-07-06T00:00:00"/>
    <d v="2026-08-27T00:00:00"/>
    <d v="2026-08-27T00:00:00"/>
    <m/>
    <m/>
    <m/>
    <m/>
    <m/>
    <m/>
    <m/>
    <m/>
    <m/>
    <m/>
    <x v="0"/>
    <m/>
    <m/>
    <m/>
    <s v=""/>
    <s v="FALSO"/>
    <n v="0"/>
    <s v=""/>
    <s v=""/>
    <s v=""/>
    <s v=""/>
    <s v=""/>
    <s v=""/>
    <s v=""/>
    <s v=""/>
    <s v=""/>
    <s v=""/>
    <x v="0"/>
  </r>
  <r>
    <x v="0"/>
    <s v="SGGS-16864"/>
    <s v="[SGGS] SP 26.3.1;[SGGS] SP 26.3.2;[SGGS] SP 26.2.6;[SGGS] SP 26.2.5"/>
    <x v="3"/>
    <x v="0"/>
    <s v="[SGGS] PI 3/26"/>
    <x v="0"/>
    <s v="[INC0787285]Tenho um Erro/Problema com o PTC - Dynamics Athenas - Efetivação da Matrícula"/>
    <m/>
    <n v="21600"/>
    <m/>
    <s v="Itens concluídos"/>
    <m/>
    <m/>
    <s v="Concluído"/>
    <d v="2026-06-18T14:11:00"/>
    <d v="2026-07-06T00:00:00"/>
    <d v="2026-07-21T00:00:00"/>
    <d v="2026-07-21T00:00:00"/>
    <m/>
    <m/>
    <m/>
    <m/>
    <m/>
    <m/>
    <m/>
    <m/>
    <m/>
    <m/>
    <x v="0"/>
    <m/>
    <m/>
    <m/>
    <n v="6"/>
    <s v="FALSO"/>
    <n v="0"/>
    <s v=""/>
    <s v=""/>
    <s v=""/>
    <s v=""/>
    <s v=""/>
    <s v=""/>
    <s v=""/>
    <s v=""/>
    <s v=""/>
    <s v=""/>
    <x v="0"/>
  </r>
  <r>
    <x v="0"/>
    <s v="SGGS-16858"/>
    <s v="[SGGS] SP 26.3.1;[SGGS] SP 26.3.2;[SGGS] SP 26.2.6"/>
    <x v="3"/>
    <x v="0"/>
    <s v="[SGGS] PI 3/26"/>
    <x v="0"/>
    <s v="[INC0788151]Tenho um Erro/Problema com o PTC - Dynamics Athenas - Efetivação da Matrícula"/>
    <m/>
    <m/>
    <m/>
    <s v="Itens concluídos"/>
    <m/>
    <m/>
    <s v="Concluído"/>
    <d v="2026-06-18T11:43:00"/>
    <d v="2026-07-06T00:00:00"/>
    <d v="2026-06-20T00:00:00"/>
    <d v="2026-07-16T00:00:00"/>
    <m/>
    <m/>
    <m/>
    <m/>
    <m/>
    <m/>
    <m/>
    <m/>
    <m/>
    <m/>
    <x v="0"/>
    <m/>
    <m/>
    <m/>
    <s v=""/>
    <s v="FALSO"/>
    <n v="0"/>
    <s v=""/>
    <s v=""/>
    <s v=""/>
    <s v=""/>
    <s v=""/>
    <s v=""/>
    <s v=""/>
    <s v=""/>
    <s v=""/>
    <s v=""/>
    <x v="0"/>
  </r>
  <r>
    <x v="0"/>
    <s v="SGGS-16855"/>
    <s v="[SGGS] SP 26.3.1;[SGGS] SP 26.3.2;[SGGS] SP 26.2.6;[SGGS] SP 26.2.5"/>
    <x v="3"/>
    <x v="0"/>
    <s v="[SGGS] PI 3/26"/>
    <x v="0"/>
    <s v="[INC0783625]Tenho um Erro/Problema com o PTC - Portal do Estágio Obrigatório - Unidade Propria"/>
    <m/>
    <m/>
    <m/>
    <s v="Itens concluídos"/>
    <m/>
    <m/>
    <s v="Concluído"/>
    <d v="2026-06-18T09:56:00"/>
    <d v="2026-07-06T00:00:00"/>
    <d v="2026-07-16T00:00:00"/>
    <d v="2026-07-16T00:00:00"/>
    <m/>
    <m/>
    <m/>
    <m/>
    <m/>
    <m/>
    <m/>
    <m/>
    <m/>
    <m/>
    <x v="0"/>
    <m/>
    <m/>
    <m/>
    <s v=""/>
    <s v="FALSO"/>
    <n v="0"/>
    <s v=""/>
    <s v=""/>
    <s v=""/>
    <s v=""/>
    <s v=""/>
    <s v=""/>
    <s v=""/>
    <s v=""/>
    <s v=""/>
    <s v=""/>
    <x v="0"/>
  </r>
  <r>
    <x v="0"/>
    <s v="SGGS-16852"/>
    <s v="[SGGS] SP 26.3.1;[SGGS] SP 26.3.3;[SGGS] SP 26.3.2;[SGGS] SP 26.2.6;[SGGS] SP 26.2.5"/>
    <x v="3"/>
    <x v="0"/>
    <s v="[SGGS] PI 3/26"/>
    <x v="0"/>
    <s v="[INC0787515]Tenho um Erro/Problema com o PTC - Dynamics Athenas - Instabilidade Sistêmica no Dynamics"/>
    <m/>
    <m/>
    <m/>
    <s v="Itens concluídos"/>
    <m/>
    <m/>
    <s v="Abertura indevida"/>
    <d v="2026-06-17T16:44:00"/>
    <d v="2026-07-06T00:00:00"/>
    <d v="2026-08-11T00:00:00"/>
    <m/>
    <m/>
    <m/>
    <m/>
    <m/>
    <m/>
    <m/>
    <m/>
    <m/>
    <m/>
    <m/>
    <x v="0"/>
    <m/>
    <m/>
    <m/>
    <s v=""/>
    <s v="FALSO"/>
    <n v="0"/>
    <s v=""/>
    <s v=""/>
    <s v=""/>
    <s v=""/>
    <s v=""/>
    <s v=""/>
    <s v=""/>
    <s v=""/>
    <s v=""/>
    <s v=""/>
    <x v="0"/>
  </r>
  <r>
    <x v="0"/>
    <s v="SGGS-16851"/>
    <s v="[SGGS] SP 26.3.1;[SGGS] SP 26.3.2;[SGGS] SP 26.2.6;[SGGS] SP 26.2.5"/>
    <x v="3"/>
    <x v="0"/>
    <s v="[SGGS] PI 3/26"/>
    <x v="0"/>
    <s v="[INC0787346]Tenho um Erro/Problema com o PTC - Dynamics Athenas - Efetivação da Matrícula"/>
    <m/>
    <m/>
    <m/>
    <s v="Itens concluídos"/>
    <m/>
    <m/>
    <s v="Abertura indevida"/>
    <d v="2026-06-17T16:31:00"/>
    <d v="2026-07-06T00:00:00"/>
    <d v="2026-07-21T00:00:00"/>
    <m/>
    <m/>
    <m/>
    <m/>
    <m/>
    <m/>
    <m/>
    <m/>
    <m/>
    <m/>
    <m/>
    <x v="0"/>
    <m/>
    <m/>
    <m/>
    <s v=""/>
    <s v="FALSO"/>
    <n v="0"/>
    <s v=""/>
    <s v=""/>
    <s v=""/>
    <s v=""/>
    <s v=""/>
    <s v=""/>
    <s v=""/>
    <s v=""/>
    <s v=""/>
    <s v=""/>
    <x v="0"/>
  </r>
  <r>
    <x v="0"/>
    <s v="SGGS-16848"/>
    <s v="[SGGS] SP 26.3.1;[SGGS] SP 26.3.2;[SGGS] SP 26.2.6"/>
    <x v="3"/>
    <x v="0"/>
    <s v="[SGGS] PI 3/26"/>
    <x v="0"/>
    <s v="[INC0787919]Tenho um Erro/Problema com o PTC - Dynamics Athenas - Efetivação da Matrícula"/>
    <m/>
    <m/>
    <m/>
    <s v="Itens concluídos"/>
    <m/>
    <m/>
    <s v="Concluído"/>
    <d v="2026-06-17T15:21:00"/>
    <d v="2026-07-06T00:00:00"/>
    <d v="2026-06-20T00:00:00"/>
    <d v="2026-07-16T00:00:00"/>
    <m/>
    <m/>
    <m/>
    <m/>
    <m/>
    <m/>
    <m/>
    <m/>
    <m/>
    <m/>
    <x v="0"/>
    <m/>
    <m/>
    <m/>
    <s v=""/>
    <s v="FALSO"/>
    <n v="0"/>
    <s v=""/>
    <s v=""/>
    <s v=""/>
    <s v=""/>
    <s v=""/>
    <s v=""/>
    <s v=""/>
    <s v=""/>
    <s v=""/>
    <s v=""/>
    <x v="0"/>
  </r>
  <r>
    <x v="0"/>
    <s v="SGGS-16845"/>
    <s v="[SGGS] SP 26.3.1;[SGGS] SP 26.3.2;[SGGS] SP 26.2.6"/>
    <x v="3"/>
    <x v="0"/>
    <s v="[SGGS] PI 3/26"/>
    <x v="0"/>
    <s v="[INC0787796]Tenho um Erro/Problema com o PTC - Dynamics Athenas - Efetivação da Matrícula"/>
    <m/>
    <m/>
    <m/>
    <s v="Itens concluídos"/>
    <m/>
    <m/>
    <s v="Concluído"/>
    <d v="2026-06-17T09:46:00"/>
    <d v="2026-07-06T00:00:00"/>
    <d v="2026-06-20T00:00:00"/>
    <d v="2026-07-16T00:00:00"/>
    <m/>
    <m/>
    <m/>
    <m/>
    <m/>
    <m/>
    <m/>
    <m/>
    <m/>
    <m/>
    <x v="0"/>
    <m/>
    <m/>
    <m/>
    <s v=""/>
    <s v="FALSO"/>
    <n v="0"/>
    <s v=""/>
    <s v=""/>
    <s v=""/>
    <s v=""/>
    <s v=""/>
    <s v=""/>
    <s v=""/>
    <s v=""/>
    <s v=""/>
    <s v=""/>
    <x v="0"/>
  </r>
  <r>
    <x v="0"/>
    <s v="SGGS-16840"/>
    <s v="[SGGS] SP 26.3.1;[SGGS] SP 26.3.2;[SGGS] SP 26.2.6;[SGGS] SP 26.2.5"/>
    <x v="3"/>
    <x v="0"/>
    <s v="[SGGS] PI 3/26"/>
    <x v="0"/>
    <s v="[INC0769138]Tenho um Erro/Problema com o PTC - Ambiente do Aluno / AVA Sofia - Secretaria - Conclusão de Curso - Colação de Grau "/>
    <m/>
    <m/>
    <m/>
    <s v="Itens concluídos"/>
    <m/>
    <m/>
    <s v="Concluído"/>
    <d v="2026-06-16T17:20:00"/>
    <d v="2026-07-06T00:00:00"/>
    <d v="2026-07-16T00:00:00"/>
    <d v="2026-07-16T00:00:00"/>
    <m/>
    <m/>
    <m/>
    <m/>
    <m/>
    <m/>
    <m/>
    <m/>
    <m/>
    <m/>
    <x v="0"/>
    <m/>
    <m/>
    <m/>
    <s v=""/>
    <s v="FALSO"/>
    <n v="0"/>
    <s v=""/>
    <s v=""/>
    <s v=""/>
    <s v=""/>
    <s v=""/>
    <s v=""/>
    <s v=""/>
    <s v=""/>
    <s v=""/>
    <s v=""/>
    <x v="0"/>
  </r>
  <r>
    <x v="0"/>
    <s v="SGGS-16836"/>
    <s v="[SGGS] SP 26.3.1;[SGGS] SP 26.2.6;[SGGS] SP 26.2.5"/>
    <x v="3"/>
    <x v="0"/>
    <s v="[SGGS] PI 3/26"/>
    <x v="0"/>
    <s v="[INC0781056]Tenho um Erro/Problema com o PTC - Dynamics Athenas - Alocação e disponibilização de disciplinas"/>
    <m/>
    <m/>
    <m/>
    <s v="Itens concluídos"/>
    <m/>
    <m/>
    <s v="Concluído"/>
    <d v="2026-06-16T16:26:00"/>
    <d v="2026-07-06T00:00:00"/>
    <d v="2026-07-16T00:00:00"/>
    <d v="2026-07-16T00:00:00"/>
    <m/>
    <m/>
    <m/>
    <m/>
    <m/>
    <m/>
    <m/>
    <m/>
    <m/>
    <m/>
    <x v="0"/>
    <m/>
    <m/>
    <m/>
    <s v=""/>
    <s v="FALSO"/>
    <n v="0"/>
    <s v=""/>
    <s v=""/>
    <s v=""/>
    <s v=""/>
    <s v=""/>
    <s v=""/>
    <s v=""/>
    <s v=""/>
    <s v=""/>
    <s v=""/>
    <x v="0"/>
  </r>
  <r>
    <x v="0"/>
    <s v="SGGS-16835"/>
    <s v="[SGGS] SP 26.3.1;[SGGS] SP 26.3.3;[SGGS] SP 26.3.2;[SGGS] SP 26.3.5;[SGGS] SP 26.3.4;[SGGS] SP 26.2.6;[SGGS] SP 26.2.5"/>
    <x v="3"/>
    <x v="0"/>
    <s v="[SGGS] PI 3/26"/>
    <x v="0"/>
    <s v="[INC0787603]Tenho um Erro/Problema com o PTC - Dynamics Athenas - Rematrícula"/>
    <m/>
    <m/>
    <m/>
    <s v="Itens concluídos"/>
    <m/>
    <m/>
    <s v="Concluído"/>
    <d v="2026-06-16T15:59:00"/>
    <d v="2026-07-06T00:00:00"/>
    <d v="2026-08-27T00:00:00"/>
    <d v="2026-08-27T00:00:00"/>
    <m/>
    <m/>
    <m/>
    <m/>
    <m/>
    <m/>
    <m/>
    <m/>
    <m/>
    <m/>
    <x v="0"/>
    <m/>
    <m/>
    <m/>
    <s v=""/>
    <s v="FALSO"/>
    <n v="0"/>
    <s v=""/>
    <s v=""/>
    <s v=""/>
    <s v=""/>
    <s v=""/>
    <s v=""/>
    <s v=""/>
    <s v=""/>
    <s v=""/>
    <s v=""/>
    <x v="0"/>
  </r>
  <r>
    <x v="0"/>
    <s v="SGGS-16833"/>
    <s v="[SGGS] SP 26.3.1;[SGGS] SP 26.3.2;[SGGS] SP 26.2.6"/>
    <x v="3"/>
    <x v="0"/>
    <s v="[SGGS] PI 3/26"/>
    <x v="0"/>
    <s v="[INC0787594]Tenho um Erro/Problema com o PTC - Dynamics Athenas - Efetivação da Matrícula"/>
    <m/>
    <m/>
    <m/>
    <s v="Itens concluídos"/>
    <m/>
    <m/>
    <s v="Concluído"/>
    <d v="2026-06-16T15:54:00"/>
    <d v="2026-07-06T00:00:00"/>
    <d v="2026-06-20T00:00:00"/>
    <d v="2026-07-16T00:00:00"/>
    <m/>
    <m/>
    <m/>
    <m/>
    <m/>
    <m/>
    <m/>
    <m/>
    <m/>
    <m/>
    <x v="0"/>
    <m/>
    <m/>
    <m/>
    <s v=""/>
    <s v="FALSO"/>
    <n v="0"/>
    <s v=""/>
    <s v=""/>
    <s v=""/>
    <s v=""/>
    <s v=""/>
    <s v=""/>
    <s v=""/>
    <s v=""/>
    <s v=""/>
    <s v=""/>
    <x v="0"/>
  </r>
  <r>
    <x v="0"/>
    <s v="SGGS-16814"/>
    <s v="[SGGS] SP 26.3.1;[SGGS] SP 26.3.2;[SGGS] SP 26.2.6"/>
    <x v="3"/>
    <x v="0"/>
    <s v="[SGGS] PI 3/26"/>
    <x v="0"/>
    <s v="[INC0787279]Tenho um Erro/Problema com o PTC - Dynamics Athenas - Efetivação da Matrícula"/>
    <m/>
    <m/>
    <m/>
    <s v="Itens concluídos"/>
    <m/>
    <m/>
    <s v="Concluído"/>
    <d v="2026-06-15T16:10:00"/>
    <d v="2026-07-06T00:00:00"/>
    <d v="2026-06-20T00:00:00"/>
    <d v="2026-07-16T00:00:00"/>
    <m/>
    <m/>
    <m/>
    <m/>
    <m/>
    <m/>
    <m/>
    <m/>
    <m/>
    <m/>
    <x v="0"/>
    <m/>
    <m/>
    <m/>
    <s v=""/>
    <s v="FALSO"/>
    <n v="0"/>
    <s v=""/>
    <s v=""/>
    <s v=""/>
    <s v=""/>
    <s v=""/>
    <s v=""/>
    <s v=""/>
    <s v=""/>
    <s v=""/>
    <s v=""/>
    <x v="0"/>
  </r>
  <r>
    <x v="0"/>
    <s v="SGGS-16812"/>
    <s v="[SGGS] SP 26.3.1;[SGGS] SP 26.3.3;[SGGS] SP 26.3.2;[SGGS] SP 26.2.6;[SGGS] SP 26.2.5"/>
    <x v="3"/>
    <x v="0"/>
    <s v="[SGGS] PI 3/26"/>
    <x v="0"/>
    <s v="[INC0787236]Tenho um Erro/Problema com o PTC - Dynamics Athenas - Vínculo de Tutor e Professor"/>
    <m/>
    <m/>
    <m/>
    <s v="Itens concluídos"/>
    <m/>
    <m/>
    <s v="Abertura indevida"/>
    <d v="2026-06-15T14:53:00"/>
    <d v="2026-07-06T00:00:00"/>
    <d v="2026-08-11T00:00:00"/>
    <m/>
    <m/>
    <m/>
    <m/>
    <m/>
    <m/>
    <m/>
    <m/>
    <m/>
    <m/>
    <m/>
    <x v="0"/>
    <m/>
    <m/>
    <m/>
    <s v=""/>
    <s v="FALSO"/>
    <n v="0"/>
    <s v=""/>
    <s v=""/>
    <s v=""/>
    <s v=""/>
    <s v=""/>
    <s v=""/>
    <s v=""/>
    <s v=""/>
    <s v=""/>
    <s v=""/>
    <x v="0"/>
  </r>
  <r>
    <x v="0"/>
    <s v="SGGS-16804"/>
    <s v="[SGGS] SP 26.3.1;[SGGS] SP 26.3.3;[SGGS] SP 26.3.2;[SGGS] SP 26.3.5;[SGGS] SP 26.3.4;[SGGS] SP 26.2.6;[SGGS] SP 26.2.5"/>
    <x v="3"/>
    <x v="0"/>
    <s v="[SGGS] PI 3/26"/>
    <x v="0"/>
    <s v="[INC0787080]Tenho um Erro/Problema com o PTC - Dynamics Athenas - Documentos Acadêmicos - Serviços"/>
    <m/>
    <m/>
    <m/>
    <s v="Itens concluídos"/>
    <m/>
    <m/>
    <s v="Concluído"/>
    <d v="2026-06-15T07:47:00"/>
    <d v="2026-07-06T00:00:00"/>
    <d v="2026-08-27T00:00:00"/>
    <d v="2026-08-27T00:00:00"/>
    <m/>
    <m/>
    <m/>
    <m/>
    <m/>
    <m/>
    <m/>
    <m/>
    <m/>
    <m/>
    <x v="0"/>
    <m/>
    <m/>
    <m/>
    <s v=""/>
    <s v="FALSO"/>
    <n v="0"/>
    <s v=""/>
    <s v=""/>
    <s v=""/>
    <s v=""/>
    <s v=""/>
    <s v=""/>
    <s v=""/>
    <s v=""/>
    <s v=""/>
    <s v=""/>
    <x v="0"/>
  </r>
  <r>
    <x v="0"/>
    <s v="SGGS-16798"/>
    <s v="[SGGS] SP 26.3.1;[SGGS] SP 26.3.2;[SGGS] SP 26.2.6"/>
    <x v="3"/>
    <x v="0"/>
    <s v="[SGGS] PI 3/26"/>
    <x v="0"/>
    <s v="[INC0786613]Tenho um Erro/Problema com o PTC - Dynamics Athenas - Efetivação da Matrícula"/>
    <m/>
    <m/>
    <m/>
    <s v="Itens concluídos"/>
    <m/>
    <m/>
    <s v="Concluído"/>
    <d v="2026-06-12T17:17:00"/>
    <d v="2026-07-06T00:00:00"/>
    <d v="2026-06-20T00:00:00"/>
    <d v="2026-07-16T00:00:00"/>
    <m/>
    <m/>
    <m/>
    <m/>
    <m/>
    <m/>
    <m/>
    <m/>
    <m/>
    <m/>
    <x v="0"/>
    <m/>
    <m/>
    <m/>
    <s v=""/>
    <s v="FALSO"/>
    <n v="0"/>
    <s v=""/>
    <s v=""/>
    <s v=""/>
    <s v=""/>
    <s v=""/>
    <s v=""/>
    <s v=""/>
    <s v=""/>
    <s v=""/>
    <s v=""/>
    <x v="0"/>
  </r>
  <r>
    <x v="0"/>
    <s v="SGGS-16795"/>
    <s v="[SGGS] SP 26.3.1;[SGGS] SP 26.3.2;[SGGS] SP 26.2.6;[SGGS] SP 26.2.5"/>
    <x v="3"/>
    <x v="0"/>
    <s v="[SGGS] PI 3/26"/>
    <x v="0"/>
    <s v="[INC0786492]Tenho um Erro/Problema com o PTC - Dynamics Athenas - Alocação e disponibilização de disciplinas"/>
    <m/>
    <m/>
    <m/>
    <s v="Itens concluídos"/>
    <m/>
    <m/>
    <s v="Concluído"/>
    <d v="2026-06-12T14:26:00"/>
    <d v="2026-07-06T00:00:00"/>
    <d v="2026-07-16T00:00:00"/>
    <d v="2026-07-16T00:00:00"/>
    <m/>
    <m/>
    <m/>
    <m/>
    <m/>
    <m/>
    <m/>
    <m/>
    <m/>
    <m/>
    <x v="0"/>
    <m/>
    <m/>
    <m/>
    <s v=""/>
    <s v="FALSO"/>
    <n v="0"/>
    <s v=""/>
    <s v=""/>
    <s v=""/>
    <s v=""/>
    <s v=""/>
    <s v=""/>
    <s v=""/>
    <s v=""/>
    <s v=""/>
    <s v=""/>
    <x v="0"/>
  </r>
  <r>
    <x v="0"/>
    <s v="SGGS-16794"/>
    <s v="[SGGS] SP 26.3.1;[SGGS] SP 26.3.2;[SGGS] SP 26.2.6;[SGGS] SP 26.2.5"/>
    <x v="3"/>
    <x v="0"/>
    <s v="[SGGS] PI 3/26"/>
    <x v="0"/>
    <s v="[INC0785754]Tenho um Erro/Problema com o PTC - Dynamics Athenas - Alocação e disponibilização de disciplinas"/>
    <m/>
    <m/>
    <m/>
    <s v="Itens concluídos"/>
    <m/>
    <m/>
    <s v="Concluído"/>
    <d v="2026-06-12T11:33:00"/>
    <d v="2026-07-06T00:00:00"/>
    <d v="2026-07-16T00:00:00"/>
    <d v="2026-07-16T00:00:00"/>
    <m/>
    <m/>
    <m/>
    <m/>
    <m/>
    <m/>
    <m/>
    <m/>
    <m/>
    <m/>
    <x v="0"/>
    <m/>
    <m/>
    <m/>
    <s v=""/>
    <s v="FALSO"/>
    <n v="0"/>
    <s v=""/>
    <s v=""/>
    <s v=""/>
    <s v=""/>
    <s v=""/>
    <s v=""/>
    <s v=""/>
    <s v=""/>
    <s v=""/>
    <s v=""/>
    <x v="0"/>
  </r>
  <r>
    <x v="0"/>
    <s v="SGGS-16793"/>
    <s v="[SGGS] SP 26.3.1;[SGGS] SP 26.3.2;[SGGS] SP 26.2.6"/>
    <x v="3"/>
    <x v="0"/>
    <s v="[SGGS] PI 3/26"/>
    <x v="0"/>
    <s v="[INC0786486]Tenho um Erro/Problema com o PTC - Dynamics Athenas - Efetivação da Matrícula"/>
    <m/>
    <m/>
    <m/>
    <s v="Itens concluídos"/>
    <m/>
    <m/>
    <s v="Concluído"/>
    <d v="2026-06-12T11:31:00"/>
    <d v="2026-07-06T00:00:00"/>
    <d v="2026-06-20T00:00:00"/>
    <d v="2026-07-16T00:00:00"/>
    <m/>
    <m/>
    <m/>
    <m/>
    <m/>
    <m/>
    <m/>
    <m/>
    <m/>
    <m/>
    <x v="0"/>
    <m/>
    <m/>
    <m/>
    <s v=""/>
    <s v="FALSO"/>
    <n v="0"/>
    <s v=""/>
    <s v=""/>
    <s v=""/>
    <s v=""/>
    <s v=""/>
    <s v=""/>
    <s v=""/>
    <s v=""/>
    <s v=""/>
    <s v=""/>
    <x v="0"/>
  </r>
  <r>
    <x v="0"/>
    <s v="SGGS-16792"/>
    <s v="[SGGS] SP 26.3.1;[SGGS] SP 26.3.2;[SGGS] SP 26.2.6;[SGGS] SP 26.2.5"/>
    <x v="3"/>
    <x v="0"/>
    <s v="[SGGS] PI 3/26"/>
    <x v="0"/>
    <s v="[INC0785954]Tenho um Erro/Problema com o PTC - Dynamics Athenas - Alocação e disponibilização de disciplinas"/>
    <m/>
    <m/>
    <m/>
    <s v="Itens concluídos"/>
    <m/>
    <m/>
    <s v="Concluído"/>
    <d v="2026-06-12T11:25:00"/>
    <d v="2026-07-06T00:00:00"/>
    <d v="2026-07-16T00:00:00"/>
    <d v="2026-07-16T00:00:00"/>
    <m/>
    <m/>
    <m/>
    <m/>
    <m/>
    <m/>
    <m/>
    <m/>
    <m/>
    <m/>
    <x v="0"/>
    <m/>
    <m/>
    <m/>
    <s v=""/>
    <s v="FALSO"/>
    <n v="0"/>
    <s v=""/>
    <s v=""/>
    <s v=""/>
    <s v=""/>
    <s v=""/>
    <s v=""/>
    <s v=""/>
    <s v=""/>
    <s v=""/>
    <s v=""/>
    <x v="0"/>
  </r>
  <r>
    <x v="0"/>
    <s v="SGGS-16789"/>
    <s v="[SGGS] SP 26.3.1;[SGGS] SP 26.3.2;[SGGS] SP 26.2.6;[SGGS] SP 26.2.5"/>
    <x v="3"/>
    <x v="0"/>
    <s v="[SGGS] PI 3/26"/>
    <x v="0"/>
    <s v="[INC0786391]Tenho um Erro/Problema com o PTC - Dynamics Athenas - Alocação e disponibilização de disciplinas"/>
    <m/>
    <m/>
    <m/>
    <s v="Itens concluídos"/>
    <m/>
    <m/>
    <s v="Concluído"/>
    <d v="2026-06-12T10:15:00"/>
    <d v="2026-07-06T00:00:00"/>
    <d v="2026-07-16T00:00:00"/>
    <d v="2026-07-16T00:00:00"/>
    <m/>
    <m/>
    <m/>
    <m/>
    <m/>
    <m/>
    <m/>
    <m/>
    <m/>
    <m/>
    <x v="0"/>
    <m/>
    <m/>
    <m/>
    <s v=""/>
    <s v="FALSO"/>
    <n v="0"/>
    <s v=""/>
    <s v=""/>
    <s v=""/>
    <s v=""/>
    <s v=""/>
    <s v=""/>
    <s v=""/>
    <s v=""/>
    <s v=""/>
    <s v=""/>
    <x v="0"/>
  </r>
  <r>
    <x v="0"/>
    <s v="SGGS-16783"/>
    <s v="[SGGS] SP 26.3.1;[SGGS] SP 26.3.2;[SGGS] SP 26.2.6"/>
    <x v="3"/>
    <x v="0"/>
    <s v="[SGGS] PI 3/26"/>
    <x v="0"/>
    <s v="[INC0786320]Tenho um Erro/Problema com o PTC - Dynamics Athenas - Efetivação da Matrícula"/>
    <m/>
    <m/>
    <m/>
    <s v="Itens concluídos"/>
    <m/>
    <m/>
    <s v="Concluído"/>
    <d v="2026-06-11T18:11:00"/>
    <d v="2026-07-06T00:00:00"/>
    <d v="2026-06-20T00:00:00"/>
    <d v="2026-07-16T00:00:00"/>
    <m/>
    <m/>
    <m/>
    <m/>
    <m/>
    <m/>
    <m/>
    <m/>
    <m/>
    <m/>
    <x v="0"/>
    <m/>
    <m/>
    <m/>
    <s v=""/>
    <s v="FALSO"/>
    <n v="0"/>
    <s v=""/>
    <s v=""/>
    <s v=""/>
    <s v=""/>
    <s v=""/>
    <s v=""/>
    <s v=""/>
    <s v=""/>
    <s v=""/>
    <s v=""/>
    <x v="0"/>
  </r>
  <r>
    <x v="0"/>
    <s v="SGGS-16782"/>
    <s v="[SGGS] SP 26.3.1;[SGGS] SP 26.3.2;[SGGS] SP 26.2.6"/>
    <x v="3"/>
    <x v="0"/>
    <s v="[SGGS] PI 3/26"/>
    <x v="0"/>
    <s v="[INC0786304]Tenho um Erro/Problema com o PTC - Dynamics Athenas - Efetivação da Matrícula"/>
    <m/>
    <m/>
    <m/>
    <s v="Itens concluídos"/>
    <m/>
    <m/>
    <s v="Concluído"/>
    <d v="2026-06-11T17:20:00"/>
    <d v="2026-07-06T00:00:00"/>
    <d v="2026-06-20T00:00:00"/>
    <d v="2026-07-16T00:00:00"/>
    <m/>
    <m/>
    <m/>
    <m/>
    <m/>
    <m/>
    <m/>
    <m/>
    <m/>
    <m/>
    <x v="0"/>
    <m/>
    <m/>
    <m/>
    <s v=""/>
    <s v="FALSO"/>
    <n v="0"/>
    <s v=""/>
    <s v=""/>
    <s v=""/>
    <s v=""/>
    <s v=""/>
    <s v=""/>
    <s v=""/>
    <s v=""/>
    <s v=""/>
    <s v=""/>
    <x v="0"/>
  </r>
  <r>
    <x v="0"/>
    <s v="SGGS-16781"/>
    <s v="[SGGS] SP 26.3.1;[SGGS] SP 26.3.2;[SGGS] SP 26.2.6"/>
    <x v="3"/>
    <x v="0"/>
    <s v="[SGGS] PI 3/26"/>
    <x v="0"/>
    <s v="[INC0786261]Tenho um Erro/Problema com o PTC - Dynamics Athenas - Efetivação da Matrícula"/>
    <m/>
    <m/>
    <m/>
    <s v="Itens concluídos"/>
    <m/>
    <m/>
    <s v="Concluído"/>
    <d v="2026-06-11T15:47:00"/>
    <d v="2026-07-06T00:00:00"/>
    <d v="2026-06-20T00:00:00"/>
    <d v="2026-07-16T00:00:00"/>
    <m/>
    <m/>
    <m/>
    <m/>
    <m/>
    <m/>
    <m/>
    <m/>
    <m/>
    <m/>
    <x v="0"/>
    <m/>
    <m/>
    <m/>
    <s v=""/>
    <s v="FALSO"/>
    <n v="0"/>
    <s v=""/>
    <s v=""/>
    <s v=""/>
    <s v=""/>
    <s v=""/>
    <s v=""/>
    <s v=""/>
    <s v=""/>
    <s v=""/>
    <s v=""/>
    <x v="0"/>
  </r>
  <r>
    <x v="0"/>
    <s v="SGGS-16778"/>
    <s v="[SGGS] SP 26.3.1;[SGGS] SP 26.2.6;[SGGS] SP 26.2.5"/>
    <x v="3"/>
    <x v="0"/>
    <s v="[SGGS] PI 3/26"/>
    <x v="0"/>
    <s v="[INC0786229]Tenho um Erro/Problema com o PTC - Ingresso - Captação - Backoffice"/>
    <m/>
    <m/>
    <m/>
    <s v="Itens concluídos"/>
    <m/>
    <m/>
    <s v="Concluído"/>
    <d v="2026-06-11T15:02:00"/>
    <d v="2026-07-06T00:00:00"/>
    <d v="2026-07-03T00:00:00"/>
    <d v="2026-07-03T00:00:00"/>
    <m/>
    <m/>
    <m/>
    <m/>
    <m/>
    <m/>
    <m/>
    <m/>
    <m/>
    <m/>
    <x v="0"/>
    <m/>
    <m/>
    <m/>
    <s v=""/>
    <s v="FALSO"/>
    <n v="0"/>
    <s v=""/>
    <s v=""/>
    <s v=""/>
    <s v=""/>
    <s v=""/>
    <s v=""/>
    <s v=""/>
    <s v=""/>
    <s v=""/>
    <s v=""/>
    <x v="0"/>
  </r>
  <r>
    <x v="0"/>
    <s v="SGGS-16774"/>
    <s v="[SGGS] SP 26.3.1;[SGGS] SP 26.2.6;[SGGS] SP 26.2.5"/>
    <x v="3"/>
    <x v="0"/>
    <s v="[SGGS] PI 3/26"/>
    <x v="0"/>
    <s v="[INC0785625]Tenho um Erro/Problema com o PTC - Ambiente do Aluno / AVA Sofia - Aulas"/>
    <m/>
    <m/>
    <m/>
    <s v="Itens concluídos"/>
    <m/>
    <m/>
    <s v="Abertura indevida"/>
    <d v="2026-06-11T11:18:00"/>
    <d v="2026-07-06T00:00:00"/>
    <d v="2026-07-15T00:00:00"/>
    <m/>
    <m/>
    <m/>
    <m/>
    <m/>
    <m/>
    <m/>
    <m/>
    <m/>
    <m/>
    <m/>
    <x v="0"/>
    <m/>
    <m/>
    <m/>
    <s v=""/>
    <s v="FALSO"/>
    <n v="0"/>
    <s v=""/>
    <s v=""/>
    <s v=""/>
    <s v=""/>
    <s v=""/>
    <s v=""/>
    <s v=""/>
    <s v=""/>
    <s v=""/>
    <s v=""/>
    <x v="0"/>
  </r>
  <r>
    <x v="0"/>
    <s v="SGGS-16773"/>
    <s v="[SGGS] SP 26.3.1;[SGGS] SP 26.3.2;[SGGS] SP 26.2.6"/>
    <x v="3"/>
    <x v="0"/>
    <s v="[SGGS] PI 3/26"/>
    <x v="0"/>
    <s v="[INC0786134]Tenho um Erro/Problema com o PTC - Dynamics Athenas - Efetivação da Matrícula"/>
    <m/>
    <m/>
    <m/>
    <s v="Itens concluídos"/>
    <m/>
    <m/>
    <s v="Concluído"/>
    <d v="2026-06-11T10:30:00"/>
    <d v="2026-07-06T00:00:00"/>
    <d v="2026-06-20T00:00:00"/>
    <d v="2026-07-16T00:00:00"/>
    <m/>
    <m/>
    <m/>
    <m/>
    <m/>
    <m/>
    <m/>
    <m/>
    <m/>
    <m/>
    <x v="0"/>
    <m/>
    <m/>
    <m/>
    <s v=""/>
    <s v="FALSO"/>
    <n v="0"/>
    <s v=""/>
    <s v=""/>
    <s v=""/>
    <s v=""/>
    <s v=""/>
    <s v=""/>
    <s v=""/>
    <s v=""/>
    <s v=""/>
    <s v=""/>
    <x v="0"/>
  </r>
  <r>
    <x v="0"/>
    <s v="SGGS-16772"/>
    <s v="[SGGS] SP 26.3.1;[SGGS] SP 26.3.2;[SGGS] SP 26.2.6"/>
    <x v="3"/>
    <x v="0"/>
    <s v="[SGGS] PI 3/26"/>
    <x v="0"/>
    <s v="[INC0786131]Tenho um Erro/Problema com o PTC - Dynamics Athenas - Efetivação da Matrícula"/>
    <m/>
    <m/>
    <m/>
    <s v="Itens concluídos"/>
    <m/>
    <m/>
    <s v="Concluído"/>
    <d v="2026-06-11T10:24:00"/>
    <d v="2026-07-06T00:00:00"/>
    <d v="2026-06-20T00:00:00"/>
    <d v="2026-07-16T00:00:00"/>
    <m/>
    <m/>
    <m/>
    <m/>
    <m/>
    <m/>
    <m/>
    <m/>
    <m/>
    <m/>
    <x v="0"/>
    <m/>
    <m/>
    <m/>
    <s v=""/>
    <s v="FALSO"/>
    <n v="0"/>
    <s v=""/>
    <s v=""/>
    <s v=""/>
    <s v=""/>
    <s v=""/>
    <s v=""/>
    <s v=""/>
    <s v=""/>
    <s v=""/>
    <s v=""/>
    <x v="0"/>
  </r>
  <r>
    <x v="0"/>
    <s v="SGGS-16771"/>
    <s v="[SGGS] SP 26.3.1;[SGGS] SP 26.3.2;[SGGS] SP 26.2.6"/>
    <x v="3"/>
    <x v="0"/>
    <s v="[SGGS] PI 3/26"/>
    <x v="0"/>
    <s v="[INC0786113]Tenho um Erro/Problema com o PTC - Dynamics Athenas - Efetivação da Matrícula"/>
    <m/>
    <m/>
    <m/>
    <s v="Itens concluídos"/>
    <m/>
    <m/>
    <s v="Concluído"/>
    <d v="2026-06-11T09:37:00"/>
    <d v="2026-07-06T00:00:00"/>
    <d v="2026-06-20T00:00:00"/>
    <d v="2026-07-16T00:00:00"/>
    <m/>
    <m/>
    <m/>
    <m/>
    <m/>
    <m/>
    <m/>
    <m/>
    <m/>
    <m/>
    <x v="0"/>
    <m/>
    <m/>
    <m/>
    <s v=""/>
    <s v="FALSO"/>
    <n v="0"/>
    <s v=""/>
    <s v=""/>
    <s v=""/>
    <s v=""/>
    <s v=""/>
    <s v=""/>
    <s v=""/>
    <s v=""/>
    <s v=""/>
    <s v=""/>
    <x v="0"/>
  </r>
  <r>
    <x v="0"/>
    <s v="SGGS-16766"/>
    <s v="[SGGS] SP 26.3.1;[SGGS] SP 26.2.6;[SGGS] SP 26.2.5"/>
    <x v="3"/>
    <x v="0"/>
    <s v="[SGGS] PI 3/26"/>
    <x v="0"/>
    <s v="[INC0785967]Tenho um Erro/Problema com o PTC - Ingresso - Captação - Backoffice"/>
    <m/>
    <m/>
    <m/>
    <s v="Itens concluídos"/>
    <m/>
    <m/>
    <s v="Concluído"/>
    <d v="2026-06-10T19:23:00"/>
    <d v="2026-07-06T00:00:00"/>
    <d v="2026-07-02T00:00:00"/>
    <d v="2026-07-02T00:00:00"/>
    <m/>
    <m/>
    <m/>
    <m/>
    <m/>
    <m/>
    <m/>
    <m/>
    <m/>
    <m/>
    <x v="0"/>
    <m/>
    <m/>
    <m/>
    <s v=""/>
    <s v="FALSO"/>
    <n v="0"/>
    <s v=""/>
    <s v=""/>
    <s v=""/>
    <s v=""/>
    <s v=""/>
    <s v=""/>
    <s v=""/>
    <s v=""/>
    <s v=""/>
    <s v=""/>
    <x v="0"/>
  </r>
  <r>
    <x v="0"/>
    <s v="SGGS-16765"/>
    <s v="[SGGS] SP 26.3.1;[SGGS] SP 26.2.6;[SGGS] SP 26.2.5"/>
    <x v="3"/>
    <x v="0"/>
    <s v="[SGGS] PI 3/26"/>
    <x v="0"/>
    <s v="[INC0785807]Tenho um Erro/Problema com o Sistema - Área do Candidato - Prova"/>
    <m/>
    <m/>
    <m/>
    <s v="Itens concluídos"/>
    <m/>
    <m/>
    <s v="Concluído"/>
    <d v="2026-06-10T18:58:00"/>
    <d v="2026-07-06T00:00:00"/>
    <d v="2026-07-03T00:00:00"/>
    <d v="2026-07-03T00:00:00"/>
    <m/>
    <m/>
    <m/>
    <m/>
    <m/>
    <m/>
    <m/>
    <m/>
    <m/>
    <m/>
    <x v="0"/>
    <m/>
    <m/>
    <m/>
    <s v=""/>
    <s v="FALSO"/>
    <n v="0"/>
    <s v=""/>
    <s v=""/>
    <s v=""/>
    <s v=""/>
    <s v=""/>
    <s v=""/>
    <s v=""/>
    <s v=""/>
    <s v=""/>
    <s v=""/>
    <x v="0"/>
  </r>
  <r>
    <x v="0"/>
    <s v="SGGS-16764"/>
    <s v="[SGGS] SP 26.3.1;[SGGS] SP 26.2.6;[SGGS] SP 26.2.5"/>
    <x v="3"/>
    <x v="0"/>
    <s v="[SGGS] PI 3/26"/>
    <x v="0"/>
    <s v="[INC0785518]Tenho um Erro/Problema com o PTC - Ingresso - Captação - Backoffice"/>
    <m/>
    <m/>
    <m/>
    <s v="Itens concluídos"/>
    <m/>
    <m/>
    <s v="Concluído"/>
    <d v="2026-06-10T18:30:00"/>
    <d v="2026-07-06T00:00:00"/>
    <d v="2026-07-03T00:00:00"/>
    <d v="2026-07-03T00:00:00"/>
    <m/>
    <m/>
    <m/>
    <m/>
    <m/>
    <m/>
    <m/>
    <m/>
    <m/>
    <m/>
    <x v="0"/>
    <m/>
    <m/>
    <m/>
    <s v=""/>
    <s v="FALSO"/>
    <n v="0"/>
    <s v=""/>
    <s v=""/>
    <s v=""/>
    <s v=""/>
    <s v=""/>
    <s v=""/>
    <s v=""/>
    <s v=""/>
    <s v=""/>
    <s v=""/>
    <x v="0"/>
  </r>
  <r>
    <x v="0"/>
    <s v="SGGS-16763"/>
    <s v="[SGGS] SP 26.3.1;[SGGS] SP 26.2.6;[SGGS] SP 26.2.5"/>
    <x v="3"/>
    <x v="0"/>
    <s v="[SGGS] PI 3/26"/>
    <x v="0"/>
    <s v="[INC0785512]Tenho um Erro/Problema com o Sistema - Área do Candidato - Prova"/>
    <m/>
    <m/>
    <m/>
    <s v="Itens concluídos"/>
    <m/>
    <m/>
    <s v="Concluído"/>
    <d v="2026-06-10T18:28:00"/>
    <d v="2026-07-06T00:00:00"/>
    <d v="2026-07-03T00:00:00"/>
    <d v="2026-07-03T00:00:00"/>
    <m/>
    <m/>
    <m/>
    <m/>
    <m/>
    <m/>
    <m/>
    <m/>
    <m/>
    <m/>
    <x v="0"/>
    <m/>
    <m/>
    <m/>
    <s v=""/>
    <s v="FALSO"/>
    <n v="0"/>
    <s v=""/>
    <s v=""/>
    <s v=""/>
    <s v=""/>
    <s v=""/>
    <s v=""/>
    <s v=""/>
    <s v=""/>
    <s v=""/>
    <s v=""/>
    <x v="0"/>
  </r>
  <r>
    <x v="0"/>
    <s v="SGGS-16759"/>
    <s v="[SGGS] SP 26.3.1;[SGGS] SP 26.3.2;[SGGS] SP 26.2.6;[SGGS] SP 26.2.5"/>
    <x v="3"/>
    <x v="0"/>
    <s v="[SGGS] PI 3/26"/>
    <x v="0"/>
    <s v="[INC0785306]Tenho um Erro/Problema com o PTC - Ingresso - Meios de Pagamento"/>
    <m/>
    <m/>
    <m/>
    <s v="Itens concluídos"/>
    <m/>
    <m/>
    <s v="Concluído"/>
    <d v="2026-06-10T16:21:00"/>
    <d v="2026-07-06T00:00:00"/>
    <d v="2026-07-16T00:00:00"/>
    <d v="2026-07-16T00:00:00"/>
    <m/>
    <m/>
    <m/>
    <m/>
    <m/>
    <m/>
    <m/>
    <m/>
    <m/>
    <m/>
    <x v="0"/>
    <m/>
    <m/>
    <m/>
    <s v=""/>
    <s v="FALSO"/>
    <n v="0"/>
    <s v=""/>
    <s v=""/>
    <s v=""/>
    <s v=""/>
    <s v=""/>
    <s v=""/>
    <s v=""/>
    <s v=""/>
    <s v=""/>
    <s v=""/>
    <x v="0"/>
  </r>
  <r>
    <x v="0"/>
    <s v="SGGS-16758"/>
    <s v="[SGGS] SP 26.3.1;[SGGS] SP 26.3.2;[SGGS] SP 26.2.6;[SGGS] SP 26.2.5"/>
    <x v="3"/>
    <x v="0"/>
    <s v="[SGGS] PI 3/26"/>
    <x v="0"/>
    <s v="[INC0785925]Tenho um Erro/Problema com o PTC - Dynamics Athenas - Alocação e disponibilização de disciplinas"/>
    <m/>
    <m/>
    <m/>
    <s v="Itens concluídos"/>
    <m/>
    <m/>
    <s v="Concluído"/>
    <d v="2026-06-10T16:12:00"/>
    <d v="2026-07-06T00:00:00"/>
    <d v="2026-07-16T00:00:00"/>
    <d v="2026-07-16T00:00:00"/>
    <m/>
    <m/>
    <m/>
    <m/>
    <m/>
    <m/>
    <m/>
    <m/>
    <m/>
    <m/>
    <x v="0"/>
    <m/>
    <m/>
    <m/>
    <s v=""/>
    <s v="FALSO"/>
    <n v="0"/>
    <s v=""/>
    <s v=""/>
    <s v=""/>
    <s v=""/>
    <s v=""/>
    <s v=""/>
    <s v=""/>
    <s v=""/>
    <s v=""/>
    <s v=""/>
    <x v="0"/>
  </r>
  <r>
    <x v="0"/>
    <s v="SGGS-16757"/>
    <s v="[SGGS] SP 26.3.1;[SGGS] SP 26.2.6;[SGGS] SP 26.2.5"/>
    <x v="3"/>
    <x v="0"/>
    <s v="[SGGS] PI 3/26"/>
    <x v="0"/>
    <s v="[INC0785429]Tenho um Erro/Problema com o PTC - Ingresso - Captação - Backoffice"/>
    <m/>
    <m/>
    <m/>
    <s v="Itens concluídos"/>
    <m/>
    <m/>
    <s v="Concluído"/>
    <d v="2026-06-10T16:04:00"/>
    <d v="2026-07-06T00:00:00"/>
    <d v="2026-07-03T00:00:00"/>
    <d v="2026-07-03T00:00:00"/>
    <m/>
    <m/>
    <m/>
    <m/>
    <m/>
    <m/>
    <m/>
    <m/>
    <m/>
    <m/>
    <x v="0"/>
    <m/>
    <m/>
    <m/>
    <s v=""/>
    <s v="FALSO"/>
    <n v="0"/>
    <s v=""/>
    <s v=""/>
    <s v=""/>
    <s v=""/>
    <s v=""/>
    <s v=""/>
    <s v=""/>
    <s v=""/>
    <s v=""/>
    <s v=""/>
    <x v="0"/>
  </r>
  <r>
    <x v="0"/>
    <s v="SGGS-16756"/>
    <s v="[SGGS] SP 26.3.1;[SGGS] SP 26.3.2;[SGGS] SP 26.2.6;[SGGS] SP 26.2.5"/>
    <x v="3"/>
    <x v="0"/>
    <s v="[SGGS] PI 3/26"/>
    <x v="0"/>
    <s v="[INC0785797]Tenho um Erro/Problema com o PTC - Ingresso - Captação - Backoffice"/>
    <m/>
    <n v="21600"/>
    <m/>
    <s v="Itens concluídos"/>
    <m/>
    <m/>
    <s v="Concluído"/>
    <d v="2026-06-10T15:24:00"/>
    <d v="2026-07-06T00:00:00"/>
    <d v="2026-07-15T00:00:00"/>
    <d v="2026-07-15T00:00:00"/>
    <m/>
    <m/>
    <m/>
    <m/>
    <m/>
    <m/>
    <m/>
    <m/>
    <m/>
    <m/>
    <x v="0"/>
    <m/>
    <m/>
    <m/>
    <n v="6"/>
    <s v="FALSO"/>
    <n v="0"/>
    <s v=""/>
    <s v=""/>
    <s v=""/>
    <s v=""/>
    <s v=""/>
    <s v=""/>
    <s v=""/>
    <s v=""/>
    <s v=""/>
    <s v=""/>
    <x v="0"/>
  </r>
  <r>
    <x v="0"/>
    <s v="SGGS-16755"/>
    <s v="[SGGS] SP 26.3.1;[SGGS] SP 26.3.2;[SGGS] SP 26.2.6;[SGGS] SP 26.2.5"/>
    <x v="3"/>
    <x v="0"/>
    <s v="[SGGS] PI 3/26"/>
    <x v="0"/>
    <s v="[INC0784589]Tenho um Erro/Problema com o PTC - Dynamics Athenas - Inativação de curso e ofertas"/>
    <m/>
    <m/>
    <m/>
    <s v="Itens concluídos"/>
    <m/>
    <m/>
    <s v="Concluído"/>
    <d v="2026-06-10T14:49:00"/>
    <d v="2026-07-06T00:00:00"/>
    <d v="2026-07-16T00:00:00"/>
    <d v="2026-07-16T00:00:00"/>
    <m/>
    <m/>
    <m/>
    <m/>
    <m/>
    <m/>
    <m/>
    <m/>
    <m/>
    <m/>
    <x v="0"/>
    <m/>
    <m/>
    <m/>
    <s v=""/>
    <s v="FALSO"/>
    <n v="0"/>
    <s v=""/>
    <s v=""/>
    <s v=""/>
    <s v=""/>
    <s v=""/>
    <s v=""/>
    <s v=""/>
    <s v=""/>
    <s v=""/>
    <s v=""/>
    <x v="0"/>
  </r>
  <r>
    <x v="0"/>
    <s v="SGGS-16754"/>
    <s v="[SGGS] SP 26.3.1;[SGGS] SP 26.3.2;[SGGS] SP 26.2.6"/>
    <x v="3"/>
    <x v="0"/>
    <s v="[SGGS] PI 3/26"/>
    <x v="0"/>
    <s v="[INC0785822]Tenho um Erro/Problema com o PTC - Dynamics Athenas - Efetivação da Matrícula"/>
    <m/>
    <m/>
    <m/>
    <s v="Itens concluídos"/>
    <m/>
    <m/>
    <s v="Concluído"/>
    <d v="2026-06-10T11:34:00"/>
    <d v="2026-07-06T00:00:00"/>
    <d v="2026-06-20T00:00:00"/>
    <d v="2026-07-16T00:00:00"/>
    <m/>
    <m/>
    <m/>
    <m/>
    <m/>
    <m/>
    <m/>
    <m/>
    <m/>
    <m/>
    <x v="0"/>
    <m/>
    <m/>
    <m/>
    <s v=""/>
    <s v="FALSO"/>
    <n v="0"/>
    <s v=""/>
    <s v=""/>
    <s v=""/>
    <s v=""/>
    <s v=""/>
    <s v=""/>
    <s v=""/>
    <s v=""/>
    <s v=""/>
    <s v=""/>
    <x v="0"/>
  </r>
  <r>
    <x v="0"/>
    <s v="SGGS-16752"/>
    <s v="[SGGS] SP 26.3.1;[SGGS] SP 26.3.2;[SGGS] SP 26.2.6"/>
    <x v="3"/>
    <x v="0"/>
    <s v="[SGGS] PI 3/26"/>
    <x v="0"/>
    <s v="[INC0785798]Tenho um Erro/Problema com o PTC - Dynamics Athenas - Efetivação da Matrícula"/>
    <m/>
    <m/>
    <m/>
    <s v="Itens concluídos"/>
    <m/>
    <m/>
    <s v="Concluído"/>
    <d v="2026-06-10T10:51:00"/>
    <d v="2026-07-06T00:00:00"/>
    <d v="2026-06-20T00:00:00"/>
    <d v="2026-07-16T00:00:00"/>
    <m/>
    <m/>
    <m/>
    <m/>
    <m/>
    <m/>
    <m/>
    <m/>
    <m/>
    <m/>
    <x v="0"/>
    <m/>
    <m/>
    <m/>
    <s v=""/>
    <s v="FALSO"/>
    <n v="0"/>
    <s v=""/>
    <s v=""/>
    <s v=""/>
    <s v=""/>
    <s v=""/>
    <s v=""/>
    <s v=""/>
    <s v=""/>
    <s v=""/>
    <s v=""/>
    <x v="0"/>
  </r>
  <r>
    <x v="0"/>
    <s v="SGGS-16751"/>
    <s v="[SGGS] SP 26.3.1;[SGGS] SP 26.3.2;[SGGS] SP 26.2.6"/>
    <x v="3"/>
    <x v="0"/>
    <s v="[SGGS] PI 3/26"/>
    <x v="0"/>
    <s v="[INC0785770]Tenho um Erro/Problema com o PTC - Dynamics Athenas - Efetivação da Matrícula"/>
    <m/>
    <m/>
    <m/>
    <s v="Itens concluídos"/>
    <m/>
    <m/>
    <s v="Concluído"/>
    <d v="2026-06-10T09:37:00"/>
    <d v="2026-07-06T00:00:00"/>
    <d v="2026-06-20T00:00:00"/>
    <d v="2026-07-16T00:00:00"/>
    <m/>
    <m/>
    <m/>
    <m/>
    <m/>
    <m/>
    <m/>
    <m/>
    <m/>
    <m/>
    <x v="0"/>
    <m/>
    <m/>
    <m/>
    <s v=""/>
    <s v="FALSO"/>
    <n v="0"/>
    <s v=""/>
    <s v=""/>
    <s v=""/>
    <s v=""/>
    <s v=""/>
    <s v=""/>
    <s v=""/>
    <s v=""/>
    <s v=""/>
    <s v=""/>
    <x v="0"/>
  </r>
  <r>
    <x v="0"/>
    <s v="SGGS-16747"/>
    <s v="[SGGS] SP 26.3.1;[SGGS] SP 26.3.2;[SGGS] SP 26.2.6"/>
    <x v="3"/>
    <x v="0"/>
    <s v="[SGGS] PI 3/26"/>
    <x v="0"/>
    <s v="[INC0785590]Tenho um Erro/Problema com o PTC - Dynamics Athenas - Efetivação da Matrícula"/>
    <m/>
    <m/>
    <m/>
    <s v="Itens concluídos"/>
    <m/>
    <m/>
    <s v="Concluído"/>
    <d v="2026-06-09T16:43:00"/>
    <d v="2026-07-06T00:00:00"/>
    <d v="2026-06-12T00:00:00"/>
    <d v="2026-07-16T00:00:00"/>
    <m/>
    <m/>
    <m/>
    <m/>
    <m/>
    <m/>
    <m/>
    <m/>
    <m/>
    <m/>
    <x v="0"/>
    <m/>
    <m/>
    <m/>
    <s v=""/>
    <s v="FALSO"/>
    <n v="0"/>
    <s v=""/>
    <s v=""/>
    <s v=""/>
    <s v=""/>
    <s v=""/>
    <s v=""/>
    <s v=""/>
    <s v=""/>
    <s v=""/>
    <s v=""/>
    <x v="0"/>
  </r>
  <r>
    <x v="0"/>
    <s v="SGGS-16746"/>
    <s v="[SGGS] SP 26.3.1;[SGGS] SP 26.3.2;[SGGS] SP 26.2.6"/>
    <x v="3"/>
    <x v="0"/>
    <s v="[SGGS] PI 3/26"/>
    <x v="0"/>
    <s v="[INC0785556]Tenho um Erro/Problema com o PTC - Dynamics Athenas - Efetivação da Matrícula"/>
    <m/>
    <m/>
    <m/>
    <s v="Itens concluídos"/>
    <m/>
    <m/>
    <s v="Concluído"/>
    <d v="2026-06-09T15:51:00"/>
    <d v="2026-07-06T00:00:00"/>
    <d v="2026-06-20T00:00:00"/>
    <d v="2026-07-16T00:00:00"/>
    <m/>
    <m/>
    <m/>
    <m/>
    <m/>
    <m/>
    <m/>
    <m/>
    <m/>
    <m/>
    <x v="0"/>
    <m/>
    <m/>
    <m/>
    <s v=""/>
    <s v="FALSO"/>
    <n v="0"/>
    <s v=""/>
    <s v=""/>
    <s v=""/>
    <s v=""/>
    <s v=""/>
    <s v=""/>
    <s v=""/>
    <s v=""/>
    <s v=""/>
    <s v=""/>
    <x v="0"/>
  </r>
  <r>
    <x v="0"/>
    <s v="SGGS-16745"/>
    <s v="[SGGS] SP 26.3.1;[SGGS] SP 26.3.2;[SGGS] SP 26.2.6"/>
    <x v="3"/>
    <x v="0"/>
    <s v="[SGGS] PI 3/26"/>
    <x v="0"/>
    <s v="[INC0785521]Tenho um Erro/Problema com o PTC - Dynamics Athenas - Efetivação da Matrícula"/>
    <m/>
    <m/>
    <m/>
    <s v="Itens concluídos"/>
    <m/>
    <m/>
    <s v="Concluído"/>
    <d v="2026-06-09T14:32:00"/>
    <d v="2026-07-06T00:00:00"/>
    <d v="2026-06-20T00:00:00"/>
    <d v="2026-07-16T00:00:00"/>
    <m/>
    <m/>
    <m/>
    <m/>
    <m/>
    <m/>
    <m/>
    <m/>
    <m/>
    <m/>
    <x v="0"/>
    <m/>
    <m/>
    <m/>
    <s v=""/>
    <s v="FALSO"/>
    <n v="0"/>
    <s v=""/>
    <s v=""/>
    <s v=""/>
    <s v=""/>
    <s v=""/>
    <s v=""/>
    <s v=""/>
    <s v=""/>
    <s v=""/>
    <s v=""/>
    <x v="0"/>
  </r>
  <r>
    <x v="9"/>
    <s v="SGGS-16744"/>
    <s v="[SGGS] SP 26.3.1;[SGGS] SP 26.3.2;[SGGS] SP 26.2.6"/>
    <x v="3"/>
    <x v="0"/>
    <s v="[SGGS] PI 3/26"/>
    <x v="0"/>
    <s v="[ARTPT-691 FASE 4] Analise curricular deve considerar mais de uma disciplina origem para um aproveitamento destino e uma disciplina origem sendo usada em mais de uma disciplina destino"/>
    <m/>
    <m/>
    <m/>
    <s v="Itens concluídos"/>
    <s v="ARTPT-691"/>
    <s v="Não"/>
    <s v="Concluído"/>
    <d v="2026-06-09T13:43:00"/>
    <d v="2026-07-06T00:00:00"/>
    <d v="2026-06-30T00:00:00"/>
    <d v="2026-07-01T00:00:00"/>
    <d v="2026-07-01T00:00:00"/>
    <d v="2026-07-20T00:00:00"/>
    <d v="2026-07-20T00:00:00"/>
    <m/>
    <m/>
    <n v="1"/>
    <m/>
    <m/>
    <n v="29"/>
    <m/>
    <x v="0"/>
    <m/>
    <m/>
    <m/>
    <s v=""/>
    <s v="FALSO"/>
    <n v="0"/>
    <n v="19"/>
    <s v=""/>
    <n v="1"/>
    <b v="1"/>
    <n v="13"/>
    <s v=""/>
    <s v=""/>
    <s v=""/>
    <n v="29"/>
    <b v="1"/>
    <x v="16"/>
  </r>
  <r>
    <x v="0"/>
    <s v="SGGS-16742"/>
    <s v="[SGGS] SP 26.3.1;[SGGS] SP 26.3.2;[SGGS] SP 26.2.6;[SGGS] SP 26.2.5"/>
    <x v="3"/>
    <x v="0"/>
    <s v="[SGGS] PI 3/26"/>
    <x v="0"/>
    <s v="[INC0785437]Tenho um Erro/Problema com o PTC - Dynamics Athenas - Documentos Acadêmicos - Serviços"/>
    <m/>
    <m/>
    <m/>
    <s v="Itens concluídos"/>
    <m/>
    <m/>
    <s v="Concluído"/>
    <d v="2026-06-09T11:20:00"/>
    <d v="2026-07-06T00:00:00"/>
    <d v="2026-07-13T00:00:00"/>
    <d v="2026-07-13T00:00:00"/>
    <m/>
    <m/>
    <m/>
    <m/>
    <m/>
    <m/>
    <m/>
    <m/>
    <m/>
    <m/>
    <x v="0"/>
    <m/>
    <m/>
    <m/>
    <s v=""/>
    <s v="FALSO"/>
    <n v="0"/>
    <s v=""/>
    <s v=""/>
    <s v=""/>
    <s v=""/>
    <s v=""/>
    <s v=""/>
    <s v=""/>
    <s v=""/>
    <s v=""/>
    <s v=""/>
    <x v="0"/>
  </r>
  <r>
    <x v="0"/>
    <s v="SGGS-16741"/>
    <s v="[SGGS] SP 26.3.1;[SGGS] SP 26.3.2;[SGGS] SP 26.2.6"/>
    <x v="3"/>
    <x v="0"/>
    <s v="[SGGS] PI 3/26"/>
    <x v="0"/>
    <s v="[INC0785428]Tenho um Erro/Problema com o PTC - Dynamics Athenas - Efetivação da Matrícula"/>
    <m/>
    <m/>
    <m/>
    <s v="Itens concluídos"/>
    <m/>
    <m/>
    <s v="Concluído"/>
    <d v="2026-06-09T11:03:00"/>
    <d v="2026-07-06T00:00:00"/>
    <d v="2026-06-20T00:00:00"/>
    <d v="2026-07-16T00:00:00"/>
    <m/>
    <m/>
    <m/>
    <m/>
    <m/>
    <m/>
    <m/>
    <m/>
    <m/>
    <m/>
    <x v="0"/>
    <m/>
    <m/>
    <m/>
    <s v=""/>
    <s v="FALSO"/>
    <n v="0"/>
    <s v=""/>
    <s v=""/>
    <s v=""/>
    <s v=""/>
    <s v=""/>
    <s v=""/>
    <s v=""/>
    <s v=""/>
    <s v=""/>
    <s v=""/>
    <x v="0"/>
  </r>
  <r>
    <x v="0"/>
    <s v="SGGS-16740"/>
    <s v="[SGGS] SP 26.3.1;[SGGS] SP 26.3.2;[SGGS] SP 26.2.6;[SGGS] SP 26.2.5"/>
    <x v="3"/>
    <x v="0"/>
    <s v="[SGGS] PI 3/26"/>
    <x v="0"/>
    <s v="[INC0784579]Tenho um Erro/Problema com o PTC - Ambiente do Aluno / AVA Sofia - Aulas"/>
    <m/>
    <m/>
    <m/>
    <s v="Itens concluídos"/>
    <m/>
    <m/>
    <s v="Concluído"/>
    <d v="2026-06-09T10:41:00"/>
    <d v="2026-07-06T00:00:00"/>
    <d v="2026-07-16T00:00:00"/>
    <d v="2026-07-16T00:00:00"/>
    <m/>
    <m/>
    <m/>
    <m/>
    <m/>
    <m/>
    <m/>
    <m/>
    <m/>
    <m/>
    <x v="0"/>
    <m/>
    <m/>
    <m/>
    <s v=""/>
    <s v="FALSO"/>
    <n v="0"/>
    <s v=""/>
    <s v=""/>
    <s v=""/>
    <s v=""/>
    <s v=""/>
    <s v=""/>
    <s v=""/>
    <s v=""/>
    <s v=""/>
    <s v=""/>
    <x v="0"/>
  </r>
  <r>
    <x v="0"/>
    <s v="SGGS-16739"/>
    <s v="[SGGS] SP 26.3.1;[SGGS] SP 26.3.2;[SGGS] SP 26.2.6;[SGGS] SP 26.2.5"/>
    <x v="3"/>
    <x v="0"/>
    <s v="[SGGS] PI 3/26"/>
    <x v="0"/>
    <s v="[INC0785262]Tenho um Erro/Problema com o PTC - Ambiente do Aluno / AVA Sofia - Presença de Aula"/>
    <m/>
    <m/>
    <m/>
    <s v="Itens concluídos"/>
    <m/>
    <m/>
    <s v="Concluído"/>
    <d v="2026-06-09T10:24:00"/>
    <d v="2026-07-06T00:00:00"/>
    <d v="2026-07-16T00:00:00"/>
    <d v="2026-07-16T00:00:00"/>
    <m/>
    <m/>
    <m/>
    <m/>
    <m/>
    <m/>
    <m/>
    <m/>
    <m/>
    <m/>
    <x v="0"/>
    <m/>
    <m/>
    <m/>
    <s v=""/>
    <s v="FALSO"/>
    <n v="0"/>
    <s v=""/>
    <s v=""/>
    <s v=""/>
    <s v=""/>
    <s v=""/>
    <s v=""/>
    <s v=""/>
    <s v=""/>
    <s v=""/>
    <s v=""/>
    <x v="0"/>
  </r>
  <r>
    <x v="0"/>
    <s v="SGGS-16738"/>
    <s v="[SGGS] SP 26.3.1;[SGGS] SP 26.3.2;[SGGS] SP 26.2.6;[SGGS] SP 26.2.5"/>
    <x v="3"/>
    <x v="0"/>
    <s v="[SGGS] PI 3/26"/>
    <x v="0"/>
    <s v="[INC0784591]Tenho um Erro/Problema com o Sistema - Área do Candidato - Pagamento"/>
    <m/>
    <m/>
    <m/>
    <s v="Itens concluídos"/>
    <m/>
    <m/>
    <s v="Concluído"/>
    <d v="2026-06-09T10:23:00"/>
    <d v="2026-07-06T00:00:00"/>
    <d v="2026-07-16T00:00:00"/>
    <d v="2026-07-16T00:00:00"/>
    <m/>
    <m/>
    <m/>
    <m/>
    <m/>
    <m/>
    <m/>
    <m/>
    <m/>
    <m/>
    <x v="0"/>
    <m/>
    <m/>
    <m/>
    <s v=""/>
    <s v="FALSO"/>
    <n v="0"/>
    <s v=""/>
    <s v=""/>
    <s v=""/>
    <s v=""/>
    <s v=""/>
    <s v=""/>
    <s v=""/>
    <s v=""/>
    <s v=""/>
    <s v=""/>
    <x v="0"/>
  </r>
  <r>
    <x v="9"/>
    <s v="SGGS-16702"/>
    <s v="[SGGS] SP 26.3.1;[SGGS] SP 26.2.6"/>
    <x v="3"/>
    <x v="2"/>
    <s v="[SGGS] PI 3/26"/>
    <x v="0"/>
    <s v="[ARTPT-691] Aluno em período de rematricula continua com status de cursando."/>
    <m/>
    <m/>
    <m/>
    <s v="Itens concluídos"/>
    <s v="ARTPT-691"/>
    <s v="Não"/>
    <s v="Abertura indevida"/>
    <d v="2026-06-08T16:53:00"/>
    <d v="2026-07-06T00:00:00"/>
    <d v="2026-07-13T00:00:00"/>
    <m/>
    <m/>
    <m/>
    <m/>
    <m/>
    <m/>
    <m/>
    <m/>
    <m/>
    <m/>
    <m/>
    <x v="0"/>
    <m/>
    <m/>
    <m/>
    <s v=""/>
    <s v="FALSO"/>
    <n v="0"/>
    <n v="20"/>
    <s v=""/>
    <s v=""/>
    <s v=""/>
    <s v=""/>
    <s v=""/>
    <s v=""/>
    <s v=""/>
    <s v=""/>
    <b v="1"/>
    <x v="16"/>
  </r>
  <r>
    <x v="0"/>
    <s v="SGGS-16658"/>
    <s v="[SGGS] SP 26.3.1;[SGGS] SP 26.3.2"/>
    <x v="3"/>
    <x v="0"/>
    <s v="[SGGS] PI 3/26"/>
    <x v="0"/>
    <s v="[INC0785192]Tenho um Erro/Problema com o PTC - Dynamics Athenas - Efetivação da Matrícula"/>
    <m/>
    <m/>
    <m/>
    <s v="Itens concluídos"/>
    <m/>
    <m/>
    <s v="Concluído"/>
    <d v="2026-06-08T14:54:00"/>
    <d v="2026-07-06T00:00:00"/>
    <d v="2026-07-16T00:00:00"/>
    <d v="2026-07-16T00:00:00"/>
    <m/>
    <m/>
    <m/>
    <m/>
    <m/>
    <m/>
    <m/>
    <m/>
    <m/>
    <m/>
    <x v="0"/>
    <m/>
    <m/>
    <m/>
    <s v=""/>
    <s v="FALSO"/>
    <n v="0"/>
    <s v=""/>
    <s v=""/>
    <s v=""/>
    <s v=""/>
    <s v=""/>
    <s v=""/>
    <s v=""/>
    <s v=""/>
    <s v=""/>
    <s v=""/>
    <x v="0"/>
  </r>
  <r>
    <x v="0"/>
    <s v="SGGS-16651"/>
    <s v="[SGGS] SP 26.3.1;[SGGS] SP 26.3.2"/>
    <x v="3"/>
    <x v="0"/>
    <s v="[SGGS] PI 3/26"/>
    <x v="0"/>
    <s v="[INC0785020]Tenho um Erro/Problema com o PTC - Dynamics Athenas - Documentos Acadêmicos - Serviços"/>
    <m/>
    <m/>
    <m/>
    <s v="Itens concluídos"/>
    <m/>
    <m/>
    <s v="Concluído"/>
    <d v="2026-06-08T09:28:00"/>
    <d v="2026-07-06T00:00:00"/>
    <d v="2026-07-16T00:00:00"/>
    <d v="2026-07-16T00:00:00"/>
    <m/>
    <m/>
    <m/>
    <m/>
    <m/>
    <m/>
    <m/>
    <m/>
    <m/>
    <m/>
    <x v="0"/>
    <m/>
    <m/>
    <m/>
    <s v=""/>
    <s v="FALSO"/>
    <n v="0"/>
    <s v=""/>
    <s v=""/>
    <s v=""/>
    <s v=""/>
    <s v=""/>
    <s v=""/>
    <s v=""/>
    <s v=""/>
    <s v=""/>
    <s v=""/>
    <x v="0"/>
  </r>
  <r>
    <x v="9"/>
    <s v="SGGS-16647"/>
    <s v="[SGGS] SP 26.3.1;[SGGS] SP 26.2.6"/>
    <x v="3"/>
    <x v="2"/>
    <s v="[SGGS] PI 3/26"/>
    <x v="0"/>
    <s v="[ARTPT-691 FASE 4] Após mudança da data do periodo letivo o evento não foi gatilhado para liberar as analise em espera"/>
    <m/>
    <m/>
    <m/>
    <s v="Itens concluídos"/>
    <s v="ARTPT-691"/>
    <s v="Não"/>
    <s v="Abertura indevida"/>
    <d v="2026-06-05T17:15:00"/>
    <d v="2026-07-06T00:00:00"/>
    <d v="2026-07-13T00:00:00"/>
    <m/>
    <m/>
    <m/>
    <m/>
    <m/>
    <m/>
    <m/>
    <m/>
    <m/>
    <m/>
    <m/>
    <x v="0"/>
    <m/>
    <m/>
    <m/>
    <s v=""/>
    <s v="FALSO"/>
    <n v="0"/>
    <n v="21"/>
    <s v=""/>
    <s v=""/>
    <s v=""/>
    <s v=""/>
    <s v=""/>
    <s v=""/>
    <s v=""/>
    <s v=""/>
    <b v="1"/>
    <x v="16"/>
  </r>
  <r>
    <x v="9"/>
    <s v="SGGS-16646"/>
    <s v="[SGGS] SP 26.3.1;[SGGS] SP 26.3.2;[SGGS] SP 26.2.6"/>
    <x v="3"/>
    <x v="0"/>
    <s v="[SGGS] PI 3/26"/>
    <x v="0"/>
    <s v="[ARTPT-691 FASE 4] Evento de cancelamento de pré alocações não foi disparado por GA"/>
    <m/>
    <n v="7200"/>
    <m/>
    <s v="Itens concluídos"/>
    <s v="ARTPT-691"/>
    <s v="Não"/>
    <s v="Concluído"/>
    <d v="2026-06-05T17:54:00"/>
    <d v="2026-07-06T00:00:00"/>
    <d v="2026-07-13T00:00:00"/>
    <d v="2026-07-13T00:00:00"/>
    <d v="2026-07-13T00:00:00"/>
    <d v="2026-07-20T00:00:00"/>
    <d v="2026-07-20T00:00:00"/>
    <m/>
    <m/>
    <n v="1"/>
    <m/>
    <m/>
    <n v="31"/>
    <m/>
    <x v="0"/>
    <m/>
    <m/>
    <m/>
    <n v="2"/>
    <s v="FALSO"/>
    <n v="0"/>
    <n v="21"/>
    <s v=""/>
    <n v="1"/>
    <b v="1"/>
    <n v="5"/>
    <s v=""/>
    <s v=""/>
    <s v=""/>
    <n v="31"/>
    <b v="1"/>
    <x v="16"/>
  </r>
  <r>
    <x v="0"/>
    <s v="SGGS-16641"/>
    <s v="[SGGS] SP 26.2.4;[SGGS] SP 26.3.1;[SGGS] SP 26.3.2;[SGGS] SP 26.2.6;[SGGS] SP 26.2.5"/>
    <x v="3"/>
    <x v="0"/>
    <s v="[SGGS] PI 3/26"/>
    <x v="0"/>
    <s v="[INC0783569]Tenho um Erro/Problema com o PTC - Dynamics Athenas - Alocação e disponibilização de disciplinas"/>
    <m/>
    <m/>
    <m/>
    <s v="Itens concluídos"/>
    <m/>
    <m/>
    <s v="Concluído"/>
    <d v="2026-06-05T15:22:00"/>
    <d v="2026-07-06T00:00:00"/>
    <d v="2026-07-16T00:00:00"/>
    <d v="2026-07-16T00:00:00"/>
    <m/>
    <m/>
    <m/>
    <m/>
    <m/>
    <m/>
    <m/>
    <m/>
    <m/>
    <m/>
    <x v="0"/>
    <m/>
    <m/>
    <m/>
    <s v=""/>
    <s v="FALSO"/>
    <n v="0"/>
    <s v=""/>
    <s v=""/>
    <s v=""/>
    <s v=""/>
    <s v=""/>
    <s v=""/>
    <s v=""/>
    <s v=""/>
    <s v=""/>
    <s v=""/>
    <x v="0"/>
  </r>
  <r>
    <x v="0"/>
    <s v="SGGS-16640"/>
    <s v="[SGGS] SP 26.2.4;[SGGS] SP 26.3.1;[SGGS] SP 26.3.2;[SGGS] SP 26.2.6;[SGGS] SP 26.2.5"/>
    <x v="3"/>
    <x v="0"/>
    <s v="[SGGS] PI 3/26"/>
    <x v="0"/>
    <s v="[INC0784469]Tenho um Erro/Problema com o PTC - Dynamics Athenas - Instabilidade Sistêmica no Dynamics"/>
    <m/>
    <m/>
    <m/>
    <s v="Itens concluídos"/>
    <m/>
    <m/>
    <s v="Concluído"/>
    <d v="2026-06-05T12:21:00"/>
    <d v="2026-07-06T00:00:00"/>
    <d v="2026-07-16T00:00:00"/>
    <d v="2026-07-16T00:00:00"/>
    <m/>
    <m/>
    <m/>
    <m/>
    <m/>
    <m/>
    <m/>
    <m/>
    <m/>
    <m/>
    <x v="0"/>
    <m/>
    <m/>
    <m/>
    <s v=""/>
    <s v="FALSO"/>
    <n v="0"/>
    <s v=""/>
    <s v=""/>
    <s v=""/>
    <s v=""/>
    <s v=""/>
    <s v=""/>
    <s v=""/>
    <s v=""/>
    <s v=""/>
    <s v=""/>
    <x v="0"/>
  </r>
  <r>
    <x v="9"/>
    <s v="SGGS-16637"/>
    <s v="[SGGS] SP 26.3.1;[SGGS] SP 26.2.6"/>
    <x v="3"/>
    <x v="2"/>
    <s v="[SGGS] PI 3/26"/>
    <x v="0"/>
    <s v="[ARTPT-691 FASE 4] Documento de Histórico Escolar não exibiu o subscritos com a IES dos aproveitamentos"/>
    <m/>
    <m/>
    <m/>
    <s v="Itens concluídos"/>
    <s v="ARTPT-691"/>
    <s v="Não"/>
    <s v="Massa incorreta"/>
    <d v="2026-06-05T10:41:00"/>
    <d v="2026-07-06T00:00:00"/>
    <d v="2026-07-13T00:00:00"/>
    <m/>
    <m/>
    <m/>
    <m/>
    <m/>
    <m/>
    <m/>
    <m/>
    <m/>
    <m/>
    <m/>
    <x v="0"/>
    <m/>
    <m/>
    <m/>
    <s v=""/>
    <s v="FALSO"/>
    <n v="0"/>
    <n v="21"/>
    <s v=""/>
    <s v=""/>
    <s v=""/>
    <s v=""/>
    <s v=""/>
    <s v=""/>
    <s v=""/>
    <s v=""/>
    <b v="1"/>
    <x v="16"/>
  </r>
  <r>
    <x v="0"/>
    <s v="SGGS-16636"/>
    <s v="[SGGS] SP 26.3.1;[SGGS] SP 26.3.2;[SGGS] SP 26.2.6"/>
    <x v="3"/>
    <x v="0"/>
    <s v="[SGGS] PI 3/26"/>
    <x v="0"/>
    <s v="[INC0784468]Tenho um Erro/Problema com o PTC - Dynamics Athenas - Efetivação da Matrícula"/>
    <m/>
    <m/>
    <m/>
    <s v="Itens concluídos"/>
    <m/>
    <m/>
    <s v="Concluído"/>
    <d v="2026-06-05T10:22:00"/>
    <d v="2026-07-06T00:00:00"/>
    <d v="2026-06-20T00:00:00"/>
    <d v="2026-07-16T00:00:00"/>
    <m/>
    <m/>
    <m/>
    <m/>
    <m/>
    <m/>
    <m/>
    <m/>
    <m/>
    <m/>
    <x v="0"/>
    <m/>
    <m/>
    <m/>
    <s v=""/>
    <s v="FALSO"/>
    <n v="0"/>
    <s v=""/>
    <s v=""/>
    <s v=""/>
    <s v=""/>
    <s v=""/>
    <s v=""/>
    <s v=""/>
    <s v=""/>
    <s v=""/>
    <s v=""/>
    <x v="0"/>
  </r>
  <r>
    <x v="0"/>
    <s v="SGGS-16631"/>
    <s v="[SGGS] SP 26.2.4;[SGGS] SP 26.3.1;[SGGS] SP 26.3.2;[SGGS] SP 26.2.6;[SGGS] SP 26.2.5"/>
    <x v="3"/>
    <x v="0"/>
    <s v="[SGGS] PI 3/26"/>
    <x v="0"/>
    <s v="[INC0779095]Tenho um Erro/Problema com o PTC - Ambiente do Aluno / AVA Sofia - Secretaria - Erro ao abrir solicitação"/>
    <m/>
    <m/>
    <m/>
    <s v="Itens concluídos"/>
    <m/>
    <m/>
    <s v="Concluído"/>
    <d v="2026-06-03T15:54:00"/>
    <d v="2026-07-06T00:00:00"/>
    <d v="2026-06-20T00:00:00"/>
    <d v="2026-07-16T00:00:00"/>
    <m/>
    <m/>
    <m/>
    <m/>
    <m/>
    <m/>
    <m/>
    <m/>
    <m/>
    <m/>
    <x v="0"/>
    <m/>
    <m/>
    <m/>
    <s v=""/>
    <s v="FALSO"/>
    <n v="0"/>
    <s v=""/>
    <s v=""/>
    <s v=""/>
    <s v=""/>
    <s v=""/>
    <s v=""/>
    <s v=""/>
    <s v=""/>
    <s v=""/>
    <s v=""/>
    <x v="0"/>
  </r>
  <r>
    <x v="0"/>
    <s v="SGGS-16630"/>
    <s v="[SGGS] SP 26.3.1;[SGGS] SP 26.3.2;[SGGS] SP 26.2.6"/>
    <x v="3"/>
    <x v="0"/>
    <s v="[SGGS] PI 3/26"/>
    <x v="0"/>
    <s v="[INC0784182]Tenho um Erro/Problema com o PTC - Dynamics Athenas - Efetivação da Matrícula"/>
    <m/>
    <m/>
    <m/>
    <s v="Itens concluídos"/>
    <m/>
    <m/>
    <s v="Concluído"/>
    <d v="2026-06-03T13:41:00"/>
    <d v="2026-07-06T00:00:00"/>
    <d v="2026-06-20T00:00:00"/>
    <d v="2026-07-16T00:00:00"/>
    <m/>
    <m/>
    <m/>
    <m/>
    <m/>
    <m/>
    <m/>
    <m/>
    <m/>
    <m/>
    <x v="0"/>
    <m/>
    <m/>
    <m/>
    <s v=""/>
    <s v="FALSO"/>
    <n v="0"/>
    <s v=""/>
    <s v=""/>
    <s v=""/>
    <s v=""/>
    <s v=""/>
    <s v=""/>
    <s v=""/>
    <s v=""/>
    <s v=""/>
    <s v=""/>
    <x v="0"/>
  </r>
  <r>
    <x v="0"/>
    <s v="SGGS-16629"/>
    <s v="[SGGS] SP 26.3.1;[SGGS] SP 26.3.2;[SGGS] SP 26.2.6"/>
    <x v="3"/>
    <x v="0"/>
    <s v="[SGGS] PI 3/26"/>
    <x v="0"/>
    <s v="[INC0784145]Tenho um Erro/Problema com o PTC - Dynamics Athenas - Efetivação da Matrícula"/>
    <m/>
    <m/>
    <m/>
    <s v="Itens concluídos"/>
    <m/>
    <m/>
    <s v="Concluído"/>
    <d v="2026-06-03T11:31:00"/>
    <d v="2026-07-06T00:00:00"/>
    <d v="2026-06-20T00:00:00"/>
    <d v="2026-07-16T00:00:00"/>
    <m/>
    <m/>
    <m/>
    <m/>
    <m/>
    <m/>
    <m/>
    <m/>
    <m/>
    <m/>
    <x v="0"/>
    <m/>
    <m/>
    <m/>
    <s v=""/>
    <s v="FALSO"/>
    <n v="0"/>
    <s v=""/>
    <s v=""/>
    <s v=""/>
    <s v=""/>
    <s v=""/>
    <s v=""/>
    <s v=""/>
    <s v=""/>
    <s v=""/>
    <s v=""/>
    <x v="0"/>
  </r>
  <r>
    <x v="0"/>
    <s v="SGGS-16627"/>
    <s v="[SGGS] SP 26.2.4;[SGGS] SP 26.3.1;[SGGS] SP 26.3.2;[SGGS] SP 26.2.6;[SGGS] SP 26.2.5"/>
    <x v="3"/>
    <x v="0"/>
    <s v="[SGGS] PI 3/26"/>
    <x v="0"/>
    <s v="[INC0784139]Tenho um Erro/Problema com o PTC - Dynamics Athenas - Documentos Acadêmicos - Serviços"/>
    <m/>
    <m/>
    <m/>
    <s v="Itens concluídos"/>
    <m/>
    <m/>
    <s v="Concluído"/>
    <d v="2026-06-03T11:13:00"/>
    <d v="2026-07-06T00:00:00"/>
    <d v="2026-07-16T00:00:00"/>
    <d v="2026-07-16T00:00:00"/>
    <m/>
    <m/>
    <m/>
    <m/>
    <m/>
    <m/>
    <m/>
    <m/>
    <m/>
    <m/>
    <x v="0"/>
    <m/>
    <m/>
    <m/>
    <s v=""/>
    <s v="FALSO"/>
    <n v="0"/>
    <s v=""/>
    <s v=""/>
    <s v=""/>
    <s v=""/>
    <s v=""/>
    <s v=""/>
    <s v=""/>
    <s v=""/>
    <s v=""/>
    <s v=""/>
    <x v="0"/>
  </r>
  <r>
    <x v="0"/>
    <s v="SGGS-16621"/>
    <s v="[SGGS] SP 26.2.4;[SGGS] SP 26.3.1;[SGGS] SP 26.3.2;[SGGS] SP 26.2.6;[SGGS] SP 26.2.5"/>
    <x v="3"/>
    <x v="0"/>
    <s v="[SGGS] PI 3/26"/>
    <x v="0"/>
    <s v="[INC0783881]Tenho um Erro/Problema com o PTC - Ingresso - Captação - Backoffice"/>
    <m/>
    <m/>
    <m/>
    <s v="Itens concluídos"/>
    <m/>
    <m/>
    <s v="Concluído"/>
    <d v="2026-06-02T16:51:00"/>
    <d v="2026-07-06T00:00:00"/>
    <d v="2026-07-16T00:00:00"/>
    <d v="2026-07-16T00:00:00"/>
    <m/>
    <m/>
    <m/>
    <m/>
    <m/>
    <m/>
    <m/>
    <m/>
    <m/>
    <m/>
    <x v="0"/>
    <m/>
    <m/>
    <m/>
    <s v=""/>
    <s v="FALSO"/>
    <n v="0"/>
    <s v=""/>
    <s v=""/>
    <s v=""/>
    <s v=""/>
    <s v=""/>
    <s v=""/>
    <s v=""/>
    <s v=""/>
    <s v=""/>
    <s v=""/>
    <x v="0"/>
  </r>
  <r>
    <x v="0"/>
    <s v="SGGS-16620"/>
    <s v="[SGGS] SP 26.3.1;[SGGS] SP 26.3.2;[SGGS] SP 26.2.6"/>
    <x v="3"/>
    <x v="0"/>
    <s v="[SGGS] PI 3/26"/>
    <x v="0"/>
    <s v="[INC0783937]Tenho um Erro/Problema com o PTC - Dynamics Athenas - Efetivação da Matrícula"/>
    <m/>
    <m/>
    <m/>
    <s v="Itens concluídos"/>
    <m/>
    <m/>
    <s v="Concluído"/>
    <d v="2026-06-02T15:47:00"/>
    <d v="2026-07-06T00:00:00"/>
    <d v="2026-06-20T00:00:00"/>
    <d v="2026-07-16T00:00:00"/>
    <m/>
    <m/>
    <m/>
    <m/>
    <m/>
    <m/>
    <m/>
    <m/>
    <m/>
    <m/>
    <x v="0"/>
    <m/>
    <m/>
    <m/>
    <s v=""/>
    <s v="FALSO"/>
    <n v="0"/>
    <s v=""/>
    <s v=""/>
    <s v=""/>
    <s v=""/>
    <s v=""/>
    <s v=""/>
    <s v=""/>
    <s v=""/>
    <s v=""/>
    <s v=""/>
    <x v="0"/>
  </r>
  <r>
    <x v="0"/>
    <s v="SGGS-16616"/>
    <s v="[SGGS] SP 26.3.1;[SGGS] SP 26.3.2;[SGGS] SP 26.2.6"/>
    <x v="3"/>
    <x v="0"/>
    <s v="[SGGS] PI 3/26"/>
    <x v="0"/>
    <s v="[INC0783841]Tenho um Erro/Problema com o PTC - Dynamics Athenas - Efetivação da Matrícula"/>
    <m/>
    <m/>
    <m/>
    <s v="Itens concluídos"/>
    <m/>
    <m/>
    <s v="Concluído"/>
    <d v="2026-06-02T10:30:00"/>
    <d v="2026-07-06T00:00:00"/>
    <d v="2026-06-20T00:00:00"/>
    <d v="2026-07-16T00:00:00"/>
    <m/>
    <m/>
    <m/>
    <m/>
    <m/>
    <m/>
    <m/>
    <m/>
    <m/>
    <m/>
    <x v="0"/>
    <m/>
    <m/>
    <m/>
    <s v=""/>
    <s v="FALSO"/>
    <n v="0"/>
    <s v=""/>
    <s v=""/>
    <s v=""/>
    <s v=""/>
    <s v=""/>
    <s v=""/>
    <s v=""/>
    <s v=""/>
    <s v=""/>
    <s v=""/>
    <x v="0"/>
  </r>
  <r>
    <x v="4"/>
    <s v="SGGS-16615"/>
    <s v="[SGGS] SP 26.3.2"/>
    <x v="3"/>
    <x v="3"/>
    <s v="[SGGS] PI 3/26"/>
    <x v="2"/>
    <s v="[GA] Adequar o formulário de Contato Cadastro para CNPJ Alfanumérico (JavaScript)"/>
    <n v="3"/>
    <n v="72000"/>
    <m/>
    <s v="Itens concluídos"/>
    <s v="ARTSG-313"/>
    <s v="Não"/>
    <s v="Concluído"/>
    <d v="2026-06-02T10:17:00"/>
    <d v="2026-07-20T00:00:00"/>
    <d v="2026-07-21T00:00:00"/>
    <d v="2026-07-27T00:00:00"/>
    <d v="2026-07-27T00:00:00"/>
    <d v="2026-07-29T00:00:00"/>
    <d v="2026-07-29T00:00:00"/>
    <m/>
    <m/>
    <n v="4"/>
    <n v="2"/>
    <m/>
    <n v="41"/>
    <m/>
    <x v="0"/>
    <m/>
    <m/>
    <m/>
    <n v="20"/>
    <s v="FALSO"/>
    <n v="0"/>
    <n v="34"/>
    <s v=""/>
    <n v="4"/>
    <b v="1"/>
    <n v="2"/>
    <b v="1"/>
    <s v=""/>
    <s v=""/>
    <s v=""/>
    <b v="1"/>
    <x v="5"/>
  </r>
  <r>
    <x v="0"/>
    <s v="SGGS-16612"/>
    <s v="[SGGS] SP 26.3.1;[SGGS] SP 26.3.2;[SGGS] SP 26.2.6"/>
    <x v="3"/>
    <x v="0"/>
    <s v="[SGGS] PI 3/26"/>
    <x v="0"/>
    <s v="[INC0783823]Tenho um Erro/Problema com o PTC - Dynamics Athenas - Efetivação da Matrícula"/>
    <m/>
    <m/>
    <m/>
    <s v="Itens concluídos"/>
    <m/>
    <m/>
    <s v="Concluído"/>
    <d v="2026-06-02T09:30:00"/>
    <d v="2026-07-06T00:00:00"/>
    <d v="2026-06-20T00:00:00"/>
    <d v="2026-07-16T00:00:00"/>
    <m/>
    <m/>
    <m/>
    <m/>
    <m/>
    <m/>
    <m/>
    <m/>
    <m/>
    <m/>
    <x v="0"/>
    <m/>
    <m/>
    <m/>
    <s v=""/>
    <s v="FALSO"/>
    <n v="0"/>
    <s v=""/>
    <s v=""/>
    <s v=""/>
    <s v=""/>
    <s v=""/>
    <s v=""/>
    <s v=""/>
    <s v=""/>
    <s v=""/>
    <s v=""/>
    <x v="0"/>
  </r>
  <r>
    <x v="0"/>
    <s v="SGGS-16610"/>
    <s v="[SGGS] SP 26.3.1;[SGGS] SP 26.3.2;[SGGS] SP 26.2.6"/>
    <x v="3"/>
    <x v="0"/>
    <s v="[SGGS] PI 3/26"/>
    <x v="0"/>
    <s v="[INC0783638]Tenho um Erro/Problema com o PTC - Dynamics Athenas - Efetivação da Matrícula"/>
    <m/>
    <m/>
    <m/>
    <s v="Itens concluídos"/>
    <m/>
    <m/>
    <s v="Concluído"/>
    <d v="2026-06-01T17:41:00"/>
    <d v="2026-07-06T00:00:00"/>
    <d v="2026-06-20T00:00:00"/>
    <d v="2026-07-16T00:00:00"/>
    <m/>
    <m/>
    <m/>
    <m/>
    <m/>
    <m/>
    <m/>
    <m/>
    <m/>
    <m/>
    <x v="0"/>
    <m/>
    <m/>
    <m/>
    <s v=""/>
    <s v="FALSO"/>
    <n v="0"/>
    <s v=""/>
    <s v=""/>
    <s v=""/>
    <s v=""/>
    <s v=""/>
    <s v=""/>
    <s v=""/>
    <s v=""/>
    <s v=""/>
    <s v=""/>
    <x v="0"/>
  </r>
  <r>
    <x v="0"/>
    <s v="SGGS-16609"/>
    <s v="[SGGS] SP 26.2.4;[SGGS] SP 26.3.1;[SGGS] SP 26.3.2;[SGGS] SP 26.2.6;[SGGS] SP 26.2.5"/>
    <x v="3"/>
    <x v="0"/>
    <s v="[SGGS] PI 3/26"/>
    <x v="0"/>
    <s v="[INC0783609]Tenho um Erro/Problema com o PTC - Dynamics Athenas - Instabilidade Sistêmica no Dynamics"/>
    <m/>
    <m/>
    <m/>
    <s v="Itens concluídos"/>
    <m/>
    <m/>
    <s v="Concluído"/>
    <d v="2026-06-01T16:27:00"/>
    <d v="2026-07-06T00:00:00"/>
    <d v="2026-07-15T00:00:00"/>
    <d v="2026-07-15T00:00:00"/>
    <m/>
    <m/>
    <m/>
    <m/>
    <m/>
    <m/>
    <m/>
    <m/>
    <m/>
    <m/>
    <x v="0"/>
    <m/>
    <m/>
    <m/>
    <s v=""/>
    <s v="FALSO"/>
    <n v="0"/>
    <s v=""/>
    <s v=""/>
    <s v=""/>
    <s v=""/>
    <s v=""/>
    <s v=""/>
    <s v=""/>
    <s v=""/>
    <s v=""/>
    <s v=""/>
    <x v="0"/>
  </r>
  <r>
    <x v="0"/>
    <s v="SGGS-16608"/>
    <s v="[SGGS] SP 26.2.4;[SGGS] SP 26.3.1;[SGGS] SP 26.3.2;[SGGS] SP 26.2.6;[SGGS] SP 26.2.5"/>
    <x v="3"/>
    <x v="0"/>
    <s v="[SGGS] PI 3/26"/>
    <x v="0"/>
    <s v="[INC0781345]Tenho um Erro/Problema com o PTC - Dynamics Athenas - Alocação e disponibilização de disciplinas"/>
    <m/>
    <m/>
    <m/>
    <s v="Itens concluídos"/>
    <m/>
    <m/>
    <s v="Concluído"/>
    <d v="2026-06-01T14:47:00"/>
    <d v="2026-07-06T00:00:00"/>
    <d v="2026-07-16T00:00:00"/>
    <d v="2026-07-16T00:00:00"/>
    <m/>
    <m/>
    <m/>
    <m/>
    <m/>
    <m/>
    <m/>
    <m/>
    <m/>
    <m/>
    <x v="0"/>
    <m/>
    <m/>
    <m/>
    <s v=""/>
    <s v="FALSO"/>
    <n v="0"/>
    <s v=""/>
    <s v=""/>
    <s v=""/>
    <s v=""/>
    <s v=""/>
    <s v=""/>
    <s v=""/>
    <s v=""/>
    <s v=""/>
    <s v=""/>
    <x v="0"/>
  </r>
  <r>
    <x v="0"/>
    <s v="SGGS-16606"/>
    <s v="[SGGS] SP 26.3.1;[SGGS] SP 26.3.2;[SGGS] SP 26.2.6"/>
    <x v="3"/>
    <x v="0"/>
    <s v="[SGGS] PI 3/26"/>
    <x v="0"/>
    <s v="[INC0783539]Tenho um Erro/Problema com o PTC - Dynamics Athenas - Efetivação da Matrícula"/>
    <m/>
    <m/>
    <m/>
    <s v="Itens concluídos"/>
    <m/>
    <m/>
    <s v="Concluído"/>
    <d v="2026-06-01T12:33:00"/>
    <d v="2026-07-06T00:00:00"/>
    <d v="2026-06-20T00:00:00"/>
    <d v="2026-07-16T00:00:00"/>
    <m/>
    <m/>
    <m/>
    <m/>
    <m/>
    <m/>
    <m/>
    <m/>
    <m/>
    <m/>
    <x v="0"/>
    <m/>
    <m/>
    <m/>
    <s v=""/>
    <s v="FALSO"/>
    <n v="0"/>
    <s v=""/>
    <s v=""/>
    <s v=""/>
    <s v=""/>
    <s v=""/>
    <s v=""/>
    <s v=""/>
    <s v=""/>
    <s v=""/>
    <s v=""/>
    <x v="0"/>
  </r>
  <r>
    <x v="0"/>
    <s v="SGGS-16597"/>
    <s v="[SGGS] SP 26.2.4;[SGGS] SP 26.3.1;[SGGS] SP 26.3.2;[SGGS] SP 26.2.6;[SGGS] SP 26.2.5"/>
    <x v="3"/>
    <x v="0"/>
    <s v="[SGGS] PI 3/26"/>
    <x v="0"/>
    <s v="[INC0782452]Tenho um Erro/Problema com o PTC - Ingresso - Inativar inscrição anterior"/>
    <m/>
    <m/>
    <m/>
    <s v="Itens concluídos"/>
    <m/>
    <m/>
    <s v="Concluído"/>
    <d v="2026-05-29T12:47:00"/>
    <d v="2026-07-06T00:00:00"/>
    <d v="2026-07-16T00:00:00"/>
    <d v="2026-07-16T00:00:00"/>
    <m/>
    <m/>
    <m/>
    <m/>
    <m/>
    <m/>
    <m/>
    <m/>
    <m/>
    <m/>
    <x v="0"/>
    <m/>
    <m/>
    <m/>
    <s v=""/>
    <s v="FALSO"/>
    <n v="0"/>
    <s v=""/>
    <s v=""/>
    <s v=""/>
    <s v=""/>
    <s v=""/>
    <s v=""/>
    <s v=""/>
    <s v=""/>
    <s v=""/>
    <s v=""/>
    <x v="0"/>
  </r>
  <r>
    <x v="0"/>
    <s v="SGGS-16596"/>
    <s v="[SGGS] SP 26.2.4;[SGGS] SP 26.3.1;[SGGS] SP 26.3.2;[SGGS] SP 26.2.6;[SGGS] SP 26.2.5"/>
    <x v="3"/>
    <x v="0"/>
    <s v="[SGGS] PI 3/26"/>
    <x v="0"/>
    <s v="[INC0782251]Tenho um Erro/Problema com o PTC - Ingresso - Inativar inscrição anterior"/>
    <m/>
    <m/>
    <m/>
    <s v="Itens concluídos"/>
    <m/>
    <m/>
    <s v="Concluído"/>
    <d v="2026-05-29T12:44:00"/>
    <d v="2026-07-06T00:00:00"/>
    <d v="2026-07-16T00:00:00"/>
    <d v="2026-07-16T00:00:00"/>
    <m/>
    <m/>
    <m/>
    <m/>
    <m/>
    <m/>
    <m/>
    <m/>
    <m/>
    <m/>
    <x v="0"/>
    <m/>
    <m/>
    <m/>
    <s v=""/>
    <s v="FALSO"/>
    <n v="0"/>
    <s v=""/>
    <s v=""/>
    <s v=""/>
    <s v=""/>
    <s v=""/>
    <s v=""/>
    <s v=""/>
    <s v=""/>
    <s v=""/>
    <s v=""/>
    <x v="0"/>
  </r>
  <r>
    <x v="0"/>
    <s v="SGGS-16595"/>
    <s v="[SGGS] SP 26.2.4;[SGGS] SP 26.3.1;[SGGS] SP 26.3.2;[SGGS] SP 26.2.6;[SGGS] SP 26.2.5"/>
    <x v="3"/>
    <x v="0"/>
    <s v="[SGGS] PI 3/26"/>
    <x v="0"/>
    <s v="[INC0782159]Tenho um Erro/Problema com o PTC - Ingresso - Inativar inscrição anterior"/>
    <m/>
    <m/>
    <m/>
    <s v="Itens concluídos"/>
    <m/>
    <m/>
    <s v="Concluído"/>
    <d v="2026-05-29T12:41:00"/>
    <d v="2026-07-06T00:00:00"/>
    <d v="2026-07-16T00:00:00"/>
    <d v="2026-07-16T00:00:00"/>
    <m/>
    <m/>
    <m/>
    <m/>
    <m/>
    <m/>
    <m/>
    <m/>
    <m/>
    <m/>
    <x v="0"/>
    <m/>
    <m/>
    <m/>
    <s v=""/>
    <s v="FALSO"/>
    <n v="0"/>
    <s v=""/>
    <s v=""/>
    <s v=""/>
    <s v=""/>
    <s v=""/>
    <s v=""/>
    <s v=""/>
    <s v=""/>
    <s v=""/>
    <s v=""/>
    <x v="0"/>
  </r>
  <r>
    <x v="0"/>
    <s v="SGGS-16594"/>
    <s v="[SGGS] SP 26.2.4;[SGGS] SP 26.3.1;[SGGS] SP 26.3.2;[SGGS] SP 26.2.6;[SGGS] SP 26.2.5"/>
    <x v="3"/>
    <x v="0"/>
    <s v="[SGGS] PI 3/26"/>
    <x v="0"/>
    <s v="[INC0782390]Tenho um Erro/Problema com o PTC - Ingresso - Inativar inscrição anterior"/>
    <m/>
    <m/>
    <m/>
    <s v="Itens concluídos"/>
    <m/>
    <m/>
    <s v="Concluído"/>
    <d v="2026-05-29T12:39:00"/>
    <d v="2026-07-06T00:00:00"/>
    <d v="2026-07-16T00:00:00"/>
    <d v="2026-07-16T00:00:00"/>
    <m/>
    <m/>
    <m/>
    <m/>
    <m/>
    <m/>
    <m/>
    <m/>
    <m/>
    <m/>
    <x v="0"/>
    <m/>
    <m/>
    <m/>
    <s v=""/>
    <s v="FALSO"/>
    <n v="0"/>
    <s v=""/>
    <s v=""/>
    <s v=""/>
    <s v=""/>
    <s v=""/>
    <s v=""/>
    <s v=""/>
    <s v=""/>
    <s v=""/>
    <s v=""/>
    <x v="0"/>
  </r>
  <r>
    <x v="0"/>
    <s v="SGGS-16593"/>
    <s v="[SGGS] SP 26.2.4;[SGGS] SP 26.3.1;[SGGS] SP 26.2.6;[SGGS] SP 26.2.5"/>
    <x v="3"/>
    <x v="0"/>
    <s v="[SGGS] PI 3/26"/>
    <x v="0"/>
    <s v="[INC0781021]Tenho um Erro/Problema com o PTC - Ambiente do Aluno / AVA Sofia - Secretaria -  Termos e contratos"/>
    <m/>
    <m/>
    <m/>
    <s v="Itens concluídos"/>
    <m/>
    <m/>
    <s v="Abertura indevida"/>
    <d v="2026-05-29T10:22:00"/>
    <d v="2026-07-06T00:00:00"/>
    <d v="2026-07-13T00:00:00"/>
    <m/>
    <m/>
    <m/>
    <m/>
    <m/>
    <m/>
    <m/>
    <m/>
    <m/>
    <m/>
    <m/>
    <x v="0"/>
    <m/>
    <m/>
    <m/>
    <s v=""/>
    <s v="FALSO"/>
    <n v="0"/>
    <s v=""/>
    <s v=""/>
    <s v=""/>
    <s v=""/>
    <s v=""/>
    <s v=""/>
    <s v=""/>
    <s v=""/>
    <s v=""/>
    <s v=""/>
    <x v="0"/>
  </r>
  <r>
    <x v="0"/>
    <s v="SGGS-16592"/>
    <s v="[SGGS] SP 26.2.4;[SGGS] SP 26.3.1;[SGGS] SP 26.3.2;[SGGS] SP 26.2.6;[SGGS] SP 26.2.5"/>
    <x v="3"/>
    <x v="0"/>
    <s v="[SGGS] PI 3/26"/>
    <x v="0"/>
    <s v="[INC0782402]Tenho um Erro/Problema com o PTC - Ambiente do Aluno / AVA Sofia - Aulas"/>
    <m/>
    <m/>
    <m/>
    <s v="Itens concluídos"/>
    <m/>
    <m/>
    <s v="Concluído"/>
    <d v="2026-05-29T10:17:00"/>
    <d v="2026-07-06T00:00:00"/>
    <d v="2026-07-16T00:00:00"/>
    <d v="2026-07-16T00:00:00"/>
    <m/>
    <m/>
    <m/>
    <m/>
    <m/>
    <m/>
    <m/>
    <m/>
    <m/>
    <m/>
    <x v="0"/>
    <m/>
    <m/>
    <m/>
    <s v=""/>
    <s v="FALSO"/>
    <n v="0"/>
    <s v=""/>
    <s v=""/>
    <s v=""/>
    <s v=""/>
    <s v=""/>
    <s v=""/>
    <s v=""/>
    <s v=""/>
    <s v=""/>
    <s v=""/>
    <x v="0"/>
  </r>
  <r>
    <x v="0"/>
    <s v="SGGS-16590"/>
    <s v="[SGGS] SP 26.3.1;[SGGS] SP 26.3.2;[SGGS] SP 26.2.6"/>
    <x v="3"/>
    <x v="0"/>
    <s v="[SGGS] PI 3/26"/>
    <x v="0"/>
    <s v="[INC0782877]Tenho um Erro/Problema com o PTC - Dynamics Athenas - Efetivação da Matrícula"/>
    <m/>
    <m/>
    <m/>
    <s v="Itens concluídos"/>
    <m/>
    <m/>
    <s v="Concluído"/>
    <d v="2026-05-28T18:37:00"/>
    <d v="2026-07-06T00:00:00"/>
    <d v="2026-06-20T00:00:00"/>
    <d v="2026-07-16T00:00:00"/>
    <m/>
    <m/>
    <m/>
    <m/>
    <m/>
    <m/>
    <m/>
    <m/>
    <m/>
    <m/>
    <x v="0"/>
    <m/>
    <m/>
    <m/>
    <s v=""/>
    <s v="FALSO"/>
    <n v="0"/>
    <s v=""/>
    <s v=""/>
    <s v=""/>
    <s v=""/>
    <s v=""/>
    <s v=""/>
    <s v=""/>
    <s v=""/>
    <s v=""/>
    <s v=""/>
    <x v="0"/>
  </r>
  <r>
    <x v="0"/>
    <s v="SGGS-16589"/>
    <s v="[SGGS] SP 26.2.4;[SGGS] SP 26.3.1;[SGGS] SP 26.2.6;[SGGS] SP 26.2.5"/>
    <x v="3"/>
    <x v="0"/>
    <s v="[SGGS] PI 3/26"/>
    <x v="0"/>
    <s v="[INC0767502]Tenho um Erro/Problema com o PTC - Ambiente do Aluno / AVA Sofia - Secretaria -  Termos e contratos"/>
    <m/>
    <m/>
    <m/>
    <s v="Itens concluídos"/>
    <m/>
    <m/>
    <s v="Concluído"/>
    <d v="2026-05-28T18:03:00"/>
    <d v="2026-07-06T00:00:00"/>
    <d v="2026-07-13T00:00:00"/>
    <d v="2026-07-13T00:00:00"/>
    <m/>
    <m/>
    <m/>
    <m/>
    <m/>
    <m/>
    <m/>
    <m/>
    <m/>
    <m/>
    <x v="0"/>
    <m/>
    <m/>
    <m/>
    <s v=""/>
    <s v="FALSO"/>
    <n v="0"/>
    <s v=""/>
    <s v=""/>
    <s v=""/>
    <s v=""/>
    <s v=""/>
    <s v=""/>
    <s v=""/>
    <s v=""/>
    <s v=""/>
    <s v=""/>
    <x v="0"/>
  </r>
  <r>
    <x v="0"/>
    <s v="SGGS-16588"/>
    <s v="[SGGS] SP 26.3.1;[SGGS] SP 26.3.2;[SGGS] SP 26.2.6"/>
    <x v="3"/>
    <x v="0"/>
    <s v="[SGGS] PI 3/26"/>
    <x v="0"/>
    <s v="[INC0782853]Tenho um Erro/Problema com o PTC - Dynamics Athenas - Efetivação da Matrícula"/>
    <m/>
    <m/>
    <m/>
    <s v="Itens concluídos"/>
    <m/>
    <m/>
    <s v="Concluído"/>
    <d v="2026-05-28T16:57:00"/>
    <d v="2026-07-06T00:00:00"/>
    <d v="2026-06-20T00:00:00"/>
    <d v="2026-07-16T00:00:00"/>
    <m/>
    <m/>
    <m/>
    <m/>
    <m/>
    <m/>
    <m/>
    <m/>
    <m/>
    <m/>
    <x v="0"/>
    <m/>
    <m/>
    <m/>
    <s v=""/>
    <s v="FALSO"/>
    <n v="0"/>
    <s v=""/>
    <s v=""/>
    <s v=""/>
    <s v=""/>
    <s v=""/>
    <s v=""/>
    <s v=""/>
    <s v=""/>
    <s v=""/>
    <s v=""/>
    <x v="0"/>
  </r>
  <r>
    <x v="0"/>
    <s v="SGGS-16587"/>
    <s v="[SGGS] SP 26.3.1;[SGGS] SP 26.3.2;[SGGS] SP 26.2.6"/>
    <x v="3"/>
    <x v="0"/>
    <s v="[SGGS] PI 3/26"/>
    <x v="0"/>
    <s v="[INC0782767]Tenho um Erro/Problema com o PTC - Dynamics Athenas - Efetivação da Matrícula"/>
    <m/>
    <m/>
    <m/>
    <s v="Itens concluídos"/>
    <m/>
    <m/>
    <s v="Concluído"/>
    <d v="2026-05-28T13:52:00"/>
    <d v="2026-07-06T00:00:00"/>
    <d v="2026-06-20T00:00:00"/>
    <d v="2026-07-16T00:00:00"/>
    <m/>
    <m/>
    <m/>
    <m/>
    <m/>
    <m/>
    <m/>
    <m/>
    <m/>
    <m/>
    <x v="0"/>
    <m/>
    <m/>
    <m/>
    <s v=""/>
    <s v="FALSO"/>
    <n v="0"/>
    <s v=""/>
    <s v=""/>
    <s v=""/>
    <s v=""/>
    <s v=""/>
    <s v=""/>
    <s v=""/>
    <s v=""/>
    <s v=""/>
    <s v=""/>
    <x v="0"/>
  </r>
  <r>
    <x v="0"/>
    <s v="SGGS-16586"/>
    <s v="[SGGS] SP 26.3.1;[SGGS] SP 26.3.2;[SGGS] SP 26.2.6"/>
    <x v="3"/>
    <x v="0"/>
    <s v="[SGGS] PI 3/26"/>
    <x v="0"/>
    <s v="[INC0782730]Tenho um Erro/Problema com o PTC - Dynamics Athenas - Efetivação da Matrícula"/>
    <m/>
    <m/>
    <m/>
    <s v="Itens concluídos"/>
    <m/>
    <m/>
    <s v="Concluído"/>
    <d v="2026-05-28T11:31:00"/>
    <d v="2026-07-06T00:00:00"/>
    <d v="2026-06-20T00:00:00"/>
    <d v="2026-07-16T00:00:00"/>
    <m/>
    <m/>
    <m/>
    <m/>
    <m/>
    <m/>
    <m/>
    <m/>
    <m/>
    <m/>
    <x v="0"/>
    <m/>
    <m/>
    <m/>
    <s v=""/>
    <s v="FALSO"/>
    <n v="0"/>
    <s v=""/>
    <s v=""/>
    <s v=""/>
    <s v=""/>
    <s v=""/>
    <s v=""/>
    <s v=""/>
    <s v=""/>
    <s v=""/>
    <s v=""/>
    <x v="0"/>
  </r>
  <r>
    <x v="0"/>
    <s v="SGGS-16585"/>
    <s v="[SGGS] SP 26.3.1;[SGGS] SP 26.3.2;[SGGS] SP 26.2.6"/>
    <x v="3"/>
    <x v="0"/>
    <s v="[SGGS] PI 3/26"/>
    <x v="0"/>
    <s v="[INC0782710]Tenho um Erro/Problema com o PTC - Dynamics Athenas - Efetivação da Matrícula"/>
    <m/>
    <m/>
    <m/>
    <s v="Itens concluídos"/>
    <m/>
    <m/>
    <s v="Concluído"/>
    <d v="2026-05-28T10:47:00"/>
    <d v="2026-07-06T00:00:00"/>
    <d v="2026-06-20T00:00:00"/>
    <d v="2026-07-16T00:00:00"/>
    <m/>
    <m/>
    <m/>
    <m/>
    <m/>
    <m/>
    <m/>
    <m/>
    <m/>
    <m/>
    <x v="0"/>
    <m/>
    <m/>
    <m/>
    <s v=""/>
    <s v="FALSO"/>
    <n v="0"/>
    <s v=""/>
    <s v=""/>
    <s v=""/>
    <s v=""/>
    <s v=""/>
    <s v=""/>
    <s v=""/>
    <s v=""/>
    <s v=""/>
    <s v=""/>
    <x v="0"/>
  </r>
  <r>
    <x v="0"/>
    <s v="SGGS-16584"/>
    <s v="[SGGS] SP 26.2.4;[SGGS] SP 26.3.1;[SGGS] SP 26.3.2;[SGGS] SP 26.2.6;[SGGS] SP 26.2.5"/>
    <x v="3"/>
    <x v="0"/>
    <s v="[SGGS] PI 3/26"/>
    <x v="0"/>
    <s v="[INC0782552]Tenho um Erro/Problema com o PTC - Ingresso - Captação - Backoffice"/>
    <m/>
    <m/>
    <m/>
    <s v="Itens concluídos"/>
    <m/>
    <m/>
    <s v="Concluído"/>
    <d v="2026-05-28T10:38:00"/>
    <d v="2026-07-06T00:00:00"/>
    <d v="2026-07-16T00:00:00"/>
    <d v="2026-07-16T00:00:00"/>
    <m/>
    <m/>
    <m/>
    <m/>
    <m/>
    <m/>
    <m/>
    <m/>
    <m/>
    <m/>
    <x v="0"/>
    <m/>
    <m/>
    <m/>
    <s v=""/>
    <s v="FALSO"/>
    <n v="0"/>
    <s v=""/>
    <s v=""/>
    <s v=""/>
    <s v=""/>
    <s v=""/>
    <s v=""/>
    <s v=""/>
    <s v=""/>
    <s v=""/>
    <s v=""/>
    <x v="0"/>
  </r>
  <r>
    <x v="0"/>
    <s v="SGGS-16583"/>
    <s v="[SGGS] SP 26.2.4;[SGGS] SP 26.3.1;[SGGS] SP 26.2.6;[SGGS] SP 26.2.5"/>
    <x v="3"/>
    <x v="0"/>
    <s v="[SGGS] PI 3/26"/>
    <x v="0"/>
    <s v="[INC0782707]Tenho um Erro/Problema com o PTC - Dynamics Athenas - Rematrícula"/>
    <m/>
    <m/>
    <m/>
    <s v="Itens concluídos"/>
    <m/>
    <m/>
    <s v="Concluído"/>
    <d v="2026-05-28T10:32:00"/>
    <d v="2026-07-06T00:00:00"/>
    <d v="2026-07-16T00:00:00"/>
    <d v="2026-07-16T00:00:00"/>
    <m/>
    <m/>
    <m/>
    <m/>
    <m/>
    <m/>
    <m/>
    <m/>
    <m/>
    <m/>
    <x v="0"/>
    <m/>
    <m/>
    <m/>
    <s v=""/>
    <s v="FALSO"/>
    <n v="0"/>
    <s v=""/>
    <s v=""/>
    <s v=""/>
    <s v=""/>
    <s v=""/>
    <s v=""/>
    <s v=""/>
    <s v=""/>
    <s v=""/>
    <s v=""/>
    <x v="0"/>
  </r>
  <r>
    <x v="0"/>
    <s v="SGGS-16581"/>
    <s v="[SGGS] SP 26.3.1;[SGGS] SP 26.3.2;[SGGS] SP 26.2.6"/>
    <x v="3"/>
    <x v="0"/>
    <s v="[SGGS] PI 3/26"/>
    <x v="0"/>
    <s v="[INC0782613]Tenho um Erro/Problema com o PTC - Dynamics Athenas - Efetivação da Matrícula"/>
    <m/>
    <n v="50400"/>
    <m/>
    <s v="Itens concluídos"/>
    <m/>
    <m/>
    <s v="Concluído"/>
    <d v="2026-05-27T20:04:00"/>
    <d v="2026-07-06T00:00:00"/>
    <d v="2026-06-02T00:00:00"/>
    <d v="2026-07-16T00:00:00"/>
    <m/>
    <m/>
    <m/>
    <m/>
    <m/>
    <m/>
    <m/>
    <m/>
    <m/>
    <m/>
    <x v="0"/>
    <m/>
    <m/>
    <m/>
    <n v="14"/>
    <s v="FALSO"/>
    <n v="0"/>
    <s v=""/>
    <s v=""/>
    <s v=""/>
    <s v=""/>
    <s v=""/>
    <s v=""/>
    <s v=""/>
    <s v=""/>
    <s v=""/>
    <s v=""/>
    <x v="0"/>
  </r>
  <r>
    <x v="0"/>
    <s v="SGGS-16580"/>
    <s v="[SGGS] SP 26.3.1;[SGGS] SP 26.3.2;[SGGS] SP 26.2.6"/>
    <x v="3"/>
    <x v="0"/>
    <s v="[SGGS] PI 3/26"/>
    <x v="0"/>
    <s v="[INC0782560]Tenho um Erro/Problema com o PTC - Dynamics Athenas - Efetivação da Matrícula"/>
    <m/>
    <m/>
    <m/>
    <s v="Itens concluídos"/>
    <m/>
    <m/>
    <s v="Concluído"/>
    <d v="2026-05-27T16:56:00"/>
    <d v="2026-07-06T00:00:00"/>
    <d v="2026-06-20T00:00:00"/>
    <d v="2026-07-16T00:00:00"/>
    <m/>
    <m/>
    <m/>
    <m/>
    <m/>
    <m/>
    <m/>
    <m/>
    <m/>
    <m/>
    <x v="0"/>
    <m/>
    <m/>
    <m/>
    <s v=""/>
    <s v="FALSO"/>
    <n v="0"/>
    <s v=""/>
    <s v=""/>
    <s v=""/>
    <s v=""/>
    <s v=""/>
    <s v=""/>
    <s v=""/>
    <s v=""/>
    <s v=""/>
    <s v=""/>
    <x v="0"/>
  </r>
  <r>
    <x v="0"/>
    <s v="SGGS-16577"/>
    <s v="[SGGS] SP 26.2.4;[SGGS] SP 26.3.1;[SGGS] SP 26.3.2;[SGGS] SP 26.2.6;[SGGS] SP 26.2.5"/>
    <x v="3"/>
    <x v="0"/>
    <s v="[SGGS] PI 3/26"/>
    <x v="0"/>
    <s v="[INC0777173]Tenho um Erro/Problema com o PTC - Dynamics Athenas - Alocação e disponibilização de disciplinas"/>
    <m/>
    <m/>
    <m/>
    <s v="Itens concluídos"/>
    <m/>
    <m/>
    <s v="Concluído"/>
    <d v="2026-05-27T16:07:00"/>
    <d v="2026-07-06T00:00:00"/>
    <d v="2026-07-16T00:00:00"/>
    <d v="2026-07-16T00:00:00"/>
    <m/>
    <m/>
    <m/>
    <m/>
    <m/>
    <m/>
    <m/>
    <m/>
    <m/>
    <m/>
    <x v="0"/>
    <m/>
    <m/>
    <m/>
    <s v=""/>
    <s v="FALSO"/>
    <n v="0"/>
    <s v=""/>
    <s v=""/>
    <s v=""/>
    <s v=""/>
    <s v=""/>
    <s v=""/>
    <s v=""/>
    <s v=""/>
    <s v=""/>
    <s v=""/>
    <x v="0"/>
  </r>
  <r>
    <x v="0"/>
    <s v="SGGS-16574"/>
    <s v="[SGGS] SP 26.2.4;[SGGS] SP 26.3.1;[SGGS] SP 26.3.2;[SGGS] SP 26.2.6;[SGGS] SP 26.2.5"/>
    <x v="3"/>
    <x v="0"/>
    <s v="[SGGS] PI 3/26"/>
    <x v="0"/>
    <s v="[INC0773673]Tenho um Erro/Problema com o PTC - Dynamics Athenas - Alocação e disponibilização de disciplinas"/>
    <m/>
    <m/>
    <m/>
    <s v="Itens concluídos"/>
    <m/>
    <m/>
    <s v="Concluído"/>
    <d v="2026-05-27T15:22:00"/>
    <d v="2026-07-06T00:00:00"/>
    <d v="2026-07-15T00:00:00"/>
    <d v="2026-07-15T00:00:00"/>
    <m/>
    <m/>
    <m/>
    <m/>
    <m/>
    <m/>
    <m/>
    <m/>
    <m/>
    <m/>
    <x v="0"/>
    <m/>
    <m/>
    <m/>
    <s v=""/>
    <s v="FALSO"/>
    <n v="0"/>
    <s v=""/>
    <s v=""/>
    <s v=""/>
    <s v=""/>
    <s v=""/>
    <s v=""/>
    <s v=""/>
    <s v=""/>
    <s v=""/>
    <s v=""/>
    <x v="0"/>
  </r>
  <r>
    <x v="0"/>
    <s v="SGGS-16573"/>
    <s v="[SGGS] SP 26.2.4;[SGGS] SP 26.3.1;[SGGS] SP 26.3.2;[SGGS] SP 26.2.6;[SGGS] SP 26.2.5"/>
    <x v="3"/>
    <x v="0"/>
    <s v="[SGGS] PI 3/26"/>
    <x v="0"/>
    <s v="[INC0775316]Tenho um Erro/Problema com o PTC - Ambiente do Aluno / AVA Sofia - Secretaria - Erro na solicitação de Transferencia interna - curso e polo"/>
    <m/>
    <m/>
    <m/>
    <s v="Itens concluídos"/>
    <m/>
    <m/>
    <s v="Concluído"/>
    <d v="2026-05-27T14:35:00"/>
    <d v="2026-07-06T00:00:00"/>
    <d v="2026-07-16T00:00:00"/>
    <d v="2026-07-16T00:00:00"/>
    <m/>
    <m/>
    <m/>
    <m/>
    <m/>
    <m/>
    <m/>
    <m/>
    <m/>
    <m/>
    <x v="0"/>
    <m/>
    <m/>
    <m/>
    <s v=""/>
    <s v="FALSO"/>
    <n v="0"/>
    <s v=""/>
    <s v=""/>
    <s v=""/>
    <s v=""/>
    <s v=""/>
    <s v=""/>
    <s v=""/>
    <s v=""/>
    <s v=""/>
    <s v=""/>
    <x v="0"/>
  </r>
  <r>
    <x v="0"/>
    <s v="SGGS-16572"/>
    <s v="[SGGS] SP 26.2.4;[SGGS] SP 26.3.1;[SGGS] SP 26.3.2;[SGGS] SP 26.2.6;[SGGS] SP 26.2.5"/>
    <x v="3"/>
    <x v="0"/>
    <s v="[SGGS] PI 3/26"/>
    <x v="0"/>
    <s v="[INC0782244]Tenho um Erro/Problema com o Sistema - Área do Candidato - Contrato"/>
    <m/>
    <m/>
    <m/>
    <s v="Itens concluídos"/>
    <m/>
    <m/>
    <s v="Concluído"/>
    <d v="2026-05-27T11:10:00"/>
    <d v="2026-07-06T00:00:00"/>
    <d v="2026-07-16T00:00:00"/>
    <d v="2026-07-16T00:00:00"/>
    <m/>
    <m/>
    <m/>
    <m/>
    <m/>
    <m/>
    <m/>
    <m/>
    <m/>
    <m/>
    <x v="0"/>
    <m/>
    <m/>
    <m/>
    <s v=""/>
    <s v="FALSO"/>
    <n v="0"/>
    <s v=""/>
    <s v=""/>
    <s v=""/>
    <s v=""/>
    <s v=""/>
    <s v=""/>
    <s v=""/>
    <s v=""/>
    <s v=""/>
    <s v=""/>
    <x v="0"/>
  </r>
  <r>
    <x v="0"/>
    <s v="SGGS-16570"/>
    <s v="[SGGS] SP 26.3.1;[SGGS] SP 26.3.2;[SGGS] SP 26.2.6"/>
    <x v="3"/>
    <x v="0"/>
    <s v="[SGGS] PI 3/26"/>
    <x v="0"/>
    <s v="[INC0782252]Tenho um Erro/Problema com o PTC - Dynamics Athenas - Efetivação da Matrícula"/>
    <m/>
    <m/>
    <m/>
    <s v="Itens concluídos"/>
    <m/>
    <m/>
    <s v="Concluído"/>
    <d v="2026-05-26T18:44:00"/>
    <d v="2026-07-06T00:00:00"/>
    <d v="2026-06-20T00:00:00"/>
    <d v="2026-07-16T00:00:00"/>
    <m/>
    <m/>
    <m/>
    <m/>
    <m/>
    <m/>
    <m/>
    <m/>
    <m/>
    <m/>
    <x v="0"/>
    <m/>
    <m/>
    <m/>
    <s v=""/>
    <s v="FALSO"/>
    <n v="0"/>
    <s v=""/>
    <s v=""/>
    <s v=""/>
    <s v=""/>
    <s v=""/>
    <s v=""/>
    <s v=""/>
    <s v=""/>
    <s v=""/>
    <s v=""/>
    <x v="0"/>
  </r>
  <r>
    <x v="0"/>
    <s v="SGGS-16569"/>
    <s v="[SGGS] SP 26.3.1;[SGGS] SP 26.3.2;[SGGS] SP 26.2.6"/>
    <x v="3"/>
    <x v="0"/>
    <s v="[SGGS] PI 3/26"/>
    <x v="0"/>
    <s v="[INC0782241]Tenho um Erro/Problema com o PTC - Dynamics Athenas - Efetivação da Matrícula"/>
    <m/>
    <m/>
    <m/>
    <s v="Itens concluídos"/>
    <m/>
    <m/>
    <s v="Concluído"/>
    <d v="2026-05-26T18:13:00"/>
    <d v="2026-07-06T00:00:00"/>
    <d v="2026-06-20T00:00:00"/>
    <d v="2026-07-16T00:00:00"/>
    <m/>
    <m/>
    <m/>
    <m/>
    <m/>
    <m/>
    <m/>
    <m/>
    <m/>
    <m/>
    <x v="0"/>
    <m/>
    <m/>
    <m/>
    <s v=""/>
    <s v="FALSO"/>
    <n v="0"/>
    <s v=""/>
    <s v=""/>
    <s v=""/>
    <s v=""/>
    <s v=""/>
    <s v=""/>
    <s v=""/>
    <s v=""/>
    <s v=""/>
    <s v=""/>
    <x v="0"/>
  </r>
  <r>
    <x v="0"/>
    <s v="SGGS-16568"/>
    <s v="[SGGS] SP 26.3.1;[SGGS] SP 26.3.2;[SGGS] SP 26.2.6"/>
    <x v="3"/>
    <x v="0"/>
    <s v="[SGGS] PI 3/26"/>
    <x v="0"/>
    <s v="[INC0782234]Tenho um Erro/Problema com o PTC - Dynamics Athenas - Efetivação da Matrícula"/>
    <m/>
    <m/>
    <m/>
    <s v="Itens concluídos"/>
    <m/>
    <m/>
    <s v="Concluído"/>
    <d v="2026-05-26T17:51:00"/>
    <d v="2026-07-06T00:00:00"/>
    <d v="2026-06-20T00:00:00"/>
    <d v="2026-07-16T00:00:00"/>
    <m/>
    <m/>
    <m/>
    <m/>
    <m/>
    <m/>
    <m/>
    <m/>
    <m/>
    <m/>
    <x v="0"/>
    <m/>
    <m/>
    <m/>
    <s v=""/>
    <s v="FALSO"/>
    <n v="0"/>
    <s v=""/>
    <s v=""/>
    <s v=""/>
    <s v=""/>
    <s v=""/>
    <s v=""/>
    <s v=""/>
    <s v=""/>
    <s v=""/>
    <s v=""/>
    <x v="0"/>
  </r>
  <r>
    <x v="0"/>
    <s v="SGGS-16561"/>
    <s v="[SGGS] SP 26.2.4;[SGGS] SP 26.3.1;[SGGS] SP 26.3.2;[SGGS] SP 26.2.6;[SGGS] SP 26.2.5"/>
    <x v="3"/>
    <x v="0"/>
    <s v="[SGGS] PI 3/26"/>
    <x v="0"/>
    <s v="[INC0775549]Tenho um Erro/Problema com o PTC - Ambiente do Aluno / AVA Sofia - Secretaria - Erro na solicitação de Transferencia interna - curso e polo"/>
    <m/>
    <m/>
    <m/>
    <s v="Itens concluídos"/>
    <m/>
    <m/>
    <s v="Concluído"/>
    <d v="2026-05-26T15:59:00"/>
    <d v="2026-07-06T00:00:00"/>
    <d v="2026-07-16T00:00:00"/>
    <d v="2026-07-16T00:00:00"/>
    <m/>
    <m/>
    <m/>
    <m/>
    <m/>
    <m/>
    <m/>
    <m/>
    <m/>
    <m/>
    <x v="0"/>
    <m/>
    <m/>
    <m/>
    <s v=""/>
    <s v="FALSO"/>
    <n v="0"/>
    <s v=""/>
    <s v=""/>
    <s v=""/>
    <s v=""/>
    <s v=""/>
    <s v=""/>
    <s v=""/>
    <s v=""/>
    <s v=""/>
    <s v=""/>
    <x v="0"/>
  </r>
  <r>
    <x v="0"/>
    <s v="SGGS-16558"/>
    <s v="[SGGS] SP 26.2.4;[SGGS] SP 26.3.1;[SGGS] SP 26.3.2;[SGGS] SP 26.2.6;[SGGS] SP 26.2.5"/>
    <x v="3"/>
    <x v="0"/>
    <s v="[SGGS] PI 3/26"/>
    <x v="0"/>
    <s v="[INC0771762]Tenho um Erro/Problema com o PTC - Ambiente do Aluno / AVA Sofia - Secretaria - Erro na solicitação de Transferencia interna - curso e polo"/>
    <m/>
    <m/>
    <m/>
    <s v="Itens concluídos"/>
    <m/>
    <m/>
    <s v="Concluído"/>
    <d v="2026-05-26T15:14:00"/>
    <d v="2026-07-06T00:00:00"/>
    <d v="2026-07-16T00:00:00"/>
    <d v="2026-07-16T00:00:00"/>
    <m/>
    <m/>
    <m/>
    <m/>
    <m/>
    <m/>
    <m/>
    <m/>
    <m/>
    <m/>
    <x v="0"/>
    <m/>
    <m/>
    <m/>
    <s v=""/>
    <s v="FALSO"/>
    <n v="0"/>
    <s v=""/>
    <s v=""/>
    <s v=""/>
    <s v=""/>
    <s v=""/>
    <s v=""/>
    <s v=""/>
    <s v=""/>
    <s v=""/>
    <s v=""/>
    <x v="0"/>
  </r>
  <r>
    <x v="0"/>
    <s v="SGGS-16557"/>
    <s v="[SGGS] SP 26.2.4;[SGGS] SP 26.3.1;[SGGS] SP 26.3.2;[SGGS] SP 26.2.6;[SGGS] SP 26.2.5"/>
    <x v="3"/>
    <x v="0"/>
    <s v="[SGGS] PI 3/26"/>
    <x v="0"/>
    <s v="[INC0771805]Tenho um Erro/Problema com o PTC - Ambiente do Aluno / AVA Sofia - Secretaria - Erro na solicitação de Transferencia interna - curso e polo"/>
    <m/>
    <m/>
    <m/>
    <s v="Itens concluídos"/>
    <m/>
    <m/>
    <s v="Concluído"/>
    <d v="2026-05-26T15:13:00"/>
    <d v="2026-07-06T00:00:00"/>
    <d v="2026-07-16T00:00:00"/>
    <d v="2026-07-16T00:00:00"/>
    <m/>
    <m/>
    <m/>
    <m/>
    <m/>
    <m/>
    <m/>
    <m/>
    <m/>
    <m/>
    <x v="0"/>
    <m/>
    <m/>
    <m/>
    <s v=""/>
    <s v="FALSO"/>
    <n v="0"/>
    <s v=""/>
    <s v=""/>
    <s v=""/>
    <s v=""/>
    <s v=""/>
    <s v=""/>
    <s v=""/>
    <s v=""/>
    <s v=""/>
    <s v=""/>
    <x v="0"/>
  </r>
  <r>
    <x v="0"/>
    <s v="SGGS-16555"/>
    <s v="[SGGS] SP 26.2.4;[SGGS] SP 26.3.1;[SGGS] SP 26.3.2;[SGGS] SP 26.2.6;[SGGS] SP 26.2.5"/>
    <x v="3"/>
    <x v="0"/>
    <s v="[SGGS] PI 3/26"/>
    <x v="0"/>
    <s v="[INC0782118]Tenho um Erro/Problema com o PTC - Ingresso - Captação - Backoffice"/>
    <m/>
    <m/>
    <m/>
    <s v="Itens concluídos"/>
    <m/>
    <m/>
    <s v="Concluído"/>
    <d v="2026-05-26T13:45:00"/>
    <d v="2026-07-06T00:00:00"/>
    <d v="2026-07-16T00:00:00"/>
    <d v="2026-07-16T00:00:00"/>
    <m/>
    <m/>
    <m/>
    <m/>
    <m/>
    <m/>
    <m/>
    <m/>
    <m/>
    <m/>
    <x v="0"/>
    <m/>
    <m/>
    <m/>
    <s v=""/>
    <s v="FALSO"/>
    <n v="0"/>
    <s v=""/>
    <s v=""/>
    <s v=""/>
    <s v=""/>
    <s v=""/>
    <s v=""/>
    <s v=""/>
    <s v=""/>
    <s v=""/>
    <s v=""/>
    <x v="0"/>
  </r>
  <r>
    <x v="0"/>
    <s v="SGGS-16548"/>
    <s v="[SGGS] SP 26.2.4;[SGGS] SP 26.3.1;[SGGS] SP 26.3.2;[SGGS] SP 26.2.6;[SGGS] SP 26.2.5"/>
    <x v="3"/>
    <x v="0"/>
    <s v="[SGGS] PI 3/26"/>
    <x v="0"/>
    <s v="[INC0772884]Tenho um Erro/Problema no Dynamics - Gestão de unidades - Reportar um erro/problema"/>
    <m/>
    <m/>
    <m/>
    <s v="Itens concluídos"/>
    <m/>
    <m/>
    <s v="Concluído"/>
    <d v="2026-05-26T10:51:00"/>
    <d v="2026-07-06T00:00:00"/>
    <d v="2026-07-16T00:00:00"/>
    <d v="2026-07-16T00:00:00"/>
    <m/>
    <m/>
    <m/>
    <m/>
    <m/>
    <m/>
    <m/>
    <m/>
    <m/>
    <m/>
    <x v="0"/>
    <m/>
    <m/>
    <m/>
    <s v=""/>
    <s v="FALSO"/>
    <n v="0"/>
    <s v=""/>
    <s v=""/>
    <s v=""/>
    <s v=""/>
    <s v=""/>
    <s v=""/>
    <s v=""/>
    <s v=""/>
    <s v=""/>
    <s v=""/>
    <x v="0"/>
  </r>
  <r>
    <x v="0"/>
    <s v="SGGS-16547"/>
    <s v="[SGGS] SP 26.2.4;[SGGS] SP 26.3.1;[SGGS] SP 26.3.2;[SGGS] SP 26.2.6;[SGGS] SP 26.2.5"/>
    <x v="3"/>
    <x v="0"/>
    <s v="[SGGS] PI 3/26"/>
    <x v="0"/>
    <s v="[INC0781352]Tenho um Erro/Problema com o PTC - Ingresso - Captação - Área do Candidato"/>
    <m/>
    <m/>
    <m/>
    <s v="Itens concluídos"/>
    <m/>
    <m/>
    <s v="Concluído"/>
    <d v="2026-05-26T10:33:00"/>
    <d v="2026-07-06T00:00:00"/>
    <d v="2026-07-16T00:00:00"/>
    <d v="2026-07-16T00:00:00"/>
    <m/>
    <m/>
    <m/>
    <m/>
    <m/>
    <m/>
    <m/>
    <m/>
    <m/>
    <m/>
    <x v="0"/>
    <m/>
    <m/>
    <m/>
    <s v=""/>
    <s v="FALSO"/>
    <n v="0"/>
    <s v=""/>
    <s v=""/>
    <s v=""/>
    <s v=""/>
    <s v=""/>
    <s v=""/>
    <s v=""/>
    <s v=""/>
    <s v=""/>
    <s v=""/>
    <x v="0"/>
  </r>
  <r>
    <x v="0"/>
    <s v="SGGS-16491"/>
    <s v="[SGGS] SP 26.3.1;[SGGS] SP 26.3.2"/>
    <x v="3"/>
    <x v="0"/>
    <s v="[SGGS] PI 3/26"/>
    <x v="0"/>
    <s v="[INC0781772]Tenho um Erro/Problema com o Sistema - Portal do Aluno - EaD - Autenticação"/>
    <m/>
    <m/>
    <m/>
    <s v="Itens concluídos"/>
    <m/>
    <m/>
    <s v="Concluído"/>
    <d v="2026-05-25T14:29:00"/>
    <d v="2026-07-06T00:00:00"/>
    <d v="2026-07-16T00:00:00"/>
    <d v="2026-07-16T00:00:00"/>
    <m/>
    <m/>
    <m/>
    <m/>
    <m/>
    <m/>
    <m/>
    <m/>
    <m/>
    <m/>
    <x v="0"/>
    <m/>
    <m/>
    <m/>
    <s v=""/>
    <s v="FALSO"/>
    <n v="0"/>
    <s v=""/>
    <s v=""/>
    <s v=""/>
    <s v=""/>
    <s v=""/>
    <s v=""/>
    <s v=""/>
    <s v=""/>
    <s v=""/>
    <s v=""/>
    <x v="0"/>
  </r>
  <r>
    <x v="0"/>
    <s v="SGGS-16481"/>
    <s v="[SGGS] SP 26.3.1;[SGGS] SP 26.3.2"/>
    <x v="3"/>
    <x v="0"/>
    <s v="[SGGS] PI 3/26"/>
    <x v="0"/>
    <s v="[INC0781662]Tenho um Erro/Problema com o PTC - Dynamics Athenas - Documentos Acadêmicos - Serviços"/>
    <m/>
    <m/>
    <m/>
    <s v="Itens concluídos"/>
    <m/>
    <m/>
    <s v="Concluído"/>
    <d v="2026-05-25T09:24:00"/>
    <d v="2026-07-06T00:00:00"/>
    <d v="2026-07-16T00:00:00"/>
    <d v="2026-07-16T00:00:00"/>
    <m/>
    <m/>
    <m/>
    <m/>
    <m/>
    <m/>
    <m/>
    <m/>
    <m/>
    <m/>
    <x v="0"/>
    <m/>
    <m/>
    <m/>
    <s v=""/>
    <s v="FALSO"/>
    <n v="0"/>
    <s v=""/>
    <s v=""/>
    <s v=""/>
    <s v=""/>
    <s v=""/>
    <s v=""/>
    <s v=""/>
    <s v=""/>
    <s v=""/>
    <s v=""/>
    <x v="0"/>
  </r>
  <r>
    <x v="0"/>
    <s v="SGGS-16478"/>
    <s v="[SGGS] SP 26.3.1;[SGGS] SP 26.3.2"/>
    <x v="3"/>
    <x v="0"/>
    <s v="[SGGS] PI 3/26"/>
    <x v="0"/>
    <s v="[INC0776325]Tenho um Erro/Problema com o PTC - Dynamics Athenas - Efetivação da Matrícula"/>
    <m/>
    <m/>
    <m/>
    <s v="Itens concluídos"/>
    <m/>
    <m/>
    <s v="Concluído"/>
    <d v="2026-05-22T18:16:00"/>
    <d v="2026-07-06T00:00:00"/>
    <d v="2026-07-16T00:00:00"/>
    <d v="2026-07-16T00:00:00"/>
    <m/>
    <m/>
    <m/>
    <m/>
    <m/>
    <m/>
    <m/>
    <m/>
    <m/>
    <m/>
    <x v="0"/>
    <m/>
    <m/>
    <m/>
    <s v=""/>
    <s v="FALSO"/>
    <n v="0"/>
    <s v=""/>
    <s v=""/>
    <s v=""/>
    <s v=""/>
    <s v=""/>
    <s v=""/>
    <s v=""/>
    <s v=""/>
    <s v=""/>
    <s v=""/>
    <x v="0"/>
  </r>
  <r>
    <x v="0"/>
    <s v="SGGS-16466"/>
    <s v="[SGGS] SP 26.3.1;[SGGS] SP 26.3.2;[SGGS] SP 26.2.6"/>
    <x v="3"/>
    <x v="0"/>
    <s v="[SGGS] PI 3/26"/>
    <x v="0"/>
    <s v="[INC0781342]Tenho um Erro/Problema com o PTC - Dynamics Athenas - Efetivação da Matrícula"/>
    <m/>
    <m/>
    <m/>
    <s v="Itens concluídos"/>
    <m/>
    <m/>
    <s v="Concluído"/>
    <d v="2026-05-22T14:22:00"/>
    <d v="2026-07-06T00:00:00"/>
    <d v="2026-06-20T00:00:00"/>
    <d v="2026-07-16T00:00:00"/>
    <m/>
    <m/>
    <m/>
    <m/>
    <m/>
    <m/>
    <m/>
    <m/>
    <m/>
    <m/>
    <x v="0"/>
    <m/>
    <m/>
    <m/>
    <s v=""/>
    <s v="FALSO"/>
    <n v="0"/>
    <s v=""/>
    <s v=""/>
    <s v=""/>
    <s v=""/>
    <s v=""/>
    <s v=""/>
    <s v=""/>
    <s v=""/>
    <s v=""/>
    <s v=""/>
    <x v="0"/>
  </r>
  <r>
    <x v="0"/>
    <s v="SGGS-16465"/>
    <s v="[SGGS] SP 26.2.4;[SGGS] SP 26.2.3;[SGGS] SP 26.3.1;[SGGS] SP 26.3.2;[SGGS] SP 26.2.6;[SGGS] SP 26.2.5"/>
    <x v="3"/>
    <x v="0"/>
    <s v="[SGGS] PI 3/26"/>
    <x v="0"/>
    <s v="[INC0778271]Tenho um Erro/Problema com o PTC - Dynamics Athenas - Efetivação da Matrícula"/>
    <m/>
    <m/>
    <m/>
    <s v="Itens concluídos"/>
    <m/>
    <m/>
    <s v="Concluído"/>
    <d v="2026-05-22T14:05:00"/>
    <d v="2026-07-06T00:00:00"/>
    <d v="2026-07-16T00:00:00"/>
    <d v="2026-07-16T00:00:00"/>
    <m/>
    <m/>
    <m/>
    <m/>
    <m/>
    <m/>
    <m/>
    <m/>
    <m/>
    <m/>
    <x v="0"/>
    <m/>
    <m/>
    <m/>
    <s v=""/>
    <s v="FALSO"/>
    <n v="0"/>
    <s v=""/>
    <s v=""/>
    <s v=""/>
    <s v=""/>
    <s v=""/>
    <s v=""/>
    <s v=""/>
    <s v=""/>
    <s v=""/>
    <s v=""/>
    <x v="0"/>
  </r>
  <r>
    <x v="0"/>
    <s v="SGGS-16464"/>
    <s v="[SGGS] SP 26.2.4;[SGGS] SP 26.2.3;[SGGS] SP 26.3.1;[SGGS] SP 26.3.2;[SGGS] SP 26.2.6;[SGGS] SP 26.2.5"/>
    <x v="3"/>
    <x v="0"/>
    <s v="[SGGS] PI 3/26"/>
    <x v="0"/>
    <s v="[INC0761769]Tenho um Erro/Problema com o PTC - Ambiente do Aluno / AVA Sofia - Secretaria -  Termos e contratos"/>
    <m/>
    <m/>
    <m/>
    <s v="Itens concluídos"/>
    <m/>
    <m/>
    <s v="Concluído"/>
    <d v="2026-05-22T13:59:00"/>
    <d v="2026-07-06T00:00:00"/>
    <d v="2026-07-16T00:00:00"/>
    <d v="2026-07-16T00:00:00"/>
    <m/>
    <m/>
    <m/>
    <m/>
    <m/>
    <m/>
    <m/>
    <m/>
    <m/>
    <m/>
    <x v="0"/>
    <m/>
    <m/>
    <m/>
    <s v=""/>
    <s v="FALSO"/>
    <n v="0"/>
    <s v=""/>
    <s v=""/>
    <s v=""/>
    <s v=""/>
    <s v=""/>
    <s v=""/>
    <s v=""/>
    <s v=""/>
    <s v=""/>
    <s v=""/>
    <x v="0"/>
  </r>
  <r>
    <x v="0"/>
    <s v="SGGS-16463"/>
    <s v="[SGGS] SP 26.3.1;[SGGS] SP 26.3.2;[SGGS] SP 26.2.6"/>
    <x v="3"/>
    <x v="0"/>
    <s v="[SGGS] PI 3/26"/>
    <x v="0"/>
    <s v="[INC0781311]Tenho um Erro/Problema com o PTC - Dynamics Athenas - Efetivação da Matrícula"/>
    <m/>
    <m/>
    <m/>
    <s v="Itens concluídos"/>
    <m/>
    <m/>
    <s v="Concluído"/>
    <d v="2026-05-22T13:02:00"/>
    <d v="2026-07-06T00:00:00"/>
    <d v="2026-06-20T00:00:00"/>
    <d v="2026-07-16T00:00:00"/>
    <m/>
    <m/>
    <m/>
    <m/>
    <m/>
    <m/>
    <m/>
    <m/>
    <m/>
    <m/>
    <x v="0"/>
    <m/>
    <m/>
    <m/>
    <s v=""/>
    <s v="FALSO"/>
    <n v="0"/>
    <s v=""/>
    <s v=""/>
    <s v=""/>
    <s v=""/>
    <s v=""/>
    <s v=""/>
    <s v=""/>
    <s v=""/>
    <s v=""/>
    <s v=""/>
    <x v="0"/>
  </r>
  <r>
    <x v="0"/>
    <s v="SGGS-16459"/>
    <s v="[SGGS] SP 26.2.4;[SGGS] SP 26.2.3;[SGGS] SP 26.3.1;[SGGS] SP 26.3.2;[SGGS] SP 26.2.6;[SGGS] SP 26.2.5"/>
    <x v="3"/>
    <x v="0"/>
    <s v="[SGGS] PI 3/26"/>
    <x v="0"/>
    <s v="[INC0781271]Tenho um Erro/Problema com o PTC - Dynamics Athenas - Documentos Acadêmicos - Serviços"/>
    <m/>
    <m/>
    <m/>
    <s v="Itens concluídos"/>
    <m/>
    <m/>
    <s v="Concluído"/>
    <d v="2026-05-22T10:57:00"/>
    <d v="2026-07-06T00:00:00"/>
    <d v="2026-07-16T00:00:00"/>
    <d v="2026-07-16T00:00:00"/>
    <m/>
    <m/>
    <m/>
    <m/>
    <m/>
    <m/>
    <m/>
    <m/>
    <m/>
    <m/>
    <x v="0"/>
    <m/>
    <m/>
    <m/>
    <s v=""/>
    <s v="FALSO"/>
    <n v="0"/>
    <s v=""/>
    <s v=""/>
    <s v=""/>
    <s v=""/>
    <s v=""/>
    <s v=""/>
    <s v=""/>
    <s v=""/>
    <s v=""/>
    <s v=""/>
    <x v="0"/>
  </r>
  <r>
    <x v="0"/>
    <s v="SGGS-16457"/>
    <s v="[SGGS] SP 26.3.1;[SGGS] SP 26.3.2;[SGGS] SP 26.2.6"/>
    <x v="3"/>
    <x v="0"/>
    <s v="[SGGS] PI 3/26"/>
    <x v="0"/>
    <s v="[INC0781253]Tenho um Erro/Problema com o PTC - Dynamics Athenas - Efetivação da Matrícula"/>
    <m/>
    <m/>
    <m/>
    <s v="Itens concluídos"/>
    <m/>
    <m/>
    <s v="Concluído"/>
    <d v="2026-05-22T09:58:00"/>
    <d v="2026-07-06T00:00:00"/>
    <d v="2026-06-20T00:00:00"/>
    <d v="2026-07-16T00:00:00"/>
    <m/>
    <m/>
    <m/>
    <m/>
    <m/>
    <m/>
    <m/>
    <m/>
    <m/>
    <m/>
    <x v="0"/>
    <m/>
    <m/>
    <m/>
    <s v=""/>
    <s v="FALSO"/>
    <n v="0"/>
    <s v=""/>
    <s v=""/>
    <s v=""/>
    <s v=""/>
    <s v=""/>
    <s v=""/>
    <s v=""/>
    <s v=""/>
    <s v=""/>
    <s v=""/>
    <x v="0"/>
  </r>
  <r>
    <x v="0"/>
    <s v="SGGS-16456"/>
    <s v="[SGGS] SP 26.3.1;[SGGS] SP 26.3.2;[SGGS] SP 26.2.6"/>
    <x v="3"/>
    <x v="0"/>
    <s v="[SGGS] PI 3/26"/>
    <x v="0"/>
    <s v="[INC0781242]Tenho um Erro/Problema com o PTC - Dynamics Athenas - Efetivação da Matrícula"/>
    <m/>
    <m/>
    <m/>
    <s v="Itens concluídos"/>
    <m/>
    <m/>
    <s v="Concluído"/>
    <d v="2026-05-22T09:24:00"/>
    <d v="2026-07-06T00:00:00"/>
    <d v="2026-06-20T00:00:00"/>
    <d v="2026-07-16T00:00:00"/>
    <m/>
    <m/>
    <m/>
    <m/>
    <m/>
    <m/>
    <m/>
    <m/>
    <m/>
    <m/>
    <x v="0"/>
    <m/>
    <m/>
    <m/>
    <s v=""/>
    <s v="FALSO"/>
    <n v="0"/>
    <s v=""/>
    <s v=""/>
    <s v=""/>
    <s v=""/>
    <s v=""/>
    <s v=""/>
    <s v=""/>
    <s v=""/>
    <s v=""/>
    <s v=""/>
    <x v="0"/>
  </r>
  <r>
    <x v="0"/>
    <s v="SGGS-16451"/>
    <s v="[SGGS] SP 26.2.4;[SGGS] SP 26.2.3;[SGGS] SP 26.3.1;[SGGS] SP 26.3.2;[SGGS] SP 26.2.6;[SGGS] SP 26.2.5"/>
    <x v="3"/>
    <x v="0"/>
    <s v="[SGGS] PI 3/26"/>
    <x v="0"/>
    <s v="[INC0780902]Tenho um Erro/Problema com o PTC - Ingresso - Captação - Área do Candidato"/>
    <m/>
    <m/>
    <m/>
    <s v="Itens concluídos"/>
    <m/>
    <m/>
    <s v="Concluído"/>
    <d v="2026-05-21T18:51:00"/>
    <d v="2026-07-06T00:00:00"/>
    <d v="2026-07-15T00:00:00"/>
    <d v="2026-07-15T00:00:00"/>
    <m/>
    <m/>
    <m/>
    <m/>
    <m/>
    <m/>
    <m/>
    <m/>
    <m/>
    <m/>
    <x v="0"/>
    <m/>
    <m/>
    <m/>
    <s v=""/>
    <s v="FALSO"/>
    <n v="0"/>
    <s v=""/>
    <s v=""/>
    <s v=""/>
    <s v=""/>
    <s v=""/>
    <s v=""/>
    <s v=""/>
    <s v=""/>
    <s v=""/>
    <s v=""/>
    <x v="0"/>
  </r>
  <r>
    <x v="0"/>
    <s v="SGGS-16446"/>
    <s v="[SGGS] SP 26.2.4;[SGGS] SP 26.2.3;[SGGS] SP 26.3.1;[SGGS] SP 26.3.2;[SGGS] SP 26.2.6;[SGGS] SP 26.2.5"/>
    <x v="3"/>
    <x v="0"/>
    <s v="[SGGS] PI 3/26"/>
    <x v="0"/>
    <s v="[INC0781073]Tenho um Erro/Problema com o PTC - Dynamics Athenas - Rematrícula"/>
    <m/>
    <m/>
    <m/>
    <s v="Itens concluídos"/>
    <m/>
    <m/>
    <s v="Concluído"/>
    <d v="2026-05-21T15:12:00"/>
    <d v="2026-07-06T00:00:00"/>
    <d v="2026-07-16T00:00:00"/>
    <d v="2026-07-16T00:00:00"/>
    <m/>
    <m/>
    <m/>
    <m/>
    <m/>
    <m/>
    <m/>
    <m/>
    <m/>
    <m/>
    <x v="0"/>
    <m/>
    <m/>
    <m/>
    <s v=""/>
    <s v="FALSO"/>
    <n v="0"/>
    <s v=""/>
    <s v=""/>
    <s v=""/>
    <s v=""/>
    <s v=""/>
    <s v=""/>
    <s v=""/>
    <s v=""/>
    <s v=""/>
    <s v=""/>
    <x v="0"/>
  </r>
  <r>
    <x v="0"/>
    <s v="SGGS-16444"/>
    <s v="[SGGS] SP 26.3.1;[SGGS] SP 26.3.2;[SGGS] SP 26.2.6"/>
    <x v="3"/>
    <x v="0"/>
    <s v="[SGGS] PI 3/26"/>
    <x v="0"/>
    <s v="[INC0781060]Tenho um Erro/Problema com o PTC - Dynamics Athenas - Efetivação da Matrícula"/>
    <m/>
    <m/>
    <m/>
    <s v="Itens concluídos"/>
    <m/>
    <m/>
    <s v="Concluído"/>
    <d v="2026-05-21T14:48:00"/>
    <d v="2026-07-06T00:00:00"/>
    <d v="2026-06-20T00:00:00"/>
    <d v="2026-07-16T00:00:00"/>
    <m/>
    <m/>
    <m/>
    <m/>
    <m/>
    <m/>
    <m/>
    <m/>
    <m/>
    <m/>
    <x v="0"/>
    <m/>
    <m/>
    <m/>
    <s v=""/>
    <s v="FALSO"/>
    <n v="0"/>
    <s v=""/>
    <s v=""/>
    <s v=""/>
    <s v=""/>
    <s v=""/>
    <s v=""/>
    <s v=""/>
    <s v=""/>
    <s v=""/>
    <s v=""/>
    <x v="0"/>
  </r>
  <r>
    <x v="0"/>
    <s v="SGGS-16443"/>
    <s v="[SGGS] SP 26.3.1;[SGGS] SP 26.2.6"/>
    <x v="3"/>
    <x v="0"/>
    <s v="[SGGS] PI 3/26"/>
    <x v="0"/>
    <s v="[INC0781052]Tenho um Erro/Problema com o PTC - Dynamics Athenas - Efetivação da Matrícula"/>
    <m/>
    <m/>
    <m/>
    <s v="Itens concluídos"/>
    <m/>
    <m/>
    <s v="Concluído"/>
    <d v="2026-05-21T14:38:00"/>
    <d v="2026-07-06T00:00:00"/>
    <d v="2026-06-20T00:00:00"/>
    <d v="2026-07-16T00:00:00"/>
    <m/>
    <m/>
    <m/>
    <m/>
    <m/>
    <m/>
    <m/>
    <m/>
    <m/>
    <m/>
    <x v="0"/>
    <m/>
    <m/>
    <m/>
    <s v=""/>
    <s v="FALSO"/>
    <n v="0"/>
    <s v=""/>
    <s v=""/>
    <s v=""/>
    <s v=""/>
    <s v=""/>
    <s v=""/>
    <s v=""/>
    <s v=""/>
    <s v=""/>
    <s v=""/>
    <x v="0"/>
  </r>
  <r>
    <x v="0"/>
    <s v="SGGS-16440"/>
    <s v="[SGGS] SP 26.2.4;[SGGS] SP 26.2.3;[SGGS] SP 26.3.1;[SGGS] SP 26.3.2;[SGGS] SP 26.2.6;[SGGS] SP 26.2.5"/>
    <x v="3"/>
    <x v="0"/>
    <s v="[SGGS] PI 3/26"/>
    <x v="0"/>
    <s v="[INC0780937]Tenho um Erro/Problema com o PTC - Dynamics Athenas - Documentos Acadêmicos - Serviços"/>
    <m/>
    <m/>
    <m/>
    <s v="Itens concluídos"/>
    <m/>
    <m/>
    <s v="Concluído"/>
    <d v="2026-05-21T11:12:00"/>
    <d v="2026-07-06T00:00:00"/>
    <d v="2026-07-16T00:00:00"/>
    <d v="2026-07-16T00:00:00"/>
    <m/>
    <m/>
    <m/>
    <m/>
    <m/>
    <m/>
    <m/>
    <m/>
    <m/>
    <m/>
    <x v="0"/>
    <m/>
    <m/>
    <m/>
    <s v=""/>
    <s v="FALSO"/>
    <n v="0"/>
    <s v=""/>
    <s v=""/>
    <s v=""/>
    <s v=""/>
    <s v=""/>
    <s v=""/>
    <s v=""/>
    <s v=""/>
    <s v=""/>
    <s v=""/>
    <x v="0"/>
  </r>
  <r>
    <x v="0"/>
    <s v="SGGS-16436"/>
    <s v="[SGGS] SP 26.3.1;[SGGS] SP 26.3.2;[SGGS] SP 26.2.6"/>
    <x v="3"/>
    <x v="0"/>
    <s v="[SGGS] PI 3/26"/>
    <x v="0"/>
    <s v="[INC0780838]Tenho um Erro/Problema com o PTC - Dynamics Athenas - Efetivação da Matrícula"/>
    <m/>
    <m/>
    <m/>
    <s v="Itens concluídos"/>
    <m/>
    <m/>
    <s v="Concluído"/>
    <d v="2026-05-21T08:50:00"/>
    <d v="2026-07-06T00:00:00"/>
    <d v="2026-06-20T00:00:00"/>
    <d v="2026-07-16T00:00:00"/>
    <m/>
    <m/>
    <m/>
    <m/>
    <m/>
    <m/>
    <m/>
    <m/>
    <m/>
    <m/>
    <x v="0"/>
    <m/>
    <m/>
    <m/>
    <s v=""/>
    <s v="FALSO"/>
    <n v="0"/>
    <s v=""/>
    <s v=""/>
    <s v=""/>
    <s v=""/>
    <s v=""/>
    <s v=""/>
    <s v=""/>
    <s v=""/>
    <s v=""/>
    <s v=""/>
    <x v="0"/>
  </r>
  <r>
    <x v="0"/>
    <s v="SGGS-16432"/>
    <s v="[SGGS] SP 26.2.4;[SGGS] SP 26.2.3;[SGGS] SP 26.3.1;[SGGS] SP 26.2.6;[SGGS] SP 26.2.5"/>
    <x v="3"/>
    <x v="0"/>
    <s v="[SGGS] PI 3/26"/>
    <x v="0"/>
    <s v="[INC0729139]Tenho um Erro/Problema com o PTC - Dynamics Athenas - Notas e Frequências Parciais"/>
    <m/>
    <m/>
    <m/>
    <s v="Itens concluídos"/>
    <m/>
    <m/>
    <s v="Concluído"/>
    <d v="2026-05-20T14:33:00"/>
    <d v="2026-07-06T00:00:00"/>
    <d v="2026-07-06T00:00:00"/>
    <d v="2026-07-06T00:00:00"/>
    <m/>
    <m/>
    <m/>
    <m/>
    <m/>
    <m/>
    <m/>
    <m/>
    <m/>
    <m/>
    <x v="0"/>
    <m/>
    <m/>
    <m/>
    <s v=""/>
    <s v="FALSO"/>
    <n v="0"/>
    <s v=""/>
    <s v=""/>
    <s v=""/>
    <s v=""/>
    <s v=""/>
    <s v=""/>
    <s v=""/>
    <s v=""/>
    <s v=""/>
    <s v=""/>
    <x v="0"/>
  </r>
  <r>
    <x v="0"/>
    <s v="SGGS-16429"/>
    <s v="[SGGS] SP 26.2.4;[SGGS] SP 26.2.3;[SGGS] SP 26.3.1;[SGGS] SP 26.3.2;[SGGS] SP 26.2.6;[SGGS] SP 26.2.5"/>
    <x v="3"/>
    <x v="0"/>
    <s v="[SGGS] PI 3/26"/>
    <x v="0"/>
    <s v="[INC0778946]Tenho um Erro/Problema com o PTC - Dynamics Athenas - Efetivação da Matrícula"/>
    <m/>
    <m/>
    <m/>
    <s v="Itens concluídos"/>
    <m/>
    <m/>
    <s v="Concluído"/>
    <d v="2026-05-20T10:52:00"/>
    <d v="2026-07-06T00:00:00"/>
    <d v="2026-07-15T00:00:00"/>
    <d v="2026-07-15T00:00:00"/>
    <m/>
    <m/>
    <m/>
    <m/>
    <m/>
    <m/>
    <m/>
    <m/>
    <m/>
    <m/>
    <x v="0"/>
    <m/>
    <m/>
    <m/>
    <s v=""/>
    <s v="FALSO"/>
    <n v="0"/>
    <s v=""/>
    <s v=""/>
    <s v=""/>
    <s v=""/>
    <s v=""/>
    <s v=""/>
    <s v=""/>
    <s v=""/>
    <s v=""/>
    <s v=""/>
    <x v="0"/>
  </r>
  <r>
    <x v="0"/>
    <s v="SGGS-16426"/>
    <s v="[SGGS] SP 26.2.4;[SGGS] SP 26.2.3;[SGGS] SP 26.3.1;[SGGS] SP 26.3.2;[SGGS] SP 26.2.6;[SGGS] SP 26.2.5"/>
    <x v="3"/>
    <x v="0"/>
    <s v="[SGGS] PI 3/26"/>
    <x v="0"/>
    <s v="[INC0780292]Tenho um Erro/Problema com o PTC - Ingresso - Captação - Backoffice"/>
    <m/>
    <m/>
    <m/>
    <s v="Itens concluídos"/>
    <m/>
    <m/>
    <s v="Concluído"/>
    <d v="2026-05-20T09:41:00"/>
    <d v="2026-07-06T00:00:00"/>
    <d v="2026-07-16T00:00:00"/>
    <d v="2026-07-16T00:00:00"/>
    <m/>
    <m/>
    <m/>
    <m/>
    <m/>
    <m/>
    <m/>
    <m/>
    <m/>
    <m/>
    <x v="0"/>
    <m/>
    <m/>
    <m/>
    <s v=""/>
    <s v="FALSO"/>
    <n v="0"/>
    <s v=""/>
    <s v=""/>
    <s v=""/>
    <s v=""/>
    <s v=""/>
    <s v=""/>
    <s v=""/>
    <s v=""/>
    <s v=""/>
    <s v=""/>
    <x v="0"/>
  </r>
  <r>
    <x v="0"/>
    <s v="SGGS-16425"/>
    <s v="[SGGS] SP 26.2.4;[SGGS] SP 26.2.3;[SGGS] SP 26.3.1;[SGGS] SP 26.3.2;[SGGS] SP 26.2.6;[SGGS] SP 26.2.5"/>
    <x v="3"/>
    <x v="0"/>
    <s v="[SGGS] PI 3/26"/>
    <x v="0"/>
    <s v="[INC0756652]Tenho um Erro/Problema com o PTC - Dynamics Athenas - Instabilidade Sistêmica no Dynamics"/>
    <m/>
    <m/>
    <m/>
    <s v="Itens concluídos"/>
    <m/>
    <m/>
    <s v="Concluído"/>
    <d v="2026-05-20T09:07:00"/>
    <d v="2026-07-06T00:00:00"/>
    <d v="2026-07-16T00:00:00"/>
    <d v="2026-07-16T00:00:00"/>
    <m/>
    <m/>
    <m/>
    <m/>
    <m/>
    <m/>
    <m/>
    <m/>
    <m/>
    <m/>
    <x v="0"/>
    <m/>
    <m/>
    <m/>
    <s v=""/>
    <s v="FALSO"/>
    <n v="0"/>
    <s v=""/>
    <s v=""/>
    <s v=""/>
    <s v=""/>
    <s v=""/>
    <s v=""/>
    <s v=""/>
    <s v=""/>
    <s v=""/>
    <s v=""/>
    <x v="0"/>
  </r>
  <r>
    <x v="0"/>
    <s v="SGGS-16424"/>
    <s v="[SGGS] SP 26.2.4;[SGGS] SP 26.2.3;[SGGS] SP 26.3.1;[SGGS] SP 26.3.2;[SGGS] SP 26.2.6;[SGGS] SP 26.2.5"/>
    <x v="3"/>
    <x v="0"/>
    <s v="[SGGS] PI 3/26"/>
    <x v="0"/>
    <s v="[INC0778395]Tenho um Erro/Problema com o PTC - Dynamics Athenas - Efetivação da Matrícula"/>
    <m/>
    <m/>
    <m/>
    <s v="Itens concluídos"/>
    <m/>
    <m/>
    <s v="Concluído"/>
    <d v="2026-05-19T21:38:00"/>
    <d v="2026-07-06T00:00:00"/>
    <d v="2026-07-16T00:00:00"/>
    <d v="2026-07-16T00:00:00"/>
    <m/>
    <m/>
    <m/>
    <m/>
    <m/>
    <m/>
    <m/>
    <m/>
    <m/>
    <m/>
    <x v="0"/>
    <m/>
    <m/>
    <m/>
    <s v=""/>
    <s v="FALSO"/>
    <n v="0"/>
    <s v=""/>
    <s v=""/>
    <s v=""/>
    <s v=""/>
    <s v=""/>
    <s v=""/>
    <s v=""/>
    <s v=""/>
    <s v=""/>
    <s v=""/>
    <x v="0"/>
  </r>
  <r>
    <x v="0"/>
    <s v="SGGS-16423"/>
    <s v="[SGGS] SP 26.2.4;[SGGS] SP 26.2.3;[SGGS] SP 26.3.1;[SGGS] SP 26.3.2;[SGGS] SP 26.2.6;[SGGS] SP 26.2.5"/>
    <x v="3"/>
    <x v="0"/>
    <s v="[SGGS] PI 3/26"/>
    <x v="0"/>
    <s v="[INC0778116]Tenho um Erro/Problema com o PTC - Dynamics Athenas - Efetivação da Matrícula"/>
    <m/>
    <m/>
    <m/>
    <s v="Itens concluídos"/>
    <m/>
    <m/>
    <s v="Concluído"/>
    <d v="2026-05-19T21:30:00"/>
    <d v="2026-07-06T00:00:00"/>
    <d v="2026-07-15T00:00:00"/>
    <d v="2026-07-15T00:00:00"/>
    <m/>
    <m/>
    <m/>
    <m/>
    <m/>
    <m/>
    <m/>
    <m/>
    <m/>
    <m/>
    <x v="0"/>
    <m/>
    <m/>
    <m/>
    <s v=""/>
    <s v="FALSO"/>
    <n v="0"/>
    <s v=""/>
    <s v=""/>
    <s v=""/>
    <s v=""/>
    <s v=""/>
    <s v=""/>
    <s v=""/>
    <s v=""/>
    <s v=""/>
    <s v=""/>
    <x v="0"/>
  </r>
  <r>
    <x v="0"/>
    <s v="SGGS-16422"/>
    <s v="[SGGS] SP 26.2.4;[SGGS] SP 26.2.3;[SGGS] SP 26.3.1;[SGGS] SP 26.3.2;[SGGS] SP 26.2.6;[SGGS] SP 26.2.5"/>
    <x v="3"/>
    <x v="0"/>
    <s v="[SGGS] PI 3/26"/>
    <x v="0"/>
    <s v="[INC0777568]Tenho um Erro/Problema com o PTC - Dynamics Athenas - Efetivação da Matrícula"/>
    <m/>
    <m/>
    <m/>
    <s v="Itens concluídos"/>
    <m/>
    <m/>
    <s v="Concluído"/>
    <d v="2026-05-19T19:05:00"/>
    <d v="2026-07-06T00:00:00"/>
    <d v="2026-07-15T00:00:00"/>
    <d v="2026-07-15T00:00:00"/>
    <m/>
    <m/>
    <m/>
    <m/>
    <m/>
    <m/>
    <m/>
    <m/>
    <m/>
    <m/>
    <x v="0"/>
    <m/>
    <m/>
    <m/>
    <s v=""/>
    <s v="FALSO"/>
    <n v="0"/>
    <s v=""/>
    <s v=""/>
    <s v=""/>
    <s v=""/>
    <s v=""/>
    <s v=""/>
    <s v=""/>
    <s v=""/>
    <s v=""/>
    <s v=""/>
    <x v="0"/>
  </r>
  <r>
    <x v="0"/>
    <s v="SGGS-16421"/>
    <s v="[SGGS] SP 26.2.4;[SGGS] SP 26.2.3;[SGGS] SP 26.3.1;[SGGS] SP 26.3.2;[SGGS] SP 26.2.6;[SGGS] SP 26.2.5"/>
    <x v="3"/>
    <x v="0"/>
    <s v="[SGGS] PI 3/26"/>
    <x v="0"/>
    <s v="[INC0778375]Tenho um Erro/Problema com o PTC - Dynamics Athenas - Efetivação da Matrícula"/>
    <m/>
    <m/>
    <m/>
    <s v="Itens concluídos"/>
    <m/>
    <m/>
    <s v="Concluído"/>
    <d v="2026-05-19T17:29:00"/>
    <d v="2026-07-06T00:00:00"/>
    <d v="2026-07-15T00:00:00"/>
    <d v="2026-07-15T00:00:00"/>
    <m/>
    <m/>
    <m/>
    <m/>
    <m/>
    <m/>
    <m/>
    <m/>
    <m/>
    <m/>
    <x v="0"/>
    <m/>
    <m/>
    <m/>
    <s v=""/>
    <s v="FALSO"/>
    <n v="0"/>
    <s v=""/>
    <s v=""/>
    <s v=""/>
    <s v=""/>
    <s v=""/>
    <s v=""/>
    <s v=""/>
    <s v=""/>
    <s v=""/>
    <s v=""/>
    <x v="0"/>
  </r>
  <r>
    <x v="0"/>
    <s v="SGGS-16419"/>
    <s v="[SGGS] SP 26.2.4;[SGGS] SP 26.2.3;[SGGS] SP 26.3.1;[SGGS] SP 26.3.2;[SGGS] SP 26.2.6;[SGGS] SP 26.2.5"/>
    <x v="3"/>
    <x v="0"/>
    <s v="[SGGS] PI 3/26"/>
    <x v="0"/>
    <s v="[INC0744027]Tenho um Erro/Problema com o PTC - Dynamics Athenas - Rematrícula"/>
    <m/>
    <m/>
    <m/>
    <s v="Itens concluídos"/>
    <m/>
    <m/>
    <s v="Concluído"/>
    <d v="2026-05-19T15:37:00"/>
    <d v="2026-07-06T00:00:00"/>
    <d v="2026-05-19T00:00:00"/>
    <d v="2026-07-16T00:00:00"/>
    <m/>
    <m/>
    <m/>
    <m/>
    <m/>
    <m/>
    <m/>
    <m/>
    <m/>
    <m/>
    <x v="0"/>
    <m/>
    <m/>
    <m/>
    <s v=""/>
    <s v="FALSO"/>
    <n v="0"/>
    <s v=""/>
    <s v=""/>
    <s v=""/>
    <s v=""/>
    <s v=""/>
    <s v=""/>
    <s v=""/>
    <s v=""/>
    <s v=""/>
    <s v=""/>
    <x v="0"/>
  </r>
  <r>
    <x v="0"/>
    <s v="SGGS-16418"/>
    <s v="[SGGS] SP 26.2.4;[SGGS] SP 26.2.3;[SGGS] SP 26.3.1;[SGGS] SP 26.3.2;[SGGS] SP 26.2.6;[SGGS] SP 26.2.5"/>
    <x v="3"/>
    <x v="0"/>
    <s v="[SGGS] PI 3/26"/>
    <x v="0"/>
    <s v="[INC0742341]Tenho um Erro/Problema com o PTC - Ambiente do Aluno / AVA Sofia - Secretaria - Atualização cadastral"/>
    <m/>
    <m/>
    <m/>
    <s v="Itens concluídos"/>
    <m/>
    <m/>
    <s v="Concluído"/>
    <d v="2026-05-19T15:34:00"/>
    <d v="2026-07-06T00:00:00"/>
    <d v="2026-07-16T00:00:00"/>
    <d v="2026-07-16T00:00:00"/>
    <m/>
    <m/>
    <m/>
    <m/>
    <m/>
    <m/>
    <m/>
    <m/>
    <m/>
    <m/>
    <x v="0"/>
    <m/>
    <m/>
    <m/>
    <s v=""/>
    <s v="FALSO"/>
    <n v="0"/>
    <s v=""/>
    <s v=""/>
    <s v=""/>
    <s v=""/>
    <s v=""/>
    <s v=""/>
    <s v=""/>
    <s v=""/>
    <s v=""/>
    <s v=""/>
    <x v="0"/>
  </r>
  <r>
    <x v="0"/>
    <s v="SGGS-16417"/>
    <s v="[SGGS] SP 26.2.4;[SGGS] SP 26.2.3;[SGGS] SP 26.3.1;[SGGS] SP 26.3.2;[SGGS] SP 26.2.6;[SGGS] SP 26.2.5"/>
    <x v="3"/>
    <x v="0"/>
    <s v="[SGGS] PI 3/26"/>
    <x v="0"/>
    <s v="[INC0744339]Tenho um Erro/Problema com o PTC - Dynamics Athenas - Problema na parametrização da matriz"/>
    <m/>
    <m/>
    <m/>
    <s v="Itens concluídos"/>
    <m/>
    <m/>
    <s v="Concluído"/>
    <d v="2026-05-19T15:26:00"/>
    <d v="2026-07-06T00:00:00"/>
    <d v="2026-07-16T00:00:00"/>
    <d v="2026-07-16T00:00:00"/>
    <m/>
    <m/>
    <m/>
    <m/>
    <m/>
    <m/>
    <m/>
    <m/>
    <m/>
    <m/>
    <x v="0"/>
    <m/>
    <m/>
    <m/>
    <s v=""/>
    <s v="FALSO"/>
    <n v="0"/>
    <s v=""/>
    <s v=""/>
    <s v=""/>
    <s v=""/>
    <s v=""/>
    <s v=""/>
    <s v=""/>
    <s v=""/>
    <s v=""/>
    <s v=""/>
    <x v="0"/>
  </r>
  <r>
    <x v="0"/>
    <s v="SGGS-16416"/>
    <s v="[SGGS] SP 26.2.4;[SGGS] SP 26.2.3;[SGGS] SP 26.3.1;[SGGS] SP 26.3.2;[SGGS] SP 26.2.6;[SGGS] SP 26.2.5"/>
    <x v="3"/>
    <x v="0"/>
    <s v="[SGGS] PI 3/26"/>
    <x v="0"/>
    <s v="[INC0755733]Tenho um Erro/Problema com o PTC - Dynamics Athenas - Atualização de Dados Cadastrais"/>
    <m/>
    <m/>
    <m/>
    <s v="Itens concluídos"/>
    <m/>
    <m/>
    <s v="Concluído"/>
    <d v="2026-05-19T15:18:00"/>
    <d v="2026-07-06T00:00:00"/>
    <d v="2026-07-16T00:00:00"/>
    <d v="2026-07-16T00:00:00"/>
    <m/>
    <m/>
    <m/>
    <m/>
    <m/>
    <m/>
    <m/>
    <m/>
    <m/>
    <m/>
    <x v="0"/>
    <m/>
    <m/>
    <m/>
    <s v=""/>
    <s v="FALSO"/>
    <n v="0"/>
    <s v=""/>
    <s v=""/>
    <s v=""/>
    <s v=""/>
    <s v=""/>
    <s v=""/>
    <s v=""/>
    <s v=""/>
    <s v=""/>
    <s v=""/>
    <x v="0"/>
  </r>
  <r>
    <x v="0"/>
    <s v="SGGS-16414"/>
    <s v="[SGGS] SP 26.2.4;[SGGS] SP 26.2.3;[SGGS] SP 26.3.1;[SGGS] SP 26.3.2;[SGGS] SP 26.2.6;[SGGS] SP 26.2.5"/>
    <x v="3"/>
    <x v="0"/>
    <s v="[SGGS] PI 3/26"/>
    <x v="0"/>
    <s v="[INC0759992]Tenho um Erro/Problema com o PTC - Dynamics Athenas - Atualização de Dados Cadastrais"/>
    <m/>
    <m/>
    <m/>
    <s v="Itens concluídos"/>
    <m/>
    <m/>
    <s v="Concluído"/>
    <d v="2026-05-19T14:36:00"/>
    <d v="2026-07-06T00:00:00"/>
    <d v="2026-07-16T00:00:00"/>
    <d v="2026-07-16T00:00:00"/>
    <m/>
    <m/>
    <m/>
    <m/>
    <m/>
    <m/>
    <m/>
    <m/>
    <m/>
    <m/>
    <x v="0"/>
    <m/>
    <m/>
    <m/>
    <s v=""/>
    <s v="FALSO"/>
    <n v="0"/>
    <s v=""/>
    <s v=""/>
    <s v=""/>
    <s v=""/>
    <s v=""/>
    <s v=""/>
    <s v=""/>
    <s v=""/>
    <s v=""/>
    <s v=""/>
    <x v="0"/>
  </r>
  <r>
    <x v="0"/>
    <s v="SGGS-16413"/>
    <s v="[SGGS] SP 26.3.1;[SGGS] SP 26.3.2;[SGGS] SP 26.2.6"/>
    <x v="3"/>
    <x v="0"/>
    <s v="[SGGS] PI 3/26"/>
    <x v="0"/>
    <s v="[INC0780191]Tenho um Erro/Problema com o PTC - Dynamics Athenas - Efetivação da Matrícula"/>
    <m/>
    <m/>
    <m/>
    <s v="Itens concluídos"/>
    <m/>
    <m/>
    <s v="Concluído"/>
    <d v="2026-05-19T14:33:00"/>
    <d v="2026-07-06T00:00:00"/>
    <d v="2026-06-20T00:00:00"/>
    <d v="2026-07-16T00:00:00"/>
    <m/>
    <m/>
    <m/>
    <m/>
    <m/>
    <m/>
    <m/>
    <m/>
    <m/>
    <m/>
    <x v="0"/>
    <m/>
    <m/>
    <m/>
    <s v=""/>
    <s v="FALSO"/>
    <n v="0"/>
    <s v=""/>
    <s v=""/>
    <s v=""/>
    <s v=""/>
    <s v=""/>
    <s v=""/>
    <s v=""/>
    <s v=""/>
    <s v=""/>
    <s v=""/>
    <x v="0"/>
  </r>
  <r>
    <x v="0"/>
    <s v="SGGS-16411"/>
    <s v="[SGGS] SP 26.3.1;[SGGS] SP 26.3.2;[SGGS] SP 26.2.6"/>
    <x v="3"/>
    <x v="0"/>
    <s v="[SGGS] PI 3/26"/>
    <x v="0"/>
    <s v="[INC0780126]Tenho um Erro/Problema com o PTC - Dynamics Athenas - Efetivação da Matrícula"/>
    <m/>
    <m/>
    <m/>
    <s v="Itens concluídos"/>
    <m/>
    <m/>
    <s v="Concluído"/>
    <d v="2026-05-19T11:38:00"/>
    <d v="2026-07-06T00:00:00"/>
    <d v="2026-06-20T00:00:00"/>
    <d v="2026-07-16T00:00:00"/>
    <m/>
    <m/>
    <m/>
    <m/>
    <m/>
    <m/>
    <m/>
    <m/>
    <m/>
    <m/>
    <x v="0"/>
    <m/>
    <m/>
    <m/>
    <s v=""/>
    <s v="FALSO"/>
    <n v="0"/>
    <s v=""/>
    <s v=""/>
    <s v=""/>
    <s v=""/>
    <s v=""/>
    <s v=""/>
    <s v=""/>
    <s v=""/>
    <s v=""/>
    <s v=""/>
    <x v="0"/>
  </r>
  <r>
    <x v="0"/>
    <s v="SGGS-16408"/>
    <s v="[SGGS] SP 26.3.1;[SGGS] SP 26.3.2;[SGGS] SP 26.2.6"/>
    <x v="3"/>
    <x v="0"/>
    <s v="[SGGS] PI 3/26"/>
    <x v="0"/>
    <s v="[INC0780115]Tenho um Erro/Problema com o PTC - Dynamics Athenas - Efetivação da Matrícula"/>
    <m/>
    <m/>
    <m/>
    <s v="Itens concluídos"/>
    <m/>
    <m/>
    <s v="Concluído"/>
    <d v="2026-05-19T10:53:00"/>
    <d v="2026-07-06T00:00:00"/>
    <d v="2026-06-20T00:00:00"/>
    <d v="2026-07-16T00:00:00"/>
    <m/>
    <m/>
    <m/>
    <m/>
    <m/>
    <m/>
    <m/>
    <m/>
    <m/>
    <m/>
    <x v="0"/>
    <m/>
    <m/>
    <m/>
    <s v=""/>
    <s v="FALSO"/>
    <n v="0"/>
    <s v=""/>
    <s v=""/>
    <s v=""/>
    <s v=""/>
    <s v=""/>
    <s v=""/>
    <s v=""/>
    <s v=""/>
    <s v=""/>
    <s v=""/>
    <x v="0"/>
  </r>
  <r>
    <x v="0"/>
    <s v="SGGS-16405"/>
    <s v="[SGGS] SP 26.3.1;[SGGS] SP 26.3.2;[SGGS] SP 26.2.6"/>
    <x v="3"/>
    <x v="0"/>
    <s v="[SGGS] PI 3/26"/>
    <x v="0"/>
    <s v="[INC0780109]Tenho um Erro/Problema com o PTC - Dynamics Athenas - Efetivação da Matrícula"/>
    <m/>
    <m/>
    <m/>
    <s v="Itens concluídos"/>
    <m/>
    <m/>
    <s v="Concluído"/>
    <d v="2026-05-19T10:40:00"/>
    <d v="2026-07-06T00:00:00"/>
    <d v="2026-06-20T00:00:00"/>
    <d v="2026-07-16T00:00:00"/>
    <m/>
    <m/>
    <m/>
    <m/>
    <m/>
    <m/>
    <m/>
    <m/>
    <m/>
    <m/>
    <x v="0"/>
    <m/>
    <m/>
    <m/>
    <s v=""/>
    <s v="FALSO"/>
    <n v="0"/>
    <s v=""/>
    <s v=""/>
    <s v=""/>
    <s v=""/>
    <s v=""/>
    <s v=""/>
    <s v=""/>
    <s v=""/>
    <s v=""/>
    <s v=""/>
    <x v="0"/>
  </r>
  <r>
    <x v="0"/>
    <s v="SGGS-16401"/>
    <s v="[SGGS] SP 26.2.4;[SGGS] SP 26.2.3;[SGGS] SP 26.3.1;[SGGS] SP 26.3.2;[SGGS] SP 26.2.6;[SGGS] SP 26.2.5"/>
    <x v="3"/>
    <x v="0"/>
    <s v="[SGGS] PI 3/26"/>
    <x v="0"/>
    <s v="[INC0779535]Tenho um Erro/Problema com o Sistema - Área do Candidato - Contrato"/>
    <m/>
    <n v="21600"/>
    <m/>
    <s v="Itens concluídos"/>
    <m/>
    <m/>
    <s v="Concluído"/>
    <d v="2026-05-18T17:58:00"/>
    <d v="2026-07-06T00:00:00"/>
    <d v="2026-07-16T00:00:00"/>
    <d v="2026-07-16T00:00:00"/>
    <m/>
    <m/>
    <m/>
    <m/>
    <m/>
    <m/>
    <m/>
    <m/>
    <m/>
    <m/>
    <x v="0"/>
    <m/>
    <m/>
    <m/>
    <n v="6"/>
    <s v="FALSO"/>
    <n v="0"/>
    <s v=""/>
    <s v=""/>
    <s v=""/>
    <s v=""/>
    <s v=""/>
    <s v=""/>
    <s v=""/>
    <s v=""/>
    <s v=""/>
    <s v=""/>
    <x v="0"/>
  </r>
  <r>
    <x v="0"/>
    <s v="SGGS-16400"/>
    <s v="[SGGS] SP 26.2.4;[SGGS] SP 26.2.3;[SGGS] SP 26.3.1;[SGGS] SP 26.3.2;[SGGS] SP 26.2.6;[SGGS] SP 26.2.5"/>
    <x v="3"/>
    <x v="0"/>
    <s v="[SGGS] PI 3/26"/>
    <x v="0"/>
    <s v="[INC0779527]Tenho um Erro/Problema com o PTC - Ingresso - Captação - Área do Candidato"/>
    <m/>
    <m/>
    <m/>
    <s v="Itens concluídos"/>
    <m/>
    <m/>
    <s v="Concluído"/>
    <d v="2026-05-18T17:57:00"/>
    <d v="2026-07-06T00:00:00"/>
    <d v="2026-07-16T00:00:00"/>
    <d v="2026-07-16T00:00:00"/>
    <m/>
    <m/>
    <m/>
    <m/>
    <m/>
    <m/>
    <m/>
    <m/>
    <m/>
    <m/>
    <x v="0"/>
    <m/>
    <m/>
    <m/>
    <s v=""/>
    <s v="FALSO"/>
    <n v="0"/>
    <s v=""/>
    <s v=""/>
    <s v=""/>
    <s v=""/>
    <s v=""/>
    <s v=""/>
    <s v=""/>
    <s v=""/>
    <s v=""/>
    <s v=""/>
    <x v="0"/>
  </r>
  <r>
    <x v="0"/>
    <s v="SGGS-16398"/>
    <s v="[SGGS] SP 26.2.4;[SGGS] SP 26.2.3;[SGGS] SP 26.3.1;[SGGS] SP 26.3.2;[SGGS] SP 26.2.6;[SGGS] SP 26.2.5"/>
    <x v="3"/>
    <x v="0"/>
    <s v="[SGGS] PI 3/26"/>
    <x v="0"/>
    <s v="[INC0779848]Tenho um Erro/Problema com o PTC - Dynamics Athenas - Extrato Financeiro - Não concordo com os dados exibidos"/>
    <m/>
    <m/>
    <m/>
    <s v="Itens concluídos"/>
    <m/>
    <m/>
    <s v="Concluído"/>
    <d v="2026-05-18T17:41:00"/>
    <d v="2026-07-06T00:00:00"/>
    <d v="2026-07-16T00:00:00"/>
    <d v="2026-07-16T00:00:00"/>
    <m/>
    <m/>
    <m/>
    <m/>
    <m/>
    <m/>
    <m/>
    <m/>
    <m/>
    <m/>
    <x v="0"/>
    <m/>
    <m/>
    <m/>
    <s v=""/>
    <s v="FALSO"/>
    <n v="0"/>
    <s v=""/>
    <s v=""/>
    <s v=""/>
    <s v=""/>
    <s v=""/>
    <s v=""/>
    <s v=""/>
    <s v=""/>
    <s v=""/>
    <s v=""/>
    <x v="0"/>
  </r>
  <r>
    <x v="0"/>
    <s v="SGGS-16390"/>
    <s v="[SGGS] SP 26.2.4;[SGGS] SP 26.2.3;[SGGS] SP 26.3.1;[SGGS] SP 26.3.2;[SGGS] SP 26.2.6;[SGGS] SP 26.2.5"/>
    <x v="3"/>
    <x v="0"/>
    <s v="[SGGS] PI 3/26"/>
    <x v="0"/>
    <s v="[INC0779815]Tenho um Erro/Problema com o Sistema - Área do Candidato - Contrato"/>
    <m/>
    <m/>
    <m/>
    <s v="Itens concluídos"/>
    <m/>
    <m/>
    <s v="Concluído"/>
    <d v="2026-05-18T16:11:00"/>
    <d v="2026-07-06T00:00:00"/>
    <d v="2026-07-16T00:00:00"/>
    <d v="2026-07-16T00:00:00"/>
    <m/>
    <m/>
    <m/>
    <m/>
    <m/>
    <m/>
    <m/>
    <m/>
    <m/>
    <m/>
    <x v="0"/>
    <m/>
    <m/>
    <m/>
    <s v=""/>
    <s v="FALSO"/>
    <n v="0"/>
    <s v=""/>
    <s v=""/>
    <s v=""/>
    <s v=""/>
    <s v=""/>
    <s v=""/>
    <s v=""/>
    <s v=""/>
    <s v=""/>
    <s v=""/>
    <x v="0"/>
  </r>
  <r>
    <x v="0"/>
    <s v="SGGS-16385"/>
    <s v="[SGGS] SP 26.2.4;[SGGS] SP 26.2.3;[SGGS] SP 26.3.1;[SGGS] SP 26.3.2;[SGGS] SP 26.2.6;[SGGS] SP 26.2.5"/>
    <x v="3"/>
    <x v="0"/>
    <s v="[SGGS] PI 3/26"/>
    <x v="0"/>
    <s v="[INC0779465]Tenho um Erro/Problema com o PTC - Ambiente do Aluno / AVA Sofia - Visão de disciplinas"/>
    <m/>
    <m/>
    <m/>
    <s v="Itens concluídos"/>
    <m/>
    <m/>
    <s v="Concluído"/>
    <d v="2026-05-18T14:47:00"/>
    <d v="2026-07-06T00:00:00"/>
    <d v="2026-07-16T00:00:00"/>
    <d v="2026-07-16T00:00:00"/>
    <m/>
    <m/>
    <m/>
    <m/>
    <m/>
    <m/>
    <m/>
    <m/>
    <m/>
    <m/>
    <x v="0"/>
    <m/>
    <m/>
    <m/>
    <s v=""/>
    <s v="FALSO"/>
    <n v="0"/>
    <s v=""/>
    <s v=""/>
    <s v=""/>
    <s v=""/>
    <s v=""/>
    <s v=""/>
    <s v=""/>
    <s v=""/>
    <s v=""/>
    <s v=""/>
    <x v="0"/>
  </r>
  <r>
    <x v="0"/>
    <s v="SGGS-16384"/>
    <s v="[SGGS] SP 26.2.4;[SGGS] SP 26.2.3;[SGGS] SP 26.3.1;[SGGS] SP 26.2.6;[SGGS] SP 26.2.5"/>
    <x v="3"/>
    <x v="0"/>
    <s v="[SGGS] PI 3/26"/>
    <x v="0"/>
    <s v="[INC0779097]Tenho um Erro/Problema com o PTC - Ambiente do Aluno / AVA Sofia - Aulas"/>
    <m/>
    <m/>
    <m/>
    <s v="Itens concluídos"/>
    <m/>
    <m/>
    <s v="Abertura indevida"/>
    <d v="2026-05-18T14:39:00"/>
    <d v="2026-07-06T00:00:00"/>
    <d v="2026-07-16T00:00:00"/>
    <m/>
    <m/>
    <m/>
    <m/>
    <m/>
    <m/>
    <m/>
    <m/>
    <m/>
    <m/>
    <m/>
    <x v="0"/>
    <m/>
    <m/>
    <m/>
    <s v=""/>
    <s v="FALSO"/>
    <n v="0"/>
    <s v=""/>
    <s v=""/>
    <s v=""/>
    <s v=""/>
    <s v=""/>
    <s v=""/>
    <s v=""/>
    <s v=""/>
    <s v=""/>
    <s v=""/>
    <x v="0"/>
  </r>
  <r>
    <x v="0"/>
    <s v="SGGS-16383"/>
    <s v="[SGGS] SP 26.2.4;[SGGS] SP 26.2.3;[SGGS] SP 26.3.1;[SGGS] SP 26.3.2;[SGGS] SP 26.2.6;[SGGS] SP 26.2.5"/>
    <x v="3"/>
    <x v="0"/>
    <s v="[SGGS] PI 3/26"/>
    <x v="0"/>
    <s v="[INC0778046]Tenho um Erro/Problema com o PTC - Ingresso - Pagamento de Matrícula"/>
    <m/>
    <m/>
    <m/>
    <s v="Itens concluídos"/>
    <m/>
    <m/>
    <s v="Concluído"/>
    <d v="2026-05-18T13:59:00"/>
    <d v="2026-07-06T00:00:00"/>
    <d v="2026-07-16T00:00:00"/>
    <d v="2026-07-16T00:00:00"/>
    <m/>
    <m/>
    <m/>
    <m/>
    <m/>
    <m/>
    <m/>
    <m/>
    <m/>
    <m/>
    <x v="0"/>
    <m/>
    <m/>
    <m/>
    <s v=""/>
    <s v="FALSO"/>
    <n v="0"/>
    <s v=""/>
    <s v=""/>
    <s v=""/>
    <s v=""/>
    <s v=""/>
    <s v=""/>
    <s v=""/>
    <s v=""/>
    <s v=""/>
    <s v=""/>
    <x v="0"/>
  </r>
  <r>
    <x v="0"/>
    <s v="SGGS-16382"/>
    <s v="[SGGS] SP 26.2.4;[SGGS] SP 26.2.3;[SGGS] SP 26.3.1;[SGGS] SP 26.3.2;[SGGS] SP 26.2.6;[SGGS] SP 26.2.5"/>
    <x v="3"/>
    <x v="0"/>
    <s v="[SGGS] PI 3/26"/>
    <x v="0"/>
    <s v="[INC0779300]Tenho um Erro/Problema no Dynamics - Captar - Inscrição"/>
    <m/>
    <m/>
    <m/>
    <s v="Itens concluídos"/>
    <m/>
    <m/>
    <s v="Concluído"/>
    <d v="2026-05-18T13:28:00"/>
    <d v="2026-07-06T00:00:00"/>
    <d v="2026-07-16T00:00:00"/>
    <d v="2026-07-16T00:00:00"/>
    <m/>
    <m/>
    <m/>
    <m/>
    <m/>
    <m/>
    <m/>
    <m/>
    <m/>
    <m/>
    <x v="0"/>
    <m/>
    <m/>
    <m/>
    <s v=""/>
    <s v="FALSO"/>
    <n v="0"/>
    <s v=""/>
    <s v=""/>
    <s v=""/>
    <s v=""/>
    <s v=""/>
    <s v=""/>
    <s v=""/>
    <s v=""/>
    <s v=""/>
    <s v=""/>
    <x v="0"/>
  </r>
  <r>
    <x v="0"/>
    <s v="SGGS-16373"/>
    <s v="[SGGS] SP 26.2.4;[SGGS] SP 26.2.3;[SGGS] SP 26.3.1;[SGGS] SP 26.3.2;[SGGS] SP 26.2.6;[SGGS] SP 26.2.5"/>
    <x v="3"/>
    <x v="0"/>
    <s v="[SGGS] PI 3/26"/>
    <x v="0"/>
    <s v="[INC0779707]Tenho um Erro/Problema com o PTC - Ambiente do Aluno / AVA Sofia - Login/senha"/>
    <m/>
    <m/>
    <m/>
    <s v="Itens concluídos"/>
    <m/>
    <m/>
    <s v="Concluído"/>
    <d v="2026-05-18T09:17:00"/>
    <d v="2026-07-06T00:00:00"/>
    <d v="2026-07-16T00:00:00"/>
    <d v="2026-07-16T00:00:00"/>
    <m/>
    <m/>
    <m/>
    <m/>
    <m/>
    <m/>
    <m/>
    <m/>
    <m/>
    <m/>
    <x v="0"/>
    <m/>
    <m/>
    <m/>
    <s v=""/>
    <s v="FALSO"/>
    <n v="0"/>
    <s v=""/>
    <s v=""/>
    <s v=""/>
    <s v=""/>
    <s v=""/>
    <s v=""/>
    <s v=""/>
    <s v=""/>
    <s v=""/>
    <s v=""/>
    <x v="0"/>
  </r>
  <r>
    <x v="0"/>
    <s v="SGGS-16371"/>
    <s v="[SGGS] SP 26.2.4;[SGGS] SP 26.2.3;[SGGS] SP 26.3.1;[SGGS] SP 26.3.2;[SGGS] SP 26.2.6;[SGGS] SP 26.2.5"/>
    <x v="3"/>
    <x v="0"/>
    <s v="[SGGS] PI 3/26"/>
    <x v="0"/>
    <s v="[INC0779036]Tenho um Erro/Problema com o PTC - Dynamics Athenas - Alocação e disponibilização de disciplinas"/>
    <m/>
    <m/>
    <m/>
    <s v="Itens concluídos"/>
    <m/>
    <m/>
    <s v="Concluído"/>
    <d v="2026-05-16T18:12:00"/>
    <d v="2026-07-06T00:00:00"/>
    <d v="2026-07-16T00:00:00"/>
    <d v="2026-07-16T00:00:00"/>
    <m/>
    <m/>
    <m/>
    <m/>
    <m/>
    <m/>
    <m/>
    <m/>
    <m/>
    <m/>
    <x v="0"/>
    <m/>
    <m/>
    <m/>
    <s v=""/>
    <s v="FALSO"/>
    <n v="0"/>
    <s v=""/>
    <s v=""/>
    <s v=""/>
    <s v=""/>
    <s v=""/>
    <s v=""/>
    <s v=""/>
    <s v=""/>
    <s v=""/>
    <s v=""/>
    <x v="0"/>
  </r>
  <r>
    <x v="0"/>
    <s v="SGGS-16367"/>
    <s v="[SGGS] SP 26.2.4;[SGGS] SP 26.2.3;[SGGS] SP 26.3.1;[SGGS] SP 26.3.2;[SGGS] SP 26.2.6;[SGGS] SP 26.2.5"/>
    <x v="3"/>
    <x v="0"/>
    <s v="[SGGS] PI 3/26"/>
    <x v="0"/>
    <s v="[INC0778862]Tenho um Erro/Problema com o PTC - Ambiente do Aluno / AVA Sofia - Secretaria - Erro no documento da solicitação"/>
    <m/>
    <m/>
    <m/>
    <s v="Itens concluídos"/>
    <m/>
    <m/>
    <s v="Concluído"/>
    <d v="2026-05-15T17:14:00"/>
    <d v="2026-07-06T00:00:00"/>
    <d v="2026-07-16T00:00:00"/>
    <d v="2026-07-16T00:00:00"/>
    <m/>
    <m/>
    <m/>
    <m/>
    <m/>
    <m/>
    <m/>
    <m/>
    <m/>
    <m/>
    <x v="0"/>
    <m/>
    <m/>
    <m/>
    <s v=""/>
    <s v="FALSO"/>
    <n v="0"/>
    <s v=""/>
    <s v=""/>
    <s v=""/>
    <s v=""/>
    <s v=""/>
    <s v=""/>
    <s v=""/>
    <s v=""/>
    <s v=""/>
    <s v=""/>
    <x v="0"/>
  </r>
  <r>
    <x v="0"/>
    <s v="SGGS-16362"/>
    <s v="[SGGS] SP 26.2.4;[SGGS] SP 26.2.3;[SGGS] SP 26.3.1;[SGGS] SP 26.2.6;[SGGS] SP 26.2.5"/>
    <x v="3"/>
    <x v="0"/>
    <s v="[SGGS] PI 3/26"/>
    <x v="0"/>
    <s v="[INC0776834]Tenho um Erro/Problema com o PTC - Financeiro SAP - Agrupador de Faturas"/>
    <m/>
    <m/>
    <m/>
    <s v="Itens concluídos"/>
    <m/>
    <m/>
    <s v="Concluído"/>
    <d v="2026-05-15T15:47:00"/>
    <d v="2026-07-06T00:00:00"/>
    <d v="2026-07-16T00:00:00"/>
    <d v="2026-07-16T00:00:00"/>
    <m/>
    <m/>
    <m/>
    <m/>
    <m/>
    <m/>
    <m/>
    <m/>
    <m/>
    <m/>
    <x v="0"/>
    <m/>
    <m/>
    <m/>
    <s v=""/>
    <s v="FALSO"/>
    <n v="0"/>
    <s v=""/>
    <s v=""/>
    <s v=""/>
    <s v=""/>
    <s v=""/>
    <s v=""/>
    <s v=""/>
    <s v=""/>
    <s v=""/>
    <s v=""/>
    <x v="0"/>
  </r>
  <r>
    <x v="0"/>
    <s v="SGGS-16357"/>
    <s v="[SGGS] SP 26.2.4;[SGGS] SP 26.2.3;[SGGS] SP 26.3.1;[SGGS] SP 26.3.2;[SGGS] SP 26.2.6;[SGGS] SP 26.2.5"/>
    <x v="3"/>
    <x v="0"/>
    <s v="[SGGS] PI 3/26"/>
    <x v="0"/>
    <s v="[INC0778909]Tenho um Erro/Problema com o PTC - Dynamics Athenas - Alocação e disponibilização de disciplinas"/>
    <m/>
    <m/>
    <m/>
    <s v="Itens concluídos"/>
    <m/>
    <m/>
    <s v="Concluído"/>
    <d v="2026-05-15T11:53:00"/>
    <d v="2026-07-06T00:00:00"/>
    <d v="2026-07-16T00:00:00"/>
    <d v="2026-07-16T00:00:00"/>
    <m/>
    <m/>
    <m/>
    <m/>
    <m/>
    <m/>
    <m/>
    <m/>
    <m/>
    <m/>
    <x v="0"/>
    <m/>
    <m/>
    <m/>
    <s v=""/>
    <s v="FALSO"/>
    <n v="0"/>
    <s v=""/>
    <s v=""/>
    <s v=""/>
    <s v=""/>
    <s v=""/>
    <s v=""/>
    <s v=""/>
    <s v=""/>
    <s v=""/>
    <s v=""/>
    <x v="0"/>
  </r>
  <r>
    <x v="0"/>
    <s v="SGGS-16356"/>
    <s v="[SGGS] SP 26.2.4;[SGGS] SP 26.2.3;[SGGS] SP 26.3.1;[SGGS] SP 26.3.2;[SGGS] SP 26.2.6;[SGGS] SP 26.2.5"/>
    <x v="3"/>
    <x v="0"/>
    <s v="[SGGS] PI 3/26"/>
    <x v="0"/>
    <s v="[INC0779086]Tenho um Erro/Problema com o PTC - Ingresso - Captação - Backoffice"/>
    <m/>
    <m/>
    <m/>
    <s v="Itens concluídos"/>
    <m/>
    <m/>
    <s v="Concluído"/>
    <d v="2026-05-15T09:15:00"/>
    <d v="2026-07-06T00:00:00"/>
    <d v="2026-07-16T00:00:00"/>
    <d v="2026-07-16T00:00:00"/>
    <m/>
    <m/>
    <m/>
    <m/>
    <m/>
    <m/>
    <m/>
    <m/>
    <m/>
    <m/>
    <x v="0"/>
    <m/>
    <m/>
    <m/>
    <s v=""/>
    <s v="FALSO"/>
    <n v="0"/>
    <s v=""/>
    <s v=""/>
    <s v=""/>
    <s v=""/>
    <s v=""/>
    <s v=""/>
    <s v=""/>
    <s v=""/>
    <s v=""/>
    <s v=""/>
    <x v="0"/>
  </r>
  <r>
    <x v="0"/>
    <s v="SGGS-16353"/>
    <s v="[SGGS] SP 26.2.4;[SGGS] SP 26.2.3;[SGGS] SP 26.3.1;[SGGS] SP 26.3.2;[SGGS] SP 26.2.6;[SGGS] SP 26.2.5"/>
    <x v="3"/>
    <x v="0"/>
    <s v="[SGGS] PI 3/26"/>
    <x v="0"/>
    <s v="[INC0767425]Tenho um Erro/Problema com o PTC - Ambiente do Aluno / AVA Sofia - Secretaria - Erro na solicitação de Transferencia interna - curso e polo"/>
    <m/>
    <m/>
    <m/>
    <s v="Itens concluídos"/>
    <m/>
    <m/>
    <s v="Concluído"/>
    <d v="2026-05-14T21:18:00"/>
    <d v="2026-07-06T00:00:00"/>
    <d v="2026-07-16T00:00:00"/>
    <d v="2026-07-16T00:00:00"/>
    <m/>
    <m/>
    <m/>
    <m/>
    <m/>
    <m/>
    <m/>
    <m/>
    <m/>
    <m/>
    <x v="0"/>
    <m/>
    <m/>
    <m/>
    <s v=""/>
    <s v="FALSO"/>
    <n v="0"/>
    <s v=""/>
    <s v=""/>
    <s v=""/>
    <s v=""/>
    <s v=""/>
    <s v=""/>
    <s v=""/>
    <s v=""/>
    <s v=""/>
    <s v=""/>
    <x v="0"/>
  </r>
  <r>
    <x v="0"/>
    <s v="SGGS-16352"/>
    <s v="[SGGS] SP 26.2.4;[SGGS] SP 26.2.3;[SGGS] SP 26.3.1;[SGGS] SP 26.3.2;[SGGS] SP 26.2.6;[SGGS] SP 26.2.5"/>
    <x v="3"/>
    <x v="0"/>
    <s v="[SGGS] PI 3/26"/>
    <x v="0"/>
    <s v="[INC0767632]Tenho um Erro/Problema com o PTC - Ambiente do Aluno / AVA Sofia - Secretaria - Erro na solicitação de Transferencia interna - curso e polo"/>
    <m/>
    <m/>
    <m/>
    <s v="Itens concluídos"/>
    <m/>
    <m/>
    <s v="Concluído"/>
    <d v="2026-05-14T21:17:00"/>
    <d v="2026-07-06T00:00:00"/>
    <d v="2026-07-16T00:00:00"/>
    <d v="2026-07-16T00:00:00"/>
    <m/>
    <m/>
    <m/>
    <m/>
    <m/>
    <m/>
    <m/>
    <m/>
    <m/>
    <m/>
    <x v="0"/>
    <m/>
    <m/>
    <m/>
    <s v=""/>
    <s v="FALSO"/>
    <n v="0"/>
    <s v=""/>
    <s v=""/>
    <s v=""/>
    <s v=""/>
    <s v=""/>
    <s v=""/>
    <s v=""/>
    <s v=""/>
    <s v=""/>
    <s v=""/>
    <x v="0"/>
  </r>
  <r>
    <x v="0"/>
    <s v="SGGS-16351"/>
    <s v="[SGGS] SP 26.2.4;[SGGS] SP 26.2.3;[SGGS] SP 26.3.1;[SGGS] SP 26.3.2;[SGGS] SP 26.2.6;[SGGS] SP 26.2.5"/>
    <x v="3"/>
    <x v="0"/>
    <s v="[SGGS] PI 3/26"/>
    <x v="0"/>
    <s v="[INC0764462]Tenho um Erro/Problema com o PTC - Ambiente do Aluno / AVA Sofia - Secretaria - Erro na solicitação de Transferencia interna - curso e polo"/>
    <m/>
    <m/>
    <m/>
    <s v="Itens concluídos"/>
    <m/>
    <m/>
    <s v="Concluído"/>
    <d v="2026-05-14T20:59:00"/>
    <d v="2026-07-06T00:00:00"/>
    <d v="2026-07-16T00:00:00"/>
    <d v="2026-07-16T00:00:00"/>
    <m/>
    <m/>
    <m/>
    <m/>
    <m/>
    <m/>
    <m/>
    <m/>
    <m/>
    <m/>
    <x v="0"/>
    <m/>
    <m/>
    <m/>
    <s v=""/>
    <s v="FALSO"/>
    <n v="0"/>
    <s v=""/>
    <s v=""/>
    <s v=""/>
    <s v=""/>
    <s v=""/>
    <s v=""/>
    <s v=""/>
    <s v=""/>
    <s v=""/>
    <s v=""/>
    <x v="0"/>
  </r>
  <r>
    <x v="0"/>
    <s v="SGGS-16350"/>
    <s v="[SGGS] SP 26.2.4;[SGGS] SP 26.2.3;[SGGS] SP 26.3.1;[SGGS] SP 26.3.2;[SGGS] SP 26.2.6;[SGGS] SP 26.2.5"/>
    <x v="3"/>
    <x v="0"/>
    <s v="[SGGS] PI 3/26"/>
    <x v="0"/>
    <s v="[INC0763954]Tenho um Erro/Problema com o PTC - Ambiente do Aluno / AVA Sofia - Secretaria - Erro na solicitação de Transferencia interna - curso e polo"/>
    <m/>
    <m/>
    <m/>
    <s v="Itens concluídos"/>
    <m/>
    <m/>
    <s v="Concluído"/>
    <d v="2026-05-14T20:58:00"/>
    <d v="2026-07-06T00:00:00"/>
    <d v="2026-07-16T00:00:00"/>
    <d v="2026-07-16T00:00:00"/>
    <m/>
    <m/>
    <m/>
    <m/>
    <m/>
    <m/>
    <m/>
    <m/>
    <m/>
    <m/>
    <x v="0"/>
    <m/>
    <m/>
    <m/>
    <s v=""/>
    <s v="FALSO"/>
    <n v="0"/>
    <s v=""/>
    <s v=""/>
    <s v=""/>
    <s v=""/>
    <s v=""/>
    <s v=""/>
    <s v=""/>
    <s v=""/>
    <s v=""/>
    <s v=""/>
    <x v="0"/>
  </r>
  <r>
    <x v="0"/>
    <s v="SGGS-16349"/>
    <s v="[SGGS] SP 26.2.4;[SGGS] SP 26.2.3;[SGGS] SP 26.3.1;[SGGS] SP 26.3.2;[SGGS] SP 26.2.6;[SGGS] SP 26.2.5"/>
    <x v="3"/>
    <x v="0"/>
    <s v="[SGGS] PI 3/26"/>
    <x v="0"/>
    <s v="[INC0763894]Tenho um Erro/Problema com o PTC - Ambiente do Aluno / AVA Sofia - Secretaria - Erro na solicitação de Transferencia interna - curso e polo"/>
    <m/>
    <m/>
    <m/>
    <s v="Itens concluídos"/>
    <m/>
    <m/>
    <s v="Concluído"/>
    <d v="2026-05-14T20:57:00"/>
    <d v="2026-07-06T00:00:00"/>
    <d v="2026-07-16T00:00:00"/>
    <d v="2026-07-16T00:00:00"/>
    <m/>
    <m/>
    <m/>
    <m/>
    <m/>
    <m/>
    <m/>
    <m/>
    <m/>
    <m/>
    <x v="0"/>
    <m/>
    <m/>
    <m/>
    <s v=""/>
    <s v="FALSO"/>
    <n v="0"/>
    <s v=""/>
    <s v=""/>
    <s v=""/>
    <s v=""/>
    <s v=""/>
    <s v=""/>
    <s v=""/>
    <s v=""/>
    <s v=""/>
    <s v=""/>
    <x v="0"/>
  </r>
  <r>
    <x v="0"/>
    <s v="SGGS-16348"/>
    <s v="[SGGS] SP 26.2.4;[SGGS] SP 26.2.3;[SGGS] SP 26.3.1;[SGGS] SP 26.3.2;[SGGS] SP 26.2.6;[SGGS] SP 26.2.5"/>
    <x v="3"/>
    <x v="0"/>
    <s v="[SGGS] PI 3/26"/>
    <x v="0"/>
    <s v="[INC0763800]Tenho um Erro/Problema com o PTC - Ambiente do Aluno / AVA Sofia - Secretaria - Erro na solicitação de Transferencia interna - curso e polo"/>
    <m/>
    <m/>
    <m/>
    <s v="Itens concluídos"/>
    <m/>
    <m/>
    <s v="Concluído"/>
    <d v="2026-05-14T20:57:00"/>
    <d v="2026-07-06T00:00:00"/>
    <d v="2026-07-16T00:00:00"/>
    <d v="2026-07-16T00:00:00"/>
    <m/>
    <m/>
    <m/>
    <m/>
    <m/>
    <m/>
    <m/>
    <m/>
    <m/>
    <m/>
    <x v="0"/>
    <m/>
    <m/>
    <m/>
    <s v=""/>
    <s v="FALSO"/>
    <n v="0"/>
    <s v=""/>
    <s v=""/>
    <s v=""/>
    <s v=""/>
    <s v=""/>
    <s v=""/>
    <s v=""/>
    <s v=""/>
    <s v=""/>
    <s v=""/>
    <x v="0"/>
  </r>
  <r>
    <x v="0"/>
    <s v="SGGS-16340"/>
    <s v="[SGGS] SP 26.2.4;[SGGS] SP 26.2.3;[SGGS] SP 26.3.1;[SGGS] SP 26.3.2;[SGGS] SP 26.2.6;[SGGS] SP 26.2.5"/>
    <x v="3"/>
    <x v="0"/>
    <s v="[SGGS] PI 3/26"/>
    <x v="0"/>
    <s v="[INC0778917]Tenho um Erro/Problema com o PTC - Dynamics Athenas - Alocação e disponibilização de disciplinas"/>
    <m/>
    <m/>
    <m/>
    <s v="Itens concluídos"/>
    <m/>
    <m/>
    <s v="Concluído"/>
    <d v="2026-05-14T16:57:00"/>
    <d v="2026-07-06T00:00:00"/>
    <d v="2026-07-16T00:00:00"/>
    <d v="2026-07-16T00:00:00"/>
    <m/>
    <m/>
    <m/>
    <m/>
    <m/>
    <m/>
    <m/>
    <m/>
    <m/>
    <m/>
    <x v="0"/>
    <m/>
    <m/>
    <m/>
    <s v=""/>
    <s v="FALSO"/>
    <n v="0"/>
    <s v=""/>
    <s v=""/>
    <s v=""/>
    <s v=""/>
    <s v=""/>
    <s v=""/>
    <s v=""/>
    <s v=""/>
    <s v=""/>
    <s v=""/>
    <x v="0"/>
  </r>
  <r>
    <x v="0"/>
    <s v="SGGS-16339"/>
    <s v="[SGGS] SP 26.2.4;[SGGS] SP 26.2.3;[SGGS] SP 26.3.1;[SGGS] SP 26.3.2;[SGGS] SP 26.2.6;[SGGS] SP 26.2.5"/>
    <x v="3"/>
    <x v="0"/>
    <s v="[SGGS] PI 3/26"/>
    <x v="0"/>
    <s v="[INC0778695]Tenho um Erro/Problema com o PTC - Dynamics Athenas - Instabilidade Sistêmica no Dynamics"/>
    <m/>
    <m/>
    <m/>
    <s v="Itens concluídos"/>
    <m/>
    <m/>
    <s v="Concluído"/>
    <d v="2026-05-14T15:50:00"/>
    <d v="2026-07-06T00:00:00"/>
    <d v="2026-07-16T00:00:00"/>
    <d v="2026-07-16T00:00:00"/>
    <m/>
    <m/>
    <m/>
    <m/>
    <m/>
    <m/>
    <m/>
    <m/>
    <m/>
    <m/>
    <x v="0"/>
    <m/>
    <m/>
    <m/>
    <s v=""/>
    <s v="FALSO"/>
    <n v="0"/>
    <s v=""/>
    <s v=""/>
    <s v=""/>
    <s v=""/>
    <s v=""/>
    <s v=""/>
    <s v=""/>
    <s v=""/>
    <s v=""/>
    <s v=""/>
    <x v="0"/>
  </r>
  <r>
    <x v="0"/>
    <s v="SGGS-16337"/>
    <s v="[SGGS] SP 26.2.4;[SGGS] SP 26.2.3;[SGGS] SP 26.3.1;[SGGS] SP 26.3.2;[SGGS] SP 26.2.6;[SGGS] SP 26.2.5"/>
    <x v="3"/>
    <x v="0"/>
    <s v="[SGGS] PI 3/26"/>
    <x v="0"/>
    <s v="[INC0778987]Tenho um Erro/Problema com o PTC - Ingresso - Captação - Área do Candidato"/>
    <m/>
    <m/>
    <m/>
    <s v="Itens concluídos"/>
    <m/>
    <m/>
    <s v="Concluído"/>
    <d v="2026-05-14T15:01:00"/>
    <d v="2026-07-06T00:00:00"/>
    <d v="2026-07-16T00:00:00"/>
    <d v="2026-07-16T00:00:00"/>
    <m/>
    <m/>
    <m/>
    <m/>
    <m/>
    <m/>
    <m/>
    <m/>
    <m/>
    <m/>
    <x v="0"/>
    <m/>
    <m/>
    <m/>
    <s v=""/>
    <s v="FALSO"/>
    <n v="0"/>
    <s v=""/>
    <s v=""/>
    <s v=""/>
    <s v=""/>
    <s v=""/>
    <s v=""/>
    <s v=""/>
    <s v=""/>
    <s v=""/>
    <s v=""/>
    <x v="0"/>
  </r>
  <r>
    <x v="0"/>
    <s v="SGGS-16334"/>
    <s v="[SGGS] SP 26.2.4;[SGGS] SP 26.2.3;[SGGS] SP 26.3.1;[SGGS] SP 26.3.2;[SGGS] SP 26.2.6;[SGGS] SP 26.2.5"/>
    <x v="3"/>
    <x v="0"/>
    <s v="[SGGS] PI 3/26"/>
    <x v="0"/>
    <s v="[INC0778950]Tenho um Erro/Problema com o PTC - Ingresso - Captação - Área do Candidato"/>
    <m/>
    <m/>
    <m/>
    <s v="Itens concluídos"/>
    <m/>
    <m/>
    <s v="Concluído"/>
    <d v="2026-05-14T14:58:00"/>
    <d v="2026-07-06T00:00:00"/>
    <d v="2026-07-16T00:00:00"/>
    <d v="2026-07-16T00:00:00"/>
    <m/>
    <m/>
    <m/>
    <m/>
    <m/>
    <m/>
    <m/>
    <m/>
    <m/>
    <m/>
    <x v="0"/>
    <m/>
    <m/>
    <m/>
    <s v=""/>
    <s v="FALSO"/>
    <n v="0"/>
    <s v=""/>
    <s v=""/>
    <s v=""/>
    <s v=""/>
    <s v=""/>
    <s v=""/>
    <s v=""/>
    <s v=""/>
    <s v=""/>
    <s v=""/>
    <x v="0"/>
  </r>
  <r>
    <x v="0"/>
    <s v="SGGS-16333"/>
    <s v="[SGGS] SP 26.2.4;[SGGS] SP 26.2.3;[SGGS] SP 26.3.1;[SGGS] SP 26.3.2;[SGGS] SP 26.2.6;[SGGS] SP 26.2.5"/>
    <x v="3"/>
    <x v="0"/>
    <s v="[SGGS] PI 3/26"/>
    <x v="0"/>
    <s v="[INC0778964]Tenho um Erro/Problema no Dynamics - Captar - Inscrição"/>
    <m/>
    <m/>
    <m/>
    <s v="Itens concluídos"/>
    <m/>
    <m/>
    <s v="Concluído"/>
    <d v="2026-05-14T14:46:00"/>
    <d v="2026-07-06T00:00:00"/>
    <d v="2026-07-16T00:00:00"/>
    <d v="2026-07-16T00:00:00"/>
    <m/>
    <m/>
    <m/>
    <m/>
    <m/>
    <m/>
    <m/>
    <m/>
    <m/>
    <m/>
    <x v="0"/>
    <m/>
    <m/>
    <m/>
    <s v=""/>
    <s v="FALSO"/>
    <n v="0"/>
    <s v=""/>
    <s v=""/>
    <s v=""/>
    <s v=""/>
    <s v=""/>
    <s v=""/>
    <s v=""/>
    <s v=""/>
    <s v=""/>
    <s v=""/>
    <x v="0"/>
  </r>
  <r>
    <x v="0"/>
    <s v="SGGS-16331"/>
    <s v="[SGGS] SP 26.2.4;[SGGS] SP 26.2.3;[SGGS] SP 26.3.1;[SGGS] SP 26.2.6;[SGGS] SP 26.2.5"/>
    <x v="3"/>
    <x v="0"/>
    <s v="[SGGS] PI 3/26"/>
    <x v="0"/>
    <s v="[INC0769159]Tenho um Erro/Problema com o PTC - Ambiente do Aluno / AVA Sofia - Secretaria - Erro na solicitação de Transferencia interna - curso e polo"/>
    <m/>
    <m/>
    <m/>
    <s v="Itens concluídos"/>
    <m/>
    <m/>
    <s v="Concluído"/>
    <d v="2026-05-14T14:32:00"/>
    <d v="2026-07-06T00:00:00"/>
    <d v="2026-06-29T00:00:00"/>
    <d v="2026-06-29T00:00:00"/>
    <m/>
    <m/>
    <m/>
    <m/>
    <m/>
    <m/>
    <m/>
    <m/>
    <m/>
    <m/>
    <x v="0"/>
    <m/>
    <m/>
    <m/>
    <s v=""/>
    <s v="FALSO"/>
    <n v="0"/>
    <s v=""/>
    <s v=""/>
    <s v=""/>
    <s v=""/>
    <s v=""/>
    <s v=""/>
    <s v=""/>
    <s v=""/>
    <s v=""/>
    <s v=""/>
    <x v="0"/>
  </r>
  <r>
    <x v="0"/>
    <s v="SGGS-16326"/>
    <s v="[SGGS] SP 26.2.4;[SGGS] SP 26.2.3;[SGGS] SP 26.3.1;[SGGS] SP 26.2.6;[SGGS] SP 26.2.5"/>
    <x v="3"/>
    <x v="0"/>
    <s v="[SGGS] PI 3/26"/>
    <x v="0"/>
    <s v="[INC0778383]Tenho um Erro/Problema com o PTC - Ingresso - Captação - Área do Candidato"/>
    <m/>
    <m/>
    <m/>
    <s v="Itens concluídos"/>
    <m/>
    <m/>
    <s v="Concluído"/>
    <d v="2026-05-14T12:12:00"/>
    <d v="2026-07-06T00:00:00"/>
    <d v="2026-06-29T00:00:00"/>
    <d v="2026-06-29T00:00:00"/>
    <m/>
    <m/>
    <m/>
    <m/>
    <m/>
    <m/>
    <m/>
    <m/>
    <m/>
    <m/>
    <x v="0"/>
    <m/>
    <m/>
    <m/>
    <s v=""/>
    <s v="FALSO"/>
    <n v="0"/>
    <s v=""/>
    <s v=""/>
    <s v=""/>
    <s v=""/>
    <s v=""/>
    <s v=""/>
    <s v=""/>
    <s v=""/>
    <s v=""/>
    <s v=""/>
    <x v="0"/>
  </r>
  <r>
    <x v="0"/>
    <s v="SGGS-16324"/>
    <s v="[SGGS] SP 26.2.4;[SGGS] SP 26.2.3;[SGGS] SP 26.3.1;[SGGS] SP 26.3.2;[SGGS] SP 26.2.6;[SGGS] SP 26.2.5"/>
    <x v="3"/>
    <x v="0"/>
    <s v="[SGGS] PI 3/26"/>
    <x v="0"/>
    <s v="[INC0778907]Tenho um Erro/Problema com o PTC - Dynamics Athenas - Documentos Acadêmicos - Serviços"/>
    <m/>
    <m/>
    <m/>
    <s v="Itens concluídos"/>
    <m/>
    <m/>
    <s v="Concluído"/>
    <d v="2026-05-14T11:31:00"/>
    <d v="2026-07-06T00:00:00"/>
    <d v="2026-07-16T00:00:00"/>
    <d v="2026-07-16T00:00:00"/>
    <m/>
    <m/>
    <m/>
    <m/>
    <m/>
    <m/>
    <m/>
    <m/>
    <m/>
    <m/>
    <x v="0"/>
    <m/>
    <m/>
    <m/>
    <s v=""/>
    <s v="FALSO"/>
    <n v="0"/>
    <s v=""/>
    <s v=""/>
    <s v=""/>
    <s v=""/>
    <s v=""/>
    <s v=""/>
    <s v=""/>
    <s v=""/>
    <s v=""/>
    <s v=""/>
    <x v="0"/>
  </r>
  <r>
    <x v="0"/>
    <s v="SGGS-16323"/>
    <s v="[SGGS] SP 26.2.4;[SGGS] SP 26.2.3;[SGGS] SP 26.3.1;[SGGS] SP 26.3.2;[SGGS] SP 26.2.6;[SGGS] SP 26.2.5"/>
    <x v="3"/>
    <x v="0"/>
    <s v="[SGGS] PI 3/26"/>
    <x v="0"/>
    <s v="[INC0778889]Tenho um Erro/Problema com o PTC - Ingresso - Captação - Backoffice"/>
    <m/>
    <m/>
    <m/>
    <s v="Itens concluídos"/>
    <m/>
    <m/>
    <s v="Concluído"/>
    <d v="2026-05-14T11:11:00"/>
    <d v="2026-07-06T00:00:00"/>
    <d v="2026-07-16T00:00:00"/>
    <d v="2026-07-16T00:00:00"/>
    <m/>
    <m/>
    <m/>
    <m/>
    <m/>
    <m/>
    <m/>
    <m/>
    <m/>
    <m/>
    <x v="0"/>
    <m/>
    <m/>
    <m/>
    <s v=""/>
    <s v="FALSO"/>
    <n v="0"/>
    <s v=""/>
    <s v=""/>
    <s v=""/>
    <s v=""/>
    <s v=""/>
    <s v=""/>
    <s v=""/>
    <s v=""/>
    <s v=""/>
    <s v=""/>
    <x v="0"/>
  </r>
  <r>
    <x v="0"/>
    <s v="SGGS-16321"/>
    <s v="[SGGS] SP 26.2.4;[SGGS] SP 26.2.3;[SGGS] SP 26.3.1;[SGGS] SP 26.2.6;[SGGS] SP 26.2.5"/>
    <x v="3"/>
    <x v="0"/>
    <s v="[SGGS] PI 3/26"/>
    <x v="0"/>
    <s v="[INC0778390]Tenho um Erro/Problema com o PTC - Ingresso - Captação - Área do Candidato"/>
    <m/>
    <m/>
    <m/>
    <s v="Itens concluídos"/>
    <m/>
    <m/>
    <s v="Concluído"/>
    <d v="2026-05-14T10:47:00"/>
    <d v="2026-07-06T00:00:00"/>
    <d v="2026-06-30T00:00:00"/>
    <d v="2026-06-30T00:00:00"/>
    <m/>
    <m/>
    <m/>
    <m/>
    <m/>
    <m/>
    <m/>
    <m/>
    <m/>
    <m/>
    <x v="0"/>
    <m/>
    <m/>
    <m/>
    <s v=""/>
    <s v="FALSO"/>
    <n v="0"/>
    <s v=""/>
    <s v=""/>
    <s v=""/>
    <s v=""/>
    <s v=""/>
    <s v=""/>
    <s v=""/>
    <s v=""/>
    <s v=""/>
    <s v=""/>
    <x v="0"/>
  </r>
  <r>
    <x v="0"/>
    <s v="SGGS-16318"/>
    <s v="[SGGS] SP 26.2.4;[SGGS] SP 26.2.3;[SGGS] SP 26.3.1;[SGGS] SP 26.3.2;[SGGS] SP 26.2.6;[SGGS] SP 26.2.5"/>
    <x v="3"/>
    <x v="0"/>
    <s v="[SGGS] PI 3/26"/>
    <x v="0"/>
    <s v="[INC0777362]Tenho um Erro/Problema com o PTC - Dynamics Athenas - Problema na parametrização da matriz"/>
    <m/>
    <m/>
    <m/>
    <s v="Itens concluídos"/>
    <m/>
    <m/>
    <s v="Concluído"/>
    <d v="2026-05-13T19:57:00"/>
    <d v="2026-07-06T00:00:00"/>
    <d v="2026-07-16T00:00:00"/>
    <d v="2026-07-16T00:00:00"/>
    <m/>
    <m/>
    <m/>
    <m/>
    <m/>
    <m/>
    <m/>
    <m/>
    <m/>
    <m/>
    <x v="0"/>
    <m/>
    <m/>
    <m/>
    <s v=""/>
    <s v="FALSO"/>
    <n v="0"/>
    <s v=""/>
    <s v=""/>
    <s v=""/>
    <s v=""/>
    <s v=""/>
    <s v=""/>
    <s v=""/>
    <s v=""/>
    <s v=""/>
    <s v=""/>
    <x v="0"/>
  </r>
  <r>
    <x v="0"/>
    <s v="SGGS-16315"/>
    <s v="[SGGS] SP 26.2.4;[SGGS] SP 26.2.3;[SGGS] SP 26.3.1;[SGGS] SP 26.3.2;[SGGS] SP 26.2.6;[SGGS] SP 26.2.5"/>
    <x v="3"/>
    <x v="0"/>
    <s v="[SGGS] PI 3/26"/>
    <x v="0"/>
    <s v="[INC0778385]Tenho um Erro/Problema com o PTC - Ingresso - Captação - Área do Candidato"/>
    <m/>
    <m/>
    <m/>
    <s v="Itens concluídos"/>
    <m/>
    <m/>
    <s v="Concluído"/>
    <d v="2026-05-13T17:58:00"/>
    <d v="2026-07-06T00:00:00"/>
    <d v="2026-07-16T00:00:00"/>
    <d v="2026-07-16T00:00:00"/>
    <m/>
    <m/>
    <m/>
    <m/>
    <m/>
    <m/>
    <m/>
    <m/>
    <m/>
    <m/>
    <x v="0"/>
    <m/>
    <m/>
    <m/>
    <s v=""/>
    <s v="FALSO"/>
    <n v="0"/>
    <s v=""/>
    <s v=""/>
    <s v=""/>
    <s v=""/>
    <s v=""/>
    <s v=""/>
    <s v=""/>
    <s v=""/>
    <s v=""/>
    <s v=""/>
    <x v="0"/>
  </r>
  <r>
    <x v="0"/>
    <s v="SGGS-16314"/>
    <s v="[SGGS] SP 26.2.4;[SGGS] SP 26.2.3;[SGGS] SP 26.3.1;[SGGS] SP 26.3.2;[SGGS] SP 26.2.6;[SGGS] SP 26.2.5"/>
    <x v="3"/>
    <x v="0"/>
    <s v="[SGGS] PI 3/26"/>
    <x v="0"/>
    <s v="[INC0778310]Tenho um Erro/Problema com o PTC - Ingresso - Captação - Área do Candidato"/>
    <m/>
    <m/>
    <m/>
    <s v="Itens concluídos"/>
    <m/>
    <m/>
    <s v="Concluído"/>
    <d v="2026-05-13T17:29:00"/>
    <d v="2026-07-06T00:00:00"/>
    <d v="2026-07-16T00:00:00"/>
    <d v="2026-07-16T00:00:00"/>
    <m/>
    <m/>
    <m/>
    <m/>
    <m/>
    <m/>
    <m/>
    <m/>
    <m/>
    <m/>
    <x v="0"/>
    <m/>
    <m/>
    <m/>
    <s v=""/>
    <s v="FALSO"/>
    <n v="0"/>
    <s v=""/>
    <s v=""/>
    <s v=""/>
    <s v=""/>
    <s v=""/>
    <s v=""/>
    <s v=""/>
    <s v=""/>
    <s v=""/>
    <s v=""/>
    <x v="0"/>
  </r>
  <r>
    <x v="0"/>
    <s v="SGGS-16313"/>
    <s v="[SGGS] SP 26.2.4;[SGGS] SP 26.2.3;[SGGS] SP 26.3.1;[SGGS] SP 26.3.2;[SGGS] SP 26.2.6;[SGGS] SP 26.2.5"/>
    <x v="3"/>
    <x v="0"/>
    <s v="[SGGS] PI 3/26"/>
    <x v="0"/>
    <s v="[INC0778648]Tenho um Erro/Problema com o Sistema - Área do Candidato - Contrato"/>
    <m/>
    <m/>
    <m/>
    <s v="Itens concluídos"/>
    <m/>
    <m/>
    <s v="Concluído"/>
    <d v="2026-05-13T17:27:00"/>
    <d v="2026-07-06T00:00:00"/>
    <d v="2026-07-16T00:00:00"/>
    <d v="2026-07-16T00:00:00"/>
    <m/>
    <m/>
    <m/>
    <m/>
    <m/>
    <m/>
    <m/>
    <m/>
    <m/>
    <m/>
    <x v="0"/>
    <m/>
    <m/>
    <m/>
    <s v=""/>
    <s v="FALSO"/>
    <n v="0"/>
    <s v=""/>
    <s v=""/>
    <s v=""/>
    <s v=""/>
    <s v=""/>
    <s v=""/>
    <s v=""/>
    <s v=""/>
    <s v=""/>
    <s v=""/>
    <x v="0"/>
  </r>
  <r>
    <x v="0"/>
    <s v="SGGS-16311"/>
    <s v="[SGGS] SP 26.2.4;[SGGS] SP 26.2.3;[SGGS] SP 26.3.1;[SGGS] SP 26.3.2;[SGGS] SP 26.2.6;[SGGS] SP 26.2.5"/>
    <x v="3"/>
    <x v="0"/>
    <s v="[SGGS] PI 3/26"/>
    <x v="0"/>
    <s v="[INC0778010]Tenho um Erro/Problema com o PTC - Ingresso - Captação - Área do Candidato"/>
    <m/>
    <m/>
    <m/>
    <s v="Itens concluídos"/>
    <m/>
    <m/>
    <s v="Concluído"/>
    <d v="2026-05-13T17:10:00"/>
    <d v="2026-07-06T00:00:00"/>
    <d v="2026-07-16T00:00:00"/>
    <d v="2026-07-16T00:00:00"/>
    <m/>
    <m/>
    <m/>
    <m/>
    <m/>
    <m/>
    <m/>
    <m/>
    <m/>
    <m/>
    <x v="0"/>
    <m/>
    <m/>
    <m/>
    <s v=""/>
    <s v="FALSO"/>
    <n v="0"/>
    <s v=""/>
    <s v=""/>
    <s v=""/>
    <s v=""/>
    <s v=""/>
    <s v=""/>
    <s v=""/>
    <s v=""/>
    <s v=""/>
    <s v=""/>
    <x v="0"/>
  </r>
  <r>
    <x v="0"/>
    <s v="SGGS-16310"/>
    <s v="[SGGS] SP 26.2.4;[SGGS] SP 26.2.3;[SGGS] SP 26.3.1;[SGGS] SP 26.3.2;[SGGS] SP 26.2.6;[SGGS] SP 26.2.5"/>
    <x v="3"/>
    <x v="0"/>
    <s v="[SGGS] PI 3/26"/>
    <x v="0"/>
    <s v="[INC0778606]Tenho um Erro/Problema com o Sistema - Área do Candidato - Contrato"/>
    <m/>
    <m/>
    <m/>
    <s v="Itens concluídos"/>
    <m/>
    <m/>
    <s v="Concluído"/>
    <d v="2026-05-13T16:59:00"/>
    <d v="2026-07-06T00:00:00"/>
    <d v="2026-07-16T00:00:00"/>
    <d v="2026-07-16T00:00:00"/>
    <m/>
    <m/>
    <m/>
    <m/>
    <m/>
    <m/>
    <m/>
    <m/>
    <m/>
    <m/>
    <x v="0"/>
    <m/>
    <m/>
    <m/>
    <s v=""/>
    <s v="FALSO"/>
    <n v="0"/>
    <s v=""/>
    <s v=""/>
    <s v=""/>
    <s v=""/>
    <s v=""/>
    <s v=""/>
    <s v=""/>
    <s v=""/>
    <s v=""/>
    <s v=""/>
    <x v="0"/>
  </r>
  <r>
    <x v="0"/>
    <s v="SGGS-16309"/>
    <s v="[SGGS] SP 26.2.4;[SGGS] SP 26.2.3;[SGGS] SP 26.3.1;[SGGS] SP 26.3.2;[SGGS] SP 26.2.6;[SGGS] SP 26.2.5"/>
    <x v="3"/>
    <x v="0"/>
    <s v="[SGGS] PI 3/26"/>
    <x v="0"/>
    <s v="[INC0777950]Tenho um Erro/Problema com o PTC - Ingresso - Captação - Área do Candidato"/>
    <m/>
    <m/>
    <m/>
    <s v="Itens concluídos"/>
    <m/>
    <m/>
    <s v="Concluído"/>
    <d v="2026-05-13T16:46:00"/>
    <d v="2026-07-06T00:00:00"/>
    <d v="2026-07-16T00:00:00"/>
    <d v="2026-07-16T00:00:00"/>
    <m/>
    <m/>
    <m/>
    <m/>
    <m/>
    <m/>
    <m/>
    <m/>
    <m/>
    <m/>
    <x v="0"/>
    <m/>
    <m/>
    <m/>
    <s v=""/>
    <s v="FALSO"/>
    <n v="0"/>
    <s v=""/>
    <s v=""/>
    <s v=""/>
    <s v=""/>
    <s v=""/>
    <s v=""/>
    <s v=""/>
    <s v=""/>
    <s v=""/>
    <s v=""/>
    <x v="0"/>
  </r>
  <r>
    <x v="0"/>
    <s v="SGGS-16305"/>
    <s v="[SGGS] SP 26.2.4;[SGGS] SP 26.2.3;[SGGS] SP 26.3.1;[SGGS] SP 26.3.2;[SGGS] SP 26.2.6;[SGGS] SP 26.2.5"/>
    <x v="3"/>
    <x v="0"/>
    <s v="[SGGS] PI 3/26"/>
    <x v="0"/>
    <s v="[INC0778542]Tenho um Erro/Problema com o Sistema - Área do Candidato - Contrato"/>
    <m/>
    <m/>
    <m/>
    <s v="Itens concluídos"/>
    <m/>
    <m/>
    <s v="Concluído"/>
    <d v="2026-05-13T14:41:00"/>
    <d v="2026-07-06T00:00:00"/>
    <d v="2026-07-16T00:00:00"/>
    <d v="2026-07-16T00:00:00"/>
    <m/>
    <m/>
    <m/>
    <m/>
    <m/>
    <m/>
    <m/>
    <m/>
    <m/>
    <m/>
    <x v="0"/>
    <m/>
    <m/>
    <m/>
    <s v=""/>
    <s v="FALSO"/>
    <n v="0"/>
    <s v=""/>
    <s v=""/>
    <s v=""/>
    <s v=""/>
    <s v=""/>
    <s v=""/>
    <s v=""/>
    <s v=""/>
    <s v=""/>
    <s v=""/>
    <x v="0"/>
  </r>
  <r>
    <x v="0"/>
    <s v="SGGS-16298"/>
    <s v="[SGGS] SP 26.2.4;[SGGS] SP 26.2.3;[SGGS] SP 26.3.1;[SGGS] SP 26.3.2;[SGGS] SP 26.2.6;[SGGS] SP 26.2.5"/>
    <x v="3"/>
    <x v="0"/>
    <s v="[SGGS] PI 3/26"/>
    <x v="0"/>
    <s v="[INC0778188]Tenho um Erro/Problema com o PTC - Ambiente do Aluno / AVA Sofia - Visão de disciplinas"/>
    <m/>
    <m/>
    <m/>
    <s v="Itens concluídos"/>
    <m/>
    <m/>
    <s v="Concluído"/>
    <d v="2026-05-13T10:36:00"/>
    <d v="2026-07-06T00:00:00"/>
    <d v="2026-07-16T00:00:00"/>
    <d v="2026-07-16T00:00:00"/>
    <m/>
    <m/>
    <m/>
    <m/>
    <m/>
    <m/>
    <m/>
    <m/>
    <m/>
    <m/>
    <x v="0"/>
    <m/>
    <m/>
    <m/>
    <s v=""/>
    <s v="FALSO"/>
    <n v="0"/>
    <s v=""/>
    <s v=""/>
    <s v=""/>
    <s v=""/>
    <s v=""/>
    <s v=""/>
    <s v=""/>
    <s v=""/>
    <s v=""/>
    <s v=""/>
    <x v="0"/>
  </r>
  <r>
    <x v="0"/>
    <s v="SGGS-16297"/>
    <s v="[SGGS] SP 26.2.4;[SGGS] SP 26.2.3;[SGGS] SP 26.3.1;[SGGS] SP 26.3.2;[SGGS] SP 26.2.6;[SGGS] SP 26.2.5"/>
    <x v="3"/>
    <x v="0"/>
    <s v="[SGGS] PI 3/26"/>
    <x v="0"/>
    <s v="[INC0776866]Tenho um Erro/Problema com o PTC - Ambiente do Aluno / AVA Sofia - Visão de disciplinas"/>
    <m/>
    <m/>
    <m/>
    <s v="Itens concluídos"/>
    <m/>
    <m/>
    <s v="Concluído"/>
    <d v="2026-05-13T10:36:00"/>
    <d v="2026-07-06T00:00:00"/>
    <d v="2026-07-16T00:00:00"/>
    <d v="2026-07-16T00:00:00"/>
    <m/>
    <m/>
    <m/>
    <m/>
    <m/>
    <m/>
    <m/>
    <m/>
    <m/>
    <m/>
    <x v="0"/>
    <m/>
    <m/>
    <m/>
    <s v=""/>
    <s v="FALSO"/>
    <n v="0"/>
    <s v=""/>
    <s v=""/>
    <s v=""/>
    <s v=""/>
    <s v=""/>
    <s v=""/>
    <s v=""/>
    <s v=""/>
    <s v=""/>
    <s v=""/>
    <x v="0"/>
  </r>
  <r>
    <x v="0"/>
    <s v="SGGS-16296"/>
    <s v="[SGGS] SP 26.2.4;[SGGS] SP 26.2.3;[SGGS] SP 26.3.1;[SGGS] SP 26.3.2;[SGGS] SP 26.2.6;[SGGS] SP 26.2.5"/>
    <x v="3"/>
    <x v="0"/>
    <s v="[SGGS] PI 3/26"/>
    <x v="0"/>
    <s v="[INC0778308]Tenho um Erro/Problema com o PTC - Ambiente do Aluno / AVA Sofia - Detalhes do curso"/>
    <m/>
    <m/>
    <m/>
    <s v="Itens concluídos"/>
    <m/>
    <m/>
    <s v="Concluído"/>
    <d v="2026-05-13T10:13:00"/>
    <d v="2026-07-06T00:00:00"/>
    <d v="2026-07-16T00:00:00"/>
    <d v="2026-07-16T00:00:00"/>
    <m/>
    <m/>
    <m/>
    <m/>
    <m/>
    <m/>
    <m/>
    <m/>
    <m/>
    <m/>
    <x v="0"/>
    <m/>
    <m/>
    <m/>
    <s v=""/>
    <s v="FALSO"/>
    <n v="0"/>
    <s v=""/>
    <s v=""/>
    <s v=""/>
    <s v=""/>
    <s v=""/>
    <s v=""/>
    <s v=""/>
    <s v=""/>
    <s v=""/>
    <s v=""/>
    <x v="0"/>
  </r>
  <r>
    <x v="0"/>
    <s v="SGGS-16295"/>
    <s v="[SGGS] SP 26.2.4;[SGGS] SP 26.2.3;[SGGS] SP 26.3.1;[SGGS] SP 26.3.2;[SGGS] SP 26.2.6;[SGGS] SP 26.2.5"/>
    <x v="3"/>
    <x v="0"/>
    <s v="[SGGS] PI 3/26"/>
    <x v="0"/>
    <s v="[INC0778468]Tenho um Erro/Problema com o PTC - Cadastro de Curso/Disciplina/Matriz - Criação/Versão de Matriz"/>
    <m/>
    <m/>
    <m/>
    <s v="Itens concluídos"/>
    <m/>
    <m/>
    <s v="Concluído"/>
    <d v="2026-05-13T09:59:00"/>
    <d v="2026-07-06T00:00:00"/>
    <d v="2026-07-16T00:00:00"/>
    <d v="2026-07-16T00:00:00"/>
    <m/>
    <m/>
    <m/>
    <m/>
    <m/>
    <m/>
    <m/>
    <m/>
    <m/>
    <m/>
    <x v="0"/>
    <m/>
    <m/>
    <m/>
    <s v=""/>
    <s v="FALSO"/>
    <n v="0"/>
    <s v=""/>
    <s v=""/>
    <s v=""/>
    <s v=""/>
    <s v=""/>
    <s v=""/>
    <s v=""/>
    <s v=""/>
    <s v=""/>
    <s v=""/>
    <x v="0"/>
  </r>
  <r>
    <x v="0"/>
    <s v="SGGS-16294"/>
    <s v="[SGGS] SP 26.2.4;[SGGS] SP 26.2.3;[SGGS] SP 26.3.1;[SGGS] SP 26.3.2;[SGGS] SP 26.2.6;[SGGS] SP 26.2.5"/>
    <x v="3"/>
    <x v="0"/>
    <s v="[SGGS] PI 3/26"/>
    <x v="0"/>
    <s v="[INC0778484]Tenho um Erro/Problema com o PTC - Dynamics Athenas - Rematrícula"/>
    <m/>
    <m/>
    <m/>
    <s v="Itens concluídos"/>
    <m/>
    <m/>
    <s v="Concluído"/>
    <d v="2026-05-13T09:08:00"/>
    <d v="2026-07-06T00:00:00"/>
    <d v="2026-07-16T00:00:00"/>
    <d v="2026-07-16T00:00:00"/>
    <m/>
    <m/>
    <m/>
    <m/>
    <m/>
    <m/>
    <m/>
    <m/>
    <m/>
    <m/>
    <x v="0"/>
    <m/>
    <m/>
    <m/>
    <s v=""/>
    <s v="FALSO"/>
    <n v="0"/>
    <s v=""/>
    <s v=""/>
    <s v=""/>
    <s v=""/>
    <s v=""/>
    <s v=""/>
    <s v=""/>
    <s v=""/>
    <s v=""/>
    <s v=""/>
    <x v="0"/>
  </r>
  <r>
    <x v="0"/>
    <s v="SGGS-16290"/>
    <s v="[SGGS] SP 26.2.4;[SGGS] SP 26.2.3;[SGGS] SP 26.3.1;[SGGS] SP 26.3.2;[SGGS] SP 26.2.6;[SGGS] SP 26.2.5"/>
    <x v="3"/>
    <x v="0"/>
    <s v="[SGGS] PI 3/26"/>
    <x v="0"/>
    <s v="[INC0777360]Tenho um Erro/Problema com o Sistema Colaborar - Colaborar - Avaliação"/>
    <m/>
    <m/>
    <m/>
    <s v="Itens concluídos"/>
    <m/>
    <m/>
    <s v="Concluído"/>
    <d v="2026-05-12T16:57:00"/>
    <d v="2026-07-06T00:00:00"/>
    <d v="2026-07-16T00:00:00"/>
    <d v="2026-07-16T00:00:00"/>
    <m/>
    <m/>
    <m/>
    <m/>
    <m/>
    <m/>
    <m/>
    <m/>
    <m/>
    <m/>
    <x v="0"/>
    <m/>
    <m/>
    <m/>
    <s v=""/>
    <s v="FALSO"/>
    <n v="0"/>
    <s v=""/>
    <s v=""/>
    <s v=""/>
    <s v=""/>
    <s v=""/>
    <s v=""/>
    <s v=""/>
    <s v=""/>
    <s v=""/>
    <s v=""/>
    <x v="0"/>
  </r>
  <r>
    <x v="0"/>
    <s v="SGGS-16289"/>
    <s v="[SGGS] SP 26.2.4;[SGGS] SP 26.2.3;[SGGS] SP 26.3.1;[SGGS] SP 26.3.2;[SGGS] SP 26.2.6;[SGGS] SP 26.2.5"/>
    <x v="3"/>
    <x v="0"/>
    <s v="[SGGS] PI 3/26"/>
    <x v="0"/>
    <s v="[INC0778250]Tenho um Erro/Problema com o Sistema - Área do Candidato - Contrato"/>
    <m/>
    <m/>
    <m/>
    <s v="Itens concluídos"/>
    <m/>
    <m/>
    <s v="Concluído"/>
    <d v="2026-05-12T14:39:00"/>
    <d v="2026-07-06T00:00:00"/>
    <d v="2026-07-16T00:00:00"/>
    <d v="2026-07-16T00:00:00"/>
    <m/>
    <m/>
    <m/>
    <m/>
    <m/>
    <m/>
    <m/>
    <m/>
    <m/>
    <m/>
    <x v="0"/>
    <m/>
    <m/>
    <m/>
    <s v=""/>
    <s v="FALSO"/>
    <n v="0"/>
    <s v=""/>
    <s v=""/>
    <s v=""/>
    <s v=""/>
    <s v=""/>
    <s v=""/>
    <s v=""/>
    <s v=""/>
    <s v=""/>
    <s v=""/>
    <x v="0"/>
  </r>
  <r>
    <x v="0"/>
    <s v="SGGS-16283"/>
    <s v="[SGGS] SP 26.2.4;[SGGS] SP 26.2.3;[SGGS] SP 26.3.1;[SGGS] SP 26.3.2;[SGGS] SP 26.2.6;[SGGS] SP 26.2.5"/>
    <x v="3"/>
    <x v="0"/>
    <s v="[SGGS] PI 3/26"/>
    <x v="0"/>
    <s v="[INC0778091]Tenho um Erro/Problema com o PTC - Ingresso - Captação - Backoffice"/>
    <m/>
    <m/>
    <m/>
    <s v="Itens concluídos"/>
    <m/>
    <m/>
    <s v="Concluído"/>
    <d v="2026-05-12T09:57:00"/>
    <d v="2026-07-06T00:00:00"/>
    <d v="2026-07-16T00:00:00"/>
    <d v="2026-07-16T00:00:00"/>
    <m/>
    <m/>
    <m/>
    <m/>
    <m/>
    <m/>
    <m/>
    <m/>
    <m/>
    <m/>
    <x v="0"/>
    <m/>
    <m/>
    <m/>
    <s v=""/>
    <s v="FALSO"/>
    <n v="0"/>
    <s v=""/>
    <s v=""/>
    <s v=""/>
    <s v=""/>
    <s v=""/>
    <s v=""/>
    <s v=""/>
    <s v=""/>
    <s v=""/>
    <s v=""/>
    <x v="0"/>
  </r>
  <r>
    <x v="0"/>
    <s v="SGGS-16282"/>
    <s v="[SGGS] SP 26.2.4;[SGGS] SP 26.2.3;[SGGS] SP 26.3.1;[SGGS] SP 26.3.2;[SGGS] SP 26.2.6;[SGGS] SP 26.2.5"/>
    <x v="3"/>
    <x v="0"/>
    <s v="[SGGS] PI 3/26"/>
    <x v="0"/>
    <s v="[INC0777466]Tenho um Erro/Problema com o PTC - Ambiente do Aluno / AVA Sofia - Detalhes do curso"/>
    <m/>
    <m/>
    <m/>
    <s v="Itens concluídos"/>
    <m/>
    <m/>
    <s v="Concluído"/>
    <d v="2026-05-12T09:37:00"/>
    <d v="2026-07-06T00:00:00"/>
    <d v="2026-07-16T00:00:00"/>
    <d v="2026-07-16T00:00:00"/>
    <m/>
    <m/>
    <m/>
    <m/>
    <m/>
    <m/>
    <m/>
    <m/>
    <m/>
    <m/>
    <x v="0"/>
    <m/>
    <m/>
    <m/>
    <s v=""/>
    <s v="FALSO"/>
    <n v="0"/>
    <s v=""/>
    <s v=""/>
    <s v=""/>
    <s v=""/>
    <s v=""/>
    <s v=""/>
    <s v=""/>
    <s v=""/>
    <s v=""/>
    <s v=""/>
    <x v="0"/>
  </r>
  <r>
    <x v="0"/>
    <s v="SGGS-16279"/>
    <s v="[SGGS] SP 26.2.4;[SGGS] SP 26.2.3;[SGGS] SP 26.3.1;[SGGS] SP 26.3.2;[SGGS] SP 26.2.6;[SGGS] SP 26.2.5"/>
    <x v="3"/>
    <x v="0"/>
    <s v="[SGGS] PI 3/26"/>
    <x v="0"/>
    <s v="[INC0778180]Tenho um Erro/Problema com o PTC - Dynamics Athenas - Rematrícula"/>
    <m/>
    <m/>
    <m/>
    <s v="Itens concluídos"/>
    <m/>
    <m/>
    <s v="Concluído"/>
    <d v="2026-05-12T08:15:00"/>
    <d v="2026-07-06T00:00:00"/>
    <d v="2026-07-16T00:00:00"/>
    <d v="2026-07-16T00:00:00"/>
    <m/>
    <m/>
    <m/>
    <m/>
    <m/>
    <m/>
    <m/>
    <m/>
    <m/>
    <m/>
    <x v="0"/>
    <m/>
    <m/>
    <m/>
    <s v=""/>
    <s v="FALSO"/>
    <n v="0"/>
    <s v=""/>
    <s v=""/>
    <s v=""/>
    <s v=""/>
    <s v=""/>
    <s v=""/>
    <s v=""/>
    <s v=""/>
    <s v=""/>
    <s v=""/>
    <x v="0"/>
  </r>
  <r>
    <x v="0"/>
    <s v="SGGS-16275"/>
    <s v="[SGGS] SP 26.2.4;[SGGS] SP 26.2.3;[SGGS] SP 26.3.1;[SGGS] SP 26.3.2;[SGGS] SP 26.2.6;[SGGS] SP 26.2.5"/>
    <x v="3"/>
    <x v="0"/>
    <s v="[SGGS] PI 3/26"/>
    <x v="0"/>
    <s v="[INC0778073]Tenho um Erro/Problema com o PTC - Dynamics Athenas - Rematrícula"/>
    <m/>
    <m/>
    <m/>
    <s v="Itens concluídos"/>
    <m/>
    <m/>
    <s v="Concluído"/>
    <d v="2026-05-11T17:56:00"/>
    <d v="2026-07-06T00:00:00"/>
    <d v="2026-07-16T00:00:00"/>
    <d v="2026-07-16T00:00:00"/>
    <m/>
    <m/>
    <m/>
    <m/>
    <m/>
    <m/>
    <m/>
    <m/>
    <m/>
    <m/>
    <x v="0"/>
    <m/>
    <m/>
    <m/>
    <s v=""/>
    <s v="FALSO"/>
    <n v="0"/>
    <s v=""/>
    <s v=""/>
    <s v=""/>
    <s v=""/>
    <s v=""/>
    <s v=""/>
    <s v=""/>
    <s v=""/>
    <s v=""/>
    <s v=""/>
    <x v="0"/>
  </r>
  <r>
    <x v="0"/>
    <s v="SGGS-16274"/>
    <s v="[SGGS] SP 26.2.4;[SGGS] SP 26.2.3;[SGGS] SP 26.3.1;[SGGS] SP 26.3.2;[SGGS] SP 26.2.6;[SGGS] SP 26.2.5"/>
    <x v="3"/>
    <x v="0"/>
    <s v="[SGGS] PI 3/26"/>
    <x v="0"/>
    <s v="[INC0778066]Tenho um Erro/Problema com o PTC - Dynamics Athenas - Rematrícula"/>
    <m/>
    <m/>
    <m/>
    <s v="Itens concluídos"/>
    <m/>
    <m/>
    <s v="Concluído"/>
    <d v="2026-05-11T17:40:00"/>
    <d v="2026-07-06T00:00:00"/>
    <d v="2026-07-16T00:00:00"/>
    <d v="2026-07-16T00:00:00"/>
    <m/>
    <m/>
    <m/>
    <m/>
    <m/>
    <m/>
    <m/>
    <m/>
    <m/>
    <m/>
    <x v="0"/>
    <m/>
    <m/>
    <m/>
    <s v=""/>
    <s v="FALSO"/>
    <n v="0"/>
    <s v=""/>
    <s v=""/>
    <s v=""/>
    <s v=""/>
    <s v=""/>
    <s v=""/>
    <s v=""/>
    <s v=""/>
    <s v=""/>
    <s v=""/>
    <x v="0"/>
  </r>
  <r>
    <x v="0"/>
    <s v="SGGS-16273"/>
    <s v="[SGGS] SP 26.2.4;[SGGS] SP 26.2.3;[SGGS] SP 26.3.1;[SGGS] SP 26.3.2;[SGGS] SP 26.2.6;[SGGS] SP 26.2.5"/>
    <x v="3"/>
    <x v="0"/>
    <s v="[SGGS] PI 3/26"/>
    <x v="0"/>
    <s v="[INC0778019]Tenho um Erro/Problema com o PTC - Ingresso - Captação - Área do Candidato"/>
    <m/>
    <m/>
    <m/>
    <s v="Itens concluídos"/>
    <m/>
    <m/>
    <s v="Concluído"/>
    <d v="2026-05-11T17:02:00"/>
    <d v="2026-07-06T00:00:00"/>
    <d v="2026-07-16T00:00:00"/>
    <d v="2026-07-16T00:00:00"/>
    <m/>
    <m/>
    <m/>
    <m/>
    <m/>
    <m/>
    <m/>
    <m/>
    <m/>
    <m/>
    <x v="0"/>
    <m/>
    <m/>
    <m/>
    <s v=""/>
    <s v="FALSO"/>
    <n v="0"/>
    <s v=""/>
    <s v=""/>
    <s v=""/>
    <s v=""/>
    <s v=""/>
    <s v=""/>
    <s v=""/>
    <s v=""/>
    <s v=""/>
    <s v=""/>
    <x v="0"/>
  </r>
  <r>
    <x v="0"/>
    <s v="SGGS-16208"/>
    <s v="[SGGS] SP 26.2.4;[SGGS] SP 26.2.3;[SGGS] SP 26.3.1;[SGGS] SP 26.3.2;[SGGS] SP 26.2.6;[SGGS] SP 26.2.5"/>
    <x v="3"/>
    <x v="0"/>
    <s v="[SGGS] PI 3/26"/>
    <x v="0"/>
    <s v="[INC0777401]Tenho um Erro/Problema no Dynamics - Captar - Inscrição"/>
    <m/>
    <m/>
    <m/>
    <s v="Itens concluídos"/>
    <m/>
    <m/>
    <s v="Concluído"/>
    <d v="2026-05-11T10:40:00"/>
    <d v="2026-07-06T00:00:00"/>
    <d v="2026-07-16T00:00:00"/>
    <d v="2026-07-16T00:00:00"/>
    <m/>
    <m/>
    <m/>
    <m/>
    <m/>
    <m/>
    <m/>
    <m/>
    <m/>
    <m/>
    <x v="0"/>
    <m/>
    <m/>
    <m/>
    <s v=""/>
    <s v="FALSO"/>
    <n v="0"/>
    <s v=""/>
    <s v=""/>
    <s v=""/>
    <s v=""/>
    <s v=""/>
    <s v=""/>
    <s v=""/>
    <s v=""/>
    <s v=""/>
    <s v=""/>
    <x v="0"/>
  </r>
  <r>
    <x v="0"/>
    <s v="SGGS-16207"/>
    <s v="[SGGS] SP 26.2.4;[SGGS] SP 26.2.3;[SGGS] SP 26.3.1;[SGGS] SP 26.3.2;[SGGS] SP 26.2.6;[SGGS] SP 26.2.5"/>
    <x v="3"/>
    <x v="0"/>
    <s v="[SGGS] PI 3/26"/>
    <x v="0"/>
    <s v="[INC0777409]Tenho um Erro/Problema no Dynamics - Captar - Inscrição"/>
    <m/>
    <m/>
    <m/>
    <s v="Itens concluídos"/>
    <m/>
    <m/>
    <s v="Concluído"/>
    <d v="2026-05-11T10:38:00"/>
    <d v="2026-07-06T00:00:00"/>
    <d v="2026-07-16T00:00:00"/>
    <d v="2026-07-16T00:00:00"/>
    <m/>
    <m/>
    <m/>
    <m/>
    <m/>
    <m/>
    <m/>
    <m/>
    <m/>
    <m/>
    <x v="0"/>
    <m/>
    <m/>
    <m/>
    <s v=""/>
    <s v="FALSO"/>
    <n v="0"/>
    <s v=""/>
    <s v=""/>
    <s v=""/>
    <s v=""/>
    <s v=""/>
    <s v=""/>
    <s v=""/>
    <s v=""/>
    <s v=""/>
    <s v=""/>
    <x v="0"/>
  </r>
  <r>
    <x v="0"/>
    <s v="SGGS-16199"/>
    <s v="[SGGS] SP 26.2.4;[SGGS] SP 26.2.3;[SGGS] SP 26.3.1;[SGGS] SP 26.3.2;[SGGS] SP 26.2.6;[SGGS] SP 26.2.5"/>
    <x v="3"/>
    <x v="0"/>
    <s v="[SGGS] PI 3/26"/>
    <x v="0"/>
    <s v="[INC0776734]Tenho um Erro/Problema com o PTC - Ingresso - Captação - Área do Candidato"/>
    <m/>
    <m/>
    <m/>
    <s v="Itens concluídos"/>
    <m/>
    <m/>
    <s v="Concluído"/>
    <d v="2026-05-11T09:26:00"/>
    <d v="2026-07-06T00:00:00"/>
    <d v="2026-07-16T00:00:00"/>
    <d v="2026-07-16T00:00:00"/>
    <m/>
    <m/>
    <m/>
    <m/>
    <m/>
    <m/>
    <m/>
    <m/>
    <m/>
    <m/>
    <x v="0"/>
    <m/>
    <m/>
    <m/>
    <s v=""/>
    <s v="FALSO"/>
    <n v="0"/>
    <s v=""/>
    <s v=""/>
    <s v=""/>
    <s v=""/>
    <s v=""/>
    <s v=""/>
    <s v=""/>
    <s v=""/>
    <s v=""/>
    <s v=""/>
    <x v="0"/>
  </r>
  <r>
    <x v="0"/>
    <s v="SGGS-16178"/>
    <s v="[SGGS] SP 26.2.4;[SGGS] SP 26.2.3;[SGGS] SP 26.3.1;[SGGS] SP 26.2.2;[SGGS] SP 26.3.2;[SGGS] SP 26.2.6;[SGGS] SP 26.2.5"/>
    <x v="3"/>
    <x v="0"/>
    <s v="[SGGS] PI 3/26"/>
    <x v="0"/>
    <s v="[INC0775901]Tenho um Erro/Problema com o PTC - Dynamics Athenas - Instabilidade Sistêmica no Dynamics"/>
    <m/>
    <m/>
    <m/>
    <s v="Itens concluídos"/>
    <m/>
    <m/>
    <s v="Concluído"/>
    <d v="2026-05-08T14:53:00"/>
    <d v="2026-07-06T00:00:00"/>
    <d v="2026-07-16T00:00:00"/>
    <d v="2026-07-16T00:00:00"/>
    <m/>
    <m/>
    <m/>
    <m/>
    <m/>
    <m/>
    <m/>
    <m/>
    <m/>
    <m/>
    <x v="0"/>
    <m/>
    <m/>
    <m/>
    <s v=""/>
    <s v="FALSO"/>
    <n v="0"/>
    <s v=""/>
    <s v=""/>
    <s v=""/>
    <s v=""/>
    <s v=""/>
    <s v=""/>
    <s v=""/>
    <s v=""/>
    <s v=""/>
    <s v=""/>
    <x v="0"/>
  </r>
  <r>
    <x v="0"/>
    <s v="SGGS-16175"/>
    <s v="[SGGS] SP 26.2.4;[SGGS] SP 26.2.3;[SGGS] SP 26.3.1;[SGGS] SP 26.2.2;[SGGS] SP 26.3.2;[SGGS] SP 26.2.6;[SGGS] SP 26.2.5"/>
    <x v="3"/>
    <x v="0"/>
    <s v="[SGGS] PI 3/26"/>
    <x v="0"/>
    <s v="[INC0777098]Tenho um Erro/Problema com o PTC - Cadastro de Curso/Disciplina/Matriz - Criação/Versão de Matriz"/>
    <m/>
    <m/>
    <m/>
    <s v="Itens concluídos"/>
    <m/>
    <m/>
    <s v="Concluído"/>
    <d v="2026-05-08T12:42:00"/>
    <d v="2026-07-06T00:00:00"/>
    <d v="2026-07-16T00:00:00"/>
    <d v="2026-07-16T00:00:00"/>
    <m/>
    <m/>
    <m/>
    <m/>
    <m/>
    <m/>
    <m/>
    <m/>
    <m/>
    <m/>
    <x v="0"/>
    <m/>
    <m/>
    <m/>
    <s v=""/>
    <s v="FALSO"/>
    <n v="0"/>
    <s v=""/>
    <s v=""/>
    <s v=""/>
    <s v=""/>
    <s v=""/>
    <s v=""/>
    <s v=""/>
    <s v=""/>
    <s v=""/>
    <s v=""/>
    <x v="0"/>
  </r>
  <r>
    <x v="0"/>
    <s v="SGGS-16173"/>
    <s v="[SGGS] SP 26.2.4;[SGGS] SP 26.2.3;[SGGS] SP 26.3.1;[SGGS] SP 26.2.2;[SGGS] SP 26.3.2;[SGGS] SP 26.2.6;[SGGS] SP 26.2.5"/>
    <x v="3"/>
    <x v="0"/>
    <s v="[SGGS] PI 3/26"/>
    <x v="0"/>
    <s v="[INC0776830]Tenho um Erro/Problema com o PTC - Ambiente do Aluno / AVA Sofia - Aulas"/>
    <m/>
    <m/>
    <m/>
    <s v="Itens concluídos"/>
    <m/>
    <m/>
    <s v="Concluído"/>
    <d v="2026-05-08T12:27:00"/>
    <d v="2026-07-06T00:00:00"/>
    <d v="2026-07-16T00:00:00"/>
    <d v="2026-07-16T00:00:00"/>
    <m/>
    <m/>
    <m/>
    <m/>
    <m/>
    <m/>
    <m/>
    <m/>
    <m/>
    <m/>
    <x v="0"/>
    <m/>
    <m/>
    <m/>
    <s v=""/>
    <s v="FALSO"/>
    <n v="0"/>
    <s v=""/>
    <s v=""/>
    <s v=""/>
    <s v=""/>
    <s v=""/>
    <s v=""/>
    <s v=""/>
    <s v=""/>
    <s v=""/>
    <s v=""/>
    <x v="0"/>
  </r>
  <r>
    <x v="0"/>
    <s v="SGGS-16172"/>
    <s v="[SGGS] SP 26.2.4;[SGGS] SP 26.2.3;[SGGS] SP 26.3.1;[SGGS] SP 26.2.2;[SGGS] SP 26.3.2;[SGGS] SP 26.2.6;[SGGS] SP 26.2.5"/>
    <x v="3"/>
    <x v="0"/>
    <s v="[SGGS] PI 3/26"/>
    <x v="0"/>
    <s v="[INC0777363]Tenho um Erro/Problema com o PTC - Dynamics Athenas - Documentos Acadêmicos - Serviços"/>
    <m/>
    <m/>
    <m/>
    <s v="Itens concluídos"/>
    <m/>
    <m/>
    <s v="Concluído"/>
    <d v="2026-05-08T12:04:00"/>
    <d v="2026-07-06T00:00:00"/>
    <d v="2026-07-16T00:00:00"/>
    <d v="2026-07-16T00:00:00"/>
    <m/>
    <m/>
    <m/>
    <m/>
    <m/>
    <m/>
    <m/>
    <m/>
    <m/>
    <m/>
    <x v="0"/>
    <m/>
    <m/>
    <m/>
    <s v=""/>
    <s v="FALSO"/>
    <n v="0"/>
    <s v=""/>
    <s v=""/>
    <s v=""/>
    <s v=""/>
    <s v=""/>
    <s v=""/>
    <s v=""/>
    <s v=""/>
    <s v=""/>
    <s v=""/>
    <x v="0"/>
  </r>
  <r>
    <x v="0"/>
    <s v="SGGS-16167"/>
    <s v="[SGGS] SP 26.2.4;[SGGS] SP 26.2.3;[SGGS] SP 26.3.1;[SGGS] SP 26.2.2;[SGGS] SP 26.3.2;[SGGS] SP 26.2.6;[SGGS] SP 26.2.5"/>
    <x v="3"/>
    <x v="0"/>
    <s v="[SGGS] PI 3/26"/>
    <x v="0"/>
    <s v="[INC0767939]Tenho um Erro/Problema com o PTC - Ambiente do Aluno / AVA Sofia - Detalhes do curso"/>
    <m/>
    <m/>
    <m/>
    <s v="Itens concluídos"/>
    <m/>
    <m/>
    <s v="Concluído"/>
    <d v="2026-05-08T10:54:00"/>
    <d v="2026-07-06T00:00:00"/>
    <d v="2026-07-16T00:00:00"/>
    <d v="2026-07-16T00:00:00"/>
    <m/>
    <m/>
    <m/>
    <m/>
    <m/>
    <m/>
    <m/>
    <m/>
    <m/>
    <m/>
    <x v="0"/>
    <m/>
    <m/>
    <m/>
    <s v=""/>
    <s v="FALSO"/>
    <n v="0"/>
    <s v=""/>
    <s v=""/>
    <s v=""/>
    <s v=""/>
    <s v=""/>
    <s v=""/>
    <s v=""/>
    <s v=""/>
    <s v=""/>
    <s v=""/>
    <x v="0"/>
  </r>
  <r>
    <x v="0"/>
    <s v="SGGS-16160"/>
    <s v="[SGGS] SP 26.2.4;[SGGS] SP 26.2.3;[SGGS] SP 26.3.1;[SGGS] SP 26.2.2;[SGGS] SP 26.3.2;[SGGS] SP 26.2.6;[SGGS] SP 26.2.5"/>
    <x v="3"/>
    <x v="0"/>
    <s v="[SGGS] PI 3/26"/>
    <x v="0"/>
    <s v="[INC0777170]Tenho um Erro/Problema com o PTC - Dynamics Athenas - Alocação e disponibilização de disciplinas"/>
    <m/>
    <m/>
    <m/>
    <s v="Itens concluídos"/>
    <m/>
    <m/>
    <s v="Concluído"/>
    <d v="2026-05-07T19:06:00"/>
    <d v="2026-07-06T00:00:00"/>
    <d v="2026-07-16T00:00:00"/>
    <d v="2026-07-16T00:00:00"/>
    <m/>
    <m/>
    <m/>
    <m/>
    <m/>
    <m/>
    <m/>
    <m/>
    <m/>
    <m/>
    <x v="0"/>
    <m/>
    <m/>
    <m/>
    <s v=""/>
    <s v="FALSO"/>
    <n v="0"/>
    <s v=""/>
    <s v=""/>
    <s v=""/>
    <s v=""/>
    <s v=""/>
    <s v=""/>
    <s v=""/>
    <s v=""/>
    <s v=""/>
    <s v=""/>
    <x v="0"/>
  </r>
  <r>
    <x v="0"/>
    <s v="SGGS-16159"/>
    <s v="[SGGS] SP 26.2.4;[SGGS] SP 26.2.3;[SGGS] SP 26.3.1;[SGGS] SP 26.2.2;[SGGS] SP 26.3.2;[SGGS] SP 26.2.6;[SGGS] SP 26.2.5"/>
    <x v="3"/>
    <x v="0"/>
    <s v="[SGGS] PI 3/26"/>
    <x v="0"/>
    <s v="[INC0775762]Tenho um Erro/Problema com o PTC - Dynamics Athenas - Alocação e disponibilização de disciplinas"/>
    <m/>
    <m/>
    <m/>
    <s v="Itens concluídos"/>
    <m/>
    <m/>
    <s v="Concluído"/>
    <d v="2026-05-07T19:04:00"/>
    <d v="2026-07-06T00:00:00"/>
    <d v="2026-07-16T00:00:00"/>
    <d v="2026-07-16T00:00:00"/>
    <m/>
    <m/>
    <m/>
    <m/>
    <m/>
    <m/>
    <m/>
    <m/>
    <m/>
    <m/>
    <x v="0"/>
    <m/>
    <m/>
    <m/>
    <s v=""/>
    <s v="FALSO"/>
    <n v="0"/>
    <s v=""/>
    <s v=""/>
    <s v=""/>
    <s v=""/>
    <s v=""/>
    <s v=""/>
    <s v=""/>
    <s v=""/>
    <s v=""/>
    <s v=""/>
    <x v="0"/>
  </r>
  <r>
    <x v="0"/>
    <s v="SGGS-16153"/>
    <s v="[SGGS] SP 26.2.4;[SGGS] SP 26.2.3;[SGGS] SP 26.3.1;[SGGS] SP 26.2.2;[SGGS] SP 26.3.2;[SGGS] SP 26.2.6;[SGGS] SP 26.2.5"/>
    <x v="3"/>
    <x v="0"/>
    <s v="[SGGS] PI 3/26"/>
    <x v="0"/>
    <s v="[INC0774229]Tenho um Erro/Problema com o PTC - Ambiente do Aluno / AVA Sofia - Assistente virtual - Conteúdo"/>
    <m/>
    <m/>
    <m/>
    <s v="Itens concluídos"/>
    <m/>
    <m/>
    <s v="Concluído"/>
    <d v="2026-05-07T16:10:00"/>
    <d v="2026-07-06T00:00:00"/>
    <d v="2026-07-16T00:00:00"/>
    <d v="2026-07-16T00:00:00"/>
    <m/>
    <m/>
    <m/>
    <m/>
    <m/>
    <m/>
    <m/>
    <m/>
    <m/>
    <m/>
    <x v="0"/>
    <m/>
    <m/>
    <m/>
    <s v=""/>
    <s v="FALSO"/>
    <n v="0"/>
    <s v=""/>
    <s v=""/>
    <s v=""/>
    <s v=""/>
    <s v=""/>
    <s v=""/>
    <s v=""/>
    <s v=""/>
    <s v=""/>
    <s v=""/>
    <x v="0"/>
  </r>
  <r>
    <x v="0"/>
    <s v="SGGS-16152"/>
    <s v="[SGGS] SP 26.2.4;[SGGS] SP 26.2.3;[SGGS] SP 26.3.1;[SGGS] SP 26.2.2;[SGGS] SP 26.3.2;[SGGS] SP 26.2.6;[SGGS] SP 26.2.5"/>
    <x v="3"/>
    <x v="0"/>
    <s v="[SGGS] PI 3/26"/>
    <x v="0"/>
    <s v="[INC0771580]Tenho um Erro/Problema com o PTC - Dynamics Athenas - Alocação e disponibilização de disciplinas"/>
    <m/>
    <m/>
    <m/>
    <s v="Itens concluídos"/>
    <m/>
    <m/>
    <s v="Concluído"/>
    <d v="2026-05-07T15:56:00"/>
    <d v="2026-07-06T00:00:00"/>
    <d v="2026-07-16T00:00:00"/>
    <d v="2026-07-16T00:00:00"/>
    <m/>
    <m/>
    <m/>
    <m/>
    <m/>
    <m/>
    <m/>
    <m/>
    <m/>
    <m/>
    <x v="0"/>
    <m/>
    <m/>
    <m/>
    <s v=""/>
    <s v="FALSO"/>
    <n v="0"/>
    <s v=""/>
    <s v=""/>
    <s v=""/>
    <s v=""/>
    <s v=""/>
    <s v=""/>
    <s v=""/>
    <s v=""/>
    <s v=""/>
    <s v=""/>
    <x v="0"/>
  </r>
  <r>
    <x v="0"/>
    <s v="SGGS-16151"/>
    <s v="[SGGS] SP 26.2.4;[SGGS] SP 26.2.3;[SGGS] SP 26.3.1;[SGGS] SP 26.2.2;[SGGS] SP 26.3.2;[SGGS] SP 26.2.6;[SGGS] SP 26.2.5"/>
    <x v="3"/>
    <x v="0"/>
    <s v="[SGGS] PI 3/26"/>
    <x v="0"/>
    <s v="[INC0771764]Tenho um Erro/Problema com o PTC - Dynamics Athenas - Alocação e disponibilização de disciplinas"/>
    <m/>
    <m/>
    <m/>
    <s v="Itens concluídos"/>
    <m/>
    <m/>
    <s v="Concluído"/>
    <d v="2026-05-07T15:55:00"/>
    <d v="2026-07-06T00:00:00"/>
    <d v="2026-07-16T00:00:00"/>
    <d v="2026-07-16T00:00:00"/>
    <m/>
    <m/>
    <m/>
    <m/>
    <m/>
    <m/>
    <m/>
    <m/>
    <m/>
    <m/>
    <x v="0"/>
    <m/>
    <m/>
    <m/>
    <s v=""/>
    <s v="FALSO"/>
    <n v="0"/>
    <s v=""/>
    <s v=""/>
    <s v=""/>
    <s v=""/>
    <s v=""/>
    <s v=""/>
    <s v=""/>
    <s v=""/>
    <s v=""/>
    <s v=""/>
    <x v="0"/>
  </r>
  <r>
    <x v="0"/>
    <s v="SGGS-16147"/>
    <s v="[SGGS] SP 26.2.4;[SGGS] SP 26.2.3;[SGGS] SP 26.3.1;[SGGS] SP 26.2.2;[SGGS] SP 26.3.2;[SGGS] SP 26.2.6;[SGGS] SP 26.2.5"/>
    <x v="3"/>
    <x v="0"/>
    <s v="[SGGS] PI 3/26"/>
    <x v="0"/>
    <s v="[INC0776791]Tenho um Erro/Problema com o PTC - Dynamics Athenas - Instabilidade Sistêmica no Dynamics"/>
    <m/>
    <m/>
    <m/>
    <s v="Itens concluídos"/>
    <m/>
    <m/>
    <s v="Concluído"/>
    <d v="2026-05-07T12:09:00"/>
    <d v="2026-07-06T00:00:00"/>
    <d v="2026-07-16T00:00:00"/>
    <d v="2026-07-16T00:00:00"/>
    <m/>
    <m/>
    <m/>
    <m/>
    <m/>
    <m/>
    <m/>
    <m/>
    <m/>
    <m/>
    <x v="0"/>
    <m/>
    <m/>
    <m/>
    <s v=""/>
    <s v="FALSO"/>
    <n v="0"/>
    <s v=""/>
    <s v=""/>
    <s v=""/>
    <s v=""/>
    <s v=""/>
    <s v=""/>
    <s v=""/>
    <s v=""/>
    <s v=""/>
    <s v=""/>
    <x v="0"/>
  </r>
  <r>
    <x v="0"/>
    <s v="SGGS-16138"/>
    <s v="[SGGS] SP 26.2.4;[SGGS] SP 26.2.3;[SGGS] SP 26.3.1;[SGGS] SP 26.2.2;[SGGS] SP 26.3.2;[SGGS] SP 26.2.6;[SGGS] SP 26.2.5"/>
    <x v="3"/>
    <x v="0"/>
    <s v="[SGGS] PI 3/26"/>
    <x v="0"/>
    <s v="[INC0776330]Tenho um Erro/Problema com o PTC - Dynamics Athenas - Alocação e disponibilização de disciplinas"/>
    <m/>
    <m/>
    <m/>
    <s v="Itens concluídos"/>
    <m/>
    <m/>
    <s v="Concluído"/>
    <d v="2026-05-06T15:25:00"/>
    <d v="2026-07-06T00:00:00"/>
    <d v="2026-07-16T00:00:00"/>
    <d v="2026-07-16T00:00:00"/>
    <m/>
    <m/>
    <m/>
    <m/>
    <m/>
    <m/>
    <m/>
    <m/>
    <m/>
    <m/>
    <x v="0"/>
    <m/>
    <m/>
    <m/>
    <s v=""/>
    <s v="FALSO"/>
    <n v="0"/>
    <s v=""/>
    <s v=""/>
    <s v=""/>
    <s v=""/>
    <s v=""/>
    <s v=""/>
    <s v=""/>
    <s v=""/>
    <s v=""/>
    <s v=""/>
    <x v="0"/>
  </r>
  <r>
    <x v="0"/>
    <s v="SGGS-16137"/>
    <s v="[SGGS] SP 26.2.4;[SGGS] SP 26.2.3;[SGGS] SP 26.3.1;[SGGS] SP 26.2.2;[SGGS] SP 26.3.2;[SGGS] SP 26.2.6;[SGGS] SP 26.2.5"/>
    <x v="3"/>
    <x v="0"/>
    <s v="[SGGS] PI 3/26"/>
    <x v="0"/>
    <s v="[INC0776222]Tenho um Erro/Problema com o PTC - Dynamics Athenas - Alocação e disponibilização de disciplinas"/>
    <m/>
    <m/>
    <m/>
    <s v="Itens concluídos"/>
    <m/>
    <m/>
    <s v="Concluído"/>
    <d v="2026-05-06T15:24:00"/>
    <d v="2026-07-06T00:00:00"/>
    <d v="2026-07-16T00:00:00"/>
    <d v="2026-07-16T00:00:00"/>
    <m/>
    <m/>
    <m/>
    <m/>
    <m/>
    <m/>
    <m/>
    <m/>
    <m/>
    <m/>
    <x v="0"/>
    <m/>
    <m/>
    <m/>
    <s v=""/>
    <s v="FALSO"/>
    <n v="0"/>
    <s v=""/>
    <s v=""/>
    <s v=""/>
    <s v=""/>
    <s v=""/>
    <s v=""/>
    <s v=""/>
    <s v=""/>
    <s v=""/>
    <s v=""/>
    <x v="0"/>
  </r>
  <r>
    <x v="0"/>
    <s v="SGGS-16135"/>
    <s v="[SGGS] SP 26.2.4;[SGGS] SP 26.2.3;[SGGS] SP 26.3.1;[SGGS] SP 26.2.2;[SGGS] SP 26.3.2;[SGGS] SP 26.2.6;[SGGS] SP 26.2.5"/>
    <x v="3"/>
    <x v="0"/>
    <s v="[SGGS] PI 3/26"/>
    <x v="0"/>
    <s v="[INC0774989]Tenho um Erro/Problema com o PTC - Ambiente do Aluno / AVA Sofia - Detalhes do curso"/>
    <m/>
    <m/>
    <m/>
    <s v="Itens concluídos"/>
    <m/>
    <m/>
    <s v="Concluído"/>
    <d v="2026-05-06T14:52:00"/>
    <d v="2026-07-06T00:00:00"/>
    <d v="2026-07-16T00:00:00"/>
    <d v="2026-07-16T00:00:00"/>
    <m/>
    <m/>
    <m/>
    <m/>
    <m/>
    <m/>
    <m/>
    <m/>
    <m/>
    <m/>
    <x v="0"/>
    <m/>
    <m/>
    <m/>
    <s v=""/>
    <s v="FALSO"/>
    <n v="0"/>
    <s v=""/>
    <s v=""/>
    <s v=""/>
    <s v=""/>
    <s v=""/>
    <s v=""/>
    <s v=""/>
    <s v=""/>
    <s v=""/>
    <s v=""/>
    <x v="0"/>
  </r>
  <r>
    <x v="0"/>
    <s v="SGGS-16002"/>
    <s v="[SGGS] SP 26.2.4;[SGGS] SP 26.2.3;[SGGS] SP 26.3.1;[SGGS] SP 26.2.2;[SGGS] SP 26.3.2;[SGGS] SP 26.2.6;[SGGS] SP 26.2.5"/>
    <x v="3"/>
    <x v="0"/>
    <s v="[SGGS] PI 3/26"/>
    <x v="0"/>
    <s v="[INC0774502]Tenho um Erro/Problema com o PTC - Ingresso - Captação - Backoffice"/>
    <m/>
    <m/>
    <m/>
    <s v="Itens concluídos"/>
    <m/>
    <m/>
    <s v="Concluído"/>
    <d v="2026-04-28T09:52:00"/>
    <d v="2026-07-06T00:00:00"/>
    <d v="2026-07-16T00:00:00"/>
    <d v="2026-07-16T00:00:00"/>
    <m/>
    <m/>
    <m/>
    <m/>
    <m/>
    <m/>
    <m/>
    <m/>
    <m/>
    <m/>
    <x v="0"/>
    <m/>
    <m/>
    <m/>
    <s v=""/>
    <s v="FALSO"/>
    <n v="0"/>
    <s v=""/>
    <s v=""/>
    <s v=""/>
    <s v=""/>
    <s v=""/>
    <s v=""/>
    <s v=""/>
    <s v=""/>
    <s v=""/>
    <s v=""/>
    <x v="0"/>
  </r>
  <r>
    <x v="0"/>
    <s v="SGGS-16000"/>
    <s v="[SGGS] SP 26.2.4;[SGGS] SP 26.2.3;[SGGS] SP 26.3.1;[SGGS] SP 26.2.2;[SGGS] SP 26.3.2;[SGGS] SP 26.2.6;[SGGS] SP 26.2.5"/>
    <x v="3"/>
    <x v="0"/>
    <s v="[SGGS] PI 3/26"/>
    <x v="0"/>
    <s v="[INC0774312]Tenho um Erro/Problema com o PTC - Ingresso - Captação - Área do Candidato"/>
    <m/>
    <m/>
    <m/>
    <s v="Itens concluídos"/>
    <m/>
    <m/>
    <s v="Concluído"/>
    <d v="2026-04-28T09:42:00"/>
    <d v="2026-07-06T00:00:00"/>
    <d v="2026-07-16T00:00:00"/>
    <d v="2026-07-16T00:00:00"/>
    <m/>
    <m/>
    <m/>
    <m/>
    <m/>
    <m/>
    <m/>
    <m/>
    <m/>
    <m/>
    <x v="0"/>
    <m/>
    <m/>
    <m/>
    <s v=""/>
    <s v="FALSO"/>
    <n v="0"/>
    <s v=""/>
    <s v=""/>
    <s v=""/>
    <s v=""/>
    <s v=""/>
    <s v=""/>
    <s v=""/>
    <s v=""/>
    <s v=""/>
    <s v=""/>
    <x v="0"/>
  </r>
  <r>
    <x v="0"/>
    <s v="SGGS-15927"/>
    <s v="[SGGS] SP 26.2.4;[SGGS] SP 26.2.3;[SGGS] SP 26.3.1;[SGGS] SP 26.3.2;[SGGS] SP 26.2.6;[SGGS] SP 26.2.5"/>
    <x v="3"/>
    <x v="0"/>
    <s v="[SGGS] PI 3/26"/>
    <x v="0"/>
    <s v="[INC0771174]Tenho um Erro/Problema com o PTC - Ingresso - Captação - Área do Candidato"/>
    <m/>
    <m/>
    <m/>
    <s v="Itens concluídos"/>
    <m/>
    <m/>
    <s v="Concluído"/>
    <d v="2026-04-27T11:15:00"/>
    <d v="2026-07-06T00:00:00"/>
    <d v="2026-07-16T00:00:00"/>
    <d v="2026-07-16T00:00:00"/>
    <m/>
    <m/>
    <m/>
    <m/>
    <m/>
    <m/>
    <m/>
    <m/>
    <m/>
    <m/>
    <x v="0"/>
    <m/>
    <m/>
    <m/>
    <s v=""/>
    <s v="FALSO"/>
    <n v="0"/>
    <s v=""/>
    <s v=""/>
    <s v=""/>
    <s v=""/>
    <s v=""/>
    <s v=""/>
    <s v=""/>
    <s v=""/>
    <s v=""/>
    <s v=""/>
    <x v="0"/>
  </r>
  <r>
    <x v="0"/>
    <s v="SGGS-15892"/>
    <s v="[SGGS] SP 26.2.4;[SGGS] SP 26.2.3;[SGGS] SP 26.3.1;[SGGS] SP 26.2.2;[SGGS] SP 26.2.1;[SGGS] SP 26.3.2;[SGGS] SP 26.2.6;[SGGS] SP 26.2.5"/>
    <x v="3"/>
    <x v="0"/>
    <s v="[SGGS] PI 3/26"/>
    <x v="0"/>
    <s v="[INC0770171]Tenho um Erro/Problema com o PTC - Ambiente do Aluno / AVA Sofia - Secretaria - Erro no documento da solicitação"/>
    <m/>
    <m/>
    <m/>
    <s v="Itens concluídos"/>
    <m/>
    <m/>
    <s v="Concluído"/>
    <d v="2026-04-24T12:20:00"/>
    <d v="2026-07-06T00:00:00"/>
    <d v="2026-07-16T00:00:00"/>
    <d v="2026-07-16T00:00:00"/>
    <m/>
    <m/>
    <m/>
    <m/>
    <m/>
    <m/>
    <m/>
    <m/>
    <m/>
    <m/>
    <x v="0"/>
    <m/>
    <m/>
    <m/>
    <s v=""/>
    <s v="FALSO"/>
    <n v="0"/>
    <s v=""/>
    <s v=""/>
    <s v=""/>
    <s v=""/>
    <s v=""/>
    <s v=""/>
    <s v=""/>
    <s v=""/>
    <s v=""/>
    <s v=""/>
    <x v="0"/>
  </r>
  <r>
    <x v="0"/>
    <s v="SGGS-15863"/>
    <s v="[SGGS] SP 26.2.4;[SGGS] SP 26.2.3;[SGGS] SP 26.3.1;[SGGS] SP 26.2.2;[SGGS] SP 26.2.1;[SGGS] SP 26.3.2;[SGGS] SP 26.2.6;[SGGS] SP 26.2.5"/>
    <x v="3"/>
    <x v="0"/>
    <s v="[SGGS] PI 3/26"/>
    <x v="0"/>
    <s v="[INC0766718]Tenho um Erro/Problema com o Sistema - RAID - RAID"/>
    <m/>
    <m/>
    <m/>
    <s v="Itens concluídos"/>
    <m/>
    <m/>
    <s v="Concluído"/>
    <d v="2026-04-23T12:42:00"/>
    <d v="2026-07-06T00:00:00"/>
    <d v="2026-05-05T00:00:00"/>
    <d v="2026-07-16T00:00:00"/>
    <m/>
    <m/>
    <m/>
    <m/>
    <m/>
    <m/>
    <m/>
    <m/>
    <m/>
    <m/>
    <x v="0"/>
    <m/>
    <m/>
    <m/>
    <s v=""/>
    <s v="FALSO"/>
    <n v="0"/>
    <s v=""/>
    <s v=""/>
    <s v=""/>
    <s v=""/>
    <s v=""/>
    <s v=""/>
    <s v=""/>
    <s v=""/>
    <s v=""/>
    <s v=""/>
    <x v="0"/>
  </r>
  <r>
    <x v="0"/>
    <s v="SGGS-15858"/>
    <s v="[SGGS] SP 26.2.4;[SGGS] SP 26.2.3;[SGGS] SP 26.3.1;[SGGS] SP 26.2.2;[SGGS] SP 26.2.1;[SGGS] SP 26.3.2;[SGGS] SP 26.2.6;[SGGS] SP 26.2.5"/>
    <x v="3"/>
    <x v="0"/>
    <s v="[SGGS] PI 3/26"/>
    <x v="0"/>
    <s v="[INC0773174]Tenho um Erro/Problema com o PTC - Dynamics Athenas - Documentos Acadêmicos - Serviços"/>
    <m/>
    <m/>
    <m/>
    <s v="Itens concluídos"/>
    <m/>
    <m/>
    <s v="Concluído"/>
    <d v="2026-04-23T09:49:00"/>
    <d v="2026-07-06T00:00:00"/>
    <d v="2026-07-16T00:00:00"/>
    <d v="2026-07-16T00:00:00"/>
    <m/>
    <m/>
    <m/>
    <m/>
    <m/>
    <m/>
    <m/>
    <m/>
    <m/>
    <m/>
    <x v="0"/>
    <m/>
    <m/>
    <m/>
    <s v=""/>
    <s v="FALSO"/>
    <n v="0"/>
    <s v=""/>
    <s v=""/>
    <s v=""/>
    <s v=""/>
    <s v=""/>
    <s v=""/>
    <s v=""/>
    <s v=""/>
    <s v=""/>
    <s v=""/>
    <x v="0"/>
  </r>
  <r>
    <x v="0"/>
    <s v="SGGS-15853"/>
    <s v="[SGGS] SP 26.2.4;[SGGS] SP 26.2.3;[SGGS] SP 26.3.1;[SGGS] SP 26.2.2;[SGGS] SP 26.2.1;[SGGS] SP 26.2.6;[SGGS] SP 26.2.5"/>
    <x v="3"/>
    <x v="0"/>
    <s v="[SGGS] PI 3/26"/>
    <x v="0"/>
    <s v="[INC0772592]Tenho um Erro/Problema com o PTC - Financeiro SAP - Rematrícula"/>
    <m/>
    <m/>
    <m/>
    <s v="Itens concluídos"/>
    <m/>
    <m/>
    <s v="Concluído"/>
    <d v="2026-04-22T17:35:00"/>
    <d v="2026-07-06T00:00:00"/>
    <d v="2026-07-16T00:00:00"/>
    <d v="2026-07-16T00:00:00"/>
    <m/>
    <m/>
    <m/>
    <m/>
    <m/>
    <m/>
    <m/>
    <m/>
    <m/>
    <m/>
    <x v="0"/>
    <m/>
    <m/>
    <m/>
    <s v=""/>
    <s v="FALSO"/>
    <n v="0"/>
    <s v=""/>
    <s v=""/>
    <s v=""/>
    <s v=""/>
    <s v=""/>
    <s v=""/>
    <s v=""/>
    <s v=""/>
    <s v=""/>
    <s v=""/>
    <x v="0"/>
  </r>
  <r>
    <x v="0"/>
    <s v="SGGS-15842"/>
    <s v="[SGGS] SP 26.2.4;[SGGS] SP 26.2.3;[SGGS] SP 26.3.1;[SGGS] SP 26.2.2;[SGGS] SP 26.2.1;[SGGS] SP 26.3.2;[SGGS] SP 26.2.6;[SGGS] SP 26.2.5"/>
    <x v="3"/>
    <x v="0"/>
    <s v="[SGGS] PI 3/26"/>
    <x v="0"/>
    <s v="[INC0772710]Tenho um Erro/Problema com o PTC - Dynamics Athenas - Perfil de Acesso"/>
    <m/>
    <m/>
    <m/>
    <s v="Itens concluídos"/>
    <m/>
    <m/>
    <s v="Concluído"/>
    <d v="2026-04-22T15:18:00"/>
    <d v="2026-07-06T00:00:00"/>
    <d v="2026-07-16T00:00:00"/>
    <d v="2026-07-16T00:00:00"/>
    <m/>
    <m/>
    <m/>
    <m/>
    <m/>
    <m/>
    <m/>
    <m/>
    <m/>
    <m/>
    <x v="0"/>
    <m/>
    <m/>
    <m/>
    <s v=""/>
    <s v="FALSO"/>
    <n v="0"/>
    <s v=""/>
    <s v=""/>
    <s v=""/>
    <s v=""/>
    <s v=""/>
    <s v=""/>
    <s v=""/>
    <s v=""/>
    <s v=""/>
    <s v=""/>
    <x v="0"/>
  </r>
  <r>
    <x v="0"/>
    <s v="SGGS-15822"/>
    <s v="[SGGS] SP 26.2.4;[SGGS] SP 26.2.3;[SGGS] SP 26.3.1;[SGGS] SP 26.2.2;[SGGS] SP 26.2.1;[SGGS] SP 26.3.2;[SGGS] SP 26.2.6;[SGGS] SP 26.2.5"/>
    <x v="3"/>
    <x v="0"/>
    <s v="[SGGS] PI 3/26"/>
    <x v="0"/>
    <s v="[INC0772681]Tenho um Erro/Problema com o PTC - Dynamics Athenas - Documentos Acadêmicos - Serviços"/>
    <m/>
    <m/>
    <m/>
    <s v="Itens concluídos"/>
    <m/>
    <m/>
    <s v="Concluído"/>
    <d v="2026-04-22T09:57:00"/>
    <d v="2026-07-06T00:00:00"/>
    <d v="2026-07-16T00:00:00"/>
    <d v="2026-07-16T00:00:00"/>
    <m/>
    <m/>
    <m/>
    <m/>
    <m/>
    <m/>
    <m/>
    <m/>
    <m/>
    <m/>
    <x v="0"/>
    <m/>
    <m/>
    <m/>
    <s v=""/>
    <s v="FALSO"/>
    <n v="0"/>
    <s v=""/>
    <s v=""/>
    <s v=""/>
    <s v=""/>
    <s v=""/>
    <s v=""/>
    <s v=""/>
    <s v=""/>
    <s v=""/>
    <s v=""/>
    <x v="0"/>
  </r>
  <r>
    <x v="0"/>
    <s v="SGGS-15811"/>
    <s v="[SGGS] SP 26.2.4;[SGGS] SP 26.2.3;[SGGS] SP 26.3.1;[SGGS] SP 26.2.2;[SGGS] SP 26.2.1;[SGGS] SP 26.3.2;[SGGS] SP 26.2.6;[SGGS] SP 26.2.5"/>
    <x v="3"/>
    <x v="0"/>
    <s v="[SGGS] PI 3/26"/>
    <x v="0"/>
    <s v="[INC0767591]Tenho um Erro/Problema com o PTC - Dynamics Athenas - Alocação e disponibilização de disciplinas"/>
    <m/>
    <m/>
    <m/>
    <s v="Itens concluídos"/>
    <m/>
    <m/>
    <s v="Concluído"/>
    <d v="2026-04-20T13:47:00"/>
    <d v="2026-07-06T00:00:00"/>
    <d v="2026-07-16T00:00:00"/>
    <d v="2026-07-16T00:00:00"/>
    <m/>
    <m/>
    <m/>
    <m/>
    <m/>
    <m/>
    <m/>
    <m/>
    <m/>
    <m/>
    <x v="0"/>
    <m/>
    <m/>
    <m/>
    <s v=""/>
    <s v="FALSO"/>
    <n v="0"/>
    <s v=""/>
    <s v=""/>
    <s v=""/>
    <s v=""/>
    <s v=""/>
    <s v=""/>
    <s v=""/>
    <s v=""/>
    <s v=""/>
    <s v=""/>
    <x v="0"/>
  </r>
  <r>
    <x v="0"/>
    <s v="SGGS-15806"/>
    <s v="[SGGS] SP 26.2.4;[SGGS] SP 26.2.3;[SGGS] SP 26.3.1;[SGGS] SP 26.2.2;[SGGS] SP 26.2.1;[SGGS] SP 26.3.2;[SGGS] SP 26.2.6;[SGGS] SP 26.2.5"/>
    <x v="3"/>
    <x v="0"/>
    <s v="[SGGS] PI 3/26"/>
    <x v="0"/>
    <s v="[INC0771561]Tenho um Erro/Problema com o PTC - Ingresso - Captação - Área do Candidato"/>
    <m/>
    <m/>
    <m/>
    <s v="Itens concluídos"/>
    <m/>
    <m/>
    <s v="Concluído"/>
    <d v="2026-04-20T10:52:00"/>
    <d v="2026-07-06T00:00:00"/>
    <d v="2026-07-16T00:00:00"/>
    <d v="2026-07-16T00:00:00"/>
    <m/>
    <m/>
    <m/>
    <m/>
    <m/>
    <m/>
    <m/>
    <m/>
    <m/>
    <m/>
    <x v="0"/>
    <m/>
    <m/>
    <m/>
    <s v=""/>
    <s v="FALSO"/>
    <n v="0"/>
    <s v=""/>
    <s v=""/>
    <s v=""/>
    <s v=""/>
    <s v=""/>
    <s v=""/>
    <s v=""/>
    <s v=""/>
    <s v=""/>
    <s v=""/>
    <x v="0"/>
  </r>
  <r>
    <x v="0"/>
    <s v="SGGS-15803"/>
    <s v="[SGGS] SP 26.2.4;[SGGS] SP 26.2.3;[SGGS] SP 26.3.1;[SGGS] SP 26.2.2;[SGGS] SP 26.2.1;[SGGS] SP 26.3.2;[SGGS] SP 26.2.6;[SGGS] SP 26.2.5"/>
    <x v="3"/>
    <x v="0"/>
    <s v="[SGGS] PI 3/26"/>
    <x v="0"/>
    <s v="[INC0771582]Tenho um Erro/Problema com o PTC - Ingresso - Captação - Backoffice"/>
    <m/>
    <m/>
    <m/>
    <s v="Itens concluídos"/>
    <m/>
    <m/>
    <s v="Concluído"/>
    <d v="2026-04-20T10:12:00"/>
    <d v="2026-07-06T00:00:00"/>
    <d v="2026-07-16T00:00:00"/>
    <d v="2026-07-16T00:00:00"/>
    <m/>
    <m/>
    <m/>
    <m/>
    <m/>
    <m/>
    <m/>
    <m/>
    <m/>
    <m/>
    <x v="0"/>
    <m/>
    <m/>
    <m/>
    <s v=""/>
    <s v="FALSO"/>
    <n v="0"/>
    <s v=""/>
    <s v=""/>
    <s v=""/>
    <s v=""/>
    <s v=""/>
    <s v=""/>
    <s v=""/>
    <s v=""/>
    <s v=""/>
    <s v=""/>
    <x v="0"/>
  </r>
  <r>
    <x v="0"/>
    <s v="SGGS-15794"/>
    <s v="[SGGS] SP 26.2.4;[SGGS] SP 26.2.3;[SGGS] SP 26.3.1;[SGGS] SP 26.2.2;[SGGS] SP 26.2.1;[SGGS] SP 26.3.2;[SGGS] SP 26.2.6;[SGGS] SP 26.2.5"/>
    <x v="3"/>
    <x v="0"/>
    <s v="[SGGS] PI 3/26"/>
    <x v="0"/>
    <s v="[INC0771517]Tenho um Erro/Problema com o PTC - Backoffice de Operação Acadêmica (Dynamics) - Documentação de Estágio"/>
    <m/>
    <m/>
    <m/>
    <s v="Itens concluídos"/>
    <m/>
    <m/>
    <s v="Concluído"/>
    <d v="2026-04-17T16:15:00"/>
    <d v="2026-07-06T00:00:00"/>
    <d v="2026-07-16T00:00:00"/>
    <d v="2026-07-16T00:00:00"/>
    <m/>
    <m/>
    <m/>
    <m/>
    <m/>
    <m/>
    <m/>
    <m/>
    <m/>
    <m/>
    <x v="0"/>
    <m/>
    <m/>
    <m/>
    <s v=""/>
    <s v="FALSO"/>
    <n v="0"/>
    <s v=""/>
    <s v=""/>
    <s v=""/>
    <s v=""/>
    <s v=""/>
    <s v=""/>
    <s v=""/>
    <s v=""/>
    <s v=""/>
    <s v=""/>
    <x v="0"/>
  </r>
  <r>
    <x v="0"/>
    <s v="SGGS-15791"/>
    <s v="[SGGS] SP 26.2.4;[SGGS] SP 26.2.3;[SGGS] SP 26.3.1;[SGGS] SP 26.2.2;[SGGS] SP 26.2.1;[SGGS] SP 26.3.2;[SGGS] SP 26.2.6;[SGGS] SP 26.2.5"/>
    <x v="3"/>
    <x v="0"/>
    <s v="[SGGS] PI 3/26"/>
    <x v="0"/>
    <s v="[INC0771797]Tenho um Erro/Problema com o PTC - Dynamics Athenas - Rematrícula"/>
    <m/>
    <m/>
    <m/>
    <s v="Itens concluídos"/>
    <m/>
    <m/>
    <s v="Concluído"/>
    <d v="2026-04-17T11:16:00"/>
    <d v="2026-07-06T00:00:00"/>
    <d v="2026-07-16T00:00:00"/>
    <d v="2026-07-16T00:00:00"/>
    <m/>
    <m/>
    <m/>
    <m/>
    <m/>
    <m/>
    <m/>
    <m/>
    <m/>
    <m/>
    <x v="0"/>
    <m/>
    <m/>
    <m/>
    <s v=""/>
    <s v="FALSO"/>
    <n v="0"/>
    <s v=""/>
    <s v=""/>
    <s v=""/>
    <s v=""/>
    <s v=""/>
    <s v=""/>
    <s v=""/>
    <s v=""/>
    <s v=""/>
    <s v=""/>
    <x v="0"/>
  </r>
  <r>
    <x v="0"/>
    <s v="SGGS-15787"/>
    <s v="[SGGS] SP 26.2.4;[SGGS] SP 26.2.3;[SGGS] SP 26.3.1;[SGGS] SP 26.2.2;[SGGS] SP 26.2.1;[SGGS] SP 26.3.2;[SGGS] SP 26.2.6;[SGGS] SP 26.2.5"/>
    <x v="3"/>
    <x v="0"/>
    <s v="[SGGS] PI 3/26"/>
    <x v="0"/>
    <s v="[INC0771536]Tenho um Erro/Problema com o PTC - Ambiente do Aluno / AVA Sofia - Login/senha"/>
    <m/>
    <m/>
    <m/>
    <s v="Itens concluídos"/>
    <m/>
    <m/>
    <s v="Concluído"/>
    <d v="2026-04-17T09:35:00"/>
    <d v="2026-07-06T00:00:00"/>
    <d v="2026-07-16T00:00:00"/>
    <d v="2026-07-16T00:00:00"/>
    <m/>
    <m/>
    <m/>
    <m/>
    <m/>
    <m/>
    <m/>
    <m/>
    <m/>
    <m/>
    <x v="0"/>
    <m/>
    <m/>
    <m/>
    <s v=""/>
    <s v="FALSO"/>
    <n v="0"/>
    <s v=""/>
    <s v=""/>
    <s v=""/>
    <s v=""/>
    <s v=""/>
    <s v=""/>
    <s v=""/>
    <s v=""/>
    <s v=""/>
    <s v=""/>
    <x v="0"/>
  </r>
  <r>
    <x v="0"/>
    <s v="SGGS-15780"/>
    <s v="[SGGS] SP 26.2.4;[SGGS] SP 26.2.3;[SGGS] SP 26.3.1;[SGGS] SP 26.2.2;[SGGS] SP 26.2.1;[SGGS] SP 26.3.2;[SGGS] SP 26.2.6;[SGGS] SP 26.2.5"/>
    <x v="3"/>
    <x v="0"/>
    <s v="[SGGS] PI 3/26"/>
    <x v="0"/>
    <s v="[INC0771408]Tenho um Erro/Problema com o PTC - Dynamics Athenas - Documentos Acadêmicos - Serviços"/>
    <m/>
    <m/>
    <m/>
    <s v="Itens concluídos"/>
    <m/>
    <m/>
    <s v="Concluído"/>
    <d v="2026-04-16T11:20:00"/>
    <d v="2026-07-06T00:00:00"/>
    <d v="2026-07-16T00:00:00"/>
    <d v="2026-07-16T00:00:00"/>
    <m/>
    <m/>
    <m/>
    <m/>
    <m/>
    <m/>
    <m/>
    <m/>
    <m/>
    <m/>
    <x v="0"/>
    <m/>
    <m/>
    <m/>
    <s v=""/>
    <s v="FALSO"/>
    <n v="0"/>
    <s v=""/>
    <s v=""/>
    <s v=""/>
    <s v=""/>
    <s v=""/>
    <s v=""/>
    <s v=""/>
    <s v=""/>
    <s v=""/>
    <s v=""/>
    <x v="0"/>
  </r>
  <r>
    <x v="0"/>
    <s v="SGGS-15772"/>
    <s v="[SGGS] SP 26.2.4;[SGGS] SP 26.2.3;[SGGS] SP 26.3.1;[SGGS] SP 26.2.2;[SGGS] SP 26.2.1;[SGGS] SP 26.3.2;[SGGS] SP 26.2.6;[SGGS] SP 26.2.5"/>
    <x v="3"/>
    <x v="0"/>
    <s v="[SGGS] PI 3/26"/>
    <x v="0"/>
    <s v="[INC0766774]Tenho um Erro/Problema com o PTC - Dynamics Athenas - Evasão"/>
    <m/>
    <m/>
    <m/>
    <s v="Itens concluídos"/>
    <m/>
    <m/>
    <s v="Concluído"/>
    <d v="2026-04-16T10:01:00"/>
    <d v="2026-07-06T00:00:00"/>
    <d v="2026-07-16T00:00:00"/>
    <d v="2026-07-16T00:00:00"/>
    <m/>
    <m/>
    <m/>
    <m/>
    <m/>
    <m/>
    <m/>
    <m/>
    <m/>
    <m/>
    <x v="0"/>
    <m/>
    <m/>
    <m/>
    <s v=""/>
    <s v="FALSO"/>
    <n v="0"/>
    <s v=""/>
    <s v=""/>
    <s v=""/>
    <s v=""/>
    <s v=""/>
    <s v=""/>
    <s v=""/>
    <s v=""/>
    <s v=""/>
    <s v=""/>
    <x v="0"/>
  </r>
  <r>
    <x v="0"/>
    <s v="SGGS-15771"/>
    <s v="[SGGS] SP 26.2.4;[SGGS] SP 26.2.3;[SGGS] SP 26.3.1;[SGGS] SP 26.2.2;[SGGS] SP 26.2.1;[SGGS] SP 26.3.2;[SGGS] SP 26.2.6;[SGGS] SP 26.2.5"/>
    <x v="3"/>
    <x v="0"/>
    <s v="[SGGS] PI 3/26"/>
    <x v="0"/>
    <s v="[INC0767657]Tenho um Erro/Problema com o PTC - Dynamics Athenas - Documentos de Matrícula"/>
    <m/>
    <m/>
    <m/>
    <s v="Itens concluídos"/>
    <m/>
    <m/>
    <s v="Concluído"/>
    <d v="2026-04-16T10:00:00"/>
    <d v="2026-07-06T00:00:00"/>
    <d v="2026-07-16T00:00:00"/>
    <d v="2026-07-16T00:00:00"/>
    <m/>
    <m/>
    <m/>
    <m/>
    <m/>
    <m/>
    <m/>
    <m/>
    <m/>
    <m/>
    <x v="0"/>
    <m/>
    <m/>
    <m/>
    <s v=""/>
    <s v="FALSO"/>
    <n v="0"/>
    <s v=""/>
    <s v=""/>
    <s v=""/>
    <s v=""/>
    <s v=""/>
    <s v=""/>
    <s v=""/>
    <s v=""/>
    <s v=""/>
    <s v=""/>
    <x v="0"/>
  </r>
  <r>
    <x v="0"/>
    <s v="SGGS-15706"/>
    <s v="[SGGS] SP 26.2.4;[SGGS] SP 26.2.3;[SGGS] SP 26.3.1;[SGGS] SP 26.3.2;[SGGS] SP 26.2.6;[SGGS] SP 26.2.5"/>
    <x v="3"/>
    <x v="0"/>
    <s v="[SGGS] PI 3/26"/>
    <x v="0"/>
    <s v="[INC0770613]Tenho um Erro/Problema com o PTC - Ambiente do Aluno / AVA Sofia - Aulas"/>
    <m/>
    <m/>
    <m/>
    <s v="Itens concluídos"/>
    <m/>
    <m/>
    <s v="Concluído"/>
    <d v="2026-04-15T15:55:00"/>
    <d v="2026-07-06T00:00:00"/>
    <d v="2026-07-16T00:00:00"/>
    <d v="2026-07-16T00:00:00"/>
    <m/>
    <m/>
    <m/>
    <m/>
    <m/>
    <m/>
    <m/>
    <m/>
    <m/>
    <m/>
    <x v="0"/>
    <m/>
    <m/>
    <m/>
    <s v=""/>
    <s v="FALSO"/>
    <n v="0"/>
    <s v=""/>
    <s v=""/>
    <s v=""/>
    <s v=""/>
    <s v=""/>
    <s v=""/>
    <s v=""/>
    <s v=""/>
    <s v=""/>
    <s v=""/>
    <x v="0"/>
  </r>
  <r>
    <x v="0"/>
    <s v="SGGS-15696"/>
    <s v="[SGGS] SP 26.2.4;[SGGS] SP 26.2.3;[SGGS] SP 26.3.1;[SGGS] SP 26.3.2;[SGGS] SP 26.2.6;[SGGS] SP 26.2.5"/>
    <x v="3"/>
    <x v="0"/>
    <s v="[SGGS] PI 3/26"/>
    <x v="0"/>
    <s v="[INC0770995]Tenho um Erro/Problema com o PTC - Dynamics Athenas - Documentos Acadêmicos - Serviços"/>
    <m/>
    <m/>
    <m/>
    <s v="Itens concluídos"/>
    <m/>
    <m/>
    <s v="Concluído"/>
    <d v="2026-04-15T12:32:00"/>
    <d v="2026-07-06T00:00:00"/>
    <d v="2026-07-16T00:00:00"/>
    <d v="2026-07-16T00:00:00"/>
    <m/>
    <m/>
    <m/>
    <m/>
    <m/>
    <m/>
    <m/>
    <m/>
    <m/>
    <m/>
    <x v="0"/>
    <m/>
    <m/>
    <m/>
    <s v=""/>
    <s v="FALSO"/>
    <n v="0"/>
    <s v=""/>
    <s v=""/>
    <s v=""/>
    <s v=""/>
    <s v=""/>
    <s v=""/>
    <s v=""/>
    <s v=""/>
    <s v=""/>
    <s v=""/>
    <x v="0"/>
  </r>
  <r>
    <x v="0"/>
    <s v="SGGS-15694"/>
    <s v="[SGGS] SP 26.2.4;[SGGS] SP 26.2.3;[SGGS] SP 26.3.1;[SGGS] SP 26.3.2;[SGGS] SP 26.2.6;[SGGS] SP 26.2.5"/>
    <x v="3"/>
    <x v="0"/>
    <s v="[SGGS] PI 3/26"/>
    <x v="0"/>
    <s v="[INC0770966]Tenho um Erro/Problema com o PTC - Dynamics Athenas - Documentos Acadêmicos - Serviços"/>
    <m/>
    <m/>
    <m/>
    <s v="Itens concluídos"/>
    <m/>
    <m/>
    <s v="Concluído"/>
    <d v="2026-04-15T11:46:00"/>
    <d v="2026-07-06T00:00:00"/>
    <d v="2026-07-16T00:00:00"/>
    <d v="2026-07-16T00:00:00"/>
    <m/>
    <m/>
    <m/>
    <m/>
    <m/>
    <m/>
    <m/>
    <m/>
    <m/>
    <m/>
    <x v="0"/>
    <m/>
    <m/>
    <m/>
    <s v=""/>
    <s v="FALSO"/>
    <n v="0"/>
    <s v=""/>
    <s v=""/>
    <s v=""/>
    <s v=""/>
    <s v=""/>
    <s v=""/>
    <s v=""/>
    <s v=""/>
    <s v=""/>
    <s v=""/>
    <x v="0"/>
  </r>
  <r>
    <x v="0"/>
    <s v="SGGS-15693"/>
    <s v="[SGGS] SP 26.2.4;[SGGS] SP 26.2.3;[SGGS] SP 26.3.1;[SGGS] SP 26.3.2;[SGGS] SP 26.2.6;[SGGS] SP 26.2.5"/>
    <x v="3"/>
    <x v="0"/>
    <s v="[SGGS] PI 3/26"/>
    <x v="0"/>
    <s v="[INC0770953]Tenho um Erro/Problema com o PTC - Dynamics Athenas - Documentos Acadêmicos - Serviços"/>
    <m/>
    <m/>
    <m/>
    <s v="Itens concluídos"/>
    <m/>
    <m/>
    <s v="Concluído"/>
    <d v="2026-04-15T11:31:00"/>
    <d v="2026-07-06T00:00:00"/>
    <d v="2026-07-16T00:00:00"/>
    <d v="2026-07-16T00:00:00"/>
    <m/>
    <m/>
    <m/>
    <m/>
    <m/>
    <m/>
    <m/>
    <m/>
    <m/>
    <m/>
    <x v="0"/>
    <m/>
    <m/>
    <m/>
    <s v=""/>
    <s v="FALSO"/>
    <n v="0"/>
    <s v=""/>
    <s v=""/>
    <s v=""/>
    <s v=""/>
    <s v=""/>
    <s v=""/>
    <s v=""/>
    <s v=""/>
    <s v=""/>
    <s v=""/>
    <x v="0"/>
  </r>
  <r>
    <x v="0"/>
    <s v="SGGS-15692"/>
    <s v="[SGGS] SP 26.2.4;[SGGS] SP 26.2.3;[SGGS] SP 26.3.1;[SGGS] SP 26.3.2;[SGGS] SP 26.2.6;[SGGS] SP 26.2.5"/>
    <x v="3"/>
    <x v="0"/>
    <s v="[SGGS] PI 3/26"/>
    <x v="0"/>
    <s v="[INC0770949]Tenho um Erro/Problema com o PTC - Dynamics Athenas - Documentos Acadêmicos - Serviços"/>
    <m/>
    <m/>
    <m/>
    <s v="Itens concluídos"/>
    <m/>
    <m/>
    <s v="Concluído"/>
    <d v="2026-04-15T11:24:00"/>
    <d v="2026-07-06T00:00:00"/>
    <d v="2026-07-16T00:00:00"/>
    <d v="2026-07-16T00:00:00"/>
    <m/>
    <m/>
    <m/>
    <m/>
    <m/>
    <m/>
    <m/>
    <m/>
    <m/>
    <m/>
    <x v="0"/>
    <m/>
    <m/>
    <m/>
    <s v=""/>
    <s v="FALSO"/>
    <n v="0"/>
    <s v=""/>
    <s v=""/>
    <s v=""/>
    <s v=""/>
    <s v=""/>
    <s v=""/>
    <s v=""/>
    <s v=""/>
    <s v=""/>
    <s v=""/>
    <x v="0"/>
  </r>
  <r>
    <x v="0"/>
    <s v="SGGS-15691"/>
    <s v="[SGGS] SP 26.2.4;[SGGS] SP 26.2.3;[SGGS] SP 26.3.1;[SGGS] SP 26.3.2;[SGGS] SP 26.2.6;[SGGS] SP 26.2.5"/>
    <x v="3"/>
    <x v="0"/>
    <s v="[SGGS] PI 3/26"/>
    <x v="0"/>
    <s v="[INC0770940]Tenho um Erro/Problema com o PTC - Dynamics Athenas - Documentos Acadêmicos - Serviços"/>
    <m/>
    <m/>
    <m/>
    <s v="Itens concluídos"/>
    <m/>
    <m/>
    <s v="Concluído"/>
    <d v="2026-04-15T11:15:00"/>
    <d v="2026-07-06T00:00:00"/>
    <d v="2026-07-16T00:00:00"/>
    <d v="2026-07-16T00:00:00"/>
    <m/>
    <m/>
    <m/>
    <m/>
    <m/>
    <m/>
    <m/>
    <m/>
    <m/>
    <m/>
    <x v="0"/>
    <m/>
    <m/>
    <m/>
    <s v=""/>
    <s v="FALSO"/>
    <n v="0"/>
    <s v=""/>
    <s v=""/>
    <s v=""/>
    <s v=""/>
    <s v=""/>
    <s v=""/>
    <s v=""/>
    <s v=""/>
    <s v=""/>
    <s v=""/>
    <x v="0"/>
  </r>
  <r>
    <x v="8"/>
    <s v="SGGS-15690"/>
    <s v="[SGGS] SP 26.3.1"/>
    <x v="3"/>
    <x v="3"/>
    <s v="[SGGS] PI 3/26"/>
    <x v="4"/>
    <s v="[ARTPT-783] Validar Operação de reenvio das informações para eventos da base de elegibilidade"/>
    <n v="1"/>
    <n v="86400"/>
    <m/>
    <s v="Itens concluídos"/>
    <s v="ARTDF-475"/>
    <s v="Não"/>
    <s v="Concluído"/>
    <d v="2026-04-15T11:08:00"/>
    <d v="2026-07-06T00:00:00"/>
    <d v="2026-07-15T00:00:00"/>
    <d v="2026-07-17T00:00:00"/>
    <d v="2026-07-17T00:00:00"/>
    <d v="2026-07-17T00:00:00"/>
    <d v="2026-07-17T00:00:00"/>
    <m/>
    <m/>
    <n v="2"/>
    <m/>
    <m/>
    <n v="67"/>
    <m/>
    <x v="0"/>
    <m/>
    <m/>
    <m/>
    <n v="24"/>
    <s v="FALSO"/>
    <n v="0"/>
    <n v="58"/>
    <s v=""/>
    <n v="2"/>
    <b v="1"/>
    <n v="1"/>
    <s v=""/>
    <s v=""/>
    <s v=""/>
    <n v="67"/>
    <b v="1"/>
    <x v="44"/>
  </r>
  <r>
    <x v="0"/>
    <s v="SGGS-15687"/>
    <s v="[SGGS] SP 26.2.4;[SGGS] SP 26.2.3;[SGGS] SP 26.3.1;[SGGS] SP 26.3.2;[SGGS] SP 26.2.6;[SGGS] SP 26.2.5"/>
    <x v="3"/>
    <x v="0"/>
    <s v="[SGGS] PI 3/26"/>
    <x v="0"/>
    <s v="[INC0770382]Tenho um Erro/Problema com o PTC - Dynamics Athenas - Evasão"/>
    <m/>
    <m/>
    <m/>
    <s v="Itens concluídos"/>
    <m/>
    <m/>
    <s v="Concluído"/>
    <d v="2026-04-15T11:04:00"/>
    <d v="2026-07-06T00:00:00"/>
    <d v="2026-07-16T00:00:00"/>
    <d v="2026-07-16T00:00:00"/>
    <m/>
    <m/>
    <m/>
    <m/>
    <m/>
    <m/>
    <m/>
    <m/>
    <m/>
    <m/>
    <x v="0"/>
    <m/>
    <m/>
    <m/>
    <s v=""/>
    <s v="FALSO"/>
    <n v="0"/>
    <s v=""/>
    <s v=""/>
    <s v=""/>
    <s v=""/>
    <s v=""/>
    <s v=""/>
    <s v=""/>
    <s v=""/>
    <s v=""/>
    <s v=""/>
    <x v="0"/>
  </r>
  <r>
    <x v="0"/>
    <s v="SGGS-15684"/>
    <s v="[SGGS] SP 26.2.4;[SGGS] SP 26.2.3;[SGGS] SP 26.3.1;[SGGS] SP 26.3.2;[SGGS] SP 26.2.6;[SGGS] SP 26.2.5"/>
    <x v="3"/>
    <x v="0"/>
    <s v="[SGGS] PI 3/26"/>
    <x v="0"/>
    <s v="[INC0769909]Tenho um Erro/Problema com o PTC - Dynamics Athenas - Alocação e disponibilização de disciplinas"/>
    <m/>
    <m/>
    <m/>
    <s v="Itens concluídos"/>
    <m/>
    <m/>
    <s v="Concluído"/>
    <d v="2026-04-15T09:46:00"/>
    <d v="2026-07-06T00:00:00"/>
    <d v="2026-07-16T00:00:00"/>
    <d v="2026-07-16T00:00:00"/>
    <m/>
    <m/>
    <m/>
    <m/>
    <m/>
    <m/>
    <m/>
    <m/>
    <m/>
    <m/>
    <x v="0"/>
    <m/>
    <m/>
    <m/>
    <s v=""/>
    <s v="FALSO"/>
    <n v="0"/>
    <s v=""/>
    <s v=""/>
    <s v=""/>
    <s v=""/>
    <s v=""/>
    <s v=""/>
    <s v=""/>
    <s v=""/>
    <s v=""/>
    <s v=""/>
    <x v="0"/>
  </r>
  <r>
    <x v="0"/>
    <s v="SGGS-15683"/>
    <s v="[SGGS] SP 26.2.4;[SGGS] SP 26.2.3;[SGGS] SP 26.3.1;[SGGS] SP 26.3.2;[SGGS] SP 26.2.6;[SGGS] SP 26.2.5"/>
    <x v="3"/>
    <x v="0"/>
    <s v="[SGGS] PI 3/26"/>
    <x v="0"/>
    <s v="[INC0769110]Tenho um Erro/Problema com o PTC - Dynamics Athenas - Alocação e disponibilização de disciplinas"/>
    <m/>
    <m/>
    <m/>
    <s v="Itens concluídos"/>
    <m/>
    <m/>
    <s v="Concluído"/>
    <d v="2026-04-15T09:45:00"/>
    <d v="2026-07-06T00:00:00"/>
    <d v="2026-07-16T00:00:00"/>
    <d v="2026-07-16T00:00:00"/>
    <m/>
    <m/>
    <m/>
    <m/>
    <m/>
    <m/>
    <m/>
    <m/>
    <m/>
    <m/>
    <x v="0"/>
    <m/>
    <m/>
    <m/>
    <s v=""/>
    <s v="FALSO"/>
    <n v="0"/>
    <s v=""/>
    <s v=""/>
    <s v=""/>
    <s v=""/>
    <s v=""/>
    <s v=""/>
    <s v=""/>
    <s v=""/>
    <s v=""/>
    <s v=""/>
    <x v="0"/>
  </r>
  <r>
    <x v="0"/>
    <s v="SGGS-15682"/>
    <s v="[SGGS] SP 26.2.4;[SGGS] SP 26.2.3;[SGGS] SP 26.3.1;[SGGS] SP 26.3.2;[SGGS] SP 26.2.6;[SGGS] SP 26.2.5"/>
    <x v="3"/>
    <x v="0"/>
    <s v="[SGGS] PI 3/26"/>
    <x v="0"/>
    <s v="[INC0766794]Tenho um Erro/Problema com o PTC - Ambiente do Aluno / AVA Sofia - Visão de disciplinas"/>
    <m/>
    <m/>
    <m/>
    <s v="Itens concluídos"/>
    <m/>
    <m/>
    <s v="Concluído"/>
    <d v="2026-04-14T17:47:00"/>
    <d v="2026-07-06T00:00:00"/>
    <d v="2026-07-16T00:00:00"/>
    <d v="2026-07-16T00:00:00"/>
    <m/>
    <m/>
    <m/>
    <m/>
    <m/>
    <m/>
    <m/>
    <m/>
    <m/>
    <m/>
    <x v="0"/>
    <m/>
    <m/>
    <m/>
    <s v=""/>
    <s v="FALSO"/>
    <n v="0"/>
    <s v=""/>
    <s v=""/>
    <s v=""/>
    <s v=""/>
    <s v=""/>
    <s v=""/>
    <s v=""/>
    <s v=""/>
    <s v=""/>
    <s v=""/>
    <x v="0"/>
  </r>
  <r>
    <x v="4"/>
    <s v="SGGS-15671"/>
    <s v="[SGGS] SP 26.3.5;[SGGS] SP 26.3.4"/>
    <x v="3"/>
    <x v="3"/>
    <s v="[SGGS] PI 3/26"/>
    <x v="5"/>
    <s v="[Controladora Eventos][SECR][SF]Migrar program-enrollment-updated para service na Function AKS e integrar com orquestrador (Rematrícula)"/>
    <n v="8"/>
    <n v="266400"/>
    <m/>
    <s v="Itens concluídos"/>
    <s v="ARTSG-182"/>
    <s v="Não"/>
    <s v="Concluído"/>
    <d v="2026-04-14T15:08:00"/>
    <d v="2026-08-17T00:00:00"/>
    <d v="2026-08-18T00:00:00"/>
    <d v="2026-09-11T00:00:00"/>
    <d v="2026-09-11T00:00:00"/>
    <d v="2026-09-11T00:00:00"/>
    <d v="2026-09-11T00:00:00"/>
    <m/>
    <m/>
    <n v="18"/>
    <m/>
    <m/>
    <n v="108"/>
    <m/>
    <x v="0"/>
    <m/>
    <m/>
    <m/>
    <n v="74"/>
    <s v="FALSO"/>
    <n v="0"/>
    <n v="89"/>
    <s v=""/>
    <n v="18"/>
    <b v="1"/>
    <n v="1"/>
    <s v=""/>
    <s v=""/>
    <s v=""/>
    <s v=""/>
    <b v="1"/>
    <x v="11"/>
  </r>
  <r>
    <x v="0"/>
    <s v="SGGS-15663"/>
    <s v="[SGGS] SP 26.2.4;[SGGS] SP 26.2.3;[SGGS] SP 26.3.1;[SGGS] SP 26.3.2;[SGGS] SP 26.2.6;[SGGS] SP 26.2.5"/>
    <x v="3"/>
    <x v="0"/>
    <s v="[SGGS] PI 3/26"/>
    <x v="0"/>
    <s v="[INC0770255]Tenho um Erro/Problema no Dynamics - Captar - Inscrição"/>
    <m/>
    <m/>
    <m/>
    <s v="Itens concluídos"/>
    <m/>
    <m/>
    <s v="Concluído"/>
    <d v="2026-04-14T13:48:00"/>
    <d v="2026-07-06T00:00:00"/>
    <d v="2026-07-16T00:00:00"/>
    <d v="2026-07-16T00:00:00"/>
    <m/>
    <m/>
    <m/>
    <m/>
    <m/>
    <m/>
    <m/>
    <m/>
    <m/>
    <m/>
    <x v="0"/>
    <m/>
    <m/>
    <m/>
    <s v=""/>
    <s v="FALSO"/>
    <n v="0"/>
    <s v=""/>
    <s v=""/>
    <s v=""/>
    <s v=""/>
    <s v=""/>
    <s v=""/>
    <s v=""/>
    <s v=""/>
    <s v=""/>
    <s v=""/>
    <x v="0"/>
  </r>
  <r>
    <x v="0"/>
    <s v="SGGS-15653"/>
    <s v="[SGGS] SP 26.2.4;[SGGS] SP 26.2.3;[SGGS] SP 26.3.1;[SGGS] SP 26.3.2;[SGGS] SP 26.2.6;[SGGS] SP 26.2.5"/>
    <x v="3"/>
    <x v="0"/>
    <s v="[SGGS] PI 3/26"/>
    <x v="0"/>
    <s v="[INC0770448]Tenho um Erro/Problema com o PTC - Dynamics Athenas - Alocação e disponibilização de disciplinas"/>
    <m/>
    <m/>
    <m/>
    <s v="Itens concluídos"/>
    <m/>
    <m/>
    <s v="Concluído"/>
    <d v="2026-04-14T12:09:00"/>
    <d v="2026-07-06T00:00:00"/>
    <d v="2026-07-16T00:00:00"/>
    <d v="2026-07-16T00:00:00"/>
    <m/>
    <m/>
    <m/>
    <m/>
    <m/>
    <m/>
    <m/>
    <m/>
    <m/>
    <m/>
    <x v="0"/>
    <m/>
    <m/>
    <m/>
    <s v=""/>
    <s v="FALSO"/>
    <n v="0"/>
    <s v=""/>
    <s v=""/>
    <s v=""/>
    <s v=""/>
    <s v=""/>
    <s v=""/>
    <s v=""/>
    <s v=""/>
    <s v=""/>
    <s v=""/>
    <x v="0"/>
  </r>
  <r>
    <x v="0"/>
    <s v="SGGS-15646"/>
    <s v="[SGGS] SP 26.2.4;[SGGS] SP 26.2.3;[SGGS] SP 26.3.1;[SGGS] SP 26.3.2;[SGGS] SP 26.2.6;[SGGS] SP 26.2.5"/>
    <x v="3"/>
    <x v="0"/>
    <s v="[SGGS] PI 3/26"/>
    <x v="0"/>
    <s v="[INC0769104]Tenho um Erro/Problema com o PTC - Dynamics Athenas - Alocação e disponibilização de disciplinas"/>
    <m/>
    <m/>
    <m/>
    <s v="Itens concluídos"/>
    <m/>
    <m/>
    <s v="Concluído"/>
    <d v="2026-04-14T09:10:00"/>
    <d v="2026-07-06T00:00:00"/>
    <d v="2026-07-16T00:00:00"/>
    <d v="2026-07-16T00:00:00"/>
    <m/>
    <m/>
    <m/>
    <m/>
    <m/>
    <m/>
    <m/>
    <m/>
    <m/>
    <m/>
    <x v="0"/>
    <m/>
    <m/>
    <m/>
    <s v=""/>
    <s v="FALSO"/>
    <n v="0"/>
    <s v=""/>
    <s v=""/>
    <s v=""/>
    <s v=""/>
    <s v=""/>
    <s v=""/>
    <s v=""/>
    <s v=""/>
    <s v=""/>
    <s v=""/>
    <x v="0"/>
  </r>
  <r>
    <x v="0"/>
    <s v="SGGS-15642"/>
    <s v="[SGGS] SP 26.2.4;[SGGS] SP 26.2.3;[SGGS] SP 26.3.1;[SGGS] SP 26.3.2;[SGGS] SP 26.2.6;[SGGS] SP 26.2.5"/>
    <x v="3"/>
    <x v="0"/>
    <s v="[SGGS] PI 3/26"/>
    <x v="0"/>
    <s v="[INC0769970]Tenho um Erro/Problema com o PTC - Dynamics Athenas - Instabilidade Sistêmica no Dynamics"/>
    <m/>
    <m/>
    <m/>
    <s v="Itens concluídos"/>
    <m/>
    <m/>
    <s v="Concluído"/>
    <d v="2026-04-14T09:04:00"/>
    <d v="2026-07-06T00:00:00"/>
    <d v="2026-07-16T00:00:00"/>
    <d v="2026-07-16T00:00:00"/>
    <m/>
    <m/>
    <m/>
    <m/>
    <m/>
    <m/>
    <m/>
    <m/>
    <m/>
    <m/>
    <x v="0"/>
    <m/>
    <m/>
    <m/>
    <s v=""/>
    <s v="FALSO"/>
    <n v="0"/>
    <s v=""/>
    <s v=""/>
    <s v=""/>
    <s v=""/>
    <s v=""/>
    <s v=""/>
    <s v=""/>
    <s v=""/>
    <s v=""/>
    <s v=""/>
    <x v="0"/>
  </r>
  <r>
    <x v="0"/>
    <s v="SGGS-15640"/>
    <s v="[SGGS] SP 26.2.4;[SGGS] SP 26.2.3;[SGGS] SP 26.3.1;[SGGS] SP 26.3.2;[SGGS] SP 26.2.6;[SGGS] SP 26.2.5"/>
    <x v="3"/>
    <x v="0"/>
    <s v="[SGGS] PI 3/26"/>
    <x v="0"/>
    <s v="[INC0769109]Tenho um Erro/Problema com o Sistema - PDA:Portal do aluno - Graduação - Erro ao Solicitar Serviço"/>
    <m/>
    <m/>
    <m/>
    <s v="Itens concluídos"/>
    <m/>
    <m/>
    <s v="Concluído"/>
    <d v="2026-04-13T17:01:00"/>
    <d v="2026-07-06T00:00:00"/>
    <d v="2026-07-16T00:00:00"/>
    <d v="2026-07-16T00:00:00"/>
    <m/>
    <m/>
    <m/>
    <m/>
    <m/>
    <m/>
    <m/>
    <m/>
    <m/>
    <m/>
    <x v="0"/>
    <m/>
    <m/>
    <m/>
    <s v=""/>
    <s v="FALSO"/>
    <n v="0"/>
    <s v=""/>
    <s v=""/>
    <s v=""/>
    <s v=""/>
    <s v=""/>
    <s v=""/>
    <s v=""/>
    <s v=""/>
    <s v=""/>
    <s v=""/>
    <x v="0"/>
  </r>
  <r>
    <x v="0"/>
    <s v="SGGS-15625"/>
    <s v="[SGGS] SP 26.2.4;[SGGS] SP 26.2.3;[SGGS] SP 26.3.1;[SGGS] SP 26.3.2;[SGGS] SP 26.2.6;[SGGS] SP 26.2.5"/>
    <x v="3"/>
    <x v="0"/>
    <s v="[SGGS] PI 3/26"/>
    <x v="0"/>
    <s v="[INC0770012]Tenho um Erro/Problema com o PTC - Dynamics Athenas - Documentos Acadêmicos - Serviços"/>
    <m/>
    <m/>
    <m/>
    <s v="Itens concluídos"/>
    <m/>
    <m/>
    <s v="Concluído"/>
    <d v="2026-04-13T11:43:00"/>
    <d v="2026-07-06T00:00:00"/>
    <d v="2026-07-16T00:00:00"/>
    <d v="2026-07-16T00:00:00"/>
    <m/>
    <m/>
    <m/>
    <m/>
    <m/>
    <m/>
    <m/>
    <m/>
    <m/>
    <m/>
    <x v="0"/>
    <m/>
    <m/>
    <m/>
    <s v=""/>
    <s v="FALSO"/>
    <n v="0"/>
    <s v=""/>
    <s v=""/>
    <s v=""/>
    <s v=""/>
    <s v=""/>
    <s v=""/>
    <s v=""/>
    <s v=""/>
    <s v=""/>
    <s v=""/>
    <x v="0"/>
  </r>
  <r>
    <x v="0"/>
    <s v="SGGS-15622"/>
    <s v="[SGGS] SP 26.2.4;[SGGS] SP 26.2.3;[SGGS] SP 26.3.1;[SGGS] SP 26.3.2;[SGGS] SP 26.2.6;[SGGS] SP 26.2.5"/>
    <x v="3"/>
    <x v="0"/>
    <s v="[SGGS] PI 3/26"/>
    <x v="0"/>
    <s v="[INC0768709]Tenho um Erro/Problema com o PTC - Ambiente do Aluno / AVA Sofia - Visão de disciplinas"/>
    <m/>
    <m/>
    <m/>
    <s v="Itens concluídos"/>
    <m/>
    <m/>
    <s v="Concluído"/>
    <d v="2026-04-13T10:43:00"/>
    <d v="2026-07-06T00:00:00"/>
    <d v="2026-07-16T00:00:00"/>
    <d v="2026-07-16T00:00:00"/>
    <m/>
    <m/>
    <m/>
    <m/>
    <m/>
    <m/>
    <m/>
    <m/>
    <m/>
    <m/>
    <x v="0"/>
    <m/>
    <m/>
    <m/>
    <s v=""/>
    <s v="FALSO"/>
    <n v="0"/>
    <s v=""/>
    <s v=""/>
    <s v=""/>
    <s v=""/>
    <s v=""/>
    <s v=""/>
    <s v=""/>
    <s v=""/>
    <s v=""/>
    <s v=""/>
    <x v="0"/>
  </r>
  <r>
    <x v="0"/>
    <s v="SGGS-15620"/>
    <s v="[SGGS] SP 26.2.4;[SGGS] SP 26.2.3;[SGGS] SP 26.3.1;[SGGS] SP 26.3.2;[SGGS] SP 26.2.6;[SGGS] SP 26.2.5"/>
    <x v="3"/>
    <x v="0"/>
    <s v="[SGGS] PI 3/26"/>
    <x v="0"/>
    <s v="[INC0768772]Tenho um Erro/Problema com o PTC - Dynamics Athenas - Instabilidade Sistêmica no Dynamics"/>
    <m/>
    <m/>
    <m/>
    <s v="Itens concluídos"/>
    <m/>
    <m/>
    <s v="Concluído"/>
    <d v="2026-04-13T10:32:00"/>
    <d v="2026-07-06T00:00:00"/>
    <d v="2026-07-16T00:00:00"/>
    <d v="2026-07-16T00:00:00"/>
    <m/>
    <m/>
    <m/>
    <m/>
    <m/>
    <m/>
    <m/>
    <m/>
    <m/>
    <m/>
    <x v="0"/>
    <m/>
    <m/>
    <m/>
    <s v=""/>
    <s v="FALSO"/>
    <n v="0"/>
    <s v=""/>
    <s v=""/>
    <s v=""/>
    <s v=""/>
    <s v=""/>
    <s v=""/>
    <s v=""/>
    <s v=""/>
    <s v=""/>
    <s v=""/>
    <x v="0"/>
  </r>
  <r>
    <x v="2"/>
    <s v="SGGS-15618"/>
    <s v="[SGGS] SP 26.3.1;[SGGS] SP 26.2.6"/>
    <x v="3"/>
    <x v="0"/>
    <s v="[SGGS] PI 3/26"/>
    <x v="4"/>
    <s v="[Ativação de Matricula][1,2] Acompanhamento de teste integrado"/>
    <n v="1"/>
    <n v="14400"/>
    <m/>
    <s v="Itens concluídos"/>
    <s v="ARTSG-267"/>
    <s v="Não"/>
    <s v="Concluído"/>
    <d v="2026-04-13T10:02:00"/>
    <d v="2026-07-06T00:00:00"/>
    <d v="2026-07-01T00:00:00"/>
    <d v="2026-07-03T00:00:00"/>
    <d v="2026-07-03T00:00:00"/>
    <d v="2026-07-06T00:00:00"/>
    <d v="2026-07-06T00:00:00"/>
    <m/>
    <m/>
    <n v="2"/>
    <m/>
    <m/>
    <m/>
    <m/>
    <x v="0"/>
    <m/>
    <m/>
    <m/>
    <n v="4"/>
    <s v="FALSO"/>
    <n v="0"/>
    <n v="60"/>
    <s v=""/>
    <n v="2"/>
    <b v="1"/>
    <n v="1"/>
    <s v=""/>
    <s v=""/>
    <s v=""/>
    <n v="60"/>
    <b v="0"/>
    <x v="45"/>
  </r>
  <r>
    <x v="0"/>
    <s v="SGGS-15603"/>
    <s v="[SGGS] SP 26.1.6;[SGGS] SP 26.2.4;[SGGS] SP 26.2.3;[SGGS] SP 26.3.1;[SGGS] SP 26.2.2;[SGGS] SP 26.2.1;[SGGS] SP 26.2.6;[SGGS] SP 26.2.5"/>
    <x v="3"/>
    <x v="0"/>
    <s v="[SGGS] PI 3/26"/>
    <x v="0"/>
    <s v="[INC0769060]Tenho um Erro/Problema com o PTC - Dynamics Athenas - Rematrícula"/>
    <m/>
    <m/>
    <m/>
    <s v="Itens concluídos"/>
    <m/>
    <m/>
    <s v="Concluído"/>
    <d v="2026-04-10T13:05:00"/>
    <d v="2026-03-30T00:00:00"/>
    <d v="2026-07-16T00:00:00"/>
    <d v="2026-07-16T00:00:00"/>
    <m/>
    <m/>
    <m/>
    <m/>
    <m/>
    <m/>
    <m/>
    <m/>
    <m/>
    <m/>
    <x v="0"/>
    <m/>
    <m/>
    <m/>
    <s v=""/>
    <s v="FALSO"/>
    <n v="0"/>
    <s v=""/>
    <s v=""/>
    <s v=""/>
    <s v=""/>
    <s v=""/>
    <s v=""/>
    <s v=""/>
    <s v=""/>
    <s v=""/>
    <s v=""/>
    <x v="0"/>
  </r>
  <r>
    <x v="0"/>
    <s v="SGGS-15594"/>
    <s v="[SGGS] SP 26.1.6;[SGGS] SP 26.2.4;[SGGS] SP 26.2.3;[SGGS] SP 26.3.1;[SGGS] SP 26.2.2;[SGGS] SP 26.2.1;[SGGS] SP 26.3.2;[SGGS] SP 26.2.6;[SGGS] SP 26.2.5"/>
    <x v="3"/>
    <x v="0"/>
    <s v="[SGGS] PI 3/26"/>
    <x v="0"/>
    <s v="[INC0768961]Tenho um Erro/Problema com o PTC - Dynamics Athenas - Rematrícula"/>
    <m/>
    <m/>
    <m/>
    <s v="Itens concluídos"/>
    <m/>
    <m/>
    <s v="Concluído"/>
    <d v="2026-04-10T08:41:00"/>
    <d v="2026-03-30T00:00:00"/>
    <d v="2026-07-16T00:00:00"/>
    <d v="2026-07-16T00:00:00"/>
    <m/>
    <m/>
    <m/>
    <m/>
    <m/>
    <m/>
    <m/>
    <m/>
    <m/>
    <m/>
    <x v="0"/>
    <m/>
    <m/>
    <m/>
    <s v=""/>
    <s v="FALSO"/>
    <n v="0"/>
    <s v=""/>
    <s v=""/>
    <s v=""/>
    <s v=""/>
    <s v=""/>
    <s v=""/>
    <s v=""/>
    <s v=""/>
    <s v=""/>
    <s v=""/>
    <x v="0"/>
  </r>
  <r>
    <x v="0"/>
    <s v="SGGS-15587"/>
    <s v="[SGGS] SP 26.1.6;[SGGS] SP 26.2.4;[SGGS] SP 26.2.3;[SGGS] SP 26.3.1;[SGGS] SP 26.2.2;[SGGS] SP 26.2.1;[SGGS] SP 26.3.2;[SGGS] SP 26.2.6;[SGGS] SP 26.2.5"/>
    <x v="3"/>
    <x v="0"/>
    <s v="[SGGS] PI 3/26"/>
    <x v="0"/>
    <s v="[INC0768780]Tenho um Erro/Problema com o PTC - Dynamics Athenas - Documentos Acadêmicos - Serviços"/>
    <m/>
    <m/>
    <m/>
    <s v="Itens concluídos"/>
    <m/>
    <m/>
    <s v="Concluído"/>
    <d v="2026-04-09T14:38:00"/>
    <d v="2026-03-30T00:00:00"/>
    <d v="2026-07-16T00:00:00"/>
    <d v="2026-07-16T00:00:00"/>
    <m/>
    <m/>
    <m/>
    <m/>
    <m/>
    <m/>
    <m/>
    <m/>
    <m/>
    <m/>
    <x v="0"/>
    <m/>
    <m/>
    <m/>
    <s v=""/>
    <s v="FALSO"/>
    <n v="0"/>
    <s v=""/>
    <s v=""/>
    <s v=""/>
    <s v=""/>
    <s v=""/>
    <s v=""/>
    <s v=""/>
    <s v=""/>
    <s v=""/>
    <s v=""/>
    <x v="0"/>
  </r>
  <r>
    <x v="0"/>
    <s v="SGGS-15586"/>
    <s v="[SGGS] SP 26.1.6;[SGGS] SP 26.2.4;[SGGS] SP 26.2.3;[SGGS] SP 26.3.1;[SGGS] SP 26.2.2;[SGGS] SP 26.2.1;[SGGS] SP 26.3.2;[SGGS] SP 26.2.6;[SGGS] SP 26.2.5"/>
    <x v="3"/>
    <x v="0"/>
    <s v="[SGGS] PI 3/26"/>
    <x v="0"/>
    <s v="[INC0768775]Tenho um Erro/Problema com o PTC - Dynamics Athenas - Documentos Acadêmicos - Serviços"/>
    <m/>
    <m/>
    <m/>
    <s v="Itens concluídos"/>
    <m/>
    <m/>
    <s v="Concluído"/>
    <d v="2026-04-09T14:25:00"/>
    <d v="2026-03-30T00:00:00"/>
    <d v="2026-07-16T00:00:00"/>
    <d v="2026-07-16T00:00:00"/>
    <m/>
    <m/>
    <m/>
    <m/>
    <m/>
    <m/>
    <m/>
    <m/>
    <m/>
    <m/>
    <x v="0"/>
    <m/>
    <m/>
    <m/>
    <s v=""/>
    <s v="FALSO"/>
    <n v="0"/>
    <s v=""/>
    <s v=""/>
    <s v=""/>
    <s v=""/>
    <s v=""/>
    <s v=""/>
    <s v=""/>
    <s v=""/>
    <s v=""/>
    <s v=""/>
    <x v="0"/>
  </r>
  <r>
    <x v="0"/>
    <s v="SGGS-15585"/>
    <s v="[SGGS] SP 26.1.6;[SGGS] SP 26.2.4;[SGGS] SP 26.2.3;[SGGS] SP 26.3.1;[SGGS] SP 26.2.2;[SGGS] SP 26.2.1;[SGGS] SP 26.3.2;[SGGS] SP 26.2.6;[SGGS] SP 26.2.5"/>
    <x v="3"/>
    <x v="0"/>
    <s v="[SGGS] PI 3/26"/>
    <x v="0"/>
    <s v="[INC0768737]Tenho um Erro/Problema com o PTC - Dynamics Athenas - Documentos Acadêmicos - Serviços"/>
    <m/>
    <m/>
    <m/>
    <s v="Itens concluídos"/>
    <m/>
    <m/>
    <s v="Concluído"/>
    <d v="2026-04-09T12:43:00"/>
    <d v="2026-03-30T00:00:00"/>
    <d v="2026-07-16T00:00:00"/>
    <d v="2026-07-16T00:00:00"/>
    <m/>
    <m/>
    <m/>
    <m/>
    <m/>
    <m/>
    <m/>
    <m/>
    <m/>
    <m/>
    <x v="0"/>
    <m/>
    <m/>
    <m/>
    <s v=""/>
    <s v="FALSO"/>
    <n v="0"/>
    <s v=""/>
    <s v=""/>
    <s v=""/>
    <s v=""/>
    <s v=""/>
    <s v=""/>
    <s v=""/>
    <s v=""/>
    <s v=""/>
    <s v=""/>
    <x v="0"/>
  </r>
  <r>
    <x v="0"/>
    <s v="SGGS-15573"/>
    <s v="[SGGS] SP 26.1.6;[SGGS] SP 26.2.4;[SGGS] SP 26.2.3;[SGGS] SP 26.3.1;[SGGS] SP 26.2.2;[SGGS] SP 26.2.1;[SGGS] SP 26.3.2;[SGGS] SP 26.2.6;[SGGS] SP 26.2.5"/>
    <x v="3"/>
    <x v="0"/>
    <s v="[SGGS] PI 3/26"/>
    <x v="0"/>
    <s v="[INC0768412]Tenho um Erro/Problema com o PTC - Dynamics Athenas - Alocação e disponibilização de disciplinas"/>
    <m/>
    <m/>
    <m/>
    <s v="Itens concluídos"/>
    <m/>
    <m/>
    <s v="Concluído"/>
    <d v="2026-04-09T09:17:00"/>
    <d v="2026-03-30T00:00:00"/>
    <d v="2026-07-16T00:00:00"/>
    <d v="2026-07-16T00:00:00"/>
    <m/>
    <m/>
    <m/>
    <m/>
    <m/>
    <m/>
    <m/>
    <m/>
    <m/>
    <m/>
    <x v="0"/>
    <m/>
    <m/>
    <m/>
    <s v=""/>
    <s v="FALSO"/>
    <n v="0"/>
    <s v=""/>
    <s v=""/>
    <s v=""/>
    <s v=""/>
    <s v=""/>
    <s v=""/>
    <s v=""/>
    <s v=""/>
    <s v=""/>
    <s v=""/>
    <x v="0"/>
  </r>
  <r>
    <x v="0"/>
    <s v="SGGS-15568"/>
    <s v="[SGGS] SP 26.1.6;[SGGS] SP 26.2.4;[SGGS] SP 26.2.3;[SGGS] SP 26.3.1;[SGGS] SP 26.2.2;[SGGS] SP 26.2.1;[SGGS] SP 26.3.2;[SGGS] SP 26.2.6;[SGGS] SP 26.2.5"/>
    <x v="3"/>
    <x v="0"/>
    <s v="[SGGS] PI 3/26"/>
    <x v="0"/>
    <s v="[INC0768618]Tenho um Erro/Problema com o PTC - Dynamics Athenas - Alocação e disponibilização de disciplinas"/>
    <m/>
    <m/>
    <m/>
    <s v="Itens concluídos"/>
    <m/>
    <m/>
    <s v="Concluído"/>
    <d v="2026-04-09T08:51:00"/>
    <d v="2026-03-30T00:00:00"/>
    <d v="2026-07-16T00:00:00"/>
    <d v="2026-07-16T00:00:00"/>
    <m/>
    <m/>
    <m/>
    <m/>
    <m/>
    <m/>
    <m/>
    <m/>
    <m/>
    <m/>
    <x v="0"/>
    <m/>
    <m/>
    <m/>
    <s v=""/>
    <s v="FALSO"/>
    <n v="0"/>
    <s v=""/>
    <s v=""/>
    <s v=""/>
    <s v=""/>
    <s v=""/>
    <s v=""/>
    <s v=""/>
    <s v=""/>
    <s v=""/>
    <s v=""/>
    <x v="0"/>
  </r>
  <r>
    <x v="0"/>
    <s v="SGGS-15567"/>
    <s v="[SGGS] SP 26.1.6;[SGGS] SP 26.2.4;[SGGS] SP 26.2.3;[SGGS] SP 26.3.1;[SGGS] SP 26.2.2;[SGGS] SP 26.2.1;[SGGS] SP 26.3.2;[SGGS] SP 26.2.6;[SGGS] SP 26.2.5"/>
    <x v="3"/>
    <x v="0"/>
    <s v="[SGGS] PI 3/26"/>
    <x v="0"/>
    <s v="[INC0768539]Tenho um Erro/Problema com o PTC - Dynamics Athenas - Alocação e disponibilização de disciplinas"/>
    <m/>
    <m/>
    <m/>
    <s v="Itens concluídos"/>
    <m/>
    <m/>
    <s v="Concluído"/>
    <d v="2026-04-09T08:46:00"/>
    <d v="2026-03-30T00:00:00"/>
    <d v="2026-07-16T00:00:00"/>
    <d v="2026-07-16T00:00:00"/>
    <m/>
    <m/>
    <m/>
    <m/>
    <m/>
    <m/>
    <m/>
    <m/>
    <m/>
    <m/>
    <x v="0"/>
    <m/>
    <m/>
    <m/>
    <s v=""/>
    <s v="FALSO"/>
    <n v="0"/>
    <s v=""/>
    <s v=""/>
    <s v=""/>
    <s v=""/>
    <s v=""/>
    <s v=""/>
    <s v=""/>
    <s v=""/>
    <s v=""/>
    <s v=""/>
    <x v="0"/>
  </r>
  <r>
    <x v="5"/>
    <s v="SGGS-15548"/>
    <s v="[SGGS] SP 26.3.1"/>
    <x v="3"/>
    <x v="3"/>
    <s v="[SGGS] PI 3/26"/>
    <x v="2"/>
    <s v="[Rematricula][30] Alterar forma de validar confirmação de envio de evento re-enrollment-offer-type-reviewed"/>
    <n v="3"/>
    <n v="72000"/>
    <m/>
    <s v="Itens concluídos"/>
    <s v="ARTSG-180"/>
    <s v="Não"/>
    <s v="Concluído"/>
    <d v="2026-04-08T12:45:00"/>
    <d v="2026-07-06T00:00:00"/>
    <d v="2026-07-07T00:00:00"/>
    <d v="2026-07-14T00:00:00"/>
    <d v="2026-07-14T00:00:00"/>
    <d v="2026-07-14T00:00:00"/>
    <d v="2026-07-14T00:00:00"/>
    <m/>
    <m/>
    <n v="5"/>
    <m/>
    <m/>
    <n v="69"/>
    <m/>
    <x v="0"/>
    <m/>
    <m/>
    <m/>
    <n v="20"/>
    <s v="FALSO"/>
    <n v="0"/>
    <n v="63"/>
    <s v=""/>
    <n v="5"/>
    <b v="1"/>
    <n v="1"/>
    <s v=""/>
    <s v=""/>
    <s v=""/>
    <s v=""/>
    <b v="1"/>
    <x v="46"/>
  </r>
  <r>
    <x v="5"/>
    <s v="SGGS-15541"/>
    <s v="[SGGS] SP 26.3.5;[SGGS] SP 26.3.6"/>
    <x v="3"/>
    <x v="3"/>
    <s v="[SGGS] PI 3/26"/>
    <x v="5"/>
    <s v="[Rematricula][7,9][GA] Atualizar Flow de Reprocessamento para enviar mensagem a servicebus"/>
    <n v="8"/>
    <n v="208800"/>
    <m/>
    <s v="Itens concluídos"/>
    <s v="ARTSG-182"/>
    <s v="Não"/>
    <s v="Concluído"/>
    <d v="2026-04-08T11:17:00"/>
    <d v="2026-08-31T00:00:00"/>
    <d v="2026-09-02T00:00:00"/>
    <d v="2026-09-25T00:00:00"/>
    <d v="2026-09-25T00:00:00"/>
    <d v="2026-09-25T00:00:00"/>
    <d v="2026-09-25T00:00:00"/>
    <m/>
    <m/>
    <n v="17"/>
    <n v="1"/>
    <m/>
    <n v="122"/>
    <m/>
    <x v="0"/>
    <m/>
    <m/>
    <m/>
    <n v="58"/>
    <s v="FALSO"/>
    <n v="0"/>
    <n v="103"/>
    <s v=""/>
    <n v="17"/>
    <b v="1"/>
    <n v="1"/>
    <b v="1"/>
    <s v=""/>
    <s v=""/>
    <s v=""/>
    <b v="1"/>
    <x v="11"/>
  </r>
  <r>
    <x v="5"/>
    <s v="SGGS-15540"/>
    <s v="[SGGS] SP 26.3.6"/>
    <x v="3"/>
    <x v="3"/>
    <s v="[SGGS] PI 3/26"/>
    <x v="5"/>
    <s v="[Rematricula][7,9,22][GA] Transportar Regra de Atualização de status Checklist da Rematricula conforme os Eventos Recebidos"/>
    <n v="8"/>
    <n v="172800"/>
    <m/>
    <s v="Itens concluídos"/>
    <s v="ARTSG-182"/>
    <s v="Não"/>
    <s v="Concluído"/>
    <d v="2026-04-08T11:11:00"/>
    <d v="2026-09-14T00:00:00"/>
    <d v="2026-09-15T00:00:00"/>
    <d v="2026-09-25T00:00:00"/>
    <d v="2026-09-25T00:00:00"/>
    <d v="2026-09-25T00:00:00"/>
    <d v="2026-09-25T00:00:00"/>
    <m/>
    <m/>
    <n v="8"/>
    <m/>
    <m/>
    <m/>
    <m/>
    <x v="0"/>
    <m/>
    <m/>
    <m/>
    <n v="48"/>
    <s v="FALSO"/>
    <n v="0"/>
    <n v="113"/>
    <s v=""/>
    <n v="8"/>
    <b v="1"/>
    <n v="1"/>
    <s v=""/>
    <s v=""/>
    <s v=""/>
    <s v=""/>
    <b v="1"/>
    <x v="11"/>
  </r>
  <r>
    <x v="5"/>
    <s v="SGGS-15538"/>
    <s v="[SGGS] SP 26.3.4"/>
    <x v="3"/>
    <x v="3"/>
    <s v="[SGGS] PI 3/26"/>
    <x v="5"/>
    <s v="[Rematricula][7,9,22][GA] Transportar regra de gatilho dos eventos de Rematricula para Plugin Async"/>
    <n v="8"/>
    <n v="172800"/>
    <m/>
    <s v="Itens concluídos"/>
    <s v="ARTSG-182"/>
    <s v="Não"/>
    <s v="Concluído"/>
    <d v="2026-04-08T11:04:00"/>
    <m/>
    <d v="2026-08-18T00:00:00"/>
    <d v="2026-08-27T00:00:00"/>
    <d v="2026-08-27T00:00:00"/>
    <d v="2026-08-27T00:00:00"/>
    <d v="2026-08-27T00:00:00"/>
    <m/>
    <m/>
    <n v="7"/>
    <m/>
    <m/>
    <n v="101"/>
    <m/>
    <x v="0"/>
    <m/>
    <m/>
    <m/>
    <n v="48"/>
    <s v="FALSO"/>
    <n v="0"/>
    <s v=""/>
    <s v=""/>
    <n v="7"/>
    <b v="1"/>
    <n v="1"/>
    <s v=""/>
    <s v=""/>
    <s v=""/>
    <s v=""/>
    <b v="1"/>
    <x v="11"/>
  </r>
  <r>
    <x v="5"/>
    <s v="SGGS-15532"/>
    <s v="[SGGS] SP 26.3.5"/>
    <x v="3"/>
    <x v="0"/>
    <s v="[SGGS] PI 3/26"/>
    <x v="3"/>
    <s v="[Autoserviço][10][GA] Refatorar tratamento de erro no flow de [SECR] [SF] [PRODUCER] [student-id-card-canceled] Cancelamento de Carteirinha"/>
    <n v="5"/>
    <n v="100800"/>
    <m/>
    <s v="Itens concluídos"/>
    <s v="ARTSG-183"/>
    <s v="Não"/>
    <s v="Concluído"/>
    <d v="2026-04-07T22:03:00"/>
    <m/>
    <d v="2026-09-11T00:00:00"/>
    <d v="2026-09-11T00:00:00"/>
    <d v="2026-09-11T00:00:00"/>
    <d v="2026-09-11T00:00:00"/>
    <d v="2026-09-11T00:00:00"/>
    <m/>
    <m/>
    <n v="1"/>
    <m/>
    <m/>
    <n v="112"/>
    <m/>
    <x v="0"/>
    <m/>
    <m/>
    <m/>
    <n v="28"/>
    <s v="FALSO"/>
    <n v="0"/>
    <s v=""/>
    <s v=""/>
    <n v="1"/>
    <b v="1"/>
    <n v="1"/>
    <s v=""/>
    <s v=""/>
    <s v=""/>
    <s v=""/>
    <b v="1"/>
    <x v="10"/>
  </r>
  <r>
    <x v="5"/>
    <s v="SGGS-15531"/>
    <s v="[SGGS] SP 26.3.4"/>
    <x v="3"/>
    <x v="0"/>
    <s v="[SGGS] PI 3/26"/>
    <x v="3"/>
    <s v="[Autoserviço][10] Refatorar tratamento de erro no flow de [SECR] [SF] Popular documento de Carteirinha Digital"/>
    <n v="5"/>
    <n v="111600"/>
    <m/>
    <s v="Itens concluídos"/>
    <s v="ARTSG-183"/>
    <s v="Não"/>
    <s v="Concluído"/>
    <d v="2026-04-07T22:00:00"/>
    <d v="2026-08-17T00:00:00"/>
    <d v="2026-08-18T00:00:00"/>
    <d v="2026-08-20T00:00:00"/>
    <d v="2026-08-20T00:00:00"/>
    <d v="2026-08-20T00:00:00"/>
    <d v="2026-08-20T00:00:00"/>
    <m/>
    <m/>
    <n v="2"/>
    <n v="1"/>
    <m/>
    <n v="96"/>
    <m/>
    <x v="0"/>
    <m/>
    <m/>
    <m/>
    <n v="31"/>
    <s v="FALSO"/>
    <n v="0"/>
    <n v="94"/>
    <s v=""/>
    <n v="2"/>
    <b v="1"/>
    <n v="1"/>
    <b v="1"/>
    <s v=""/>
    <s v=""/>
    <s v=""/>
    <b v="1"/>
    <x v="10"/>
  </r>
  <r>
    <x v="5"/>
    <s v="SGGS-15528"/>
    <s v="[SGGS] SP 26.3.3"/>
    <x v="3"/>
    <x v="3"/>
    <s v="[SGGS] PI 3/26"/>
    <x v="3"/>
    <s v="[Autoserviços][10] Refatorar tratamento de erro no flow de [SECR] [SF] - Gerar documento de Carteirinha Digital"/>
    <n v="5"/>
    <n v="100800"/>
    <m/>
    <s v="Itens concluídos"/>
    <s v="ARTSG-183"/>
    <s v="Não"/>
    <s v="Concluído"/>
    <d v="2026-04-07T21:33:00"/>
    <d v="2026-08-03T00:00:00"/>
    <d v="2026-08-05T00:00:00"/>
    <d v="2026-08-11T00:00:00"/>
    <d v="2026-08-11T00:00:00"/>
    <d v="2026-08-11T00:00:00"/>
    <d v="2026-08-11T00:00:00"/>
    <m/>
    <m/>
    <n v="4"/>
    <m/>
    <m/>
    <n v="89"/>
    <m/>
    <x v="0"/>
    <m/>
    <m/>
    <m/>
    <n v="28"/>
    <s v="FALSO"/>
    <n v="0"/>
    <n v="84"/>
    <s v=""/>
    <n v="4"/>
    <b v="1"/>
    <n v="1"/>
    <s v=""/>
    <s v=""/>
    <s v=""/>
    <s v=""/>
    <b v="1"/>
    <x v="10"/>
  </r>
  <r>
    <x v="5"/>
    <s v="SGGS-15527"/>
    <s v="[SGGS] SP 26.3.5;[SGGS] SP 26.3.6"/>
    <x v="3"/>
    <x v="0"/>
    <s v="[SGGS] PI 3/26"/>
    <x v="3"/>
    <s v="[Autoserviços][1][GA] Refatorar tratamento de erro no flow de [SECR][SF] - Popula Atestado de Matrícula ou Vínculo"/>
    <n v="5"/>
    <n v="126000"/>
    <m/>
    <s v="Itens concluídos"/>
    <s v="ARTSG-183"/>
    <s v="Não"/>
    <s v="Concluído"/>
    <d v="2026-04-07T21:22:00"/>
    <d v="2026-08-31T00:00:00"/>
    <d v="2026-09-04T00:00:00"/>
    <d v="2026-09-24T00:00:00"/>
    <d v="2026-09-24T00:00:00"/>
    <d v="2026-09-24T00:00:00"/>
    <d v="2026-09-24T00:00:00"/>
    <m/>
    <m/>
    <n v="14"/>
    <m/>
    <m/>
    <m/>
    <m/>
    <x v="0"/>
    <m/>
    <m/>
    <m/>
    <n v="35"/>
    <s v="FALSO"/>
    <n v="0"/>
    <n v="104"/>
    <s v=""/>
    <n v="14"/>
    <b v="1"/>
    <n v="1"/>
    <s v=""/>
    <s v=""/>
    <s v=""/>
    <s v=""/>
    <b v="1"/>
    <x v="10"/>
  </r>
  <r>
    <x v="0"/>
    <s v="SGGS-15512"/>
    <s v="[SGGS] SP 26.1.6;[SGGS] SP 26.2.4;[SGGS] SP 26.2.3;[SGGS] SP 26.3.1;[SGGS] SP 26.2.2;[SGGS] SP 26.2.1;[SGGS] SP 26.3.2;[SGGS] SP 26.2.6;[SGGS] SP 26.2.5"/>
    <x v="3"/>
    <x v="0"/>
    <s v="[SGGS] PI 3/26"/>
    <x v="0"/>
    <s v="[INC0767919]Tenho um Erro/Problema no Dynamics - Gestão de unidades - Reportar um erro/problema"/>
    <m/>
    <m/>
    <m/>
    <s v="Itens concluídos"/>
    <m/>
    <m/>
    <s v="Concluído"/>
    <d v="2026-04-07T14:52:00"/>
    <d v="2026-03-30T00:00:00"/>
    <d v="2026-07-16T00:00:00"/>
    <d v="2026-07-16T00:00:00"/>
    <m/>
    <m/>
    <m/>
    <m/>
    <m/>
    <m/>
    <m/>
    <m/>
    <m/>
    <m/>
    <x v="0"/>
    <m/>
    <m/>
    <m/>
    <s v=""/>
    <s v="FALSO"/>
    <n v="0"/>
    <s v=""/>
    <s v=""/>
    <s v=""/>
    <s v=""/>
    <s v=""/>
    <s v=""/>
    <s v=""/>
    <s v=""/>
    <s v=""/>
    <s v=""/>
    <x v="0"/>
  </r>
  <r>
    <x v="0"/>
    <s v="SGGS-15506"/>
    <s v="[SGGS] SP 26.1.6;[SGGS] SP 26.2.4;[SGGS] SP 26.2.3;[SGGS] SP 26.3.1;[SGGS] SP 26.2.2;[SGGS] SP 26.2.1;[SGGS] SP 26.3.2;[SGGS] SP 26.2.6;[SGGS] SP 26.2.5"/>
    <x v="3"/>
    <x v="0"/>
    <s v="[SGGS] PI 3/26"/>
    <x v="0"/>
    <s v="[INC0767916]Tenho um Erro/Problema com o PTC - Ambiente do Aluno / AVA Sofia - Login/senha"/>
    <m/>
    <m/>
    <m/>
    <s v="Itens concluídos"/>
    <m/>
    <m/>
    <s v="Concluído"/>
    <d v="2026-04-07T12:57:00"/>
    <d v="2026-03-30T00:00:00"/>
    <d v="2026-07-13T00:00:00"/>
    <d v="2026-07-13T00:00:00"/>
    <m/>
    <m/>
    <m/>
    <m/>
    <m/>
    <m/>
    <m/>
    <m/>
    <m/>
    <m/>
    <x v="0"/>
    <m/>
    <m/>
    <m/>
    <s v=""/>
    <s v="FALSO"/>
    <n v="0"/>
    <s v=""/>
    <s v=""/>
    <s v=""/>
    <s v=""/>
    <s v=""/>
    <s v=""/>
    <s v=""/>
    <s v=""/>
    <s v=""/>
    <s v=""/>
    <x v="0"/>
  </r>
  <r>
    <x v="0"/>
    <s v="SGGS-15501"/>
    <s v="[SGGS] SP 26.1.6;[SGGS] SP 26.2.4;[SGGS] SP 26.2.3;[SGGS] SP 26.3.1;[SGGS] SP 26.2.2;[SGGS] SP 26.2.1;[SGGS] SP 26.2.6;[SGGS] SP 26.2.5"/>
    <x v="3"/>
    <x v="0"/>
    <s v="[SGGS] PI 3/26"/>
    <x v="0"/>
    <s v="[INC0767674]Tenho um Erro/Problema com o PTC - Dynamics Athenas - Instabilidade Sistêmica no Dynamics"/>
    <m/>
    <m/>
    <m/>
    <s v="Itens concluídos"/>
    <m/>
    <m/>
    <s v="Concluído"/>
    <d v="2026-04-07T11:00:00"/>
    <d v="2026-03-30T00:00:00"/>
    <d v="2026-07-08T00:00:00"/>
    <d v="2026-07-08T00:00:00"/>
    <m/>
    <m/>
    <m/>
    <m/>
    <m/>
    <m/>
    <m/>
    <m/>
    <m/>
    <m/>
    <x v="0"/>
    <m/>
    <m/>
    <m/>
    <s v=""/>
    <s v="FALSO"/>
    <n v="0"/>
    <s v=""/>
    <s v=""/>
    <s v=""/>
    <s v=""/>
    <s v=""/>
    <s v=""/>
    <s v=""/>
    <s v=""/>
    <s v=""/>
    <s v=""/>
    <x v="0"/>
  </r>
  <r>
    <x v="0"/>
    <s v="SGGS-15492"/>
    <s v="[SGGS] SP 26.1.6;[SGGS] SP 26.2.4;[SGGS] SP 26.2.3;[SGGS] SP 26.3.1;[SGGS] SP 26.2.2;[SGGS] SP 26.2.1;[SGGS] SP 26.3.2;[SGGS] SP 26.2.6;[SGGS] SP 26.2.5"/>
    <x v="3"/>
    <x v="0"/>
    <s v="[SGGS] PI 3/26"/>
    <x v="0"/>
    <s v="[INC0767569]Tenho um Erro/Problema com o PTC - Dynamics Athenas - Alocação e disponibilização de disciplinas"/>
    <m/>
    <n v="21600"/>
    <m/>
    <s v="Itens concluídos"/>
    <m/>
    <m/>
    <s v="Concluído"/>
    <d v="2026-04-07T09:09:00"/>
    <d v="2026-03-30T00:00:00"/>
    <d v="2026-07-14T00:00:00"/>
    <d v="2026-07-14T00:00:00"/>
    <m/>
    <m/>
    <m/>
    <m/>
    <m/>
    <m/>
    <m/>
    <m/>
    <m/>
    <m/>
    <x v="0"/>
    <m/>
    <m/>
    <m/>
    <n v="6"/>
    <s v="FALSO"/>
    <n v="0"/>
    <s v=""/>
    <s v=""/>
    <s v=""/>
    <s v=""/>
    <s v=""/>
    <s v=""/>
    <s v=""/>
    <s v=""/>
    <s v=""/>
    <s v=""/>
    <x v="0"/>
  </r>
  <r>
    <x v="0"/>
    <s v="SGGS-15491"/>
    <s v="[SGGS] SP 26.1.6;[SGGS] SP 26.2.4;[SGGS] SP 26.2.3;[SGGS] SP 26.3.1;[SGGS] SP 26.2.2;[SGGS] SP 26.2.1;[SGGS] SP 26.3.2;[SGGS] SP 26.2.6;[SGGS] SP 26.2.5"/>
    <x v="3"/>
    <x v="0"/>
    <s v="[SGGS] PI 3/26"/>
    <x v="0"/>
    <s v="[INC0767808]Tenho um Erro/Problema com o PTC - Dynamics Athenas - Alocação e disponibilização de disciplinas"/>
    <m/>
    <m/>
    <m/>
    <s v="Itens concluídos"/>
    <m/>
    <m/>
    <s v="Concluído"/>
    <d v="2026-04-07T09:08:00"/>
    <d v="2026-03-30T00:00:00"/>
    <d v="2026-07-14T00:00:00"/>
    <d v="2026-07-14T00:00:00"/>
    <m/>
    <m/>
    <m/>
    <m/>
    <m/>
    <m/>
    <m/>
    <m/>
    <m/>
    <m/>
    <x v="0"/>
    <m/>
    <m/>
    <m/>
    <s v=""/>
    <s v="FALSO"/>
    <n v="0"/>
    <s v=""/>
    <s v=""/>
    <s v=""/>
    <s v=""/>
    <s v=""/>
    <s v=""/>
    <s v=""/>
    <s v=""/>
    <s v=""/>
    <s v=""/>
    <x v="0"/>
  </r>
  <r>
    <x v="10"/>
    <s v="SGGS-15482"/>
    <s v="[SGGS] SP 26.3.3"/>
    <x v="3"/>
    <x v="0"/>
    <s v="[SGGS] PI 3/26"/>
    <x v="0"/>
    <s v="Matriz curricular - Alguma informação na matriz que está faltando informação. A matriz está cadastrada."/>
    <m/>
    <m/>
    <m/>
    <s v="Itens concluídos"/>
    <s v="SGGS-15483"/>
    <m/>
    <s v="Concluído"/>
    <d v="2026-04-06T16:24:00"/>
    <d v="2026-08-03T00:00:00"/>
    <d v="2026-08-13T00:00:00"/>
    <d v="2026-08-13T00:00:00"/>
    <d v="2026-08-13T00:00:00"/>
    <d v="2026-08-13T00:00:00"/>
    <d v="2026-08-13T00:00:00"/>
    <m/>
    <m/>
    <n v="1"/>
    <m/>
    <m/>
    <n v="93"/>
    <m/>
    <x v="0"/>
    <m/>
    <m/>
    <m/>
    <s v=""/>
    <s v="FALSO"/>
    <n v="0"/>
    <n v="85"/>
    <s v=""/>
    <n v="1"/>
    <b v="1"/>
    <n v="1"/>
    <s v=""/>
    <s v=""/>
    <s v=""/>
    <n v="93"/>
    <b v="1"/>
    <x v="47"/>
  </r>
  <r>
    <x v="0"/>
    <s v="SGGS-15468"/>
    <s v="[SGGS] SP 26.1.6;[SGGS] SP 26.2.4;[SGGS] SP 26.2.3;[SGGS] SP 26.3.1;[SGGS] SP 26.2.2;[SGGS] SP 26.2.1;[SGGS] SP 26.3.2;[SGGS] SP 26.2.6;[SGGS] SP 26.2.5"/>
    <x v="3"/>
    <x v="0"/>
    <s v="[SGGS] PI 3/26"/>
    <x v="0"/>
    <s v="[INC0766190]Tenho um Erro/Problema com o PTC - Dynamics Athenas - Problema na parametrização da matriz"/>
    <m/>
    <m/>
    <m/>
    <s v="Itens concluídos"/>
    <m/>
    <m/>
    <s v="Concluído"/>
    <d v="2026-04-06T10:15:00"/>
    <d v="2026-03-30T00:00:00"/>
    <d v="2026-07-16T00:00:00"/>
    <d v="2026-07-16T00:00:00"/>
    <m/>
    <m/>
    <m/>
    <m/>
    <m/>
    <m/>
    <m/>
    <m/>
    <m/>
    <m/>
    <x v="0"/>
    <m/>
    <m/>
    <m/>
    <s v=""/>
    <s v="FALSO"/>
    <n v="0"/>
    <s v=""/>
    <s v=""/>
    <s v=""/>
    <s v=""/>
    <s v=""/>
    <s v=""/>
    <s v=""/>
    <s v=""/>
    <s v=""/>
    <s v=""/>
    <x v="0"/>
  </r>
  <r>
    <x v="0"/>
    <s v="SGGS-15446"/>
    <s v="[SGGS] SP 26.1.6;[SGGS] SP 26.2.4;[SGGS] SP 26.2.3;[SGGS] SP 26.3.1;[SGGS] SP 26.2.2;[SGGS] SP 26.2.1;[SGGS] SP 26.3.2;[SGGS] SP 26.2.6;[SGGS] SP 26.2.5"/>
    <x v="3"/>
    <x v="0"/>
    <s v="[SGGS] PI 3/26"/>
    <x v="0"/>
    <s v="[INC0766245]Tenho um Erro/Problema com o PTC - Ingresso - Captação - Backoffice"/>
    <m/>
    <m/>
    <m/>
    <s v="Itens concluídos"/>
    <m/>
    <m/>
    <s v="Concluído"/>
    <d v="2026-04-01T18:07:00"/>
    <d v="2026-03-30T00:00:00"/>
    <d v="2026-05-05T00:00:00"/>
    <d v="2026-07-16T00:00:00"/>
    <m/>
    <m/>
    <m/>
    <m/>
    <m/>
    <m/>
    <m/>
    <m/>
    <m/>
    <m/>
    <x v="0"/>
    <m/>
    <m/>
    <m/>
    <s v=""/>
    <s v="FALSO"/>
    <n v="0"/>
    <s v=""/>
    <s v=""/>
    <s v=""/>
    <s v=""/>
    <s v=""/>
    <s v=""/>
    <s v=""/>
    <s v=""/>
    <s v=""/>
    <s v=""/>
    <x v="0"/>
  </r>
  <r>
    <x v="0"/>
    <s v="SGGS-15445"/>
    <s v="[SGGS] SP 26.1.6;[SGGS] SP 26.2.4;[SGGS] SP 26.2.3;[SGGS] SP 26.3.1;[SGGS] SP 26.2.2;[SGGS] SP 26.2.1;[SGGS] SP 26.3.2;[SGGS] SP 26.2.6;[SGGS] SP 26.2.5"/>
    <x v="3"/>
    <x v="0"/>
    <s v="[SGGS] PI 3/26"/>
    <x v="0"/>
    <s v="[INC0766247]Tenho um Erro/Problema com o PTC - Ingresso - Captação - Backoffice"/>
    <m/>
    <m/>
    <m/>
    <s v="Itens concluídos"/>
    <m/>
    <m/>
    <s v="Concluído"/>
    <d v="2026-04-01T18:06:00"/>
    <d v="2026-03-30T00:00:00"/>
    <d v="2026-05-05T00:00:00"/>
    <d v="2026-07-16T00:00:00"/>
    <m/>
    <m/>
    <m/>
    <m/>
    <m/>
    <m/>
    <m/>
    <m/>
    <m/>
    <m/>
    <x v="0"/>
    <m/>
    <m/>
    <m/>
    <s v=""/>
    <s v="FALSO"/>
    <n v="0"/>
    <s v=""/>
    <s v=""/>
    <s v=""/>
    <s v=""/>
    <s v=""/>
    <s v=""/>
    <s v=""/>
    <s v=""/>
    <s v=""/>
    <s v=""/>
    <x v="0"/>
  </r>
  <r>
    <x v="0"/>
    <s v="SGGS-15359"/>
    <s v="[SGGS] SP 26.2.4;[SGGS] SP 26.2.3;[SGGS] SP 26.3.1;[SGGS] SP 26.3.2;[SGGS] SP 26.2.6;[SGGS] SP 26.2.5"/>
    <x v="3"/>
    <x v="0"/>
    <s v="[SGGS] PI 3/26"/>
    <x v="0"/>
    <s v="[INC0764755]Tenho um Erro/Problema com o PTC - Ingresso - Captação - Área do Candidato"/>
    <m/>
    <m/>
    <m/>
    <s v="Itens concluídos"/>
    <m/>
    <m/>
    <s v="Concluído"/>
    <d v="2026-03-30T14:15:00"/>
    <d v="2026-07-06T00:00:00"/>
    <d v="2026-07-16T00:00:00"/>
    <d v="2026-07-16T00:00:00"/>
    <m/>
    <m/>
    <m/>
    <m/>
    <m/>
    <m/>
    <m/>
    <m/>
    <m/>
    <m/>
    <x v="0"/>
    <m/>
    <m/>
    <m/>
    <s v=""/>
    <s v="FALSO"/>
    <n v="0"/>
    <s v=""/>
    <s v=""/>
    <s v=""/>
    <s v=""/>
    <s v=""/>
    <s v=""/>
    <s v=""/>
    <s v=""/>
    <s v=""/>
    <s v=""/>
    <x v="0"/>
  </r>
  <r>
    <x v="0"/>
    <s v="SGGS-15343"/>
    <s v="[SGGS] SP 26.2.4;[SGGS] SP 26.2.3;[SGGS] SP 26.3.1;[SGGS] SP 26.3.2;[SGGS] SP 26.2.6;[SGGS] SP 26.2.5"/>
    <x v="3"/>
    <x v="0"/>
    <s v="[SGGS] PI 3/26"/>
    <x v="0"/>
    <s v="[INC0765138]Tenho um Erro/Problema com o PTC - Dynamics Athenas - Rematrícula"/>
    <m/>
    <m/>
    <m/>
    <s v="Itens concluídos"/>
    <m/>
    <m/>
    <s v="Concluído"/>
    <d v="2026-03-30T08:56:00"/>
    <d v="2026-07-06T00:00:00"/>
    <d v="2026-07-16T00:00:00"/>
    <d v="2026-07-16T00:00:00"/>
    <m/>
    <m/>
    <m/>
    <m/>
    <m/>
    <m/>
    <m/>
    <m/>
    <m/>
    <m/>
    <x v="0"/>
    <m/>
    <m/>
    <m/>
    <s v=""/>
    <s v="FALSO"/>
    <n v="0"/>
    <s v=""/>
    <s v=""/>
    <s v=""/>
    <s v=""/>
    <s v=""/>
    <s v=""/>
    <s v=""/>
    <s v=""/>
    <s v=""/>
    <s v=""/>
    <x v="0"/>
  </r>
  <r>
    <x v="10"/>
    <s v="SGGS-15316"/>
    <s v="[SGGS] SP 26.3.3"/>
    <x v="3"/>
    <x v="0"/>
    <s v="[SGGS] PI 3/26"/>
    <x v="0"/>
    <s v="Monitoria que a data início de renovação de rematrícula do Semanal está correta"/>
    <n v="0"/>
    <m/>
    <m/>
    <s v="Itens concluídos"/>
    <s v="ARTSG-182"/>
    <m/>
    <s v="Concluído"/>
    <d v="2026-03-27T11:55:00"/>
    <m/>
    <d v="2026-08-14T00:00:00"/>
    <d v="2026-08-14T00:00:00"/>
    <d v="2026-08-14T00:00:00"/>
    <d v="2026-08-14T00:00:00"/>
    <d v="2026-08-14T00:00:00"/>
    <m/>
    <m/>
    <n v="1"/>
    <m/>
    <m/>
    <n v="100"/>
    <m/>
    <x v="0"/>
    <m/>
    <m/>
    <m/>
    <s v=""/>
    <s v="FALSO"/>
    <n v="0"/>
    <s v=""/>
    <s v=""/>
    <n v="1"/>
    <b v="1"/>
    <n v="1"/>
    <s v=""/>
    <s v=""/>
    <s v=""/>
    <n v="100"/>
    <b v="1"/>
    <x v="11"/>
  </r>
  <r>
    <x v="11"/>
    <s v="SGGS-14880"/>
    <s v="[SGGS] SP 26.3.3;[SGGS] SP 26.3.2"/>
    <x v="3"/>
    <x v="1"/>
    <s v="[SGGS] PI 3/26"/>
    <x v="4"/>
    <s v="[SEC][Secretaria][SGGS] - Atualização da planilha de produtos"/>
    <n v="1"/>
    <m/>
    <m/>
    <s v="Itens concluídos"/>
    <s v="SDIA-1115"/>
    <m/>
    <s v="Concluído"/>
    <d v="2026-03-13T14:41:00"/>
    <d v="2026-07-20T00:00:00"/>
    <d v="2026-07-22T00:00:00"/>
    <d v="2026-08-14T00:00:00"/>
    <d v="2026-08-14T00:00:00"/>
    <d v="2026-08-14T00:00:00"/>
    <d v="2026-08-14T00:00:00"/>
    <d v="2026-08-14T00:00:00"/>
    <m/>
    <n v="17"/>
    <m/>
    <m/>
    <n v="110"/>
    <m/>
    <x v="0"/>
    <m/>
    <m/>
    <m/>
    <s v=""/>
    <s v="FALSO"/>
    <n v="0"/>
    <n v="91"/>
    <s v=""/>
    <n v="17"/>
    <b v="1"/>
    <n v="1"/>
    <s v=""/>
    <n v="1"/>
    <s v=""/>
    <n v="110"/>
    <b v="1"/>
    <x v="48"/>
  </r>
  <r>
    <x v="4"/>
    <s v="SGGS-14612"/>
    <s v="[SGGS] SP 26.3.3"/>
    <x v="3"/>
    <x v="3"/>
    <s v="[SGGS] PI 3/26"/>
    <x v="3"/>
    <s v="[SEC GA] Criação de Nova Tela Curso MEC"/>
    <n v="5"/>
    <n v="113400"/>
    <m/>
    <s v="Itens concluídos"/>
    <s v="SGGS-11290"/>
    <s v="Não"/>
    <s v="Concluído"/>
    <d v="2026-03-09T15:40:00"/>
    <d v="2026-08-03T00:00:00"/>
    <d v="2026-08-05T00:00:00"/>
    <d v="2026-08-12T00:00:00"/>
    <d v="2026-08-12T00:00:00"/>
    <d v="2026-08-13T00:00:00"/>
    <d v="2026-08-13T00:00:00"/>
    <m/>
    <m/>
    <n v="5"/>
    <m/>
    <m/>
    <n v="113"/>
    <m/>
    <x v="0"/>
    <m/>
    <m/>
    <m/>
    <n v="31.5"/>
    <s v="FALSO"/>
    <n v="0"/>
    <n v="105"/>
    <s v=""/>
    <n v="5"/>
    <b v="1"/>
    <n v="1"/>
    <s v=""/>
    <s v=""/>
    <s v=""/>
    <s v=""/>
    <b v="1"/>
    <x v="13"/>
  </r>
  <r>
    <x v="7"/>
    <s v="SGGS-11042"/>
    <s v="[SGGS] SP 26.3.2"/>
    <x v="3"/>
    <x v="0"/>
    <s v="[SGGS] PI 3/26"/>
    <x v="2"/>
    <s v="[SEC GA] Relacionamento entre Curso x Curso MEC"/>
    <n v="3"/>
    <n v="43200"/>
    <m/>
    <s v="Itens concluídos"/>
    <s v="SGGS-11290"/>
    <s v="Não"/>
    <s v="Concluído"/>
    <d v="2025-10-21T14:32:00"/>
    <d v="2026-07-20T00:00:00"/>
    <d v="2026-07-29T00:00:00"/>
    <d v="2026-07-31T00:00:00"/>
    <d v="2026-07-31T00:00:00"/>
    <d v="2026-07-31T00:00:00"/>
    <d v="2026-07-31T00:00:00"/>
    <m/>
    <m/>
    <n v="2"/>
    <m/>
    <m/>
    <n v="203"/>
    <m/>
    <x v="0"/>
    <m/>
    <m/>
    <m/>
    <n v="12"/>
    <s v="FALSO"/>
    <n v="0"/>
    <n v="194"/>
    <s v=""/>
    <n v="2"/>
    <b v="1"/>
    <n v="1"/>
    <s v=""/>
    <s v=""/>
    <s v=""/>
    <n v="203"/>
    <b v="1"/>
    <x v="13"/>
  </r>
  <r>
    <x v="4"/>
    <s v="SGGS-7611"/>
    <s v="[SGGS] SP 26.3.4"/>
    <x v="3"/>
    <x v="0"/>
    <s v="[SGGS] PI 3/26"/>
    <x v="5"/>
    <s v="[SEC GA][Integração] Revisão do contrato academic-program-emec-created"/>
    <n v="8"/>
    <n v="171000"/>
    <m/>
    <s v="Itens concluídos"/>
    <s v="SGGS-11290"/>
    <s v="Não"/>
    <s v="Concluído"/>
    <d v="2025-06-27T15:31:00"/>
    <d v="2026-08-17T00:00:00"/>
    <d v="2026-08-18T00:00:00"/>
    <d v="2026-08-27T00:00:00"/>
    <d v="2026-08-27T00:00:00"/>
    <d v="2026-08-28T00:00:00"/>
    <d v="2026-08-28T00:00:00"/>
    <m/>
    <m/>
    <n v="7"/>
    <m/>
    <m/>
    <n v="305"/>
    <m/>
    <x v="0"/>
    <m/>
    <m/>
    <s v="2 dias úteis úteis"/>
    <n v="47.5"/>
    <s v="VERDADEIRO"/>
    <s v="2 "/>
    <n v="296"/>
    <s v=""/>
    <n v="5"/>
    <b v="0"/>
    <n v="1"/>
    <s v=""/>
    <s v=""/>
    <s v=""/>
    <s v=""/>
    <b v="1"/>
    <x v="13"/>
  </r>
  <r>
    <x v="4"/>
    <s v="SGGS-7610"/>
    <s v="[SGGS] SP 26.3.4"/>
    <x v="3"/>
    <x v="0"/>
    <s v="[SGGS] PI 3/26"/>
    <x v="3"/>
    <s v="[SEC GA][Integração] Revisão do contrato program-enrollment-updated"/>
    <n v="8"/>
    <n v="118800"/>
    <m/>
    <s v="Itens concluídos"/>
    <s v="SGGS-11290"/>
    <s v="Sim"/>
    <s v="Concluído"/>
    <d v="2025-06-27T15:29:00"/>
    <d v="2026-08-17T00:00:00"/>
    <d v="2026-08-19T00:00:00"/>
    <d v="2026-08-27T00:00:00"/>
    <d v="2026-08-27T00:00:00"/>
    <d v="2026-08-28T00:00:00"/>
    <d v="2026-08-28T00:00:00"/>
    <m/>
    <m/>
    <n v="6"/>
    <m/>
    <m/>
    <n v="305"/>
    <m/>
    <x v="0"/>
    <m/>
    <m/>
    <m/>
    <n v="33"/>
    <s v="FALSO"/>
    <n v="0"/>
    <n v="296"/>
    <s v=""/>
    <n v="6"/>
    <b v="1"/>
    <n v="1"/>
    <s v=""/>
    <s v=""/>
    <s v=""/>
    <s v=""/>
    <b v="1"/>
    <x v="1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s v="História"/>
    <s v="SGTB-1677"/>
    <s v="[THB CNPJ] - [BANCO DE DADOS] Ajuste nas rotinas referente a tipagem do campo CNPJ - PK_CADASTRO_POLOS"/>
    <s v="[Jornada Secretaria e Gestor de Unidades] Thunderbolts"/>
    <s v="Em produção"/>
    <s v="[SGTB] PI 3/26"/>
    <x v="0"/>
    <n v="3"/>
    <x v="0"/>
    <m/>
    <x v="0"/>
  </r>
  <r>
    <s v="História"/>
    <s v="SGTB-1676"/>
    <s v="[THB CNPJ] - [BANCO DE DADOS] Ajuste nas rotinas referente a tipagem do campo CNPJ - TR_EDALUNO_GEPESSOA"/>
    <s v="[Jornada Secretaria e Gestor de Unidades] Thunderbolts"/>
    <s v="Em produção"/>
    <s v="[SGTB] PI 3/26"/>
    <x v="0"/>
    <n v="1"/>
    <x v="0"/>
    <m/>
    <x v="0"/>
  </r>
  <r>
    <s v="História"/>
    <s v="SGTB-1675"/>
    <s v="[THB CNPJ] - [BANCO DE DADOS] Ajuste nas rotinas referente aos dados do CNPJ - ATUALIZA_USUARIO_UNIDADE"/>
    <s v="[Jornada Secretaria e Gestor de Unidades] Thunderbolts"/>
    <s v="Em produção"/>
    <s v="[SGTB] PI 3/26"/>
    <x v="0"/>
    <n v="1"/>
    <x v="0"/>
    <m/>
    <x v="0"/>
  </r>
  <r>
    <s v="História"/>
    <s v="SGTB-1379"/>
    <s v="[THB CNPJ] Ajuste nas estruturas de Olimpo"/>
    <s v="[Jornada Secretaria e Gestor de Unidades] Thunderbolts"/>
    <s v="Cancelado"/>
    <s v="[SGTB] PI 3/26"/>
    <x v="1"/>
    <n v="8"/>
    <x v="0"/>
    <m/>
    <x v="1"/>
  </r>
  <r>
    <s v="História"/>
    <s v="SGTB-1378"/>
    <s v="[THB CNPJ] [BANCO DE DADOS] Ajuste nas rotinas referente a tipagem do campo CNPJ - Tabelas"/>
    <s v="[Jornada Secretaria e Gestor de Unidades] Thunderbolts"/>
    <s v="Em produção"/>
    <s v="[SGTB] PI 3/26"/>
    <x v="0"/>
    <n v="3"/>
    <x v="0"/>
    <m/>
    <x v="0"/>
  </r>
  <r>
    <s v="História"/>
    <s v="SGTB-1375"/>
    <s v="[THB CNPJ]  Adequação da api krt-adm-colacaodigitalsender-ead"/>
    <s v="[Jornada Secretaria e Gestor de Unidades] Thunderbolts"/>
    <s v="Em produção"/>
    <s v="[SGTB] PI 3/26"/>
    <x v="2"/>
    <n v="5"/>
    <x v="0"/>
    <m/>
    <x v="0"/>
  </r>
  <r>
    <s v="História"/>
    <s v="SGTB-1373"/>
    <s v="[THB CNPJ] Ajuste nas estruturas de Web Colaborar "/>
    <s v="[Jornada Secretaria e Gestor de Unidades] Thunderbolts"/>
    <s v="Em produção"/>
    <s v="[SGTB] PI 3/26"/>
    <x v="3"/>
    <n v="5"/>
    <x v="0"/>
    <m/>
    <x v="0"/>
  </r>
  <r>
    <s v="Spike"/>
    <s v="SGTB-1372"/>
    <s v="[THB CNPJ] Explorar campos que necessitam de alteração para receber CNPJ Alfanumérico - APIs Colaborar"/>
    <s v="[Jornada Secretaria e Gestor de Unidades] Thunderbolts"/>
    <s v="Em produção"/>
    <s v="[SGTB] PI 3/26"/>
    <x v="4"/>
    <n v="5"/>
    <x v="0"/>
    <m/>
    <x v="0"/>
  </r>
  <r>
    <s v="Spike"/>
    <s v="SGTB-1370"/>
    <s v="[THB CNPJ] Explorar campos que necessitam de alteração para receber CNPJ Alfanumérico - Olimpo "/>
    <s v="[Jornada Secretaria e Gestor de Unidades] Thunderbolts"/>
    <s v="Em produção"/>
    <s v="[SGTB] PI 3/26"/>
    <x v="4"/>
    <n v="5"/>
    <x v="0"/>
    <m/>
    <x v="0"/>
  </r>
  <r>
    <s v="Spike"/>
    <s v="SGTB-1369"/>
    <s v="[THB CNPJ] Explorar campos que necessitam de alteração para receber CNPJ Alfanumérico - Banco Colaborar "/>
    <s v="[Jornada Secretaria e Gestor de Unidades] Thunderbolts"/>
    <s v="Em produção"/>
    <s v="[SGTB] PI 3/26"/>
    <x v="4"/>
    <n v="5"/>
    <x v="0"/>
    <m/>
    <x v="0"/>
  </r>
  <r>
    <s v="Spike"/>
    <s v="SGTB-1368"/>
    <s v="[THB CNPJ] Explorar campos que necessitam de alteração para receber CNPJ Alfanumérico - Web EAD"/>
    <s v="[Jornada Secretaria e Gestor de Unidades] Thunderbolts"/>
    <s v="Em produção"/>
    <s v="[SGTB] PI 3/26"/>
    <x v="4"/>
    <n v="5"/>
    <x v="0"/>
    <m/>
    <x v="0"/>
  </r>
  <r>
    <s v="História"/>
    <s v="SGGU-6107"/>
    <s v="[CNPJ Alfanumérico] Ajustar campo CNPJ para permitir o preenchimento alfanumérico"/>
    <s v="[Jornada Secretaria e Gestor de Unidades] Gestor de Unidades"/>
    <s v="Em produção"/>
    <s v="[SGGU] PI 3/26"/>
    <x v="5"/>
    <n v="3"/>
    <x v="0"/>
    <m/>
    <x v="0"/>
  </r>
  <r>
    <s v="História"/>
    <s v="SGGS-16943"/>
    <s v="Adequação dos flows para permitir CNPJ alfanúmerico - parte 2"/>
    <s v="[Jornada Secretaria e Gestor de Unidades] Secretaria - Gestão Acadêmica"/>
    <s v="Cancelado"/>
    <s v="[SGGS] PI 3/26"/>
    <x v="6"/>
    <n v="8"/>
    <x v="0"/>
    <m/>
    <x v="1"/>
  </r>
  <r>
    <s v="História"/>
    <s v="SGGS-16942"/>
    <s v="Adequação das functions para permitir CNPJ alfanúmerico"/>
    <s v="[Jornada Secretaria e Gestor de Unidades] Secretaria - Gestão Acadêmica"/>
    <s v="Pendente de Produção"/>
    <s v="[SGGS] PI 3/26"/>
    <x v="6"/>
    <n v="8"/>
    <x v="0"/>
    <m/>
    <x v="0"/>
  </r>
  <r>
    <s v="Spike"/>
    <s v="SGGS-16941"/>
    <s v="[SEC GA] Exploratório Mudança CNPJ Alfanúmerico"/>
    <s v="[Jornada Secretaria e Gestor de Unidades] Secretaria - Gestão Acadêmica"/>
    <s v="Em produção"/>
    <s v="[SGGS] PI 3/26"/>
    <x v="7"/>
    <n v="2"/>
    <x v="0"/>
    <m/>
    <x v="0"/>
  </r>
  <r>
    <s v="História"/>
    <s v="SGGS-16615"/>
    <s v="[GA] Adequar o formulário de Contato Cadastro para CNPJ Alfanumérico (JavaScript)"/>
    <s v="[Jornada Secretaria e Gestor de Unidades] Secretaria - Gestão Acadêmica"/>
    <s v="Pendente de Produção"/>
    <s v="[SGGS] PI 3/26"/>
    <x v="6"/>
    <n v="3"/>
    <x v="0"/>
    <m/>
    <x v="0"/>
  </r>
  <r>
    <s v="Teste"/>
    <s v="SGTB-2661"/>
    <s v="[RADE MEC] Teste Integrado com o RADE  - Lançamento de Notas - Parte 2"/>
    <s v="[Jornada Secretaria e Gestor de Unidades] Thunderbolts"/>
    <s v="Aceito"/>
    <s v="[SGTB] PI 3/26"/>
    <x v="8"/>
    <n v="2"/>
    <x v="1"/>
    <m/>
    <x v="0"/>
  </r>
  <r>
    <s v="Teste"/>
    <s v="SGTB-1424"/>
    <s v="[RADE MEC] Teste Integrado com o RADE  - Envio de Alunos e Disciplinas - Parte 1"/>
    <s v="[Jornada Secretaria e Gestor de Unidades] Thunderbolts"/>
    <s v="Em produção"/>
    <s v="[SGTB] PI 3/26"/>
    <x v="1"/>
    <n v="3"/>
    <x v="1"/>
    <m/>
    <x v="0"/>
  </r>
  <r>
    <s v="Spike"/>
    <s v="SGTB-1362"/>
    <s v="[RADE MED] Spike do processo de frequência - Compreender como o processo de frequência e realizado no Olimpo"/>
    <s v="[Jornada Secretaria e Gestor de Unidades] Thunderbolts"/>
    <s v="Aceito"/>
    <s v="[SGTB] PI 3/26"/>
    <x v="3"/>
    <n v="5"/>
    <x v="1"/>
    <m/>
    <x v="0"/>
  </r>
  <r>
    <s v="História"/>
    <s v="SGTB-1361"/>
    <s v="[RADE MED] Processamento dos dados gravados na tabela intermediária - Parte 2 "/>
    <s v="[Jornada Secretaria e Gestor de Unidades] Thunderbolts"/>
    <s v="Em produção"/>
    <s v="[SGTB] PI 3/26"/>
    <x v="3"/>
    <n v="5"/>
    <x v="1"/>
    <m/>
    <x v="0"/>
  </r>
  <r>
    <s v="História"/>
    <s v="SGTB-1360"/>
    <s v="[RADE MED] Criação da Timer Trigger de processamento de notas"/>
    <s v="[Jornada Secretaria e Gestor de Unidades] Thunderbolts"/>
    <s v="Pendente de Produção"/>
    <s v="[SGTB] PI 3/26"/>
    <x v="2"/>
    <n v="5"/>
    <x v="1"/>
    <m/>
    <x v="0"/>
  </r>
  <r>
    <s v="História"/>
    <s v="SGTB-1359"/>
    <s v="[RADE MED] Endpoint/ API  que salvar os dados na tabela intermediária (Consumida pelo RADE) Parte 2 "/>
    <s v="[Jornada Secretaria e Gestor de Unidades] Thunderbolts"/>
    <s v="Pendente de Produção"/>
    <s v="[SGTB] PI 3/26"/>
    <x v="2"/>
    <n v="3"/>
    <x v="1"/>
    <m/>
    <x v="0"/>
  </r>
  <r>
    <s v="História"/>
    <s v="SGTB-1358"/>
    <s v="[RADE MED]  Endpoint/ API  que salvará os dados na tabela intermediária (Consumida pelo RADE)  Parte 1"/>
    <s v="[Jornada Secretaria e Gestor de Unidades] Thunderbolts"/>
    <s v="Pendente de Produção"/>
    <s v="[SGTB] PI 3/26"/>
    <x v="0"/>
    <n v="5"/>
    <x v="1"/>
    <m/>
    <x v="0"/>
  </r>
  <r>
    <s v="Enabler"/>
    <s v="SGTB-1357"/>
    <s v="[RADE MED] Criar uma tabela intermediária para salvar os dados de nota que serão encaminhados pelo RADE "/>
    <s v="[Jornada Secretaria e Gestor de Unidades] Thunderbolts"/>
    <s v="Pendente de Produção"/>
    <s v="[SGTB] PI 3/26"/>
    <x v="0"/>
    <n v="2"/>
    <x v="1"/>
    <m/>
    <x v="0"/>
  </r>
  <r>
    <s v="Spike"/>
    <s v="SGTB-1356"/>
    <s v="[RADE MED] Spike no processo de lançamento de notas - Olimpo"/>
    <s v="[Jornada Secretaria e Gestor de Unidades] Thunderbolts"/>
    <s v="Em produção"/>
    <s v="[SGTB] PI 3/26"/>
    <x v="4"/>
    <n v="5"/>
    <x v="1"/>
    <m/>
    <x v="0"/>
  </r>
  <r>
    <s v="História"/>
    <s v="SGTB-1355"/>
    <s v="[RADE MED] Ajuste na  API de vinculo entre Aluno x Disciplina "/>
    <s v="[Jornada Secretaria e Gestor de Unidades] Thunderbolts"/>
    <s v="Em produção"/>
    <s v="[SGTB] PI 3/26"/>
    <x v="0"/>
    <n v="3"/>
    <x v="1"/>
    <m/>
    <x v="0"/>
  </r>
  <r>
    <s v="Enabler"/>
    <s v="SGTB-1391"/>
    <s v="[THB PI 3/26 MIGRAÇÃO] Executar scripts para os alunos de transferência interna e externa - LOTE 3"/>
    <s v="[Jornada Secretaria e Gestor de Unidades] Thunderbolts"/>
    <s v="Em produção"/>
    <s v="[SGTB] PI 3/26"/>
    <x v="3"/>
    <n v="2"/>
    <x v="2"/>
    <m/>
    <x v="0"/>
  </r>
  <r>
    <s v="Enabler"/>
    <s v="SGTB-1390"/>
    <s v="[THB PI 3/26 MIGRAÇÃO] Processo de validação dos alunos aptos a migração - LOTE 3"/>
    <s v="[Jornada Secretaria e Gestor de Unidades] Thunderbolts"/>
    <s v="Em produção"/>
    <s v="[SGTB] PI 3/26"/>
    <x v="3"/>
    <n v="3"/>
    <x v="2"/>
    <m/>
    <x v="0"/>
  </r>
  <r>
    <s v="Enabler"/>
    <s v="SGTB-1389"/>
    <s v="[THB PI 3/26 MIGRAÇÃO] Executar scripts para os alunos de transferência interna e externa - LOTE 2"/>
    <s v="[Jornada Secretaria e Gestor de Unidades] Thunderbolts"/>
    <s v="Em produção"/>
    <s v="[SGTB] PI 3/26"/>
    <x v="2"/>
    <n v="3"/>
    <x v="2"/>
    <m/>
    <x v="0"/>
  </r>
  <r>
    <s v="Enabler"/>
    <s v="SGTB-1388"/>
    <s v="[THB PI 3/26 MIGRAÇÃO] Processo de validação dos alunos aptos a migração - LOTE 2"/>
    <s v="[Jornada Secretaria e Gestor de Unidades] Thunderbolts"/>
    <s v="Em produção"/>
    <s v="[SGTB] PI 3/26"/>
    <x v="2"/>
    <n v="3"/>
    <x v="2"/>
    <m/>
    <x v="0"/>
  </r>
  <r>
    <s v="Enabler"/>
    <s v="SGTB-1387"/>
    <s v="[THB PI 3/26 MIGRAÇÃO] Executar scripts para os alunos de transferência interna e externa - LOTE 1"/>
    <s v="[Jornada Secretaria e Gestor de Unidades] Thunderbolts"/>
    <s v="Em produção"/>
    <s v="[SGTB] PI 3/26"/>
    <x v="0"/>
    <n v="3"/>
    <x v="2"/>
    <m/>
    <x v="0"/>
  </r>
  <r>
    <s v="Enabler"/>
    <s v="SGTB-1386"/>
    <s v="[THB PI 3/26 MIGRAÇÃO] Processo de validação dos alunos aptos a migração - LOTE 1"/>
    <s v="[Jornada Secretaria e Gestor de Unidades] Thunderbolts"/>
    <s v="Em produção"/>
    <s v="[SGTB] PI 3/26"/>
    <x v="0"/>
    <n v="3"/>
    <x v="2"/>
    <m/>
    <x v="0"/>
  </r>
  <r>
    <s v="Segurança"/>
    <s v="SGTP-18097"/>
    <s v="[SEC][SAST][SGTP] portal-unificado - Corrigir vulnerabilidades MEDIUM em backlog "/>
    <s v="[Jornada Secretaria e Gestor de Unidades] Threadpool"/>
    <s v="Backlog"/>
    <s v="[SGTP] PI 2/26"/>
    <x v="9"/>
    <m/>
    <x v="3"/>
    <m/>
    <x v="2"/>
  </r>
  <r>
    <s v="Segurança"/>
    <s v="SGTP-18088"/>
    <s v="[SEC][SCA][SGTP] extranet - Corrigir vulnerabilidades HIGH em backlog "/>
    <s v="[Jornada Secretaria e Gestor de Unidades] Threadpool"/>
    <s v="Backlog"/>
    <m/>
    <x v="9"/>
    <m/>
    <x v="3"/>
    <m/>
    <x v="2"/>
  </r>
  <r>
    <s v="Segurança"/>
    <s v="SGTP-18087"/>
    <s v="[SEC][SCA][SGTP] extranet - Corrigir vulnerabilidades CRITICAL em backlog "/>
    <s v="[Jornada Secretaria e Gestor de Unidades] Threadpool"/>
    <s v="Backlog"/>
    <m/>
    <x v="9"/>
    <m/>
    <x v="3"/>
    <m/>
    <x v="2"/>
  </r>
  <r>
    <s v="Segurança"/>
    <s v="SGTP-17194"/>
    <s v="[SEC][SCA][SGTP] adm-boletim-ead - Corrigir vulnerabilidades CRITICAL em backlog [API DESCONTINUADA]"/>
    <s v="[Jornada Secretaria e Gestor de Unidades] Threadpool"/>
    <s v="Backlog"/>
    <s v="[SGTP] PI 2/26"/>
    <x v="9"/>
    <n v="5"/>
    <x v="3"/>
    <m/>
    <x v="2"/>
  </r>
  <r>
    <s v="Segurança"/>
    <s v="SGTP-17193"/>
    <s v="[SEC][SCA][SGTP] adm-auth-ead - Corrigir vulnerabilidades CRITICAL em backlog [API DESCONTINUADA]"/>
    <s v="[Jornada Secretaria e Gestor de Unidades] Threadpool"/>
    <s v="Backlog"/>
    <s v="[SGTP] PI 2/26"/>
    <x v="9"/>
    <m/>
    <x v="3"/>
    <m/>
    <x v="2"/>
  </r>
  <r>
    <s v="Segurança"/>
    <s v="SGTP-17192"/>
    <s v="[SEC][SCA][SGTP] adm-auth-ead - Corrigir vulnerabilidades CRITICAL em backlog - API DESCONTINUADA"/>
    <s v="[Jornada Secretaria e Gestor de Unidades] Threadpool"/>
    <s v="Backlog"/>
    <s v="[SGTP] PI 2/26"/>
    <x v="9"/>
    <n v="2"/>
    <x v="3"/>
    <m/>
    <x v="2"/>
  </r>
  <r>
    <s v="Segurança"/>
    <s v="SGTP-17191"/>
    <s v="[SEC][SAST][SGTP] krt-adm-colacaodigitalsender-ead - Corrigir vulnerabilidades MEDIUM em backlog "/>
    <s v="[Jornada Secretaria e Gestor de Unidades] Threadpool"/>
    <s v="Backlog"/>
    <s v="[SGTP] PI 2/26"/>
    <x v="9"/>
    <m/>
    <x v="3"/>
    <m/>
    <x v="2"/>
  </r>
  <r>
    <s v="Segurança"/>
    <s v="SGTP-17190"/>
    <s v="[SEC][SAST][SGTP] krt-adm-colacaodigitalcontrole-ead - Corrigir vulnerabilidades MEDIUM em backlog "/>
    <s v="[Jornada Secretaria e Gestor de Unidades] Threadpool"/>
    <s v="Backlog"/>
    <s v="[SGTP] PI 2/26"/>
    <x v="9"/>
    <m/>
    <x v="3"/>
    <m/>
    <x v="2"/>
  </r>
  <r>
    <s v="Segurança"/>
    <s v="SGTP-17189"/>
    <s v="[SEC][SAST][SGTP] krt-adm-autoatt-solicitacaoservico-quantidade - Corrigir vulnerabilidades MEDIUM em backlog "/>
    <s v="[Jornada Secretaria e Gestor de Unidades] Threadpool"/>
    <s v="Backlog"/>
    <s v="[SGTP] PI 2/26"/>
    <x v="9"/>
    <m/>
    <x v="3"/>
    <m/>
    <x v="2"/>
  </r>
  <r>
    <s v="Segurança"/>
    <s v="SGTP-17188"/>
    <s v="[SEC][SAST][SGTP] krt-adm-autoatt-financeiro-servicopreco - Corrigir vulnerabilidades MEDIUM em backlog "/>
    <s v="[Jornada Secretaria e Gestor de Unidades] Threadpool"/>
    <s v="Backlog"/>
    <s v="[SGTP] PI 2/26"/>
    <x v="9"/>
    <m/>
    <x v="3"/>
    <m/>
    <x v="2"/>
  </r>
  <r>
    <s v="Segurança"/>
    <s v="SGTP-17187"/>
    <s v="[SEC][SAST][SGTP] krt-adm-autoatt-atestadomatricula-validacao - Corrigir vulnerabilidades MEDIUM em backlog "/>
    <s v="[Jornada Secretaria e Gestor de Unidades] Threadpool"/>
    <s v="Backlog"/>
    <s v="[SGTP] PI 2/26"/>
    <x v="9"/>
    <m/>
    <x v="3"/>
    <m/>
    <x v="2"/>
  </r>
  <r>
    <s v="Segurança"/>
    <s v="SGTP-17175"/>
    <s v="[SEC][SAST][SGTP] adm-boletim-ead-projetos - Corrigir vulnerabilidades MEDIUM em backlog "/>
    <s v="[Jornada Secretaria e Gestor de Unidades] Threadpool"/>
    <s v="Backlog"/>
    <s v="[SGTP] PI 2/26"/>
    <x v="9"/>
    <m/>
    <x v="3"/>
    <m/>
    <x v="2"/>
  </r>
  <r>
    <s v="Segurança"/>
    <s v="SGTH-11891"/>
    <s v="[SEC][SAST][SGTH] krt-adm-portalprofessor - Corrigir vulnerabilidades MEDIUM em backlog"/>
    <s v="[Jornada Secretaria e Gestor de Unidades] Thanos"/>
    <s v="Backlog"/>
    <m/>
    <x v="9"/>
    <m/>
    <x v="3"/>
    <m/>
    <x v="2"/>
  </r>
  <r>
    <s v="Segurança"/>
    <s v="SGTH-11889"/>
    <s v="[SEC][SAST][SGTH] extranet - Corrigir vulnerabilidades MEDIUM em backlog"/>
    <s v="[Jornada Secretaria e Gestor de Unidades] Thanos"/>
    <s v="Backlog"/>
    <m/>
    <x v="9"/>
    <m/>
    <x v="3"/>
    <m/>
    <x v="2"/>
  </r>
  <r>
    <s v="Segurança"/>
    <s v="SGTH-11214"/>
    <s v="[SEC][SAST][SGTH] krt-jornadmin-ajustedehorario-ajhfront - Corrigir vulnerabilidades MEDIUM em backlog  - API DESCONTINUADA"/>
    <s v="[Jornada Secretaria e Gestor de Unidades] Thanos"/>
    <s v="Backlog"/>
    <m/>
    <x v="9"/>
    <m/>
    <x v="3"/>
    <m/>
    <x v="2"/>
  </r>
  <r>
    <s v="Segurança"/>
    <s v="SGTB-194"/>
    <s v="[SEC][SAST][SGTP] krt-adm-autoatt-atestadomatricula-solicitacao - Corrigir vulnerabilidades MEDIUM em backlog "/>
    <s v="[Jornada Secretaria e Gestor de Unidades] Thunderbolts"/>
    <s v="Backlog"/>
    <m/>
    <x v="9"/>
    <m/>
    <x v="3"/>
    <m/>
    <x v="2"/>
  </r>
  <r>
    <s v="Segurança"/>
    <s v="SGTB-193"/>
    <s v="[SEC][SAST][SGTP] krt-adm-autoatt-atestadomatricula-geradocumento - Corrigir vulnerabilidades MEDIUM em backlog "/>
    <s v="[Jornada Secretaria e Gestor de Unidades] Thunderbolts"/>
    <s v="Backlog"/>
    <m/>
    <x v="9"/>
    <m/>
    <x v="3"/>
    <m/>
    <x v="2"/>
  </r>
  <r>
    <s v="Segurança"/>
    <s v="SGTB-192"/>
    <s v="[SEC][SAST][SGTP] krt-adm-autoatt-atestadomatricula-deferimento - Corrigir vulnerabilidades MEDIUM em backlog "/>
    <s v="[Jornada Secretaria e Gestor de Unidades] Thunderbolts"/>
    <s v="Backlog"/>
    <m/>
    <x v="9"/>
    <m/>
    <x v="3"/>
    <m/>
    <x v="2"/>
  </r>
  <r>
    <s v="Segurança"/>
    <s v="SGTB-191"/>
    <s v="[SEC][SAST][SGTP] krt-adm-analisecurricular-integration - Corrigir vulnerabilidades MEDIUM em backlog "/>
    <s v="[Jornada Secretaria e Gestor de Unidades] Thunderbolts"/>
    <s v="Backlog"/>
    <m/>
    <x v="9"/>
    <m/>
    <x v="3"/>
    <m/>
    <x v="2"/>
  </r>
  <r>
    <s v="Segurança"/>
    <s v="SGTB-190"/>
    <s v="[SEC][SAST][SGTP] colaborar-web-lms - Corrigir vulnerabilidades MEDIUM em backlog "/>
    <s v="[Jornada Secretaria e Gestor de Unidades] Thunderbolts"/>
    <s v="Backlog"/>
    <m/>
    <x v="9"/>
    <m/>
    <x v="3"/>
    <m/>
    <x v="2"/>
  </r>
  <r>
    <s v="Segurança"/>
    <s v="SGTB-189"/>
    <s v="[SEC][SAST][SGTP] adm-solicitacao-servico-ead - Corrigir vulnerabilidades MEDIUM em backlog "/>
    <s v="[Jornada Secretaria e Gestor de Unidades] Thunderbolts"/>
    <s v="Backlog"/>
    <m/>
    <x v="9"/>
    <m/>
    <x v="3"/>
    <m/>
    <x v="2"/>
  </r>
  <r>
    <s v="Segurança"/>
    <s v="SGTB-188"/>
    <s v="[SEC][SAST][SGTP] adm-solicitacao-deferimento-ead - Corrigir vulnerabilidades MEDIUM em backlog "/>
    <s v="[Jornada Secretaria e Gestor de Unidades] Thunderbolts"/>
    <s v="Backlog"/>
    <m/>
    <x v="9"/>
    <m/>
    <x v="3"/>
    <m/>
    <x v="2"/>
  </r>
  <r>
    <s v="Segurança"/>
    <s v="SGTB-187"/>
    <s v="[SEC][SAST][SGTP] adm-listadoc-ead - Corrigir vulnerabilidades MEDIUM em backlog "/>
    <s v="[Jornada Secretaria e Gestor de Unidades] Thunderbolts"/>
    <s v="Backlog"/>
    <m/>
    <x v="9"/>
    <m/>
    <x v="3"/>
    <m/>
    <x v="2"/>
  </r>
  <r>
    <s v="Segurança"/>
    <s v="SGTB-186"/>
    <s v="[SEC][SAST][SGTP] adm-geradoc-ead - Corrigir vulnerabilidades MEDIUM em backlog "/>
    <s v="[Jornada Secretaria e Gestor de Unidades] Thunderbolts"/>
    <s v="Backlog"/>
    <m/>
    <x v="9"/>
    <m/>
    <x v="3"/>
    <m/>
    <x v="2"/>
  </r>
  <r>
    <s v="Segurança"/>
    <s v="SGTB-185"/>
    <s v="[SEC][SAST][SGTP] adm-financeiro-ead - Corrigir vulnerabilidades MEDIUM em backlog "/>
    <s v="[Jornada Secretaria e Gestor de Unidades] Thunderbolts"/>
    <s v="Backlog"/>
    <m/>
    <x v="9"/>
    <m/>
    <x v="3"/>
    <m/>
    <x v="2"/>
  </r>
  <r>
    <s v="Segurança"/>
    <s v="SGTB-184"/>
    <s v="[SEC][SAST][SGTP] adm-diploma-digital-cobranca - Corrigir vulnerabilidades MEDIUM em backlog "/>
    <s v="[Jornada Secretaria e Gestor de Unidades] Thunderbolts"/>
    <s v="Backlog"/>
    <m/>
    <x v="9"/>
    <m/>
    <x v="3"/>
    <m/>
    <x v="2"/>
  </r>
  <r>
    <s v="Segurança"/>
    <s v="SGTB-183"/>
    <s v="[SEC][SAST][SGTP] adm-boletim-ead-extrato-disciplinas - Corrigir vulnerabilidades MEDIUM em backlog "/>
    <s v="[Jornada Secretaria e Gestor de Unidades] Thunderbolts"/>
    <s v="Backlog"/>
    <m/>
    <x v="9"/>
    <m/>
    <x v="3"/>
    <m/>
    <x v="2"/>
  </r>
  <r>
    <s v="Segurança"/>
    <s v="SGTB-182"/>
    <s v="[SEC][SAST][SGTP] adm-boletim-ead-disciplinas - Corrigir vulnerabilidades MEDIUM em backlog "/>
    <s v="[Jornada Secretaria e Gestor de Unidades] Thunderbolts"/>
    <s v="Backlog"/>
    <m/>
    <x v="9"/>
    <m/>
    <x v="3"/>
    <m/>
    <x v="2"/>
  </r>
  <r>
    <s v="Segurança"/>
    <s v="SGTB-181"/>
    <s v="[SEC][SAST][SGTP] adm-boletim-ead - Corrigir vulnerabilidades MEDIUM em backlog "/>
    <s v="[Jornada Secretaria e Gestor de Unidades] Thunderbolts"/>
    <s v="Backlog"/>
    <m/>
    <x v="9"/>
    <m/>
    <x v="3"/>
    <m/>
    <x v="2"/>
  </r>
  <r>
    <s v="Segurança"/>
    <s v="SGTB-180"/>
    <s v="[SEC][SAST][SGTP] krt-adm-auth-ead - Corrigir vulnerabilidades MEDIUM em backlog "/>
    <s v="[Jornada Secretaria e Gestor de Unidades] Thunderbolts"/>
    <s v="Backlog"/>
    <m/>
    <x v="9"/>
    <m/>
    <x v="3"/>
    <m/>
    <x v="2"/>
  </r>
  <r>
    <s v="Segurança"/>
    <s v="SGTB-179"/>
    <s v="[SEC][SAST][SGTP] adm-auth-ead - Corrigir vulnerabilidades MEDIUM em backlog "/>
    <s v="[Jornada Secretaria e Gestor de Unidades] Thunderbolts"/>
    <s v="Backlog"/>
    <m/>
    <x v="9"/>
    <m/>
    <x v="3"/>
    <m/>
    <x v="2"/>
  </r>
  <r>
    <s v="Segurança"/>
    <s v="SGTB-178"/>
    <s v="[SEC][SAST][SGTP] adm-aluno-status-doc-ead - Corrigir vulnerabilidades MEDIUM em backlog "/>
    <s v="[Jornada Secretaria e Gestor de Unidades] Thunderbolts"/>
    <s v="Backlog"/>
    <m/>
    <x v="9"/>
    <m/>
    <x v="3"/>
    <m/>
    <x v="2"/>
  </r>
  <r>
    <s v="Segurança"/>
    <s v="SGTB-177"/>
    <s v="[SEC][SAST][SGTP] adm-aluno-registro-diploma - Corrigir vulnerabilidades MEDIUM em backlog "/>
    <s v="[Jornada Secretaria e Gestor de Unidades] Thunderbolts"/>
    <s v="Backlog"/>
    <m/>
    <x v="9"/>
    <m/>
    <x v="3"/>
    <m/>
    <x v="2"/>
  </r>
  <r>
    <s v="Segurança"/>
    <s v="SGTB-176"/>
    <s v="[SEC][SAST][SGTP] adm-aluno-redirect-ava - Corrigir vulnerabilidades MEDIUM em backlog "/>
    <s v="[Jornada Secretaria e Gestor de Unidades] Thunderbolts"/>
    <s v="Backlog"/>
    <m/>
    <x v="9"/>
    <m/>
    <x v="3"/>
    <m/>
    <x v="2"/>
  </r>
  <r>
    <s v="Segurança"/>
    <s v="SGTB-175"/>
    <s v="[SEC][SAST][SGTP] adm-aluno-carga-horaria-aco-ead - Corrigir vulnerabilidades MEDIUM em backlog "/>
    <s v="[Jornada Secretaria e Gestor de Unidades] Thunderbolts"/>
    <s v="Backlog"/>
    <m/>
    <x v="9"/>
    <m/>
    <x v="3"/>
    <m/>
    <x v="2"/>
  </r>
  <r>
    <s v="Segurança"/>
    <s v="SGSE-3821"/>
    <s v="[SEC][QA][Secretaria][SGSE] - Testes de Segurança PI 26.3"/>
    <s v="[Jornada Secretaria e Gestor de Unidades] Secretaria - Enturmação"/>
    <s v="Backlog"/>
    <m/>
    <x v="9"/>
    <m/>
    <x v="3"/>
    <m/>
    <x v="2"/>
  </r>
  <r>
    <s v="Segurança"/>
    <s v="SGSE-3116"/>
    <s v="[SEC][QA][Secretaria][SGSE] - Testes de Segurança PI 26.2"/>
    <s v="[Jornada Secretaria e Gestor de Unidades] Secretaria - Enturmação"/>
    <s v="Backlog"/>
    <m/>
    <x v="9"/>
    <n v="0"/>
    <x v="3"/>
    <m/>
    <x v="2"/>
  </r>
  <r>
    <s v="Segurança"/>
    <s v="SGGU-6025"/>
    <s v="[SEC][QA][Secretaria][SGGU] - Testes de Segurança PI 26.3"/>
    <s v="[Jornada Secretaria e Gestor de Unidades] Gestor de Unidades"/>
    <s v="Em produção"/>
    <s v="[SGGU] PI 3/26"/>
    <x v="10"/>
    <n v="1"/>
    <x v="3"/>
    <m/>
    <x v="0"/>
  </r>
  <r>
    <s v="Segurança"/>
    <s v="SGGS-16467"/>
    <s v="[SEC][QA][Secretaria][SGGS] - Testes de Segurança PI 26.3"/>
    <s v="[Jornada Secretaria e Gestor de Unidades] Secretaria - Gestão Acadêmica"/>
    <s v="Backlog"/>
    <m/>
    <x v="9"/>
    <m/>
    <x v="3"/>
    <m/>
    <x v="2"/>
  </r>
  <r>
    <s v="Segurança"/>
    <s v="SGGS-15138"/>
    <s v="[SEC][SAST][SGGS] secr-academic-program-emec-updated-producer - Corrigir vulnerabilidades MEDIUM em backlog"/>
    <s v="[Jornada Secretaria e Gestor de Unidades] Secretaria - Gestão Acadêmica"/>
    <s v="Backlog"/>
    <m/>
    <x v="9"/>
    <n v="3"/>
    <x v="3"/>
    <m/>
    <x v="2"/>
  </r>
  <r>
    <s v="Segurança"/>
    <s v="SGGS-15136"/>
    <s v="[SEC][SAST][SGGS] secr-academic-program-emec-created-producer - Corrigir vulnerabilidades MEDIUM em backlog"/>
    <s v="[Jornada Secretaria e Gestor de Unidades] Secretaria - Gestão Acadêmica"/>
    <s v="Backlog"/>
    <m/>
    <x v="9"/>
    <n v="3"/>
    <x v="3"/>
    <m/>
    <x v="2"/>
  </r>
  <r>
    <s v="Segurança"/>
    <s v="SGGS-15009"/>
    <s v="[SEC][QA][Secretaria][SGGS] - Testes de Segurança PI 26.2"/>
    <s v="[Jornada Secretaria e Gestor de Unidades] Secretaria - Gestão Acadêmica"/>
    <s v="Backlog"/>
    <m/>
    <x v="9"/>
    <n v="0"/>
    <x v="3"/>
    <m/>
    <x v="2"/>
  </r>
  <r>
    <s v="Enabler"/>
    <s v="SGTB-84"/>
    <s v="[KT Secretaria] KT processos de secretaria R66 para Thunderbolts"/>
    <s v="[Jornada Secretaria e Gestor de Unidades] Thunderbolts"/>
    <s v="Aceito"/>
    <s v="[SGTB] PI 2/26"/>
    <x v="11"/>
    <n v="2"/>
    <x v="4"/>
    <m/>
    <x v="0"/>
  </r>
  <r>
    <s v="Enabler"/>
    <s v="SGTB-83"/>
    <s v="[KT Secretaria] KT processos de secretaria R66 para Thunderbolts"/>
    <s v="[Jornada Secretaria e Gestor de Unidades] Thunderbolts"/>
    <s v="Aceito"/>
    <s v="[SGTB] PI 3/26"/>
    <x v="1"/>
    <n v="3"/>
    <x v="4"/>
    <m/>
    <x v="0"/>
  </r>
  <r>
    <s v="Suporte"/>
    <s v="ASR6-14998"/>
    <s v="[Thanos] KT processos de secretaria"/>
    <s v="[Jornada Atendimento e Serviços] Route 66"/>
    <s v="Aceito"/>
    <s v="[ASR6] PI 2/26"/>
    <x v="12"/>
    <n v="2"/>
    <x v="4"/>
    <m/>
    <x v="0"/>
  </r>
  <r>
    <s v="História"/>
    <s v="SGSE-4357"/>
    <s v="Validar vinculação de turma incluindo validação de curso MEC"/>
    <s v="[Jornada Secretaria e Gestor de Unidades] Secretaria - Enturmação"/>
    <s v="Em produção"/>
    <s v="[SGSE] PI 3/26"/>
    <x v="13"/>
    <n v="5"/>
    <x v="5"/>
    <m/>
    <x v="0"/>
  </r>
  <r>
    <s v="Bug"/>
    <s v="SGSE-4261"/>
    <s v="Evento course-offering-primary-faculty-updated é disparado ao adicionar docente em disciplina com status Reprovado — não deveria ocorrer"/>
    <s v="[Jornada Secretaria e Gestor de Unidades] Secretaria - Enturmação"/>
    <s v="Em produção"/>
    <s v="[SGSE] PI 3/26"/>
    <x v="14"/>
    <m/>
    <x v="5"/>
    <m/>
    <x v="0"/>
  </r>
  <r>
    <s v="Bug"/>
    <s v="SGSE-4256"/>
    <s v=" Evento course-offering-primary-faculty-updated não é disparado ao adicionar docente em disciplina com status Cursando"/>
    <s v="[Jornada Secretaria e Gestor de Unidades] Secretaria - Enturmação"/>
    <s v="Em produção"/>
    <s v="[SGSE] PI 3/26"/>
    <x v="14"/>
    <m/>
    <x v="5"/>
    <m/>
    <x v="0"/>
  </r>
  <r>
    <s v="Teste"/>
    <s v="SGSE-4131"/>
    <s v="[DT - Aloc. Disciplinas] Teste integrado - Remover obrigatoriedade do docente na alocação - sprint 2"/>
    <s v="[Jornada Secretaria e Gestor de Unidades] Secretaria - Enturmação"/>
    <s v="Aceito"/>
    <s v="[SGSE] PI 3/26"/>
    <x v="14"/>
    <n v="1"/>
    <x v="5"/>
    <m/>
    <x v="0"/>
  </r>
  <r>
    <s v="História"/>
    <s v="SGSE-4101"/>
    <s v="[DT - Aloc. Disciplinas]  Alteração regra para datas de escolha de optativa na rematrícula "/>
    <s v="[Jornada Secretaria e Gestor de Unidades] Secretaria - Enturmação"/>
    <s v="Em produção"/>
    <s v="[SGSE] PI 3/26"/>
    <x v="14"/>
    <n v="2"/>
    <x v="5"/>
    <m/>
    <x v="0"/>
  </r>
  <r>
    <s v="História"/>
    <s v="SGSE-4100"/>
    <s v="[DT - Aloc. Disciplinas]  Alteração regra para datas de escolha de optativa na matrícula "/>
    <s v="[Jornada Secretaria e Gestor de Unidades] Secretaria - Enturmação"/>
    <s v="Em produção"/>
    <s v="[SGSE] PI 3/26"/>
    <x v="14"/>
    <n v="2"/>
    <x v="5"/>
    <m/>
    <x v="0"/>
  </r>
  <r>
    <s v="Bug"/>
    <s v="SGSE-3692"/>
    <s v="[DT- Aloc. de disciplina] Tela de estoque de disciplinas indiponivel nos ambientes de QA e HML"/>
    <s v="[Jornada Secretaria e Gestor de Unidades] Secretaria - Enturmação"/>
    <s v="Em produção"/>
    <s v="[SGSE] PI 2/26"/>
    <x v="15"/>
    <m/>
    <x v="5"/>
    <m/>
    <x v="0"/>
  </r>
  <r>
    <s v="História"/>
    <s v="SGSE-3414"/>
    <s v="[DT - Aloc. Disciplina] Ajustar fluxo de envio (Solution Aloc. Disc.) para disparar evento course-offering-primary-faculty-updated (Producer a ser criado SGSE-3412) ao vincular o docente para disciplinas cursando"/>
    <s v="[Jornada Secretaria e Gestor de Unidades] Secretaria - Enturmação"/>
    <s v="Em produção"/>
    <s v="[SGSE] PI 2/26"/>
    <x v="16"/>
    <n v="3"/>
    <x v="5"/>
    <m/>
    <x v="0"/>
  </r>
  <r>
    <s v="História"/>
    <s v="SGSE-3412"/>
    <s v="[DT - Aloc. Disciplina] Criar infra-estrutura do contrato course-offering-primary-faculty-updated (Producer)"/>
    <s v="[Jornada Secretaria e Gestor de Unidades] Secretaria - Enturmação"/>
    <s v="Em produção"/>
    <s v="[SGSE] PI 2/26"/>
    <x v="16"/>
    <n v="5"/>
    <x v="5"/>
    <m/>
    <x v="0"/>
  </r>
  <r>
    <s v="História"/>
    <s v="SGSE-3406"/>
    <s v="[DT - Aloc. Disciplinas] Vincular docente em disciplinas com status Cursando, Aprovado e Reprovado"/>
    <s v="[Jornada Secretaria e Gestor de Unidades] Secretaria - Enturmação"/>
    <s v="Em produção"/>
    <s v="[SGSE] PI 2/26"/>
    <x v="16"/>
    <n v="3"/>
    <x v="5"/>
    <m/>
    <x v="0"/>
  </r>
  <r>
    <s v="Débito Técnico"/>
    <s v="SGSE-3385"/>
    <s v="[DT - Aloc. Disciplina] Otimização da rotina de vinculação de docente em disciplinas regulares e optativa (performance e escalabilidade)"/>
    <s v="[Jornada Secretaria e Gestor de Unidades] Secretaria - Enturmação"/>
    <s v="Em produção"/>
    <s v="[SGSE] PI 2/26"/>
    <x v="15"/>
    <n v="5"/>
    <x v="5"/>
    <m/>
    <x v="0"/>
  </r>
  <r>
    <s v="Teste"/>
    <s v="SGSE-3384"/>
    <s v="[DT - Aloc. Disciplinas] Teste integrado - Remover obrigatoriedade do docente na alocação "/>
    <s v="[Jornada Secretaria e Gestor de Unidades] Secretaria - Enturmação"/>
    <s v="Cancelado"/>
    <s v="[SGSE] PI 3/26"/>
    <x v="17"/>
    <n v="1"/>
    <x v="5"/>
    <m/>
    <x v="1"/>
  </r>
  <r>
    <s v="Débito Técnico"/>
    <s v="SGSE-3380"/>
    <s v="[DT - Aloc. Disciplinas] Permitir que uma disciplina seja Alocada sem docente vinculado "/>
    <s v="[Jornada Secretaria e Gestor de Unidades] Secretaria - Enturmação"/>
    <s v="Em produção"/>
    <s v="[SGSE] PI 2/26"/>
    <x v="15"/>
    <n v="5"/>
    <x v="5"/>
    <m/>
    <x v="0"/>
  </r>
  <r>
    <s v="Teste"/>
    <s v="SGGS-17086"/>
    <s v="[GA][GE][Aloc. Disciplina] Remoção da obrigatoriedade de docente na alocação de disciplinas_Teste Integrado"/>
    <s v="[Jornada Secretaria e Gestor de Unidades] Secretaria - Gestão Acadêmica"/>
    <s v="Aceito"/>
    <s v="[SGGS] PI 3/26"/>
    <x v="6"/>
    <n v="1"/>
    <x v="5"/>
    <m/>
    <x v="0"/>
  </r>
  <r>
    <s v="Teste"/>
    <s v="SGGS-17085"/>
    <s v="[GA][GE][Aloc. Disciplina] Remoção da obrigatoriedade de docente na alocação de disciplinas_Teste Integrado"/>
    <s v="[Jornada Secretaria e Gestor de Unidades] Secretaria - Gestão Acadêmica"/>
    <s v="Aceito"/>
    <s v="[SGGS] PI 3/26"/>
    <x v="7"/>
    <n v="1"/>
    <x v="5"/>
    <m/>
    <x v="0"/>
  </r>
  <r>
    <s v="História"/>
    <s v="BBBE-5870"/>
    <s v="[ARTSG-270] Deploy de contratos para HML"/>
    <s v="[Backbone] Backbone Edop"/>
    <s v="Aceito"/>
    <s v="[BBBE] PI 2.24"/>
    <x v="18"/>
    <m/>
    <x v="5"/>
    <m/>
    <x v="0"/>
  </r>
  <r>
    <s v="História"/>
    <s v="BBBE-5633"/>
    <s v="[ARTSG-270][Alteração de contrato] course-offering-connection-created"/>
    <s v="[Backbone] Backbone Edop"/>
    <s v="Aceito"/>
    <s v="[BBBE] PI 2.24"/>
    <x v="19"/>
    <n v="1"/>
    <x v="5"/>
    <m/>
    <x v="0"/>
  </r>
  <r>
    <s v="História"/>
    <s v="BBBE-5632"/>
    <s v="[ARTSG-270][Alteração de contrato] course-offering-primary-faculty-updated "/>
    <s v="[Backbone] Backbone Edop"/>
    <s v="Aceito"/>
    <s v="[BBBE] PI 2.24"/>
    <x v="19"/>
    <n v="1"/>
    <x v="5"/>
    <m/>
    <x v="0"/>
  </r>
  <r>
    <s v="Enabler"/>
    <s v="BBBE-5627"/>
    <s v="[ARTSG-270][Alinhamento de contrato] Remoção da obrigatoriedade de docente na alocação de disciplinas"/>
    <s v="[Backbone] Backbone Edop"/>
    <s v="Aceito"/>
    <s v="[BBBE] PI 2.24"/>
    <x v="20"/>
    <n v="1"/>
    <x v="5"/>
    <m/>
    <x v="0"/>
  </r>
  <r>
    <s v="Bug"/>
    <s v="ASAT-12233"/>
    <s v="[Backend] Sofia não retorna o protocolo da ocorrência ao solicitar Histórico Escolar — nenhuma Ocorrência é criada em Athenas"/>
    <s v="[Jornada Atendimento e Serviços] Atendimento"/>
    <s v="Em produção"/>
    <m/>
    <x v="9"/>
    <m/>
    <x v="5"/>
    <m/>
    <x v="0"/>
  </r>
  <r>
    <s v="Exceção"/>
    <s v="ARTSG-280"/>
    <s v="Necessário criação de Infra Estrutura completa (CI - CD)"/>
    <s v="[ART] Jornada Secretaria e Gestor de Unidades"/>
    <s v="Assumido"/>
    <s v="[ARTSG] PI 2/26"/>
    <x v="9"/>
    <m/>
    <x v="5"/>
    <m/>
    <x v="2"/>
  </r>
  <r>
    <s v="Teste"/>
    <s v="APIN-13868"/>
    <s v="ARTSG-270"/>
    <s v="[Jornada Aprendizagem Digital] Interação"/>
    <s v="Aceito"/>
    <s v="[APIN] PI 3/26"/>
    <x v="21"/>
    <n v="1"/>
    <x v="5"/>
    <m/>
    <x v="0"/>
  </r>
  <r>
    <s v="Bug"/>
    <s v="APIN-13838"/>
    <s v="[ARTSG-270] Disciplina alocada sem docente atualiza para Cursando em Athenas, mas não reflete na Ava Sofia"/>
    <s v="[Jornada Aprendizagem Digital] Interação"/>
    <s v="Cancelado"/>
    <m/>
    <x v="9"/>
    <m/>
    <x v="5"/>
    <m/>
    <x v="1"/>
  </r>
  <r>
    <s v="Teste"/>
    <s v="APIN-13192"/>
    <s v="[QA] Teste ARTSG-270"/>
    <s v="[Jornada Aprendizagem Digital] Interação"/>
    <s v="Aceito"/>
    <s v="[APIN] PI 3/26"/>
    <x v="22"/>
    <n v="2"/>
    <x v="5"/>
    <m/>
    <x v="0"/>
  </r>
  <r>
    <s v="História"/>
    <s v="APIN-13171"/>
    <s v="[Backend] Remover obrigatoriedade de professor na alocação"/>
    <s v="[Jornada Aprendizagem Digital] Interação"/>
    <s v="Em produção"/>
    <s v="[APIN] PI 2/26"/>
    <x v="23"/>
    <n v="5"/>
    <x v="5"/>
    <m/>
    <x v="0"/>
  </r>
  <r>
    <s v="História"/>
    <s v="SGSE-4113"/>
    <s v="[Unif. Turmas] Processar a unificação de turmas na matricula dos alunos - RESERVA 2"/>
    <s v="[Jornada Secretaria e Gestor de Unidades] Secretaria - Enturmação"/>
    <s v="Em produção"/>
    <s v="[SGSE] PI 3/26"/>
    <x v="14"/>
    <n v="3"/>
    <x v="6"/>
    <m/>
    <x v="0"/>
  </r>
  <r>
    <s v="História"/>
    <s v="SGSE-4112"/>
    <s v="[Unif. Turmas] Processar a unificação de turmas na matricula dos alunos"/>
    <s v="[Jornada Secretaria e Gestor de Unidades] Secretaria - Enturmação"/>
    <s v="Em produção"/>
    <s v="[SGSE] PI 3/26"/>
    <x v="17"/>
    <n v="5"/>
    <x v="6"/>
    <m/>
    <x v="0"/>
  </r>
  <r>
    <s v="Enabler"/>
    <s v="SGGU-6381"/>
    <s v="[SGGU-5202] Parametrização - Atualizar consulta para resgatar a Aula da tabela correta "/>
    <s v="[Jornada Secretaria e Gestor de Unidades] Gestor de Unidades"/>
    <s v="Em produção"/>
    <s v="[SGGU] PI 3/26"/>
    <x v="24"/>
    <n v="3"/>
    <x v="6"/>
    <m/>
    <x v="0"/>
  </r>
  <r>
    <s v="História"/>
    <s v="SGGU-6106"/>
    <s v="[SGGU-5202] Alocação - Atualizar consulta para resgatar a CH e Disciplina da tabela correta "/>
    <s v="[Jornada Secretaria e Gestor de Unidades] Gestor de Unidades"/>
    <s v="Em produção"/>
    <s v="[SGGU] PI 3/26"/>
    <x v="5"/>
    <n v="3"/>
    <x v="6"/>
    <m/>
    <x v="0"/>
  </r>
  <r>
    <s v="História"/>
    <s v="SGGU-5438"/>
    <s v="[SGGU-5202] Alocação/Parametrização - Realizar desenvolvimento para inativação a partir da turma"/>
    <s v="[Jornada Secretaria e Gestor de Unidades] Gestor de Unidades"/>
    <s v="Em produção"/>
    <s v="[SGGU] PI 3/26"/>
    <x v="5"/>
    <n v="5"/>
    <x v="6"/>
    <m/>
    <x v="0"/>
  </r>
  <r>
    <s v="Spike"/>
    <s v="SGGU-5437"/>
    <s v="[SGGU-5202] Realizar estudo para inativar Alocação/Parametrização a partir da inativação da turma"/>
    <s v="[Jornada Secretaria e Gestor de Unidades] Gestor de Unidades"/>
    <s v="Em produção"/>
    <s v="[SGGU] PI 3/26"/>
    <x v="5"/>
    <n v="3"/>
    <x v="6"/>
    <m/>
    <x v="0"/>
  </r>
  <r>
    <s v="Suporte"/>
    <s v="SGGS-16990"/>
    <s v="[SEC GA] Atualizar dia da semana na matrícula"/>
    <s v="[Jornada Secretaria e Gestor de Unidades] Secretaria - Gestão Acadêmica"/>
    <s v="Em produção"/>
    <s v="[SGGS] PI 3/26"/>
    <x v="7"/>
    <n v="2"/>
    <x v="6"/>
    <m/>
    <x v="0"/>
  </r>
  <r>
    <s v="Débito Técnico"/>
    <s v="SGTB-60"/>
    <s v="[PRISMA] Correção da inativação via tela do perfil Corporativo - Java 8/17"/>
    <s v="[Jornada Secretaria e Gestor de Unidades] Thunderbolts"/>
    <s v="Pendente de Produção"/>
    <s v="[SGTB] PI 2/26"/>
    <x v="11"/>
    <n v="5"/>
    <x v="7"/>
    <m/>
    <x v="0"/>
  </r>
  <r>
    <s v="Spike"/>
    <s v="SGTB-59"/>
    <s v="[PRISMA] Spike views relativas ao Dynamics (Athenas e Captar)"/>
    <s v="[Jornada Secretaria e Gestor de Unidades] Thunderbolts"/>
    <s v="Aceito"/>
    <s v="[SGTB] PI 2/26"/>
    <x v="25"/>
    <n v="3"/>
    <x v="7"/>
    <m/>
    <x v="0"/>
  </r>
  <r>
    <s v="Débito Técnico"/>
    <s v="SGTB-58"/>
    <s v="[PRISMA] Correção do fluxo de listagem de usuários na tela de Administrativo - Usuários - Listagem com filtros "/>
    <s v="[Jornada Secretaria e Gestor de Unidades] Thunderbolts"/>
    <s v="Pendente de Produção"/>
    <s v="[SGTB] PI 2/26"/>
    <x v="11"/>
    <n v="3"/>
    <x v="7"/>
    <m/>
    <x v="0"/>
  </r>
  <r>
    <s v="Débito Técnico"/>
    <s v="SGTB-48"/>
    <s v="PRISMA [DÉBITO TÉCNICO] - Ajustes em Comunicados(Selecionar Sub-Categoria) após migração para Java 17"/>
    <s v="[Jornada Secretaria e Gestor de Unidades] Thunderbolts"/>
    <s v="Pendente de Produção"/>
    <s v="[SGTB] PI 2/26"/>
    <x v="11"/>
    <n v="3"/>
    <x v="7"/>
    <m/>
    <x v="0"/>
  </r>
  <r>
    <s v="Débito Técnico"/>
    <s v="SGTB-1993"/>
    <s v="[EXTRANET][iText] Implementação de uma abstração para desacoplar a lógica de geração de documentos da biblioteca iTex"/>
    <s v="[Jornada Secretaria e Gestor de Unidades] Thunderbolts"/>
    <s v="Aceito"/>
    <s v="[SGTB] PI 3/26"/>
    <x v="2"/>
    <n v="2"/>
    <x v="8"/>
    <m/>
    <x v="0"/>
  </r>
  <r>
    <s v="Teste"/>
    <s v="SGTB-1445"/>
    <s v="[THB Formando Reprovado PTC] Teste da funcionalidade de Formando Reprovado"/>
    <s v="[Jornada Secretaria e Gestor de Unidades] Thunderbolts"/>
    <s v="Aceito"/>
    <s v="[SGTB] PI 3/26"/>
    <x v="4"/>
    <n v="2"/>
    <x v="8"/>
    <m/>
    <x v="0"/>
  </r>
  <r>
    <s v="História"/>
    <s v="SGTB-78"/>
    <s v="[MEC SBTEC ] Criar consulta para disponibilizar as informações para o time de Dados - Histórico Acadêmico/ Atividade Complementar"/>
    <s v="[Jornada Secretaria e Gestor de Unidades] Thunderbolts"/>
    <s v="Em produção"/>
    <s v="[SGTB] PI 2/26"/>
    <x v="26"/>
    <n v="3"/>
    <x v="8"/>
    <m/>
    <x v="0"/>
  </r>
  <r>
    <s v="História"/>
    <s v="SGTB-77"/>
    <s v="[MEC SBTEC] Criar consulta para disponibilizar as informações para o time de Dados - Ficha Academica"/>
    <s v="[Jornada Secretaria e Gestor de Unidades] Thunderbolts"/>
    <s v="Em produção"/>
    <s v="[SGTB] PI 2/26"/>
    <x v="26"/>
    <n v="3"/>
    <x v="8"/>
    <m/>
    <x v="0"/>
  </r>
  <r>
    <s v="Enabler"/>
    <s v="SGTB-76"/>
    <s v="[MEC SBTEC] Enabler - DexPara de Informações Ficha Academia x Histórico"/>
    <s v="[Jornada Secretaria e Gestor de Unidades] Thunderbolts"/>
    <s v="Pendente de Produção"/>
    <s v="[SGTB] PI 2/26"/>
    <x v="25"/>
    <n v="3"/>
    <x v="8"/>
    <m/>
    <x v="0"/>
  </r>
  <r>
    <s v="Enabler"/>
    <s v="ASR6-14979"/>
    <s v="[SBTEC] [Diplomas] Inativação de dados nos SRD (Olimpo)"/>
    <s v="[Jornada Atendimento e Serviços] Route 66"/>
    <s v="Aceito"/>
    <s v="[ASR6] PI 2/26"/>
    <x v="27"/>
    <n v="2"/>
    <x v="8"/>
    <m/>
    <x v="0"/>
  </r>
  <r>
    <s v="Suporte"/>
    <s v="ASR6-14978"/>
    <s v="[SBTEC] [Diplomas] Suporte e acompanhamento de coleta de dados"/>
    <s v="[Jornada Atendimento e Serviços] Route 66"/>
    <s v="Aceito"/>
    <s v="[ASR6] PI 2/26"/>
    <x v="12"/>
    <n v="1"/>
    <x v="8"/>
    <m/>
    <x v="0"/>
  </r>
  <r>
    <s v="Enabler"/>
    <s v="ASR6-14977"/>
    <s v="[SBTEC] [Diplomas] Construção de querys para repasse de dados - SRD Olimpo"/>
    <s v="[Jornada Atendimento e Serviços] Route 66"/>
    <s v="Pendente de Produção"/>
    <s v="[ASR6] PI 2/26"/>
    <x v="28"/>
    <n v="2"/>
    <x v="8"/>
    <m/>
    <x v="0"/>
  </r>
  <r>
    <s v="Enabler"/>
    <s v="ASR6-14976"/>
    <s v="[SBTEC] [Diplomas] Construção de querys para repasse de dados "/>
    <s v="[Jornada Atendimento e Serviços] Route 66"/>
    <s v="Aceito"/>
    <s v="[ASR6] PI 2/26"/>
    <x v="27"/>
    <n v="2"/>
    <x v="8"/>
    <m/>
    <x v="0"/>
  </r>
  <r>
    <s v="Spike"/>
    <s v="ASR6-14975"/>
    <s v="[SBTEC] [Diplomas] Levantamento de dados de diplomas das IES - SRD Olimpo"/>
    <s v="[Jornada Atendimento e Serviços] Route 66"/>
    <s v="Aceito"/>
    <s v="[ASR6] PI 2/26"/>
    <x v="29"/>
    <n v="3"/>
    <x v="8"/>
    <m/>
    <x v="0"/>
  </r>
  <r>
    <s v="Spike"/>
    <s v="ASR6-14974"/>
    <s v="[SBTEC] [Diplomas] Levantamento de dados de diplomas das IES - SRD SIAE"/>
    <s v="[Jornada Atendimento e Serviços] Route 66"/>
    <s v="Aceito"/>
    <s v="[ASR6] PI 2/26"/>
    <x v="28"/>
    <n v="3"/>
    <x v="8"/>
    <m/>
    <x v="0"/>
  </r>
  <r>
    <s v="Enabler"/>
    <s v="SGGU-6561"/>
    <s v="[Logs por Origem] Adicionar atributo Id do registro na tabela de Logs de Erros"/>
    <s v="[Jornada Secretaria e Gestor de Unidades] Gestor de Unidades"/>
    <s v="Em produção"/>
    <s v="[SGGU] PI 3/26"/>
    <x v="24"/>
    <n v="2"/>
    <x v="9"/>
    <m/>
    <x v="0"/>
  </r>
  <r>
    <s v="Débito Técnico"/>
    <s v="SGGU-6348"/>
    <s v="[Logs por Origem] Ajuste por tabela Documentos"/>
    <s v="[Jornada Secretaria e Gestor de Unidades] Gestor de Unidades"/>
    <s v="Em produção"/>
    <s v="[SGGU] PI 3/26"/>
    <x v="30"/>
    <n v="3"/>
    <x v="9"/>
    <m/>
    <x v="0"/>
  </r>
  <r>
    <s v="Débito Técnico"/>
    <s v="SGGU-5331"/>
    <s v="[Logs por Origem] Ajuste por tabela Portfólio padrão"/>
    <s v="[Jornada Secretaria e Gestor de Unidades] Gestor de Unidades"/>
    <s v="Em produção"/>
    <s v="[SGGU] PI 3/26"/>
    <x v="30"/>
    <n v="3"/>
    <x v="9"/>
    <m/>
    <x v="0"/>
  </r>
  <r>
    <s v="Débito Técnico"/>
    <s v="SGGU-5328"/>
    <s v="[Logs por Origem] Ajuste por tabela Documentos do Colaborador"/>
    <s v="[Jornada Secretaria e Gestor de Unidades] Gestor de Unidades"/>
    <s v="Backlog"/>
    <s v="[SGGU] PI 4/26"/>
    <x v="31"/>
    <n v="5"/>
    <x v="9"/>
    <m/>
    <x v="2"/>
  </r>
  <r>
    <s v="Débito Técnico"/>
    <s v="SGGU-5327"/>
    <s v="[Logs por Origem] Ajuste por tabela Alocação de tutor"/>
    <s v="[Jornada Secretaria e Gestor de Unidades] Gestor de Unidades"/>
    <s v="Backlog"/>
    <s v="[SGGU] PI 4/26"/>
    <x v="32"/>
    <n v="8"/>
    <x v="9"/>
    <m/>
    <x v="2"/>
  </r>
  <r>
    <s v="Débito Técnico"/>
    <s v="SGGU-5326"/>
    <s v="[Logs por Origem] Ajuste por tabela unidade"/>
    <s v="[Jornada Secretaria e Gestor de Unidades] Gestor de Unidades"/>
    <s v="Em produção"/>
    <s v="[SGGU] PI 3/26"/>
    <x v="30"/>
    <n v="5"/>
    <x v="9"/>
    <m/>
    <x v="0"/>
  </r>
  <r>
    <s v="Débito Técnico"/>
    <s v="SGGU-5325"/>
    <s v="[Logs por Origem] Ajuste por tabela tipos de produtos e edição personalizada"/>
    <s v="[Jornada Secretaria e Gestor de Unidades] Gestor de Unidades"/>
    <s v="Em produção"/>
    <s v="[SGGU] PI 3/26"/>
    <x v="30"/>
    <n v="5"/>
    <x v="9"/>
    <m/>
    <x v="0"/>
  </r>
  <r>
    <s v="Débito Técnico"/>
    <s v="SGGU-5324"/>
    <s v="[Logs por Origem] Ajuste por tabela Curso por tipo"/>
    <s v="[Jornada Secretaria e Gestor de Unidades] Gestor de Unidades"/>
    <s v="Em produção"/>
    <s v="[SGGU] PI 3/26"/>
    <x v="24"/>
    <n v="5"/>
    <x v="9"/>
    <m/>
    <x v="0"/>
  </r>
  <r>
    <s v="Débito Técnico"/>
    <s v="SGGU-5323"/>
    <s v="[Logs por Origem] Ajuste por tabela Curso Semi"/>
    <s v="[Jornada Secretaria e Gestor de Unidades] Gestor de Unidades"/>
    <s v="Em produção"/>
    <s v="[SGGU] PI 3/26"/>
    <x v="24"/>
    <n v="5"/>
    <x v="9"/>
    <m/>
    <x v="0"/>
  </r>
  <r>
    <s v="Débito Técnico"/>
    <s v="SGGU-5322"/>
    <s v="[Logs por Origem] Ajuste por tabela Oferta"/>
    <s v="[Jornada Secretaria e Gestor de Unidades] Gestor de Unidades"/>
    <s v="Backlog"/>
    <s v="[SGGU] PI 4/26"/>
    <x v="31"/>
    <n v="5"/>
    <x v="9"/>
    <m/>
    <x v="2"/>
  </r>
  <r>
    <s v="Enabler"/>
    <s v="SGGU-5321"/>
    <s v="[Logs por Origem] Visão de Logs por Registro"/>
    <s v="[Jornada Secretaria e Gestor de Unidades] Gestor de Unidades"/>
    <s v="Em produção"/>
    <s v="[SGGU] PI 3/26"/>
    <x v="24"/>
    <n v="8"/>
    <x v="9"/>
    <m/>
    <x v="0"/>
  </r>
  <r>
    <s v="Enabler"/>
    <s v="SGGU-6356"/>
    <s v="[Estabilizar Deploy] Levantamento dos itens da solução mediador"/>
    <s v="[Jornada Secretaria e Gestor de Unidades] Gestor de Unidades"/>
    <s v="Aceito"/>
    <s v="[SGGU] PI 3/26"/>
    <x v="5"/>
    <n v="3"/>
    <x v="10"/>
    <m/>
    <x v="0"/>
  </r>
  <r>
    <s v="Enabler"/>
    <s v="SGGU-6355"/>
    <s v="[Estabilizar Deploy] Reserva levantamento dos itens da solução util"/>
    <s v="[Jornada Secretaria e Gestor de Unidades] Gestor de Unidades"/>
    <s v="Aceito"/>
    <s v="[SGGU] PI 3/26"/>
    <x v="5"/>
    <n v="3"/>
    <x v="10"/>
    <m/>
    <x v="0"/>
  </r>
  <r>
    <s v="Enabler"/>
    <s v="SGGU-6354"/>
    <s v="[Estabilizar Deploy] Teste subida com os novos pacotes"/>
    <s v="[Jornada Secretaria e Gestor de Unidades] Gestor de Unidades"/>
    <s v="Em produção"/>
    <s v="[SGGU] PI 3/26"/>
    <x v="24"/>
    <n v="5"/>
    <x v="10"/>
    <m/>
    <x v="0"/>
  </r>
  <r>
    <s v="Débito Técnico"/>
    <s v="SGGU-5320"/>
    <s v="[Estabilizar Deploy] Ajustar PA das variáveis"/>
    <s v="[Jornada Secretaria e Gestor de Unidades] Gestor de Unidades"/>
    <s v="Em produção"/>
    <s v="[SGGU] PI 3/26"/>
    <x v="24"/>
    <n v="3"/>
    <x v="10"/>
    <m/>
    <x v="0"/>
  </r>
  <r>
    <s v="Débito Técnico"/>
    <s v="SGGU-5319"/>
    <s v="[Estabilizar Deploy] Nova solução mediador pedagógico"/>
    <s v="[Jornada Secretaria e Gestor de Unidades] Gestor de Unidades"/>
    <s v="Pendente de Produção"/>
    <s v="[SGGU] PI 3/26"/>
    <x v="24"/>
    <n v="2"/>
    <x v="10"/>
    <m/>
    <x v="0"/>
  </r>
  <r>
    <s v="Débito Técnico"/>
    <s v="SGGU-5318"/>
    <s v="[Estabilizar Deploy] Nova solução Util GU"/>
    <s v="[Jornada Secretaria e Gestor de Unidades] Gestor de Unidades"/>
    <s v="Pendente de Produção"/>
    <s v="[SGGU] PI 3/26"/>
    <x v="24"/>
    <n v="2"/>
    <x v="10"/>
    <m/>
    <x v="0"/>
  </r>
  <r>
    <s v="Enabler"/>
    <s v="SGGU-5316"/>
    <s v="[Estabilizar Deploy] Levantamento, Documentação e Estratégia de Segregação das Soluções Dynamics"/>
    <s v="[Jornada Secretaria e Gestor de Unidades] Gestor de Unidades"/>
    <s v="Aceito"/>
    <s v="[SGGU] PI 3/26"/>
    <x v="5"/>
    <n v="3"/>
    <x v="10"/>
    <m/>
    <x v="0"/>
  </r>
  <r>
    <s v="Enabler"/>
    <s v="SGGU-7498"/>
    <s v="[Eventos Backbone] Tópico unit-address-offer-academic-program-created/updated - Function para Recebimento de Partition e Offset dos Eventos Kafka"/>
    <s v="[Jornada Secretaria e Gestor de Unidades] Gestor de Unidades"/>
    <s v="Backlog"/>
    <s v="[SGGU] PI 4/26"/>
    <x v="33"/>
    <n v="5"/>
    <x v="11"/>
    <m/>
    <x v="2"/>
  </r>
  <r>
    <s v="Enabler"/>
    <s v="SGGU-7497"/>
    <s v="[Eventos Backbone] Tópico unit-created/updated  e unit-addres-offer-conection-created/updated- Function para Recebimento de Partition e Offset dos Eventos Kafka"/>
    <s v="[Jornada Secretaria e Gestor de Unidades] Gestor de Unidades"/>
    <s v="Backlog"/>
    <s v="[SGGU] PI 4/26"/>
    <x v="34"/>
    <n v="5"/>
    <x v="11"/>
    <m/>
    <x v="2"/>
  </r>
  <r>
    <s v="História"/>
    <s v="SGGU-6971"/>
    <s v="[Eventos backbone] Criar tabela de controle dos eventos de integração"/>
    <s v="[Jornada Secretaria e Gestor de Unidades] Gestor de Unidades"/>
    <s v="Pendente de Produção"/>
    <s v="[SGGU] PI 3/26"/>
    <x v="35"/>
    <n v="3"/>
    <x v="11"/>
    <m/>
    <x v="0"/>
  </r>
  <r>
    <s v="Enabler"/>
    <s v="SGGU-6350"/>
    <s v="[Eventos Backbone] Function para Recebimento de Partition e Offset dos Eventos Kafka"/>
    <s v="[Jornada Secretaria e Gestor de Unidades] Gestor de Unidades"/>
    <s v="Pendente de Produção"/>
    <s v="[SGGU] PI 3/26"/>
    <x v="35"/>
    <n v="5"/>
    <x v="11"/>
    <m/>
    <x v="0"/>
  </r>
  <r>
    <s v="Spike"/>
    <s v="SGGU-6349"/>
    <s v="[Eventos Backbone] Exploração retorno Particion, offset nos tópicos com o backbone"/>
    <s v="[Jornada Secretaria e Gestor de Unidades] Gestor de Unidades"/>
    <s v="Aceito"/>
    <s v="[SGGU] PI 3/26"/>
    <x v="30"/>
    <n v="3"/>
    <x v="11"/>
    <m/>
    <x v="0"/>
  </r>
  <r>
    <s v="Enabler"/>
    <s v="SGGU-5314"/>
    <s v="[Eventos Backbone] Desenho layout para apresentação eventos bb"/>
    <s v="[Jornada Secretaria e Gestor de Unidades] Gestor de Unidades"/>
    <s v="Backlog"/>
    <m/>
    <x v="9"/>
    <n v="0"/>
    <x v="11"/>
    <m/>
    <x v="2"/>
  </r>
  <r>
    <s v="Enabler"/>
    <s v="SGSE-4115"/>
    <s v="[185] [GE] Validação customização dos plugins Avanade"/>
    <s v="[Jornada Secretaria e Gestor de Unidades] Secretaria - Enturmação"/>
    <s v="Em produção"/>
    <s v="[SGSE] PI 3/26"/>
    <x v="14"/>
    <n v="3"/>
    <x v="12"/>
    <m/>
    <x v="0"/>
  </r>
  <r>
    <s v="Enabler"/>
    <s v="SGSE-4114"/>
    <s v="[185] [GE] Validação customização dos plugins Avanade"/>
    <s v="[Jornada Secretaria e Gestor de Unidades] Secretaria - Enturmação"/>
    <s v="Em produção"/>
    <s v="[SGSE] PI 3/26"/>
    <x v="17"/>
    <n v="5"/>
    <x v="12"/>
    <m/>
    <x v="0"/>
  </r>
  <r>
    <s v="Débito Técnico"/>
    <s v="SGSE-3329"/>
    <s v="[DT - Aloc. Disciplina][Kroton.Secretaria.AlocacaoDeDisciplinas] - Corrigir query duplicada em GetReprovadas no HelpersAlocacao"/>
    <s v="[Jornada Secretaria e Gestor de Unidades] Secretaria - Enturmação"/>
    <s v="Em produção"/>
    <s v="[SGSE] PI 2/26"/>
    <x v="16"/>
    <n v="1"/>
    <x v="12"/>
    <m/>
    <x v="0"/>
  </r>
  <r>
    <s v="Débito Técnico"/>
    <s v="SGRP-103"/>
    <s v="GestaoPolos.EstruturaOrganizacional.Plugins"/>
    <s v="[Jornada Secretaria e Gestor de Unidades] Refactoring Plugins Dynamics"/>
    <s v="Cancelado"/>
    <s v="[SGRP] PI 2/26"/>
    <x v="9"/>
    <n v="0"/>
    <x v="12"/>
    <m/>
    <x v="1"/>
  </r>
  <r>
    <s v="Débito Técnico"/>
    <s v="SGRP-102"/>
    <s v="Kroton.Secretaria.Matriz"/>
    <s v="[Jornada Secretaria e Gestor de Unidades] Refactoring Plugins Dynamics"/>
    <s v="Cancelado"/>
    <s v="[SGRP] PI 2/26"/>
    <x v="9"/>
    <n v="0"/>
    <x v="12"/>
    <m/>
    <x v="1"/>
  </r>
  <r>
    <s v="Débito Técnico"/>
    <s v="SGRP-101"/>
    <s v="Kroton.Secretaria.Turmas"/>
    <s v="[Jornada Secretaria e Gestor de Unidades] Refactoring Plugins Dynamics"/>
    <s v="Cancelado"/>
    <s v="[SGRP] PI 2/26"/>
    <x v="36"/>
    <n v="8"/>
    <x v="12"/>
    <m/>
    <x v="1"/>
  </r>
  <r>
    <s v="Débito Técnico"/>
    <s v="SGRP-100"/>
    <s v="Kroton.Secretaria.AlocacaoDeDisciplinas"/>
    <s v="[Jornada Secretaria e Gestor de Unidades] Refactoring Plugins Dynamics"/>
    <s v="Cancelado"/>
    <s v="[SGRP] PI 2/26"/>
    <x v="9"/>
    <n v="0"/>
    <x v="12"/>
    <m/>
    <x v="1"/>
  </r>
  <r>
    <s v="Débito Técnico"/>
    <s v="SGRP-99"/>
    <s v="[Atendimento] Kroton.Athenas.ContratosDataProvider"/>
    <s v="[Jornada Secretaria e Gestor de Unidades] Refactoring Plugins Dynamics"/>
    <s v="Aceito"/>
    <s v="[SGRP] PI 2/26"/>
    <x v="37"/>
    <n v="1"/>
    <x v="12"/>
    <m/>
    <x v="0"/>
  </r>
  <r>
    <s v="Débito Técnico"/>
    <s v="SGRP-98"/>
    <s v="[Atendimento] BizApp.Kroton.Athenas.ActionSada"/>
    <s v="[Jornada Secretaria e Gestor de Unidades] Refactoring Plugins Dynamics"/>
    <s v="Cancelado"/>
    <s v="[SGRP] PI 2/26"/>
    <x v="9"/>
    <n v="1"/>
    <x v="12"/>
    <m/>
    <x v="1"/>
  </r>
  <r>
    <s v="Débito Técnico"/>
    <s v="SGRP-97"/>
    <s v="[Atendimento] Kroton.Athenas.Negociacoes"/>
    <s v="[Jornada Secretaria e Gestor de Unidades] Refactoring Plugins Dynamics"/>
    <s v="Aceito"/>
    <s v="[SGRP] PI 2/26"/>
    <x v="37"/>
    <n v="3"/>
    <x v="12"/>
    <m/>
    <x v="0"/>
  </r>
  <r>
    <s v="Débito Técnico"/>
    <s v="SGRP-96"/>
    <s v="[Secretaria] BizApp.Kroton.Athenas.CheckAssociateDisassociateEntity"/>
    <s v="[Jornada Secretaria e Gestor de Unidades] Refactoring Plugins Dynamics"/>
    <s v="Pendente de Produção"/>
    <s v="[SGRP] PI 2/26"/>
    <x v="38"/>
    <n v="1"/>
    <x v="12"/>
    <m/>
    <x v="0"/>
  </r>
  <r>
    <s v="Débito Técnico"/>
    <s v="SGRP-95"/>
    <s v="[Secretaria] BizApp.Kroton.Athenas.BuscarGEO"/>
    <s v="[Jornada Secretaria e Gestor de Unidades] Refactoring Plugins Dynamics"/>
    <s v="Cancelado"/>
    <s v="[SGRP] PI 2/26"/>
    <x v="38"/>
    <n v="1"/>
    <x v="12"/>
    <m/>
    <x v="1"/>
  </r>
  <r>
    <s v="Débito Técnico"/>
    <s v="SGRP-94"/>
    <s v="[Secretaria] BizApp.Kroton.Athenas.BuscarCEP"/>
    <s v="[Jornada Secretaria e Gestor de Unidades] Refactoring Plugins Dynamics"/>
    <s v="Cancelado"/>
    <s v="[SGRP] PI 2/26"/>
    <x v="38"/>
    <n v="1"/>
    <x v="12"/>
    <m/>
    <x v="1"/>
  </r>
  <r>
    <s v="Débito Técnico"/>
    <s v="SGRP-92"/>
    <s v="[Secretaria] BizApp.Kroton.Athenas.PeriodoLetivo"/>
    <s v="[Jornada Secretaria e Gestor de Unidades] Refactoring Plugins Dynamics"/>
    <s v="Aceito"/>
    <s v="[SGRP] PI 2/26"/>
    <x v="38"/>
    <n v="2"/>
    <x v="12"/>
    <m/>
    <x v="0"/>
  </r>
  <r>
    <s v="Débito Técnico"/>
    <s v="SGRP-91"/>
    <s v="[Atendimento] Kroton.Athenas.Beneficios"/>
    <s v="[Jornada Secretaria e Gestor de Unidades] Refactoring Plugins Dynamics"/>
    <s v="Aceito"/>
    <s v="[SGRP] PI 2/26"/>
    <x v="39"/>
    <n v="2"/>
    <x v="12"/>
    <m/>
    <x v="0"/>
  </r>
  <r>
    <s v="Débito Técnico"/>
    <s v="SGRP-90"/>
    <s v="[Atendimento] BizApp.Kroton.Athenas.Contato"/>
    <s v="[Jornada Secretaria e Gestor de Unidades] Refactoring Plugins Dynamics"/>
    <s v="Aceito"/>
    <s v="[SGRP] PI 2/26"/>
    <x v="38"/>
    <n v="5"/>
    <x v="12"/>
    <m/>
    <x v="0"/>
  </r>
  <r>
    <s v="Débito Técnico"/>
    <s v="SGRP-87"/>
    <s v="[Secretaria] BizApp.Kroton.Athenas.ActionSada.ActionAPISada"/>
    <s v="[Jornada Secretaria e Gestor de Unidades] Refactoring Plugins Dynamics"/>
    <s v="Pendente de Produção"/>
    <s v="[SGRP] PI 2/26"/>
    <x v="38"/>
    <n v="2"/>
    <x v="12"/>
    <m/>
    <x v="0"/>
  </r>
  <r>
    <s v="Débito Técnico"/>
    <s v="SGRP-86"/>
    <s v="[Atendimento] Kroton.Athenas.ActionBolsasParcelas"/>
    <s v="[Jornada Secretaria e Gestor de Unidades] Refactoring Plugins Dynamics"/>
    <s v="Aceito"/>
    <s v="[SGRP] PI 2/26"/>
    <x v="39"/>
    <n v="2"/>
    <x v="12"/>
    <m/>
    <x v="0"/>
  </r>
  <r>
    <s v="Débito Técnico"/>
    <s v="SGRP-85"/>
    <s v="[Atendimento] BizApp.Kroton.Athenas.GerarBoleto"/>
    <s v="[Jornada Secretaria e Gestor de Unidades] Refactoring Plugins Dynamics"/>
    <s v="Aceito"/>
    <s v="[SGRP] PI 2/26"/>
    <x v="38"/>
    <n v="2"/>
    <x v="12"/>
    <m/>
    <x v="0"/>
  </r>
  <r>
    <s v="Débito Técnico"/>
    <s v="SGRP-82"/>
    <s v="[Secretaria] BizApp.Kroton.Athenas.Conta.DuplicidadeCodigoMec"/>
    <s v="[Jornada Secretaria e Gestor de Unidades] Refactoring Plugins Dynamics"/>
    <s v="Cancelado"/>
    <s v="[SGRP] PI 2/26"/>
    <x v="37"/>
    <n v="1"/>
    <x v="12"/>
    <m/>
    <x v="1"/>
  </r>
  <r>
    <s v="Débito Técnico"/>
    <s v="SGRP-81"/>
    <s v="[Secretaria] BizApp.Kroton.Athenas.ComponenteMatriz.CriaDisciplinaMapeada"/>
    <s v="[Jornada Secretaria e Gestor de Unidades] Refactoring Plugins Dynamics"/>
    <s v="Cancelado"/>
    <s v="[SGRP] PI 2/26"/>
    <x v="40"/>
    <n v="0"/>
    <x v="12"/>
    <m/>
    <x v="1"/>
  </r>
  <r>
    <s v="Débito Técnico"/>
    <s v="SGRP-80"/>
    <s v="[Secretaria] BizApp.Kroton.Athenas.RA"/>
    <s v="[Jornada Secretaria e Gestor de Unidades] Refactoring Plugins Dynamics"/>
    <s v="Cancelado"/>
    <s v="[SGRP] PI 2/26"/>
    <x v="40"/>
    <n v="0"/>
    <x v="12"/>
    <m/>
    <x v="1"/>
  </r>
  <r>
    <s v="Débito Técnico"/>
    <s v="SGRP-79"/>
    <s v="[Ingresso] BizApp.Kroton.ForcaVendas.ClientePotencial"/>
    <s v="[Jornada Secretaria e Gestor de Unidades] Refactoring Plugins Dynamics"/>
    <s v="Cancelado"/>
    <s v="[SGRP] PI 2/26"/>
    <x v="40"/>
    <n v="0"/>
    <x v="12"/>
    <m/>
    <x v="1"/>
  </r>
  <r>
    <s v="Débito Técnico"/>
    <s v="SGRP-77"/>
    <s v="[Atendimento] Kroton.Athenas.MesaDDataProvider"/>
    <s v="[Jornada Secretaria e Gestor de Unidades] Refactoring Plugins Dynamics"/>
    <s v="Aceito"/>
    <s v="[SGRP] PI 2/26"/>
    <x v="41"/>
    <n v="1"/>
    <x v="12"/>
    <m/>
    <x v="0"/>
  </r>
  <r>
    <s v="Débito Técnico"/>
    <s v="SGRP-76"/>
    <s v="[Atendimento] Kroton.Athenas.DCMDataProvider"/>
    <s v="[Jornada Secretaria e Gestor de Unidades] Refactoring Plugins Dynamics"/>
    <s v="Aceito"/>
    <s v="[SGRP] PI 2/26"/>
    <x v="41"/>
    <n v="2"/>
    <x v="12"/>
    <m/>
    <x v="0"/>
  </r>
  <r>
    <s v="Débito Técnico"/>
    <s v="SGRP-75"/>
    <s v="[Atendimento] BizApp.Kroton.Athenas.GerarFatura"/>
    <s v="[Jornada Secretaria e Gestor de Unidades] Refactoring Plugins Dynamics"/>
    <s v="Aceito"/>
    <s v="[SGRP] PI 2/26"/>
    <x v="41"/>
    <n v="2"/>
    <x v="12"/>
    <m/>
    <x v="0"/>
  </r>
  <r>
    <s v="Débito Técnico"/>
    <s v="SGRP-72"/>
    <s v="[Secretaria] BizApp.Kroton.Athenas.BizApp.Kroton.Athenas.OfertaTutor.VinculaMatriculaTutor"/>
    <s v="[Jornada Secretaria e Gestor de Unidades] Refactoring Plugins Dynamics"/>
    <s v="Cancelado"/>
    <s v="[SGRP] PI 2/26"/>
    <x v="42"/>
    <n v="2"/>
    <x v="12"/>
    <m/>
    <x v="1"/>
  </r>
  <r>
    <s v="Débito Técnico"/>
    <s v="SGRP-71"/>
    <s v="[Secretaria] BizApp.Kroton.Athenas.AlocacaoTutor.VerificaPeriodoLetivo"/>
    <s v="[Jornada Secretaria e Gestor de Unidades] Refactoring Plugins Dynamics"/>
    <s v="Cancelado"/>
    <s v="[SGRP] PI 2/26"/>
    <x v="42"/>
    <n v="2"/>
    <x v="12"/>
    <m/>
    <x v="1"/>
  </r>
  <r>
    <s v="Débito Técnico"/>
    <s v="SGRP-70"/>
    <s v="[Secretaria] BizApp.Kroton.Athenas.Conta.CriarEquipeProprietariaSobDemanda"/>
    <s v="[Jornada Secretaria e Gestor de Unidades] Refactoring Plugins Dynamics"/>
    <s v="Aceito"/>
    <s v="[SGRP] PI 2/26"/>
    <x v="39"/>
    <n v="1"/>
    <x v="12"/>
    <m/>
    <x v="0"/>
  </r>
  <r>
    <s v="Débito Técnico"/>
    <s v="SGRP-69"/>
    <s v="[Secretaria] BizApp.Kroton.Athenas.Conta.CriarEquipeProprietaria"/>
    <s v="[Jornada Secretaria e Gestor de Unidades] Refactoring Plugins Dynamics"/>
    <s v="Cancelado"/>
    <s v="[SGRP] PI 2/26"/>
    <x v="43"/>
    <n v="1"/>
    <x v="12"/>
    <m/>
    <x v="1"/>
  </r>
  <r>
    <s v="Débito Técnico"/>
    <s v="SGRP-68"/>
    <s v="[Secretaria] BizApp.Kroton.Athenas.Conta.ActionCriarEquipeProprietaria"/>
    <s v="[Jornada Secretaria e Gestor de Unidades] Refactoring Plugins Dynamics"/>
    <s v="Aceito"/>
    <s v="[SGRP] PI 2/26"/>
    <x v="39"/>
    <n v="1"/>
    <x v="12"/>
    <m/>
    <x v="0"/>
  </r>
  <r>
    <s v="Débito Técnico"/>
    <s v="SGRP-63"/>
    <s v="[Atendimento] Kroton.Atendimento.Ocorrencia"/>
    <s v="[Jornada Secretaria e Gestor de Unidades] Refactoring Plugins Dynamics"/>
    <s v="Aceito"/>
    <s v="[SGRP] PI 2/26"/>
    <x v="41"/>
    <n v="1"/>
    <x v="12"/>
    <m/>
    <x v="0"/>
  </r>
  <r>
    <s v="Débito Técnico"/>
    <s v="SGRP-61"/>
    <s v="[Secretaria] BizApp.Kroton.Athenas.AlocacaoTutor.AtualizaTutorFlow"/>
    <s v="[Jornada Secretaria e Gestor de Unidades] Refactoring Plugins Dynamics"/>
    <s v="Cancelado"/>
    <s v="[SGRP] PI 2/26"/>
    <x v="37"/>
    <n v="2"/>
    <x v="12"/>
    <m/>
    <x v="1"/>
  </r>
  <r>
    <s v="Débito Técnico"/>
    <s v="SGRP-60"/>
    <s v="[Secretaria] BizApp.Kroton.Athenas.AlocacaoTutor.AtualizaTutor"/>
    <s v="[Jornada Secretaria e Gestor de Unidades] Refactoring Plugins Dynamics"/>
    <s v="Aceito"/>
    <s v="[SGRP] PI 2/26"/>
    <x v="37"/>
    <n v="1"/>
    <x v="12"/>
    <m/>
    <x v="0"/>
  </r>
  <r>
    <s v="Débito Técnico"/>
    <s v="SGRP-44"/>
    <s v="[DT - Aloc. Disciplina][Kroton.Secretaria.AlocacaoDeDisciplinas] - Padronizar tratamento de exceções e eliminar re-throw sem contexto"/>
    <s v="[Jornada Secretaria e Gestor de Unidades] Refactoring Plugins Dynamics"/>
    <s v="Cancelado"/>
    <s v="[SGRP] PI 2/26"/>
    <x v="41"/>
    <n v="1"/>
    <x v="12"/>
    <m/>
    <x v="1"/>
  </r>
  <r>
    <s v="Débito Técnico"/>
    <s v="SGRP-43"/>
    <s v="[Enturmacao][Kroton.Secretaria.Matriz] - Eliminar repositórios instanciados mas não utilizados no GerarMatrizCurricular"/>
    <s v="[Jornada Secretaria e Gestor de Unidades] Refactoring Plugins Dynamics"/>
    <s v="Aceito"/>
    <s v="[SGRP] PI 2/26"/>
    <x v="44"/>
    <n v="1"/>
    <x v="12"/>
    <m/>
    <x v="0"/>
  </r>
  <r>
    <s v="Débito Técnico"/>
    <s v="SGRP-42"/>
    <s v="[DT - Turma][Kroton.Secretaria.Turmas] - ControleVeteranoBusiness faz Update sem verificar mudança real no valor"/>
    <s v="[Jornada Secretaria e Gestor de Unidades] Refactoring Plugins Dynamics"/>
    <s v="Aceito"/>
    <s v="[SGRP] PI 2/26"/>
    <x v="37"/>
    <n v="2"/>
    <x v="12"/>
    <m/>
    <x v="0"/>
  </r>
  <r>
    <s v="Débito Técnico"/>
    <s v="SGRP-41"/>
    <s v="[Enturmacao][Kroton.Secretaria.Matriz] - Adicionar paginação na query ObterCargasHorariasDaMatriz do CalcularCargaHorariaService"/>
    <s v="[Jornada Secretaria e Gestor de Unidades] Refactoring Plugins Dynamics"/>
    <s v="Aceito"/>
    <s v="[SGRP] PI 2/26"/>
    <x v="44"/>
    <n v="1"/>
    <x v="12"/>
    <m/>
    <x v="0"/>
  </r>
  <r>
    <s v="Débito Técnico"/>
    <s v="SGRP-40"/>
    <s v="[Enturmacao][Kroton.Secretaria.AlocacaoDeDisciplinas] - Eliminar uso de ColumnSet(true) (all-attributes) nos repositórios"/>
    <s v="[Jornada Secretaria e Gestor de Unidades] Refactoring Plugins Dynamics"/>
    <s v="Cancelado"/>
    <s v="[SGRP] PI 2/26"/>
    <x v="44"/>
    <n v="2"/>
    <x v="12"/>
    <m/>
    <x v="1"/>
  </r>
  <r>
    <s v="Débito Técnico"/>
    <s v="SGRP-39"/>
    <s v="[Enturmacao][Kroton.Secretaria.Matriz] - Adicionar tracing estruturado nos plugins AtualizaMatriz e RegistarHistoricoPortarias"/>
    <s v="[Jornada Secretaria e Gestor de Unidades] Refactoring Plugins Dynamics"/>
    <s v="Aceito"/>
    <s v="[SGRP] PI 2/26"/>
    <x v="44"/>
    <n v="1"/>
    <x v="12"/>
    <m/>
    <x v="0"/>
  </r>
  <r>
    <s v="Débito Técnico"/>
    <s v="SGRP-38"/>
    <s v="[DT - Aloc. Disciplina][Kroton.Secretaria.AlocacaoDeDisciplinas] - Eliminar queries repetidas de GetSituacaoDisciplinaByName dentro de loops em HelpersAlocacao"/>
    <s v="[Jornada Secretaria e Gestor de Unidades] Refactoring Plugins Dynamics"/>
    <s v="Cancelado"/>
    <s v="[SGRP] PI 2/26"/>
    <x v="41"/>
    <n v="1"/>
    <x v="12"/>
    <m/>
    <x v="1"/>
  </r>
  <r>
    <s v="Débito Técnico"/>
    <s v="SGRP-37"/>
    <s v="[Enturmacao][Kroton.Secretaria.Matriz] - Eliminar código duplicado no RepositoryEnvironmentVariable (métodos GetEnvironmentVariables)"/>
    <s v="[Jornada Secretaria e Gestor de Unidades] Refactoring Plugins Dynamics"/>
    <s v="Aceito"/>
    <s v="[SGRP] PI 2/26"/>
    <x v="44"/>
    <n v="1"/>
    <x v="12"/>
    <m/>
    <x v="0"/>
  </r>
  <r>
    <s v="Débito Técnico"/>
    <s v="SGRP-36"/>
    <s v="[Enturmacao][Kroton.Secretaria.Matriz] - Adicionar validação de MessageName e PrimaryEntityName nos plugins"/>
    <s v="[Jornada Secretaria e Gestor de Unidades] Refactoring Plugins Dynamics"/>
    <s v="Aceito"/>
    <s v="[SGRP] PI 2/26"/>
    <x v="44"/>
    <n v="1"/>
    <x v="12"/>
    <m/>
    <x v="0"/>
  </r>
  <r>
    <s v="Débito Técnico"/>
    <s v="SGRP-35"/>
    <s v="[Enturmacao][Kroton.Secretaria.Matriz] - Otimizar FetchXML do RepositoryMatricula (query com 6 níveis de join)"/>
    <s v="[Jornada Secretaria e Gestor de Unidades] Refactoring Plugins Dynamics"/>
    <s v="Aceito"/>
    <s v="[SGRP] PI 2/26"/>
    <x v="44"/>
    <n v="1"/>
    <x v="12"/>
    <m/>
    <x v="0"/>
  </r>
  <r>
    <s v="Débito Técnico"/>
    <s v="SGRP-34"/>
    <s v="[Enturmacao][Kroton.Secretaria.Matriz] - Refatorar MatrizCurricularBO para eliminar código duplicado e variável estática"/>
    <s v="[Jornada Secretaria e Gestor de Unidades] Refactoring Plugins Dynamics"/>
    <s v="Aceito"/>
    <s v="[SGRP] PI 2/26"/>
    <x v="44"/>
    <n v="3"/>
    <x v="12"/>
    <m/>
    <x v="0"/>
  </r>
  <r>
    <s v="Débito Técnico"/>
    <s v="SGRP-33"/>
    <s v="[Enturmacao][Kroton.Secretaria.Matriz] - Eliminar Update dentro de loop no AtualizaMatriz"/>
    <s v="[Jornada Secretaria e Gestor de Unidades] Refactoring Plugins Dynamics"/>
    <s v="Cancelado"/>
    <s v="[SGRP] PI 2/26"/>
    <x v="36"/>
    <n v="1"/>
    <x v="12"/>
    <m/>
    <x v="1"/>
  </r>
  <r>
    <s v="Débito Técnico"/>
    <s v="SGRP-32"/>
    <s v="[DT - Turma][Kroton.Secretaria.Turmas] - Query CTPPossuiTurma retorna coluna desnecessária"/>
    <s v="[Jornada Secretaria e Gestor de Unidades] Refactoring Plugins Dynamics"/>
    <s v="Aceito"/>
    <s v="[SGRP] PI 2/26"/>
    <x v="44"/>
    <n v="1"/>
    <x v="12"/>
    <m/>
    <x v="0"/>
  </r>
  <r>
    <s v="Débito Técnico"/>
    <s v="SGRP-31"/>
    <s v="[Enturmacao][Kroton.Secretaria.Matriz] - Eliminar queries dentro de loop no CriarMapeadorDisciplinas"/>
    <s v="[Jornada Secretaria e Gestor de Unidades] Refactoring Plugins Dynamics"/>
    <s v="Cancelado"/>
    <s v="[SGRP] PI 2/26"/>
    <x v="36"/>
    <n v="2"/>
    <x v="12"/>
    <m/>
    <x v="1"/>
  </r>
  <r>
    <s v="Débito Técnico"/>
    <s v="SGRP-30"/>
    <s v="[DT - Aloc. Disciplina][Kroton.Secretaria.AlocacaoDeDisciplinas] - Adicionar top nas FetchXML que esperam registro único"/>
    <s v="[Jornada Secretaria e Gestor de Unidades] Refactoring Plugins Dynamics"/>
    <s v="Cancelado"/>
    <s v="[SGRP] PI 2/26"/>
    <x v="41"/>
    <n v="2"/>
    <x v="12"/>
    <m/>
    <x v="1"/>
  </r>
  <r>
    <s v="Débito Técnico"/>
    <s v="SGRP-29"/>
    <s v="[DT - Aloc. Disciplina][Kroton.Secretaria.AlocacaoDeDisciplinas] - Existência de duas classes PluginBase conflitantes no projeto"/>
    <s v="[Jornada Secretaria e Gestor de Unidades] Refactoring Plugins Dynamics"/>
    <s v="Cancelado"/>
    <s v="[SGRP] PI 2/26"/>
    <x v="37"/>
    <n v="3"/>
    <x v="12"/>
    <m/>
    <x v="1"/>
  </r>
  <r>
    <s v="Débito Técnico"/>
    <s v="SGRP-28"/>
    <s v="[Enturmacao][Kroton.Secretaria.Matriz] - Adicionar validação de null-safety nos retornos de RetrieveMultiple"/>
    <s v="[Jornada Secretaria e Gestor de Unidades] Refactoring Plugins Dynamics"/>
    <s v="Aceito"/>
    <s v="[SGRP] PI 2/26"/>
    <x v="44"/>
    <n v="1"/>
    <x v="12"/>
    <m/>
    <x v="0"/>
  </r>
  <r>
    <s v="Débito Técnico"/>
    <s v="SGRP-27"/>
    <s v="[Enturmacao][Kroton.Secretaria.Matriz] - Usar Retrieve em vez de RetrieveMultiple quando busca é por ID único"/>
    <s v="[Jornada Secretaria e Gestor de Unidades] Refactoring Plugins Dynamics"/>
    <s v="Aceito"/>
    <s v="[SGRP] PI 2/26"/>
    <x v="44"/>
    <n v="1"/>
    <x v="12"/>
    <m/>
    <x v="0"/>
  </r>
  <r>
    <s v="Débito Técnico"/>
    <s v="SGRP-26"/>
    <s v="[Enturmacao][Kroton.Secretaria.Matriz] - Eliminar queries Dataverse dentro de loops no ActionRelacionarUnidadeEndereco"/>
    <s v="[Jornada Secretaria e Gestor de Unidades] Refactoring Plugins Dynamics"/>
    <s v="Cancelado"/>
    <s v="[SGRP] PI 2/26"/>
    <x v="36"/>
    <n v="2"/>
    <x v="12"/>
    <m/>
    <x v="1"/>
  </r>
  <r>
    <s v="Débito Técnico"/>
    <s v="SGRP-25"/>
    <s v="[Enturmacao][Kroton.Secretaria.Matriz] - Remover uso de DateTime.Now no plugin e usar DateTime.UtcNow"/>
    <s v="[Jornada Secretaria e Gestor de Unidades] Refactoring Plugins Dynamics"/>
    <s v="Aceito"/>
    <s v="[SGRP] PI 2/26"/>
    <x v="44"/>
    <n v="1"/>
    <x v="12"/>
    <m/>
    <x v="0"/>
  </r>
  <r>
    <s v="Débito Técnico"/>
    <s v="SGRP-24"/>
    <s v="[Enturmacao][Kroton.Secretaria.Matriz] - Corrigir bug lógico no feature toggle do AtualizarCargaHorariaTotal"/>
    <s v="[Jornada Secretaria e Gestor de Unidades] Refactoring Plugins Dynamics"/>
    <s v="Aceito"/>
    <s v="[SGRP] PI 2/26"/>
    <x v="37"/>
    <n v="1"/>
    <x v="12"/>
    <m/>
    <x v="0"/>
  </r>
  <r>
    <s v="Débito Técnico"/>
    <s v="SGRP-23"/>
    <s v="[DT - Turma][Kroton.Secretaria.Turmas] - WorkflowBase sem tratamento de exceções: falhas silenciosas em workflows"/>
    <s v="[Jornada Secretaria e Gestor de Unidades] Refactoring Plugins Dynamics"/>
    <s v="Aceito"/>
    <s v="[SGRP] PI 2/26"/>
    <x v="44"/>
    <n v="1"/>
    <x v="12"/>
    <m/>
    <x v="0"/>
  </r>
  <r>
    <s v="Débito Técnico"/>
    <s v="SGRP-22"/>
    <s v="[DT - Aloc. Disciplina][Kroton.Secretaria.AlocacaoDeDisciplinas] - Refatorar ActionBotaoGerarEstoque para eliminar queries dentro de loop"/>
    <s v="[Jornada Secretaria e Gestor de Unidades] Refactoring Plugins Dynamics"/>
    <s v="Cancelado"/>
    <s v="[SGRP] PI 2/26"/>
    <x v="41"/>
    <n v="3"/>
    <x v="12"/>
    <m/>
    <x v="1"/>
  </r>
  <r>
    <s v="Débito Técnico"/>
    <s v="SGRP-21"/>
    <s v="[DT - Turma][Kroton.Secretaria.Turmas] - Ausência de validação de PrimaryEntityName nos plugins"/>
    <s v="[Jornada Secretaria e Gestor de Unidades] Refactoring Plugins Dynamics"/>
    <s v="Aceito"/>
    <s v="[SGRP] PI 2/26"/>
    <x v="37"/>
    <n v="1"/>
    <x v="12"/>
    <m/>
    <x v="0"/>
  </r>
  <r>
    <s v="Débito Técnico"/>
    <s v="SGRP-20"/>
    <s v="[DT - Aloc. Disciplina][Kroton.Secretaria.AlocacaoDeDisciplinas] - Adicionar paginação nas FetchXML queries do HistoricoCurricularRepository"/>
    <s v="[Jornada Secretaria e Gestor de Unidades] Refactoring Plugins Dynamics"/>
    <s v="Cancelado"/>
    <s v="[SGRP] PI 2/26"/>
    <x v="41"/>
    <n v="2"/>
    <x v="12"/>
    <m/>
    <x v="1"/>
  </r>
  <r>
    <s v="Débito Técnico"/>
    <s v="SGRP-19"/>
    <s v="[Enturmacao][Kroton.Secretaria.Matriz] - Adicionar verificação de Depth nos plugins que não possuem"/>
    <s v="[Jornada Secretaria e Gestor de Unidades] Refactoring Plugins Dynamics"/>
    <s v="Aceito"/>
    <s v="[SGRP] PI 2/26"/>
    <x v="44"/>
    <n v="1"/>
    <x v="12"/>
    <m/>
    <x v="0"/>
  </r>
  <r>
    <s v="Débito Técnico"/>
    <s v="SGRP-17"/>
    <s v="[DT - Aloc. Disciplina][Kroton.Secretaria.AlocacaoDeDisciplinas] - Inconsistência de Depth check entre plugins — padronizar verificação"/>
    <s v="[Jornada Secretaria e Gestor de Unidades] Refactoring Plugins Dynamics"/>
    <s v="Cancelado"/>
    <s v="[SGRP] PI 2/26"/>
    <x v="37"/>
    <n v="3"/>
    <x v="12"/>
    <m/>
    <x v="1"/>
  </r>
  <r>
    <s v="Débito Técnico"/>
    <s v="SGRP-16"/>
    <s v="[DT - Turma][Kroton.Secretaria.Turmas] - Método ObterNumeroMinimoAlunos não é utilizado: código morto"/>
    <s v="[Jornada Secretaria e Gestor de Unidades] Refactoring Plugins Dynamics"/>
    <s v="Aceito"/>
    <s v="[SGRP] PI 2/26"/>
    <x v="37"/>
    <n v="1"/>
    <x v="12"/>
    <m/>
    <x v="0"/>
  </r>
  <r>
    <s v="Débito Técnico"/>
    <s v="SGRP-15"/>
    <s v="[DT - Turma][Kroton.Secretaria.Turmas] - DomainBase.Trace não inclui Correlation Id: inconsistência de rastreabilidade"/>
    <s v="[Jornada Secretaria e Gestor de Unidades] Refactoring Plugins Dynamics"/>
    <s v="Aceito"/>
    <s v="[SGRP] PI 2/26"/>
    <x v="44"/>
    <n v="1"/>
    <x v="12"/>
    <m/>
    <x v="0"/>
  </r>
  <r>
    <s v="Débito Técnico"/>
    <s v="SGRP-14"/>
    <s v="[Enturmacao][Kroton.Secretaria.Matriz] - Remover campos não utilizados declarados nos plugins (fields mortos)"/>
    <s v="[Jornada Secretaria e Gestor de Unidades] Refactoring Plugins Dynamics"/>
    <s v="Aceito"/>
    <s v="[SGRP] PI 2/26"/>
    <x v="37"/>
    <n v="1"/>
    <x v="12"/>
    <m/>
    <x v="0"/>
  </r>
  <r>
    <s v="Débito Técnico"/>
    <s v="SGRP-13"/>
    <s v="[DT - Turma][Kroton.Secretaria.Turmas] - Instanciação de dependências diretamente nos plugins: violação de DIP"/>
    <s v="[Jornada Secretaria e Gestor de Unidades] Refactoring Plugins Dynamics"/>
    <s v="Aceito"/>
    <s v="[SGRP] PI 3/26"/>
    <x v="44"/>
    <n v="3"/>
    <x v="12"/>
    <m/>
    <x v="0"/>
  </r>
  <r>
    <s v="Débito Técnico"/>
    <s v="SGRP-12"/>
    <s v="[Enturmacao][Kroton.Secretaria.Matriz] - Eliminar chamada de metadata (RetrieveAttributeRequest) dentro da geração de documento HTML"/>
    <s v="[Jornada Secretaria e Gestor de Unidades] Refactoring Plugins Dynamics"/>
    <s v="Aceito"/>
    <s v="[SGRP] PI 2/26"/>
    <x v="44"/>
    <n v="1"/>
    <x v="12"/>
    <m/>
    <x v="0"/>
  </r>
  <r>
    <s v="Débito Técnico"/>
    <s v="SGRP-11"/>
    <s v="[DT - Aloc. Disciplina][Kroton.Secretaria.AlocacaoDeDisciplinas] - Refatorar ActionCalculaCargaHorariaEstoque para eliminar query de carga horária dentro de loop aninhado"/>
    <s v="[Jornada Secretaria e Gestor de Unidades] Refactoring Plugins Dynamics"/>
    <s v="Cancelado"/>
    <s v="[SGRP] PI 2/26"/>
    <x v="41"/>
    <n v="3"/>
    <x v="12"/>
    <m/>
    <x v="1"/>
  </r>
  <r>
    <s v="Débito Técnico"/>
    <s v="SGRP-10"/>
    <s v="[Enturmacao][Kroton.Secretaria.Matriz] - Corrigir tratamento de exceções que engole stack trace original"/>
    <s v="[Jornada Secretaria e Gestor de Unidades] Refactoring Plugins Dynamics"/>
    <s v="Aceito"/>
    <s v="[SGRP] PI 2/26"/>
    <x v="37"/>
    <n v="1"/>
    <x v="12"/>
    <m/>
    <x v="0"/>
  </r>
  <r>
    <s v="Débito Técnico"/>
    <s v="SGRP-9"/>
    <s v="[Enturmacao][Kroton.Secretaria.Matriz] - Refatorar validação repetitiva de campos obrigatórios no AptoParaComercializacao"/>
    <s v="[Jornada Secretaria e Gestor de Unidades] Refactoring Plugins Dynamics"/>
    <s v="Cancelado"/>
    <s v="[SGRP] PI 2/26"/>
    <x v="9"/>
    <n v="1"/>
    <x v="12"/>
    <m/>
    <x v="1"/>
  </r>
  <r>
    <s v="Débito Técnico"/>
    <s v="SGRP-8"/>
    <s v="[DT - Turma][Kroton.Secretaria.Turmas] - PluginBase perde stack trace original ao re-lançar InvalidPluginExecutionException"/>
    <s v="[Jornada Secretaria e Gestor de Unidades] Refactoring Plugins Dynamics"/>
    <s v="Aceito"/>
    <s v="[SGRP] PI 2/26"/>
    <x v="37"/>
    <n v="1"/>
    <x v="12"/>
    <m/>
    <x v="0"/>
  </r>
  <r>
    <s v="Débito Técnico"/>
    <s v="SGRP-7"/>
    <s v="[DT - Turma][Kroton.Secretaria.Turmas] - EnvironmentVariableRepository não possui interface: acoplamento direto"/>
    <s v="[Jornada Secretaria e Gestor de Unidades] Refactoring Plugins Dynamics"/>
    <s v="Aceito"/>
    <s v="[SGRP] PI 2/26"/>
    <x v="37"/>
    <n v="1"/>
    <x v="12"/>
    <m/>
    <x v="0"/>
  </r>
  <r>
    <s v="Débito Técnico"/>
    <s v="SGRP-6"/>
    <s v="[DT_CRM_1][Refatoração Plugins] PluginWebhook"/>
    <s v="[Jornada Secretaria e Gestor de Unidades] Refactoring Plugins Dynamics"/>
    <s v="Cancelado"/>
    <s v="[SGRP] PI 2/26"/>
    <x v="9"/>
    <n v="3"/>
    <x v="12"/>
    <m/>
    <x v="1"/>
  </r>
  <r>
    <s v="Débito Técnico"/>
    <s v="SGRP-5"/>
    <s v="[DT_CRM_1][Refatoração Plugins] PluginBKCtp"/>
    <s v="[Jornada Secretaria e Gestor de Unidades] Refactoring Plugins Dynamics"/>
    <s v="Cancelado"/>
    <s v="[SGRP] PI 2/26"/>
    <x v="9"/>
    <n v="3"/>
    <x v="12"/>
    <m/>
    <x v="1"/>
  </r>
  <r>
    <s v="Débito Técnico"/>
    <s v="SGRP-4"/>
    <s v="[DT_CRM_1][Refatoração Plugins] PluginBKOfertaSemi"/>
    <s v="[Jornada Secretaria e Gestor de Unidades] Refactoring Plugins Dynamics"/>
    <s v="Cancelado"/>
    <s v="[SGRP] PI 2/26"/>
    <x v="9"/>
    <n v="3"/>
    <x v="12"/>
    <m/>
    <x v="1"/>
  </r>
  <r>
    <s v="Débito Técnico"/>
    <s v="SGRP-3"/>
    <s v="[DT_CRM_1][Refatoração Plugins]  PluginVerificacaoGeradoEmMassa"/>
    <s v="[Jornada Secretaria e Gestor de Unidades] Refactoring Plugins Dynamics"/>
    <s v="Cancelado"/>
    <s v="[SGRP] PI 2/26"/>
    <x v="9"/>
    <n v="3"/>
    <x v="12"/>
    <m/>
    <x v="1"/>
  </r>
  <r>
    <s v="Débito Técnico"/>
    <s v="SGRP-2"/>
    <s v="[DT_CRM_1][Refatoração Plugins]  PluginLimparBkAoInativar"/>
    <s v="[Jornada Secretaria e Gestor de Unidades] Refactoring Plugins Dynamics"/>
    <s v="Cancelado"/>
    <s v="[SGRP] PI 2/26"/>
    <x v="9"/>
    <n v="3"/>
    <x v="12"/>
    <m/>
    <x v="1"/>
  </r>
  <r>
    <s v="Débito Técnico"/>
    <s v="SGRP-1"/>
    <s v="[DT_CRM_1][Refatoração Plugins]  PluginBKOfertaSemi"/>
    <s v="[Jornada Secretaria e Gestor de Unidades] Refactoring Plugins Dynamics"/>
    <s v="Cancelado"/>
    <s v="[SGRP] PI 2/26"/>
    <x v="9"/>
    <n v="3"/>
    <x v="12"/>
    <m/>
    <x v="1"/>
  </r>
  <r>
    <s v="Enabler"/>
    <s v="SGGU-6389"/>
    <s v="[185] [GU] Validação customização dos plugins"/>
    <s v="[Jornada Secretaria e Gestor de Unidades] Gestor de Unidades"/>
    <s v="Cancelado"/>
    <s v="[SGGU] PI 3/26"/>
    <x v="24"/>
    <n v="1"/>
    <x v="12"/>
    <m/>
    <x v="1"/>
  </r>
  <r>
    <s v="Enabler"/>
    <s v="SGGU-6387"/>
    <s v="[185] [GU] Validação customização dos plugins"/>
    <s v="[Jornada Secretaria e Gestor de Unidades] Gestor de Unidades"/>
    <s v="Cancelado"/>
    <s v="[SGGU] PI 3/26"/>
    <x v="5"/>
    <n v="1"/>
    <x v="12"/>
    <m/>
    <x v="1"/>
  </r>
  <r>
    <s v="Enabler"/>
    <s v="SGGU-5374"/>
    <s v="[DT_CRM_1][Try Catch] Aplicar try catch consultas apis e conta"/>
    <s v="[Jornada Secretaria e Gestor de Unidades] Gestor de Unidades"/>
    <s v="Em produção"/>
    <s v="[SGGU] PI 2/26"/>
    <x v="45"/>
    <n v="3"/>
    <x v="12"/>
    <m/>
    <x v="0"/>
  </r>
  <r>
    <s v="Enabler"/>
    <s v="SGGU-5372"/>
    <s v="[DT_CRM_1][Try Catch] Aplicar try catch fluxos de tarefas e tipos de produtos"/>
    <s v="[Jornada Secretaria e Gestor de Unidades] Gestor de Unidades"/>
    <s v="Em produção"/>
    <s v="[SGGU] PI 2/26"/>
    <x v="46"/>
    <n v="3"/>
    <x v="12"/>
    <m/>
    <x v="0"/>
  </r>
  <r>
    <s v="Enabler"/>
    <s v="SGGU-5369"/>
    <s v="[DT_CRM_1][Try Catch] Aplicar try catch nos fluxos de alocação e documentos"/>
    <s v="[Jornada Secretaria e Gestor de Unidades] Gestor de Unidades"/>
    <s v="Em produção"/>
    <s v="[SGGU] PI 2/26"/>
    <x v="47"/>
    <n v="3"/>
    <x v="12"/>
    <m/>
    <x v="0"/>
  </r>
  <r>
    <s v="Débito Técnico"/>
    <s v="SGGU-5368"/>
    <s v="[DT_CRM_1][Try Catch] Avaliação da quantidade dos fluxos para aplicar try catch"/>
    <s v="[Jornada Secretaria e Gestor de Unidades] Gestor de Unidades"/>
    <s v="Em produção"/>
    <s v="[SGGU] PI 2/26"/>
    <x v="47"/>
    <n v="1"/>
    <x v="12"/>
    <m/>
    <x v="0"/>
  </r>
  <r>
    <s v="Suporte"/>
    <s v="SGGS-16984"/>
    <s v="[Refatorar Plugins] Suporte técnico do time GA para Avanade - etapa 3"/>
    <s v="[Jornada Secretaria e Gestor de Unidades] Secretaria - Gestão Acadêmica"/>
    <s v="Cancelado"/>
    <s v="[SGGS] PI 3/26"/>
    <x v="48"/>
    <n v="3"/>
    <x v="12"/>
    <m/>
    <x v="1"/>
  </r>
  <r>
    <s v="Suporte"/>
    <s v="SGGS-16982"/>
    <s v="[Refatorar Plugins] Suporte técnico do time GA para Avanade - etapa 2"/>
    <s v="[Jornada Secretaria e Gestor de Unidades] Secretaria - Gestão Acadêmica"/>
    <s v="Aceito"/>
    <s v="[SGGS] PI 3/26"/>
    <x v="6"/>
    <n v="3"/>
    <x v="12"/>
    <m/>
    <x v="0"/>
  </r>
  <r>
    <s v="Suporte"/>
    <s v="SGGS-16981"/>
    <s v="[Refatorar Plugins] Suporte técnico do time GA para Avanade - etapa 1"/>
    <s v="[Jornada Secretaria e Gestor de Unidades] Secretaria - Gestão Acadêmica"/>
    <s v="Cancelado"/>
    <s v="[SGGS] PI 3/26"/>
    <x v="7"/>
    <n v="3"/>
    <x v="12"/>
    <m/>
    <x v="1"/>
  </r>
  <r>
    <s v="Débito Técnico"/>
    <s v="SGGS-15614"/>
    <s v="[SaudeCRM]Refatorção de flows e otimização de steps e consultas do flow [SECR][SF][PRODUCER] program-enrollment-created"/>
    <s v="[Jornada Secretaria e Gestor de Unidades] Secretaria - Gestão Acadêmica"/>
    <s v="Cancelado"/>
    <m/>
    <x v="9"/>
    <n v="5"/>
    <x v="12"/>
    <m/>
    <x v="1"/>
  </r>
  <r>
    <s v="Débito Técnico"/>
    <s v="SGGS-15526"/>
    <s v="[SaudeCRM][GA] Refatorar tratamento de erro no flow de [SECR][SF] - [SECR][SF] - Evento de Atualização da Matricula"/>
    <s v="[Jornada Secretaria e Gestor de Unidades] Secretaria - Gestão Acadêmica"/>
    <s v="Cancelado"/>
    <m/>
    <x v="9"/>
    <n v="5"/>
    <x v="12"/>
    <m/>
    <x v="1"/>
  </r>
  <r>
    <s v="Spike"/>
    <s v="SGSE-4380"/>
    <s v="Spike | Levantamento para migração de credenciais do Dataverse para Azure Key Vault"/>
    <s v="[Jornada Secretaria e Gestor de Unidades] Secretaria - Enturmação"/>
    <s v="Em produção"/>
    <s v="[SGSE] PI 3/26"/>
    <x v="13"/>
    <n v="5"/>
    <x v="13"/>
    <m/>
    <x v="0"/>
  </r>
  <r>
    <s v="Spike"/>
    <s v="SGSE-4349"/>
    <s v="Spike | POC | Avaliar estratégia para atualização do Histórico Curricular após alteração de matriz"/>
    <s v="[Jornada Secretaria e Gestor de Unidades] Secretaria - Enturmação"/>
    <s v="Em produção"/>
    <s v="[SGSE] PI 3/26"/>
    <x v="49"/>
    <n v="2"/>
    <x v="13"/>
    <m/>
    <x v="0"/>
  </r>
  <r>
    <s v="Enabler"/>
    <s v="SGSE-4288"/>
    <s v="Remover Fluxos refatorados e encorporados a outros processos da Solution"/>
    <s v="[Jornada Secretaria e Gestor de Unidades] Secretaria - Enturmação"/>
    <s v="Em produção"/>
    <s v="[SGSE] PI 3/26"/>
    <x v="49"/>
    <n v="1"/>
    <x v="13"/>
    <m/>
    <x v="0"/>
  </r>
  <r>
    <s v="Débito Técnico"/>
    <s v="SGSE-3296"/>
    <s v="[DT - Trans. Interna][11]Refatorar requisições de flows([SECR][ENT][AG] - Atualiza Serie da Turma)"/>
    <s v="[Jornada Secretaria e Gestor de Unidades] Secretaria - Enturmação"/>
    <s v="Em produção"/>
    <s v="[SGSE] PI 3/26"/>
    <x v="49"/>
    <n v="3"/>
    <x v="13"/>
    <m/>
    <x v="0"/>
  </r>
  <r>
    <s v="Débito Técnico"/>
    <s v="SGSE-3294"/>
    <s v="[DT - Aloc. Disciplina][3]Refatorar requisições de flows([SECR][ENT][AG][PRODUCER] - Envio Optativas course-offering-connection-created)"/>
    <s v="[Jornada Secretaria e Gestor de Unidades] Secretaria - Enturmação"/>
    <s v="Em produção"/>
    <s v="[SGSE] PI 3/26"/>
    <x v="49"/>
    <n v="1"/>
    <x v="13"/>
    <m/>
    <x v="0"/>
  </r>
  <r>
    <s v="Débito Técnico"/>
    <s v="SGSE-3292"/>
    <s v="[DT - Alocação] Transferir o processo de Alocação AKS para producer/Consumer"/>
    <s v="[Jornada Secretaria e Gestor de Unidades] Secretaria - Enturmação"/>
    <s v="Em produção"/>
    <s v="[SGSE] PI 3/26"/>
    <x v="50"/>
    <n v="8"/>
    <x v="13"/>
    <m/>
    <x v="0"/>
  </r>
  <r>
    <s v="Débito Técnico"/>
    <s v="SGSE-3291"/>
    <s v="[DT - Trans. Interna][11]Refatorar requisições de flows([SECR][ENT][DV][CursoPorTipoDeProduto] - Atualização do campo Dia da Semana na turma)"/>
    <s v="[Jornada Secretaria e Gestor de Unidades] Secretaria - Enturmação"/>
    <s v="Em produção"/>
    <s v="[SGSE] PI 3/26"/>
    <x v="50"/>
    <n v="1"/>
    <x v="13"/>
    <m/>
    <x v="0"/>
  </r>
  <r>
    <s v="Débito Técnico"/>
    <s v="SGSE-3289"/>
    <s v="[DT - Acrescidas][0]Refatorar requisições de flows([SECR][ENT][DV][PRODUCER][term-allocation-rules-created]Criação/Atualização do Parâmetros Acrescida)"/>
    <s v="[Jornada Secretaria e Gestor de Unidades] Secretaria - Enturmação"/>
    <s v="Em produção"/>
    <s v="[SGSE] PI 3/26"/>
    <x v="50"/>
    <n v="1"/>
    <x v="13"/>
    <m/>
    <x v="0"/>
  </r>
  <r>
    <s v="Débito Técnico"/>
    <s v="SGSE-3287"/>
    <s v="[DT - Aloc. Disciplina][0]Refatorar requisições de flows([SECR][NFT][DV][HISTORICOCURRICULAR][PRODUCER][course-connection-updated] - Notificando Suspensão)"/>
    <s v="[Jornada Secretaria e Gestor de Unidades] Secretaria - Enturmação"/>
    <s v="Em produção"/>
    <s v="[SGSE] PI 3/26"/>
    <x v="50"/>
    <n v="1"/>
    <x v="13"/>
    <m/>
    <x v="0"/>
  </r>
  <r>
    <s v="Débito Técnico"/>
    <s v="SGSE-3286"/>
    <s v="[DT - Acrescidas][0]Refatorar requisições de flows([SECR][GA][course-offering-connection-removed] - Desassociar Disciplinas)"/>
    <s v="[Jornada Secretaria e Gestor de Unidades] Secretaria - Enturmação"/>
    <s v="Em produção"/>
    <s v="[SGSE] PI 3/26"/>
    <x v="13"/>
    <n v="1"/>
    <x v="13"/>
    <m/>
    <x v="0"/>
  </r>
  <r>
    <s v="Débito Técnico"/>
    <s v="SGSE-3284"/>
    <s v="[DT - Aloc. Disciplina][0]Refatorar requisições de flows([SECR][ENT][HTTP][course-offering-connection-removed] - Desassociar Disciplinas)"/>
    <s v="[Jornada Secretaria e Gestor de Unidades] Secretaria - Enturmação"/>
    <s v="Em produção"/>
    <s v="[SGSE] PI 3/26"/>
    <x v="13"/>
    <n v="1"/>
    <x v="13"/>
    <m/>
    <x v="0"/>
  </r>
  <r>
    <s v="Débito Técnico"/>
    <s v="SGSE-3283"/>
    <s v="[DT - Aloc. Disciplina][3]Refatorar requisições de flows([SECR][ENT][AG] - Alocação de Optativa - Seleção Automática)"/>
    <s v="[Jornada Secretaria e Gestor de Unidades] Secretaria - Enturmação"/>
    <s v="Em produção"/>
    <s v="[SGSE] PI 3/26"/>
    <x v="50"/>
    <n v="1"/>
    <x v="13"/>
    <m/>
    <x v="0"/>
  </r>
  <r>
    <s v="Débito Técnico"/>
    <s v="SGSE-3280"/>
    <s v="[DT - Aloc. Disciplina][0]Refatorar requisições de flows([SECR][ENT][HTTP][HistoricoCurricular] Athenas-Producer - course-offering-date-updated (Historico C)"/>
    <s v="[Jornada Secretaria e Gestor de Unidades] Secretaria - Enturmação"/>
    <s v="Em produção"/>
    <s v="[SGSE] PI 3/26"/>
    <x v="50"/>
    <n v="1"/>
    <x v="13"/>
    <m/>
    <x v="0"/>
  </r>
  <r>
    <s v="Débito Técnico"/>
    <s v="SGGU-7110"/>
    <s v="Otimização do Processamento e Integração"/>
    <s v="[Jornada Secretaria e Gestor de Unidades] Gestor de Unidades"/>
    <s v="Em produção"/>
    <s v="[SGGU] PI 3/26"/>
    <x v="10"/>
    <n v="5"/>
    <x v="13"/>
    <m/>
    <x v="0"/>
  </r>
  <r>
    <s v="Débito Técnico"/>
    <s v="SGGU-6343"/>
    <s v="[Refatoração flows] Estabilização e Ajustes Complementares dos Processos de Portfólio"/>
    <s v="[Jornada Secretaria e Gestor de Unidades] Gestor de Unidades"/>
    <s v="Em produção"/>
    <s v="[SGGU] PI 3/26"/>
    <x v="24"/>
    <n v="3"/>
    <x v="13"/>
    <m/>
    <x v="0"/>
  </r>
  <r>
    <s v="Enabler"/>
    <s v="SGGU-6342"/>
    <s v="[Refatoração flows] Teste de Performance Ponta a Ponta"/>
    <s v="[Jornada Secretaria e Gestor de Unidades] Gestor de Unidades"/>
    <s v="Aceito"/>
    <s v="[SGGU] PI 3/26"/>
    <x v="30"/>
    <n v="5"/>
    <x v="13"/>
    <m/>
    <x v="0"/>
  </r>
  <r>
    <s v="Enabler"/>
    <s v="SGGU-6341"/>
    <s v="[Refatoração flows] Continuidade dos Testes Regressivos Ponta a Ponta até Parametrização e Agendamento"/>
    <s v="[Jornada Secretaria e Gestor de Unidades] Gestor de Unidades"/>
    <s v="Aceito"/>
    <s v="[SGGU] PI 3/26"/>
    <x v="24"/>
    <n v="3"/>
    <x v="13"/>
    <m/>
    <x v="0"/>
  </r>
  <r>
    <s v="Enabler"/>
    <s v="SGGU-6340"/>
    <s v="[Refatoração flows] Execução dos Testes Regressivos Pós-Correções"/>
    <s v="[Jornada Secretaria e Gestor de Unidades] Gestor de Unidades"/>
    <s v="Aceito"/>
    <s v="[SGGU] PI 3/26"/>
    <x v="24"/>
    <n v="5"/>
    <x v="13"/>
    <m/>
    <x v="0"/>
  </r>
  <r>
    <s v="Débito Técnico"/>
    <s v="SGGU-6339"/>
    <s v="[Refatoração flows] Correção dos itens identificados nos testes regressivos"/>
    <s v="[Jornada Secretaria e Gestor de Unidades] Gestor de Unidades"/>
    <s v="Em produção"/>
    <s v="[SGGU] PI 3/26"/>
    <x v="5"/>
    <n v="5"/>
    <x v="13"/>
    <m/>
    <x v="0"/>
  </r>
  <r>
    <s v="Enabler"/>
    <s v="SGGU-6125"/>
    <s v="[DT_CRM_3][Refatoração flows] Testes de Performance, Volumetria e Estabilidade"/>
    <s v="[Jornada Secretaria e Gestor de Unidades] Gestor de Unidades"/>
    <s v="Em produção"/>
    <s v="[SGGU] PI 2/26"/>
    <x v="51"/>
    <n v="5"/>
    <x v="13"/>
    <m/>
    <x v="0"/>
  </r>
  <r>
    <s v="Enabler"/>
    <s v="SGGU-6124"/>
    <s v="[DT_CRM_3][Refatoração flows] Mapeamento dos Componentes do Processo de Criação de CTP, Curso Semi, Oferta, Alocação e Parametrização"/>
    <s v="[Jornada Secretaria e Gestor de Unidades] Gestor de Unidades"/>
    <s v="Em produção"/>
    <s v="[SGGU] PI 2/26"/>
    <x v="51"/>
    <n v="5"/>
    <x v="13"/>
    <m/>
    <x v="0"/>
  </r>
  <r>
    <s v="Débito Técnico"/>
    <s v="SGGU-5969"/>
    <s v="[DT_CRM_3][Refatoração flows]Implementação de Regras e Atualizações na Edição de CTPs e Ofertas"/>
    <s v="[Jornada Secretaria e Gestor de Unidades] Gestor de Unidades"/>
    <s v="Em produção"/>
    <s v="[SGGU] PI 2/26"/>
    <x v="52"/>
    <n v="5"/>
    <x v="13"/>
    <m/>
    <x v="0"/>
  </r>
  <r>
    <s v="Débito Técnico"/>
    <s v="SGGU-5968"/>
    <s v="[DT_CRM_3][Refatoração flows]Consumer de Fila para Criação/ Edição personalizada"/>
    <s v="[Jornada Secretaria e Gestor de Unidades] Gestor de Unidades"/>
    <s v="Em produção"/>
    <s v="[SGGU] PI 2/26"/>
    <x v="52"/>
    <n v="5"/>
    <x v="13"/>
    <m/>
    <x v="0"/>
  </r>
  <r>
    <s v="Débito Técnico"/>
    <s v="SGGU-5798"/>
    <s v="[DT_CRM_5][Refatoração flows][GEUN][DV] Reenvio em massa - paginação"/>
    <s v="[Jornada Secretaria e Gestor de Unidades] Gestor de Unidades"/>
    <s v="Em produção"/>
    <s v="[SGGU] PI 2/26"/>
    <x v="45"/>
    <n v="5"/>
    <x v="13"/>
    <m/>
    <x v="0"/>
  </r>
  <r>
    <s v="Enabler"/>
    <s v="SGGU-5425"/>
    <s v="[DT_CRM_3][Refatoração flows] Teste regressivo processo de criação do portfolio das unidades"/>
    <s v="[Jornada Secretaria e Gestor de Unidades] Gestor de Unidades"/>
    <s v="Em produção"/>
    <s v="[SGGU] PI 2/26"/>
    <x v="51"/>
    <n v="5"/>
    <x v="13"/>
    <m/>
    <x v="0"/>
  </r>
  <r>
    <s v="Débito Técnico"/>
    <s v="SGGU-5403"/>
    <s v="[DT_CRM_3][Refatoração flows] Adequar processo de alocação de tutores para acionamento da parametrização de atividades presenciais"/>
    <s v="[Jornada Secretaria e Gestor de Unidades] Gestor de Unidades"/>
    <s v="Em produção"/>
    <s v="[SGGU] PI 2/26"/>
    <x v="51"/>
    <n v="5"/>
    <x v="13"/>
    <m/>
    <x v="0"/>
  </r>
  <r>
    <s v="Débito Técnico"/>
    <s v="SGGU-5402"/>
    <s v="[DT_CRM_3][Refatoração flows] Orquestração Assíncrona de Turmas via Azure Functions e Service Bus"/>
    <s v="[Jornada Secretaria e Gestor de Unidades] Gestor de Unidades"/>
    <s v="Em produção"/>
    <s v="[SGGU] PI 2/26"/>
    <x v="52"/>
    <n v="5"/>
    <x v="13"/>
    <m/>
    <x v="0"/>
  </r>
  <r>
    <s v="Débito Técnico"/>
    <s v="SGGU-5397"/>
    <s v="[DT_CRM_1][Refatoração flows]Criação da Function de Parametrização Presencial e Agendamento "/>
    <s v="[Jornada Secretaria e Gestor de Unidades] Gestor de Unidades"/>
    <s v="Em produção"/>
    <s v="[SGGU] PI 2/26"/>
    <x v="51"/>
    <n v="5"/>
    <x v="13"/>
    <m/>
    <x v="0"/>
  </r>
  <r>
    <s v="Débito Técnico"/>
    <s v="SGGU-5396"/>
    <s v="[DT_CRM_3][Refatoração flows]Gatilho de Processamento Assíncrono da Turma criada"/>
    <s v="[Jornada Secretaria e Gestor de Unidades] Gestor de Unidades"/>
    <s v="Em produção"/>
    <s v="[SGGU] PI 2/26"/>
    <x v="52"/>
    <n v="3"/>
    <x v="13"/>
    <m/>
    <x v="0"/>
  </r>
  <r>
    <s v="Débito Técnico"/>
    <s v="SGGU-5395"/>
    <s v="[DT_CRM_3][Refatoração flows] [GEUN][DV][PARAMETRIZAÇÃO PORTFOLIO] - Criação do tipo de produto por meio da parametrização"/>
    <s v="[Jornada Secretaria e Gestor de Unidades] Gestor de Unidades"/>
    <s v="Em produção"/>
    <s v="[SGGU] PI 2/26"/>
    <x v="46"/>
    <n v="8"/>
    <x v="13"/>
    <m/>
    <x v="0"/>
  </r>
  <r>
    <s v="Débito Técnico"/>
    <s v="SGGU-5394"/>
    <s v="[DT_CRM_1][Refatoração flows] Function Orquestradora e Publicação em Fila da edição personalizada"/>
    <s v="[Jornada Secretaria e Gestor de Unidades] Gestor de Unidades"/>
    <s v="Em produção"/>
    <s v="[SGGU] PI 2/26"/>
    <x v="52"/>
    <n v="5"/>
    <x v="13"/>
    <m/>
    <x v="0"/>
  </r>
  <r>
    <s v="Débito Técnico"/>
    <s v="SGGU-5393"/>
    <s v="[DT_CRM_3][Refatoração flows] [GEUN][PRODUCER][SF][unit-address-offer-academic-program-updated] - Quando tipo de produto criado"/>
    <s v="[Jornada Secretaria e Gestor de Unidades] Gestor de Unidades"/>
    <s v="Em produção"/>
    <s v="[SGGU] PI 2/26"/>
    <x v="52"/>
    <n v="3"/>
    <x v="13"/>
    <m/>
    <x v="0"/>
  </r>
  <r>
    <s v="Débito Técnico"/>
    <s v="SGGU-5389"/>
    <s v="[DT_CRM_5][Refatoração flows][GEUN][DV] Reenvio em massa"/>
    <s v="[Jornada Secretaria e Gestor de Unidades] Gestor de Unidades"/>
    <s v="Em produção"/>
    <s v="[SGGU] PI 2/26"/>
    <x v="45"/>
    <n v="5"/>
    <x v="13"/>
    <m/>
    <x v="0"/>
  </r>
  <r>
    <s v="Débito Técnico"/>
    <s v="SGGU-5387"/>
    <s v="[DT_CRM_3][Refatoração flows][GEUN] [DV] [TIPOS DE PRODUTOS] - Parametrização para os cursos"/>
    <s v="[Jornada Secretaria e Gestor de Unidades] Gestor de Unidades"/>
    <s v="Em produção"/>
    <s v="[SGGU] PI 2/26"/>
    <x v="45"/>
    <n v="8"/>
    <x v="13"/>
    <m/>
    <x v="0"/>
  </r>
  <r>
    <s v="Débito Técnico"/>
    <s v="SGGU-5385"/>
    <s v="[DT_CRM_3][Refatoração flows] Estabelecer padrões de desenvolvimento para fluxos no Power Automate"/>
    <s v="[Jornada Secretaria e Gestor de Unidades] Gestor de Unidades"/>
    <s v="Em produção"/>
    <s v="[SGGU] PI 2/26"/>
    <x v="46"/>
    <n v="5"/>
    <x v="13"/>
    <m/>
    <x v="0"/>
  </r>
  <r>
    <s v="Débito Técnico"/>
    <s v="SGGU-5384"/>
    <s v="[DT_CRM_3][Refatoração flows][GEUN][DV][GESTÃO DE TURMAS] Criação dos registros para alocação de tutores"/>
    <s v="[Jornada Secretaria e Gestor de Unidades] Gestor de Unidades"/>
    <s v="Em produção"/>
    <s v="[SGGU] PI 2/26"/>
    <x v="52"/>
    <n v="5"/>
    <x v="13"/>
    <m/>
    <x v="0"/>
  </r>
  <r>
    <s v="Débito Técnico"/>
    <s v="SGGU-5382"/>
    <s v="[DT_CRM_3][Refatoração flows]Gatilho de Processamento Assíncrono da Edição Personalizada"/>
    <s v="[Jornada Secretaria e Gestor de Unidades] Gestor de Unidades"/>
    <s v="Em produção"/>
    <s v="[SGGU] PI 2/26"/>
    <x v="52"/>
    <n v="5"/>
    <x v="13"/>
    <m/>
    <x v="0"/>
  </r>
  <r>
    <s v="Suporte"/>
    <s v="SGGS-17051"/>
    <s v="[Formando Reprovado] Validar e/ou gatilhar o termo de Rematrícula para os alunos reprovados"/>
    <s v="[Jornada Secretaria e Gestor de Unidades] Secretaria - Gestão Acadêmica"/>
    <s v="Aceito"/>
    <s v="[SGGS] PI 3/26"/>
    <x v="6"/>
    <n v="1"/>
    <x v="13"/>
    <m/>
    <x v="0"/>
  </r>
  <r>
    <s v="Suporte"/>
    <s v="SGGS-17050"/>
    <s v="[Formando Reprovado] Atualizar o checklist (Gestor de Rematrícula) dos alunos reprovados para ISENTO"/>
    <s v="[Jornada Secretaria e Gestor de Unidades] Secretaria - Gestão Acadêmica"/>
    <s v="Aceito"/>
    <s v="[SGGS] PI 3/26"/>
    <x v="6"/>
    <n v="1"/>
    <x v="13"/>
    <m/>
    <x v="0"/>
  </r>
  <r>
    <s v="Débito Técnico"/>
    <s v="SGGS-15566"/>
    <s v="[Transferencia Interna][11] Tratativa de performance e melhoria no fluxo [SECR][DV][MATRICULA] - Vincula turma na Matricula"/>
    <s v="[Jornada Secretaria e Gestor de Unidades] Secretaria - Gestão Acadêmica"/>
    <s v="Em produção"/>
    <s v="[SGGS] PI 2/26"/>
    <x v="53"/>
    <n v="5"/>
    <x v="13"/>
    <m/>
    <x v="0"/>
  </r>
  <r>
    <s v="Débito Técnico"/>
    <s v="SGGS-15563"/>
    <s v="[Transferencia Interna][9] Tratar flows buscando otimização de consultas, diminuindo steps desnecessarios financial-contract-activated"/>
    <s v="[Jornada Secretaria e Gestor de Unidades] Secretaria - Gestão Acadêmica"/>
    <s v="Em produção"/>
    <s v="[SGGS] PI 2/26"/>
    <x v="54"/>
    <n v="5"/>
    <x v="13"/>
    <m/>
    <x v="0"/>
  </r>
  <r>
    <s v="Spike"/>
    <s v="SGSE-4471"/>
    <s v="Spike | Avaliar mecanismo de controle de concorrência para processamento de Pré-Alocação e Alocação"/>
    <s v="[Jornada Secretaria e Gestor de Unidades] Secretaria - Enturmação"/>
    <s v="Em produção"/>
    <s v="[SGSE] PI 3/26"/>
    <x v="50"/>
    <n v="1"/>
    <x v="14"/>
    <m/>
    <x v="0"/>
  </r>
  <r>
    <s v="Débito Técnico"/>
    <s v="SGSE-3276"/>
    <s v="[DT - Aloc. Disciplina][3]Refatorar requisições de flows([SECR][SF][PRODUCER][program-enrollment-course-opt-related] Notificação Optativas)"/>
    <s v="[Jornada Secretaria e Gestor de Unidades] Secretaria - Enturmação"/>
    <s v="Em produção"/>
    <s v="[SGSE] PI 3/26"/>
    <x v="49"/>
    <n v="8"/>
    <x v="14"/>
    <m/>
    <x v="0"/>
  </r>
  <r>
    <s v="Débito Técnico"/>
    <s v="SGSE-3271"/>
    <s v="[DT - Trans. Interna][0]Refatorar requisições de flows([SECR][ENT][SF] - Histórico Curricular - Gestão de Reprovas)"/>
    <s v="[Jornada Secretaria e Gestor de Unidades] Secretaria - Enturmação"/>
    <s v="Em produção"/>
    <s v="[SGSE] PI 3/26"/>
    <x v="50"/>
    <n v="1"/>
    <x v="14"/>
    <m/>
    <x v="0"/>
  </r>
  <r>
    <s v="Débito Técnico"/>
    <s v="SGSE-3267"/>
    <s v="[DT - Aloc. Disciplina][3]Refatorar requisições de flows([SECR][SF][PRODUCER][program-enrollment-course-opt-related] Notificação Optativas - Via Console)"/>
    <s v="[Jornada Secretaria e Gestor de Unidades] Secretaria - Enturmação"/>
    <s v="Em produção"/>
    <s v="[SGSE] PI 3/26"/>
    <x v="49"/>
    <n v="1"/>
    <x v="14"/>
    <m/>
    <x v="0"/>
  </r>
  <r>
    <s v="Débito Técnico"/>
    <s v="SGSE-3266"/>
    <s v="[DT - Aloc. Disciplina][Alocação de Disciplinas Paralelase Optativas][0]Refatorar requisições de flows([SECR][SF][Matriculas] - Gerar Histórico Curricular)"/>
    <s v="[Jornada Secretaria e Gestor de Unidades] Secretaria - Enturmação"/>
    <s v="Em produção"/>
    <s v="[SGSE] PI 3/26"/>
    <x v="49"/>
    <n v="1"/>
    <x v="14"/>
    <m/>
    <x v="0"/>
  </r>
  <r>
    <s v="Débito Técnico"/>
    <s v="SGSE-3265"/>
    <s v="[DT - Trans. Interna][3]Refatorar requisições de flows filhos([SECR][ENT][SF][MATRICULA] - Pré-alocação para alunos Veteranos - Transferência Interna)"/>
    <s v="[Jornada Secretaria e Gestor de Unidades] Secretaria - Enturmação"/>
    <s v="Em produção"/>
    <s v="[SGSE] PI 3/26"/>
    <x v="49"/>
    <n v="1"/>
    <x v="14"/>
    <m/>
    <x v="0"/>
  </r>
  <r>
    <s v="Débito Técnico"/>
    <s v="SGSE-3264"/>
    <s v="[DT - Trans. Interna][11]Refatorar requisições de flows([SECR][ENT][SF][MATRICULA] Adiciona Turma - Semestral)"/>
    <s v="[Jornada Secretaria e Gestor de Unidades] Secretaria - Enturmação"/>
    <s v="Em produção"/>
    <s v="[SGSE] PI 3/26"/>
    <x v="49"/>
    <n v="1"/>
    <x v="14"/>
    <m/>
    <x v="0"/>
  </r>
  <r>
    <s v="Débito Técnico"/>
    <s v="SGSE-3263"/>
    <s v="[DT - Trans. Interna][3]Refatorar requisições de flows([SECR][ENT][SF] Buscar turmas ativas para transferência interna)"/>
    <s v="[Jornada Secretaria e Gestor de Unidades] Secretaria - Enturmação"/>
    <s v="Em produção"/>
    <s v="[SGSE] PI 3/26"/>
    <x v="49"/>
    <n v="1"/>
    <x v="14"/>
    <m/>
    <x v="0"/>
  </r>
  <r>
    <s v="Débito Técnico"/>
    <s v="SGSE-3262"/>
    <s v="[DT - Trans. Interna][3]Refatorar requisições de flows filhos([SECR][ENT][SF][MATRICULA] - Pré-alocação para alunos Calouros - Transferência Interna)"/>
    <s v="[Jornada Secretaria e Gestor de Unidades] Secretaria - Enturmação"/>
    <s v="Em produção"/>
    <s v="[SGSE] PI 3/26"/>
    <x v="49"/>
    <n v="1"/>
    <x v="14"/>
    <m/>
    <x v="0"/>
  </r>
  <r>
    <s v="Débito Técnico"/>
    <s v="SGSE-3261"/>
    <s v="[Alocação de Disciplinas] Quebra do plugin ActionRegistrarHistoricoMatricula Por responsabilidades - Geração &amp; Pre-Alocação"/>
    <s v="[Jornada Secretaria e Gestor de Unidades] Secretaria - Enturmação"/>
    <s v="Em produção"/>
    <s v="[SGSE] PI 2/26"/>
    <x v="16"/>
    <n v="5"/>
    <x v="14"/>
    <m/>
    <x v="0"/>
  </r>
  <r>
    <s v="Enabler"/>
    <s v="SGGU-5373"/>
    <s v="[DT_CRM_1][Try Catch] Aplicar try catch fluxos unidade"/>
    <s v="[Jornada Secretaria e Gestor de Unidades] Gestor de Unidades"/>
    <s v="Em produção"/>
    <s v="[SGGU] PI 2/26"/>
    <x v="45"/>
    <n v="3"/>
    <x v="14"/>
    <m/>
    <x v="0"/>
  </r>
  <r>
    <s v="Enabler"/>
    <s v="SGGU-5371"/>
    <s v="[DT_CRM_1][Try Catch] Aplicar try catch para os fluxos de turmas e instalação"/>
    <s v="[Jornada Secretaria e Gestor de Unidades] Gestor de Unidades"/>
    <s v="Em produção"/>
    <s v="[SGGU] PI 2/26"/>
    <x v="46"/>
    <n v="3"/>
    <x v="14"/>
    <m/>
    <x v="0"/>
  </r>
  <r>
    <s v="Enabler"/>
    <s v="SGGU-5370"/>
    <s v="[DT_CRM_1][Try Catch] Aplicar try catch para os fluxos de turma e agendamento"/>
    <s v="[Jornada Secretaria e Gestor de Unidades] Gestor de Unidades"/>
    <s v="Em produção"/>
    <s v="[SGGU] PI 2/26"/>
    <x v="46"/>
    <n v="3"/>
    <x v="14"/>
    <m/>
    <x v="0"/>
  </r>
  <r>
    <s v="História"/>
    <s v="SGGS-17824"/>
    <s v="Melhorias de performance no ambiente"/>
    <s v="[Jornada Secretaria e Gestor de Unidades] Secretaria - Gestão Acadêmica"/>
    <s v="Em produção"/>
    <s v="[SGGS] PI 3/26"/>
    <x v="48"/>
    <n v="5"/>
    <x v="14"/>
    <m/>
    <x v="0"/>
  </r>
  <r>
    <s v="Débito Técnico"/>
    <s v="SGGS-15564"/>
    <s v="[Autoserviço][15]Otimização e melhora de plugin matricula RegistrarHistoricoSituacaoAcademica"/>
    <s v="[Jornada Secretaria e Gestor de Unidades] Secretaria - Gestão Acadêmica"/>
    <s v="Em produção"/>
    <s v="[SGGS] PI 2/26"/>
    <x v="55"/>
    <n v="5"/>
    <x v="14"/>
    <m/>
    <x v="0"/>
  </r>
  <r>
    <s v="Débito Técnico"/>
    <s v="SGGS-15534"/>
    <s v="[SaudeCRM][1][GA] Refatorar tratamento de erro no flow de [SECR][SF][PRODUCER][service-enrollment-transfer-created]- Atualização matricula de Transferencia"/>
    <s v="[Jornada Secretaria e Gestor de Unidades] Secretaria - Gestão Acadêmica"/>
    <s v="Em produção"/>
    <s v="[SGGS] PI 2/26"/>
    <x v="53"/>
    <n v="5"/>
    <x v="14"/>
    <m/>
    <x v="0"/>
  </r>
  <r>
    <s v="Débito Técnico"/>
    <s v="SGGS-15532"/>
    <s v="[Autoserviço][10][GA] Refatorar tratamento de erro no flow de [SECR] [SF] [PRODUCER] [student-id-card-canceled] Cancelamento de Carteirinha"/>
    <s v="[Jornada Secretaria e Gestor de Unidades] Secretaria - Gestão Acadêmica"/>
    <s v="Aceito"/>
    <s v="[SGGS] PI 3/26"/>
    <x v="56"/>
    <n v="5"/>
    <x v="14"/>
    <m/>
    <x v="0"/>
  </r>
  <r>
    <s v="Débito Técnico"/>
    <s v="SGGS-15531"/>
    <s v="[Autoserviço][10] Refatorar tratamento de erro no flow de [SECR] [SF] Popular documento de Carteirinha Digital"/>
    <s v="[Jornada Secretaria e Gestor de Unidades] Secretaria - Gestão Acadêmica"/>
    <s v="Aceito"/>
    <s v="[SGGS] PI 3/26"/>
    <x v="57"/>
    <n v="5"/>
    <x v="14"/>
    <m/>
    <x v="0"/>
  </r>
  <r>
    <s v="Débito Técnico"/>
    <s v="SGGS-15530"/>
    <s v="[SaudeCRM][1][GA] Refatorar tratamento de erro no flow de [SECR][SF][PRODUCER][GestorDeAtivacao] - financial-contract-activated (Ativação de Contrato)"/>
    <s v="[Jornada Secretaria e Gestor de Unidades] Secretaria - Gestão Acadêmica"/>
    <s v="Em produção"/>
    <s v="[SGGS] PI 2/26"/>
    <x v="53"/>
    <n v="1"/>
    <x v="14"/>
    <m/>
    <x v="0"/>
  </r>
  <r>
    <s v="Débito Técnico"/>
    <s v="SGGS-15529"/>
    <s v="[SaudeCRM][1][GA] Refatorar tratamento de erro no flow de [SECR][SF][PRODUCER] - financial-contract-activated (Ativação de Contrato) - Transferência Interna"/>
    <s v="[Jornada Secretaria e Gestor de Unidades] Secretaria - Gestão Acadêmica"/>
    <s v="Em produção"/>
    <s v="[SGGS] PI 2/26"/>
    <x v="53"/>
    <n v="5"/>
    <x v="14"/>
    <m/>
    <x v="0"/>
  </r>
  <r>
    <s v="Débito Técnico"/>
    <s v="SGGS-15528"/>
    <s v="[Autoserviços][10] Refatorar tratamento de erro no flow de [SECR] [SF] - Gerar documento de Carteirinha Digital"/>
    <s v="[Jornada Secretaria e Gestor de Unidades] Secretaria - Gestão Acadêmica"/>
    <s v="Pendente de Produção"/>
    <s v="[SGGS] PI 3/26"/>
    <x v="48"/>
    <n v="5"/>
    <x v="14"/>
    <m/>
    <x v="0"/>
  </r>
  <r>
    <s v="Débito Técnico"/>
    <s v="SGGS-15527"/>
    <s v="[Autoserviços][1][GA] Refatorar tratamento de erro no flow de [SECR][SF] - Popula Atestado de Matrícula ou Vínculo"/>
    <s v="[Jornada Secretaria e Gestor de Unidades] Secretaria - Gestão Acadêmica"/>
    <s v="Aceito"/>
    <s v="[SGGS] PI 3/26"/>
    <x v="58"/>
    <n v="5"/>
    <x v="14"/>
    <m/>
    <x v="0"/>
  </r>
  <r>
    <s v="Débito Técnico"/>
    <s v="SGGS-15520"/>
    <s v="[Alocação de Disciplinas RE/PA][6] Quebra do plugin ActionRegistrarHistoricoMatricula Por responsabilidades - Curriculo Escolar"/>
    <s v="[Jornada Secretaria e Gestor de Unidades] Secretaria - Gestão Acadêmica"/>
    <s v="Em produção"/>
    <s v="[SGGS] PI 2/26"/>
    <x v="59"/>
    <n v="8"/>
    <x v="14"/>
    <m/>
    <x v="0"/>
  </r>
  <r>
    <s v="Débito Técnico"/>
    <s v="SGGS-15502"/>
    <s v="[Ativação de Matricula][1]Otimização querys/updates de GerarGestorAtivacaoAction"/>
    <s v="[Jornada Secretaria e Gestor de Unidades] Secretaria - Gestão Acadêmica"/>
    <s v="Em produção"/>
    <s v="[SGGS] PI 2/26"/>
    <x v="55"/>
    <n v="8"/>
    <x v="14"/>
    <m/>
    <x v="0"/>
  </r>
  <r>
    <s v="Teste"/>
    <s v="SGSE-4470"/>
    <s v="[DT - Orquestrador]  Teste completo da solução do Orquestrador - Matricula"/>
    <s v="[Jornada Secretaria e Gestor de Unidades] Secretaria - Enturmação"/>
    <s v="Aceito"/>
    <s v="[SGSE] PI 3/26"/>
    <x v="50"/>
    <n v="5"/>
    <x v="15"/>
    <m/>
    <x v="0"/>
  </r>
  <r>
    <s v="História"/>
    <s v="SGSE-4424"/>
    <s v="Habilitar a criação de turma por meio do CTP"/>
    <s v="[Jornada Secretaria e Gestor de Unidades] Secretaria - Enturmação"/>
    <s v="Em produção"/>
    <s v="[SGSE] PI 3/26"/>
    <x v="50"/>
    <n v="5"/>
    <x v="15"/>
    <m/>
    <x v="0"/>
  </r>
  <r>
    <s v="História"/>
    <s v="SGGS-17822"/>
    <s v="Atualizacao da lib orquestrador"/>
    <s v="[Jornada Secretaria e Gestor de Unidades] Secretaria - Gestão Acadêmica"/>
    <s v="Pendente de Produção"/>
    <s v="[SGGS] PI 3/26"/>
    <x v="48"/>
    <n v="3"/>
    <x v="15"/>
    <m/>
    <x v="0"/>
  </r>
  <r>
    <s v="Débito Técnico"/>
    <s v="SGGS-17049"/>
    <s v="[LIB Orquestrador] - atualização e implementação de nova versão em processos de GA"/>
    <s v="[Jornada Secretaria e Gestor de Unidades] Secretaria - Gestão Acadêmica"/>
    <s v="Aceito"/>
    <s v="[SGGS] PI 3/26"/>
    <x v="6"/>
    <n v="2"/>
    <x v="15"/>
    <m/>
    <x v="0"/>
  </r>
  <r>
    <s v="Débito Técnico"/>
    <s v="SGGS-16815"/>
    <s v="[GA][GE] Identificação das divergências entre Athenas e Sofia de forma manual"/>
    <s v="[Jornada Secretaria e Gestor de Unidades] Secretaria - Gestão Acadêmica"/>
    <s v="Em produção"/>
    <s v="[SGGS] PI 2/26"/>
    <x v="60"/>
    <n v="1"/>
    <x v="15"/>
    <m/>
    <x v="0"/>
  </r>
  <r>
    <s v="História"/>
    <s v="SGGS-15671"/>
    <s v="[Controladora Eventos][SECR][SF]Migrar program-enrollment-updated para service na Function AKS e integrar com orquestrador (Rematrícula)"/>
    <s v="[Jornada Secretaria e Gestor de Unidades] Secretaria - Gestão Acadêmica"/>
    <s v="Pendente de Produção"/>
    <s v="[SGGS] PI 3/26"/>
    <x v="61"/>
    <n v="8"/>
    <x v="15"/>
    <m/>
    <x v="0"/>
  </r>
  <r>
    <s v="Débito Técnico"/>
    <s v="SGGS-15541"/>
    <s v="[Rematricula][7,9][GA] Atualizar Flow de Reprocessamento para enviar mensagem a servicebus"/>
    <s v="[Jornada Secretaria e Gestor de Unidades] Secretaria - Gestão Acadêmica"/>
    <s v="Pendente de Produção"/>
    <s v="[SGGS] PI 3/26"/>
    <x v="58"/>
    <n v="8"/>
    <x v="15"/>
    <m/>
    <x v="0"/>
  </r>
  <r>
    <s v="Débito Técnico"/>
    <s v="SGGS-15540"/>
    <s v="[Rematricula][7,9,22][GA] Transportar Regra de Atualização de status Checklist da Rematricula conforme os Eventos Recebidos"/>
    <s v="[Jornada Secretaria e Gestor de Unidades] Secretaria - Gestão Acadêmica"/>
    <s v="Pendente de Produção"/>
    <s v="[SGGS] PI 3/26"/>
    <x v="62"/>
    <n v="8"/>
    <x v="15"/>
    <m/>
    <x v="0"/>
  </r>
  <r>
    <s v="Débito Técnico"/>
    <s v="SGGS-15538"/>
    <s v="[Rematricula][7,9,22][GA] Transportar regra de gatilho dos eventos de Rematricula para Plugin Async"/>
    <s v="[Jornada Secretaria e Gestor de Unidades] Secretaria - Gestão Acadêmica"/>
    <s v="Pendente de Produção"/>
    <s v="[SGGS] PI 3/26"/>
    <x v="57"/>
    <n v="8"/>
    <x v="15"/>
    <m/>
    <x v="0"/>
  </r>
  <r>
    <s v="Liderança"/>
    <s v="SGGS-15316"/>
    <s v="Monitoria que a data início de renovação de rematrícula do Semanal está correta"/>
    <s v="[Jornada Secretaria e Gestor de Unidades] Secretaria - Gestão Acadêmica"/>
    <s v="Aceito"/>
    <s v="[SGGS] PI 3/26"/>
    <x v="48"/>
    <m/>
    <x v="15"/>
    <m/>
    <x v="0"/>
  </r>
  <r>
    <s v="Débito Técnico"/>
    <s v="SGGS-15551"/>
    <s v="[Rematricula][16] Implementar DLQHandler nos producers de Rematricula"/>
    <s v="[Jornada Secretaria e Gestor de Unidades] Secretaria - Gestão Acadêmica"/>
    <s v="Pendente de Produção"/>
    <s v="[SGGS] PI 2/26"/>
    <x v="55"/>
    <n v="3"/>
    <x v="16"/>
    <m/>
    <x v="0"/>
  </r>
  <r>
    <s v="Débito Técnico"/>
    <s v="SGGS-15550"/>
    <s v="[Rematricula][16] Configurar filas servicebus para que maximo de retentativa 1"/>
    <s v="[Jornada Secretaria e Gestor de Unidades] Secretaria - Gestão Acadêmica"/>
    <s v="Pendente de Produção"/>
    <s v="[SGGS] PI 2/26"/>
    <x v="53"/>
    <n v="3"/>
    <x v="16"/>
    <m/>
    <x v="0"/>
  </r>
  <r>
    <s v="Débito Técnico"/>
    <s v="SGGS-15549"/>
    <s v="[Rematricula][30] Alterar o flow de envio de evento re-enrollment-financial-contract-renovated"/>
    <s v="[Jornada Secretaria e Gestor de Unidades] Secretaria - Gestão Acadêmica"/>
    <s v="Pendente de Produção"/>
    <s v="[SGGS] PI 2/26"/>
    <x v="53"/>
    <n v="3"/>
    <x v="16"/>
    <m/>
    <x v="0"/>
  </r>
  <r>
    <s v="Débito Técnico"/>
    <s v="SGGS-15548"/>
    <s v="[Rematricula][30] Alterar forma de validar confirmação de envio de evento re-enrollment-offer-type-reviewed"/>
    <s v="[Jornada Secretaria e Gestor de Unidades] Secretaria - Gestão Acadêmica"/>
    <s v="Pendente de Produção"/>
    <s v="[SGGS] PI 3/26"/>
    <x v="7"/>
    <n v="3"/>
    <x v="16"/>
    <m/>
    <x v="0"/>
  </r>
  <r>
    <s v="Débito Técnico"/>
    <s v="SGGS-15547"/>
    <s v="[Rematricula][30] Alterar forma de validar confirmação de envio de evento re-enrollment-invoice-requested"/>
    <s v="[Jornada Secretaria e Gestor de Unidades] Secretaria - Gestão Acadêmica"/>
    <s v="Pendente de Produção"/>
    <s v="[SGGS] PI 2/26"/>
    <x v="54"/>
    <n v="3"/>
    <x v="16"/>
    <m/>
    <x v="0"/>
  </r>
  <r>
    <s v="História"/>
    <s v="SGSE-4289"/>
    <s v="Apoio Orquestrador Visão Geral"/>
    <s v="[Jornada Secretaria e Gestor de Unidades] Secretaria - Enturmação"/>
    <s v="Em produção"/>
    <s v="[SGSE] PI 3/26"/>
    <x v="49"/>
    <n v="8"/>
    <x v="17"/>
    <m/>
    <x v="0"/>
  </r>
  <r>
    <s v="Teste"/>
    <s v="SGSE-4284"/>
    <s v="[DT - Orquestrador] Teste da solução completa do Orquestrador - Cenários finais"/>
    <s v="[Jornada Secretaria e Gestor de Unidades] Secretaria - Enturmação"/>
    <s v="Aceito"/>
    <s v="[SGSE] PI 3/26"/>
    <x v="49"/>
    <n v="8"/>
    <x v="17"/>
    <m/>
    <x v="0"/>
  </r>
  <r>
    <s v="História"/>
    <s v="SGSE-4228"/>
    <s v="Apoio Orquestrador Visão Geral"/>
    <s v="[Jornada Secretaria e Gestor de Unidades] Secretaria - Enturmação"/>
    <s v="Em produção"/>
    <s v="[SGSE] PI 3/26"/>
    <x v="14"/>
    <n v="5"/>
    <x v="17"/>
    <m/>
    <x v="0"/>
  </r>
  <r>
    <s v="Enabler"/>
    <s v="SGSE-4226"/>
    <s v="Preparação de pacotes e configurações + infra do Orquestrador"/>
    <s v="[Jornada Secretaria e Gestor de Unidades] Secretaria - Enturmação"/>
    <s v="Em produção"/>
    <s v="[SGSE] PI 3/26"/>
    <x v="14"/>
    <n v="2"/>
    <x v="17"/>
    <m/>
    <x v="0"/>
  </r>
  <r>
    <s v="Enabler"/>
    <s v="SGSE-4224"/>
    <s v="Ajuste Fluxo Orquestrador, itens observados durante os testes completos de Matrícula e Rematrícula"/>
    <s v="[Jornada Secretaria e Gestor de Unidades] Secretaria - Enturmação"/>
    <s v="Em produção"/>
    <s v="[SGSE] PI 3/26"/>
    <x v="14"/>
    <n v="2"/>
    <x v="17"/>
    <m/>
    <x v="0"/>
  </r>
  <r>
    <s v="Enabler"/>
    <s v="SGSE-4105"/>
    <s v="[DT - Orquestrador] Fechamento de Pacotes e validações + Configurações do Orquestrador para o ambiente produtivo (SP5)"/>
    <s v="[Jornada Secretaria e Gestor de Unidades] Secretaria - Enturmação"/>
    <s v="Aceito"/>
    <s v="[SGSE] PI 3/26"/>
    <x v="13"/>
    <n v="3"/>
    <x v="17"/>
    <m/>
    <x v="0"/>
  </r>
  <r>
    <s v="Enabler"/>
    <s v="SGSE-4104"/>
    <s v="[DT - Orquestrador] Configuração do Orquestrador de Rematricula"/>
    <s v="[Jornada Secretaria e Gestor de Unidades] Secretaria - Enturmação"/>
    <s v="Em produção"/>
    <s v="[SGSE] PI 3/26"/>
    <x v="17"/>
    <n v="8"/>
    <x v="17"/>
    <m/>
    <x v="0"/>
  </r>
  <r>
    <s v="Teste"/>
    <s v="SGSE-4103"/>
    <s v="[DT - Orquestrador]  Teste completo da solução do Orquestrador - Rematricula"/>
    <s v="[Jornada Secretaria e Gestor de Unidades] Secretaria - Enturmação"/>
    <s v="Aceito"/>
    <s v="[SGSE] PI 3/26"/>
    <x v="14"/>
    <n v="8"/>
    <x v="17"/>
    <m/>
    <x v="0"/>
  </r>
  <r>
    <s v="Teste"/>
    <s v="SGSE-4102"/>
    <s v="[DT - Orquestrador]  Teste completo da solução do Orquestrador - Matricula"/>
    <s v="[Jornada Secretaria e Gestor de Unidades] Secretaria - Enturmação"/>
    <s v="Aceito"/>
    <s v="[SGSE] PI 3/26"/>
    <x v="17"/>
    <n v="8"/>
    <x v="17"/>
    <m/>
    <x v="0"/>
  </r>
  <r>
    <s v="Teste"/>
    <s v="SGSE-4040"/>
    <s v="Teste Completo Orquestrador, Fluxos, Ativação e Desativação de Passos e Fluxos alternativos"/>
    <s v="[Jornada Secretaria e Gestor de Unidades] Secretaria - Enturmação"/>
    <s v="Aceito"/>
    <s v="[SGSE] PI 2/26"/>
    <x v="63"/>
    <n v="8"/>
    <x v="17"/>
    <m/>
    <x v="0"/>
  </r>
  <r>
    <s v="Enabler"/>
    <s v="SGSE-3946"/>
    <s v="Ajuste e padronização da estrutura do Orquestrador + testes de ativação e desativação de steps"/>
    <s v="[Jornada Secretaria e Gestor de Unidades] Secretaria - Enturmação"/>
    <s v="Em produção"/>
    <s v="[SGSE] PI 2/26"/>
    <x v="63"/>
    <n v="5"/>
    <x v="17"/>
    <m/>
    <x v="0"/>
  </r>
  <r>
    <s v="Débito Técnico"/>
    <s v="SGSE-3751"/>
    <s v="[DT - Aloc. Disciplinas] Garantir retentativa de geração do historico curricular"/>
    <s v="[Jornada Secretaria e Gestor de Unidades] Secretaria - Enturmação"/>
    <s v="Em produção"/>
    <s v="[SGSE] PI 2/26"/>
    <x v="16"/>
    <n v="3"/>
    <x v="17"/>
    <m/>
    <x v="0"/>
  </r>
  <r>
    <s v="História"/>
    <s v="SGSE-3441"/>
    <s v="[DT - Orquestrador] Criar estrutura para reprocessamento dos motores 5 a 7"/>
    <s v="[Jornada Secretaria e Gestor de Unidades] Secretaria - Enturmação"/>
    <s v="Em produção"/>
    <s v="[SGSE] PI 2/26"/>
    <x v="63"/>
    <n v="3"/>
    <x v="17"/>
    <m/>
    <x v="0"/>
  </r>
  <r>
    <s v="História"/>
    <s v="SGSE-3439"/>
    <s v="[DT - Orquestrador] Criar estrutura de Expurgo de Registro (AKS Time Trigger)"/>
    <s v="[Jornada Secretaria e Gestor de Unidades] Secretaria - Enturmação"/>
    <s v="Em produção"/>
    <s v="[SGSE] PI 2/26"/>
    <x v="64"/>
    <n v="5"/>
    <x v="17"/>
    <m/>
    <x v="0"/>
  </r>
  <r>
    <s v="História"/>
    <s v="SGSE-3438"/>
    <s v="[DT - Orquestrador] Views Analíticas no Dynamics (Dashboarddo Orquestrador)"/>
    <s v="[Jornada Secretaria e Gestor de Unidades] Secretaria - Enturmação"/>
    <s v="Em produção"/>
    <s v="[SGSE] PI 2/26"/>
    <x v="64"/>
    <n v="2"/>
    <x v="17"/>
    <m/>
    <x v="0"/>
  </r>
  <r>
    <s v="História"/>
    <s v="SGSE-3437"/>
    <s v="[DT - Orquestrador] Processo de Alerta por Limite de Tentativas"/>
    <s v="[Jornada Secretaria e Gestor de Unidades] Secretaria - Enturmação"/>
    <s v="Em produção"/>
    <s v="[SGSE] PI 2/26"/>
    <x v="64"/>
    <n v="5"/>
    <x v="17"/>
    <m/>
    <x v="0"/>
  </r>
  <r>
    <s v="História"/>
    <s v="SGSE-3432"/>
    <s v="[DT - Orquestrador] Criar estrutura para  reprocessamento dos motores 1 a 4"/>
    <s v="[Jornada Secretaria e Gestor de Unidades] Secretaria - Enturmação"/>
    <s v="Em produção"/>
    <s v="[SGSE] PI 2/26"/>
    <x v="64"/>
    <n v="8"/>
    <x v="17"/>
    <m/>
    <x v="0"/>
  </r>
  <r>
    <s v="Débito Técnico"/>
    <s v="SGSE-3431"/>
    <s v=" [DT - Orquestrador] Alterar o motor para registrar execução - Alocado"/>
    <s v="[Jornada Secretaria e Gestor de Unidades] Secretaria - Enturmação"/>
    <s v="Em produção"/>
    <s v="[SGSE] PI 2/26"/>
    <x v="16"/>
    <n v="4"/>
    <x v="17"/>
    <m/>
    <x v="0"/>
  </r>
  <r>
    <s v="História"/>
    <s v="SGSE-3430"/>
    <s v="[DT - Orquestrador] Alterar o motor para registrar execução - OptativaEscolhida"/>
    <s v="[Jornada Secretaria e Gestor de Unidades] Secretaria - Enturmação"/>
    <s v="Em produção"/>
    <s v="[SGSE] PI 2/26"/>
    <x v="64"/>
    <n v="5"/>
    <x v="17"/>
    <m/>
    <x v="0"/>
  </r>
  <r>
    <s v="História"/>
    <s v="SGSE-3429"/>
    <s v="[DT - Orquestrador] Alterar o motor para registrar execução - OptativaEnviadaPraEscolha"/>
    <s v="[Jornada Secretaria e Gestor de Unidades] Secretaria - Enturmação"/>
    <s v="Em produção"/>
    <s v="[SGSE] PI 2/26"/>
    <x v="64"/>
    <n v="8"/>
    <x v="17"/>
    <m/>
    <x v="0"/>
  </r>
  <r>
    <s v="História"/>
    <s v="SGSE-3428"/>
    <s v="[DT - Orquestrador] Alterar o motor para registrar execução - TemOptativa"/>
    <s v="[Jornada Secretaria e Gestor de Unidades] Secretaria - Enturmação"/>
    <s v="Em produção"/>
    <s v="[SGSE] PI 2/26"/>
    <x v="64"/>
    <n v="2"/>
    <x v="17"/>
    <m/>
    <x v="0"/>
  </r>
  <r>
    <s v="Débito Técnico"/>
    <s v="SGSE-3427"/>
    <s v="[DT - Orquestrador] Alterar o motor para registrar execução - PreAlocado"/>
    <s v="[Jornada Secretaria e Gestor de Unidades] Secretaria - Enturmação"/>
    <s v="Em produção"/>
    <s v="[SGSE] PI 2/26"/>
    <x v="16"/>
    <n v="5"/>
    <x v="17"/>
    <m/>
    <x v="0"/>
  </r>
  <r>
    <s v="Débito Técnico"/>
    <s v="SGSE-3426"/>
    <s v="[DT - Orquestrador] Alterar o motor para registrar execução - CalculoDatasHistorico"/>
    <s v="[Jornada Secretaria e Gestor de Unidades] Secretaria - Enturmação"/>
    <s v="Em produção"/>
    <s v="[SGSE] PI 2/26"/>
    <x v="64"/>
    <n v="5"/>
    <x v="17"/>
    <m/>
    <x v="0"/>
  </r>
  <r>
    <s v="Débito Técnico"/>
    <s v="SGSE-3425"/>
    <s v="[DT - Orquestrador] Alterar o motor para registrar execução - HistoricoGerado"/>
    <s v="[Jornada Secretaria e Gestor de Unidades] Secretaria - Enturmação"/>
    <s v="Em produção"/>
    <s v="[SGSE] PI 2/26"/>
    <x v="15"/>
    <n v="5"/>
    <x v="17"/>
    <m/>
    <x v="0"/>
  </r>
  <r>
    <s v="Enabler"/>
    <s v="SGSE-3424"/>
    <s v="[DT - Orquestrador] Levantamento de Regras de Validação do Orquestrador"/>
    <s v="[Jornada Secretaria e Gestor de Unidades] Secretaria - Enturmação"/>
    <s v="Em produção"/>
    <s v="[SGSE] PI 2/26"/>
    <x v="15"/>
    <n v="5"/>
    <x v="17"/>
    <m/>
    <x v="0"/>
  </r>
  <r>
    <s v="História"/>
    <s v="SGSE-3423"/>
    <s v="[DT - Orquestrador] Criar Biblioteca Compartilhada - SemaforoExecutor"/>
    <s v="[Jornada Secretaria e Gestor de Unidades] Secretaria - Enturmação"/>
    <s v="Em produção"/>
    <s v="[SGSE] PI 2/26"/>
    <x v="65"/>
    <n v="8"/>
    <x v="17"/>
    <m/>
    <x v="0"/>
  </r>
  <r>
    <s v="História"/>
    <s v="SGSE-3394"/>
    <s v="[DT - Orquestrador] Criar estrutura de dados para controle e parametrização da orquestração de eventos"/>
    <s v="[Jornada Secretaria e Gestor de Unidades] Secretaria - Enturmação"/>
    <s v="Em produção"/>
    <s v="[SGSE] PI 2/26"/>
    <x v="66"/>
    <n v="5"/>
    <x v="17"/>
    <m/>
    <x v="0"/>
  </r>
  <r>
    <s v="Liderança"/>
    <s v="SGSE-3341"/>
    <s v="Incluir no Mapa da Operação a obrigatoriedade de que o cadastro avaliativo, a data da prova e o conteúdo/material estejam devidamente configurados antes da alocação."/>
    <s v="[Jornada Secretaria e Gestor de Unidades] Secretaria - Enturmação"/>
    <s v="Em produção"/>
    <s v="[SGSE] PI 2/26"/>
    <x v="15"/>
    <m/>
    <x v="17"/>
    <m/>
    <x v="0"/>
  </r>
  <r>
    <s v="Liderança"/>
    <s v="SGSE-3336"/>
    <s v="Avaliar se faz sentido o status do checklist de rematricula aguardar a finalização da alocação "/>
    <s v="[Jornada Secretaria e Gestor de Unidades] Secretaria - Enturmação"/>
    <s v="Aceito"/>
    <s v="[SGSE] PI 3/26"/>
    <x v="13"/>
    <m/>
    <x v="17"/>
    <m/>
    <x v="0"/>
  </r>
  <r>
    <s v="Débito Técnico"/>
    <s v="SGSE-3210"/>
    <s v="Criar estrutura de reprocessamento automatizado no AKS"/>
    <s v="[Jornada Secretaria e Gestor de Unidades] Secretaria - Enturmação"/>
    <s v="Cancelado"/>
    <s v="[SGSE] PI 2/26"/>
    <x v="67"/>
    <n v="2"/>
    <x v="17"/>
    <m/>
    <x v="1"/>
  </r>
  <r>
    <s v="Suporte"/>
    <s v="SGGS-17344"/>
    <s v="[ENADE] Criação de Console para criação e atualização de menção ENADe nas matrículas"/>
    <s v="[Jornada Secretaria e Gestor de Unidades] Secretaria - Gestão Acadêmica"/>
    <s v="Em produção"/>
    <s v="[SGGS] PI 3/26"/>
    <x v="7"/>
    <n v="2"/>
    <x v="17"/>
    <m/>
    <x v="0"/>
  </r>
  <r>
    <s v="Débito Técnico"/>
    <s v="SGGS-17343"/>
    <s v="[Débito Técnico] Atualização da LIB nos processos do Orquestrador da SEC GA"/>
    <s v="[Jornada Secretaria e Gestor de Unidades] Secretaria - Gestão Acadêmica"/>
    <s v="Pendente de Produção"/>
    <s v="[SGGS] PI 3/26"/>
    <x v="7"/>
    <n v="3"/>
    <x v="17"/>
    <m/>
    <x v="0"/>
  </r>
  <r>
    <s v="História"/>
    <s v="SGGS-15639"/>
    <s v="[Controladora Eventos] Criar Function com Time Trigger para reprocessar registros com erro na tabela de orquestração"/>
    <s v="[Jornada Secretaria e Gestor de Unidades] Secretaria - Gestão Acadêmica"/>
    <s v="Pendente de Produção"/>
    <s v="[SGGS] PI 2/26"/>
    <x v="59"/>
    <n v="5"/>
    <x v="17"/>
    <m/>
    <x v="0"/>
  </r>
  <r>
    <s v="História"/>
    <s v="SGGS-15638"/>
    <s v="[Controladora Eventos] Migrar program-enrollment-created para service na Function AKS e alterar gatilho para tabela de orquestração"/>
    <s v="[Jornada Secretaria e Gestor de Unidades] Secretaria - Gestão Acadêmica"/>
    <s v="Pendente de Produção"/>
    <s v="[SGGS] PI 2/26"/>
    <x v="59"/>
    <n v="8"/>
    <x v="17"/>
    <m/>
    <x v="0"/>
  </r>
  <r>
    <s v="História"/>
    <s v="SGGS-15637"/>
    <s v="Validar campos obrigatórios do contato e enviar evento ao Producer na Function AKS"/>
    <s v="[Jornada Secretaria e Gestor de Unidades] Secretaria - Gestão Acadêmica"/>
    <s v="Pendente de Produção"/>
    <s v="[SGGS] PI 2/26"/>
    <x v="59"/>
    <n v="8"/>
    <x v="17"/>
    <m/>
    <x v="0"/>
  </r>
  <r>
    <s v="História"/>
    <s v="SGGS-15636"/>
    <s v="[Controladora Eventos][SECR][SF] Reescrever lógica do academic-student-updated como service na Function AKS"/>
    <s v="[Jornada Secretaria e Gestor de Unidades] Secretaria - Gestão Acadêmica"/>
    <s v="Pendente de Produção"/>
    <s v="[SGGS] PI 2/26"/>
    <x v="54"/>
    <n v="5"/>
    <x v="17"/>
    <m/>
    <x v="0"/>
  </r>
  <r>
    <s v="História"/>
    <s v="SGGS-15635"/>
    <s v="[SECR][SF][Controladora de Eventos] Criar Function de validação e processamento de eventos GA"/>
    <s v="[Jornada Secretaria e Gestor de Unidades] Secretaria - Gestão Acadêmica"/>
    <s v="Pendente de Produção"/>
    <s v="[SGGS] PI 2/26"/>
    <x v="55"/>
    <n v="5"/>
    <x v="17"/>
    <m/>
    <x v="0"/>
  </r>
  <r>
    <s v="História"/>
    <s v="SGGS-15634"/>
    <s v="[SECR][SF][Controladora de Eventos] Criar registro na tabela de orquestração ao criar matrícula"/>
    <s v="[Jornada Secretaria e Gestor de Unidades] Secretaria - Gestão Acadêmica"/>
    <s v="Em produção"/>
    <s v="[SGGS] PI 2/26"/>
    <x v="55"/>
    <n v="5"/>
    <x v="17"/>
    <m/>
    <x v="0"/>
  </r>
  <r>
    <s v="Débito Técnico"/>
    <s v="SGGS-15565"/>
    <s v="[Acesso ao Ava][7] Formatar dados para mascara correta evitando quebrar evento no sofia Academic-Student-Updated"/>
    <s v="[Jornada Secretaria e Gestor de Unidades] Secretaria - Gestão Acadêmica"/>
    <s v="Em produção"/>
    <s v="[SGGS] PI 2/26"/>
    <x v="68"/>
    <n v="3"/>
    <x v="17"/>
    <m/>
    <x v="0"/>
  </r>
  <r>
    <s v="Bug"/>
    <s v="SGGU-7684"/>
    <s v="[SGGU-5187] - Ao realizar a virada de ciclo de um Mediador com documentos aprovados/reprovados/pendentes o sistema esta gerando os documentos do novo ciclo, mas NÃO esta atrelando o colaborador"/>
    <s v="[Jornada Secretaria e Gestor de Unidades] Gestor de Unidades"/>
    <s v="Cancelado"/>
    <m/>
    <x v="69"/>
    <m/>
    <x v="18"/>
    <m/>
    <x v="1"/>
  </r>
  <r>
    <s v="Bug"/>
    <s v="SGGU-7677"/>
    <s v="[SGGU-5187] - Ao realizar a indicação de um Mediador para uma turma e Salvar, o sistema continua com o “Status Validação Perfil” como “Indicação de tutor pendente de envio” quando deveria mudar para “Indicação de tutor pendente de aprovação”"/>
    <s v="[Jornada Secretaria e Gestor de Unidades] Gestor de Unidades"/>
    <s v="Aceito"/>
    <s v="[SGGU] PI 3/26"/>
    <x v="70"/>
    <m/>
    <x v="18"/>
    <m/>
    <x v="0"/>
  </r>
  <r>
    <s v="Bug"/>
    <s v="SGGU-7675"/>
    <s v="[SGGU-5187] - Na Indicação de um Mediador para uma turma a busca pelo campo “Mediador para alocação” não esta funcionando corretamente."/>
    <s v="[Jornada Secretaria e Gestor de Unidades] Gestor de Unidades"/>
    <s v="Cancelado"/>
    <s v="[SGGU] PI 3/26"/>
    <x v="69"/>
    <m/>
    <x v="18"/>
    <m/>
    <x v="1"/>
  </r>
  <r>
    <s v="Bug"/>
    <s v="SGGU-7537"/>
    <s v="[SGGU-5187] Erro na aprovação de documentos &quot;Documento não existe ou não pertence ao colaborador informado&quot;"/>
    <s v="[Jornada Secretaria e Gestor de Unidades] Gestor de Unidades"/>
    <s v="Aceito"/>
    <s v="[SGGU] PI 3/26"/>
    <x v="70"/>
    <m/>
    <x v="18"/>
    <m/>
    <x v="0"/>
  </r>
  <r>
    <s v="Bug"/>
    <s v="SGGU-7534"/>
    <s v="[SGGU-5187] Documentação não obrigatória reprovada não gerou novo registro para reenvio"/>
    <s v="[Jornada Secretaria e Gestor de Unidades] Gestor de Unidades"/>
    <s v="Cancelado"/>
    <m/>
    <x v="9"/>
    <m/>
    <x v="18"/>
    <m/>
    <x v="1"/>
  </r>
  <r>
    <s v="Teste"/>
    <s v="SGGU-7469"/>
    <s v="5187 - Teste integrado"/>
    <s v="[Jornada Secretaria e Gestor de Unidades] Gestor de Unidades"/>
    <s v="Aceito"/>
    <s v="[SGGU] PI 3/26"/>
    <x v="69"/>
    <n v="2"/>
    <x v="18"/>
    <m/>
    <x v="0"/>
  </r>
  <r>
    <s v="História"/>
    <s v="SGGU-7359"/>
    <s v="[SGGU-5187] Incluir regra de documento não obrigatório"/>
    <s v="[Jornada Secretaria e Gestor de Unidades] Gestor de Unidades"/>
    <s v="Pendente de Produção"/>
    <s v="[SGGU] PI 3/26"/>
    <x v="10"/>
    <n v="5"/>
    <x v="18"/>
    <m/>
    <x v="0"/>
  </r>
  <r>
    <s v="Bug"/>
    <s v="SGGU-7317"/>
    <s v="[SGGU-5187] - Ao tentar realizar a aprovação dos documentos de um mediador que tenha enviado documento Não obrigatório, o sistema apresenta o erro “Documento não existe ou não pertence ao colaborador informado.”"/>
    <s v="[Jornada Secretaria e Gestor de Unidades] Gestor de Unidades"/>
    <s v="Cancelado"/>
    <m/>
    <x v="10"/>
    <m/>
    <x v="18"/>
    <m/>
    <x v="1"/>
  </r>
  <r>
    <s v="Bug"/>
    <s v="SGGU-7301"/>
    <s v="[SGGU-5187] - Após Acadêmico realizar a reprova de todos os documentos enviados do Mediador, Gestão de Unidades recebeu a reprova com sucesso, mas pouco tempo depois somente o documento “CPF” teve o seu status atualizado para “Upload concluído”."/>
    <s v="[Jornada Secretaria e Gestor de Unidades] Gestor de Unidades"/>
    <s v="Cancelado"/>
    <m/>
    <x v="10"/>
    <m/>
    <x v="18"/>
    <m/>
    <x v="1"/>
  </r>
  <r>
    <s v="Bug"/>
    <s v="SGGU-7277"/>
    <s v="[SGGU-5187] - A Parametrização de Documentos que define a data de envio de documentos do mediador NÃO está considerando a “Data fim” como uma data valida para envio do documento."/>
    <s v="[Jornada Secretaria e Gestor de Unidades] Gestor de Unidades"/>
    <s v="Aceito"/>
    <s v="[SGGU] PI 3/26"/>
    <x v="10"/>
    <m/>
    <x v="18"/>
    <m/>
    <x v="0"/>
  </r>
  <r>
    <s v="Bug"/>
    <s v="SGGU-7218"/>
    <s v="[SGGU-5187] - Na tela de Documentos do Colaborador ao clicar na linha a primeira vez, o sistema NÃO oferece a opção de “Editar Documento”, no segundo clique ai aparece a opção."/>
    <s v="[Jornada Secretaria e Gestor de Unidades] Gestor de Unidades"/>
    <s v="Aceito"/>
    <s v="[SGGU] PI 3/26"/>
    <x v="10"/>
    <m/>
    <x v="18"/>
    <m/>
    <x v="0"/>
  </r>
  <r>
    <s v="Teste"/>
    <s v="SGGU-7216"/>
    <s v="Teste Integrado 5187"/>
    <s v="[Jornada Secretaria e Gestor de Unidades] Gestor de Unidades"/>
    <s v="Aceito"/>
    <s v="[SGGU] PI 3/26"/>
    <x v="10"/>
    <n v="2"/>
    <x v="18"/>
    <m/>
    <x v="0"/>
  </r>
  <r>
    <s v="Bug"/>
    <s v="SGGU-7208"/>
    <s v="[SGGU-5187] - Ao Inserir a primeira “Formação Academica” do Mediador Pedagógico o sistema acaba listando mais de 2.200 como se tivessem sido inseridas.(OBS: É a primeira vez que vejo este comportamento, todos os outros testes funcionaram corretamente)"/>
    <s v="[Jornada Secretaria e Gestor de Unidades] Gestor de Unidades"/>
    <s v="Aceito"/>
    <s v="[SGGU] PI 3/26"/>
    <x v="10"/>
    <m/>
    <x v="18"/>
    <m/>
    <x v="0"/>
  </r>
  <r>
    <s v="Bug"/>
    <s v="SGGU-7207"/>
    <s v="[SGGU-5187] - Ao “Criar” a primeira “Formação Acadêmica” do Mediador a tela “Criar Formação Acadêmica” apresenta comportamento instável, hora mostra a mensagem “...O campo Grau de Instrução foi preenchido automaticamente...” e as vezes não."/>
    <s v="[Jornada Secretaria e Gestor de Unidades] Gestor de Unidades"/>
    <s v="Aceito"/>
    <s v="[SGGU] PI 3/26"/>
    <x v="10"/>
    <m/>
    <x v="18"/>
    <m/>
    <x v="0"/>
  </r>
  <r>
    <s v="Bug"/>
    <s v="SGGU-7141"/>
    <s v="[SGGU-5187] - Na tela dos dados do Mediador Pedagogico, ao preencher os dados para a criação da “Formacao Academica” e Salvar o sistema ate salva a criação, mas NÃO lista na grid “Formação Acadêmica”."/>
    <s v="[Jornada Secretaria e Gestor de Unidades] Gestor de Unidades"/>
    <s v="Aceito"/>
    <s v="[SGGU] PI 3/26"/>
    <x v="35"/>
    <m/>
    <x v="18"/>
    <m/>
    <x v="0"/>
  </r>
  <r>
    <s v="História"/>
    <s v="SGGU-6777"/>
    <s v="[SGGU-5187] Formação Acadêmica - Tornar o preenchimento do grau de instrução (Graduação) como obrigatório"/>
    <s v="[Jornada Secretaria e Gestor de Unidades] Gestor de Unidades"/>
    <s v="Em produção"/>
    <s v="[SGGU] PI 3/26"/>
    <x v="30"/>
    <n v="3"/>
    <x v="18"/>
    <m/>
    <x v="0"/>
  </r>
  <r>
    <s v="Teste"/>
    <s v="SGGU-6420"/>
    <s v="[SGGU-5187] Teste Integrado"/>
    <s v="[Jornada Secretaria e Gestor de Unidades] Gestor de Unidades"/>
    <s v="Aceito"/>
    <s v="[SGGU] PI 3/26"/>
    <x v="35"/>
    <n v="2"/>
    <x v="18"/>
    <m/>
    <x v="0"/>
  </r>
  <r>
    <s v="História"/>
    <s v="SGGU-6367"/>
    <s v="[SGGU-5187] Plano de virada - Add acesso ao menu por perfil de acesso"/>
    <s v="[Jornada Secretaria e Gestor de Unidades] Gestor de Unidades"/>
    <s v="Pendente de Produção"/>
    <s v="[SGGU] PI 3/26"/>
    <x v="10"/>
    <n v="3"/>
    <x v="18"/>
    <m/>
    <x v="0"/>
  </r>
  <r>
    <s v="Enabler"/>
    <s v="SGGU-6366"/>
    <s v="[SGGU-5187] Plano de virada - Ajuste no Console para Inicialização e Conclusão do BPF de Mediadores Legados"/>
    <s v="[Jornada Secretaria e Gestor de Unidades] Gestor de Unidades"/>
    <s v="Pendente de Produção"/>
    <s v="[SGGU] PI 3/26"/>
    <x v="10"/>
    <n v="5"/>
    <x v="18"/>
    <m/>
    <x v="0"/>
  </r>
  <r>
    <s v="Débito Técnico"/>
    <s v="SGGU-6364"/>
    <s v="[SGGU-5187] Correção da Regra de Reaproveitamento de Documentos entre Semestres"/>
    <s v="[Jornada Secretaria e Gestor de Unidades] Gestor de Unidades"/>
    <s v="Em produção"/>
    <s v="[SGGU] PI 3/26"/>
    <x v="5"/>
    <n v="5"/>
    <x v="18"/>
    <m/>
    <x v="0"/>
  </r>
  <r>
    <s v="História"/>
    <s v="SGGU-6334"/>
    <s v="[SGGU-5187] Melhoria na inserção da Formação Acadêmica"/>
    <s v="[Jornada Secretaria e Gestor de Unidades] Gestor de Unidades"/>
    <s v="Em produção"/>
    <s v="[SGGU] PI 3/26"/>
    <x v="5"/>
    <n v="5"/>
    <x v="18"/>
    <m/>
    <x v="0"/>
  </r>
  <r>
    <s v="Enabler"/>
    <s v="SGGU-6141"/>
    <s v="[GU] Formação Acadêmica - Realizar estudo para retirar ação manual do gatilho do BPF"/>
    <s v="[Jornada Secretaria e Gestor de Unidades] Gestor de Unidades"/>
    <s v="Em produção"/>
    <s v="[SGGU] PI 2/26"/>
    <x v="51"/>
    <n v="3"/>
    <x v="18"/>
    <m/>
    <x v="0"/>
  </r>
  <r>
    <s v="Enabler"/>
    <s v="SGGU-6094"/>
    <s v="[SGGU-5187] Mapeamento dos novos fluxos, descontinuação de processos legados, revisão de acessos e adequações de relacionamento de documentos de mediador pedagógico"/>
    <s v="[Jornada Secretaria e Gestor de Unidades] Gestor de Unidades"/>
    <s v="Em produção"/>
    <s v="[SGGU] PI 2/26"/>
    <x v="51"/>
    <n v="5"/>
    <x v="18"/>
    <m/>
    <x v="0"/>
  </r>
  <r>
    <s v="Enabler"/>
    <s v="SGGU-5833"/>
    <s v="[SGGU5187] Transitar Informação de Origem do Colaborador nos Subflows"/>
    <s v="[Jornada Secretaria e Gestor de Unidades] Gestor de Unidades"/>
    <s v="Em produção"/>
    <s v="[SGGU] PI 2/26"/>
    <x v="45"/>
    <n v="1"/>
    <x v="18"/>
    <m/>
    <x v="0"/>
  </r>
  <r>
    <s v="História"/>
    <s v="SGGU-5799"/>
    <s v="[SGGU-5187] Ajustes layout da tela Mediador Pedagógico"/>
    <s v="[Jornada Secretaria e Gestor de Unidades] Gestor de Unidades"/>
    <s v="Em produção"/>
    <s v="[SGGU] PI 2/26"/>
    <x v="45"/>
    <n v="5"/>
    <x v="18"/>
    <m/>
    <x v="0"/>
  </r>
  <r>
    <s v="Enabler"/>
    <s v="SGGU-5656"/>
    <s v="[GU] Enabler: Regras - Linha do Tempo da documentação do Tutor"/>
    <s v="[Jornada Secretaria e Gestor de Unidades] Gestor de Unidades"/>
    <s v="Em produção"/>
    <s v="[SGGU] PI 2/26"/>
    <x v="46"/>
    <n v="5"/>
    <x v="18"/>
    <m/>
    <x v="0"/>
  </r>
  <r>
    <s v="História"/>
    <s v="SGGU-5536"/>
    <s v="[SGGU-5187] Disponibilizar para docência a solicitação de alteração dos status do parecer da coordenação"/>
    <s v="[Jornada Secretaria e Gestor de Unidades] Gestor de Unidades"/>
    <s v="Em produção"/>
    <s v="[SGGU] PI 2/26"/>
    <x v="45"/>
    <n v="5"/>
    <x v="18"/>
    <m/>
    <x v="0"/>
  </r>
  <r>
    <s v="Enabler"/>
    <s v="SGGU-5429"/>
    <s v="[SGGU-5187] Teste regressivo criação do Colaborador"/>
    <s v="[Jornada Secretaria e Gestor de Unidades] Gestor de Unidades"/>
    <s v="Em produção"/>
    <s v="[SGGU] PI 2/26"/>
    <x v="51"/>
    <n v="8"/>
    <x v="18"/>
    <m/>
    <x v="0"/>
  </r>
  <r>
    <s v="História"/>
    <s v="SGGU-5427"/>
    <s v="[SGGU-5187] Ajustes no Formulário de alocação"/>
    <s v="[Jornada Secretaria e Gestor de Unidades] Gestor de Unidades"/>
    <s v="Em produção"/>
    <s v="[SGGU] PI 2/26"/>
    <x v="52"/>
    <n v="3"/>
    <x v="18"/>
    <m/>
    <x v="0"/>
  </r>
  <r>
    <s v="Enabler"/>
    <s v="SGGU-5424"/>
    <s v="[DT_CRM_3][SGGU-5187] Adequação de Referências de Contato para Colaborador"/>
    <s v="[Jornada Secretaria e Gestor de Unidades] Gestor de Unidades"/>
    <s v="Em produção"/>
    <s v="[SGGU] PI 2/26"/>
    <x v="45"/>
    <n v="2"/>
    <x v="18"/>
    <m/>
    <x v="0"/>
  </r>
  <r>
    <s v="Enabler"/>
    <s v="SGGU-5423"/>
    <s v="[DT_CRM_3][SGGU-5187] [GEUN][DV][Contatos e Conexoes] - Envia notificação documentos tutor"/>
    <s v="[Jornada Secretaria e Gestor de Unidades] Gestor de Unidades"/>
    <s v="Em produção"/>
    <s v="[SGGU] PI 2/26"/>
    <x v="45"/>
    <n v="5"/>
    <x v="18"/>
    <m/>
    <x v="0"/>
  </r>
  <r>
    <s v="Enabler"/>
    <s v="SGGU-5422"/>
    <s v="[DT_CRM_3][SGGU-5187] [GEUN][SF][Documentos] Criar documentos obrigatorios quando uma conexao e criada"/>
    <s v="[Jornada Secretaria e Gestor de Unidades] Gestor de Unidades"/>
    <s v="Em produção"/>
    <s v="[SGGU] PI 2/26"/>
    <x v="52"/>
    <n v="5"/>
    <x v="18"/>
    <m/>
    <x v="0"/>
  </r>
  <r>
    <s v="Enabler"/>
    <s v="SGGU-5421"/>
    <s v="[DT_GU_3][SGGU-5187] [GEUN] [CONSUMER] [SF] - Criação de contato RM/PRISMA"/>
    <s v="[Jornada Secretaria e Gestor de Unidades] Gestor de Unidades"/>
    <s v="Em produção"/>
    <s v="[SGGU] PI 2/26"/>
    <x v="46"/>
    <n v="5"/>
    <x v="18"/>
    <m/>
    <x v="0"/>
  </r>
  <r>
    <s v="Enabler"/>
    <s v="SGGU-5420"/>
    <s v="[DT_GU_3][SGGU-5187] [GEUN] [CONSUMER] [SF] - Criação/Atualização do Colaborador, Formação Acadêmica, Recurso e Conexão"/>
    <s v="[Jornada Secretaria e Gestor de Unidades] Gestor de Unidades"/>
    <s v="Em produção"/>
    <s v="[SGGU] PI 2/26"/>
    <x v="45"/>
    <n v="5"/>
    <x v="18"/>
    <m/>
    <x v="0"/>
  </r>
  <r>
    <s v="Enabler"/>
    <s v="SGGU-5419"/>
    <s v="[DT_CRM_3][SGGU-5187] [GEUN][AG][Parametrização de Documentos] - Inativar documentos e criar novos no semestre vigente"/>
    <s v="[Jornada Secretaria e Gestor de Unidades] Gestor de Unidades"/>
    <s v="Em produção"/>
    <s v="[SGGU] PI 2/26"/>
    <x v="45"/>
    <n v="5"/>
    <x v="18"/>
    <m/>
    <x v="0"/>
  </r>
  <r>
    <s v="História"/>
    <s v="SGGU-5407"/>
    <s v="[SGGU-5187] Criar layout da tela Mediador Pedagógico"/>
    <s v="[Jornada Secretaria e Gestor de Unidades] Gestor de Unidades"/>
    <s v="Em produção"/>
    <s v="[SGGU] PI 2/26"/>
    <x v="46"/>
    <n v="5"/>
    <x v="18"/>
    <m/>
    <x v="0"/>
  </r>
  <r>
    <s v="Enabler"/>
    <s v="SGGU-5406"/>
    <s v="[SGGU-5187] Criar tabela para centralizar o envio de documento"/>
    <s v="[Jornada Secretaria e Gestor de Unidades] Gestor de Unidades"/>
    <s v="Em produção"/>
    <s v="[SGGU] PI 2/26"/>
    <x v="47"/>
    <n v="3"/>
    <x v="18"/>
    <m/>
    <x v="0"/>
  </r>
  <r>
    <s v="Bug"/>
    <s v="JADO-11107"/>
    <s v="[SGGU-5187] - Ao realizar a consulta de um Mediador que já tem documentação aprovada e já tem indicação a turma aprovada, o sistema Não esta apresentando a Grid das turmas aprovadas."/>
    <s v="[Jornada Acadêmica] Docência"/>
    <s v="Pendente de Produção"/>
    <s v="[JADO] PI 2/26"/>
    <x v="71"/>
    <m/>
    <x v="18"/>
    <m/>
    <x v="0"/>
  </r>
  <r>
    <s v="Bug"/>
    <s v="JADO-11104"/>
    <s v="[SGGU-5187] - Ao tentar realizar a aprovação em Docência dos documentos que foram reprovados no ciclo anterior, o sistema apresenta erro."/>
    <s v="[Jornada Acadêmica] Docência"/>
    <s v="Pendente de Produção"/>
    <s v="[JADO] PI 2/26"/>
    <x v="71"/>
    <m/>
    <x v="18"/>
    <m/>
    <x v="0"/>
  </r>
  <r>
    <s v="Bug"/>
    <s v="JADO-11103"/>
    <s v="[SGGU-5187] - Ao aprovar a associação de turma de um Mediador, o sistema apresenta erro, mas executa o fluxo com sucesso."/>
    <s v="[Jornada Acadêmica] Docência"/>
    <s v="Pendente de Produção"/>
    <s v="[JADO] PI 3/26"/>
    <x v="71"/>
    <m/>
    <x v="18"/>
    <m/>
    <x v="0"/>
  </r>
  <r>
    <s v="Bug"/>
    <s v="JADO-11101"/>
    <s v="[SGGU-5187] - Ao realizar a associação de um mediador a uma turma, é exibido validação de perfil em docência, mas no detalhe da validação NÃO lista nenhuma turma."/>
    <s v="[Jornada Acadêmica] Docência"/>
    <s v="Pendente de Produção"/>
    <s v="[JADO] PI 2/26"/>
    <x v="72"/>
    <m/>
    <x v="18"/>
    <m/>
    <x v="0"/>
  </r>
  <r>
    <s v="Bug"/>
    <s v="JADO-10426"/>
    <s v="[SGGU-5187] Erro de documentos faltantes no reenvio de documentos reprovados"/>
    <s v="[Jornada Acadêmica] Docência"/>
    <s v="Pendente de Produção"/>
    <s v="[JADO] PI 2/26"/>
    <x v="72"/>
    <m/>
    <x v="18"/>
    <m/>
    <x v="0"/>
  </r>
  <r>
    <s v="Bug"/>
    <s v="JADO-10384"/>
    <s v="[SGGU-5187] Erro ao enviar aprovação de documentos ao polo"/>
    <s v="[Jornada Acadêmica] Docência"/>
    <s v="Pendente de Produção"/>
    <s v="[JADO] PI 2/26"/>
    <x v="72"/>
    <m/>
    <x v="18"/>
    <m/>
    <x v="0"/>
  </r>
  <r>
    <s v="Bug"/>
    <s v="JADO-10383"/>
    <s v="[SGGU-5187] Último item do histórico está ficando com exibição cortada no front"/>
    <s v="[Jornada Acadêmica] Docência"/>
    <s v="Pendente de Produção"/>
    <s v="[JADO] PI 2/26"/>
    <x v="72"/>
    <m/>
    <x v="18"/>
    <m/>
    <x v="0"/>
  </r>
  <r>
    <s v="Bug"/>
    <s v="JADO-10217"/>
    <s v="[SGGU-5187] - Em GU ao realizar o Upload dos documentos reprovados no primeiro envio SEM enviar para analise, no Portal Acadêmico Já esta exibindo o novo documento."/>
    <s v="[Jornada Acadêmica] Docência"/>
    <s v="Pendente de Produção"/>
    <s v="[JADO] PI 2/26"/>
    <x v="73"/>
    <m/>
    <x v="18"/>
    <m/>
    <x v="0"/>
  </r>
  <r>
    <s v="Bug"/>
    <s v="JADO-10205"/>
    <s v="[SGGU-5187] - Status dos documentos do mediador volta para &quot;Pendente&quot; após aprovação, mesmo com o status geral do mediador atualizado para &quot;Documentação aceita&quot;"/>
    <s v="[Jornada Acadêmica] Docência"/>
    <s v="Pendente de Produção"/>
    <s v="[JADO] PI 3/26"/>
    <x v="73"/>
    <m/>
    <x v="18"/>
    <m/>
    <x v="0"/>
  </r>
  <r>
    <s v="Teste"/>
    <s v="JADO-9656"/>
    <s v="[Ajuste Fluxo Mediador Presencial] Teste Integrado Fluxo completo 2/2"/>
    <s v="[Jornada Acadêmica] Docência"/>
    <s v="Aceito"/>
    <s v="[JADO] PI 3/26"/>
    <x v="73"/>
    <n v="3"/>
    <x v="18"/>
    <m/>
    <x v="0"/>
  </r>
  <r>
    <s v="Enabler"/>
    <s v="JADO-9406"/>
    <s v="[Ajuste no Fluxo de Marcação de Frequência] Teste do fluxo após correção em Enturmação"/>
    <s v="[Jornada Acadêmica] Docência"/>
    <s v="Pendente de Produção"/>
    <s v="[JADO] PI 3/26"/>
    <x v="74"/>
    <n v="3"/>
    <x v="18"/>
    <m/>
    <x v="0"/>
  </r>
  <r>
    <s v="Enabler"/>
    <s v="JADO-9251"/>
    <s v="[Ajuste Fluxo Mediador Presencial] Preparar estrutura para Criar flow de requisição à API de GU"/>
    <s v="[Jornada Acadêmica] Docência"/>
    <s v="Em produção"/>
    <s v="[JADO] PI 2/26"/>
    <x v="75"/>
    <n v="2"/>
    <x v="18"/>
    <m/>
    <x v="0"/>
  </r>
  <r>
    <s v="Teste"/>
    <s v="JADO-8442"/>
    <s v="[Ajuste Fluxo Mediador Presencial] Teste Integrado Fluxo completo"/>
    <s v="[Jornada Acadêmica] Docência"/>
    <s v="Aceito"/>
    <s v="[JADO] PI 3/26"/>
    <x v="76"/>
    <n v="5"/>
    <x v="18"/>
    <m/>
    <x v="0"/>
  </r>
  <r>
    <s v="Spike"/>
    <s v="JADO-8441"/>
    <s v="[Ajuste Fluxo Mediador Presencial]  [Spike] Definição da API de alteração de status das documentações"/>
    <s v="[Jornada Acadêmica] Docência"/>
    <s v="Aceito"/>
    <s v="[JADO] PI 2/26"/>
    <x v="77"/>
    <n v="1"/>
    <x v="18"/>
    <m/>
    <x v="0"/>
  </r>
  <r>
    <s v="História"/>
    <s v="JADO-8440"/>
    <s v="[Ajuste Fluxo Mediador Presencial]  [Canvas] Exibir corretamente o histórico de aprovações/rejeições"/>
    <s v="[Jornada Acadêmica] Docência"/>
    <s v="Pendente de Produção"/>
    <s v="[JADO] PI 3/26"/>
    <x v="78"/>
    <n v="3"/>
    <x v="18"/>
    <m/>
    <x v="0"/>
  </r>
  <r>
    <s v="História"/>
    <s v="JADO-8439"/>
    <s v="[Ajuste Fluxo Mediador Presencial] [Canvas] Aprovar/Rejeitar documentações (chamar o flow)"/>
    <s v="[Jornada Acadêmica] Docência"/>
    <s v="Pendente de Produção"/>
    <s v="[JADO] PI 2/26"/>
    <x v="79"/>
    <n v="3"/>
    <x v="18"/>
    <m/>
    <x v="0"/>
  </r>
  <r>
    <s v="História"/>
    <s v="JADO-8438"/>
    <s v="[Ajuste Fluxo Mediador Presencial]  Filtrar os Colaboradores exibidos na lista"/>
    <s v="[Jornada Acadêmica] Docência"/>
    <s v="Pendente de Produção"/>
    <s v="[JADO] PI 3/26"/>
    <x v="80"/>
    <n v="3"/>
    <x v="18"/>
    <m/>
    <x v="0"/>
  </r>
  <r>
    <s v="Enabler"/>
    <s v="JADO-8437"/>
    <s v="[Ajuste Fluxo Mediador Presencial] Criar flow de requisição à API de GU"/>
    <s v="[Jornada Acadêmica] Docência"/>
    <s v="Em produção"/>
    <s v="[JADO] PI 2/26"/>
    <x v="79"/>
    <n v="2"/>
    <x v="18"/>
    <m/>
    <x v="0"/>
  </r>
  <r>
    <s v="Enabler"/>
    <s v="JADO-8436"/>
    <s v="[Ajuste Fluxo Mediador Presencial]  Exibir a lista de Colaboradores nas situações"/>
    <s v="[Jornada Acadêmica] Docência"/>
    <s v="Pendente de Produção"/>
    <s v="[JADO] PI 3/26"/>
    <x v="78"/>
    <n v="5"/>
    <x v="18"/>
    <m/>
    <x v="0"/>
  </r>
  <r>
    <s v="Enabler"/>
    <s v="JADO-8435"/>
    <s v="[Ajuste Fluxo Mediador Presencial]  Function para conceder acesso para Mediadores Presenciais"/>
    <s v="[Jornada Acadêmica] Docência"/>
    <s v="Pendente de Produção"/>
    <s v="[JADO] PI 2/26"/>
    <x v="75"/>
    <n v="5"/>
    <x v="18"/>
    <m/>
    <x v="0"/>
  </r>
  <r>
    <s v="Enabler"/>
    <s v="JADO-8434"/>
    <s v="[Ajuste Fluxo Mediador Presencial] Ajustar o direito de acesso para suportar as novas tabelas"/>
    <s v="[Jornada Acadêmica] Docência"/>
    <s v="Em produção"/>
    <s v="[JADO] PI 2/26"/>
    <x v="75"/>
    <n v="1"/>
    <x v="18"/>
    <m/>
    <x v="0"/>
  </r>
  <r>
    <s v="Enabler"/>
    <s v="JADO-8433"/>
    <s v="[Ajuste Fluxo Mediador Presencial] Ajustar o fetch de listagem de Colaboradores"/>
    <s v="[Jornada Acadêmica] Docência"/>
    <s v="Pendente de Produção"/>
    <s v="[JADO] PI 2/26"/>
    <x v="75"/>
    <n v="5"/>
    <x v="18"/>
    <m/>
    <x v="0"/>
  </r>
  <r>
    <s v="História"/>
    <s v="SGSE-1947"/>
    <s v="[710]Remoção da Validação do Parâmetro kcs_férias na geração do histórico curricular"/>
    <s v="[Jornada Secretaria e Gestor de Unidades] Secretaria - Enturmação"/>
    <s v="Em produção"/>
    <s v="[ADSE] PI 4/25"/>
    <x v="81"/>
    <n v="3"/>
    <x v="19"/>
    <m/>
    <x v="0"/>
  </r>
  <r>
    <s v="Teste"/>
    <s v="SGSE-1554"/>
    <s v="[710] Redefinição de regras e solução do processo de Rematrícula"/>
    <s v="[Jornada Secretaria e Gestor de Unidades] Secretaria - Enturmação"/>
    <s v="Cancelado"/>
    <s v="[ADSE] PI 4/25"/>
    <x v="82"/>
    <n v="1"/>
    <x v="19"/>
    <m/>
    <x v="1"/>
  </r>
  <r>
    <s v="História"/>
    <s v="SGSE-881"/>
    <s v="[710] Limpeza de preenchimento de datas de disciplinas futuras para alunos do modelo semanal "/>
    <s v="[Jornada Secretaria e Gestor de Unidades] Secretaria - Enturmação"/>
    <s v="Em produção"/>
    <s v="[ADSE] PI 4/25"/>
    <x v="83"/>
    <n v="2"/>
    <x v="19"/>
    <m/>
    <x v="0"/>
  </r>
  <r>
    <s v="Bug"/>
    <s v="SGGS-18169"/>
    <s v="[ARTPT-710] - Ao realizar o aceite de um contrato/termo de rematricula, o mesmo NÃO esta sendo apresentado em “Assinados” no Sofia."/>
    <s v="[Jornada Secretaria e Gestor de Unidades] Secretaria - Gestão Acadêmica"/>
    <s v="Cancelado"/>
    <m/>
    <x v="9"/>
    <m/>
    <x v="19"/>
    <m/>
    <x v="1"/>
  </r>
  <r>
    <s v="Bug"/>
    <s v="SGGS-18161"/>
    <s v="[ARTPT-710] - Gestor de Rematricula recebeu o “Tipo de Oferta” como “Isento”, mas NÃO esta gerando o contrato/termo de rematrícula."/>
    <s v="[Jornada Secretaria e Gestor de Unidades] Secretaria - Gestão Acadêmica"/>
    <s v="Aceito"/>
    <s v="[SGGS] PI 3/26"/>
    <x v="56"/>
    <m/>
    <x v="19"/>
    <m/>
    <x v="0"/>
  </r>
  <r>
    <s v="Bug"/>
    <s v="SGGS-17930"/>
    <s v="[ARTPT-710] - Quando SAP realiza a atualização em um Agrupador e disparado um evento de atualização que consegue reabrir ate mesmo um checklist concluido"/>
    <s v="[Jornada Secretaria e Gestor de Unidades] Secretaria - Gestão Acadêmica"/>
    <s v="Aceito"/>
    <s v="[SGGS] PI 3/26"/>
    <x v="61"/>
    <m/>
    <x v="19"/>
    <m/>
    <x v="0"/>
  </r>
  <r>
    <s v="Teste"/>
    <s v="SGGS-17083"/>
    <s v="[GA] Redefinição de regras e solução do processo de Rematrícula_Teste Integrado"/>
    <s v="[Jornada Secretaria e Gestor de Unidades] Secretaria - Gestão Acadêmica"/>
    <s v="Aceito"/>
    <s v="[SGGS] PI 3/26"/>
    <x v="48"/>
    <n v="2"/>
    <x v="19"/>
    <m/>
    <x v="0"/>
  </r>
  <r>
    <s v="Teste"/>
    <s v="SGGS-16906"/>
    <s v="[Athenas][SEC][GA] Redefinição de regras e solução do processo de Rematrícula_Teste Integrado"/>
    <s v="[Jornada Secretaria e Gestor de Unidades] Secretaria - Gestão Acadêmica"/>
    <s v="Aceito"/>
    <s v="[SGGS] PI 3/26"/>
    <x v="84"/>
    <n v="1"/>
    <x v="19"/>
    <m/>
    <x v="0"/>
  </r>
  <r>
    <s v="Teste"/>
    <s v="SGGS-15665"/>
    <s v="[Athenas][SEC][GA] Redefinição de regras e solução do processo de Rematrícula_Teste Integrado"/>
    <s v="[Jornada Secretaria e Gestor de Unidades] Secretaria - Gestão Acadêmica"/>
    <s v="Aceito"/>
    <s v="[SGGS] PI 2/26"/>
    <x v="53"/>
    <n v="1"/>
    <x v="19"/>
    <m/>
    <x v="0"/>
  </r>
  <r>
    <s v="História"/>
    <s v="SGGS-11446"/>
    <s v="[Athenas][SEC]Ajustes de campos no Gestor de Rematrícula"/>
    <s v="[Jornada Secretaria e Gestor de Unidades] Secretaria - Gestão Acadêmica"/>
    <s v="Em produção"/>
    <s v="[ASEC] PI 4/25"/>
    <x v="85"/>
    <n v="3"/>
    <x v="19"/>
    <m/>
    <x v="0"/>
  </r>
  <r>
    <s v="História"/>
    <s v="SGGS-11388"/>
    <s v="[Athenas][SEC] Remoção de Eventos do Gestor de Rematrícula"/>
    <s v="[Jornada Secretaria e Gestor de Unidades] Secretaria - Gestão Acadêmica"/>
    <s v="Em produção"/>
    <s v="[ASEC] PI 4/25"/>
    <x v="85"/>
    <n v="8"/>
    <x v="19"/>
    <m/>
    <x v="0"/>
  </r>
  <r>
    <s v="História"/>
    <s v="SGGS-11385"/>
    <s v="[Athenas][SEC][Integração] Novo evento de tipo de oferta da mensalidade de rematrícula (ReEnrollmentOfferTypeAvailable)"/>
    <s v="[Jornada Secretaria e Gestor de Unidades] Secretaria - Gestão Acadêmica"/>
    <s v="Em produção"/>
    <s v="[ASEC] PI 4/25"/>
    <x v="85"/>
    <n v="5"/>
    <x v="19"/>
    <m/>
    <x v="0"/>
  </r>
  <r>
    <s v="História"/>
    <s v="SGGS-11218"/>
    <s v="[Athenas][SEC] Remoção de campos do Gestor de Rematrícula (Parte 2)"/>
    <s v="[Jornada Secretaria e Gestor de Unidades] Secretaria - Gestão Acadêmica"/>
    <s v="Em produção"/>
    <s v="[ASEC] PI 4/25"/>
    <x v="86"/>
    <n v="5"/>
    <x v="19"/>
    <m/>
    <x v="0"/>
  </r>
  <r>
    <s v="História"/>
    <s v="SGGS-11063"/>
    <s v="[Athenas][SEC] Remoção de campos do Gestor de Rematrícula (Parte 1)"/>
    <s v="[Jornada Secretaria e Gestor de Unidades] Secretaria - Gestão Acadêmica"/>
    <s v="Em produção"/>
    <s v="[ASEC] PI 4/25"/>
    <x v="86"/>
    <n v="8"/>
    <x v="19"/>
    <m/>
    <x v="0"/>
  </r>
  <r>
    <s v="História"/>
    <s v="SGGS-9907"/>
    <s v="[Athenas][SEC] Rematrícula_ Consumer - Processamento"/>
    <s v="[Jornada Secretaria e Gestor de Unidades] Secretaria - Gestão Acadêmica"/>
    <s v="Em produção"/>
    <s v="[ASEC] PI 4/25"/>
    <x v="87"/>
    <n v="8"/>
    <x v="19"/>
    <m/>
    <x v="0"/>
  </r>
  <r>
    <s v="História"/>
    <s v="SGGS-9906"/>
    <s v="[Athenas][SEC] Rematrícula_ Service Bus"/>
    <s v="[Jornada Secretaria e Gestor de Unidades] Secretaria - Gestão Acadêmica"/>
    <s v="Em produção"/>
    <s v="[ASEC] PI 4/25"/>
    <x v="87"/>
    <n v="3"/>
    <x v="19"/>
    <m/>
    <x v="0"/>
  </r>
  <r>
    <s v="História"/>
    <s v="SGGS-9904"/>
    <s v="[Athenas][SEC] Rematrícula_ Producer gatilho criação Time Trigger"/>
    <s v="[Jornada Secretaria e Gestor de Unidades] Secretaria - Gestão Acadêmica"/>
    <s v="Em produção"/>
    <s v="[ASEC] PI 4/25"/>
    <x v="87"/>
    <n v="8"/>
    <x v="19"/>
    <m/>
    <x v="0"/>
  </r>
  <r>
    <s v="História"/>
    <s v="SGGS-9903"/>
    <s v="[Athenas][SEC] Rematrícula_ Reenvio - Alteração de Status "/>
    <s v="[Jornada Secretaria e Gestor de Unidades] Secretaria - Gestão Acadêmica"/>
    <s v="Em produção"/>
    <s v="[ASEC] PI 4/25"/>
    <x v="87"/>
    <n v="3"/>
    <x v="19"/>
    <m/>
    <x v="0"/>
  </r>
  <r>
    <s v="História"/>
    <s v="SGGS-9856"/>
    <s v="[Athenas][SEC] Rematrícula_Alterar o processo de remat semestral - Refatoração"/>
    <s v="[Jornada Secretaria e Gestor de Unidades] Secretaria - Gestão Acadêmica"/>
    <s v="Em produção"/>
    <s v="[ASEC] PI 4/25"/>
    <x v="88"/>
    <n v="13"/>
    <x v="19"/>
    <m/>
    <x v="0"/>
  </r>
  <r>
    <s v="História"/>
    <s v="SGGS-9855"/>
    <s v="[Athenas][SEC] Rematrícula_ Teste de performance na criação de checklist de Remat"/>
    <s v="[Jornada Secretaria e Gestor de Unidades] Secretaria - Gestão Acadêmica"/>
    <s v="Em produção"/>
    <s v="[ASEC] PI 4/25"/>
    <x v="89"/>
    <n v="8"/>
    <x v="19"/>
    <m/>
    <x v="0"/>
  </r>
  <r>
    <s v="História"/>
    <s v="SGGS-9619"/>
    <s v="[Athenas][SEC] Rematrícula_ Criação de um campo para informar a alocação disponibilizada"/>
    <s v="[Jornada Secretaria e Gestor de Unidades] Secretaria - Gestão Acadêmica"/>
    <s v="Em produção"/>
    <s v="[ASEC] PI 4/25"/>
    <x v="87"/>
    <n v="8"/>
    <x v="19"/>
    <m/>
    <x v="0"/>
  </r>
  <r>
    <s v="História"/>
    <s v="SGGS-9569"/>
    <s v="[Athenas][SEC]_ Alterar campos mantenedoraMarca, unityAccount_brand_description"/>
    <s v="[Jornada Secretaria e Gestor de Unidades] Secretaria - Gestão Acadêmica"/>
    <s v="Em produção"/>
    <s v="[ASEC] PI 4/25"/>
    <x v="85"/>
    <n v="5"/>
    <x v="19"/>
    <m/>
    <x v="0"/>
  </r>
  <r>
    <s v="História"/>
    <s v="SGGS-8429"/>
    <s v="[Athenas][SEC] Rematrícula_ Gravação de eventos no Gestor de Rematrícula"/>
    <s v="[Jornada Secretaria e Gestor de Unidades] Secretaria - Gestão Acadêmica"/>
    <s v="Em produção"/>
    <s v="[ASEC] PI 3/25"/>
    <x v="90"/>
    <n v="8"/>
    <x v="19"/>
    <m/>
    <x v="0"/>
  </r>
  <r>
    <s v="História"/>
    <s v="SGGS-7912"/>
    <s v="[Athenas][SEC] Atualizar o fluxo de status do Gestor de Rematrícula"/>
    <s v="[Jornada Secretaria e Gestor de Unidades] Secretaria - Gestão Acadêmica"/>
    <s v="Em produção"/>
    <s v="[ASEC] PI 3/25"/>
    <x v="91"/>
    <n v="5"/>
    <x v="19"/>
    <m/>
    <x v="0"/>
  </r>
  <r>
    <s v="História"/>
    <s v="SGGS-7677"/>
    <s v="[Athenas][SEC] Separação do processo de rematrícula x alocação de disciplinas"/>
    <s v="[Jornada Secretaria e Gestor de Unidades] Secretaria - Gestão Acadêmica"/>
    <s v="Em produção"/>
    <s v="[ASEC] PI 3/25"/>
    <x v="92"/>
    <n v="13"/>
    <x v="19"/>
    <m/>
    <x v="0"/>
  </r>
  <r>
    <s v="Spike"/>
    <s v="SGGS-7669"/>
    <s v="[Athenas][SEC] Rematrícula_ Ajuste da regra de Data de Encerramento do Contrato para o semestral/semanal"/>
    <s v="[Jornada Secretaria e Gestor de Unidades] Secretaria - Gestão Acadêmica"/>
    <s v="Em produção"/>
    <s v="[ASEC] PI 3/25"/>
    <x v="91"/>
    <n v="3"/>
    <x v="19"/>
    <m/>
    <x v="0"/>
  </r>
  <r>
    <s v="Spike"/>
    <s v="SGGS-6972"/>
    <s v="[Athenas][SEC]Rematrícula_ Estruturar a solução do mapa técnico"/>
    <s v="[Jornada Secretaria e Gestor de Unidades] Secretaria - Gestão Acadêmica"/>
    <s v="Em produção"/>
    <s v="[ASEC] PI 3/25"/>
    <x v="93"/>
    <n v="5"/>
    <x v="19"/>
    <m/>
    <x v="0"/>
  </r>
  <r>
    <s v="História"/>
    <s v="SGGS-6564"/>
    <s v="[Athenas][SEC]Melhorias nos eventos do Gestor de Rematrícula"/>
    <s v="[Jornada Secretaria e Gestor de Unidades] Secretaria - Gestão Acadêmica"/>
    <s v="Em produção"/>
    <s v="[ASEC] PI 4/25"/>
    <x v="85"/>
    <n v="8"/>
    <x v="19"/>
    <m/>
    <x v="0"/>
  </r>
  <r>
    <s v="História"/>
    <s v="SGGS-6561"/>
    <s v="[Athenas][SEC] Rematrícula_ Remover regra de cálculo de data do bloqueio (disciplina pausada)"/>
    <s v="[Jornada Secretaria e Gestor de Unidades] Secretaria - Gestão Acadêmica"/>
    <s v="Em produção"/>
    <s v="[ASEC] PI 3/25"/>
    <x v="90"/>
    <n v="13"/>
    <x v="19"/>
    <m/>
    <x v="0"/>
  </r>
  <r>
    <s v="História"/>
    <s v="SGGS-6560"/>
    <s v="[Athenas][SEC] Alterar a regra de cálculo da data limite de Rematrícula"/>
    <s v="[Jornada Secretaria e Gestor de Unidades] Secretaria - Gestão Acadêmica"/>
    <s v="Em produção"/>
    <s v="[ASEC] PI 3/25"/>
    <x v="92"/>
    <n v="13"/>
    <x v="19"/>
    <m/>
    <x v="0"/>
  </r>
  <r>
    <s v="História"/>
    <s v="SGGS-6559"/>
    <s v="[Athenas][SEC] Remover o evento de simulação do Gestor de Rematrícula"/>
    <s v="[Jornada Secretaria e Gestor de Unidades] Secretaria - Gestão Acadêmica"/>
    <s v="Em produção"/>
    <s v="[ASEC] PI 4/25"/>
    <x v="86"/>
    <n v="5"/>
    <x v="19"/>
    <m/>
    <x v="0"/>
  </r>
  <r>
    <s v="História"/>
    <s v="SGGS-6558"/>
    <s v="[Athenas][SEC] Criar novos status e implementar um fluxo de atualização no Gestor de Rematrícula"/>
    <s v="[Jornada Secretaria e Gestor de Unidades] Secretaria - Gestão Acadêmica"/>
    <s v="Em produção"/>
    <s v="[ASEC] PI 3/25"/>
    <x v="94"/>
    <n v="8"/>
    <x v="19"/>
    <m/>
    <x v="0"/>
  </r>
  <r>
    <s v="Débito Técnico"/>
    <s v="SGGS-3182"/>
    <s v="[Athenas][SEC]POC de Refatoração do Processo de Rematrícula com Custom API + Plugin C#"/>
    <s v="[Jornada Secretaria e Gestor de Unidades] Secretaria - Gestão Acadêmica"/>
    <s v="Em produção"/>
    <s v="[ASEC] PI 3/25"/>
    <x v="90"/>
    <n v="5"/>
    <x v="19"/>
    <m/>
    <x v="0"/>
  </r>
  <r>
    <s v="Teste"/>
    <s v="JIBK-14588"/>
    <s v="[ARTPT-710][Rematricula] Teste integrado"/>
    <s v="[Jornada de Ingresso] Backoffice de Ingresso"/>
    <s v="Cancelado"/>
    <s v="[JIBK] PI 1/26"/>
    <x v="95"/>
    <n v="1"/>
    <x v="19"/>
    <m/>
    <x v="1"/>
  </r>
  <r>
    <s v="Teste"/>
    <s v="JIBK-14587"/>
    <s v="[ARTPT-710][Rematricula] Teste integrado"/>
    <s v="[Jornada de Ingresso] Backoffice de Ingresso"/>
    <s v="Cancelado"/>
    <s v="[JIBK] PI 1/26"/>
    <x v="95"/>
    <n v="1"/>
    <x v="19"/>
    <m/>
    <x v="1"/>
  </r>
  <r>
    <s v="História"/>
    <s v="JIBK-14586"/>
    <s v="[ARTPT-710][Rematricula] Atualizar contratos de período letivo"/>
    <s v="[Jornada de Ingresso] Backoffice de Ingresso"/>
    <s v="Em produção"/>
    <s v="[JIBK] PI 1/26"/>
    <x v="96"/>
    <n v="2"/>
    <x v="19"/>
    <m/>
    <x v="0"/>
  </r>
  <r>
    <s v="Liderança"/>
    <s v="JFEA-23393"/>
    <s v="[ARTPT-710] - [GA] Redefinição de regras e solução do processo de Rematrícula - Testes Integrados"/>
    <s v="[Jornada Financeira] Eagles"/>
    <s v="Aceito"/>
    <s v="[JFEA] PI 2/26"/>
    <x v="97"/>
    <m/>
    <x v="19"/>
    <m/>
    <x v="0"/>
  </r>
  <r>
    <s v="História"/>
    <s v="JFEA-21402"/>
    <s v="[ARTPT-710 - Rematrícula] Adequar contrato (financial-statement-availbale)"/>
    <s v="[Jornada Financeira] Eagles"/>
    <s v="Pendente de Produção"/>
    <s v="[JFEA] PI 4/25"/>
    <x v="98"/>
    <n v="1"/>
    <x v="19"/>
    <m/>
    <x v="0"/>
  </r>
  <r>
    <s v="Teste"/>
    <s v="DFOC-5119"/>
    <s v="[Teste Integrado] Ofertas - 710 - Redefinição de regras e solução do processo de Rematrícula"/>
    <s v="[Jornada Digital Finance] Ofertas Comerciais"/>
    <s v="Cancelado"/>
    <s v="[DFOC] PI 3/26"/>
    <x v="99"/>
    <n v="5"/>
    <x v="19"/>
    <m/>
    <x v="1"/>
  </r>
  <r>
    <s v="Liderança"/>
    <s v="DFOC-5109"/>
    <s v="[TESTE INTEGRADOS] - OFERTA - [GA] Redefinição de regras e solução do processo de Rematrícula"/>
    <s v="[Jornada Digital Finance] Ofertas Comerciais"/>
    <s v="Aceito"/>
    <s v="[DFOC] PI 3/26"/>
    <x v="100"/>
    <m/>
    <x v="19"/>
    <m/>
    <x v="0"/>
  </r>
  <r>
    <s v="Bug"/>
    <s v="DFOC-4712"/>
    <s v="[ARTPT-710] Eventos de SAP não chegaram no evento re-enrollment-offer-type-available para o checklist da Rematricula"/>
    <s v="[Jornada Digital Finance] Ofertas Comerciais"/>
    <s v="Aceito"/>
    <s v="[DFOC] PI 2/26"/>
    <x v="101"/>
    <n v="1"/>
    <x v="19"/>
    <m/>
    <x v="0"/>
  </r>
  <r>
    <s v="Teste"/>
    <s v="DFOC-4674"/>
    <s v="[Teste Integrado] ARTPT-710 [GA] Redefinição de regras e solução do processo de Rematrícula"/>
    <s v="[Jornada Digital Finance] Ofertas Comerciais"/>
    <s v="Aceito"/>
    <s v="[DFOC] PI 2/26"/>
    <x v="101"/>
    <m/>
    <x v="19"/>
    <m/>
    <x v="0"/>
  </r>
  <r>
    <s v="Bug"/>
    <s v="DFFA-4674"/>
    <s v="[ARTPT-710] - Ao gerar um gestor de Rematricula em Athenas Secretaria, o evento de rematricula esta chegando em SAP, mas não esta gerando os CITs de rematricula (mensalidade 7 a 12)"/>
    <s v="[Jornada Digital Finance] Faturamento"/>
    <s v="Aceito"/>
    <s v="[DFFA] PI 2/26"/>
    <x v="102"/>
    <m/>
    <x v="19"/>
    <m/>
    <x v="0"/>
  </r>
  <r>
    <s v="Teste"/>
    <s v="DFFA-4463"/>
    <s v="[TESTE INTEGRADOS] - Faturamento - Redefinição de regras e solução do processo de Rematrícula"/>
    <s v="[Jornada Digital Finance] Faturamento"/>
    <s v="Aceito"/>
    <s v="[DFFA] PI 3/26"/>
    <x v="103"/>
    <n v="5"/>
    <x v="19"/>
    <m/>
    <x v="0"/>
  </r>
  <r>
    <s v="Liderança"/>
    <s v="DFFA-4285"/>
    <s v="1.6a [Teste produto] Criar campo adicional no Header do Agrupador para identificação de Pagante, Bolsista 100% ou Isento"/>
    <s v="[Jornada Digital Finance] Faturamento"/>
    <s v="Aceito"/>
    <s v="[DFFA] PI 2/26"/>
    <x v="104"/>
    <m/>
    <x v="19"/>
    <m/>
    <x v="0"/>
  </r>
  <r>
    <s v="Débito Técnico"/>
    <s v="DFFA-3698"/>
    <s v="Avaliar tabela secundária de Rematricula"/>
    <s v="[Jornada Digital Finance] Faturamento"/>
    <s v="Aceito"/>
    <s v="[DFFA] PI 4/25"/>
    <x v="105"/>
    <n v="1"/>
    <x v="19"/>
    <m/>
    <x v="0"/>
  </r>
  <r>
    <s v="Liderança"/>
    <s v="DFFA-3578"/>
    <s v="Alinhamento de contrato - Redefinição de regras e solução do processo de Rematrícula"/>
    <s v="[Jornada Digital Finance] Faturamento"/>
    <s v="Aceito"/>
    <s v="[DFFA] PI 4/25"/>
    <x v="106"/>
    <m/>
    <x v="19"/>
    <m/>
    <x v="0"/>
  </r>
  <r>
    <s v="Liderança"/>
    <s v="DFFA-3577"/>
    <s v="Software Design - Redefinição de regras e solução do processo de Rematrícula"/>
    <s v="[Jornada Digital Finance] Faturamento"/>
    <s v="Aceito"/>
    <s v="[DFFA] PI 4/25"/>
    <x v="106"/>
    <m/>
    <x v="19"/>
    <m/>
    <x v="0"/>
  </r>
  <r>
    <s v="História"/>
    <s v="DFCR-4458"/>
    <s v="1.7 [Desenvolvimento Odata] Criar campo adicional ZCOND_PAG_ALUNO (no Header do Agrupador para identificação de Pagante, Bolsista 100% ou Isento)"/>
    <s v="[Jornada Digital Finance] Contas a Receber"/>
    <s v="Aceito"/>
    <s v="[DFCR] PI 2/26"/>
    <x v="107"/>
    <n v="5"/>
    <x v="19"/>
    <m/>
    <x v="0"/>
  </r>
  <r>
    <s v="História"/>
    <s v="DFAR-3484"/>
    <s v="1.4b [Desenvolvimento] Criar campo adicional no Header do Agrupador para identificação de Pagante, Bolsista 100% ou Isento"/>
    <s v="[Jornada Digital Finance] Arrecadação"/>
    <s v="Aceito"/>
    <s v="[DFAR] PI 2/26"/>
    <x v="108"/>
    <n v="7"/>
    <x v="19"/>
    <m/>
    <x v="0"/>
  </r>
  <r>
    <s v="História"/>
    <s v="DFAR-3281"/>
    <s v="[Enable] - Criar campo adicional no Header do Agrupador para identificação de Pagante, Bolsista 100% ou Isento"/>
    <s v="[Jornada Digital Finance] Arrecadação"/>
    <s v="Aceito"/>
    <s v="[DFAR] PI 1/26"/>
    <x v="109"/>
    <n v="0"/>
    <x v="19"/>
    <m/>
    <x v="0"/>
  </r>
  <r>
    <s v="Liderança"/>
    <s v="DFAR-3117"/>
    <s v="1.6 [Teste produto] Criar campo adicional no Header do Agrupador para identificação de Pagante, Bolsista 100% ou Isento"/>
    <s v="[Jornada Digital Finance] Arrecadação"/>
    <s v="Aceito"/>
    <s v="[DFAR] PI 2/26"/>
    <x v="110"/>
    <m/>
    <x v="19"/>
    <m/>
    <x v="0"/>
  </r>
  <r>
    <s v="Enabler"/>
    <s v="DFAR-3116"/>
    <s v="1.5 [Teste técnico] Criar campo adicional no Header do Agrupador para identificação de Pagante, Bolsista 100% ou Isento"/>
    <s v="[Jornada Digital Finance] Arrecadação"/>
    <s v="Aceito"/>
    <s v="[DFAR] PI 2/26"/>
    <x v="111"/>
    <n v="5"/>
    <x v="19"/>
    <m/>
    <x v="0"/>
  </r>
  <r>
    <s v="História"/>
    <s v="DFAR-3115"/>
    <s v="1.4 [Desenvolvimento] Criar campo adicional no Header do Agrupador para identificação de Pagante, Bolsista 100% ou Isento"/>
    <s v="[Jornada Digital Finance] Arrecadação"/>
    <s v="Aceito"/>
    <s v="[DFAR] PI 1/26"/>
    <x v="112"/>
    <n v="5"/>
    <x v="19"/>
    <m/>
    <x v="0"/>
  </r>
  <r>
    <s v="Liderança"/>
    <s v="DFAR-3114"/>
    <s v="1.3 [Aprovação do desenho de solução] Criar campo adicional no Header do Agrupador para identificação de Pagante, Bolsista 100% ou Isento"/>
    <s v="[Jornada Digital Finance] Arrecadação"/>
    <s v="Aceito"/>
    <s v="[DFAR] PI 1/26"/>
    <x v="113"/>
    <m/>
    <x v="19"/>
    <m/>
    <x v="0"/>
  </r>
  <r>
    <s v="Enabler"/>
    <s v="DFAR-3113"/>
    <s v="1.2 [Desenho de solução] Criar campo adicional no Header do Agrupador para identificação de Pagante, Bolsista 100% ou Isento"/>
    <s v="[Jornada Digital Finance] Arrecadação"/>
    <s v="Aceito"/>
    <s v="[DFAR] PI 1/26"/>
    <x v="114"/>
    <n v="5"/>
    <x v="19"/>
    <m/>
    <x v="0"/>
  </r>
  <r>
    <s v="Enabler"/>
    <s v="DFAR-3112"/>
    <s v="1.1 [Enabler] Criar campo adicional no Header do Agrupador para identificação de Pagante, Bolsista 100% ou Isento"/>
    <s v="[Jornada Digital Finance] Arrecadação"/>
    <s v="Aceito"/>
    <s v="[DFAR] PI 4/25"/>
    <x v="115"/>
    <n v="2"/>
    <x v="19"/>
    <m/>
    <x v="0"/>
  </r>
  <r>
    <s v="Bug"/>
    <s v="BBCP-1315"/>
    <s v="[ARTPT-710] - Quando SAP realiza a atualização em um Agrupador e disparado um evento de atualização que consegue reabrir ate mesmo um checklist concluído."/>
    <s v="[Backbone] CPI"/>
    <s v="Aceito"/>
    <s v="[BBCP] PI 2/26"/>
    <x v="116"/>
    <m/>
    <x v="19"/>
    <m/>
    <x v="0"/>
  </r>
  <r>
    <s v="Bug"/>
    <s v="BBCP-1314"/>
    <s v="[ARTPT-710] - Após SAP gerar o agrupamento da fatura de rematrícula (7) NÃO esta acionando o evento Mesh “re-enrollment-offer-type-available“"/>
    <s v="[Backbone] CPI"/>
    <s v="Aceito"/>
    <s v="[BBCP] PI 2/26"/>
    <x v="116"/>
    <m/>
    <x v="19"/>
    <m/>
    <x v="0"/>
  </r>
  <r>
    <s v="Bug"/>
    <s v="BBCP-1308"/>
    <s v="[ARTPT-710] - O evento de CPI re-enrollment-offer-type-available NÃO chegou em Athenas para o checklist da Rematricula."/>
    <s v="[Backbone] CPI"/>
    <s v="Aceito"/>
    <s v="[BBCP] PI 2/26"/>
    <x v="117"/>
    <m/>
    <x v="19"/>
    <m/>
    <x v="0"/>
  </r>
  <r>
    <s v="História"/>
    <s v="BBCP-1267"/>
    <s v="[ARTPT-710] Ajustes faltantes em CPI para tópico re-enrollment-offer-type-available"/>
    <s v="[Backbone] CPI"/>
    <s v="Aceito"/>
    <s v="[BBCP] PI 2/26"/>
    <x v="118"/>
    <m/>
    <x v="19"/>
    <m/>
    <x v="0"/>
  </r>
  <r>
    <s v="Bug"/>
    <s v="BBBE-6038"/>
    <s v="[ARTPT-710] - Ao alterar o evento administrativo “Rematrícula” de um período letivo, Athenas NÃO esta enviando no Topico “term-updated” a atualização do mesmo."/>
    <s v="[Backbone] Backbone Edop"/>
    <s v="Aceito"/>
    <s v="[BBBE] PI 2.24"/>
    <x v="119"/>
    <m/>
    <x v="19"/>
    <m/>
    <x v="0"/>
  </r>
  <r>
    <s v="Bug"/>
    <s v="BBBE-6037"/>
    <s v="[ARTPT-710] - Criar um período letivo, eventos administrativos “Férias” e “Rematrícula” já vem default, ao criar o evento administrativo de “Período de Aulas”, Athenas dispara Tópico “term-created”, mas NÃO envia o evento administrativo de “Rematrícula”."/>
    <s v="[Backbone] Backbone Edop"/>
    <s v="Cancelado"/>
    <m/>
    <x v="119"/>
    <m/>
    <x v="19"/>
    <m/>
    <x v="1"/>
  </r>
  <r>
    <s v="Bug"/>
    <s v="BBBE-6028"/>
    <s v="[ARTPT-710] - Verificar ativacao de contrato para envio de dados ao SAI."/>
    <s v="[Backbone] Backbone Edop"/>
    <s v="Aceito"/>
    <s v="[BBBE] PI 2.24"/>
    <x v="120"/>
    <m/>
    <x v="19"/>
    <m/>
    <x v="0"/>
  </r>
  <r>
    <s v="Enabler"/>
    <s v="BBBE-5897"/>
    <s v="Criação de endpont no apim para SAI"/>
    <s v="[Backbone] Backbone Edop"/>
    <s v="Aceito"/>
    <s v="[BBBE] PI 2.24"/>
    <x v="121"/>
    <m/>
    <x v="19"/>
    <m/>
    <x v="0"/>
  </r>
  <r>
    <s v="História"/>
    <s v="BBBE-5107"/>
    <s v="[ARTPT-710][Novo contrato] re-enrollment-offer-type-available"/>
    <s v="[Backbone] Backbone Edop"/>
    <s v="Aceito"/>
    <s v="[BBBE] PI 2.24"/>
    <x v="122"/>
    <n v="1"/>
    <x v="19"/>
    <m/>
    <x v="0"/>
  </r>
  <r>
    <s v="História"/>
    <s v="BBBE-5106"/>
    <s v="[ARTPT-710][Atualização de contrato]  financial-statement-available"/>
    <s v="[Backbone] Backbone Edop"/>
    <s v="Aceito"/>
    <s v="[BBBE] PI 2.24"/>
    <x v="122"/>
    <n v="1"/>
    <x v="19"/>
    <m/>
    <x v="0"/>
  </r>
  <r>
    <s v="História"/>
    <s v="BBBE-5105"/>
    <s v="[ARTPT-710][Atualização de contrato] term-updated"/>
    <s v="[Backbone] Backbone Edop"/>
    <s v="Aceito"/>
    <s v="[BBBE] PI 2.24"/>
    <x v="122"/>
    <n v="1"/>
    <x v="19"/>
    <m/>
    <x v="0"/>
  </r>
  <r>
    <s v="História"/>
    <s v="BBBE-5104"/>
    <s v="[ARTPT-710][Atualização de contrato] term-created"/>
    <s v="[Backbone] Backbone Edop"/>
    <s v="Aceito"/>
    <s v="[BBBE] PI 2.24"/>
    <x v="122"/>
    <n v="1"/>
    <x v="19"/>
    <m/>
    <x v="0"/>
  </r>
  <r>
    <s v="Enabler"/>
    <s v="BBBE-5067"/>
    <s v="[ARTPT-710][Alinhamento de contrato] Rematrícula"/>
    <s v="[Backbone] Backbone Edop"/>
    <s v="Aceito"/>
    <s v="[BBBE] PI 2.24"/>
    <x v="122"/>
    <n v="2"/>
    <x v="19"/>
    <m/>
    <x v="0"/>
  </r>
  <r>
    <s v="Enabler"/>
    <s v="BBBE-5054"/>
    <s v="[ARTPT-710][Revisão do SD] Rematrícula"/>
    <s v="[Backbone] Backbone Edop"/>
    <s v="Aceito"/>
    <s v="[BBBE] PI 2.24"/>
    <x v="122"/>
    <n v="3"/>
    <x v="19"/>
    <m/>
    <x v="0"/>
  </r>
  <r>
    <s v="Exceção"/>
    <s v="ARTAP-304"/>
    <s v="Pendente fechamento de contrato"/>
    <s v="[ART] Jornada Aprendizagem Digital"/>
    <s v="Aceito"/>
    <s v="[ARTAP] PI 4/25"/>
    <x v="9"/>
    <m/>
    <x v="19"/>
    <m/>
    <x v="0"/>
  </r>
  <r>
    <s v="Liderança"/>
    <s v="APSF-6815"/>
    <s v="[DEPLOY] 710 - Preparação para subir em produção - 13/10"/>
    <s v="[Jornada Aprendizagem Digital] Secretaria e Financeiro"/>
    <s v="Backlog"/>
    <s v="[APSF] PI 4/26"/>
    <x v="123"/>
    <m/>
    <x v="19"/>
    <m/>
    <x v="2"/>
  </r>
  <r>
    <s v="Teste"/>
    <s v="APSF-6674"/>
    <s v="[ARTPT-710] - TESTE INTEGRADO"/>
    <s v="[Jornada Aprendizagem Digital] Secretaria e Financeiro"/>
    <s v="Aceito"/>
    <s v="[APSF] PI 3/26"/>
    <x v="124"/>
    <n v="0"/>
    <x v="19"/>
    <m/>
    <x v="0"/>
  </r>
  <r>
    <s v="Bug"/>
    <s v="APSF-6659"/>
    <s v="[ARTPT-710] Matricula destino não é gerada no fluxo de transferência interna (377 -6637)"/>
    <s v="[Jornada Aprendizagem Digital] Secretaria e Financeiro"/>
    <s v="Aceito"/>
    <s v="[APSF] PI 3/26"/>
    <x v="125"/>
    <m/>
    <x v="19"/>
    <m/>
    <x v="0"/>
  </r>
  <r>
    <s v="Bug"/>
    <s v="APSF-6656"/>
    <s v="[ARTPT-710] Sofia NÃO esta exibindo o modal de “Situação Inadimplente”, quando um aluno tenta acessar o contrato de Rematricula, o aluno é Isento mas tem valor de outros serviços pendentes de pagamento"/>
    <s v="[Jornada Aprendizagem Digital] Secretaria e Financeiro"/>
    <s v="Aceito"/>
    <s v="[APSF] PI 3/26"/>
    <x v="126"/>
    <m/>
    <x v="19"/>
    <m/>
    <x v="0"/>
  </r>
  <r>
    <s v="Teste"/>
    <s v="APSF-5856"/>
    <s v="Apoio Teste integrado SecFin - ARTPT-710"/>
    <s v="[Jornada Aprendizagem Digital] Secretaria e Financeiro"/>
    <s v="Aceito"/>
    <s v="[APSF] PI 3/26"/>
    <x v="125"/>
    <n v="1"/>
    <x v="19"/>
    <m/>
    <x v="0"/>
  </r>
  <r>
    <s v="Teste"/>
    <s v="APSF-5647"/>
    <s v="[Backend] Teste Integrado Sofia - ARTPT-710 - Apartir 15/06"/>
    <s v="[Jornada Aprendizagem Digital] Secretaria e Financeiro"/>
    <s v="Aceito"/>
    <s v="[APSF] PI 2/26"/>
    <x v="127"/>
    <n v="3"/>
    <x v="19"/>
    <m/>
    <x v="0"/>
  </r>
  <r>
    <s v="Solicitação de Serviço"/>
    <s v="APSF-5431"/>
    <s v="[RITM0705467]Cadastro nova data REMAT 26.2 - Precisa subir em produção até 01/06"/>
    <s v="[Jornada Aprendizagem Digital] Secretaria e Financeiro"/>
    <s v="Aceito"/>
    <s v="[APSF] PI 2/26"/>
    <x v="128"/>
    <m/>
    <x v="19"/>
    <m/>
    <x v="0"/>
  </r>
  <r>
    <s v="Teste"/>
    <s v="APSF-3486"/>
    <s v="[Backend] Teste Integrado Sofia - ARTPT-710 (Fluxo REMAT)"/>
    <s v="[Jornada Aprendizagem Digital] Secretaria e Financeiro"/>
    <s v="Aceito"/>
    <s v="[APSF] PI 2/26"/>
    <x v="129"/>
    <n v="3"/>
    <x v="19"/>
    <m/>
    <x v="0"/>
  </r>
  <r>
    <s v="Enabler"/>
    <s v="APSF-2891"/>
    <s v="p2 [Backend] Criar regra para bloquear aceita no contrato de alunos inadimplentes 100% bolsista"/>
    <s v="[Jornada Aprendizagem Digital] Secretaria e Financeiro"/>
    <s v="Em produção"/>
    <s v="[APSF] PI 4/25"/>
    <x v="130"/>
    <n v="5"/>
    <x v="19"/>
    <m/>
    <x v="0"/>
  </r>
  <r>
    <s v="História"/>
    <s v="APSF-2890"/>
    <s v="[IOS] Ajustar exibição tela contrato para aluno INA 100% Bolsista"/>
    <s v="[Jornada Aprendizagem Digital] Secretaria e Financeiro"/>
    <s v="Em produção"/>
    <s v="[APSF] PI 4/25"/>
    <x v="131"/>
    <n v="3"/>
    <x v="19"/>
    <m/>
    <x v="0"/>
  </r>
  <r>
    <s v="História"/>
    <s v="APSF-2889"/>
    <s v="[Android] Ajustar exibição da tela contrato para aluno INA 100% Bolsista"/>
    <s v="[Jornada Aprendizagem Digital] Secretaria e Financeiro"/>
    <s v="Em produção"/>
    <s v="[APSF] PI 4/25"/>
    <x v="131"/>
    <n v="3"/>
    <x v="19"/>
    <m/>
    <x v="0"/>
  </r>
  <r>
    <s v="História"/>
    <s v="APSF-2888"/>
    <s v="[Web] Ajustar exibição tela contrato para aluno INA 100% Bolsista"/>
    <s v="[Jornada Aprendizagem Digital] Secretaria e Financeiro"/>
    <s v="Em produção"/>
    <s v="[APSF] PI 4/25"/>
    <x v="131"/>
    <n v="5"/>
    <x v="19"/>
    <m/>
    <x v="0"/>
  </r>
  <r>
    <s v="Solicitação de Serviço"/>
    <s v="APSF-2782"/>
    <s v="[RITM0624013]Financeiro - Alterar ciclo de REMAT 26.1 manualmente"/>
    <s v="[Jornada Aprendizagem Digital] Secretaria e Financeiro"/>
    <s v="Aceito"/>
    <s v="[APSF] PI 4/25"/>
    <x v="132"/>
    <m/>
    <x v="19"/>
    <m/>
    <x v="0"/>
  </r>
  <r>
    <s v="Liderança"/>
    <s v="APSF-2594"/>
    <s v="AC - SOFIA SEC/FIN - REMATRICULA - ARTPT-710 (SP1)"/>
    <s v="[Jornada Aprendizagem Digital] Secretaria e Financeiro"/>
    <s v="Em produção"/>
    <s v="[APSF] PI 4/25"/>
    <x v="133"/>
    <m/>
    <x v="19"/>
    <m/>
    <x v="0"/>
  </r>
  <r>
    <s v="Enabler"/>
    <s v="APSF-2586"/>
    <s v="[Backend] Consumir e persistir o período de rematrícula (Fluxo 2)"/>
    <s v="[Jornada Aprendizagem Digital] Secretaria e Financeiro"/>
    <s v="Pendente de Produção"/>
    <s v="[APSF] PI 4/25"/>
    <x v="134"/>
    <n v="3"/>
    <x v="19"/>
    <m/>
    <x v="0"/>
  </r>
  <r>
    <s v="Enabler"/>
    <s v="APSF-2584"/>
    <s v="[Backend] Publicar atualização do período de rematrícula no SNS (Fluxo 1)"/>
    <s v="[Jornada Aprendizagem Digital] Secretaria e Financeiro"/>
    <s v="Pendente de Produção"/>
    <s v="[APSF] PI 4/25"/>
    <x v="134"/>
    <n v="3"/>
    <x v="19"/>
    <m/>
    <x v="0"/>
  </r>
  <r>
    <s v="Enabler"/>
    <s v="APSF-2434"/>
    <s v="[Backend] Ajustar regra para consumir o início e fim do período de rematrícula do banco"/>
    <s v="[Jornada Aprendizagem Digital] Secretaria e Financeiro"/>
    <s v="Pendente de Produção"/>
    <s v="[APSF] PI 4/25"/>
    <x v="134"/>
    <n v="3"/>
    <x v="19"/>
    <m/>
    <x v="0"/>
  </r>
  <r>
    <s v="Teste"/>
    <s v="APIN-13734"/>
    <s v="ARTPT-710"/>
    <s v="[Jornada Aprendizagem Digital] Interação"/>
    <s v="Aceito"/>
    <s v="[APIN] PI 3/26"/>
    <x v="135"/>
    <n v="1"/>
    <x v="19"/>
    <m/>
    <x v="0"/>
  </r>
  <r>
    <s v="Teste"/>
    <s v="APIN-13271"/>
    <s v="[QA] Teste ARTPT-710"/>
    <s v="[Jornada Aprendizagem Digital] Interação"/>
    <s v="Aceito"/>
    <s v="[APIN] PI 2/26"/>
    <x v="136"/>
    <n v="1"/>
    <x v="19"/>
    <m/>
    <x v="0"/>
  </r>
  <r>
    <s v="Teste"/>
    <s v="APIN-13270"/>
    <s v="[QA] Teste ARTPT-710"/>
    <s v="[Jornada Aprendizagem Digital] Interação"/>
    <s v="Aceito"/>
    <s v="[APIN] PI 2/26"/>
    <x v="137"/>
    <n v="1"/>
    <x v="19"/>
    <m/>
    <x v="0"/>
  </r>
  <r>
    <s v="Teste"/>
    <s v="APIN-13196"/>
    <s v="[QA] Teste ARTPT-710"/>
    <s v="[Jornada Aprendizagem Digital] Interação"/>
    <s v="Aceito"/>
    <s v="[APIN] PI 2/26"/>
    <x v="138"/>
    <n v="1"/>
    <x v="19"/>
    <m/>
    <x v="0"/>
  </r>
  <r>
    <s v="Liderança"/>
    <s v="APIN-11400"/>
    <s v="[Sofia Interação] Alinhamento de contrato"/>
    <s v="[Jornada Aprendizagem Digital] Interação"/>
    <s v="Aceito"/>
    <s v="[APIN] PI 4/25"/>
    <x v="139"/>
    <m/>
    <x v="19"/>
    <m/>
    <x v="0"/>
  </r>
  <r>
    <s v="Enabler"/>
    <s v="APIN-11367"/>
    <s v="[Sofia Interação] [Backend] Atualização contrato re-enrollment-offer-type-reviewed"/>
    <s v="[Jornada Aprendizagem Digital] Interação"/>
    <s v="Em produção"/>
    <s v="[APIN] PI 4/25"/>
    <x v="140"/>
    <n v="3"/>
    <x v="19"/>
    <m/>
    <x v="0"/>
  </r>
  <r>
    <s v="História"/>
    <s v="JACM-831"/>
    <s v="[WF] Acrescentar tarefa de Case no workflow - Aluno"/>
    <s v="[Jornada Acadêmica] CMS"/>
    <s v="Aceito"/>
    <s v="[JACM] PI 3/25"/>
    <x v="141"/>
    <n v="2"/>
    <x v="20"/>
    <m/>
    <x v="0"/>
  </r>
  <r>
    <s v="História"/>
    <s v="JACM-800"/>
    <s v="[AEM] Ajustar etapas Template Técnico"/>
    <s v="[Jornada Acadêmica] CMS"/>
    <s v="Aceito"/>
    <s v="[JACM] PI 3/25"/>
    <x v="142"/>
    <n v="8"/>
    <x v="20"/>
    <m/>
    <x v="0"/>
  </r>
  <r>
    <s v="História"/>
    <s v="JACM-799"/>
    <s v="[AEM] Inserir tags para o Roteiro do RAP"/>
    <s v="[Jornada Acadêmica] CMS"/>
    <s v="Em desenvolvimento"/>
    <s v="[JACM] PI 3/25"/>
    <x v="143"/>
    <n v="8"/>
    <x v="20"/>
    <m/>
    <x v="2"/>
  </r>
  <r>
    <s v="História"/>
    <s v="JACM-798"/>
    <s v="[WF] Ajustar etapas Template Graduação com RAP para aluno, upload do RAP pelo Autor"/>
    <s v="[Jornada Acadêmica] CMS"/>
    <s v="Aceito"/>
    <s v="[JACM] PI 3/25"/>
    <x v="144"/>
    <n v="6"/>
    <x v="20"/>
    <m/>
    <x v="0"/>
  </r>
  <r>
    <s v="História"/>
    <s v="JACM-797"/>
    <s v="[AEM] Integração RAP para Gestor de Polos - Tutor"/>
    <s v="[Jornada Acadêmica] CMS"/>
    <s v="Backlog"/>
    <s v="[JACM] PI 3/25"/>
    <x v="145"/>
    <n v="8"/>
    <x v="20"/>
    <m/>
    <x v="2"/>
  </r>
  <r>
    <s v="História"/>
    <s v="JACM-795"/>
    <s v="[WF] Ajustar automação EJA II"/>
    <s v="[Jornada Acadêmica] CMS"/>
    <s v="Backlog"/>
    <s v="[JACM] PI 3/25"/>
    <x v="146"/>
    <n v="5"/>
    <x v="20"/>
    <m/>
    <x v="2"/>
  </r>
  <r>
    <s v="História"/>
    <s v="JACM-794"/>
    <s v="[WF] Ajustar automação EJA I"/>
    <s v="[Jornada Acadêmica] CMS"/>
    <s v="Backlog"/>
    <s v="[JACM] PI 3/25"/>
    <x v="146"/>
    <n v="5"/>
    <x v="20"/>
    <m/>
    <x v="2"/>
  </r>
  <r>
    <s v="História"/>
    <s v="JACM-793"/>
    <s v="[WF] Ajustar etapas Template EJA"/>
    <s v="[Jornada Acadêmica] CMS"/>
    <s v="Backlog"/>
    <s v="[JACM] PI 3/25"/>
    <x v="146"/>
    <n v="8"/>
    <x v="20"/>
    <m/>
    <x v="2"/>
  </r>
  <r>
    <s v="História"/>
    <s v="JACM-792"/>
    <s v="[WF] Duplicar template graduação para Técnico - Tutor"/>
    <s v="[Jornada Acadêmica] CMS"/>
    <s v="Aceito"/>
    <s v="[JACM] PI 3/25"/>
    <x v="142"/>
    <n v="7"/>
    <x v="20"/>
    <m/>
    <x v="0"/>
  </r>
  <r>
    <s v="História"/>
    <s v="JACM-784"/>
    <s v="[WF] Permitir receber Notificações por Etapa em todos os workflows criados (notificação)"/>
    <s v="[Jornada Acadêmica] CMS"/>
    <s v="Aceito"/>
    <s v="[JACM] PI 3/25"/>
    <x v="141"/>
    <n v="1"/>
    <x v="20"/>
    <m/>
    <x v="0"/>
  </r>
  <r>
    <s v="História"/>
    <s v="JACM-759"/>
    <s v="[WF] Garantir que Apenas Usuários Autenticados Acessem Etapas"/>
    <s v="[Jornada Acadêmica] CMS"/>
    <s v="Aceito"/>
    <s v="[JACM] PI 3/25"/>
    <x v="141"/>
    <n v="1"/>
    <x v="20"/>
    <m/>
    <x v="0"/>
  </r>
  <r>
    <s v="História"/>
    <s v="JACM-758"/>
    <s v="[WF] Controlar Acesso à Criação e Edição de Workflows"/>
    <s v="[Jornada Acadêmica] CMS"/>
    <s v="Aceito"/>
    <s v="[JACM] PI 3/25"/>
    <x v="141"/>
    <n v="1"/>
    <x v="20"/>
    <m/>
    <x v="0"/>
  </r>
  <r>
    <s v="História"/>
    <s v="JACM-757"/>
    <s v="[AEM] Garantir que o conteúdo do componente curricular Criado seja consumido corretamente no AVAs - Técnico"/>
    <s v="[Jornada Acadêmica] CMS"/>
    <s v="Aceito"/>
    <s v="[JACM] PI 3/25"/>
    <x v="141"/>
    <n v="3"/>
    <x v="20"/>
    <m/>
    <x v="0"/>
  </r>
  <r>
    <s v="História"/>
    <s v="JACM-756"/>
    <s v="[WF] Aplicar Workflow Automaticamente por Tipo de Componente"/>
    <s v="[Jornada Acadêmica] CMS"/>
    <s v="Backlog"/>
    <s v="[JACM] PI 3/25"/>
    <x v="145"/>
    <n v="3"/>
    <x v="20"/>
    <m/>
    <x v="2"/>
  </r>
  <r>
    <s v="História"/>
    <s v="JACM-755"/>
    <s v="[WF] Permitir receber Notificações por Etapa em todos os workflows criados (e-mail)"/>
    <s v="[Jornada Acadêmica] CMS"/>
    <s v="Aceito"/>
    <s v="[JACM] PI 3/25"/>
    <x v="141"/>
    <n v="1"/>
    <x v="20"/>
    <m/>
    <x v="0"/>
  </r>
  <r>
    <s v="Spike"/>
    <s v="JACM-503"/>
    <s v="[Componentes Curriculares] Entender a viabilidade de atender demais componentes curriculares em Adobe CMS"/>
    <s v="[Jornada Acadêmica] CMS"/>
    <s v="Aceito"/>
    <s v="[JACM] PI 1/25"/>
    <x v="147"/>
    <n v="1"/>
    <x v="20"/>
    <m/>
    <x v="0"/>
  </r>
  <r>
    <s v="História"/>
    <s v="JACM-410"/>
    <s v="[Case e outros materiais didáticos] Adicionar a criação de outros materiais didáticos"/>
    <s v="[Jornada Acadêmica] CMS"/>
    <s v="Backlog"/>
    <s v="[JACM] PI 1/25"/>
    <x v="148"/>
    <n v="1"/>
    <x v="20"/>
    <m/>
    <x v="2"/>
  </r>
  <r>
    <s v="História"/>
    <s v="JACM-361"/>
    <s v="[Templates] Criação de Template para Cursos Técnicos"/>
    <s v="[Jornada Acadêmica] CMS"/>
    <s v="Backlog"/>
    <m/>
    <x v="9"/>
    <n v="1"/>
    <x v="20"/>
    <m/>
    <x v="2"/>
  </r>
  <r>
    <s v="História"/>
    <s v="JACM-360"/>
    <s v="[AEM] Criar template AEM - EJA"/>
    <s v="[Jornada Acadêmica] CMS"/>
    <s v="Backlog"/>
    <s v="[JACM] PI 2/25"/>
    <x v="146"/>
    <n v="6"/>
    <x v="20"/>
    <m/>
    <x v="2"/>
  </r>
  <r>
    <s v="História"/>
    <s v="JACM-359"/>
    <s v="[Templates] Criação de Template para Pós Graduação"/>
    <s v="[Jornada Acadêmica] CMS"/>
    <s v="Backlog"/>
    <m/>
    <x v="9"/>
    <m/>
    <x v="20"/>
    <m/>
    <x v="2"/>
  </r>
  <r>
    <s v="História"/>
    <s v="JACM-358"/>
    <s v="[Templates] Inserir Template correto para Aulas Práticas RAP"/>
    <s v="[Jornada Acadêmica] CMS"/>
    <s v="Backlog"/>
    <m/>
    <x v="9"/>
    <m/>
    <x v="20"/>
    <m/>
    <x v="2"/>
  </r>
  <r>
    <s v="História"/>
    <s v="JACM-357"/>
    <s v="[AEM] [Questões] Consultor define os Tipos, as Taxonomias, os Níveis e Quantidade para o Template"/>
    <s v="[Jornada Acadêmica] CMS"/>
    <s v="Backlog"/>
    <s v="[JACM] PI 1/25"/>
    <x v="145"/>
    <n v="7"/>
    <x v="20"/>
    <m/>
    <x v="2"/>
  </r>
  <r>
    <s v="História"/>
    <s v="JACM-271"/>
    <s v="[WF] [Templates] Criação de Templates de Conteúdo para Diferentes Componentes Curriculares ou variações - Modelos (sem automação)"/>
    <s v="[Jornada Acadêmica] CMS"/>
    <s v="Aceito"/>
    <s v="[JACM] PI 2/25"/>
    <x v="142"/>
    <n v="1"/>
    <x v="20"/>
    <m/>
    <x v="0"/>
  </r>
  <r>
    <s v="Spike"/>
    <s v="JACM-175"/>
    <s v="Flexibilidade de número de dias por template / modelo acadêmico"/>
    <s v="[Jornada Acadêmica] CMS"/>
    <s v="Backlog"/>
    <m/>
    <x v="9"/>
    <m/>
    <x v="20"/>
    <m/>
    <x v="2"/>
  </r>
  <r>
    <s v="História"/>
    <s v="JACM-169"/>
    <s v="[Workflow] Configuração dos Workflows de Produção"/>
    <s v="[Jornada Acadêmica] CMS"/>
    <s v="Em Andamento"/>
    <s v="[JACM] PI 1/24"/>
    <x v="149"/>
    <n v="6"/>
    <x v="20"/>
    <m/>
    <x v="2"/>
  </r>
  <r>
    <s v="História"/>
    <s v="JACM-868"/>
    <s v="[WF] [Relatórios] Extrair relatório de PPT de vídeoaula"/>
    <s v="[Jornada Acadêmica] CMS"/>
    <s v="Backlog"/>
    <s v="[JACM] PI 3/25"/>
    <x v="150"/>
    <n v="2"/>
    <x v="21"/>
    <m/>
    <x v="2"/>
  </r>
  <r>
    <s v="História"/>
    <s v="JACM-765"/>
    <s v="[WF]Monitorar Distribuição de Tempo por Tipo de Conteúdo"/>
    <s v="[Jornada Acadêmica] CMS"/>
    <s v="Backlog"/>
    <s v="[JACM] PI 3/25"/>
    <x v="148"/>
    <n v="3"/>
    <x v="21"/>
    <m/>
    <x v="2"/>
  </r>
  <r>
    <s v="História"/>
    <s v="JACM-754"/>
    <s v="[WF]Visualizar Workflows em Andamento"/>
    <s v="[Jornada Acadêmica] CMS"/>
    <s v="Backlog"/>
    <s v="[JACM] PI 3/25"/>
    <x v="148"/>
    <n v="2"/>
    <x v="21"/>
    <m/>
    <x v="2"/>
  </r>
  <r>
    <s v="História"/>
    <s v="JACM-740"/>
    <s v="[WF][CognaIA]Monitorar o uso e a qualidade das questões geradas pela IA na plataforma Adobe"/>
    <s v="[Jornada Acadêmica] CMS"/>
    <s v="Backlog"/>
    <s v="[JACM] PI 3/25"/>
    <x v="145"/>
    <n v="1"/>
    <x v="21"/>
    <m/>
    <x v="2"/>
  </r>
  <r>
    <s v="História"/>
    <s v="JACM-269"/>
    <s v="Revisão e Auditoria de Permissões"/>
    <s v="[Jornada Acadêmica] CMS"/>
    <s v="Backlog"/>
    <m/>
    <x v="9"/>
    <m/>
    <x v="21"/>
    <m/>
    <x v="2"/>
  </r>
  <r>
    <s v="História"/>
    <s v="JACM-263"/>
    <s v="[WF] Coordenador Acadêmico deve receber alerta por e-mail de projeto em data próxima de entrega"/>
    <s v="[Jornada Acadêmica] CMS"/>
    <s v="Backlog"/>
    <s v="[JACM] PI 2/25"/>
    <x v="150"/>
    <n v="2"/>
    <x v="21"/>
    <m/>
    <x v="2"/>
  </r>
  <r>
    <s v="História"/>
    <s v="JACM-262"/>
    <s v="[WF][Dashboards e relatórios] Análise de Desempenho da Equipe"/>
    <s v="[Jornada Acadêmica] CMS"/>
    <s v="Backlog"/>
    <s v="[JACM] PI 2/25"/>
    <x v="150"/>
    <n v="3"/>
    <x v="21"/>
    <m/>
    <x v="2"/>
  </r>
  <r>
    <s v="História"/>
    <s v="JACM-261"/>
    <s v="[WF][Dashboards] Filtros de visualização dos projetos"/>
    <s v="[Jornada Acadêmica] CMS"/>
    <s v="Backlog"/>
    <s v="[JACM] PI 2/25"/>
    <x v="150"/>
    <n v="2"/>
    <x v="21"/>
    <m/>
    <x v="2"/>
  </r>
  <r>
    <s v="História"/>
    <s v="JACM-257"/>
    <s v="[WF][Dashboards e relatórios] Visualização do Status dos Projetos consolidado"/>
    <s v="[Jornada Acadêmica] CMS"/>
    <s v="Backlog"/>
    <s v="[JACM] PI 2/25"/>
    <x v="150"/>
    <n v="2"/>
    <x v="21"/>
    <m/>
    <x v="2"/>
  </r>
  <r>
    <s v="História"/>
    <s v="JACM-228"/>
    <s v="[WF][Dashboards e Relatório] Histórico de usuários atuantes em cada demanda precisa ser registrado"/>
    <s v="[Jornada Acadêmica] CMS"/>
    <s v="Backlog"/>
    <s v="[JACM] PI 2/25"/>
    <x v="150"/>
    <n v="4"/>
    <x v="21"/>
    <m/>
    <x v="2"/>
  </r>
  <r>
    <s v="História"/>
    <s v="JACM-162"/>
    <s v="[WF][Dashboard] Preparar capacitação para criação de Dashboards pelo usuário"/>
    <s v="[Jornada Acadêmica] CMS"/>
    <s v="Backlog"/>
    <s v="[JACM] PI 2/25"/>
    <x v="151"/>
    <n v="4"/>
    <x v="21"/>
    <m/>
    <x v="2"/>
  </r>
  <r>
    <s v="História"/>
    <s v="JACM-750"/>
    <s v="[AEM] Questões e Aulas Garantir escalabilidade para Grande Volume"/>
    <s v="[Jornada Acadêmica] CMS"/>
    <s v="Backlog"/>
    <s v="[JACM] PI 3/25"/>
    <x v="145"/>
    <n v="6"/>
    <x v="22"/>
    <m/>
    <x v="2"/>
  </r>
  <r>
    <s v="História"/>
    <s v="JACM-749"/>
    <s v="[WF] Versionamento - Garantir Acesso Seguro por Perfis"/>
    <s v="[Jornada Acadêmica] CMS"/>
    <s v="Backlog"/>
    <s v="[JACM] PI 3/25"/>
    <x v="145"/>
    <n v="3"/>
    <x v="22"/>
    <m/>
    <x v="2"/>
  </r>
  <r>
    <s v="História"/>
    <s v="JACM-748"/>
    <s v="[AEM] Criar e Salvar Template por Tipo de Questão"/>
    <s v="[Jornada Acadêmica] CMS"/>
    <s v="Backlog"/>
    <s v="[JACM] PI 3/25"/>
    <x v="9"/>
    <n v="1"/>
    <x v="22"/>
    <m/>
    <x v="2"/>
  </r>
  <r>
    <s v="História"/>
    <s v="JACM-747"/>
    <s v="[AEM] Pré-visualizar Questão Criada"/>
    <s v="[Jornada Acadêmica] CMS"/>
    <s v="Backlog"/>
    <s v="[JACM] PI 3/25"/>
    <x v="9"/>
    <n v="6"/>
    <x v="22"/>
    <m/>
    <x v="2"/>
  </r>
  <r>
    <s v="História"/>
    <s v="JACM-746"/>
    <s v="[AEM] Visualizar e Filtrar Questões no Banco"/>
    <s v="[Jornada Acadêmica] CMS"/>
    <s v="Backlog"/>
    <s v="[JACM] PI 3/25"/>
    <x v="145"/>
    <n v="4"/>
    <x v="22"/>
    <m/>
    <x v="2"/>
  </r>
  <r>
    <s v="História"/>
    <s v="JACM-743"/>
    <s v="[AEM] Criação de Questão - Outros tipos selecionados pelo Autor"/>
    <s v="[Jornada Acadêmica] CMS"/>
    <s v="Aceito"/>
    <s v="[JACM] PI 3/25"/>
    <x v="144"/>
    <n v="3"/>
    <x v="22"/>
    <m/>
    <x v="0"/>
  </r>
  <r>
    <s v="História"/>
    <s v="JACM-741"/>
    <s v="[AEM] Flexibilizar quantidade de questões por aula "/>
    <s v="[Jornada Acadêmica] CMS"/>
    <s v="Backlog"/>
    <s v="[JACM] PI 3/25"/>
    <x v="145"/>
    <n v="3"/>
    <x v="22"/>
    <m/>
    <x v="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x v="0"/>
    <s v="[INC0796440]Tenho um Erro/Problema com o PTC - Dynamics Athenas - Envio de reatórios"/>
    <s v="SGGU-6546"/>
    <s v="Backlog"/>
    <m/>
    <m/>
    <s v="[SGGU] PI 3/26"/>
    <x v="0"/>
    <m/>
    <m/>
    <m/>
    <m/>
    <x v="0"/>
    <m/>
    <m/>
    <m/>
    <m/>
    <m/>
    <m/>
    <m/>
    <m/>
    <m/>
    <m/>
    <m/>
    <m/>
    <m/>
    <m/>
    <m/>
    <m/>
    <m/>
    <m/>
    <x v="0"/>
    <s v="Jornada Secretaria e Gestor de Unidades"/>
    <m/>
    <m/>
    <m/>
    <m/>
    <m/>
    <m/>
    <m/>
    <m/>
  </r>
  <r>
    <x v="0"/>
    <s v="[INC0796379]Tenho um Erro/Problema com o PTC - Dynamics Athenas - Inativação de curso e ofertas"/>
    <s v="SGGU-6545"/>
    <s v="Backlog"/>
    <m/>
    <m/>
    <s v="[SGGU] PI 3/26"/>
    <x v="0"/>
    <m/>
    <m/>
    <m/>
    <m/>
    <x v="0"/>
    <m/>
    <m/>
    <m/>
    <m/>
    <m/>
    <m/>
    <m/>
    <m/>
    <m/>
    <m/>
    <m/>
    <m/>
    <m/>
    <m/>
    <m/>
    <m/>
    <m/>
    <m/>
    <x v="0"/>
    <s v="Jornada Secretaria e Gestor de Unidades"/>
    <m/>
    <m/>
    <m/>
    <m/>
    <m/>
    <m/>
    <m/>
    <m/>
  </r>
  <r>
    <x v="0"/>
    <s v="[INC0796118]Tenho um Erro/Problema no Dynamics - Gestão de unidades - Reportar um erro/problema"/>
    <s v="SGGU-6541"/>
    <s v="Em Andamento"/>
    <m/>
    <m/>
    <s v="[SGGU] PI 3/26"/>
    <x v="0"/>
    <m/>
    <m/>
    <m/>
    <m/>
    <x v="0"/>
    <m/>
    <m/>
    <m/>
    <m/>
    <m/>
    <m/>
    <m/>
    <m/>
    <m/>
    <m/>
    <m/>
    <m/>
    <m/>
    <m/>
    <m/>
    <m/>
    <m/>
    <m/>
    <x v="0"/>
    <s v="Jornada Secretaria e Gestor de Unidades"/>
    <m/>
    <m/>
    <m/>
    <m/>
    <m/>
    <m/>
    <m/>
    <m/>
  </r>
  <r>
    <x v="0"/>
    <s v="[INC0796099]Tenho um Erro/Problema no Dynamics - Gestão de unidades - Reportar um erro/problema"/>
    <s v="SGGU-6540"/>
    <s v="Aceito"/>
    <m/>
    <m/>
    <s v="[SGGU] PI 3/26"/>
    <x v="0"/>
    <m/>
    <m/>
    <m/>
    <m/>
    <x v="0"/>
    <m/>
    <m/>
    <m/>
    <m/>
    <m/>
    <m/>
    <m/>
    <m/>
    <m/>
    <m/>
    <m/>
    <m/>
    <m/>
    <m/>
    <m/>
    <m/>
    <m/>
    <m/>
    <x v="0"/>
    <s v="Jornada Secretaria e Gestor de Unidades"/>
    <m/>
    <m/>
    <m/>
    <m/>
    <m/>
    <m/>
    <m/>
    <m/>
  </r>
  <r>
    <x v="0"/>
    <s v="[INC0756582]Tenho um Erro/Problema no Dynamics - Gestão de unidades - Reportar um erro/problema"/>
    <s v="SGGU-6539"/>
    <s v="Aceito"/>
    <m/>
    <m/>
    <s v="[SGGU] PI 3/26"/>
    <x v="0"/>
    <m/>
    <m/>
    <m/>
    <m/>
    <x v="1"/>
    <m/>
    <m/>
    <m/>
    <m/>
    <m/>
    <m/>
    <m/>
    <m/>
    <m/>
    <m/>
    <m/>
    <m/>
    <m/>
    <m/>
    <m/>
    <m/>
    <m/>
    <m/>
    <x v="0"/>
    <s v="Jornada Secretaria e Gestor de Unidades"/>
    <m/>
    <m/>
    <m/>
    <m/>
    <m/>
    <m/>
    <m/>
    <m/>
  </r>
  <r>
    <x v="0"/>
    <s v="[INC0794566]Tenho um Erro/Problema no Dynamics - Gestão de unidades - Reportar um erro/problema"/>
    <s v="SGGU-6536"/>
    <s v="Backlog"/>
    <m/>
    <m/>
    <s v="[SGGU] PI 3/26"/>
    <x v="0"/>
    <m/>
    <m/>
    <m/>
    <m/>
    <x v="1"/>
    <m/>
    <m/>
    <m/>
    <m/>
    <m/>
    <m/>
    <m/>
    <m/>
    <m/>
    <m/>
    <m/>
    <m/>
    <m/>
    <m/>
    <m/>
    <m/>
    <m/>
    <m/>
    <x v="0"/>
    <s v="Jornada Secretaria e Gestor de Unidades"/>
    <m/>
    <m/>
    <m/>
    <m/>
    <m/>
    <m/>
    <m/>
    <m/>
  </r>
  <r>
    <x v="0"/>
    <s v="[INC0782154]Tenho um Erro/Problema com o PTC - Dynamics Athenas - Atualização de Dados Cadastrais"/>
    <s v="SGGU-6535"/>
    <s v="Aceito"/>
    <m/>
    <m/>
    <s v="[SGGU] PI 3/26"/>
    <x v="0"/>
    <m/>
    <m/>
    <m/>
    <m/>
    <x v="1"/>
    <m/>
    <m/>
    <m/>
    <m/>
    <m/>
    <m/>
    <m/>
    <m/>
    <m/>
    <m/>
    <m/>
    <m/>
    <m/>
    <m/>
    <m/>
    <m/>
    <m/>
    <m/>
    <x v="0"/>
    <s v="Jornada Secretaria e Gestor de Unidades"/>
    <m/>
    <m/>
    <m/>
    <m/>
    <m/>
    <m/>
    <m/>
    <m/>
  </r>
  <r>
    <x v="0"/>
    <s v="[INC0794335]Tenho um Erro/Problema no Dynamics - Gestão de unidades - Reportar um erro/problema"/>
    <s v="SGGU-6534"/>
    <s v="Concluído"/>
    <m/>
    <m/>
    <s v="[SGGU] PI 3/26"/>
    <x v="0"/>
    <m/>
    <m/>
    <m/>
    <m/>
    <x v="1"/>
    <m/>
    <m/>
    <m/>
    <m/>
    <m/>
    <m/>
    <m/>
    <m/>
    <m/>
    <m/>
    <m/>
    <m/>
    <m/>
    <m/>
    <m/>
    <m/>
    <m/>
    <m/>
    <x v="0"/>
    <s v="Jornada Secretaria e Gestor de Unidades"/>
    <m/>
    <m/>
    <m/>
    <m/>
    <m/>
    <m/>
    <m/>
    <m/>
  </r>
  <r>
    <x v="0"/>
    <s v="[INC0793763]Tenho um Erro/Problema no Dynamics - Gestão de unidades - Reportar um erro/problema"/>
    <s v="SGGU-6490"/>
    <s v="Concluído"/>
    <m/>
    <m/>
    <s v="[SGGU] PI 3/26"/>
    <x v="0"/>
    <m/>
    <m/>
    <m/>
    <m/>
    <x v="1"/>
    <m/>
    <m/>
    <m/>
    <m/>
    <m/>
    <m/>
    <m/>
    <m/>
    <m/>
    <m/>
    <m/>
    <m/>
    <m/>
    <m/>
    <m/>
    <m/>
    <m/>
    <m/>
    <x v="0"/>
    <s v="Jornada Secretaria e Gestor de Unidades"/>
    <m/>
    <m/>
    <m/>
    <m/>
    <m/>
    <m/>
    <m/>
    <m/>
  </r>
  <r>
    <x v="1"/>
    <s v="Apoio criação de oferta de Serviço Social para time de estágio"/>
    <s v="SGGU-6446"/>
    <s v="Backlog"/>
    <m/>
    <m/>
    <s v="[SGGU] PI 3/26"/>
    <x v="1"/>
    <m/>
    <m/>
    <n v="2"/>
    <n v="2"/>
    <x v="2"/>
    <m/>
    <m/>
    <m/>
    <m/>
    <m/>
    <m/>
    <m/>
    <m/>
    <m/>
    <m/>
    <m/>
    <m/>
    <m/>
    <m/>
    <m/>
    <m/>
    <m/>
    <m/>
    <x v="0"/>
    <s v="Jornada Secretaria e Gestor de Unidades"/>
    <m/>
    <m/>
    <m/>
    <m/>
    <m/>
    <m/>
    <m/>
    <m/>
  </r>
  <r>
    <x v="2"/>
    <s v="[Curso MEC] Mapear quais tabelas, campos e filtros precisam ter ajuste no layout para apresentar o código vínculo (bk) e código mec (atributo) "/>
    <s v="SGGU-6444"/>
    <s v="Backlog"/>
    <m/>
    <m/>
    <s v="[SGGU] PI 3/26"/>
    <x v="2"/>
    <m/>
    <m/>
    <n v="5"/>
    <n v="5"/>
    <x v="2"/>
    <m/>
    <m/>
    <m/>
    <m/>
    <m/>
    <m/>
    <m/>
    <m/>
    <m/>
    <m/>
    <m/>
    <m/>
    <m/>
    <m/>
    <m/>
    <m/>
    <m/>
    <m/>
    <x v="0"/>
    <s v="Jornada Secretaria e Gestor de Unidades"/>
    <m/>
    <m/>
    <m/>
    <m/>
    <m/>
    <m/>
    <m/>
    <m/>
  </r>
  <r>
    <x v="2"/>
    <s v="[Curso MEC] Frontend - Realizar alterações para consumir o Código Vínculo (BK) - Curso SEMI"/>
    <s v="SGGU-6431"/>
    <s v="Backlog"/>
    <m/>
    <m/>
    <s v="[SGGU] PI 3/26"/>
    <x v="2"/>
    <m/>
    <m/>
    <n v="5"/>
    <n v="5"/>
    <x v="3"/>
    <m/>
    <m/>
    <m/>
    <m/>
    <m/>
    <m/>
    <m/>
    <m/>
    <m/>
    <m/>
    <m/>
    <m/>
    <m/>
    <m/>
    <m/>
    <m/>
    <m/>
    <m/>
    <x v="0"/>
    <s v="Jornada Secretaria e Gestor de Unidades"/>
    <m/>
    <m/>
    <m/>
    <m/>
    <m/>
    <m/>
    <m/>
    <m/>
  </r>
  <r>
    <x v="3"/>
    <s v="[Curso MEC] Backend - Realizar alterações para consumir o Código Vínculo (BK) - Curso SEMI"/>
    <s v="SGGU-6430"/>
    <s v="Backlog"/>
    <m/>
    <m/>
    <s v="[SGGU] PI 3/26"/>
    <x v="2"/>
    <m/>
    <m/>
    <n v="8"/>
    <n v="8"/>
    <x v="4"/>
    <m/>
    <m/>
    <m/>
    <m/>
    <m/>
    <m/>
    <m/>
    <m/>
    <m/>
    <m/>
    <m/>
    <m/>
    <m/>
    <m/>
    <m/>
    <m/>
    <m/>
    <m/>
    <x v="0"/>
    <s v="Jornada Secretaria e Gestor de Unidades"/>
    <m/>
    <m/>
    <m/>
    <m/>
    <m/>
    <m/>
    <m/>
    <m/>
  </r>
  <r>
    <x v="3"/>
    <s v="[Curso MEC] Mapear fluxos e alterações que deverão passar a consumir o novo Código Vínculo (BK) e Código MEC (atributo) "/>
    <s v="SGGU-6429"/>
    <s v="Backlog"/>
    <m/>
    <m/>
    <s v="[SGGU] PI 3/26"/>
    <x v="2"/>
    <m/>
    <m/>
    <n v="5"/>
    <n v="5"/>
    <x v="2"/>
    <m/>
    <m/>
    <m/>
    <m/>
    <m/>
    <m/>
    <m/>
    <m/>
    <m/>
    <m/>
    <m/>
    <m/>
    <m/>
    <m/>
    <m/>
    <m/>
    <m/>
    <m/>
    <x v="0"/>
    <s v="Jornada Secretaria e Gestor de Unidades"/>
    <m/>
    <m/>
    <m/>
    <m/>
    <m/>
    <m/>
    <m/>
    <m/>
  </r>
  <r>
    <x v="3"/>
    <s v="[Curso MEC] Backend - Realizar alterações para consumir o Código Vínculo (BK) - Tipo de Produto"/>
    <s v="SGGU-6428"/>
    <s v="Backlog"/>
    <m/>
    <m/>
    <s v="[SGGU] PI 3/26"/>
    <x v="2"/>
    <m/>
    <m/>
    <n v="8"/>
    <n v="8"/>
    <x v="4"/>
    <m/>
    <m/>
    <m/>
    <m/>
    <m/>
    <m/>
    <m/>
    <m/>
    <m/>
    <m/>
    <m/>
    <m/>
    <m/>
    <m/>
    <m/>
    <m/>
    <m/>
    <m/>
    <x v="0"/>
    <s v="Jornada Secretaria e Gestor de Unidades"/>
    <m/>
    <m/>
    <m/>
    <m/>
    <m/>
    <m/>
    <m/>
    <m/>
  </r>
  <r>
    <x v="3"/>
    <s v="[Curso MEC] Backend - Realizar alterações para consumir o Código Vínculo (BK) - Curso por tipo de produto "/>
    <s v="SGGU-6427"/>
    <s v="Backlog"/>
    <m/>
    <m/>
    <s v="[SGGU] PI 3/26"/>
    <x v="2"/>
    <m/>
    <m/>
    <n v="8"/>
    <n v="8"/>
    <x v="4"/>
    <m/>
    <m/>
    <m/>
    <m/>
    <m/>
    <m/>
    <m/>
    <m/>
    <m/>
    <m/>
    <m/>
    <m/>
    <m/>
    <m/>
    <m/>
    <m/>
    <m/>
    <m/>
    <x v="0"/>
    <s v="Jornada Secretaria e Gestor de Unidades"/>
    <m/>
    <m/>
    <m/>
    <m/>
    <m/>
    <m/>
    <m/>
    <m/>
  </r>
  <r>
    <x v="3"/>
    <s v="[Curso MEC] Backend - Realizar alterações para consumir o Código Vínculo (BK) - Portfólio Padrão"/>
    <s v="SGGU-6426"/>
    <s v="Backlog"/>
    <m/>
    <m/>
    <s v="[SGGU] PI 3/26"/>
    <x v="2"/>
    <m/>
    <m/>
    <n v="8"/>
    <n v="8"/>
    <x v="4"/>
    <m/>
    <m/>
    <m/>
    <m/>
    <m/>
    <m/>
    <m/>
    <m/>
    <m/>
    <m/>
    <m/>
    <m/>
    <m/>
    <m/>
    <m/>
    <m/>
    <m/>
    <m/>
    <x v="0"/>
    <s v="Jornada Secretaria e Gestor de Unidades"/>
    <m/>
    <m/>
    <m/>
    <m/>
    <m/>
    <m/>
    <m/>
    <m/>
  </r>
  <r>
    <x v="2"/>
    <s v="[Curso MEC] Frontend - Realizar alterações para consumir o Código Vínculo (BK) - Curso por tipo de produto"/>
    <s v="SGGU-6425"/>
    <s v="Backlog"/>
    <m/>
    <m/>
    <s v="[SGGU] PI 3/26"/>
    <x v="2"/>
    <m/>
    <m/>
    <n v="5"/>
    <n v="5"/>
    <x v="3"/>
    <m/>
    <m/>
    <m/>
    <m/>
    <m/>
    <m/>
    <m/>
    <m/>
    <m/>
    <m/>
    <m/>
    <m/>
    <m/>
    <m/>
    <m/>
    <m/>
    <m/>
    <m/>
    <x v="0"/>
    <s v="Jornada Secretaria e Gestor de Unidades"/>
    <m/>
    <m/>
    <m/>
    <m/>
    <m/>
    <m/>
    <m/>
    <m/>
  </r>
  <r>
    <x v="2"/>
    <s v="[Curso MEC] Frontend - Realizar alterações para consumir o Código Vínculo (BK) - Portfólio Padrão"/>
    <s v="SGGU-6424"/>
    <s v="Backlog"/>
    <m/>
    <m/>
    <s v="[SGGU] PI 3/26"/>
    <x v="2"/>
    <m/>
    <m/>
    <n v="5"/>
    <n v="5"/>
    <x v="3"/>
    <m/>
    <m/>
    <m/>
    <m/>
    <m/>
    <m/>
    <m/>
    <m/>
    <m/>
    <m/>
    <m/>
    <m/>
    <m/>
    <m/>
    <m/>
    <m/>
    <m/>
    <m/>
    <x v="0"/>
    <s v="Jornada Secretaria e Gestor de Unidades"/>
    <m/>
    <m/>
    <m/>
    <m/>
    <m/>
    <m/>
    <m/>
    <m/>
  </r>
  <r>
    <x v="4"/>
    <s v="[RITM0718223]Solicitação de Serviço ao PTC - Gestão de Unidades - Gestão de Unidades"/>
    <s v="SGGU-6422"/>
    <s v="Backlog"/>
    <m/>
    <m/>
    <s v="[SGGU] PI 3/26"/>
    <x v="0"/>
    <m/>
    <m/>
    <m/>
    <m/>
    <x v="0"/>
    <m/>
    <m/>
    <m/>
    <m/>
    <m/>
    <m/>
    <m/>
    <m/>
    <m/>
    <m/>
    <m/>
    <m/>
    <m/>
    <m/>
    <m/>
    <m/>
    <m/>
    <m/>
    <x v="0"/>
    <s v="Jornada Secretaria e Gestor de Unidades"/>
    <m/>
    <m/>
    <m/>
    <m/>
    <m/>
    <m/>
    <m/>
    <m/>
  </r>
  <r>
    <x v="1"/>
    <s v="[SGGU-5187] Teste Integrado"/>
    <s v="SGGU-6420"/>
    <s v="Backlog"/>
    <m/>
    <m/>
    <s v="[SGGU] PI 3/26"/>
    <x v="3"/>
    <m/>
    <m/>
    <n v="1"/>
    <n v="1"/>
    <x v="3"/>
    <m/>
    <m/>
    <m/>
    <m/>
    <m/>
    <m/>
    <m/>
    <m/>
    <m/>
    <m/>
    <m/>
    <m/>
    <m/>
    <m/>
    <m/>
    <m/>
    <m/>
    <m/>
    <x v="0"/>
    <s v="Jornada Secretaria e Gestor de Unidades"/>
    <m/>
    <m/>
    <m/>
    <m/>
    <m/>
    <m/>
    <m/>
    <m/>
  </r>
  <r>
    <x v="0"/>
    <s v="[INC0792429]Tenho um Erro/Problema com o PTC - Dynamics Athenas - Alocação do tutor a turma"/>
    <s v="SGGU-6418"/>
    <s v="Concluído"/>
    <m/>
    <m/>
    <s v="[SGGU] PI 3/26"/>
    <x v="0"/>
    <m/>
    <m/>
    <m/>
    <m/>
    <x v="1"/>
    <m/>
    <m/>
    <m/>
    <m/>
    <m/>
    <m/>
    <m/>
    <m/>
    <m/>
    <m/>
    <m/>
    <m/>
    <m/>
    <m/>
    <m/>
    <m/>
    <m/>
    <m/>
    <x v="0"/>
    <s v="Jornada Secretaria e Gestor de Unidades"/>
    <m/>
    <m/>
    <m/>
    <m/>
    <m/>
    <m/>
    <m/>
    <m/>
  </r>
  <r>
    <x v="0"/>
    <s v="[INC0791299]Tenho um Erro/Problema com o PTC - Dynamics Athenas - Alocação do tutor a turma"/>
    <s v="SGGU-6413"/>
    <s v="Aceito"/>
    <m/>
    <m/>
    <s v="[SGGU] PI 3/26"/>
    <x v="0"/>
    <m/>
    <m/>
    <m/>
    <m/>
    <x v="1"/>
    <m/>
    <m/>
    <m/>
    <m/>
    <m/>
    <m/>
    <m/>
    <m/>
    <m/>
    <m/>
    <m/>
    <m/>
    <m/>
    <m/>
    <m/>
    <m/>
    <m/>
    <m/>
    <x v="0"/>
    <s v="Jornada Secretaria e Gestor de Unidades"/>
    <m/>
    <m/>
    <m/>
    <m/>
    <m/>
    <m/>
    <m/>
    <m/>
  </r>
  <r>
    <x v="4"/>
    <s v="[RITM0717458]Solicitação de Serviço ao PTC - Gestão de Unidades - Gestão de Unidades"/>
    <s v="SGGU-6400"/>
    <s v="Concluído"/>
    <m/>
    <m/>
    <s v="[SGGU] PI 3/26"/>
    <x v="0"/>
    <m/>
    <m/>
    <m/>
    <m/>
    <x v="1"/>
    <m/>
    <m/>
    <m/>
    <m/>
    <m/>
    <m/>
    <m/>
    <m/>
    <m/>
    <m/>
    <m/>
    <m/>
    <m/>
    <m/>
    <m/>
    <m/>
    <m/>
    <m/>
    <x v="0"/>
    <s v="Jornada Secretaria e Gestor de Unidades"/>
    <m/>
    <m/>
    <m/>
    <m/>
    <m/>
    <m/>
    <m/>
    <m/>
  </r>
  <r>
    <x v="3"/>
    <s v="[GU] [Síncrona Mediada] Analisar o recebimento das informações no tópico"/>
    <s v="SGGU-6399"/>
    <s v="Backlog"/>
    <m/>
    <m/>
    <s v="[SGGU] PI 3/26"/>
    <x v="4"/>
    <m/>
    <m/>
    <n v="0"/>
    <n v="2"/>
    <x v="4"/>
    <m/>
    <m/>
    <m/>
    <m/>
    <m/>
    <m/>
    <m/>
    <m/>
    <m/>
    <m/>
    <m/>
    <m/>
    <m/>
    <m/>
    <m/>
    <m/>
    <m/>
    <m/>
    <x v="0"/>
    <s v="Jornada Secretaria e Gestor de Unidades"/>
    <m/>
    <m/>
    <m/>
    <m/>
    <m/>
    <m/>
    <m/>
    <m/>
  </r>
  <r>
    <x v="3"/>
    <s v="[GU] [Síncrona Mediada] Teste Regrevisso"/>
    <s v="SGGU-6392"/>
    <s v="Backlog"/>
    <m/>
    <m/>
    <s v="[SGGU] PI 3/26"/>
    <x v="4"/>
    <m/>
    <m/>
    <n v="5"/>
    <n v="5"/>
    <x v="5"/>
    <m/>
    <m/>
    <m/>
    <m/>
    <m/>
    <m/>
    <m/>
    <m/>
    <m/>
    <m/>
    <m/>
    <m/>
    <m/>
    <m/>
    <m/>
    <m/>
    <m/>
    <m/>
    <x v="0"/>
    <s v="Jornada Secretaria e Gestor de Unidades"/>
    <m/>
    <m/>
    <m/>
    <m/>
    <m/>
    <m/>
    <m/>
    <m/>
  </r>
  <r>
    <x v="3"/>
    <s v="[185] [GU] Validação customização dos plugins"/>
    <s v="SGGU-6390"/>
    <s v="Backlog"/>
    <m/>
    <m/>
    <s v="[SGGU] PI 3/26"/>
    <x v="5"/>
    <m/>
    <m/>
    <n v="1"/>
    <n v="1"/>
    <x v="2"/>
    <m/>
    <m/>
    <m/>
    <m/>
    <m/>
    <m/>
    <m/>
    <m/>
    <m/>
    <m/>
    <m/>
    <m/>
    <m/>
    <m/>
    <m/>
    <m/>
    <m/>
    <m/>
    <x v="0"/>
    <s v="Jornada Secretaria e Gestor de Unidades"/>
    <m/>
    <m/>
    <m/>
    <m/>
    <m/>
    <m/>
    <m/>
    <m/>
  </r>
  <r>
    <x v="3"/>
    <s v="[185] [GU] Validação customização dos plugins"/>
    <s v="SGGU-6389"/>
    <s v="Backlog"/>
    <m/>
    <m/>
    <s v="[SGGU] PI 3/26"/>
    <x v="5"/>
    <m/>
    <m/>
    <n v="1"/>
    <n v="1"/>
    <x v="6"/>
    <m/>
    <m/>
    <m/>
    <m/>
    <m/>
    <m/>
    <m/>
    <m/>
    <m/>
    <m/>
    <m/>
    <m/>
    <m/>
    <m/>
    <m/>
    <m/>
    <m/>
    <m/>
    <x v="0"/>
    <s v="Jornada Secretaria e Gestor de Unidades"/>
    <m/>
    <m/>
    <m/>
    <m/>
    <m/>
    <m/>
    <m/>
    <m/>
  </r>
  <r>
    <x v="3"/>
    <s v="[GU] [Síncrona Mediada] Consumir tópicos e realizar teste de conectividade"/>
    <s v="SGGU-6388"/>
    <s v="Backlog"/>
    <m/>
    <m/>
    <s v="[SGGU] PI 3/26"/>
    <x v="4"/>
    <m/>
    <m/>
    <n v="8"/>
    <n v="8"/>
    <x v="3"/>
    <m/>
    <m/>
    <m/>
    <m/>
    <m/>
    <m/>
    <m/>
    <m/>
    <m/>
    <m/>
    <m/>
    <m/>
    <m/>
    <m/>
    <m/>
    <m/>
    <m/>
    <m/>
    <x v="0"/>
    <s v="Jornada Secretaria e Gestor de Unidades"/>
    <m/>
    <m/>
    <m/>
    <m/>
    <m/>
    <m/>
    <m/>
    <m/>
  </r>
  <r>
    <x v="3"/>
    <s v="[185] [GU] Validação customização dos plugins"/>
    <s v="SGGU-6387"/>
    <s v="Backlog"/>
    <m/>
    <m/>
    <s v="[SGGU] PI 3/26"/>
    <x v="5"/>
    <m/>
    <m/>
    <n v="1"/>
    <n v="1"/>
    <x v="0"/>
    <m/>
    <m/>
    <m/>
    <m/>
    <m/>
    <m/>
    <m/>
    <m/>
    <m/>
    <m/>
    <m/>
    <m/>
    <m/>
    <m/>
    <m/>
    <m/>
    <m/>
    <m/>
    <x v="0"/>
    <s v="Jornada Secretaria e Gestor de Unidades"/>
    <m/>
    <m/>
    <m/>
    <m/>
    <m/>
    <m/>
    <m/>
    <m/>
  </r>
  <r>
    <x v="2"/>
    <s v="[GU] [Síncrona Mediada] Criar nova tabela/layout/menu"/>
    <s v="SGGU-6385"/>
    <s v="Backlog"/>
    <m/>
    <m/>
    <s v="[SGGU] PI 3/26"/>
    <x v="4"/>
    <m/>
    <m/>
    <n v="3"/>
    <n v="3"/>
    <x v="4"/>
    <m/>
    <m/>
    <m/>
    <m/>
    <m/>
    <m/>
    <m/>
    <m/>
    <m/>
    <m/>
    <m/>
    <m/>
    <m/>
    <m/>
    <m/>
    <m/>
    <m/>
    <m/>
    <x v="0"/>
    <s v="Jornada Secretaria e Gestor de Unidades"/>
    <m/>
    <m/>
    <m/>
    <m/>
    <m/>
    <m/>
    <m/>
    <m/>
  </r>
  <r>
    <x v="3"/>
    <s v="[SGGU-5202] Parametrização - Atualizar consulta para resgatar a Aula da tabela correta "/>
    <s v="SGGU-6381"/>
    <s v="Backlog"/>
    <m/>
    <m/>
    <s v="[SGGU] PI 3/26"/>
    <x v="6"/>
    <m/>
    <m/>
    <n v="0"/>
    <n v="3"/>
    <x v="6"/>
    <m/>
    <m/>
    <m/>
    <m/>
    <m/>
    <m/>
    <m/>
    <m/>
    <m/>
    <m/>
    <m/>
    <m/>
    <m/>
    <m/>
    <m/>
    <m/>
    <m/>
    <m/>
    <x v="0"/>
    <s v="Jornada Secretaria e Gestor de Unidades"/>
    <m/>
    <m/>
    <m/>
    <m/>
    <m/>
    <m/>
    <m/>
    <m/>
  </r>
  <r>
    <x v="2"/>
    <s v="[SGGU-5187] Plano de virada - Add acesso ao menu por perfil de acesso"/>
    <s v="SGGU-6367"/>
    <s v="Backlog"/>
    <m/>
    <m/>
    <s v="[SGGU] PI 3/26"/>
    <x v="3"/>
    <m/>
    <m/>
    <n v="2"/>
    <n v="2"/>
    <x v="3"/>
    <m/>
    <m/>
    <m/>
    <m/>
    <m/>
    <m/>
    <m/>
    <m/>
    <m/>
    <m/>
    <m/>
    <m/>
    <m/>
    <m/>
    <m/>
    <m/>
    <m/>
    <m/>
    <x v="0"/>
    <s v="Jornada Secretaria e Gestor de Unidades"/>
    <m/>
    <m/>
    <m/>
    <m/>
    <m/>
    <m/>
    <m/>
    <m/>
  </r>
  <r>
    <x v="3"/>
    <s v="[SGGU-5187] Plano de virada - Ajuste no Console para Inicialização e Conclusão do BPF de Mediadores Legados"/>
    <s v="SGGU-6366"/>
    <s v="Backlog"/>
    <m/>
    <m/>
    <s v="[SGGU] PI 3/26"/>
    <x v="3"/>
    <m/>
    <m/>
    <n v="2"/>
    <n v="2"/>
    <x v="3"/>
    <m/>
    <m/>
    <m/>
    <m/>
    <m/>
    <m/>
    <m/>
    <m/>
    <m/>
    <m/>
    <m/>
    <m/>
    <m/>
    <m/>
    <m/>
    <m/>
    <m/>
    <m/>
    <x v="0"/>
    <s v="Jornada Secretaria e Gestor de Unidades"/>
    <m/>
    <m/>
    <m/>
    <m/>
    <m/>
    <m/>
    <m/>
    <m/>
  </r>
  <r>
    <x v="5"/>
    <s v="[SGGU-5187] Correção da Regra de Reaproveitamento de Documentos entre Semestres"/>
    <s v="SGGU-6364"/>
    <s v="Em Andamento"/>
    <m/>
    <m/>
    <s v="[SGGU] PI 3/26"/>
    <x v="3"/>
    <m/>
    <m/>
    <n v="5"/>
    <n v="5"/>
    <x v="0"/>
    <m/>
    <m/>
    <m/>
    <m/>
    <m/>
    <m/>
    <m/>
    <m/>
    <m/>
    <m/>
    <m/>
    <m/>
    <m/>
    <m/>
    <m/>
    <m/>
    <m/>
    <m/>
    <x v="0"/>
    <s v="Jornada Secretaria e Gestor de Unidades"/>
    <m/>
    <m/>
    <m/>
    <m/>
    <m/>
    <m/>
    <m/>
    <m/>
  </r>
  <r>
    <x v="3"/>
    <s v="[Estabilizar Deploy] Levantamento dos itens da solução mediador"/>
    <s v="SGGU-6356"/>
    <s v="Backlog"/>
    <m/>
    <m/>
    <s v="[SGGU] PI 3/26"/>
    <x v="7"/>
    <m/>
    <m/>
    <n v="3"/>
    <n v="3"/>
    <x v="0"/>
    <m/>
    <m/>
    <m/>
    <m/>
    <m/>
    <m/>
    <m/>
    <m/>
    <m/>
    <m/>
    <m/>
    <m/>
    <m/>
    <m/>
    <m/>
    <m/>
    <m/>
    <m/>
    <x v="0"/>
    <s v="Jornada Secretaria e Gestor de Unidades"/>
    <m/>
    <m/>
    <m/>
    <m/>
    <m/>
    <m/>
    <m/>
    <m/>
  </r>
  <r>
    <x v="3"/>
    <s v="[Estabilizar Deploy] Reserva levantamento dos itens da solução util"/>
    <s v="SGGU-6355"/>
    <s v="Backlog"/>
    <m/>
    <m/>
    <s v="[SGGU] PI 3/26"/>
    <x v="7"/>
    <m/>
    <m/>
    <n v="3"/>
    <n v="3"/>
    <x v="0"/>
    <m/>
    <m/>
    <m/>
    <m/>
    <m/>
    <m/>
    <m/>
    <m/>
    <m/>
    <m/>
    <m/>
    <m/>
    <m/>
    <m/>
    <m/>
    <m/>
    <m/>
    <m/>
    <x v="0"/>
    <s v="Jornada Secretaria e Gestor de Unidades"/>
    <m/>
    <m/>
    <m/>
    <m/>
    <m/>
    <m/>
    <m/>
    <m/>
  </r>
  <r>
    <x v="3"/>
    <s v="[Estabilizar Deploy] Teste subida com os novos pacotes"/>
    <s v="SGGU-6354"/>
    <s v="Backlog"/>
    <m/>
    <m/>
    <s v="[SGGU] PI 3/26"/>
    <x v="7"/>
    <m/>
    <m/>
    <n v="2"/>
    <n v="2"/>
    <x v="6"/>
    <m/>
    <m/>
    <m/>
    <m/>
    <m/>
    <m/>
    <m/>
    <m/>
    <m/>
    <m/>
    <m/>
    <m/>
    <m/>
    <m/>
    <m/>
    <m/>
    <m/>
    <m/>
    <x v="0"/>
    <s v="Jornada Secretaria e Gestor de Unidades"/>
    <m/>
    <m/>
    <m/>
    <m/>
    <m/>
    <m/>
    <m/>
    <m/>
  </r>
  <r>
    <x v="3"/>
    <s v="[Eventos Backbone] Validar a implementação COE retorno particion e offset"/>
    <s v="SGGU-6350"/>
    <s v="Backlog"/>
    <m/>
    <m/>
    <s v="[SGGU] PI 3/26"/>
    <x v="8"/>
    <m/>
    <m/>
    <n v="3"/>
    <n v="3"/>
    <x v="4"/>
    <m/>
    <m/>
    <m/>
    <m/>
    <m/>
    <m/>
    <m/>
    <m/>
    <m/>
    <m/>
    <m/>
    <m/>
    <m/>
    <m/>
    <m/>
    <m/>
    <m/>
    <m/>
    <x v="0"/>
    <s v="Jornada Secretaria e Gestor de Unidades"/>
    <m/>
    <m/>
    <m/>
    <m/>
    <m/>
    <m/>
    <m/>
    <m/>
  </r>
  <r>
    <x v="6"/>
    <s v="[Eventos Backbone] Exploração retorno Particion, offset nos tópicos com o backbone"/>
    <s v="SGGU-6349"/>
    <s v="Backlog"/>
    <m/>
    <m/>
    <s v="[SGGU] PI 3/26"/>
    <x v="8"/>
    <m/>
    <m/>
    <n v="2"/>
    <n v="2"/>
    <x v="2"/>
    <m/>
    <m/>
    <m/>
    <m/>
    <m/>
    <m/>
    <m/>
    <m/>
    <m/>
    <m/>
    <m/>
    <m/>
    <m/>
    <m/>
    <m/>
    <m/>
    <m/>
    <m/>
    <x v="0"/>
    <s v="Jornada Secretaria e Gestor de Unidades"/>
    <m/>
    <m/>
    <m/>
    <m/>
    <m/>
    <m/>
    <m/>
    <m/>
  </r>
  <r>
    <x v="5"/>
    <s v="[Logs por Origem] Ajuste por tabela Documentos"/>
    <s v="SGGU-6348"/>
    <s v="Backlog"/>
    <m/>
    <m/>
    <s v="[SGGU] PI 3/26"/>
    <x v="9"/>
    <m/>
    <m/>
    <n v="8"/>
    <n v="5"/>
    <x v="2"/>
    <m/>
    <m/>
    <m/>
    <m/>
    <m/>
    <m/>
    <m/>
    <m/>
    <m/>
    <m/>
    <m/>
    <m/>
    <m/>
    <m/>
    <m/>
    <m/>
    <m/>
    <m/>
    <x v="0"/>
    <s v="Jornada Secretaria e Gestor de Unidades"/>
    <m/>
    <m/>
    <m/>
    <m/>
    <m/>
    <m/>
    <m/>
    <m/>
  </r>
  <r>
    <x v="5"/>
    <s v="[Refatoração flows] Estabilização e Ajustes Complementares dos Processos de Portfólio"/>
    <s v="SGGU-6343"/>
    <s v="Backlog"/>
    <m/>
    <m/>
    <s v="[SGGU] PI 3/26"/>
    <x v="10"/>
    <m/>
    <m/>
    <n v="3"/>
    <n v="3"/>
    <x v="6"/>
    <m/>
    <m/>
    <m/>
    <m/>
    <m/>
    <m/>
    <m/>
    <m/>
    <m/>
    <m/>
    <m/>
    <m/>
    <m/>
    <m/>
    <m/>
    <m/>
    <m/>
    <m/>
    <x v="0"/>
    <s v="Jornada Secretaria e Gestor de Unidades"/>
    <m/>
    <m/>
    <m/>
    <m/>
    <m/>
    <m/>
    <m/>
    <m/>
  </r>
  <r>
    <x v="3"/>
    <s v="[Refatoração flows] Teste de Performance Ponta a Ponta"/>
    <s v="SGGU-6342"/>
    <s v="Backlog"/>
    <m/>
    <m/>
    <s v="[SGGU] PI 3/26"/>
    <x v="10"/>
    <m/>
    <m/>
    <n v="5"/>
    <n v="5"/>
    <x v="2"/>
    <m/>
    <m/>
    <m/>
    <m/>
    <m/>
    <m/>
    <m/>
    <m/>
    <m/>
    <m/>
    <m/>
    <m/>
    <m/>
    <m/>
    <m/>
    <m/>
    <m/>
    <m/>
    <x v="0"/>
    <s v="Jornada Secretaria e Gestor de Unidades"/>
    <m/>
    <m/>
    <m/>
    <m/>
    <m/>
    <m/>
    <m/>
    <m/>
  </r>
  <r>
    <x v="3"/>
    <s v="[Refatoração flows] Continuidade dos Testes Regressivos Ponta a Ponta até Parametrização e Agendamento"/>
    <s v="SGGU-6341"/>
    <s v="Backlog"/>
    <m/>
    <m/>
    <s v="[SGGU] PI 3/26"/>
    <x v="10"/>
    <m/>
    <m/>
    <n v="3"/>
    <n v="3"/>
    <x v="6"/>
    <m/>
    <m/>
    <m/>
    <m/>
    <m/>
    <m/>
    <m/>
    <m/>
    <m/>
    <m/>
    <m/>
    <m/>
    <m/>
    <m/>
    <m/>
    <m/>
    <m/>
    <m/>
    <x v="0"/>
    <s v="Jornada Secretaria e Gestor de Unidades"/>
    <m/>
    <m/>
    <m/>
    <m/>
    <m/>
    <m/>
    <m/>
    <m/>
  </r>
  <r>
    <x v="3"/>
    <s v="[Refatoração flows] Execução dos Testes Regressivos Pós-Correções"/>
    <s v="SGGU-6340"/>
    <s v="Backlog"/>
    <m/>
    <m/>
    <s v="[SGGU] PI 3/26"/>
    <x v="10"/>
    <m/>
    <m/>
    <n v="3"/>
    <n v="5"/>
    <x v="0"/>
    <m/>
    <m/>
    <m/>
    <m/>
    <m/>
    <m/>
    <m/>
    <m/>
    <m/>
    <m/>
    <m/>
    <m/>
    <m/>
    <m/>
    <m/>
    <m/>
    <m/>
    <m/>
    <x v="0"/>
    <s v="Jornada Secretaria e Gestor de Unidades"/>
    <m/>
    <m/>
    <m/>
    <m/>
    <m/>
    <m/>
    <m/>
    <m/>
  </r>
  <r>
    <x v="5"/>
    <s v="[Refatoração flows] Correção dos itens identificados nos testes regressivos"/>
    <s v="SGGU-6339"/>
    <s v="Em Andamento"/>
    <m/>
    <m/>
    <s v="[SGGU] PI 3/26"/>
    <x v="10"/>
    <m/>
    <m/>
    <n v="5"/>
    <n v="5"/>
    <x v="0"/>
    <m/>
    <m/>
    <m/>
    <m/>
    <m/>
    <m/>
    <m/>
    <m/>
    <m/>
    <m/>
    <m/>
    <m/>
    <m/>
    <m/>
    <m/>
    <m/>
    <m/>
    <m/>
    <x v="0"/>
    <s v="Jornada Secretaria e Gestor de Unidades"/>
    <m/>
    <m/>
    <m/>
    <m/>
    <m/>
    <m/>
    <m/>
    <m/>
  </r>
  <r>
    <x v="2"/>
    <s v="[SGGU-5187] Melhoria na inserção da Formação Acadêmica"/>
    <s v="SGGU-6334"/>
    <s v="Em Andamento"/>
    <m/>
    <m/>
    <s v="[SGGU] PI 3/26"/>
    <x v="3"/>
    <m/>
    <m/>
    <n v="5"/>
    <n v="5"/>
    <x v="0"/>
    <m/>
    <m/>
    <m/>
    <m/>
    <m/>
    <m/>
    <m/>
    <m/>
    <m/>
    <m/>
    <m/>
    <m/>
    <m/>
    <m/>
    <m/>
    <m/>
    <m/>
    <m/>
    <x v="0"/>
    <s v="Jornada Secretaria e Gestor de Unidades"/>
    <m/>
    <m/>
    <m/>
    <m/>
    <m/>
    <m/>
    <m/>
    <m/>
  </r>
  <r>
    <x v="3"/>
    <s v="[ARTPT-669] Plano virada de ambiente do Épico para PRD"/>
    <s v="SGGU-6318"/>
    <s v="Backlog"/>
    <m/>
    <m/>
    <s v="[SGGU] PI 3/26"/>
    <x v="11"/>
    <m/>
    <m/>
    <n v="1"/>
    <n v="1"/>
    <x v="0"/>
    <m/>
    <m/>
    <m/>
    <m/>
    <m/>
    <m/>
    <m/>
    <m/>
    <m/>
    <m/>
    <m/>
    <m/>
    <m/>
    <m/>
    <m/>
    <m/>
    <m/>
    <m/>
    <x v="0"/>
    <s v="Jornada Secretaria e Gestor de Unidades"/>
    <m/>
    <m/>
    <m/>
    <m/>
    <m/>
    <m/>
    <m/>
    <m/>
  </r>
  <r>
    <x v="7"/>
    <s v="Atendimento à Solicitações de Serviço"/>
    <s v="SGGU-6317"/>
    <s v="Backlog"/>
    <m/>
    <m/>
    <s v="[SGGU] PI 3/26"/>
    <x v="0"/>
    <m/>
    <m/>
    <n v="3"/>
    <n v="3"/>
    <x v="5"/>
    <m/>
    <m/>
    <m/>
    <m/>
    <m/>
    <m/>
    <m/>
    <m/>
    <m/>
    <m/>
    <m/>
    <m/>
    <m/>
    <m/>
    <m/>
    <m/>
    <m/>
    <m/>
    <x v="0"/>
    <s v="Jornada Secretaria e Gestor de Unidades"/>
    <m/>
    <m/>
    <m/>
    <m/>
    <m/>
    <m/>
    <m/>
    <s v="Solicitação de Serviço"/>
  </r>
  <r>
    <x v="7"/>
    <s v="Atendimento à Solicitações de Serviço"/>
    <s v="SGGU-6316"/>
    <s v="Backlog"/>
    <m/>
    <m/>
    <s v="[SGGU] PI 3/26"/>
    <x v="0"/>
    <m/>
    <m/>
    <n v="3"/>
    <n v="3"/>
    <x v="3"/>
    <m/>
    <m/>
    <m/>
    <m/>
    <m/>
    <m/>
    <m/>
    <m/>
    <m/>
    <m/>
    <m/>
    <m/>
    <m/>
    <m/>
    <m/>
    <m/>
    <m/>
    <m/>
    <x v="0"/>
    <s v="Jornada Secretaria e Gestor de Unidades"/>
    <m/>
    <m/>
    <m/>
    <m/>
    <m/>
    <m/>
    <m/>
    <s v="Solicitação de Serviço"/>
  </r>
  <r>
    <x v="7"/>
    <s v="Atendimento à Solicitações de Serviço"/>
    <s v="SGGU-6315"/>
    <s v="Backlog"/>
    <m/>
    <m/>
    <s v="[SGGU] PI 3/26"/>
    <x v="0"/>
    <m/>
    <m/>
    <n v="3"/>
    <n v="3"/>
    <x v="2"/>
    <m/>
    <m/>
    <m/>
    <m/>
    <m/>
    <m/>
    <m/>
    <m/>
    <m/>
    <m/>
    <m/>
    <m/>
    <m/>
    <m/>
    <m/>
    <m/>
    <m/>
    <m/>
    <x v="0"/>
    <s v="Jornada Secretaria e Gestor de Unidades"/>
    <m/>
    <m/>
    <m/>
    <m/>
    <m/>
    <m/>
    <m/>
    <s v="Solicitação de Serviço"/>
  </r>
  <r>
    <x v="7"/>
    <s v="Atendimento à Solicitações de Serviço"/>
    <s v="SGGU-6314"/>
    <s v="Backlog"/>
    <m/>
    <m/>
    <s v="[SGGU] PI 3/26"/>
    <x v="0"/>
    <m/>
    <m/>
    <n v="3"/>
    <n v="3"/>
    <x v="4"/>
    <m/>
    <m/>
    <m/>
    <m/>
    <m/>
    <m/>
    <m/>
    <m/>
    <m/>
    <m/>
    <m/>
    <m/>
    <m/>
    <m/>
    <m/>
    <m/>
    <m/>
    <m/>
    <x v="0"/>
    <s v="Jornada Secretaria e Gestor de Unidades"/>
    <m/>
    <m/>
    <m/>
    <m/>
    <m/>
    <m/>
    <m/>
    <s v="Solicitação de Serviço"/>
  </r>
  <r>
    <x v="7"/>
    <s v="Atendimento à Solicitações de Serviço"/>
    <s v="SGGU-6313"/>
    <s v="Backlog"/>
    <m/>
    <m/>
    <s v="[SGGU] PI 3/26"/>
    <x v="0"/>
    <m/>
    <m/>
    <n v="3"/>
    <n v="3"/>
    <x v="6"/>
    <m/>
    <m/>
    <m/>
    <m/>
    <m/>
    <m/>
    <m/>
    <m/>
    <m/>
    <m/>
    <m/>
    <m/>
    <m/>
    <m/>
    <m/>
    <m/>
    <m/>
    <m/>
    <x v="0"/>
    <s v="Jornada Secretaria e Gestor de Unidades"/>
    <m/>
    <m/>
    <m/>
    <m/>
    <m/>
    <m/>
    <m/>
    <s v="Solicitação de Serviço"/>
  </r>
  <r>
    <x v="7"/>
    <s v="Atendimento à Solicitações de Serviço"/>
    <s v="SGGU-6312"/>
    <s v="Aceito"/>
    <m/>
    <m/>
    <s v="[SGGU] PI 3/26"/>
    <x v="0"/>
    <m/>
    <m/>
    <n v="3"/>
    <n v="3"/>
    <x v="0"/>
    <m/>
    <m/>
    <m/>
    <m/>
    <m/>
    <m/>
    <m/>
    <m/>
    <m/>
    <m/>
    <m/>
    <m/>
    <m/>
    <m/>
    <m/>
    <m/>
    <m/>
    <m/>
    <x v="0"/>
    <s v="Jornada Secretaria e Gestor de Unidades"/>
    <m/>
    <m/>
    <m/>
    <m/>
    <m/>
    <m/>
    <m/>
    <s v="Solicitação de Serviço"/>
  </r>
  <r>
    <x v="7"/>
    <s v="Protocolo de Sustentação para INCIDENTES"/>
    <s v="SGGU-6311"/>
    <s v="Backlog"/>
    <m/>
    <m/>
    <s v="[SGGU] PI 3/26"/>
    <x v="0"/>
    <m/>
    <m/>
    <n v="8"/>
    <n v="5"/>
    <x v="5"/>
    <m/>
    <m/>
    <m/>
    <m/>
    <m/>
    <m/>
    <m/>
    <m/>
    <m/>
    <m/>
    <m/>
    <m/>
    <m/>
    <m/>
    <m/>
    <m/>
    <m/>
    <m/>
    <x v="0"/>
    <s v="Jornada Secretaria e Gestor de Unidades"/>
    <m/>
    <m/>
    <m/>
    <m/>
    <m/>
    <m/>
    <m/>
    <s v="Incidente"/>
  </r>
  <r>
    <x v="7"/>
    <s v="Protocolo de Sustentação para INCIDENTES"/>
    <s v="SGGU-6310"/>
    <s v="Backlog"/>
    <m/>
    <m/>
    <s v="[SGGU] PI 3/26"/>
    <x v="0"/>
    <m/>
    <m/>
    <n v="8"/>
    <n v="5"/>
    <x v="3"/>
    <m/>
    <m/>
    <m/>
    <m/>
    <m/>
    <m/>
    <m/>
    <m/>
    <m/>
    <m/>
    <m/>
    <m/>
    <m/>
    <m/>
    <m/>
    <m/>
    <m/>
    <m/>
    <x v="0"/>
    <s v="Jornada Secretaria e Gestor de Unidades"/>
    <m/>
    <m/>
    <m/>
    <m/>
    <m/>
    <m/>
    <m/>
    <s v="Incidente"/>
  </r>
  <r>
    <x v="7"/>
    <s v="Protocolo de Sustentação para INCIDENTES"/>
    <s v="SGGU-6309"/>
    <s v="Backlog"/>
    <m/>
    <m/>
    <s v="[SGGU] PI 3/26"/>
    <x v="0"/>
    <m/>
    <m/>
    <n v="8"/>
    <n v="8"/>
    <x v="4"/>
    <m/>
    <m/>
    <m/>
    <m/>
    <m/>
    <m/>
    <m/>
    <m/>
    <m/>
    <m/>
    <m/>
    <m/>
    <m/>
    <m/>
    <m/>
    <m/>
    <m/>
    <m/>
    <x v="0"/>
    <s v="Jornada Secretaria e Gestor de Unidades"/>
    <m/>
    <m/>
    <m/>
    <m/>
    <m/>
    <m/>
    <m/>
    <s v="Incidente"/>
  </r>
  <r>
    <x v="7"/>
    <s v="Protocolo de Sustentação para INCIDENTES"/>
    <s v="SGGU-6308"/>
    <s v="Backlog"/>
    <m/>
    <m/>
    <s v="[SGGU] PI 3/26"/>
    <x v="0"/>
    <m/>
    <m/>
    <n v="8"/>
    <n v="8"/>
    <x v="2"/>
    <m/>
    <m/>
    <m/>
    <m/>
    <m/>
    <m/>
    <m/>
    <m/>
    <m/>
    <m/>
    <m/>
    <m/>
    <m/>
    <m/>
    <m/>
    <m/>
    <m/>
    <m/>
    <x v="0"/>
    <s v="Jornada Secretaria e Gestor de Unidades"/>
    <m/>
    <m/>
    <m/>
    <m/>
    <m/>
    <m/>
    <m/>
    <s v="Incidente"/>
  </r>
  <r>
    <x v="7"/>
    <s v="Protocolo de Sustentação para INCIDENTES"/>
    <s v="SGGU-6307"/>
    <s v="Backlog"/>
    <m/>
    <m/>
    <s v="[SGGU] PI 3/26"/>
    <x v="0"/>
    <m/>
    <m/>
    <n v="8"/>
    <n v="5"/>
    <x v="6"/>
    <m/>
    <m/>
    <m/>
    <m/>
    <m/>
    <m/>
    <m/>
    <m/>
    <m/>
    <m/>
    <m/>
    <m/>
    <m/>
    <m/>
    <m/>
    <m/>
    <m/>
    <m/>
    <x v="0"/>
    <s v="Jornada Secretaria e Gestor de Unidades"/>
    <m/>
    <m/>
    <m/>
    <m/>
    <m/>
    <m/>
    <m/>
    <s v="Incidente"/>
  </r>
  <r>
    <x v="7"/>
    <s v="Protocolo de Sustentação para INCIDENTES"/>
    <s v="SGGU-6306"/>
    <s v="Aceito"/>
    <m/>
    <m/>
    <s v="[SGGU] PI 3/26"/>
    <x v="0"/>
    <m/>
    <m/>
    <n v="8"/>
    <n v="5"/>
    <x v="0"/>
    <m/>
    <m/>
    <m/>
    <m/>
    <m/>
    <m/>
    <m/>
    <m/>
    <m/>
    <m/>
    <m/>
    <m/>
    <m/>
    <m/>
    <m/>
    <m/>
    <m/>
    <m/>
    <x v="0"/>
    <s v="Jornada Secretaria e Gestor de Unidades"/>
    <m/>
    <m/>
    <m/>
    <m/>
    <m/>
    <m/>
    <m/>
    <s v="Incidente"/>
  </r>
  <r>
    <x v="3"/>
    <s v="Automação de Testes 26.3.6"/>
    <s v="SGGU-6305"/>
    <s v="Backlog"/>
    <m/>
    <m/>
    <s v="[SGGU] PI 3/26"/>
    <x v="0"/>
    <m/>
    <m/>
    <n v="1"/>
    <n v="1"/>
    <x v="5"/>
    <m/>
    <m/>
    <m/>
    <m/>
    <m/>
    <m/>
    <m/>
    <m/>
    <m/>
    <m/>
    <m/>
    <m/>
    <m/>
    <m/>
    <m/>
    <m/>
    <m/>
    <m/>
    <x v="0"/>
    <s v="Jornada Secretaria e Gestor de Unidades"/>
    <m/>
    <m/>
    <m/>
    <m/>
    <m/>
    <m/>
    <m/>
    <m/>
  </r>
  <r>
    <x v="3"/>
    <s v="Automação de Testes 26.3.5"/>
    <s v="SGGU-6304"/>
    <s v="Backlog"/>
    <m/>
    <m/>
    <s v="[SGGU] PI 3/26"/>
    <x v="0"/>
    <m/>
    <m/>
    <n v="1"/>
    <n v="1"/>
    <x v="3"/>
    <m/>
    <m/>
    <m/>
    <m/>
    <m/>
    <m/>
    <m/>
    <m/>
    <m/>
    <m/>
    <m/>
    <m/>
    <m/>
    <m/>
    <m/>
    <m/>
    <m/>
    <m/>
    <x v="0"/>
    <s v="Jornada Secretaria e Gestor de Unidades"/>
    <m/>
    <m/>
    <m/>
    <m/>
    <m/>
    <m/>
    <m/>
    <m/>
  </r>
  <r>
    <x v="3"/>
    <s v="Automação de Testes 26.3.4"/>
    <s v="SGGU-6303"/>
    <s v="Backlog"/>
    <m/>
    <m/>
    <s v="[SGGU] PI 3/26"/>
    <x v="0"/>
    <m/>
    <m/>
    <n v="1"/>
    <n v="1"/>
    <x v="4"/>
    <m/>
    <m/>
    <m/>
    <m/>
    <m/>
    <m/>
    <m/>
    <m/>
    <m/>
    <m/>
    <m/>
    <m/>
    <m/>
    <m/>
    <m/>
    <m/>
    <m/>
    <m/>
    <x v="0"/>
    <s v="Jornada Secretaria e Gestor de Unidades"/>
    <m/>
    <m/>
    <m/>
    <m/>
    <m/>
    <m/>
    <m/>
    <m/>
  </r>
  <r>
    <x v="3"/>
    <s v="Automação de Testes 26.3.3"/>
    <s v="SGGU-6302"/>
    <s v="Backlog"/>
    <m/>
    <m/>
    <s v="[SGGU] PI 3/26"/>
    <x v="0"/>
    <m/>
    <m/>
    <n v="1"/>
    <n v="1"/>
    <x v="2"/>
    <m/>
    <m/>
    <m/>
    <m/>
    <m/>
    <m/>
    <m/>
    <m/>
    <m/>
    <m/>
    <m/>
    <m/>
    <m/>
    <m/>
    <m/>
    <m/>
    <m/>
    <m/>
    <x v="0"/>
    <s v="Jornada Secretaria e Gestor de Unidades"/>
    <m/>
    <m/>
    <m/>
    <m/>
    <m/>
    <m/>
    <m/>
    <m/>
  </r>
  <r>
    <x v="3"/>
    <s v="Automação de Testes 26.3.2"/>
    <s v="SGGU-6301"/>
    <s v="Backlog"/>
    <m/>
    <m/>
    <s v="[SGGU] PI 3/26"/>
    <x v="0"/>
    <m/>
    <m/>
    <n v="1"/>
    <n v="1"/>
    <x v="6"/>
    <m/>
    <m/>
    <m/>
    <m/>
    <m/>
    <m/>
    <m/>
    <m/>
    <m/>
    <m/>
    <m/>
    <m/>
    <m/>
    <m/>
    <m/>
    <m/>
    <m/>
    <m/>
    <x v="0"/>
    <s v="Jornada Secretaria e Gestor de Unidades"/>
    <m/>
    <m/>
    <m/>
    <m/>
    <m/>
    <m/>
    <m/>
    <m/>
  </r>
  <r>
    <x v="3"/>
    <s v="Automação de Testes 26.3.1"/>
    <s v="SGGU-6300"/>
    <s v="Backlog"/>
    <m/>
    <m/>
    <s v="[SGGU] PI 3/26"/>
    <x v="0"/>
    <m/>
    <m/>
    <n v="1"/>
    <n v="1"/>
    <x v="0"/>
    <m/>
    <m/>
    <m/>
    <m/>
    <m/>
    <m/>
    <m/>
    <m/>
    <m/>
    <m/>
    <m/>
    <m/>
    <m/>
    <m/>
    <m/>
    <m/>
    <m/>
    <m/>
    <x v="0"/>
    <s v="Jornada Secretaria e Gestor de Unidades"/>
    <m/>
    <m/>
    <m/>
    <m/>
    <m/>
    <m/>
    <m/>
    <m/>
  </r>
  <r>
    <x v="3"/>
    <s v="Deploy 26.3.6"/>
    <s v="SGGU-6299"/>
    <s v="Backlog"/>
    <m/>
    <m/>
    <s v="[SGGU] PI 3/26"/>
    <x v="0"/>
    <m/>
    <m/>
    <n v="1"/>
    <n v="1"/>
    <x v="5"/>
    <m/>
    <m/>
    <m/>
    <m/>
    <m/>
    <m/>
    <m/>
    <m/>
    <m/>
    <m/>
    <m/>
    <m/>
    <m/>
    <m/>
    <m/>
    <m/>
    <m/>
    <m/>
    <x v="0"/>
    <s v="Jornada Secretaria e Gestor de Unidades"/>
    <m/>
    <m/>
    <m/>
    <m/>
    <m/>
    <m/>
    <m/>
    <m/>
  </r>
  <r>
    <x v="3"/>
    <s v="Deploy 26.3.5"/>
    <s v="SGGU-6298"/>
    <s v="Backlog"/>
    <m/>
    <m/>
    <s v="[SGGU] PI 3/26"/>
    <x v="0"/>
    <m/>
    <m/>
    <n v="1"/>
    <n v="1"/>
    <x v="3"/>
    <m/>
    <m/>
    <m/>
    <m/>
    <m/>
    <m/>
    <m/>
    <m/>
    <m/>
    <m/>
    <m/>
    <m/>
    <m/>
    <m/>
    <m/>
    <m/>
    <m/>
    <m/>
    <x v="0"/>
    <s v="Jornada Secretaria e Gestor de Unidades"/>
    <m/>
    <m/>
    <m/>
    <m/>
    <m/>
    <m/>
    <m/>
    <m/>
  </r>
  <r>
    <x v="3"/>
    <s v="Deploy 26.3.4"/>
    <s v="SGGU-6297"/>
    <s v="Backlog"/>
    <m/>
    <m/>
    <s v="[SGGU] PI 3/26"/>
    <x v="0"/>
    <m/>
    <m/>
    <n v="1"/>
    <n v="1"/>
    <x v="4"/>
    <m/>
    <m/>
    <m/>
    <m/>
    <m/>
    <m/>
    <m/>
    <m/>
    <m/>
    <m/>
    <m/>
    <m/>
    <m/>
    <m/>
    <m/>
    <m/>
    <m/>
    <m/>
    <x v="0"/>
    <s v="Jornada Secretaria e Gestor de Unidades"/>
    <m/>
    <m/>
    <m/>
    <m/>
    <m/>
    <m/>
    <m/>
    <m/>
  </r>
  <r>
    <x v="3"/>
    <s v="Deploy 26.3.3"/>
    <s v="SGGU-6296"/>
    <s v="Backlog"/>
    <m/>
    <m/>
    <s v="[SGGU] PI 3/26"/>
    <x v="0"/>
    <m/>
    <m/>
    <n v="1"/>
    <n v="1"/>
    <x v="2"/>
    <m/>
    <m/>
    <m/>
    <m/>
    <m/>
    <m/>
    <m/>
    <m/>
    <m/>
    <m/>
    <m/>
    <m/>
    <m/>
    <m/>
    <m/>
    <m/>
    <m/>
    <m/>
    <x v="0"/>
    <s v="Jornada Secretaria e Gestor de Unidades"/>
    <m/>
    <m/>
    <m/>
    <m/>
    <m/>
    <m/>
    <m/>
    <m/>
  </r>
  <r>
    <x v="3"/>
    <s v="Deploy 26.3.2"/>
    <s v="SGGU-6295"/>
    <s v="Backlog"/>
    <m/>
    <m/>
    <s v="[SGGU] PI 3/26"/>
    <x v="0"/>
    <m/>
    <m/>
    <n v="1"/>
    <n v="1"/>
    <x v="6"/>
    <m/>
    <m/>
    <m/>
    <m/>
    <m/>
    <m/>
    <m/>
    <m/>
    <m/>
    <m/>
    <m/>
    <m/>
    <m/>
    <m/>
    <m/>
    <m/>
    <m/>
    <m/>
    <x v="0"/>
    <s v="Jornada Secretaria e Gestor de Unidades"/>
    <m/>
    <m/>
    <m/>
    <m/>
    <m/>
    <m/>
    <m/>
    <m/>
  </r>
  <r>
    <x v="3"/>
    <s v="Deploy 26.3.1"/>
    <s v="SGGU-6294"/>
    <s v="Backlog"/>
    <m/>
    <m/>
    <s v="[SGGU] PI 3/26"/>
    <x v="0"/>
    <m/>
    <m/>
    <n v="1"/>
    <n v="1"/>
    <x v="0"/>
    <m/>
    <m/>
    <m/>
    <m/>
    <m/>
    <m/>
    <m/>
    <m/>
    <m/>
    <m/>
    <m/>
    <m/>
    <m/>
    <m/>
    <m/>
    <m/>
    <m/>
    <m/>
    <x v="0"/>
    <s v="Jornada Secretaria e Gestor de Unidades"/>
    <m/>
    <m/>
    <m/>
    <m/>
    <m/>
    <m/>
    <m/>
    <m/>
  </r>
  <r>
    <x v="2"/>
    <s v="[CNPJ Alfanumérico] Ajustar campo CNPJ para permitir o preenchimento alfanumérico"/>
    <s v="SGGU-6107"/>
    <s v="Backlog"/>
    <m/>
    <m/>
    <s v="[SGGU] PI 3/26"/>
    <x v="12"/>
    <m/>
    <m/>
    <n v="0"/>
    <n v="3"/>
    <x v="0"/>
    <m/>
    <m/>
    <m/>
    <m/>
    <m/>
    <m/>
    <m/>
    <m/>
    <m/>
    <m/>
    <m/>
    <m/>
    <m/>
    <m/>
    <m/>
    <m/>
    <m/>
    <m/>
    <x v="0"/>
    <s v="Jornada Secretaria e Gestor de Unidades"/>
    <m/>
    <m/>
    <m/>
    <m/>
    <m/>
    <m/>
    <m/>
    <m/>
  </r>
  <r>
    <x v="2"/>
    <s v="[SGGU-5202] Alocação - Atualizar consulta para resgatar a CH e Disciplina da tabela correta "/>
    <s v="SGGU-6106"/>
    <s v="Em Andamento"/>
    <m/>
    <m/>
    <s v="[SGGU] PI 3/26"/>
    <x v="6"/>
    <m/>
    <m/>
    <n v="0"/>
    <n v="3"/>
    <x v="0"/>
    <m/>
    <m/>
    <m/>
    <m/>
    <m/>
    <m/>
    <m/>
    <m/>
    <m/>
    <m/>
    <m/>
    <m/>
    <m/>
    <m/>
    <m/>
    <m/>
    <m/>
    <m/>
    <x v="0"/>
    <s v="Jornada Secretaria e Gestor de Unidades"/>
    <m/>
    <m/>
    <m/>
    <m/>
    <m/>
    <m/>
    <m/>
    <m/>
  </r>
  <r>
    <x v="8"/>
    <s v="[SEC][QA][Secretaria][SGGU] - Testes de Segurança PI 26.3"/>
    <s v="SGGU-6025"/>
    <s v="Backlog"/>
    <m/>
    <m/>
    <s v="[SGGU] PI 3/26"/>
    <x v="13"/>
    <m/>
    <m/>
    <n v="0"/>
    <n v="0"/>
    <x v="3"/>
    <m/>
    <m/>
    <m/>
    <m/>
    <m/>
    <m/>
    <m/>
    <m/>
    <m/>
    <m/>
    <m/>
    <m/>
    <m/>
    <m/>
    <m/>
    <m/>
    <m/>
    <m/>
    <x v="0"/>
    <s v="Jornada Secretaria e Gestor de Unidades"/>
    <m/>
    <m/>
    <m/>
    <m/>
    <m/>
    <m/>
    <m/>
    <m/>
  </r>
  <r>
    <x v="1"/>
    <s v="[SGGU-5187] Teste Integrado"/>
    <s v="SGGU-5598"/>
    <s v="Backlog"/>
    <m/>
    <m/>
    <s v="[SGGU] PI 3/26"/>
    <x v="3"/>
    <m/>
    <m/>
    <n v="0"/>
    <n v="1"/>
    <x v="4"/>
    <m/>
    <m/>
    <m/>
    <m/>
    <m/>
    <m/>
    <m/>
    <m/>
    <m/>
    <m/>
    <m/>
    <m/>
    <m/>
    <m/>
    <m/>
    <m/>
    <m/>
    <m/>
    <x v="0"/>
    <s v="Jornada Secretaria e Gestor de Unidades"/>
    <m/>
    <m/>
    <m/>
    <m/>
    <m/>
    <m/>
    <m/>
    <m/>
  </r>
  <r>
    <x v="2"/>
    <s v="[SGGU-5202] Alocação/Parametrização - Realizar desenvolvimento para inativação a partir da turma"/>
    <s v="SGGU-5438"/>
    <s v="Backlog"/>
    <m/>
    <m/>
    <s v="[SGGU] PI 3/26"/>
    <x v="6"/>
    <m/>
    <m/>
    <n v="8"/>
    <n v="8"/>
    <x v="6"/>
    <m/>
    <m/>
    <m/>
    <m/>
    <m/>
    <m/>
    <m/>
    <m/>
    <m/>
    <m/>
    <m/>
    <m/>
    <m/>
    <m/>
    <m/>
    <m/>
    <m/>
    <m/>
    <x v="0"/>
    <s v="Jornada Secretaria e Gestor de Unidades"/>
    <m/>
    <m/>
    <m/>
    <m/>
    <m/>
    <m/>
    <m/>
    <m/>
  </r>
  <r>
    <x v="6"/>
    <s v="[SGGU-5202] Realizar estudo para inativar Alocação/Parametrização a partir da inativação da turma"/>
    <s v="SGGU-5437"/>
    <s v="Em Andamento"/>
    <m/>
    <m/>
    <s v="[SGGU] PI 3/26"/>
    <x v="6"/>
    <m/>
    <m/>
    <n v="3"/>
    <n v="3"/>
    <x v="0"/>
    <m/>
    <m/>
    <m/>
    <m/>
    <m/>
    <m/>
    <m/>
    <m/>
    <m/>
    <m/>
    <m/>
    <m/>
    <m/>
    <m/>
    <m/>
    <m/>
    <m/>
    <m/>
    <x v="0"/>
    <s v="Jornada Secretaria e Gestor de Unidades"/>
    <m/>
    <m/>
    <m/>
    <m/>
    <m/>
    <m/>
    <m/>
    <m/>
  </r>
  <r>
    <x v="5"/>
    <s v="[Logs por Origem] Ajuste por tabela Portfólio padrão"/>
    <s v="SGGU-5331"/>
    <s v="Backlog"/>
    <m/>
    <m/>
    <s v="[SGGU] PI 3/26"/>
    <x v="9"/>
    <m/>
    <m/>
    <n v="8"/>
    <n v="5"/>
    <x v="2"/>
    <m/>
    <m/>
    <m/>
    <m/>
    <m/>
    <m/>
    <m/>
    <m/>
    <m/>
    <m/>
    <m/>
    <m/>
    <m/>
    <m/>
    <m/>
    <m/>
    <m/>
    <m/>
    <x v="0"/>
    <s v="Jornada Secretaria e Gestor de Unidades"/>
    <m/>
    <m/>
    <m/>
    <m/>
    <m/>
    <m/>
    <m/>
    <m/>
  </r>
  <r>
    <x v="5"/>
    <s v="[Logs por Origem] Ajuste por tabela unidade"/>
    <s v="SGGU-5326"/>
    <s v="Backlog"/>
    <m/>
    <m/>
    <s v="[SGGU] PI 3/26"/>
    <x v="9"/>
    <m/>
    <m/>
    <n v="8"/>
    <n v="5"/>
    <x v="2"/>
    <m/>
    <m/>
    <m/>
    <m/>
    <m/>
    <m/>
    <m/>
    <m/>
    <m/>
    <m/>
    <m/>
    <m/>
    <m/>
    <m/>
    <m/>
    <m/>
    <m/>
    <m/>
    <x v="0"/>
    <s v="Jornada Secretaria e Gestor de Unidades"/>
    <m/>
    <m/>
    <m/>
    <m/>
    <m/>
    <m/>
    <m/>
    <m/>
  </r>
  <r>
    <x v="5"/>
    <s v="[Logs por Origem] Ajuste por tabela tipos de produtos"/>
    <s v="SGGU-5325"/>
    <s v="Backlog"/>
    <m/>
    <m/>
    <s v="[SGGU] PI 3/26"/>
    <x v="9"/>
    <m/>
    <m/>
    <n v="8"/>
    <n v="8"/>
    <x v="2"/>
    <m/>
    <m/>
    <m/>
    <m/>
    <m/>
    <m/>
    <m/>
    <m/>
    <m/>
    <m/>
    <m/>
    <m/>
    <m/>
    <m/>
    <m/>
    <m/>
    <m/>
    <m/>
    <x v="0"/>
    <s v="Jornada Secretaria e Gestor de Unidades"/>
    <m/>
    <m/>
    <m/>
    <m/>
    <m/>
    <m/>
    <m/>
    <m/>
  </r>
  <r>
    <x v="5"/>
    <s v="[Logs por Origem] Ajuste por tabela Curso por tipo"/>
    <s v="SGGU-5324"/>
    <s v="Backlog"/>
    <m/>
    <m/>
    <s v="[SGGU] PI 3/26"/>
    <x v="9"/>
    <m/>
    <m/>
    <n v="8"/>
    <n v="5"/>
    <x v="6"/>
    <m/>
    <m/>
    <m/>
    <m/>
    <m/>
    <m/>
    <m/>
    <m/>
    <m/>
    <m/>
    <m/>
    <m/>
    <m/>
    <m/>
    <m/>
    <m/>
    <m/>
    <m/>
    <x v="0"/>
    <s v="Jornada Secretaria e Gestor de Unidades"/>
    <m/>
    <m/>
    <m/>
    <m/>
    <m/>
    <m/>
    <m/>
    <m/>
  </r>
  <r>
    <x v="5"/>
    <s v="[Logs por Origem] Ajuste por tabela Curso Semi"/>
    <s v="SGGU-5323"/>
    <s v="Backlog"/>
    <m/>
    <m/>
    <s v="[SGGU] PI 3/26"/>
    <x v="9"/>
    <m/>
    <m/>
    <n v="8"/>
    <n v="8"/>
    <x v="6"/>
    <m/>
    <m/>
    <m/>
    <m/>
    <m/>
    <m/>
    <m/>
    <m/>
    <m/>
    <m/>
    <m/>
    <m/>
    <m/>
    <m/>
    <m/>
    <m/>
    <m/>
    <m/>
    <x v="0"/>
    <s v="Jornada Secretaria e Gestor de Unidades"/>
    <m/>
    <m/>
    <m/>
    <m/>
    <m/>
    <m/>
    <m/>
    <m/>
  </r>
  <r>
    <x v="3"/>
    <s v="[Logs por Origem] Mapear fluxos e tabelas para ajustar os logs por registro"/>
    <s v="SGGU-5321"/>
    <s v="Backlog"/>
    <m/>
    <m/>
    <s v="[SGGU] PI 3/26"/>
    <x v="9"/>
    <m/>
    <m/>
    <n v="2"/>
    <n v="2"/>
    <x v="6"/>
    <m/>
    <m/>
    <m/>
    <m/>
    <m/>
    <m/>
    <m/>
    <m/>
    <m/>
    <m/>
    <m/>
    <m/>
    <m/>
    <m/>
    <m/>
    <m/>
    <m/>
    <m/>
    <x v="0"/>
    <s v="Jornada Secretaria e Gestor de Unidades"/>
    <m/>
    <m/>
    <m/>
    <m/>
    <m/>
    <m/>
    <m/>
    <m/>
  </r>
  <r>
    <x v="5"/>
    <s v="[Estabilizar Deploy] Ajustar PA das variáveis"/>
    <s v="SGGU-5320"/>
    <s v="Backlog"/>
    <m/>
    <m/>
    <s v="[SGGU] PI 3/26"/>
    <x v="7"/>
    <m/>
    <m/>
    <n v="5"/>
    <n v="5"/>
    <x v="6"/>
    <m/>
    <m/>
    <m/>
    <m/>
    <m/>
    <m/>
    <m/>
    <m/>
    <m/>
    <m/>
    <m/>
    <m/>
    <m/>
    <m/>
    <m/>
    <m/>
    <m/>
    <m/>
    <x v="0"/>
    <s v="Jornada Secretaria e Gestor de Unidades"/>
    <m/>
    <m/>
    <m/>
    <m/>
    <m/>
    <m/>
    <m/>
    <m/>
  </r>
  <r>
    <x v="5"/>
    <s v="[Estabilizar Deploy] Nova solução colaboradores"/>
    <s v="SGGU-5319"/>
    <s v="Backlog"/>
    <m/>
    <m/>
    <s v="[SGGU] PI 3/26"/>
    <x v="7"/>
    <m/>
    <m/>
    <n v="3"/>
    <n v="3"/>
    <x v="6"/>
    <m/>
    <m/>
    <m/>
    <m/>
    <m/>
    <m/>
    <m/>
    <m/>
    <m/>
    <m/>
    <m/>
    <m/>
    <m/>
    <m/>
    <m/>
    <m/>
    <m/>
    <m/>
    <x v="0"/>
    <s v="Jornada Secretaria e Gestor de Unidades"/>
    <m/>
    <m/>
    <m/>
    <m/>
    <m/>
    <m/>
    <m/>
    <m/>
  </r>
  <r>
    <x v="5"/>
    <s v="[Estabilizar Deploy] Nova solução Util GU"/>
    <s v="SGGU-5318"/>
    <s v="Backlog"/>
    <m/>
    <m/>
    <s v="[SGGU] PI 3/26"/>
    <x v="7"/>
    <m/>
    <m/>
    <n v="3"/>
    <n v="3"/>
    <x v="6"/>
    <m/>
    <m/>
    <m/>
    <m/>
    <m/>
    <m/>
    <m/>
    <m/>
    <m/>
    <m/>
    <m/>
    <m/>
    <m/>
    <m/>
    <m/>
    <m/>
    <m/>
    <m/>
    <x v="0"/>
    <s v="Jornada Secretaria e Gestor de Unidades"/>
    <m/>
    <m/>
    <m/>
    <m/>
    <m/>
    <m/>
    <m/>
    <m/>
  </r>
  <r>
    <x v="3"/>
    <s v="[Estabilizar Deploy] Levantamento, Documentação e Estratégia de Segregação das Soluções Dynamics"/>
    <s v="SGGU-5316"/>
    <s v="Em Andamento"/>
    <m/>
    <m/>
    <s v="[SGGU] PI 3/26"/>
    <x v="7"/>
    <m/>
    <m/>
    <n v="5"/>
    <n v="3"/>
    <x v="0"/>
    <m/>
    <m/>
    <m/>
    <m/>
    <m/>
    <m/>
    <m/>
    <m/>
    <m/>
    <m/>
    <m/>
    <m/>
    <m/>
    <m/>
    <m/>
    <m/>
    <m/>
    <m/>
    <x v="0"/>
    <s v="Jornada Secretaria e Gestor de Unidades"/>
    <m/>
    <m/>
    <m/>
    <m/>
    <m/>
    <m/>
    <m/>
    <m/>
  </r>
  <r>
    <x v="0"/>
    <s v="[INC0778380]Tenho um Erro/Problema com o PTC - Dynamics Athenas - Inativação de curso e ofertas"/>
    <s v="SGSE-4183"/>
    <s v="Backlog"/>
    <m/>
    <m/>
    <s v="[SGSE] PI 3/26"/>
    <x v="0"/>
    <m/>
    <m/>
    <m/>
    <m/>
    <x v="7"/>
    <m/>
    <m/>
    <m/>
    <m/>
    <m/>
    <m/>
    <m/>
    <m/>
    <m/>
    <m/>
    <m/>
    <m/>
    <m/>
    <m/>
    <m/>
    <m/>
    <m/>
    <m/>
    <x v="1"/>
    <s v="Jornada Secretaria e Gestor de Unidades"/>
    <m/>
    <m/>
    <m/>
    <m/>
    <m/>
    <m/>
    <m/>
    <m/>
  </r>
  <r>
    <x v="7"/>
    <s v="[SGSE] - IT 1 - PI 3/26 ] Solicitação de Serviço"/>
    <s v="SGSE-4176"/>
    <s v="Backlog"/>
    <m/>
    <m/>
    <s v="[SGSE] PI 3/26"/>
    <x v="0"/>
    <m/>
    <m/>
    <n v="2"/>
    <n v="2"/>
    <x v="7"/>
    <m/>
    <m/>
    <m/>
    <m/>
    <m/>
    <m/>
    <m/>
    <m/>
    <m/>
    <m/>
    <m/>
    <m/>
    <m/>
    <m/>
    <m/>
    <m/>
    <m/>
    <m/>
    <x v="1"/>
    <s v="Jornada Secretaria e Gestor de Unidades"/>
    <m/>
    <m/>
    <m/>
    <m/>
    <m/>
    <m/>
    <m/>
    <s v="Solicitação de Serviço"/>
  </r>
  <r>
    <x v="7"/>
    <s v="[SGSE] - IT 1 - PI 3/26 ] Incidentes"/>
    <s v="SGSE-4175"/>
    <s v="Backlog"/>
    <m/>
    <m/>
    <s v="[SGSE] PI 3/26"/>
    <x v="0"/>
    <m/>
    <m/>
    <n v="5"/>
    <n v="5"/>
    <x v="7"/>
    <m/>
    <m/>
    <m/>
    <m/>
    <m/>
    <m/>
    <m/>
    <m/>
    <m/>
    <m/>
    <m/>
    <m/>
    <m/>
    <m/>
    <m/>
    <m/>
    <m/>
    <m/>
    <x v="1"/>
    <s v="Jornada Secretaria e Gestor de Unidades"/>
    <m/>
    <m/>
    <m/>
    <m/>
    <m/>
    <m/>
    <m/>
    <s v="Incidente"/>
  </r>
  <r>
    <x v="0"/>
    <s v="[INC0790661]Tenho um Erro/Problema com o PTC - Ambiente do Aluno / AVA Sofia - Visão de disciplinas"/>
    <s v="SGSE-4154"/>
    <s v="Aceito"/>
    <m/>
    <m/>
    <s v="[SGSE] PI 3/26"/>
    <x v="0"/>
    <m/>
    <m/>
    <m/>
    <m/>
    <x v="7"/>
    <m/>
    <m/>
    <m/>
    <m/>
    <m/>
    <m/>
    <m/>
    <m/>
    <m/>
    <m/>
    <m/>
    <m/>
    <m/>
    <m/>
    <m/>
    <m/>
    <m/>
    <m/>
    <x v="1"/>
    <s v="Jornada Secretaria e Gestor de Unidades"/>
    <m/>
    <m/>
    <m/>
    <m/>
    <m/>
    <m/>
    <m/>
    <m/>
  </r>
  <r>
    <x v="0"/>
    <s v="[INC0792175]Tenho um Erro/Problema com o PTC - Ambiente do Aluno / AVA Sofia - Visão de disciplinas"/>
    <s v="SGSE-4153"/>
    <s v="Aceito"/>
    <m/>
    <m/>
    <s v="[SGSE] PI 3/26"/>
    <x v="0"/>
    <m/>
    <m/>
    <m/>
    <m/>
    <x v="7"/>
    <m/>
    <m/>
    <m/>
    <m/>
    <m/>
    <m/>
    <m/>
    <m/>
    <m/>
    <m/>
    <m/>
    <m/>
    <m/>
    <m/>
    <m/>
    <m/>
    <m/>
    <m/>
    <x v="1"/>
    <s v="Jornada Secretaria e Gestor de Unidades"/>
    <m/>
    <m/>
    <m/>
    <m/>
    <m/>
    <m/>
    <m/>
    <m/>
  </r>
  <r>
    <x v="0"/>
    <s v="[INC0746077]Tenho um Erro/Problema com o PTC - Financeiro SAP - Rematrícula"/>
    <s v="SGSE-4152"/>
    <s v="Backlog"/>
    <m/>
    <m/>
    <s v="[SGSE] PI 3/26"/>
    <x v="0"/>
    <m/>
    <m/>
    <m/>
    <m/>
    <x v="7"/>
    <m/>
    <m/>
    <m/>
    <m/>
    <m/>
    <m/>
    <m/>
    <m/>
    <m/>
    <m/>
    <m/>
    <m/>
    <m/>
    <m/>
    <m/>
    <m/>
    <m/>
    <m/>
    <x v="1"/>
    <s v="Jornada Secretaria e Gestor de Unidades"/>
    <m/>
    <m/>
    <m/>
    <m/>
    <m/>
    <m/>
    <m/>
    <m/>
  </r>
  <r>
    <x v="0"/>
    <s v="[INC0794804]Tenho um Erro/Problema com o PTC - Dynamics Athenas - Alocação e disponibilização de disciplinas"/>
    <s v="SGSE-4149"/>
    <s v="Concluído"/>
    <m/>
    <m/>
    <s v="[SGSE] PI 3/26"/>
    <x v="0"/>
    <m/>
    <m/>
    <m/>
    <m/>
    <x v="8"/>
    <m/>
    <m/>
    <m/>
    <m/>
    <m/>
    <m/>
    <m/>
    <m/>
    <m/>
    <m/>
    <m/>
    <m/>
    <m/>
    <m/>
    <m/>
    <m/>
    <m/>
    <m/>
    <x v="1"/>
    <s v="Jornada Secretaria e Gestor de Unidades"/>
    <m/>
    <m/>
    <m/>
    <m/>
    <m/>
    <m/>
    <m/>
    <m/>
  </r>
  <r>
    <x v="0"/>
    <s v="[INC0794342]Tenho um Erro/Problema com o PTC - Dynamics Athenas - Alocação e disponibilização de disciplinas"/>
    <s v="SGSE-4143"/>
    <s v="Concluído"/>
    <m/>
    <m/>
    <s v="[SGSE] PI 3/26"/>
    <x v="0"/>
    <m/>
    <m/>
    <m/>
    <m/>
    <x v="8"/>
    <m/>
    <m/>
    <m/>
    <m/>
    <m/>
    <m/>
    <m/>
    <m/>
    <m/>
    <m/>
    <m/>
    <m/>
    <m/>
    <m/>
    <m/>
    <m/>
    <m/>
    <m/>
    <x v="1"/>
    <s v="Jornada Secretaria e Gestor de Unidades"/>
    <m/>
    <m/>
    <m/>
    <m/>
    <m/>
    <m/>
    <m/>
    <m/>
  </r>
  <r>
    <x v="0"/>
    <s v="[INC0794260]Tenho um Erro/Problema com o PTC - Dynamics Athenas - Alocação e disponibilização de disciplinas"/>
    <s v="SGSE-4142"/>
    <s v="Backlog"/>
    <m/>
    <m/>
    <s v="[SGSE] PI 3/26"/>
    <x v="0"/>
    <m/>
    <m/>
    <m/>
    <m/>
    <x v="8"/>
    <m/>
    <m/>
    <m/>
    <m/>
    <m/>
    <m/>
    <m/>
    <m/>
    <m/>
    <m/>
    <m/>
    <m/>
    <m/>
    <m/>
    <m/>
    <m/>
    <m/>
    <m/>
    <x v="1"/>
    <s v="Jornada Secretaria e Gestor de Unidades"/>
    <m/>
    <m/>
    <m/>
    <m/>
    <m/>
    <m/>
    <m/>
    <m/>
  </r>
  <r>
    <x v="0"/>
    <s v="[INC0794182]Tenho um Erro/Problema com o PTC - Dynamics Athenas - Alocação e disponibilização de disciplinas"/>
    <s v="SGSE-4141"/>
    <s v="Backlog"/>
    <m/>
    <m/>
    <s v="[SGSE] PI 3/26"/>
    <x v="0"/>
    <m/>
    <m/>
    <m/>
    <m/>
    <x v="8"/>
    <m/>
    <m/>
    <m/>
    <m/>
    <m/>
    <m/>
    <m/>
    <m/>
    <m/>
    <m/>
    <m/>
    <m/>
    <m/>
    <m/>
    <m/>
    <m/>
    <m/>
    <m/>
    <x v="1"/>
    <s v="Jornada Secretaria e Gestor de Unidades"/>
    <m/>
    <m/>
    <m/>
    <m/>
    <m/>
    <m/>
    <m/>
    <m/>
  </r>
  <r>
    <x v="0"/>
    <s v="[INC0794177]Tenho um Erro/Problema com o PTC - Dynamics Athenas - Alocação e disponibilização de disciplinas"/>
    <s v="SGSE-4140"/>
    <s v="Aceito"/>
    <m/>
    <m/>
    <s v="[SGSE] PI 3/26"/>
    <x v="0"/>
    <m/>
    <m/>
    <m/>
    <m/>
    <x v="8"/>
    <m/>
    <m/>
    <m/>
    <m/>
    <m/>
    <m/>
    <m/>
    <m/>
    <m/>
    <m/>
    <m/>
    <m/>
    <m/>
    <m/>
    <m/>
    <m/>
    <m/>
    <m/>
    <x v="1"/>
    <s v="Jornada Secretaria e Gestor de Unidades"/>
    <m/>
    <m/>
    <m/>
    <m/>
    <m/>
    <m/>
    <m/>
    <m/>
  </r>
  <r>
    <x v="0"/>
    <s v="[INC0793701]Tenho um Erro/Problema com o PTC - Dynamics Athenas - Alocação e disponibilização de disciplinas"/>
    <s v="SGSE-4139"/>
    <s v="Bloqueado"/>
    <m/>
    <m/>
    <s v="[SGSE] PI 3/26"/>
    <x v="0"/>
    <m/>
    <m/>
    <m/>
    <m/>
    <x v="8"/>
    <m/>
    <m/>
    <m/>
    <m/>
    <m/>
    <m/>
    <m/>
    <m/>
    <m/>
    <m/>
    <m/>
    <m/>
    <m/>
    <m/>
    <m/>
    <m/>
    <m/>
    <m/>
    <x v="1"/>
    <s v="Jornada Secretaria e Gestor de Unidades"/>
    <m/>
    <m/>
    <m/>
    <m/>
    <m/>
    <m/>
    <m/>
    <m/>
  </r>
  <r>
    <x v="1"/>
    <s v="[691] Teste Mobile de Sofia"/>
    <s v="SGSE-4138"/>
    <s v="Backlog"/>
    <m/>
    <m/>
    <s v="[SGSE] PI 3/26"/>
    <x v="14"/>
    <m/>
    <m/>
    <n v="1"/>
    <n v="1"/>
    <x v="9"/>
    <m/>
    <m/>
    <m/>
    <m/>
    <m/>
    <m/>
    <m/>
    <m/>
    <m/>
    <m/>
    <m/>
    <m/>
    <m/>
    <m/>
    <m/>
    <m/>
    <m/>
    <m/>
    <x v="1"/>
    <s v="Jornada Secretaria e Gestor de Unidades"/>
    <m/>
    <m/>
    <m/>
    <m/>
    <m/>
    <m/>
    <m/>
    <m/>
  </r>
  <r>
    <x v="9"/>
    <s v="[Transf. Externa] Tratar passivo de alunos com matriz e série divergente"/>
    <s v="SGSE-4137"/>
    <s v="Backlog"/>
    <m/>
    <m/>
    <s v="[SGSE] PI 3/26"/>
    <x v="14"/>
    <m/>
    <m/>
    <n v="1"/>
    <n v="1"/>
    <x v="7"/>
    <m/>
    <m/>
    <m/>
    <m/>
    <m/>
    <m/>
    <m/>
    <m/>
    <m/>
    <m/>
    <m/>
    <m/>
    <m/>
    <m/>
    <m/>
    <m/>
    <m/>
    <m/>
    <x v="1"/>
    <s v="Jornada Secretaria e Gestor de Unidades"/>
    <m/>
    <m/>
    <m/>
    <m/>
    <m/>
    <m/>
    <m/>
    <m/>
  </r>
  <r>
    <x v="1"/>
    <s v="[Teste integrado - ARTDF-379] Formando Reprovado -  Enturmação"/>
    <s v="SGSE-4136"/>
    <s v="Backlog"/>
    <m/>
    <m/>
    <s v="[SGSE] PI 3/26"/>
    <x v="0"/>
    <m/>
    <m/>
    <n v="1"/>
    <n v="1"/>
    <x v="7"/>
    <m/>
    <m/>
    <m/>
    <m/>
    <m/>
    <m/>
    <m/>
    <m/>
    <m/>
    <m/>
    <m/>
    <m/>
    <m/>
    <m/>
    <m/>
    <m/>
    <m/>
    <m/>
    <x v="1"/>
    <s v="Jornada Secretaria e Gestor de Unidades"/>
    <m/>
    <m/>
    <m/>
    <m/>
    <m/>
    <m/>
    <m/>
    <m/>
  </r>
  <r>
    <x v="2"/>
    <s v="[680 - Vers. Matriz] Alterar a controladora para reconhecer a geração do Historico Curricular na Rematricula"/>
    <s v="SGSE-4135"/>
    <s v="Backlog"/>
    <m/>
    <m/>
    <s v="[SGSE] PI 3/26"/>
    <x v="15"/>
    <m/>
    <m/>
    <n v="8"/>
    <n v="8"/>
    <x v="10"/>
    <m/>
    <m/>
    <m/>
    <m/>
    <m/>
    <m/>
    <m/>
    <m/>
    <m/>
    <m/>
    <m/>
    <m/>
    <m/>
    <m/>
    <m/>
    <m/>
    <m/>
    <m/>
    <x v="1"/>
    <s v="Jornada Secretaria e Gestor de Unidades"/>
    <m/>
    <m/>
    <m/>
    <m/>
    <m/>
    <m/>
    <m/>
    <m/>
  </r>
  <r>
    <x v="6"/>
    <s v="[680 - Vers. Matriz] Spike – Análise de Impactos na geração do Histórico Curricular fracionado por série"/>
    <s v="SGSE-4134"/>
    <s v="Backlog"/>
    <m/>
    <m/>
    <s v="[SGSE] PI 3/26"/>
    <x v="15"/>
    <m/>
    <m/>
    <n v="2"/>
    <n v="2"/>
    <x v="11"/>
    <m/>
    <m/>
    <m/>
    <m/>
    <m/>
    <m/>
    <m/>
    <m/>
    <m/>
    <m/>
    <m/>
    <m/>
    <m/>
    <m/>
    <m/>
    <m/>
    <m/>
    <m/>
    <x v="1"/>
    <s v="Jornada Secretaria e Gestor de Unidades"/>
    <m/>
    <m/>
    <m/>
    <m/>
    <m/>
    <m/>
    <m/>
    <m/>
  </r>
  <r>
    <x v="2"/>
    <s v="[196 - SAG] Alterção de View e formulário do histórico curricular e estoque"/>
    <s v="SGSE-4133"/>
    <s v="Backlog"/>
    <m/>
    <m/>
    <s v="[SGSE] PI 3/26"/>
    <x v="16"/>
    <m/>
    <m/>
    <n v="2"/>
    <n v="2"/>
    <x v="11"/>
    <m/>
    <m/>
    <m/>
    <m/>
    <m/>
    <m/>
    <m/>
    <m/>
    <m/>
    <m/>
    <m/>
    <m/>
    <m/>
    <m/>
    <m/>
    <m/>
    <m/>
    <m/>
    <x v="1"/>
    <s v="Jornada Secretaria e Gestor de Unidades"/>
    <m/>
    <m/>
    <m/>
    <m/>
    <m/>
    <m/>
    <m/>
    <m/>
  </r>
  <r>
    <x v="2"/>
    <s v="Alterar composição da bussineskey na criação do histórico curricular"/>
    <s v="SGSE-4132"/>
    <s v="Backlog"/>
    <m/>
    <m/>
    <s v="[SGSE] PI 3/26"/>
    <x v="17"/>
    <m/>
    <m/>
    <n v="5"/>
    <n v="5"/>
    <x v="12"/>
    <m/>
    <m/>
    <m/>
    <m/>
    <m/>
    <m/>
    <m/>
    <m/>
    <m/>
    <m/>
    <m/>
    <m/>
    <m/>
    <m/>
    <m/>
    <m/>
    <m/>
    <m/>
    <x v="1"/>
    <s v="Jornada Secretaria e Gestor de Unidades"/>
    <m/>
    <m/>
    <m/>
    <m/>
    <m/>
    <m/>
    <m/>
    <m/>
  </r>
  <r>
    <x v="1"/>
    <s v="[DT - Aloc. Disciplinas] Teste integrado - Remover obrigatoriedade do docente na alocação - sprint 2"/>
    <s v="SGSE-4131"/>
    <s v="Backlog"/>
    <m/>
    <m/>
    <s v="[SGSE] PI 3/26"/>
    <x v="17"/>
    <m/>
    <m/>
    <n v="1"/>
    <n v="1"/>
    <x v="9"/>
    <m/>
    <m/>
    <m/>
    <m/>
    <m/>
    <m/>
    <m/>
    <m/>
    <m/>
    <m/>
    <m/>
    <m/>
    <m/>
    <m/>
    <m/>
    <m/>
    <m/>
    <m/>
    <x v="1"/>
    <s v="Jornada Secretaria e Gestor de Unidades"/>
    <m/>
    <m/>
    <m/>
    <m/>
    <m/>
    <m/>
    <m/>
    <m/>
  </r>
  <r>
    <x v="2"/>
    <s v="Alteração de retorno da API de turmas para docência - Retornar somente turmas Veteranas"/>
    <s v="SGSE-4130"/>
    <s v="Backlog"/>
    <m/>
    <m/>
    <s v="[SGSE] PI 3/26"/>
    <x v="14"/>
    <m/>
    <m/>
    <n v="1"/>
    <n v="1"/>
    <x v="7"/>
    <m/>
    <m/>
    <m/>
    <m/>
    <m/>
    <m/>
    <m/>
    <m/>
    <m/>
    <m/>
    <m/>
    <m/>
    <m/>
    <m/>
    <m/>
    <m/>
    <m/>
    <m/>
    <x v="1"/>
    <s v="Jornada Secretaria e Gestor de Unidades"/>
    <m/>
    <m/>
    <m/>
    <m/>
    <m/>
    <m/>
    <m/>
    <m/>
  </r>
  <r>
    <x v="2"/>
    <s v="[680 - Vers. Matriz] Tratar históricos já gerados"/>
    <s v="SGSE-4129"/>
    <s v="Backlog"/>
    <m/>
    <m/>
    <s v="[SGSE] PI 3/26"/>
    <x v="15"/>
    <m/>
    <m/>
    <n v="8"/>
    <n v="8"/>
    <x v="10"/>
    <m/>
    <m/>
    <m/>
    <m/>
    <m/>
    <m/>
    <m/>
    <m/>
    <m/>
    <m/>
    <m/>
    <m/>
    <m/>
    <m/>
    <m/>
    <m/>
    <m/>
    <m/>
    <x v="1"/>
    <s v="Jornada Secretaria e Gestor de Unidades"/>
    <m/>
    <m/>
    <m/>
    <m/>
    <m/>
    <m/>
    <m/>
    <m/>
  </r>
  <r>
    <x v="2"/>
    <s v="[680 - Vers. Matriz] Disponibilizar acionamento manual da geração do Histórico Curricular e pré-alocação para área de negócio"/>
    <s v="SGSE-4128"/>
    <s v="Backlog"/>
    <m/>
    <m/>
    <s v="[SGSE] PI 3/26"/>
    <x v="15"/>
    <m/>
    <m/>
    <n v="8"/>
    <n v="8"/>
    <x v="10"/>
    <m/>
    <m/>
    <m/>
    <m/>
    <m/>
    <m/>
    <m/>
    <m/>
    <m/>
    <m/>
    <m/>
    <m/>
    <m/>
    <m/>
    <m/>
    <m/>
    <m/>
    <m/>
    <x v="1"/>
    <s v="Jornada Secretaria e Gestor de Unidades"/>
    <m/>
    <m/>
    <m/>
    <m/>
    <m/>
    <m/>
    <m/>
    <m/>
  </r>
  <r>
    <x v="2"/>
    <s v="[680 - Vers. Matriz] Gerar Histórico Curricular e pré-alocar a série correspondente na rematrícula na data parametrizada"/>
    <s v="SGSE-4127"/>
    <s v="Backlog"/>
    <m/>
    <m/>
    <s v="[SGSE] PI 3/26"/>
    <x v="15"/>
    <m/>
    <m/>
    <n v="8"/>
    <n v="8"/>
    <x v="12"/>
    <m/>
    <m/>
    <m/>
    <m/>
    <m/>
    <m/>
    <m/>
    <m/>
    <m/>
    <m/>
    <m/>
    <m/>
    <m/>
    <m/>
    <m/>
    <m/>
    <m/>
    <m/>
    <x v="1"/>
    <s v="Jornada Secretaria e Gestor de Unidades"/>
    <m/>
    <m/>
    <m/>
    <m/>
    <m/>
    <m/>
    <m/>
    <m/>
  </r>
  <r>
    <x v="2"/>
    <s v="[680 - Vers. Matriz] Gerar Histórico Curricular apenas da série atual na matrícula inicial"/>
    <s v="SGSE-4126"/>
    <s v="Backlog"/>
    <m/>
    <m/>
    <s v="[SGSE] PI 3/26"/>
    <x v="15"/>
    <m/>
    <m/>
    <n v="8"/>
    <n v="8"/>
    <x v="12"/>
    <m/>
    <m/>
    <m/>
    <m/>
    <m/>
    <m/>
    <m/>
    <m/>
    <m/>
    <m/>
    <m/>
    <m/>
    <m/>
    <m/>
    <m/>
    <m/>
    <m/>
    <m/>
    <x v="1"/>
    <s v="Jornada Secretaria e Gestor de Unidades"/>
    <m/>
    <m/>
    <m/>
    <m/>
    <m/>
    <m/>
    <m/>
    <m/>
  </r>
  <r>
    <x v="0"/>
    <s v="[INC0789008]Tenho um Erro/Problema com o PTC - Dynamics Athenas - Alocação e disponibilização de disciplinas"/>
    <s v="SGSE-4125"/>
    <s v="Aceito"/>
    <m/>
    <m/>
    <s v="[SGSE] PI 3/26"/>
    <x v="0"/>
    <m/>
    <m/>
    <m/>
    <m/>
    <x v="8"/>
    <m/>
    <m/>
    <m/>
    <m/>
    <m/>
    <m/>
    <m/>
    <m/>
    <m/>
    <m/>
    <m/>
    <m/>
    <m/>
    <m/>
    <m/>
    <m/>
    <m/>
    <m/>
    <x v="1"/>
    <s v="Jornada Secretaria e Gestor de Unidades"/>
    <m/>
    <m/>
    <m/>
    <m/>
    <m/>
    <m/>
    <m/>
    <m/>
  </r>
  <r>
    <x v="0"/>
    <s v="[INC0781427]Tenho um Erro/Problema com o PTC - Ambiente do Aluno / AVA Sofia - Visão de disciplinas"/>
    <s v="SGSE-4124"/>
    <s v="Aceito"/>
    <m/>
    <m/>
    <s v="[SGSE] PI 3/26"/>
    <x v="0"/>
    <m/>
    <m/>
    <m/>
    <m/>
    <x v="8"/>
    <m/>
    <m/>
    <m/>
    <m/>
    <m/>
    <m/>
    <m/>
    <m/>
    <m/>
    <m/>
    <m/>
    <m/>
    <m/>
    <m/>
    <m/>
    <m/>
    <m/>
    <m/>
    <x v="1"/>
    <s v="Jornada Secretaria e Gestor de Unidades"/>
    <m/>
    <m/>
    <m/>
    <m/>
    <m/>
    <m/>
    <m/>
    <m/>
  </r>
  <r>
    <x v="3"/>
    <s v="Deploy ambiente produtivo sprint 6"/>
    <s v="SGSE-4123"/>
    <s v="Backlog"/>
    <m/>
    <m/>
    <s v="[SGSE] PI 3/26"/>
    <x v="0"/>
    <m/>
    <m/>
    <n v="5"/>
    <n v="8"/>
    <x v="13"/>
    <m/>
    <m/>
    <m/>
    <m/>
    <m/>
    <m/>
    <m/>
    <m/>
    <m/>
    <m/>
    <m/>
    <m/>
    <m/>
    <m/>
    <m/>
    <m/>
    <m/>
    <m/>
    <x v="1"/>
    <s v="Jornada Secretaria e Gestor de Unidades"/>
    <m/>
    <m/>
    <m/>
    <m/>
    <m/>
    <m/>
    <m/>
    <m/>
  </r>
  <r>
    <x v="3"/>
    <s v="Deploy ambiente produtivo sprint 5"/>
    <s v="SGSE-4122"/>
    <s v="Backlog"/>
    <m/>
    <m/>
    <s v="[SGSE] PI 3/26"/>
    <x v="0"/>
    <m/>
    <m/>
    <n v="1"/>
    <n v="1"/>
    <x v="10"/>
    <m/>
    <m/>
    <m/>
    <m/>
    <m/>
    <m/>
    <m/>
    <m/>
    <m/>
    <m/>
    <m/>
    <m/>
    <m/>
    <m/>
    <m/>
    <m/>
    <m/>
    <m/>
    <x v="1"/>
    <s v="Jornada Secretaria e Gestor de Unidades"/>
    <m/>
    <m/>
    <m/>
    <m/>
    <m/>
    <m/>
    <m/>
    <m/>
  </r>
  <r>
    <x v="3"/>
    <s v="Deploy ambiente produtivo sprint 4"/>
    <s v="SGSE-4121"/>
    <s v="Backlog"/>
    <m/>
    <m/>
    <s v="[SGSE] PI 3/26"/>
    <x v="0"/>
    <m/>
    <m/>
    <n v="1"/>
    <n v="1"/>
    <x v="12"/>
    <m/>
    <m/>
    <m/>
    <m/>
    <m/>
    <m/>
    <m/>
    <m/>
    <m/>
    <m/>
    <m/>
    <m/>
    <m/>
    <m/>
    <m/>
    <m/>
    <m/>
    <m/>
    <x v="1"/>
    <s v="Jornada Secretaria e Gestor de Unidades"/>
    <m/>
    <m/>
    <m/>
    <m/>
    <m/>
    <m/>
    <m/>
    <m/>
  </r>
  <r>
    <x v="3"/>
    <s v="Deploy ambiente produtivo sprint 3"/>
    <s v="SGSE-4120"/>
    <s v="Backlog"/>
    <m/>
    <m/>
    <s v="[SGSE] PI 3/26"/>
    <x v="0"/>
    <m/>
    <m/>
    <n v="1"/>
    <n v="1"/>
    <x v="11"/>
    <m/>
    <m/>
    <m/>
    <m/>
    <m/>
    <m/>
    <m/>
    <m/>
    <m/>
    <m/>
    <m/>
    <m/>
    <m/>
    <m/>
    <m/>
    <m/>
    <m/>
    <m/>
    <x v="1"/>
    <s v="Jornada Secretaria e Gestor de Unidades"/>
    <m/>
    <m/>
    <m/>
    <m/>
    <m/>
    <m/>
    <m/>
    <m/>
  </r>
  <r>
    <x v="3"/>
    <s v="Deploy ambiente produtivo sprint 2"/>
    <s v="SGSE-4118"/>
    <s v="Backlog"/>
    <m/>
    <m/>
    <s v="[SGSE] PI 3/26"/>
    <x v="0"/>
    <m/>
    <m/>
    <n v="1"/>
    <n v="1"/>
    <x v="9"/>
    <m/>
    <m/>
    <m/>
    <m/>
    <m/>
    <m/>
    <m/>
    <m/>
    <m/>
    <m/>
    <m/>
    <m/>
    <m/>
    <m/>
    <m/>
    <m/>
    <m/>
    <m/>
    <x v="1"/>
    <s v="Jornada Secretaria e Gestor de Unidades"/>
    <m/>
    <m/>
    <m/>
    <m/>
    <m/>
    <m/>
    <m/>
    <m/>
  </r>
  <r>
    <x v="3"/>
    <s v="Deploy ambiente produtivo sprint 1"/>
    <s v="SGSE-4117"/>
    <s v="Backlog"/>
    <m/>
    <m/>
    <s v="[SGSE] PI 3/26"/>
    <x v="0"/>
    <m/>
    <m/>
    <n v="1"/>
    <n v="1"/>
    <x v="7"/>
    <m/>
    <m/>
    <m/>
    <m/>
    <m/>
    <m/>
    <m/>
    <m/>
    <m/>
    <m/>
    <m/>
    <m/>
    <m/>
    <m/>
    <m/>
    <m/>
    <m/>
    <m/>
    <x v="1"/>
    <s v="Jornada Secretaria e Gestor de Unidades"/>
    <m/>
    <m/>
    <m/>
    <m/>
    <m/>
    <m/>
    <m/>
    <m/>
  </r>
  <r>
    <x v="2"/>
    <s v="[185] [GE] Validação customização dos plugins Avanade"/>
    <s v="SGSE-4116"/>
    <s v="Backlog"/>
    <m/>
    <m/>
    <s v="[SGSE] PI 3/26"/>
    <x v="5"/>
    <m/>
    <m/>
    <n v="5"/>
    <n v="5"/>
    <x v="11"/>
    <m/>
    <m/>
    <m/>
    <m/>
    <m/>
    <m/>
    <m/>
    <m/>
    <m/>
    <m/>
    <m/>
    <m/>
    <m/>
    <m/>
    <m/>
    <m/>
    <m/>
    <m/>
    <x v="1"/>
    <s v="Jornada Secretaria e Gestor de Unidades"/>
    <m/>
    <m/>
    <m/>
    <m/>
    <m/>
    <m/>
    <m/>
    <m/>
  </r>
  <r>
    <x v="3"/>
    <s v="[185] [GE] Validação customização dos plugins Avanade"/>
    <s v="SGSE-4115"/>
    <s v="Backlog"/>
    <m/>
    <m/>
    <s v="[SGSE] PI 3/26"/>
    <x v="5"/>
    <m/>
    <m/>
    <n v="5"/>
    <n v="5"/>
    <x v="9"/>
    <m/>
    <m/>
    <m/>
    <m/>
    <m/>
    <m/>
    <m/>
    <m/>
    <m/>
    <m/>
    <m/>
    <m/>
    <m/>
    <m/>
    <m/>
    <m/>
    <m/>
    <m/>
    <x v="1"/>
    <s v="Jornada Secretaria e Gestor de Unidades"/>
    <m/>
    <m/>
    <m/>
    <m/>
    <m/>
    <m/>
    <m/>
    <m/>
  </r>
  <r>
    <x v="3"/>
    <s v="[185] [GE] Validação customização dos plugins Avanade"/>
    <s v="SGSE-4114"/>
    <s v="Backlog"/>
    <m/>
    <m/>
    <s v="[SGSE] PI 3/26"/>
    <x v="5"/>
    <m/>
    <m/>
    <n v="5"/>
    <n v="5"/>
    <x v="7"/>
    <m/>
    <m/>
    <m/>
    <m/>
    <m/>
    <m/>
    <m/>
    <m/>
    <m/>
    <m/>
    <m/>
    <m/>
    <m/>
    <m/>
    <m/>
    <m/>
    <m/>
    <m/>
    <x v="1"/>
    <s v="Jornada Secretaria e Gestor de Unidades"/>
    <m/>
    <m/>
    <m/>
    <m/>
    <m/>
    <m/>
    <m/>
    <m/>
  </r>
  <r>
    <x v="2"/>
    <s v="[Unif. Turmas] Processar a unificação de turmas na matricula dos alunos - RESERVA 2"/>
    <s v="SGSE-4113"/>
    <s v="Backlog"/>
    <m/>
    <m/>
    <s v="[SGSE] PI 3/26"/>
    <x v="6"/>
    <m/>
    <m/>
    <n v="5"/>
    <n v="5"/>
    <x v="9"/>
    <m/>
    <m/>
    <m/>
    <m/>
    <m/>
    <m/>
    <m/>
    <m/>
    <m/>
    <m/>
    <m/>
    <m/>
    <m/>
    <m/>
    <m/>
    <m/>
    <m/>
    <m/>
    <x v="1"/>
    <s v="Jornada Secretaria e Gestor de Unidades"/>
    <m/>
    <m/>
    <m/>
    <m/>
    <m/>
    <m/>
    <m/>
    <m/>
  </r>
  <r>
    <x v="2"/>
    <s v="[Unif. Turmas] Processar a unificação de turmas na matricula dos alunos"/>
    <s v="SGSE-4112"/>
    <s v="Backlog"/>
    <m/>
    <m/>
    <s v="[SGSE] PI 3/26"/>
    <x v="6"/>
    <m/>
    <m/>
    <n v="5"/>
    <n v="5"/>
    <x v="7"/>
    <m/>
    <m/>
    <m/>
    <m/>
    <m/>
    <m/>
    <m/>
    <m/>
    <m/>
    <m/>
    <m/>
    <m/>
    <m/>
    <m/>
    <m/>
    <m/>
    <m/>
    <m/>
    <x v="1"/>
    <s v="Jornada Secretaria e Gestor de Unidades"/>
    <m/>
    <m/>
    <m/>
    <m/>
    <m/>
    <m/>
    <m/>
    <m/>
  </r>
  <r>
    <x v="0"/>
    <s v="[INC0789601]Tenho um Erro/Problema com o PTC - Ambiente do Aluno / AVA Sofia - Visão de disciplinas"/>
    <s v="SGSE-4109"/>
    <s v="Bloqueado"/>
    <m/>
    <m/>
    <s v="[SGSE] PI 3/26"/>
    <x v="0"/>
    <m/>
    <m/>
    <m/>
    <m/>
    <x v="8"/>
    <m/>
    <m/>
    <m/>
    <m/>
    <m/>
    <m/>
    <m/>
    <m/>
    <m/>
    <m/>
    <m/>
    <m/>
    <m/>
    <m/>
    <m/>
    <m/>
    <m/>
    <m/>
    <x v="1"/>
    <s v="Jornada Secretaria e Gestor de Unidades"/>
    <m/>
    <m/>
    <m/>
    <m/>
    <m/>
    <m/>
    <m/>
    <m/>
  </r>
  <r>
    <x v="0"/>
    <s v="[INC0789560]Tenho um Erro/Problema com o PTC - Ambiente do Aluno / AVA Sofia - Visão de disciplinas"/>
    <s v="SGSE-4108"/>
    <s v="Concluído"/>
    <m/>
    <m/>
    <s v="[SGSE] PI 3/26"/>
    <x v="0"/>
    <m/>
    <m/>
    <m/>
    <m/>
    <x v="8"/>
    <m/>
    <m/>
    <m/>
    <m/>
    <m/>
    <m/>
    <m/>
    <m/>
    <m/>
    <m/>
    <m/>
    <m/>
    <m/>
    <m/>
    <m/>
    <m/>
    <m/>
    <m/>
    <x v="1"/>
    <s v="Jornada Secretaria e Gestor de Unidades"/>
    <m/>
    <m/>
    <m/>
    <m/>
    <m/>
    <m/>
    <m/>
    <m/>
  </r>
  <r>
    <x v="2"/>
    <s v="[196- SAG] Atualizar fonte da carga horária para criação do estoque a partir de mshied_programrequirement"/>
    <s v="SGSE-4107"/>
    <s v="Backlog"/>
    <m/>
    <m/>
    <s v="[SGSE] PI 3/26"/>
    <x v="16"/>
    <m/>
    <m/>
    <n v="8"/>
    <n v="8"/>
    <x v="11"/>
    <m/>
    <m/>
    <m/>
    <m/>
    <m/>
    <m/>
    <m/>
    <m/>
    <m/>
    <m/>
    <m/>
    <m/>
    <m/>
    <m/>
    <m/>
    <m/>
    <m/>
    <m/>
    <x v="1"/>
    <s v="Jornada Secretaria e Gestor de Unidades"/>
    <m/>
    <m/>
    <m/>
    <m/>
    <m/>
    <m/>
    <m/>
    <m/>
  </r>
  <r>
    <x v="2"/>
    <s v="[196- SAG] Criar historico curricular buscando dados da  mshied_programrequirement"/>
    <s v="SGSE-4106"/>
    <s v="Backlog"/>
    <m/>
    <m/>
    <s v="[SGSE] PI 3/26"/>
    <x v="16"/>
    <m/>
    <m/>
    <n v="8"/>
    <n v="8"/>
    <x v="9"/>
    <m/>
    <m/>
    <m/>
    <m/>
    <m/>
    <m/>
    <m/>
    <m/>
    <m/>
    <m/>
    <m/>
    <m/>
    <m/>
    <m/>
    <m/>
    <m/>
    <m/>
    <m/>
    <x v="1"/>
    <s v="Jornada Secretaria e Gestor de Unidades"/>
    <m/>
    <m/>
    <m/>
    <m/>
    <m/>
    <m/>
    <m/>
    <m/>
  </r>
  <r>
    <x v="3"/>
    <s v="[DT - Orquestrador] Deploy e estabilização do Orquestrador no ambiente produtivo"/>
    <s v="SGSE-4105"/>
    <s v="Backlog"/>
    <m/>
    <m/>
    <s v="[SGSE] PI 3/26"/>
    <x v="18"/>
    <m/>
    <m/>
    <n v="8"/>
    <n v="8"/>
    <x v="11"/>
    <m/>
    <m/>
    <m/>
    <m/>
    <m/>
    <m/>
    <m/>
    <m/>
    <m/>
    <m/>
    <m/>
    <m/>
    <m/>
    <m/>
    <m/>
    <m/>
    <m/>
    <m/>
    <x v="1"/>
    <s v="Jornada Secretaria e Gestor de Unidades"/>
    <m/>
    <m/>
    <m/>
    <m/>
    <m/>
    <m/>
    <m/>
    <m/>
  </r>
  <r>
    <x v="3"/>
    <s v="[DT - Orquestrador] Configuração do Orquestrador de Rematricula"/>
    <s v="SGSE-4104"/>
    <s v="Backlog"/>
    <m/>
    <m/>
    <s v="[SGSE] PI 3/26"/>
    <x v="18"/>
    <m/>
    <m/>
    <n v="8"/>
    <n v="8"/>
    <x v="7"/>
    <m/>
    <m/>
    <m/>
    <m/>
    <m/>
    <m/>
    <m/>
    <m/>
    <m/>
    <m/>
    <m/>
    <m/>
    <m/>
    <m/>
    <m/>
    <m/>
    <m/>
    <m/>
    <x v="1"/>
    <s v="Jornada Secretaria e Gestor de Unidades"/>
    <m/>
    <m/>
    <m/>
    <m/>
    <m/>
    <m/>
    <m/>
    <m/>
  </r>
  <r>
    <x v="1"/>
    <s v="[DT - Orquestrador]  Teste completo da solução do Orquestrador - Rematricula"/>
    <s v="SGSE-4103"/>
    <s v="Backlog"/>
    <m/>
    <m/>
    <s v="[SGSE] PI 3/26"/>
    <x v="18"/>
    <m/>
    <m/>
    <n v="8"/>
    <n v="8"/>
    <x v="9"/>
    <m/>
    <m/>
    <m/>
    <m/>
    <m/>
    <m/>
    <m/>
    <m/>
    <m/>
    <m/>
    <m/>
    <m/>
    <m/>
    <m/>
    <m/>
    <m/>
    <m/>
    <m/>
    <x v="1"/>
    <s v="Jornada Secretaria e Gestor de Unidades"/>
    <m/>
    <m/>
    <m/>
    <m/>
    <m/>
    <m/>
    <m/>
    <m/>
  </r>
  <r>
    <x v="1"/>
    <s v="[DT - Orquestrador]  Teste completo da solução do Orquestrador - Matricula"/>
    <s v="SGSE-4102"/>
    <s v="Backlog"/>
    <m/>
    <m/>
    <s v="[SGSE] PI 3/26"/>
    <x v="18"/>
    <m/>
    <m/>
    <n v="8"/>
    <n v="8"/>
    <x v="7"/>
    <m/>
    <m/>
    <m/>
    <m/>
    <m/>
    <m/>
    <m/>
    <m/>
    <m/>
    <m/>
    <m/>
    <m/>
    <m/>
    <m/>
    <m/>
    <m/>
    <m/>
    <m/>
    <x v="1"/>
    <s v="Jornada Secretaria e Gestor de Unidades"/>
    <m/>
    <m/>
    <m/>
    <m/>
    <m/>
    <m/>
    <m/>
    <m/>
  </r>
  <r>
    <x v="2"/>
    <s v="[DT - Aloc. Disciplinas]  Alteração regra para datas de escolha de optativa na rematrícula "/>
    <s v="SGSE-4101"/>
    <s v="Backlog"/>
    <m/>
    <m/>
    <s v="[SGSE] PI 3/26"/>
    <x v="17"/>
    <m/>
    <m/>
    <n v="3"/>
    <n v="3"/>
    <x v="9"/>
    <m/>
    <m/>
    <m/>
    <m/>
    <m/>
    <m/>
    <m/>
    <m/>
    <m/>
    <m/>
    <m/>
    <m/>
    <m/>
    <m/>
    <m/>
    <m/>
    <m/>
    <m/>
    <x v="1"/>
    <s v="Jornada Secretaria e Gestor de Unidades"/>
    <m/>
    <m/>
    <m/>
    <m/>
    <m/>
    <m/>
    <m/>
    <m/>
  </r>
  <r>
    <x v="2"/>
    <s v="[DT - Aloc. Disciplinas]  Alteração regra para datas de escolha de optativa na matrícula "/>
    <s v="SGSE-4100"/>
    <s v="Backlog"/>
    <m/>
    <m/>
    <s v="[SGSE] PI 3/26"/>
    <x v="17"/>
    <m/>
    <m/>
    <n v="3"/>
    <n v="3"/>
    <x v="9"/>
    <m/>
    <m/>
    <m/>
    <m/>
    <m/>
    <m/>
    <m/>
    <m/>
    <m/>
    <m/>
    <m/>
    <m/>
    <m/>
    <m/>
    <m/>
    <m/>
    <m/>
    <m/>
    <x v="1"/>
    <s v="Jornada Secretaria e Gestor de Unidades"/>
    <m/>
    <m/>
    <m/>
    <m/>
    <m/>
    <m/>
    <m/>
    <m/>
  </r>
  <r>
    <x v="7"/>
    <s v="[SGSE] - IT 6 - PI 3/26 ] Solicitação de Serviço"/>
    <s v="SGSE-4098"/>
    <s v="Backlog"/>
    <m/>
    <m/>
    <s v="[SGSE] PI 3/26"/>
    <x v="0"/>
    <m/>
    <m/>
    <n v="2"/>
    <n v="2"/>
    <x v="13"/>
    <m/>
    <m/>
    <m/>
    <m/>
    <m/>
    <m/>
    <m/>
    <m/>
    <m/>
    <m/>
    <m/>
    <m/>
    <m/>
    <m/>
    <m/>
    <m/>
    <m/>
    <m/>
    <x v="1"/>
    <s v="Jornada Secretaria e Gestor de Unidades"/>
    <m/>
    <m/>
    <m/>
    <m/>
    <m/>
    <m/>
    <m/>
    <s v="Solicitação de Serviço"/>
  </r>
  <r>
    <x v="7"/>
    <s v="[SGSE] - IT 5 - PI 3/26 ] Solicitação de Serviço"/>
    <s v="SGSE-4097"/>
    <s v="Backlog"/>
    <m/>
    <m/>
    <s v="[SGSE] PI 3/26"/>
    <x v="0"/>
    <m/>
    <m/>
    <n v="2"/>
    <n v="2"/>
    <x v="10"/>
    <m/>
    <m/>
    <m/>
    <m/>
    <m/>
    <m/>
    <m/>
    <m/>
    <m/>
    <m/>
    <m/>
    <m/>
    <m/>
    <m/>
    <m/>
    <m/>
    <m/>
    <m/>
    <x v="1"/>
    <s v="Jornada Secretaria e Gestor de Unidades"/>
    <m/>
    <m/>
    <m/>
    <m/>
    <m/>
    <m/>
    <m/>
    <s v="Solicitação de Serviço"/>
  </r>
  <r>
    <x v="7"/>
    <s v="[SGSE] - IT 4 - PI 3/26 ] Solicitação de Serviço"/>
    <s v="SGSE-4096"/>
    <s v="Backlog"/>
    <m/>
    <m/>
    <s v="[SGSE] PI 3/26"/>
    <x v="0"/>
    <m/>
    <m/>
    <n v="2"/>
    <n v="2"/>
    <x v="12"/>
    <m/>
    <m/>
    <m/>
    <m/>
    <m/>
    <m/>
    <m/>
    <m/>
    <m/>
    <m/>
    <m/>
    <m/>
    <m/>
    <m/>
    <m/>
    <m/>
    <m/>
    <m/>
    <x v="1"/>
    <s v="Jornada Secretaria e Gestor de Unidades"/>
    <m/>
    <m/>
    <m/>
    <m/>
    <m/>
    <m/>
    <m/>
    <s v="Solicitação de Serviço"/>
  </r>
  <r>
    <x v="7"/>
    <s v="[SGSE] - IT 3 - PI 3/26 ] Solicitação de Serviço"/>
    <s v="SGSE-4095"/>
    <s v="Backlog"/>
    <m/>
    <m/>
    <s v="[SGSE] PI 3/26"/>
    <x v="0"/>
    <m/>
    <m/>
    <n v="2"/>
    <n v="2"/>
    <x v="11"/>
    <m/>
    <m/>
    <m/>
    <m/>
    <m/>
    <m/>
    <m/>
    <m/>
    <m/>
    <m/>
    <m/>
    <m/>
    <m/>
    <m/>
    <m/>
    <m/>
    <m/>
    <m/>
    <x v="1"/>
    <s v="Jornada Secretaria e Gestor de Unidades"/>
    <m/>
    <m/>
    <m/>
    <m/>
    <m/>
    <m/>
    <m/>
    <s v="Solicitação de Serviço"/>
  </r>
  <r>
    <x v="7"/>
    <s v="[SGSE] - IT 2 - PI 3/26 ] Solicitação de Serviço"/>
    <s v="SGSE-4094"/>
    <s v="Backlog"/>
    <m/>
    <m/>
    <s v="[SGSE] PI 3/26"/>
    <x v="0"/>
    <m/>
    <m/>
    <n v="2"/>
    <n v="2"/>
    <x v="9"/>
    <m/>
    <m/>
    <m/>
    <m/>
    <m/>
    <m/>
    <m/>
    <m/>
    <m/>
    <m/>
    <m/>
    <m/>
    <m/>
    <m/>
    <m/>
    <m/>
    <m/>
    <m/>
    <x v="1"/>
    <s v="Jornada Secretaria e Gestor de Unidades"/>
    <m/>
    <m/>
    <m/>
    <m/>
    <m/>
    <m/>
    <m/>
    <s v="Solicitação de Serviço"/>
  </r>
  <r>
    <x v="7"/>
    <s v="[SGSE] - IT 6 - PI 3/26 ] Incidentes"/>
    <s v="SGSE-4092"/>
    <s v="Backlog"/>
    <m/>
    <m/>
    <s v="[SGSE] PI 3/26"/>
    <x v="0"/>
    <m/>
    <m/>
    <n v="3"/>
    <n v="3"/>
    <x v="13"/>
    <m/>
    <m/>
    <m/>
    <m/>
    <m/>
    <m/>
    <m/>
    <m/>
    <m/>
    <m/>
    <m/>
    <m/>
    <m/>
    <m/>
    <m/>
    <m/>
    <m/>
    <m/>
    <x v="1"/>
    <s v="Jornada Secretaria e Gestor de Unidades"/>
    <m/>
    <m/>
    <m/>
    <m/>
    <m/>
    <m/>
    <m/>
    <s v="Incidente"/>
  </r>
  <r>
    <x v="7"/>
    <s v="[SGSE] - IT 5 - PI 3/26 ] Incidentes"/>
    <s v="SGSE-4091"/>
    <s v="Backlog"/>
    <m/>
    <m/>
    <s v="[SGSE] PI 3/26"/>
    <x v="0"/>
    <m/>
    <m/>
    <n v="5"/>
    <n v="5"/>
    <x v="10"/>
    <m/>
    <m/>
    <m/>
    <m/>
    <m/>
    <m/>
    <m/>
    <m/>
    <m/>
    <m/>
    <m/>
    <m/>
    <m/>
    <m/>
    <m/>
    <m/>
    <m/>
    <m/>
    <x v="1"/>
    <s v="Jornada Secretaria e Gestor de Unidades"/>
    <m/>
    <m/>
    <m/>
    <m/>
    <m/>
    <m/>
    <m/>
    <s v="Incidente"/>
  </r>
  <r>
    <x v="7"/>
    <s v="[SGSE] - IT 4 - PI 3/26 ] Incidentes"/>
    <s v="SGSE-4090"/>
    <s v="Backlog"/>
    <m/>
    <m/>
    <s v="[SGSE] PI 3/26"/>
    <x v="0"/>
    <m/>
    <m/>
    <n v="8"/>
    <n v="8"/>
    <x v="12"/>
    <m/>
    <m/>
    <m/>
    <m/>
    <m/>
    <m/>
    <m/>
    <m/>
    <m/>
    <m/>
    <m/>
    <m/>
    <m/>
    <m/>
    <m/>
    <m/>
    <m/>
    <m/>
    <x v="1"/>
    <s v="Jornada Secretaria e Gestor de Unidades"/>
    <m/>
    <m/>
    <m/>
    <m/>
    <m/>
    <m/>
    <m/>
    <s v="Incidente"/>
  </r>
  <r>
    <x v="7"/>
    <s v="[SGSE] - IT 3 - PI 3/26 ] Incidentes"/>
    <s v="SGSE-4089"/>
    <s v="Backlog"/>
    <m/>
    <m/>
    <s v="[SGSE] PI 3/26"/>
    <x v="0"/>
    <m/>
    <m/>
    <n v="8"/>
    <n v="8"/>
    <x v="11"/>
    <m/>
    <m/>
    <m/>
    <m/>
    <m/>
    <m/>
    <m/>
    <m/>
    <m/>
    <m/>
    <m/>
    <m/>
    <m/>
    <m/>
    <m/>
    <m/>
    <m/>
    <m/>
    <x v="1"/>
    <s v="Jornada Secretaria e Gestor de Unidades"/>
    <m/>
    <m/>
    <m/>
    <m/>
    <m/>
    <m/>
    <m/>
    <s v="Incidente"/>
  </r>
  <r>
    <x v="7"/>
    <s v="[SGSE] - IT 2 - PI 3/26 ] Incidentes"/>
    <s v="SGSE-4088"/>
    <s v="Backlog"/>
    <m/>
    <m/>
    <s v="[SGSE] PI 3/26"/>
    <x v="0"/>
    <m/>
    <m/>
    <n v="5"/>
    <n v="5"/>
    <x v="9"/>
    <m/>
    <m/>
    <m/>
    <m/>
    <m/>
    <m/>
    <m/>
    <m/>
    <m/>
    <m/>
    <m/>
    <m/>
    <m/>
    <m/>
    <m/>
    <m/>
    <m/>
    <m/>
    <x v="1"/>
    <s v="Jornada Secretaria e Gestor de Unidades"/>
    <m/>
    <m/>
    <m/>
    <m/>
    <m/>
    <m/>
    <m/>
    <s v="Incidente"/>
  </r>
  <r>
    <x v="0"/>
    <s v="[INC0781110]Tenho um Erro/Problema com o PTC - Ambiente do Aluno / AVA Sofia - Visão de disciplinas"/>
    <s v="SGSE-4081"/>
    <s v="Em Andamento"/>
    <m/>
    <m/>
    <s v="[SGSE] PI 3/26"/>
    <x v="0"/>
    <m/>
    <m/>
    <m/>
    <m/>
    <x v="8"/>
    <m/>
    <m/>
    <m/>
    <m/>
    <m/>
    <m/>
    <m/>
    <m/>
    <m/>
    <m/>
    <m/>
    <m/>
    <m/>
    <m/>
    <m/>
    <m/>
    <m/>
    <m/>
    <x v="1"/>
    <s v="Jornada Secretaria e Gestor de Unidades"/>
    <m/>
    <m/>
    <m/>
    <m/>
    <m/>
    <m/>
    <m/>
    <m/>
  </r>
  <r>
    <x v="0"/>
    <s v="[INC0789386]Tenho um Erro/Problema com o PTC - Dynamics Athenas - Alocação e disponibilização de disciplinas"/>
    <s v="SGSE-4080"/>
    <s v="Aceito"/>
    <m/>
    <m/>
    <s v="[SGSE] PI 3/26"/>
    <x v="0"/>
    <m/>
    <m/>
    <m/>
    <m/>
    <x v="8"/>
    <m/>
    <m/>
    <m/>
    <m/>
    <m/>
    <m/>
    <m/>
    <m/>
    <m/>
    <m/>
    <m/>
    <m/>
    <m/>
    <m/>
    <m/>
    <m/>
    <m/>
    <m/>
    <x v="1"/>
    <s v="Jornada Secretaria e Gestor de Unidades"/>
    <m/>
    <m/>
    <m/>
    <m/>
    <m/>
    <m/>
    <m/>
    <m/>
  </r>
  <r>
    <x v="0"/>
    <s v="[INC0789382]Tenho um Erro/Problema com o PTC - Dynamics Athenas - Alocação e disponibilização de disciplinas"/>
    <s v="SGSE-4079"/>
    <s v="Aceito"/>
    <m/>
    <m/>
    <s v="[SGSE] PI 3/26"/>
    <x v="0"/>
    <m/>
    <m/>
    <m/>
    <m/>
    <x v="8"/>
    <m/>
    <m/>
    <m/>
    <m/>
    <m/>
    <m/>
    <m/>
    <m/>
    <m/>
    <m/>
    <m/>
    <m/>
    <m/>
    <m/>
    <m/>
    <m/>
    <m/>
    <m/>
    <x v="1"/>
    <s v="Jornada Secretaria e Gestor de Unidades"/>
    <m/>
    <m/>
    <m/>
    <m/>
    <m/>
    <m/>
    <m/>
    <m/>
  </r>
  <r>
    <x v="0"/>
    <s v="[INC0789364]Tenho um Erro/Problema com o PTC - Dynamics Athenas - Alocação e disponibilização de disciplinas"/>
    <s v="SGSE-4078"/>
    <s v="Aceito"/>
    <m/>
    <m/>
    <s v="[SGSE] PI 3/26"/>
    <x v="0"/>
    <m/>
    <m/>
    <m/>
    <m/>
    <x v="8"/>
    <m/>
    <m/>
    <m/>
    <m/>
    <m/>
    <m/>
    <m/>
    <m/>
    <m/>
    <m/>
    <m/>
    <m/>
    <m/>
    <m/>
    <m/>
    <m/>
    <m/>
    <m/>
    <x v="1"/>
    <s v="Jornada Secretaria e Gestor de Unidades"/>
    <m/>
    <m/>
    <m/>
    <m/>
    <m/>
    <m/>
    <m/>
    <m/>
  </r>
  <r>
    <x v="0"/>
    <s v="[INC0789349]Tenho um Erro/Problema com o PTC - Dynamics Athenas - Alocação e disponibilização de disciplinas"/>
    <s v="SGSE-4077"/>
    <s v="Aceito"/>
    <m/>
    <m/>
    <s v="[SGSE] PI 3/26"/>
    <x v="0"/>
    <m/>
    <m/>
    <m/>
    <m/>
    <x v="8"/>
    <m/>
    <m/>
    <m/>
    <m/>
    <m/>
    <m/>
    <m/>
    <m/>
    <m/>
    <m/>
    <m/>
    <m/>
    <m/>
    <m/>
    <m/>
    <m/>
    <m/>
    <m/>
    <x v="1"/>
    <s v="Jornada Secretaria e Gestor de Unidades"/>
    <m/>
    <m/>
    <m/>
    <m/>
    <m/>
    <m/>
    <m/>
    <m/>
  </r>
  <r>
    <x v="0"/>
    <s v="[INC0789337]Tenho um Erro/Problema com o PTC - Dynamics Athenas - Alocação e disponibilização de disciplinas"/>
    <s v="SGSE-4076"/>
    <s v="Aceito"/>
    <m/>
    <m/>
    <s v="[SGSE] PI 3/26"/>
    <x v="0"/>
    <m/>
    <m/>
    <m/>
    <m/>
    <x v="8"/>
    <m/>
    <m/>
    <m/>
    <m/>
    <m/>
    <m/>
    <m/>
    <m/>
    <m/>
    <m/>
    <m/>
    <m/>
    <m/>
    <m/>
    <m/>
    <m/>
    <m/>
    <m/>
    <x v="1"/>
    <s v="Jornada Secretaria e Gestor de Unidades"/>
    <m/>
    <m/>
    <m/>
    <m/>
    <m/>
    <m/>
    <m/>
    <m/>
  </r>
  <r>
    <x v="0"/>
    <s v="[INC0789335]Tenho um Erro/Problema com o PTC - Dynamics Athenas - Alocação e disponibilização de disciplinas"/>
    <s v="SGSE-4075"/>
    <s v="Aceito"/>
    <m/>
    <m/>
    <s v="[SGSE] PI 3/26"/>
    <x v="0"/>
    <m/>
    <m/>
    <m/>
    <m/>
    <x v="8"/>
    <m/>
    <m/>
    <m/>
    <m/>
    <m/>
    <m/>
    <m/>
    <m/>
    <m/>
    <m/>
    <m/>
    <m/>
    <m/>
    <m/>
    <m/>
    <m/>
    <m/>
    <m/>
    <x v="1"/>
    <s v="Jornada Secretaria e Gestor de Unidades"/>
    <m/>
    <m/>
    <m/>
    <m/>
    <m/>
    <m/>
    <m/>
    <m/>
  </r>
  <r>
    <x v="0"/>
    <s v="[INC0789333]Tenho um Erro/Problema com o PTC - Dynamics Athenas - Alocação e disponibilização de disciplinas"/>
    <s v="SGSE-4074"/>
    <s v="Aceito"/>
    <m/>
    <m/>
    <s v="[SGSE] PI 3/26"/>
    <x v="0"/>
    <m/>
    <m/>
    <m/>
    <m/>
    <x v="8"/>
    <m/>
    <m/>
    <m/>
    <m/>
    <m/>
    <m/>
    <m/>
    <m/>
    <m/>
    <m/>
    <m/>
    <m/>
    <m/>
    <m/>
    <m/>
    <m/>
    <m/>
    <m/>
    <x v="1"/>
    <s v="Jornada Secretaria e Gestor de Unidades"/>
    <m/>
    <m/>
    <m/>
    <m/>
    <m/>
    <m/>
    <m/>
    <m/>
  </r>
  <r>
    <x v="0"/>
    <s v="[INC0789307]Tenho um Erro/Problema com o PTC - Dynamics Athenas - Alocação e disponibilização de disciplinas"/>
    <s v="SGSE-4073"/>
    <s v="Aceito"/>
    <m/>
    <m/>
    <s v="[SGSE] PI 3/26"/>
    <x v="0"/>
    <m/>
    <m/>
    <m/>
    <m/>
    <x v="8"/>
    <m/>
    <m/>
    <m/>
    <m/>
    <m/>
    <m/>
    <m/>
    <m/>
    <m/>
    <m/>
    <m/>
    <m/>
    <m/>
    <m/>
    <m/>
    <m/>
    <m/>
    <m/>
    <x v="1"/>
    <s v="Jornada Secretaria e Gestor de Unidades"/>
    <m/>
    <m/>
    <m/>
    <m/>
    <m/>
    <m/>
    <m/>
    <m/>
  </r>
  <r>
    <x v="0"/>
    <s v="[INC0789303]Tenho um Erro/Problema com o PTC - Dynamics Athenas - Alocação e disponibilização de disciplinas"/>
    <s v="SGSE-4072"/>
    <s v="Aceito"/>
    <m/>
    <m/>
    <s v="[SGSE] PI 3/26"/>
    <x v="0"/>
    <m/>
    <m/>
    <m/>
    <m/>
    <x v="8"/>
    <m/>
    <m/>
    <m/>
    <m/>
    <m/>
    <m/>
    <m/>
    <m/>
    <m/>
    <m/>
    <m/>
    <m/>
    <m/>
    <m/>
    <m/>
    <m/>
    <m/>
    <m/>
    <x v="1"/>
    <s v="Jornada Secretaria e Gestor de Unidades"/>
    <m/>
    <m/>
    <m/>
    <m/>
    <m/>
    <m/>
    <m/>
    <m/>
  </r>
  <r>
    <x v="0"/>
    <s v="[INC0789291]Tenho um Erro/Problema com o PTC - Dynamics Athenas - Alocação e disponibilização de disciplinas"/>
    <s v="SGSE-4071"/>
    <s v="Aceito"/>
    <m/>
    <m/>
    <s v="[SGSE] PI 3/26"/>
    <x v="0"/>
    <m/>
    <m/>
    <m/>
    <m/>
    <x v="8"/>
    <m/>
    <m/>
    <m/>
    <m/>
    <m/>
    <m/>
    <m/>
    <m/>
    <m/>
    <m/>
    <m/>
    <m/>
    <m/>
    <m/>
    <m/>
    <m/>
    <m/>
    <m/>
    <x v="1"/>
    <s v="Jornada Secretaria e Gestor de Unidades"/>
    <m/>
    <m/>
    <m/>
    <m/>
    <m/>
    <m/>
    <m/>
    <m/>
  </r>
  <r>
    <x v="0"/>
    <s v="[INC0786352]Tenho um Erro/Problema com o PTC - Ambiente do Aluno / AVA Sofia - Assistente virtual - Conteúdo"/>
    <s v="SGSE-4033"/>
    <s v="Backlog"/>
    <m/>
    <m/>
    <s v="[SGSE] PI 3/26"/>
    <x v="0"/>
    <m/>
    <m/>
    <m/>
    <m/>
    <x v="14"/>
    <m/>
    <m/>
    <m/>
    <m/>
    <m/>
    <m/>
    <m/>
    <m/>
    <m/>
    <m/>
    <m/>
    <m/>
    <m/>
    <m/>
    <m/>
    <m/>
    <m/>
    <m/>
    <x v="1"/>
    <s v="Jornada Secretaria e Gestor de Unidades"/>
    <m/>
    <m/>
    <m/>
    <m/>
    <m/>
    <m/>
    <m/>
    <m/>
  </r>
  <r>
    <x v="1"/>
    <s v="[DT - Aloc. Disciplinas] Teste integrado - Remover obrigatoriedade do docente na alocação "/>
    <s v="SGSE-3384"/>
    <s v="Backlog"/>
    <m/>
    <m/>
    <s v="[SGSE] PI 3/26"/>
    <x v="17"/>
    <m/>
    <m/>
    <n v="1"/>
    <n v="1"/>
    <x v="7"/>
    <m/>
    <m/>
    <m/>
    <m/>
    <m/>
    <m/>
    <m/>
    <m/>
    <m/>
    <m/>
    <m/>
    <m/>
    <m/>
    <m/>
    <m/>
    <m/>
    <m/>
    <m/>
    <x v="1"/>
    <s v="Jornada Secretaria e Gestor de Unidades"/>
    <m/>
    <m/>
    <m/>
    <m/>
    <m/>
    <m/>
    <m/>
    <m/>
  </r>
  <r>
    <x v="5"/>
    <s v="[DT - Trans. Interna][11]Refatorar requisições de flows([SECR][ENT][AG] - Atualiza Serie da Turma)"/>
    <s v="SGSE-3296"/>
    <s v="Backlog"/>
    <m/>
    <m/>
    <s v="[SGSE] PI 3/26"/>
    <x v="10"/>
    <m/>
    <m/>
    <n v="1"/>
    <n v="1"/>
    <x v="11"/>
    <m/>
    <m/>
    <m/>
    <m/>
    <m/>
    <m/>
    <m/>
    <m/>
    <m/>
    <m/>
    <m/>
    <m/>
    <m/>
    <m/>
    <m/>
    <m/>
    <m/>
    <m/>
    <x v="1"/>
    <s v="Jornada Secretaria e Gestor de Unidades"/>
    <m/>
    <m/>
    <m/>
    <m/>
    <m/>
    <m/>
    <m/>
    <m/>
  </r>
  <r>
    <x v="5"/>
    <s v="[DT - Aloc. Disciplina][3]Refatorar requisições de flows([SECR][ENT][AG][PRODUCER] - Envio Optativas course-offering-connection-created)"/>
    <s v="SGSE-3294"/>
    <s v="Backlog"/>
    <m/>
    <m/>
    <s v="[SGSE] PI 3/26"/>
    <x v="10"/>
    <m/>
    <m/>
    <n v="1"/>
    <n v="1"/>
    <x v="11"/>
    <m/>
    <m/>
    <m/>
    <m/>
    <m/>
    <m/>
    <m/>
    <m/>
    <m/>
    <m/>
    <m/>
    <m/>
    <m/>
    <m/>
    <m/>
    <m/>
    <m/>
    <m/>
    <x v="1"/>
    <s v="Jornada Secretaria e Gestor de Unidades"/>
    <m/>
    <m/>
    <m/>
    <m/>
    <m/>
    <m/>
    <m/>
    <m/>
  </r>
  <r>
    <x v="5"/>
    <s v="[DT - Trans. Interna][11]Refatorar requisições de flows([SECR][ENT][AG] Controle de fluxos enturmação)"/>
    <s v="SGSE-3292"/>
    <s v="Backlog"/>
    <m/>
    <m/>
    <s v="[SGSE] PI 3/26"/>
    <x v="10"/>
    <m/>
    <m/>
    <n v="1"/>
    <n v="1"/>
    <x v="11"/>
    <m/>
    <m/>
    <m/>
    <m/>
    <m/>
    <m/>
    <m/>
    <m/>
    <m/>
    <m/>
    <m/>
    <m/>
    <m/>
    <m/>
    <m/>
    <m/>
    <m/>
    <m/>
    <x v="1"/>
    <s v="Jornada Secretaria e Gestor de Unidades"/>
    <m/>
    <m/>
    <m/>
    <m/>
    <m/>
    <m/>
    <m/>
    <m/>
  </r>
  <r>
    <x v="5"/>
    <s v="[DT - Trans. Interna][11]Refatorar requisições de flows([SECR][ENT][DV][CursoPorTipoDeProduto] - Atualização do campo Dia da Semana na turma)"/>
    <s v="SGSE-3291"/>
    <s v="Backlog"/>
    <m/>
    <m/>
    <s v="[SGSE] PI 3/26"/>
    <x v="10"/>
    <m/>
    <m/>
    <n v="1"/>
    <n v="1"/>
    <x v="9"/>
    <m/>
    <m/>
    <m/>
    <m/>
    <m/>
    <m/>
    <m/>
    <m/>
    <m/>
    <m/>
    <m/>
    <m/>
    <m/>
    <m/>
    <m/>
    <m/>
    <m/>
    <m/>
    <x v="1"/>
    <s v="Jornada Secretaria e Gestor de Unidades"/>
    <m/>
    <m/>
    <m/>
    <m/>
    <m/>
    <m/>
    <m/>
    <m/>
  </r>
  <r>
    <x v="5"/>
    <s v="[DT - Acrescidas][0]Refatorar requisições de flows([SECR][ENT][DV][PRODUCER][term-allocation-rules-created]Criação/Atualização do Parâmetros Acrescida)"/>
    <s v="SGSE-3289"/>
    <s v="Backlog"/>
    <m/>
    <m/>
    <s v="[SGSE] PI 3/26"/>
    <x v="10"/>
    <m/>
    <m/>
    <n v="1"/>
    <n v="1"/>
    <x v="10"/>
    <m/>
    <m/>
    <m/>
    <m/>
    <m/>
    <m/>
    <m/>
    <m/>
    <m/>
    <m/>
    <m/>
    <m/>
    <m/>
    <m/>
    <m/>
    <m/>
    <m/>
    <m/>
    <x v="1"/>
    <s v="Jornada Secretaria e Gestor de Unidades"/>
    <m/>
    <m/>
    <m/>
    <m/>
    <m/>
    <m/>
    <m/>
    <m/>
  </r>
  <r>
    <x v="5"/>
    <s v="[DT - Aloc. Disciplina][0]Refatorar requisições de flows([SECR][NFT][DV][HISTORICOCURRICULAR][PRODUCER][course-connection-updated] - Notificando Suspensão)"/>
    <s v="SGSE-3287"/>
    <s v="Backlog"/>
    <m/>
    <m/>
    <s v="[SGSE] PI 3/26"/>
    <x v="10"/>
    <m/>
    <m/>
    <n v="1"/>
    <n v="1"/>
    <x v="12"/>
    <m/>
    <m/>
    <m/>
    <m/>
    <m/>
    <m/>
    <m/>
    <m/>
    <m/>
    <m/>
    <m/>
    <m/>
    <m/>
    <m/>
    <m/>
    <m/>
    <m/>
    <m/>
    <x v="1"/>
    <s v="Jornada Secretaria e Gestor de Unidades"/>
    <m/>
    <m/>
    <m/>
    <m/>
    <m/>
    <m/>
    <m/>
    <m/>
  </r>
  <r>
    <x v="5"/>
    <s v="[DT - Acrescidas][0]Refatorar requisições de flows([SECR][GA][course-offering-connection-removed] - Desassociar Disciplinas)"/>
    <s v="SGSE-3286"/>
    <s v="Backlog"/>
    <m/>
    <m/>
    <s v="[SGSE] PI 3/26"/>
    <x v="10"/>
    <m/>
    <m/>
    <n v="1"/>
    <n v="1"/>
    <x v="12"/>
    <m/>
    <m/>
    <m/>
    <m/>
    <m/>
    <m/>
    <m/>
    <m/>
    <m/>
    <m/>
    <m/>
    <m/>
    <m/>
    <m/>
    <m/>
    <m/>
    <m/>
    <m/>
    <x v="1"/>
    <s v="Jornada Secretaria e Gestor de Unidades"/>
    <m/>
    <m/>
    <m/>
    <m/>
    <m/>
    <m/>
    <m/>
    <m/>
  </r>
  <r>
    <x v="5"/>
    <s v="[DT - Aloc. Disciplina][0]Refatorar requisições de flows([SECR][ENT][HTTP][course-offering-connection-removed] - Desassociar Disciplinas)"/>
    <s v="SGSE-3284"/>
    <s v="Backlog"/>
    <m/>
    <m/>
    <s v="[SGSE] PI 3/26"/>
    <x v="10"/>
    <m/>
    <m/>
    <n v="1"/>
    <n v="1"/>
    <x v="12"/>
    <m/>
    <m/>
    <m/>
    <m/>
    <m/>
    <m/>
    <m/>
    <m/>
    <m/>
    <m/>
    <m/>
    <m/>
    <m/>
    <m/>
    <m/>
    <m/>
    <m/>
    <m/>
    <x v="1"/>
    <s v="Jornada Secretaria e Gestor de Unidades"/>
    <m/>
    <m/>
    <m/>
    <m/>
    <m/>
    <m/>
    <m/>
    <m/>
  </r>
  <r>
    <x v="5"/>
    <s v="[DT - Aloc. Disciplina][3]Refatorar requisições de flows([SECR][ENT][AG] - Alocação de Optativa - Seleção Automática)"/>
    <s v="SGSE-3283"/>
    <s v="Backlog"/>
    <m/>
    <m/>
    <s v="[SGSE] PI 3/26"/>
    <x v="10"/>
    <m/>
    <m/>
    <n v="1"/>
    <n v="1"/>
    <x v="12"/>
    <m/>
    <m/>
    <m/>
    <m/>
    <m/>
    <m/>
    <m/>
    <m/>
    <m/>
    <m/>
    <m/>
    <m/>
    <m/>
    <m/>
    <m/>
    <m/>
    <m/>
    <m/>
    <x v="1"/>
    <s v="Jornada Secretaria e Gestor de Unidades"/>
    <m/>
    <m/>
    <m/>
    <m/>
    <m/>
    <m/>
    <m/>
    <m/>
  </r>
  <r>
    <x v="5"/>
    <s v="[DT - Trans. Interna][11]Refatorar requisições de flows([SECR][ENT][DV][MATRICULA] Adiciona Turma - Semestral - Create e Update Matricula)"/>
    <s v="SGSE-3282"/>
    <s v="Backlog"/>
    <m/>
    <m/>
    <s v="[SGSE] PI 3/26"/>
    <x v="10"/>
    <m/>
    <m/>
    <n v="1"/>
    <n v="1"/>
    <x v="12"/>
    <m/>
    <m/>
    <m/>
    <m/>
    <m/>
    <m/>
    <m/>
    <m/>
    <m/>
    <m/>
    <m/>
    <m/>
    <m/>
    <m/>
    <m/>
    <m/>
    <m/>
    <m/>
    <x v="1"/>
    <s v="Jornada Secretaria e Gestor de Unidades"/>
    <m/>
    <m/>
    <m/>
    <m/>
    <m/>
    <m/>
    <m/>
    <m/>
  </r>
  <r>
    <x v="5"/>
    <s v="[DT - Aloc. Disciplina][0]Refatorar requisições de flows([SECR][ENT][HTTP][HistoricoCurricular] Athenas-Producer - course-offering-date-updated (Historico C)"/>
    <s v="SGSE-3280"/>
    <s v="Backlog"/>
    <m/>
    <m/>
    <s v="[SGSE] PI 3/26"/>
    <x v="10"/>
    <m/>
    <m/>
    <n v="1"/>
    <n v="1"/>
    <x v="11"/>
    <m/>
    <m/>
    <m/>
    <m/>
    <m/>
    <m/>
    <m/>
    <m/>
    <m/>
    <m/>
    <m/>
    <m/>
    <m/>
    <m/>
    <m/>
    <m/>
    <m/>
    <m/>
    <x v="1"/>
    <s v="Jornada Secretaria e Gestor de Unidades"/>
    <m/>
    <m/>
    <m/>
    <m/>
    <m/>
    <m/>
    <m/>
    <m/>
  </r>
  <r>
    <x v="5"/>
    <s v="[DT - Aloc. Disciplina][3]Refatorar requisições de flows([SECR][SF][PRODUCER][program-enrollment-course-opt-related] Notificação Optativas)"/>
    <s v="SGSE-3276"/>
    <s v="Backlog"/>
    <m/>
    <m/>
    <s v="[SGSE] PI 3/26"/>
    <x v="19"/>
    <m/>
    <m/>
    <n v="1"/>
    <n v="1"/>
    <x v="9"/>
    <m/>
    <m/>
    <m/>
    <m/>
    <m/>
    <m/>
    <m/>
    <m/>
    <m/>
    <m/>
    <m/>
    <m/>
    <m/>
    <m/>
    <m/>
    <m/>
    <m/>
    <m/>
    <x v="1"/>
    <s v="Jornada Secretaria e Gestor de Unidades"/>
    <m/>
    <m/>
    <m/>
    <m/>
    <m/>
    <m/>
    <m/>
    <m/>
  </r>
  <r>
    <x v="5"/>
    <s v="[DT - Aloc. Disciplina][0]Refatorar requisições de flows([SECR][ENT][SF]  - Suspensão de disciplinas tardias)"/>
    <s v="SGSE-3274"/>
    <s v="Backlog"/>
    <m/>
    <m/>
    <s v="[SGSE] PI 3/26"/>
    <x v="19"/>
    <m/>
    <m/>
    <n v="1"/>
    <n v="1"/>
    <x v="10"/>
    <m/>
    <m/>
    <m/>
    <m/>
    <m/>
    <m/>
    <m/>
    <m/>
    <m/>
    <m/>
    <m/>
    <m/>
    <m/>
    <m/>
    <m/>
    <m/>
    <m/>
    <m/>
    <x v="1"/>
    <s v="Jornada Secretaria e Gestor de Unidades"/>
    <m/>
    <m/>
    <m/>
    <m/>
    <m/>
    <m/>
    <m/>
    <m/>
  </r>
  <r>
    <x v="5"/>
    <s v="[DT - Trans. Interna][0]Refatorar requisições de flows([SECR][ENT][SF] - Histórico Curricular - Gestão de Reprovas)"/>
    <s v="SGSE-3271"/>
    <s v="Backlog"/>
    <m/>
    <m/>
    <s v="[SGSE] PI 3/26"/>
    <x v="19"/>
    <m/>
    <m/>
    <n v="1"/>
    <n v="1"/>
    <x v="12"/>
    <m/>
    <m/>
    <m/>
    <m/>
    <m/>
    <m/>
    <m/>
    <m/>
    <m/>
    <m/>
    <m/>
    <m/>
    <m/>
    <m/>
    <m/>
    <m/>
    <m/>
    <m/>
    <x v="1"/>
    <s v="Jornada Secretaria e Gestor de Unidades"/>
    <m/>
    <m/>
    <m/>
    <m/>
    <m/>
    <m/>
    <m/>
    <m/>
  </r>
  <r>
    <x v="5"/>
    <s v="[DT - Trans. Interna][0]Refatorar requisições de flows([SECR][ENT][DV][MATRICULA] - Remoção de Aluno do Grupo por Cancelamento  Transferência ou Trancamen)"/>
    <s v="SGSE-3269"/>
    <s v="Backlog"/>
    <m/>
    <m/>
    <s v="[SGSE] PI 3/26"/>
    <x v="19"/>
    <m/>
    <m/>
    <n v="1"/>
    <n v="1"/>
    <x v="12"/>
    <m/>
    <m/>
    <m/>
    <m/>
    <m/>
    <m/>
    <m/>
    <m/>
    <m/>
    <m/>
    <m/>
    <m/>
    <m/>
    <m/>
    <m/>
    <m/>
    <m/>
    <m/>
    <x v="1"/>
    <s v="Jornada Secretaria e Gestor de Unidades"/>
    <m/>
    <m/>
    <m/>
    <m/>
    <m/>
    <m/>
    <m/>
    <m/>
  </r>
  <r>
    <x v="5"/>
    <s v="[DT - Aloc. Disciplina][3]Refatorar requisições de flows([SECR][SF][PRODUCER][program-enrollment-course-opt-related] Notificação Optativas - Via Console)"/>
    <s v="SGSE-3267"/>
    <s v="Backlog"/>
    <m/>
    <m/>
    <s v="[SGSE] PI 3/26"/>
    <x v="19"/>
    <m/>
    <m/>
    <n v="1"/>
    <n v="1"/>
    <x v="11"/>
    <m/>
    <m/>
    <m/>
    <m/>
    <m/>
    <m/>
    <m/>
    <m/>
    <m/>
    <m/>
    <m/>
    <m/>
    <m/>
    <m/>
    <m/>
    <m/>
    <m/>
    <m/>
    <x v="1"/>
    <s v="Jornada Secretaria e Gestor de Unidades"/>
    <m/>
    <m/>
    <m/>
    <m/>
    <m/>
    <m/>
    <m/>
    <m/>
  </r>
  <r>
    <x v="5"/>
    <s v="[DT - Aloc. Disciplina][Alocação de Disciplinas Paralelase Optativas][0]Refatorar requisições de flows([SECR][SF][Matriculas] - Gerar Histórico Curricular)"/>
    <s v="SGSE-3266"/>
    <s v="Backlog"/>
    <m/>
    <m/>
    <s v="[SGSE] PI 3/26"/>
    <x v="19"/>
    <m/>
    <m/>
    <n v="1"/>
    <n v="1"/>
    <x v="11"/>
    <m/>
    <m/>
    <m/>
    <m/>
    <m/>
    <m/>
    <m/>
    <m/>
    <m/>
    <m/>
    <m/>
    <m/>
    <m/>
    <m/>
    <m/>
    <m/>
    <m/>
    <m/>
    <x v="1"/>
    <s v="Jornada Secretaria e Gestor de Unidades"/>
    <m/>
    <m/>
    <m/>
    <m/>
    <m/>
    <m/>
    <m/>
    <m/>
  </r>
  <r>
    <x v="5"/>
    <s v="[DT - Trans. Interna][3]Refatorar requisições de flows filhos([SECR][ENT][SF][MATRICULA] - Pré-alocação para alunos Veteranos - Transferência Interna)"/>
    <s v="SGSE-3265"/>
    <s v="Backlog"/>
    <m/>
    <m/>
    <s v="[SGSE] PI 3/26"/>
    <x v="19"/>
    <m/>
    <m/>
    <n v="1"/>
    <n v="1"/>
    <x v="11"/>
    <m/>
    <m/>
    <m/>
    <m/>
    <m/>
    <m/>
    <m/>
    <m/>
    <m/>
    <m/>
    <m/>
    <m/>
    <m/>
    <m/>
    <m/>
    <m/>
    <m/>
    <m/>
    <x v="1"/>
    <s v="Jornada Secretaria e Gestor de Unidades"/>
    <m/>
    <m/>
    <m/>
    <m/>
    <m/>
    <m/>
    <m/>
    <m/>
  </r>
  <r>
    <x v="5"/>
    <s v="[DT - Trans. Interna][11]Refatorar requisições de flows([SECR][ENT][SF][MATRICULA] Adiciona Turma - Semestral)"/>
    <s v="SGSE-3264"/>
    <s v="Backlog"/>
    <m/>
    <m/>
    <s v="[SGSE] PI 3/26"/>
    <x v="19"/>
    <m/>
    <m/>
    <n v="1"/>
    <n v="1"/>
    <x v="11"/>
    <m/>
    <m/>
    <m/>
    <m/>
    <m/>
    <m/>
    <m/>
    <m/>
    <m/>
    <m/>
    <m/>
    <m/>
    <m/>
    <m/>
    <m/>
    <m/>
    <m/>
    <m/>
    <x v="1"/>
    <s v="Jornada Secretaria e Gestor de Unidades"/>
    <m/>
    <m/>
    <m/>
    <m/>
    <m/>
    <m/>
    <m/>
    <m/>
  </r>
  <r>
    <x v="5"/>
    <s v="[DT - Trans. Interna][3]Refatorar requisições de flows([SECR][ENT][SF] Buscar turmas ativas para transferência interna)"/>
    <s v="SGSE-3263"/>
    <s v="Backlog"/>
    <m/>
    <m/>
    <s v="[SGSE] PI 3/26"/>
    <x v="19"/>
    <m/>
    <m/>
    <n v="1"/>
    <n v="1"/>
    <x v="11"/>
    <m/>
    <m/>
    <m/>
    <m/>
    <m/>
    <m/>
    <m/>
    <m/>
    <m/>
    <m/>
    <m/>
    <m/>
    <m/>
    <m/>
    <m/>
    <m/>
    <m/>
    <m/>
    <x v="1"/>
    <s v="Jornada Secretaria e Gestor de Unidades"/>
    <m/>
    <m/>
    <m/>
    <m/>
    <m/>
    <m/>
    <m/>
    <m/>
  </r>
  <r>
    <x v="5"/>
    <s v="[DT - Trans. Interna][3]Refatorar requisições de flows filhos([SECR][ENT][SF][MATRICULA] - Pré-alocação para alunos Calouros - Transferência Interna)"/>
    <s v="SGSE-3262"/>
    <s v="Backlog"/>
    <m/>
    <m/>
    <s v="[SGSE] PI 3/26"/>
    <x v="19"/>
    <m/>
    <m/>
    <n v="1"/>
    <n v="1"/>
    <x v="11"/>
    <m/>
    <m/>
    <m/>
    <m/>
    <m/>
    <m/>
    <m/>
    <m/>
    <m/>
    <m/>
    <m/>
    <m/>
    <m/>
    <m/>
    <m/>
    <m/>
    <m/>
    <m/>
    <x v="1"/>
    <s v="Jornada Secretaria e Gestor de Unidades"/>
    <m/>
    <m/>
    <m/>
    <m/>
    <m/>
    <m/>
    <m/>
    <m/>
  </r>
  <r>
    <x v="0"/>
    <s v="[INC0782154]Tenho um Erro/Problema com o PTC - Dynamics Athenas - Atualização de Dados Cadastrais"/>
    <s v="SGGS-17193"/>
    <s v="Backlog"/>
    <m/>
    <m/>
    <s v="[SGGS] PI 3/26"/>
    <x v="0"/>
    <m/>
    <m/>
    <m/>
    <m/>
    <x v="15"/>
    <m/>
    <m/>
    <m/>
    <m/>
    <m/>
    <m/>
    <m/>
    <m/>
    <m/>
    <m/>
    <m/>
    <m/>
    <m/>
    <m/>
    <m/>
    <m/>
    <m/>
    <m/>
    <x v="2"/>
    <s v="Jornada Secretaria e Gestor de Unidades"/>
    <m/>
    <m/>
    <m/>
    <m/>
    <m/>
    <m/>
    <m/>
    <m/>
  </r>
  <r>
    <x v="0"/>
    <s v="[INC0796033]Tenho um Erro/Problema com o Sistema - PAD: Portal de Atendimento - Problema no atendimento do chamado"/>
    <s v="SGGS-17192"/>
    <s v="Backlog"/>
    <m/>
    <m/>
    <s v="[SGGS] PI 3/26"/>
    <x v="0"/>
    <m/>
    <m/>
    <m/>
    <m/>
    <x v="15"/>
    <m/>
    <m/>
    <m/>
    <m/>
    <m/>
    <m/>
    <m/>
    <m/>
    <m/>
    <m/>
    <m/>
    <m/>
    <m/>
    <m/>
    <m/>
    <m/>
    <m/>
    <m/>
    <x v="2"/>
    <s v="Jornada Secretaria e Gestor de Unidades"/>
    <m/>
    <m/>
    <m/>
    <m/>
    <m/>
    <m/>
    <m/>
    <m/>
  </r>
  <r>
    <x v="0"/>
    <s v="[INC0796215]Tenho um Erro/Problema com o PTC - Ingresso - Captação - Área do Candidato"/>
    <s v="SGGS-17191"/>
    <s v="Backlog"/>
    <m/>
    <m/>
    <s v="[SGGS] PI 3/26"/>
    <x v="0"/>
    <m/>
    <m/>
    <m/>
    <m/>
    <x v="15"/>
    <m/>
    <m/>
    <m/>
    <m/>
    <m/>
    <m/>
    <m/>
    <m/>
    <m/>
    <m/>
    <m/>
    <m/>
    <m/>
    <m/>
    <m/>
    <m/>
    <m/>
    <m/>
    <x v="2"/>
    <s v="Jornada Secretaria e Gestor de Unidades"/>
    <m/>
    <m/>
    <m/>
    <m/>
    <m/>
    <m/>
    <m/>
    <m/>
  </r>
  <r>
    <x v="0"/>
    <s v="[INC0796291]Tenho um Erro/Problema com o Sistema - Gerador de Documentos - Contrato"/>
    <s v="SGGS-17190"/>
    <s v="Backlog"/>
    <m/>
    <m/>
    <s v="[SGGS] PI 3/26"/>
    <x v="0"/>
    <m/>
    <m/>
    <m/>
    <m/>
    <x v="15"/>
    <m/>
    <m/>
    <m/>
    <m/>
    <m/>
    <m/>
    <m/>
    <m/>
    <m/>
    <m/>
    <m/>
    <m/>
    <m/>
    <m/>
    <m/>
    <m/>
    <m/>
    <m/>
    <x v="2"/>
    <s v="Jornada Secretaria e Gestor de Unidades"/>
    <m/>
    <m/>
    <m/>
    <m/>
    <m/>
    <m/>
    <m/>
    <m/>
  </r>
  <r>
    <x v="0"/>
    <s v="[INC0796333]Tenho um Erro/Problema com o PTC - Dynamics Athenas - Efetivação da Matrícula"/>
    <s v="SGGS-17178"/>
    <s v="Aceito"/>
    <m/>
    <m/>
    <s v="[SGGS] PI 3/26"/>
    <x v="0"/>
    <m/>
    <m/>
    <m/>
    <m/>
    <x v="15"/>
    <m/>
    <m/>
    <m/>
    <m/>
    <m/>
    <m/>
    <m/>
    <m/>
    <m/>
    <m/>
    <m/>
    <m/>
    <m/>
    <m/>
    <m/>
    <m/>
    <m/>
    <m/>
    <x v="2"/>
    <s v="Jornada Secretaria e Gestor de Unidades"/>
    <m/>
    <m/>
    <m/>
    <m/>
    <m/>
    <m/>
    <m/>
    <m/>
  </r>
  <r>
    <x v="0"/>
    <s v="[INC0796330]Tenho um Erro/Problema com o PTC - Dynamics Athenas - Rematrícula"/>
    <s v="SGGS-17176"/>
    <s v="Em Andamento"/>
    <m/>
    <m/>
    <s v="[SGGS] PI 3/26"/>
    <x v="0"/>
    <m/>
    <m/>
    <m/>
    <m/>
    <x v="15"/>
    <m/>
    <m/>
    <m/>
    <m/>
    <m/>
    <m/>
    <m/>
    <m/>
    <m/>
    <m/>
    <m/>
    <m/>
    <m/>
    <m/>
    <m/>
    <m/>
    <m/>
    <m/>
    <x v="2"/>
    <s v="Jornada Secretaria e Gestor de Unidades"/>
    <m/>
    <m/>
    <m/>
    <m/>
    <m/>
    <m/>
    <m/>
    <m/>
  </r>
  <r>
    <x v="0"/>
    <s v="[INC0793111]Tenho um Erro/Problema com o PTC - Ambiente do Aluno / AVA Sofia - Login/senha"/>
    <s v="SGGS-17170"/>
    <s v="Concluído"/>
    <m/>
    <m/>
    <s v="[SGGS] PI 3/26"/>
    <x v="0"/>
    <m/>
    <m/>
    <m/>
    <m/>
    <x v="15"/>
    <m/>
    <m/>
    <m/>
    <m/>
    <m/>
    <m/>
    <m/>
    <m/>
    <m/>
    <m/>
    <m/>
    <m/>
    <m/>
    <m/>
    <m/>
    <m/>
    <m/>
    <m/>
    <x v="2"/>
    <s v="Jornada Secretaria e Gestor de Unidades"/>
    <m/>
    <m/>
    <m/>
    <m/>
    <m/>
    <m/>
    <m/>
    <m/>
  </r>
  <r>
    <x v="0"/>
    <s v="[INC0796119]Tenho um Erro/Problema com o PTC - Dynamics Athenas - Efetivação da Matrícula"/>
    <s v="SGGS-17169"/>
    <s v="Concluído"/>
    <m/>
    <m/>
    <s v="[SGGS] PI 3/26"/>
    <x v="0"/>
    <m/>
    <m/>
    <m/>
    <m/>
    <x v="15"/>
    <m/>
    <m/>
    <m/>
    <m/>
    <m/>
    <m/>
    <m/>
    <m/>
    <m/>
    <m/>
    <m/>
    <m/>
    <m/>
    <m/>
    <m/>
    <m/>
    <m/>
    <m/>
    <x v="2"/>
    <s v="Jornada Secretaria e Gestor de Unidades"/>
    <m/>
    <m/>
    <m/>
    <m/>
    <m/>
    <m/>
    <m/>
    <m/>
  </r>
  <r>
    <x v="0"/>
    <s v="[INC0796062]Tenho um Erro/Problema com o PTC - Dynamics Athenas - Efetivação da Matrícula"/>
    <s v="SGGS-17152"/>
    <s v="Aceito"/>
    <m/>
    <m/>
    <s v="[SGGS] PI 3/26"/>
    <x v="0"/>
    <m/>
    <m/>
    <m/>
    <m/>
    <x v="15"/>
    <m/>
    <m/>
    <m/>
    <m/>
    <m/>
    <m/>
    <m/>
    <m/>
    <m/>
    <m/>
    <m/>
    <m/>
    <m/>
    <m/>
    <m/>
    <m/>
    <m/>
    <m/>
    <x v="2"/>
    <s v="Jornada Secretaria e Gestor de Unidades"/>
    <m/>
    <m/>
    <m/>
    <m/>
    <m/>
    <m/>
    <m/>
    <m/>
  </r>
  <r>
    <x v="0"/>
    <s v="[INC0795383]Tenho um Erro/Problema com o PTC - Dynamics Athenas - Efetivação da Matrícula"/>
    <s v="SGGS-17151"/>
    <s v="Aceito"/>
    <m/>
    <m/>
    <s v="[SGGS] PI 3/26"/>
    <x v="0"/>
    <m/>
    <m/>
    <m/>
    <m/>
    <x v="15"/>
    <m/>
    <m/>
    <m/>
    <m/>
    <m/>
    <m/>
    <m/>
    <m/>
    <m/>
    <m/>
    <m/>
    <m/>
    <m/>
    <m/>
    <m/>
    <m/>
    <m/>
    <m/>
    <x v="2"/>
    <s v="Jornada Secretaria e Gestor de Unidades"/>
    <m/>
    <m/>
    <m/>
    <m/>
    <m/>
    <m/>
    <m/>
    <m/>
  </r>
  <r>
    <x v="0"/>
    <s v="[INC0792163]Tenho um Erro/Problema com o PTC - Dynamics Athenas - Atualização de Dados Cadastrais"/>
    <s v="SGGS-17147"/>
    <s v="Backlog"/>
    <m/>
    <m/>
    <s v="[SGGS] PI 3/26"/>
    <x v="0"/>
    <m/>
    <m/>
    <m/>
    <m/>
    <x v="16"/>
    <m/>
    <m/>
    <m/>
    <m/>
    <m/>
    <m/>
    <m/>
    <m/>
    <m/>
    <m/>
    <m/>
    <m/>
    <m/>
    <m/>
    <m/>
    <m/>
    <m/>
    <m/>
    <x v="2"/>
    <s v="Jornada Secretaria e Gestor de Unidades"/>
    <m/>
    <m/>
    <m/>
    <m/>
    <m/>
    <m/>
    <m/>
    <m/>
  </r>
  <r>
    <x v="0"/>
    <s v="[INC0790755]Tenho um Erro/Problema com o PTC - Cadastro de Curso/Disciplina/Matriz - Criação/Versão de Matriz"/>
    <s v="SGGS-17146"/>
    <s v="Backlog"/>
    <m/>
    <m/>
    <s v="[SGGS] PI 3/26"/>
    <x v="0"/>
    <m/>
    <m/>
    <m/>
    <m/>
    <x v="16"/>
    <m/>
    <m/>
    <m/>
    <m/>
    <m/>
    <m/>
    <m/>
    <m/>
    <m/>
    <m/>
    <m/>
    <m/>
    <m/>
    <m/>
    <m/>
    <m/>
    <m/>
    <m/>
    <x v="2"/>
    <s v="Jornada Secretaria e Gestor de Unidades"/>
    <m/>
    <m/>
    <m/>
    <m/>
    <m/>
    <m/>
    <m/>
    <m/>
  </r>
  <r>
    <x v="0"/>
    <s v="[INC0790302]Tenho um Erro/Problema com o PTC - Dynamics Athenas - Evasão"/>
    <s v="SGGS-17145"/>
    <s v="Backlog"/>
    <m/>
    <m/>
    <s v="[SGGS] PI 3/26"/>
    <x v="0"/>
    <m/>
    <m/>
    <m/>
    <m/>
    <x v="16"/>
    <m/>
    <m/>
    <m/>
    <m/>
    <m/>
    <m/>
    <m/>
    <m/>
    <m/>
    <m/>
    <m/>
    <m/>
    <m/>
    <m/>
    <m/>
    <m/>
    <m/>
    <m/>
    <x v="2"/>
    <s v="Jornada Secretaria e Gestor de Unidades"/>
    <m/>
    <m/>
    <m/>
    <m/>
    <m/>
    <m/>
    <m/>
    <m/>
  </r>
  <r>
    <x v="0"/>
    <s v="[INC0794979]Tenho um Erro/Problema com o PTC - Dynamics Athenas - Documentos Acadêmicos - Serviços"/>
    <s v="SGGS-17144"/>
    <s v="Backlog"/>
    <m/>
    <m/>
    <s v="[SGGS] PI 3/26"/>
    <x v="0"/>
    <m/>
    <m/>
    <m/>
    <m/>
    <x v="16"/>
    <m/>
    <m/>
    <m/>
    <m/>
    <m/>
    <m/>
    <m/>
    <m/>
    <m/>
    <m/>
    <m/>
    <m/>
    <m/>
    <m/>
    <m/>
    <m/>
    <m/>
    <m/>
    <x v="2"/>
    <s v="Jornada Secretaria e Gestor de Unidades"/>
    <m/>
    <m/>
    <m/>
    <m/>
    <m/>
    <m/>
    <m/>
    <m/>
  </r>
  <r>
    <x v="0"/>
    <s v="[INC0794960]Tenho um Erro/Problema com o PTC - Dynamics Athenas - Efetivação da Matrícula"/>
    <s v="SGGS-17143"/>
    <s v="Backlog"/>
    <m/>
    <m/>
    <s v="[SGGS] PI 3/26"/>
    <x v="0"/>
    <m/>
    <m/>
    <m/>
    <m/>
    <x v="16"/>
    <m/>
    <m/>
    <m/>
    <m/>
    <m/>
    <m/>
    <m/>
    <m/>
    <m/>
    <m/>
    <m/>
    <m/>
    <m/>
    <m/>
    <m/>
    <m/>
    <m/>
    <m/>
    <x v="2"/>
    <s v="Jornada Secretaria e Gestor de Unidades"/>
    <m/>
    <m/>
    <m/>
    <m/>
    <m/>
    <m/>
    <m/>
    <m/>
  </r>
  <r>
    <x v="0"/>
    <s v="[INC0794957]Tenho um Erro/Problema com o PTC - Dynamics Athenas - Rematrícula"/>
    <s v="SGGS-17142"/>
    <s v="Backlog"/>
    <m/>
    <m/>
    <s v="[SGGS] PI 3/26"/>
    <x v="0"/>
    <m/>
    <m/>
    <m/>
    <m/>
    <x v="16"/>
    <m/>
    <m/>
    <m/>
    <m/>
    <m/>
    <m/>
    <m/>
    <m/>
    <m/>
    <m/>
    <m/>
    <m/>
    <m/>
    <m/>
    <m/>
    <m/>
    <m/>
    <m/>
    <x v="2"/>
    <s v="Jornada Secretaria e Gestor de Unidades"/>
    <m/>
    <m/>
    <m/>
    <m/>
    <m/>
    <m/>
    <m/>
    <m/>
  </r>
  <r>
    <x v="0"/>
    <s v="[INC0793101]Tenho um Erro/Problema com o PTC - Dynamics Athenas - Documentos de Matrícula"/>
    <s v="SGGS-17141"/>
    <s v="Backlog"/>
    <m/>
    <m/>
    <s v="[SGGS] PI 3/26"/>
    <x v="0"/>
    <m/>
    <m/>
    <m/>
    <m/>
    <x v="16"/>
    <m/>
    <m/>
    <m/>
    <m/>
    <m/>
    <m/>
    <m/>
    <m/>
    <m/>
    <m/>
    <m/>
    <m/>
    <m/>
    <m/>
    <m/>
    <m/>
    <m/>
    <m/>
    <x v="2"/>
    <s v="Jornada Secretaria e Gestor de Unidades"/>
    <m/>
    <m/>
    <m/>
    <m/>
    <m/>
    <m/>
    <m/>
    <m/>
  </r>
  <r>
    <x v="0"/>
    <s v="[INC0794915]Tenho um Erro/Problema com o PTC - Dynamics Athenas - Efetivação da Matrícula"/>
    <s v="SGGS-17140"/>
    <s v="Backlog"/>
    <m/>
    <m/>
    <s v="[SGGS] PI 3/26"/>
    <x v="0"/>
    <m/>
    <m/>
    <m/>
    <m/>
    <x v="16"/>
    <m/>
    <m/>
    <m/>
    <m/>
    <m/>
    <m/>
    <m/>
    <m/>
    <m/>
    <m/>
    <m/>
    <m/>
    <m/>
    <m/>
    <m/>
    <m/>
    <m/>
    <m/>
    <x v="2"/>
    <s v="Jornada Secretaria e Gestor de Unidades"/>
    <m/>
    <m/>
    <m/>
    <m/>
    <m/>
    <m/>
    <m/>
    <m/>
  </r>
  <r>
    <x v="0"/>
    <s v="[INC0794908]Tenho um Erro/Problema com o PTC - Dynamics Athenas - Efetivação da Matrícula"/>
    <s v="SGGS-17139"/>
    <s v="Backlog"/>
    <m/>
    <m/>
    <s v="[SGGS] PI 3/26"/>
    <x v="0"/>
    <m/>
    <m/>
    <m/>
    <m/>
    <x v="16"/>
    <m/>
    <m/>
    <m/>
    <m/>
    <m/>
    <m/>
    <m/>
    <m/>
    <m/>
    <m/>
    <m/>
    <m/>
    <m/>
    <m/>
    <m/>
    <m/>
    <m/>
    <m/>
    <x v="2"/>
    <s v="Jornada Secretaria e Gestor de Unidades"/>
    <m/>
    <m/>
    <m/>
    <m/>
    <m/>
    <m/>
    <m/>
    <m/>
  </r>
  <r>
    <x v="0"/>
    <s v="[INC0788227]Tenho um Erro/Problema com o PTC - Dynamics Athenas - Evasão"/>
    <s v="SGGS-17131"/>
    <s v="Backlog"/>
    <m/>
    <m/>
    <s v="[SGGS] PI 3/26"/>
    <x v="0"/>
    <m/>
    <m/>
    <m/>
    <m/>
    <x v="16"/>
    <m/>
    <m/>
    <m/>
    <m/>
    <m/>
    <m/>
    <m/>
    <m/>
    <m/>
    <m/>
    <m/>
    <m/>
    <m/>
    <m/>
    <m/>
    <m/>
    <m/>
    <m/>
    <x v="2"/>
    <s v="Jornada Secretaria e Gestor de Unidades"/>
    <m/>
    <m/>
    <m/>
    <m/>
    <m/>
    <m/>
    <m/>
    <m/>
  </r>
  <r>
    <x v="0"/>
    <s v="[INC0788207]Tenho um Erro/Problema com o PTC - Dynamics Athenas - Evasão"/>
    <s v="SGGS-17130"/>
    <s v="Backlog"/>
    <m/>
    <m/>
    <s v="[SGGS] PI 3/26"/>
    <x v="0"/>
    <m/>
    <m/>
    <m/>
    <m/>
    <x v="16"/>
    <m/>
    <m/>
    <m/>
    <m/>
    <m/>
    <m/>
    <m/>
    <m/>
    <m/>
    <m/>
    <m/>
    <m/>
    <m/>
    <m/>
    <m/>
    <m/>
    <m/>
    <m/>
    <x v="2"/>
    <s v="Jornada Secretaria e Gestor de Unidades"/>
    <m/>
    <m/>
    <m/>
    <m/>
    <m/>
    <m/>
    <m/>
    <m/>
  </r>
  <r>
    <x v="0"/>
    <s v="[INC0787301]Tenho um Erro/Problema com o PTC - Dynamics Athenas - Módulo de Benefícios"/>
    <s v="SGGS-17129"/>
    <s v="Backlog"/>
    <m/>
    <m/>
    <s v="[SGGS] PI 3/26"/>
    <x v="0"/>
    <m/>
    <m/>
    <m/>
    <m/>
    <x v="16"/>
    <m/>
    <m/>
    <m/>
    <m/>
    <m/>
    <m/>
    <m/>
    <m/>
    <m/>
    <m/>
    <m/>
    <m/>
    <m/>
    <m/>
    <m/>
    <m/>
    <m/>
    <m/>
    <x v="2"/>
    <s v="Jornada Secretaria e Gestor de Unidades"/>
    <m/>
    <m/>
    <m/>
    <m/>
    <m/>
    <m/>
    <m/>
    <m/>
  </r>
  <r>
    <x v="0"/>
    <s v="[INC0793176]Tenho um Erro/Problema com o PTC - Ingresso - Captação - Área do Candidato"/>
    <s v="SGGS-17128"/>
    <s v="Concluído"/>
    <m/>
    <m/>
    <s v="[SGGS] PI 3/26"/>
    <x v="0"/>
    <m/>
    <m/>
    <m/>
    <m/>
    <x v="16"/>
    <m/>
    <m/>
    <m/>
    <m/>
    <m/>
    <m/>
    <m/>
    <m/>
    <m/>
    <m/>
    <m/>
    <m/>
    <m/>
    <m/>
    <m/>
    <m/>
    <m/>
    <m/>
    <x v="2"/>
    <s v="Jornada Secretaria e Gestor de Unidades"/>
    <m/>
    <m/>
    <m/>
    <m/>
    <m/>
    <m/>
    <m/>
    <m/>
  </r>
  <r>
    <x v="0"/>
    <s v="[INC0794173]Tenho um Erro/Problema com o PTC - Dynamics Athenas - Envio de reatórios"/>
    <s v="SGGS-17127"/>
    <s v="Backlog"/>
    <m/>
    <m/>
    <s v="[SGGS] PI 3/26"/>
    <x v="0"/>
    <m/>
    <m/>
    <m/>
    <m/>
    <x v="16"/>
    <m/>
    <m/>
    <m/>
    <m/>
    <m/>
    <m/>
    <m/>
    <m/>
    <m/>
    <m/>
    <m/>
    <m/>
    <m/>
    <m/>
    <m/>
    <m/>
    <m/>
    <m/>
    <x v="2"/>
    <s v="Jornada Secretaria e Gestor de Unidades"/>
    <m/>
    <m/>
    <m/>
    <m/>
    <m/>
    <m/>
    <m/>
    <m/>
  </r>
  <r>
    <x v="0"/>
    <s v="[INC0786262]Tenho um Erro/Problema com o PTC - Ambiente do Aluno / AVA Sofia - Secretaria - Erro no documento da solicitação"/>
    <s v="SGGS-17126"/>
    <s v="Backlog"/>
    <m/>
    <m/>
    <s v="[SGGS] PI 3/26"/>
    <x v="0"/>
    <m/>
    <m/>
    <m/>
    <m/>
    <x v="16"/>
    <m/>
    <m/>
    <m/>
    <m/>
    <m/>
    <m/>
    <m/>
    <m/>
    <m/>
    <m/>
    <m/>
    <m/>
    <m/>
    <m/>
    <m/>
    <m/>
    <m/>
    <m/>
    <x v="2"/>
    <s v="Jornada Secretaria e Gestor de Unidades"/>
    <m/>
    <m/>
    <m/>
    <m/>
    <m/>
    <m/>
    <m/>
    <m/>
  </r>
  <r>
    <x v="0"/>
    <s v="[INC0786245]Tenho um Erro/Problema com o PTC - Dynamics Athenas - Reembolso"/>
    <s v="SGGS-17125"/>
    <s v="Backlog"/>
    <m/>
    <m/>
    <s v="[SGGS] PI 3/26"/>
    <x v="0"/>
    <m/>
    <m/>
    <m/>
    <m/>
    <x v="16"/>
    <m/>
    <m/>
    <m/>
    <m/>
    <m/>
    <m/>
    <m/>
    <m/>
    <m/>
    <m/>
    <m/>
    <m/>
    <m/>
    <m/>
    <m/>
    <m/>
    <m/>
    <m/>
    <x v="2"/>
    <s v="Jornada Secretaria e Gestor de Unidades"/>
    <m/>
    <m/>
    <m/>
    <m/>
    <m/>
    <m/>
    <m/>
    <m/>
  </r>
  <r>
    <x v="0"/>
    <s v="[INC0785080]Tenho um Erro/Problema com o PTC - Dynamics Athenas - Documentos de Matrícula"/>
    <s v="SGGS-17124"/>
    <s v="Backlog"/>
    <m/>
    <m/>
    <s v="[SGGS] PI 3/26"/>
    <x v="0"/>
    <m/>
    <m/>
    <m/>
    <m/>
    <x v="16"/>
    <m/>
    <m/>
    <m/>
    <m/>
    <m/>
    <m/>
    <m/>
    <m/>
    <m/>
    <m/>
    <m/>
    <m/>
    <m/>
    <m/>
    <m/>
    <m/>
    <m/>
    <m/>
    <x v="2"/>
    <s v="Jornada Secretaria e Gestor de Unidades"/>
    <m/>
    <m/>
    <m/>
    <m/>
    <m/>
    <m/>
    <m/>
    <m/>
  </r>
  <r>
    <x v="0"/>
    <s v="[INC0784487]Tenho um Erro/Problema com o PTC - Dynamics Athenas - Evasão"/>
    <s v="SGGS-17123"/>
    <s v="Backlog"/>
    <m/>
    <m/>
    <s v="[SGGS] PI 3/26"/>
    <x v="0"/>
    <m/>
    <m/>
    <m/>
    <m/>
    <x v="16"/>
    <m/>
    <m/>
    <m/>
    <m/>
    <m/>
    <m/>
    <m/>
    <m/>
    <m/>
    <m/>
    <m/>
    <m/>
    <m/>
    <m/>
    <m/>
    <m/>
    <m/>
    <m/>
    <x v="2"/>
    <s v="Jornada Secretaria e Gestor de Unidades"/>
    <m/>
    <m/>
    <m/>
    <m/>
    <m/>
    <m/>
    <m/>
    <m/>
  </r>
  <r>
    <x v="0"/>
    <s v="[INC0781689]Tenho um Erro/Problema com o PTC - Dynamics Athenas - Atualização de Dados Cadastrais"/>
    <s v="SGGS-17121"/>
    <s v="Backlog"/>
    <m/>
    <m/>
    <s v="[SGGS] PI 3/26"/>
    <x v="0"/>
    <m/>
    <m/>
    <m/>
    <m/>
    <x v="16"/>
    <m/>
    <m/>
    <m/>
    <m/>
    <m/>
    <m/>
    <m/>
    <m/>
    <m/>
    <m/>
    <m/>
    <m/>
    <m/>
    <m/>
    <m/>
    <m/>
    <m/>
    <m/>
    <x v="2"/>
    <s v="Jornada Secretaria e Gestor de Unidades"/>
    <m/>
    <m/>
    <m/>
    <m/>
    <m/>
    <m/>
    <m/>
    <m/>
  </r>
  <r>
    <x v="0"/>
    <s v="[INC0778932]Tenho um Erro/Problema com o PTC - Dynamics Athenas - Envio de reatórios"/>
    <s v="SGGS-17120"/>
    <s v="Backlog"/>
    <m/>
    <m/>
    <s v="[SGGS] PI 3/26"/>
    <x v="0"/>
    <m/>
    <m/>
    <m/>
    <m/>
    <x v="16"/>
    <m/>
    <m/>
    <m/>
    <m/>
    <m/>
    <m/>
    <m/>
    <m/>
    <m/>
    <m/>
    <m/>
    <m/>
    <m/>
    <m/>
    <m/>
    <m/>
    <m/>
    <m/>
    <x v="2"/>
    <s v="Jornada Secretaria e Gestor de Unidades"/>
    <m/>
    <m/>
    <m/>
    <m/>
    <m/>
    <m/>
    <m/>
    <m/>
  </r>
  <r>
    <x v="0"/>
    <s v="[INC0794418]Tenho um Erro/Problema com o PTC - Dynamics Athenas - Efetivação da Matrícula"/>
    <s v="SGGS-17119"/>
    <s v="Backlog"/>
    <m/>
    <m/>
    <s v="[SGGS] PI 3/26"/>
    <x v="0"/>
    <m/>
    <m/>
    <m/>
    <m/>
    <x v="16"/>
    <m/>
    <m/>
    <m/>
    <m/>
    <m/>
    <m/>
    <m/>
    <m/>
    <m/>
    <m/>
    <m/>
    <m/>
    <m/>
    <m/>
    <m/>
    <m/>
    <m/>
    <m/>
    <x v="2"/>
    <s v="Jornada Secretaria e Gestor de Unidades"/>
    <m/>
    <m/>
    <m/>
    <m/>
    <m/>
    <m/>
    <m/>
    <m/>
  </r>
  <r>
    <x v="0"/>
    <s v="[INC0775997]Tenho um Erro/Problema com o PTC - Financeiro SAP - Baixa de Pagamento"/>
    <s v="SGGS-17115"/>
    <s v="Backlog"/>
    <m/>
    <m/>
    <s v="[SGGS] PI 3/26"/>
    <x v="0"/>
    <m/>
    <m/>
    <m/>
    <m/>
    <x v="16"/>
    <m/>
    <m/>
    <m/>
    <m/>
    <m/>
    <m/>
    <m/>
    <m/>
    <m/>
    <m/>
    <m/>
    <m/>
    <m/>
    <m/>
    <m/>
    <m/>
    <m/>
    <m/>
    <x v="2"/>
    <s v="Jornada Secretaria e Gestor de Unidades"/>
    <m/>
    <m/>
    <m/>
    <m/>
    <m/>
    <m/>
    <m/>
    <m/>
  </r>
  <r>
    <x v="0"/>
    <s v="[INC0761283]Tenho um Erro/Problema com o PTC - Ambiente do Aluno / AVA Sofia - Secretaria - Erro no documento da solicitação"/>
    <s v="SGGS-17114"/>
    <s v="Backlog"/>
    <m/>
    <m/>
    <s v="[SGGS] PI 3/26"/>
    <x v="0"/>
    <m/>
    <m/>
    <m/>
    <m/>
    <x v="16"/>
    <m/>
    <m/>
    <m/>
    <m/>
    <m/>
    <m/>
    <m/>
    <m/>
    <m/>
    <m/>
    <m/>
    <m/>
    <m/>
    <m/>
    <m/>
    <m/>
    <m/>
    <m/>
    <x v="2"/>
    <s v="Jornada Secretaria e Gestor de Unidades"/>
    <m/>
    <m/>
    <m/>
    <m/>
    <m/>
    <m/>
    <m/>
    <m/>
  </r>
  <r>
    <x v="0"/>
    <s v="[INC0761124]Tenho um Erro/Problema com o PTC - Ambiente do Aluno / AVA Sofia - Secretaria - Erro no documento da solicitação"/>
    <s v="SGGS-17113"/>
    <s v="Backlog"/>
    <m/>
    <m/>
    <s v="[SGGS] PI 3/26"/>
    <x v="0"/>
    <m/>
    <m/>
    <m/>
    <m/>
    <x v="16"/>
    <m/>
    <m/>
    <m/>
    <m/>
    <m/>
    <m/>
    <m/>
    <m/>
    <m/>
    <m/>
    <m/>
    <m/>
    <m/>
    <m/>
    <m/>
    <m/>
    <m/>
    <m/>
    <x v="2"/>
    <s v="Jornada Secretaria e Gestor de Unidades"/>
    <m/>
    <m/>
    <m/>
    <m/>
    <m/>
    <m/>
    <m/>
    <m/>
  </r>
  <r>
    <x v="0"/>
    <s v="[INC0794275]Tenho um Erro/Problema com o PTC - Dynamics Athenas - Documentos Acadêmicos - Serviços"/>
    <s v="SGGS-17110"/>
    <s v="Backlog"/>
    <m/>
    <m/>
    <s v="[SGGS] PI 3/26"/>
    <x v="0"/>
    <m/>
    <m/>
    <m/>
    <m/>
    <x v="16"/>
    <m/>
    <m/>
    <m/>
    <m/>
    <m/>
    <m/>
    <m/>
    <m/>
    <m/>
    <m/>
    <m/>
    <m/>
    <m/>
    <m/>
    <m/>
    <m/>
    <m/>
    <m/>
    <x v="2"/>
    <s v="Jornada Secretaria e Gestor de Unidades"/>
    <m/>
    <m/>
    <m/>
    <m/>
    <m/>
    <m/>
    <m/>
    <m/>
  </r>
  <r>
    <x v="0"/>
    <s v="[INC0794175]Tenho um Erro/Problema com o PTC - Dynamics Athenas - Efetivação da Matrícula"/>
    <s v="SGGS-17109"/>
    <s v="Backlog"/>
    <m/>
    <m/>
    <s v="[SGGS] PI 3/26"/>
    <x v="0"/>
    <m/>
    <m/>
    <m/>
    <m/>
    <x v="16"/>
    <m/>
    <m/>
    <m/>
    <m/>
    <m/>
    <m/>
    <m/>
    <m/>
    <m/>
    <m/>
    <m/>
    <m/>
    <m/>
    <m/>
    <m/>
    <m/>
    <m/>
    <m/>
    <x v="2"/>
    <s v="Jornada Secretaria e Gestor de Unidades"/>
    <m/>
    <m/>
    <m/>
    <m/>
    <m/>
    <m/>
    <m/>
    <m/>
  </r>
  <r>
    <x v="0"/>
    <s v="[INC0794148]Tenho um Erro/Problema com o PTC - Dynamics Athenas - Efetivação da Matrícula"/>
    <s v="SGGS-17107"/>
    <s v="Backlog"/>
    <m/>
    <m/>
    <s v="[SGGS] PI 3/26"/>
    <x v="0"/>
    <m/>
    <m/>
    <m/>
    <m/>
    <x v="16"/>
    <m/>
    <m/>
    <m/>
    <m/>
    <m/>
    <m/>
    <m/>
    <m/>
    <m/>
    <m/>
    <m/>
    <m/>
    <m/>
    <m/>
    <m/>
    <m/>
    <m/>
    <m/>
    <x v="2"/>
    <s v="Jornada Secretaria e Gestor de Unidades"/>
    <m/>
    <m/>
    <m/>
    <m/>
    <m/>
    <m/>
    <m/>
    <m/>
  </r>
  <r>
    <x v="0"/>
    <s v="[INC0793761]Tenho um Erro/Problema com o PTC - Dynamics Athenas - Instabilidade Sistêmica no Dynamics"/>
    <s v="SGGS-17106"/>
    <s v="Backlog"/>
    <m/>
    <m/>
    <s v="[SGGS] PI 3/26"/>
    <x v="0"/>
    <m/>
    <m/>
    <m/>
    <m/>
    <x v="16"/>
    <m/>
    <m/>
    <m/>
    <m/>
    <m/>
    <m/>
    <m/>
    <m/>
    <m/>
    <m/>
    <m/>
    <m/>
    <m/>
    <m/>
    <m/>
    <m/>
    <m/>
    <m/>
    <x v="2"/>
    <s v="Jornada Secretaria e Gestor de Unidades"/>
    <m/>
    <m/>
    <m/>
    <m/>
    <m/>
    <m/>
    <m/>
    <m/>
  </r>
  <r>
    <x v="0"/>
    <s v="[INC0794117]Tenho um Erro/Problema com o PTC - Dynamics Athenas - Rematrícula"/>
    <s v="SGGS-17105"/>
    <s v="Backlog"/>
    <m/>
    <m/>
    <s v="[SGGS] PI 3/26"/>
    <x v="0"/>
    <m/>
    <m/>
    <m/>
    <m/>
    <x v="16"/>
    <m/>
    <m/>
    <m/>
    <m/>
    <m/>
    <m/>
    <m/>
    <m/>
    <m/>
    <m/>
    <m/>
    <m/>
    <m/>
    <m/>
    <m/>
    <m/>
    <m/>
    <m/>
    <x v="2"/>
    <s v="Jornada Secretaria e Gestor de Unidades"/>
    <m/>
    <m/>
    <m/>
    <m/>
    <m/>
    <m/>
    <m/>
    <m/>
  </r>
  <r>
    <x v="0"/>
    <s v="[INC0788906]Tenho um Erro/Problema com o PTC - Cadastro de Curso/Disciplina/Matriz - Cadastro de Usuário"/>
    <s v="SGGS-17104"/>
    <s v="Backlog"/>
    <m/>
    <m/>
    <s v="[SGGS] PI 3/26"/>
    <x v="0"/>
    <m/>
    <m/>
    <m/>
    <m/>
    <x v="16"/>
    <m/>
    <m/>
    <m/>
    <m/>
    <m/>
    <m/>
    <m/>
    <m/>
    <m/>
    <m/>
    <m/>
    <m/>
    <m/>
    <m/>
    <m/>
    <m/>
    <m/>
    <m/>
    <x v="2"/>
    <s v="Jornada Secretaria e Gestor de Unidades"/>
    <m/>
    <m/>
    <m/>
    <m/>
    <m/>
    <m/>
    <m/>
    <m/>
  </r>
  <r>
    <x v="0"/>
    <s v="[INC0794108]Tenho um Erro/Problema com o PTC - Dynamics Athenas - Documentos Acadêmicos - Serviços"/>
    <s v="SGGS-17103"/>
    <s v="Backlog"/>
    <m/>
    <m/>
    <s v="[SGGS] PI 3/26"/>
    <x v="0"/>
    <m/>
    <m/>
    <m/>
    <m/>
    <x v="16"/>
    <m/>
    <m/>
    <m/>
    <m/>
    <m/>
    <m/>
    <m/>
    <m/>
    <m/>
    <m/>
    <m/>
    <m/>
    <m/>
    <m/>
    <m/>
    <m/>
    <m/>
    <m/>
    <x v="2"/>
    <s v="Jornada Secretaria e Gestor de Unidades"/>
    <m/>
    <m/>
    <m/>
    <m/>
    <m/>
    <m/>
    <m/>
    <m/>
  </r>
  <r>
    <x v="0"/>
    <s v="[INC0793686]Tenho um Erro/Problema com o PTC - Ingresso - Captação - Área do Candidato"/>
    <s v="SGGS-17102"/>
    <s v="Concluído"/>
    <m/>
    <m/>
    <s v="[SGGS] PI 3/26"/>
    <x v="0"/>
    <m/>
    <m/>
    <m/>
    <m/>
    <x v="16"/>
    <m/>
    <m/>
    <m/>
    <m/>
    <m/>
    <m/>
    <m/>
    <m/>
    <m/>
    <m/>
    <m/>
    <m/>
    <m/>
    <m/>
    <m/>
    <m/>
    <m/>
    <m/>
    <x v="2"/>
    <s v="Jornada Secretaria e Gestor de Unidades"/>
    <m/>
    <m/>
    <m/>
    <m/>
    <m/>
    <m/>
    <m/>
    <m/>
  </r>
  <r>
    <x v="0"/>
    <s v="[INC0792480]Tenho um Erro/Problema com o PTC - Ambiente do Aluno / AVA Sofia - Secretaria - Conclusão de Curso - Colação de Grau "/>
    <s v="SGGS-17101"/>
    <s v="Backlog"/>
    <m/>
    <m/>
    <s v="[SGGS] PI 3/26"/>
    <x v="0"/>
    <m/>
    <m/>
    <m/>
    <m/>
    <x v="16"/>
    <m/>
    <m/>
    <m/>
    <m/>
    <m/>
    <m/>
    <m/>
    <m/>
    <m/>
    <m/>
    <m/>
    <m/>
    <m/>
    <m/>
    <m/>
    <m/>
    <m/>
    <m/>
    <x v="2"/>
    <s v="Jornada Secretaria e Gestor de Unidades"/>
    <m/>
    <m/>
    <m/>
    <m/>
    <m/>
    <m/>
    <m/>
    <m/>
  </r>
  <r>
    <x v="0"/>
    <s v="[INC0793648]Tenho um Erro/Problema com o PTC - Ambiente do Aluno / AVA Sofia - Financeiro -  Bolsas e benefícios"/>
    <s v="SGGS-17100"/>
    <s v="Backlog"/>
    <m/>
    <m/>
    <s v="[SGGS] PI 3/26"/>
    <x v="0"/>
    <m/>
    <m/>
    <m/>
    <m/>
    <x v="16"/>
    <m/>
    <m/>
    <m/>
    <m/>
    <m/>
    <m/>
    <m/>
    <m/>
    <m/>
    <m/>
    <m/>
    <m/>
    <m/>
    <m/>
    <m/>
    <m/>
    <m/>
    <m/>
    <x v="2"/>
    <s v="Jornada Secretaria e Gestor de Unidades"/>
    <m/>
    <m/>
    <m/>
    <m/>
    <m/>
    <m/>
    <m/>
    <m/>
  </r>
  <r>
    <x v="0"/>
    <s v="[INC0793758]Tenho um Erro/Problema com o PTC - Ambiente do Aluno / AVA Sofia - Secretaria -  Termos e contratos"/>
    <s v="SGGS-17099"/>
    <s v="Backlog"/>
    <m/>
    <m/>
    <s v="[SGGS] PI 3/26"/>
    <x v="0"/>
    <m/>
    <m/>
    <m/>
    <m/>
    <x v="16"/>
    <m/>
    <m/>
    <m/>
    <m/>
    <m/>
    <m/>
    <m/>
    <m/>
    <m/>
    <m/>
    <m/>
    <m/>
    <m/>
    <m/>
    <m/>
    <m/>
    <m/>
    <m/>
    <x v="2"/>
    <s v="Jornada Secretaria e Gestor de Unidades"/>
    <m/>
    <m/>
    <m/>
    <m/>
    <m/>
    <m/>
    <m/>
    <m/>
  </r>
  <r>
    <x v="0"/>
    <s v="[INC0793734]Tenho um Erro/Problema com o PTC - Dynamics Athenas - Efetivação da Matrícula"/>
    <s v="SGGS-17097"/>
    <s v="Concluído"/>
    <m/>
    <m/>
    <s v="[SGGS] PI 3/26"/>
    <x v="0"/>
    <m/>
    <m/>
    <m/>
    <m/>
    <x v="16"/>
    <m/>
    <m/>
    <m/>
    <m/>
    <m/>
    <m/>
    <m/>
    <m/>
    <m/>
    <m/>
    <m/>
    <m/>
    <m/>
    <m/>
    <m/>
    <m/>
    <m/>
    <m/>
    <x v="2"/>
    <s v="Jornada Secretaria e Gestor de Unidades"/>
    <m/>
    <m/>
    <m/>
    <m/>
    <m/>
    <m/>
    <m/>
    <m/>
  </r>
  <r>
    <x v="0"/>
    <s v="[INC0788624]Tenho um Erro/Problema com o PTC - Cadastro de Curso/Disciplina/Matriz - Cadastro de Usuário"/>
    <s v="SGGS-17096"/>
    <s v="Backlog"/>
    <m/>
    <m/>
    <s v="[SGGS] PI 3/26"/>
    <x v="0"/>
    <m/>
    <m/>
    <m/>
    <m/>
    <x v="16"/>
    <m/>
    <m/>
    <m/>
    <m/>
    <m/>
    <m/>
    <m/>
    <m/>
    <m/>
    <m/>
    <m/>
    <m/>
    <m/>
    <m/>
    <m/>
    <m/>
    <m/>
    <m/>
    <x v="2"/>
    <s v="Jornada Secretaria e Gestor de Unidades"/>
    <m/>
    <m/>
    <m/>
    <m/>
    <m/>
    <m/>
    <m/>
    <m/>
  </r>
  <r>
    <x v="0"/>
    <s v="[INC0793624]Tenho um Erro/Problema com o PTC - Ingresso - Captação - Backoffice"/>
    <s v="SGGS-17093"/>
    <s v="Concluído"/>
    <m/>
    <m/>
    <s v="[SGGS] PI 3/26"/>
    <x v="0"/>
    <m/>
    <m/>
    <m/>
    <m/>
    <x v="16"/>
    <m/>
    <m/>
    <m/>
    <m/>
    <m/>
    <m/>
    <m/>
    <m/>
    <m/>
    <m/>
    <m/>
    <m/>
    <m/>
    <m/>
    <m/>
    <m/>
    <m/>
    <m/>
    <x v="2"/>
    <s v="Jornada Secretaria e Gestor de Unidades"/>
    <m/>
    <m/>
    <m/>
    <m/>
    <m/>
    <m/>
    <m/>
    <m/>
  </r>
  <r>
    <x v="0"/>
    <s v="[INC0793601]Tenho um Erro/Problema com o PTC - Ingresso - Captação - Backoffice"/>
    <s v="SGGS-17092"/>
    <s v="Concluído"/>
    <m/>
    <m/>
    <s v="[SGGS] PI 3/26"/>
    <x v="0"/>
    <m/>
    <m/>
    <m/>
    <m/>
    <x v="16"/>
    <m/>
    <m/>
    <m/>
    <m/>
    <m/>
    <m/>
    <m/>
    <m/>
    <m/>
    <m/>
    <m/>
    <m/>
    <m/>
    <m/>
    <m/>
    <m/>
    <m/>
    <m/>
    <x v="2"/>
    <s v="Jornada Secretaria e Gestor de Unidades"/>
    <m/>
    <m/>
    <m/>
    <m/>
    <m/>
    <m/>
    <m/>
    <m/>
  </r>
  <r>
    <x v="0"/>
    <s v="[INC0793585]Tenho um Erro/Problema com o PTC - Ambiente do Aluno / AVA Sofia - Secretaria - Erro no documento da solicitação"/>
    <s v="SGGS-17090"/>
    <s v="Backlog"/>
    <m/>
    <m/>
    <s v="[SGGS] PI 3/26"/>
    <x v="0"/>
    <m/>
    <m/>
    <m/>
    <m/>
    <x v="16"/>
    <m/>
    <m/>
    <m/>
    <m/>
    <m/>
    <m/>
    <m/>
    <m/>
    <m/>
    <m/>
    <m/>
    <m/>
    <m/>
    <m/>
    <m/>
    <m/>
    <m/>
    <m/>
    <x v="2"/>
    <s v="Jornada Secretaria e Gestor de Unidades"/>
    <m/>
    <m/>
    <m/>
    <m/>
    <m/>
    <m/>
    <m/>
    <m/>
  </r>
  <r>
    <x v="0"/>
    <s v="[INC0793592]Tenho um Erro/Problema com o PTC - Dynamics Athenas - Efetivação da Matrícula"/>
    <s v="SGGS-17087"/>
    <s v="Concluído"/>
    <m/>
    <m/>
    <s v="[SGGS] PI 3/26"/>
    <x v="0"/>
    <m/>
    <m/>
    <m/>
    <m/>
    <x v="16"/>
    <m/>
    <m/>
    <m/>
    <m/>
    <m/>
    <m/>
    <m/>
    <m/>
    <m/>
    <m/>
    <m/>
    <m/>
    <m/>
    <m/>
    <m/>
    <m/>
    <m/>
    <m/>
    <x v="2"/>
    <s v="Jornada Secretaria e Gestor de Unidades"/>
    <m/>
    <m/>
    <m/>
    <m/>
    <m/>
    <m/>
    <m/>
    <m/>
  </r>
  <r>
    <x v="1"/>
    <s v="[GA][GE][Aloc. Disciplina] Remoção da obrigatoriedade de docente na alocação de disciplinas_Teste Integrado"/>
    <s v="SGGS-17086"/>
    <s v="Backlog"/>
    <m/>
    <m/>
    <s v="[SGGS] PI 3/26"/>
    <x v="17"/>
    <m/>
    <m/>
    <n v="1"/>
    <n v="1"/>
    <x v="17"/>
    <m/>
    <m/>
    <m/>
    <m/>
    <m/>
    <m/>
    <m/>
    <m/>
    <m/>
    <m/>
    <m/>
    <m/>
    <m/>
    <m/>
    <m/>
    <m/>
    <m/>
    <m/>
    <x v="2"/>
    <s v="Jornada Secretaria e Gestor de Unidades"/>
    <m/>
    <m/>
    <m/>
    <m/>
    <m/>
    <m/>
    <m/>
    <m/>
  </r>
  <r>
    <x v="1"/>
    <s v="[GA][GE][Aloc. Disciplina] Remoção da obrigatoriedade de docente na alocação de disciplinas_Teste Integrado"/>
    <s v="SGGS-17085"/>
    <s v="Backlog"/>
    <m/>
    <m/>
    <s v="[SGGS] PI 3/26"/>
    <x v="17"/>
    <m/>
    <m/>
    <n v="1"/>
    <n v="1"/>
    <x v="15"/>
    <m/>
    <m/>
    <m/>
    <m/>
    <m/>
    <m/>
    <m/>
    <m/>
    <m/>
    <m/>
    <m/>
    <m/>
    <m/>
    <m/>
    <m/>
    <m/>
    <m/>
    <m/>
    <x v="2"/>
    <s v="Jornada Secretaria e Gestor de Unidades"/>
    <m/>
    <m/>
    <m/>
    <m/>
    <m/>
    <m/>
    <m/>
    <m/>
  </r>
  <r>
    <x v="1"/>
    <s v="[GA] Redefinição de regras e solução do processo de Rematrícula_Teste Integrado"/>
    <s v="SGGS-17083"/>
    <s v="Backlog"/>
    <m/>
    <m/>
    <s v="[SGGS] PI 3/26"/>
    <x v="20"/>
    <m/>
    <m/>
    <n v="2"/>
    <n v="2"/>
    <x v="18"/>
    <m/>
    <m/>
    <m/>
    <m/>
    <m/>
    <m/>
    <m/>
    <m/>
    <m/>
    <m/>
    <m/>
    <m/>
    <m/>
    <m/>
    <m/>
    <m/>
    <m/>
    <m/>
    <x v="2"/>
    <s v="Jornada Secretaria e Gestor de Unidades"/>
    <m/>
    <m/>
    <m/>
    <m/>
    <m/>
    <m/>
    <m/>
    <m/>
  </r>
  <r>
    <x v="0"/>
    <s v="[INC0790346]Tenho um Erro/Problema com o PTC - Dynamics Athenas - Alocação e disponibilização de disciplinas"/>
    <s v="SGGS-17082"/>
    <s v="Backlog"/>
    <m/>
    <m/>
    <s v="[SGGS] PI 3/26"/>
    <x v="0"/>
    <m/>
    <m/>
    <m/>
    <m/>
    <x v="16"/>
    <m/>
    <m/>
    <m/>
    <m/>
    <m/>
    <m/>
    <m/>
    <m/>
    <m/>
    <m/>
    <m/>
    <m/>
    <m/>
    <m/>
    <m/>
    <m/>
    <m/>
    <m/>
    <x v="2"/>
    <s v="Jornada Secretaria e Gestor de Unidades"/>
    <m/>
    <m/>
    <m/>
    <m/>
    <m/>
    <m/>
    <m/>
    <m/>
  </r>
  <r>
    <x v="9"/>
    <s v="[SEC GA][Transferência Externa] Tratar passivo de alunos com matriz e série divergente"/>
    <s v="SGGS-17081"/>
    <s v="Backlog"/>
    <m/>
    <m/>
    <s v="[SGGS] PI 3/26"/>
    <x v="14"/>
    <m/>
    <m/>
    <n v="1"/>
    <n v="1"/>
    <x v="15"/>
    <m/>
    <m/>
    <m/>
    <m/>
    <m/>
    <m/>
    <m/>
    <m/>
    <m/>
    <m/>
    <m/>
    <m/>
    <m/>
    <m/>
    <m/>
    <m/>
    <m/>
    <m/>
    <x v="2"/>
    <s v="Jornada Secretaria e Gestor de Unidades"/>
    <m/>
    <m/>
    <m/>
    <m/>
    <m/>
    <m/>
    <m/>
    <m/>
  </r>
  <r>
    <x v="1"/>
    <s v="[Teste Integrado][DÉBITO TÉCNICO] Adequar o fluxo de solicitação de transferência interna para gerar BK (inscrição) através do fluxo de ingresso"/>
    <s v="SGGS-17080"/>
    <s v="Backlog"/>
    <m/>
    <m/>
    <s v="[SGGS] PI 3/26"/>
    <x v="21"/>
    <m/>
    <m/>
    <n v="1"/>
    <n v="1"/>
    <x v="19"/>
    <m/>
    <m/>
    <m/>
    <m/>
    <m/>
    <m/>
    <m/>
    <m/>
    <m/>
    <m/>
    <m/>
    <m/>
    <m/>
    <m/>
    <m/>
    <m/>
    <m/>
    <m/>
    <x v="2"/>
    <s v="Jornada Secretaria e Gestor de Unidades"/>
    <m/>
    <m/>
    <m/>
    <m/>
    <m/>
    <m/>
    <m/>
    <m/>
  </r>
  <r>
    <x v="1"/>
    <s v="[Teste Integrado][DÉBITO TÉCNICO] Revisão do fluxo de criação e atualização de ocorrencia (&quot;Service Created&quot;)"/>
    <s v="SGGS-17079"/>
    <s v="Backlog"/>
    <m/>
    <m/>
    <s v="[SGGS] PI 3/26"/>
    <x v="22"/>
    <m/>
    <m/>
    <n v="1"/>
    <n v="1"/>
    <x v="19"/>
    <m/>
    <m/>
    <m/>
    <m/>
    <m/>
    <m/>
    <m/>
    <m/>
    <m/>
    <m/>
    <m/>
    <m/>
    <m/>
    <m/>
    <m/>
    <m/>
    <m/>
    <m/>
    <x v="2"/>
    <s v="Jornada Secretaria e Gestor de Unidades"/>
    <m/>
    <m/>
    <m/>
    <m/>
    <m/>
    <m/>
    <m/>
    <m/>
  </r>
  <r>
    <x v="1"/>
    <s v="[Teste Integrado][DÉBITO TÉCNICO] Revisão do fluxo de criação e atualização de ocorrencia (&quot;Service Created&quot;)"/>
    <s v="SGGS-17078"/>
    <s v="Backlog"/>
    <m/>
    <m/>
    <s v="[SGGS] PI 3/26"/>
    <x v="22"/>
    <m/>
    <m/>
    <n v="1"/>
    <n v="1"/>
    <x v="20"/>
    <m/>
    <m/>
    <m/>
    <m/>
    <m/>
    <m/>
    <m/>
    <m/>
    <m/>
    <m/>
    <m/>
    <m/>
    <m/>
    <m/>
    <m/>
    <m/>
    <m/>
    <m/>
    <x v="2"/>
    <s v="Jornada Secretaria e Gestor de Unidades"/>
    <m/>
    <m/>
    <m/>
    <m/>
    <m/>
    <m/>
    <m/>
    <m/>
  </r>
  <r>
    <x v="1"/>
    <s v="[Teste Integrado][DÉBITO TÉCNICO] Revisão do fluxo de criação e atualização de ocorrencia (&quot;Service Created&quot;)"/>
    <s v="SGGS-17077"/>
    <s v="Backlog"/>
    <m/>
    <m/>
    <s v="[SGGS] PI 3/26"/>
    <x v="22"/>
    <m/>
    <m/>
    <n v="1"/>
    <n v="1"/>
    <x v="18"/>
    <m/>
    <m/>
    <m/>
    <m/>
    <m/>
    <m/>
    <m/>
    <m/>
    <m/>
    <m/>
    <m/>
    <m/>
    <m/>
    <m/>
    <m/>
    <m/>
    <m/>
    <m/>
    <x v="2"/>
    <s v="Jornada Secretaria e Gestor de Unidades"/>
    <m/>
    <m/>
    <m/>
    <m/>
    <m/>
    <m/>
    <m/>
    <m/>
  </r>
  <r>
    <x v="1"/>
    <s v="[Teste Integrado][DÉBITO TÉCNICO] Revisão do fluxo de criação e atualização de ocorrencia (&quot;Service Created&quot;)"/>
    <s v="SGGS-17076"/>
    <s v="Backlog"/>
    <m/>
    <m/>
    <s v="[SGGS] PI 3/26"/>
    <x v="22"/>
    <m/>
    <m/>
    <n v="1"/>
    <n v="1"/>
    <x v="17"/>
    <m/>
    <m/>
    <m/>
    <m/>
    <m/>
    <m/>
    <m/>
    <m/>
    <m/>
    <m/>
    <m/>
    <m/>
    <m/>
    <m/>
    <m/>
    <m/>
    <m/>
    <m/>
    <x v="2"/>
    <s v="Jornada Secretaria e Gestor de Unidades"/>
    <m/>
    <m/>
    <m/>
    <m/>
    <m/>
    <m/>
    <m/>
    <m/>
  </r>
  <r>
    <x v="0"/>
    <s v="[INC0790984]Tenho um Erro/Problema com o PTC - Ambiente do Aluno / AVA Sofia - Aulas"/>
    <s v="SGGS-17074"/>
    <s v="Backlog"/>
    <m/>
    <m/>
    <s v="[SGGS] PI 3/26"/>
    <x v="0"/>
    <m/>
    <m/>
    <m/>
    <m/>
    <x v="16"/>
    <m/>
    <m/>
    <m/>
    <m/>
    <m/>
    <m/>
    <m/>
    <m/>
    <m/>
    <m/>
    <m/>
    <m/>
    <m/>
    <m/>
    <m/>
    <m/>
    <m/>
    <m/>
    <x v="2"/>
    <s v="Jornada Secretaria e Gestor de Unidades"/>
    <m/>
    <m/>
    <m/>
    <m/>
    <m/>
    <m/>
    <m/>
    <m/>
  </r>
  <r>
    <x v="0"/>
    <s v="[INC0792371]Tenho um Erro/Problema com o PTC - Ambiente do Aluno / AVA Sofia - Assistente virtual - Conteúdo"/>
    <s v="SGGS-17073"/>
    <s v="Backlog"/>
    <m/>
    <m/>
    <s v="[SGGS] PI 3/26"/>
    <x v="0"/>
    <m/>
    <m/>
    <m/>
    <m/>
    <x v="16"/>
    <m/>
    <m/>
    <m/>
    <m/>
    <m/>
    <m/>
    <m/>
    <m/>
    <m/>
    <m/>
    <m/>
    <m/>
    <m/>
    <m/>
    <m/>
    <m/>
    <m/>
    <m/>
    <x v="2"/>
    <s v="Jornada Secretaria e Gestor de Unidades"/>
    <m/>
    <m/>
    <m/>
    <m/>
    <m/>
    <m/>
    <m/>
    <m/>
  </r>
  <r>
    <x v="0"/>
    <s v="[INC0787954]Tenho um Erro/Problema com o PTC - Ambiente do Aluno / AVA Sofia - Secretaria - Conclusão de Curso - Colação de Grau "/>
    <s v="SGGS-17071"/>
    <s v="Backlog"/>
    <m/>
    <m/>
    <s v="[SGGS] PI 3/26"/>
    <x v="0"/>
    <m/>
    <m/>
    <m/>
    <m/>
    <x v="16"/>
    <m/>
    <m/>
    <m/>
    <m/>
    <m/>
    <m/>
    <m/>
    <m/>
    <m/>
    <m/>
    <m/>
    <m/>
    <m/>
    <m/>
    <m/>
    <m/>
    <m/>
    <m/>
    <x v="2"/>
    <s v="Jornada Secretaria e Gestor de Unidades"/>
    <m/>
    <m/>
    <m/>
    <m/>
    <m/>
    <m/>
    <m/>
    <m/>
  </r>
  <r>
    <x v="0"/>
    <s v="[INC0790274]Tenho um Erro/Problema com o PTC - Ambiente do Aluno / AVA Sofia - Secretaria -  Termos e contratos"/>
    <s v="SGGS-17070"/>
    <s v="Backlog"/>
    <m/>
    <m/>
    <s v="[SGGS] PI 3/26"/>
    <x v="0"/>
    <m/>
    <m/>
    <m/>
    <m/>
    <x v="16"/>
    <m/>
    <m/>
    <m/>
    <m/>
    <m/>
    <m/>
    <m/>
    <m/>
    <m/>
    <m/>
    <m/>
    <m/>
    <m/>
    <m/>
    <m/>
    <m/>
    <m/>
    <m/>
    <x v="2"/>
    <s v="Jornada Secretaria e Gestor de Unidades"/>
    <m/>
    <m/>
    <m/>
    <m/>
    <m/>
    <m/>
    <m/>
    <m/>
  </r>
  <r>
    <x v="0"/>
    <s v="[INC0790290]Tenho um Erro/Problema com o PTC - Ambiente do Aluno / AVA Sofia - Secretaria -  Termos e contratos"/>
    <s v="SGGS-17069"/>
    <s v="Backlog"/>
    <m/>
    <m/>
    <s v="[SGGS] PI 3/26"/>
    <x v="0"/>
    <m/>
    <m/>
    <m/>
    <m/>
    <x v="16"/>
    <m/>
    <m/>
    <m/>
    <m/>
    <m/>
    <m/>
    <m/>
    <m/>
    <m/>
    <m/>
    <m/>
    <m/>
    <m/>
    <m/>
    <m/>
    <m/>
    <m/>
    <m/>
    <x v="2"/>
    <s v="Jornada Secretaria e Gestor de Unidades"/>
    <m/>
    <m/>
    <m/>
    <m/>
    <m/>
    <m/>
    <m/>
    <m/>
  </r>
  <r>
    <x v="1"/>
    <s v="[Teste Integrado] [Negócio PI03] Exposição Fatura Pague Fácil - Mês parcelado 100%"/>
    <s v="SGGS-17062"/>
    <s v="Backlog"/>
    <m/>
    <m/>
    <s v="[SGGS] PI 3/26"/>
    <x v="23"/>
    <m/>
    <m/>
    <n v="1"/>
    <n v="1"/>
    <x v="15"/>
    <m/>
    <m/>
    <m/>
    <m/>
    <m/>
    <m/>
    <m/>
    <m/>
    <m/>
    <m/>
    <m/>
    <m/>
    <m/>
    <m/>
    <m/>
    <m/>
    <m/>
    <m/>
    <x v="2"/>
    <s v="Jornada Secretaria e Gestor de Unidades"/>
    <m/>
    <m/>
    <m/>
    <m/>
    <m/>
    <m/>
    <m/>
    <m/>
  </r>
  <r>
    <x v="2"/>
    <s v="Reserva de capacity épico versionamento de matrizes"/>
    <s v="SGGS-17060"/>
    <s v="Backlog"/>
    <m/>
    <m/>
    <s v="[SGGS] PI 3/26"/>
    <x v="0"/>
    <m/>
    <m/>
    <n v="21"/>
    <n v="21"/>
    <x v="19"/>
    <m/>
    <m/>
    <m/>
    <m/>
    <m/>
    <m/>
    <m/>
    <m/>
    <m/>
    <m/>
    <m/>
    <m/>
    <m/>
    <m/>
    <m/>
    <m/>
    <m/>
    <m/>
    <x v="2"/>
    <s v="Jornada Secretaria e Gestor de Unidades"/>
    <m/>
    <m/>
    <m/>
    <m/>
    <m/>
    <m/>
    <m/>
    <m/>
  </r>
  <r>
    <x v="2"/>
    <s v="[Melhoria] Tranferência Externa_Incluir regra de validação do status de turma"/>
    <s v="SGGS-17052"/>
    <s v="Backlog"/>
    <m/>
    <m/>
    <s v="[SGGS] PI 3/26"/>
    <x v="0"/>
    <m/>
    <m/>
    <n v="3"/>
    <n v="3"/>
    <x v="15"/>
    <m/>
    <m/>
    <m/>
    <m/>
    <m/>
    <m/>
    <m/>
    <m/>
    <m/>
    <m/>
    <m/>
    <m/>
    <m/>
    <m/>
    <m/>
    <m/>
    <m/>
    <m/>
    <x v="2"/>
    <s v="Jornada Secretaria e Gestor de Unidades"/>
    <m/>
    <m/>
    <m/>
    <m/>
    <m/>
    <m/>
    <m/>
    <m/>
  </r>
  <r>
    <x v="9"/>
    <s v="[Formando Reprovado] Validar e/ou gatilhar o termo de Rematrícula para os alunos reprovados"/>
    <s v="SGGS-17051"/>
    <s v="Backlog"/>
    <m/>
    <m/>
    <s v="[SGGS] PI 3/26"/>
    <x v="0"/>
    <m/>
    <m/>
    <n v="1"/>
    <n v="1"/>
    <x v="15"/>
    <m/>
    <m/>
    <m/>
    <m/>
    <m/>
    <m/>
    <m/>
    <m/>
    <m/>
    <m/>
    <m/>
    <m/>
    <m/>
    <m/>
    <m/>
    <m/>
    <m/>
    <m/>
    <x v="2"/>
    <s v="Jornada Secretaria e Gestor de Unidades"/>
    <m/>
    <m/>
    <m/>
    <m/>
    <m/>
    <m/>
    <m/>
    <m/>
  </r>
  <r>
    <x v="9"/>
    <s v="[Formando Reprovado] Atualizar o checklist (Gestor de Rematrícula) dos alunos reprovados para ISENTO"/>
    <s v="SGGS-17050"/>
    <s v="Backlog"/>
    <m/>
    <m/>
    <s v="[SGGS] PI 3/26"/>
    <x v="0"/>
    <m/>
    <m/>
    <n v="1"/>
    <n v="1"/>
    <x v="15"/>
    <m/>
    <m/>
    <m/>
    <m/>
    <m/>
    <m/>
    <m/>
    <m/>
    <m/>
    <m/>
    <m/>
    <m/>
    <m/>
    <m/>
    <m/>
    <m/>
    <m/>
    <m/>
    <x v="2"/>
    <s v="Jornada Secretaria e Gestor de Unidades"/>
    <m/>
    <m/>
    <m/>
    <m/>
    <m/>
    <m/>
    <m/>
    <m/>
  </r>
  <r>
    <x v="9"/>
    <s v="[Formando Reprovado] Validar e/ou Criar o checklist (Gestor de Rematrícula) dos alunos reprovados"/>
    <s v="SGGS-17049"/>
    <s v="Backlog"/>
    <m/>
    <m/>
    <s v="[SGGS] PI 3/26"/>
    <x v="0"/>
    <m/>
    <m/>
    <n v="2"/>
    <n v="2"/>
    <x v="15"/>
    <m/>
    <m/>
    <m/>
    <m/>
    <m/>
    <m/>
    <m/>
    <m/>
    <m/>
    <m/>
    <m/>
    <m/>
    <m/>
    <m/>
    <m/>
    <m/>
    <m/>
    <m/>
    <x v="2"/>
    <s v="Jornada Secretaria e Gestor de Unidades"/>
    <m/>
    <m/>
    <m/>
    <m/>
    <m/>
    <m/>
    <m/>
    <m/>
  </r>
  <r>
    <x v="0"/>
    <s v="[INC0793004]Tenho um Erro/Problema com o PTC - Dynamics Athenas - Rematrícula"/>
    <s v="SGGS-17046"/>
    <s v="Backlog"/>
    <m/>
    <m/>
    <s v="[SGGS] PI 3/26"/>
    <x v="0"/>
    <m/>
    <m/>
    <m/>
    <m/>
    <x v="16"/>
    <m/>
    <m/>
    <m/>
    <m/>
    <m/>
    <m/>
    <m/>
    <m/>
    <m/>
    <m/>
    <m/>
    <m/>
    <m/>
    <m/>
    <m/>
    <m/>
    <m/>
    <m/>
    <x v="2"/>
    <s v="Jornada Secretaria e Gestor de Unidades"/>
    <m/>
    <m/>
    <m/>
    <m/>
    <m/>
    <m/>
    <m/>
    <m/>
  </r>
  <r>
    <x v="9"/>
    <s v="[SEC GA][PROD] Higienizar as matrículas vinculando no curso mec correto"/>
    <s v="SGGS-17045"/>
    <s v="Backlog"/>
    <m/>
    <m/>
    <s v="[SGGS] PI 3/26"/>
    <x v="2"/>
    <m/>
    <m/>
    <n v="3"/>
    <n v="3"/>
    <x v="21"/>
    <m/>
    <m/>
    <m/>
    <m/>
    <m/>
    <m/>
    <m/>
    <m/>
    <m/>
    <m/>
    <m/>
    <m/>
    <m/>
    <m/>
    <m/>
    <m/>
    <m/>
    <m/>
    <x v="2"/>
    <s v="Jornada Secretaria e Gestor de Unidades"/>
    <m/>
    <m/>
    <m/>
    <m/>
    <m/>
    <m/>
    <m/>
    <m/>
  </r>
  <r>
    <x v="0"/>
    <s v="[INC0792703]Tenho um Erro/Problema com o PTC - Dynamics Athenas - Documentos Acadêmicos - Serviços"/>
    <s v="SGGS-17042"/>
    <s v="Backlog"/>
    <m/>
    <m/>
    <s v="[SGGS] PI 3/26"/>
    <x v="0"/>
    <m/>
    <m/>
    <m/>
    <m/>
    <x v="16"/>
    <m/>
    <m/>
    <m/>
    <m/>
    <m/>
    <m/>
    <m/>
    <m/>
    <m/>
    <m/>
    <m/>
    <m/>
    <m/>
    <m/>
    <m/>
    <m/>
    <m/>
    <m/>
    <x v="2"/>
    <s v="Jornada Secretaria e Gestor de Unidades"/>
    <m/>
    <m/>
    <m/>
    <m/>
    <m/>
    <m/>
    <m/>
    <m/>
  </r>
  <r>
    <x v="0"/>
    <s v="[INC0792699]Tenho um Erro/Problema com o PTC - Dynamics Athenas - Rematrícula"/>
    <s v="SGGS-17040"/>
    <s v="Backlog"/>
    <m/>
    <m/>
    <s v="[SGGS] PI 3/26"/>
    <x v="0"/>
    <m/>
    <m/>
    <m/>
    <m/>
    <x v="16"/>
    <m/>
    <m/>
    <m/>
    <m/>
    <m/>
    <m/>
    <m/>
    <m/>
    <m/>
    <m/>
    <m/>
    <m/>
    <m/>
    <m/>
    <m/>
    <m/>
    <m/>
    <m/>
    <x v="2"/>
    <s v="Jornada Secretaria e Gestor de Unidades"/>
    <m/>
    <m/>
    <m/>
    <m/>
    <m/>
    <m/>
    <m/>
    <m/>
  </r>
  <r>
    <x v="10"/>
    <s v="Matricula do aluno voltando para série 1, mesmo quando no retorno da análise vem série avançada"/>
    <s v="SGGS-17038"/>
    <s v="Concluído"/>
    <m/>
    <m/>
    <s v="[SGGS] PI 3/26"/>
    <x v="24"/>
    <m/>
    <m/>
    <m/>
    <m/>
    <x v="16"/>
    <m/>
    <m/>
    <m/>
    <m/>
    <m/>
    <m/>
    <m/>
    <m/>
    <m/>
    <m/>
    <m/>
    <m/>
    <m/>
    <m/>
    <m/>
    <m/>
    <m/>
    <m/>
    <x v="2"/>
    <s v="Jornada Secretaria e Gestor de Unidades"/>
    <m/>
    <m/>
    <m/>
    <m/>
    <m/>
    <m/>
    <m/>
    <m/>
  </r>
  <r>
    <x v="9"/>
    <s v="[SEC GA] Cutover SRD_Reenvio de eventos ENADE"/>
    <s v="SGGS-17034"/>
    <s v="Backlog"/>
    <m/>
    <m/>
    <s v="[SGGS] PI 3/26"/>
    <x v="25"/>
    <m/>
    <m/>
    <n v="1"/>
    <n v="1"/>
    <x v="17"/>
    <m/>
    <m/>
    <m/>
    <m/>
    <m/>
    <m/>
    <m/>
    <m/>
    <m/>
    <m/>
    <m/>
    <m/>
    <m/>
    <m/>
    <m/>
    <m/>
    <m/>
    <m/>
    <x v="2"/>
    <s v="Jornada Secretaria e Gestor de Unidades"/>
    <m/>
    <m/>
    <m/>
    <m/>
    <m/>
    <m/>
    <m/>
    <m/>
  </r>
  <r>
    <x v="9"/>
    <s v="[SEC GA] Cutover SRD_Reenvio de eventos Curso MEC"/>
    <s v="SGGS-17033"/>
    <s v="Backlog"/>
    <m/>
    <m/>
    <s v="[SGGS] PI 3/26"/>
    <x v="25"/>
    <m/>
    <m/>
    <n v="1"/>
    <n v="1"/>
    <x v="17"/>
    <m/>
    <m/>
    <m/>
    <m/>
    <m/>
    <m/>
    <m/>
    <m/>
    <m/>
    <m/>
    <m/>
    <m/>
    <m/>
    <m/>
    <m/>
    <m/>
    <m/>
    <m/>
    <x v="2"/>
    <s v="Jornada Secretaria e Gestor de Unidades"/>
    <m/>
    <m/>
    <m/>
    <m/>
    <m/>
    <m/>
    <m/>
    <m/>
  </r>
  <r>
    <x v="2"/>
    <s v="[SEC GA] Cutover SRD_Criação da console de ENADE"/>
    <s v="SGGS-17032"/>
    <s v="Backlog"/>
    <m/>
    <m/>
    <s v="[SGGS] PI 3/26"/>
    <x v="25"/>
    <m/>
    <m/>
    <n v="2"/>
    <n v="2"/>
    <x v="15"/>
    <m/>
    <m/>
    <m/>
    <m/>
    <m/>
    <m/>
    <m/>
    <m/>
    <m/>
    <m/>
    <m/>
    <m/>
    <m/>
    <m/>
    <m/>
    <m/>
    <m/>
    <m/>
    <x v="2"/>
    <s v="Jornada Secretaria e Gestor de Unidades"/>
    <m/>
    <m/>
    <m/>
    <m/>
    <m/>
    <m/>
    <m/>
    <m/>
  </r>
  <r>
    <x v="2"/>
    <s v="[SEC GA] Cutover SRD_Criação da console de Curso MEC"/>
    <s v="SGGS-17031"/>
    <s v="Backlog"/>
    <m/>
    <m/>
    <s v="[SGGS] PI 3/26"/>
    <x v="25"/>
    <m/>
    <m/>
    <n v="1"/>
    <n v="1"/>
    <x v="15"/>
    <m/>
    <m/>
    <m/>
    <m/>
    <m/>
    <m/>
    <m/>
    <m/>
    <m/>
    <m/>
    <m/>
    <m/>
    <m/>
    <m/>
    <m/>
    <m/>
    <m/>
    <m/>
    <x v="2"/>
    <s v="Jornada Secretaria e Gestor de Unidades"/>
    <m/>
    <m/>
    <m/>
    <m/>
    <m/>
    <m/>
    <m/>
    <m/>
  </r>
  <r>
    <x v="0"/>
    <s v="[INC0792333]Tenho um Erro/Problema com o PTC - Ambiente do Aluno / AVA Sofia - Secretaria -  Termos e contratos"/>
    <s v="SGGS-17029"/>
    <s v="Backlog"/>
    <m/>
    <m/>
    <s v="[SGGS] PI 3/26"/>
    <x v="0"/>
    <m/>
    <m/>
    <m/>
    <m/>
    <x v="16"/>
    <m/>
    <m/>
    <m/>
    <m/>
    <m/>
    <m/>
    <m/>
    <m/>
    <m/>
    <m/>
    <m/>
    <m/>
    <m/>
    <m/>
    <m/>
    <m/>
    <m/>
    <m/>
    <x v="2"/>
    <s v="Jornada Secretaria e Gestor de Unidades"/>
    <m/>
    <m/>
    <m/>
    <m/>
    <m/>
    <m/>
    <m/>
    <m/>
  </r>
  <r>
    <x v="0"/>
    <s v="[INC0792349]Tenho um Erro/Problema com o PTC - Ambiente do Aluno / AVA Sofia - Secretaria -  Termos e contratos"/>
    <s v="SGGS-17028"/>
    <s v="Backlog"/>
    <m/>
    <m/>
    <s v="[SGGS] PI 3/26"/>
    <x v="0"/>
    <m/>
    <m/>
    <m/>
    <m/>
    <x v="16"/>
    <m/>
    <m/>
    <m/>
    <m/>
    <m/>
    <m/>
    <m/>
    <m/>
    <m/>
    <m/>
    <m/>
    <m/>
    <m/>
    <m/>
    <m/>
    <m/>
    <m/>
    <m/>
    <x v="2"/>
    <s v="Jornada Secretaria e Gestor de Unidades"/>
    <m/>
    <m/>
    <m/>
    <m/>
    <m/>
    <m/>
    <m/>
    <m/>
  </r>
  <r>
    <x v="0"/>
    <s v="[INC0792237]Tenho um Erro/Problema com o PTC - Ambiente do Aluno / AVA Sofia - Secretaria - Erro no documento da solicitação"/>
    <s v="SGGS-17026"/>
    <s v="Backlog"/>
    <m/>
    <m/>
    <s v="[SGGS] PI 3/26"/>
    <x v="0"/>
    <m/>
    <m/>
    <m/>
    <m/>
    <x v="16"/>
    <m/>
    <m/>
    <m/>
    <m/>
    <m/>
    <m/>
    <m/>
    <m/>
    <m/>
    <m/>
    <m/>
    <m/>
    <m/>
    <m/>
    <m/>
    <m/>
    <m/>
    <m/>
    <x v="2"/>
    <s v="Jornada Secretaria e Gestor de Unidades"/>
    <m/>
    <m/>
    <m/>
    <m/>
    <m/>
    <m/>
    <m/>
    <m/>
  </r>
  <r>
    <x v="0"/>
    <s v="[INC0792244]Tenho um Erro/Problema com o PTC - Ambiente do Aluno / AVA Sofia - Secretaria -  Vizualização de Termos e contratos"/>
    <s v="SGGS-17025"/>
    <s v="Backlog"/>
    <m/>
    <m/>
    <s v="[SGGS] PI 3/26"/>
    <x v="0"/>
    <m/>
    <m/>
    <m/>
    <m/>
    <x v="16"/>
    <m/>
    <m/>
    <m/>
    <m/>
    <m/>
    <m/>
    <m/>
    <m/>
    <m/>
    <m/>
    <m/>
    <m/>
    <m/>
    <m/>
    <m/>
    <m/>
    <m/>
    <m/>
    <x v="2"/>
    <s v="Jornada Secretaria e Gestor de Unidades"/>
    <m/>
    <m/>
    <m/>
    <m/>
    <m/>
    <m/>
    <m/>
    <m/>
  </r>
  <r>
    <x v="0"/>
    <s v="[INC0792210]Tenho um Erro/Problema com o PTC - Dynamics Athenas - Alocação e disponibilização de disciplinas"/>
    <s v="SGGS-17023"/>
    <s v="Backlog"/>
    <m/>
    <m/>
    <s v="[SGGS] PI 3/26"/>
    <x v="0"/>
    <m/>
    <m/>
    <m/>
    <m/>
    <x v="16"/>
    <m/>
    <m/>
    <m/>
    <m/>
    <m/>
    <m/>
    <m/>
    <m/>
    <m/>
    <m/>
    <m/>
    <m/>
    <m/>
    <m/>
    <m/>
    <m/>
    <m/>
    <m/>
    <x v="2"/>
    <s v="Jornada Secretaria e Gestor de Unidades"/>
    <m/>
    <m/>
    <m/>
    <m/>
    <m/>
    <m/>
    <m/>
    <m/>
  </r>
  <r>
    <x v="0"/>
    <s v="[INC0792248]Tenho um Erro/Problema com o PTC - Dynamics Athenas - Efetivação da Matrícula"/>
    <s v="SGGS-17022"/>
    <s v="Concluído"/>
    <m/>
    <m/>
    <s v="[SGGS] PI 3/26"/>
    <x v="0"/>
    <m/>
    <m/>
    <m/>
    <m/>
    <x v="16"/>
    <m/>
    <m/>
    <m/>
    <m/>
    <m/>
    <m/>
    <m/>
    <m/>
    <m/>
    <m/>
    <m/>
    <m/>
    <m/>
    <m/>
    <m/>
    <m/>
    <m/>
    <m/>
    <x v="2"/>
    <s v="Jornada Secretaria e Gestor de Unidades"/>
    <m/>
    <m/>
    <m/>
    <m/>
    <m/>
    <m/>
    <m/>
    <m/>
  </r>
  <r>
    <x v="0"/>
    <s v="[INC0792241]Tenho um Erro/Problema com o PTC - Dynamics Athenas - Efetivação da Matrícula"/>
    <s v="SGGS-17021"/>
    <s v="Backlog"/>
    <m/>
    <m/>
    <s v="[SGGS] PI 3/26"/>
    <x v="0"/>
    <m/>
    <m/>
    <m/>
    <m/>
    <x v="16"/>
    <m/>
    <m/>
    <m/>
    <m/>
    <m/>
    <m/>
    <m/>
    <m/>
    <m/>
    <m/>
    <m/>
    <m/>
    <m/>
    <m/>
    <m/>
    <m/>
    <m/>
    <m/>
    <x v="2"/>
    <s v="Jornada Secretaria e Gestor de Unidades"/>
    <m/>
    <m/>
    <m/>
    <m/>
    <m/>
    <m/>
    <m/>
    <m/>
  </r>
  <r>
    <x v="0"/>
    <s v="[INC0792192]Tenho um Erro/Problema com o PTC - Dynamics Athenas - Rematrícula"/>
    <s v="SGGS-17020"/>
    <s v="Backlog"/>
    <m/>
    <m/>
    <s v="[SGGS] PI 3/26"/>
    <x v="0"/>
    <m/>
    <m/>
    <m/>
    <m/>
    <x v="16"/>
    <m/>
    <m/>
    <m/>
    <m/>
    <m/>
    <m/>
    <m/>
    <m/>
    <m/>
    <m/>
    <m/>
    <m/>
    <m/>
    <m/>
    <m/>
    <m/>
    <m/>
    <m/>
    <x v="2"/>
    <s v="Jornada Secretaria e Gestor de Unidades"/>
    <m/>
    <m/>
    <m/>
    <m/>
    <m/>
    <m/>
    <m/>
    <m/>
  </r>
  <r>
    <x v="0"/>
    <s v="[INC0790433]Tenho um Erro/Problema com o PTC - Dynamics Athenas - Efetivação da Matrícula"/>
    <s v="SGGS-17018"/>
    <s v="Aceito"/>
    <m/>
    <m/>
    <s v="[SGGS] PI 3/26"/>
    <x v="0"/>
    <m/>
    <m/>
    <m/>
    <m/>
    <x v="16"/>
    <m/>
    <m/>
    <m/>
    <m/>
    <m/>
    <m/>
    <m/>
    <m/>
    <m/>
    <m/>
    <m/>
    <m/>
    <m/>
    <m/>
    <m/>
    <m/>
    <m/>
    <m/>
    <x v="2"/>
    <s v="Jornada Secretaria e Gestor de Unidades"/>
    <m/>
    <m/>
    <m/>
    <m/>
    <m/>
    <m/>
    <m/>
    <m/>
  </r>
  <r>
    <x v="0"/>
    <s v="[INC0791269]Tenho um Erro/Problema com o PTC - Dynamics Athenas - Efetivação da Matrícula"/>
    <s v="SGGS-17017"/>
    <s v="Backlog"/>
    <m/>
    <m/>
    <s v="[SGGS] PI 3/26"/>
    <x v="0"/>
    <m/>
    <m/>
    <m/>
    <m/>
    <x v="16"/>
    <m/>
    <m/>
    <m/>
    <m/>
    <m/>
    <m/>
    <m/>
    <m/>
    <m/>
    <m/>
    <m/>
    <m/>
    <m/>
    <m/>
    <m/>
    <m/>
    <m/>
    <m/>
    <x v="2"/>
    <s v="Jornada Secretaria e Gestor de Unidades"/>
    <m/>
    <m/>
    <m/>
    <m/>
    <m/>
    <m/>
    <m/>
    <m/>
  </r>
  <r>
    <x v="0"/>
    <s v="[INC0790911]Tenho um Erro/Problema com o PTC - Ingresso - Captação - Área do Candidato"/>
    <s v="SGGS-17014"/>
    <s v="Concluído"/>
    <m/>
    <m/>
    <s v="[SGGS] PI 3/26"/>
    <x v="0"/>
    <m/>
    <m/>
    <m/>
    <m/>
    <x v="16"/>
    <m/>
    <m/>
    <m/>
    <m/>
    <m/>
    <m/>
    <m/>
    <m/>
    <m/>
    <m/>
    <m/>
    <m/>
    <m/>
    <m/>
    <m/>
    <m/>
    <m/>
    <m/>
    <x v="2"/>
    <s v="Jornada Secretaria e Gestor de Unidades"/>
    <m/>
    <m/>
    <m/>
    <m/>
    <m/>
    <m/>
    <m/>
    <m/>
  </r>
  <r>
    <x v="0"/>
    <s v="[INC0790884]Tenho um Erro/Problema com o PTC - Dynamics Athenas - Efetivação da Matrícula"/>
    <s v="SGGS-17009"/>
    <s v="Backlog"/>
    <m/>
    <m/>
    <s v="[SGGS] PI 3/26"/>
    <x v="0"/>
    <m/>
    <m/>
    <m/>
    <m/>
    <x v="16"/>
    <m/>
    <m/>
    <m/>
    <m/>
    <m/>
    <m/>
    <m/>
    <m/>
    <m/>
    <m/>
    <m/>
    <m/>
    <m/>
    <m/>
    <m/>
    <m/>
    <m/>
    <m/>
    <x v="2"/>
    <s v="Jornada Secretaria e Gestor de Unidades"/>
    <m/>
    <m/>
    <m/>
    <m/>
    <m/>
    <m/>
    <m/>
    <m/>
  </r>
  <r>
    <x v="0"/>
    <s v="[INC0790384]Tenho um Erro/Problema com o PTC - Ingresso - Captação - Área do Candidato"/>
    <s v="SGGS-17008"/>
    <s v="Backlog"/>
    <m/>
    <m/>
    <s v="[SGGS] PI 3/26"/>
    <x v="0"/>
    <m/>
    <m/>
    <m/>
    <m/>
    <x v="16"/>
    <m/>
    <m/>
    <m/>
    <m/>
    <m/>
    <m/>
    <m/>
    <m/>
    <m/>
    <m/>
    <m/>
    <m/>
    <m/>
    <m/>
    <m/>
    <m/>
    <m/>
    <m/>
    <x v="2"/>
    <s v="Jornada Secretaria e Gestor de Unidades"/>
    <m/>
    <m/>
    <m/>
    <m/>
    <m/>
    <m/>
    <m/>
    <m/>
  </r>
  <r>
    <x v="0"/>
    <s v="[INC0790851]Tenho um Erro/Problema com o PTC - Dynamics Athenas - Documentos Acadêmicos - Serviços"/>
    <s v="SGGS-17007"/>
    <s v="Backlog"/>
    <m/>
    <m/>
    <s v="[SGGS] PI 3/26"/>
    <x v="0"/>
    <m/>
    <m/>
    <m/>
    <m/>
    <x v="16"/>
    <m/>
    <m/>
    <m/>
    <m/>
    <m/>
    <m/>
    <m/>
    <m/>
    <m/>
    <m/>
    <m/>
    <m/>
    <m/>
    <m/>
    <m/>
    <m/>
    <m/>
    <m/>
    <x v="2"/>
    <s v="Jornada Secretaria e Gestor de Unidades"/>
    <m/>
    <m/>
    <m/>
    <m/>
    <m/>
    <m/>
    <m/>
    <m/>
  </r>
  <r>
    <x v="0"/>
    <s v="[INC0789748]Tenho um Erro/Problema com o PTC - Ingresso - Captação - Área do Candidato"/>
    <s v="SGGS-17006"/>
    <s v="Backlog"/>
    <m/>
    <m/>
    <s v="[SGGS] PI 3/26"/>
    <x v="0"/>
    <m/>
    <m/>
    <m/>
    <m/>
    <x v="16"/>
    <m/>
    <m/>
    <m/>
    <m/>
    <m/>
    <m/>
    <m/>
    <m/>
    <m/>
    <m/>
    <m/>
    <m/>
    <m/>
    <m/>
    <m/>
    <m/>
    <m/>
    <m/>
    <x v="2"/>
    <s v="Jornada Secretaria e Gestor de Unidades"/>
    <m/>
    <m/>
    <m/>
    <m/>
    <m/>
    <m/>
    <m/>
    <m/>
  </r>
  <r>
    <x v="10"/>
    <s v="[Smoke Test] Evento application-test-information-available não foi consumido por Secretaria"/>
    <s v="SGGS-17005"/>
    <s v="Em Andamento"/>
    <m/>
    <m/>
    <s v="[SGGS] PI 3/26"/>
    <x v="24"/>
    <m/>
    <m/>
    <m/>
    <m/>
    <x v="16"/>
    <m/>
    <m/>
    <m/>
    <m/>
    <m/>
    <m/>
    <m/>
    <m/>
    <m/>
    <m/>
    <m/>
    <m/>
    <m/>
    <m/>
    <m/>
    <m/>
    <m/>
    <m/>
    <x v="2"/>
    <s v="Jornada Secretaria e Gestor de Unidades"/>
    <m/>
    <m/>
    <m/>
    <m/>
    <m/>
    <m/>
    <m/>
    <m/>
  </r>
  <r>
    <x v="9"/>
    <s v="[SEC GA] Cutover SRD_Reenvio de eventos matrícula (created e updated)"/>
    <s v="SGGS-17001"/>
    <s v="Backlog"/>
    <m/>
    <m/>
    <s v="[SGGS] PI 3/26"/>
    <x v="25"/>
    <m/>
    <m/>
    <n v="1"/>
    <n v="1"/>
    <x v="17"/>
    <m/>
    <m/>
    <m/>
    <m/>
    <m/>
    <m/>
    <m/>
    <m/>
    <m/>
    <m/>
    <m/>
    <m/>
    <m/>
    <m/>
    <m/>
    <m/>
    <m/>
    <m/>
    <x v="2"/>
    <s v="Jornada Secretaria e Gestor de Unidades"/>
    <m/>
    <m/>
    <m/>
    <m/>
    <m/>
    <m/>
    <m/>
    <m/>
  </r>
  <r>
    <x v="2"/>
    <s v="[SEC GA] Síncrona Mediada_Adequar o documento Histórico Escolar (novo layout)"/>
    <s v="SGGS-17000"/>
    <s v="Backlog"/>
    <m/>
    <m/>
    <s v="[SGGS] PI 3/26"/>
    <x v="4"/>
    <m/>
    <m/>
    <n v="5"/>
    <n v="5"/>
    <x v="19"/>
    <m/>
    <m/>
    <m/>
    <m/>
    <m/>
    <m/>
    <m/>
    <m/>
    <m/>
    <m/>
    <m/>
    <m/>
    <m/>
    <m/>
    <m/>
    <m/>
    <m/>
    <m/>
    <x v="2"/>
    <s v="Jornada Secretaria e Gestor de Unidades"/>
    <m/>
    <m/>
    <m/>
    <m/>
    <m/>
    <m/>
    <m/>
    <m/>
  </r>
  <r>
    <x v="2"/>
    <s v="[SEC GA] Síncrona Mediada_Adequar processo de recebimento de notas na Secretaria - Gestor de Formatura - Reprovado por Falta"/>
    <s v="SGGS-16999"/>
    <s v="Backlog"/>
    <m/>
    <m/>
    <s v="[SGGS] PI 3/26"/>
    <x v="4"/>
    <m/>
    <m/>
    <n v="3"/>
    <n v="3"/>
    <x v="18"/>
    <m/>
    <m/>
    <m/>
    <m/>
    <m/>
    <m/>
    <m/>
    <m/>
    <m/>
    <m/>
    <m/>
    <m/>
    <m/>
    <m/>
    <m/>
    <m/>
    <m/>
    <m/>
    <x v="2"/>
    <s v="Jornada Secretaria e Gestor de Unidades"/>
    <m/>
    <m/>
    <m/>
    <m/>
    <m/>
    <m/>
    <m/>
    <m/>
  </r>
  <r>
    <x v="0"/>
    <s v="[INC0790710]Tenho um Erro/Problema com o PTC - Dynamics Athenas - Efetivação da Matrícula"/>
    <s v="SGGS-16998"/>
    <s v="Backlog"/>
    <m/>
    <m/>
    <s v="[SGGS] PI 3/26"/>
    <x v="0"/>
    <m/>
    <m/>
    <m/>
    <m/>
    <x v="16"/>
    <m/>
    <m/>
    <m/>
    <m/>
    <m/>
    <m/>
    <m/>
    <m/>
    <m/>
    <m/>
    <m/>
    <m/>
    <m/>
    <m/>
    <m/>
    <m/>
    <m/>
    <m/>
    <x v="2"/>
    <s v="Jornada Secretaria e Gestor de Unidades"/>
    <m/>
    <m/>
    <m/>
    <m/>
    <m/>
    <m/>
    <m/>
    <m/>
  </r>
  <r>
    <x v="2"/>
    <s v="[SEC GA] Síncrona Mediada_Atualização do contrato course-connection-status-updated"/>
    <s v="SGGS-16997"/>
    <s v="Backlog"/>
    <m/>
    <m/>
    <s v="[SGGS] PI 3/26"/>
    <x v="4"/>
    <m/>
    <m/>
    <n v="5"/>
    <n v="5"/>
    <x v="18"/>
    <m/>
    <m/>
    <m/>
    <m/>
    <m/>
    <m/>
    <m/>
    <m/>
    <m/>
    <m/>
    <m/>
    <m/>
    <m/>
    <m/>
    <m/>
    <m/>
    <m/>
    <m/>
    <x v="2"/>
    <s v="Jornada Secretaria e Gestor de Unidades"/>
    <m/>
    <m/>
    <m/>
    <m/>
    <m/>
    <m/>
    <m/>
    <m/>
  </r>
  <r>
    <x v="2"/>
    <s v="[SEC GA] Mudança de regra do campo BusinessKey (atual campo Código MEC)"/>
    <s v="SGGS-16996"/>
    <s v="Backlog"/>
    <m/>
    <m/>
    <s v="[SGGS] PI 3/26"/>
    <x v="2"/>
    <m/>
    <m/>
    <n v="5"/>
    <n v="5"/>
    <x v="18"/>
    <m/>
    <m/>
    <m/>
    <m/>
    <m/>
    <m/>
    <m/>
    <m/>
    <m/>
    <m/>
    <m/>
    <m/>
    <m/>
    <m/>
    <m/>
    <m/>
    <m/>
    <m/>
    <x v="2"/>
    <s v="Jornada Secretaria e Gestor de Unidades"/>
    <m/>
    <m/>
    <m/>
    <m/>
    <m/>
    <m/>
    <m/>
    <m/>
  </r>
  <r>
    <x v="2"/>
    <s v="[SEC GA] Criação de nova tela para relacionamento de Curso Base e Curso MEC"/>
    <s v="SGGS-16995"/>
    <s v="Backlog"/>
    <m/>
    <m/>
    <s v="[SGGS] PI 3/26"/>
    <x v="2"/>
    <m/>
    <m/>
    <n v="8"/>
    <n v="8"/>
    <x v="18"/>
    <m/>
    <m/>
    <m/>
    <m/>
    <m/>
    <m/>
    <m/>
    <m/>
    <m/>
    <m/>
    <m/>
    <m/>
    <m/>
    <m/>
    <m/>
    <m/>
    <m/>
    <m/>
    <x v="2"/>
    <s v="Jornada Secretaria e Gestor de Unidades"/>
    <m/>
    <m/>
    <m/>
    <m/>
    <m/>
    <m/>
    <m/>
    <m/>
  </r>
  <r>
    <x v="2"/>
    <s v="[SEC GA] Atualização contrato account-teaching-institution-created"/>
    <s v="SGGS-16994"/>
    <s v="Backlog"/>
    <m/>
    <m/>
    <s v="[SGGS] PI 3/26"/>
    <x v="2"/>
    <m/>
    <m/>
    <n v="5"/>
    <n v="5"/>
    <x v="20"/>
    <m/>
    <m/>
    <m/>
    <m/>
    <m/>
    <m/>
    <m/>
    <m/>
    <m/>
    <m/>
    <m/>
    <m/>
    <m/>
    <m/>
    <m/>
    <m/>
    <m/>
    <m/>
    <x v="2"/>
    <s v="Jornada Secretaria e Gestor de Unidades"/>
    <m/>
    <m/>
    <m/>
    <m/>
    <m/>
    <m/>
    <m/>
    <m/>
  </r>
  <r>
    <x v="9"/>
    <s v="[SEC GA] Atualizar dia da semana na matrícula"/>
    <s v="SGGS-16990"/>
    <s v="Backlog"/>
    <m/>
    <m/>
    <s v="[SGGS] PI 3/26"/>
    <x v="6"/>
    <m/>
    <m/>
    <n v="2"/>
    <n v="2"/>
    <x v="15"/>
    <m/>
    <m/>
    <m/>
    <m/>
    <m/>
    <m/>
    <m/>
    <m/>
    <m/>
    <m/>
    <m/>
    <m/>
    <m/>
    <m/>
    <m/>
    <m/>
    <m/>
    <m/>
    <x v="2"/>
    <s v="Jornada Secretaria e Gestor de Unidades"/>
    <m/>
    <m/>
    <m/>
    <m/>
    <m/>
    <m/>
    <m/>
    <m/>
  </r>
  <r>
    <x v="2"/>
    <s v="[BKO][CRIT. Débito] Refatoração do motor de geração de documentos (PS) - integracao-contrato_Atualização contrato quotation canceled"/>
    <s v="SGGS-16988"/>
    <s v="Backlog"/>
    <m/>
    <m/>
    <s v="[SGGS] PI 3/26"/>
    <x v="26"/>
    <m/>
    <m/>
    <n v="3"/>
    <n v="3"/>
    <x v="17"/>
    <m/>
    <m/>
    <m/>
    <m/>
    <m/>
    <m/>
    <m/>
    <m/>
    <m/>
    <m/>
    <m/>
    <m/>
    <m/>
    <m/>
    <m/>
    <m/>
    <m/>
    <m/>
    <x v="2"/>
    <s v="Jornada Secretaria e Gestor de Unidades"/>
    <m/>
    <m/>
    <m/>
    <m/>
    <m/>
    <m/>
    <m/>
    <m/>
  </r>
  <r>
    <x v="2"/>
    <s v="[BKO][CRIT. Débito] Refatoração do motor de geração de documentos (PS) - integracao-contrato_Atualização contrato quotation expired"/>
    <s v="SGGS-16987"/>
    <s v="Backlog"/>
    <m/>
    <m/>
    <s v="[SGGS] PI 3/26"/>
    <x v="26"/>
    <m/>
    <m/>
    <n v="3"/>
    <n v="3"/>
    <x v="17"/>
    <m/>
    <m/>
    <m/>
    <m/>
    <m/>
    <m/>
    <m/>
    <m/>
    <m/>
    <m/>
    <m/>
    <m/>
    <m/>
    <m/>
    <m/>
    <m/>
    <m/>
    <m/>
    <x v="2"/>
    <s v="Jornada Secretaria e Gestor de Unidades"/>
    <m/>
    <m/>
    <m/>
    <m/>
    <m/>
    <m/>
    <m/>
    <m/>
  </r>
  <r>
    <x v="2"/>
    <s v="[BKO][CRIT. Débito] Refatoração do motor de geração de documentos (PS) - integracao-contrato_Atualização contrato payment exemption"/>
    <s v="SGGS-16986"/>
    <s v="Backlog"/>
    <m/>
    <m/>
    <s v="[SGGS] PI 3/26"/>
    <x v="26"/>
    <m/>
    <m/>
    <n v="3"/>
    <n v="3"/>
    <x v="17"/>
    <m/>
    <m/>
    <m/>
    <m/>
    <m/>
    <m/>
    <m/>
    <m/>
    <m/>
    <m/>
    <m/>
    <m/>
    <m/>
    <m/>
    <m/>
    <m/>
    <m/>
    <m/>
    <x v="2"/>
    <s v="Jornada Secretaria e Gestor de Unidades"/>
    <m/>
    <m/>
    <m/>
    <m/>
    <m/>
    <m/>
    <m/>
    <m/>
  </r>
  <r>
    <x v="2"/>
    <s v="[BKO][CRIT. Débito] Refatoração do motor de geração de documentos (PS) - integracao-contrato_Atualização contrato payment activation"/>
    <s v="SGGS-16985"/>
    <s v="Backlog"/>
    <m/>
    <m/>
    <s v="[SGGS] PI 3/26"/>
    <x v="26"/>
    <m/>
    <m/>
    <n v="3"/>
    <n v="3"/>
    <x v="15"/>
    <m/>
    <m/>
    <m/>
    <m/>
    <m/>
    <m/>
    <m/>
    <m/>
    <m/>
    <m/>
    <m/>
    <m/>
    <m/>
    <m/>
    <m/>
    <m/>
    <m/>
    <m/>
    <x v="2"/>
    <s v="Jornada Secretaria e Gestor de Unidades"/>
    <m/>
    <m/>
    <m/>
    <m/>
    <m/>
    <m/>
    <m/>
    <m/>
  </r>
  <r>
    <x v="9"/>
    <s v="[Refatorar Plugins] Suporte técnico do time GA para Avanade - etapa 3"/>
    <s v="SGGS-16984"/>
    <s v="Backlog"/>
    <m/>
    <m/>
    <s v="[SGGS] PI 3/26"/>
    <x v="5"/>
    <m/>
    <m/>
    <n v="3"/>
    <n v="3"/>
    <x v="18"/>
    <m/>
    <m/>
    <m/>
    <m/>
    <m/>
    <m/>
    <m/>
    <m/>
    <m/>
    <m/>
    <m/>
    <m/>
    <m/>
    <m/>
    <m/>
    <m/>
    <m/>
    <m/>
    <x v="2"/>
    <s v="Jornada Secretaria e Gestor de Unidades"/>
    <m/>
    <m/>
    <m/>
    <m/>
    <m/>
    <m/>
    <m/>
    <m/>
  </r>
  <r>
    <x v="9"/>
    <s v="[Refatorar Plugins] Suporte técnico do time GA para Avanade - etapa 2"/>
    <s v="SGGS-16982"/>
    <s v="Backlog"/>
    <m/>
    <m/>
    <s v="[SGGS] PI 3/26"/>
    <x v="5"/>
    <m/>
    <m/>
    <n v="3"/>
    <n v="3"/>
    <x v="17"/>
    <m/>
    <m/>
    <m/>
    <m/>
    <m/>
    <m/>
    <m/>
    <m/>
    <m/>
    <m/>
    <m/>
    <m/>
    <m/>
    <m/>
    <m/>
    <m/>
    <m/>
    <m/>
    <x v="2"/>
    <s v="Jornada Secretaria e Gestor de Unidades"/>
    <m/>
    <m/>
    <m/>
    <m/>
    <m/>
    <m/>
    <m/>
    <m/>
  </r>
  <r>
    <x v="9"/>
    <s v="[Refatorar Plugins] Suporte técnico do time GA para Avanade - etapa 1"/>
    <s v="SGGS-16981"/>
    <s v="Backlog"/>
    <m/>
    <m/>
    <s v="[SGGS] PI 3/26"/>
    <x v="5"/>
    <m/>
    <m/>
    <n v="3"/>
    <n v="3"/>
    <x v="15"/>
    <m/>
    <m/>
    <m/>
    <m/>
    <m/>
    <m/>
    <m/>
    <m/>
    <m/>
    <m/>
    <m/>
    <m/>
    <m/>
    <m/>
    <m/>
    <m/>
    <m/>
    <m/>
    <x v="2"/>
    <s v="Jornada Secretaria e Gestor de Unidades"/>
    <m/>
    <m/>
    <m/>
    <m/>
    <m/>
    <m/>
    <m/>
    <m/>
  </r>
  <r>
    <x v="0"/>
    <s v="[INC0790299]Tenho um Erro/Problema com o PTC - Dynamics Athenas - Rematrícula"/>
    <s v="SGGS-16979"/>
    <s v="Backlog"/>
    <m/>
    <m/>
    <s v="[SGGS] PI 3/26"/>
    <x v="0"/>
    <m/>
    <m/>
    <m/>
    <m/>
    <x v="16"/>
    <m/>
    <m/>
    <m/>
    <m/>
    <m/>
    <m/>
    <m/>
    <m/>
    <m/>
    <m/>
    <m/>
    <m/>
    <m/>
    <m/>
    <m/>
    <m/>
    <m/>
    <m/>
    <x v="2"/>
    <s v="Jornada Secretaria e Gestor de Unidades"/>
    <m/>
    <m/>
    <m/>
    <m/>
    <m/>
    <m/>
    <m/>
    <m/>
  </r>
  <r>
    <x v="0"/>
    <s v="[INC0790144]Tenho um Erro/Problema com o PTC - Dynamics Athenas - Documentos Acadêmicos - Serviços"/>
    <s v="SGGS-16975"/>
    <s v="Backlog"/>
    <m/>
    <m/>
    <s v="[SGGS] PI 3/26"/>
    <x v="0"/>
    <m/>
    <m/>
    <m/>
    <m/>
    <x v="16"/>
    <m/>
    <m/>
    <m/>
    <m/>
    <m/>
    <m/>
    <m/>
    <m/>
    <m/>
    <m/>
    <m/>
    <m/>
    <m/>
    <m/>
    <m/>
    <m/>
    <m/>
    <m/>
    <x v="2"/>
    <s v="Jornada Secretaria e Gestor de Unidades"/>
    <m/>
    <m/>
    <m/>
    <m/>
    <m/>
    <m/>
    <m/>
    <m/>
  </r>
  <r>
    <x v="0"/>
    <s v="[INC0789277]Tenho um Erro/Problema com o PTC - Ambiente do Aluno / AVA Sofia - Secretaria -  Termos e contratos"/>
    <s v="SGGS-16972"/>
    <s v="Backlog"/>
    <m/>
    <m/>
    <s v="[SGGS] PI 3/26"/>
    <x v="0"/>
    <m/>
    <m/>
    <m/>
    <m/>
    <x v="16"/>
    <m/>
    <m/>
    <m/>
    <m/>
    <m/>
    <m/>
    <m/>
    <m/>
    <m/>
    <m/>
    <m/>
    <m/>
    <m/>
    <m/>
    <m/>
    <m/>
    <m/>
    <m/>
    <x v="2"/>
    <s v="Jornada Secretaria e Gestor de Unidades"/>
    <m/>
    <m/>
    <m/>
    <m/>
    <m/>
    <m/>
    <m/>
    <m/>
  </r>
  <r>
    <x v="0"/>
    <s v="[INC0790085]Tenho um Erro/Problema com o PTC - Dynamics Athenas - Rematrícula"/>
    <s v="SGGS-16970"/>
    <s v="Concluído"/>
    <m/>
    <m/>
    <s v="[SGGS] PI 3/26"/>
    <x v="0"/>
    <m/>
    <m/>
    <m/>
    <m/>
    <x v="16"/>
    <m/>
    <m/>
    <m/>
    <m/>
    <m/>
    <m/>
    <m/>
    <m/>
    <m/>
    <m/>
    <m/>
    <m/>
    <m/>
    <m/>
    <m/>
    <m/>
    <m/>
    <m/>
    <x v="2"/>
    <s v="Jornada Secretaria e Gestor de Unidades"/>
    <m/>
    <m/>
    <m/>
    <m/>
    <m/>
    <m/>
    <m/>
    <m/>
  </r>
  <r>
    <x v="0"/>
    <s v="[INC0787834]Tenho um Erro/Problema com o PTC - Backoffice Sofia - Acessos"/>
    <s v="SGGS-16969"/>
    <s v="Backlog"/>
    <m/>
    <m/>
    <s v="[SGGS] PI 3/26"/>
    <x v="0"/>
    <m/>
    <m/>
    <m/>
    <m/>
    <x v="16"/>
    <m/>
    <m/>
    <m/>
    <m/>
    <m/>
    <m/>
    <m/>
    <m/>
    <m/>
    <m/>
    <m/>
    <m/>
    <m/>
    <m/>
    <m/>
    <m/>
    <m/>
    <m/>
    <x v="2"/>
    <s v="Jornada Secretaria e Gestor de Unidades"/>
    <m/>
    <m/>
    <m/>
    <m/>
    <m/>
    <m/>
    <m/>
    <m/>
  </r>
  <r>
    <x v="0"/>
    <s v="[INC0789750]Tenho um Erro/Problema com o PTC - Dynamics Athenas - Rematrícula"/>
    <s v="SGGS-16966"/>
    <s v="Backlog"/>
    <m/>
    <m/>
    <s v="[SGGS] PI 3/26"/>
    <x v="0"/>
    <m/>
    <m/>
    <m/>
    <m/>
    <x v="16"/>
    <m/>
    <m/>
    <m/>
    <m/>
    <m/>
    <m/>
    <m/>
    <m/>
    <m/>
    <m/>
    <m/>
    <m/>
    <m/>
    <m/>
    <m/>
    <m/>
    <m/>
    <m/>
    <x v="2"/>
    <s v="Jornada Secretaria e Gestor de Unidades"/>
    <m/>
    <m/>
    <m/>
    <m/>
    <m/>
    <m/>
    <m/>
    <m/>
  </r>
  <r>
    <x v="0"/>
    <s v="[INC0789746]Tenho um Erro/Problema com o PTC - Dynamics Athenas - Efetivação da Matrícula"/>
    <s v="SGGS-16961"/>
    <s v="Backlog"/>
    <m/>
    <m/>
    <s v="[SGGS] PI 3/26"/>
    <x v="0"/>
    <m/>
    <m/>
    <m/>
    <m/>
    <x v="16"/>
    <m/>
    <m/>
    <m/>
    <m/>
    <m/>
    <m/>
    <m/>
    <m/>
    <m/>
    <m/>
    <m/>
    <m/>
    <m/>
    <m/>
    <m/>
    <m/>
    <m/>
    <m/>
    <x v="2"/>
    <s v="Jornada Secretaria e Gestor de Unidades"/>
    <m/>
    <m/>
    <m/>
    <m/>
    <m/>
    <m/>
    <m/>
    <m/>
  </r>
  <r>
    <x v="0"/>
    <s v="[INC0789691]Tenho um Erro/Problema com o PTC - Dynamics Athenas - Rematrícula"/>
    <s v="SGGS-16956"/>
    <s v="Backlog"/>
    <m/>
    <m/>
    <s v="[SGGS] PI 3/26"/>
    <x v="0"/>
    <m/>
    <m/>
    <m/>
    <m/>
    <x v="16"/>
    <m/>
    <m/>
    <m/>
    <m/>
    <m/>
    <m/>
    <m/>
    <m/>
    <m/>
    <m/>
    <m/>
    <m/>
    <m/>
    <m/>
    <m/>
    <m/>
    <m/>
    <m/>
    <x v="2"/>
    <s v="Jornada Secretaria e Gestor de Unidades"/>
    <m/>
    <m/>
    <m/>
    <m/>
    <m/>
    <m/>
    <m/>
    <m/>
  </r>
  <r>
    <x v="0"/>
    <s v="[INC0789590]Tenho um Erro/Problema com o PTC - Financeiro SAP - Rematrícula"/>
    <s v="SGGS-16949"/>
    <s v="Backlog"/>
    <m/>
    <m/>
    <s v="[SGGS] PI 3/26"/>
    <x v="0"/>
    <m/>
    <m/>
    <m/>
    <m/>
    <x v="16"/>
    <m/>
    <m/>
    <m/>
    <m/>
    <m/>
    <m/>
    <m/>
    <m/>
    <m/>
    <m/>
    <m/>
    <m/>
    <m/>
    <m/>
    <m/>
    <m/>
    <m/>
    <m/>
    <x v="2"/>
    <s v="Jornada Secretaria e Gestor de Unidades"/>
    <m/>
    <m/>
    <m/>
    <m/>
    <m/>
    <m/>
    <m/>
    <m/>
  </r>
  <r>
    <x v="0"/>
    <s v="[INC0789620]Tenho um Erro/Problema com o PTC - Dynamics Athenas - Instabilidade Sistêmica no Dynamics"/>
    <s v="SGGS-16948"/>
    <s v="Backlog"/>
    <m/>
    <m/>
    <s v="[SGGS] PI 3/26"/>
    <x v="0"/>
    <m/>
    <m/>
    <m/>
    <m/>
    <x v="16"/>
    <m/>
    <m/>
    <m/>
    <m/>
    <m/>
    <m/>
    <m/>
    <m/>
    <m/>
    <m/>
    <m/>
    <m/>
    <m/>
    <m/>
    <m/>
    <m/>
    <m/>
    <m/>
    <x v="2"/>
    <s v="Jornada Secretaria e Gestor de Unidades"/>
    <m/>
    <m/>
    <m/>
    <m/>
    <m/>
    <m/>
    <m/>
    <m/>
  </r>
  <r>
    <x v="0"/>
    <s v="[INC0789643]Tenho um Erro/Problema com o PTC - Dynamics Athenas - Efetivação da Matrícula"/>
    <s v="SGGS-16947"/>
    <s v="Backlog"/>
    <m/>
    <m/>
    <s v="[SGGS] PI 3/26"/>
    <x v="0"/>
    <m/>
    <m/>
    <m/>
    <m/>
    <x v="16"/>
    <m/>
    <m/>
    <m/>
    <m/>
    <m/>
    <m/>
    <m/>
    <m/>
    <m/>
    <m/>
    <m/>
    <m/>
    <m/>
    <m/>
    <m/>
    <m/>
    <m/>
    <m/>
    <x v="2"/>
    <s v="Jornada Secretaria e Gestor de Unidades"/>
    <m/>
    <m/>
    <m/>
    <m/>
    <m/>
    <m/>
    <m/>
    <m/>
  </r>
  <r>
    <x v="0"/>
    <s v="[INC0789631]Tenho um Erro/Problema com o PTC - Dynamics Athenas - Efetivação da Matrícula"/>
    <s v="SGGS-16946"/>
    <s v="Backlog"/>
    <m/>
    <m/>
    <s v="[SGGS] PI 3/26"/>
    <x v="0"/>
    <m/>
    <m/>
    <m/>
    <m/>
    <x v="16"/>
    <m/>
    <m/>
    <m/>
    <m/>
    <m/>
    <m/>
    <m/>
    <m/>
    <m/>
    <m/>
    <m/>
    <m/>
    <m/>
    <m/>
    <m/>
    <m/>
    <m/>
    <m/>
    <x v="2"/>
    <s v="Jornada Secretaria e Gestor de Unidades"/>
    <m/>
    <m/>
    <m/>
    <m/>
    <m/>
    <m/>
    <m/>
    <m/>
  </r>
  <r>
    <x v="0"/>
    <s v="[INC0789591]Tenho um Erro/Problema com o PTC - Dynamics Athenas - Efetivação da Matrícula"/>
    <s v="SGGS-16945"/>
    <s v="Backlog"/>
    <m/>
    <m/>
    <s v="[SGGS] PI 3/26"/>
    <x v="0"/>
    <m/>
    <m/>
    <m/>
    <m/>
    <x v="16"/>
    <m/>
    <m/>
    <m/>
    <m/>
    <m/>
    <m/>
    <m/>
    <m/>
    <m/>
    <m/>
    <m/>
    <m/>
    <m/>
    <m/>
    <m/>
    <m/>
    <m/>
    <m/>
    <x v="2"/>
    <s v="Jornada Secretaria e Gestor de Unidades"/>
    <m/>
    <m/>
    <m/>
    <m/>
    <m/>
    <m/>
    <m/>
    <m/>
  </r>
  <r>
    <x v="0"/>
    <s v="[INC0789585]Tenho um Erro/Problema com o PTC - Dynamics Athenas - Efetivação da Matrícula"/>
    <s v="SGGS-16944"/>
    <s v="Backlog"/>
    <m/>
    <m/>
    <s v="[SGGS] PI 3/26"/>
    <x v="0"/>
    <m/>
    <m/>
    <m/>
    <m/>
    <x v="16"/>
    <m/>
    <m/>
    <m/>
    <m/>
    <m/>
    <m/>
    <m/>
    <m/>
    <m/>
    <m/>
    <m/>
    <m/>
    <m/>
    <m/>
    <m/>
    <m/>
    <m/>
    <m/>
    <x v="2"/>
    <s v="Jornada Secretaria e Gestor de Unidades"/>
    <m/>
    <m/>
    <m/>
    <m/>
    <m/>
    <m/>
    <m/>
    <m/>
  </r>
  <r>
    <x v="2"/>
    <s v="Adequação dos flows para permitir CNPJ alfanúmerico - parte 2"/>
    <s v="SGGS-16943"/>
    <s v="Backlog"/>
    <m/>
    <m/>
    <s v="[SGGS] PI 3/26"/>
    <x v="12"/>
    <m/>
    <m/>
    <n v="8"/>
    <n v="8"/>
    <x v="17"/>
    <m/>
    <m/>
    <m/>
    <m/>
    <m/>
    <m/>
    <m/>
    <m/>
    <m/>
    <m/>
    <m/>
    <m/>
    <m/>
    <m/>
    <m/>
    <m/>
    <m/>
    <m/>
    <x v="2"/>
    <s v="Jornada Secretaria e Gestor de Unidades"/>
    <m/>
    <m/>
    <m/>
    <m/>
    <m/>
    <m/>
    <m/>
    <m/>
  </r>
  <r>
    <x v="2"/>
    <s v="Adequação dos flows para permitir CNPJ alfanúmerico - parte 1"/>
    <s v="SGGS-16942"/>
    <s v="Backlog"/>
    <m/>
    <m/>
    <s v="[SGGS] PI 3/26"/>
    <x v="12"/>
    <m/>
    <m/>
    <n v="8"/>
    <n v="8"/>
    <x v="17"/>
    <m/>
    <m/>
    <m/>
    <m/>
    <m/>
    <m/>
    <m/>
    <m/>
    <m/>
    <m/>
    <m/>
    <m/>
    <m/>
    <m/>
    <m/>
    <m/>
    <m/>
    <m/>
    <x v="2"/>
    <s v="Jornada Secretaria e Gestor de Unidades"/>
    <m/>
    <m/>
    <m/>
    <m/>
    <m/>
    <m/>
    <m/>
    <m/>
  </r>
  <r>
    <x v="6"/>
    <s v="[SEC GA] Exploratório Mudança CNPJ Alfanúmerico"/>
    <s v="SGGS-16941"/>
    <s v="Backlog"/>
    <m/>
    <m/>
    <s v="[SGGS] PI 3/26"/>
    <x v="12"/>
    <m/>
    <m/>
    <n v="2"/>
    <n v="2"/>
    <x v="15"/>
    <m/>
    <m/>
    <m/>
    <m/>
    <m/>
    <m/>
    <m/>
    <m/>
    <m/>
    <m/>
    <m/>
    <m/>
    <m/>
    <m/>
    <m/>
    <m/>
    <m/>
    <m/>
    <x v="2"/>
    <s v="Jornada Secretaria e Gestor de Unidades"/>
    <m/>
    <m/>
    <m/>
    <m/>
    <m/>
    <m/>
    <m/>
    <m/>
  </r>
  <r>
    <x v="0"/>
    <s v="[INC0789550]Tenho um Erro/Problema com o PTC - Dynamics Athenas - Efetivação da Matrícula"/>
    <s v="SGGS-16938"/>
    <s v="Backlog"/>
    <m/>
    <m/>
    <s v="[SGGS] PI 3/26"/>
    <x v="0"/>
    <m/>
    <m/>
    <m/>
    <m/>
    <x v="16"/>
    <m/>
    <m/>
    <m/>
    <m/>
    <m/>
    <m/>
    <m/>
    <m/>
    <m/>
    <m/>
    <m/>
    <m/>
    <m/>
    <m/>
    <m/>
    <m/>
    <m/>
    <m/>
    <x v="2"/>
    <s v="Jornada Secretaria e Gestor de Unidades"/>
    <m/>
    <m/>
    <m/>
    <m/>
    <m/>
    <m/>
    <m/>
    <m/>
  </r>
  <r>
    <x v="0"/>
    <s v="[INC0788495]Tenho um Erro/Problema com o PTC - Ambiente do Aluno / AVA Sofia - Secretaria -  Termos e contratos"/>
    <s v="SGGS-16931"/>
    <s v="Backlog"/>
    <m/>
    <m/>
    <s v="[SGGS] PI 3/26"/>
    <x v="0"/>
    <m/>
    <m/>
    <m/>
    <m/>
    <x v="16"/>
    <m/>
    <m/>
    <m/>
    <m/>
    <m/>
    <m/>
    <m/>
    <m/>
    <m/>
    <m/>
    <m/>
    <m/>
    <m/>
    <m/>
    <m/>
    <m/>
    <m/>
    <m/>
    <x v="2"/>
    <s v="Jornada Secretaria e Gestor de Unidades"/>
    <m/>
    <m/>
    <m/>
    <m/>
    <m/>
    <m/>
    <m/>
    <m/>
  </r>
  <r>
    <x v="0"/>
    <s v="[INC0789035]Tenho um Erro/Problema com o PTC - Ambiente do Aluno / AVA Sofia - Secretaria -  Termos e contratos"/>
    <s v="SGGS-16924"/>
    <s v="Backlog"/>
    <m/>
    <m/>
    <s v="[SGGS] PI 3/26"/>
    <x v="0"/>
    <m/>
    <m/>
    <m/>
    <m/>
    <x v="16"/>
    <m/>
    <m/>
    <m/>
    <m/>
    <m/>
    <m/>
    <m/>
    <m/>
    <m/>
    <m/>
    <m/>
    <m/>
    <m/>
    <m/>
    <m/>
    <m/>
    <m/>
    <m/>
    <x v="2"/>
    <s v="Jornada Secretaria e Gestor de Unidades"/>
    <m/>
    <m/>
    <m/>
    <m/>
    <m/>
    <m/>
    <m/>
    <m/>
  </r>
  <r>
    <x v="0"/>
    <s v="[INC0789290]Tenho um Erro/Problema com o PTC - Dynamics Athenas - Efetivação da Matrícula"/>
    <s v="SGGS-16923"/>
    <s v="Backlog"/>
    <m/>
    <m/>
    <s v="[SGGS] PI 3/26"/>
    <x v="0"/>
    <m/>
    <m/>
    <m/>
    <m/>
    <x v="16"/>
    <m/>
    <m/>
    <m/>
    <m/>
    <m/>
    <m/>
    <m/>
    <m/>
    <m/>
    <m/>
    <m/>
    <m/>
    <m/>
    <m/>
    <m/>
    <m/>
    <m/>
    <m/>
    <x v="2"/>
    <s v="Jornada Secretaria e Gestor de Unidades"/>
    <m/>
    <m/>
    <m/>
    <m/>
    <m/>
    <m/>
    <m/>
    <m/>
  </r>
  <r>
    <x v="0"/>
    <s v="[INC0789242]Tenho um Erro/Problema com o PTC - Dynamics Athenas - Rematrícula"/>
    <s v="SGGS-16919"/>
    <s v="Backlog"/>
    <m/>
    <m/>
    <s v="[SGGS] PI 3/26"/>
    <x v="0"/>
    <m/>
    <m/>
    <m/>
    <m/>
    <x v="16"/>
    <m/>
    <m/>
    <m/>
    <m/>
    <m/>
    <m/>
    <m/>
    <m/>
    <m/>
    <m/>
    <m/>
    <m/>
    <m/>
    <m/>
    <m/>
    <m/>
    <m/>
    <m/>
    <x v="2"/>
    <s v="Jornada Secretaria e Gestor de Unidades"/>
    <m/>
    <m/>
    <m/>
    <m/>
    <m/>
    <m/>
    <m/>
    <m/>
  </r>
  <r>
    <x v="0"/>
    <s v="[INC0789121]Tenho um Erro/Problema com o PTC - Dynamics Athenas - Instabilidade Sistêmica no Dynamics"/>
    <s v="SGGS-16915"/>
    <s v="Backlog"/>
    <m/>
    <m/>
    <s v="[SGGS] PI 3/26"/>
    <x v="0"/>
    <m/>
    <m/>
    <m/>
    <m/>
    <x v="16"/>
    <m/>
    <m/>
    <m/>
    <m/>
    <m/>
    <m/>
    <m/>
    <m/>
    <m/>
    <m/>
    <m/>
    <m/>
    <m/>
    <m/>
    <m/>
    <m/>
    <m/>
    <m/>
    <x v="2"/>
    <s v="Jornada Secretaria e Gestor de Unidades"/>
    <m/>
    <m/>
    <m/>
    <m/>
    <m/>
    <m/>
    <m/>
    <m/>
  </r>
  <r>
    <x v="0"/>
    <s v="[INC0789119]Tenho um Erro/Problema com o PTC - Dynamics Athenas - Instabilidade Sistêmica no Dynamics"/>
    <s v="SGGS-16914"/>
    <s v="Backlog"/>
    <m/>
    <m/>
    <s v="[SGGS] PI 3/26"/>
    <x v="0"/>
    <m/>
    <m/>
    <m/>
    <m/>
    <x v="16"/>
    <m/>
    <m/>
    <m/>
    <m/>
    <m/>
    <m/>
    <m/>
    <m/>
    <m/>
    <m/>
    <m/>
    <m/>
    <m/>
    <m/>
    <m/>
    <m/>
    <m/>
    <m/>
    <x v="2"/>
    <s v="Jornada Secretaria e Gestor de Unidades"/>
    <m/>
    <m/>
    <m/>
    <m/>
    <m/>
    <m/>
    <m/>
    <m/>
  </r>
  <r>
    <x v="0"/>
    <s v="[INC0789116]Tenho um Erro/Problema com o PTC - Dynamics Athenas - Instabilidade Sistêmica no Dynamics"/>
    <s v="SGGS-16913"/>
    <s v="Backlog"/>
    <m/>
    <m/>
    <s v="[SGGS] PI 3/26"/>
    <x v="0"/>
    <m/>
    <m/>
    <m/>
    <m/>
    <x v="16"/>
    <m/>
    <m/>
    <m/>
    <m/>
    <m/>
    <m/>
    <m/>
    <m/>
    <m/>
    <m/>
    <m/>
    <m/>
    <m/>
    <m/>
    <m/>
    <m/>
    <m/>
    <m/>
    <x v="2"/>
    <s v="Jornada Secretaria e Gestor de Unidades"/>
    <m/>
    <m/>
    <m/>
    <m/>
    <m/>
    <m/>
    <m/>
    <m/>
  </r>
  <r>
    <x v="0"/>
    <s v="[INC0789047]Tenho um Erro/Problema com o PTC - Dynamics Athenas - Efetivação da Matrícula"/>
    <s v="SGGS-16912"/>
    <s v="Backlog"/>
    <m/>
    <m/>
    <s v="[SGGS] PI 3/26"/>
    <x v="0"/>
    <m/>
    <m/>
    <m/>
    <m/>
    <x v="16"/>
    <m/>
    <m/>
    <m/>
    <m/>
    <m/>
    <m/>
    <m/>
    <m/>
    <m/>
    <m/>
    <m/>
    <m/>
    <m/>
    <m/>
    <m/>
    <m/>
    <m/>
    <m/>
    <x v="2"/>
    <s v="Jornada Secretaria e Gestor de Unidades"/>
    <m/>
    <m/>
    <m/>
    <m/>
    <m/>
    <m/>
    <m/>
    <m/>
  </r>
  <r>
    <x v="0"/>
    <s v="[INC0789175]Tenho um Erro/Problema com o PTC - Dynamics Athenas - Rematrícula"/>
    <s v="SGGS-16911"/>
    <s v="Backlog"/>
    <m/>
    <m/>
    <s v="[SGGS] PI 3/26"/>
    <x v="0"/>
    <m/>
    <m/>
    <m/>
    <m/>
    <x v="16"/>
    <m/>
    <m/>
    <m/>
    <m/>
    <m/>
    <m/>
    <m/>
    <m/>
    <m/>
    <m/>
    <m/>
    <m/>
    <m/>
    <m/>
    <m/>
    <m/>
    <m/>
    <m/>
    <x v="2"/>
    <s v="Jornada Secretaria e Gestor de Unidades"/>
    <m/>
    <m/>
    <m/>
    <m/>
    <m/>
    <m/>
    <m/>
    <m/>
  </r>
  <r>
    <x v="0"/>
    <s v="[INC0788973]Tenho um Erro/Problema com o Sistema Colaborar - Ingresso"/>
    <s v="SGGS-16910"/>
    <s v="Backlog"/>
    <m/>
    <m/>
    <s v="[SGGS] PI 3/26"/>
    <x v="0"/>
    <m/>
    <m/>
    <m/>
    <m/>
    <x v="16"/>
    <m/>
    <m/>
    <m/>
    <m/>
    <m/>
    <m/>
    <m/>
    <m/>
    <m/>
    <m/>
    <m/>
    <m/>
    <m/>
    <m/>
    <m/>
    <m/>
    <m/>
    <m/>
    <x v="2"/>
    <s v="Jornada Secretaria e Gestor de Unidades"/>
    <m/>
    <m/>
    <m/>
    <m/>
    <m/>
    <m/>
    <m/>
    <m/>
  </r>
  <r>
    <x v="0"/>
    <s v="[INC0789145]Tenho um Erro/Problema com o PTC - Dynamics Athenas - Efetivação da Matrícula"/>
    <s v="SGGS-16908"/>
    <s v="Backlog"/>
    <m/>
    <m/>
    <s v="[SGGS] PI 3/26"/>
    <x v="0"/>
    <m/>
    <m/>
    <m/>
    <m/>
    <x v="16"/>
    <m/>
    <m/>
    <m/>
    <m/>
    <m/>
    <m/>
    <m/>
    <m/>
    <m/>
    <m/>
    <m/>
    <m/>
    <m/>
    <m/>
    <m/>
    <m/>
    <m/>
    <m/>
    <x v="2"/>
    <s v="Jornada Secretaria e Gestor de Unidades"/>
    <m/>
    <m/>
    <m/>
    <m/>
    <m/>
    <m/>
    <m/>
    <m/>
  </r>
  <r>
    <x v="1"/>
    <s v="[Athenas][SEC][GA] Redefinição de regras e solução do processo de Rematrícula_Teste Integrado"/>
    <s v="SGGS-16906"/>
    <s v="Aceito"/>
    <m/>
    <m/>
    <s v="[SGGS] PI 3/26"/>
    <x v="20"/>
    <m/>
    <m/>
    <n v="1"/>
    <n v="1"/>
    <x v="16"/>
    <m/>
    <m/>
    <m/>
    <m/>
    <m/>
    <m/>
    <m/>
    <m/>
    <m/>
    <m/>
    <m/>
    <m/>
    <m/>
    <m/>
    <m/>
    <m/>
    <m/>
    <m/>
    <x v="2"/>
    <s v="Jornada Secretaria e Gestor de Unidades"/>
    <m/>
    <m/>
    <m/>
    <m/>
    <m/>
    <m/>
    <m/>
    <m/>
  </r>
  <r>
    <x v="0"/>
    <s v="[INC0788474]Tenho um Erro/Problema com o PTC - Dynamics Athenas - Instabilidade Sistêmica no Dynamics"/>
    <s v="SGGS-16889"/>
    <s v="Backlog"/>
    <m/>
    <m/>
    <s v="[SGGS] PI 3/26"/>
    <x v="0"/>
    <m/>
    <m/>
    <m/>
    <m/>
    <x v="22"/>
    <m/>
    <m/>
    <m/>
    <m/>
    <m/>
    <m/>
    <m/>
    <m/>
    <m/>
    <m/>
    <m/>
    <m/>
    <m/>
    <m/>
    <m/>
    <m/>
    <m/>
    <m/>
    <x v="2"/>
    <s v="Jornada Secretaria e Gestor de Unidades"/>
    <m/>
    <m/>
    <m/>
    <m/>
    <m/>
    <m/>
    <m/>
    <m/>
  </r>
  <r>
    <x v="0"/>
    <s v="[INC0788239]Tenho um Erro/Problema com o PTC - Financeiro SAP - Rematrícula"/>
    <s v="SGGS-16888"/>
    <s v="Backlog"/>
    <m/>
    <m/>
    <s v="[SGGS] PI 3/26"/>
    <x v="0"/>
    <m/>
    <m/>
    <m/>
    <m/>
    <x v="22"/>
    <m/>
    <m/>
    <m/>
    <m/>
    <m/>
    <m/>
    <m/>
    <m/>
    <m/>
    <m/>
    <m/>
    <m/>
    <m/>
    <m/>
    <m/>
    <m/>
    <m/>
    <m/>
    <x v="2"/>
    <s v="Jornada Secretaria e Gestor de Unidades"/>
    <m/>
    <m/>
    <m/>
    <m/>
    <m/>
    <m/>
    <m/>
    <m/>
  </r>
  <r>
    <x v="0"/>
    <s v="[INC0788473]Tenho um Erro/Problema com o PTC - Dynamics Athenas - Efetivação da Matrícula"/>
    <s v="SGGS-16887"/>
    <s v="Em Andamento"/>
    <m/>
    <m/>
    <s v="[SGGS] PI 3/26"/>
    <x v="0"/>
    <m/>
    <m/>
    <m/>
    <m/>
    <x v="16"/>
    <m/>
    <m/>
    <m/>
    <m/>
    <m/>
    <m/>
    <m/>
    <m/>
    <m/>
    <m/>
    <m/>
    <m/>
    <m/>
    <m/>
    <m/>
    <m/>
    <m/>
    <m/>
    <x v="2"/>
    <s v="Jornada Secretaria e Gestor de Unidades"/>
    <m/>
    <m/>
    <m/>
    <m/>
    <m/>
    <m/>
    <m/>
    <m/>
  </r>
  <r>
    <x v="0"/>
    <s v="[INC0788262]Tenho um Erro/Problema com o PTC - Dynamics Athenas - Efetivação da Matrícula"/>
    <s v="SGGS-16881"/>
    <s v="Em Andamento"/>
    <m/>
    <m/>
    <s v="[SGGS] PI 3/26"/>
    <x v="0"/>
    <m/>
    <m/>
    <m/>
    <m/>
    <x v="16"/>
    <m/>
    <m/>
    <m/>
    <m/>
    <m/>
    <m/>
    <m/>
    <m/>
    <m/>
    <m/>
    <m/>
    <m/>
    <m/>
    <m/>
    <m/>
    <m/>
    <m/>
    <m/>
    <x v="2"/>
    <s v="Jornada Secretaria e Gestor de Unidades"/>
    <m/>
    <m/>
    <m/>
    <m/>
    <m/>
    <m/>
    <m/>
    <m/>
  </r>
  <r>
    <x v="0"/>
    <s v="[INC0787898]Tenho um Erro/Problema com o PTC - Ambiente do Aluno / AVA Sofia - Secretaria -  Termos e contratos"/>
    <s v="SGGS-16880"/>
    <s v="Backlog"/>
    <m/>
    <m/>
    <s v="[SGGS] PI 3/26"/>
    <x v="0"/>
    <m/>
    <m/>
    <m/>
    <m/>
    <x v="22"/>
    <m/>
    <m/>
    <m/>
    <m/>
    <m/>
    <m/>
    <m/>
    <m/>
    <m/>
    <m/>
    <m/>
    <m/>
    <m/>
    <m/>
    <m/>
    <m/>
    <m/>
    <m/>
    <x v="2"/>
    <s v="Jornada Secretaria e Gestor de Unidades"/>
    <m/>
    <m/>
    <m/>
    <m/>
    <m/>
    <m/>
    <m/>
    <m/>
  </r>
  <r>
    <x v="0"/>
    <s v="[INC0787897]Tenho um Erro/Problema com o PTC - Ambiente do Aluno / AVA Sofia - Secretaria -  Termos e contratos"/>
    <s v="SGGS-16879"/>
    <s v="Backlog"/>
    <m/>
    <m/>
    <s v="[SGGS] PI 3/26"/>
    <x v="0"/>
    <m/>
    <m/>
    <m/>
    <m/>
    <x v="22"/>
    <m/>
    <m/>
    <m/>
    <m/>
    <m/>
    <m/>
    <m/>
    <m/>
    <m/>
    <m/>
    <m/>
    <m/>
    <m/>
    <m/>
    <m/>
    <m/>
    <m/>
    <m/>
    <x v="2"/>
    <s v="Jornada Secretaria e Gestor de Unidades"/>
    <m/>
    <m/>
    <m/>
    <m/>
    <m/>
    <m/>
    <m/>
    <m/>
  </r>
  <r>
    <x v="0"/>
    <s v="[INC0787876]Tenho um Erro/Problema com o PTC - Ambiente do Aluno / AVA Sofia - Secretaria -  Termos e contratos"/>
    <s v="SGGS-16878"/>
    <s v="Backlog"/>
    <m/>
    <m/>
    <s v="[SGGS] PI 3/26"/>
    <x v="0"/>
    <m/>
    <m/>
    <m/>
    <m/>
    <x v="22"/>
    <m/>
    <m/>
    <m/>
    <m/>
    <m/>
    <m/>
    <m/>
    <m/>
    <m/>
    <m/>
    <m/>
    <m/>
    <m/>
    <m/>
    <m/>
    <m/>
    <m/>
    <m/>
    <x v="2"/>
    <s v="Jornada Secretaria e Gestor de Unidades"/>
    <m/>
    <m/>
    <m/>
    <m/>
    <m/>
    <m/>
    <m/>
    <m/>
  </r>
  <r>
    <x v="0"/>
    <s v="[INC0787989]Tenho um Erro/Problema com o PTC - Ambiente do Aluno / AVA Sofia - Secretaria -  Termos e contratos"/>
    <s v="SGGS-16876"/>
    <s v="Backlog"/>
    <m/>
    <m/>
    <s v="[SGGS] PI 3/26"/>
    <x v="0"/>
    <m/>
    <m/>
    <m/>
    <m/>
    <x v="22"/>
    <m/>
    <m/>
    <m/>
    <m/>
    <m/>
    <m/>
    <m/>
    <m/>
    <m/>
    <m/>
    <m/>
    <m/>
    <m/>
    <m/>
    <m/>
    <m/>
    <m/>
    <m/>
    <x v="2"/>
    <s v="Jornada Secretaria e Gestor de Unidades"/>
    <m/>
    <m/>
    <m/>
    <m/>
    <m/>
    <m/>
    <m/>
    <m/>
  </r>
  <r>
    <x v="0"/>
    <s v="[INC0786680]Tenho um Erro/Problema com o PTC - Ambiente do Aluno / AVA Sofia - Secretaria -  Termos e contratos"/>
    <s v="SGGS-16873"/>
    <s v="Backlog"/>
    <m/>
    <m/>
    <s v="[SGGS] PI 3/26"/>
    <x v="0"/>
    <m/>
    <m/>
    <m/>
    <m/>
    <x v="22"/>
    <m/>
    <m/>
    <m/>
    <m/>
    <m/>
    <m/>
    <m/>
    <m/>
    <m/>
    <m/>
    <m/>
    <m/>
    <m/>
    <m/>
    <m/>
    <m/>
    <m/>
    <m/>
    <x v="2"/>
    <s v="Jornada Secretaria e Gestor de Unidades"/>
    <m/>
    <m/>
    <m/>
    <m/>
    <m/>
    <m/>
    <m/>
    <m/>
  </r>
  <r>
    <x v="0"/>
    <s v="[INC0786670]Tenho um Erro/Problema com o PTC - Ambiente do Aluno / AVA Sofia - Secretaria -  Termos e contratos"/>
    <s v="SGGS-16872"/>
    <s v="Backlog"/>
    <m/>
    <m/>
    <s v="[SGGS] PI 3/26"/>
    <x v="0"/>
    <m/>
    <m/>
    <m/>
    <m/>
    <x v="22"/>
    <m/>
    <m/>
    <m/>
    <m/>
    <m/>
    <m/>
    <m/>
    <m/>
    <m/>
    <m/>
    <m/>
    <m/>
    <m/>
    <m/>
    <m/>
    <m/>
    <m/>
    <m/>
    <x v="2"/>
    <s v="Jornada Secretaria e Gestor de Unidades"/>
    <m/>
    <m/>
    <m/>
    <m/>
    <m/>
    <m/>
    <m/>
    <m/>
  </r>
  <r>
    <x v="0"/>
    <s v="[INC0786661]Tenho um Erro/Problema com o PTC - Ambiente do Aluno / AVA Sofia - Secretaria -  Termos e contratos"/>
    <s v="SGGS-16871"/>
    <s v="Backlog"/>
    <m/>
    <m/>
    <s v="[SGGS] PI 3/26"/>
    <x v="0"/>
    <m/>
    <m/>
    <m/>
    <m/>
    <x v="22"/>
    <m/>
    <m/>
    <m/>
    <m/>
    <m/>
    <m/>
    <m/>
    <m/>
    <m/>
    <m/>
    <m/>
    <m/>
    <m/>
    <m/>
    <m/>
    <m/>
    <m/>
    <m/>
    <x v="2"/>
    <s v="Jornada Secretaria e Gestor de Unidades"/>
    <m/>
    <m/>
    <m/>
    <m/>
    <m/>
    <m/>
    <m/>
    <m/>
  </r>
  <r>
    <x v="0"/>
    <s v="[INC0786428]Tenho um Erro/Problema com o PTC - Ambiente do Aluno / AVA Sofia - Secretaria -  Termos e contratos"/>
    <s v="SGGS-16870"/>
    <s v="Backlog"/>
    <m/>
    <m/>
    <s v="[SGGS] PI 3/26"/>
    <x v="0"/>
    <m/>
    <m/>
    <m/>
    <m/>
    <x v="22"/>
    <m/>
    <m/>
    <m/>
    <m/>
    <m/>
    <m/>
    <m/>
    <m/>
    <m/>
    <m/>
    <m/>
    <m/>
    <m/>
    <m/>
    <m/>
    <m/>
    <m/>
    <m/>
    <x v="2"/>
    <s v="Jornada Secretaria e Gestor de Unidades"/>
    <m/>
    <m/>
    <m/>
    <m/>
    <m/>
    <m/>
    <m/>
    <m/>
  </r>
  <r>
    <x v="0"/>
    <s v="[INC0788212]Tenho um Erro/Problema com o PTC - Dynamics Athenas - Efetivação da Matrícula"/>
    <s v="SGGS-16869"/>
    <s v="Em Andamento"/>
    <m/>
    <m/>
    <s v="[SGGS] PI 3/26"/>
    <x v="0"/>
    <m/>
    <m/>
    <m/>
    <m/>
    <x v="16"/>
    <m/>
    <m/>
    <m/>
    <m/>
    <m/>
    <m/>
    <m/>
    <m/>
    <m/>
    <m/>
    <m/>
    <m/>
    <m/>
    <m/>
    <m/>
    <m/>
    <m/>
    <m/>
    <x v="2"/>
    <s v="Jornada Secretaria e Gestor de Unidades"/>
    <m/>
    <m/>
    <m/>
    <m/>
    <m/>
    <m/>
    <m/>
    <m/>
  </r>
  <r>
    <x v="0"/>
    <s v="[INC0788204]Tenho um Erro/Problema com o PTC - Dynamics Athenas - Efetivação da Matrícula"/>
    <s v="SGGS-16868"/>
    <s v="Em Andamento"/>
    <m/>
    <m/>
    <s v="[SGGS] PI 3/26"/>
    <x v="0"/>
    <m/>
    <m/>
    <m/>
    <m/>
    <x v="16"/>
    <m/>
    <m/>
    <m/>
    <m/>
    <m/>
    <m/>
    <m/>
    <m/>
    <m/>
    <m/>
    <m/>
    <m/>
    <m/>
    <m/>
    <m/>
    <m/>
    <m/>
    <m/>
    <x v="2"/>
    <s v="Jornada Secretaria e Gestor de Unidades"/>
    <m/>
    <m/>
    <m/>
    <m/>
    <m/>
    <m/>
    <m/>
    <m/>
  </r>
  <r>
    <x v="0"/>
    <s v="[INC0788184]Tenho um Erro/Problema com o PTC - Dynamics Athenas - Documentos Acadêmicos - Serviços"/>
    <s v="SGGS-16865"/>
    <s v="Backlog"/>
    <m/>
    <m/>
    <s v="[SGGS] PI 3/26"/>
    <x v="0"/>
    <m/>
    <m/>
    <m/>
    <m/>
    <x v="22"/>
    <m/>
    <m/>
    <m/>
    <m/>
    <m/>
    <m/>
    <m/>
    <m/>
    <m/>
    <m/>
    <m/>
    <m/>
    <m/>
    <m/>
    <m/>
    <m/>
    <m/>
    <m/>
    <x v="2"/>
    <s v="Jornada Secretaria e Gestor de Unidades"/>
    <m/>
    <m/>
    <m/>
    <m/>
    <m/>
    <m/>
    <m/>
    <m/>
  </r>
  <r>
    <x v="0"/>
    <s v="[INC0787285]Tenho um Erro/Problema com o PTC - Dynamics Athenas - Efetivação da Matrícula"/>
    <s v="SGGS-16864"/>
    <s v="Backlog"/>
    <m/>
    <m/>
    <s v="[SGGS] PI 3/26"/>
    <x v="0"/>
    <m/>
    <m/>
    <m/>
    <m/>
    <x v="22"/>
    <m/>
    <m/>
    <m/>
    <m/>
    <m/>
    <m/>
    <m/>
    <m/>
    <m/>
    <m/>
    <m/>
    <m/>
    <m/>
    <m/>
    <m/>
    <m/>
    <m/>
    <m/>
    <x v="2"/>
    <s v="Jornada Secretaria e Gestor de Unidades"/>
    <m/>
    <m/>
    <m/>
    <m/>
    <m/>
    <m/>
    <m/>
    <m/>
  </r>
  <r>
    <x v="0"/>
    <s v="[INC0788151]Tenho um Erro/Problema com o PTC - Dynamics Athenas - Efetivação da Matrícula"/>
    <s v="SGGS-16858"/>
    <s v="Em Andamento"/>
    <m/>
    <m/>
    <s v="[SGGS] PI 3/26"/>
    <x v="0"/>
    <m/>
    <m/>
    <m/>
    <m/>
    <x v="16"/>
    <m/>
    <m/>
    <m/>
    <m/>
    <m/>
    <m/>
    <m/>
    <m/>
    <m/>
    <m/>
    <m/>
    <m/>
    <m/>
    <m/>
    <m/>
    <m/>
    <m/>
    <m/>
    <x v="2"/>
    <s v="Jornada Secretaria e Gestor de Unidades"/>
    <m/>
    <m/>
    <m/>
    <m/>
    <m/>
    <m/>
    <m/>
    <m/>
  </r>
  <r>
    <x v="0"/>
    <s v="[INC0783625]Tenho um Erro/Problema com o PTC - Portal do Estágio Obrigatório - Unidade Propria"/>
    <s v="SGGS-16855"/>
    <s v="Backlog"/>
    <m/>
    <m/>
    <s v="[SGGS] PI 3/26"/>
    <x v="0"/>
    <m/>
    <m/>
    <m/>
    <m/>
    <x v="22"/>
    <m/>
    <m/>
    <m/>
    <m/>
    <m/>
    <m/>
    <m/>
    <m/>
    <m/>
    <m/>
    <m/>
    <m/>
    <m/>
    <m/>
    <m/>
    <m/>
    <m/>
    <m/>
    <x v="2"/>
    <s v="Jornada Secretaria e Gestor de Unidades"/>
    <m/>
    <m/>
    <m/>
    <m/>
    <m/>
    <m/>
    <m/>
    <m/>
  </r>
  <r>
    <x v="0"/>
    <s v="[INC0787515]Tenho um Erro/Problema com o PTC - Dynamics Athenas - Instabilidade Sistêmica no Dynamics"/>
    <s v="SGGS-16852"/>
    <s v="Backlog"/>
    <m/>
    <m/>
    <s v="[SGGS] PI 3/26"/>
    <x v="0"/>
    <m/>
    <m/>
    <m/>
    <m/>
    <x v="22"/>
    <m/>
    <m/>
    <m/>
    <m/>
    <m/>
    <m/>
    <m/>
    <m/>
    <m/>
    <m/>
    <m/>
    <m/>
    <m/>
    <m/>
    <m/>
    <m/>
    <m/>
    <m/>
    <x v="2"/>
    <s v="Jornada Secretaria e Gestor de Unidades"/>
    <m/>
    <m/>
    <m/>
    <m/>
    <m/>
    <m/>
    <m/>
    <m/>
  </r>
  <r>
    <x v="0"/>
    <s v="[INC0787346]Tenho um Erro/Problema com o PTC - Dynamics Athenas - Efetivação da Matrícula"/>
    <s v="SGGS-16851"/>
    <s v="Backlog"/>
    <m/>
    <m/>
    <s v="[SGGS] PI 3/26"/>
    <x v="0"/>
    <m/>
    <m/>
    <m/>
    <m/>
    <x v="22"/>
    <m/>
    <m/>
    <m/>
    <m/>
    <m/>
    <m/>
    <m/>
    <m/>
    <m/>
    <m/>
    <m/>
    <m/>
    <m/>
    <m/>
    <m/>
    <m/>
    <m/>
    <m/>
    <x v="2"/>
    <s v="Jornada Secretaria e Gestor de Unidades"/>
    <m/>
    <m/>
    <m/>
    <m/>
    <m/>
    <m/>
    <m/>
    <m/>
  </r>
  <r>
    <x v="0"/>
    <s v="[INC0787919]Tenho um Erro/Problema com o PTC - Dynamics Athenas - Efetivação da Matrícula"/>
    <s v="SGGS-16848"/>
    <s v="Em Andamento"/>
    <m/>
    <m/>
    <s v="[SGGS] PI 3/26"/>
    <x v="0"/>
    <m/>
    <m/>
    <m/>
    <m/>
    <x v="16"/>
    <m/>
    <m/>
    <m/>
    <m/>
    <m/>
    <m/>
    <m/>
    <m/>
    <m/>
    <m/>
    <m/>
    <m/>
    <m/>
    <m/>
    <m/>
    <m/>
    <m/>
    <m/>
    <x v="2"/>
    <s v="Jornada Secretaria e Gestor de Unidades"/>
    <m/>
    <m/>
    <m/>
    <m/>
    <m/>
    <m/>
    <m/>
    <m/>
  </r>
  <r>
    <x v="0"/>
    <s v="[INC0787892]Tenho um Erro/Problema com o PTC - Dynamics Athenas - Efetivação da Matrícula"/>
    <s v="SGGS-16847"/>
    <s v="Em Andamento"/>
    <m/>
    <m/>
    <s v="[SGGS] PI 3/26"/>
    <x v="0"/>
    <m/>
    <m/>
    <m/>
    <m/>
    <x v="16"/>
    <m/>
    <m/>
    <m/>
    <m/>
    <m/>
    <m/>
    <m/>
    <m/>
    <m/>
    <m/>
    <m/>
    <m/>
    <m/>
    <m/>
    <m/>
    <m/>
    <m/>
    <m/>
    <x v="2"/>
    <s v="Jornada Secretaria e Gestor de Unidades"/>
    <m/>
    <m/>
    <m/>
    <m/>
    <m/>
    <m/>
    <m/>
    <m/>
  </r>
  <r>
    <x v="0"/>
    <s v="[INC0787796]Tenho um Erro/Problema com o PTC - Dynamics Athenas - Efetivação da Matrícula"/>
    <s v="SGGS-16845"/>
    <s v="Em Andamento"/>
    <m/>
    <m/>
    <s v="[SGGS] PI 3/26"/>
    <x v="0"/>
    <m/>
    <m/>
    <m/>
    <m/>
    <x v="16"/>
    <m/>
    <m/>
    <m/>
    <m/>
    <m/>
    <m/>
    <m/>
    <m/>
    <m/>
    <m/>
    <m/>
    <m/>
    <m/>
    <m/>
    <m/>
    <m/>
    <m/>
    <m/>
    <x v="2"/>
    <s v="Jornada Secretaria e Gestor de Unidades"/>
    <m/>
    <m/>
    <m/>
    <m/>
    <m/>
    <m/>
    <m/>
    <m/>
  </r>
  <r>
    <x v="0"/>
    <s v="[INC0769138]Tenho um Erro/Problema com o PTC - Ambiente do Aluno / AVA Sofia - Secretaria - Conclusão de Curso - Colação de Grau "/>
    <s v="SGGS-16840"/>
    <s v="Backlog"/>
    <m/>
    <m/>
    <s v="[SGGS] PI 3/26"/>
    <x v="0"/>
    <m/>
    <m/>
    <m/>
    <m/>
    <x v="22"/>
    <m/>
    <m/>
    <m/>
    <m/>
    <m/>
    <m/>
    <m/>
    <m/>
    <m/>
    <m/>
    <m/>
    <m/>
    <m/>
    <m/>
    <m/>
    <m/>
    <m/>
    <m/>
    <x v="2"/>
    <s v="Jornada Secretaria e Gestor de Unidades"/>
    <m/>
    <m/>
    <m/>
    <m/>
    <m/>
    <m/>
    <m/>
    <m/>
  </r>
  <r>
    <x v="0"/>
    <s v="[INC0781056]Tenho um Erro/Problema com o PTC - Dynamics Athenas - Alocação e disponibilização de disciplinas"/>
    <s v="SGGS-16836"/>
    <s v="Backlog"/>
    <m/>
    <m/>
    <s v="[SGGS] PI 3/26"/>
    <x v="0"/>
    <m/>
    <m/>
    <m/>
    <m/>
    <x v="22"/>
    <m/>
    <m/>
    <m/>
    <m/>
    <m/>
    <m/>
    <m/>
    <m/>
    <m/>
    <m/>
    <m/>
    <m/>
    <m/>
    <m/>
    <m/>
    <m/>
    <m/>
    <m/>
    <x v="2"/>
    <s v="Jornada Secretaria e Gestor de Unidades"/>
    <m/>
    <m/>
    <m/>
    <m/>
    <m/>
    <m/>
    <m/>
    <m/>
  </r>
  <r>
    <x v="0"/>
    <s v="[INC0787603]Tenho um Erro/Problema com o PTC - Dynamics Athenas - Rematrícula"/>
    <s v="SGGS-16835"/>
    <s v="Backlog"/>
    <m/>
    <m/>
    <s v="[SGGS] PI 3/26"/>
    <x v="0"/>
    <m/>
    <m/>
    <m/>
    <m/>
    <x v="22"/>
    <m/>
    <m/>
    <m/>
    <m/>
    <m/>
    <m/>
    <m/>
    <m/>
    <m/>
    <m/>
    <m/>
    <m/>
    <m/>
    <m/>
    <m/>
    <m/>
    <m/>
    <m/>
    <x v="2"/>
    <s v="Jornada Secretaria e Gestor de Unidades"/>
    <m/>
    <m/>
    <m/>
    <m/>
    <m/>
    <m/>
    <m/>
    <m/>
  </r>
  <r>
    <x v="0"/>
    <s v="[INC0787594]Tenho um Erro/Problema com o PTC - Dynamics Athenas - Efetivação da Matrícula"/>
    <s v="SGGS-16833"/>
    <s v="Em Andamento"/>
    <m/>
    <m/>
    <s v="[SGGS] PI 3/26"/>
    <x v="0"/>
    <m/>
    <m/>
    <m/>
    <m/>
    <x v="16"/>
    <m/>
    <m/>
    <m/>
    <m/>
    <m/>
    <m/>
    <m/>
    <m/>
    <m/>
    <m/>
    <m/>
    <m/>
    <m/>
    <m/>
    <m/>
    <m/>
    <m/>
    <m/>
    <x v="2"/>
    <s v="Jornada Secretaria e Gestor de Unidades"/>
    <m/>
    <m/>
    <m/>
    <m/>
    <m/>
    <m/>
    <m/>
    <m/>
  </r>
  <r>
    <x v="0"/>
    <s v="[INC0787279]Tenho um Erro/Problema com o PTC - Dynamics Athenas - Efetivação da Matrícula"/>
    <s v="SGGS-16814"/>
    <s v="Em Andamento"/>
    <m/>
    <m/>
    <s v="[SGGS] PI 3/26"/>
    <x v="0"/>
    <m/>
    <m/>
    <m/>
    <m/>
    <x v="16"/>
    <m/>
    <m/>
    <m/>
    <m/>
    <m/>
    <m/>
    <m/>
    <m/>
    <m/>
    <m/>
    <m/>
    <m/>
    <m/>
    <m/>
    <m/>
    <m/>
    <m/>
    <m/>
    <x v="2"/>
    <s v="Jornada Secretaria e Gestor de Unidades"/>
    <m/>
    <m/>
    <m/>
    <m/>
    <m/>
    <m/>
    <m/>
    <m/>
  </r>
  <r>
    <x v="0"/>
    <s v="[INC0787236]Tenho um Erro/Problema com o PTC - Dynamics Athenas - Vínculo de Tutor e Professor"/>
    <s v="SGGS-16812"/>
    <s v="Backlog"/>
    <m/>
    <m/>
    <s v="[SGGS] PI 3/26"/>
    <x v="0"/>
    <m/>
    <m/>
    <m/>
    <m/>
    <x v="22"/>
    <m/>
    <m/>
    <m/>
    <m/>
    <m/>
    <m/>
    <m/>
    <m/>
    <m/>
    <m/>
    <m/>
    <m/>
    <m/>
    <m/>
    <m/>
    <m/>
    <m/>
    <m/>
    <x v="2"/>
    <s v="Jornada Secretaria e Gestor de Unidades"/>
    <m/>
    <m/>
    <m/>
    <m/>
    <m/>
    <m/>
    <m/>
    <m/>
  </r>
  <r>
    <x v="0"/>
    <s v="[INC0787080]Tenho um Erro/Problema com o PTC - Dynamics Athenas - Documentos Acadêmicos - Serviços"/>
    <s v="SGGS-16804"/>
    <s v="Backlog"/>
    <m/>
    <m/>
    <s v="[SGGS] PI 3/26"/>
    <x v="0"/>
    <m/>
    <m/>
    <m/>
    <m/>
    <x v="22"/>
    <m/>
    <m/>
    <m/>
    <m/>
    <m/>
    <m/>
    <m/>
    <m/>
    <m/>
    <m/>
    <m/>
    <m/>
    <m/>
    <m/>
    <m/>
    <m/>
    <m/>
    <m/>
    <x v="2"/>
    <s v="Jornada Secretaria e Gestor de Unidades"/>
    <m/>
    <m/>
    <m/>
    <m/>
    <m/>
    <m/>
    <m/>
    <m/>
  </r>
  <r>
    <x v="0"/>
    <s v="[INC0786613]Tenho um Erro/Problema com o PTC - Dynamics Athenas - Efetivação da Matrícula"/>
    <s v="SGGS-16798"/>
    <s v="Em Andamento"/>
    <m/>
    <m/>
    <s v="[SGGS] PI 3/26"/>
    <x v="0"/>
    <m/>
    <m/>
    <m/>
    <m/>
    <x v="16"/>
    <m/>
    <m/>
    <m/>
    <m/>
    <m/>
    <m/>
    <m/>
    <m/>
    <m/>
    <m/>
    <m/>
    <m/>
    <m/>
    <m/>
    <m/>
    <m/>
    <m/>
    <m/>
    <x v="2"/>
    <s v="Jornada Secretaria e Gestor de Unidades"/>
    <m/>
    <m/>
    <m/>
    <m/>
    <m/>
    <m/>
    <m/>
    <m/>
  </r>
  <r>
    <x v="0"/>
    <s v="[INC0786492]Tenho um Erro/Problema com o PTC - Dynamics Athenas - Alocação e disponibilização de disciplinas"/>
    <s v="SGGS-16795"/>
    <s v="Backlog"/>
    <m/>
    <m/>
    <s v="[SGGS] PI 3/26"/>
    <x v="0"/>
    <m/>
    <m/>
    <m/>
    <m/>
    <x v="22"/>
    <m/>
    <m/>
    <m/>
    <m/>
    <m/>
    <m/>
    <m/>
    <m/>
    <m/>
    <m/>
    <m/>
    <m/>
    <m/>
    <m/>
    <m/>
    <m/>
    <m/>
    <m/>
    <x v="2"/>
    <s v="Jornada Secretaria e Gestor de Unidades"/>
    <m/>
    <m/>
    <m/>
    <m/>
    <m/>
    <m/>
    <m/>
    <m/>
  </r>
  <r>
    <x v="0"/>
    <s v="[INC0785754]Tenho um Erro/Problema com o PTC - Dynamics Athenas - Alocação e disponibilização de disciplinas"/>
    <s v="SGGS-16794"/>
    <s v="Backlog"/>
    <m/>
    <m/>
    <s v="[SGGS] PI 3/26"/>
    <x v="0"/>
    <m/>
    <m/>
    <m/>
    <m/>
    <x v="22"/>
    <m/>
    <m/>
    <m/>
    <m/>
    <m/>
    <m/>
    <m/>
    <m/>
    <m/>
    <m/>
    <m/>
    <m/>
    <m/>
    <m/>
    <m/>
    <m/>
    <m/>
    <m/>
    <x v="2"/>
    <s v="Jornada Secretaria e Gestor de Unidades"/>
    <m/>
    <m/>
    <m/>
    <m/>
    <m/>
    <m/>
    <m/>
    <m/>
  </r>
  <r>
    <x v="0"/>
    <s v="[INC0786486]Tenho um Erro/Problema com o PTC - Dynamics Athenas - Efetivação da Matrícula"/>
    <s v="SGGS-16793"/>
    <s v="Em Andamento"/>
    <m/>
    <m/>
    <s v="[SGGS] PI 3/26"/>
    <x v="0"/>
    <m/>
    <m/>
    <m/>
    <m/>
    <x v="16"/>
    <m/>
    <m/>
    <m/>
    <m/>
    <m/>
    <m/>
    <m/>
    <m/>
    <m/>
    <m/>
    <m/>
    <m/>
    <m/>
    <m/>
    <m/>
    <m/>
    <m/>
    <m/>
    <x v="2"/>
    <s v="Jornada Secretaria e Gestor de Unidades"/>
    <m/>
    <m/>
    <m/>
    <m/>
    <m/>
    <m/>
    <m/>
    <m/>
  </r>
  <r>
    <x v="0"/>
    <s v="[INC0785954]Tenho um Erro/Problema com o PTC - Dynamics Athenas - Alocação e disponibilização de disciplinas"/>
    <s v="SGGS-16792"/>
    <s v="Backlog"/>
    <m/>
    <m/>
    <s v="[SGGS] PI 3/26"/>
    <x v="0"/>
    <m/>
    <m/>
    <m/>
    <m/>
    <x v="22"/>
    <m/>
    <m/>
    <m/>
    <m/>
    <m/>
    <m/>
    <m/>
    <m/>
    <m/>
    <m/>
    <m/>
    <m/>
    <m/>
    <m/>
    <m/>
    <m/>
    <m/>
    <m/>
    <x v="2"/>
    <s v="Jornada Secretaria e Gestor de Unidades"/>
    <m/>
    <m/>
    <m/>
    <m/>
    <m/>
    <m/>
    <m/>
    <m/>
  </r>
  <r>
    <x v="0"/>
    <s v="[INC0786391]Tenho um Erro/Problema com o PTC - Dynamics Athenas - Alocação e disponibilização de disciplinas"/>
    <s v="SGGS-16789"/>
    <s v="Backlog"/>
    <m/>
    <m/>
    <s v="[SGGS] PI 3/26"/>
    <x v="0"/>
    <m/>
    <m/>
    <m/>
    <m/>
    <x v="22"/>
    <m/>
    <m/>
    <m/>
    <m/>
    <m/>
    <m/>
    <m/>
    <m/>
    <m/>
    <m/>
    <m/>
    <m/>
    <m/>
    <m/>
    <m/>
    <m/>
    <m/>
    <m/>
    <x v="2"/>
    <s v="Jornada Secretaria e Gestor de Unidades"/>
    <m/>
    <m/>
    <m/>
    <m/>
    <m/>
    <m/>
    <m/>
    <m/>
  </r>
  <r>
    <x v="0"/>
    <s v="[INC0786320]Tenho um Erro/Problema com o PTC - Dynamics Athenas - Efetivação da Matrícula"/>
    <s v="SGGS-16783"/>
    <s v="Em Andamento"/>
    <m/>
    <m/>
    <s v="[SGGS] PI 3/26"/>
    <x v="0"/>
    <m/>
    <m/>
    <m/>
    <m/>
    <x v="16"/>
    <m/>
    <m/>
    <m/>
    <m/>
    <m/>
    <m/>
    <m/>
    <m/>
    <m/>
    <m/>
    <m/>
    <m/>
    <m/>
    <m/>
    <m/>
    <m/>
    <m/>
    <m/>
    <x v="2"/>
    <s v="Jornada Secretaria e Gestor de Unidades"/>
    <m/>
    <m/>
    <m/>
    <m/>
    <m/>
    <m/>
    <m/>
    <m/>
  </r>
  <r>
    <x v="0"/>
    <s v="[INC0786304]Tenho um Erro/Problema com o PTC - Dynamics Athenas - Efetivação da Matrícula"/>
    <s v="SGGS-16782"/>
    <s v="Em Andamento"/>
    <m/>
    <m/>
    <s v="[SGGS] PI 3/26"/>
    <x v="0"/>
    <m/>
    <m/>
    <m/>
    <m/>
    <x v="16"/>
    <m/>
    <m/>
    <m/>
    <m/>
    <m/>
    <m/>
    <m/>
    <m/>
    <m/>
    <m/>
    <m/>
    <m/>
    <m/>
    <m/>
    <m/>
    <m/>
    <m/>
    <m/>
    <x v="2"/>
    <s v="Jornada Secretaria e Gestor de Unidades"/>
    <m/>
    <m/>
    <m/>
    <m/>
    <m/>
    <m/>
    <m/>
    <m/>
  </r>
  <r>
    <x v="0"/>
    <s v="[INC0786261]Tenho um Erro/Problema com o PTC - Dynamics Athenas - Efetivação da Matrícula"/>
    <s v="SGGS-16781"/>
    <s v="Em Andamento"/>
    <m/>
    <m/>
    <s v="[SGGS] PI 3/26"/>
    <x v="0"/>
    <m/>
    <m/>
    <m/>
    <m/>
    <x v="16"/>
    <m/>
    <m/>
    <m/>
    <m/>
    <m/>
    <m/>
    <m/>
    <m/>
    <m/>
    <m/>
    <m/>
    <m/>
    <m/>
    <m/>
    <m/>
    <m/>
    <m/>
    <m/>
    <x v="2"/>
    <s v="Jornada Secretaria e Gestor de Unidades"/>
    <m/>
    <m/>
    <m/>
    <m/>
    <m/>
    <m/>
    <m/>
    <m/>
  </r>
  <r>
    <x v="0"/>
    <s v="[INC0786229]Tenho um Erro/Problema com o PTC - Ingresso - Captação - Backoffice"/>
    <s v="SGGS-16778"/>
    <s v="Concluído"/>
    <m/>
    <m/>
    <s v="[SGGS] PI 3/26"/>
    <x v="0"/>
    <m/>
    <m/>
    <m/>
    <m/>
    <x v="22"/>
    <m/>
    <m/>
    <m/>
    <m/>
    <m/>
    <m/>
    <m/>
    <m/>
    <m/>
    <m/>
    <m/>
    <m/>
    <m/>
    <m/>
    <m/>
    <m/>
    <m/>
    <m/>
    <x v="2"/>
    <s v="Jornada Secretaria e Gestor de Unidades"/>
    <m/>
    <m/>
    <m/>
    <m/>
    <m/>
    <m/>
    <m/>
    <m/>
  </r>
  <r>
    <x v="0"/>
    <s v="[INC0785625]Tenho um Erro/Problema com o PTC - Ambiente do Aluno / AVA Sofia - Aulas"/>
    <s v="SGGS-16774"/>
    <s v="Backlog"/>
    <m/>
    <m/>
    <s v="[SGGS] PI 3/26"/>
    <x v="0"/>
    <m/>
    <m/>
    <m/>
    <m/>
    <x v="22"/>
    <m/>
    <m/>
    <m/>
    <m/>
    <m/>
    <m/>
    <m/>
    <m/>
    <m/>
    <m/>
    <m/>
    <m/>
    <m/>
    <m/>
    <m/>
    <m/>
    <m/>
    <m/>
    <x v="2"/>
    <s v="Jornada Secretaria e Gestor de Unidades"/>
    <m/>
    <m/>
    <m/>
    <m/>
    <m/>
    <m/>
    <m/>
    <m/>
  </r>
  <r>
    <x v="0"/>
    <s v="[INC0786134]Tenho um Erro/Problema com o PTC - Dynamics Athenas - Efetivação da Matrícula"/>
    <s v="SGGS-16773"/>
    <s v="Em Andamento"/>
    <m/>
    <m/>
    <s v="[SGGS] PI 3/26"/>
    <x v="0"/>
    <m/>
    <m/>
    <m/>
    <m/>
    <x v="16"/>
    <m/>
    <m/>
    <m/>
    <m/>
    <m/>
    <m/>
    <m/>
    <m/>
    <m/>
    <m/>
    <m/>
    <m/>
    <m/>
    <m/>
    <m/>
    <m/>
    <m/>
    <m/>
    <x v="2"/>
    <s v="Jornada Secretaria e Gestor de Unidades"/>
    <m/>
    <m/>
    <m/>
    <m/>
    <m/>
    <m/>
    <m/>
    <m/>
  </r>
  <r>
    <x v="0"/>
    <s v="[INC0786131]Tenho um Erro/Problema com o PTC - Dynamics Athenas - Efetivação da Matrícula"/>
    <s v="SGGS-16772"/>
    <s v="Em Andamento"/>
    <m/>
    <m/>
    <s v="[SGGS] PI 3/26"/>
    <x v="0"/>
    <m/>
    <m/>
    <m/>
    <m/>
    <x v="16"/>
    <m/>
    <m/>
    <m/>
    <m/>
    <m/>
    <m/>
    <m/>
    <m/>
    <m/>
    <m/>
    <m/>
    <m/>
    <m/>
    <m/>
    <m/>
    <m/>
    <m/>
    <m/>
    <x v="2"/>
    <s v="Jornada Secretaria e Gestor de Unidades"/>
    <m/>
    <m/>
    <m/>
    <m/>
    <m/>
    <m/>
    <m/>
    <m/>
  </r>
  <r>
    <x v="0"/>
    <s v="[INC0786113]Tenho um Erro/Problema com o PTC - Dynamics Athenas - Efetivação da Matrícula"/>
    <s v="SGGS-16771"/>
    <s v="Em Andamento"/>
    <m/>
    <m/>
    <s v="[SGGS] PI 3/26"/>
    <x v="0"/>
    <m/>
    <m/>
    <m/>
    <m/>
    <x v="16"/>
    <m/>
    <m/>
    <m/>
    <m/>
    <m/>
    <m/>
    <m/>
    <m/>
    <m/>
    <m/>
    <m/>
    <m/>
    <m/>
    <m/>
    <m/>
    <m/>
    <m/>
    <m/>
    <x v="2"/>
    <s v="Jornada Secretaria e Gestor de Unidades"/>
    <m/>
    <m/>
    <m/>
    <m/>
    <m/>
    <m/>
    <m/>
    <m/>
  </r>
  <r>
    <x v="0"/>
    <s v="[INC0785967]Tenho um Erro/Problema com o PTC - Ingresso - Captação - Backoffice"/>
    <s v="SGGS-16766"/>
    <s v="Concluído"/>
    <m/>
    <m/>
    <s v="[SGGS] PI 3/26"/>
    <x v="0"/>
    <m/>
    <m/>
    <m/>
    <m/>
    <x v="22"/>
    <m/>
    <m/>
    <m/>
    <m/>
    <m/>
    <m/>
    <m/>
    <m/>
    <m/>
    <m/>
    <m/>
    <m/>
    <m/>
    <m/>
    <m/>
    <m/>
    <m/>
    <m/>
    <x v="2"/>
    <s v="Jornada Secretaria e Gestor de Unidades"/>
    <m/>
    <m/>
    <m/>
    <m/>
    <m/>
    <m/>
    <m/>
    <m/>
  </r>
  <r>
    <x v="0"/>
    <s v="[INC0785807]Tenho um Erro/Problema com o Sistema - Área do Candidato - Prova"/>
    <s v="SGGS-16765"/>
    <s v="Concluído"/>
    <m/>
    <m/>
    <s v="[SGGS] PI 3/26"/>
    <x v="0"/>
    <m/>
    <m/>
    <m/>
    <m/>
    <x v="22"/>
    <m/>
    <m/>
    <m/>
    <m/>
    <m/>
    <m/>
    <m/>
    <m/>
    <m/>
    <m/>
    <m/>
    <m/>
    <m/>
    <m/>
    <m/>
    <m/>
    <m/>
    <m/>
    <x v="2"/>
    <s v="Jornada Secretaria e Gestor de Unidades"/>
    <m/>
    <m/>
    <m/>
    <m/>
    <m/>
    <m/>
    <m/>
    <m/>
  </r>
  <r>
    <x v="0"/>
    <s v="[INC0785518]Tenho um Erro/Problema com o PTC - Ingresso - Captação - Backoffice"/>
    <s v="SGGS-16764"/>
    <s v="Concluído"/>
    <m/>
    <m/>
    <s v="[SGGS] PI 3/26"/>
    <x v="0"/>
    <m/>
    <m/>
    <m/>
    <m/>
    <x v="22"/>
    <m/>
    <m/>
    <m/>
    <m/>
    <m/>
    <m/>
    <m/>
    <m/>
    <m/>
    <m/>
    <m/>
    <m/>
    <m/>
    <m/>
    <m/>
    <m/>
    <m/>
    <m/>
    <x v="2"/>
    <s v="Jornada Secretaria e Gestor de Unidades"/>
    <m/>
    <m/>
    <m/>
    <m/>
    <m/>
    <m/>
    <m/>
    <m/>
  </r>
  <r>
    <x v="0"/>
    <s v="[INC0785512]Tenho um Erro/Problema com o Sistema - Área do Candidato - Prova"/>
    <s v="SGGS-16763"/>
    <s v="Concluído"/>
    <m/>
    <m/>
    <s v="[SGGS] PI 3/26"/>
    <x v="0"/>
    <m/>
    <m/>
    <m/>
    <m/>
    <x v="22"/>
    <m/>
    <m/>
    <m/>
    <m/>
    <m/>
    <m/>
    <m/>
    <m/>
    <m/>
    <m/>
    <m/>
    <m/>
    <m/>
    <m/>
    <m/>
    <m/>
    <m/>
    <m/>
    <x v="2"/>
    <s v="Jornada Secretaria e Gestor de Unidades"/>
    <m/>
    <m/>
    <m/>
    <m/>
    <m/>
    <m/>
    <m/>
    <m/>
  </r>
  <r>
    <x v="0"/>
    <s v="[INC0785306]Tenho um Erro/Problema com o PTC - Ingresso - Meios de Pagamento"/>
    <s v="SGGS-16759"/>
    <s v="Backlog"/>
    <m/>
    <m/>
    <s v="[SGGS] PI 3/26"/>
    <x v="0"/>
    <m/>
    <m/>
    <m/>
    <m/>
    <x v="22"/>
    <m/>
    <m/>
    <m/>
    <m/>
    <m/>
    <m/>
    <m/>
    <m/>
    <m/>
    <m/>
    <m/>
    <m/>
    <m/>
    <m/>
    <m/>
    <m/>
    <m/>
    <m/>
    <x v="2"/>
    <s v="Jornada Secretaria e Gestor de Unidades"/>
    <m/>
    <m/>
    <m/>
    <m/>
    <m/>
    <m/>
    <m/>
    <m/>
  </r>
  <r>
    <x v="0"/>
    <s v="[INC0785925]Tenho um Erro/Problema com o PTC - Dynamics Athenas - Alocação e disponibilização de disciplinas"/>
    <s v="SGGS-16758"/>
    <s v="Backlog"/>
    <m/>
    <m/>
    <s v="[SGGS] PI 3/26"/>
    <x v="0"/>
    <m/>
    <m/>
    <m/>
    <m/>
    <x v="22"/>
    <m/>
    <m/>
    <m/>
    <m/>
    <m/>
    <m/>
    <m/>
    <m/>
    <m/>
    <m/>
    <m/>
    <m/>
    <m/>
    <m/>
    <m/>
    <m/>
    <m/>
    <m/>
    <x v="2"/>
    <s v="Jornada Secretaria e Gestor de Unidades"/>
    <m/>
    <m/>
    <m/>
    <m/>
    <m/>
    <m/>
    <m/>
    <m/>
  </r>
  <r>
    <x v="0"/>
    <s v="[INC0785429]Tenho um Erro/Problema com o PTC - Ingresso - Captação - Backoffice"/>
    <s v="SGGS-16757"/>
    <s v="Concluído"/>
    <m/>
    <m/>
    <s v="[SGGS] PI 3/26"/>
    <x v="0"/>
    <m/>
    <m/>
    <m/>
    <m/>
    <x v="22"/>
    <m/>
    <m/>
    <m/>
    <m/>
    <m/>
    <m/>
    <m/>
    <m/>
    <m/>
    <m/>
    <m/>
    <m/>
    <m/>
    <m/>
    <m/>
    <m/>
    <m/>
    <m/>
    <x v="2"/>
    <s v="Jornada Secretaria e Gestor de Unidades"/>
    <m/>
    <m/>
    <m/>
    <m/>
    <m/>
    <m/>
    <m/>
    <m/>
  </r>
  <r>
    <x v="0"/>
    <s v="[INC0785797]Tenho um Erro/Problema com o PTC - Ingresso - Captação - Backoffice"/>
    <s v="SGGS-16756"/>
    <s v="Backlog"/>
    <m/>
    <m/>
    <s v="[SGGS] PI 3/26"/>
    <x v="0"/>
    <m/>
    <m/>
    <m/>
    <m/>
    <x v="22"/>
    <m/>
    <m/>
    <m/>
    <m/>
    <m/>
    <m/>
    <m/>
    <m/>
    <m/>
    <m/>
    <m/>
    <m/>
    <m/>
    <m/>
    <m/>
    <m/>
    <m/>
    <m/>
    <x v="2"/>
    <s v="Jornada Secretaria e Gestor de Unidades"/>
    <m/>
    <m/>
    <m/>
    <m/>
    <m/>
    <m/>
    <m/>
    <m/>
  </r>
  <r>
    <x v="0"/>
    <s v="[INC0784589]Tenho um Erro/Problema com o PTC - Dynamics Athenas - Inativação de curso e ofertas"/>
    <s v="SGGS-16755"/>
    <s v="Backlog"/>
    <m/>
    <m/>
    <s v="[SGGS] PI 3/26"/>
    <x v="0"/>
    <m/>
    <m/>
    <m/>
    <m/>
    <x v="22"/>
    <m/>
    <m/>
    <m/>
    <m/>
    <m/>
    <m/>
    <m/>
    <m/>
    <m/>
    <m/>
    <m/>
    <m/>
    <m/>
    <m/>
    <m/>
    <m/>
    <m/>
    <m/>
    <x v="2"/>
    <s v="Jornada Secretaria e Gestor de Unidades"/>
    <m/>
    <m/>
    <m/>
    <m/>
    <m/>
    <m/>
    <m/>
    <m/>
  </r>
  <r>
    <x v="0"/>
    <s v="[INC0785822]Tenho um Erro/Problema com o PTC - Dynamics Athenas - Efetivação da Matrícula"/>
    <s v="SGGS-16754"/>
    <s v="Em Andamento"/>
    <m/>
    <m/>
    <s v="[SGGS] PI 3/26"/>
    <x v="0"/>
    <m/>
    <m/>
    <m/>
    <m/>
    <x v="16"/>
    <m/>
    <m/>
    <m/>
    <m/>
    <m/>
    <m/>
    <m/>
    <m/>
    <m/>
    <m/>
    <m/>
    <m/>
    <m/>
    <m/>
    <m/>
    <m/>
    <m/>
    <m/>
    <x v="2"/>
    <s v="Jornada Secretaria e Gestor de Unidades"/>
    <m/>
    <m/>
    <m/>
    <m/>
    <m/>
    <m/>
    <m/>
    <m/>
  </r>
  <r>
    <x v="0"/>
    <s v="[INC0785798]Tenho um Erro/Problema com o PTC - Dynamics Athenas - Efetivação da Matrícula"/>
    <s v="SGGS-16752"/>
    <s v="Em Andamento"/>
    <m/>
    <m/>
    <s v="[SGGS] PI 3/26"/>
    <x v="0"/>
    <m/>
    <m/>
    <m/>
    <m/>
    <x v="16"/>
    <m/>
    <m/>
    <m/>
    <m/>
    <m/>
    <m/>
    <m/>
    <m/>
    <m/>
    <m/>
    <m/>
    <m/>
    <m/>
    <m/>
    <m/>
    <m/>
    <m/>
    <m/>
    <x v="2"/>
    <s v="Jornada Secretaria e Gestor de Unidades"/>
    <m/>
    <m/>
    <m/>
    <m/>
    <m/>
    <m/>
    <m/>
    <m/>
  </r>
  <r>
    <x v="0"/>
    <s v="[INC0785770]Tenho um Erro/Problema com o PTC - Dynamics Athenas - Efetivação da Matrícula"/>
    <s v="SGGS-16751"/>
    <s v="Em Andamento"/>
    <m/>
    <m/>
    <s v="[SGGS] PI 3/26"/>
    <x v="0"/>
    <m/>
    <m/>
    <m/>
    <m/>
    <x v="16"/>
    <m/>
    <m/>
    <m/>
    <m/>
    <m/>
    <m/>
    <m/>
    <m/>
    <m/>
    <m/>
    <m/>
    <m/>
    <m/>
    <m/>
    <m/>
    <m/>
    <m/>
    <m/>
    <x v="2"/>
    <s v="Jornada Secretaria e Gestor de Unidades"/>
    <m/>
    <m/>
    <m/>
    <m/>
    <m/>
    <m/>
    <m/>
    <m/>
  </r>
  <r>
    <x v="0"/>
    <s v="[INC0785590]Tenho um Erro/Problema com o PTC - Dynamics Athenas - Efetivação da Matrícula"/>
    <s v="SGGS-16747"/>
    <s v="Em Andamento"/>
    <m/>
    <m/>
    <s v="[SGGS] PI 3/26"/>
    <x v="0"/>
    <m/>
    <m/>
    <m/>
    <m/>
    <x v="16"/>
    <m/>
    <m/>
    <m/>
    <m/>
    <m/>
    <m/>
    <m/>
    <m/>
    <m/>
    <m/>
    <m/>
    <m/>
    <m/>
    <m/>
    <m/>
    <m/>
    <m/>
    <m/>
    <x v="2"/>
    <s v="Jornada Secretaria e Gestor de Unidades"/>
    <m/>
    <m/>
    <m/>
    <m/>
    <m/>
    <m/>
    <m/>
    <m/>
  </r>
  <r>
    <x v="0"/>
    <s v="[INC0785556]Tenho um Erro/Problema com o PTC - Dynamics Athenas - Efetivação da Matrícula"/>
    <s v="SGGS-16746"/>
    <s v="Em Andamento"/>
    <m/>
    <m/>
    <s v="[SGGS] PI 3/26"/>
    <x v="0"/>
    <m/>
    <m/>
    <m/>
    <m/>
    <x v="16"/>
    <m/>
    <m/>
    <m/>
    <m/>
    <m/>
    <m/>
    <m/>
    <m/>
    <m/>
    <m/>
    <m/>
    <m/>
    <m/>
    <m/>
    <m/>
    <m/>
    <m/>
    <m/>
    <x v="2"/>
    <s v="Jornada Secretaria e Gestor de Unidades"/>
    <m/>
    <m/>
    <m/>
    <m/>
    <m/>
    <m/>
    <m/>
    <m/>
  </r>
  <r>
    <x v="0"/>
    <s v="[INC0785521]Tenho um Erro/Problema com o PTC - Dynamics Athenas - Efetivação da Matrícula"/>
    <s v="SGGS-16745"/>
    <s v="Em Andamento"/>
    <m/>
    <m/>
    <s v="[SGGS] PI 3/26"/>
    <x v="0"/>
    <m/>
    <m/>
    <m/>
    <m/>
    <x v="16"/>
    <m/>
    <m/>
    <m/>
    <m/>
    <m/>
    <m/>
    <m/>
    <m/>
    <m/>
    <m/>
    <m/>
    <m/>
    <m/>
    <m/>
    <m/>
    <m/>
    <m/>
    <m/>
    <x v="2"/>
    <s v="Jornada Secretaria e Gestor de Unidades"/>
    <m/>
    <m/>
    <m/>
    <m/>
    <m/>
    <m/>
    <m/>
    <m/>
  </r>
  <r>
    <x v="10"/>
    <s v="[FASE 4]Analise curricular deve considerar mais de uma disciplina origem para um aproveitamento destino e uma disciplina origem sendo usada em mais de uma disciplina destino"/>
    <s v="SGGS-16744"/>
    <s v="Concluído"/>
    <m/>
    <m/>
    <s v="[SGGS] PI 3/26"/>
    <x v="14"/>
    <m/>
    <m/>
    <m/>
    <m/>
    <x v="16"/>
    <m/>
    <m/>
    <m/>
    <m/>
    <m/>
    <m/>
    <m/>
    <m/>
    <m/>
    <m/>
    <m/>
    <m/>
    <m/>
    <m/>
    <m/>
    <m/>
    <m/>
    <m/>
    <x v="2"/>
    <s v="Jornada Secretaria e Gestor de Unidades"/>
    <m/>
    <m/>
    <m/>
    <m/>
    <m/>
    <m/>
    <m/>
    <m/>
  </r>
  <r>
    <x v="0"/>
    <s v="[INC0785437]Tenho um Erro/Problema com o PTC - Dynamics Athenas - Documentos Acadêmicos - Serviços"/>
    <s v="SGGS-16742"/>
    <s v="Backlog"/>
    <m/>
    <m/>
    <s v="[SGGS] PI 3/26"/>
    <x v="0"/>
    <m/>
    <m/>
    <m/>
    <m/>
    <x v="22"/>
    <m/>
    <m/>
    <m/>
    <m/>
    <m/>
    <m/>
    <m/>
    <m/>
    <m/>
    <m/>
    <m/>
    <m/>
    <m/>
    <m/>
    <m/>
    <m/>
    <m/>
    <m/>
    <x v="2"/>
    <s v="Jornada Secretaria e Gestor de Unidades"/>
    <m/>
    <m/>
    <m/>
    <m/>
    <m/>
    <m/>
    <m/>
    <m/>
  </r>
  <r>
    <x v="0"/>
    <s v="[INC0785428]Tenho um Erro/Problema com o PTC - Dynamics Athenas - Efetivação da Matrícula"/>
    <s v="SGGS-16741"/>
    <s v="Em Andamento"/>
    <m/>
    <m/>
    <s v="[SGGS] PI 3/26"/>
    <x v="0"/>
    <m/>
    <m/>
    <m/>
    <m/>
    <x v="16"/>
    <m/>
    <m/>
    <m/>
    <m/>
    <m/>
    <m/>
    <m/>
    <m/>
    <m/>
    <m/>
    <m/>
    <m/>
    <m/>
    <m/>
    <m/>
    <m/>
    <m/>
    <m/>
    <x v="2"/>
    <s v="Jornada Secretaria e Gestor de Unidades"/>
    <m/>
    <m/>
    <m/>
    <m/>
    <m/>
    <m/>
    <m/>
    <m/>
  </r>
  <r>
    <x v="0"/>
    <s v="[INC0784579]Tenho um Erro/Problema com o PTC - Ambiente do Aluno / AVA Sofia - Aulas"/>
    <s v="SGGS-16740"/>
    <s v="Backlog"/>
    <m/>
    <m/>
    <s v="[SGGS] PI 3/26"/>
    <x v="0"/>
    <m/>
    <m/>
    <m/>
    <m/>
    <x v="22"/>
    <m/>
    <m/>
    <m/>
    <m/>
    <m/>
    <m/>
    <m/>
    <m/>
    <m/>
    <m/>
    <m/>
    <m/>
    <m/>
    <m/>
    <m/>
    <m/>
    <m/>
    <m/>
    <x v="2"/>
    <s v="Jornada Secretaria e Gestor de Unidades"/>
    <m/>
    <m/>
    <m/>
    <m/>
    <m/>
    <m/>
    <m/>
    <m/>
  </r>
  <r>
    <x v="0"/>
    <s v="[INC0785262]Tenho um Erro/Problema com o PTC - Ambiente do Aluno / AVA Sofia - Presença de Aula"/>
    <s v="SGGS-16739"/>
    <s v="Backlog"/>
    <m/>
    <m/>
    <s v="[SGGS] PI 3/26"/>
    <x v="0"/>
    <m/>
    <m/>
    <m/>
    <m/>
    <x v="22"/>
    <m/>
    <m/>
    <m/>
    <m/>
    <m/>
    <m/>
    <m/>
    <m/>
    <m/>
    <m/>
    <m/>
    <m/>
    <m/>
    <m/>
    <m/>
    <m/>
    <m/>
    <m/>
    <x v="2"/>
    <s v="Jornada Secretaria e Gestor de Unidades"/>
    <m/>
    <m/>
    <m/>
    <m/>
    <m/>
    <m/>
    <m/>
    <m/>
  </r>
  <r>
    <x v="0"/>
    <s v="[INC0784591]Tenho um Erro/Problema com o Sistema - Área do Candidato - Pagamento"/>
    <s v="SGGS-16738"/>
    <s v="Backlog"/>
    <m/>
    <m/>
    <s v="[SGGS] PI 3/26"/>
    <x v="0"/>
    <m/>
    <m/>
    <m/>
    <m/>
    <x v="22"/>
    <m/>
    <m/>
    <m/>
    <m/>
    <m/>
    <m/>
    <m/>
    <m/>
    <m/>
    <m/>
    <m/>
    <m/>
    <m/>
    <m/>
    <m/>
    <m/>
    <m/>
    <m/>
    <x v="2"/>
    <s v="Jornada Secretaria e Gestor de Unidades"/>
    <m/>
    <m/>
    <m/>
    <m/>
    <m/>
    <m/>
    <m/>
    <m/>
  </r>
  <r>
    <x v="10"/>
    <s v="Aluno em período de rematricula continua com status de cursando."/>
    <s v="SGGS-16702"/>
    <s v="Backlog"/>
    <m/>
    <m/>
    <s v="[SGGS] PI 3/26"/>
    <x v="14"/>
    <m/>
    <m/>
    <m/>
    <m/>
    <x v="16"/>
    <m/>
    <m/>
    <m/>
    <m/>
    <m/>
    <m/>
    <m/>
    <m/>
    <m/>
    <m/>
    <m/>
    <m/>
    <m/>
    <m/>
    <m/>
    <m/>
    <m/>
    <m/>
    <x v="2"/>
    <s v="Jornada Secretaria e Gestor de Unidades"/>
    <m/>
    <m/>
    <m/>
    <m/>
    <m/>
    <m/>
    <m/>
    <m/>
  </r>
  <r>
    <x v="10"/>
    <s v="[FASE 4]Após mudança da data do periodo letivo o evento não foi gatilhado para liberar as analise em espera"/>
    <s v="SGGS-16647"/>
    <s v="Backlog"/>
    <m/>
    <m/>
    <s v="[SGGS] PI 3/26"/>
    <x v="14"/>
    <m/>
    <m/>
    <m/>
    <m/>
    <x v="16"/>
    <m/>
    <m/>
    <m/>
    <m/>
    <m/>
    <m/>
    <m/>
    <m/>
    <m/>
    <m/>
    <m/>
    <m/>
    <m/>
    <m/>
    <m/>
    <m/>
    <m/>
    <m/>
    <x v="2"/>
    <s v="Jornada Secretaria e Gestor de Unidades"/>
    <m/>
    <m/>
    <m/>
    <m/>
    <m/>
    <m/>
    <m/>
    <m/>
  </r>
  <r>
    <x v="10"/>
    <s v="[FASE 4]Evento de cancelamento de pré alocações não foi disparado por GA"/>
    <s v="SGGS-16646"/>
    <s v="Backlog"/>
    <m/>
    <m/>
    <s v="[SGGS] PI 3/26"/>
    <x v="14"/>
    <m/>
    <m/>
    <m/>
    <m/>
    <x v="16"/>
    <m/>
    <m/>
    <m/>
    <m/>
    <m/>
    <m/>
    <m/>
    <m/>
    <m/>
    <m/>
    <m/>
    <m/>
    <m/>
    <m/>
    <m/>
    <m/>
    <m/>
    <m/>
    <x v="2"/>
    <s v="Jornada Secretaria e Gestor de Unidades"/>
    <m/>
    <m/>
    <m/>
    <m/>
    <m/>
    <m/>
    <m/>
    <m/>
  </r>
  <r>
    <x v="0"/>
    <s v="[INC0783569]Tenho um Erro/Problema com o PTC - Dynamics Athenas - Alocação e disponibilização de disciplinas"/>
    <s v="SGGS-16641"/>
    <s v="Backlog"/>
    <m/>
    <m/>
    <s v="[SGGS] PI 3/26"/>
    <x v="0"/>
    <m/>
    <m/>
    <m/>
    <m/>
    <x v="23"/>
    <m/>
    <m/>
    <m/>
    <m/>
    <m/>
    <m/>
    <m/>
    <m/>
    <m/>
    <m/>
    <m/>
    <m/>
    <m/>
    <m/>
    <m/>
    <m/>
    <m/>
    <m/>
    <x v="2"/>
    <s v="Jornada Secretaria e Gestor de Unidades"/>
    <m/>
    <m/>
    <m/>
    <m/>
    <m/>
    <m/>
    <m/>
    <m/>
  </r>
  <r>
    <x v="0"/>
    <s v="[INC0784469]Tenho um Erro/Problema com o PTC - Dynamics Athenas - Instabilidade Sistêmica no Dynamics"/>
    <s v="SGGS-16640"/>
    <s v="Backlog"/>
    <m/>
    <m/>
    <s v="[SGGS] PI 3/26"/>
    <x v="0"/>
    <m/>
    <m/>
    <m/>
    <m/>
    <x v="23"/>
    <m/>
    <m/>
    <m/>
    <m/>
    <m/>
    <m/>
    <m/>
    <m/>
    <m/>
    <m/>
    <m/>
    <m/>
    <m/>
    <m/>
    <m/>
    <m/>
    <m/>
    <m/>
    <x v="2"/>
    <s v="Jornada Secretaria e Gestor de Unidades"/>
    <m/>
    <m/>
    <m/>
    <m/>
    <m/>
    <m/>
    <m/>
    <m/>
  </r>
  <r>
    <x v="10"/>
    <s v="[FASE 4]Documento de Histórico Escolar não exibiu o subscritos com a IES dos aproveitamentos"/>
    <s v="SGGS-16637"/>
    <s v="Backlog"/>
    <m/>
    <m/>
    <s v="[SGGS] PI 3/26"/>
    <x v="14"/>
    <m/>
    <m/>
    <m/>
    <m/>
    <x v="16"/>
    <m/>
    <m/>
    <m/>
    <m/>
    <m/>
    <m/>
    <m/>
    <m/>
    <m/>
    <m/>
    <m/>
    <m/>
    <m/>
    <m/>
    <m/>
    <m/>
    <m/>
    <m/>
    <x v="2"/>
    <s v="Jornada Secretaria e Gestor de Unidades"/>
    <m/>
    <m/>
    <m/>
    <m/>
    <m/>
    <m/>
    <m/>
    <m/>
  </r>
  <r>
    <x v="0"/>
    <s v="[INC0784468]Tenho um Erro/Problema com o PTC - Dynamics Athenas - Efetivação da Matrícula"/>
    <s v="SGGS-16636"/>
    <s v="Em Andamento"/>
    <m/>
    <m/>
    <s v="[SGGS] PI 3/26"/>
    <x v="0"/>
    <m/>
    <m/>
    <m/>
    <m/>
    <x v="16"/>
    <m/>
    <m/>
    <m/>
    <m/>
    <m/>
    <m/>
    <m/>
    <m/>
    <m/>
    <m/>
    <m/>
    <m/>
    <m/>
    <m/>
    <m/>
    <m/>
    <m/>
    <m/>
    <x v="2"/>
    <s v="Jornada Secretaria e Gestor de Unidades"/>
    <m/>
    <m/>
    <m/>
    <m/>
    <m/>
    <m/>
    <m/>
    <m/>
  </r>
  <r>
    <x v="0"/>
    <s v="[INC0779095]Tenho um Erro/Problema com o PTC - Ambiente do Aluno / AVA Sofia - Secretaria - Erro ao abrir solicitação"/>
    <s v="SGGS-16631"/>
    <s v="Em Andamento"/>
    <m/>
    <m/>
    <s v="[SGGS] PI 3/26"/>
    <x v="0"/>
    <m/>
    <m/>
    <m/>
    <m/>
    <x v="23"/>
    <m/>
    <m/>
    <m/>
    <m/>
    <m/>
    <m/>
    <m/>
    <m/>
    <m/>
    <m/>
    <m/>
    <m/>
    <m/>
    <m/>
    <m/>
    <m/>
    <m/>
    <m/>
    <x v="2"/>
    <s v="Jornada Secretaria e Gestor de Unidades"/>
    <m/>
    <m/>
    <m/>
    <m/>
    <m/>
    <m/>
    <m/>
    <m/>
  </r>
  <r>
    <x v="0"/>
    <s v="[INC0784182]Tenho um Erro/Problema com o PTC - Dynamics Athenas - Efetivação da Matrícula"/>
    <s v="SGGS-16630"/>
    <s v="Em Andamento"/>
    <m/>
    <m/>
    <s v="[SGGS] PI 3/26"/>
    <x v="0"/>
    <m/>
    <m/>
    <m/>
    <m/>
    <x v="16"/>
    <m/>
    <m/>
    <m/>
    <m/>
    <m/>
    <m/>
    <m/>
    <m/>
    <m/>
    <m/>
    <m/>
    <m/>
    <m/>
    <m/>
    <m/>
    <m/>
    <m/>
    <m/>
    <x v="2"/>
    <s v="Jornada Secretaria e Gestor de Unidades"/>
    <m/>
    <m/>
    <m/>
    <m/>
    <m/>
    <m/>
    <m/>
    <m/>
  </r>
  <r>
    <x v="0"/>
    <s v="[INC0784145]Tenho um Erro/Problema com o PTC - Dynamics Athenas - Efetivação da Matrícula"/>
    <s v="SGGS-16629"/>
    <s v="Em Andamento"/>
    <m/>
    <m/>
    <s v="[SGGS] PI 3/26"/>
    <x v="0"/>
    <m/>
    <m/>
    <m/>
    <m/>
    <x v="16"/>
    <m/>
    <m/>
    <m/>
    <m/>
    <m/>
    <m/>
    <m/>
    <m/>
    <m/>
    <m/>
    <m/>
    <m/>
    <m/>
    <m/>
    <m/>
    <m/>
    <m/>
    <m/>
    <x v="2"/>
    <s v="Jornada Secretaria e Gestor de Unidades"/>
    <m/>
    <m/>
    <m/>
    <m/>
    <m/>
    <m/>
    <m/>
    <m/>
  </r>
  <r>
    <x v="0"/>
    <s v="[INC0784139]Tenho um Erro/Problema com o PTC - Dynamics Athenas - Documentos Acadêmicos - Serviços"/>
    <s v="SGGS-16627"/>
    <s v="Backlog"/>
    <m/>
    <m/>
    <s v="[SGGS] PI 3/26"/>
    <x v="0"/>
    <m/>
    <m/>
    <m/>
    <m/>
    <x v="23"/>
    <m/>
    <m/>
    <m/>
    <m/>
    <m/>
    <m/>
    <m/>
    <m/>
    <m/>
    <m/>
    <m/>
    <m/>
    <m/>
    <m/>
    <m/>
    <m/>
    <m/>
    <m/>
    <x v="2"/>
    <s v="Jornada Secretaria e Gestor de Unidades"/>
    <m/>
    <m/>
    <m/>
    <m/>
    <m/>
    <m/>
    <m/>
    <m/>
  </r>
  <r>
    <x v="0"/>
    <s v="[INC0783881]Tenho um Erro/Problema com o PTC - Ingresso - Captação - Backoffice"/>
    <s v="SGGS-16621"/>
    <s v="Backlog"/>
    <m/>
    <m/>
    <s v="[SGGS] PI 3/26"/>
    <x v="0"/>
    <m/>
    <m/>
    <m/>
    <m/>
    <x v="23"/>
    <m/>
    <m/>
    <m/>
    <m/>
    <m/>
    <m/>
    <m/>
    <m/>
    <m/>
    <m/>
    <m/>
    <m/>
    <m/>
    <m/>
    <m/>
    <m/>
    <m/>
    <m/>
    <x v="2"/>
    <s v="Jornada Secretaria e Gestor de Unidades"/>
    <m/>
    <m/>
    <m/>
    <m/>
    <m/>
    <m/>
    <m/>
    <m/>
  </r>
  <r>
    <x v="0"/>
    <s v="[INC0783937]Tenho um Erro/Problema com o PTC - Dynamics Athenas - Efetivação da Matrícula"/>
    <s v="SGGS-16620"/>
    <s v="Em Andamento"/>
    <m/>
    <m/>
    <s v="[SGGS] PI 3/26"/>
    <x v="0"/>
    <m/>
    <m/>
    <m/>
    <m/>
    <x v="16"/>
    <m/>
    <m/>
    <m/>
    <m/>
    <m/>
    <m/>
    <m/>
    <m/>
    <m/>
    <m/>
    <m/>
    <m/>
    <m/>
    <m/>
    <m/>
    <m/>
    <m/>
    <m/>
    <x v="2"/>
    <s v="Jornada Secretaria e Gestor de Unidades"/>
    <m/>
    <m/>
    <m/>
    <m/>
    <m/>
    <m/>
    <m/>
    <m/>
  </r>
  <r>
    <x v="0"/>
    <s v="[INC0783841]Tenho um Erro/Problema com o PTC - Dynamics Athenas - Efetivação da Matrícula"/>
    <s v="SGGS-16616"/>
    <s v="Em Andamento"/>
    <m/>
    <m/>
    <s v="[SGGS] PI 3/26"/>
    <x v="0"/>
    <m/>
    <m/>
    <m/>
    <m/>
    <x v="16"/>
    <m/>
    <m/>
    <m/>
    <m/>
    <m/>
    <m/>
    <m/>
    <m/>
    <m/>
    <m/>
    <m/>
    <m/>
    <m/>
    <m/>
    <m/>
    <m/>
    <m/>
    <m/>
    <x v="2"/>
    <s v="Jornada Secretaria e Gestor de Unidades"/>
    <m/>
    <m/>
    <m/>
    <m/>
    <m/>
    <m/>
    <m/>
    <m/>
  </r>
  <r>
    <x v="2"/>
    <s v="[GA] Adequar o formulário das Contas Mantenedora e IES para CNPJ Alfanumérico (JavaScript)"/>
    <s v="SGGS-16615"/>
    <s v="Backlog"/>
    <m/>
    <m/>
    <s v="[SGGS] PI 3/26"/>
    <x v="12"/>
    <m/>
    <m/>
    <n v="3"/>
    <n v="3"/>
    <x v="17"/>
    <m/>
    <m/>
    <m/>
    <m/>
    <m/>
    <m/>
    <m/>
    <m/>
    <m/>
    <m/>
    <m/>
    <m/>
    <m/>
    <m/>
    <m/>
    <m/>
    <m/>
    <m/>
    <x v="2"/>
    <s v="Jornada Secretaria e Gestor de Unidades"/>
    <m/>
    <m/>
    <m/>
    <m/>
    <m/>
    <m/>
    <m/>
    <m/>
  </r>
  <r>
    <x v="0"/>
    <s v="[INC0783823]Tenho um Erro/Problema com o PTC - Dynamics Athenas - Efetivação da Matrícula"/>
    <s v="SGGS-16612"/>
    <s v="Em Andamento"/>
    <m/>
    <m/>
    <s v="[SGGS] PI 3/26"/>
    <x v="0"/>
    <m/>
    <m/>
    <m/>
    <m/>
    <x v="16"/>
    <m/>
    <m/>
    <m/>
    <m/>
    <m/>
    <m/>
    <m/>
    <m/>
    <m/>
    <m/>
    <m/>
    <m/>
    <m/>
    <m/>
    <m/>
    <m/>
    <m/>
    <m/>
    <x v="2"/>
    <s v="Jornada Secretaria e Gestor de Unidades"/>
    <m/>
    <m/>
    <m/>
    <m/>
    <m/>
    <m/>
    <m/>
    <m/>
  </r>
  <r>
    <x v="0"/>
    <s v="[INC0783638]Tenho um Erro/Problema com o PTC - Dynamics Athenas - Efetivação da Matrícula"/>
    <s v="SGGS-16610"/>
    <s v="Em Andamento"/>
    <m/>
    <m/>
    <s v="[SGGS] PI 3/26"/>
    <x v="0"/>
    <m/>
    <m/>
    <m/>
    <m/>
    <x v="16"/>
    <m/>
    <m/>
    <m/>
    <m/>
    <m/>
    <m/>
    <m/>
    <m/>
    <m/>
    <m/>
    <m/>
    <m/>
    <m/>
    <m/>
    <m/>
    <m/>
    <m/>
    <m/>
    <x v="2"/>
    <s v="Jornada Secretaria e Gestor de Unidades"/>
    <m/>
    <m/>
    <m/>
    <m/>
    <m/>
    <m/>
    <m/>
    <m/>
  </r>
  <r>
    <x v="0"/>
    <s v="[INC0783609]Tenho um Erro/Problema com o PTC - Dynamics Athenas - Instabilidade Sistêmica no Dynamics"/>
    <s v="SGGS-16609"/>
    <s v="Backlog"/>
    <m/>
    <m/>
    <s v="[SGGS] PI 3/26"/>
    <x v="0"/>
    <m/>
    <m/>
    <m/>
    <m/>
    <x v="23"/>
    <m/>
    <m/>
    <m/>
    <m/>
    <m/>
    <m/>
    <m/>
    <m/>
    <m/>
    <m/>
    <m/>
    <m/>
    <m/>
    <m/>
    <m/>
    <m/>
    <m/>
    <m/>
    <x v="2"/>
    <s v="Jornada Secretaria e Gestor de Unidades"/>
    <m/>
    <m/>
    <m/>
    <m/>
    <m/>
    <m/>
    <m/>
    <m/>
  </r>
  <r>
    <x v="0"/>
    <s v="[INC0781345]Tenho um Erro/Problema com o PTC - Dynamics Athenas - Alocação e disponibilização de disciplinas"/>
    <s v="SGGS-16608"/>
    <s v="Backlog"/>
    <m/>
    <m/>
    <s v="[SGGS] PI 3/26"/>
    <x v="0"/>
    <m/>
    <m/>
    <m/>
    <m/>
    <x v="23"/>
    <m/>
    <m/>
    <m/>
    <m/>
    <m/>
    <m/>
    <m/>
    <m/>
    <m/>
    <m/>
    <m/>
    <m/>
    <m/>
    <m/>
    <m/>
    <m/>
    <m/>
    <m/>
    <x v="2"/>
    <s v="Jornada Secretaria e Gestor de Unidades"/>
    <m/>
    <m/>
    <m/>
    <m/>
    <m/>
    <m/>
    <m/>
    <m/>
  </r>
  <r>
    <x v="0"/>
    <s v="[INC0783539]Tenho um Erro/Problema com o PTC - Dynamics Athenas - Efetivação da Matrícula"/>
    <s v="SGGS-16606"/>
    <s v="Em Andamento"/>
    <m/>
    <m/>
    <s v="[SGGS] PI 3/26"/>
    <x v="0"/>
    <m/>
    <m/>
    <m/>
    <m/>
    <x v="16"/>
    <m/>
    <m/>
    <m/>
    <m/>
    <m/>
    <m/>
    <m/>
    <m/>
    <m/>
    <m/>
    <m/>
    <m/>
    <m/>
    <m/>
    <m/>
    <m/>
    <m/>
    <m/>
    <x v="2"/>
    <s v="Jornada Secretaria e Gestor de Unidades"/>
    <m/>
    <m/>
    <m/>
    <m/>
    <m/>
    <m/>
    <m/>
    <m/>
  </r>
  <r>
    <x v="0"/>
    <s v="[INC0782452]Tenho um Erro/Problema com o PTC - Ingresso - Inativar inscrição anterior"/>
    <s v="SGGS-16597"/>
    <s v="Backlog"/>
    <m/>
    <m/>
    <s v="[SGGS] PI 3/26"/>
    <x v="0"/>
    <m/>
    <m/>
    <m/>
    <m/>
    <x v="23"/>
    <m/>
    <m/>
    <m/>
    <m/>
    <m/>
    <m/>
    <m/>
    <m/>
    <m/>
    <m/>
    <m/>
    <m/>
    <m/>
    <m/>
    <m/>
    <m/>
    <m/>
    <m/>
    <x v="2"/>
    <s v="Jornada Secretaria e Gestor de Unidades"/>
    <m/>
    <m/>
    <m/>
    <m/>
    <m/>
    <m/>
    <m/>
    <m/>
  </r>
  <r>
    <x v="0"/>
    <s v="[INC0782251]Tenho um Erro/Problema com o PTC - Ingresso - Inativar inscrição anterior"/>
    <s v="SGGS-16596"/>
    <s v="Backlog"/>
    <m/>
    <m/>
    <s v="[SGGS] PI 3/26"/>
    <x v="0"/>
    <m/>
    <m/>
    <m/>
    <m/>
    <x v="23"/>
    <m/>
    <m/>
    <m/>
    <m/>
    <m/>
    <m/>
    <m/>
    <m/>
    <m/>
    <m/>
    <m/>
    <m/>
    <m/>
    <m/>
    <m/>
    <m/>
    <m/>
    <m/>
    <x v="2"/>
    <s v="Jornada Secretaria e Gestor de Unidades"/>
    <m/>
    <m/>
    <m/>
    <m/>
    <m/>
    <m/>
    <m/>
    <m/>
  </r>
  <r>
    <x v="0"/>
    <s v="[INC0782159]Tenho um Erro/Problema com o PTC - Ingresso - Inativar inscrição anterior"/>
    <s v="SGGS-16595"/>
    <s v="Backlog"/>
    <m/>
    <m/>
    <s v="[SGGS] PI 3/26"/>
    <x v="0"/>
    <m/>
    <m/>
    <m/>
    <m/>
    <x v="23"/>
    <m/>
    <m/>
    <m/>
    <m/>
    <m/>
    <m/>
    <m/>
    <m/>
    <m/>
    <m/>
    <m/>
    <m/>
    <m/>
    <m/>
    <m/>
    <m/>
    <m/>
    <m/>
    <x v="2"/>
    <s v="Jornada Secretaria e Gestor de Unidades"/>
    <m/>
    <m/>
    <m/>
    <m/>
    <m/>
    <m/>
    <m/>
    <m/>
  </r>
  <r>
    <x v="0"/>
    <s v="[INC0782390]Tenho um Erro/Problema com o PTC - Ingresso - Inativar inscrição anterior"/>
    <s v="SGGS-16594"/>
    <s v="Backlog"/>
    <m/>
    <m/>
    <s v="[SGGS] PI 3/26"/>
    <x v="0"/>
    <m/>
    <m/>
    <m/>
    <m/>
    <x v="23"/>
    <m/>
    <m/>
    <m/>
    <m/>
    <m/>
    <m/>
    <m/>
    <m/>
    <m/>
    <m/>
    <m/>
    <m/>
    <m/>
    <m/>
    <m/>
    <m/>
    <m/>
    <m/>
    <x v="2"/>
    <s v="Jornada Secretaria e Gestor de Unidades"/>
    <m/>
    <m/>
    <m/>
    <m/>
    <m/>
    <m/>
    <m/>
    <m/>
  </r>
  <r>
    <x v="0"/>
    <s v="[INC0781021]Tenho um Erro/Problema com o PTC - Ambiente do Aluno / AVA Sofia - Secretaria -  Termos e contratos"/>
    <s v="SGGS-16593"/>
    <s v="Backlog"/>
    <m/>
    <m/>
    <s v="[SGGS] PI 3/26"/>
    <x v="0"/>
    <m/>
    <m/>
    <m/>
    <m/>
    <x v="23"/>
    <m/>
    <m/>
    <m/>
    <m/>
    <m/>
    <m/>
    <m/>
    <m/>
    <m/>
    <m/>
    <m/>
    <m/>
    <m/>
    <m/>
    <m/>
    <m/>
    <m/>
    <m/>
    <x v="2"/>
    <s v="Jornada Secretaria e Gestor de Unidades"/>
    <m/>
    <m/>
    <m/>
    <m/>
    <m/>
    <m/>
    <m/>
    <m/>
  </r>
  <r>
    <x v="0"/>
    <s v="[INC0782402]Tenho um Erro/Problema com o PTC - Ambiente do Aluno / AVA Sofia - Aulas"/>
    <s v="SGGS-16592"/>
    <s v="Backlog"/>
    <m/>
    <m/>
    <s v="[SGGS] PI 3/26"/>
    <x v="0"/>
    <m/>
    <m/>
    <m/>
    <m/>
    <x v="23"/>
    <m/>
    <m/>
    <m/>
    <m/>
    <m/>
    <m/>
    <m/>
    <m/>
    <m/>
    <m/>
    <m/>
    <m/>
    <m/>
    <m/>
    <m/>
    <m/>
    <m/>
    <m/>
    <x v="2"/>
    <s v="Jornada Secretaria e Gestor de Unidades"/>
    <m/>
    <m/>
    <m/>
    <m/>
    <m/>
    <m/>
    <m/>
    <m/>
  </r>
  <r>
    <x v="0"/>
    <s v="[INC0782877]Tenho um Erro/Problema com o PTC - Dynamics Athenas - Efetivação da Matrícula"/>
    <s v="SGGS-16590"/>
    <s v="Em Andamento"/>
    <m/>
    <m/>
    <s v="[SGGS] PI 3/26"/>
    <x v="0"/>
    <m/>
    <m/>
    <m/>
    <m/>
    <x v="16"/>
    <m/>
    <m/>
    <m/>
    <m/>
    <m/>
    <m/>
    <m/>
    <m/>
    <m/>
    <m/>
    <m/>
    <m/>
    <m/>
    <m/>
    <m/>
    <m/>
    <m/>
    <m/>
    <x v="2"/>
    <s v="Jornada Secretaria e Gestor de Unidades"/>
    <m/>
    <m/>
    <m/>
    <m/>
    <m/>
    <m/>
    <m/>
    <m/>
  </r>
  <r>
    <x v="0"/>
    <s v="[INC0767502]Tenho um Erro/Problema com o PTC - Ambiente do Aluno / AVA Sofia - Secretaria -  Termos e contratos"/>
    <s v="SGGS-16589"/>
    <s v="Backlog"/>
    <m/>
    <m/>
    <s v="[SGGS] PI 3/26"/>
    <x v="0"/>
    <m/>
    <m/>
    <m/>
    <m/>
    <x v="23"/>
    <m/>
    <m/>
    <m/>
    <m/>
    <m/>
    <m/>
    <m/>
    <m/>
    <m/>
    <m/>
    <m/>
    <m/>
    <m/>
    <m/>
    <m/>
    <m/>
    <m/>
    <m/>
    <x v="2"/>
    <s v="Jornada Secretaria e Gestor de Unidades"/>
    <m/>
    <m/>
    <m/>
    <m/>
    <m/>
    <m/>
    <m/>
    <m/>
  </r>
  <r>
    <x v="0"/>
    <s v="[INC0782853]Tenho um Erro/Problema com o PTC - Dynamics Athenas - Efetivação da Matrícula"/>
    <s v="SGGS-16588"/>
    <s v="Em Andamento"/>
    <m/>
    <m/>
    <s v="[SGGS] PI 3/26"/>
    <x v="0"/>
    <m/>
    <m/>
    <m/>
    <m/>
    <x v="16"/>
    <m/>
    <m/>
    <m/>
    <m/>
    <m/>
    <m/>
    <m/>
    <m/>
    <m/>
    <m/>
    <m/>
    <m/>
    <m/>
    <m/>
    <m/>
    <m/>
    <m/>
    <m/>
    <x v="2"/>
    <s v="Jornada Secretaria e Gestor de Unidades"/>
    <m/>
    <m/>
    <m/>
    <m/>
    <m/>
    <m/>
    <m/>
    <m/>
  </r>
  <r>
    <x v="0"/>
    <s v="[INC0782767]Tenho um Erro/Problema com o PTC - Dynamics Athenas - Efetivação da Matrícula"/>
    <s v="SGGS-16587"/>
    <s v="Em Andamento"/>
    <m/>
    <m/>
    <s v="[SGGS] PI 3/26"/>
    <x v="0"/>
    <m/>
    <m/>
    <m/>
    <m/>
    <x v="16"/>
    <m/>
    <m/>
    <m/>
    <m/>
    <m/>
    <m/>
    <m/>
    <m/>
    <m/>
    <m/>
    <m/>
    <m/>
    <m/>
    <m/>
    <m/>
    <m/>
    <m/>
    <m/>
    <x v="2"/>
    <s v="Jornada Secretaria e Gestor de Unidades"/>
    <m/>
    <m/>
    <m/>
    <m/>
    <m/>
    <m/>
    <m/>
    <m/>
  </r>
  <r>
    <x v="0"/>
    <s v="[INC0782730]Tenho um Erro/Problema com o PTC - Dynamics Athenas - Efetivação da Matrícula"/>
    <s v="SGGS-16586"/>
    <s v="Em Andamento"/>
    <m/>
    <m/>
    <s v="[SGGS] PI 3/26"/>
    <x v="0"/>
    <m/>
    <m/>
    <m/>
    <m/>
    <x v="16"/>
    <m/>
    <m/>
    <m/>
    <m/>
    <m/>
    <m/>
    <m/>
    <m/>
    <m/>
    <m/>
    <m/>
    <m/>
    <m/>
    <m/>
    <m/>
    <m/>
    <m/>
    <m/>
    <x v="2"/>
    <s v="Jornada Secretaria e Gestor de Unidades"/>
    <m/>
    <m/>
    <m/>
    <m/>
    <m/>
    <m/>
    <m/>
    <m/>
  </r>
  <r>
    <x v="0"/>
    <s v="[INC0782710]Tenho um Erro/Problema com o PTC - Dynamics Athenas - Efetivação da Matrícula"/>
    <s v="SGGS-16585"/>
    <s v="Em Andamento"/>
    <m/>
    <m/>
    <s v="[SGGS] PI 3/26"/>
    <x v="0"/>
    <m/>
    <m/>
    <m/>
    <m/>
    <x v="16"/>
    <m/>
    <m/>
    <m/>
    <m/>
    <m/>
    <m/>
    <m/>
    <m/>
    <m/>
    <m/>
    <m/>
    <m/>
    <m/>
    <m/>
    <m/>
    <m/>
    <m/>
    <m/>
    <x v="2"/>
    <s v="Jornada Secretaria e Gestor de Unidades"/>
    <m/>
    <m/>
    <m/>
    <m/>
    <m/>
    <m/>
    <m/>
    <m/>
  </r>
  <r>
    <x v="0"/>
    <s v="[INC0782552]Tenho um Erro/Problema com o PTC - Ingresso - Captação - Backoffice"/>
    <s v="SGGS-16584"/>
    <s v="Backlog"/>
    <m/>
    <m/>
    <s v="[SGGS] PI 3/26"/>
    <x v="0"/>
    <m/>
    <m/>
    <m/>
    <m/>
    <x v="23"/>
    <m/>
    <m/>
    <m/>
    <m/>
    <m/>
    <m/>
    <m/>
    <m/>
    <m/>
    <m/>
    <m/>
    <m/>
    <m/>
    <m/>
    <m/>
    <m/>
    <m/>
    <m/>
    <x v="2"/>
    <s v="Jornada Secretaria e Gestor de Unidades"/>
    <m/>
    <m/>
    <m/>
    <m/>
    <m/>
    <m/>
    <m/>
    <m/>
  </r>
  <r>
    <x v="0"/>
    <s v="[INC0782707]Tenho um Erro/Problema com o PTC - Dynamics Athenas - Rematrícula"/>
    <s v="SGGS-16583"/>
    <s v="Backlog"/>
    <m/>
    <m/>
    <s v="[SGGS] PI 3/26"/>
    <x v="0"/>
    <m/>
    <m/>
    <m/>
    <m/>
    <x v="23"/>
    <m/>
    <m/>
    <m/>
    <m/>
    <m/>
    <m/>
    <m/>
    <m/>
    <m/>
    <m/>
    <m/>
    <m/>
    <m/>
    <m/>
    <m/>
    <m/>
    <m/>
    <m/>
    <x v="2"/>
    <s v="Jornada Secretaria e Gestor de Unidades"/>
    <m/>
    <m/>
    <m/>
    <m/>
    <m/>
    <m/>
    <m/>
    <m/>
  </r>
  <r>
    <x v="0"/>
    <s v="[INC0782613]Tenho um Erro/Problema com o PTC - Dynamics Athenas - Efetivação da Matrícula"/>
    <s v="SGGS-16581"/>
    <s v="Em Andamento"/>
    <m/>
    <m/>
    <s v="[SGGS] PI 3/26"/>
    <x v="0"/>
    <m/>
    <m/>
    <m/>
    <m/>
    <x v="16"/>
    <m/>
    <m/>
    <m/>
    <m/>
    <m/>
    <m/>
    <m/>
    <m/>
    <m/>
    <m/>
    <m/>
    <m/>
    <m/>
    <m/>
    <m/>
    <m/>
    <m/>
    <m/>
    <x v="2"/>
    <s v="Jornada Secretaria e Gestor de Unidades"/>
    <m/>
    <m/>
    <m/>
    <m/>
    <m/>
    <m/>
    <m/>
    <m/>
  </r>
  <r>
    <x v="0"/>
    <s v="[INC0782560]Tenho um Erro/Problema com o PTC - Dynamics Athenas - Efetivação da Matrícula"/>
    <s v="SGGS-16580"/>
    <s v="Em Andamento"/>
    <m/>
    <m/>
    <s v="[SGGS] PI 3/26"/>
    <x v="0"/>
    <m/>
    <m/>
    <m/>
    <m/>
    <x v="16"/>
    <m/>
    <m/>
    <m/>
    <m/>
    <m/>
    <m/>
    <m/>
    <m/>
    <m/>
    <m/>
    <m/>
    <m/>
    <m/>
    <m/>
    <m/>
    <m/>
    <m/>
    <m/>
    <x v="2"/>
    <s v="Jornada Secretaria e Gestor de Unidades"/>
    <m/>
    <m/>
    <m/>
    <m/>
    <m/>
    <m/>
    <m/>
    <m/>
  </r>
  <r>
    <x v="0"/>
    <s v="[INC0777173]Tenho um Erro/Problema com o PTC - Dynamics Athenas - Alocação e disponibilização de disciplinas"/>
    <s v="SGGS-16577"/>
    <s v="Backlog"/>
    <m/>
    <m/>
    <s v="[SGGS] PI 3/26"/>
    <x v="0"/>
    <m/>
    <m/>
    <m/>
    <m/>
    <x v="23"/>
    <m/>
    <m/>
    <m/>
    <m/>
    <m/>
    <m/>
    <m/>
    <m/>
    <m/>
    <m/>
    <m/>
    <m/>
    <m/>
    <m/>
    <m/>
    <m/>
    <m/>
    <m/>
    <x v="2"/>
    <s v="Jornada Secretaria e Gestor de Unidades"/>
    <m/>
    <m/>
    <m/>
    <m/>
    <m/>
    <m/>
    <m/>
    <m/>
  </r>
  <r>
    <x v="0"/>
    <s v="[INC0773673]Tenho um Erro/Problema com o PTC - Dynamics Athenas - Alocação e disponibilização de disciplinas"/>
    <s v="SGGS-16574"/>
    <s v="Backlog"/>
    <m/>
    <m/>
    <s v="[SGGS] PI 3/26"/>
    <x v="0"/>
    <m/>
    <m/>
    <m/>
    <m/>
    <x v="23"/>
    <m/>
    <m/>
    <m/>
    <m/>
    <m/>
    <m/>
    <m/>
    <m/>
    <m/>
    <m/>
    <m/>
    <m/>
    <m/>
    <m/>
    <m/>
    <m/>
    <m/>
    <m/>
    <x v="2"/>
    <s v="Jornada Secretaria e Gestor de Unidades"/>
    <m/>
    <m/>
    <m/>
    <m/>
    <m/>
    <m/>
    <m/>
    <m/>
  </r>
  <r>
    <x v="0"/>
    <s v="[INC0775316]Tenho um Erro/Problema com o PTC - Ambiente do Aluno / AVA Sofia - Secretaria - Erro na solicitação de Transferencia interna - curso e polo"/>
    <s v="SGGS-16573"/>
    <s v="Backlog"/>
    <m/>
    <m/>
    <s v="[SGGS] PI 3/26"/>
    <x v="0"/>
    <m/>
    <m/>
    <m/>
    <m/>
    <x v="23"/>
    <m/>
    <m/>
    <m/>
    <m/>
    <m/>
    <m/>
    <m/>
    <m/>
    <m/>
    <m/>
    <m/>
    <m/>
    <m/>
    <m/>
    <m/>
    <m/>
    <m/>
    <m/>
    <x v="2"/>
    <s v="Jornada Secretaria e Gestor de Unidades"/>
    <m/>
    <m/>
    <m/>
    <m/>
    <m/>
    <m/>
    <m/>
    <m/>
  </r>
  <r>
    <x v="0"/>
    <s v="[INC0782244]Tenho um Erro/Problema com o Sistema - Área do Candidato - Contrato"/>
    <s v="SGGS-16572"/>
    <s v="Backlog"/>
    <m/>
    <m/>
    <s v="[SGGS] PI 3/26"/>
    <x v="0"/>
    <m/>
    <m/>
    <m/>
    <m/>
    <x v="23"/>
    <m/>
    <m/>
    <m/>
    <m/>
    <m/>
    <m/>
    <m/>
    <m/>
    <m/>
    <m/>
    <m/>
    <m/>
    <m/>
    <m/>
    <m/>
    <m/>
    <m/>
    <m/>
    <x v="2"/>
    <s v="Jornada Secretaria e Gestor de Unidades"/>
    <m/>
    <m/>
    <m/>
    <m/>
    <m/>
    <m/>
    <m/>
    <m/>
  </r>
  <r>
    <x v="0"/>
    <s v="[INC0782252]Tenho um Erro/Problema com o PTC - Dynamics Athenas - Efetivação da Matrícula"/>
    <s v="SGGS-16570"/>
    <s v="Em Andamento"/>
    <m/>
    <m/>
    <s v="[SGGS] PI 3/26"/>
    <x v="0"/>
    <m/>
    <m/>
    <m/>
    <m/>
    <x v="16"/>
    <m/>
    <m/>
    <m/>
    <m/>
    <m/>
    <m/>
    <m/>
    <m/>
    <m/>
    <m/>
    <m/>
    <m/>
    <m/>
    <m/>
    <m/>
    <m/>
    <m/>
    <m/>
    <x v="2"/>
    <s v="Jornada Secretaria e Gestor de Unidades"/>
    <m/>
    <m/>
    <m/>
    <m/>
    <m/>
    <m/>
    <m/>
    <m/>
  </r>
  <r>
    <x v="0"/>
    <s v="[INC0782241]Tenho um Erro/Problema com o PTC - Dynamics Athenas - Efetivação da Matrícula"/>
    <s v="SGGS-16569"/>
    <s v="Em Andamento"/>
    <m/>
    <m/>
    <s v="[SGGS] PI 3/26"/>
    <x v="0"/>
    <m/>
    <m/>
    <m/>
    <m/>
    <x v="16"/>
    <m/>
    <m/>
    <m/>
    <m/>
    <m/>
    <m/>
    <m/>
    <m/>
    <m/>
    <m/>
    <m/>
    <m/>
    <m/>
    <m/>
    <m/>
    <m/>
    <m/>
    <m/>
    <x v="2"/>
    <s v="Jornada Secretaria e Gestor de Unidades"/>
    <m/>
    <m/>
    <m/>
    <m/>
    <m/>
    <m/>
    <m/>
    <m/>
  </r>
  <r>
    <x v="0"/>
    <s v="[INC0782234]Tenho um Erro/Problema com o PTC - Dynamics Athenas - Efetivação da Matrícula"/>
    <s v="SGGS-16568"/>
    <s v="Em Andamento"/>
    <m/>
    <m/>
    <s v="[SGGS] PI 3/26"/>
    <x v="0"/>
    <m/>
    <m/>
    <m/>
    <m/>
    <x v="16"/>
    <m/>
    <m/>
    <m/>
    <m/>
    <m/>
    <m/>
    <m/>
    <m/>
    <m/>
    <m/>
    <m/>
    <m/>
    <m/>
    <m/>
    <m/>
    <m/>
    <m/>
    <m/>
    <x v="2"/>
    <s v="Jornada Secretaria e Gestor de Unidades"/>
    <m/>
    <m/>
    <m/>
    <m/>
    <m/>
    <m/>
    <m/>
    <m/>
  </r>
  <r>
    <x v="0"/>
    <s v="[INC0775549]Tenho um Erro/Problema com o PTC - Ambiente do Aluno / AVA Sofia - Secretaria - Erro na solicitação de Transferencia interna - curso e polo"/>
    <s v="SGGS-16561"/>
    <s v="Backlog"/>
    <m/>
    <m/>
    <s v="[SGGS] PI 3/26"/>
    <x v="0"/>
    <m/>
    <m/>
    <m/>
    <m/>
    <x v="23"/>
    <m/>
    <m/>
    <m/>
    <m/>
    <m/>
    <m/>
    <m/>
    <m/>
    <m/>
    <m/>
    <m/>
    <m/>
    <m/>
    <m/>
    <m/>
    <m/>
    <m/>
    <m/>
    <x v="2"/>
    <s v="Jornada Secretaria e Gestor de Unidades"/>
    <m/>
    <m/>
    <m/>
    <m/>
    <m/>
    <m/>
    <m/>
    <m/>
  </r>
  <r>
    <x v="0"/>
    <s v="[INC0771762]Tenho um Erro/Problema com o PTC - Ambiente do Aluno / AVA Sofia - Secretaria - Erro na solicitação de Transferencia interna - curso e polo"/>
    <s v="SGGS-16558"/>
    <s v="Backlog"/>
    <m/>
    <m/>
    <s v="[SGGS] PI 3/26"/>
    <x v="0"/>
    <m/>
    <m/>
    <m/>
    <m/>
    <x v="23"/>
    <m/>
    <m/>
    <m/>
    <m/>
    <m/>
    <m/>
    <m/>
    <m/>
    <m/>
    <m/>
    <m/>
    <m/>
    <m/>
    <m/>
    <m/>
    <m/>
    <m/>
    <m/>
    <x v="2"/>
    <s v="Jornada Secretaria e Gestor de Unidades"/>
    <m/>
    <m/>
    <m/>
    <m/>
    <m/>
    <m/>
    <m/>
    <m/>
  </r>
  <r>
    <x v="0"/>
    <s v="[INC0771805]Tenho um Erro/Problema com o PTC - Ambiente do Aluno / AVA Sofia - Secretaria - Erro na solicitação de Transferencia interna - curso e polo"/>
    <s v="SGGS-16557"/>
    <s v="Backlog"/>
    <m/>
    <m/>
    <s v="[SGGS] PI 3/26"/>
    <x v="0"/>
    <m/>
    <m/>
    <m/>
    <m/>
    <x v="23"/>
    <m/>
    <m/>
    <m/>
    <m/>
    <m/>
    <m/>
    <m/>
    <m/>
    <m/>
    <m/>
    <m/>
    <m/>
    <m/>
    <m/>
    <m/>
    <m/>
    <m/>
    <m/>
    <x v="2"/>
    <s v="Jornada Secretaria e Gestor de Unidades"/>
    <m/>
    <m/>
    <m/>
    <m/>
    <m/>
    <m/>
    <m/>
    <m/>
  </r>
  <r>
    <x v="0"/>
    <s v="[INC0782118]Tenho um Erro/Problema com o PTC - Ingresso - Captação - Backoffice"/>
    <s v="SGGS-16555"/>
    <s v="Backlog"/>
    <m/>
    <m/>
    <s v="[SGGS] PI 3/26"/>
    <x v="0"/>
    <m/>
    <m/>
    <m/>
    <m/>
    <x v="23"/>
    <m/>
    <m/>
    <m/>
    <m/>
    <m/>
    <m/>
    <m/>
    <m/>
    <m/>
    <m/>
    <m/>
    <m/>
    <m/>
    <m/>
    <m/>
    <m/>
    <m/>
    <m/>
    <x v="2"/>
    <s v="Jornada Secretaria e Gestor de Unidades"/>
    <m/>
    <m/>
    <m/>
    <m/>
    <m/>
    <m/>
    <m/>
    <m/>
  </r>
  <r>
    <x v="0"/>
    <s v="[INC0772884]Tenho um Erro/Problema no Dynamics - Gestão de unidades - Reportar um erro/problema"/>
    <s v="SGGS-16548"/>
    <s v="Backlog"/>
    <m/>
    <m/>
    <s v="[SGGS] PI 3/26"/>
    <x v="0"/>
    <m/>
    <m/>
    <m/>
    <m/>
    <x v="23"/>
    <m/>
    <m/>
    <m/>
    <m/>
    <m/>
    <m/>
    <m/>
    <m/>
    <m/>
    <m/>
    <m/>
    <m/>
    <m/>
    <m/>
    <m/>
    <m/>
    <m/>
    <m/>
    <x v="2"/>
    <s v="Jornada Secretaria e Gestor de Unidades"/>
    <m/>
    <m/>
    <m/>
    <m/>
    <m/>
    <m/>
    <m/>
    <m/>
  </r>
  <r>
    <x v="0"/>
    <s v="[INC0781352]Tenho um Erro/Problema com o PTC - Ingresso - Captação - Área do Candidato"/>
    <s v="SGGS-16547"/>
    <s v="Backlog"/>
    <m/>
    <m/>
    <s v="[SGGS] PI 3/26"/>
    <x v="0"/>
    <m/>
    <m/>
    <m/>
    <m/>
    <x v="23"/>
    <m/>
    <m/>
    <m/>
    <m/>
    <m/>
    <m/>
    <m/>
    <m/>
    <m/>
    <m/>
    <m/>
    <m/>
    <m/>
    <m/>
    <m/>
    <m/>
    <m/>
    <m/>
    <x v="2"/>
    <s v="Jornada Secretaria e Gestor de Unidades"/>
    <m/>
    <m/>
    <m/>
    <m/>
    <m/>
    <m/>
    <m/>
    <m/>
  </r>
  <r>
    <x v="0"/>
    <s v="[INC0781342]Tenho um Erro/Problema com o PTC - Dynamics Athenas - Efetivação da Matrícula"/>
    <s v="SGGS-16466"/>
    <s v="Em Andamento"/>
    <m/>
    <m/>
    <s v="[SGGS] PI 3/26"/>
    <x v="0"/>
    <m/>
    <m/>
    <m/>
    <m/>
    <x v="16"/>
    <m/>
    <m/>
    <m/>
    <m/>
    <m/>
    <m/>
    <m/>
    <m/>
    <m/>
    <m/>
    <m/>
    <m/>
    <m/>
    <m/>
    <m/>
    <m/>
    <m/>
    <m/>
    <x v="2"/>
    <s v="Jornada Secretaria e Gestor de Unidades"/>
    <m/>
    <m/>
    <m/>
    <m/>
    <m/>
    <m/>
    <m/>
    <m/>
  </r>
  <r>
    <x v="0"/>
    <s v="[INC0778271]Tenho um Erro/Problema com o PTC - Dynamics Athenas - Efetivação da Matrícula"/>
    <s v="SGGS-16465"/>
    <s v="Backlog"/>
    <m/>
    <m/>
    <s v="[SGGS] PI 3/26"/>
    <x v="0"/>
    <m/>
    <m/>
    <m/>
    <m/>
    <x v="24"/>
    <m/>
    <m/>
    <m/>
    <m/>
    <m/>
    <m/>
    <m/>
    <m/>
    <m/>
    <m/>
    <m/>
    <m/>
    <m/>
    <m/>
    <m/>
    <m/>
    <m/>
    <m/>
    <x v="2"/>
    <s v="Jornada Secretaria e Gestor de Unidades"/>
    <m/>
    <m/>
    <m/>
    <m/>
    <m/>
    <m/>
    <m/>
    <m/>
  </r>
  <r>
    <x v="0"/>
    <s v="[INC0761769]Tenho um Erro/Problema com o PTC - Ambiente do Aluno / AVA Sofia - Secretaria -  Termos e contratos"/>
    <s v="SGGS-16464"/>
    <s v="Backlog"/>
    <m/>
    <m/>
    <s v="[SGGS] PI 3/26"/>
    <x v="0"/>
    <m/>
    <m/>
    <m/>
    <m/>
    <x v="24"/>
    <m/>
    <m/>
    <m/>
    <m/>
    <m/>
    <m/>
    <m/>
    <m/>
    <m/>
    <m/>
    <m/>
    <m/>
    <m/>
    <m/>
    <m/>
    <m/>
    <m/>
    <m/>
    <x v="2"/>
    <s v="Jornada Secretaria e Gestor de Unidades"/>
    <m/>
    <m/>
    <m/>
    <m/>
    <m/>
    <m/>
    <m/>
    <m/>
  </r>
  <r>
    <x v="0"/>
    <s v="[INC0781311]Tenho um Erro/Problema com o PTC - Dynamics Athenas - Efetivação da Matrícula"/>
    <s v="SGGS-16463"/>
    <s v="Em Andamento"/>
    <m/>
    <m/>
    <s v="[SGGS] PI 3/26"/>
    <x v="0"/>
    <m/>
    <m/>
    <m/>
    <m/>
    <x v="16"/>
    <m/>
    <m/>
    <m/>
    <m/>
    <m/>
    <m/>
    <m/>
    <m/>
    <m/>
    <m/>
    <m/>
    <m/>
    <m/>
    <m/>
    <m/>
    <m/>
    <m/>
    <m/>
    <x v="2"/>
    <s v="Jornada Secretaria e Gestor de Unidades"/>
    <m/>
    <m/>
    <m/>
    <m/>
    <m/>
    <m/>
    <m/>
    <m/>
  </r>
  <r>
    <x v="0"/>
    <s v="[INC0781271]Tenho um Erro/Problema com o PTC - Dynamics Athenas - Documentos Acadêmicos - Serviços"/>
    <s v="SGGS-16459"/>
    <s v="Backlog"/>
    <m/>
    <m/>
    <s v="[SGGS] PI 3/26"/>
    <x v="0"/>
    <m/>
    <m/>
    <m/>
    <m/>
    <x v="24"/>
    <m/>
    <m/>
    <m/>
    <m/>
    <m/>
    <m/>
    <m/>
    <m/>
    <m/>
    <m/>
    <m/>
    <m/>
    <m/>
    <m/>
    <m/>
    <m/>
    <m/>
    <m/>
    <x v="2"/>
    <s v="Jornada Secretaria e Gestor de Unidades"/>
    <m/>
    <m/>
    <m/>
    <m/>
    <m/>
    <m/>
    <m/>
    <m/>
  </r>
  <r>
    <x v="0"/>
    <s v="[INC0781253]Tenho um Erro/Problema com o PTC - Dynamics Athenas - Efetivação da Matrícula"/>
    <s v="SGGS-16457"/>
    <s v="Em Andamento"/>
    <m/>
    <m/>
    <s v="[SGGS] PI 3/26"/>
    <x v="0"/>
    <m/>
    <m/>
    <m/>
    <m/>
    <x v="16"/>
    <m/>
    <m/>
    <m/>
    <m/>
    <m/>
    <m/>
    <m/>
    <m/>
    <m/>
    <m/>
    <m/>
    <m/>
    <m/>
    <m/>
    <m/>
    <m/>
    <m/>
    <m/>
    <x v="2"/>
    <s v="Jornada Secretaria e Gestor de Unidades"/>
    <m/>
    <m/>
    <m/>
    <m/>
    <m/>
    <m/>
    <m/>
    <m/>
  </r>
  <r>
    <x v="0"/>
    <s v="[INC0781242]Tenho um Erro/Problema com o PTC - Dynamics Athenas - Efetivação da Matrícula"/>
    <s v="SGGS-16456"/>
    <s v="Em Andamento"/>
    <m/>
    <m/>
    <s v="[SGGS] PI 3/26"/>
    <x v="0"/>
    <m/>
    <m/>
    <m/>
    <m/>
    <x v="16"/>
    <m/>
    <m/>
    <m/>
    <m/>
    <m/>
    <m/>
    <m/>
    <m/>
    <m/>
    <m/>
    <m/>
    <m/>
    <m/>
    <m/>
    <m/>
    <m/>
    <m/>
    <m/>
    <x v="2"/>
    <s v="Jornada Secretaria e Gestor de Unidades"/>
    <m/>
    <m/>
    <m/>
    <m/>
    <m/>
    <m/>
    <m/>
    <m/>
  </r>
  <r>
    <x v="0"/>
    <s v="[INC0780902]Tenho um Erro/Problema com o PTC - Ingresso - Captação - Área do Candidato"/>
    <s v="SGGS-16451"/>
    <s v="Backlog"/>
    <m/>
    <m/>
    <s v="[SGGS] PI 3/26"/>
    <x v="0"/>
    <m/>
    <m/>
    <m/>
    <m/>
    <x v="24"/>
    <m/>
    <m/>
    <m/>
    <m/>
    <m/>
    <m/>
    <m/>
    <m/>
    <m/>
    <m/>
    <m/>
    <m/>
    <m/>
    <m/>
    <m/>
    <m/>
    <m/>
    <m/>
    <x v="2"/>
    <s v="Jornada Secretaria e Gestor de Unidades"/>
    <m/>
    <m/>
    <m/>
    <m/>
    <m/>
    <m/>
    <m/>
    <m/>
  </r>
  <r>
    <x v="0"/>
    <s v="[INC0781073]Tenho um Erro/Problema com o PTC - Dynamics Athenas - Rematrícula"/>
    <s v="SGGS-16446"/>
    <s v="Backlog"/>
    <m/>
    <m/>
    <s v="[SGGS] PI 3/26"/>
    <x v="0"/>
    <m/>
    <m/>
    <m/>
    <m/>
    <x v="24"/>
    <m/>
    <m/>
    <m/>
    <m/>
    <m/>
    <m/>
    <m/>
    <m/>
    <m/>
    <m/>
    <m/>
    <m/>
    <m/>
    <m/>
    <m/>
    <m/>
    <m/>
    <m/>
    <x v="2"/>
    <s v="Jornada Secretaria e Gestor de Unidades"/>
    <m/>
    <m/>
    <m/>
    <m/>
    <m/>
    <m/>
    <m/>
    <m/>
  </r>
  <r>
    <x v="0"/>
    <s v="[INC0781060]Tenho um Erro/Problema com o PTC - Dynamics Athenas - Efetivação da Matrícula"/>
    <s v="SGGS-16444"/>
    <s v="Em Andamento"/>
    <m/>
    <m/>
    <s v="[SGGS] PI 3/26"/>
    <x v="0"/>
    <m/>
    <m/>
    <m/>
    <m/>
    <x v="16"/>
    <m/>
    <m/>
    <m/>
    <m/>
    <m/>
    <m/>
    <m/>
    <m/>
    <m/>
    <m/>
    <m/>
    <m/>
    <m/>
    <m/>
    <m/>
    <m/>
    <m/>
    <m/>
    <x v="2"/>
    <s v="Jornada Secretaria e Gestor de Unidades"/>
    <m/>
    <m/>
    <m/>
    <m/>
    <m/>
    <m/>
    <m/>
    <m/>
  </r>
  <r>
    <x v="0"/>
    <s v="[INC0781052]Tenho um Erro/Problema com o PTC - Dynamics Athenas - Efetivação da Matrícula"/>
    <s v="SGGS-16443"/>
    <s v="Em Andamento"/>
    <m/>
    <m/>
    <s v="[SGGS] PI 3/26"/>
    <x v="0"/>
    <m/>
    <m/>
    <m/>
    <m/>
    <x v="16"/>
    <m/>
    <m/>
    <m/>
    <m/>
    <m/>
    <m/>
    <m/>
    <m/>
    <m/>
    <m/>
    <m/>
    <m/>
    <m/>
    <m/>
    <m/>
    <m/>
    <m/>
    <m/>
    <x v="2"/>
    <s v="Jornada Secretaria e Gestor de Unidades"/>
    <m/>
    <m/>
    <m/>
    <m/>
    <m/>
    <m/>
    <m/>
    <m/>
  </r>
  <r>
    <x v="0"/>
    <s v="[INC0780937]Tenho um Erro/Problema com o PTC - Dynamics Athenas - Documentos Acadêmicos - Serviços"/>
    <s v="SGGS-16440"/>
    <s v="Backlog"/>
    <m/>
    <m/>
    <s v="[SGGS] PI 3/26"/>
    <x v="0"/>
    <m/>
    <m/>
    <m/>
    <m/>
    <x v="24"/>
    <m/>
    <m/>
    <m/>
    <m/>
    <m/>
    <m/>
    <m/>
    <m/>
    <m/>
    <m/>
    <m/>
    <m/>
    <m/>
    <m/>
    <m/>
    <m/>
    <m/>
    <m/>
    <x v="2"/>
    <s v="Jornada Secretaria e Gestor de Unidades"/>
    <m/>
    <m/>
    <m/>
    <m/>
    <m/>
    <m/>
    <m/>
    <m/>
  </r>
  <r>
    <x v="0"/>
    <s v="[INC0780838]Tenho um Erro/Problema com o PTC - Dynamics Athenas - Efetivação da Matrícula"/>
    <s v="SGGS-16436"/>
    <s v="Em Andamento"/>
    <m/>
    <m/>
    <s v="[SGGS] PI 3/26"/>
    <x v="0"/>
    <m/>
    <m/>
    <m/>
    <m/>
    <x v="16"/>
    <m/>
    <m/>
    <m/>
    <m/>
    <m/>
    <m/>
    <m/>
    <m/>
    <m/>
    <m/>
    <m/>
    <m/>
    <m/>
    <m/>
    <m/>
    <m/>
    <m/>
    <m/>
    <x v="2"/>
    <s v="Jornada Secretaria e Gestor de Unidades"/>
    <m/>
    <m/>
    <m/>
    <m/>
    <m/>
    <m/>
    <m/>
    <m/>
  </r>
  <r>
    <x v="0"/>
    <s v="[INC0729139]Tenho um Erro/Problema com o PTC - Dynamics Athenas - Notas e Frequências Parciais"/>
    <s v="SGGS-16432"/>
    <s v="Concluído"/>
    <m/>
    <m/>
    <s v="[SGGS] PI 3/26"/>
    <x v="0"/>
    <m/>
    <m/>
    <m/>
    <m/>
    <x v="24"/>
    <m/>
    <m/>
    <m/>
    <m/>
    <m/>
    <m/>
    <m/>
    <m/>
    <m/>
    <m/>
    <m/>
    <m/>
    <m/>
    <m/>
    <m/>
    <m/>
    <m/>
    <m/>
    <x v="2"/>
    <s v="Jornada Secretaria e Gestor de Unidades"/>
    <m/>
    <m/>
    <m/>
    <m/>
    <m/>
    <m/>
    <m/>
    <m/>
  </r>
  <r>
    <x v="0"/>
    <s v="[INC0778946]Tenho um Erro/Problema com o PTC - Dynamics Athenas - Efetivação da Matrícula"/>
    <s v="SGGS-16429"/>
    <s v="Backlog"/>
    <m/>
    <m/>
    <s v="[SGGS] PI 3/26"/>
    <x v="0"/>
    <m/>
    <m/>
    <m/>
    <m/>
    <x v="24"/>
    <m/>
    <m/>
    <m/>
    <m/>
    <m/>
    <m/>
    <m/>
    <m/>
    <m/>
    <m/>
    <m/>
    <m/>
    <m/>
    <m/>
    <m/>
    <m/>
    <m/>
    <m/>
    <x v="2"/>
    <s v="Jornada Secretaria e Gestor de Unidades"/>
    <m/>
    <m/>
    <m/>
    <m/>
    <m/>
    <m/>
    <m/>
    <m/>
  </r>
  <r>
    <x v="0"/>
    <s v="[INC0780292]Tenho um Erro/Problema com o PTC - Ingresso - Captação - Backoffice"/>
    <s v="SGGS-16426"/>
    <s v="Backlog"/>
    <m/>
    <m/>
    <s v="[SGGS] PI 3/26"/>
    <x v="0"/>
    <m/>
    <m/>
    <m/>
    <m/>
    <x v="24"/>
    <m/>
    <m/>
    <m/>
    <m/>
    <m/>
    <m/>
    <m/>
    <m/>
    <m/>
    <m/>
    <m/>
    <m/>
    <m/>
    <m/>
    <m/>
    <m/>
    <m/>
    <m/>
    <x v="2"/>
    <s v="Jornada Secretaria e Gestor de Unidades"/>
    <m/>
    <m/>
    <m/>
    <m/>
    <m/>
    <m/>
    <m/>
    <m/>
  </r>
  <r>
    <x v="0"/>
    <s v="[INC0756652]Tenho um Erro/Problema com o PTC - Dynamics Athenas - Instabilidade Sistêmica no Dynamics"/>
    <s v="SGGS-16425"/>
    <s v="Backlog"/>
    <m/>
    <m/>
    <s v="[SGGS] PI 3/26"/>
    <x v="0"/>
    <m/>
    <m/>
    <m/>
    <m/>
    <x v="24"/>
    <m/>
    <m/>
    <m/>
    <m/>
    <m/>
    <m/>
    <m/>
    <m/>
    <m/>
    <m/>
    <m/>
    <m/>
    <m/>
    <m/>
    <m/>
    <m/>
    <m/>
    <m/>
    <x v="2"/>
    <s v="Jornada Secretaria e Gestor de Unidades"/>
    <m/>
    <m/>
    <m/>
    <m/>
    <m/>
    <m/>
    <m/>
    <m/>
  </r>
  <r>
    <x v="0"/>
    <s v="[INC0778395]Tenho um Erro/Problema com o PTC - Dynamics Athenas - Efetivação da Matrícula"/>
    <s v="SGGS-16424"/>
    <s v="Backlog"/>
    <m/>
    <m/>
    <s v="[SGGS] PI 3/26"/>
    <x v="0"/>
    <m/>
    <m/>
    <m/>
    <m/>
    <x v="24"/>
    <m/>
    <m/>
    <m/>
    <m/>
    <m/>
    <m/>
    <m/>
    <m/>
    <m/>
    <m/>
    <m/>
    <m/>
    <m/>
    <m/>
    <m/>
    <m/>
    <m/>
    <m/>
    <x v="2"/>
    <s v="Jornada Secretaria e Gestor de Unidades"/>
    <m/>
    <m/>
    <m/>
    <m/>
    <m/>
    <m/>
    <m/>
    <m/>
  </r>
  <r>
    <x v="0"/>
    <s v="[INC0778116]Tenho um Erro/Problema com o PTC - Dynamics Athenas - Efetivação da Matrícula"/>
    <s v="SGGS-16423"/>
    <s v="Backlog"/>
    <m/>
    <m/>
    <s v="[SGGS] PI 3/26"/>
    <x v="0"/>
    <m/>
    <m/>
    <m/>
    <m/>
    <x v="24"/>
    <m/>
    <m/>
    <m/>
    <m/>
    <m/>
    <m/>
    <m/>
    <m/>
    <m/>
    <m/>
    <m/>
    <m/>
    <m/>
    <m/>
    <m/>
    <m/>
    <m/>
    <m/>
    <x v="2"/>
    <s v="Jornada Secretaria e Gestor de Unidades"/>
    <m/>
    <m/>
    <m/>
    <m/>
    <m/>
    <m/>
    <m/>
    <m/>
  </r>
  <r>
    <x v="0"/>
    <s v="[INC0777568]Tenho um Erro/Problema com o PTC - Dynamics Athenas - Efetivação da Matrícula"/>
    <s v="SGGS-16422"/>
    <s v="Backlog"/>
    <m/>
    <m/>
    <s v="[SGGS] PI 3/26"/>
    <x v="0"/>
    <m/>
    <m/>
    <m/>
    <m/>
    <x v="24"/>
    <m/>
    <m/>
    <m/>
    <m/>
    <m/>
    <m/>
    <m/>
    <m/>
    <m/>
    <m/>
    <m/>
    <m/>
    <m/>
    <m/>
    <m/>
    <m/>
    <m/>
    <m/>
    <x v="2"/>
    <s v="Jornada Secretaria e Gestor de Unidades"/>
    <m/>
    <m/>
    <m/>
    <m/>
    <m/>
    <m/>
    <m/>
    <m/>
  </r>
  <r>
    <x v="0"/>
    <s v="[INC0778375]Tenho um Erro/Problema com o PTC - Dynamics Athenas - Efetivação da Matrícula"/>
    <s v="SGGS-16421"/>
    <s v="Backlog"/>
    <m/>
    <m/>
    <s v="[SGGS] PI 3/26"/>
    <x v="0"/>
    <m/>
    <m/>
    <m/>
    <m/>
    <x v="24"/>
    <m/>
    <m/>
    <m/>
    <m/>
    <m/>
    <m/>
    <m/>
    <m/>
    <m/>
    <m/>
    <m/>
    <m/>
    <m/>
    <m/>
    <m/>
    <m/>
    <m/>
    <m/>
    <x v="2"/>
    <s v="Jornada Secretaria e Gestor de Unidades"/>
    <m/>
    <m/>
    <m/>
    <m/>
    <m/>
    <m/>
    <m/>
    <m/>
  </r>
  <r>
    <x v="0"/>
    <s v="[INC0744027]Tenho um Erro/Problema com o PTC - Dynamics Athenas - Rematrícula"/>
    <s v="SGGS-16419"/>
    <s v="Em Andamento"/>
    <m/>
    <m/>
    <s v="[SGGS] PI 3/26"/>
    <x v="0"/>
    <m/>
    <m/>
    <m/>
    <m/>
    <x v="24"/>
    <m/>
    <m/>
    <m/>
    <m/>
    <m/>
    <m/>
    <m/>
    <m/>
    <m/>
    <m/>
    <m/>
    <m/>
    <m/>
    <m/>
    <m/>
    <m/>
    <m/>
    <m/>
    <x v="2"/>
    <s v="Jornada Secretaria e Gestor de Unidades"/>
    <m/>
    <m/>
    <m/>
    <m/>
    <m/>
    <m/>
    <m/>
    <m/>
  </r>
  <r>
    <x v="0"/>
    <s v="[INC0742341]Tenho um Erro/Problema com o PTC - Ambiente do Aluno / AVA Sofia - Secretaria - Atualização cadastral"/>
    <s v="SGGS-16418"/>
    <s v="Backlog"/>
    <m/>
    <m/>
    <s v="[SGGS] PI 3/26"/>
    <x v="0"/>
    <m/>
    <m/>
    <m/>
    <m/>
    <x v="24"/>
    <m/>
    <m/>
    <m/>
    <m/>
    <m/>
    <m/>
    <m/>
    <m/>
    <m/>
    <m/>
    <m/>
    <m/>
    <m/>
    <m/>
    <m/>
    <m/>
    <m/>
    <m/>
    <x v="2"/>
    <s v="Jornada Secretaria e Gestor de Unidades"/>
    <m/>
    <m/>
    <m/>
    <m/>
    <m/>
    <m/>
    <m/>
    <m/>
  </r>
  <r>
    <x v="0"/>
    <s v="[INC0744339]Tenho um Erro/Problema com o PTC - Dynamics Athenas - Problema na parametrização da matriz"/>
    <s v="SGGS-16417"/>
    <s v="Backlog"/>
    <m/>
    <m/>
    <s v="[SGGS] PI 3/26"/>
    <x v="0"/>
    <m/>
    <m/>
    <m/>
    <m/>
    <x v="24"/>
    <m/>
    <m/>
    <m/>
    <m/>
    <m/>
    <m/>
    <m/>
    <m/>
    <m/>
    <m/>
    <m/>
    <m/>
    <m/>
    <m/>
    <m/>
    <m/>
    <m/>
    <m/>
    <x v="2"/>
    <s v="Jornada Secretaria e Gestor de Unidades"/>
    <m/>
    <m/>
    <m/>
    <m/>
    <m/>
    <m/>
    <m/>
    <m/>
  </r>
  <r>
    <x v="0"/>
    <s v="[INC0755733]Tenho um Erro/Problema com o PTC - Dynamics Athenas - Atualização de Dados Cadastrais"/>
    <s v="SGGS-16416"/>
    <s v="Backlog"/>
    <m/>
    <m/>
    <s v="[SGGS] PI 3/26"/>
    <x v="0"/>
    <m/>
    <m/>
    <m/>
    <m/>
    <x v="24"/>
    <m/>
    <m/>
    <m/>
    <m/>
    <m/>
    <m/>
    <m/>
    <m/>
    <m/>
    <m/>
    <m/>
    <m/>
    <m/>
    <m/>
    <m/>
    <m/>
    <m/>
    <m/>
    <x v="2"/>
    <s v="Jornada Secretaria e Gestor de Unidades"/>
    <m/>
    <m/>
    <m/>
    <m/>
    <m/>
    <m/>
    <m/>
    <m/>
  </r>
  <r>
    <x v="0"/>
    <s v="[INC0759992]Tenho um Erro/Problema com o PTC - Dynamics Athenas - Atualização de Dados Cadastrais"/>
    <s v="SGGS-16414"/>
    <s v="Backlog"/>
    <m/>
    <m/>
    <s v="[SGGS] PI 3/26"/>
    <x v="0"/>
    <m/>
    <m/>
    <m/>
    <m/>
    <x v="24"/>
    <m/>
    <m/>
    <m/>
    <m/>
    <m/>
    <m/>
    <m/>
    <m/>
    <m/>
    <m/>
    <m/>
    <m/>
    <m/>
    <m/>
    <m/>
    <m/>
    <m/>
    <m/>
    <x v="2"/>
    <s v="Jornada Secretaria e Gestor de Unidades"/>
    <m/>
    <m/>
    <m/>
    <m/>
    <m/>
    <m/>
    <m/>
    <m/>
  </r>
  <r>
    <x v="0"/>
    <s v="[INC0780191]Tenho um Erro/Problema com o PTC - Dynamics Athenas - Efetivação da Matrícula"/>
    <s v="SGGS-16413"/>
    <s v="Em Andamento"/>
    <m/>
    <m/>
    <s v="[SGGS] PI 3/26"/>
    <x v="0"/>
    <m/>
    <m/>
    <m/>
    <m/>
    <x v="16"/>
    <m/>
    <m/>
    <m/>
    <m/>
    <m/>
    <m/>
    <m/>
    <m/>
    <m/>
    <m/>
    <m/>
    <m/>
    <m/>
    <m/>
    <m/>
    <m/>
    <m/>
    <m/>
    <x v="2"/>
    <s v="Jornada Secretaria e Gestor de Unidades"/>
    <m/>
    <m/>
    <m/>
    <m/>
    <m/>
    <m/>
    <m/>
    <m/>
  </r>
  <r>
    <x v="0"/>
    <s v="[INC0780126]Tenho um Erro/Problema com o PTC - Dynamics Athenas - Efetivação da Matrícula"/>
    <s v="SGGS-16411"/>
    <s v="Em Andamento"/>
    <m/>
    <m/>
    <s v="[SGGS] PI 3/26"/>
    <x v="0"/>
    <m/>
    <m/>
    <m/>
    <m/>
    <x v="16"/>
    <m/>
    <m/>
    <m/>
    <m/>
    <m/>
    <m/>
    <m/>
    <m/>
    <m/>
    <m/>
    <m/>
    <m/>
    <m/>
    <m/>
    <m/>
    <m/>
    <m/>
    <m/>
    <x v="2"/>
    <s v="Jornada Secretaria e Gestor de Unidades"/>
    <m/>
    <m/>
    <m/>
    <m/>
    <m/>
    <m/>
    <m/>
    <m/>
  </r>
  <r>
    <x v="0"/>
    <s v="[INC0780115]Tenho um Erro/Problema com o PTC - Dynamics Athenas - Efetivação da Matrícula"/>
    <s v="SGGS-16408"/>
    <s v="Em Andamento"/>
    <m/>
    <m/>
    <s v="[SGGS] PI 3/26"/>
    <x v="0"/>
    <m/>
    <m/>
    <m/>
    <m/>
    <x v="16"/>
    <m/>
    <m/>
    <m/>
    <m/>
    <m/>
    <m/>
    <m/>
    <m/>
    <m/>
    <m/>
    <m/>
    <m/>
    <m/>
    <m/>
    <m/>
    <m/>
    <m/>
    <m/>
    <x v="2"/>
    <s v="Jornada Secretaria e Gestor de Unidades"/>
    <m/>
    <m/>
    <m/>
    <m/>
    <m/>
    <m/>
    <m/>
    <m/>
  </r>
  <r>
    <x v="0"/>
    <s v="[INC0780109]Tenho um Erro/Problema com o PTC - Dynamics Athenas - Efetivação da Matrícula"/>
    <s v="SGGS-16405"/>
    <s v="Em Andamento"/>
    <m/>
    <m/>
    <s v="[SGGS] PI 3/26"/>
    <x v="0"/>
    <m/>
    <m/>
    <m/>
    <m/>
    <x v="16"/>
    <m/>
    <m/>
    <m/>
    <m/>
    <m/>
    <m/>
    <m/>
    <m/>
    <m/>
    <m/>
    <m/>
    <m/>
    <m/>
    <m/>
    <m/>
    <m/>
    <m/>
    <m/>
    <x v="2"/>
    <s v="Jornada Secretaria e Gestor de Unidades"/>
    <m/>
    <m/>
    <m/>
    <m/>
    <m/>
    <m/>
    <m/>
    <m/>
  </r>
  <r>
    <x v="0"/>
    <s v="[INC0779535]Tenho um Erro/Problema com o Sistema - Área do Candidato - Contrato"/>
    <s v="SGGS-16401"/>
    <s v="Backlog"/>
    <m/>
    <m/>
    <s v="[SGGS] PI 3/26"/>
    <x v="0"/>
    <m/>
    <m/>
    <m/>
    <m/>
    <x v="24"/>
    <m/>
    <m/>
    <m/>
    <m/>
    <m/>
    <m/>
    <m/>
    <m/>
    <m/>
    <m/>
    <m/>
    <m/>
    <m/>
    <m/>
    <m/>
    <m/>
    <m/>
    <m/>
    <x v="2"/>
    <s v="Jornada Secretaria e Gestor de Unidades"/>
    <m/>
    <m/>
    <m/>
    <m/>
    <m/>
    <m/>
    <m/>
    <m/>
  </r>
  <r>
    <x v="0"/>
    <s v="[INC0779527]Tenho um Erro/Problema com o PTC - Ingresso - Captação - Área do Candidato"/>
    <s v="SGGS-16400"/>
    <s v="Backlog"/>
    <m/>
    <m/>
    <s v="[SGGS] PI 3/26"/>
    <x v="0"/>
    <m/>
    <m/>
    <m/>
    <m/>
    <x v="24"/>
    <m/>
    <m/>
    <m/>
    <m/>
    <m/>
    <m/>
    <m/>
    <m/>
    <m/>
    <m/>
    <m/>
    <m/>
    <m/>
    <m/>
    <m/>
    <m/>
    <m/>
    <m/>
    <x v="2"/>
    <s v="Jornada Secretaria e Gestor de Unidades"/>
    <m/>
    <m/>
    <m/>
    <m/>
    <m/>
    <m/>
    <m/>
    <m/>
  </r>
  <r>
    <x v="0"/>
    <s v="[INC0779848]Tenho um Erro/Problema com o PTC - Dynamics Athenas - Extrato Financeiro - Não concordo com os dados exibidos"/>
    <s v="SGGS-16398"/>
    <s v="Backlog"/>
    <m/>
    <m/>
    <s v="[SGGS] PI 3/26"/>
    <x v="0"/>
    <m/>
    <m/>
    <m/>
    <m/>
    <x v="24"/>
    <m/>
    <m/>
    <m/>
    <m/>
    <m/>
    <m/>
    <m/>
    <m/>
    <m/>
    <m/>
    <m/>
    <m/>
    <m/>
    <m/>
    <m/>
    <m/>
    <m/>
    <m/>
    <x v="2"/>
    <s v="Jornada Secretaria e Gestor de Unidades"/>
    <m/>
    <m/>
    <m/>
    <m/>
    <m/>
    <m/>
    <m/>
    <m/>
  </r>
  <r>
    <x v="0"/>
    <s v="[INC0779815]Tenho um Erro/Problema com o Sistema - Área do Candidato - Contrato"/>
    <s v="SGGS-16390"/>
    <s v="Backlog"/>
    <m/>
    <m/>
    <s v="[SGGS] PI 3/26"/>
    <x v="0"/>
    <m/>
    <m/>
    <m/>
    <m/>
    <x v="24"/>
    <m/>
    <m/>
    <m/>
    <m/>
    <m/>
    <m/>
    <m/>
    <m/>
    <m/>
    <m/>
    <m/>
    <m/>
    <m/>
    <m/>
    <m/>
    <m/>
    <m/>
    <m/>
    <x v="2"/>
    <s v="Jornada Secretaria e Gestor de Unidades"/>
    <m/>
    <m/>
    <m/>
    <m/>
    <m/>
    <m/>
    <m/>
    <m/>
  </r>
  <r>
    <x v="0"/>
    <s v="[INC0779465]Tenho um Erro/Problema com o PTC - Ambiente do Aluno / AVA Sofia - Visão de disciplinas"/>
    <s v="SGGS-16385"/>
    <s v="Backlog"/>
    <m/>
    <m/>
    <s v="[SGGS] PI 3/26"/>
    <x v="0"/>
    <m/>
    <m/>
    <m/>
    <m/>
    <x v="24"/>
    <m/>
    <m/>
    <m/>
    <m/>
    <m/>
    <m/>
    <m/>
    <m/>
    <m/>
    <m/>
    <m/>
    <m/>
    <m/>
    <m/>
    <m/>
    <m/>
    <m/>
    <m/>
    <x v="2"/>
    <s v="Jornada Secretaria e Gestor de Unidades"/>
    <m/>
    <m/>
    <m/>
    <m/>
    <m/>
    <m/>
    <m/>
    <m/>
  </r>
  <r>
    <x v="0"/>
    <s v="[INC0779097]Tenho um Erro/Problema com o PTC - Ambiente do Aluno / AVA Sofia - Aulas"/>
    <s v="SGGS-16384"/>
    <s v="Backlog"/>
    <m/>
    <m/>
    <s v="[SGGS] PI 3/26"/>
    <x v="0"/>
    <m/>
    <m/>
    <m/>
    <m/>
    <x v="24"/>
    <m/>
    <m/>
    <m/>
    <m/>
    <m/>
    <m/>
    <m/>
    <m/>
    <m/>
    <m/>
    <m/>
    <m/>
    <m/>
    <m/>
    <m/>
    <m/>
    <m/>
    <m/>
    <x v="2"/>
    <s v="Jornada Secretaria e Gestor de Unidades"/>
    <m/>
    <m/>
    <m/>
    <m/>
    <m/>
    <m/>
    <m/>
    <m/>
  </r>
  <r>
    <x v="0"/>
    <s v="[INC0778046]Tenho um Erro/Problema com o PTC - Ingresso - Pagamento de Matrícula"/>
    <s v="SGGS-16383"/>
    <s v="Backlog"/>
    <m/>
    <m/>
    <s v="[SGGS] PI 3/26"/>
    <x v="0"/>
    <m/>
    <m/>
    <m/>
    <m/>
    <x v="24"/>
    <m/>
    <m/>
    <m/>
    <m/>
    <m/>
    <m/>
    <m/>
    <m/>
    <m/>
    <m/>
    <m/>
    <m/>
    <m/>
    <m/>
    <m/>
    <m/>
    <m/>
    <m/>
    <x v="2"/>
    <s v="Jornada Secretaria e Gestor de Unidades"/>
    <m/>
    <m/>
    <m/>
    <m/>
    <m/>
    <m/>
    <m/>
    <m/>
  </r>
  <r>
    <x v="0"/>
    <s v="[INC0779300]Tenho um Erro/Problema no Dynamics - Captar - Inscrição"/>
    <s v="SGGS-16382"/>
    <s v="Backlog"/>
    <m/>
    <m/>
    <s v="[SGGS] PI 3/26"/>
    <x v="0"/>
    <m/>
    <m/>
    <m/>
    <m/>
    <x v="24"/>
    <m/>
    <m/>
    <m/>
    <m/>
    <m/>
    <m/>
    <m/>
    <m/>
    <m/>
    <m/>
    <m/>
    <m/>
    <m/>
    <m/>
    <m/>
    <m/>
    <m/>
    <m/>
    <x v="2"/>
    <s v="Jornada Secretaria e Gestor de Unidades"/>
    <m/>
    <m/>
    <m/>
    <m/>
    <m/>
    <m/>
    <m/>
    <m/>
  </r>
  <r>
    <x v="0"/>
    <s v="[INC0779707]Tenho um Erro/Problema com o PTC - Ambiente do Aluno / AVA Sofia - Login/senha"/>
    <s v="SGGS-16373"/>
    <s v="Backlog"/>
    <m/>
    <m/>
    <s v="[SGGS] PI 3/26"/>
    <x v="0"/>
    <m/>
    <m/>
    <m/>
    <m/>
    <x v="24"/>
    <m/>
    <m/>
    <m/>
    <m/>
    <m/>
    <m/>
    <m/>
    <m/>
    <m/>
    <m/>
    <m/>
    <m/>
    <m/>
    <m/>
    <m/>
    <m/>
    <m/>
    <m/>
    <x v="2"/>
    <s v="Jornada Secretaria e Gestor de Unidades"/>
    <m/>
    <m/>
    <m/>
    <m/>
    <m/>
    <m/>
    <m/>
    <m/>
  </r>
  <r>
    <x v="0"/>
    <s v="[INC0779036]Tenho um Erro/Problema com o PTC - Dynamics Athenas - Alocação e disponibilização de disciplinas"/>
    <s v="SGGS-16371"/>
    <s v="Backlog"/>
    <m/>
    <m/>
    <s v="[SGGS] PI 3/26"/>
    <x v="0"/>
    <m/>
    <m/>
    <m/>
    <m/>
    <x v="24"/>
    <m/>
    <m/>
    <m/>
    <m/>
    <m/>
    <m/>
    <m/>
    <m/>
    <m/>
    <m/>
    <m/>
    <m/>
    <m/>
    <m/>
    <m/>
    <m/>
    <m/>
    <m/>
    <x v="2"/>
    <s v="Jornada Secretaria e Gestor de Unidades"/>
    <m/>
    <m/>
    <m/>
    <m/>
    <m/>
    <m/>
    <m/>
    <m/>
  </r>
  <r>
    <x v="0"/>
    <s v="[INC0778862]Tenho um Erro/Problema com o PTC - Ambiente do Aluno / AVA Sofia - Secretaria - Erro no documento da solicitação"/>
    <s v="SGGS-16367"/>
    <s v="Backlog"/>
    <m/>
    <m/>
    <s v="[SGGS] PI 3/26"/>
    <x v="0"/>
    <m/>
    <m/>
    <m/>
    <m/>
    <x v="24"/>
    <m/>
    <m/>
    <m/>
    <m/>
    <m/>
    <m/>
    <m/>
    <m/>
    <m/>
    <m/>
    <m/>
    <m/>
    <m/>
    <m/>
    <m/>
    <m/>
    <m/>
    <m/>
    <x v="2"/>
    <s v="Jornada Secretaria e Gestor de Unidades"/>
    <m/>
    <m/>
    <m/>
    <m/>
    <m/>
    <m/>
    <m/>
    <m/>
  </r>
  <r>
    <x v="0"/>
    <s v="[INC0776834]Tenho um Erro/Problema com o PTC - Financeiro SAP - Agrupador de Faturas"/>
    <s v="SGGS-16362"/>
    <s v="Backlog"/>
    <m/>
    <m/>
    <s v="[SGGS] PI 3/26"/>
    <x v="0"/>
    <m/>
    <m/>
    <m/>
    <m/>
    <x v="24"/>
    <m/>
    <m/>
    <m/>
    <m/>
    <m/>
    <m/>
    <m/>
    <m/>
    <m/>
    <m/>
    <m/>
    <m/>
    <m/>
    <m/>
    <m/>
    <m/>
    <m/>
    <m/>
    <x v="2"/>
    <s v="Jornada Secretaria e Gestor de Unidades"/>
    <m/>
    <m/>
    <m/>
    <m/>
    <m/>
    <m/>
    <m/>
    <m/>
  </r>
  <r>
    <x v="0"/>
    <s v="[INC0778909]Tenho um Erro/Problema com o PTC - Dynamics Athenas - Alocação e disponibilização de disciplinas"/>
    <s v="SGGS-16357"/>
    <s v="Backlog"/>
    <m/>
    <m/>
    <s v="[SGGS] PI 3/26"/>
    <x v="0"/>
    <m/>
    <m/>
    <m/>
    <m/>
    <x v="24"/>
    <m/>
    <m/>
    <m/>
    <m/>
    <m/>
    <m/>
    <m/>
    <m/>
    <m/>
    <m/>
    <m/>
    <m/>
    <m/>
    <m/>
    <m/>
    <m/>
    <m/>
    <m/>
    <x v="2"/>
    <s v="Jornada Secretaria e Gestor de Unidades"/>
    <m/>
    <m/>
    <m/>
    <m/>
    <m/>
    <m/>
    <m/>
    <m/>
  </r>
  <r>
    <x v="0"/>
    <s v="[INC0779086]Tenho um Erro/Problema com o PTC - Ingresso - Captação - Backoffice"/>
    <s v="SGGS-16356"/>
    <s v="Backlog"/>
    <m/>
    <m/>
    <s v="[SGGS] PI 3/26"/>
    <x v="0"/>
    <m/>
    <m/>
    <m/>
    <m/>
    <x v="24"/>
    <m/>
    <m/>
    <m/>
    <m/>
    <m/>
    <m/>
    <m/>
    <m/>
    <m/>
    <m/>
    <m/>
    <m/>
    <m/>
    <m/>
    <m/>
    <m/>
    <m/>
    <m/>
    <x v="2"/>
    <s v="Jornada Secretaria e Gestor de Unidades"/>
    <m/>
    <m/>
    <m/>
    <m/>
    <m/>
    <m/>
    <m/>
    <m/>
  </r>
  <r>
    <x v="0"/>
    <s v="[INC0767425]Tenho um Erro/Problema com o PTC - Ambiente do Aluno / AVA Sofia - Secretaria - Erro na solicitação de Transferencia interna - curso e polo"/>
    <s v="SGGS-16353"/>
    <s v="Backlog"/>
    <m/>
    <m/>
    <s v="[SGGS] PI 3/26"/>
    <x v="0"/>
    <m/>
    <m/>
    <m/>
    <m/>
    <x v="24"/>
    <m/>
    <m/>
    <m/>
    <m/>
    <m/>
    <m/>
    <m/>
    <m/>
    <m/>
    <m/>
    <m/>
    <m/>
    <m/>
    <m/>
    <m/>
    <m/>
    <m/>
    <m/>
    <x v="2"/>
    <s v="Jornada Secretaria e Gestor de Unidades"/>
    <m/>
    <m/>
    <m/>
    <m/>
    <m/>
    <m/>
    <m/>
    <m/>
  </r>
  <r>
    <x v="0"/>
    <s v="[INC0767632]Tenho um Erro/Problema com o PTC - Ambiente do Aluno / AVA Sofia - Secretaria - Erro na solicitação de Transferencia interna - curso e polo"/>
    <s v="SGGS-16352"/>
    <s v="Backlog"/>
    <m/>
    <m/>
    <s v="[SGGS] PI 3/26"/>
    <x v="0"/>
    <m/>
    <m/>
    <m/>
    <m/>
    <x v="24"/>
    <m/>
    <m/>
    <m/>
    <m/>
    <m/>
    <m/>
    <m/>
    <m/>
    <m/>
    <m/>
    <m/>
    <m/>
    <m/>
    <m/>
    <m/>
    <m/>
    <m/>
    <m/>
    <x v="2"/>
    <s v="Jornada Secretaria e Gestor de Unidades"/>
    <m/>
    <m/>
    <m/>
    <m/>
    <m/>
    <m/>
    <m/>
    <m/>
  </r>
  <r>
    <x v="0"/>
    <s v="[INC0764462]Tenho um Erro/Problema com o PTC - Ambiente do Aluno / AVA Sofia - Secretaria - Erro na solicitação de Transferencia interna - curso e polo"/>
    <s v="SGGS-16351"/>
    <s v="Backlog"/>
    <m/>
    <m/>
    <s v="[SGGS] PI 3/26"/>
    <x v="0"/>
    <m/>
    <m/>
    <m/>
    <m/>
    <x v="24"/>
    <m/>
    <m/>
    <m/>
    <m/>
    <m/>
    <m/>
    <m/>
    <m/>
    <m/>
    <m/>
    <m/>
    <m/>
    <m/>
    <m/>
    <m/>
    <m/>
    <m/>
    <m/>
    <x v="2"/>
    <s v="Jornada Secretaria e Gestor de Unidades"/>
    <m/>
    <m/>
    <m/>
    <m/>
    <m/>
    <m/>
    <m/>
    <m/>
  </r>
  <r>
    <x v="0"/>
    <s v="[INC0763954]Tenho um Erro/Problema com o PTC - Ambiente do Aluno / AVA Sofia - Secretaria - Erro na solicitação de Transferencia interna - curso e polo"/>
    <s v="SGGS-16350"/>
    <s v="Backlog"/>
    <m/>
    <m/>
    <s v="[SGGS] PI 3/26"/>
    <x v="0"/>
    <m/>
    <m/>
    <m/>
    <m/>
    <x v="24"/>
    <m/>
    <m/>
    <m/>
    <m/>
    <m/>
    <m/>
    <m/>
    <m/>
    <m/>
    <m/>
    <m/>
    <m/>
    <m/>
    <m/>
    <m/>
    <m/>
    <m/>
    <m/>
    <x v="2"/>
    <s v="Jornada Secretaria e Gestor de Unidades"/>
    <m/>
    <m/>
    <m/>
    <m/>
    <m/>
    <m/>
    <m/>
    <m/>
  </r>
  <r>
    <x v="0"/>
    <s v="[INC0763894]Tenho um Erro/Problema com o PTC - Ambiente do Aluno / AVA Sofia - Secretaria - Erro na solicitação de Transferencia interna - curso e polo"/>
    <s v="SGGS-16349"/>
    <s v="Backlog"/>
    <m/>
    <m/>
    <s v="[SGGS] PI 3/26"/>
    <x v="0"/>
    <m/>
    <m/>
    <m/>
    <m/>
    <x v="24"/>
    <m/>
    <m/>
    <m/>
    <m/>
    <m/>
    <m/>
    <m/>
    <m/>
    <m/>
    <m/>
    <m/>
    <m/>
    <m/>
    <m/>
    <m/>
    <m/>
    <m/>
    <m/>
    <x v="2"/>
    <s v="Jornada Secretaria e Gestor de Unidades"/>
    <m/>
    <m/>
    <m/>
    <m/>
    <m/>
    <m/>
    <m/>
    <m/>
  </r>
  <r>
    <x v="0"/>
    <s v="[INC0763800]Tenho um Erro/Problema com o PTC - Ambiente do Aluno / AVA Sofia - Secretaria - Erro na solicitação de Transferencia interna - curso e polo"/>
    <s v="SGGS-16348"/>
    <s v="Backlog"/>
    <m/>
    <m/>
    <s v="[SGGS] PI 3/26"/>
    <x v="0"/>
    <m/>
    <m/>
    <m/>
    <m/>
    <x v="24"/>
    <m/>
    <m/>
    <m/>
    <m/>
    <m/>
    <m/>
    <m/>
    <m/>
    <m/>
    <m/>
    <m/>
    <m/>
    <m/>
    <m/>
    <m/>
    <m/>
    <m/>
    <m/>
    <x v="2"/>
    <s v="Jornada Secretaria e Gestor de Unidades"/>
    <m/>
    <m/>
    <m/>
    <m/>
    <m/>
    <m/>
    <m/>
    <m/>
  </r>
  <r>
    <x v="0"/>
    <s v="[INC0778917]Tenho um Erro/Problema com o PTC - Dynamics Athenas - Alocação e disponibilização de disciplinas"/>
    <s v="SGGS-16340"/>
    <s v="Backlog"/>
    <m/>
    <m/>
    <s v="[SGGS] PI 3/26"/>
    <x v="0"/>
    <m/>
    <m/>
    <m/>
    <m/>
    <x v="24"/>
    <m/>
    <m/>
    <m/>
    <m/>
    <m/>
    <m/>
    <m/>
    <m/>
    <m/>
    <m/>
    <m/>
    <m/>
    <m/>
    <m/>
    <m/>
    <m/>
    <m/>
    <m/>
    <x v="2"/>
    <s v="Jornada Secretaria e Gestor de Unidades"/>
    <m/>
    <m/>
    <m/>
    <m/>
    <m/>
    <m/>
    <m/>
    <m/>
  </r>
  <r>
    <x v="0"/>
    <s v="[INC0778695]Tenho um Erro/Problema com o PTC - Dynamics Athenas - Instabilidade Sistêmica no Dynamics"/>
    <s v="SGGS-16339"/>
    <s v="Backlog"/>
    <m/>
    <m/>
    <s v="[SGGS] PI 3/26"/>
    <x v="0"/>
    <m/>
    <m/>
    <m/>
    <m/>
    <x v="24"/>
    <m/>
    <m/>
    <m/>
    <m/>
    <m/>
    <m/>
    <m/>
    <m/>
    <m/>
    <m/>
    <m/>
    <m/>
    <m/>
    <m/>
    <m/>
    <m/>
    <m/>
    <m/>
    <x v="2"/>
    <s v="Jornada Secretaria e Gestor de Unidades"/>
    <m/>
    <m/>
    <m/>
    <m/>
    <m/>
    <m/>
    <m/>
    <m/>
  </r>
  <r>
    <x v="0"/>
    <s v="[INC0778987]Tenho um Erro/Problema com o PTC - Ingresso - Captação - Área do Candidato"/>
    <s v="SGGS-16337"/>
    <s v="Backlog"/>
    <m/>
    <m/>
    <s v="[SGGS] PI 3/26"/>
    <x v="0"/>
    <m/>
    <m/>
    <m/>
    <m/>
    <x v="24"/>
    <m/>
    <m/>
    <m/>
    <m/>
    <m/>
    <m/>
    <m/>
    <m/>
    <m/>
    <m/>
    <m/>
    <m/>
    <m/>
    <m/>
    <m/>
    <m/>
    <m/>
    <m/>
    <x v="2"/>
    <s v="Jornada Secretaria e Gestor de Unidades"/>
    <m/>
    <m/>
    <m/>
    <m/>
    <m/>
    <m/>
    <m/>
    <m/>
  </r>
  <r>
    <x v="0"/>
    <s v="[INC0778950]Tenho um Erro/Problema com o PTC - Ingresso - Captação - Área do Candidato"/>
    <s v="SGGS-16334"/>
    <s v="Backlog"/>
    <m/>
    <m/>
    <s v="[SGGS] PI 3/26"/>
    <x v="0"/>
    <m/>
    <m/>
    <m/>
    <m/>
    <x v="24"/>
    <m/>
    <m/>
    <m/>
    <m/>
    <m/>
    <m/>
    <m/>
    <m/>
    <m/>
    <m/>
    <m/>
    <m/>
    <m/>
    <m/>
    <m/>
    <m/>
    <m/>
    <m/>
    <x v="2"/>
    <s v="Jornada Secretaria e Gestor de Unidades"/>
    <m/>
    <m/>
    <m/>
    <m/>
    <m/>
    <m/>
    <m/>
    <m/>
  </r>
  <r>
    <x v="0"/>
    <s v="[INC0778964]Tenho um Erro/Problema no Dynamics - Captar - Inscrição"/>
    <s v="SGGS-16333"/>
    <s v="Backlog"/>
    <m/>
    <m/>
    <s v="[SGGS] PI 3/26"/>
    <x v="0"/>
    <m/>
    <m/>
    <m/>
    <m/>
    <x v="24"/>
    <m/>
    <m/>
    <m/>
    <m/>
    <m/>
    <m/>
    <m/>
    <m/>
    <m/>
    <m/>
    <m/>
    <m/>
    <m/>
    <m/>
    <m/>
    <m/>
    <m/>
    <m/>
    <x v="2"/>
    <s v="Jornada Secretaria e Gestor de Unidades"/>
    <m/>
    <m/>
    <m/>
    <m/>
    <m/>
    <m/>
    <m/>
    <m/>
  </r>
  <r>
    <x v="0"/>
    <s v="[INC0769159]Tenho um Erro/Problema com o PTC - Ambiente do Aluno / AVA Sofia - Secretaria - Erro na solicitação de Transferencia interna - curso e polo"/>
    <s v="SGGS-16331"/>
    <s v="Aceito"/>
    <m/>
    <m/>
    <s v="[SGGS] PI 3/26"/>
    <x v="0"/>
    <m/>
    <m/>
    <m/>
    <m/>
    <x v="24"/>
    <m/>
    <m/>
    <m/>
    <m/>
    <m/>
    <m/>
    <m/>
    <m/>
    <m/>
    <m/>
    <m/>
    <m/>
    <m/>
    <m/>
    <m/>
    <m/>
    <m/>
    <m/>
    <x v="2"/>
    <s v="Jornada Secretaria e Gestor de Unidades"/>
    <m/>
    <m/>
    <m/>
    <m/>
    <m/>
    <m/>
    <m/>
    <m/>
  </r>
  <r>
    <x v="0"/>
    <s v="[INC0778383]Tenho um Erro/Problema com o PTC - Ingresso - Captação - Área do Candidato"/>
    <s v="SGGS-16326"/>
    <s v="Aceito"/>
    <m/>
    <m/>
    <s v="[SGGS] PI 3/26"/>
    <x v="0"/>
    <m/>
    <m/>
    <m/>
    <m/>
    <x v="24"/>
    <m/>
    <m/>
    <m/>
    <m/>
    <m/>
    <m/>
    <m/>
    <m/>
    <m/>
    <m/>
    <m/>
    <m/>
    <m/>
    <m/>
    <m/>
    <m/>
    <m/>
    <m/>
    <x v="2"/>
    <s v="Jornada Secretaria e Gestor de Unidades"/>
    <m/>
    <m/>
    <m/>
    <m/>
    <m/>
    <m/>
    <m/>
    <m/>
  </r>
  <r>
    <x v="0"/>
    <s v="[INC0778907]Tenho um Erro/Problema com o PTC - Dynamics Athenas - Documentos Acadêmicos - Serviços"/>
    <s v="SGGS-16324"/>
    <s v="Backlog"/>
    <m/>
    <m/>
    <s v="[SGGS] PI 3/26"/>
    <x v="0"/>
    <m/>
    <m/>
    <m/>
    <m/>
    <x v="24"/>
    <m/>
    <m/>
    <m/>
    <m/>
    <m/>
    <m/>
    <m/>
    <m/>
    <m/>
    <m/>
    <m/>
    <m/>
    <m/>
    <m/>
    <m/>
    <m/>
    <m/>
    <m/>
    <x v="2"/>
    <s v="Jornada Secretaria e Gestor de Unidades"/>
    <m/>
    <m/>
    <m/>
    <m/>
    <m/>
    <m/>
    <m/>
    <m/>
  </r>
  <r>
    <x v="0"/>
    <s v="[INC0778889]Tenho um Erro/Problema com o PTC - Ingresso - Captação - Backoffice"/>
    <s v="SGGS-16323"/>
    <s v="Backlog"/>
    <m/>
    <m/>
    <s v="[SGGS] PI 3/26"/>
    <x v="0"/>
    <m/>
    <m/>
    <m/>
    <m/>
    <x v="24"/>
    <m/>
    <m/>
    <m/>
    <m/>
    <m/>
    <m/>
    <m/>
    <m/>
    <m/>
    <m/>
    <m/>
    <m/>
    <m/>
    <m/>
    <m/>
    <m/>
    <m/>
    <m/>
    <x v="2"/>
    <s v="Jornada Secretaria e Gestor de Unidades"/>
    <m/>
    <m/>
    <m/>
    <m/>
    <m/>
    <m/>
    <m/>
    <m/>
  </r>
  <r>
    <x v="0"/>
    <s v="[INC0778390]Tenho um Erro/Problema com o PTC - Ingresso - Captação - Área do Candidato"/>
    <s v="SGGS-16321"/>
    <s v="Aceito"/>
    <m/>
    <m/>
    <s v="[SGGS] PI 3/26"/>
    <x v="0"/>
    <m/>
    <m/>
    <m/>
    <m/>
    <x v="24"/>
    <m/>
    <m/>
    <m/>
    <m/>
    <m/>
    <m/>
    <m/>
    <m/>
    <m/>
    <m/>
    <m/>
    <m/>
    <m/>
    <m/>
    <m/>
    <m/>
    <m/>
    <m/>
    <x v="2"/>
    <s v="Jornada Secretaria e Gestor de Unidades"/>
    <m/>
    <m/>
    <m/>
    <m/>
    <m/>
    <m/>
    <m/>
    <m/>
  </r>
  <r>
    <x v="0"/>
    <s v="[INC0777362]Tenho um Erro/Problema com o PTC - Dynamics Athenas - Problema na parametrização da matriz"/>
    <s v="SGGS-16318"/>
    <s v="Backlog"/>
    <m/>
    <m/>
    <s v="[SGGS] PI 3/26"/>
    <x v="0"/>
    <m/>
    <m/>
    <m/>
    <m/>
    <x v="24"/>
    <m/>
    <m/>
    <m/>
    <m/>
    <m/>
    <m/>
    <m/>
    <m/>
    <m/>
    <m/>
    <m/>
    <m/>
    <m/>
    <m/>
    <m/>
    <m/>
    <m/>
    <m/>
    <x v="2"/>
    <s v="Jornada Secretaria e Gestor de Unidades"/>
    <m/>
    <m/>
    <m/>
    <m/>
    <m/>
    <m/>
    <m/>
    <m/>
  </r>
  <r>
    <x v="0"/>
    <s v="[INC0778385]Tenho um Erro/Problema com o PTC - Ingresso - Captação - Área do Candidato"/>
    <s v="SGGS-16315"/>
    <s v="Backlog"/>
    <m/>
    <m/>
    <s v="[SGGS] PI 3/26"/>
    <x v="0"/>
    <m/>
    <m/>
    <m/>
    <m/>
    <x v="24"/>
    <m/>
    <m/>
    <m/>
    <m/>
    <m/>
    <m/>
    <m/>
    <m/>
    <m/>
    <m/>
    <m/>
    <m/>
    <m/>
    <m/>
    <m/>
    <m/>
    <m/>
    <m/>
    <x v="2"/>
    <s v="Jornada Secretaria e Gestor de Unidades"/>
    <m/>
    <m/>
    <m/>
    <m/>
    <m/>
    <m/>
    <m/>
    <m/>
  </r>
  <r>
    <x v="0"/>
    <s v="[INC0778310]Tenho um Erro/Problema com o PTC - Ingresso - Captação - Área do Candidato"/>
    <s v="SGGS-16314"/>
    <s v="Backlog"/>
    <m/>
    <m/>
    <s v="[SGGS] PI 3/26"/>
    <x v="0"/>
    <m/>
    <m/>
    <m/>
    <m/>
    <x v="24"/>
    <m/>
    <m/>
    <m/>
    <m/>
    <m/>
    <m/>
    <m/>
    <m/>
    <m/>
    <m/>
    <m/>
    <m/>
    <m/>
    <m/>
    <m/>
    <m/>
    <m/>
    <m/>
    <x v="2"/>
    <s v="Jornada Secretaria e Gestor de Unidades"/>
    <m/>
    <m/>
    <m/>
    <m/>
    <m/>
    <m/>
    <m/>
    <m/>
  </r>
  <r>
    <x v="0"/>
    <s v="[INC0778648]Tenho um Erro/Problema com o Sistema - Área do Candidato - Contrato"/>
    <s v="SGGS-16313"/>
    <s v="Backlog"/>
    <m/>
    <m/>
    <s v="[SGGS] PI 3/26"/>
    <x v="0"/>
    <m/>
    <m/>
    <m/>
    <m/>
    <x v="24"/>
    <m/>
    <m/>
    <m/>
    <m/>
    <m/>
    <m/>
    <m/>
    <m/>
    <m/>
    <m/>
    <m/>
    <m/>
    <m/>
    <m/>
    <m/>
    <m/>
    <m/>
    <m/>
    <x v="2"/>
    <s v="Jornada Secretaria e Gestor de Unidades"/>
    <m/>
    <m/>
    <m/>
    <m/>
    <m/>
    <m/>
    <m/>
    <m/>
  </r>
  <r>
    <x v="0"/>
    <s v="[INC0778010]Tenho um Erro/Problema com o PTC - Ingresso - Captação - Área do Candidato"/>
    <s v="SGGS-16311"/>
    <s v="Backlog"/>
    <m/>
    <m/>
    <s v="[SGGS] PI 3/26"/>
    <x v="0"/>
    <m/>
    <m/>
    <m/>
    <m/>
    <x v="24"/>
    <m/>
    <m/>
    <m/>
    <m/>
    <m/>
    <m/>
    <m/>
    <m/>
    <m/>
    <m/>
    <m/>
    <m/>
    <m/>
    <m/>
    <m/>
    <m/>
    <m/>
    <m/>
    <x v="2"/>
    <s v="Jornada Secretaria e Gestor de Unidades"/>
    <m/>
    <m/>
    <m/>
    <m/>
    <m/>
    <m/>
    <m/>
    <m/>
  </r>
  <r>
    <x v="0"/>
    <s v="[INC0778606]Tenho um Erro/Problema com o Sistema - Área do Candidato - Contrato"/>
    <s v="SGGS-16310"/>
    <s v="Backlog"/>
    <m/>
    <m/>
    <s v="[SGGS] PI 3/26"/>
    <x v="0"/>
    <m/>
    <m/>
    <m/>
    <m/>
    <x v="24"/>
    <m/>
    <m/>
    <m/>
    <m/>
    <m/>
    <m/>
    <m/>
    <m/>
    <m/>
    <m/>
    <m/>
    <m/>
    <m/>
    <m/>
    <m/>
    <m/>
    <m/>
    <m/>
    <x v="2"/>
    <s v="Jornada Secretaria e Gestor de Unidades"/>
    <m/>
    <m/>
    <m/>
    <m/>
    <m/>
    <m/>
    <m/>
    <m/>
  </r>
  <r>
    <x v="0"/>
    <s v="[INC0777950]Tenho um Erro/Problema com o PTC - Ingresso - Captação - Área do Candidato"/>
    <s v="SGGS-16309"/>
    <s v="Backlog"/>
    <m/>
    <m/>
    <s v="[SGGS] PI 3/26"/>
    <x v="0"/>
    <m/>
    <m/>
    <m/>
    <m/>
    <x v="24"/>
    <m/>
    <m/>
    <m/>
    <m/>
    <m/>
    <m/>
    <m/>
    <m/>
    <m/>
    <m/>
    <m/>
    <m/>
    <m/>
    <m/>
    <m/>
    <m/>
    <m/>
    <m/>
    <x v="2"/>
    <s v="Jornada Secretaria e Gestor de Unidades"/>
    <m/>
    <m/>
    <m/>
    <m/>
    <m/>
    <m/>
    <m/>
    <m/>
  </r>
  <r>
    <x v="0"/>
    <s v="[INC0778542]Tenho um Erro/Problema com o Sistema - Área do Candidato - Contrato"/>
    <s v="SGGS-16305"/>
    <s v="Backlog"/>
    <m/>
    <m/>
    <s v="[SGGS] PI 3/26"/>
    <x v="0"/>
    <m/>
    <m/>
    <m/>
    <m/>
    <x v="24"/>
    <m/>
    <m/>
    <m/>
    <m/>
    <m/>
    <m/>
    <m/>
    <m/>
    <m/>
    <m/>
    <m/>
    <m/>
    <m/>
    <m/>
    <m/>
    <m/>
    <m/>
    <m/>
    <x v="2"/>
    <s v="Jornada Secretaria e Gestor de Unidades"/>
    <m/>
    <m/>
    <m/>
    <m/>
    <m/>
    <m/>
    <m/>
    <m/>
  </r>
  <r>
    <x v="0"/>
    <s v="[INC0778188]Tenho um Erro/Problema com o PTC - Ambiente do Aluno / AVA Sofia - Visão de disciplinas"/>
    <s v="SGGS-16298"/>
    <s v="Backlog"/>
    <m/>
    <m/>
    <s v="[SGGS] PI 3/26"/>
    <x v="0"/>
    <m/>
    <m/>
    <m/>
    <m/>
    <x v="24"/>
    <m/>
    <m/>
    <m/>
    <m/>
    <m/>
    <m/>
    <m/>
    <m/>
    <m/>
    <m/>
    <m/>
    <m/>
    <m/>
    <m/>
    <m/>
    <m/>
    <m/>
    <m/>
    <x v="2"/>
    <s v="Jornada Secretaria e Gestor de Unidades"/>
    <m/>
    <m/>
    <m/>
    <m/>
    <m/>
    <m/>
    <m/>
    <m/>
  </r>
  <r>
    <x v="0"/>
    <s v="[INC0776866]Tenho um Erro/Problema com o PTC - Ambiente do Aluno / AVA Sofia - Visão de disciplinas"/>
    <s v="SGGS-16297"/>
    <s v="Backlog"/>
    <m/>
    <m/>
    <s v="[SGGS] PI 3/26"/>
    <x v="0"/>
    <m/>
    <m/>
    <m/>
    <m/>
    <x v="24"/>
    <m/>
    <m/>
    <m/>
    <m/>
    <m/>
    <m/>
    <m/>
    <m/>
    <m/>
    <m/>
    <m/>
    <m/>
    <m/>
    <m/>
    <m/>
    <m/>
    <m/>
    <m/>
    <x v="2"/>
    <s v="Jornada Secretaria e Gestor de Unidades"/>
    <m/>
    <m/>
    <m/>
    <m/>
    <m/>
    <m/>
    <m/>
    <m/>
  </r>
  <r>
    <x v="0"/>
    <s v="[INC0778308]Tenho um Erro/Problema com o PTC - Ambiente do Aluno / AVA Sofia - Detalhes do curso"/>
    <s v="SGGS-16296"/>
    <s v="Backlog"/>
    <m/>
    <m/>
    <s v="[SGGS] PI 3/26"/>
    <x v="0"/>
    <m/>
    <m/>
    <m/>
    <m/>
    <x v="24"/>
    <m/>
    <m/>
    <m/>
    <m/>
    <m/>
    <m/>
    <m/>
    <m/>
    <m/>
    <m/>
    <m/>
    <m/>
    <m/>
    <m/>
    <m/>
    <m/>
    <m/>
    <m/>
    <x v="2"/>
    <s v="Jornada Secretaria e Gestor de Unidades"/>
    <m/>
    <m/>
    <m/>
    <m/>
    <m/>
    <m/>
    <m/>
    <m/>
  </r>
  <r>
    <x v="0"/>
    <s v="[INC0778468]Tenho um Erro/Problema com o PTC - Cadastro de Curso/Disciplina/Matriz - Criação/Versão de Matriz"/>
    <s v="SGGS-16295"/>
    <s v="Backlog"/>
    <m/>
    <m/>
    <s v="[SGGS] PI 3/26"/>
    <x v="0"/>
    <m/>
    <m/>
    <m/>
    <m/>
    <x v="24"/>
    <m/>
    <m/>
    <m/>
    <m/>
    <m/>
    <m/>
    <m/>
    <m/>
    <m/>
    <m/>
    <m/>
    <m/>
    <m/>
    <m/>
    <m/>
    <m/>
    <m/>
    <m/>
    <x v="2"/>
    <s v="Jornada Secretaria e Gestor de Unidades"/>
    <m/>
    <m/>
    <m/>
    <m/>
    <m/>
    <m/>
    <m/>
    <m/>
  </r>
  <r>
    <x v="0"/>
    <s v="[INC0778484]Tenho um Erro/Problema com o PTC - Dynamics Athenas - Rematrícula"/>
    <s v="SGGS-16294"/>
    <s v="Backlog"/>
    <m/>
    <m/>
    <s v="[SGGS] PI 3/26"/>
    <x v="0"/>
    <m/>
    <m/>
    <m/>
    <m/>
    <x v="24"/>
    <m/>
    <m/>
    <m/>
    <m/>
    <m/>
    <m/>
    <m/>
    <m/>
    <m/>
    <m/>
    <m/>
    <m/>
    <m/>
    <m/>
    <m/>
    <m/>
    <m/>
    <m/>
    <x v="2"/>
    <s v="Jornada Secretaria e Gestor de Unidades"/>
    <m/>
    <m/>
    <m/>
    <m/>
    <m/>
    <m/>
    <m/>
    <m/>
  </r>
  <r>
    <x v="0"/>
    <s v="[INC0777360]Tenho um Erro/Problema com o Sistema Colaborar - Colaborar - Avaliação"/>
    <s v="SGGS-16290"/>
    <s v="Backlog"/>
    <m/>
    <m/>
    <s v="[SGGS] PI 3/26"/>
    <x v="0"/>
    <m/>
    <m/>
    <m/>
    <m/>
    <x v="24"/>
    <m/>
    <m/>
    <m/>
    <m/>
    <m/>
    <m/>
    <m/>
    <m/>
    <m/>
    <m/>
    <m/>
    <m/>
    <m/>
    <m/>
    <m/>
    <m/>
    <m/>
    <m/>
    <x v="2"/>
    <s v="Jornada Secretaria e Gestor de Unidades"/>
    <m/>
    <m/>
    <m/>
    <m/>
    <m/>
    <m/>
    <m/>
    <m/>
  </r>
  <r>
    <x v="0"/>
    <s v="[INC0778250]Tenho um Erro/Problema com o Sistema - Área do Candidato - Contrato"/>
    <s v="SGGS-16289"/>
    <s v="Backlog"/>
    <m/>
    <m/>
    <s v="[SGGS] PI 3/26"/>
    <x v="0"/>
    <m/>
    <m/>
    <m/>
    <m/>
    <x v="24"/>
    <m/>
    <m/>
    <m/>
    <m/>
    <m/>
    <m/>
    <m/>
    <m/>
    <m/>
    <m/>
    <m/>
    <m/>
    <m/>
    <m/>
    <m/>
    <m/>
    <m/>
    <m/>
    <x v="2"/>
    <s v="Jornada Secretaria e Gestor de Unidades"/>
    <m/>
    <m/>
    <m/>
    <m/>
    <m/>
    <m/>
    <m/>
    <m/>
  </r>
  <r>
    <x v="0"/>
    <s v="[INC0778091]Tenho um Erro/Problema com o PTC - Ingresso - Captação - Backoffice"/>
    <s v="SGGS-16283"/>
    <s v="Backlog"/>
    <m/>
    <m/>
    <s v="[SGGS] PI 3/26"/>
    <x v="0"/>
    <m/>
    <m/>
    <m/>
    <m/>
    <x v="24"/>
    <m/>
    <m/>
    <m/>
    <m/>
    <m/>
    <m/>
    <m/>
    <m/>
    <m/>
    <m/>
    <m/>
    <m/>
    <m/>
    <m/>
    <m/>
    <m/>
    <m/>
    <m/>
    <x v="2"/>
    <s v="Jornada Secretaria e Gestor de Unidades"/>
    <m/>
    <m/>
    <m/>
    <m/>
    <m/>
    <m/>
    <m/>
    <m/>
  </r>
  <r>
    <x v="0"/>
    <s v="[INC0777466]Tenho um Erro/Problema com o PTC - Ambiente do Aluno / AVA Sofia - Detalhes do curso"/>
    <s v="SGGS-16282"/>
    <s v="Backlog"/>
    <m/>
    <m/>
    <s v="[SGGS] PI 3/26"/>
    <x v="0"/>
    <m/>
    <m/>
    <m/>
    <m/>
    <x v="24"/>
    <m/>
    <m/>
    <m/>
    <m/>
    <m/>
    <m/>
    <m/>
    <m/>
    <m/>
    <m/>
    <m/>
    <m/>
    <m/>
    <m/>
    <m/>
    <m/>
    <m/>
    <m/>
    <x v="2"/>
    <s v="Jornada Secretaria e Gestor de Unidades"/>
    <m/>
    <m/>
    <m/>
    <m/>
    <m/>
    <m/>
    <m/>
    <m/>
  </r>
  <r>
    <x v="0"/>
    <s v="[INC0778180]Tenho um Erro/Problema com o PTC - Dynamics Athenas - Rematrícula"/>
    <s v="SGGS-16279"/>
    <s v="Backlog"/>
    <m/>
    <m/>
    <s v="[SGGS] PI 3/26"/>
    <x v="0"/>
    <m/>
    <m/>
    <m/>
    <m/>
    <x v="24"/>
    <m/>
    <m/>
    <m/>
    <m/>
    <m/>
    <m/>
    <m/>
    <m/>
    <m/>
    <m/>
    <m/>
    <m/>
    <m/>
    <m/>
    <m/>
    <m/>
    <m/>
    <m/>
    <x v="2"/>
    <s v="Jornada Secretaria e Gestor de Unidades"/>
    <m/>
    <m/>
    <m/>
    <m/>
    <m/>
    <m/>
    <m/>
    <m/>
  </r>
  <r>
    <x v="0"/>
    <s v="[INC0778073]Tenho um Erro/Problema com o PTC - Dynamics Athenas - Rematrícula"/>
    <s v="SGGS-16275"/>
    <s v="Backlog"/>
    <m/>
    <m/>
    <s v="[SGGS] PI 3/26"/>
    <x v="0"/>
    <m/>
    <m/>
    <m/>
    <m/>
    <x v="24"/>
    <m/>
    <m/>
    <m/>
    <m/>
    <m/>
    <m/>
    <m/>
    <m/>
    <m/>
    <m/>
    <m/>
    <m/>
    <m/>
    <m/>
    <m/>
    <m/>
    <m/>
    <m/>
    <x v="2"/>
    <s v="Jornada Secretaria e Gestor de Unidades"/>
    <m/>
    <m/>
    <m/>
    <m/>
    <m/>
    <m/>
    <m/>
    <m/>
  </r>
  <r>
    <x v="0"/>
    <s v="[INC0778066]Tenho um Erro/Problema com o PTC - Dynamics Athenas - Rematrícula"/>
    <s v="SGGS-16274"/>
    <s v="Backlog"/>
    <m/>
    <m/>
    <s v="[SGGS] PI 3/26"/>
    <x v="0"/>
    <m/>
    <m/>
    <m/>
    <m/>
    <x v="24"/>
    <m/>
    <m/>
    <m/>
    <m/>
    <m/>
    <m/>
    <m/>
    <m/>
    <m/>
    <m/>
    <m/>
    <m/>
    <m/>
    <m/>
    <m/>
    <m/>
    <m/>
    <m/>
    <x v="2"/>
    <s v="Jornada Secretaria e Gestor de Unidades"/>
    <m/>
    <m/>
    <m/>
    <m/>
    <m/>
    <m/>
    <m/>
    <m/>
  </r>
  <r>
    <x v="0"/>
    <s v="[INC0778019]Tenho um Erro/Problema com o PTC - Ingresso - Captação - Área do Candidato"/>
    <s v="SGGS-16273"/>
    <s v="Backlog"/>
    <m/>
    <m/>
    <s v="[SGGS] PI 3/26"/>
    <x v="0"/>
    <m/>
    <m/>
    <m/>
    <m/>
    <x v="24"/>
    <m/>
    <m/>
    <m/>
    <m/>
    <m/>
    <m/>
    <m/>
    <m/>
    <m/>
    <m/>
    <m/>
    <m/>
    <m/>
    <m/>
    <m/>
    <m/>
    <m/>
    <m/>
    <x v="2"/>
    <s v="Jornada Secretaria e Gestor de Unidades"/>
    <m/>
    <m/>
    <m/>
    <m/>
    <m/>
    <m/>
    <m/>
    <m/>
  </r>
  <r>
    <x v="0"/>
    <s v="[INC0777401]Tenho um Erro/Problema no Dynamics - Captar - Inscrição"/>
    <s v="SGGS-16208"/>
    <s v="Backlog"/>
    <m/>
    <m/>
    <s v="[SGGS] PI 3/26"/>
    <x v="0"/>
    <m/>
    <m/>
    <m/>
    <m/>
    <x v="24"/>
    <m/>
    <m/>
    <m/>
    <m/>
    <m/>
    <m/>
    <m/>
    <m/>
    <m/>
    <m/>
    <m/>
    <m/>
    <m/>
    <m/>
    <m/>
    <m/>
    <m/>
    <m/>
    <x v="2"/>
    <s v="Jornada Secretaria e Gestor de Unidades"/>
    <m/>
    <m/>
    <m/>
    <m/>
    <m/>
    <m/>
    <m/>
    <m/>
  </r>
  <r>
    <x v="0"/>
    <s v="[INC0777409]Tenho um Erro/Problema no Dynamics - Captar - Inscrição"/>
    <s v="SGGS-16207"/>
    <s v="Backlog"/>
    <m/>
    <m/>
    <s v="[SGGS] PI 3/26"/>
    <x v="0"/>
    <m/>
    <m/>
    <m/>
    <m/>
    <x v="24"/>
    <m/>
    <m/>
    <m/>
    <m/>
    <m/>
    <m/>
    <m/>
    <m/>
    <m/>
    <m/>
    <m/>
    <m/>
    <m/>
    <m/>
    <m/>
    <m/>
    <m/>
    <m/>
    <x v="2"/>
    <s v="Jornada Secretaria e Gestor de Unidades"/>
    <m/>
    <m/>
    <m/>
    <m/>
    <m/>
    <m/>
    <m/>
    <m/>
  </r>
  <r>
    <x v="0"/>
    <s v="[INC0776734]Tenho um Erro/Problema com o PTC - Ingresso - Captação - Área do Candidato"/>
    <s v="SGGS-16199"/>
    <s v="Backlog"/>
    <m/>
    <m/>
    <s v="[SGGS] PI 3/26"/>
    <x v="0"/>
    <m/>
    <m/>
    <m/>
    <m/>
    <x v="24"/>
    <m/>
    <m/>
    <m/>
    <m/>
    <m/>
    <m/>
    <m/>
    <m/>
    <m/>
    <m/>
    <m/>
    <m/>
    <m/>
    <m/>
    <m/>
    <m/>
    <m/>
    <m/>
    <x v="2"/>
    <s v="Jornada Secretaria e Gestor de Unidades"/>
    <m/>
    <m/>
    <m/>
    <m/>
    <m/>
    <m/>
    <m/>
    <m/>
  </r>
  <r>
    <x v="0"/>
    <s v="[INC0775901]Tenho um Erro/Problema com o PTC - Dynamics Athenas - Instabilidade Sistêmica no Dynamics"/>
    <s v="SGGS-16178"/>
    <s v="Backlog"/>
    <m/>
    <m/>
    <s v="[SGGS] PI 3/26"/>
    <x v="0"/>
    <m/>
    <m/>
    <m/>
    <m/>
    <x v="25"/>
    <m/>
    <m/>
    <m/>
    <m/>
    <m/>
    <m/>
    <m/>
    <m/>
    <m/>
    <m/>
    <m/>
    <m/>
    <m/>
    <m/>
    <m/>
    <m/>
    <m/>
    <m/>
    <x v="2"/>
    <s v="Jornada Secretaria e Gestor de Unidades"/>
    <m/>
    <m/>
    <m/>
    <m/>
    <m/>
    <m/>
    <m/>
    <m/>
  </r>
  <r>
    <x v="0"/>
    <s v="[INC0777098]Tenho um Erro/Problema com o PTC - Cadastro de Curso/Disciplina/Matriz - Criação/Versão de Matriz"/>
    <s v="SGGS-16175"/>
    <s v="Backlog"/>
    <m/>
    <m/>
    <s v="[SGGS] PI 3/26"/>
    <x v="0"/>
    <m/>
    <m/>
    <m/>
    <m/>
    <x v="25"/>
    <m/>
    <m/>
    <m/>
    <m/>
    <m/>
    <m/>
    <m/>
    <m/>
    <m/>
    <m/>
    <m/>
    <m/>
    <m/>
    <m/>
    <m/>
    <m/>
    <m/>
    <m/>
    <x v="2"/>
    <s v="Jornada Secretaria e Gestor de Unidades"/>
    <m/>
    <m/>
    <m/>
    <m/>
    <m/>
    <m/>
    <m/>
    <m/>
  </r>
  <r>
    <x v="0"/>
    <s v="[INC0776830]Tenho um Erro/Problema com o PTC - Ambiente do Aluno / AVA Sofia - Aulas"/>
    <s v="SGGS-16173"/>
    <s v="Backlog"/>
    <m/>
    <m/>
    <s v="[SGGS] PI 3/26"/>
    <x v="0"/>
    <m/>
    <m/>
    <m/>
    <m/>
    <x v="25"/>
    <m/>
    <m/>
    <m/>
    <m/>
    <m/>
    <m/>
    <m/>
    <m/>
    <m/>
    <m/>
    <m/>
    <m/>
    <m/>
    <m/>
    <m/>
    <m/>
    <m/>
    <m/>
    <x v="2"/>
    <s v="Jornada Secretaria e Gestor de Unidades"/>
    <m/>
    <m/>
    <m/>
    <m/>
    <m/>
    <m/>
    <m/>
    <m/>
  </r>
  <r>
    <x v="0"/>
    <s v="[INC0777363]Tenho um Erro/Problema com o PTC - Dynamics Athenas - Documentos Acadêmicos - Serviços"/>
    <s v="SGGS-16172"/>
    <s v="Backlog"/>
    <m/>
    <m/>
    <s v="[SGGS] PI 3/26"/>
    <x v="0"/>
    <m/>
    <m/>
    <m/>
    <m/>
    <x v="25"/>
    <m/>
    <m/>
    <m/>
    <m/>
    <m/>
    <m/>
    <m/>
    <m/>
    <m/>
    <m/>
    <m/>
    <m/>
    <m/>
    <m/>
    <m/>
    <m/>
    <m/>
    <m/>
    <x v="2"/>
    <s v="Jornada Secretaria e Gestor de Unidades"/>
    <m/>
    <m/>
    <m/>
    <m/>
    <m/>
    <m/>
    <m/>
    <m/>
  </r>
  <r>
    <x v="0"/>
    <s v="[INC0767939]Tenho um Erro/Problema com o PTC - Ambiente do Aluno / AVA Sofia - Detalhes do curso"/>
    <s v="SGGS-16167"/>
    <s v="Backlog"/>
    <m/>
    <m/>
    <s v="[SGGS] PI 3/26"/>
    <x v="0"/>
    <m/>
    <m/>
    <m/>
    <m/>
    <x v="25"/>
    <m/>
    <m/>
    <m/>
    <m/>
    <m/>
    <m/>
    <m/>
    <m/>
    <m/>
    <m/>
    <m/>
    <m/>
    <m/>
    <m/>
    <m/>
    <m/>
    <m/>
    <m/>
    <x v="2"/>
    <s v="Jornada Secretaria e Gestor de Unidades"/>
    <m/>
    <m/>
    <m/>
    <m/>
    <m/>
    <m/>
    <m/>
    <m/>
  </r>
  <r>
    <x v="0"/>
    <s v="[INC0777170]Tenho um Erro/Problema com o PTC - Dynamics Athenas - Alocação e disponibilização de disciplinas"/>
    <s v="SGGS-16160"/>
    <s v="Backlog"/>
    <m/>
    <m/>
    <s v="[SGGS] PI 3/26"/>
    <x v="0"/>
    <m/>
    <m/>
    <m/>
    <m/>
    <x v="25"/>
    <m/>
    <m/>
    <m/>
    <m/>
    <m/>
    <m/>
    <m/>
    <m/>
    <m/>
    <m/>
    <m/>
    <m/>
    <m/>
    <m/>
    <m/>
    <m/>
    <m/>
    <m/>
    <x v="2"/>
    <s v="Jornada Secretaria e Gestor de Unidades"/>
    <m/>
    <m/>
    <m/>
    <m/>
    <m/>
    <m/>
    <m/>
    <m/>
  </r>
  <r>
    <x v="0"/>
    <s v="[INC0775762]Tenho um Erro/Problema com o PTC - Dynamics Athenas - Alocação e disponibilização de disciplinas"/>
    <s v="SGGS-16159"/>
    <s v="Backlog"/>
    <m/>
    <m/>
    <s v="[SGGS] PI 3/26"/>
    <x v="0"/>
    <m/>
    <m/>
    <m/>
    <m/>
    <x v="25"/>
    <m/>
    <m/>
    <m/>
    <m/>
    <m/>
    <m/>
    <m/>
    <m/>
    <m/>
    <m/>
    <m/>
    <m/>
    <m/>
    <m/>
    <m/>
    <m/>
    <m/>
    <m/>
    <x v="2"/>
    <s v="Jornada Secretaria e Gestor de Unidades"/>
    <m/>
    <m/>
    <m/>
    <m/>
    <m/>
    <m/>
    <m/>
    <m/>
  </r>
  <r>
    <x v="0"/>
    <s v="[INC0774229]Tenho um Erro/Problema com o PTC - Ambiente do Aluno / AVA Sofia - Assistente virtual - Conteúdo"/>
    <s v="SGGS-16153"/>
    <s v="Backlog"/>
    <m/>
    <m/>
    <s v="[SGGS] PI 3/26"/>
    <x v="0"/>
    <m/>
    <m/>
    <m/>
    <m/>
    <x v="25"/>
    <m/>
    <m/>
    <m/>
    <m/>
    <m/>
    <m/>
    <m/>
    <m/>
    <m/>
    <m/>
    <m/>
    <m/>
    <m/>
    <m/>
    <m/>
    <m/>
    <m/>
    <m/>
    <x v="2"/>
    <s v="Jornada Secretaria e Gestor de Unidades"/>
    <m/>
    <m/>
    <m/>
    <m/>
    <m/>
    <m/>
    <m/>
    <m/>
  </r>
  <r>
    <x v="0"/>
    <s v="[INC0771580]Tenho um Erro/Problema com o PTC - Dynamics Athenas - Alocação e disponibilização de disciplinas"/>
    <s v="SGGS-16152"/>
    <s v="Backlog"/>
    <m/>
    <m/>
    <s v="[SGGS] PI 3/26"/>
    <x v="0"/>
    <m/>
    <m/>
    <m/>
    <m/>
    <x v="25"/>
    <m/>
    <m/>
    <m/>
    <m/>
    <m/>
    <m/>
    <m/>
    <m/>
    <m/>
    <m/>
    <m/>
    <m/>
    <m/>
    <m/>
    <m/>
    <m/>
    <m/>
    <m/>
    <x v="2"/>
    <s v="Jornada Secretaria e Gestor de Unidades"/>
    <m/>
    <m/>
    <m/>
    <m/>
    <m/>
    <m/>
    <m/>
    <m/>
  </r>
  <r>
    <x v="0"/>
    <s v="[INC0771764]Tenho um Erro/Problema com o PTC - Dynamics Athenas - Alocação e disponibilização de disciplinas"/>
    <s v="SGGS-16151"/>
    <s v="Backlog"/>
    <m/>
    <m/>
    <s v="[SGGS] PI 3/26"/>
    <x v="0"/>
    <m/>
    <m/>
    <m/>
    <m/>
    <x v="25"/>
    <m/>
    <m/>
    <m/>
    <m/>
    <m/>
    <m/>
    <m/>
    <m/>
    <m/>
    <m/>
    <m/>
    <m/>
    <m/>
    <m/>
    <m/>
    <m/>
    <m/>
    <m/>
    <x v="2"/>
    <s v="Jornada Secretaria e Gestor de Unidades"/>
    <m/>
    <m/>
    <m/>
    <m/>
    <m/>
    <m/>
    <m/>
    <m/>
  </r>
  <r>
    <x v="0"/>
    <s v="[INC0776791]Tenho um Erro/Problema com o PTC - Dynamics Athenas - Instabilidade Sistêmica no Dynamics"/>
    <s v="SGGS-16147"/>
    <s v="Backlog"/>
    <m/>
    <m/>
    <s v="[SGGS] PI 3/26"/>
    <x v="0"/>
    <m/>
    <m/>
    <m/>
    <m/>
    <x v="25"/>
    <m/>
    <m/>
    <m/>
    <m/>
    <m/>
    <m/>
    <m/>
    <m/>
    <m/>
    <m/>
    <m/>
    <m/>
    <m/>
    <m/>
    <m/>
    <m/>
    <m/>
    <m/>
    <x v="2"/>
    <s v="Jornada Secretaria e Gestor de Unidades"/>
    <m/>
    <m/>
    <m/>
    <m/>
    <m/>
    <m/>
    <m/>
    <m/>
  </r>
  <r>
    <x v="0"/>
    <s v="[INC0776330]Tenho um Erro/Problema com o PTC - Dynamics Athenas - Alocação e disponibilização de disciplinas"/>
    <s v="SGGS-16138"/>
    <s v="Backlog"/>
    <m/>
    <m/>
    <s v="[SGGS] PI 3/26"/>
    <x v="0"/>
    <m/>
    <m/>
    <m/>
    <m/>
    <x v="25"/>
    <m/>
    <m/>
    <m/>
    <m/>
    <m/>
    <m/>
    <m/>
    <m/>
    <m/>
    <m/>
    <m/>
    <m/>
    <m/>
    <m/>
    <m/>
    <m/>
    <m/>
    <m/>
    <x v="2"/>
    <s v="Jornada Secretaria e Gestor de Unidades"/>
    <m/>
    <m/>
    <m/>
    <m/>
    <m/>
    <m/>
    <m/>
    <m/>
  </r>
  <r>
    <x v="0"/>
    <s v="[INC0776222]Tenho um Erro/Problema com o PTC - Dynamics Athenas - Alocação e disponibilização de disciplinas"/>
    <s v="SGGS-16137"/>
    <s v="Backlog"/>
    <m/>
    <m/>
    <s v="[SGGS] PI 3/26"/>
    <x v="0"/>
    <m/>
    <m/>
    <m/>
    <m/>
    <x v="25"/>
    <m/>
    <m/>
    <m/>
    <m/>
    <m/>
    <m/>
    <m/>
    <m/>
    <m/>
    <m/>
    <m/>
    <m/>
    <m/>
    <m/>
    <m/>
    <m/>
    <m/>
    <m/>
    <x v="2"/>
    <s v="Jornada Secretaria e Gestor de Unidades"/>
    <m/>
    <m/>
    <m/>
    <m/>
    <m/>
    <m/>
    <m/>
    <m/>
  </r>
  <r>
    <x v="0"/>
    <s v="[INC0774989]Tenho um Erro/Problema com o PTC - Ambiente do Aluno / AVA Sofia - Detalhes do curso"/>
    <s v="SGGS-16135"/>
    <s v="Backlog"/>
    <m/>
    <m/>
    <s v="[SGGS] PI 3/26"/>
    <x v="0"/>
    <m/>
    <m/>
    <m/>
    <m/>
    <x v="25"/>
    <m/>
    <m/>
    <m/>
    <m/>
    <m/>
    <m/>
    <m/>
    <m/>
    <m/>
    <m/>
    <m/>
    <m/>
    <m/>
    <m/>
    <m/>
    <m/>
    <m/>
    <m/>
    <x v="2"/>
    <s v="Jornada Secretaria e Gestor de Unidades"/>
    <m/>
    <m/>
    <m/>
    <m/>
    <m/>
    <m/>
    <m/>
    <m/>
  </r>
  <r>
    <x v="0"/>
    <s v="[INC0774502]Tenho um Erro/Problema com o PTC - Ingresso - Captação - Backoffice"/>
    <s v="SGGS-16002"/>
    <s v="Backlog"/>
    <m/>
    <m/>
    <s v="[SGGS] PI 3/26"/>
    <x v="0"/>
    <m/>
    <m/>
    <m/>
    <m/>
    <x v="25"/>
    <m/>
    <m/>
    <m/>
    <m/>
    <m/>
    <m/>
    <m/>
    <m/>
    <m/>
    <m/>
    <m/>
    <m/>
    <m/>
    <m/>
    <m/>
    <m/>
    <m/>
    <m/>
    <x v="2"/>
    <s v="Jornada Secretaria e Gestor de Unidades"/>
    <m/>
    <m/>
    <m/>
    <m/>
    <m/>
    <m/>
    <m/>
    <m/>
  </r>
  <r>
    <x v="0"/>
    <s v="[INC0774312]Tenho um Erro/Problema com o PTC - Ingresso - Captação - Área do Candidato"/>
    <s v="SGGS-16000"/>
    <s v="Backlog"/>
    <m/>
    <m/>
    <s v="[SGGS] PI 3/26"/>
    <x v="0"/>
    <m/>
    <m/>
    <m/>
    <m/>
    <x v="25"/>
    <m/>
    <m/>
    <m/>
    <m/>
    <m/>
    <m/>
    <m/>
    <m/>
    <m/>
    <m/>
    <m/>
    <m/>
    <m/>
    <m/>
    <m/>
    <m/>
    <m/>
    <m/>
    <x v="2"/>
    <s v="Jornada Secretaria e Gestor de Unidades"/>
    <m/>
    <m/>
    <m/>
    <m/>
    <m/>
    <m/>
    <m/>
    <m/>
  </r>
  <r>
    <x v="0"/>
    <s v="[INC0771174]Tenho um Erro/Problema com o PTC - Ingresso - Captação - Área do Candidato"/>
    <s v="SGGS-15927"/>
    <s v="Backlog"/>
    <m/>
    <m/>
    <s v="[SGGS] PI 3/26"/>
    <x v="0"/>
    <m/>
    <m/>
    <m/>
    <m/>
    <x v="24"/>
    <m/>
    <m/>
    <m/>
    <m/>
    <m/>
    <m/>
    <m/>
    <m/>
    <m/>
    <m/>
    <m/>
    <m/>
    <m/>
    <m/>
    <m/>
    <m/>
    <m/>
    <m/>
    <x v="2"/>
    <s v="Jornada Secretaria e Gestor de Unidades"/>
    <m/>
    <m/>
    <m/>
    <m/>
    <m/>
    <m/>
    <m/>
    <m/>
  </r>
  <r>
    <x v="0"/>
    <s v="[INC0770171]Tenho um Erro/Problema com o PTC - Ambiente do Aluno / AVA Sofia - Secretaria - Erro no documento da solicitação"/>
    <s v="SGGS-15892"/>
    <s v="Backlog"/>
    <m/>
    <m/>
    <s v="[SGGS] PI 3/26"/>
    <x v="0"/>
    <m/>
    <m/>
    <m/>
    <m/>
    <x v="26"/>
    <m/>
    <m/>
    <m/>
    <m/>
    <m/>
    <m/>
    <m/>
    <m/>
    <m/>
    <m/>
    <m/>
    <m/>
    <m/>
    <m/>
    <m/>
    <m/>
    <m/>
    <m/>
    <x v="2"/>
    <s v="Jornada Secretaria e Gestor de Unidades"/>
    <m/>
    <m/>
    <m/>
    <m/>
    <m/>
    <m/>
    <m/>
    <m/>
  </r>
  <r>
    <x v="0"/>
    <s v="[INC0766718]Tenho um Erro/Problema com o Sistema - RAID - RAID"/>
    <s v="SGGS-15863"/>
    <s v="Em Andamento"/>
    <m/>
    <m/>
    <s v="[SGGS] PI 3/26"/>
    <x v="0"/>
    <m/>
    <m/>
    <m/>
    <m/>
    <x v="26"/>
    <m/>
    <m/>
    <m/>
    <m/>
    <m/>
    <m/>
    <m/>
    <m/>
    <m/>
    <m/>
    <m/>
    <m/>
    <m/>
    <m/>
    <m/>
    <m/>
    <m/>
    <m/>
    <x v="2"/>
    <s v="Jornada Secretaria e Gestor de Unidades"/>
    <m/>
    <m/>
    <m/>
    <m/>
    <m/>
    <m/>
    <m/>
    <m/>
  </r>
  <r>
    <x v="0"/>
    <s v="[INC0773174]Tenho um Erro/Problema com o PTC - Dynamics Athenas - Documentos Acadêmicos - Serviços"/>
    <s v="SGGS-15858"/>
    <s v="Backlog"/>
    <m/>
    <m/>
    <s v="[SGGS] PI 3/26"/>
    <x v="0"/>
    <m/>
    <m/>
    <m/>
    <m/>
    <x v="26"/>
    <m/>
    <m/>
    <m/>
    <m/>
    <m/>
    <m/>
    <m/>
    <m/>
    <m/>
    <m/>
    <m/>
    <m/>
    <m/>
    <m/>
    <m/>
    <m/>
    <m/>
    <m/>
    <x v="2"/>
    <s v="Jornada Secretaria e Gestor de Unidades"/>
    <m/>
    <m/>
    <m/>
    <m/>
    <m/>
    <m/>
    <m/>
    <m/>
  </r>
  <r>
    <x v="0"/>
    <s v="[INC0772592]Tenho um Erro/Problema com o PTC - Financeiro SAP - Rematrícula"/>
    <s v="SGGS-15853"/>
    <s v="Backlog"/>
    <m/>
    <m/>
    <s v="[SGGS] PI 3/26"/>
    <x v="0"/>
    <m/>
    <m/>
    <m/>
    <m/>
    <x v="26"/>
    <m/>
    <m/>
    <m/>
    <m/>
    <m/>
    <m/>
    <m/>
    <m/>
    <m/>
    <m/>
    <m/>
    <m/>
    <m/>
    <m/>
    <m/>
    <m/>
    <m/>
    <m/>
    <x v="2"/>
    <s v="Jornada Secretaria e Gestor de Unidades"/>
    <m/>
    <m/>
    <m/>
    <m/>
    <m/>
    <m/>
    <m/>
    <m/>
  </r>
  <r>
    <x v="0"/>
    <s v="[INC0772710]Tenho um Erro/Problema com o PTC - Dynamics Athenas - Perfil de Acesso"/>
    <s v="SGGS-15842"/>
    <s v="Backlog"/>
    <m/>
    <m/>
    <s v="[SGGS] PI 3/26"/>
    <x v="0"/>
    <m/>
    <m/>
    <m/>
    <m/>
    <x v="26"/>
    <m/>
    <m/>
    <m/>
    <m/>
    <m/>
    <m/>
    <m/>
    <m/>
    <m/>
    <m/>
    <m/>
    <m/>
    <m/>
    <m/>
    <m/>
    <m/>
    <m/>
    <m/>
    <x v="2"/>
    <s v="Jornada Secretaria e Gestor de Unidades"/>
    <m/>
    <m/>
    <m/>
    <m/>
    <m/>
    <m/>
    <m/>
    <m/>
  </r>
  <r>
    <x v="0"/>
    <s v="[INC0772681]Tenho um Erro/Problema com o PTC - Dynamics Athenas - Documentos Acadêmicos - Serviços"/>
    <s v="SGGS-15822"/>
    <s v="Backlog"/>
    <m/>
    <m/>
    <s v="[SGGS] PI 3/26"/>
    <x v="0"/>
    <m/>
    <m/>
    <m/>
    <m/>
    <x v="26"/>
    <m/>
    <m/>
    <m/>
    <m/>
    <m/>
    <m/>
    <m/>
    <m/>
    <m/>
    <m/>
    <m/>
    <m/>
    <m/>
    <m/>
    <m/>
    <m/>
    <m/>
    <m/>
    <x v="2"/>
    <s v="Jornada Secretaria e Gestor de Unidades"/>
    <m/>
    <m/>
    <m/>
    <m/>
    <m/>
    <m/>
    <m/>
    <m/>
  </r>
  <r>
    <x v="0"/>
    <s v="[INC0767591]Tenho um Erro/Problema com o PTC - Dynamics Athenas - Alocação e disponibilização de disciplinas"/>
    <s v="SGGS-15811"/>
    <s v="Backlog"/>
    <m/>
    <m/>
    <s v="[SGGS] PI 3/26"/>
    <x v="0"/>
    <m/>
    <m/>
    <m/>
    <m/>
    <x v="26"/>
    <m/>
    <m/>
    <m/>
    <m/>
    <m/>
    <m/>
    <m/>
    <m/>
    <m/>
    <m/>
    <m/>
    <m/>
    <m/>
    <m/>
    <m/>
    <m/>
    <m/>
    <m/>
    <x v="2"/>
    <s v="Jornada Secretaria e Gestor de Unidades"/>
    <m/>
    <m/>
    <m/>
    <m/>
    <m/>
    <m/>
    <m/>
    <m/>
  </r>
  <r>
    <x v="0"/>
    <s v="[INC0771561]Tenho um Erro/Problema com o PTC - Ingresso - Captação - Área do Candidato"/>
    <s v="SGGS-15806"/>
    <s v="Backlog"/>
    <m/>
    <m/>
    <s v="[SGGS] PI 3/26"/>
    <x v="0"/>
    <m/>
    <m/>
    <m/>
    <m/>
    <x v="26"/>
    <m/>
    <m/>
    <m/>
    <m/>
    <m/>
    <m/>
    <m/>
    <m/>
    <m/>
    <m/>
    <m/>
    <m/>
    <m/>
    <m/>
    <m/>
    <m/>
    <m/>
    <m/>
    <x v="2"/>
    <s v="Jornada Secretaria e Gestor de Unidades"/>
    <m/>
    <m/>
    <m/>
    <m/>
    <m/>
    <m/>
    <m/>
    <m/>
  </r>
  <r>
    <x v="0"/>
    <s v="[INC0771582]Tenho um Erro/Problema com o PTC - Ingresso - Captação - Backoffice"/>
    <s v="SGGS-15803"/>
    <s v="Backlog"/>
    <m/>
    <m/>
    <s v="[SGGS] PI 3/26"/>
    <x v="0"/>
    <m/>
    <m/>
    <m/>
    <m/>
    <x v="26"/>
    <m/>
    <m/>
    <m/>
    <m/>
    <m/>
    <m/>
    <m/>
    <m/>
    <m/>
    <m/>
    <m/>
    <m/>
    <m/>
    <m/>
    <m/>
    <m/>
    <m/>
    <m/>
    <x v="2"/>
    <s v="Jornada Secretaria e Gestor de Unidades"/>
    <m/>
    <m/>
    <m/>
    <m/>
    <m/>
    <m/>
    <m/>
    <m/>
  </r>
  <r>
    <x v="0"/>
    <s v="[INC0771517]Tenho um Erro/Problema com o PTC - Backoffice de Operação Acadêmica (Dynamics) - Documentação de Estágio"/>
    <s v="SGGS-15794"/>
    <s v="Backlog"/>
    <m/>
    <m/>
    <s v="[SGGS] PI 3/26"/>
    <x v="0"/>
    <m/>
    <m/>
    <m/>
    <m/>
    <x v="26"/>
    <m/>
    <m/>
    <m/>
    <m/>
    <m/>
    <m/>
    <m/>
    <m/>
    <m/>
    <m/>
    <m/>
    <m/>
    <m/>
    <m/>
    <m/>
    <m/>
    <m/>
    <m/>
    <x v="2"/>
    <s v="Jornada Secretaria e Gestor de Unidades"/>
    <m/>
    <m/>
    <m/>
    <m/>
    <m/>
    <m/>
    <m/>
    <m/>
  </r>
  <r>
    <x v="0"/>
    <s v="[INC0771797]Tenho um Erro/Problema com o PTC - Dynamics Athenas - Rematrícula"/>
    <s v="SGGS-15791"/>
    <s v="Backlog"/>
    <m/>
    <m/>
    <s v="[SGGS] PI 3/26"/>
    <x v="0"/>
    <m/>
    <m/>
    <m/>
    <m/>
    <x v="26"/>
    <m/>
    <m/>
    <m/>
    <m/>
    <m/>
    <m/>
    <m/>
    <m/>
    <m/>
    <m/>
    <m/>
    <m/>
    <m/>
    <m/>
    <m/>
    <m/>
    <m/>
    <m/>
    <x v="2"/>
    <s v="Jornada Secretaria e Gestor de Unidades"/>
    <m/>
    <m/>
    <m/>
    <m/>
    <m/>
    <m/>
    <m/>
    <m/>
  </r>
  <r>
    <x v="0"/>
    <s v="[INC0771536]Tenho um Erro/Problema com o PTC - Ambiente do Aluno / AVA Sofia - Login/senha"/>
    <s v="SGGS-15787"/>
    <s v="Backlog"/>
    <m/>
    <m/>
    <s v="[SGGS] PI 3/26"/>
    <x v="0"/>
    <m/>
    <m/>
    <m/>
    <m/>
    <x v="26"/>
    <m/>
    <m/>
    <m/>
    <m/>
    <m/>
    <m/>
    <m/>
    <m/>
    <m/>
    <m/>
    <m/>
    <m/>
    <m/>
    <m/>
    <m/>
    <m/>
    <m/>
    <m/>
    <x v="2"/>
    <s v="Jornada Secretaria e Gestor de Unidades"/>
    <m/>
    <m/>
    <m/>
    <m/>
    <m/>
    <m/>
    <m/>
    <m/>
  </r>
  <r>
    <x v="0"/>
    <s v="[INC0771408]Tenho um Erro/Problema com o PTC - Dynamics Athenas - Documentos Acadêmicos - Serviços"/>
    <s v="SGGS-15780"/>
    <s v="Backlog"/>
    <m/>
    <m/>
    <s v="[SGGS] PI 3/26"/>
    <x v="0"/>
    <m/>
    <m/>
    <m/>
    <m/>
    <x v="26"/>
    <m/>
    <m/>
    <m/>
    <m/>
    <m/>
    <m/>
    <m/>
    <m/>
    <m/>
    <m/>
    <m/>
    <m/>
    <m/>
    <m/>
    <m/>
    <m/>
    <m/>
    <m/>
    <x v="2"/>
    <s v="Jornada Secretaria e Gestor de Unidades"/>
    <m/>
    <m/>
    <m/>
    <m/>
    <m/>
    <m/>
    <m/>
    <m/>
  </r>
  <r>
    <x v="0"/>
    <s v="[INC0766774]Tenho um Erro/Problema com o PTC - Dynamics Athenas - Evasão"/>
    <s v="SGGS-15772"/>
    <s v="Backlog"/>
    <m/>
    <m/>
    <s v="[SGGS] PI 3/26"/>
    <x v="0"/>
    <m/>
    <m/>
    <m/>
    <m/>
    <x v="26"/>
    <m/>
    <m/>
    <m/>
    <m/>
    <m/>
    <m/>
    <m/>
    <m/>
    <m/>
    <m/>
    <m/>
    <m/>
    <m/>
    <m/>
    <m/>
    <m/>
    <m/>
    <m/>
    <x v="2"/>
    <s v="Jornada Secretaria e Gestor de Unidades"/>
    <m/>
    <m/>
    <m/>
    <m/>
    <m/>
    <m/>
    <m/>
    <m/>
  </r>
  <r>
    <x v="0"/>
    <s v="[INC0767657]Tenho um Erro/Problema com o PTC - Dynamics Athenas - Documentos de Matrícula"/>
    <s v="SGGS-15771"/>
    <s v="Backlog"/>
    <m/>
    <m/>
    <s v="[SGGS] PI 3/26"/>
    <x v="0"/>
    <m/>
    <m/>
    <m/>
    <m/>
    <x v="26"/>
    <m/>
    <m/>
    <m/>
    <m/>
    <m/>
    <m/>
    <m/>
    <m/>
    <m/>
    <m/>
    <m/>
    <m/>
    <m/>
    <m/>
    <m/>
    <m/>
    <m/>
    <m/>
    <x v="2"/>
    <s v="Jornada Secretaria e Gestor de Unidades"/>
    <m/>
    <m/>
    <m/>
    <m/>
    <m/>
    <m/>
    <m/>
    <m/>
  </r>
  <r>
    <x v="0"/>
    <s v="[INC0770613]Tenho um Erro/Problema com o PTC - Ambiente do Aluno / AVA Sofia - Aulas"/>
    <s v="SGGS-15706"/>
    <s v="Backlog"/>
    <m/>
    <m/>
    <s v="[SGGS] PI 3/26"/>
    <x v="0"/>
    <m/>
    <m/>
    <m/>
    <m/>
    <x v="24"/>
    <m/>
    <m/>
    <m/>
    <m/>
    <m/>
    <m/>
    <m/>
    <m/>
    <m/>
    <m/>
    <m/>
    <m/>
    <m/>
    <m/>
    <m/>
    <m/>
    <m/>
    <m/>
    <x v="2"/>
    <s v="Jornada Secretaria e Gestor de Unidades"/>
    <m/>
    <m/>
    <m/>
    <m/>
    <m/>
    <m/>
    <m/>
    <m/>
  </r>
  <r>
    <x v="0"/>
    <s v="[INC0770995]Tenho um Erro/Problema com o PTC - Dynamics Athenas - Documentos Acadêmicos - Serviços"/>
    <s v="SGGS-15696"/>
    <s v="Backlog"/>
    <m/>
    <m/>
    <s v="[SGGS] PI 3/26"/>
    <x v="0"/>
    <m/>
    <m/>
    <m/>
    <m/>
    <x v="24"/>
    <m/>
    <m/>
    <m/>
    <m/>
    <m/>
    <m/>
    <m/>
    <m/>
    <m/>
    <m/>
    <m/>
    <m/>
    <m/>
    <m/>
    <m/>
    <m/>
    <m/>
    <m/>
    <x v="2"/>
    <s v="Jornada Secretaria e Gestor de Unidades"/>
    <m/>
    <m/>
    <m/>
    <m/>
    <m/>
    <m/>
    <m/>
    <m/>
  </r>
  <r>
    <x v="0"/>
    <s v="[INC0770966]Tenho um Erro/Problema com o PTC - Dynamics Athenas - Documentos Acadêmicos - Serviços"/>
    <s v="SGGS-15694"/>
    <s v="Backlog"/>
    <m/>
    <m/>
    <s v="[SGGS] PI 3/26"/>
    <x v="0"/>
    <m/>
    <m/>
    <m/>
    <m/>
    <x v="24"/>
    <m/>
    <m/>
    <m/>
    <m/>
    <m/>
    <m/>
    <m/>
    <m/>
    <m/>
    <m/>
    <m/>
    <m/>
    <m/>
    <m/>
    <m/>
    <m/>
    <m/>
    <m/>
    <x v="2"/>
    <s v="Jornada Secretaria e Gestor de Unidades"/>
    <m/>
    <m/>
    <m/>
    <m/>
    <m/>
    <m/>
    <m/>
    <m/>
  </r>
  <r>
    <x v="0"/>
    <s v="[INC0770953]Tenho um Erro/Problema com o PTC - Dynamics Athenas - Documentos Acadêmicos - Serviços"/>
    <s v="SGGS-15693"/>
    <s v="Backlog"/>
    <m/>
    <m/>
    <s v="[SGGS] PI 3/26"/>
    <x v="0"/>
    <m/>
    <m/>
    <m/>
    <m/>
    <x v="24"/>
    <m/>
    <m/>
    <m/>
    <m/>
    <m/>
    <m/>
    <m/>
    <m/>
    <m/>
    <m/>
    <m/>
    <m/>
    <m/>
    <m/>
    <m/>
    <m/>
    <m/>
    <m/>
    <x v="2"/>
    <s v="Jornada Secretaria e Gestor de Unidades"/>
    <m/>
    <m/>
    <m/>
    <m/>
    <m/>
    <m/>
    <m/>
    <m/>
  </r>
  <r>
    <x v="0"/>
    <s v="[INC0770949]Tenho um Erro/Problema com o PTC - Dynamics Athenas - Documentos Acadêmicos - Serviços"/>
    <s v="SGGS-15692"/>
    <s v="Backlog"/>
    <m/>
    <m/>
    <s v="[SGGS] PI 3/26"/>
    <x v="0"/>
    <m/>
    <m/>
    <m/>
    <m/>
    <x v="24"/>
    <m/>
    <m/>
    <m/>
    <m/>
    <m/>
    <m/>
    <m/>
    <m/>
    <m/>
    <m/>
    <m/>
    <m/>
    <m/>
    <m/>
    <m/>
    <m/>
    <m/>
    <m/>
    <x v="2"/>
    <s v="Jornada Secretaria e Gestor de Unidades"/>
    <m/>
    <m/>
    <m/>
    <m/>
    <m/>
    <m/>
    <m/>
    <m/>
  </r>
  <r>
    <x v="0"/>
    <s v="[INC0770940]Tenho um Erro/Problema com o PTC - Dynamics Athenas - Documentos Acadêmicos - Serviços"/>
    <s v="SGGS-15691"/>
    <s v="Backlog"/>
    <m/>
    <m/>
    <s v="[SGGS] PI 3/26"/>
    <x v="0"/>
    <m/>
    <m/>
    <m/>
    <m/>
    <x v="24"/>
    <m/>
    <m/>
    <m/>
    <m/>
    <m/>
    <m/>
    <m/>
    <m/>
    <m/>
    <m/>
    <m/>
    <m/>
    <m/>
    <m/>
    <m/>
    <m/>
    <m/>
    <m/>
    <x v="2"/>
    <s v="Jornada Secretaria e Gestor de Unidades"/>
    <m/>
    <m/>
    <m/>
    <m/>
    <m/>
    <m/>
    <m/>
    <m/>
  </r>
  <r>
    <x v="9"/>
    <s v="[ARTPT-783] Validar Operação de reenvio das informações para eventos da base de elegibilidade"/>
    <s v="SGGS-15690"/>
    <s v="Backlog"/>
    <m/>
    <m/>
    <s v="[SGGS] PI 3/26"/>
    <x v="27"/>
    <m/>
    <m/>
    <n v="1"/>
    <n v="1"/>
    <x v="15"/>
    <m/>
    <m/>
    <m/>
    <m/>
    <m/>
    <m/>
    <m/>
    <m/>
    <m/>
    <m/>
    <m/>
    <m/>
    <m/>
    <m/>
    <m/>
    <m/>
    <m/>
    <m/>
    <x v="2"/>
    <s v="Jornada Secretaria e Gestor de Unidades"/>
    <m/>
    <m/>
    <m/>
    <m/>
    <m/>
    <m/>
    <m/>
    <m/>
  </r>
  <r>
    <x v="0"/>
    <s v="[INC0770382]Tenho um Erro/Problema com o PTC - Dynamics Athenas - Evasão"/>
    <s v="SGGS-15687"/>
    <s v="Backlog"/>
    <m/>
    <m/>
    <s v="[SGGS] PI 3/26"/>
    <x v="0"/>
    <m/>
    <m/>
    <m/>
    <m/>
    <x v="24"/>
    <m/>
    <m/>
    <m/>
    <m/>
    <m/>
    <m/>
    <m/>
    <m/>
    <m/>
    <m/>
    <m/>
    <m/>
    <m/>
    <m/>
    <m/>
    <m/>
    <m/>
    <m/>
    <x v="2"/>
    <s v="Jornada Secretaria e Gestor de Unidades"/>
    <m/>
    <m/>
    <m/>
    <m/>
    <m/>
    <m/>
    <m/>
    <m/>
  </r>
  <r>
    <x v="0"/>
    <s v="[INC0769909]Tenho um Erro/Problema com o PTC - Dynamics Athenas - Alocação e disponibilização de disciplinas"/>
    <s v="SGGS-15684"/>
    <s v="Backlog"/>
    <m/>
    <m/>
    <s v="[SGGS] PI 3/26"/>
    <x v="0"/>
    <m/>
    <m/>
    <m/>
    <m/>
    <x v="24"/>
    <m/>
    <m/>
    <m/>
    <m/>
    <m/>
    <m/>
    <m/>
    <m/>
    <m/>
    <m/>
    <m/>
    <m/>
    <m/>
    <m/>
    <m/>
    <m/>
    <m/>
    <m/>
    <x v="2"/>
    <s v="Jornada Secretaria e Gestor de Unidades"/>
    <m/>
    <m/>
    <m/>
    <m/>
    <m/>
    <m/>
    <m/>
    <m/>
  </r>
  <r>
    <x v="0"/>
    <s v="[INC0769110]Tenho um Erro/Problema com o PTC - Dynamics Athenas - Alocação e disponibilização de disciplinas"/>
    <s v="SGGS-15683"/>
    <s v="Backlog"/>
    <m/>
    <m/>
    <s v="[SGGS] PI 3/26"/>
    <x v="0"/>
    <m/>
    <m/>
    <m/>
    <m/>
    <x v="24"/>
    <m/>
    <m/>
    <m/>
    <m/>
    <m/>
    <m/>
    <m/>
    <m/>
    <m/>
    <m/>
    <m/>
    <m/>
    <m/>
    <m/>
    <m/>
    <m/>
    <m/>
    <m/>
    <x v="2"/>
    <s v="Jornada Secretaria e Gestor de Unidades"/>
    <m/>
    <m/>
    <m/>
    <m/>
    <m/>
    <m/>
    <m/>
    <m/>
  </r>
  <r>
    <x v="0"/>
    <s v="[INC0766794]Tenho um Erro/Problema com o PTC - Ambiente do Aluno / AVA Sofia - Visão de disciplinas"/>
    <s v="SGGS-15682"/>
    <s v="Backlog"/>
    <m/>
    <m/>
    <s v="[SGGS] PI 3/26"/>
    <x v="0"/>
    <m/>
    <m/>
    <m/>
    <m/>
    <x v="24"/>
    <m/>
    <m/>
    <m/>
    <m/>
    <m/>
    <m/>
    <m/>
    <m/>
    <m/>
    <m/>
    <m/>
    <m/>
    <m/>
    <m/>
    <m/>
    <m/>
    <m/>
    <m/>
    <x v="2"/>
    <s v="Jornada Secretaria e Gestor de Unidades"/>
    <m/>
    <m/>
    <m/>
    <m/>
    <m/>
    <m/>
    <m/>
    <m/>
  </r>
  <r>
    <x v="2"/>
    <s v="[Controladora Eventos][SECR][SF]Migrar program-enrollment-updated para service na Function AKS e integrar com orquestrador (Rematrícula)"/>
    <s v="SGGS-15671"/>
    <s v="Backlog"/>
    <m/>
    <m/>
    <s v="[SGGS] PI 3/26"/>
    <x v="28"/>
    <m/>
    <m/>
    <n v="8"/>
    <n v="8"/>
    <x v="20"/>
    <m/>
    <m/>
    <m/>
    <m/>
    <m/>
    <m/>
    <m/>
    <m/>
    <m/>
    <m/>
    <m/>
    <m/>
    <m/>
    <m/>
    <m/>
    <m/>
    <m/>
    <m/>
    <x v="2"/>
    <s v="Jornada Secretaria e Gestor de Unidades"/>
    <m/>
    <m/>
    <m/>
    <m/>
    <m/>
    <m/>
    <m/>
    <m/>
  </r>
  <r>
    <x v="0"/>
    <s v="[INC0770255]Tenho um Erro/Problema no Dynamics - Captar - Inscrição"/>
    <s v="SGGS-15663"/>
    <s v="Backlog"/>
    <m/>
    <m/>
    <s v="[SGGS] PI 3/26"/>
    <x v="0"/>
    <m/>
    <m/>
    <m/>
    <m/>
    <x v="24"/>
    <m/>
    <m/>
    <m/>
    <m/>
    <m/>
    <m/>
    <m/>
    <m/>
    <m/>
    <m/>
    <m/>
    <m/>
    <m/>
    <m/>
    <m/>
    <m/>
    <m/>
    <m/>
    <x v="2"/>
    <s v="Jornada Secretaria e Gestor de Unidades"/>
    <m/>
    <m/>
    <m/>
    <m/>
    <m/>
    <m/>
    <m/>
    <m/>
  </r>
  <r>
    <x v="0"/>
    <s v="[INC0770448]Tenho um Erro/Problema com o PTC - Dynamics Athenas - Alocação e disponibilização de disciplinas"/>
    <s v="SGGS-15653"/>
    <s v="Backlog"/>
    <m/>
    <m/>
    <s v="[SGGS] PI 3/26"/>
    <x v="0"/>
    <m/>
    <m/>
    <m/>
    <m/>
    <x v="24"/>
    <m/>
    <m/>
    <m/>
    <m/>
    <m/>
    <m/>
    <m/>
    <m/>
    <m/>
    <m/>
    <m/>
    <m/>
    <m/>
    <m/>
    <m/>
    <m/>
    <m/>
    <m/>
    <x v="2"/>
    <s v="Jornada Secretaria e Gestor de Unidades"/>
    <m/>
    <m/>
    <m/>
    <m/>
    <m/>
    <m/>
    <m/>
    <m/>
  </r>
  <r>
    <x v="0"/>
    <s v="[INC0769104]Tenho um Erro/Problema com o PTC - Dynamics Athenas - Alocação e disponibilização de disciplinas"/>
    <s v="SGGS-15646"/>
    <s v="Backlog"/>
    <m/>
    <m/>
    <s v="[SGGS] PI 3/26"/>
    <x v="0"/>
    <m/>
    <m/>
    <m/>
    <m/>
    <x v="24"/>
    <m/>
    <m/>
    <m/>
    <m/>
    <m/>
    <m/>
    <m/>
    <m/>
    <m/>
    <m/>
    <m/>
    <m/>
    <m/>
    <m/>
    <m/>
    <m/>
    <m/>
    <m/>
    <x v="2"/>
    <s v="Jornada Secretaria e Gestor de Unidades"/>
    <m/>
    <m/>
    <m/>
    <m/>
    <m/>
    <m/>
    <m/>
    <m/>
  </r>
  <r>
    <x v="0"/>
    <s v="[INC0769970]Tenho um Erro/Problema com o PTC - Dynamics Athenas - Instabilidade Sistêmica no Dynamics"/>
    <s v="SGGS-15642"/>
    <s v="Backlog"/>
    <m/>
    <m/>
    <s v="[SGGS] PI 3/26"/>
    <x v="0"/>
    <m/>
    <m/>
    <m/>
    <m/>
    <x v="24"/>
    <m/>
    <m/>
    <m/>
    <m/>
    <m/>
    <m/>
    <m/>
    <m/>
    <m/>
    <m/>
    <m/>
    <m/>
    <m/>
    <m/>
    <m/>
    <m/>
    <m/>
    <m/>
    <x v="2"/>
    <s v="Jornada Secretaria e Gestor de Unidades"/>
    <m/>
    <m/>
    <m/>
    <m/>
    <m/>
    <m/>
    <m/>
    <m/>
  </r>
  <r>
    <x v="0"/>
    <s v="[INC0769109]Tenho um Erro/Problema com o Sistema - PDA:Portal do aluno - Graduação - Erro ao Solicitar Serviço"/>
    <s v="SGGS-15640"/>
    <s v="Backlog"/>
    <m/>
    <m/>
    <s v="[SGGS] PI 3/26"/>
    <x v="0"/>
    <m/>
    <m/>
    <m/>
    <m/>
    <x v="24"/>
    <m/>
    <m/>
    <m/>
    <m/>
    <m/>
    <m/>
    <m/>
    <m/>
    <m/>
    <m/>
    <m/>
    <m/>
    <m/>
    <m/>
    <m/>
    <m/>
    <m/>
    <m/>
    <x v="2"/>
    <s v="Jornada Secretaria e Gestor de Unidades"/>
    <m/>
    <m/>
    <m/>
    <m/>
    <m/>
    <m/>
    <m/>
    <m/>
  </r>
  <r>
    <x v="0"/>
    <s v="[INC0770012]Tenho um Erro/Problema com o PTC - Dynamics Athenas - Documentos Acadêmicos - Serviços"/>
    <s v="SGGS-15625"/>
    <s v="Backlog"/>
    <m/>
    <m/>
    <s v="[SGGS] PI 3/26"/>
    <x v="0"/>
    <m/>
    <m/>
    <m/>
    <m/>
    <x v="24"/>
    <m/>
    <m/>
    <m/>
    <m/>
    <m/>
    <m/>
    <m/>
    <m/>
    <m/>
    <m/>
    <m/>
    <m/>
    <m/>
    <m/>
    <m/>
    <m/>
    <m/>
    <m/>
    <x v="2"/>
    <s v="Jornada Secretaria e Gestor de Unidades"/>
    <m/>
    <m/>
    <m/>
    <m/>
    <m/>
    <m/>
    <m/>
    <m/>
  </r>
  <r>
    <x v="0"/>
    <s v="[INC0768709]Tenho um Erro/Problema com o PTC - Ambiente do Aluno / AVA Sofia - Visão de disciplinas"/>
    <s v="SGGS-15622"/>
    <s v="Backlog"/>
    <m/>
    <m/>
    <s v="[SGGS] PI 3/26"/>
    <x v="0"/>
    <m/>
    <m/>
    <m/>
    <m/>
    <x v="24"/>
    <m/>
    <m/>
    <m/>
    <m/>
    <m/>
    <m/>
    <m/>
    <m/>
    <m/>
    <m/>
    <m/>
    <m/>
    <m/>
    <m/>
    <m/>
    <m/>
    <m/>
    <m/>
    <x v="2"/>
    <s v="Jornada Secretaria e Gestor de Unidades"/>
    <m/>
    <m/>
    <m/>
    <m/>
    <m/>
    <m/>
    <m/>
    <m/>
  </r>
  <r>
    <x v="0"/>
    <s v="[INC0768772]Tenho um Erro/Problema com o PTC - Dynamics Athenas - Instabilidade Sistêmica no Dynamics"/>
    <s v="SGGS-15620"/>
    <s v="Backlog"/>
    <m/>
    <m/>
    <s v="[SGGS] PI 3/26"/>
    <x v="0"/>
    <m/>
    <m/>
    <m/>
    <m/>
    <x v="24"/>
    <m/>
    <m/>
    <m/>
    <m/>
    <m/>
    <m/>
    <m/>
    <m/>
    <m/>
    <m/>
    <m/>
    <m/>
    <m/>
    <m/>
    <m/>
    <m/>
    <m/>
    <m/>
    <x v="2"/>
    <s v="Jornada Secretaria e Gestor de Unidades"/>
    <m/>
    <m/>
    <m/>
    <m/>
    <m/>
    <m/>
    <m/>
    <m/>
  </r>
  <r>
    <x v="1"/>
    <s v="[Ativação de Matricula][1,2] Acompanhamento de teste integrado"/>
    <s v="SGGS-15618"/>
    <s v="Aceito"/>
    <m/>
    <m/>
    <s v="[SGGS] PI 3/26"/>
    <x v="29"/>
    <m/>
    <m/>
    <n v="1"/>
    <n v="1"/>
    <x v="16"/>
    <m/>
    <m/>
    <m/>
    <m/>
    <m/>
    <m/>
    <m/>
    <m/>
    <m/>
    <m/>
    <m/>
    <m/>
    <m/>
    <m/>
    <m/>
    <m/>
    <m/>
    <m/>
    <x v="2"/>
    <s v="Jornada Secretaria e Gestor de Unidades"/>
    <m/>
    <m/>
    <m/>
    <m/>
    <m/>
    <m/>
    <m/>
    <m/>
  </r>
  <r>
    <x v="0"/>
    <s v="[INC0769060]Tenho um Erro/Problema com o PTC - Dynamics Athenas - Rematrícula"/>
    <s v="SGGS-15603"/>
    <s v="Backlog"/>
    <m/>
    <m/>
    <s v="[SGGS] PI 3/26"/>
    <x v="0"/>
    <m/>
    <m/>
    <m/>
    <m/>
    <x v="27"/>
    <m/>
    <m/>
    <m/>
    <m/>
    <m/>
    <m/>
    <m/>
    <m/>
    <m/>
    <m/>
    <m/>
    <m/>
    <m/>
    <m/>
    <m/>
    <m/>
    <m/>
    <m/>
    <x v="2"/>
    <s v="Jornada Secretaria e Gestor de Unidades"/>
    <m/>
    <m/>
    <m/>
    <m/>
    <m/>
    <m/>
    <m/>
    <m/>
  </r>
  <r>
    <x v="0"/>
    <s v="[INC0768961]Tenho um Erro/Problema com o PTC - Dynamics Athenas - Rematrícula"/>
    <s v="SGGS-15594"/>
    <s v="Backlog"/>
    <m/>
    <m/>
    <s v="[SGGS] PI 3/26"/>
    <x v="0"/>
    <m/>
    <m/>
    <m/>
    <m/>
    <x v="27"/>
    <m/>
    <m/>
    <m/>
    <m/>
    <m/>
    <m/>
    <m/>
    <m/>
    <m/>
    <m/>
    <m/>
    <m/>
    <m/>
    <m/>
    <m/>
    <m/>
    <m/>
    <m/>
    <x v="2"/>
    <s v="Jornada Secretaria e Gestor de Unidades"/>
    <m/>
    <m/>
    <m/>
    <m/>
    <m/>
    <m/>
    <m/>
    <m/>
  </r>
  <r>
    <x v="0"/>
    <s v="[INC0768780]Tenho um Erro/Problema com o PTC - Dynamics Athenas - Documentos Acadêmicos - Serviços"/>
    <s v="SGGS-15587"/>
    <s v="Backlog"/>
    <m/>
    <m/>
    <s v="[SGGS] PI 3/26"/>
    <x v="0"/>
    <m/>
    <m/>
    <m/>
    <m/>
    <x v="27"/>
    <m/>
    <m/>
    <m/>
    <m/>
    <m/>
    <m/>
    <m/>
    <m/>
    <m/>
    <m/>
    <m/>
    <m/>
    <m/>
    <m/>
    <m/>
    <m/>
    <m/>
    <m/>
    <x v="2"/>
    <s v="Jornada Secretaria e Gestor de Unidades"/>
    <m/>
    <m/>
    <m/>
    <m/>
    <m/>
    <m/>
    <m/>
    <m/>
  </r>
  <r>
    <x v="0"/>
    <s v="[INC0768775]Tenho um Erro/Problema com o PTC - Dynamics Athenas - Documentos Acadêmicos - Serviços"/>
    <s v="SGGS-15586"/>
    <s v="Backlog"/>
    <m/>
    <m/>
    <s v="[SGGS] PI 3/26"/>
    <x v="0"/>
    <m/>
    <m/>
    <m/>
    <m/>
    <x v="27"/>
    <m/>
    <m/>
    <m/>
    <m/>
    <m/>
    <m/>
    <m/>
    <m/>
    <m/>
    <m/>
    <m/>
    <m/>
    <m/>
    <m/>
    <m/>
    <m/>
    <m/>
    <m/>
    <x v="2"/>
    <s v="Jornada Secretaria e Gestor de Unidades"/>
    <m/>
    <m/>
    <m/>
    <m/>
    <m/>
    <m/>
    <m/>
    <m/>
  </r>
  <r>
    <x v="0"/>
    <s v="[INC0768737]Tenho um Erro/Problema com o PTC - Dynamics Athenas - Documentos Acadêmicos - Serviços"/>
    <s v="SGGS-15585"/>
    <s v="Backlog"/>
    <m/>
    <m/>
    <s v="[SGGS] PI 3/26"/>
    <x v="0"/>
    <m/>
    <m/>
    <m/>
    <m/>
    <x v="27"/>
    <m/>
    <m/>
    <m/>
    <m/>
    <m/>
    <m/>
    <m/>
    <m/>
    <m/>
    <m/>
    <m/>
    <m/>
    <m/>
    <m/>
    <m/>
    <m/>
    <m/>
    <m/>
    <x v="2"/>
    <s v="Jornada Secretaria e Gestor de Unidades"/>
    <m/>
    <m/>
    <m/>
    <m/>
    <m/>
    <m/>
    <m/>
    <m/>
  </r>
  <r>
    <x v="0"/>
    <s v="[INC0768412]Tenho um Erro/Problema com o PTC - Dynamics Athenas - Alocação e disponibilização de disciplinas"/>
    <s v="SGGS-15573"/>
    <s v="Backlog"/>
    <m/>
    <m/>
    <s v="[SGGS] PI 3/26"/>
    <x v="0"/>
    <m/>
    <m/>
    <m/>
    <m/>
    <x v="27"/>
    <m/>
    <m/>
    <m/>
    <m/>
    <m/>
    <m/>
    <m/>
    <m/>
    <m/>
    <m/>
    <m/>
    <m/>
    <m/>
    <m/>
    <m/>
    <m/>
    <m/>
    <m/>
    <x v="2"/>
    <s v="Jornada Secretaria e Gestor de Unidades"/>
    <m/>
    <m/>
    <m/>
    <m/>
    <m/>
    <m/>
    <m/>
    <m/>
  </r>
  <r>
    <x v="0"/>
    <s v="[INC0768618]Tenho um Erro/Problema com o PTC - Dynamics Athenas - Alocação e disponibilização de disciplinas"/>
    <s v="SGGS-15568"/>
    <s v="Backlog"/>
    <m/>
    <m/>
    <s v="[SGGS] PI 3/26"/>
    <x v="0"/>
    <m/>
    <m/>
    <m/>
    <m/>
    <x v="27"/>
    <m/>
    <m/>
    <m/>
    <m/>
    <m/>
    <m/>
    <m/>
    <m/>
    <m/>
    <m/>
    <m/>
    <m/>
    <m/>
    <m/>
    <m/>
    <m/>
    <m/>
    <m/>
    <x v="2"/>
    <s v="Jornada Secretaria e Gestor de Unidades"/>
    <m/>
    <m/>
    <m/>
    <m/>
    <m/>
    <m/>
    <m/>
    <m/>
  </r>
  <r>
    <x v="0"/>
    <s v="[INC0768539]Tenho um Erro/Problema com o PTC - Dynamics Athenas - Alocação e disponibilização de disciplinas"/>
    <s v="SGGS-15567"/>
    <s v="Backlog"/>
    <m/>
    <m/>
    <s v="[SGGS] PI 3/26"/>
    <x v="0"/>
    <m/>
    <m/>
    <m/>
    <m/>
    <x v="27"/>
    <m/>
    <m/>
    <m/>
    <m/>
    <m/>
    <m/>
    <m/>
    <m/>
    <m/>
    <m/>
    <m/>
    <m/>
    <m/>
    <m/>
    <m/>
    <m/>
    <m/>
    <m/>
    <x v="2"/>
    <s v="Jornada Secretaria e Gestor de Unidades"/>
    <m/>
    <m/>
    <m/>
    <m/>
    <m/>
    <m/>
    <m/>
    <m/>
  </r>
  <r>
    <x v="5"/>
    <s v="[Rematricula][30] Alterar forma de validar confirmação de envio de evento re-enrollment-offer-type-reviewed"/>
    <s v="SGGS-15548"/>
    <s v="Backlog"/>
    <m/>
    <m/>
    <s v="[SGGS] PI 3/26"/>
    <x v="30"/>
    <m/>
    <m/>
    <n v="3"/>
    <n v="3"/>
    <x v="15"/>
    <m/>
    <m/>
    <m/>
    <m/>
    <m/>
    <m/>
    <m/>
    <m/>
    <m/>
    <m/>
    <m/>
    <m/>
    <m/>
    <m/>
    <m/>
    <m/>
    <m/>
    <m/>
    <x v="2"/>
    <s v="Jornada Secretaria e Gestor de Unidades"/>
    <m/>
    <m/>
    <m/>
    <m/>
    <m/>
    <m/>
    <m/>
    <m/>
  </r>
  <r>
    <x v="5"/>
    <s v="[Rematricula][7,9][GA] Atualizar Flow de Reprocessamento para enviar mensagem a servicebus"/>
    <s v="SGGS-15541"/>
    <s v="Backlog"/>
    <m/>
    <m/>
    <s v="[SGGS] PI 3/26"/>
    <x v="28"/>
    <m/>
    <m/>
    <n v="8"/>
    <n v="8"/>
    <x v="19"/>
    <m/>
    <m/>
    <m/>
    <m/>
    <m/>
    <m/>
    <m/>
    <m/>
    <m/>
    <m/>
    <m/>
    <m/>
    <m/>
    <m/>
    <m/>
    <m/>
    <m/>
    <m/>
    <x v="2"/>
    <s v="Jornada Secretaria e Gestor de Unidades"/>
    <m/>
    <m/>
    <m/>
    <m/>
    <m/>
    <m/>
    <m/>
    <m/>
  </r>
  <r>
    <x v="5"/>
    <s v="[Rematricula][7,9,22][GA] Transportar Regra de Atualização de status Checklist da Rematricula conforme os Eventos Recebidos"/>
    <s v="SGGS-15540"/>
    <s v="Backlog"/>
    <m/>
    <m/>
    <s v="[SGGS] PI 3/26"/>
    <x v="28"/>
    <m/>
    <m/>
    <n v="8"/>
    <n v="8"/>
    <x v="18"/>
    <m/>
    <m/>
    <m/>
    <m/>
    <m/>
    <m/>
    <m/>
    <m/>
    <m/>
    <m/>
    <m/>
    <m/>
    <m/>
    <m/>
    <m/>
    <m/>
    <m/>
    <m/>
    <x v="2"/>
    <s v="Jornada Secretaria e Gestor de Unidades"/>
    <m/>
    <m/>
    <m/>
    <m/>
    <m/>
    <m/>
    <m/>
    <m/>
  </r>
  <r>
    <x v="5"/>
    <s v="[Rematricula][7,9,22][GA] Transportar regra de gatilho dos eventos de Rematricula para Plugin Async"/>
    <s v="SGGS-15538"/>
    <s v="Backlog"/>
    <m/>
    <m/>
    <s v="[SGGS] PI 3/26"/>
    <x v="28"/>
    <m/>
    <m/>
    <n v="8"/>
    <n v="8"/>
    <x v="20"/>
    <m/>
    <m/>
    <m/>
    <m/>
    <m/>
    <m/>
    <m/>
    <m/>
    <m/>
    <m/>
    <m/>
    <m/>
    <m/>
    <m/>
    <m/>
    <m/>
    <m/>
    <m/>
    <x v="2"/>
    <s v="Jornada Secretaria e Gestor de Unidades"/>
    <m/>
    <m/>
    <m/>
    <m/>
    <m/>
    <m/>
    <m/>
    <m/>
  </r>
  <r>
    <x v="5"/>
    <s v="[Autoserviço][10] Refatorar tratamento de erro no flow de [SECR] [SF] Popular documento de Carteirinha Digital"/>
    <s v="SGGS-15531"/>
    <s v="Backlog"/>
    <m/>
    <m/>
    <s v="[SGGS] PI 3/26"/>
    <x v="19"/>
    <m/>
    <m/>
    <n v="5"/>
    <n v="5"/>
    <x v="20"/>
    <m/>
    <m/>
    <m/>
    <m/>
    <m/>
    <m/>
    <m/>
    <m/>
    <m/>
    <m/>
    <m/>
    <m/>
    <m/>
    <m/>
    <m/>
    <m/>
    <m/>
    <m/>
    <x v="2"/>
    <s v="Jornada Secretaria e Gestor de Unidades"/>
    <m/>
    <m/>
    <m/>
    <m/>
    <m/>
    <m/>
    <m/>
    <m/>
  </r>
  <r>
    <x v="5"/>
    <s v="[Autoserviços][10] Refatorar tratamento de erro no flow de [SECR] [SF] - Gerar documento de Carteirinha Digital"/>
    <s v="SGGS-15528"/>
    <s v="Backlog"/>
    <m/>
    <m/>
    <s v="[SGGS] PI 3/26"/>
    <x v="19"/>
    <m/>
    <m/>
    <n v="5"/>
    <n v="5"/>
    <x v="18"/>
    <m/>
    <m/>
    <m/>
    <m/>
    <m/>
    <m/>
    <m/>
    <m/>
    <m/>
    <m/>
    <m/>
    <m/>
    <m/>
    <m/>
    <m/>
    <m/>
    <m/>
    <m/>
    <x v="2"/>
    <s v="Jornada Secretaria e Gestor de Unidades"/>
    <m/>
    <m/>
    <m/>
    <m/>
    <m/>
    <m/>
    <m/>
    <m/>
  </r>
  <r>
    <x v="0"/>
    <s v="[INC0767919]Tenho um Erro/Problema no Dynamics - Gestão de unidades - Reportar um erro/problema"/>
    <s v="SGGS-15512"/>
    <s v="Backlog"/>
    <m/>
    <m/>
    <s v="[SGGS] PI 3/26"/>
    <x v="0"/>
    <m/>
    <m/>
    <m/>
    <m/>
    <x v="27"/>
    <m/>
    <m/>
    <m/>
    <m/>
    <m/>
    <m/>
    <m/>
    <m/>
    <m/>
    <m/>
    <m/>
    <m/>
    <m/>
    <m/>
    <m/>
    <m/>
    <m/>
    <m/>
    <x v="2"/>
    <s v="Jornada Secretaria e Gestor de Unidades"/>
    <m/>
    <m/>
    <m/>
    <m/>
    <m/>
    <m/>
    <m/>
    <m/>
  </r>
  <r>
    <x v="0"/>
    <s v="[INC0767916]Tenho um Erro/Problema com o PTC - Ambiente do Aluno / AVA Sofia - Login/senha"/>
    <s v="SGGS-15506"/>
    <s v="Backlog"/>
    <m/>
    <m/>
    <s v="[SGGS] PI 3/26"/>
    <x v="0"/>
    <m/>
    <m/>
    <m/>
    <m/>
    <x v="27"/>
    <m/>
    <m/>
    <m/>
    <m/>
    <m/>
    <m/>
    <m/>
    <m/>
    <m/>
    <m/>
    <m/>
    <m/>
    <m/>
    <m/>
    <m/>
    <m/>
    <m/>
    <m/>
    <x v="2"/>
    <s v="Jornada Secretaria e Gestor de Unidades"/>
    <m/>
    <m/>
    <m/>
    <m/>
    <m/>
    <m/>
    <m/>
    <m/>
  </r>
  <r>
    <x v="0"/>
    <s v="[INC0767674]Tenho um Erro/Problema com o PTC - Dynamics Athenas - Instabilidade Sistêmica no Dynamics"/>
    <s v="SGGS-15501"/>
    <s v="Backlog"/>
    <m/>
    <m/>
    <s v="[SGGS] PI 3/26"/>
    <x v="0"/>
    <m/>
    <m/>
    <m/>
    <m/>
    <x v="27"/>
    <m/>
    <m/>
    <m/>
    <m/>
    <m/>
    <m/>
    <m/>
    <m/>
    <m/>
    <m/>
    <m/>
    <m/>
    <m/>
    <m/>
    <m/>
    <m/>
    <m/>
    <m/>
    <x v="2"/>
    <s v="Jornada Secretaria e Gestor de Unidades"/>
    <m/>
    <m/>
    <m/>
    <m/>
    <m/>
    <m/>
    <m/>
    <m/>
  </r>
  <r>
    <x v="0"/>
    <s v="[INC0767569]Tenho um Erro/Problema com o PTC - Dynamics Athenas - Alocação e disponibilização de disciplinas"/>
    <s v="SGGS-15492"/>
    <s v="Backlog"/>
    <m/>
    <m/>
    <s v="[SGGS] PI 3/26"/>
    <x v="0"/>
    <m/>
    <m/>
    <m/>
    <m/>
    <x v="27"/>
    <m/>
    <m/>
    <m/>
    <m/>
    <m/>
    <m/>
    <m/>
    <m/>
    <m/>
    <m/>
    <m/>
    <m/>
    <m/>
    <m/>
    <m/>
    <m/>
    <m/>
    <m/>
    <x v="2"/>
    <s v="Jornada Secretaria e Gestor de Unidades"/>
    <m/>
    <m/>
    <m/>
    <m/>
    <m/>
    <m/>
    <m/>
    <m/>
  </r>
  <r>
    <x v="0"/>
    <s v="[INC0767808]Tenho um Erro/Problema com o PTC - Dynamics Athenas - Alocação e disponibilização de disciplinas"/>
    <s v="SGGS-15491"/>
    <s v="Backlog"/>
    <m/>
    <m/>
    <s v="[SGGS] PI 3/26"/>
    <x v="0"/>
    <m/>
    <m/>
    <m/>
    <m/>
    <x v="27"/>
    <m/>
    <m/>
    <m/>
    <m/>
    <m/>
    <m/>
    <m/>
    <m/>
    <m/>
    <m/>
    <m/>
    <m/>
    <m/>
    <m/>
    <m/>
    <m/>
    <m/>
    <m/>
    <x v="2"/>
    <s v="Jornada Secretaria e Gestor de Unidades"/>
    <m/>
    <m/>
    <m/>
    <m/>
    <m/>
    <m/>
    <m/>
    <m/>
  </r>
  <r>
    <x v="0"/>
    <s v="[INC0766190]Tenho um Erro/Problema com o PTC - Dynamics Athenas - Problema na parametrização da matriz"/>
    <s v="SGGS-15468"/>
    <s v="Backlog"/>
    <m/>
    <m/>
    <s v="[SGGS] PI 3/26"/>
    <x v="0"/>
    <m/>
    <m/>
    <m/>
    <m/>
    <x v="27"/>
    <m/>
    <m/>
    <m/>
    <m/>
    <m/>
    <m/>
    <m/>
    <m/>
    <m/>
    <m/>
    <m/>
    <m/>
    <m/>
    <m/>
    <m/>
    <m/>
    <m/>
    <m/>
    <x v="2"/>
    <s v="Jornada Secretaria e Gestor de Unidades"/>
    <m/>
    <m/>
    <m/>
    <m/>
    <m/>
    <m/>
    <m/>
    <m/>
  </r>
  <r>
    <x v="0"/>
    <s v="[INC0766245]Tenho um Erro/Problema com o PTC - Ingresso - Captação - Backoffice"/>
    <s v="SGGS-15446"/>
    <s v="Em Andamento"/>
    <m/>
    <m/>
    <s v="[SGGS] PI 3/26"/>
    <x v="0"/>
    <m/>
    <m/>
    <m/>
    <m/>
    <x v="27"/>
    <m/>
    <m/>
    <m/>
    <m/>
    <m/>
    <m/>
    <m/>
    <m/>
    <m/>
    <m/>
    <m/>
    <m/>
    <m/>
    <m/>
    <m/>
    <m/>
    <m/>
    <m/>
    <x v="2"/>
    <s v="Jornada Secretaria e Gestor de Unidades"/>
    <m/>
    <m/>
    <m/>
    <m/>
    <m/>
    <m/>
    <m/>
    <m/>
  </r>
  <r>
    <x v="0"/>
    <s v="[INC0766247]Tenho um Erro/Problema com o PTC - Ingresso - Captação - Backoffice"/>
    <s v="SGGS-15445"/>
    <s v="Em Andamento"/>
    <m/>
    <m/>
    <s v="[SGGS] PI 3/26"/>
    <x v="0"/>
    <m/>
    <m/>
    <m/>
    <m/>
    <x v="27"/>
    <m/>
    <m/>
    <m/>
    <m/>
    <m/>
    <m/>
    <m/>
    <m/>
    <m/>
    <m/>
    <m/>
    <m/>
    <m/>
    <m/>
    <m/>
    <m/>
    <m/>
    <m/>
    <x v="2"/>
    <s v="Jornada Secretaria e Gestor de Unidades"/>
    <m/>
    <m/>
    <m/>
    <m/>
    <m/>
    <m/>
    <m/>
    <m/>
  </r>
  <r>
    <x v="0"/>
    <s v="[INC0764755]Tenho um Erro/Problema com o PTC - Ingresso - Captação - Área do Candidato"/>
    <s v="SGGS-15359"/>
    <s v="Backlog"/>
    <m/>
    <m/>
    <s v="[SGGS] PI 3/26"/>
    <x v="0"/>
    <m/>
    <m/>
    <m/>
    <m/>
    <x v="24"/>
    <m/>
    <m/>
    <m/>
    <m/>
    <m/>
    <m/>
    <m/>
    <m/>
    <m/>
    <m/>
    <m/>
    <m/>
    <m/>
    <m/>
    <m/>
    <m/>
    <m/>
    <m/>
    <x v="2"/>
    <s v="Jornada Secretaria e Gestor de Unidades"/>
    <m/>
    <m/>
    <m/>
    <m/>
    <m/>
    <m/>
    <m/>
    <m/>
  </r>
  <r>
    <x v="0"/>
    <s v="[INC0765138]Tenho um Erro/Problema com o PTC - Dynamics Athenas - Rematrícula"/>
    <s v="SGGS-15343"/>
    <s v="Backlog"/>
    <m/>
    <m/>
    <s v="[SGGS] PI 3/26"/>
    <x v="0"/>
    <m/>
    <m/>
    <m/>
    <m/>
    <x v="24"/>
    <m/>
    <m/>
    <m/>
    <m/>
    <m/>
    <m/>
    <m/>
    <m/>
    <m/>
    <m/>
    <m/>
    <m/>
    <m/>
    <m/>
    <m/>
    <m/>
    <m/>
    <m/>
    <x v="2"/>
    <s v="Jornada Secretaria e Gestor de Unidades"/>
    <m/>
    <m/>
    <m/>
    <m/>
    <m/>
    <m/>
    <m/>
    <m/>
  </r>
  <r>
    <x v="11"/>
    <s v="Monitoria que a data início de renovação de rematrícula do Semanal está correta"/>
    <s v="SGGS-15316"/>
    <s v="Backlog"/>
    <m/>
    <m/>
    <s v="[SGGS] PI 3/26"/>
    <x v="28"/>
    <m/>
    <m/>
    <n v="0"/>
    <m/>
    <x v="15"/>
    <m/>
    <m/>
    <m/>
    <m/>
    <m/>
    <m/>
    <m/>
    <m/>
    <m/>
    <m/>
    <m/>
    <m/>
    <m/>
    <m/>
    <m/>
    <m/>
    <m/>
    <m/>
    <x v="2"/>
    <s v="Jornada Secretaria e Gestor de Unidades"/>
    <m/>
    <m/>
    <m/>
    <m/>
    <m/>
    <m/>
    <m/>
    <m/>
  </r>
  <r>
    <x v="8"/>
    <s v="[SEC][SAST][SGGS] secr-academic-program-emec-updated-producer - Corrigir vulnerabilidades MEDIUM em backlog"/>
    <s v="SGGS-15138"/>
    <s v="Backlog"/>
    <m/>
    <m/>
    <s v="[SGGS] PI 3/26"/>
    <x v="13"/>
    <m/>
    <m/>
    <n v="3"/>
    <n v="3"/>
    <x v="21"/>
    <m/>
    <m/>
    <m/>
    <m/>
    <m/>
    <m/>
    <m/>
    <m/>
    <m/>
    <m/>
    <m/>
    <m/>
    <m/>
    <m/>
    <m/>
    <m/>
    <m/>
    <m/>
    <x v="2"/>
    <s v="Jornada Secretaria e Gestor de Unidades"/>
    <m/>
    <m/>
    <m/>
    <m/>
    <m/>
    <m/>
    <m/>
    <m/>
  </r>
  <r>
    <x v="8"/>
    <s v="[SEC][SAST][SGGS] secr-academic-program-emec-created-producer - Corrigir vulnerabilidades MEDIUM em backlog"/>
    <s v="SGGS-15136"/>
    <s v="Backlog"/>
    <m/>
    <m/>
    <s v="[SGGS] PI 3/26"/>
    <x v="13"/>
    <m/>
    <m/>
    <n v="3"/>
    <n v="3"/>
    <x v="21"/>
    <m/>
    <m/>
    <m/>
    <m/>
    <m/>
    <m/>
    <m/>
    <m/>
    <m/>
    <m/>
    <m/>
    <m/>
    <m/>
    <m/>
    <m/>
    <m/>
    <m/>
    <m/>
    <x v="2"/>
    <s v="Jornada Secretaria e Gestor de Unidades"/>
    <m/>
    <m/>
    <m/>
    <m/>
    <m/>
    <m/>
    <m/>
    <m/>
  </r>
  <r>
    <x v="2"/>
    <s v="[SEC GA] Incluir novas informações no cadastro do Curso MEC"/>
    <s v="SGGS-14612"/>
    <s v="Backlog"/>
    <m/>
    <m/>
    <s v="[SGGS] PI 3/26"/>
    <x v="2"/>
    <m/>
    <m/>
    <n v="5"/>
    <n v="5"/>
    <x v="18"/>
    <m/>
    <m/>
    <m/>
    <m/>
    <m/>
    <m/>
    <m/>
    <m/>
    <m/>
    <m/>
    <m/>
    <m/>
    <m/>
    <m/>
    <m/>
    <m/>
    <m/>
    <m/>
    <x v="2"/>
    <s v="Jornada Secretaria e Gestor de Unidades"/>
    <m/>
    <m/>
    <m/>
    <m/>
    <m/>
    <m/>
    <m/>
    <m/>
  </r>
  <r>
    <x v="6"/>
    <s v="[SEC GA] Relacionamento entre Curso x Curso MEC"/>
    <s v="SGGS-11042"/>
    <s v="Backlog"/>
    <m/>
    <m/>
    <s v="[SGGS] PI 3/26"/>
    <x v="2"/>
    <m/>
    <m/>
    <n v="3"/>
    <n v="3"/>
    <x v="17"/>
    <m/>
    <m/>
    <m/>
    <m/>
    <m/>
    <m/>
    <m/>
    <m/>
    <m/>
    <m/>
    <m/>
    <m/>
    <m/>
    <m/>
    <m/>
    <m/>
    <m/>
    <m/>
    <x v="2"/>
    <s v="Jornada Secretaria e Gestor de Unidades"/>
    <m/>
    <m/>
    <m/>
    <m/>
    <m/>
    <m/>
    <m/>
    <m/>
  </r>
  <r>
    <x v="2"/>
    <s v="[SEC GA][Integração] Revisão do contrato academic-program-emec-created/updated"/>
    <s v="SGGS-7611"/>
    <s v="Backlog"/>
    <m/>
    <m/>
    <s v="[SGGS] PI 3/26"/>
    <x v="2"/>
    <m/>
    <m/>
    <n v="8"/>
    <n v="8"/>
    <x v="20"/>
    <m/>
    <m/>
    <m/>
    <m/>
    <m/>
    <m/>
    <m/>
    <m/>
    <m/>
    <m/>
    <m/>
    <m/>
    <m/>
    <m/>
    <m/>
    <m/>
    <m/>
    <m/>
    <x v="2"/>
    <s v="Jornada Secretaria e Gestor de Unidades"/>
    <m/>
    <m/>
    <m/>
    <m/>
    <m/>
    <m/>
    <m/>
    <m/>
  </r>
  <r>
    <x v="2"/>
    <s v="[SEC GA][Integração] Revisão do contrato program-enrollment-updated"/>
    <s v="SGGS-7610"/>
    <s v="Backlog"/>
    <m/>
    <m/>
    <s v="[SGGS] PI 3/26"/>
    <x v="2"/>
    <m/>
    <m/>
    <n v="8"/>
    <n v="8"/>
    <x v="20"/>
    <m/>
    <m/>
    <m/>
    <m/>
    <m/>
    <m/>
    <m/>
    <m/>
    <m/>
    <m/>
    <m/>
    <m/>
    <m/>
    <m/>
    <m/>
    <m/>
    <m/>
    <m/>
    <x v="2"/>
    <s v="Jornada Secretaria e Gestor de Unidades"/>
    <m/>
    <m/>
    <m/>
    <m/>
    <m/>
    <m/>
    <m/>
    <m/>
  </r>
  <r>
    <x v="0"/>
    <s v="[INC0796428]Tenho um Erro/Problema com o Sistema - Portal Prisma - Prisma - Usuários do Prisma"/>
    <s v="SGTB-1523"/>
    <s v="Backlog"/>
    <m/>
    <m/>
    <s v="[SGTB] PI 3/26"/>
    <x v="0"/>
    <m/>
    <m/>
    <m/>
    <m/>
    <x v="28"/>
    <m/>
    <m/>
    <m/>
    <m/>
    <m/>
    <m/>
    <m/>
    <m/>
    <m/>
    <m/>
    <m/>
    <m/>
    <m/>
    <m/>
    <m/>
    <m/>
    <m/>
    <m/>
    <x v="3"/>
    <s v="Jornada Secretaria e Gestor de Unidades"/>
    <m/>
    <m/>
    <m/>
    <m/>
    <m/>
    <m/>
    <m/>
    <m/>
  </r>
  <r>
    <x v="0"/>
    <s v="[INC0796334]Tenho um Erro/Problema com o Sistema - Olimpo - Enturmacao"/>
    <s v="SGTB-1522"/>
    <s v="Backlog"/>
    <m/>
    <m/>
    <s v="[SGTB] PI 3/26"/>
    <x v="0"/>
    <m/>
    <m/>
    <m/>
    <m/>
    <x v="28"/>
    <m/>
    <m/>
    <m/>
    <m/>
    <m/>
    <m/>
    <m/>
    <m/>
    <m/>
    <m/>
    <m/>
    <m/>
    <m/>
    <m/>
    <m/>
    <m/>
    <m/>
    <m/>
    <x v="3"/>
    <s v="Jornada Secretaria e Gestor de Unidades"/>
    <m/>
    <m/>
    <m/>
    <m/>
    <m/>
    <m/>
    <m/>
    <m/>
  </r>
  <r>
    <x v="0"/>
    <s v="[INC0796324]Tenho um Erro/Problema com o Sistema - Prisma - Usuários do Prisma"/>
    <s v="SGTB-1520"/>
    <s v="Backlog"/>
    <m/>
    <m/>
    <s v="[SGTB] PI 3/26"/>
    <x v="0"/>
    <m/>
    <m/>
    <m/>
    <m/>
    <x v="28"/>
    <m/>
    <m/>
    <m/>
    <m/>
    <m/>
    <m/>
    <m/>
    <m/>
    <m/>
    <m/>
    <m/>
    <m/>
    <m/>
    <m/>
    <m/>
    <m/>
    <m/>
    <m/>
    <x v="3"/>
    <s v="Jornada Secretaria e Gestor de Unidades"/>
    <m/>
    <m/>
    <m/>
    <m/>
    <m/>
    <m/>
    <m/>
    <m/>
  </r>
  <r>
    <x v="0"/>
    <s v="[INC0796196]Tenho um Erro/Problema com o Sistema - Extranet Matrícula - Extranet Matrícula"/>
    <s v="SGTB-1519"/>
    <s v="Backlog"/>
    <m/>
    <m/>
    <s v="[SGTB] PI 3/26"/>
    <x v="0"/>
    <m/>
    <m/>
    <m/>
    <m/>
    <x v="28"/>
    <m/>
    <m/>
    <m/>
    <m/>
    <m/>
    <m/>
    <m/>
    <m/>
    <m/>
    <m/>
    <m/>
    <m/>
    <m/>
    <m/>
    <m/>
    <m/>
    <m/>
    <m/>
    <x v="3"/>
    <s v="Jornada Secretaria e Gestor de Unidades"/>
    <m/>
    <m/>
    <m/>
    <m/>
    <m/>
    <m/>
    <m/>
    <m/>
  </r>
  <r>
    <x v="0"/>
    <s v="[INC0796061]Tenho um Erro/Problema com o Sistema - Prisma - Usuários do Prisma"/>
    <s v="SGTB-1515"/>
    <s v="Concluído"/>
    <m/>
    <m/>
    <s v="[SGTB] PI 3/26"/>
    <x v="0"/>
    <m/>
    <m/>
    <m/>
    <m/>
    <x v="28"/>
    <m/>
    <m/>
    <m/>
    <m/>
    <m/>
    <m/>
    <m/>
    <m/>
    <m/>
    <m/>
    <m/>
    <m/>
    <m/>
    <m/>
    <m/>
    <m/>
    <m/>
    <m/>
    <x v="3"/>
    <s v="Jornada Secretaria e Gestor de Unidades"/>
    <m/>
    <m/>
    <m/>
    <m/>
    <m/>
    <m/>
    <m/>
    <m/>
  </r>
  <r>
    <x v="0"/>
    <s v="[INC0794114]Tenho um Erro/Problema com o Sistema - Gerador de Documentos - Documento"/>
    <s v="SGTB-1512"/>
    <s v="Backlog"/>
    <m/>
    <m/>
    <s v="[SGTB] PI 3/26"/>
    <x v="0"/>
    <m/>
    <m/>
    <m/>
    <m/>
    <x v="28"/>
    <m/>
    <m/>
    <m/>
    <m/>
    <m/>
    <m/>
    <m/>
    <m/>
    <m/>
    <m/>
    <m/>
    <m/>
    <m/>
    <m/>
    <m/>
    <m/>
    <m/>
    <m/>
    <x v="3"/>
    <s v="Jornada Secretaria e Gestor de Unidades"/>
    <m/>
    <m/>
    <m/>
    <m/>
    <m/>
    <m/>
    <m/>
    <m/>
  </r>
  <r>
    <x v="0"/>
    <s v="[INC0794916]Tenho um Erro/Problema com o Sistema - Prisma - Usuários do Prisma"/>
    <s v="SGTB-1511"/>
    <s v="Em Andamento"/>
    <m/>
    <m/>
    <s v="[SGTB] PI 3/26"/>
    <x v="0"/>
    <m/>
    <m/>
    <m/>
    <m/>
    <x v="28"/>
    <m/>
    <m/>
    <m/>
    <m/>
    <m/>
    <m/>
    <m/>
    <m/>
    <m/>
    <m/>
    <m/>
    <m/>
    <m/>
    <m/>
    <m/>
    <m/>
    <m/>
    <m/>
    <x v="3"/>
    <s v="Jornada Secretaria e Gestor de Unidades"/>
    <m/>
    <m/>
    <m/>
    <m/>
    <m/>
    <m/>
    <m/>
    <m/>
  </r>
  <r>
    <x v="0"/>
    <s v="[INC0794934]Tenho um Erro/Problema com o Sistema Colaborar - Colaborar - Docs Geração (Polo)"/>
    <s v="SGTB-1505"/>
    <s v="Backlog"/>
    <m/>
    <m/>
    <s v="[SGTB] PI 3/26"/>
    <x v="0"/>
    <m/>
    <m/>
    <m/>
    <m/>
    <x v="28"/>
    <m/>
    <m/>
    <m/>
    <m/>
    <m/>
    <m/>
    <m/>
    <m/>
    <m/>
    <m/>
    <m/>
    <m/>
    <m/>
    <m/>
    <m/>
    <m/>
    <m/>
    <m/>
    <x v="3"/>
    <s v="Jornada Secretaria e Gestor de Unidades"/>
    <m/>
    <m/>
    <m/>
    <m/>
    <m/>
    <m/>
    <m/>
    <m/>
  </r>
  <r>
    <x v="4"/>
    <s v="[RITM0719140]Solicitar Serviço ao Sistema - Olimpo - Enturmacao - krotonEnturmacao"/>
    <s v="SGTB-1482"/>
    <s v="Concluído"/>
    <m/>
    <m/>
    <s v="[SGTB] PI 3/26"/>
    <x v="0"/>
    <m/>
    <m/>
    <m/>
    <m/>
    <x v="29"/>
    <m/>
    <m/>
    <m/>
    <m/>
    <m/>
    <m/>
    <m/>
    <m/>
    <m/>
    <m/>
    <m/>
    <m/>
    <m/>
    <m/>
    <m/>
    <m/>
    <m/>
    <m/>
    <x v="3"/>
    <s v="Jornada Secretaria e Gestor de Unidades"/>
    <m/>
    <m/>
    <m/>
    <m/>
    <m/>
    <m/>
    <m/>
    <m/>
  </r>
  <r>
    <x v="0"/>
    <s v="[INC0793526]Tenho um Erro/Problema com o Sistema - SRD - SRD"/>
    <s v="SGTB-1481"/>
    <s v="Em Andamento"/>
    <m/>
    <m/>
    <s v="[SGTB] PI 3/26"/>
    <x v="0"/>
    <m/>
    <m/>
    <m/>
    <m/>
    <x v="29"/>
    <m/>
    <m/>
    <m/>
    <m/>
    <m/>
    <m/>
    <m/>
    <m/>
    <m/>
    <m/>
    <m/>
    <m/>
    <m/>
    <m/>
    <m/>
    <m/>
    <m/>
    <m/>
    <x v="3"/>
    <s v="Jornada Secretaria e Gestor de Unidades"/>
    <m/>
    <m/>
    <m/>
    <m/>
    <m/>
    <m/>
    <m/>
    <m/>
  </r>
  <r>
    <x v="4"/>
    <s v="[RITM0719172]Solicitar Serviço ao Sistema - Olimpo - Matrícula"/>
    <s v="SGTB-1479"/>
    <s v="Concluído"/>
    <m/>
    <m/>
    <s v="[SGTB] PI 3/26"/>
    <x v="0"/>
    <m/>
    <m/>
    <m/>
    <m/>
    <x v="29"/>
    <m/>
    <m/>
    <m/>
    <m/>
    <m/>
    <m/>
    <m/>
    <m/>
    <m/>
    <m/>
    <m/>
    <m/>
    <m/>
    <m/>
    <m/>
    <m/>
    <m/>
    <m/>
    <x v="3"/>
    <s v="Jornada Secretaria e Gestor de Unidades"/>
    <m/>
    <m/>
    <m/>
    <m/>
    <m/>
    <m/>
    <m/>
    <m/>
  </r>
  <r>
    <x v="0"/>
    <s v="[INC0794217]Tenho um Erro/Problema com o Sistema - Portal do Professor - Portal do Professor"/>
    <s v="SGTB-1478"/>
    <s v="Concluído"/>
    <m/>
    <m/>
    <s v="[SGTB] PI 3/26"/>
    <x v="0"/>
    <m/>
    <m/>
    <m/>
    <m/>
    <x v="29"/>
    <m/>
    <m/>
    <m/>
    <m/>
    <m/>
    <m/>
    <m/>
    <m/>
    <m/>
    <m/>
    <m/>
    <m/>
    <m/>
    <m/>
    <m/>
    <m/>
    <m/>
    <m/>
    <x v="3"/>
    <s v="Jornada Secretaria e Gestor de Unidades"/>
    <m/>
    <m/>
    <m/>
    <m/>
    <m/>
    <m/>
    <m/>
    <m/>
  </r>
  <r>
    <x v="4"/>
    <s v="[RITM0718899]Solicitar Serviço ao Sistema - Olimpo - Matrícula"/>
    <s v="SGTB-1452"/>
    <s v="Concluído"/>
    <m/>
    <m/>
    <s v="[SGTB] PI 3/26"/>
    <x v="0"/>
    <m/>
    <m/>
    <m/>
    <m/>
    <x v="29"/>
    <m/>
    <m/>
    <m/>
    <m/>
    <m/>
    <m/>
    <m/>
    <m/>
    <m/>
    <m/>
    <m/>
    <m/>
    <m/>
    <m/>
    <m/>
    <m/>
    <m/>
    <m/>
    <x v="3"/>
    <s v="Jornada Secretaria e Gestor de Unidades"/>
    <m/>
    <m/>
    <m/>
    <m/>
    <m/>
    <m/>
    <m/>
    <m/>
  </r>
  <r>
    <x v="1"/>
    <s v="[THB Formando Reprovado PTC] Teste da funcionalidade de Formando Reprovado"/>
    <s v="SGTB-1445"/>
    <s v="Backlog"/>
    <m/>
    <m/>
    <s v="[SGTB] PI 3/26"/>
    <x v="0"/>
    <m/>
    <m/>
    <n v="2"/>
    <n v="2"/>
    <x v="28"/>
    <m/>
    <m/>
    <m/>
    <m/>
    <m/>
    <m/>
    <m/>
    <m/>
    <m/>
    <m/>
    <m/>
    <m/>
    <m/>
    <m/>
    <m/>
    <m/>
    <m/>
    <m/>
    <x v="3"/>
    <s v="Jornada Secretaria e Gestor de Unidades"/>
    <m/>
    <m/>
    <m/>
    <m/>
    <m/>
    <m/>
    <m/>
    <m/>
  </r>
  <r>
    <x v="0"/>
    <s v="[INC0792246]Tenho um Erro/Problema com o Sistema - Extranet - Requerimento"/>
    <s v="SGTB-1441"/>
    <s v="Concluído"/>
    <m/>
    <m/>
    <s v="[SGTB] PI 3/26"/>
    <x v="0"/>
    <m/>
    <m/>
    <m/>
    <m/>
    <x v="29"/>
    <m/>
    <m/>
    <m/>
    <m/>
    <m/>
    <m/>
    <m/>
    <m/>
    <m/>
    <m/>
    <m/>
    <m/>
    <m/>
    <m/>
    <m/>
    <m/>
    <m/>
    <m/>
    <x v="3"/>
    <s v="Jornada Secretaria e Gestor de Unidades"/>
    <m/>
    <m/>
    <m/>
    <m/>
    <m/>
    <m/>
    <m/>
    <m/>
  </r>
  <r>
    <x v="0"/>
    <s v="[INC0793102]Tenho um Erro/Problema com o Sistema - Portal Prisma - Prisma - Usuários do Prisma"/>
    <s v="SGTB-1433"/>
    <s v="Concluído"/>
    <m/>
    <m/>
    <s v="[SGTB] PI 3/26"/>
    <x v="0"/>
    <m/>
    <m/>
    <m/>
    <m/>
    <x v="29"/>
    <m/>
    <m/>
    <m/>
    <m/>
    <m/>
    <m/>
    <m/>
    <m/>
    <m/>
    <m/>
    <m/>
    <m/>
    <m/>
    <m/>
    <m/>
    <m/>
    <m/>
    <m/>
    <x v="3"/>
    <s v="Jornada Secretaria e Gestor de Unidades"/>
    <m/>
    <m/>
    <m/>
    <m/>
    <m/>
    <m/>
    <m/>
    <m/>
  </r>
  <r>
    <x v="1"/>
    <s v="[RADE MEC] Teste Integrado com o RADE  - Lançamento de Notas "/>
    <s v="SGTB-1424"/>
    <s v="Backlog"/>
    <m/>
    <m/>
    <s v="[SGTB] PI 3/26"/>
    <x v="31"/>
    <m/>
    <m/>
    <n v="3"/>
    <n v="3"/>
    <x v="30"/>
    <m/>
    <m/>
    <m/>
    <m/>
    <m/>
    <m/>
    <m/>
    <m/>
    <m/>
    <m/>
    <m/>
    <m/>
    <m/>
    <m/>
    <m/>
    <m/>
    <m/>
    <m/>
    <x v="3"/>
    <s v="Jornada Secretaria e Gestor de Unidades"/>
    <m/>
    <m/>
    <m/>
    <m/>
    <m/>
    <m/>
    <m/>
    <m/>
  </r>
  <r>
    <x v="3"/>
    <s v="Deploy SP 26.3.5"/>
    <s v="SGTB-1419"/>
    <s v="Backlog"/>
    <m/>
    <m/>
    <s v="[SGTB] PI 3/26"/>
    <x v="0"/>
    <m/>
    <m/>
    <n v="2"/>
    <n v="2"/>
    <x v="30"/>
    <m/>
    <m/>
    <m/>
    <m/>
    <m/>
    <m/>
    <m/>
    <m/>
    <m/>
    <m/>
    <m/>
    <m/>
    <m/>
    <m/>
    <m/>
    <m/>
    <m/>
    <m/>
    <x v="3"/>
    <s v="Jornada Secretaria e Gestor de Unidades"/>
    <m/>
    <m/>
    <m/>
    <m/>
    <m/>
    <m/>
    <m/>
    <m/>
  </r>
  <r>
    <x v="3"/>
    <s v="Deploy SP 26.3.4"/>
    <s v="SGTB-1418"/>
    <s v="Backlog"/>
    <m/>
    <m/>
    <s v="[SGTB] PI 3/26"/>
    <x v="0"/>
    <m/>
    <m/>
    <n v="2"/>
    <n v="2"/>
    <x v="31"/>
    <m/>
    <m/>
    <m/>
    <m/>
    <m/>
    <m/>
    <m/>
    <m/>
    <m/>
    <m/>
    <m/>
    <m/>
    <m/>
    <m/>
    <m/>
    <m/>
    <m/>
    <m/>
    <x v="3"/>
    <s v="Jornada Secretaria e Gestor de Unidades"/>
    <m/>
    <m/>
    <m/>
    <m/>
    <m/>
    <m/>
    <m/>
    <m/>
  </r>
  <r>
    <x v="3"/>
    <s v="Deploy SP 26.3.3"/>
    <s v="SGTB-1417"/>
    <s v="Backlog"/>
    <m/>
    <m/>
    <s v="[SGTB] PI 3/26"/>
    <x v="0"/>
    <m/>
    <m/>
    <n v="2"/>
    <n v="2"/>
    <x v="32"/>
    <m/>
    <m/>
    <m/>
    <m/>
    <m/>
    <m/>
    <m/>
    <m/>
    <m/>
    <m/>
    <m/>
    <m/>
    <m/>
    <m/>
    <m/>
    <m/>
    <m/>
    <m/>
    <x v="3"/>
    <s v="Jornada Secretaria e Gestor de Unidades"/>
    <m/>
    <m/>
    <m/>
    <m/>
    <m/>
    <m/>
    <m/>
    <m/>
  </r>
  <r>
    <x v="3"/>
    <s v="Deploy SP 26.3.2"/>
    <s v="SGTB-1416"/>
    <s v="Backlog"/>
    <m/>
    <m/>
    <s v="[SGTB] PI 3/26"/>
    <x v="0"/>
    <m/>
    <m/>
    <n v="2"/>
    <n v="1"/>
    <x v="33"/>
    <m/>
    <m/>
    <m/>
    <m/>
    <m/>
    <m/>
    <m/>
    <m/>
    <m/>
    <m/>
    <m/>
    <m/>
    <m/>
    <m/>
    <m/>
    <m/>
    <m/>
    <m/>
    <x v="3"/>
    <s v="Jornada Secretaria e Gestor de Unidades"/>
    <m/>
    <m/>
    <m/>
    <m/>
    <m/>
    <m/>
    <m/>
    <m/>
  </r>
  <r>
    <x v="7"/>
    <s v="[SGTB] [SP 26.3.6] Atendimento de Incidentes"/>
    <s v="SGTB-1415"/>
    <s v="Backlog"/>
    <m/>
    <m/>
    <s v="[SGTB] PI 3/26"/>
    <x v="0"/>
    <m/>
    <m/>
    <n v="2"/>
    <n v="2"/>
    <x v="34"/>
    <m/>
    <m/>
    <m/>
    <m/>
    <m/>
    <m/>
    <m/>
    <m/>
    <m/>
    <m/>
    <m/>
    <m/>
    <m/>
    <m/>
    <m/>
    <m/>
    <m/>
    <m/>
    <x v="3"/>
    <s v="Jornada Secretaria e Gestor de Unidades"/>
    <m/>
    <m/>
    <m/>
    <m/>
    <m/>
    <m/>
    <m/>
    <s v="Incidente"/>
  </r>
  <r>
    <x v="7"/>
    <s v="[SGTB] [SP 26.3.6] Atendimento de Solicitações de Serviço"/>
    <s v="SGTB-1414"/>
    <s v="Backlog"/>
    <m/>
    <m/>
    <s v="[SGTB] PI 3/26"/>
    <x v="0"/>
    <m/>
    <m/>
    <n v="1"/>
    <n v="1"/>
    <x v="34"/>
    <m/>
    <m/>
    <m/>
    <m/>
    <m/>
    <m/>
    <m/>
    <m/>
    <m/>
    <m/>
    <m/>
    <m/>
    <m/>
    <m/>
    <m/>
    <m/>
    <m/>
    <m/>
    <x v="3"/>
    <s v="Jornada Secretaria e Gestor de Unidades"/>
    <m/>
    <m/>
    <m/>
    <m/>
    <m/>
    <m/>
    <m/>
    <s v="Solicitação de Serviço"/>
  </r>
  <r>
    <x v="7"/>
    <s v="[SGTB] [SP 26.3.5] Atendimento de Incidentes"/>
    <s v="SGTB-1413"/>
    <s v="Backlog"/>
    <m/>
    <m/>
    <s v="[SGTB] PI 3/26"/>
    <x v="0"/>
    <m/>
    <m/>
    <n v="3"/>
    <n v="5"/>
    <x v="30"/>
    <m/>
    <m/>
    <m/>
    <m/>
    <m/>
    <m/>
    <m/>
    <m/>
    <m/>
    <m/>
    <m/>
    <m/>
    <m/>
    <m/>
    <m/>
    <m/>
    <m/>
    <m/>
    <x v="3"/>
    <s v="Jornada Secretaria e Gestor de Unidades"/>
    <m/>
    <m/>
    <m/>
    <m/>
    <m/>
    <m/>
    <m/>
    <s v="Incidente"/>
  </r>
  <r>
    <x v="7"/>
    <s v="[SGTB] [SP 26.3.5] Atendimento de Solicitações de Serviço"/>
    <s v="SGTB-1412"/>
    <s v="Backlog"/>
    <m/>
    <m/>
    <s v="[SGTB] PI 3/26"/>
    <x v="0"/>
    <m/>
    <m/>
    <n v="3"/>
    <n v="3"/>
    <x v="30"/>
    <m/>
    <m/>
    <m/>
    <m/>
    <m/>
    <m/>
    <m/>
    <m/>
    <m/>
    <m/>
    <m/>
    <m/>
    <m/>
    <m/>
    <m/>
    <m/>
    <m/>
    <m/>
    <x v="3"/>
    <s v="Jornada Secretaria e Gestor de Unidades"/>
    <m/>
    <m/>
    <m/>
    <m/>
    <m/>
    <m/>
    <m/>
    <s v="Solicitação de Serviço"/>
  </r>
  <r>
    <x v="7"/>
    <s v="[SGTB] [SP 26.3.4] Atendimento de Incidentes"/>
    <s v="SGTB-1411"/>
    <s v="Backlog"/>
    <m/>
    <m/>
    <s v="[SGTB] PI 3/26"/>
    <x v="0"/>
    <m/>
    <m/>
    <n v="5"/>
    <n v="5"/>
    <x v="31"/>
    <m/>
    <m/>
    <m/>
    <m/>
    <m/>
    <m/>
    <m/>
    <m/>
    <m/>
    <m/>
    <m/>
    <m/>
    <m/>
    <m/>
    <m/>
    <m/>
    <m/>
    <m/>
    <x v="3"/>
    <s v="Jornada Secretaria e Gestor de Unidades"/>
    <m/>
    <m/>
    <m/>
    <m/>
    <m/>
    <m/>
    <m/>
    <s v="Incidente"/>
  </r>
  <r>
    <x v="7"/>
    <s v="[SGTB] [SP 26.3.4] Atendimento de Solicitações de Serviço"/>
    <s v="SGTB-1410"/>
    <s v="Backlog"/>
    <m/>
    <m/>
    <s v="[SGTB] PI 3/26"/>
    <x v="0"/>
    <m/>
    <m/>
    <n v="3"/>
    <n v="3"/>
    <x v="31"/>
    <m/>
    <m/>
    <m/>
    <m/>
    <m/>
    <m/>
    <m/>
    <m/>
    <m/>
    <m/>
    <m/>
    <m/>
    <m/>
    <m/>
    <m/>
    <m/>
    <m/>
    <m/>
    <x v="3"/>
    <s v="Jornada Secretaria e Gestor de Unidades"/>
    <m/>
    <m/>
    <m/>
    <m/>
    <m/>
    <m/>
    <m/>
    <s v="Solicitação de Serviço"/>
  </r>
  <r>
    <x v="7"/>
    <s v="[SGTB] [SP 26.3.3] Atendimento de Incidentes"/>
    <s v="SGTB-1409"/>
    <s v="Backlog"/>
    <m/>
    <m/>
    <s v="[SGTB] PI 3/26"/>
    <x v="0"/>
    <m/>
    <m/>
    <n v="5"/>
    <n v="5"/>
    <x v="32"/>
    <m/>
    <m/>
    <m/>
    <m/>
    <m/>
    <m/>
    <m/>
    <m/>
    <m/>
    <m/>
    <m/>
    <m/>
    <m/>
    <m/>
    <m/>
    <m/>
    <m/>
    <m/>
    <x v="3"/>
    <s v="Jornada Secretaria e Gestor de Unidades"/>
    <m/>
    <m/>
    <m/>
    <m/>
    <m/>
    <m/>
    <m/>
    <s v="Incidente"/>
  </r>
  <r>
    <x v="7"/>
    <s v=" [SGTB] [SP 26.3.3] Atendimento de Solicitações de Serviço"/>
    <s v="SGTB-1408"/>
    <s v="Backlog"/>
    <m/>
    <m/>
    <s v="[SGTB] PI 3/26"/>
    <x v="0"/>
    <m/>
    <m/>
    <n v="3"/>
    <n v="3"/>
    <x v="32"/>
    <m/>
    <m/>
    <m/>
    <m/>
    <m/>
    <m/>
    <m/>
    <m/>
    <m/>
    <m/>
    <m/>
    <m/>
    <m/>
    <m/>
    <m/>
    <m/>
    <m/>
    <m/>
    <x v="3"/>
    <s v="Jornada Secretaria e Gestor de Unidades"/>
    <m/>
    <m/>
    <m/>
    <m/>
    <m/>
    <m/>
    <m/>
    <s v="Solicitação de Serviço"/>
  </r>
  <r>
    <x v="7"/>
    <s v="[SGTB] [SP 26.3.2] Atendimento de Incidentes"/>
    <s v="SGTB-1407"/>
    <s v="Backlog"/>
    <m/>
    <m/>
    <s v="[SGTB] PI 3/26"/>
    <x v="0"/>
    <m/>
    <m/>
    <n v="8"/>
    <n v="8"/>
    <x v="33"/>
    <m/>
    <m/>
    <m/>
    <m/>
    <m/>
    <m/>
    <m/>
    <m/>
    <m/>
    <m/>
    <m/>
    <m/>
    <m/>
    <m/>
    <m/>
    <m/>
    <m/>
    <m/>
    <x v="3"/>
    <s v="Jornada Secretaria e Gestor de Unidades"/>
    <m/>
    <m/>
    <m/>
    <m/>
    <m/>
    <m/>
    <m/>
    <s v="Incidente"/>
  </r>
  <r>
    <x v="7"/>
    <s v="[SGTB] [SP 26.3.2] Atendimento de Solicitações de Serviço"/>
    <s v="SGTB-1406"/>
    <s v="Backlog"/>
    <m/>
    <m/>
    <s v="[SGTB] PI 3/26"/>
    <x v="0"/>
    <m/>
    <m/>
    <n v="5"/>
    <n v="5"/>
    <x v="33"/>
    <m/>
    <m/>
    <m/>
    <m/>
    <m/>
    <m/>
    <m/>
    <m/>
    <m/>
    <m/>
    <m/>
    <m/>
    <m/>
    <m/>
    <m/>
    <m/>
    <m/>
    <m/>
    <x v="3"/>
    <s v="Jornada Secretaria e Gestor de Unidades"/>
    <m/>
    <m/>
    <m/>
    <m/>
    <m/>
    <m/>
    <m/>
    <s v="Solicitação de Serviço"/>
  </r>
  <r>
    <x v="3"/>
    <s v="Deploy SP 26.3.1"/>
    <s v="SGTB-1405"/>
    <s v="Backlog"/>
    <m/>
    <m/>
    <s v="[SGTB] PI 3/26"/>
    <x v="0"/>
    <m/>
    <m/>
    <n v="2"/>
    <n v="1"/>
    <x v="28"/>
    <m/>
    <m/>
    <m/>
    <m/>
    <m/>
    <m/>
    <m/>
    <m/>
    <m/>
    <m/>
    <m/>
    <m/>
    <m/>
    <m/>
    <m/>
    <m/>
    <m/>
    <m/>
    <x v="3"/>
    <s v="Jornada Secretaria e Gestor de Unidades"/>
    <m/>
    <m/>
    <m/>
    <m/>
    <m/>
    <m/>
    <m/>
    <m/>
  </r>
  <r>
    <x v="7"/>
    <s v="[SGTB] [SP 26.3.1] Atendimento de Incidentes"/>
    <s v="SGTB-1404"/>
    <s v="Aceito"/>
    <m/>
    <m/>
    <s v="[SGTB] PI 3/26"/>
    <x v="0"/>
    <m/>
    <m/>
    <n v="8"/>
    <n v="8"/>
    <x v="28"/>
    <m/>
    <m/>
    <m/>
    <m/>
    <m/>
    <m/>
    <m/>
    <m/>
    <m/>
    <m/>
    <m/>
    <m/>
    <m/>
    <m/>
    <m/>
    <m/>
    <m/>
    <m/>
    <x v="3"/>
    <s v="Jornada Secretaria e Gestor de Unidades"/>
    <m/>
    <m/>
    <m/>
    <m/>
    <m/>
    <m/>
    <m/>
    <s v="Incidente"/>
  </r>
  <r>
    <x v="7"/>
    <s v="[SGTB] [SP 26.3.1] Atendimento de Solicitações de Serviço"/>
    <s v="SGTB-1403"/>
    <s v="Aceito"/>
    <m/>
    <m/>
    <s v="[SGTB] PI 3/26"/>
    <x v="0"/>
    <m/>
    <m/>
    <n v="5"/>
    <n v="3"/>
    <x v="28"/>
    <m/>
    <m/>
    <m/>
    <m/>
    <m/>
    <m/>
    <m/>
    <m/>
    <m/>
    <m/>
    <m/>
    <m/>
    <m/>
    <m/>
    <m/>
    <m/>
    <m/>
    <m/>
    <x v="3"/>
    <s v="Jornada Secretaria e Gestor de Unidades"/>
    <m/>
    <m/>
    <m/>
    <m/>
    <m/>
    <m/>
    <m/>
    <s v="Solicitação de Serviço"/>
  </r>
  <r>
    <x v="1"/>
    <s v="[MFA- COLABORAR] [TESTE] Teste funcional e disponibilização do ambiente para testes da área de negócio"/>
    <s v="SGTB-1402"/>
    <s v="Backlog"/>
    <m/>
    <m/>
    <s v="[SGTB] PI 3/26"/>
    <x v="32"/>
    <m/>
    <m/>
    <n v="5"/>
    <n v="5"/>
    <x v="30"/>
    <m/>
    <m/>
    <m/>
    <m/>
    <m/>
    <m/>
    <m/>
    <m/>
    <m/>
    <m/>
    <m/>
    <m/>
    <m/>
    <m/>
    <m/>
    <m/>
    <m/>
    <m/>
    <x v="3"/>
    <s v="Jornada Secretaria e Gestor de Unidades"/>
    <m/>
    <m/>
    <m/>
    <m/>
    <m/>
    <m/>
    <m/>
    <m/>
  </r>
  <r>
    <x v="2"/>
    <s v=" [MFA- COLABORAR] [BACK-END] Ajustar endoipoint para usuários não coorporativos retornar apenas os sistemas e não as contas -"/>
    <s v="SGTB-1401"/>
    <s v="Backlog"/>
    <m/>
    <m/>
    <s v="[SGTB] PI 3/26"/>
    <x v="32"/>
    <m/>
    <m/>
    <n v="5"/>
    <n v="5"/>
    <x v="31"/>
    <m/>
    <m/>
    <m/>
    <m/>
    <m/>
    <m/>
    <m/>
    <m/>
    <m/>
    <m/>
    <m/>
    <m/>
    <m/>
    <m/>
    <m/>
    <m/>
    <m/>
    <m/>
    <x v="3"/>
    <s v="Jornada Secretaria e Gestor de Unidades"/>
    <m/>
    <m/>
    <m/>
    <m/>
    <m/>
    <m/>
    <m/>
    <m/>
  </r>
  <r>
    <x v="2"/>
    <s v="[MFA- COLABORAR] [BACK-END] Criação do endpoint de reset de senha no MFA"/>
    <s v="SGTB-1400"/>
    <s v="Backlog"/>
    <m/>
    <m/>
    <s v="[SGTB] PI 3/26"/>
    <x v="32"/>
    <m/>
    <m/>
    <n v="5"/>
    <n v="5"/>
    <x v="31"/>
    <m/>
    <m/>
    <m/>
    <m/>
    <m/>
    <m/>
    <m/>
    <m/>
    <m/>
    <m/>
    <m/>
    <m/>
    <m/>
    <m/>
    <m/>
    <m/>
    <m/>
    <m/>
    <x v="3"/>
    <s v="Jornada Secretaria e Gestor de Unidades"/>
    <m/>
    <m/>
    <m/>
    <m/>
    <m/>
    <m/>
    <m/>
    <m/>
  </r>
  <r>
    <x v="2"/>
    <s v="[MFA- COLABORAR] [BACK-END] Criação do endpoint de validação do código de acesso"/>
    <s v="SGTB-1399"/>
    <s v="Backlog"/>
    <m/>
    <m/>
    <s v="[SGTB] PI 3/26"/>
    <x v="32"/>
    <m/>
    <m/>
    <n v="5"/>
    <n v="5"/>
    <x v="32"/>
    <m/>
    <m/>
    <m/>
    <m/>
    <m/>
    <m/>
    <m/>
    <m/>
    <m/>
    <m/>
    <m/>
    <m/>
    <m/>
    <m/>
    <m/>
    <m/>
    <m/>
    <m/>
    <x v="3"/>
    <s v="Jornada Secretaria e Gestor de Unidades"/>
    <m/>
    <m/>
    <m/>
    <m/>
    <m/>
    <m/>
    <m/>
    <m/>
  </r>
  <r>
    <x v="2"/>
    <s v="[MFA- COLABORAR] [BACK-END] Criar end point de envio/reenvio do código de acesso"/>
    <s v="SGTB-1398"/>
    <s v="Backlog"/>
    <m/>
    <m/>
    <s v="[SGTB] PI 3/26"/>
    <x v="32"/>
    <m/>
    <m/>
    <n v="5"/>
    <n v="5"/>
    <x v="32"/>
    <m/>
    <m/>
    <m/>
    <m/>
    <m/>
    <m/>
    <m/>
    <m/>
    <m/>
    <m/>
    <m/>
    <m/>
    <m/>
    <m/>
    <m/>
    <m/>
    <m/>
    <m/>
    <x v="3"/>
    <s v="Jornada Secretaria e Gestor de Unidades"/>
    <m/>
    <m/>
    <m/>
    <m/>
    <m/>
    <m/>
    <m/>
    <m/>
  </r>
  <r>
    <x v="2"/>
    <s v="[MFA- COLABORAR] [BACK-END] Criação do endpoint de validação de usuário e senha para usuários não corporativos"/>
    <s v="SGTB-1397"/>
    <s v="Backlog"/>
    <m/>
    <m/>
    <s v="[SGTB] PI 3/26"/>
    <x v="32"/>
    <m/>
    <m/>
    <n v="5"/>
    <n v="5"/>
    <x v="33"/>
    <m/>
    <m/>
    <m/>
    <m/>
    <m/>
    <m/>
    <m/>
    <m/>
    <m/>
    <m/>
    <m/>
    <m/>
    <m/>
    <m/>
    <m/>
    <m/>
    <m/>
    <m/>
    <x v="3"/>
    <s v="Jornada Secretaria e Gestor de Unidades"/>
    <m/>
    <m/>
    <m/>
    <m/>
    <m/>
    <m/>
    <m/>
    <m/>
  </r>
  <r>
    <x v="3"/>
    <s v="[MFA- COLABORAR] [BANCO DE DADOS] Adequações de tabelas e carga de dados para adequar as estruturas do MFA"/>
    <s v="SGTB-1396"/>
    <s v="Backlog"/>
    <m/>
    <m/>
    <s v="[SGTB] PI 3/26"/>
    <x v="32"/>
    <m/>
    <m/>
    <n v="5"/>
    <n v="5"/>
    <x v="33"/>
    <m/>
    <m/>
    <m/>
    <m/>
    <m/>
    <m/>
    <m/>
    <m/>
    <m/>
    <m/>
    <m/>
    <m/>
    <m/>
    <m/>
    <m/>
    <m/>
    <m/>
    <m/>
    <x v="3"/>
    <s v="Jornada Secretaria e Gestor de Unidades"/>
    <m/>
    <m/>
    <m/>
    <m/>
    <m/>
    <m/>
    <m/>
    <m/>
  </r>
  <r>
    <x v="2"/>
    <s v="[MFA- COLABORAR] [FRONT-END] Adequações no login do MFA para contemplar usuários não corporativos"/>
    <s v="SGTB-1395"/>
    <s v="Backlog"/>
    <m/>
    <m/>
    <s v="[SGTB] PI 3/26"/>
    <x v="32"/>
    <m/>
    <m/>
    <n v="5"/>
    <n v="5"/>
    <x v="31"/>
    <m/>
    <m/>
    <m/>
    <m/>
    <m/>
    <m/>
    <m/>
    <m/>
    <m/>
    <m/>
    <m/>
    <m/>
    <m/>
    <m/>
    <m/>
    <m/>
    <m/>
    <m/>
    <x v="3"/>
    <s v="Jornada Secretaria e Gestor de Unidades"/>
    <m/>
    <m/>
    <m/>
    <m/>
    <m/>
    <m/>
    <m/>
    <m/>
  </r>
  <r>
    <x v="3"/>
    <s v="[THB PI 3/26 MIGRAÇÃO] Executar scripts para os alunos de transferência interna e externa - LOTE 3"/>
    <s v="SGTB-1391"/>
    <s v="Backlog"/>
    <m/>
    <m/>
    <s v="[SGTB] PI 3/26"/>
    <x v="33"/>
    <m/>
    <m/>
    <n v="3"/>
    <n v="3"/>
    <x v="31"/>
    <m/>
    <m/>
    <m/>
    <m/>
    <m/>
    <m/>
    <m/>
    <m/>
    <m/>
    <m/>
    <m/>
    <m/>
    <m/>
    <m/>
    <m/>
    <m/>
    <m/>
    <m/>
    <x v="3"/>
    <s v="Jornada Secretaria e Gestor de Unidades"/>
    <m/>
    <m/>
    <m/>
    <m/>
    <m/>
    <m/>
    <m/>
    <m/>
  </r>
  <r>
    <x v="3"/>
    <s v="[THB PI 3/26 MIGRAÇÃO] Processo de validação dos alunos aptos a migração - LOTE 3"/>
    <s v="SGTB-1390"/>
    <s v="Backlog"/>
    <m/>
    <m/>
    <s v="[SGTB] PI 3/26"/>
    <x v="33"/>
    <m/>
    <m/>
    <n v="3"/>
    <n v="3"/>
    <x v="32"/>
    <m/>
    <m/>
    <m/>
    <m/>
    <m/>
    <m/>
    <m/>
    <m/>
    <m/>
    <m/>
    <m/>
    <m/>
    <m/>
    <m/>
    <m/>
    <m/>
    <m/>
    <m/>
    <x v="3"/>
    <s v="Jornada Secretaria e Gestor de Unidades"/>
    <m/>
    <m/>
    <m/>
    <m/>
    <m/>
    <m/>
    <m/>
    <m/>
  </r>
  <r>
    <x v="3"/>
    <s v="[THB PI 3/26 MIGRAÇÃO] Executar scripts para os alunos de transferência interna e externa - LOTE 2"/>
    <s v="SGTB-1389"/>
    <s v="Backlog"/>
    <m/>
    <m/>
    <s v="[SGTB] PI 3/26"/>
    <x v="33"/>
    <m/>
    <m/>
    <n v="3"/>
    <n v="3"/>
    <x v="32"/>
    <m/>
    <m/>
    <m/>
    <m/>
    <m/>
    <m/>
    <m/>
    <m/>
    <m/>
    <m/>
    <m/>
    <m/>
    <m/>
    <m/>
    <m/>
    <m/>
    <m/>
    <m/>
    <x v="3"/>
    <s v="Jornada Secretaria e Gestor de Unidades"/>
    <m/>
    <m/>
    <m/>
    <m/>
    <m/>
    <m/>
    <m/>
    <m/>
  </r>
  <r>
    <x v="3"/>
    <s v="[THB PI 3/26 MIGRAÇÃO] Processo de validação dos alunos aptos a migração - LOTE 2"/>
    <s v="SGTB-1388"/>
    <s v="Backlog"/>
    <m/>
    <m/>
    <s v="[SGTB] PI 3/26"/>
    <x v="33"/>
    <m/>
    <m/>
    <n v="3"/>
    <n v="3"/>
    <x v="32"/>
    <m/>
    <m/>
    <m/>
    <m/>
    <m/>
    <m/>
    <m/>
    <m/>
    <m/>
    <m/>
    <m/>
    <m/>
    <m/>
    <m/>
    <m/>
    <m/>
    <m/>
    <m/>
    <x v="3"/>
    <s v="Jornada Secretaria e Gestor de Unidades"/>
    <m/>
    <m/>
    <m/>
    <m/>
    <m/>
    <m/>
    <m/>
    <m/>
  </r>
  <r>
    <x v="3"/>
    <s v="[THB PI 3/26 MIGRAÇÃO] Executar scripts para os alunos de transferência interna e externa - LOTE 1"/>
    <s v="SGTB-1387"/>
    <s v="Backlog"/>
    <m/>
    <m/>
    <s v="[SGTB] PI 3/26"/>
    <x v="33"/>
    <m/>
    <m/>
    <n v="3"/>
    <n v="3"/>
    <x v="33"/>
    <m/>
    <m/>
    <m/>
    <m/>
    <m/>
    <m/>
    <m/>
    <m/>
    <m/>
    <m/>
    <m/>
    <m/>
    <m/>
    <m/>
    <m/>
    <m/>
    <m/>
    <m/>
    <x v="3"/>
    <s v="Jornada Secretaria e Gestor de Unidades"/>
    <m/>
    <m/>
    <m/>
    <m/>
    <m/>
    <m/>
    <m/>
    <m/>
  </r>
  <r>
    <x v="3"/>
    <s v="[THB PI 3/26 MIGRAÇÃO] Processo de validação dos alunos aptos a migração - LOTE 1"/>
    <s v="SGTB-1386"/>
    <s v="Backlog"/>
    <m/>
    <m/>
    <s v="[SGTB] PI 3/26"/>
    <x v="33"/>
    <m/>
    <m/>
    <n v="3"/>
    <n v="3"/>
    <x v="33"/>
    <m/>
    <m/>
    <m/>
    <m/>
    <m/>
    <m/>
    <m/>
    <m/>
    <m/>
    <m/>
    <m/>
    <m/>
    <m/>
    <m/>
    <m/>
    <m/>
    <m/>
    <m/>
    <x v="3"/>
    <s v="Jornada Secretaria e Gestor de Unidades"/>
    <m/>
    <m/>
    <m/>
    <m/>
    <m/>
    <m/>
    <m/>
    <m/>
  </r>
  <r>
    <x v="1"/>
    <s v="[THB Demonstrativo de Pagamento]  Teste integrado com PPL e House"/>
    <s v="SGTB-1385"/>
    <s v="Backlog"/>
    <m/>
    <m/>
    <s v="[SGTB] PI 3/26"/>
    <x v="34"/>
    <m/>
    <m/>
    <n v="2"/>
    <n v="2"/>
    <x v="34"/>
    <m/>
    <m/>
    <m/>
    <m/>
    <m/>
    <m/>
    <m/>
    <m/>
    <m/>
    <m/>
    <m/>
    <m/>
    <m/>
    <m/>
    <m/>
    <m/>
    <m/>
    <m/>
    <x v="3"/>
    <s v="Jornada Secretaria e Gestor de Unidades"/>
    <m/>
    <m/>
    <m/>
    <m/>
    <m/>
    <m/>
    <m/>
    <m/>
  </r>
  <r>
    <x v="2"/>
    <s v="[THB Demonstrativo de Pagamento]Adequar a API para receber o parâmetro do ano de consulta"/>
    <s v="SGTB-1384"/>
    <s v="Backlog"/>
    <m/>
    <m/>
    <s v="[SGTB] PI 3/26"/>
    <x v="34"/>
    <m/>
    <m/>
    <n v="5"/>
    <n v="5"/>
    <x v="30"/>
    <m/>
    <m/>
    <m/>
    <m/>
    <m/>
    <m/>
    <m/>
    <m/>
    <m/>
    <m/>
    <m/>
    <m/>
    <m/>
    <m/>
    <m/>
    <m/>
    <m/>
    <m/>
    <x v="3"/>
    <s v="Jornada Secretaria e Gestor de Unidades"/>
    <m/>
    <m/>
    <m/>
    <m/>
    <m/>
    <m/>
    <m/>
    <m/>
  </r>
  <r>
    <x v="1"/>
    <s v="[TBH Tributário] Teste integrado "/>
    <s v="SGTB-1382"/>
    <s v="Backlog"/>
    <m/>
    <m/>
    <s v="[SGTB] PI 3/26"/>
    <x v="35"/>
    <m/>
    <m/>
    <n v="1"/>
    <n v="1"/>
    <x v="31"/>
    <m/>
    <m/>
    <m/>
    <m/>
    <m/>
    <m/>
    <m/>
    <m/>
    <m/>
    <m/>
    <m/>
    <m/>
    <m/>
    <m/>
    <m/>
    <m/>
    <m/>
    <m/>
    <x v="3"/>
    <s v="Jornada Secretaria e Gestor de Unidades"/>
    <m/>
    <m/>
    <m/>
    <m/>
    <m/>
    <m/>
    <m/>
    <m/>
  </r>
  <r>
    <x v="2"/>
    <s v="[THB Tributário] Criar function para informar a enturmação do aluno - Olimpo"/>
    <s v="SGTB-1380"/>
    <s v="Backlog"/>
    <m/>
    <m/>
    <s v="[SGTB] PI 3/26"/>
    <x v="35"/>
    <m/>
    <m/>
    <n v="3"/>
    <n v="3"/>
    <x v="28"/>
    <m/>
    <m/>
    <m/>
    <m/>
    <m/>
    <m/>
    <m/>
    <m/>
    <m/>
    <m/>
    <m/>
    <m/>
    <m/>
    <m/>
    <m/>
    <m/>
    <m/>
    <m/>
    <x v="3"/>
    <s v="Jornada Secretaria e Gestor de Unidades"/>
    <m/>
    <m/>
    <m/>
    <m/>
    <m/>
    <m/>
    <m/>
    <m/>
  </r>
  <r>
    <x v="2"/>
    <s v="[THB CNPJ] Ajuste nas estruturas de Olimpo"/>
    <s v="SGTB-1379"/>
    <s v="Backlog"/>
    <m/>
    <m/>
    <s v="[SGTB] PI 3/26"/>
    <x v="12"/>
    <m/>
    <m/>
    <n v="8"/>
    <n v="8"/>
    <x v="30"/>
    <m/>
    <m/>
    <m/>
    <m/>
    <m/>
    <m/>
    <m/>
    <m/>
    <m/>
    <m/>
    <m/>
    <m/>
    <m/>
    <m/>
    <m/>
    <m/>
    <m/>
    <m/>
    <x v="3"/>
    <s v="Jornada Secretaria e Gestor de Unidades"/>
    <m/>
    <m/>
    <m/>
    <m/>
    <m/>
    <m/>
    <m/>
    <m/>
  </r>
  <r>
    <x v="2"/>
    <s v="[THB CNPJ]Ajuste nas estruturas de Banco"/>
    <s v="SGTB-1378"/>
    <s v="Backlog"/>
    <m/>
    <m/>
    <s v="[SGTB] PI 3/26"/>
    <x v="12"/>
    <m/>
    <m/>
    <n v="8"/>
    <n v="8"/>
    <x v="33"/>
    <m/>
    <m/>
    <m/>
    <m/>
    <m/>
    <m/>
    <m/>
    <m/>
    <m/>
    <m/>
    <m/>
    <m/>
    <m/>
    <m/>
    <m/>
    <m/>
    <m/>
    <m/>
    <x v="3"/>
    <s v="Jornada Secretaria e Gestor de Unidades"/>
    <m/>
    <m/>
    <m/>
    <m/>
    <m/>
    <m/>
    <m/>
    <m/>
  </r>
  <r>
    <x v="2"/>
    <s v="[THB CNPJ]  Ajuste nas estruturas de APIS"/>
    <s v="SGTB-1375"/>
    <s v="Backlog"/>
    <m/>
    <m/>
    <s v="[SGTB] PI 3/26"/>
    <x v="12"/>
    <m/>
    <m/>
    <n v="8"/>
    <n v="8"/>
    <x v="32"/>
    <m/>
    <m/>
    <m/>
    <m/>
    <m/>
    <m/>
    <m/>
    <m/>
    <m/>
    <m/>
    <m/>
    <m/>
    <m/>
    <m/>
    <m/>
    <m/>
    <m/>
    <m/>
    <x v="3"/>
    <s v="Jornada Secretaria e Gestor de Unidades"/>
    <m/>
    <m/>
    <m/>
    <m/>
    <m/>
    <m/>
    <m/>
    <m/>
  </r>
  <r>
    <x v="2"/>
    <s v="[THB CNPJ] Ajuste nas estruturas de Web Colaborar "/>
    <s v="SGTB-1373"/>
    <s v="Backlog"/>
    <m/>
    <m/>
    <s v="[SGTB] PI 3/26"/>
    <x v="12"/>
    <m/>
    <m/>
    <n v="8"/>
    <n v="8"/>
    <x v="31"/>
    <m/>
    <m/>
    <m/>
    <m/>
    <m/>
    <m/>
    <m/>
    <m/>
    <m/>
    <m/>
    <m/>
    <m/>
    <m/>
    <m/>
    <m/>
    <m/>
    <m/>
    <m/>
    <x v="3"/>
    <s v="Jornada Secretaria e Gestor de Unidades"/>
    <m/>
    <m/>
    <m/>
    <m/>
    <m/>
    <m/>
    <m/>
    <m/>
  </r>
  <r>
    <x v="6"/>
    <s v="[THB CNPJ] Explorar campos que necessitam de alteração para receber CNPJ Alfanumérico - APIs Colaborar"/>
    <s v="SGTB-1372"/>
    <s v="Backlog"/>
    <m/>
    <m/>
    <s v="[SGTB] PI 3/26"/>
    <x v="12"/>
    <m/>
    <m/>
    <n v="5"/>
    <n v="5"/>
    <x v="28"/>
    <m/>
    <m/>
    <m/>
    <m/>
    <m/>
    <m/>
    <m/>
    <m/>
    <m/>
    <m/>
    <m/>
    <m/>
    <m/>
    <m/>
    <m/>
    <m/>
    <m/>
    <m/>
    <x v="3"/>
    <s v="Jornada Secretaria e Gestor de Unidades"/>
    <m/>
    <m/>
    <m/>
    <m/>
    <m/>
    <m/>
    <m/>
    <m/>
  </r>
  <r>
    <x v="6"/>
    <s v="[THB CNPJ] Explorar campos que necessitam de alteração para receber CNPJ Alfanumérico - Olimpo "/>
    <s v="SGTB-1370"/>
    <s v="Backlog"/>
    <m/>
    <m/>
    <s v="[SGTB] PI 3/26"/>
    <x v="12"/>
    <m/>
    <m/>
    <n v="5"/>
    <n v="5"/>
    <x v="28"/>
    <m/>
    <m/>
    <m/>
    <m/>
    <m/>
    <m/>
    <m/>
    <m/>
    <m/>
    <m/>
    <m/>
    <m/>
    <m/>
    <m/>
    <m/>
    <m/>
    <m/>
    <m/>
    <x v="3"/>
    <s v="Jornada Secretaria e Gestor de Unidades"/>
    <m/>
    <m/>
    <m/>
    <m/>
    <m/>
    <m/>
    <m/>
    <m/>
  </r>
  <r>
    <x v="6"/>
    <s v="[THB CNPJ] Explorar campos que necessitam de alteração para receber CNPJ Alfanumérico - Banco Colaborar "/>
    <s v="SGTB-1369"/>
    <s v="Backlog"/>
    <m/>
    <m/>
    <s v="[SGTB] PI 3/26"/>
    <x v="12"/>
    <m/>
    <m/>
    <n v="5"/>
    <n v="5"/>
    <x v="28"/>
    <m/>
    <m/>
    <m/>
    <m/>
    <m/>
    <m/>
    <m/>
    <m/>
    <m/>
    <m/>
    <m/>
    <m/>
    <m/>
    <m/>
    <m/>
    <m/>
    <m/>
    <m/>
    <x v="3"/>
    <s v="Jornada Secretaria e Gestor de Unidades"/>
    <m/>
    <m/>
    <m/>
    <m/>
    <m/>
    <m/>
    <m/>
    <m/>
  </r>
  <r>
    <x v="6"/>
    <s v="[THB CNPJ] Explorar campos que necessitam de alteração para receber CNPJ Alfanumérico - Web EAD"/>
    <s v="SGTB-1368"/>
    <s v="Backlog"/>
    <m/>
    <m/>
    <s v="[SGTB] PI 3/26"/>
    <x v="12"/>
    <m/>
    <m/>
    <n v="5"/>
    <n v="5"/>
    <x v="28"/>
    <m/>
    <m/>
    <m/>
    <m/>
    <m/>
    <m/>
    <m/>
    <m/>
    <m/>
    <m/>
    <m/>
    <m/>
    <m/>
    <m/>
    <m/>
    <m/>
    <m/>
    <m/>
    <x v="3"/>
    <s v="Jornada Secretaria e Gestor de Unidades"/>
    <m/>
    <m/>
    <m/>
    <m/>
    <m/>
    <m/>
    <m/>
    <m/>
  </r>
  <r>
    <x v="3"/>
    <s v="[RADE MED]  POC para testar o lançamento de frequência e notas &gt; Testar o cenário lançando o total de faltas para validar se o sistema vai compreender os fluxos de aprovação/reprovação"/>
    <s v="SGTB-1363"/>
    <s v="Backlog"/>
    <m/>
    <m/>
    <s v="[SGTB] PI 3/26"/>
    <x v="31"/>
    <m/>
    <m/>
    <n v="5"/>
    <n v="5"/>
    <x v="30"/>
    <m/>
    <m/>
    <m/>
    <m/>
    <m/>
    <m/>
    <m/>
    <m/>
    <m/>
    <m/>
    <m/>
    <m/>
    <m/>
    <m/>
    <m/>
    <m/>
    <m/>
    <m/>
    <x v="3"/>
    <s v="Jornada Secretaria e Gestor de Unidades"/>
    <m/>
    <m/>
    <m/>
    <m/>
    <m/>
    <m/>
    <m/>
    <m/>
  </r>
  <r>
    <x v="6"/>
    <s v="[RADE MED] Spike do processo de frequência - Compreender como o processo de frequência e realizado no Olimpo"/>
    <s v="SGTB-1362"/>
    <s v="Backlog"/>
    <m/>
    <m/>
    <s v="[SGTB] PI 3/26"/>
    <x v="31"/>
    <m/>
    <m/>
    <n v="5"/>
    <n v="5"/>
    <x v="31"/>
    <m/>
    <m/>
    <m/>
    <m/>
    <m/>
    <m/>
    <m/>
    <m/>
    <m/>
    <m/>
    <m/>
    <m/>
    <m/>
    <m/>
    <m/>
    <m/>
    <m/>
    <m/>
    <x v="3"/>
    <s v="Jornada Secretaria e Gestor de Unidades"/>
    <m/>
    <m/>
    <m/>
    <m/>
    <m/>
    <m/>
    <m/>
    <m/>
  </r>
  <r>
    <x v="2"/>
    <s v="[RADE MED] API de processamento dos dados encaminhados pelo RADE e  salvos na tabela intermediária Parte 2"/>
    <s v="SGTB-1361"/>
    <s v="Backlog"/>
    <m/>
    <m/>
    <s v="[SGTB] PI 3/26"/>
    <x v="31"/>
    <m/>
    <m/>
    <n v="5"/>
    <n v="5"/>
    <x v="31"/>
    <m/>
    <m/>
    <m/>
    <m/>
    <m/>
    <m/>
    <m/>
    <m/>
    <m/>
    <m/>
    <m/>
    <m/>
    <m/>
    <m/>
    <m/>
    <m/>
    <m/>
    <m/>
    <x v="3"/>
    <s v="Jornada Secretaria e Gestor de Unidades"/>
    <m/>
    <m/>
    <m/>
    <m/>
    <m/>
    <m/>
    <m/>
    <m/>
  </r>
  <r>
    <x v="2"/>
    <s v="[RADE MED] API de processamento dos dados encaminhados pelo RADE e  salvos na tabela intermediária Parte 1 "/>
    <s v="SGTB-1360"/>
    <s v="Backlog"/>
    <m/>
    <m/>
    <s v="[SGTB] PI 3/26"/>
    <x v="31"/>
    <m/>
    <m/>
    <n v="8"/>
    <n v="8"/>
    <x v="32"/>
    <m/>
    <m/>
    <m/>
    <m/>
    <m/>
    <m/>
    <m/>
    <m/>
    <m/>
    <m/>
    <m/>
    <m/>
    <m/>
    <m/>
    <m/>
    <m/>
    <m/>
    <m/>
    <x v="3"/>
    <s v="Jornada Secretaria e Gestor de Unidades"/>
    <m/>
    <m/>
    <m/>
    <m/>
    <m/>
    <m/>
    <m/>
    <m/>
  </r>
  <r>
    <x v="2"/>
    <s v="[RADE MED] Endpoint/ API  que salvar os dados na tabela intermediária (Consumida pelo RADE) Parte 2 "/>
    <s v="SGTB-1359"/>
    <s v="Backlog"/>
    <m/>
    <m/>
    <s v="[SGTB] PI 3/26"/>
    <x v="31"/>
    <m/>
    <m/>
    <n v="3"/>
    <n v="3"/>
    <x v="32"/>
    <m/>
    <m/>
    <m/>
    <m/>
    <m/>
    <m/>
    <m/>
    <m/>
    <m/>
    <m/>
    <m/>
    <m/>
    <m/>
    <m/>
    <m/>
    <m/>
    <m/>
    <m/>
    <x v="3"/>
    <s v="Jornada Secretaria e Gestor de Unidades"/>
    <m/>
    <m/>
    <m/>
    <m/>
    <m/>
    <m/>
    <m/>
    <m/>
  </r>
  <r>
    <x v="2"/>
    <s v="[RADE MED]  Endpoint/ API  que salvar os dados na tabela intermediária (Consumida pelo RADE)  Parte 1"/>
    <s v="SGTB-1358"/>
    <s v="Backlog"/>
    <m/>
    <m/>
    <s v="[SGTB] PI 3/26"/>
    <x v="31"/>
    <m/>
    <m/>
    <n v="5"/>
    <n v="5"/>
    <x v="33"/>
    <m/>
    <m/>
    <m/>
    <m/>
    <m/>
    <m/>
    <m/>
    <m/>
    <m/>
    <m/>
    <m/>
    <m/>
    <m/>
    <m/>
    <m/>
    <m/>
    <m/>
    <m/>
    <x v="3"/>
    <s v="Jornada Secretaria e Gestor de Unidades"/>
    <m/>
    <m/>
    <m/>
    <m/>
    <m/>
    <m/>
    <m/>
    <m/>
  </r>
  <r>
    <x v="3"/>
    <s v="[RADE MED] Criar uma tabela intermediária para salvar os dados de nota que serão encaminhados pelo RADE "/>
    <s v="SGTB-1357"/>
    <s v="Backlog"/>
    <m/>
    <m/>
    <s v="[SGTB] PI 3/26"/>
    <x v="31"/>
    <m/>
    <m/>
    <n v="3"/>
    <n v="3"/>
    <x v="33"/>
    <m/>
    <m/>
    <m/>
    <m/>
    <m/>
    <m/>
    <m/>
    <m/>
    <m/>
    <m/>
    <m/>
    <m/>
    <m/>
    <m/>
    <m/>
    <m/>
    <m/>
    <m/>
    <x v="3"/>
    <s v="Jornada Secretaria e Gestor de Unidades"/>
    <m/>
    <m/>
    <m/>
    <m/>
    <m/>
    <m/>
    <m/>
    <m/>
  </r>
  <r>
    <x v="6"/>
    <s v="[RADE MED] Spike no processo de lançamento de notas - Olimpo"/>
    <s v="SGTB-1356"/>
    <s v="Backlog"/>
    <m/>
    <m/>
    <s v="[SGTB] PI 3/26"/>
    <x v="31"/>
    <m/>
    <m/>
    <n v="5"/>
    <n v="5"/>
    <x v="28"/>
    <m/>
    <m/>
    <m/>
    <m/>
    <m/>
    <m/>
    <m/>
    <m/>
    <m/>
    <m/>
    <m/>
    <m/>
    <m/>
    <m/>
    <m/>
    <m/>
    <m/>
    <m/>
    <x v="3"/>
    <s v="Jornada Secretaria e Gestor de Unidades"/>
    <m/>
    <m/>
    <m/>
    <m/>
    <m/>
    <m/>
    <m/>
    <m/>
  </r>
  <r>
    <x v="2"/>
    <s v="[RADE MED] Ajuste na  API de vinculo entre Aluno x Disciplina "/>
    <s v="SGTB-1355"/>
    <s v="Backlog"/>
    <m/>
    <m/>
    <s v="[SGTB] PI 3/26"/>
    <x v="31"/>
    <m/>
    <m/>
    <n v="3"/>
    <n v="3"/>
    <x v="33"/>
    <m/>
    <m/>
    <m/>
    <m/>
    <m/>
    <m/>
    <m/>
    <m/>
    <m/>
    <m/>
    <m/>
    <m/>
    <m/>
    <m/>
    <m/>
    <m/>
    <m/>
    <m/>
    <x v="3"/>
    <s v="Jornada Secretaria e Gestor de Unidades"/>
    <m/>
    <m/>
    <m/>
    <m/>
    <m/>
    <m/>
    <m/>
    <m/>
  </r>
  <r>
    <x v="0"/>
    <s v="[INC0790352]Tenho um Erro/Problema com o Sistema - Portal Prisma - Prisma - Cadastro de Comunicados / Banner"/>
    <s v="SGTB-1347"/>
    <s v="Aceito"/>
    <m/>
    <m/>
    <s v="[SGTB] PI 3/26"/>
    <x v="0"/>
    <m/>
    <m/>
    <m/>
    <m/>
    <x v="29"/>
    <m/>
    <m/>
    <m/>
    <m/>
    <m/>
    <m/>
    <m/>
    <m/>
    <m/>
    <m/>
    <m/>
    <m/>
    <m/>
    <m/>
    <m/>
    <m/>
    <m/>
    <m/>
    <x v="3"/>
    <s v="Jornada Secretaria e Gestor de Unidades"/>
    <m/>
    <m/>
    <m/>
    <m/>
    <m/>
    <m/>
    <m/>
    <m/>
  </r>
  <r>
    <x v="0"/>
    <s v="[INC0790268]Tenho um Erro/Problema com o Sistema - Extranet - Requerimento"/>
    <s v="SGTB-1345"/>
    <s v="Aceito"/>
    <m/>
    <m/>
    <s v="[SGTB] PI 3/26"/>
    <x v="0"/>
    <m/>
    <m/>
    <m/>
    <m/>
    <x v="29"/>
    <m/>
    <m/>
    <m/>
    <m/>
    <m/>
    <m/>
    <m/>
    <m/>
    <m/>
    <m/>
    <m/>
    <m/>
    <m/>
    <m/>
    <m/>
    <m/>
    <m/>
    <m/>
    <x v="3"/>
    <s v="Jornada Secretaria e Gestor de Unidades"/>
    <m/>
    <m/>
    <m/>
    <m/>
    <m/>
    <m/>
    <m/>
    <m/>
  </r>
  <r>
    <x v="0"/>
    <s v="[INC0790227]Tenho um Erro/Problema com o Sistema - Portal Prisma - Prisma - Usuários do Prisma"/>
    <s v="SGTB-1338"/>
    <s v="Aceito"/>
    <m/>
    <m/>
    <s v="[SGTB] PI 3/26"/>
    <x v="0"/>
    <m/>
    <m/>
    <m/>
    <m/>
    <x v="29"/>
    <m/>
    <m/>
    <m/>
    <m/>
    <m/>
    <m/>
    <m/>
    <m/>
    <m/>
    <m/>
    <m/>
    <m/>
    <m/>
    <m/>
    <m/>
    <m/>
    <m/>
    <m/>
    <x v="3"/>
    <s v="Jornada Secretaria e Gestor de Unidades"/>
    <m/>
    <m/>
    <m/>
    <m/>
    <m/>
    <m/>
    <m/>
    <m/>
  </r>
  <r>
    <x v="0"/>
    <s v="[INC0790105]Tenho um Erro/Problema com o Sistema - Gerador de Documentos - Documento"/>
    <s v="SGTB-1334"/>
    <s v="Aceito"/>
    <m/>
    <m/>
    <s v="[SGTB] PI 3/26"/>
    <x v="0"/>
    <m/>
    <m/>
    <m/>
    <m/>
    <x v="29"/>
    <m/>
    <m/>
    <m/>
    <m/>
    <m/>
    <m/>
    <m/>
    <m/>
    <m/>
    <m/>
    <m/>
    <m/>
    <m/>
    <m/>
    <m/>
    <m/>
    <m/>
    <m/>
    <x v="3"/>
    <s v="Jornada Secretaria e Gestor de Unidades"/>
    <m/>
    <m/>
    <m/>
    <m/>
    <m/>
    <m/>
    <m/>
    <m/>
  </r>
  <r>
    <x v="0"/>
    <s v="[INC0789690]Tenho um Erro/Problema com o Sistema - Portal Prisma - Prisma - Portal Prisma (Banco de Dados)"/>
    <s v="SGTB-1323"/>
    <s v="Aceito"/>
    <m/>
    <m/>
    <s v="[SGTB] PI 3/26"/>
    <x v="0"/>
    <m/>
    <m/>
    <m/>
    <m/>
    <x v="29"/>
    <m/>
    <m/>
    <m/>
    <m/>
    <m/>
    <m/>
    <m/>
    <m/>
    <m/>
    <m/>
    <m/>
    <m/>
    <m/>
    <m/>
    <m/>
    <m/>
    <m/>
    <m/>
    <x v="3"/>
    <s v="Jornada Secretaria e Gestor de Unidades"/>
    <m/>
    <m/>
    <m/>
    <m/>
    <m/>
    <m/>
    <m/>
    <m/>
  </r>
  <r>
    <x v="4"/>
    <s v="[RITM0716723]Solicitar Serviço ao Sistema - Olimpo - Olimpo / Professores"/>
    <s v="SGTB-1315"/>
    <s v="Concluído"/>
    <m/>
    <m/>
    <s v="[SGTB] PI 3/26"/>
    <x v="0"/>
    <m/>
    <m/>
    <m/>
    <m/>
    <x v="29"/>
    <m/>
    <m/>
    <m/>
    <m/>
    <m/>
    <m/>
    <m/>
    <m/>
    <m/>
    <m/>
    <m/>
    <m/>
    <m/>
    <m/>
    <m/>
    <m/>
    <m/>
    <m/>
    <x v="3"/>
    <s v="Jornada Secretaria e Gestor de Unidades"/>
    <m/>
    <m/>
    <m/>
    <m/>
    <m/>
    <m/>
    <m/>
    <m/>
  </r>
  <r>
    <x v="4"/>
    <s v="[RITM0712511]Solicitar um serviço para o Sistema Colaborar - Administrativo (DGA) - Operação Secretaria EAD: Ofertas - Histórico - Notas e Frequências - Diploma - Colação - "/>
    <s v="SGTB-1186"/>
    <s v="Aceito"/>
    <m/>
    <m/>
    <s v="[SGTB] PI 3/26"/>
    <x v="0"/>
    <m/>
    <m/>
    <m/>
    <m/>
    <x v="29"/>
    <m/>
    <m/>
    <m/>
    <m/>
    <m/>
    <m/>
    <m/>
    <m/>
    <m/>
    <m/>
    <m/>
    <m/>
    <m/>
    <m/>
    <m/>
    <m/>
    <m/>
    <m/>
    <x v="3"/>
    <s v="Jornada Secretaria e Gestor de Unidades"/>
    <m/>
    <m/>
    <m/>
    <m/>
    <m/>
    <m/>
    <m/>
    <m/>
  </r>
  <r>
    <x v="4"/>
    <s v="[RITM0702813]Solicitar Serviço ao Sistema - Prisma - Portal Prisma (PortalUnificado)"/>
    <s v="SGTB-706"/>
    <s v="Backlog"/>
    <m/>
    <m/>
    <s v="[SGTB] PI 3/26"/>
    <x v="0"/>
    <m/>
    <m/>
    <m/>
    <m/>
    <x v="28"/>
    <m/>
    <m/>
    <m/>
    <m/>
    <m/>
    <m/>
    <m/>
    <m/>
    <m/>
    <m/>
    <m/>
    <m/>
    <m/>
    <m/>
    <m/>
    <m/>
    <m/>
    <m/>
    <x v="3"/>
    <s v="Jornada Secretaria e Gestor de Unidades"/>
    <m/>
    <m/>
    <m/>
    <m/>
    <m/>
    <m/>
    <m/>
    <m/>
  </r>
  <r>
    <x v="3"/>
    <s v="[KT Secretaria] KT processos de secretaria R66 para Thunderbolts"/>
    <s v="SGTB-83"/>
    <s v="Backlog"/>
    <m/>
    <m/>
    <s v="[SGTB] PI 3/26"/>
    <x v="36"/>
    <m/>
    <m/>
    <n v="2"/>
    <n v="2"/>
    <x v="30"/>
    <m/>
    <m/>
    <m/>
    <m/>
    <m/>
    <m/>
    <m/>
    <m/>
    <m/>
    <m/>
    <m/>
    <m/>
    <m/>
    <m/>
    <m/>
    <m/>
    <m/>
    <m/>
    <x v="3"/>
    <s v="Jornada Secretaria e Gestor de Unidades"/>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5FB29-5070-4743-BBD1-E6787B29A2DF}" name="Tabela dinâmica3" cacheId="9"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A5:AC41" firstHeaderRow="1" firstDataRow="1" firstDataCol="2" rowPageCount="1" colPageCount="1"/>
  <pivotFields count="11">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21">
        <item m="1" x="173"/>
        <item m="1" x="199"/>
        <item m="1" x="198"/>
        <item m="1" x="238"/>
        <item m="1" x="294"/>
        <item m="1" x="318"/>
        <item m="1" x="197"/>
        <item m="1" x="315"/>
        <item m="1" x="320"/>
        <item m="1" x="207"/>
        <item m="1" x="161"/>
        <item m="1" x="254"/>
        <item m="1" x="253"/>
        <item m="1" x="194"/>
        <item m="1" x="270"/>
        <item x="142"/>
        <item x="141"/>
        <item m="1" x="304"/>
        <item m="1" x="272"/>
        <item m="1" x="167"/>
        <item m="1" x="166"/>
        <item m="1" x="179"/>
        <item m="1" x="256"/>
        <item m="1" x="180"/>
        <item m="1" x="211"/>
        <item m="1" x="255"/>
        <item m="1" x="165"/>
        <item m="1" x="158"/>
        <item m="1" x="154"/>
        <item x="91"/>
        <item m="1" x="174"/>
        <item h="1" m="1" x="152"/>
        <item m="1" x="153"/>
        <item x="9"/>
        <item h="1" m="1" x="155"/>
        <item h="1" m="1" x="156"/>
        <item h="1" m="1" x="157"/>
        <item m="1" x="159"/>
        <item h="1" m="1" x="160"/>
        <item h="1" m="1" x="162"/>
        <item h="1" m="1" x="163"/>
        <item m="1" x="164"/>
        <item h="1" m="1" x="168"/>
        <item m="1" x="169"/>
        <item h="1" m="1" x="170"/>
        <item h="1" m="1" x="171"/>
        <item h="1" m="1" x="172"/>
        <item h="1" m="1" x="175"/>
        <item h="1" m="1" x="176"/>
        <item h="1" m="1" x="177"/>
        <item h="1" m="1" x="178"/>
        <item h="1" m="1" x="181"/>
        <item h="1" m="1" x="182"/>
        <item h="1" m="1" x="183"/>
        <item h="1" m="1" x="184"/>
        <item h="1" m="1" x="185"/>
        <item h="1" m="1" x="186"/>
        <item h="1" m="1" x="187"/>
        <item h="1" m="1" x="188"/>
        <item h="1" m="1" x="189"/>
        <item h="1" m="1" x="190"/>
        <item h="1" m="1" x="191"/>
        <item h="1" m="1" x="192"/>
        <item h="1" m="1" x="193"/>
        <item h="1" m="1" x="195"/>
        <item h="1" m="1" x="196"/>
        <item h="1" m="1" x="200"/>
        <item h="1" m="1" x="201"/>
        <item h="1" m="1" x="202"/>
        <item h="1" m="1" x="203"/>
        <item h="1" m="1" x="204"/>
        <item h="1" m="1" x="205"/>
        <item h="1" m="1" x="206"/>
        <item h="1" m="1" x="208"/>
        <item h="1" m="1" x="209"/>
        <item h="1" m="1" x="210"/>
        <item h="1" m="1" x="212"/>
        <item h="1" m="1" x="213"/>
        <item h="1" m="1" x="214"/>
        <item h="1" m="1" x="215"/>
        <item h="1" m="1" x="216"/>
        <item h="1" m="1" x="217"/>
        <item h="1" m="1" x="218"/>
        <item h="1" m="1" x="219"/>
        <item h="1" m="1" x="220"/>
        <item h="1" m="1" x="221"/>
        <item h="1" m="1" x="222"/>
        <item h="1" m="1" x="223"/>
        <item h="1" m="1" x="224"/>
        <item h="1" m="1" x="225"/>
        <item h="1" m="1" x="226"/>
        <item h="1" m="1" x="227"/>
        <item h="1" m="1" x="228"/>
        <item h="1" m="1" x="229"/>
        <item h="1" m="1" x="230"/>
        <item h="1" m="1" x="231"/>
        <item h="1" m="1" x="232"/>
        <item h="1" m="1" x="233"/>
        <item h="1" m="1" x="234"/>
        <item h="1" m="1" x="235"/>
        <item h="1" m="1" x="236"/>
        <item h="1" m="1" x="237"/>
        <item h="1" m="1" x="239"/>
        <item h="1" m="1" x="240"/>
        <item h="1" m="1" x="241"/>
        <item h="1" m="1" x="242"/>
        <item h="1" m="1" x="243"/>
        <item h="1" m="1" x="244"/>
        <item h="1" m="1" x="245"/>
        <item h="1" m="1" x="246"/>
        <item m="1" x="247"/>
        <item h="1" m="1" x="248"/>
        <item h="1" m="1" x="249"/>
        <item h="1" m="1" x="250"/>
        <item h="1" m="1" x="251"/>
        <item h="1" m="1" x="252"/>
        <item h="1" m="1" x="257"/>
        <item h="1" m="1" x="258"/>
        <item h="1" m="1" x="259"/>
        <item h="1" m="1" x="260"/>
        <item h="1" m="1" x="261"/>
        <item h="1" m="1" x="262"/>
        <item h="1" m="1" x="263"/>
        <item h="1" m="1" x="264"/>
        <item h="1" m="1" x="265"/>
        <item h="1" m="1" x="266"/>
        <item h="1" m="1" x="267"/>
        <item h="1" m="1" x="268"/>
        <item x="144"/>
        <item h="1" m="1" x="269"/>
        <item h="1" m="1" x="271"/>
        <item h="1" m="1" x="273"/>
        <item h="1" m="1" x="274"/>
        <item h="1" m="1" x="275"/>
        <item h="1" m="1" x="276"/>
        <item h="1" m="1" x="277"/>
        <item h="1" m="1" x="278"/>
        <item h="1" m="1" x="279"/>
        <item h="1" m="1" x="280"/>
        <item h="1" m="1" x="281"/>
        <item h="1" m="1" x="282"/>
        <item h="1" m="1" x="283"/>
        <item h="1" m="1" x="284"/>
        <item h="1" m="1" x="285"/>
        <item h="1" m="1" x="286"/>
        <item h="1" m="1" x="287"/>
        <item h="1" m="1" x="288"/>
        <item h="1" m="1" x="289"/>
        <item h="1" m="1" x="290"/>
        <item m="1" x="291"/>
        <item m="1" x="292"/>
        <item h="1" m="1" x="293"/>
        <item h="1" m="1" x="295"/>
        <item h="1" m="1" x="296"/>
        <item h="1" m="1" x="297"/>
        <item h="1" m="1" x="298"/>
        <item h="1" m="1" x="299"/>
        <item h="1" m="1" x="300"/>
        <item h="1" m="1" x="301"/>
        <item h="1" m="1" x="302"/>
        <item h="1" m="1" x="303"/>
        <item h="1" m="1" x="305"/>
        <item h="1" m="1" x="306"/>
        <item h="1" m="1" x="307"/>
        <item h="1" m="1" x="308"/>
        <item h="1" m="1" x="309"/>
        <item h="1" m="1" x="310"/>
        <item h="1" m="1" x="311"/>
        <item h="1" m="1" x="312"/>
        <item m="1" x="313"/>
        <item m="1" x="314"/>
        <item h="1" m="1" x="316"/>
        <item h="1" m="1" x="317"/>
        <item x="148"/>
        <item x="146"/>
        <item h="1" m="1" x="319"/>
        <item x="143"/>
        <item x="145"/>
        <item x="147"/>
        <item x="149"/>
        <item x="150"/>
        <item x="151"/>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m="1" x="36"/>
        <item m="1" x="38"/>
        <item m="1" x="55"/>
        <item m="1" x="56"/>
        <item m="1" x="57"/>
        <item m="1" x="51"/>
        <item m="1" x="50"/>
        <item m="1" x="26"/>
        <item m="1" x="28"/>
        <item m="1" x="31"/>
        <item m="1" x="52"/>
        <item m="1" x="42"/>
        <item m="1" x="43"/>
        <item m="1" x="53"/>
        <item m="1" x="54"/>
        <item m="1" x="47"/>
        <item m="1" x="48"/>
        <item m="1" x="23"/>
        <item m="1" x="49"/>
        <item x="20"/>
        <item x="22"/>
        <item m="1" x="24"/>
        <item m="1" x="27"/>
        <item m="1" x="46"/>
        <item m="1" x="32"/>
        <item m="1" x="33"/>
        <item m="1" x="34"/>
        <item m="1" x="35"/>
        <item m="1" x="37"/>
        <item m="1" x="39"/>
        <item m="1" x="40"/>
        <item m="1" x="45"/>
        <item m="1" x="41"/>
        <item m="1" x="44"/>
        <item x="21"/>
        <item m="1" x="25"/>
        <item m="1" x="29"/>
        <item m="1" x="3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s>
  <rowFields count="2">
    <field x="8"/>
    <field x="10"/>
  </rowFields>
  <rowItems count="36">
    <i>
      <x v="19"/>
      <x/>
    </i>
    <i r="1">
      <x v="1"/>
    </i>
    <i>
      <x v="20"/>
      <x/>
    </i>
    <i r="1">
      <x v="1"/>
    </i>
    <i>
      <x v="34"/>
      <x v="1"/>
    </i>
    <i>
      <x v="38"/>
      <x/>
    </i>
    <i r="1">
      <x v="2"/>
    </i>
    <i>
      <x v="39"/>
      <x/>
    </i>
    <i>
      <x v="40"/>
      <x/>
    </i>
    <i>
      <x v="41"/>
      <x/>
    </i>
    <i r="1">
      <x v="1"/>
    </i>
    <i>
      <x v="42"/>
      <x/>
    </i>
    <i>
      <x v="43"/>
      <x/>
    </i>
    <i r="1">
      <x v="1"/>
    </i>
    <i r="1">
      <x v="2"/>
    </i>
    <i>
      <x v="44"/>
      <x/>
    </i>
    <i>
      <x v="45"/>
      <x/>
    </i>
    <i>
      <x v="46"/>
      <x/>
    </i>
    <i>
      <x v="47"/>
      <x/>
    </i>
    <i r="1">
      <x v="1"/>
    </i>
    <i>
      <x v="48"/>
      <x/>
    </i>
    <i>
      <x v="49"/>
      <x/>
    </i>
    <i r="1">
      <x v="1"/>
    </i>
    <i>
      <x v="50"/>
      <x/>
    </i>
    <i r="1">
      <x v="2"/>
    </i>
    <i>
      <x v="51"/>
      <x/>
    </i>
    <i>
      <x v="52"/>
      <x/>
    </i>
    <i>
      <x v="53"/>
      <x/>
    </i>
    <i>
      <x v="54"/>
      <x/>
    </i>
    <i>
      <x v="55"/>
      <x/>
    </i>
    <i r="1">
      <x v="2"/>
    </i>
    <i>
      <x v="56"/>
      <x/>
    </i>
    <i r="1">
      <x v="2"/>
    </i>
    <i>
      <x v="57"/>
      <x/>
    </i>
    <i r="1">
      <x v="1"/>
    </i>
    <i r="1">
      <x v="2"/>
    </i>
  </rowItems>
  <colItems count="1">
    <i/>
  </colItems>
  <pageFields count="1">
    <pageField fld="6" hier="-1"/>
  </pageFields>
  <dataFields count="1">
    <dataField name="Soma de Story Poin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5B6F2-3087-423C-846E-65F673701BBF}" name="Tabela dinâmica2" cacheId="2"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Q5:S26" firstHeaderRow="1" firstDataRow="1" firstDataCol="3" rowPageCount="1" colPageCount="1"/>
  <pivotFields count="11">
    <pivotField axis="axisPage" compact="0" outline="0" multipleItemSelectionAllowed="1" showAll="0" defaultSubtotal="0">
      <items count="1">
        <item x="0"/>
      </items>
    </pivotField>
    <pivotField axis="axisRow" compact="0" outline="0" subtotalTop="0" showAll="0" defaultSubtotal="0">
      <items count="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x="0"/>
        <item x="1"/>
        <item x="2"/>
        <item x="3"/>
        <item x="4"/>
        <item x="5"/>
        <item x="6"/>
        <item x="7"/>
        <item x="8"/>
        <item x="9"/>
        <item x="10"/>
        <item x="11"/>
        <item x="12"/>
        <item x="13"/>
        <item x="14"/>
        <item x="15"/>
        <item x="16"/>
        <item x="17"/>
        <item x="18"/>
        <item x="19"/>
        <item x="20"/>
      </items>
    </pivotField>
    <pivotField name="Descrição" axis="axisRow" compact="0" outline="0" showAll="0" defaultSubtotal="0">
      <items count="68">
        <item m="1" x="65"/>
        <item m="1" x="67"/>
        <item m="1" x="51"/>
        <item m="1" x="54"/>
        <item m="1" x="55"/>
        <item m="1" x="66"/>
        <item m="1" x="52"/>
        <item m="1" x="53"/>
        <item m="1" x="28"/>
        <item m="1" x="50"/>
        <item m="1" x="56"/>
        <item m="1" x="35"/>
        <item m="1" x="36"/>
        <item m="1" x="57"/>
        <item m="1" x="58"/>
        <item m="1" x="40"/>
        <item m="1" x="59"/>
        <item m="1" x="60"/>
        <item m="1" x="61"/>
        <item m="1" x="62"/>
        <item m="1" x="63"/>
        <item m="1" x="64"/>
        <item m="1" x="21"/>
        <item m="1" x="22"/>
        <item m="1" x="24"/>
        <item m="1" x="25"/>
        <item m="1" x="26"/>
        <item m="1" x="30"/>
        <item m="1" x="31"/>
        <item m="1" x="32"/>
        <item m="1" x="33"/>
        <item m="1" x="34"/>
        <item m="1" x="37"/>
        <item m="1" x="38"/>
        <item m="1" x="39"/>
        <item m="1" x="41"/>
        <item m="1" x="42"/>
        <item m="1" x="43"/>
        <item m="1" x="44"/>
        <item m="1" x="45"/>
        <item m="1" x="46"/>
        <item m="1" x="47"/>
        <item m="1" x="48"/>
        <item m="1" x="49"/>
        <item m="1" x="23"/>
        <item m="1" x="27"/>
        <item m="1" x="29"/>
        <item x="0"/>
        <item x="1"/>
        <item x="2"/>
        <item x="3"/>
        <item x="4"/>
        <item x="5"/>
        <item x="6"/>
        <item x="7"/>
        <item x="8"/>
        <item x="9"/>
        <item x="10"/>
        <item x="11"/>
        <item x="12"/>
        <item x="13"/>
        <item x="14"/>
        <item x="15"/>
        <item x="16"/>
        <item x="17"/>
        <item x="18"/>
        <item x="19"/>
        <item x="20"/>
      </items>
    </pivotField>
    <pivotField compact="0" outline="0" showAll="0" defaultSubtotal="0"/>
    <pivotField compact="0" outline="0" showAll="0" defaultSubtotal="0"/>
    <pivotField compact="0" outline="0" showAll="0" defaultSubtotal="0"/>
    <pivotField compact="0" outline="0" subtotalTop="0" showAll="0" defaultSubtotal="0"/>
    <pivotField axis="axisRow" compact="0" numFmtId="14" outline="0" subtotalTop="0" showAll="0" defaultSubtotal="0">
      <items count="13">
        <item x="0"/>
        <item x="1"/>
        <item x="2"/>
        <item x="3"/>
        <item x="4"/>
        <item x="5"/>
        <item x="6"/>
        <item x="7"/>
        <item x="8"/>
        <item x="9"/>
        <item x="10"/>
        <item x="11"/>
        <item x="12"/>
      </items>
    </pivotField>
    <pivotField compact="0" outline="0" subtotalTop="0" showAll="0" defaultSubtotal="0"/>
    <pivotField compact="0" outline="0" subtotalTop="0" showAll="0" defaultSubtotal="0"/>
    <pivotField compact="0" outline="0" subtotalTop="0" showAll="0" defaultSubtotal="0"/>
  </pivotFields>
  <rowFields count="3">
    <field x="1"/>
    <field x="2"/>
    <field x="7"/>
  </rowFields>
  <rowItems count="21">
    <i>
      <x v="29"/>
      <x v="47"/>
      <x/>
    </i>
    <i>
      <x v="30"/>
      <x v="48"/>
      <x v="1"/>
    </i>
    <i>
      <x v="31"/>
      <x v="49"/>
      <x v="2"/>
    </i>
    <i>
      <x v="32"/>
      <x v="50"/>
      <x v="3"/>
    </i>
    <i>
      <x v="33"/>
      <x v="51"/>
      <x v="4"/>
    </i>
    <i>
      <x v="34"/>
      <x v="52"/>
      <x v="5"/>
    </i>
    <i>
      <x v="35"/>
      <x v="53"/>
      <x v="6"/>
    </i>
    <i>
      <x v="36"/>
      <x v="54"/>
      <x v="6"/>
    </i>
    <i>
      <x v="37"/>
      <x v="55"/>
      <x v="6"/>
    </i>
    <i>
      <x v="38"/>
      <x v="56"/>
      <x v="7"/>
    </i>
    <i>
      <x v="39"/>
      <x v="57"/>
      <x v="6"/>
    </i>
    <i>
      <x v="40"/>
      <x v="58"/>
      <x v="6"/>
    </i>
    <i>
      <x v="41"/>
      <x v="59"/>
      <x v="5"/>
    </i>
    <i>
      <x v="42"/>
      <x v="60"/>
      <x v="8"/>
    </i>
    <i>
      <x v="43"/>
      <x v="61"/>
      <x v="9"/>
    </i>
    <i>
      <x v="44"/>
      <x v="62"/>
      <x v="4"/>
    </i>
    <i>
      <x v="45"/>
      <x v="63"/>
      <x v="10"/>
    </i>
    <i>
      <x v="46"/>
      <x v="64"/>
      <x v="6"/>
    </i>
    <i>
      <x v="47"/>
      <x v="65"/>
      <x v="11"/>
    </i>
    <i>
      <x v="48"/>
      <x v="66"/>
      <x v="4"/>
    </i>
    <i>
      <x v="49"/>
      <x v="67"/>
      <x v="12"/>
    </i>
  </rowItems>
  <colItems count="1">
    <i/>
  </colItems>
  <pageFields count="1">
    <pageField fld="0" hier="-1"/>
  </pageFields>
  <formats count="7">
    <format dxfId="28">
      <pivotArea field="2" type="button" dataOnly="0" labelOnly="1" outline="0" axis="axisRow" fieldPosition="1"/>
    </format>
    <format dxfId="27">
      <pivotArea field="2" type="button" dataOnly="0" labelOnly="1" outline="0" axis="axisRow" fieldPosition="1"/>
    </format>
    <format dxfId="26">
      <pivotArea field="2" type="button" dataOnly="0" labelOnly="1" outline="0" axis="axisRow" fieldPosition="1"/>
    </format>
    <format dxfId="25">
      <pivotArea field="2" type="button" dataOnly="0" labelOnly="1" outline="0" axis="axisRow" fieldPosition="1"/>
    </format>
    <format dxfId="24">
      <pivotArea field="2" type="button" dataOnly="0" labelOnly="1" outline="0" axis="axisRow" fieldPosition="1"/>
    </format>
    <format dxfId="23">
      <pivotArea field="7" type="button" dataOnly="0" labelOnly="1" outline="0" axis="axisRow" fieldPosition="2"/>
    </format>
    <format dxfId="22">
      <pivotArea field="1"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76E8E-7145-481B-9AC2-AF7544F9AFCD}" name="Tabela dinâ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C28" firstHeaderRow="1" firstDataRow="1" firstDataCol="1" rowPageCount="2" colPageCount="1"/>
  <pivotFields count="47">
    <pivotField axis="axisPage" multipleItemSelectionAllowed="1" showAll="0">
      <items count="15">
        <item h="1" x="9"/>
        <item x="5"/>
        <item m="1" x="13"/>
        <item x="3"/>
        <item x="4"/>
        <item h="1" x="0"/>
        <item h="1" x="1"/>
        <item x="7"/>
        <item x="8"/>
        <item h="1" x="6"/>
        <item x="2"/>
        <item m="1" x="12"/>
        <item h="1" x="10"/>
        <item h="1" x="11"/>
        <item t="default"/>
      </items>
    </pivotField>
    <pivotField showAll="0"/>
    <pivotField showAll="0"/>
    <pivotField axis="axisRow" showAll="0">
      <items count="11">
        <item m="1" x="4"/>
        <item m="1" x="5"/>
        <item m="1" x="6"/>
        <item m="1" x="8"/>
        <item m="1" x="7"/>
        <item m="1" x="9"/>
        <item x="0"/>
        <item x="1"/>
        <item x="2"/>
        <item x="3"/>
        <item t="default"/>
      </items>
    </pivotField>
    <pivotField axis="axisPage" multipleItemSelectionAllowed="1" showAll="0">
      <items count="14">
        <item h="1" m="1" x="9"/>
        <item x="0"/>
        <item h="1" x="6"/>
        <item h="1" m="1" x="8"/>
        <item h="1" x="2"/>
        <item h="1" x="4"/>
        <item h="1" x="5"/>
        <item h="1" m="1" x="11"/>
        <item m="1" x="12"/>
        <item x="1"/>
        <item m="1" x="10"/>
        <item x="3"/>
        <item m="1" x="7"/>
        <item t="default"/>
      </items>
    </pivotField>
    <pivotField showAll="0"/>
    <pivotField axis="axisRow" showAll="0">
      <items count="22">
        <item x="4"/>
        <item x="1"/>
        <item x="2"/>
        <item x="8"/>
        <item x="3"/>
        <item x="11"/>
        <item x="5"/>
        <item x="16"/>
        <item x="7"/>
        <item x="15"/>
        <item x="12"/>
        <item x="17"/>
        <item m="1" x="20"/>
        <item x="9"/>
        <item x="10"/>
        <item x="0"/>
        <item x="6"/>
        <item x="13"/>
        <item x="14"/>
        <item x="18"/>
        <item x="19"/>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6"/>
  </rowFields>
  <rowItems count="24">
    <i>
      <x v="6"/>
    </i>
    <i r="1">
      <x/>
    </i>
    <i r="1">
      <x v="1"/>
    </i>
    <i r="1">
      <x v="2"/>
    </i>
    <i r="1">
      <x v="4"/>
    </i>
    <i>
      <x v="7"/>
    </i>
    <i r="1">
      <x/>
    </i>
    <i r="1">
      <x v="1"/>
    </i>
    <i r="1">
      <x v="2"/>
    </i>
    <i r="1">
      <x v="4"/>
    </i>
    <i r="1">
      <x v="6"/>
    </i>
    <i>
      <x v="8"/>
    </i>
    <i r="1">
      <x/>
    </i>
    <i r="1">
      <x v="1"/>
    </i>
    <i r="1">
      <x v="2"/>
    </i>
    <i r="1">
      <x v="4"/>
    </i>
    <i r="1">
      <x v="6"/>
    </i>
    <i>
      <x v="9"/>
    </i>
    <i r="1">
      <x/>
    </i>
    <i r="1">
      <x v="1"/>
    </i>
    <i r="1">
      <x v="2"/>
    </i>
    <i r="1">
      <x v="4"/>
    </i>
    <i r="1">
      <x v="6"/>
    </i>
    <i t="grand">
      <x/>
    </i>
  </rowItems>
  <colItems count="1">
    <i/>
  </colItems>
  <pageFields count="2">
    <pageField fld="0" hier="-1"/>
    <pageField fld="4" hier="-1"/>
  </pageFields>
  <dataFields count="1">
    <dataField name="Média de Tempo Gasto (horas)" fld="33"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0120A-31C0-4224-9AC5-A7247EC71863}" name="Tabela dinâmica8"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X7:Y10" firstHeaderRow="1" firstDataRow="1" firstDataCol="1" rowPageCount="1" colPageCount="1"/>
  <pivotFields count="46">
    <pivotField compact="0" outline="0" showAll="0" defaultSubtotal="0"/>
    <pivotField compact="0" outline="0" subtotalTop="0" showAll="0" defaultSubtotal="0"/>
    <pivotField compact="0" outline="0" showAll="0" defaultSubtotal="0"/>
    <pivotField compact="0" outline="0" showAll="0" defaultSubtotal="0"/>
    <pivotField axis="axisRow" compact="0" outline="0" showAll="0" defaultSubtotal="0">
      <items count="14">
        <item m="1" x="5"/>
        <item m="1" x="6"/>
        <item m="1" x="8"/>
        <item m="1" x="4"/>
        <item x="0"/>
        <item m="1" x="2"/>
        <item x="1"/>
        <item m="1" x="13"/>
        <item m="1" x="12"/>
        <item m="1" x="7"/>
        <item m="1" x="11"/>
        <item m="1" x="3"/>
        <item m="1" x="10"/>
        <item m="1"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8">
        <item m="1" x="5"/>
        <item x="0"/>
        <item m="1" x="2"/>
        <item m="1" x="3"/>
        <item m="1" x="4"/>
        <item m="1" x="6"/>
        <item m="1" x="7"/>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2"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v="4"/>
    </i>
    <i>
      <x v="6"/>
    </i>
    <i t="grand">
      <x/>
    </i>
  </rowItems>
  <colItems count="1">
    <i/>
  </colItems>
  <pageFields count="1">
    <pageField fld="14" hier="-1"/>
  </pageFields>
  <dataFields count="1">
    <dataField name="Soma de Story Points" fld="6"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E8CECD-00C2-4F49-B7F8-10074BCF487D}" name="Tabela dinâmica4"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X26:Y32" firstHeaderRow="1" firstDataRow="1" firstDataCol="1"/>
  <pivotFields count="14">
    <pivotField showAll="0"/>
    <pivotField showAll="0"/>
    <pivotField showAll="0"/>
    <pivotField dataField="1" showAll="0"/>
    <pivotField axis="axisRow" showAll="0">
      <items count="8">
        <item x="3"/>
        <item x="1"/>
        <item m="1" x="6"/>
        <item m="1" x="5"/>
        <item x="2"/>
        <item x="0"/>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4"/>
    </i>
    <i>
      <x v="5"/>
    </i>
    <i>
      <x v="6"/>
    </i>
    <i t="grand">
      <x/>
    </i>
  </rowItems>
  <colItems count="1">
    <i/>
  </colItems>
  <dataFields count="1">
    <dataField name="Contagem de Chav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BF77D9-A00F-48EE-A18C-915972AD1273}" name="Tabela dinâmica6"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U52:V59" firstHeaderRow="1" firstDataRow="1" firstDataCol="1"/>
  <pivotFields count="46">
    <pivotField axis="axisRow" compact="0" outline="0" showAll="0" defaultSubtotal="0">
      <items count="15">
        <item x="5"/>
        <item x="3"/>
        <item x="4"/>
        <item x="7"/>
        <item x="2"/>
        <item h="1" x="12"/>
        <item h="1" x="0"/>
        <item h="1" x="1"/>
        <item h="1" x="6"/>
        <item h="1" x="9"/>
        <item x="8"/>
        <item h="1" m="1" x="13"/>
        <item h="1" m="1" x="14"/>
        <item h="1" x="10"/>
        <item h="1" x="11"/>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0"/>
  </rowFields>
  <rowItems count="7">
    <i>
      <x/>
    </i>
    <i>
      <x v="1"/>
    </i>
    <i>
      <x v="2"/>
    </i>
    <i>
      <x v="3"/>
    </i>
    <i>
      <x v="4"/>
    </i>
    <i>
      <x v="10"/>
    </i>
    <i t="grand">
      <x/>
    </i>
  </rowItems>
  <colItems count="1">
    <i/>
  </colItems>
  <dataFields count="1">
    <dataField name="Soma de Story Points" fld="6"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7289A4-35FD-4FFF-A0DE-2904C63F34F4}" name="Tabela dinâmica11" cacheId="5" applyNumberFormats="0" applyBorderFormats="0" applyFontFormats="0" applyPatternFormats="0" applyAlignmentFormats="0" applyWidthHeightFormats="1" dataCaption="Valores" updatedVersion="8" minRefreshableVersion="3" showDrill="0" useAutoFormatting="1" itemPrintTitles="1" createdVersion="8" indent="0" compact="0" compactData="0" multipleFieldFilters="0">
  <location ref="Q4:Q5" firstHeaderRow="1" firstDataRow="1" firstDataCol="0"/>
  <pivotFields count="11">
    <pivotField compact="0" outline="0" showAll="0" defaultSubtotal="0"/>
    <pivotField compact="0" outline="0" subtotalTop="0" showAll="0" defaultSubtotal="0"/>
    <pivotField dataField="1" compact="0" outline="0" showAll="0" defaultSubtotal="0"/>
    <pivotField compact="0" outline="0" showAll="0" defaultSubtotal="0"/>
    <pivotField compact="0" numFmtId="22"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Items count="1">
    <i/>
  </rowItems>
  <colItems count="1">
    <i/>
  </colItems>
  <dataFields count="1">
    <dataField name="Contagem de Chav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7F09BF-B7B3-4722-827C-5C0070F37B9B}" name="Tabela dinâmica2"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U67:V68" firstHeaderRow="1" firstDataRow="1" firstDataCol="1" rowPageCount="2" colPageCount="1"/>
  <pivotFields count="46">
    <pivotField axis="axisRow" compact="0" outline="0" showAll="0" defaultSubtotal="0">
      <items count="15">
        <item x="5"/>
        <item x="3"/>
        <item x="4"/>
        <item x="7"/>
        <item x="2"/>
        <item h="1" x="12"/>
        <item h="1" x="0"/>
        <item h="1" x="1"/>
        <item h="1" x="6"/>
        <item h="1" x="9"/>
        <item x="8"/>
        <item h="1" m="1" x="13"/>
        <item h="1" m="1" x="14"/>
        <item h="1" x="10"/>
        <item h="1" x="11"/>
      </items>
    </pivotField>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14">
        <item h="1" m="1" x="10"/>
        <item x="0"/>
        <item h="1" x="6"/>
        <item h="1" m="1" x="9"/>
        <item h="1" x="2"/>
        <item h="1" x="4"/>
        <item h="1" x="5"/>
        <item h="1" m="1" x="12"/>
        <item x="1"/>
        <item h="1" m="1" x="11"/>
        <item x="3"/>
        <item h="1" x="7"/>
        <item h="1" m="1" x="13"/>
        <item h="1" m="1" x="8"/>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11">
        <item m="1" x="7"/>
        <item x="0"/>
        <item m="1" x="10"/>
        <item m="1" x="5"/>
        <item h="1" m="1" x="8"/>
        <item x="3"/>
        <item h="1" m="1" x="6"/>
        <item h="1" m="1" x="9"/>
        <item h="1" x="1"/>
        <item h="1" x="2"/>
        <item h="1" x="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0"/>
  </rowFields>
  <rowItems count="1">
    <i t="grand">
      <x/>
    </i>
  </rowItems>
  <colItems count="1">
    <i/>
  </colItems>
  <pageFields count="2">
    <pageField fld="4" hier="-1"/>
    <pageField fld="14" hier="-1"/>
  </pageFields>
  <dataFields count="1">
    <dataField name="Soma de Story Points" fld="6"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D9DEAF-A110-4D71-BFBF-A4AE7F773550}"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34:V40" firstHeaderRow="1" firstDataRow="1" firstDataCol="1"/>
  <pivotFields count="14">
    <pivotField showAll="0"/>
    <pivotField showAll="0"/>
    <pivotField showAll="0"/>
    <pivotField dataField="1" showAll="0"/>
    <pivotField axis="axisRow" showAll="0">
      <items count="8">
        <item x="2"/>
        <item x="3"/>
        <item x="1"/>
        <item m="1" x="5"/>
        <item m="1" x="6"/>
        <item x="0"/>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5"/>
    </i>
    <i>
      <x v="6"/>
    </i>
    <i t="grand">
      <x/>
    </i>
  </rowItems>
  <colItems count="1">
    <i/>
  </colItems>
  <dataFields count="1">
    <dataField name="Contagem de Chav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7E42A6-37AA-4BAD-901A-488E8E71AD16}" name="Tabela dinâmica7"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U28:U29" firstHeaderRow="1" firstDataRow="1" firstDataCol="0" rowPageCount="2" colPageCount="1"/>
  <pivotFields count="46">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14">
        <item x="0"/>
        <item h="1" m="1" x="5"/>
        <item h="1" m="1" x="8"/>
        <item h="1" m="1" x="4"/>
        <item h="1" m="1" x="6"/>
        <item h="1" x="1"/>
        <item h="1" m="1" x="2"/>
        <item h="1" m="1" x="13"/>
        <item h="1" m="1" x="12"/>
        <item h="1" m="1" x="7"/>
        <item h="1" m="1" x="11"/>
        <item h="1" m="1" x="3"/>
        <item h="1" m="1" x="10"/>
        <item h="1" m="1"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8">
        <item m="1" x="5"/>
        <item h="1" x="0"/>
        <item h="1" m="1" x="2"/>
        <item h="1" m="1" x="3"/>
        <item h="1" m="1" x="4"/>
        <item h="1" m="1" x="6"/>
        <item h="1" m="1" x="7"/>
        <item h="1"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2"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Items count="1">
    <i/>
  </rowItems>
  <colItems count="1">
    <i/>
  </colItems>
  <pageFields count="2">
    <pageField fld="14" hier="-1"/>
    <pageField fld="4" hier="-1"/>
  </pageFields>
  <dataFields count="1">
    <dataField name="Soma de Story Points" fld="6"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25D7CC-7C99-424C-958B-E5B4046D7ADB}" name="Tabela dinâmica9"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U19:U20" firstHeaderRow="1" firstDataRow="1" firstDataCol="0" rowPageCount="3" colPageCount="1"/>
  <pivotFields count="46">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14">
        <item x="0"/>
        <item m="1" x="5"/>
        <item m="1" x="4"/>
        <item x="1"/>
        <item m="1" x="2"/>
        <item m="1" x="13"/>
        <item m="1" x="6"/>
        <item m="1" x="8"/>
        <item m="1" x="12"/>
        <item m="1" x="7"/>
        <item m="1" x="11"/>
        <item m="1" x="3"/>
        <item m="1" x="10"/>
        <item m="1"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4">
        <item h="1" m="1" x="1"/>
        <item h="1" m="1" x="3"/>
        <item m="1" x="2"/>
        <item h="1" x="0"/>
      </items>
    </pivotField>
    <pivotField axis="axisPage" compact="0" outline="0" subtotalTop="0" multipleItemSelectionAllowed="1" showAll="0" defaultSubtotal="0">
      <items count="8">
        <item m="1" x="5"/>
        <item x="0"/>
        <item m="1" x="2"/>
        <item m="1" x="3"/>
        <item m="1" x="4"/>
        <item m="1" x="6"/>
        <item m="1" x="7"/>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2"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Items count="1">
    <i/>
  </rowItems>
  <colItems count="1">
    <i/>
  </colItems>
  <pageFields count="3">
    <pageField fld="4" hier="-1"/>
    <pageField fld="14" hier="-1"/>
    <pageField fld="13" hier="-1"/>
  </pageFields>
  <dataFields count="1">
    <dataField name="Soma de Story Points" fld="6"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4124B7-AF41-4DA8-841B-4A6A24E31EA1}" name="Tabela dinâmica5"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U9:U10" firstHeaderRow="1" firstDataRow="1" firstDataCol="0" rowPageCount="3" colPageCount="1"/>
  <pivotFields count="46">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14">
        <item x="0"/>
        <item m="1" x="5"/>
        <item m="1" x="4"/>
        <item x="1"/>
        <item m="1" x="2"/>
        <item m="1" x="13"/>
        <item m="1" x="6"/>
        <item m="1" x="8"/>
        <item m="1" x="12"/>
        <item m="1" x="7"/>
        <item m="1" x="11"/>
        <item m="1" x="3"/>
        <item m="1" x="10"/>
        <item m="1"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4">
        <item m="1" x="1"/>
        <item m="1" x="3"/>
        <item h="1" m="1" x="2"/>
        <item h="1" x="0"/>
      </items>
    </pivotField>
    <pivotField axis="axisPage" compact="0" outline="0" subtotalTop="0" multipleItemSelectionAllowed="1" showAll="0" defaultSubtotal="0">
      <items count="8">
        <item m="1" x="5"/>
        <item x="0"/>
        <item m="1" x="2"/>
        <item m="1" x="3"/>
        <item m="1" x="4"/>
        <item m="1" x="6"/>
        <item m="1" x="7"/>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2"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Items count="1">
    <i/>
  </rowItems>
  <colItems count="1">
    <i/>
  </colItems>
  <pageFields count="3">
    <pageField fld="4" hier="-1"/>
    <pageField fld="14" hier="-1"/>
    <pageField fld="13" hier="-1"/>
  </pageFields>
  <dataFields count="1">
    <dataField name="Soma de Story Points" fld="6"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984E82-E3A5-4156-9173-EEF1C4A0D1CB}" name="Itens_Jira_Cycle_Time"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6:O11" firstHeaderRow="0" firstDataRow="1" firstDataCol="1" rowPageCount="2" colPageCount="1"/>
  <pivotFields count="47">
    <pivotField axis="axisPage" multipleItemSelectionAllowed="1" showAll="0">
      <items count="15">
        <item x="5"/>
        <item x="3"/>
        <item x="4"/>
        <item h="1" x="0"/>
        <item h="1" x="1"/>
        <item h="1" x="7"/>
        <item h="1" x="6"/>
        <item h="1" x="2"/>
        <item h="1" x="9"/>
        <item h="1" x="8"/>
        <item h="1" m="1" x="13"/>
        <item h="1" m="1" x="12"/>
        <item h="1" x="10"/>
        <item h="1" x="11"/>
        <item t="default"/>
      </items>
    </pivotField>
    <pivotField showAll="0"/>
    <pivotField showAll="0"/>
    <pivotField axis="axisRow" showAll="0">
      <items count="11">
        <item m="1" x="4"/>
        <item m="1" x="8"/>
        <item m="1" x="7"/>
        <item m="1" x="9"/>
        <item m="1" x="5"/>
        <item m="1" x="6"/>
        <item x="0"/>
        <item x="1"/>
        <item x="2"/>
        <item x="3"/>
        <item t="default"/>
      </items>
    </pivotField>
    <pivotField axis="axisPage" multipleItemSelectionAllowed="1" showAll="0">
      <items count="14">
        <item x="0"/>
        <item h="1" x="6"/>
        <item h="1" x="4"/>
        <item h="1" x="5"/>
        <item x="1"/>
        <item x="3"/>
        <item h="1" m="1" x="8"/>
        <item h="1" m="1" x="7"/>
        <item h="1" m="1" x="11"/>
        <item h="1" x="2"/>
        <item h="1" m="1" x="10"/>
        <item h="1" m="1" x="12"/>
        <item h="1" m="1" x="9"/>
        <item t="default"/>
      </items>
    </pivotField>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 showAll="0"/>
  </pivotFields>
  <rowFields count="1">
    <field x="3"/>
  </rowFields>
  <rowItems count="5">
    <i>
      <x v="6"/>
    </i>
    <i>
      <x v="7"/>
    </i>
    <i>
      <x v="8"/>
    </i>
    <i>
      <x v="9"/>
    </i>
    <i t="grand">
      <x/>
    </i>
  </rowItems>
  <colFields count="1">
    <field x="-2"/>
  </colFields>
  <colItems count="4">
    <i>
      <x/>
    </i>
    <i i="1">
      <x v="1"/>
    </i>
    <i i="2">
      <x v="2"/>
    </i>
    <i i="3">
      <x v="3"/>
    </i>
  </colItems>
  <pageFields count="2">
    <pageField fld="0" hier="-1"/>
    <pageField fld="4" hier="-1"/>
  </pageFields>
  <dataFields count="4">
    <dataField name="Média de Ideação" fld="36" subtotal="average" baseField="2" baseItem="0" numFmtId="164"/>
    <dataField name="Média de Desenvolvimento" fld="38" subtotal="average" baseField="2" baseItem="0" numFmtId="164"/>
    <dataField name="Média de Homologação" fld="40" subtotal="average" baseField="2" baseItem="0" numFmtId="164"/>
    <dataField name="Média de Implantação" fld="42" subtotal="average" baseField="2" baseItem="0" numFmtId="164"/>
  </dataFields>
  <formats count="2">
    <format dxfId="21">
      <pivotArea collapsedLevelsAreSubtotals="1" fieldPosition="0">
        <references count="2">
          <reference field="4294967294" count="1" selected="0">
            <x v="1"/>
          </reference>
          <reference field="3" count="0"/>
        </references>
      </pivotArea>
    </format>
    <format dxfId="20">
      <pivotArea collapsedLevelsAreSubtotals="1" fieldPosition="0">
        <references count="2">
          <reference field="4294967294" count="1" selected="0">
            <x v="1"/>
          </reference>
          <reference field="3" count="3">
            <x v="0"/>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7D7DF0-8893-484D-8A69-5EED8A240C2D}" name="Tabela dinâmica3"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L7:M9" firstHeaderRow="1" firstDataRow="2" firstDataCol="1" rowPageCount="2" colPageCount="1"/>
  <pivotFields count="46">
    <pivotField axis="axisCol" multipleItemSelectionAllowed="1" showAll="0">
      <items count="15">
        <item x="5"/>
        <item x="3"/>
        <item x="4"/>
        <item h="1" x="0"/>
        <item h="1" x="1"/>
        <item m="1" x="7"/>
        <item h="1" m="1" x="9"/>
        <item x="2"/>
        <item h="1" m="1" x="10"/>
        <item h="1" m="1" x="6"/>
        <item h="1" m="1" x="12"/>
        <item h="1" m="1" x="8"/>
        <item h="1" m="1" x="13"/>
        <item h="1" m="1" x="11"/>
        <item t="default"/>
      </items>
    </pivotField>
    <pivotField showAll="0"/>
    <pivotField showAll="0"/>
    <pivotField axis="axisRow" showAll="0">
      <items count="13">
        <item m="1" x="11"/>
        <item m="1" x="10"/>
        <item m="1" x="8"/>
        <item m="1" x="9"/>
        <item m="1" x="5"/>
        <item m="1" x="1"/>
        <item m="1" x="6"/>
        <item m="1" x="4"/>
        <item m="1" x="7"/>
        <item m="1" x="2"/>
        <item m="1" x="3"/>
        <item x="0"/>
        <item t="default"/>
      </items>
    </pivotField>
    <pivotField axis="axisPage" multipleItemSelectionAllowed="1" showAll="0">
      <items count="15">
        <item x="0"/>
        <item h="1" m="1" x="5"/>
        <item h="1" m="1" x="8"/>
        <item h="1" m="1" x="4"/>
        <item h="1" m="1" x="6"/>
        <item h="1" m="1" x="13"/>
        <item x="1"/>
        <item m="1" x="2"/>
        <item h="1" m="1" x="12"/>
        <item h="1" m="1" x="7"/>
        <item h="1" m="1" x="11"/>
        <item h="1" m="1" x="3"/>
        <item h="1" m="1" x="10"/>
        <item h="1" m="1" x="9"/>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9">
        <item h="1" x="0"/>
        <item m="1" x="2"/>
        <item m="1" x="5"/>
        <item h="1" m="1" x="3"/>
        <item h="1" m="1" x="4"/>
        <item h="1" m="1" x="6"/>
        <item h="1" m="1" x="7"/>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1">
    <i t="grand">
      <x/>
    </i>
  </rowItems>
  <colFields count="1">
    <field x="0"/>
  </colFields>
  <colItems count="1">
    <i t="grand">
      <x/>
    </i>
  </colItems>
  <pageFields count="2">
    <pageField fld="4" hier="-1"/>
    <pageField fld="14" hier="-1"/>
  </pageFields>
  <dataFields count="1">
    <dataField name="Média de Lead Time2" fld="44" subtotal="average" baseField="2" baseItem="0"/>
  </dataFields>
  <formats count="1">
    <format dxfId="19">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C13928-B099-4D6F-93E2-F89E961B4CD4}" name="Baseline" cacheId="17" applyNumberFormats="0" applyBorderFormats="0" applyFontFormats="0" applyPatternFormats="0" applyAlignmentFormats="0" applyWidthHeightFormats="1" dataCaption="Valores" updatedVersion="8" minRefreshableVersion="3" showDrill="0" showDataTips="0" useAutoFormatting="1" colGrandTotals="0" itemPrintTitles="1" createdVersion="8" indent="0" compact="0" compactData="0" multipleFieldFilters="0">
  <location ref="B4:E102" firstHeaderRow="1" firstDataRow="1" firstDataCol="3" rowPageCount="1" colPageCount="1"/>
  <pivotFields count="41">
    <pivotField axis="axisRow" compact="0" outline="0" showAll="0" defaultSubtotal="0">
      <items count="12">
        <item x="10"/>
        <item x="5"/>
        <item x="3"/>
        <item x="2"/>
        <item x="0"/>
        <item x="11"/>
        <item x="8"/>
        <item x="4"/>
        <item x="6"/>
        <item x="9"/>
        <item x="7"/>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7">
        <item x="4"/>
        <item x="27"/>
        <item x="16"/>
        <item x="22"/>
        <item x="11"/>
        <item x="15"/>
        <item x="14"/>
        <item x="20"/>
        <item x="23"/>
        <item x="18"/>
        <item x="30"/>
        <item x="28"/>
        <item x="19"/>
        <item x="10"/>
        <item x="5"/>
        <item x="8"/>
        <item x="7"/>
        <item x="9"/>
        <item x="29"/>
        <item x="17"/>
        <item x="12"/>
        <item x="21"/>
        <item x="34"/>
        <item x="25"/>
        <item x="1"/>
        <item x="35"/>
        <item x="26"/>
        <item x="24"/>
        <item x="13"/>
        <item x="32"/>
        <item x="2"/>
        <item x="3"/>
        <item x="6"/>
        <item x="31"/>
        <item x="36"/>
        <item x="3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5">
        <item x="27"/>
        <item x="26"/>
        <item x="25"/>
        <item x="24"/>
        <item x="23"/>
        <item x="15"/>
        <item x="16"/>
        <item x="22"/>
        <item x="17"/>
        <item x="18"/>
        <item x="20"/>
        <item x="19"/>
        <item x="21"/>
        <item x="1"/>
        <item x="0"/>
        <item x="6"/>
        <item x="2"/>
        <item x="4"/>
        <item x="3"/>
        <item x="5"/>
        <item x="14"/>
        <item x="8"/>
        <item x="7"/>
        <item x="9"/>
        <item x="11"/>
        <item x="12"/>
        <item x="10"/>
        <item x="13"/>
        <item x="29"/>
        <item x="28"/>
        <item x="33"/>
        <item x="32"/>
        <item x="31"/>
        <item x="30"/>
        <item x="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31"/>
    <field x="0"/>
    <field x="7"/>
  </rowFields>
  <rowItems count="98">
    <i>
      <x/>
      <x v="1"/>
      <x v="13"/>
    </i>
    <i r="2">
      <x v="16"/>
    </i>
    <i r="2">
      <x v="17"/>
    </i>
    <i r="2">
      <x v="31"/>
    </i>
    <i r="1">
      <x v="2"/>
      <x/>
    </i>
    <i r="2">
      <x v="4"/>
    </i>
    <i r="2">
      <x v="13"/>
    </i>
    <i r="2">
      <x v="14"/>
    </i>
    <i r="2">
      <x v="15"/>
    </i>
    <i r="2">
      <x v="16"/>
    </i>
    <i r="2">
      <x v="17"/>
    </i>
    <i r="2">
      <x v="30"/>
    </i>
    <i r="2">
      <x v="31"/>
    </i>
    <i r="2">
      <x v="32"/>
    </i>
    <i r="2">
      <x v="36"/>
    </i>
    <i r="1">
      <x v="3"/>
      <x/>
    </i>
    <i r="2">
      <x v="20"/>
    </i>
    <i r="2">
      <x v="30"/>
    </i>
    <i r="2">
      <x v="31"/>
    </i>
    <i r="2">
      <x v="32"/>
    </i>
    <i r="1">
      <x v="4"/>
      <x v="36"/>
    </i>
    <i r="1">
      <x v="6"/>
      <x v="28"/>
    </i>
    <i r="1">
      <x v="7"/>
      <x v="36"/>
    </i>
    <i r="1">
      <x v="8"/>
      <x v="15"/>
    </i>
    <i r="2">
      <x v="32"/>
    </i>
    <i r="1">
      <x v="10"/>
      <x v="36"/>
    </i>
    <i r="1">
      <x v="11"/>
      <x v="24"/>
    </i>
    <i r="2">
      <x v="31"/>
    </i>
    <i>
      <x v="1"/>
      <x v="1"/>
      <x v="12"/>
    </i>
    <i r="2">
      <x v="13"/>
    </i>
    <i r="1">
      <x v="2"/>
      <x v="9"/>
    </i>
    <i r="2">
      <x v="14"/>
    </i>
    <i r="2">
      <x v="36"/>
    </i>
    <i r="1">
      <x v="3"/>
      <x v="2"/>
    </i>
    <i r="2">
      <x v="5"/>
    </i>
    <i r="2">
      <x v="6"/>
    </i>
    <i r="2">
      <x v="14"/>
    </i>
    <i r="2">
      <x v="19"/>
    </i>
    <i r="2">
      <x v="32"/>
    </i>
    <i r="1">
      <x v="4"/>
      <x v="36"/>
    </i>
    <i r="1">
      <x v="8"/>
      <x v="5"/>
    </i>
    <i r="1">
      <x v="9"/>
      <x v="6"/>
    </i>
    <i r="1">
      <x v="10"/>
      <x v="36"/>
    </i>
    <i r="1">
      <x v="11"/>
      <x v="6"/>
    </i>
    <i r="2">
      <x v="9"/>
    </i>
    <i r="2">
      <x v="19"/>
    </i>
    <i r="2">
      <x v="36"/>
    </i>
    <i>
      <x v="2"/>
      <x/>
      <x v="6"/>
    </i>
    <i r="2">
      <x v="27"/>
    </i>
    <i r="1">
      <x v="1"/>
      <x v="10"/>
    </i>
    <i r="2">
      <x v="11"/>
    </i>
    <i r="2">
      <x v="12"/>
    </i>
    <i r="1">
      <x v="3"/>
      <x/>
    </i>
    <i r="2">
      <x v="11"/>
    </i>
    <i r="2">
      <x v="20"/>
    </i>
    <i r="2">
      <x v="23"/>
    </i>
    <i r="2">
      <x v="26"/>
    </i>
    <i r="2">
      <x v="30"/>
    </i>
    <i r="2">
      <x v="36"/>
    </i>
    <i r="1">
      <x v="4"/>
      <x v="36"/>
    </i>
    <i r="1">
      <x v="5"/>
      <x v="11"/>
    </i>
    <i r="1">
      <x v="6"/>
      <x v="28"/>
    </i>
    <i r="1">
      <x v="8"/>
      <x v="20"/>
    </i>
    <i r="2">
      <x v="30"/>
    </i>
    <i r="1">
      <x v="9"/>
      <x v="1"/>
    </i>
    <i r="2">
      <x v="6"/>
    </i>
    <i r="2">
      <x v="14"/>
    </i>
    <i r="2">
      <x v="23"/>
    </i>
    <i r="2">
      <x v="30"/>
    </i>
    <i r="2">
      <x v="32"/>
    </i>
    <i r="2">
      <x v="36"/>
    </i>
    <i r="1">
      <x v="11"/>
      <x v="3"/>
    </i>
    <i r="2">
      <x v="7"/>
    </i>
    <i r="2">
      <x v="8"/>
    </i>
    <i r="2">
      <x v="18"/>
    </i>
    <i r="2">
      <x v="19"/>
    </i>
    <i r="2">
      <x v="21"/>
    </i>
    <i>
      <x v="3"/>
      <x v="2"/>
      <x v="29"/>
    </i>
    <i r="2">
      <x v="33"/>
    </i>
    <i r="2">
      <x v="34"/>
    </i>
    <i r="2">
      <x v="35"/>
    </i>
    <i r="2">
      <x v="36"/>
    </i>
    <i r="1">
      <x v="3"/>
      <x v="20"/>
    </i>
    <i r="2">
      <x v="22"/>
    </i>
    <i r="2">
      <x v="25"/>
    </i>
    <i r="2">
      <x v="29"/>
    </i>
    <i r="2">
      <x v="33"/>
    </i>
    <i r="1">
      <x v="4"/>
      <x v="36"/>
    </i>
    <i r="1">
      <x v="7"/>
      <x v="36"/>
    </i>
    <i r="1">
      <x v="8"/>
      <x v="20"/>
    </i>
    <i r="2">
      <x v="33"/>
    </i>
    <i r="1">
      <x v="10"/>
      <x v="36"/>
    </i>
    <i r="1">
      <x v="11"/>
      <x v="22"/>
    </i>
    <i r="2">
      <x v="25"/>
    </i>
    <i r="2">
      <x v="29"/>
    </i>
    <i r="2">
      <x v="33"/>
    </i>
    <i r="2">
      <x v="36"/>
    </i>
    <i t="grand">
      <x/>
    </i>
  </rowItems>
  <colItems count="1">
    <i/>
  </colItems>
  <pageFields count="1">
    <pageField fld="12" hier="-1"/>
  </pageFields>
  <dataFields count="1">
    <dataField name="Soma de Story point estimat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E488A3-B7EC-4196-8F87-F574D8D90520}" name="Tabela dinâmica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Z6:AB8" firstHeaderRow="0" firstDataRow="1" firstDataCol="1"/>
  <pivotFields count="40">
    <pivotField axis="axisRow" showAll="0">
      <items count="13">
        <item x="5"/>
        <item h="1" x="3"/>
        <item h="1" x="2"/>
        <item h="1" x="0"/>
        <item h="1" x="4"/>
        <item h="1" x="6"/>
        <item h="1" x="9"/>
        <item h="1" x="7"/>
        <item h="1" x="1"/>
        <item h="1" x="11"/>
        <item h="1" x="10"/>
        <item h="1" x="8"/>
        <item t="default"/>
      </items>
    </pivotField>
    <pivotField showAll="0"/>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Fields count="1">
    <field x="-2"/>
  </colFields>
  <colItems count="2">
    <i>
      <x/>
    </i>
    <i i="1">
      <x v="1"/>
    </i>
  </colItems>
  <dataFields count="2">
    <dataField name="Soma de Story Points" fld="11" baseField="0" baseItem="0"/>
    <dataField name="Contagem de Story Points2"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8B3C1-AEF7-4D98-B28F-306CA7CDD08D}" name="Tabela dinâmica4"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Z29:AA34" firstHeaderRow="1" firstDataRow="1" firstDataCol="1"/>
  <pivotFields count="7">
    <pivotField axis="axisRow" showAll="0">
      <items count="9">
        <item m="1" x="4"/>
        <item m="1" x="5"/>
        <item m="1" x="6"/>
        <item m="1" x="7"/>
        <item x="0"/>
        <item x="1"/>
        <item x="2"/>
        <item x="3"/>
        <item t="default"/>
      </items>
    </pivotField>
    <pivotField showAll="0"/>
    <pivotField dataField="1" showAll="0"/>
    <pivotField showAll="0"/>
    <pivotField showAll="0"/>
    <pivotField showAll="0"/>
    <pivotField showAll="0"/>
  </pivotFields>
  <rowFields count="1">
    <field x="0"/>
  </rowFields>
  <rowItems count="5">
    <i>
      <x v="4"/>
    </i>
    <i>
      <x v="5"/>
    </i>
    <i>
      <x v="6"/>
    </i>
    <i>
      <x v="7"/>
    </i>
    <i t="grand">
      <x/>
    </i>
  </rowItems>
  <colItems count="1">
    <i/>
  </colItems>
  <dataFields count="1">
    <dataField name="Contagem de Chav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61BC72-4511-4080-88DF-23C7D9E80F12}" name="Itens_Jira_Status_A_Partir_Aceito" cacheId="8" applyNumberFormats="0" applyBorderFormats="0" applyFontFormats="0" applyPatternFormats="0" applyAlignmentFormats="0" applyWidthHeightFormats="1" dataCaption="Valores" updatedVersion="8" minRefreshableVersion="3" showDrill="0" preserveFormatting="0" useAutoFormatting="1" colGrandTotals="0" itemPrintTitles="1" createdVersion="8" indent="0" compact="0" compactData="0" multipleFieldFilters="0">
  <location ref="P7:V136" firstHeaderRow="0" firstDataRow="1" firstDataCol="4" rowPageCount="1" colPageCount="1"/>
  <pivotFields count="47">
    <pivotField axis="axisRow" compact="0" outline="0" subtotalTop="0" showAll="0" defaultSubtotal="0">
      <items count="14">
        <item x="5"/>
        <item x="4"/>
        <item x="3"/>
        <item x="2"/>
        <item x="6"/>
        <item x="0"/>
        <item x="1"/>
        <item x="9"/>
        <item x="8"/>
        <item x="7"/>
        <item m="1" x="13"/>
        <item m="1" x="12"/>
        <item x="10"/>
        <item x="1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0">
        <item m="1" x="4"/>
        <item m="1" x="8"/>
        <item m="1" x="7"/>
        <item m="1" x="9"/>
        <item m="1" x="5"/>
        <item m="1" x="6"/>
        <item x="0"/>
        <item x="1"/>
        <item x="2"/>
        <item x="3"/>
      </items>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13">
        <item x="0"/>
        <item h="1" x="4"/>
        <item x="1"/>
        <item x="3"/>
        <item h="1" x="5"/>
        <item h="1" x="6"/>
        <item h="1" m="1" x="8"/>
        <item h="1" m="1" x="7"/>
        <item h="1" m="1" x="11"/>
        <item h="1" x="2"/>
        <item h="1" m="1" x="10"/>
        <item h="1" m="1" x="12"/>
        <item h="1" m="1" x="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4">
        <item m="1" x="3"/>
        <item x="1"/>
        <item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4">
        <item x="0"/>
        <item m="1" x="62"/>
        <item m="1" x="53"/>
        <item m="1" x="56"/>
        <item m="1" x="55"/>
        <item m="1" x="57"/>
        <item x="43"/>
        <item m="1" x="60"/>
        <item m="1" x="63"/>
        <item m="1" x="52"/>
        <item m="1" x="51"/>
        <item m="1" x="59"/>
        <item m="1" x="61"/>
        <item x="4"/>
        <item m="1" x="54"/>
        <item m="1" x="58"/>
        <item m="1" x="50"/>
        <item x="1"/>
        <item x="2"/>
        <item x="3"/>
        <item x="5"/>
        <item x="6"/>
        <item x="7"/>
        <item x="8"/>
        <item x="9"/>
        <item x="10"/>
        <item x="11"/>
        <item x="12"/>
        <item x="13"/>
        <item x="14"/>
        <item x="15"/>
        <item x="16"/>
        <item x="17"/>
        <item x="18"/>
        <item x="19"/>
        <item x="20"/>
        <item x="21"/>
        <item x="22"/>
        <item x="23"/>
        <item x="24"/>
        <item x="25"/>
        <item x="26"/>
        <item m="1" x="49"/>
        <item x="27"/>
        <item x="28"/>
        <item x="29"/>
        <item x="30"/>
        <item x="31"/>
        <item x="32"/>
        <item x="33"/>
        <item x="34"/>
        <item x="35"/>
        <item x="36"/>
        <item x="37"/>
        <item x="38"/>
        <item x="39"/>
        <item x="40"/>
        <item x="41"/>
        <item x="42"/>
        <item x="44"/>
        <item x="45"/>
        <item x="46"/>
        <item x="47"/>
        <item x="48"/>
      </items>
      <extLst>
        <ext xmlns:x14="http://schemas.microsoft.com/office/spreadsheetml/2009/9/main" uri="{2946ED86-A175-432a-8AC1-64E0C546D7DE}">
          <x14:pivotField fillDownLabels="1"/>
        </ext>
      </extLst>
    </pivotField>
  </pivotFields>
  <rowFields count="4">
    <field x="3"/>
    <field x="0"/>
    <field x="29"/>
    <field x="46"/>
  </rowFields>
  <rowItems count="129">
    <i>
      <x v="6"/>
      <x/>
      <x v="3"/>
      <x v="19"/>
    </i>
    <i r="1">
      <x v="1"/>
      <x v="3"/>
      <x v="17"/>
    </i>
    <i r="3">
      <x v="18"/>
    </i>
    <i r="3">
      <x v="20"/>
    </i>
    <i r="3">
      <x v="22"/>
    </i>
    <i r="1">
      <x v="2"/>
      <x v="3"/>
      <x/>
    </i>
    <i r="3">
      <x v="17"/>
    </i>
    <i r="3">
      <x v="18"/>
    </i>
    <i r="3">
      <x v="21"/>
    </i>
    <i r="3">
      <x v="23"/>
    </i>
    <i r="1">
      <x v="3"/>
      <x v="3"/>
      <x v="13"/>
    </i>
    <i r="3">
      <x v="17"/>
    </i>
    <i r="3">
      <x v="18"/>
    </i>
    <i r="3">
      <x v="19"/>
    </i>
    <i r="1">
      <x v="4"/>
      <x v="1"/>
      <x/>
    </i>
    <i r="2">
      <x v="2"/>
      <x/>
    </i>
    <i r="1">
      <x v="5"/>
      <x v="3"/>
      <x/>
    </i>
    <i r="1">
      <x v="6"/>
      <x v="3"/>
      <x/>
    </i>
    <i r="1">
      <x v="9"/>
      <x v="3"/>
      <x v="17"/>
    </i>
    <i r="3">
      <x v="20"/>
    </i>
    <i>
      <x v="7"/>
      <x/>
      <x v="3"/>
      <x v="25"/>
    </i>
    <i r="3">
      <x v="27"/>
    </i>
    <i r="1">
      <x v="1"/>
      <x v="3"/>
      <x/>
    </i>
    <i r="3">
      <x v="26"/>
    </i>
    <i r="3">
      <x v="28"/>
    </i>
    <i r="3">
      <x v="29"/>
    </i>
    <i r="3">
      <x v="30"/>
    </i>
    <i r="3">
      <x v="31"/>
    </i>
    <i r="3">
      <x v="34"/>
    </i>
    <i r="3">
      <x v="35"/>
    </i>
    <i r="1">
      <x v="2"/>
      <x v="3"/>
      <x/>
    </i>
    <i r="3">
      <x v="24"/>
    </i>
    <i r="3">
      <x v="27"/>
    </i>
    <i r="3">
      <x v="30"/>
    </i>
    <i r="3">
      <x v="33"/>
    </i>
    <i r="1">
      <x v="3"/>
      <x v="3"/>
      <x/>
    </i>
    <i r="3">
      <x v="26"/>
    </i>
    <i r="3">
      <x v="29"/>
    </i>
    <i r="3">
      <x v="30"/>
    </i>
    <i r="3">
      <x v="32"/>
    </i>
    <i r="1">
      <x v="4"/>
      <x v="1"/>
      <x/>
    </i>
    <i r="2">
      <x v="2"/>
      <x/>
    </i>
    <i r="1">
      <x v="5"/>
      <x v="3"/>
      <x/>
    </i>
    <i r="1">
      <x v="7"/>
      <x v="3"/>
      <x v="29"/>
    </i>
    <i r="1">
      <x v="8"/>
      <x v="3"/>
      <x/>
    </i>
    <i r="3">
      <x v="31"/>
    </i>
    <i r="1">
      <x v="9"/>
      <x v="3"/>
      <x/>
    </i>
    <i r="3">
      <x v="24"/>
    </i>
    <i r="3">
      <x v="25"/>
    </i>
    <i r="3">
      <x v="27"/>
    </i>
    <i r="3">
      <x v="28"/>
    </i>
    <i r="1">
      <x v="12"/>
      <x v="3"/>
      <x v="30"/>
    </i>
    <i>
      <x v="8"/>
      <x/>
      <x v="3"/>
      <x/>
    </i>
    <i r="3">
      <x v="27"/>
    </i>
    <i r="3">
      <x v="36"/>
    </i>
    <i r="3">
      <x v="41"/>
    </i>
    <i r="3">
      <x v="44"/>
    </i>
    <i r="1">
      <x v="1"/>
      <x v="3"/>
      <x v="20"/>
    </i>
    <i r="3">
      <x v="34"/>
    </i>
    <i r="3">
      <x v="36"/>
    </i>
    <i r="3">
      <x v="37"/>
    </i>
    <i r="3">
      <x v="39"/>
    </i>
    <i r="3">
      <x v="40"/>
    </i>
    <i r="1">
      <x v="2"/>
      <x v="3"/>
      <x/>
    </i>
    <i r="3">
      <x v="27"/>
    </i>
    <i r="3">
      <x v="28"/>
    </i>
    <i r="3">
      <x v="34"/>
    </i>
    <i r="3">
      <x v="36"/>
    </i>
    <i r="3">
      <x v="37"/>
    </i>
    <i r="3">
      <x v="40"/>
    </i>
    <i r="3">
      <x v="41"/>
    </i>
    <i r="3">
      <x v="44"/>
    </i>
    <i r="3">
      <x v="45"/>
    </i>
    <i r="1">
      <x v="3"/>
      <x v="3"/>
      <x v="36"/>
    </i>
    <i r="1">
      <x v="4"/>
      <x v="1"/>
      <x/>
    </i>
    <i r="2">
      <x v="2"/>
      <x/>
    </i>
    <i r="1">
      <x v="5"/>
      <x v="3"/>
      <x/>
    </i>
    <i r="1">
      <x v="6"/>
      <x v="3"/>
      <x/>
    </i>
    <i r="1">
      <x v="7"/>
      <x v="3"/>
      <x/>
    </i>
    <i r="3">
      <x v="36"/>
    </i>
    <i r="1">
      <x v="9"/>
      <x v="3"/>
      <x v="34"/>
    </i>
    <i r="3">
      <x v="38"/>
    </i>
    <i r="3">
      <x v="40"/>
    </i>
    <i r="1">
      <x v="13"/>
      <x v="3"/>
      <x v="46"/>
    </i>
    <i>
      <x v="9"/>
      <x/>
      <x v="3"/>
      <x v="25"/>
    </i>
    <i r="3">
      <x v="26"/>
    </i>
    <i r="3">
      <x v="30"/>
    </i>
    <i r="3">
      <x v="61"/>
    </i>
    <i r="1">
      <x v="1"/>
      <x v="3"/>
      <x/>
    </i>
    <i r="3">
      <x v="20"/>
    </i>
    <i r="3">
      <x v="25"/>
    </i>
    <i r="3">
      <x v="26"/>
    </i>
    <i r="3">
      <x v="28"/>
    </i>
    <i r="3">
      <x v="37"/>
    </i>
    <i r="3">
      <x v="50"/>
    </i>
    <i r="3">
      <x v="55"/>
    </i>
    <i r="3">
      <x v="57"/>
    </i>
    <i r="3">
      <x v="58"/>
    </i>
    <i r="1">
      <x v="2"/>
      <x v="3"/>
      <x/>
    </i>
    <i r="3">
      <x v="28"/>
    </i>
    <i r="1">
      <x v="3"/>
      <x v="3"/>
      <x v="29"/>
    </i>
    <i r="3">
      <x v="48"/>
    </i>
    <i r="3">
      <x v="49"/>
    </i>
    <i r="3">
      <x v="52"/>
    </i>
    <i r="3">
      <x v="53"/>
    </i>
    <i r="3">
      <x v="60"/>
    </i>
    <i r="1">
      <x v="4"/>
      <x v="1"/>
      <x/>
    </i>
    <i r="1">
      <x v="5"/>
      <x v="3"/>
      <x/>
    </i>
    <i r="1">
      <x v="6"/>
      <x v="3"/>
      <x/>
    </i>
    <i r="1">
      <x v="7"/>
      <x v="3"/>
      <x v="31"/>
    </i>
    <i r="3">
      <x v="47"/>
    </i>
    <i r="3">
      <x v="48"/>
    </i>
    <i r="3">
      <x v="49"/>
    </i>
    <i r="3">
      <x v="51"/>
    </i>
    <i r="3">
      <x v="56"/>
    </i>
    <i r="1">
      <x v="8"/>
      <x v="3"/>
      <x v="27"/>
    </i>
    <i r="3">
      <x v="30"/>
    </i>
    <i r="3">
      <x v="31"/>
    </i>
    <i r="3">
      <x v="33"/>
    </i>
    <i r="3">
      <x v="34"/>
    </i>
    <i r="3">
      <x v="57"/>
    </i>
    <i r="3">
      <x v="59"/>
    </i>
    <i r="1">
      <x v="9"/>
      <x v="3"/>
      <x v="20"/>
    </i>
    <i r="3">
      <x v="28"/>
    </i>
    <i r="1">
      <x v="12"/>
      <x v="3"/>
      <x v="26"/>
    </i>
    <i r="3">
      <x v="54"/>
    </i>
    <i r="3">
      <x v="62"/>
    </i>
    <i r="1">
      <x v="13"/>
      <x v="3"/>
      <x v="63"/>
    </i>
    <i t="grand">
      <x/>
    </i>
  </rowItems>
  <colFields count="1">
    <field x="-2"/>
  </colFields>
  <colItems count="3">
    <i>
      <x/>
    </i>
    <i i="1">
      <x v="1"/>
    </i>
    <i i="2">
      <x v="2"/>
    </i>
  </colItems>
  <pageFields count="1">
    <pageField fld="4" hier="-1"/>
  </pageFields>
  <dataFields count="3">
    <dataField name="Soma de Story Points" fld="6" baseField="15" baseItem="1"/>
    <dataField name="Contagem de Chave" fld="1" subtotal="count" baseField="0" baseItem="0"/>
    <dataField name="Soma de Tempo Gasto (horas)" fld="33" baseField="29"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1867D2-5A71-40EB-98B3-2987FDB45F0D}" name="Tabela dinâmica6"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Z13:AB17" firstHeaderRow="0"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0"/>
        <item m="1" x="6"/>
        <item m="1" x="8"/>
        <item m="1" x="3"/>
        <item x="1"/>
        <item x="2"/>
        <item m="1" x="7"/>
        <item m="1" x="4"/>
        <item m="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
  </rowFields>
  <rowItems count="4">
    <i>
      <x/>
    </i>
    <i>
      <x v="4"/>
    </i>
    <i>
      <x v="5"/>
    </i>
    <i t="grand">
      <x/>
    </i>
  </rowItems>
  <colFields count="1">
    <field x="-2"/>
  </colFields>
  <colItems count="2">
    <i>
      <x/>
    </i>
    <i i="1">
      <x v="1"/>
    </i>
  </colItems>
  <dataFields count="2">
    <dataField name="Soma de Story Points" fld="6" baseField="0" baseItem="0"/>
    <dataField name="Contagem de Story Points2" fld="6"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35CF251-76D2-4206-93ED-0FAC9F3A0C11}" name="Itens_Jira_Status_Nao_Cancelado" cacheId="8" applyNumberFormats="0" applyBorderFormats="0" applyFontFormats="0" applyPatternFormats="0" applyAlignmentFormats="0" applyWidthHeightFormats="1" dataCaption="Valores" updatedVersion="8" minRefreshableVersion="3" showDrill="0" useAutoFormatting="1" colGrandTotals="0" itemPrintTitles="1" createdVersion="8" indent="0" compact="0" compactData="0" multipleFieldFilters="0">
  <location ref="G7:K161" firstHeaderRow="1" firstDataRow="1" firstDataCol="4"/>
  <pivotFields count="47">
    <pivotField axis="axisRow" compact="0" outline="0" showAll="0" defaultSubtotal="0">
      <items count="14">
        <item x="4"/>
        <item x="3"/>
        <item x="5"/>
        <item x="2"/>
        <item x="6"/>
        <item x="0"/>
        <item x="1"/>
        <item x="9"/>
        <item x="8"/>
        <item x="7"/>
        <item m="1" x="13"/>
        <item m="1" x="12"/>
        <item x="10"/>
        <item x="1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0">
        <item m="1" x="4"/>
        <item m="1" x="8"/>
        <item m="1" x="7"/>
        <item m="1" x="9"/>
        <item m="1" x="5"/>
        <item m="1" x="6"/>
        <item x="0"/>
        <item x="1"/>
        <item x="2"/>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13">
        <item x="0"/>
        <item x="4"/>
        <item x="1"/>
        <item x="3"/>
        <item x="5"/>
        <item x="6"/>
        <item m="1" x="8"/>
        <item m="1" x="7"/>
        <item m="1" x="11"/>
        <item h="1" x="2"/>
        <item m="1" x="10"/>
        <item m="1" x="12"/>
        <item m="1"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4">
        <item x="0"/>
        <item m="1" x="62"/>
        <item m="1" x="53"/>
        <item m="1" x="56"/>
        <item m="1" x="55"/>
        <item m="1" x="57"/>
        <item x="43"/>
        <item m="1" x="60"/>
        <item m="1" x="63"/>
        <item m="1" x="52"/>
        <item m="1" x="51"/>
        <item m="1" x="59"/>
        <item m="1" x="61"/>
        <item x="4"/>
        <item m="1" x="54"/>
        <item m="1" x="58"/>
        <item m="1" x="50"/>
        <item x="1"/>
        <item x="2"/>
        <item x="3"/>
        <item x="5"/>
        <item x="6"/>
        <item x="7"/>
        <item x="8"/>
        <item x="9"/>
        <item x="10"/>
        <item x="11"/>
        <item x="12"/>
        <item x="13"/>
        <item x="14"/>
        <item x="15"/>
        <item x="16"/>
        <item x="17"/>
        <item x="18"/>
        <item x="19"/>
        <item x="20"/>
        <item x="21"/>
        <item x="22"/>
        <item x="23"/>
        <item x="24"/>
        <item x="25"/>
        <item x="26"/>
        <item m="1" x="49"/>
        <item x="27"/>
        <item x="28"/>
        <item x="29"/>
        <item x="30"/>
        <item x="31"/>
        <item x="32"/>
        <item x="33"/>
        <item x="34"/>
        <item x="35"/>
        <item x="36"/>
        <item x="37"/>
        <item x="38"/>
        <item x="39"/>
        <item x="40"/>
        <item x="41"/>
        <item x="42"/>
        <item x="44"/>
        <item x="45"/>
        <item x="46"/>
        <item x="47"/>
        <item x="48"/>
      </items>
      <extLst>
        <ext xmlns:x14="http://schemas.microsoft.com/office/spreadsheetml/2009/9/main" uri="{2946ED86-A175-432a-8AC1-64E0C546D7DE}">
          <x14:pivotField fillDownLabels="1"/>
        </ext>
      </extLst>
    </pivotField>
  </pivotFields>
  <rowFields count="4">
    <field x="3"/>
    <field x="0"/>
    <field x="4"/>
    <field x="46"/>
  </rowFields>
  <rowItems count="154">
    <i>
      <x v="6"/>
      <x/>
      <x v="2"/>
      <x v="17"/>
    </i>
    <i r="3">
      <x v="18"/>
    </i>
    <i r="3">
      <x v="20"/>
    </i>
    <i r="3">
      <x v="22"/>
    </i>
    <i r="2">
      <x v="3"/>
      <x v="17"/>
    </i>
    <i r="1">
      <x v="1"/>
      <x/>
      <x/>
    </i>
    <i r="3">
      <x v="23"/>
    </i>
    <i r="2">
      <x v="2"/>
      <x v="18"/>
    </i>
    <i r="3">
      <x v="21"/>
    </i>
    <i r="2">
      <x v="3"/>
      <x v="17"/>
    </i>
    <i r="1">
      <x v="2"/>
      <x/>
      <x v="19"/>
    </i>
    <i r="1">
      <x v="3"/>
      <x/>
      <x v="13"/>
    </i>
    <i r="3">
      <x v="17"/>
    </i>
    <i r="3">
      <x v="18"/>
    </i>
    <i r="3">
      <x v="19"/>
    </i>
    <i r="2">
      <x v="2"/>
      <x v="17"/>
    </i>
    <i r="1">
      <x v="4"/>
      <x/>
      <x/>
    </i>
    <i r="1">
      <x v="5"/>
      <x/>
      <x/>
    </i>
    <i r="1">
      <x v="6"/>
      <x/>
      <x/>
    </i>
    <i r="1">
      <x v="9"/>
      <x/>
      <x v="17"/>
    </i>
    <i r="2">
      <x v="2"/>
      <x v="17"/>
    </i>
    <i r="3">
      <x v="20"/>
    </i>
    <i>
      <x v="7"/>
      <x/>
      <x v="2"/>
      <x v="26"/>
    </i>
    <i r="3">
      <x v="28"/>
    </i>
    <i r="3">
      <x v="29"/>
    </i>
    <i r="3">
      <x v="30"/>
    </i>
    <i r="3">
      <x v="31"/>
    </i>
    <i r="3">
      <x v="34"/>
    </i>
    <i r="3">
      <x v="35"/>
    </i>
    <i r="2">
      <x v="3"/>
      <x/>
    </i>
    <i r="1">
      <x v="1"/>
      <x/>
      <x v="30"/>
    </i>
    <i r="2">
      <x v="2"/>
      <x/>
    </i>
    <i r="3">
      <x v="24"/>
    </i>
    <i r="3">
      <x v="27"/>
    </i>
    <i r="3">
      <x v="30"/>
    </i>
    <i r="3">
      <x v="33"/>
    </i>
    <i r="1">
      <x v="2"/>
      <x v="2"/>
      <x v="25"/>
    </i>
    <i r="3">
      <x v="27"/>
    </i>
    <i r="1">
      <x v="3"/>
      <x/>
      <x/>
    </i>
    <i r="3">
      <x v="26"/>
    </i>
    <i r="3">
      <x v="29"/>
    </i>
    <i r="3">
      <x v="30"/>
    </i>
    <i r="3">
      <x v="32"/>
    </i>
    <i r="2">
      <x v="2"/>
      <x/>
    </i>
    <i r="1">
      <x v="4"/>
      <x/>
      <x/>
    </i>
    <i r="1">
      <x v="5"/>
      <x/>
      <x/>
    </i>
    <i r="2">
      <x v="1"/>
      <x/>
    </i>
    <i r="2">
      <x v="4"/>
      <x/>
    </i>
    <i r="1">
      <x v="7"/>
      <x v="2"/>
      <x v="29"/>
    </i>
    <i r="1">
      <x v="8"/>
      <x/>
      <x/>
    </i>
    <i r="2">
      <x v="2"/>
      <x/>
    </i>
    <i r="3">
      <x v="31"/>
    </i>
    <i r="1">
      <x v="9"/>
      <x v="2"/>
      <x/>
    </i>
    <i r="3">
      <x v="24"/>
    </i>
    <i r="3">
      <x v="25"/>
    </i>
    <i r="3">
      <x v="27"/>
    </i>
    <i r="3">
      <x v="28"/>
    </i>
    <i r="1">
      <x v="12"/>
      <x/>
      <x v="30"/>
    </i>
    <i>
      <x v="8"/>
      <x/>
      <x v="2"/>
      <x v="20"/>
    </i>
    <i r="3">
      <x v="34"/>
    </i>
    <i r="3">
      <x v="36"/>
    </i>
    <i r="3">
      <x v="37"/>
    </i>
    <i r="3">
      <x v="39"/>
    </i>
    <i r="2">
      <x v="3"/>
      <x v="36"/>
    </i>
    <i r="3">
      <x v="37"/>
    </i>
    <i r="3">
      <x v="40"/>
    </i>
    <i r="1">
      <x v="1"/>
      <x/>
      <x/>
    </i>
    <i r="3">
      <x v="27"/>
    </i>
    <i r="3">
      <x v="28"/>
    </i>
    <i r="3">
      <x v="44"/>
    </i>
    <i r="3">
      <x v="45"/>
    </i>
    <i r="2">
      <x v="2"/>
      <x v="34"/>
    </i>
    <i r="3">
      <x v="37"/>
    </i>
    <i r="3">
      <x v="41"/>
    </i>
    <i r="3">
      <x v="44"/>
    </i>
    <i r="2">
      <x v="3"/>
      <x/>
    </i>
    <i r="3">
      <x v="28"/>
    </i>
    <i r="3">
      <x v="36"/>
    </i>
    <i r="3">
      <x v="37"/>
    </i>
    <i r="3">
      <x v="40"/>
    </i>
    <i r="1">
      <x v="2"/>
      <x v="2"/>
      <x v="27"/>
    </i>
    <i r="3">
      <x v="36"/>
    </i>
    <i r="3">
      <x v="41"/>
    </i>
    <i r="3">
      <x v="44"/>
    </i>
    <i r="2">
      <x v="3"/>
      <x/>
    </i>
    <i r="3">
      <x v="44"/>
    </i>
    <i r="1">
      <x v="3"/>
      <x/>
      <x v="36"/>
    </i>
    <i r="1">
      <x v="4"/>
      <x/>
      <x/>
    </i>
    <i r="1">
      <x v="5"/>
      <x/>
      <x/>
    </i>
    <i r="1">
      <x v="6"/>
      <x/>
      <x/>
    </i>
    <i r="1">
      <x v="7"/>
      <x/>
      <x/>
    </i>
    <i r="3">
      <x v="36"/>
    </i>
    <i r="1">
      <x v="9"/>
      <x/>
      <x v="38"/>
    </i>
    <i r="3">
      <x v="40"/>
    </i>
    <i r="2">
      <x v="2"/>
      <x v="34"/>
    </i>
    <i r="2">
      <x v="3"/>
      <x v="38"/>
    </i>
    <i r="1">
      <x v="13"/>
      <x v="2"/>
      <x v="46"/>
    </i>
    <i>
      <x v="9"/>
      <x/>
      <x/>
      <x/>
    </i>
    <i r="3">
      <x v="28"/>
    </i>
    <i r="3">
      <x v="37"/>
    </i>
    <i r="3">
      <x v="50"/>
    </i>
    <i r="2">
      <x v="2"/>
      <x v="25"/>
    </i>
    <i r="3">
      <x v="28"/>
    </i>
    <i r="3">
      <x v="55"/>
    </i>
    <i r="3">
      <x v="57"/>
    </i>
    <i r="3">
      <x v="58"/>
    </i>
    <i r="2">
      <x v="3"/>
      <x v="20"/>
    </i>
    <i r="3">
      <x v="26"/>
    </i>
    <i r="3">
      <x v="28"/>
    </i>
    <i r="3">
      <x v="37"/>
    </i>
    <i r="3">
      <x v="58"/>
    </i>
    <i r="1">
      <x v="1"/>
      <x/>
      <x/>
    </i>
    <i r="3">
      <x v="28"/>
    </i>
    <i r="1">
      <x v="2"/>
      <x/>
      <x v="25"/>
    </i>
    <i r="3">
      <x v="26"/>
    </i>
    <i r="2">
      <x v="3"/>
      <x v="25"/>
    </i>
    <i r="3">
      <x v="26"/>
    </i>
    <i r="3">
      <x v="30"/>
    </i>
    <i r="3">
      <x v="61"/>
    </i>
    <i r="1">
      <x v="3"/>
      <x/>
      <x v="29"/>
    </i>
    <i r="3">
      <x v="48"/>
    </i>
    <i r="3">
      <x v="49"/>
    </i>
    <i r="3">
      <x v="52"/>
    </i>
    <i r="3">
      <x v="53"/>
    </i>
    <i r="3">
      <x v="60"/>
    </i>
    <i r="1">
      <x v="4"/>
      <x/>
      <x/>
    </i>
    <i r="1">
      <x v="5"/>
      <x/>
      <x/>
    </i>
    <i r="2">
      <x v="1"/>
      <x/>
    </i>
    <i r="2">
      <x v="4"/>
      <x/>
    </i>
    <i r="2">
      <x v="5"/>
      <x/>
    </i>
    <i r="1">
      <x v="6"/>
      <x/>
      <x/>
    </i>
    <i r="1">
      <x v="7"/>
      <x/>
      <x v="31"/>
    </i>
    <i r="3">
      <x v="47"/>
    </i>
    <i r="3">
      <x v="48"/>
    </i>
    <i r="3">
      <x v="49"/>
    </i>
    <i r="3">
      <x v="51"/>
    </i>
    <i r="3">
      <x v="56"/>
    </i>
    <i r="2">
      <x v="2"/>
      <x v="47"/>
    </i>
    <i r="2">
      <x v="4"/>
      <x v="47"/>
    </i>
    <i r="1">
      <x v="8"/>
      <x/>
      <x v="27"/>
    </i>
    <i r="3">
      <x v="31"/>
    </i>
    <i r="3">
      <x v="33"/>
    </i>
    <i r="2">
      <x v="2"/>
      <x v="30"/>
    </i>
    <i r="3">
      <x v="34"/>
    </i>
    <i r="3">
      <x v="57"/>
    </i>
    <i r="2">
      <x v="3"/>
      <x v="59"/>
    </i>
    <i r="1">
      <x v="9"/>
      <x/>
      <x v="28"/>
    </i>
    <i r="2">
      <x v="2"/>
      <x v="20"/>
    </i>
    <i r="1">
      <x v="12"/>
      <x/>
      <x v="26"/>
    </i>
    <i r="3">
      <x v="54"/>
    </i>
    <i r="3">
      <x v="62"/>
    </i>
    <i r="2">
      <x v="1"/>
      <x/>
    </i>
    <i r="1">
      <x v="13"/>
      <x v="2"/>
      <x v="63"/>
    </i>
    <i t="grand">
      <x/>
    </i>
  </rowItems>
  <colItems count="1">
    <i/>
  </colItems>
  <dataFields count="1">
    <dataField name="Soma de Story point estimate" fld="8" baseField="0" baseItem="0"/>
  </dataFields>
  <formats count="1">
    <format dxfId="18">
      <pivotArea outline="0" fieldPosition="0">
        <references count="2">
          <reference field="0" count="4" selected="0">
            <x v="0"/>
            <x v="1"/>
            <x v="2"/>
            <x v="9"/>
          </reference>
          <reference field="3"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9E92437-4430-4D8A-A141-899149AABD6B}">
  <we:reference id="wa200000556" version="1.1.0.0" store="en-us" storeType="OMEX"/>
  <we:alternateReferences>
    <we:reference id="WA200000556" version="1.1.0.0" store="" storeType="OMEX"/>
  </we:alternateReferences>
  <we:properties>
    <we:property name="documentId" value="&quot;6c39a945-7886-419e-a3f6-632920e8952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827" Type="http://schemas.openxmlformats.org/officeDocument/2006/relationships/hyperlink" Target="https://cogna.atlassian.net/browse/SGGS-18034?atlOrigin=eyJpIjoiMjBhNWIzMmFjMjdiNGE1YzhhZTE4YmM0ZjA0MDM4ZWYiLCJwIjoiZXhjZWwtamlyYSJ9" TargetMode="External"/><Relationship Id="rId170" Type="http://schemas.openxmlformats.org/officeDocument/2006/relationships/hyperlink" Target="https://cogna.atlassian.net/browse/SGTB-2317?atlOrigin=eyJpIjoiMjBhNWIzMmFjMjdiNGE1YzhhZTE4YmM0ZjA0MDM4ZWYiLCJwIjoiZXhjZWwtamlyYSJ9" TargetMode="External"/><Relationship Id="rId987" Type="http://schemas.openxmlformats.org/officeDocument/2006/relationships/hyperlink" Target="https://cogna.atlassian.net/browse/SGGU-7586?atlOrigin=eyJpIjoiMjBhNWIzMmFjMjdiNGE1YzhhZTE4YmM0ZjA0MDM4ZWYiLCJwIjoiZXhjZWwtamlyYSJ9" TargetMode="External"/><Relationship Id="rId2668" Type="http://schemas.openxmlformats.org/officeDocument/2006/relationships/hyperlink" Target="https://cogna.atlassian.net/browse/SGGS-16558?atlOrigin=eyJpIjoiMjBhNWIzMmFjMjdiNGE1YzhhZTE4YmM0ZjA0MDM4ZWYiLCJwIjoiZXhjZWwtamlyYSJ9" TargetMode="External"/><Relationship Id="rId847" Type="http://schemas.openxmlformats.org/officeDocument/2006/relationships/hyperlink" Target="https://cogna.atlassian.net/browse/SGSE-4175?atlOrigin=eyJpIjoiMjBhNWIzMmFjMjdiNGE1YzhhZTE4YmM0ZjA0MDM4ZWYiLCJwIjoiZXhjZWwtamlyYSJ9" TargetMode="External"/><Relationship Id="rId1477" Type="http://schemas.openxmlformats.org/officeDocument/2006/relationships/hyperlink" Target="https://cogna.atlassian.net/browse/SGGU-5321?atlOrigin=eyJpIjoiMjBhNWIzMmFjMjdiNGE1YzhhZTE4YmM0ZjA0MDM4ZWYiLCJwIjoiZXhjZWwtamlyYSJ9" TargetMode="External"/><Relationship Id="rId1684" Type="http://schemas.openxmlformats.org/officeDocument/2006/relationships/hyperlink" Target="https://cogna.atlassian.net/browse/SGGS-18291?atlOrigin=eyJpIjoiMjBhNWIzMmFjMjdiNGE1YzhhZTE4YmM0ZjA0MDM4ZWYiLCJwIjoiZXhjZWwtamlyYSJ9" TargetMode="External"/><Relationship Id="rId1891" Type="http://schemas.openxmlformats.org/officeDocument/2006/relationships/hyperlink" Target="https://cogna.atlassian.net/browse/SGGS-17948?atlOrigin=eyJpIjoiMjBhNWIzMmFjMjdiNGE1YzhhZTE4YmM0ZjA0MDM4ZWYiLCJwIjoiZXhjZWwtamlyYSJ9" TargetMode="External"/><Relationship Id="rId2528" Type="http://schemas.openxmlformats.org/officeDocument/2006/relationships/hyperlink" Target="https://cogna.atlassian.net/browse/SGGS-16943?atlOrigin=eyJpIjoiMjBhNWIzMmFjMjdiNGE1YzhhZTE4YmM0ZjA0MDM4ZWYiLCJwIjoiZXhjZWwtamlyYSJ9" TargetMode="External"/><Relationship Id="rId2735" Type="http://schemas.openxmlformats.org/officeDocument/2006/relationships/hyperlink" Target="https://cogna.atlassian.net/browse/SGGS-16321?atlOrigin=eyJpIjoiMjBhNWIzMmFjMjdiNGE1YzhhZTE4YmM0ZjA0MDM4ZWYiLCJwIjoiZXhjZWwtamlyYSJ9" TargetMode="External"/><Relationship Id="rId707" Type="http://schemas.openxmlformats.org/officeDocument/2006/relationships/hyperlink" Target="https://cogna.atlassian.net/browse/SGSE-4527?atlOrigin=eyJpIjoiMjBhNWIzMmFjMjdiNGE1YzhhZTE4YmM0ZjA0MDM4ZWYiLCJwIjoiZXhjZWwtamlyYSJ9" TargetMode="External"/><Relationship Id="rId914" Type="http://schemas.openxmlformats.org/officeDocument/2006/relationships/hyperlink" Target="https://cogna.atlassian.net/browse/SGSE-4081?atlOrigin=eyJpIjoiMjBhNWIzMmFjMjdiNGE1YzhhZTE4YmM0ZjA0MDM4ZWYiLCJwIjoiZXhjZWwtamlyYSJ9" TargetMode="External"/><Relationship Id="rId1337" Type="http://schemas.openxmlformats.org/officeDocument/2006/relationships/hyperlink" Target="https://cogna.atlassian.net/browse/SGGU-6612?atlOrigin=eyJpIjoiMjBhNWIzMmFjMjdiNGE1YzhhZTE4YmM0ZjA0MDM4ZWYiLCJwIjoiZXhjZWwtamlyYSJ9" TargetMode="External"/><Relationship Id="rId1544" Type="http://schemas.openxmlformats.org/officeDocument/2006/relationships/hyperlink" Target="https://cogna.atlassian.net/browse/SGGS-18577?atlOrigin=eyJpIjoiMjBhNWIzMmFjMjdiNGE1YzhhZTE4YmM0ZjA0MDM4ZWYiLCJwIjoiZXhjZWwtamlyYSJ9" TargetMode="External"/><Relationship Id="rId1751" Type="http://schemas.openxmlformats.org/officeDocument/2006/relationships/hyperlink" Target="https://cogna.atlassian.net/browse/SGGS-18194?atlOrigin=eyJpIjoiMjBhNWIzMmFjMjdiNGE1YzhhZTE4YmM0ZjA0MDM4ZWYiLCJwIjoiZXhjZWwtamlyYSJ9" TargetMode="External"/><Relationship Id="rId2802" Type="http://schemas.openxmlformats.org/officeDocument/2006/relationships/hyperlink" Target="https://cogna.atlassian.net/browse/SGGS-15683?atlOrigin=eyJpIjoiMjBhNWIzMmFjMjdiNGE1YzhhZTE4YmM0ZjA0MDM4ZWYiLCJwIjoiZXhjZWwtamlyYSJ9" TargetMode="External"/><Relationship Id="rId43" Type="http://schemas.openxmlformats.org/officeDocument/2006/relationships/hyperlink" Target="https://cogna.atlassian.net/browse/SGTB-2693?atlOrigin=eyJpIjoiMjBhNWIzMmFjMjdiNGE1YzhhZTE4YmM0ZjA0MDM4ZWYiLCJwIjoiZXhjZWwtamlyYSJ9" TargetMode="External"/><Relationship Id="rId1404" Type="http://schemas.openxmlformats.org/officeDocument/2006/relationships/hyperlink" Target="https://cogna.atlassian.net/browse/SGGU-5187?atlOrigin=eyJpIjoiMjBhNWIzMmFjMjdiNGE1YzhhZTE4YmM0ZjA0MDM4ZWYiLCJwIjoiZXhjZWwtamlyYSJ9" TargetMode="External"/><Relationship Id="rId1611" Type="http://schemas.openxmlformats.org/officeDocument/2006/relationships/hyperlink" Target="https://cogna.atlassian.net/browse/SGGS-18445?atlOrigin=eyJpIjoiMjBhNWIzMmFjMjdiNGE1YzhhZTE4YmM0ZjA0MDM4ZWYiLCJwIjoiZXhjZWwtamlyYSJ9" TargetMode="External"/><Relationship Id="rId497" Type="http://schemas.openxmlformats.org/officeDocument/2006/relationships/hyperlink" Target="https://cogna.atlassian.net/browse/SGTB-1362?atlOrigin=eyJpIjoiMjBhNWIzMmFjMjdiNGE1YzhhZTE4YmM0ZjA0MDM4ZWYiLCJwIjoiZXhjZWwtamlyYSJ9" TargetMode="External"/><Relationship Id="rId2178" Type="http://schemas.openxmlformats.org/officeDocument/2006/relationships/hyperlink" Target="https://cogna.atlassian.net/browse/SGGS-17463?atlOrigin=eyJpIjoiMjBhNWIzMmFjMjdiNGE1YzhhZTE4YmM0ZjA0MDM4ZWYiLCJwIjoiZXhjZWwtamlyYSJ9" TargetMode="External"/><Relationship Id="rId2385" Type="http://schemas.openxmlformats.org/officeDocument/2006/relationships/hyperlink" Target="https://cogna.atlassian.net/browse/SGGS-17131?atlOrigin=eyJpIjoiMjBhNWIzMmFjMjdiNGE1YzhhZTE4YmM0ZjA0MDM4ZWYiLCJwIjoiZXhjZWwtamlyYSJ9" TargetMode="External"/><Relationship Id="rId357" Type="http://schemas.openxmlformats.org/officeDocument/2006/relationships/hyperlink" Target="https://cogna.atlassian.net/browse/SGTB-1652?atlOrigin=eyJpIjoiMjBhNWIzMmFjMjdiNGE1YzhhZTE4YmM0ZjA0MDM4ZWYiLCJwIjoiZXhjZWwtamlyYSJ9" TargetMode="External"/><Relationship Id="rId1194" Type="http://schemas.openxmlformats.org/officeDocument/2006/relationships/hyperlink" Target="https://cogna.atlassian.net/browse/SGGU-7006?atlOrigin=eyJpIjoiMjBhNWIzMmFjMjdiNGE1YzhhZTE4YmM0ZjA0MDM4ZWYiLCJwIjoiZXhjZWwtamlyYSJ9" TargetMode="External"/><Relationship Id="rId2038" Type="http://schemas.openxmlformats.org/officeDocument/2006/relationships/hyperlink" Target="https://cogna.atlassian.net/browse/SGGS-17699?atlOrigin=eyJpIjoiMjBhNWIzMmFjMjdiNGE1YzhhZTE4YmM0ZjA0MDM4ZWYiLCJwIjoiZXhjZWwtamlyYSJ9" TargetMode="External"/><Relationship Id="rId2592" Type="http://schemas.openxmlformats.org/officeDocument/2006/relationships/hyperlink" Target="https://cogna.atlassian.net/browse/SGGS-16773?atlOrigin=eyJpIjoiMjBhNWIzMmFjMjdiNGE1YzhhZTE4YmM0ZjA0MDM4ZWYiLCJwIjoiZXhjZWwtamlyYSJ9" TargetMode="External"/><Relationship Id="rId217" Type="http://schemas.openxmlformats.org/officeDocument/2006/relationships/hyperlink" Target="https://cogna.atlassian.net/browse/SGTB-2146?atlOrigin=eyJpIjoiMjBhNWIzMmFjMjdiNGE1YzhhZTE4YmM0ZjA0MDM4ZWYiLCJwIjoiZXhjZWwtamlyYSJ9" TargetMode="External"/><Relationship Id="rId564" Type="http://schemas.openxmlformats.org/officeDocument/2006/relationships/hyperlink" Target="https://cogna.atlassian.net/browse/SGSE-4812?atlOrigin=eyJpIjoiMjBhNWIzMmFjMjdiNGE1YzhhZTE4YmM0ZjA0MDM4ZWYiLCJwIjoiZXhjZWwtamlyYSJ9" TargetMode="External"/><Relationship Id="rId771" Type="http://schemas.openxmlformats.org/officeDocument/2006/relationships/hyperlink" Target="https://cogna.atlassian.net/browse/SGGS-11290?atlOrigin=eyJpIjoiMjBhNWIzMmFjMjdiNGE1YzhhZTE4YmM0ZjA0MDM4ZWYiLCJwIjoiZXhjZWwtamlyYSJ9" TargetMode="External"/><Relationship Id="rId2245" Type="http://schemas.openxmlformats.org/officeDocument/2006/relationships/hyperlink" Target="https://cogna.atlassian.net/browse/SGGS-17344?atlOrigin=eyJpIjoiMjBhNWIzMmFjMjdiNGE1YzhhZTE4YmM0ZjA0MDM4ZWYiLCJwIjoiZXhjZWwtamlyYSJ9" TargetMode="External"/><Relationship Id="rId2452" Type="http://schemas.openxmlformats.org/officeDocument/2006/relationships/hyperlink" Target="https://cogna.atlassian.net/browse/SGGS-17042?atlOrigin=eyJpIjoiMjBhNWIzMmFjMjdiNGE1YzhhZTE4YmM0ZjA0MDM4ZWYiLCJwIjoiZXhjZWwtamlyYSJ9" TargetMode="External"/><Relationship Id="rId424" Type="http://schemas.openxmlformats.org/officeDocument/2006/relationships/hyperlink" Target="https://cogna.atlassian.net/browse/SGTB-1445?atlOrigin=eyJpIjoiMjBhNWIzMmFjMjdiNGE1YzhhZTE4YmM0ZjA0MDM4ZWYiLCJwIjoiZXhjZWwtamlyYSJ9" TargetMode="External"/><Relationship Id="rId631" Type="http://schemas.openxmlformats.org/officeDocument/2006/relationships/hyperlink" Target="https://cogna.atlassian.net/browse/SGSE-4642?atlOrigin=eyJpIjoiMjBhNWIzMmFjMjdiNGE1YzhhZTE4YmM0ZjA0MDM4ZWYiLCJwIjoiZXhjZWwtamlyYSJ9" TargetMode="External"/><Relationship Id="rId1054" Type="http://schemas.openxmlformats.org/officeDocument/2006/relationships/hyperlink" Target="https://cogna.atlassian.net/browse/SGGU-7372?atlOrigin=eyJpIjoiMjBhNWIzMmFjMjdiNGE1YzhhZTE4YmM0ZjA0MDM4ZWYiLCJwIjoiZXhjZWwtamlyYSJ9" TargetMode="External"/><Relationship Id="rId1261" Type="http://schemas.openxmlformats.org/officeDocument/2006/relationships/hyperlink" Target="https://cogna.atlassian.net/browse/SGGU-6898?atlOrigin=eyJpIjoiMjBhNWIzMmFjMjdiNGE1YzhhZTE4YmM0ZjA0MDM4ZWYiLCJwIjoiZXhjZWwtamlyYSJ9" TargetMode="External"/><Relationship Id="rId2105" Type="http://schemas.openxmlformats.org/officeDocument/2006/relationships/hyperlink" Target="https://cogna.atlassian.net/browse/SGGS-17552?atlOrigin=eyJpIjoiMjBhNWIzMmFjMjdiNGE1YzhhZTE4YmM0ZjA0MDM4ZWYiLCJwIjoiZXhjZWwtamlyYSJ9" TargetMode="External"/><Relationship Id="rId2312" Type="http://schemas.openxmlformats.org/officeDocument/2006/relationships/hyperlink" Target="https://cogna.atlassian.net/browse/SGGS-17259?atlOrigin=eyJpIjoiMjBhNWIzMmFjMjdiNGE1YzhhZTE4YmM0ZjA0MDM4ZWYiLCJwIjoiZXhjZWwtamlyYSJ9" TargetMode="External"/><Relationship Id="rId1121" Type="http://schemas.openxmlformats.org/officeDocument/2006/relationships/hyperlink" Target="https://cogna.atlassian.net/browse/SGGU-7204?atlOrigin=eyJpIjoiMjBhNWIzMmFjMjdiNGE1YzhhZTE4YmM0ZjA0MDM4ZWYiLCJwIjoiZXhjZWwtamlyYSJ9" TargetMode="External"/><Relationship Id="rId1938" Type="http://schemas.openxmlformats.org/officeDocument/2006/relationships/hyperlink" Target="https://cogna.atlassian.net/browse/SGGS-17896?atlOrigin=eyJpIjoiMjBhNWIzMmFjMjdiNGE1YzhhZTE4YmM0ZjA0MDM4ZWYiLCJwIjoiZXhjZWwtamlyYSJ9" TargetMode="External"/><Relationship Id="rId281" Type="http://schemas.openxmlformats.org/officeDocument/2006/relationships/hyperlink" Target="https://cogna.atlassian.net/browse/SGTB-1881?atlOrigin=eyJpIjoiMjBhNWIzMmFjMjdiNGE1YzhhZTE4YmM0ZjA0MDM4ZWYiLCJwIjoiZXhjZWwtamlyYSJ9" TargetMode="External"/><Relationship Id="rId141" Type="http://schemas.openxmlformats.org/officeDocument/2006/relationships/hyperlink" Target="https://cogna.atlassian.net/browse/SGTB-2400?atlOrigin=eyJpIjoiMjBhNWIzMmFjMjdiNGE1YzhhZTE4YmM0ZjA0MDM4ZWYiLCJwIjoiZXhjZWwtamlyYSJ9" TargetMode="External"/><Relationship Id="rId7" Type="http://schemas.openxmlformats.org/officeDocument/2006/relationships/hyperlink" Target="https://cogna.atlassian.net/browse/SGTB-2840?atlOrigin=eyJpIjoiMjBhNWIzMmFjMjdiNGE1YzhhZTE4YmM0ZjA0MDM4ZWYiLCJwIjoiZXhjZWwtamlyYSJ9" TargetMode="External"/><Relationship Id="rId2779" Type="http://schemas.openxmlformats.org/officeDocument/2006/relationships/hyperlink" Target="https://cogna.atlassian.net/browse/SGGS-15858?atlOrigin=eyJpIjoiMjBhNWIzMmFjMjdiNGE1YzhhZTE4YmM0ZjA0MDM4ZWYiLCJwIjoiZXhjZWwtamlyYSJ9" TargetMode="External"/><Relationship Id="rId958" Type="http://schemas.openxmlformats.org/officeDocument/2006/relationships/hyperlink" Target="https://cogna.atlassian.net/browse/SGSE-3265?atlOrigin=eyJpIjoiMjBhNWIzMmFjMjdiNGE1YzhhZTE4YmM0ZjA0MDM4ZWYiLCJwIjoiZXhjZWwtamlyYSJ9" TargetMode="External"/><Relationship Id="rId1588" Type="http://schemas.openxmlformats.org/officeDocument/2006/relationships/hyperlink" Target="https://cogna.atlassian.net/browse/SGGS-18489?atlOrigin=eyJpIjoiMjBhNWIzMmFjMjdiNGE1YzhhZTE4YmM0ZjA0MDM4ZWYiLCJwIjoiZXhjZWwtamlyYSJ9" TargetMode="External"/><Relationship Id="rId1795" Type="http://schemas.openxmlformats.org/officeDocument/2006/relationships/hyperlink" Target="https://cogna.atlassian.net/browse/SGGS-18135?atlOrigin=eyJpIjoiMjBhNWIzMmFjMjdiNGE1YzhhZTE4YmM0ZjA0MDM4ZWYiLCJwIjoiZXhjZWwtamlyYSJ9" TargetMode="External"/><Relationship Id="rId2639" Type="http://schemas.openxmlformats.org/officeDocument/2006/relationships/hyperlink" Target="https://cogna.atlassian.net/browse/SGGS-16612?atlOrigin=eyJpIjoiMjBhNWIzMmFjMjdiNGE1YzhhZTE4YmM0ZjA0MDM4ZWYiLCJwIjoiZXhjZWwtamlyYSJ9" TargetMode="External"/><Relationship Id="rId2846" Type="http://schemas.openxmlformats.org/officeDocument/2006/relationships/hyperlink" Target="https://cogna.atlassian.net/browse/SGGS-15483?atlOrigin=eyJpIjoiMjBhNWIzMmFjMjdiNGE1YzhhZTE4YmM0ZjA0MDM4ZWYiLCJwIjoiZXhjZWwtamlyYSJ9" TargetMode="External"/><Relationship Id="rId87" Type="http://schemas.openxmlformats.org/officeDocument/2006/relationships/hyperlink" Target="https://cogna.atlassian.net/browse/SGTB-2574?atlOrigin=eyJpIjoiMjBhNWIzMmFjMjdiNGE1YzhhZTE4YmM0ZjA0MDM4ZWYiLCJwIjoiZXhjZWwtamlyYSJ9" TargetMode="External"/><Relationship Id="rId818" Type="http://schemas.openxmlformats.org/officeDocument/2006/relationships/hyperlink" Target="https://cogna.atlassian.net/browse/SGSE-4263?atlOrigin=eyJpIjoiMjBhNWIzMmFjMjdiNGE1YzhhZTE4YmM0ZjA0MDM4ZWYiLCJwIjoiZXhjZWwtamlyYSJ9" TargetMode="External"/><Relationship Id="rId1448" Type="http://schemas.openxmlformats.org/officeDocument/2006/relationships/hyperlink" Target="https://cogna.atlassian.net/browse/SGGU-6302?atlOrigin=eyJpIjoiMjBhNWIzMmFjMjdiNGE1YzhhZTE4YmM0ZjA0MDM4ZWYiLCJwIjoiZXhjZWwtamlyYSJ9" TargetMode="External"/><Relationship Id="rId1655" Type="http://schemas.openxmlformats.org/officeDocument/2006/relationships/hyperlink" Target="https://cogna.atlassian.net/browse/SGGS-18352?atlOrigin=eyJpIjoiMjBhNWIzMmFjMjdiNGE1YzhhZTE4YmM0ZjA0MDM4ZWYiLCJwIjoiZXhjZWwtamlyYSJ9" TargetMode="External"/><Relationship Id="rId2706" Type="http://schemas.openxmlformats.org/officeDocument/2006/relationships/hyperlink" Target="https://cogna.atlassian.net/browse/SGGS-16401?atlOrigin=eyJpIjoiMjBhNWIzMmFjMjdiNGE1YzhhZTE4YmM0ZjA0MDM4ZWYiLCJwIjoiZXhjZWwtamlyYSJ9" TargetMode="External"/><Relationship Id="rId1308" Type="http://schemas.openxmlformats.org/officeDocument/2006/relationships/hyperlink" Target="https://cogna.atlassian.net/browse/SGGU-6749?atlOrigin=eyJpIjoiMjBhNWIzMmFjMjdiNGE1YzhhZTE4YmM0ZjA0MDM4ZWYiLCJwIjoiZXhjZWwtamlyYSJ9" TargetMode="External"/><Relationship Id="rId1862" Type="http://schemas.openxmlformats.org/officeDocument/2006/relationships/hyperlink" Target="https://cogna.atlassian.net/browse/SGGS-17991?atlOrigin=eyJpIjoiMjBhNWIzMmFjMjdiNGE1YzhhZTE4YmM0ZjA0MDM4ZWYiLCJwIjoiZXhjZWwtamlyYSJ9" TargetMode="External"/><Relationship Id="rId1515" Type="http://schemas.openxmlformats.org/officeDocument/2006/relationships/hyperlink" Target="https://cogna.atlassian.net/browse/SGGS-18618?atlOrigin=eyJpIjoiMjBhNWIzMmFjMjdiNGE1YzhhZTE4YmM0ZjA0MDM4ZWYiLCJwIjoiZXhjZWwtamlyYSJ9" TargetMode="External"/><Relationship Id="rId1722" Type="http://schemas.openxmlformats.org/officeDocument/2006/relationships/hyperlink" Target="https://cogna.atlassian.net/browse/SGGS-18237?atlOrigin=eyJpIjoiMjBhNWIzMmFjMjdiNGE1YzhhZTE4YmM0ZjA0MDM4ZWYiLCJwIjoiZXhjZWwtamlyYSJ9" TargetMode="External"/><Relationship Id="rId14" Type="http://schemas.openxmlformats.org/officeDocument/2006/relationships/hyperlink" Target="https://cogna.atlassian.net/browse/SGTB-2818?atlOrigin=eyJpIjoiMjBhNWIzMmFjMjdiNGE1YzhhZTE4YmM0ZjA0MDM4ZWYiLCJwIjoiZXhjZWwtamlyYSJ9" TargetMode="External"/><Relationship Id="rId2289" Type="http://schemas.openxmlformats.org/officeDocument/2006/relationships/hyperlink" Target="https://cogna.atlassian.net/browse/SGGS-17289?atlOrigin=eyJpIjoiMjBhNWIzMmFjMjdiNGE1YzhhZTE4YmM0ZjA0MDM4ZWYiLCJwIjoiZXhjZWwtamlyYSJ9" TargetMode="External"/><Relationship Id="rId2496" Type="http://schemas.openxmlformats.org/officeDocument/2006/relationships/hyperlink" Target="https://cogna.atlassian.net/browse/SGGS-16990?atlOrigin=eyJpIjoiMjBhNWIzMmFjMjdiNGE1YzhhZTE4YmM0ZjA0MDM4ZWYiLCJwIjoiZXhjZWwtamlyYSJ9" TargetMode="External"/><Relationship Id="rId468" Type="http://schemas.openxmlformats.org/officeDocument/2006/relationships/hyperlink" Target="https://cogna.atlassian.net/browse/SGTB-999?atlOrigin=eyJpIjoiMjBhNWIzMmFjMjdiNGE1YzhhZTE4YmM0ZjA0MDM4ZWYiLCJwIjoiZXhjZWwtamlyYSJ9" TargetMode="External"/><Relationship Id="rId675" Type="http://schemas.openxmlformats.org/officeDocument/2006/relationships/hyperlink" Target="https://cogna.atlassian.net/browse/SGSE-4561?atlOrigin=eyJpIjoiMjBhNWIzMmFjMjdiNGE1YzhhZTE4YmM0ZjA0MDM4ZWYiLCJwIjoiZXhjZWwtamlyYSJ9" TargetMode="External"/><Relationship Id="rId882" Type="http://schemas.openxmlformats.org/officeDocument/2006/relationships/hyperlink" Target="https://cogna.atlassian.net/browse/ARTSG-185?atlOrigin=eyJpIjoiMjBhNWIzMmFjMjdiNGE1YzhhZTE4YmM0ZjA0MDM4ZWYiLCJwIjoiZXhjZWwtamlyYSJ9" TargetMode="External"/><Relationship Id="rId1098" Type="http://schemas.openxmlformats.org/officeDocument/2006/relationships/hyperlink" Target="https://cogna.atlassian.net/browse/SGGU-7244?atlOrigin=eyJpIjoiMjBhNWIzMmFjMjdiNGE1YzhhZTE4YmM0ZjA0MDM4ZWYiLCJwIjoiZXhjZWwtamlyYSJ9" TargetMode="External"/><Relationship Id="rId2149" Type="http://schemas.openxmlformats.org/officeDocument/2006/relationships/hyperlink" Target="https://cogna.atlassian.net/browse/SGGS-17499?atlOrigin=eyJpIjoiMjBhNWIzMmFjMjdiNGE1YzhhZTE4YmM0ZjA0MDM4ZWYiLCJwIjoiZXhjZWwtamlyYSJ9" TargetMode="External"/><Relationship Id="rId2356" Type="http://schemas.openxmlformats.org/officeDocument/2006/relationships/hyperlink" Target="https://cogna.atlassian.net/browse/SGGS-17194?atlOrigin=eyJpIjoiMjBhNWIzMmFjMjdiNGE1YzhhZTE4YmM0ZjA0MDM4ZWYiLCJwIjoiZXhjZWwtamlyYSJ9" TargetMode="External"/><Relationship Id="rId2563" Type="http://schemas.openxmlformats.org/officeDocument/2006/relationships/hyperlink" Target="https://cogna.atlassian.net/browse/SGGS-16870?atlOrigin=eyJpIjoiMjBhNWIzMmFjMjdiNGE1YzhhZTE4YmM0ZjA0MDM4ZWYiLCJwIjoiZXhjZWwtamlyYSJ9" TargetMode="External"/><Relationship Id="rId2770" Type="http://schemas.openxmlformats.org/officeDocument/2006/relationships/hyperlink" Target="https://cogna.atlassian.net/browse/SGGS-16147?atlOrigin=eyJpIjoiMjBhNWIzMmFjMjdiNGE1YzhhZTE4YmM0ZjA0MDM4ZWYiLCJwIjoiZXhjZWwtamlyYSJ9" TargetMode="External"/><Relationship Id="rId328" Type="http://schemas.openxmlformats.org/officeDocument/2006/relationships/hyperlink" Target="https://cogna.atlassian.net/browse/SGTB-1775?atlOrigin=eyJpIjoiMjBhNWIzMmFjMjdiNGE1YzhhZTE4YmM0ZjA0MDM4ZWYiLCJwIjoiZXhjZWwtamlyYSJ9" TargetMode="External"/><Relationship Id="rId535" Type="http://schemas.openxmlformats.org/officeDocument/2006/relationships/hyperlink" Target="https://cogna.atlassian.net/browse/SGTB-1045?atlOrigin=eyJpIjoiMjBhNWIzMmFjMjdiNGE1YzhhZTE4YmM0ZjA0MDM4ZWYiLCJwIjoiZXhjZWwtamlyYSJ9" TargetMode="External"/><Relationship Id="rId742" Type="http://schemas.openxmlformats.org/officeDocument/2006/relationships/hyperlink" Target="https://cogna.atlassian.net/browse/SGSE-4451?atlOrigin=eyJpIjoiMjBhNWIzMmFjMjdiNGE1YzhhZTE4YmM0ZjA0MDM4ZWYiLCJwIjoiZXhjZWwtamlyYSJ9" TargetMode="External"/><Relationship Id="rId1165" Type="http://schemas.openxmlformats.org/officeDocument/2006/relationships/hyperlink" Target="https://cogna.atlassian.net/browse/SGGU-7126?atlOrigin=eyJpIjoiMjBhNWIzMmFjMjdiNGE1YzhhZTE4YmM0ZjA0MDM4ZWYiLCJwIjoiZXhjZWwtamlyYSJ9" TargetMode="External"/><Relationship Id="rId1372" Type="http://schemas.openxmlformats.org/officeDocument/2006/relationships/hyperlink" Target="https://cogna.atlassian.net/browse/SGGU-6490?atlOrigin=eyJpIjoiMjBhNWIzMmFjMjdiNGE1YzhhZTE4YmM0ZjA0MDM4ZWYiLCJwIjoiZXhjZWwtamlyYSJ9" TargetMode="External"/><Relationship Id="rId2009" Type="http://schemas.openxmlformats.org/officeDocument/2006/relationships/hyperlink" Target="https://cogna.atlassian.net/browse/SGGS-17741?atlOrigin=eyJpIjoiMjBhNWIzMmFjMjdiNGE1YzhhZTE4YmM0ZjA0MDM4ZWYiLCJwIjoiZXhjZWwtamlyYSJ9" TargetMode="External"/><Relationship Id="rId2216" Type="http://schemas.openxmlformats.org/officeDocument/2006/relationships/hyperlink" Target="https://cogna.atlassian.net/browse/SGGS-17418?atlOrigin=eyJpIjoiMjBhNWIzMmFjMjdiNGE1YzhhZTE4YmM0ZjA0MDM4ZWYiLCJwIjoiZXhjZWwtamlyYSJ9" TargetMode="External"/><Relationship Id="rId2423" Type="http://schemas.openxmlformats.org/officeDocument/2006/relationships/hyperlink" Target="https://cogna.atlassian.net/browse/ARTPT-691?atlOrigin=eyJpIjoiMjBhNWIzMmFjMjdiNGE1YzhhZTE4YmM0ZjA0MDM4ZWYiLCJwIjoiZXhjZWwtamlyYSJ9" TargetMode="External"/><Relationship Id="rId2630" Type="http://schemas.openxmlformats.org/officeDocument/2006/relationships/hyperlink" Target="https://cogna.atlassian.net/browse/SGGS-16631?atlOrigin=eyJpIjoiMjBhNWIzMmFjMjdiNGE1YzhhZTE4YmM0ZjA0MDM4ZWYiLCJwIjoiZXhjZWwtamlyYSJ9" TargetMode="External"/><Relationship Id="rId602" Type="http://schemas.openxmlformats.org/officeDocument/2006/relationships/hyperlink" Target="https://cogna.atlassian.net/browse/SGSE-4718?atlOrigin=eyJpIjoiMjBhNWIzMmFjMjdiNGE1YzhhZTE4YmM0ZjA0MDM4ZWYiLCJwIjoiZXhjZWwtamlyYSJ9" TargetMode="External"/><Relationship Id="rId1025" Type="http://schemas.openxmlformats.org/officeDocument/2006/relationships/hyperlink" Target="https://cogna.atlassian.net/browse/SGGU-7445?atlOrigin=eyJpIjoiMjBhNWIzMmFjMjdiNGE1YzhhZTE4YmM0ZjA0MDM4ZWYiLCJwIjoiZXhjZWwtamlyYSJ9" TargetMode="External"/><Relationship Id="rId1232" Type="http://schemas.openxmlformats.org/officeDocument/2006/relationships/hyperlink" Target="https://cogna.atlassian.net/browse/SGGU-6939?atlOrigin=eyJpIjoiMjBhNWIzMmFjMjdiNGE1YzhhZTE4YmM0ZjA0MDM4ZWYiLCJwIjoiZXhjZWwtamlyYSJ9" TargetMode="External"/><Relationship Id="rId185" Type="http://schemas.openxmlformats.org/officeDocument/2006/relationships/hyperlink" Target="https://cogna.atlassian.net/browse/SGTB-2282?atlOrigin=eyJpIjoiMjBhNWIzMmFjMjdiNGE1YzhhZTE4YmM0ZjA0MDM4ZWYiLCJwIjoiZXhjZWwtamlyYSJ9" TargetMode="External"/><Relationship Id="rId1909" Type="http://schemas.openxmlformats.org/officeDocument/2006/relationships/hyperlink" Target="https://cogna.atlassian.net/browse/SGGS-17929?atlOrigin=eyJpIjoiMjBhNWIzMmFjMjdiNGE1YzhhZTE4YmM0ZjA0MDM4ZWYiLCJwIjoiZXhjZWwtamlyYSJ9" TargetMode="External"/><Relationship Id="rId392" Type="http://schemas.openxmlformats.org/officeDocument/2006/relationships/hyperlink" Target="https://cogna.atlassian.net/browse/SGTB-1563?atlOrigin=eyJpIjoiMjBhNWIzMmFjMjdiNGE1YzhhZTE4YmM0ZjA0MDM4ZWYiLCJwIjoiZXhjZWwtamlyYSJ9" TargetMode="External"/><Relationship Id="rId2073" Type="http://schemas.openxmlformats.org/officeDocument/2006/relationships/hyperlink" Target="https://cogna.atlassian.net/browse/SGGS-17601?atlOrigin=eyJpIjoiMjBhNWIzMmFjMjdiNGE1YzhhZTE4YmM0ZjA0MDM4ZWYiLCJwIjoiZXhjZWwtamlyYSJ9" TargetMode="External"/><Relationship Id="rId2280" Type="http://schemas.openxmlformats.org/officeDocument/2006/relationships/hyperlink" Target="https://cogna.atlassian.net/browse/SGGS-17300?atlOrigin=eyJpIjoiMjBhNWIzMmFjMjdiNGE1YzhhZTE4YmM0ZjA0MDM4ZWYiLCJwIjoiZXhjZWwtamlyYSJ9" TargetMode="External"/><Relationship Id="rId252" Type="http://schemas.openxmlformats.org/officeDocument/2006/relationships/hyperlink" Target="https://cogna.atlassian.net/browse/SGTB-2047?atlOrigin=eyJpIjoiMjBhNWIzMmFjMjdiNGE1YzhhZTE4YmM0ZjA0MDM4ZWYiLCJwIjoiZXhjZWwtamlyYSJ9" TargetMode="External"/><Relationship Id="rId2140" Type="http://schemas.openxmlformats.org/officeDocument/2006/relationships/hyperlink" Target="https://cogna.atlassian.net/browse/SGGS-17508?atlOrigin=eyJpIjoiMjBhNWIzMmFjMjdiNGE1YzhhZTE4YmM0ZjA0MDM4ZWYiLCJwIjoiZXhjZWwtamlyYSJ9" TargetMode="External"/><Relationship Id="rId112" Type="http://schemas.openxmlformats.org/officeDocument/2006/relationships/hyperlink" Target="https://cogna.atlassian.net/browse/SGTB-2484?atlOrigin=eyJpIjoiMjBhNWIzMmFjMjdiNGE1YzhhZTE4YmM0ZjA0MDM4ZWYiLCJwIjoiZXhjZWwtamlyYSJ9" TargetMode="External"/><Relationship Id="rId1699" Type="http://schemas.openxmlformats.org/officeDocument/2006/relationships/hyperlink" Target="https://cogna.atlassian.net/browse/SGGS-18267?atlOrigin=eyJpIjoiMjBhNWIzMmFjMjdiNGE1YzhhZTE4YmM0ZjA0MDM4ZWYiLCJwIjoiZXhjZWwtamlyYSJ9" TargetMode="External"/><Relationship Id="rId2000" Type="http://schemas.openxmlformats.org/officeDocument/2006/relationships/hyperlink" Target="https://cogna.atlassian.net/browse/SGGS-17751?atlOrigin=eyJpIjoiMjBhNWIzMmFjMjdiNGE1YzhhZTE4YmM0ZjA0MDM4ZWYiLCJwIjoiZXhjZWwtamlyYSJ9" TargetMode="External"/><Relationship Id="rId929" Type="http://schemas.openxmlformats.org/officeDocument/2006/relationships/hyperlink" Target="https://cogna.atlassian.net/browse/ARTSG-178?atlOrigin=eyJpIjoiMjBhNWIzMmFjMjdiNGE1YzhhZTE4YmM0ZjA0MDM4ZWYiLCJwIjoiZXhjZWwtamlyYSJ9" TargetMode="External"/><Relationship Id="rId1559" Type="http://schemas.openxmlformats.org/officeDocument/2006/relationships/hyperlink" Target="https://cogna.atlassian.net/browse/SGGS-18539?atlOrigin=eyJpIjoiMjBhNWIzMmFjMjdiNGE1YzhhZTE4YmM0ZjA0MDM4ZWYiLCJwIjoiZXhjZWwtamlyYSJ9" TargetMode="External"/><Relationship Id="rId1766" Type="http://schemas.openxmlformats.org/officeDocument/2006/relationships/hyperlink" Target="https://cogna.atlassian.net/browse/SGGS-18179?atlOrigin=eyJpIjoiMjBhNWIzMmFjMjdiNGE1YzhhZTE4YmM0ZjA0MDM4ZWYiLCJwIjoiZXhjZWwtamlyYSJ9" TargetMode="External"/><Relationship Id="rId1973" Type="http://schemas.openxmlformats.org/officeDocument/2006/relationships/hyperlink" Target="https://cogna.atlassian.net/browse/SGGS-17792?atlOrigin=eyJpIjoiMjBhNWIzMmFjMjdiNGE1YzhhZTE4YmM0ZjA0MDM4ZWYiLCJwIjoiZXhjZWwtamlyYSJ9" TargetMode="External"/><Relationship Id="rId2817" Type="http://schemas.openxmlformats.org/officeDocument/2006/relationships/hyperlink" Target="https://cogna.atlassian.net/browse/SGGS-15594?atlOrigin=eyJpIjoiMjBhNWIzMmFjMjdiNGE1YzhhZTE4YmM0ZjA0MDM4ZWYiLCJwIjoiZXhjZWwtamlyYSJ9" TargetMode="External"/><Relationship Id="rId58" Type="http://schemas.openxmlformats.org/officeDocument/2006/relationships/hyperlink" Target="https://cogna.atlassian.net/browse/SGTB-1013?atlOrigin=eyJpIjoiMjBhNWIzMmFjMjdiNGE1YzhhZTE4YmM0ZjA0MDM4ZWYiLCJwIjoiZXhjZWwtamlyYSJ9" TargetMode="External"/><Relationship Id="rId1419" Type="http://schemas.openxmlformats.org/officeDocument/2006/relationships/hyperlink" Target="https://cogna.atlassian.net/browse/SGGU-6343?atlOrigin=eyJpIjoiMjBhNWIzMmFjMjdiNGE1YzhhZTE4YmM0ZjA0MDM4ZWYiLCJwIjoiZXhjZWwtamlyYSJ9" TargetMode="External"/><Relationship Id="rId1626" Type="http://schemas.openxmlformats.org/officeDocument/2006/relationships/hyperlink" Target="https://cogna.atlassian.net/browse/SGGS-18397?atlOrigin=eyJpIjoiMjBhNWIzMmFjMjdiNGE1YzhhZTE4YmM0ZjA0MDM4ZWYiLCJwIjoiZXhjZWwtamlyYSJ9" TargetMode="External"/><Relationship Id="rId1833" Type="http://schemas.openxmlformats.org/officeDocument/2006/relationships/hyperlink" Target="https://cogna.atlassian.net/browse/SGGS-18027?atlOrigin=eyJpIjoiMjBhNWIzMmFjMjdiNGE1YzhhZTE4YmM0ZjA0MDM4ZWYiLCJwIjoiZXhjZWwtamlyYSJ9" TargetMode="External"/><Relationship Id="rId1900" Type="http://schemas.openxmlformats.org/officeDocument/2006/relationships/hyperlink" Target="https://cogna.atlassian.net/browse/SGGS-17938?atlOrigin=eyJpIjoiMjBhNWIzMmFjMjdiNGE1YzhhZTE4YmM0ZjA0MDM4ZWYiLCJwIjoiZXhjZWwtamlyYSJ9" TargetMode="External"/><Relationship Id="rId579" Type="http://schemas.openxmlformats.org/officeDocument/2006/relationships/hyperlink" Target="https://cogna.atlassian.net/browse/SGSE-4785?atlOrigin=eyJpIjoiMjBhNWIzMmFjMjdiNGE1YzhhZTE4YmM0ZjA0MDM4ZWYiLCJwIjoiZXhjZWwtamlyYSJ9" TargetMode="External"/><Relationship Id="rId786" Type="http://schemas.openxmlformats.org/officeDocument/2006/relationships/hyperlink" Target="https://cogna.atlassian.net/browse/SGSE-4337?atlOrigin=eyJpIjoiMjBhNWIzMmFjMjdiNGE1YzhhZTE4YmM0ZjA0MDM4ZWYiLCJwIjoiZXhjZWwtamlyYSJ9" TargetMode="External"/><Relationship Id="rId993" Type="http://schemas.openxmlformats.org/officeDocument/2006/relationships/hyperlink" Target="https://cogna.atlassian.net/browse/SGGU-7537?atlOrigin=eyJpIjoiMjBhNWIzMmFjMjdiNGE1YzhhZTE4YmM0ZjA0MDM4ZWYiLCJwIjoiZXhjZWwtamlyYSJ9" TargetMode="External"/><Relationship Id="rId2467" Type="http://schemas.openxmlformats.org/officeDocument/2006/relationships/hyperlink" Target="https://cogna.atlassian.net/browse/SGGS-17025?atlOrigin=eyJpIjoiMjBhNWIzMmFjMjdiNGE1YzhhZTE4YmM0ZjA0MDM4ZWYiLCJwIjoiZXhjZWwtamlyYSJ9" TargetMode="External"/><Relationship Id="rId2674" Type="http://schemas.openxmlformats.org/officeDocument/2006/relationships/hyperlink" Target="https://cogna.atlassian.net/browse/SGGS-16481?atlOrigin=eyJpIjoiMjBhNWIzMmFjMjdiNGE1YzhhZTE4YmM0ZjA0MDM4ZWYiLCJwIjoiZXhjZWwtamlyYSJ9" TargetMode="External"/><Relationship Id="rId439" Type="http://schemas.openxmlformats.org/officeDocument/2006/relationships/hyperlink" Target="https://cogna.atlassian.net/browse/SGTB-1412?atlOrigin=eyJpIjoiMjBhNWIzMmFjMjdiNGE1YzhhZTE4YmM0ZjA0MDM4ZWYiLCJwIjoiZXhjZWwtamlyYSJ9" TargetMode="External"/><Relationship Id="rId646" Type="http://schemas.openxmlformats.org/officeDocument/2006/relationships/hyperlink" Target="https://cogna.atlassian.net/browse/SGSE-4606?atlOrigin=eyJpIjoiMjBhNWIzMmFjMjdiNGE1YzhhZTE4YmM0ZjA0MDM4ZWYiLCJwIjoiZXhjZWwtamlyYSJ9" TargetMode="External"/><Relationship Id="rId1069" Type="http://schemas.openxmlformats.org/officeDocument/2006/relationships/hyperlink" Target="https://cogna.atlassian.net/browse/SGGU-7347?atlOrigin=eyJpIjoiMjBhNWIzMmFjMjdiNGE1YzhhZTE4YmM0ZjA0MDM4ZWYiLCJwIjoiZXhjZWwtamlyYSJ9" TargetMode="External"/><Relationship Id="rId1276" Type="http://schemas.openxmlformats.org/officeDocument/2006/relationships/hyperlink" Target="https://cogna.atlassian.net/browse/SGGU-6805?atlOrigin=eyJpIjoiMjBhNWIzMmFjMjdiNGE1YzhhZTE4YmM0ZjA0MDM4ZWYiLCJwIjoiZXhjZWwtamlyYSJ9" TargetMode="External"/><Relationship Id="rId1483" Type="http://schemas.openxmlformats.org/officeDocument/2006/relationships/hyperlink" Target="https://cogna.atlassian.net/browse/SGGU-5318?atlOrigin=eyJpIjoiMjBhNWIzMmFjMjdiNGE1YzhhZTE4YmM0ZjA0MDM4ZWYiLCJwIjoiZXhjZWwtamlyYSJ9" TargetMode="External"/><Relationship Id="rId2327" Type="http://schemas.openxmlformats.org/officeDocument/2006/relationships/hyperlink" Target="https://cogna.atlassian.net/browse/SGGS-17241?atlOrigin=eyJpIjoiMjBhNWIzMmFjMjdiNGE1YzhhZTE4YmM0ZjA0MDM4ZWYiLCJwIjoiZXhjZWwtamlyYSJ9" TargetMode="External"/><Relationship Id="rId506" Type="http://schemas.openxmlformats.org/officeDocument/2006/relationships/hyperlink" Target="https://cogna.atlassian.net/browse/SGTB-1013?atlOrigin=eyJpIjoiMjBhNWIzMmFjMjdiNGE1YzhhZTE4YmM0ZjA0MDM4ZWYiLCJwIjoiZXhjZWwtamlyYSJ9" TargetMode="External"/><Relationship Id="rId853" Type="http://schemas.openxmlformats.org/officeDocument/2006/relationships/hyperlink" Target="https://cogna.atlassian.net/browse/SGSE-4142?atlOrigin=eyJpIjoiMjBhNWIzMmFjMjdiNGE1YzhhZTE4YmM0ZjA0MDM4ZWYiLCJwIjoiZXhjZWwtamlyYSJ9" TargetMode="External"/><Relationship Id="rId1136" Type="http://schemas.openxmlformats.org/officeDocument/2006/relationships/hyperlink" Target="https://cogna.atlassian.net/browse/SGGU-7172?atlOrigin=eyJpIjoiMjBhNWIzMmFjMjdiNGE1YzhhZTE4YmM0ZjA0MDM4ZWYiLCJwIjoiZXhjZWwtamlyYSJ9" TargetMode="External"/><Relationship Id="rId1690" Type="http://schemas.openxmlformats.org/officeDocument/2006/relationships/hyperlink" Target="https://cogna.atlassian.net/browse/SGGS-18279?atlOrigin=eyJpIjoiMjBhNWIzMmFjMjdiNGE1YzhhZTE4YmM0ZjA0MDM4ZWYiLCJwIjoiZXhjZWwtamlyYSJ9" TargetMode="External"/><Relationship Id="rId2534" Type="http://schemas.openxmlformats.org/officeDocument/2006/relationships/hyperlink" Target="https://cogna.atlassian.net/browse/SGGS-16938?atlOrigin=eyJpIjoiMjBhNWIzMmFjMjdiNGE1YzhhZTE4YmM0ZjA0MDM4ZWYiLCJwIjoiZXhjZWwtamlyYSJ9" TargetMode="External"/><Relationship Id="rId2741" Type="http://schemas.openxmlformats.org/officeDocument/2006/relationships/hyperlink" Target="https://cogna.atlassian.net/browse/SGGS-16310?atlOrigin=eyJpIjoiMjBhNWIzMmFjMjdiNGE1YzhhZTE4YmM0ZjA0MDM4ZWYiLCJwIjoiZXhjZWwtamlyYSJ9" TargetMode="External"/><Relationship Id="rId713" Type="http://schemas.openxmlformats.org/officeDocument/2006/relationships/hyperlink" Target="https://cogna.atlassian.net/browse/SGSE-4520?atlOrigin=eyJpIjoiMjBhNWIzMmFjMjdiNGE1YzhhZTE4YmM0ZjA0MDM4ZWYiLCJwIjoiZXhjZWwtamlyYSJ9" TargetMode="External"/><Relationship Id="rId920" Type="http://schemas.openxmlformats.org/officeDocument/2006/relationships/hyperlink" Target="https://cogna.atlassian.net/browse/SGSE-4075?atlOrigin=eyJpIjoiMjBhNWIzMmFjMjdiNGE1YzhhZTE4YmM0ZjA0MDM4ZWYiLCJwIjoiZXhjZWwtamlyYSJ9" TargetMode="External"/><Relationship Id="rId1343" Type="http://schemas.openxmlformats.org/officeDocument/2006/relationships/hyperlink" Target="https://cogna.atlassian.net/browse/SGGU-6601?atlOrigin=eyJpIjoiMjBhNWIzMmFjMjdiNGE1YzhhZTE4YmM0ZjA0MDM4ZWYiLCJwIjoiZXhjZWwtamlyYSJ9" TargetMode="External"/><Relationship Id="rId1550" Type="http://schemas.openxmlformats.org/officeDocument/2006/relationships/hyperlink" Target="https://cogna.atlassian.net/browse/SGGS-18556?atlOrigin=eyJpIjoiMjBhNWIzMmFjMjdiNGE1YzhhZTE4YmM0ZjA0MDM4ZWYiLCJwIjoiZXhjZWwtamlyYSJ9" TargetMode="External"/><Relationship Id="rId2601" Type="http://schemas.openxmlformats.org/officeDocument/2006/relationships/hyperlink" Target="https://cogna.atlassian.net/browse/SGGS-16757?atlOrigin=eyJpIjoiMjBhNWIzMmFjMjdiNGE1YzhhZTE4YmM0ZjA0MDM4ZWYiLCJwIjoiZXhjZWwtamlyYSJ9" TargetMode="External"/><Relationship Id="rId1203" Type="http://schemas.openxmlformats.org/officeDocument/2006/relationships/hyperlink" Target="https://cogna.atlassian.net/browse/SGGU-6994?atlOrigin=eyJpIjoiMjBhNWIzMmFjMjdiNGE1YzhhZTE4YmM0ZjA0MDM4ZWYiLCJwIjoiZXhjZWwtamlyYSJ9" TargetMode="External"/><Relationship Id="rId1410" Type="http://schemas.openxmlformats.org/officeDocument/2006/relationships/hyperlink" Target="https://cogna.atlassian.net/browse/ARTSG-190?atlOrigin=eyJpIjoiMjBhNWIzMmFjMjdiNGE1YzhhZTE4YmM0ZjA0MDM4ZWYiLCJwIjoiZXhjZWwtamlyYSJ9" TargetMode="External"/><Relationship Id="rId296" Type="http://schemas.openxmlformats.org/officeDocument/2006/relationships/hyperlink" Target="https://cogna.atlassian.net/browse/SGTB-1846?atlOrigin=eyJpIjoiMjBhNWIzMmFjMjdiNGE1YzhhZTE4YmM0ZjA0MDM4ZWYiLCJwIjoiZXhjZWwtamlyYSJ9" TargetMode="External"/><Relationship Id="rId2184" Type="http://schemas.openxmlformats.org/officeDocument/2006/relationships/hyperlink" Target="https://cogna.atlassian.net/browse/SGGS-17457?atlOrigin=eyJpIjoiMjBhNWIzMmFjMjdiNGE1YzhhZTE4YmM0ZjA0MDM4ZWYiLCJwIjoiZXhjZWwtamlyYSJ9" TargetMode="External"/><Relationship Id="rId2391" Type="http://schemas.openxmlformats.org/officeDocument/2006/relationships/hyperlink" Target="https://cogna.atlassian.net/browse/SGGS-17124?atlOrigin=eyJpIjoiMjBhNWIzMmFjMjdiNGE1YzhhZTE4YmM0ZjA0MDM4ZWYiLCJwIjoiZXhjZWwtamlyYSJ9" TargetMode="External"/><Relationship Id="rId156" Type="http://schemas.openxmlformats.org/officeDocument/2006/relationships/hyperlink" Target="https://cogna.atlassian.net/browse/SGTB-2348?atlOrigin=eyJpIjoiMjBhNWIzMmFjMjdiNGE1YzhhZTE4YmM0ZjA0MDM4ZWYiLCJwIjoiZXhjZWwtamlyYSJ9" TargetMode="External"/><Relationship Id="rId363" Type="http://schemas.openxmlformats.org/officeDocument/2006/relationships/hyperlink" Target="https://cogna.atlassian.net/browse/SGTB-1644?atlOrigin=eyJpIjoiMjBhNWIzMmFjMjdiNGE1YzhhZTE4YmM0ZjA0MDM4ZWYiLCJwIjoiZXhjZWwtamlyYSJ9" TargetMode="External"/><Relationship Id="rId570" Type="http://schemas.openxmlformats.org/officeDocument/2006/relationships/hyperlink" Target="https://cogna.atlassian.net/browse/SGSE-4803?atlOrigin=eyJpIjoiMjBhNWIzMmFjMjdiNGE1YzhhZTE4YmM0ZjA0MDM4ZWYiLCJwIjoiZXhjZWwtamlyYSJ9" TargetMode="External"/><Relationship Id="rId2044" Type="http://schemas.openxmlformats.org/officeDocument/2006/relationships/hyperlink" Target="https://cogna.atlassian.net/browse/SGGS-17693?atlOrigin=eyJpIjoiMjBhNWIzMmFjMjdiNGE1YzhhZTE4YmM0ZjA0MDM4ZWYiLCJwIjoiZXhjZWwtamlyYSJ9" TargetMode="External"/><Relationship Id="rId2251" Type="http://schemas.openxmlformats.org/officeDocument/2006/relationships/hyperlink" Target="https://cogna.atlassian.net/browse/SGGS-17340?atlOrigin=eyJpIjoiMjBhNWIzMmFjMjdiNGE1YzhhZTE4YmM0ZjA0MDM4ZWYiLCJwIjoiZXhjZWwtamlyYSJ9" TargetMode="External"/><Relationship Id="rId223" Type="http://schemas.openxmlformats.org/officeDocument/2006/relationships/hyperlink" Target="https://cogna.atlassian.net/browse/SGTB-2120?atlOrigin=eyJpIjoiMjBhNWIzMmFjMjdiNGE1YzhhZTE4YmM0ZjA0MDM4ZWYiLCJwIjoiZXhjZWwtamlyYSJ9" TargetMode="External"/><Relationship Id="rId430" Type="http://schemas.openxmlformats.org/officeDocument/2006/relationships/hyperlink" Target="https://cogna.atlassian.net/browse/SGTB-1424?atlOrigin=eyJpIjoiMjBhNWIzMmFjMjdiNGE1YzhhZTE4YmM0ZjA0MDM4ZWYiLCJwIjoiZXhjZWwtamlyYSJ9" TargetMode="External"/><Relationship Id="rId1060" Type="http://schemas.openxmlformats.org/officeDocument/2006/relationships/hyperlink" Target="https://cogna.atlassian.net/browse/SGGU-7359?atlOrigin=eyJpIjoiMjBhNWIzMmFjMjdiNGE1YzhhZTE4YmM0ZjA0MDM4ZWYiLCJwIjoiZXhjZWwtamlyYSJ9" TargetMode="External"/><Relationship Id="rId2111" Type="http://schemas.openxmlformats.org/officeDocument/2006/relationships/hyperlink" Target="https://cogna.atlassian.net/browse/SGGS-17545?atlOrigin=eyJpIjoiMjBhNWIzMmFjMjdiNGE1YzhhZTE4YmM0ZjA0MDM4ZWYiLCJwIjoiZXhjZWwtamlyYSJ9" TargetMode="External"/><Relationship Id="rId1877" Type="http://schemas.openxmlformats.org/officeDocument/2006/relationships/hyperlink" Target="https://cogna.atlassian.net/browse/SGGS-17964?atlOrigin=eyJpIjoiMjBhNWIzMmFjMjdiNGE1YzhhZTE4YmM0ZjA0MDM4ZWYiLCJwIjoiZXhjZWwtamlyYSJ9" TargetMode="External"/><Relationship Id="rId1737" Type="http://schemas.openxmlformats.org/officeDocument/2006/relationships/hyperlink" Target="https://cogna.atlassian.net/browse/SGGS-18209?atlOrigin=eyJpIjoiMjBhNWIzMmFjMjdiNGE1YzhhZTE4YmM0ZjA0MDM4ZWYiLCJwIjoiZXhjZWwtamlyYSJ9" TargetMode="External"/><Relationship Id="rId1944" Type="http://schemas.openxmlformats.org/officeDocument/2006/relationships/hyperlink" Target="https://cogna.atlassian.net/browse/SGGS-17890?atlOrigin=eyJpIjoiMjBhNWIzMmFjMjdiNGE1YzhhZTE4YmM0ZjA0MDM4ZWYiLCJwIjoiZXhjZWwtamlyYSJ9" TargetMode="External"/><Relationship Id="rId29" Type="http://schemas.openxmlformats.org/officeDocument/2006/relationships/hyperlink" Target="https://cogna.atlassian.net/browse/SGTB-2731?atlOrigin=eyJpIjoiMjBhNWIzMmFjMjdiNGE1YzhhZTE4YmM0ZjA0MDM4ZWYiLCJwIjoiZXhjZWwtamlyYSJ9" TargetMode="External"/><Relationship Id="rId1804" Type="http://schemas.openxmlformats.org/officeDocument/2006/relationships/hyperlink" Target="https://cogna.atlassian.net/browse/SGGS-18126?atlOrigin=eyJpIjoiMjBhNWIzMmFjMjdiNGE1YzhhZTE4YmM0ZjA0MDM4ZWYiLCJwIjoiZXhjZWwtamlyYSJ9" TargetMode="External"/><Relationship Id="rId897" Type="http://schemas.openxmlformats.org/officeDocument/2006/relationships/hyperlink" Target="https://cogna.atlassian.net/browse/SGSE-4103?atlOrigin=eyJpIjoiMjBhNWIzMmFjMjdiNGE1YzhhZTE4YmM0ZjA0MDM4ZWYiLCJwIjoiZXhjZWwtamlyYSJ9" TargetMode="External"/><Relationship Id="rId2578" Type="http://schemas.openxmlformats.org/officeDocument/2006/relationships/hyperlink" Target="https://cogna.atlassian.net/browse/SGGS-16814?atlOrigin=eyJpIjoiMjBhNWIzMmFjMjdiNGE1YzhhZTE4YmM0ZjA0MDM4ZWYiLCJwIjoiZXhjZWwtamlyYSJ9" TargetMode="External"/><Relationship Id="rId2785" Type="http://schemas.openxmlformats.org/officeDocument/2006/relationships/hyperlink" Target="https://cogna.atlassian.net/browse/SGGS-15803?atlOrigin=eyJpIjoiMjBhNWIzMmFjMjdiNGE1YzhhZTE4YmM0ZjA0MDM4ZWYiLCJwIjoiZXhjZWwtamlyYSJ9" TargetMode="External"/><Relationship Id="rId757" Type="http://schemas.openxmlformats.org/officeDocument/2006/relationships/hyperlink" Target="https://cogna.atlassian.net/browse/SGSE-4418?atlOrigin=eyJpIjoiMjBhNWIzMmFjMjdiNGE1YzhhZTE4YmM0ZjA0MDM4ZWYiLCJwIjoiZXhjZWwtamlyYSJ9" TargetMode="External"/><Relationship Id="rId964" Type="http://schemas.openxmlformats.org/officeDocument/2006/relationships/hyperlink" Target="https://cogna.atlassian.net/browse/SGSE-3262?atlOrigin=eyJpIjoiMjBhNWIzMmFjMjdiNGE1YzhhZTE4YmM0ZjA0MDM4ZWYiLCJwIjoiZXhjZWwtamlyYSJ9" TargetMode="External"/><Relationship Id="rId1387" Type="http://schemas.openxmlformats.org/officeDocument/2006/relationships/hyperlink" Target="https://cogna.atlassian.net/browse/SGGU-5187?atlOrigin=eyJpIjoiMjBhNWIzMmFjMjdiNGE1YzhhZTE4YmM0ZjA0MDM4ZWYiLCJwIjoiZXhjZWwtamlyYSJ9" TargetMode="External"/><Relationship Id="rId1594" Type="http://schemas.openxmlformats.org/officeDocument/2006/relationships/hyperlink" Target="https://cogna.atlassian.net/browse/SGGS-18483?atlOrigin=eyJpIjoiMjBhNWIzMmFjMjdiNGE1YzhhZTE4YmM0ZjA0MDM4ZWYiLCJwIjoiZXhjZWwtamlyYSJ9" TargetMode="External"/><Relationship Id="rId2438" Type="http://schemas.openxmlformats.org/officeDocument/2006/relationships/hyperlink" Target="https://cogna.atlassian.net/browse/SGGS-17069?atlOrigin=eyJpIjoiMjBhNWIzMmFjMjdiNGE1YzhhZTE4YmM0ZjA0MDM4ZWYiLCJwIjoiZXhjZWwtamlyYSJ9" TargetMode="External"/><Relationship Id="rId2645" Type="http://schemas.openxmlformats.org/officeDocument/2006/relationships/hyperlink" Target="https://cogna.atlassian.net/browse/SGGS-16596?atlOrigin=eyJpIjoiMjBhNWIzMmFjMjdiNGE1YzhhZTE4YmM0ZjA0MDM4ZWYiLCJwIjoiZXhjZWwtamlyYSJ9" TargetMode="External"/><Relationship Id="rId2852" Type="http://schemas.openxmlformats.org/officeDocument/2006/relationships/hyperlink" Target="https://cogna.atlassian.net/browse/SGGS-15316?atlOrigin=eyJpIjoiMjBhNWIzMmFjMjdiNGE1YzhhZTE4YmM0ZjA0MDM4ZWYiLCJwIjoiZXhjZWwtamlyYSJ9" TargetMode="External"/><Relationship Id="rId93" Type="http://schemas.openxmlformats.org/officeDocument/2006/relationships/hyperlink" Target="https://cogna.atlassian.net/browse/SGTB-2563?atlOrigin=eyJpIjoiMjBhNWIzMmFjMjdiNGE1YzhhZTE4YmM0ZjA0MDM4ZWYiLCJwIjoiZXhjZWwtamlyYSJ9" TargetMode="External"/><Relationship Id="rId617" Type="http://schemas.openxmlformats.org/officeDocument/2006/relationships/hyperlink" Target="https://cogna.atlassian.net/browse/SGSE-4684?atlOrigin=eyJpIjoiMjBhNWIzMmFjMjdiNGE1YzhhZTE4YmM0ZjA0MDM4ZWYiLCJwIjoiZXhjZWwtamlyYSJ9" TargetMode="External"/><Relationship Id="rId824" Type="http://schemas.openxmlformats.org/officeDocument/2006/relationships/hyperlink" Target="https://cogna.atlassian.net/browse/SGSE-4255?atlOrigin=eyJpIjoiMjBhNWIzMmFjMjdiNGE1YzhhZTE4YmM0ZjA0MDM4ZWYiLCJwIjoiZXhjZWwtamlyYSJ9" TargetMode="External"/><Relationship Id="rId1247" Type="http://schemas.openxmlformats.org/officeDocument/2006/relationships/hyperlink" Target="https://cogna.atlassian.net/browse/APAP-10055?atlOrigin=eyJpIjoiMjBhNWIzMmFjMjdiNGE1YzhhZTE4YmM0ZjA0MDM4ZWYiLCJwIjoiZXhjZWwtamlyYSJ9" TargetMode="External"/><Relationship Id="rId1454" Type="http://schemas.openxmlformats.org/officeDocument/2006/relationships/hyperlink" Target="https://cogna.atlassian.net/browse/SGGU-6296?atlOrigin=eyJpIjoiMjBhNWIzMmFjMjdiNGE1YzhhZTE4YmM0ZjA0MDM4ZWYiLCJwIjoiZXhjZWwtamlyYSJ9" TargetMode="External"/><Relationship Id="rId1661" Type="http://schemas.openxmlformats.org/officeDocument/2006/relationships/hyperlink" Target="https://cogna.atlassian.net/browse/SGGS-18327?atlOrigin=eyJpIjoiMjBhNWIzMmFjMjdiNGE1YzhhZTE4YmM0ZjA0MDM4ZWYiLCJwIjoiZXhjZWwtamlyYSJ9" TargetMode="External"/><Relationship Id="rId2505" Type="http://schemas.openxmlformats.org/officeDocument/2006/relationships/hyperlink" Target="https://cogna.atlassian.net/browse/JIBK-14461?atlOrigin=eyJpIjoiMjBhNWIzMmFjMjdiNGE1YzhhZTE4YmM0ZjA0MDM4ZWYiLCJwIjoiZXhjZWwtamlyYSJ9" TargetMode="External"/><Relationship Id="rId2712" Type="http://schemas.openxmlformats.org/officeDocument/2006/relationships/hyperlink" Target="https://cogna.atlassian.net/browse/SGGS-16383?atlOrigin=eyJpIjoiMjBhNWIzMmFjMjdiNGE1YzhhZTE4YmM0ZjA0MDM4ZWYiLCJwIjoiZXhjZWwtamlyYSJ9" TargetMode="External"/><Relationship Id="rId1107" Type="http://schemas.openxmlformats.org/officeDocument/2006/relationships/hyperlink" Target="https://cogna.atlassian.net/browse/SGGU-7216?atlOrigin=eyJpIjoiMjBhNWIzMmFjMjdiNGE1YzhhZTE4YmM0ZjA0MDM4ZWYiLCJwIjoiZXhjZWwtamlyYSJ9" TargetMode="External"/><Relationship Id="rId1314" Type="http://schemas.openxmlformats.org/officeDocument/2006/relationships/hyperlink" Target="https://cogna.atlassian.net/browse/SGGU-6731?atlOrigin=eyJpIjoiMjBhNWIzMmFjMjdiNGE1YzhhZTE4YmM0ZjA0MDM4ZWYiLCJwIjoiZXhjZWwtamlyYSJ9" TargetMode="External"/><Relationship Id="rId1521" Type="http://schemas.openxmlformats.org/officeDocument/2006/relationships/hyperlink" Target="https://cogna.atlassian.net/browse/SGGS-18612?atlOrigin=eyJpIjoiMjBhNWIzMmFjMjdiNGE1YzhhZTE4YmM0ZjA0MDM4ZWYiLCJwIjoiZXhjZWwtamlyYSJ9" TargetMode="External"/><Relationship Id="rId20" Type="http://schemas.openxmlformats.org/officeDocument/2006/relationships/hyperlink" Target="https://cogna.atlassian.net/browse/SGTB-2745?atlOrigin=eyJpIjoiMjBhNWIzMmFjMjdiNGE1YzhhZTE4YmM0ZjA0MDM4ZWYiLCJwIjoiZXhjZWwtamlyYSJ9" TargetMode="External"/><Relationship Id="rId2088" Type="http://schemas.openxmlformats.org/officeDocument/2006/relationships/hyperlink" Target="https://cogna.atlassian.net/browse/SGGS-17574?atlOrigin=eyJpIjoiMjBhNWIzMmFjMjdiNGE1YzhhZTE4YmM0ZjA0MDM4ZWYiLCJwIjoiZXhjZWwtamlyYSJ9" TargetMode="External"/><Relationship Id="rId2295" Type="http://schemas.openxmlformats.org/officeDocument/2006/relationships/hyperlink" Target="https://cogna.atlassian.net/browse/SGGS-17277?atlOrigin=eyJpIjoiMjBhNWIzMmFjMjdiNGE1YzhhZTE4YmM0ZjA0MDM4ZWYiLCJwIjoiZXhjZWwtamlyYSJ9" TargetMode="External"/><Relationship Id="rId267" Type="http://schemas.openxmlformats.org/officeDocument/2006/relationships/hyperlink" Target="https://cogna.atlassian.net/browse/SGTB-1932?atlOrigin=eyJpIjoiMjBhNWIzMmFjMjdiNGE1YzhhZTE4YmM0ZjA0MDM4ZWYiLCJwIjoiZXhjZWwtamlyYSJ9" TargetMode="External"/><Relationship Id="rId474" Type="http://schemas.openxmlformats.org/officeDocument/2006/relationships/hyperlink" Target="https://cogna.atlassian.net/browse/SGTB-999?atlOrigin=eyJpIjoiMjBhNWIzMmFjMjdiNGE1YzhhZTE4YmM0ZjA0MDM4ZWYiLCJwIjoiZXhjZWwtamlyYSJ9" TargetMode="External"/><Relationship Id="rId2155" Type="http://schemas.openxmlformats.org/officeDocument/2006/relationships/hyperlink" Target="https://cogna.atlassian.net/browse/SGGS-17490?atlOrigin=eyJpIjoiMjBhNWIzMmFjMjdiNGE1YzhhZTE4YmM0ZjA0MDM4ZWYiLCJwIjoiZXhjZWwtamlyYSJ9" TargetMode="External"/><Relationship Id="rId127" Type="http://schemas.openxmlformats.org/officeDocument/2006/relationships/hyperlink" Target="https://cogna.atlassian.net/browse/SGTB-2437?atlOrigin=eyJpIjoiMjBhNWIzMmFjMjdiNGE1YzhhZTE4YmM0ZjA0MDM4ZWYiLCJwIjoiZXhjZWwtamlyYSJ9" TargetMode="External"/><Relationship Id="rId681" Type="http://schemas.openxmlformats.org/officeDocument/2006/relationships/hyperlink" Target="https://cogna.atlassian.net/browse/SGSE-4555?atlOrigin=eyJpIjoiMjBhNWIzMmFjMjdiNGE1YzhhZTE4YmM0ZjA0MDM4ZWYiLCJwIjoiZXhjZWwtamlyYSJ9" TargetMode="External"/><Relationship Id="rId2362" Type="http://schemas.openxmlformats.org/officeDocument/2006/relationships/hyperlink" Target="https://cogna.atlassian.net/browse/SGGS-17177?atlOrigin=eyJpIjoiMjBhNWIzMmFjMjdiNGE1YzhhZTE4YmM0ZjA0MDM4ZWYiLCJwIjoiZXhjZWwtamlyYSJ9" TargetMode="External"/><Relationship Id="rId334" Type="http://schemas.openxmlformats.org/officeDocument/2006/relationships/hyperlink" Target="https://cogna.atlassian.net/browse/SGTB-1732?atlOrigin=eyJpIjoiMjBhNWIzMmFjMjdiNGE1YzhhZTE4YmM0ZjA0MDM4ZWYiLCJwIjoiZXhjZWwtamlyYSJ9" TargetMode="External"/><Relationship Id="rId541" Type="http://schemas.openxmlformats.org/officeDocument/2006/relationships/hyperlink" Target="https://cogna.atlassian.net/browse/SGTB-1003?atlOrigin=eyJpIjoiMjBhNWIzMmFjMjdiNGE1YzhhZTE4YmM0ZjA0MDM4ZWYiLCJwIjoiZXhjZWwtamlyYSJ9" TargetMode="External"/><Relationship Id="rId1171" Type="http://schemas.openxmlformats.org/officeDocument/2006/relationships/hyperlink" Target="https://cogna.atlassian.net/browse/SGGU-7114?atlOrigin=eyJpIjoiMjBhNWIzMmFjMjdiNGE1YzhhZTE4YmM0ZjA0MDM4ZWYiLCJwIjoiZXhjZWwtamlyYSJ9" TargetMode="External"/><Relationship Id="rId2015" Type="http://schemas.openxmlformats.org/officeDocument/2006/relationships/hyperlink" Target="https://cogna.atlassian.net/browse/SGGS-17734?atlOrigin=eyJpIjoiMjBhNWIzMmFjMjdiNGE1YzhhZTE4YmM0ZjA0MDM4ZWYiLCJwIjoiZXhjZWwtamlyYSJ9" TargetMode="External"/><Relationship Id="rId2222" Type="http://schemas.openxmlformats.org/officeDocument/2006/relationships/hyperlink" Target="https://cogna.atlassian.net/browse/ARTDF-377?atlOrigin=eyJpIjoiMjBhNWIzMmFjMjdiNGE1YzhhZTE4YmM0ZjA0MDM4ZWYiLCJwIjoiZXhjZWwtamlyYSJ9" TargetMode="External"/><Relationship Id="rId401" Type="http://schemas.openxmlformats.org/officeDocument/2006/relationships/hyperlink" Target="https://cogna.atlassian.net/browse/SGTB-1539?atlOrigin=eyJpIjoiMjBhNWIzMmFjMjdiNGE1YzhhZTE4YmM0ZjA0MDM4ZWYiLCJwIjoiZXhjZWwtamlyYSJ9" TargetMode="External"/><Relationship Id="rId1031" Type="http://schemas.openxmlformats.org/officeDocument/2006/relationships/hyperlink" Target="https://cogna.atlassian.net/browse/SGGU-7432?atlOrigin=eyJpIjoiMjBhNWIzMmFjMjdiNGE1YzhhZTE4YmM0ZjA0MDM4ZWYiLCJwIjoiZXhjZWwtamlyYSJ9" TargetMode="External"/><Relationship Id="rId1988" Type="http://schemas.openxmlformats.org/officeDocument/2006/relationships/hyperlink" Target="https://cogna.atlassian.net/browse/SGGS-17769?atlOrigin=eyJpIjoiMjBhNWIzMmFjMjdiNGE1YzhhZTE4YmM0ZjA0MDM4ZWYiLCJwIjoiZXhjZWwtamlyYSJ9" TargetMode="External"/><Relationship Id="rId1848" Type="http://schemas.openxmlformats.org/officeDocument/2006/relationships/hyperlink" Target="https://cogna.atlassian.net/browse/ARTDF-523?atlOrigin=eyJpIjoiMjBhNWIzMmFjMjdiNGE1YzhhZTE4YmM0ZjA0MDM4ZWYiLCJwIjoiZXhjZWwtamlyYSJ9" TargetMode="External"/><Relationship Id="rId191" Type="http://schemas.openxmlformats.org/officeDocument/2006/relationships/hyperlink" Target="https://cogna.atlassian.net/browse/SGTB-2256?atlOrigin=eyJpIjoiMjBhNWIzMmFjMjdiNGE1YzhhZTE4YmM0ZjA0MDM4ZWYiLCJwIjoiZXhjZWwtamlyYSJ9" TargetMode="External"/><Relationship Id="rId1708" Type="http://schemas.openxmlformats.org/officeDocument/2006/relationships/hyperlink" Target="https://cogna.atlassian.net/browse/SGGS-18258?atlOrigin=eyJpIjoiMjBhNWIzMmFjMjdiNGE1YzhhZTE4YmM0ZjA0MDM4ZWYiLCJwIjoiZXhjZWwtamlyYSJ9" TargetMode="External"/><Relationship Id="rId1915" Type="http://schemas.openxmlformats.org/officeDocument/2006/relationships/hyperlink" Target="https://cogna.atlassian.net/browse/SGGS-17922?atlOrigin=eyJpIjoiMjBhNWIzMmFjMjdiNGE1YzhhZTE4YmM0ZjA0MDM4ZWYiLCJwIjoiZXhjZWwtamlyYSJ9" TargetMode="External"/><Relationship Id="rId2689" Type="http://schemas.openxmlformats.org/officeDocument/2006/relationships/hyperlink" Target="https://cogna.atlassian.net/browse/SGGS-16432?atlOrigin=eyJpIjoiMjBhNWIzMmFjMjdiNGE1YzhhZTE4YmM0ZjA0MDM4ZWYiLCJwIjoiZXhjZWwtamlyYSJ9" TargetMode="External"/><Relationship Id="rId868" Type="http://schemas.openxmlformats.org/officeDocument/2006/relationships/hyperlink" Target="https://cogna.atlassian.net/browse/ARTSG-270?atlOrigin=eyJpIjoiMjBhNWIzMmFjMjdiNGE1YzhhZTE4YmM0ZjA0MDM4ZWYiLCJwIjoiZXhjZWwtamlyYSJ9" TargetMode="External"/><Relationship Id="rId1498" Type="http://schemas.openxmlformats.org/officeDocument/2006/relationships/hyperlink" Target="https://cogna.atlassian.net/browse/SGGS-18649?atlOrigin=eyJpIjoiMjBhNWIzMmFjMjdiNGE1YzhhZTE4YmM0ZjA0MDM4ZWYiLCJwIjoiZXhjZWwtamlyYSJ9" TargetMode="External"/><Relationship Id="rId2549" Type="http://schemas.openxmlformats.org/officeDocument/2006/relationships/hyperlink" Target="https://cogna.atlassian.net/browse/SGGS-16901?atlOrigin=eyJpIjoiMjBhNWIzMmFjMjdiNGE1YzhhZTE4YmM0ZjA0MDM4ZWYiLCJwIjoiZXhjZWwtamlyYSJ9" TargetMode="External"/><Relationship Id="rId2756" Type="http://schemas.openxmlformats.org/officeDocument/2006/relationships/hyperlink" Target="https://cogna.atlassian.net/browse/SGGS-16273?atlOrigin=eyJpIjoiMjBhNWIzMmFjMjdiNGE1YzhhZTE4YmM0ZjA0MDM4ZWYiLCJwIjoiZXhjZWwtamlyYSJ9" TargetMode="External"/><Relationship Id="rId728" Type="http://schemas.openxmlformats.org/officeDocument/2006/relationships/hyperlink" Target="https://cogna.atlassian.net/browse/ARTSG-183?atlOrigin=eyJpIjoiMjBhNWIzMmFjMjdiNGE1YzhhZTE4YmM0ZjA0MDM4ZWYiLCJwIjoiZXhjZWwtamlyYSJ9" TargetMode="External"/><Relationship Id="rId935" Type="http://schemas.openxmlformats.org/officeDocument/2006/relationships/hyperlink" Target="https://cogna.atlassian.net/browse/ARTSG-184?atlOrigin=eyJpIjoiMjBhNWIzMmFjMjdiNGE1YzhhZTE4YmM0ZjA0MDM4ZWYiLCJwIjoiZXhjZWwtamlyYSJ9" TargetMode="External"/><Relationship Id="rId1358" Type="http://schemas.openxmlformats.org/officeDocument/2006/relationships/hyperlink" Target="https://cogna.atlassian.net/browse/SGGU-6555?atlOrigin=eyJpIjoiMjBhNWIzMmFjMjdiNGE1YzhhZTE4YmM0ZjA0MDM4ZWYiLCJwIjoiZXhjZWwtamlyYSJ9" TargetMode="External"/><Relationship Id="rId1565" Type="http://schemas.openxmlformats.org/officeDocument/2006/relationships/hyperlink" Target="https://cogna.atlassian.net/browse/SGGS-18525?atlOrigin=eyJpIjoiMjBhNWIzMmFjMjdiNGE1YzhhZTE4YmM0ZjA0MDM4ZWYiLCJwIjoiZXhjZWwtamlyYSJ9" TargetMode="External"/><Relationship Id="rId1772" Type="http://schemas.openxmlformats.org/officeDocument/2006/relationships/hyperlink" Target="https://cogna.atlassian.net/browse/SGGS-18173?atlOrigin=eyJpIjoiMjBhNWIzMmFjMjdiNGE1YzhhZTE4YmM0ZjA0MDM4ZWYiLCJwIjoiZXhjZWwtamlyYSJ9" TargetMode="External"/><Relationship Id="rId2409" Type="http://schemas.openxmlformats.org/officeDocument/2006/relationships/hyperlink" Target="https://cogna.atlassian.net/browse/SGGS-17097?atlOrigin=eyJpIjoiMjBhNWIzMmFjMjdiNGE1YzhhZTE4YmM0ZjA0MDM4ZWYiLCJwIjoiZXhjZWwtamlyYSJ9" TargetMode="External"/><Relationship Id="rId2616" Type="http://schemas.openxmlformats.org/officeDocument/2006/relationships/hyperlink" Target="https://cogna.atlassian.net/browse/SGGS-16738?atlOrigin=eyJpIjoiMjBhNWIzMmFjMjdiNGE1YzhhZTE4YmM0ZjA0MDM4ZWYiLCJwIjoiZXhjZWwtamlyYSJ9" TargetMode="External"/><Relationship Id="rId64" Type="http://schemas.openxmlformats.org/officeDocument/2006/relationships/hyperlink" Target="https://cogna.atlassian.net/browse/SGTB-2620?atlOrigin=eyJpIjoiMjBhNWIzMmFjMjdiNGE1YzhhZTE4YmM0ZjA0MDM4ZWYiLCJwIjoiZXhjZWwtamlyYSJ9" TargetMode="External"/><Relationship Id="rId1218" Type="http://schemas.openxmlformats.org/officeDocument/2006/relationships/hyperlink" Target="https://cogna.atlassian.net/browse/SGGU-6969?atlOrigin=eyJpIjoiMjBhNWIzMmFjMjdiNGE1YzhhZTE4YmM0ZjA0MDM4ZWYiLCJwIjoiZXhjZWwtamlyYSJ9" TargetMode="External"/><Relationship Id="rId1425" Type="http://schemas.openxmlformats.org/officeDocument/2006/relationships/hyperlink" Target="https://cogna.atlassian.net/browse/SGGU-6340?atlOrigin=eyJpIjoiMjBhNWIzMmFjMjdiNGE1YzhhZTE4YmM0ZjA0MDM4ZWYiLCJwIjoiZXhjZWwtamlyYSJ9" TargetMode="External"/><Relationship Id="rId2823" Type="http://schemas.openxmlformats.org/officeDocument/2006/relationships/hyperlink" Target="https://cogna.atlassian.net/browse/SGGS-15567?atlOrigin=eyJpIjoiMjBhNWIzMmFjMjdiNGE1YzhhZTE4YmM0ZjA0MDM4ZWYiLCJwIjoiZXhjZWwtamlyYSJ9" TargetMode="External"/><Relationship Id="rId1632" Type="http://schemas.openxmlformats.org/officeDocument/2006/relationships/hyperlink" Target="https://cogna.atlassian.net/browse/SGGS-18380?atlOrigin=eyJpIjoiMjBhNWIzMmFjMjdiNGE1YzhhZTE4YmM0ZjA0MDM4ZWYiLCJwIjoiZXhjZWwtamlyYSJ9" TargetMode="External"/><Relationship Id="rId2199" Type="http://schemas.openxmlformats.org/officeDocument/2006/relationships/hyperlink" Target="https://cogna.atlassian.net/browse/SGGS-17442?atlOrigin=eyJpIjoiMjBhNWIzMmFjMjdiNGE1YzhhZTE4YmM0ZjA0MDM4ZWYiLCJwIjoiZXhjZWwtamlyYSJ9" TargetMode="External"/><Relationship Id="rId378" Type="http://schemas.openxmlformats.org/officeDocument/2006/relationships/hyperlink" Target="https://cogna.atlassian.net/browse/SGTB-1611?atlOrigin=eyJpIjoiMjBhNWIzMmFjMjdiNGE1YzhhZTE4YmM0ZjA0MDM4ZWYiLCJwIjoiZXhjZWwtamlyYSJ9" TargetMode="External"/><Relationship Id="rId585" Type="http://schemas.openxmlformats.org/officeDocument/2006/relationships/hyperlink" Target="https://cogna.atlassian.net/browse/SGSE-4778?atlOrigin=eyJpIjoiMjBhNWIzMmFjMjdiNGE1YzhhZTE4YmM0ZjA0MDM4ZWYiLCJwIjoiZXhjZWwtamlyYSJ9" TargetMode="External"/><Relationship Id="rId792" Type="http://schemas.openxmlformats.org/officeDocument/2006/relationships/hyperlink" Target="https://cogna.atlassian.net/browse/SGSE-4331?atlOrigin=eyJpIjoiMjBhNWIzMmFjMjdiNGE1YzhhZTE4YmM0ZjA0MDM4ZWYiLCJwIjoiZXhjZWwtamlyYSJ9" TargetMode="External"/><Relationship Id="rId2059" Type="http://schemas.openxmlformats.org/officeDocument/2006/relationships/hyperlink" Target="https://cogna.atlassian.net/browse/SGGS-17673?atlOrigin=eyJpIjoiMjBhNWIzMmFjMjdiNGE1YzhhZTE4YmM0ZjA0MDM4ZWYiLCJwIjoiZXhjZWwtamlyYSJ9" TargetMode="External"/><Relationship Id="rId2266" Type="http://schemas.openxmlformats.org/officeDocument/2006/relationships/hyperlink" Target="https://cogna.atlassian.net/browse/SGGS-17323?atlOrigin=eyJpIjoiMjBhNWIzMmFjMjdiNGE1YzhhZTE4YmM0ZjA0MDM4ZWYiLCJwIjoiZXhjZWwtamlyYSJ9" TargetMode="External"/><Relationship Id="rId2473" Type="http://schemas.openxmlformats.org/officeDocument/2006/relationships/hyperlink" Target="https://cogna.atlassian.net/browse/SGGS-17017?atlOrigin=eyJpIjoiMjBhNWIzMmFjMjdiNGE1YzhhZTE4YmM0ZjA0MDM4ZWYiLCJwIjoiZXhjZWwtamlyYSJ9" TargetMode="External"/><Relationship Id="rId2680" Type="http://schemas.openxmlformats.org/officeDocument/2006/relationships/hyperlink" Target="https://cogna.atlassian.net/browse/SGGS-16459?atlOrigin=eyJpIjoiMjBhNWIzMmFjMjdiNGE1YzhhZTE4YmM0ZjA0MDM4ZWYiLCJwIjoiZXhjZWwtamlyYSJ9" TargetMode="External"/><Relationship Id="rId238" Type="http://schemas.openxmlformats.org/officeDocument/2006/relationships/hyperlink" Target="https://cogna.atlassian.net/browse/SGTB-2088?atlOrigin=eyJpIjoiMjBhNWIzMmFjMjdiNGE1YzhhZTE4YmM0ZjA0MDM4ZWYiLCJwIjoiZXhjZWwtamlyYSJ9" TargetMode="External"/><Relationship Id="rId445" Type="http://schemas.openxmlformats.org/officeDocument/2006/relationships/hyperlink" Target="https://cogna.atlassian.net/browse/SGTB-1406?atlOrigin=eyJpIjoiMjBhNWIzMmFjMjdiNGE1YzhhZTE4YmM0ZjA0MDM4ZWYiLCJwIjoiZXhjZWwtamlyYSJ9" TargetMode="External"/><Relationship Id="rId652" Type="http://schemas.openxmlformats.org/officeDocument/2006/relationships/hyperlink" Target="https://cogna.atlassian.net/browse/SGSE-4597?atlOrigin=eyJpIjoiMjBhNWIzMmFjMjdiNGE1YzhhZTE4YmM0ZjA0MDM4ZWYiLCJwIjoiZXhjZWwtamlyYSJ9" TargetMode="External"/><Relationship Id="rId1075" Type="http://schemas.openxmlformats.org/officeDocument/2006/relationships/hyperlink" Target="https://cogna.atlassian.net/browse/SGGU-7337?atlOrigin=eyJpIjoiMjBhNWIzMmFjMjdiNGE1YzhhZTE4YmM0ZjA0MDM4ZWYiLCJwIjoiZXhjZWwtamlyYSJ9" TargetMode="External"/><Relationship Id="rId1282" Type="http://schemas.openxmlformats.org/officeDocument/2006/relationships/hyperlink" Target="https://cogna.atlassian.net/browse/SGGU-6799?atlOrigin=eyJpIjoiMjBhNWIzMmFjMjdiNGE1YzhhZTE4YmM0ZjA0MDM4ZWYiLCJwIjoiZXhjZWwtamlyYSJ9" TargetMode="External"/><Relationship Id="rId2126" Type="http://schemas.openxmlformats.org/officeDocument/2006/relationships/hyperlink" Target="https://cogna.atlassian.net/browse/SGGS-17525?atlOrigin=eyJpIjoiMjBhNWIzMmFjMjdiNGE1YzhhZTE4YmM0ZjA0MDM4ZWYiLCJwIjoiZXhjZWwtamlyYSJ9" TargetMode="External"/><Relationship Id="rId2333" Type="http://schemas.openxmlformats.org/officeDocument/2006/relationships/hyperlink" Target="https://cogna.atlassian.net/browse/SGGS-17232?atlOrigin=eyJpIjoiMjBhNWIzMmFjMjdiNGE1YzhhZTE4YmM0ZjA0MDM4ZWYiLCJwIjoiZXhjZWwtamlyYSJ9" TargetMode="External"/><Relationship Id="rId2540" Type="http://schemas.openxmlformats.org/officeDocument/2006/relationships/hyperlink" Target="https://cogna.atlassian.net/browse/SGGS-16914?atlOrigin=eyJpIjoiMjBhNWIzMmFjMjdiNGE1YzhhZTE4YmM0ZjA0MDM4ZWYiLCJwIjoiZXhjZWwtamlyYSJ9" TargetMode="External"/><Relationship Id="rId305" Type="http://schemas.openxmlformats.org/officeDocument/2006/relationships/hyperlink" Target="https://cogna.atlassian.net/browse/SGTB-1831?atlOrigin=eyJpIjoiMjBhNWIzMmFjMjdiNGE1YzhhZTE4YmM0ZjA0MDM4ZWYiLCJwIjoiZXhjZWwtamlyYSJ9" TargetMode="External"/><Relationship Id="rId512" Type="http://schemas.openxmlformats.org/officeDocument/2006/relationships/hyperlink" Target="https://cogna.atlassian.net/browse/SGTB-1013?atlOrigin=eyJpIjoiMjBhNWIzMmFjMjdiNGE1YzhhZTE4YmM0ZjA0MDM4ZWYiLCJwIjoiZXhjZWwtamlyYSJ9" TargetMode="External"/><Relationship Id="rId1142" Type="http://schemas.openxmlformats.org/officeDocument/2006/relationships/hyperlink" Target="https://cogna.atlassian.net/browse/SGGU-7163?atlOrigin=eyJpIjoiMjBhNWIzMmFjMjdiNGE1YzhhZTE4YmM0ZjA0MDM4ZWYiLCJwIjoiZXhjZWwtamlyYSJ9" TargetMode="External"/><Relationship Id="rId2400" Type="http://schemas.openxmlformats.org/officeDocument/2006/relationships/hyperlink" Target="https://cogna.atlassian.net/browse/SGGS-17109?atlOrigin=eyJpIjoiMjBhNWIzMmFjMjdiNGE1YzhhZTE4YmM0ZjA0MDM4ZWYiLCJwIjoiZXhjZWwtamlyYSJ9" TargetMode="External"/><Relationship Id="rId1002" Type="http://schemas.openxmlformats.org/officeDocument/2006/relationships/hyperlink" Target="https://cogna.atlassian.net/browse/SGGU-7507?atlOrigin=eyJpIjoiMjBhNWIzMmFjMjdiNGE1YzhhZTE4YmM0ZjA0MDM4ZWYiLCJwIjoiZXhjZWwtamlyYSJ9" TargetMode="External"/><Relationship Id="rId1959" Type="http://schemas.openxmlformats.org/officeDocument/2006/relationships/hyperlink" Target="https://cogna.atlassian.net/browse/SGGS-17812?atlOrigin=eyJpIjoiMjBhNWIzMmFjMjdiNGE1YzhhZTE4YmM0ZjA0MDM4ZWYiLCJwIjoiZXhjZWwtamlyYSJ9" TargetMode="External"/><Relationship Id="rId1819" Type="http://schemas.openxmlformats.org/officeDocument/2006/relationships/hyperlink" Target="https://cogna.atlassian.net/browse/ARTPT-575?atlOrigin=eyJpIjoiMjBhNWIzMmFjMjdiNGE1YzhhZTE4YmM0ZjA0MDM4ZWYiLCJwIjoiZXhjZWwtamlyYSJ9" TargetMode="External"/><Relationship Id="rId2190" Type="http://schemas.openxmlformats.org/officeDocument/2006/relationships/hyperlink" Target="https://cogna.atlassian.net/browse/SGGS-17451?atlOrigin=eyJpIjoiMjBhNWIzMmFjMjdiNGE1YzhhZTE4YmM0ZjA0MDM4ZWYiLCJwIjoiZXhjZWwtamlyYSJ9" TargetMode="External"/><Relationship Id="rId162" Type="http://schemas.openxmlformats.org/officeDocument/2006/relationships/hyperlink" Target="https://cogna.atlassian.net/browse/SGTB-2336?atlOrigin=eyJpIjoiMjBhNWIzMmFjMjdiNGE1YzhhZTE4YmM0ZjA0MDM4ZWYiLCJwIjoiZXhjZWwtamlyYSJ9" TargetMode="External"/><Relationship Id="rId2050" Type="http://schemas.openxmlformats.org/officeDocument/2006/relationships/hyperlink" Target="https://cogna.atlassian.net/browse/SGGS-17684?atlOrigin=eyJpIjoiMjBhNWIzMmFjMjdiNGE1YzhhZTE4YmM0ZjA0MDM4ZWYiLCJwIjoiZXhjZWwtamlyYSJ9" TargetMode="External"/><Relationship Id="rId979" Type="http://schemas.openxmlformats.org/officeDocument/2006/relationships/hyperlink" Target="https://cogna.atlassian.net/browse/SGGU-7656?atlOrigin=eyJpIjoiMjBhNWIzMmFjMjdiNGE1YzhhZTE4YmM0ZjA0MDM4ZWYiLCJwIjoiZXhjZWwtamlyYSJ9" TargetMode="External"/><Relationship Id="rId839" Type="http://schemas.openxmlformats.org/officeDocument/2006/relationships/hyperlink" Target="https://cogna.atlassian.net/browse/SGSE-4190?atlOrigin=eyJpIjoiMjBhNWIzMmFjMjdiNGE1YzhhZTE4YmM0ZjA0MDM4ZWYiLCJwIjoiZXhjZWwtamlyYSJ9" TargetMode="External"/><Relationship Id="rId1469" Type="http://schemas.openxmlformats.org/officeDocument/2006/relationships/hyperlink" Target="https://cogna.atlassian.net/browse/SGGU-5326?atlOrigin=eyJpIjoiMjBhNWIzMmFjMjdiNGE1YzhhZTE4YmM0ZjA0MDM4ZWYiLCJwIjoiZXhjZWwtamlyYSJ9" TargetMode="External"/><Relationship Id="rId1676" Type="http://schemas.openxmlformats.org/officeDocument/2006/relationships/hyperlink" Target="https://cogna.atlassian.net/browse/SGGS-18301?atlOrigin=eyJpIjoiMjBhNWIzMmFjMjdiNGE1YzhhZTE4YmM0ZjA0MDM4ZWYiLCJwIjoiZXhjZWwtamlyYSJ9" TargetMode="External"/><Relationship Id="rId1883" Type="http://schemas.openxmlformats.org/officeDocument/2006/relationships/hyperlink" Target="https://cogna.atlassian.net/browse/SGGS-17957?atlOrigin=eyJpIjoiMjBhNWIzMmFjMjdiNGE1YzhhZTE4YmM0ZjA0MDM4ZWYiLCJwIjoiZXhjZWwtamlyYSJ9" TargetMode="External"/><Relationship Id="rId2727" Type="http://schemas.openxmlformats.org/officeDocument/2006/relationships/hyperlink" Target="https://cogna.atlassian.net/browse/SGGS-16339?atlOrigin=eyJpIjoiMjBhNWIzMmFjMjdiNGE1YzhhZTE4YmM0ZjA0MDM4ZWYiLCJwIjoiZXhjZWwtamlyYSJ9" TargetMode="External"/><Relationship Id="rId906" Type="http://schemas.openxmlformats.org/officeDocument/2006/relationships/hyperlink" Target="https://cogna.atlassian.net/browse/SGSE-4097?atlOrigin=eyJpIjoiMjBhNWIzMmFjMjdiNGE1YzhhZTE4YmM0ZjA0MDM4ZWYiLCJwIjoiZXhjZWwtamlyYSJ9" TargetMode="External"/><Relationship Id="rId1329" Type="http://schemas.openxmlformats.org/officeDocument/2006/relationships/hyperlink" Target="https://cogna.atlassian.net/browse/SGGU-6703?atlOrigin=eyJpIjoiMjBhNWIzMmFjMjdiNGE1YzhhZTE4YmM0ZjA0MDM4ZWYiLCJwIjoiZXhjZWwtamlyYSJ9" TargetMode="External"/><Relationship Id="rId1536" Type="http://schemas.openxmlformats.org/officeDocument/2006/relationships/hyperlink" Target="https://cogna.atlassian.net/browse/SGGS-18585?atlOrigin=eyJpIjoiMjBhNWIzMmFjMjdiNGE1YzhhZTE4YmM0ZjA0MDM4ZWYiLCJwIjoiZXhjZWwtamlyYSJ9" TargetMode="External"/><Relationship Id="rId1743" Type="http://schemas.openxmlformats.org/officeDocument/2006/relationships/hyperlink" Target="https://cogna.atlassian.net/browse/SGGS-18203?atlOrigin=eyJpIjoiMjBhNWIzMmFjMjdiNGE1YzhhZTE4YmM0ZjA0MDM4ZWYiLCJwIjoiZXhjZWwtamlyYSJ9" TargetMode="External"/><Relationship Id="rId1950" Type="http://schemas.openxmlformats.org/officeDocument/2006/relationships/hyperlink" Target="https://cogna.atlassian.net/browse/SGGS-17830?atlOrigin=eyJpIjoiMjBhNWIzMmFjMjdiNGE1YzhhZTE4YmM0ZjA0MDM4ZWYiLCJwIjoiZXhjZWwtamlyYSJ9" TargetMode="External"/><Relationship Id="rId35" Type="http://schemas.openxmlformats.org/officeDocument/2006/relationships/hyperlink" Target="https://cogna.atlassian.net/browse/SGTB-2715?atlOrigin=eyJpIjoiMjBhNWIzMmFjMjdiNGE1YzhhZTE4YmM0ZjA0MDM4ZWYiLCJwIjoiZXhjZWwtamlyYSJ9" TargetMode="External"/><Relationship Id="rId1603" Type="http://schemas.openxmlformats.org/officeDocument/2006/relationships/hyperlink" Target="https://cogna.atlassian.net/browse/SGGS-18473?atlOrigin=eyJpIjoiMjBhNWIzMmFjMjdiNGE1YzhhZTE4YmM0ZjA0MDM4ZWYiLCJwIjoiZXhjZWwtamlyYSJ9" TargetMode="External"/><Relationship Id="rId1810" Type="http://schemas.openxmlformats.org/officeDocument/2006/relationships/hyperlink" Target="https://cogna.atlassian.net/browse/SGGS-18119?atlOrigin=eyJpIjoiMjBhNWIzMmFjMjdiNGE1YzhhZTE4YmM0ZjA0MDM4ZWYiLCJwIjoiZXhjZWwtamlyYSJ9" TargetMode="External"/><Relationship Id="rId489" Type="http://schemas.openxmlformats.org/officeDocument/2006/relationships/hyperlink" Target="https://cogna.atlassian.net/browse/SGTB-1372?atlOrigin=eyJpIjoiMjBhNWIzMmFjMjdiNGE1YzhhZTE4YmM0ZjA0MDM4ZWYiLCJwIjoiZXhjZWwtamlyYSJ9" TargetMode="External"/><Relationship Id="rId696" Type="http://schemas.openxmlformats.org/officeDocument/2006/relationships/hyperlink" Target="https://cogna.atlassian.net/browse/SGSE-4538?atlOrigin=eyJpIjoiMjBhNWIzMmFjMjdiNGE1YzhhZTE4YmM0ZjA0MDM4ZWYiLCJwIjoiZXhjZWwtamlyYSJ9" TargetMode="External"/><Relationship Id="rId2377" Type="http://schemas.openxmlformats.org/officeDocument/2006/relationships/hyperlink" Target="https://cogna.atlassian.net/browse/SGGS-17146?atlOrigin=eyJpIjoiMjBhNWIzMmFjMjdiNGE1YzhhZTE4YmM0ZjA0MDM4ZWYiLCJwIjoiZXhjZWwtamlyYSJ9" TargetMode="External"/><Relationship Id="rId2584" Type="http://schemas.openxmlformats.org/officeDocument/2006/relationships/hyperlink" Target="https://cogna.atlassian.net/browse/SGGS-16793?atlOrigin=eyJpIjoiMjBhNWIzMmFjMjdiNGE1YzhhZTE4YmM0ZjA0MDM4ZWYiLCJwIjoiZXhjZWwtamlyYSJ9" TargetMode="External"/><Relationship Id="rId2791" Type="http://schemas.openxmlformats.org/officeDocument/2006/relationships/hyperlink" Target="https://cogna.atlassian.net/browse/SGGS-15771?atlOrigin=eyJpIjoiMjBhNWIzMmFjMjdiNGE1YzhhZTE4YmM0ZjA0MDM4ZWYiLCJwIjoiZXhjZWwtamlyYSJ9" TargetMode="External"/><Relationship Id="rId349" Type="http://schemas.openxmlformats.org/officeDocument/2006/relationships/hyperlink" Target="https://cogna.atlassian.net/browse/SGTB-1671?atlOrigin=eyJpIjoiMjBhNWIzMmFjMjdiNGE1YzhhZTE4YmM0ZjA0MDM4ZWYiLCJwIjoiZXhjZWwtamlyYSJ9" TargetMode="External"/><Relationship Id="rId556" Type="http://schemas.openxmlformats.org/officeDocument/2006/relationships/hyperlink" Target="https://cogna.atlassian.net/browse/SGSE-4823?atlOrigin=eyJpIjoiMjBhNWIzMmFjMjdiNGE1YzhhZTE4YmM0ZjA0MDM4ZWYiLCJwIjoiZXhjZWwtamlyYSJ9" TargetMode="External"/><Relationship Id="rId763" Type="http://schemas.openxmlformats.org/officeDocument/2006/relationships/hyperlink" Target="https://cogna.atlassian.net/browse/SGSE-4380?atlOrigin=eyJpIjoiMjBhNWIzMmFjMjdiNGE1YzhhZTE4YmM0ZjA0MDM4ZWYiLCJwIjoiZXhjZWwtamlyYSJ9" TargetMode="External"/><Relationship Id="rId1186" Type="http://schemas.openxmlformats.org/officeDocument/2006/relationships/hyperlink" Target="https://cogna.atlassian.net/browse/SGGU-7011?atlOrigin=eyJpIjoiMjBhNWIzMmFjMjdiNGE1YzhhZTE4YmM0ZjA0MDM4ZWYiLCJwIjoiZXhjZWwtamlyYSJ9" TargetMode="External"/><Relationship Id="rId1393" Type="http://schemas.openxmlformats.org/officeDocument/2006/relationships/hyperlink" Target="https://cogna.atlassian.net/browse/SGGU-6389?atlOrigin=eyJpIjoiMjBhNWIzMmFjMjdiNGE1YzhhZTE4YmM0ZjA0MDM4ZWYiLCJwIjoiZXhjZWwtamlyYSJ9" TargetMode="External"/><Relationship Id="rId2237" Type="http://schemas.openxmlformats.org/officeDocument/2006/relationships/hyperlink" Target="https://cogna.atlassian.net/browse/SGGS-17359?atlOrigin=eyJpIjoiMjBhNWIzMmFjMjdiNGE1YzhhZTE4YmM0ZjA0MDM4ZWYiLCJwIjoiZXhjZWwtamlyYSJ9" TargetMode="External"/><Relationship Id="rId2444" Type="http://schemas.openxmlformats.org/officeDocument/2006/relationships/hyperlink" Target="https://cogna.atlassian.net/browse/SGGS-15490?atlOrigin=eyJpIjoiMjBhNWIzMmFjMjdiNGE1YzhhZTE4YmM0ZjA0MDM4ZWYiLCJwIjoiZXhjZWwtamlyYSJ9" TargetMode="External"/><Relationship Id="rId209" Type="http://schemas.openxmlformats.org/officeDocument/2006/relationships/hyperlink" Target="https://cogna.atlassian.net/browse/SGTB-2160?atlOrigin=eyJpIjoiMjBhNWIzMmFjMjdiNGE1YzhhZTE4YmM0ZjA0MDM4ZWYiLCJwIjoiZXhjZWwtamlyYSJ9" TargetMode="External"/><Relationship Id="rId416" Type="http://schemas.openxmlformats.org/officeDocument/2006/relationships/hyperlink" Target="https://cogna.atlassian.net/browse/SGTB-1509?atlOrigin=eyJpIjoiMjBhNWIzMmFjMjdiNGE1YzhhZTE4YmM0ZjA0MDM4ZWYiLCJwIjoiZXhjZWwtamlyYSJ9" TargetMode="External"/><Relationship Id="rId970" Type="http://schemas.openxmlformats.org/officeDocument/2006/relationships/hyperlink" Target="https://cogna.atlassian.net/browse/SGGU-5187?atlOrigin=eyJpIjoiMjBhNWIzMmFjMjdiNGE1YzhhZTE4YmM0ZjA0MDM4ZWYiLCJwIjoiZXhjZWwtamlyYSJ9" TargetMode="External"/><Relationship Id="rId1046" Type="http://schemas.openxmlformats.org/officeDocument/2006/relationships/hyperlink" Target="https://cogna.atlassian.net/browse/SGGU-7384?atlOrigin=eyJpIjoiMjBhNWIzMmFjMjdiNGE1YzhhZTE4YmM0ZjA0MDM4ZWYiLCJwIjoiZXhjZWwtamlyYSJ9" TargetMode="External"/><Relationship Id="rId1253" Type="http://schemas.openxmlformats.org/officeDocument/2006/relationships/hyperlink" Target="https://cogna.atlassian.net/browse/SGGU-6913?atlOrigin=eyJpIjoiMjBhNWIzMmFjMjdiNGE1YzhhZTE4YmM0ZjA0MDM4ZWYiLCJwIjoiZXhjZWwtamlyYSJ9" TargetMode="External"/><Relationship Id="rId2651" Type="http://schemas.openxmlformats.org/officeDocument/2006/relationships/hyperlink" Target="https://cogna.atlassian.net/browse/SGGS-16589?atlOrigin=eyJpIjoiMjBhNWIzMmFjMjdiNGE1YzhhZTE4YmM0ZjA0MDM4ZWYiLCJwIjoiZXhjZWwtamlyYSJ9" TargetMode="External"/><Relationship Id="rId623" Type="http://schemas.openxmlformats.org/officeDocument/2006/relationships/hyperlink" Target="https://cogna.atlassian.net/browse/SGSE-4650?atlOrigin=eyJpIjoiMjBhNWIzMmFjMjdiNGE1YzhhZTE4YmM0ZjA0MDM4ZWYiLCJwIjoiZXhjZWwtamlyYSJ9" TargetMode="External"/><Relationship Id="rId830" Type="http://schemas.openxmlformats.org/officeDocument/2006/relationships/hyperlink" Target="https://cogna.atlassian.net/browse/ARTSG-178?atlOrigin=eyJpIjoiMjBhNWIzMmFjMjdiNGE1YzhhZTE4YmM0ZjA0MDM4ZWYiLCJwIjoiZXhjZWwtamlyYSJ9" TargetMode="External"/><Relationship Id="rId1460" Type="http://schemas.openxmlformats.org/officeDocument/2006/relationships/hyperlink" Target="https://cogna.atlassian.net/browse/SGGU-5288?atlOrigin=eyJpIjoiMjBhNWIzMmFjMjdiNGE1YzhhZTE4YmM0ZjA0MDM4ZWYiLCJwIjoiZXhjZWwtamlyYSJ9" TargetMode="External"/><Relationship Id="rId2304" Type="http://schemas.openxmlformats.org/officeDocument/2006/relationships/hyperlink" Target="https://cogna.atlassian.net/browse/SGGS-17268?atlOrigin=eyJpIjoiMjBhNWIzMmFjMjdiNGE1YzhhZTE4YmM0ZjA0MDM4ZWYiLCJwIjoiZXhjZWwtamlyYSJ9" TargetMode="External"/><Relationship Id="rId2511" Type="http://schemas.openxmlformats.org/officeDocument/2006/relationships/hyperlink" Target="https://cogna.atlassian.net/browse/ARTSG-185?atlOrigin=eyJpIjoiMjBhNWIzMmFjMjdiNGE1YzhhZTE4YmM0ZjA0MDM4ZWYiLCJwIjoiZXhjZWwtamlyYSJ9" TargetMode="External"/><Relationship Id="rId1113" Type="http://schemas.openxmlformats.org/officeDocument/2006/relationships/hyperlink" Target="https://cogna.atlassian.net/browse/SGGU-7208?atlOrigin=eyJpIjoiMjBhNWIzMmFjMjdiNGE1YzhhZTE4YmM0ZjA0MDM4ZWYiLCJwIjoiZXhjZWwtamlyYSJ9" TargetMode="External"/><Relationship Id="rId1320" Type="http://schemas.openxmlformats.org/officeDocument/2006/relationships/hyperlink" Target="https://cogna.atlassian.net/browse/SGGU-6717?atlOrigin=eyJpIjoiMjBhNWIzMmFjMjdiNGE1YzhhZTE4YmM0ZjA0MDM4ZWYiLCJwIjoiZXhjZWwtamlyYSJ9" TargetMode="External"/><Relationship Id="rId2094" Type="http://schemas.openxmlformats.org/officeDocument/2006/relationships/hyperlink" Target="https://cogna.atlassian.net/browse/SGGS-17567?atlOrigin=eyJpIjoiMjBhNWIzMmFjMjdiNGE1YzhhZTE4YmM0ZjA0MDM4ZWYiLCJwIjoiZXhjZWwtamlyYSJ9" TargetMode="External"/><Relationship Id="rId273" Type="http://schemas.openxmlformats.org/officeDocument/2006/relationships/hyperlink" Target="https://cogna.atlassian.net/browse/SGTB-1906?atlOrigin=eyJpIjoiMjBhNWIzMmFjMjdiNGE1YzhhZTE4YmM0ZjA0MDM4ZWYiLCJwIjoiZXhjZWwtamlyYSJ9" TargetMode="External"/><Relationship Id="rId480" Type="http://schemas.openxmlformats.org/officeDocument/2006/relationships/hyperlink" Target="https://cogna.atlassian.net/browse/JFTS-3686?atlOrigin=eyJpIjoiMjBhNWIzMmFjMjdiNGE1YzhhZTE4YmM0ZjA0MDM4ZWYiLCJwIjoiZXhjZWwtamlyYSJ9" TargetMode="External"/><Relationship Id="rId2161" Type="http://schemas.openxmlformats.org/officeDocument/2006/relationships/hyperlink" Target="https://cogna.atlassian.net/browse/SGGS-17482?atlOrigin=eyJpIjoiMjBhNWIzMmFjMjdiNGE1YzhhZTE4YmM0ZjA0MDM4ZWYiLCJwIjoiZXhjZWwtamlyYSJ9" TargetMode="External"/><Relationship Id="rId133" Type="http://schemas.openxmlformats.org/officeDocument/2006/relationships/hyperlink" Target="https://cogna.atlassian.net/browse/SGTB-2411?atlOrigin=eyJpIjoiMjBhNWIzMmFjMjdiNGE1YzhhZTE4YmM0ZjA0MDM4ZWYiLCJwIjoiZXhjZWwtamlyYSJ9" TargetMode="External"/><Relationship Id="rId340" Type="http://schemas.openxmlformats.org/officeDocument/2006/relationships/hyperlink" Target="https://cogna.atlassian.net/browse/SGTB-1684?atlOrigin=eyJpIjoiMjBhNWIzMmFjMjdiNGE1YzhhZTE4YmM0ZjA0MDM4ZWYiLCJwIjoiZXhjZWwtamlyYSJ9" TargetMode="External"/><Relationship Id="rId2021" Type="http://schemas.openxmlformats.org/officeDocument/2006/relationships/hyperlink" Target="https://cogna.atlassian.net/browse/SGGS-17726?atlOrigin=eyJpIjoiMjBhNWIzMmFjMjdiNGE1YzhhZTE4YmM0ZjA0MDM4ZWYiLCJwIjoiZXhjZWwtamlyYSJ9" TargetMode="External"/><Relationship Id="rId200" Type="http://schemas.openxmlformats.org/officeDocument/2006/relationships/hyperlink" Target="https://cogna.atlassian.net/browse/SGTB-2215?atlOrigin=eyJpIjoiMjBhNWIzMmFjMjdiNGE1YzhhZTE4YmM0ZjA0MDM4ZWYiLCJwIjoiZXhjZWwtamlyYSJ9" TargetMode="External"/><Relationship Id="rId1787" Type="http://schemas.openxmlformats.org/officeDocument/2006/relationships/hyperlink" Target="https://cogna.atlassian.net/browse/SGGS-18144?atlOrigin=eyJpIjoiMjBhNWIzMmFjMjdiNGE1YzhhZTE4YmM0ZjA0MDM4ZWYiLCJwIjoiZXhjZWwtamlyYSJ9" TargetMode="External"/><Relationship Id="rId1994" Type="http://schemas.openxmlformats.org/officeDocument/2006/relationships/hyperlink" Target="https://cogna.atlassian.net/browse/SGGS-17759?atlOrigin=eyJpIjoiMjBhNWIzMmFjMjdiNGE1YzhhZTE4YmM0ZjA0MDM4ZWYiLCJwIjoiZXhjZWwtamlyYSJ9" TargetMode="External"/><Relationship Id="rId2838" Type="http://schemas.openxmlformats.org/officeDocument/2006/relationships/hyperlink" Target="https://cogna.atlassian.net/browse/SGGS-15527?atlOrigin=eyJpIjoiMjBhNWIzMmFjMjdiNGE1YzhhZTE4YmM0ZjA0MDM4ZWYiLCJwIjoiZXhjZWwtamlyYSJ9" TargetMode="External"/><Relationship Id="rId79" Type="http://schemas.openxmlformats.org/officeDocument/2006/relationships/hyperlink" Target="https://cogna.atlassian.net/browse/SGTB-2591?atlOrigin=eyJpIjoiMjBhNWIzMmFjMjdiNGE1YzhhZTE4YmM0ZjA0MDM4ZWYiLCJwIjoiZXhjZWwtamlyYSJ9" TargetMode="External"/><Relationship Id="rId1647" Type="http://schemas.openxmlformats.org/officeDocument/2006/relationships/hyperlink" Target="https://cogna.atlassian.net/browse/SGGS-18362?atlOrigin=eyJpIjoiMjBhNWIzMmFjMjdiNGE1YzhhZTE4YmM0ZjA0MDM4ZWYiLCJwIjoiZXhjZWwtamlyYSJ9" TargetMode="External"/><Relationship Id="rId1854" Type="http://schemas.openxmlformats.org/officeDocument/2006/relationships/hyperlink" Target="https://cogna.atlassian.net/browse/SGGS-18000?atlOrigin=eyJpIjoiMjBhNWIzMmFjMjdiNGE1YzhhZTE4YmM0ZjA0MDM4ZWYiLCJwIjoiZXhjZWwtamlyYSJ9" TargetMode="External"/><Relationship Id="rId1507" Type="http://schemas.openxmlformats.org/officeDocument/2006/relationships/hyperlink" Target="https://cogna.atlassian.net/browse/SGGS-18629?atlOrigin=eyJpIjoiMjBhNWIzMmFjMjdiNGE1YzhhZTE4YmM0ZjA0MDM4ZWYiLCJwIjoiZXhjZWwtamlyYSJ9" TargetMode="External"/><Relationship Id="rId1714" Type="http://schemas.openxmlformats.org/officeDocument/2006/relationships/hyperlink" Target="https://cogna.atlassian.net/browse/SGGS-18252?atlOrigin=eyJpIjoiMjBhNWIzMmFjMjdiNGE1YzhhZTE4YmM0ZjA0MDM4ZWYiLCJwIjoiZXhjZWwtamlyYSJ9" TargetMode="External"/><Relationship Id="rId1921" Type="http://schemas.openxmlformats.org/officeDocument/2006/relationships/hyperlink" Target="https://cogna.atlassian.net/browse/SGGS-17914?atlOrigin=eyJpIjoiMjBhNWIzMmFjMjdiNGE1YzhhZTE4YmM0ZjA0MDM4ZWYiLCJwIjoiZXhjZWwtamlyYSJ9" TargetMode="External"/><Relationship Id="rId2488" Type="http://schemas.openxmlformats.org/officeDocument/2006/relationships/hyperlink" Target="https://cogna.atlassian.net/browse/SGGS-16997?atlOrigin=eyJpIjoiMjBhNWIzMmFjMjdiNGE1YzhhZTE4YmM0ZjA0MDM4ZWYiLCJwIjoiZXhjZWwtamlyYSJ9" TargetMode="External"/><Relationship Id="rId1297" Type="http://schemas.openxmlformats.org/officeDocument/2006/relationships/hyperlink" Target="https://cogna.atlassian.net/browse/SGGU-6769?atlOrigin=eyJpIjoiMjBhNWIzMmFjMjdiNGE1YzhhZTE4YmM0ZjA0MDM4ZWYiLCJwIjoiZXhjZWwtamlyYSJ9" TargetMode="External"/><Relationship Id="rId2695" Type="http://schemas.openxmlformats.org/officeDocument/2006/relationships/hyperlink" Target="https://cogna.atlassian.net/browse/SGGS-16422?atlOrigin=eyJpIjoiMjBhNWIzMmFjMjdiNGE1YzhhZTE4YmM0ZjA0MDM4ZWYiLCJwIjoiZXhjZWwtamlyYSJ9" TargetMode="External"/><Relationship Id="rId667" Type="http://schemas.openxmlformats.org/officeDocument/2006/relationships/hyperlink" Target="https://cogna.atlassian.net/browse/SGSE-4569?atlOrigin=eyJpIjoiMjBhNWIzMmFjMjdiNGE1YzhhZTE4YmM0ZjA0MDM4ZWYiLCJwIjoiZXhjZWwtamlyYSJ9" TargetMode="External"/><Relationship Id="rId874" Type="http://schemas.openxmlformats.org/officeDocument/2006/relationships/hyperlink" Target="https://cogna.atlassian.net/browse/SGSE-4122?atlOrigin=eyJpIjoiMjBhNWIzMmFjMjdiNGE1YzhhZTE4YmM0ZjA0MDM4ZWYiLCJwIjoiZXhjZWwtamlyYSJ9" TargetMode="External"/><Relationship Id="rId2348" Type="http://schemas.openxmlformats.org/officeDocument/2006/relationships/hyperlink" Target="https://cogna.atlassian.net/browse/SGGS-17207?atlOrigin=eyJpIjoiMjBhNWIzMmFjMjdiNGE1YzhhZTE4YmM0ZjA0MDM4ZWYiLCJwIjoiZXhjZWwtamlyYSJ9" TargetMode="External"/><Relationship Id="rId2555" Type="http://schemas.openxmlformats.org/officeDocument/2006/relationships/hyperlink" Target="https://cogna.atlassian.net/browse/SGGS-16881?atlOrigin=eyJpIjoiMjBhNWIzMmFjMjdiNGE1YzhhZTE4YmM0ZjA0MDM4ZWYiLCJwIjoiZXhjZWwtamlyYSJ9" TargetMode="External"/><Relationship Id="rId2762" Type="http://schemas.openxmlformats.org/officeDocument/2006/relationships/hyperlink" Target="https://cogna.atlassian.net/browse/SGGS-16173?atlOrigin=eyJpIjoiMjBhNWIzMmFjMjdiNGE1YzhhZTE4YmM0ZjA0MDM4ZWYiLCJwIjoiZXhjZWwtamlyYSJ9" TargetMode="External"/><Relationship Id="rId527" Type="http://schemas.openxmlformats.org/officeDocument/2006/relationships/hyperlink" Target="https://cogna.atlassian.net/browse/SGTB-1256?atlOrigin=eyJpIjoiMjBhNWIzMmFjMjdiNGE1YzhhZTE4YmM0ZjA0MDM4ZWYiLCJwIjoiZXhjZWwtamlyYSJ9" TargetMode="External"/><Relationship Id="rId734" Type="http://schemas.openxmlformats.org/officeDocument/2006/relationships/hyperlink" Target="https://cogna.atlassian.net/browse/SGSE-4465?atlOrigin=eyJpIjoiMjBhNWIzMmFjMjdiNGE1YzhhZTE4YmM0ZjA0MDM4ZWYiLCJwIjoiZXhjZWwtamlyYSJ9" TargetMode="External"/><Relationship Id="rId941" Type="http://schemas.openxmlformats.org/officeDocument/2006/relationships/hyperlink" Target="https://cogna.atlassian.net/browse/ARTSG-184?atlOrigin=eyJpIjoiMjBhNWIzMmFjMjdiNGE1YzhhZTE4YmM0ZjA0MDM4ZWYiLCJwIjoiZXhjZWwtamlyYSJ9" TargetMode="External"/><Relationship Id="rId1157" Type="http://schemas.openxmlformats.org/officeDocument/2006/relationships/hyperlink" Target="https://cogna.atlassian.net/browse/SGGU-7142?atlOrigin=eyJpIjoiMjBhNWIzMmFjMjdiNGE1YzhhZTE4YmM0ZjA0MDM4ZWYiLCJwIjoiZXhjZWwtamlyYSJ9" TargetMode="External"/><Relationship Id="rId1364" Type="http://schemas.openxmlformats.org/officeDocument/2006/relationships/hyperlink" Target="https://cogna.atlassian.net/browse/SGGU-6546?atlOrigin=eyJpIjoiMjBhNWIzMmFjMjdiNGE1YzhhZTE4YmM0ZjA0MDM4ZWYiLCJwIjoiZXhjZWwtamlyYSJ9" TargetMode="External"/><Relationship Id="rId1571" Type="http://schemas.openxmlformats.org/officeDocument/2006/relationships/hyperlink" Target="https://cogna.atlassian.net/browse/SGGS-18519?atlOrigin=eyJpIjoiMjBhNWIzMmFjMjdiNGE1YzhhZTE4YmM0ZjA0MDM4ZWYiLCJwIjoiZXhjZWwtamlyYSJ9" TargetMode="External"/><Relationship Id="rId2208" Type="http://schemas.openxmlformats.org/officeDocument/2006/relationships/hyperlink" Target="https://cogna.atlassian.net/browse/SGGS-17429?atlOrigin=eyJpIjoiMjBhNWIzMmFjMjdiNGE1YzhhZTE4YmM0ZjA0MDM4ZWYiLCJwIjoiZXhjZWwtamlyYSJ9" TargetMode="External"/><Relationship Id="rId2415" Type="http://schemas.openxmlformats.org/officeDocument/2006/relationships/hyperlink" Target="https://cogna.atlassian.net/browse/SGGS-17086?atlOrigin=eyJpIjoiMjBhNWIzMmFjMjdiNGE1YzhhZTE4YmM0ZjA0MDM4ZWYiLCJwIjoiZXhjZWwtamlyYSJ9" TargetMode="External"/><Relationship Id="rId2622" Type="http://schemas.openxmlformats.org/officeDocument/2006/relationships/hyperlink" Target="https://cogna.atlassian.net/browse/ARTPT-691?atlOrigin=eyJpIjoiMjBhNWIzMmFjMjdiNGE1YzhhZTE4YmM0ZjA0MDM4ZWYiLCJwIjoiZXhjZWwtamlyYSJ9" TargetMode="External"/><Relationship Id="rId70" Type="http://schemas.openxmlformats.org/officeDocument/2006/relationships/hyperlink" Target="https://cogna.atlassian.net/browse/SGTB-2605?atlOrigin=eyJpIjoiMjBhNWIzMmFjMjdiNGE1YzhhZTE4YmM0ZjA0MDM4ZWYiLCJwIjoiZXhjZWwtamlyYSJ9" TargetMode="External"/><Relationship Id="rId801" Type="http://schemas.openxmlformats.org/officeDocument/2006/relationships/hyperlink" Target="https://cogna.atlassian.net/browse/ARTSG-184?atlOrigin=eyJpIjoiMjBhNWIzMmFjMjdiNGE1YzhhZTE4YmM0ZjA0MDM4ZWYiLCJwIjoiZXhjZWwtamlyYSJ9" TargetMode="External"/><Relationship Id="rId1017" Type="http://schemas.openxmlformats.org/officeDocument/2006/relationships/hyperlink" Target="https://cogna.atlassian.net/browse/SGGU-7454?atlOrigin=eyJpIjoiMjBhNWIzMmFjMjdiNGE1YzhhZTE4YmM0ZjA0MDM4ZWYiLCJwIjoiZXhjZWwtamlyYSJ9" TargetMode="External"/><Relationship Id="rId1224" Type="http://schemas.openxmlformats.org/officeDocument/2006/relationships/hyperlink" Target="https://cogna.atlassian.net/browse/SGGU-6955?atlOrigin=eyJpIjoiMjBhNWIzMmFjMjdiNGE1YzhhZTE4YmM0ZjA0MDM4ZWYiLCJwIjoiZXhjZWwtamlyYSJ9" TargetMode="External"/><Relationship Id="rId1431" Type="http://schemas.openxmlformats.org/officeDocument/2006/relationships/hyperlink" Target="https://cogna.atlassian.net/browse/SGGU-6318?atlOrigin=eyJpIjoiMjBhNWIzMmFjMjdiNGE1YzhhZTE4YmM0ZjA0MDM4ZWYiLCJwIjoiZXhjZWwtamlyYSJ9" TargetMode="External"/><Relationship Id="rId177" Type="http://schemas.openxmlformats.org/officeDocument/2006/relationships/hyperlink" Target="https://cogna.atlassian.net/browse/SGTB-2302?atlOrigin=eyJpIjoiMjBhNWIzMmFjMjdiNGE1YzhhZTE4YmM0ZjA0MDM4ZWYiLCJwIjoiZXhjZWwtamlyYSJ9" TargetMode="External"/><Relationship Id="rId384" Type="http://schemas.openxmlformats.org/officeDocument/2006/relationships/hyperlink" Target="https://cogna.atlassian.net/browse/SGTB-1598?atlOrigin=eyJpIjoiMjBhNWIzMmFjMjdiNGE1YzhhZTE4YmM0ZjA0MDM4ZWYiLCJwIjoiZXhjZWwtamlyYSJ9" TargetMode="External"/><Relationship Id="rId591" Type="http://schemas.openxmlformats.org/officeDocument/2006/relationships/hyperlink" Target="https://cogna.atlassian.net/browse/SGSE-4742?atlOrigin=eyJpIjoiMjBhNWIzMmFjMjdiNGE1YzhhZTE4YmM0ZjA0MDM4ZWYiLCJwIjoiZXhjZWwtamlyYSJ9" TargetMode="External"/><Relationship Id="rId2065" Type="http://schemas.openxmlformats.org/officeDocument/2006/relationships/hyperlink" Target="https://cogna.atlassian.net/browse/SGGS-17608?atlOrigin=eyJpIjoiMjBhNWIzMmFjMjdiNGE1YzhhZTE4YmM0ZjA0MDM4ZWYiLCJwIjoiZXhjZWwtamlyYSJ9" TargetMode="External"/><Relationship Id="rId2272" Type="http://schemas.openxmlformats.org/officeDocument/2006/relationships/hyperlink" Target="https://cogna.atlassian.net/browse/SGGS-17316?atlOrigin=eyJpIjoiMjBhNWIzMmFjMjdiNGE1YzhhZTE4YmM0ZjA0MDM4ZWYiLCJwIjoiZXhjZWwtamlyYSJ9" TargetMode="External"/><Relationship Id="rId244" Type="http://schemas.openxmlformats.org/officeDocument/2006/relationships/hyperlink" Target="https://cogna.atlassian.net/browse/SGTB-2077?atlOrigin=eyJpIjoiMjBhNWIzMmFjMjdiNGE1YzhhZTE4YmM0ZjA0MDM4ZWYiLCJwIjoiZXhjZWwtamlyYSJ9" TargetMode="External"/><Relationship Id="rId1081" Type="http://schemas.openxmlformats.org/officeDocument/2006/relationships/hyperlink" Target="https://cogna.atlassian.net/browse/SGGU-7318?atlOrigin=eyJpIjoiMjBhNWIzMmFjMjdiNGE1YzhhZTE4YmM0ZjA0MDM4ZWYiLCJwIjoiZXhjZWwtamlyYSJ9" TargetMode="External"/><Relationship Id="rId451" Type="http://schemas.openxmlformats.org/officeDocument/2006/relationships/hyperlink" Target="https://cogna.atlassian.net/browse/SGTB-1401?atlOrigin=eyJpIjoiMjBhNWIzMmFjMjdiNGE1YzhhZTE4YmM0ZjA0MDM4ZWYiLCJwIjoiZXhjZWwtamlyYSJ9" TargetMode="External"/><Relationship Id="rId2132" Type="http://schemas.openxmlformats.org/officeDocument/2006/relationships/hyperlink" Target="https://cogna.atlassian.net/browse/SGGS-17518?atlOrigin=eyJpIjoiMjBhNWIzMmFjMjdiNGE1YzhhZTE4YmM0ZjA0MDM4ZWYiLCJwIjoiZXhjZWwtamlyYSJ9" TargetMode="External"/><Relationship Id="rId104" Type="http://schemas.openxmlformats.org/officeDocument/2006/relationships/hyperlink" Target="https://cogna.atlassian.net/browse/SGTB-2535?atlOrigin=eyJpIjoiMjBhNWIzMmFjMjdiNGE1YzhhZTE4YmM0ZjA0MDM4ZWYiLCJwIjoiZXhjZWwtamlyYSJ9" TargetMode="External"/><Relationship Id="rId311" Type="http://schemas.openxmlformats.org/officeDocument/2006/relationships/hyperlink" Target="https://cogna.atlassian.net/browse/SGTB-1806?atlOrigin=eyJpIjoiMjBhNWIzMmFjMjdiNGE1YzhhZTE4YmM0ZjA0MDM4ZWYiLCJwIjoiZXhjZWwtamlyYSJ9" TargetMode="External"/><Relationship Id="rId1898" Type="http://schemas.openxmlformats.org/officeDocument/2006/relationships/hyperlink" Target="https://cogna.atlassian.net/browse/SGGS-17940?atlOrigin=eyJpIjoiMjBhNWIzMmFjMjdiNGE1YzhhZTE4YmM0ZjA0MDM4ZWYiLCJwIjoiZXhjZWwtamlyYSJ9" TargetMode="External"/><Relationship Id="rId1758" Type="http://schemas.openxmlformats.org/officeDocument/2006/relationships/hyperlink" Target="https://cogna.atlassian.net/browse/SGGS-18187?atlOrigin=eyJpIjoiMjBhNWIzMmFjMjdiNGE1YzhhZTE4YmM0ZjA0MDM4ZWYiLCJwIjoiZXhjZWwtamlyYSJ9" TargetMode="External"/><Relationship Id="rId2809" Type="http://schemas.openxmlformats.org/officeDocument/2006/relationships/hyperlink" Target="https://cogna.atlassian.net/browse/SGGS-15642?atlOrigin=eyJpIjoiMjBhNWIzMmFjMjdiNGE1YzhhZTE4YmM0ZjA0MDM4ZWYiLCJwIjoiZXhjZWwtamlyYSJ9" TargetMode="External"/><Relationship Id="rId1965" Type="http://schemas.openxmlformats.org/officeDocument/2006/relationships/hyperlink" Target="https://cogna.atlassian.net/browse/SGGS-17804?atlOrigin=eyJpIjoiMjBhNWIzMmFjMjdiNGE1YzhhZTE4YmM0ZjA0MDM4ZWYiLCJwIjoiZXhjZWwtamlyYSJ9" TargetMode="External"/><Relationship Id="rId1618" Type="http://schemas.openxmlformats.org/officeDocument/2006/relationships/hyperlink" Target="https://cogna.atlassian.net/browse/SGGS-18426?atlOrigin=eyJpIjoiMjBhNWIzMmFjMjdiNGE1YzhhZTE4YmM0ZjA0MDM4ZWYiLCJwIjoiZXhjZWwtamlyYSJ9" TargetMode="External"/><Relationship Id="rId1825" Type="http://schemas.openxmlformats.org/officeDocument/2006/relationships/hyperlink" Target="https://cogna.atlassian.net/browse/SGGS-18039?atlOrigin=eyJpIjoiMjBhNWIzMmFjMjdiNGE1YzhhZTE4YmM0ZjA0MDM4ZWYiLCJwIjoiZXhjZWwtamlyYSJ9" TargetMode="External"/><Relationship Id="rId2599" Type="http://schemas.openxmlformats.org/officeDocument/2006/relationships/hyperlink" Target="https://cogna.atlassian.net/browse/SGGS-16759?atlOrigin=eyJpIjoiMjBhNWIzMmFjMjdiNGE1YzhhZTE4YmM0ZjA0MDM4ZWYiLCJwIjoiZXhjZWwtamlyYSJ9" TargetMode="External"/><Relationship Id="rId778" Type="http://schemas.openxmlformats.org/officeDocument/2006/relationships/hyperlink" Target="https://cogna.atlassian.net/browse/SGSE-4354?atlOrigin=eyJpIjoiMjBhNWIzMmFjMjdiNGE1YzhhZTE4YmM0ZjA0MDM4ZWYiLCJwIjoiZXhjZWwtamlyYSJ9" TargetMode="External"/><Relationship Id="rId985" Type="http://schemas.openxmlformats.org/officeDocument/2006/relationships/hyperlink" Target="https://cogna.atlassian.net/browse/SGGU-7589?atlOrigin=eyJpIjoiMjBhNWIzMmFjMjdiNGE1YzhhZTE4YmM0ZjA0MDM4ZWYiLCJwIjoiZXhjZWwtamlyYSJ9" TargetMode="External"/><Relationship Id="rId2459" Type="http://schemas.openxmlformats.org/officeDocument/2006/relationships/hyperlink" Target="https://cogna.atlassian.net/browse/ASR6-15480?atlOrigin=eyJpIjoiMjBhNWIzMmFjMjdiNGE1YzhhZTE4YmM0ZjA0MDM4ZWYiLCJwIjoiZXhjZWwtamlyYSJ9" TargetMode="External"/><Relationship Id="rId2666" Type="http://schemas.openxmlformats.org/officeDocument/2006/relationships/hyperlink" Target="https://cogna.atlassian.net/browse/SGGS-16568?atlOrigin=eyJpIjoiMjBhNWIzMmFjMjdiNGE1YzhhZTE4YmM0ZjA0MDM4ZWYiLCJwIjoiZXhjZWwtamlyYSJ9" TargetMode="External"/><Relationship Id="rId638" Type="http://schemas.openxmlformats.org/officeDocument/2006/relationships/hyperlink" Target="https://cogna.atlassian.net/browse/SGSE-4618?atlOrigin=eyJpIjoiMjBhNWIzMmFjMjdiNGE1YzhhZTE4YmM0ZjA0MDM4ZWYiLCJwIjoiZXhjZWwtamlyYSJ9" TargetMode="External"/><Relationship Id="rId845" Type="http://schemas.openxmlformats.org/officeDocument/2006/relationships/hyperlink" Target="https://cogna.atlassian.net/browse/SGSE-4183?atlOrigin=eyJpIjoiMjBhNWIzMmFjMjdiNGE1YzhhZTE4YmM0ZjA0MDM4ZWYiLCJwIjoiZXhjZWwtamlyYSJ9" TargetMode="External"/><Relationship Id="rId1268" Type="http://schemas.openxmlformats.org/officeDocument/2006/relationships/hyperlink" Target="https://cogna.atlassian.net/browse/SGGU-6883?atlOrigin=eyJpIjoiMjBhNWIzMmFjMjdiNGE1YzhhZTE4YmM0ZjA0MDM4ZWYiLCJwIjoiZXhjZWwtamlyYSJ9" TargetMode="External"/><Relationship Id="rId1475" Type="http://schemas.openxmlformats.org/officeDocument/2006/relationships/hyperlink" Target="https://cogna.atlassian.net/browse/SGGU-5323?atlOrigin=eyJpIjoiMjBhNWIzMmFjMjdiNGE1YzhhZTE4YmM0ZjA0MDM4ZWYiLCJwIjoiZXhjZWwtamlyYSJ9" TargetMode="External"/><Relationship Id="rId1682" Type="http://schemas.openxmlformats.org/officeDocument/2006/relationships/hyperlink" Target="https://cogna.atlassian.net/browse/SGGS-18294?atlOrigin=eyJpIjoiMjBhNWIzMmFjMjdiNGE1YzhhZTE4YmM0ZjA0MDM4ZWYiLCJwIjoiZXhjZWwtamlyYSJ9" TargetMode="External"/><Relationship Id="rId2319" Type="http://schemas.openxmlformats.org/officeDocument/2006/relationships/hyperlink" Target="https://cogna.atlassian.net/browse/SGGS-17251?atlOrigin=eyJpIjoiMjBhNWIzMmFjMjdiNGE1YzhhZTE4YmM0ZjA0MDM4ZWYiLCJwIjoiZXhjZWwtamlyYSJ9" TargetMode="External"/><Relationship Id="rId2526" Type="http://schemas.openxmlformats.org/officeDocument/2006/relationships/hyperlink" Target="https://cogna.atlassian.net/browse/SGGS-16945?atlOrigin=eyJpIjoiMjBhNWIzMmFjMjdiNGE1YzhhZTE4YmM0ZjA0MDM4ZWYiLCJwIjoiZXhjZWwtamlyYSJ9" TargetMode="External"/><Relationship Id="rId2733" Type="http://schemas.openxmlformats.org/officeDocument/2006/relationships/hyperlink" Target="https://cogna.atlassian.net/browse/SGGS-16324?atlOrigin=eyJpIjoiMjBhNWIzMmFjMjdiNGE1YzhhZTE4YmM0ZjA0MDM4ZWYiLCJwIjoiZXhjZWwtamlyYSJ9" TargetMode="External"/><Relationship Id="rId705" Type="http://schemas.openxmlformats.org/officeDocument/2006/relationships/hyperlink" Target="https://cogna.atlassian.net/browse/SGSE-4529?atlOrigin=eyJpIjoiMjBhNWIzMmFjMjdiNGE1YzhhZTE4YmM0ZjA0MDM4ZWYiLCJwIjoiZXhjZWwtamlyYSJ9" TargetMode="External"/><Relationship Id="rId1128" Type="http://schemas.openxmlformats.org/officeDocument/2006/relationships/hyperlink" Target="https://cogna.atlassian.net/browse/SGGU-7194?atlOrigin=eyJpIjoiMjBhNWIzMmFjMjdiNGE1YzhhZTE4YmM0ZjA0MDM4ZWYiLCJwIjoiZXhjZWwtamlyYSJ9" TargetMode="External"/><Relationship Id="rId1335" Type="http://schemas.openxmlformats.org/officeDocument/2006/relationships/hyperlink" Target="https://cogna.atlassian.net/browse/SGGU-6669?atlOrigin=eyJpIjoiMjBhNWIzMmFjMjdiNGE1YzhhZTE4YmM0ZjA0MDM4ZWYiLCJwIjoiZXhjZWwtamlyYSJ9" TargetMode="External"/><Relationship Id="rId1542" Type="http://schemas.openxmlformats.org/officeDocument/2006/relationships/hyperlink" Target="https://cogna.atlassian.net/browse/SGGS-18579?atlOrigin=eyJpIjoiMjBhNWIzMmFjMjdiNGE1YzhhZTE4YmM0ZjA0MDM4ZWYiLCJwIjoiZXhjZWwtamlyYSJ9" TargetMode="External"/><Relationship Id="rId912" Type="http://schemas.openxmlformats.org/officeDocument/2006/relationships/hyperlink" Target="https://cogna.atlassian.net/browse/SGSE-4089?atlOrigin=eyJpIjoiMjBhNWIzMmFjMjdiNGE1YzhhZTE4YmM0ZjA0MDM4ZWYiLCJwIjoiZXhjZWwtamlyYSJ9" TargetMode="External"/><Relationship Id="rId2800" Type="http://schemas.openxmlformats.org/officeDocument/2006/relationships/hyperlink" Target="https://cogna.atlassian.net/browse/SGGS-15687?atlOrigin=eyJpIjoiMjBhNWIzMmFjMjdiNGE1YzhhZTE4YmM0ZjA0MDM4ZWYiLCJwIjoiZXhjZWwtamlyYSJ9" TargetMode="External"/><Relationship Id="rId41" Type="http://schemas.openxmlformats.org/officeDocument/2006/relationships/hyperlink" Target="https://cogna.atlassian.net/browse/SGTB-2702?atlOrigin=eyJpIjoiMjBhNWIzMmFjMjdiNGE1YzhhZTE4YmM0ZjA0MDM4ZWYiLCJwIjoiZXhjZWwtamlyYSJ9" TargetMode="External"/><Relationship Id="rId1402" Type="http://schemas.openxmlformats.org/officeDocument/2006/relationships/hyperlink" Target="https://cogna.atlassian.net/browse/SGGU-5187?atlOrigin=eyJpIjoiMjBhNWIzMmFjMjdiNGE1YzhhZTE4YmM0ZjA0MDM4ZWYiLCJwIjoiZXhjZWwtamlyYSJ9" TargetMode="External"/><Relationship Id="rId288" Type="http://schemas.openxmlformats.org/officeDocument/2006/relationships/hyperlink" Target="https://cogna.atlassian.net/browse/SGTB-1870?atlOrigin=eyJpIjoiMjBhNWIzMmFjMjdiNGE1YzhhZTE4YmM0ZjA0MDM4ZWYiLCJwIjoiZXhjZWwtamlyYSJ9" TargetMode="External"/><Relationship Id="rId495" Type="http://schemas.openxmlformats.org/officeDocument/2006/relationships/hyperlink" Target="https://cogna.atlassian.net/browse/SGTB-1368?atlOrigin=eyJpIjoiMjBhNWIzMmFjMjdiNGE1YzhhZTE4YmM0ZjA0MDM4ZWYiLCJwIjoiZXhjZWwtamlyYSJ9" TargetMode="External"/><Relationship Id="rId2176" Type="http://schemas.openxmlformats.org/officeDocument/2006/relationships/hyperlink" Target="https://cogna.atlassian.net/browse/SGGS-17465?atlOrigin=eyJpIjoiMjBhNWIzMmFjMjdiNGE1YzhhZTE4YmM0ZjA0MDM4ZWYiLCJwIjoiZXhjZWwtamlyYSJ9" TargetMode="External"/><Relationship Id="rId2383" Type="http://schemas.openxmlformats.org/officeDocument/2006/relationships/hyperlink" Target="https://cogna.atlassian.net/browse/SGGS-17140?atlOrigin=eyJpIjoiMjBhNWIzMmFjMjdiNGE1YzhhZTE4YmM0ZjA0MDM4ZWYiLCJwIjoiZXhjZWwtamlyYSJ9" TargetMode="External"/><Relationship Id="rId2590" Type="http://schemas.openxmlformats.org/officeDocument/2006/relationships/hyperlink" Target="https://cogna.atlassian.net/browse/SGGS-16778?atlOrigin=eyJpIjoiMjBhNWIzMmFjMjdiNGE1YzhhZTE4YmM0ZjA0MDM4ZWYiLCJwIjoiZXhjZWwtamlyYSJ9" TargetMode="External"/><Relationship Id="rId148" Type="http://schemas.openxmlformats.org/officeDocument/2006/relationships/hyperlink" Target="https://cogna.atlassian.net/browse/SGTB-2383?atlOrigin=eyJpIjoiMjBhNWIzMmFjMjdiNGE1YzhhZTE4YmM0ZjA0MDM4ZWYiLCJwIjoiZXhjZWwtamlyYSJ9" TargetMode="External"/><Relationship Id="rId355" Type="http://schemas.openxmlformats.org/officeDocument/2006/relationships/hyperlink" Target="https://cogna.atlassian.net/browse/SGTB-1656?atlOrigin=eyJpIjoiMjBhNWIzMmFjMjdiNGE1YzhhZTE4YmM0ZjA0MDM4ZWYiLCJwIjoiZXhjZWwtamlyYSJ9" TargetMode="External"/><Relationship Id="rId562" Type="http://schemas.openxmlformats.org/officeDocument/2006/relationships/hyperlink" Target="https://cogna.atlassian.net/browse/SGSE-4816?atlOrigin=eyJpIjoiMjBhNWIzMmFjMjdiNGE1YzhhZTE4YmM0ZjA0MDM4ZWYiLCJwIjoiZXhjZWwtamlyYSJ9" TargetMode="External"/><Relationship Id="rId1192" Type="http://schemas.openxmlformats.org/officeDocument/2006/relationships/hyperlink" Target="https://cogna.atlassian.net/browse/SGGU-7008?atlOrigin=eyJpIjoiMjBhNWIzMmFjMjdiNGE1YzhhZTE4YmM0ZjA0MDM4ZWYiLCJwIjoiZXhjZWwtamlyYSJ9" TargetMode="External"/><Relationship Id="rId2036" Type="http://schemas.openxmlformats.org/officeDocument/2006/relationships/hyperlink" Target="https://cogna.atlassian.net/browse/SGGS-17702?atlOrigin=eyJpIjoiMjBhNWIzMmFjMjdiNGE1YzhhZTE4YmM0ZjA0MDM4ZWYiLCJwIjoiZXhjZWwtamlyYSJ9" TargetMode="External"/><Relationship Id="rId2243" Type="http://schemas.openxmlformats.org/officeDocument/2006/relationships/hyperlink" Target="https://cogna.atlassian.net/browse/SGGS-17346?atlOrigin=eyJpIjoiMjBhNWIzMmFjMjdiNGE1YzhhZTE4YmM0ZjA0MDM4ZWYiLCJwIjoiZXhjZWwtamlyYSJ9" TargetMode="External"/><Relationship Id="rId2450" Type="http://schemas.openxmlformats.org/officeDocument/2006/relationships/hyperlink" Target="https://cogna.atlassian.net/browse/ARTSG-182?atlOrigin=eyJpIjoiMjBhNWIzMmFjMjdiNGE1YzhhZTE4YmM0ZjA0MDM4ZWYiLCJwIjoiZXhjZWwtamlyYSJ9" TargetMode="External"/><Relationship Id="rId215" Type="http://schemas.openxmlformats.org/officeDocument/2006/relationships/hyperlink" Target="https://cogna.atlassian.net/browse/SGTB-2148?atlOrigin=eyJpIjoiMjBhNWIzMmFjMjdiNGE1YzhhZTE4YmM0ZjA0MDM4ZWYiLCJwIjoiZXhjZWwtamlyYSJ9" TargetMode="External"/><Relationship Id="rId422" Type="http://schemas.openxmlformats.org/officeDocument/2006/relationships/hyperlink" Target="https://cogna.atlassian.net/browse/SGTB-1478?atlOrigin=eyJpIjoiMjBhNWIzMmFjMjdiNGE1YzhhZTE4YmM0ZjA0MDM4ZWYiLCJwIjoiZXhjZWwtamlyYSJ9" TargetMode="External"/><Relationship Id="rId1052" Type="http://schemas.openxmlformats.org/officeDocument/2006/relationships/hyperlink" Target="https://cogna.atlassian.net/browse/SGGU-7374?atlOrigin=eyJpIjoiMjBhNWIzMmFjMjdiNGE1YzhhZTE4YmM0ZjA0MDM4ZWYiLCJwIjoiZXhjZWwtamlyYSJ9" TargetMode="External"/><Relationship Id="rId2103" Type="http://schemas.openxmlformats.org/officeDocument/2006/relationships/hyperlink" Target="https://cogna.atlassian.net/browse/SGGS-17554?atlOrigin=eyJpIjoiMjBhNWIzMmFjMjdiNGE1YzhhZTE4YmM0ZjA0MDM4ZWYiLCJwIjoiZXhjZWwtamlyYSJ9" TargetMode="External"/><Relationship Id="rId2310" Type="http://schemas.openxmlformats.org/officeDocument/2006/relationships/hyperlink" Target="https://cogna.atlassian.net/browse/SGGS-17261?atlOrigin=eyJpIjoiMjBhNWIzMmFjMjdiNGE1YzhhZTE4YmM0ZjA0MDM4ZWYiLCJwIjoiZXhjZWwtamlyYSJ9" TargetMode="External"/><Relationship Id="rId1869" Type="http://schemas.openxmlformats.org/officeDocument/2006/relationships/hyperlink" Target="https://cogna.atlassian.net/browse/SGGS-17975?atlOrigin=eyJpIjoiMjBhNWIzMmFjMjdiNGE1YzhhZTE4YmM0ZjA0MDM4ZWYiLCJwIjoiZXhjZWwtamlyYSJ9" TargetMode="External"/><Relationship Id="rId1729" Type="http://schemas.openxmlformats.org/officeDocument/2006/relationships/hyperlink" Target="https://cogna.atlassian.net/browse/SGGS-18218?atlOrigin=eyJpIjoiMjBhNWIzMmFjMjdiNGE1YzhhZTE4YmM0ZjA0MDM4ZWYiLCJwIjoiZXhjZWwtamlyYSJ9" TargetMode="External"/><Relationship Id="rId1936" Type="http://schemas.openxmlformats.org/officeDocument/2006/relationships/hyperlink" Target="https://cogna.atlassian.net/browse/SGGS-17898?atlOrigin=eyJpIjoiMjBhNWIzMmFjMjdiNGE1YzhhZTE4YmM0ZjA0MDM4ZWYiLCJwIjoiZXhjZWwtamlyYSJ9" TargetMode="External"/><Relationship Id="rId5" Type="http://schemas.openxmlformats.org/officeDocument/2006/relationships/hyperlink" Target="https://cogna.atlassian.net/browse/SGTB-2848?atlOrigin=eyJpIjoiMjBhNWIzMmFjMjdiNGE1YzhhZTE4YmM0ZjA0MDM4ZWYiLCJwIjoiZXhjZWwtamlyYSJ9" TargetMode="External"/><Relationship Id="rId889" Type="http://schemas.openxmlformats.org/officeDocument/2006/relationships/hyperlink" Target="https://cogna.atlassian.net/browse/SGSE-4107?atlOrigin=eyJpIjoiMjBhNWIzMmFjMjdiNGE1YzhhZTE4YmM0ZjA0MDM4ZWYiLCJwIjoiZXhjZWwtamlyYSJ9" TargetMode="External"/><Relationship Id="rId2777" Type="http://schemas.openxmlformats.org/officeDocument/2006/relationships/hyperlink" Target="https://cogna.atlassian.net/browse/SGGS-15892?atlOrigin=eyJpIjoiMjBhNWIzMmFjMjdiNGE1YzhhZTE4YmM0ZjA0MDM4ZWYiLCJwIjoiZXhjZWwtamlyYSJ9" TargetMode="External"/><Relationship Id="rId749" Type="http://schemas.openxmlformats.org/officeDocument/2006/relationships/hyperlink" Target="https://cogna.atlassian.net/browse/SGSE-4429?atlOrigin=eyJpIjoiMjBhNWIzMmFjMjdiNGE1YzhhZTE4YmM0ZjA0MDM4ZWYiLCJwIjoiZXhjZWwtamlyYSJ9" TargetMode="External"/><Relationship Id="rId1379" Type="http://schemas.openxmlformats.org/officeDocument/2006/relationships/hyperlink" Target="https://cogna.atlassian.net/browse/SGGU-6428?atlOrigin=eyJpIjoiMjBhNWIzMmFjMjdiNGE1YzhhZTE4YmM0ZjA0MDM4ZWYiLCJwIjoiZXhjZWwtamlyYSJ9" TargetMode="External"/><Relationship Id="rId1586" Type="http://schemas.openxmlformats.org/officeDocument/2006/relationships/hyperlink" Target="https://cogna.atlassian.net/browse/SGGS-18491?atlOrigin=eyJpIjoiMjBhNWIzMmFjMjdiNGE1YzhhZTE4YmM0ZjA0MDM4ZWYiLCJwIjoiZXhjZWwtamlyYSJ9" TargetMode="External"/><Relationship Id="rId609" Type="http://schemas.openxmlformats.org/officeDocument/2006/relationships/hyperlink" Target="https://cogna.atlassian.net/browse/SGSE-4702?atlOrigin=eyJpIjoiMjBhNWIzMmFjMjdiNGE1YzhhZTE4YmM0ZjA0MDM4ZWYiLCJwIjoiZXhjZWwtamlyYSJ9" TargetMode="External"/><Relationship Id="rId956" Type="http://schemas.openxmlformats.org/officeDocument/2006/relationships/hyperlink" Target="https://cogna.atlassian.net/browse/SGSE-3266?atlOrigin=eyJpIjoiMjBhNWIzMmFjMjdiNGE1YzhhZTE4YmM0ZjA0MDM4ZWYiLCJwIjoiZXhjZWwtamlyYSJ9" TargetMode="External"/><Relationship Id="rId1239" Type="http://schemas.openxmlformats.org/officeDocument/2006/relationships/hyperlink" Target="https://cogna.atlassian.net/browse/SGGU-6929?atlOrigin=eyJpIjoiMjBhNWIzMmFjMjdiNGE1YzhhZTE4YmM0ZjA0MDM4ZWYiLCJwIjoiZXhjZWwtamlyYSJ9" TargetMode="External"/><Relationship Id="rId1793" Type="http://schemas.openxmlformats.org/officeDocument/2006/relationships/hyperlink" Target="https://cogna.atlassian.net/browse/SGGS-18138?atlOrigin=eyJpIjoiMjBhNWIzMmFjMjdiNGE1YzhhZTE4YmM0ZjA0MDM4ZWYiLCJwIjoiZXhjZWwtamlyYSJ9" TargetMode="External"/><Relationship Id="rId2637" Type="http://schemas.openxmlformats.org/officeDocument/2006/relationships/hyperlink" Target="https://cogna.atlassian.net/browse/SGGS-16615?atlOrigin=eyJpIjoiMjBhNWIzMmFjMjdiNGE1YzhhZTE4YmM0ZjA0MDM4ZWYiLCJwIjoiZXhjZWwtamlyYSJ9" TargetMode="External"/><Relationship Id="rId2844" Type="http://schemas.openxmlformats.org/officeDocument/2006/relationships/hyperlink" Target="https://cogna.atlassian.net/browse/SGGS-15491?atlOrigin=eyJpIjoiMjBhNWIzMmFjMjdiNGE1YzhhZTE4YmM0ZjA0MDM4ZWYiLCJwIjoiZXhjZWwtamlyYSJ9" TargetMode="External"/><Relationship Id="rId85" Type="http://schemas.openxmlformats.org/officeDocument/2006/relationships/hyperlink" Target="https://cogna.atlassian.net/browse/SGTB-2581?atlOrigin=eyJpIjoiMjBhNWIzMmFjMjdiNGE1YzhhZTE4YmM0ZjA0MDM4ZWYiLCJwIjoiZXhjZWwtamlyYSJ9" TargetMode="External"/><Relationship Id="rId816" Type="http://schemas.openxmlformats.org/officeDocument/2006/relationships/hyperlink" Target="https://cogna.atlassian.net/browse/SGSE-4265?atlOrigin=eyJpIjoiMjBhNWIzMmFjMjdiNGE1YzhhZTE4YmM0ZjA0MDM4ZWYiLCJwIjoiZXhjZWwtamlyYSJ9" TargetMode="External"/><Relationship Id="rId1446" Type="http://schemas.openxmlformats.org/officeDocument/2006/relationships/hyperlink" Target="https://cogna.atlassian.net/browse/SGGU-6304?atlOrigin=eyJpIjoiMjBhNWIzMmFjMjdiNGE1YzhhZTE4YmM0ZjA0MDM4ZWYiLCJwIjoiZXhjZWwtamlyYSJ9" TargetMode="External"/><Relationship Id="rId1653" Type="http://schemas.openxmlformats.org/officeDocument/2006/relationships/hyperlink" Target="https://cogna.atlassian.net/browse/SGGS-18355?atlOrigin=eyJpIjoiMjBhNWIzMmFjMjdiNGE1YzhhZTE4YmM0ZjA0MDM4ZWYiLCJwIjoiZXhjZWwtamlyYSJ9" TargetMode="External"/><Relationship Id="rId1860" Type="http://schemas.openxmlformats.org/officeDocument/2006/relationships/hyperlink" Target="https://cogna.atlassian.net/browse/SGGS-17994?atlOrigin=eyJpIjoiMjBhNWIzMmFjMjdiNGE1YzhhZTE4YmM0ZjA0MDM4ZWYiLCJwIjoiZXhjZWwtamlyYSJ9" TargetMode="External"/><Relationship Id="rId2704" Type="http://schemas.openxmlformats.org/officeDocument/2006/relationships/hyperlink" Target="https://cogna.atlassian.net/browse/SGGS-16408?atlOrigin=eyJpIjoiMjBhNWIzMmFjMjdiNGE1YzhhZTE4YmM0ZjA0MDM4ZWYiLCJwIjoiZXhjZWwtamlyYSJ9" TargetMode="External"/><Relationship Id="rId1306" Type="http://schemas.openxmlformats.org/officeDocument/2006/relationships/hyperlink" Target="https://cogna.atlassian.net/browse/SGGU-6752?atlOrigin=eyJpIjoiMjBhNWIzMmFjMjdiNGE1YzhhZTE4YmM0ZjA0MDM4ZWYiLCJwIjoiZXhjZWwtamlyYSJ9" TargetMode="External"/><Relationship Id="rId1513" Type="http://schemas.openxmlformats.org/officeDocument/2006/relationships/hyperlink" Target="https://cogna.atlassian.net/browse/SGGS-18620?atlOrigin=eyJpIjoiMjBhNWIzMmFjMjdiNGE1YzhhZTE4YmM0ZjA0MDM4ZWYiLCJwIjoiZXhjZWwtamlyYSJ9" TargetMode="External"/><Relationship Id="rId1720" Type="http://schemas.openxmlformats.org/officeDocument/2006/relationships/hyperlink" Target="https://cogna.atlassian.net/browse/SGGS-18239?atlOrigin=eyJpIjoiMjBhNWIzMmFjMjdiNGE1YzhhZTE4YmM0ZjA0MDM4ZWYiLCJwIjoiZXhjZWwtamlyYSJ9" TargetMode="External"/><Relationship Id="rId12" Type="http://schemas.openxmlformats.org/officeDocument/2006/relationships/hyperlink" Target="https://cogna.atlassian.net/browse/SGTB-2824?atlOrigin=eyJpIjoiMjBhNWIzMmFjMjdiNGE1YzhhZTE4YmM0ZjA0MDM4ZWYiLCJwIjoiZXhjZWwtamlyYSJ9" TargetMode="External"/><Relationship Id="rId399" Type="http://schemas.openxmlformats.org/officeDocument/2006/relationships/hyperlink" Target="https://cogna.atlassian.net/browse/SGTB-1543?atlOrigin=eyJpIjoiMjBhNWIzMmFjMjdiNGE1YzhhZTE4YmM0ZjA0MDM4ZWYiLCJwIjoiZXhjZWwtamlyYSJ9" TargetMode="External"/><Relationship Id="rId2287" Type="http://schemas.openxmlformats.org/officeDocument/2006/relationships/hyperlink" Target="https://cogna.atlassian.net/browse/SGGS-17291?atlOrigin=eyJpIjoiMjBhNWIzMmFjMjdiNGE1YzhhZTE4YmM0ZjA0MDM4ZWYiLCJwIjoiZXhjZWwtamlyYSJ9" TargetMode="External"/><Relationship Id="rId2494" Type="http://schemas.openxmlformats.org/officeDocument/2006/relationships/hyperlink" Target="https://cogna.atlassian.net/browse/SGGS-16994?atlOrigin=eyJpIjoiMjBhNWIzMmFjMjdiNGE1YzhhZTE4YmM0ZjA0MDM4ZWYiLCJwIjoiZXhjZWwtamlyYSJ9" TargetMode="External"/><Relationship Id="rId259" Type="http://schemas.openxmlformats.org/officeDocument/2006/relationships/hyperlink" Target="https://cogna.atlassian.net/browse/SGTB-2018?atlOrigin=eyJpIjoiMjBhNWIzMmFjMjdiNGE1YzhhZTE4YmM0ZjA0MDM4ZWYiLCJwIjoiZXhjZWwtamlyYSJ9" TargetMode="External"/><Relationship Id="rId466" Type="http://schemas.openxmlformats.org/officeDocument/2006/relationships/hyperlink" Target="https://cogna.atlassian.net/browse/SGTB-999?atlOrigin=eyJpIjoiMjBhNWIzMmFjMjdiNGE1YzhhZTE4YmM0ZjA0MDM4ZWYiLCJwIjoiZXhjZWwtamlyYSJ9" TargetMode="External"/><Relationship Id="rId673" Type="http://schemas.openxmlformats.org/officeDocument/2006/relationships/hyperlink" Target="https://cogna.atlassian.net/browse/SGSE-4564?atlOrigin=eyJpIjoiMjBhNWIzMmFjMjdiNGE1YzhhZTE4YmM0ZjA0MDM4ZWYiLCJwIjoiZXhjZWwtamlyYSJ9" TargetMode="External"/><Relationship Id="rId880" Type="http://schemas.openxmlformats.org/officeDocument/2006/relationships/hyperlink" Target="https://cogna.atlassian.net/browse/ARTSG-185?atlOrigin=eyJpIjoiMjBhNWIzMmFjMjdiNGE1YzhhZTE4YmM0ZjA0MDM4ZWYiLCJwIjoiZXhjZWwtamlyYSJ9" TargetMode="External"/><Relationship Id="rId1096" Type="http://schemas.openxmlformats.org/officeDocument/2006/relationships/hyperlink" Target="https://cogna.atlassian.net/browse/SGGU-7277?atlOrigin=eyJpIjoiMjBhNWIzMmFjMjdiNGE1YzhhZTE4YmM0ZjA0MDM4ZWYiLCJwIjoiZXhjZWwtamlyYSJ9" TargetMode="External"/><Relationship Id="rId2147" Type="http://schemas.openxmlformats.org/officeDocument/2006/relationships/hyperlink" Target="https://cogna.atlassian.net/browse/SGGS-17501?atlOrigin=eyJpIjoiMjBhNWIzMmFjMjdiNGE1YzhhZTE4YmM0ZjA0MDM4ZWYiLCJwIjoiZXhjZWwtamlyYSJ9" TargetMode="External"/><Relationship Id="rId2354" Type="http://schemas.openxmlformats.org/officeDocument/2006/relationships/hyperlink" Target="https://cogna.atlassian.net/browse/SGGS-17196?atlOrigin=eyJpIjoiMjBhNWIzMmFjMjdiNGE1YzhhZTE4YmM0ZjA0MDM4ZWYiLCJwIjoiZXhjZWwtamlyYSJ9" TargetMode="External"/><Relationship Id="rId2561" Type="http://schemas.openxmlformats.org/officeDocument/2006/relationships/hyperlink" Target="https://cogna.atlassian.net/browse/SGGS-16872?atlOrigin=eyJpIjoiMjBhNWIzMmFjMjdiNGE1YzhhZTE4YmM0ZjA0MDM4ZWYiLCJwIjoiZXhjZWwtamlyYSJ9" TargetMode="External"/><Relationship Id="rId119" Type="http://schemas.openxmlformats.org/officeDocument/2006/relationships/hyperlink" Target="https://cogna.atlassian.net/browse/SGTB-2466?atlOrigin=eyJpIjoiMjBhNWIzMmFjMjdiNGE1YzhhZTE4YmM0ZjA0MDM4ZWYiLCJwIjoiZXhjZWwtamlyYSJ9" TargetMode="External"/><Relationship Id="rId326" Type="http://schemas.openxmlformats.org/officeDocument/2006/relationships/hyperlink" Target="https://cogna.atlassian.net/browse/SGTB-1777?atlOrigin=eyJpIjoiMjBhNWIzMmFjMjdiNGE1YzhhZTE4YmM0ZjA0MDM4ZWYiLCJwIjoiZXhjZWwtamlyYSJ9" TargetMode="External"/><Relationship Id="rId533" Type="http://schemas.openxmlformats.org/officeDocument/2006/relationships/hyperlink" Target="https://cogna.atlassian.net/browse/SGTB-1075?atlOrigin=eyJpIjoiMjBhNWIzMmFjMjdiNGE1YzhhZTE4YmM0ZjA0MDM4ZWYiLCJwIjoiZXhjZWwtamlyYSJ9" TargetMode="External"/><Relationship Id="rId1163" Type="http://schemas.openxmlformats.org/officeDocument/2006/relationships/hyperlink" Target="https://cogna.atlassian.net/browse/APAP-10055?atlOrigin=eyJpIjoiMjBhNWIzMmFjMjdiNGE1YzhhZTE4YmM0ZjA0MDM4ZWYiLCJwIjoiZXhjZWwtamlyYSJ9" TargetMode="External"/><Relationship Id="rId1370" Type="http://schemas.openxmlformats.org/officeDocument/2006/relationships/hyperlink" Target="https://cogna.atlassian.net/browse/SGGU-6535?atlOrigin=eyJpIjoiMjBhNWIzMmFjMjdiNGE1YzhhZTE4YmM0ZjA0MDM4ZWYiLCJwIjoiZXhjZWwtamlyYSJ9" TargetMode="External"/><Relationship Id="rId2007" Type="http://schemas.openxmlformats.org/officeDocument/2006/relationships/hyperlink" Target="https://cogna.atlassian.net/browse/SGGS-17743?atlOrigin=eyJpIjoiMjBhNWIzMmFjMjdiNGE1YzhhZTE4YmM0ZjA0MDM4ZWYiLCJwIjoiZXhjZWwtamlyYSJ9" TargetMode="External"/><Relationship Id="rId2214" Type="http://schemas.openxmlformats.org/officeDocument/2006/relationships/hyperlink" Target="https://cogna.atlassian.net/browse/SGGS-17420?atlOrigin=eyJpIjoiMjBhNWIzMmFjMjdiNGE1YzhhZTE4YmM0ZjA0MDM4ZWYiLCJwIjoiZXhjZWwtamlyYSJ9" TargetMode="External"/><Relationship Id="rId740" Type="http://schemas.openxmlformats.org/officeDocument/2006/relationships/hyperlink" Target="https://cogna.atlassian.net/browse/SGSE-4456?atlOrigin=eyJpIjoiMjBhNWIzMmFjMjdiNGE1YzhhZTE4YmM0ZjA0MDM4ZWYiLCJwIjoiZXhjZWwtamlyYSJ9" TargetMode="External"/><Relationship Id="rId1023" Type="http://schemas.openxmlformats.org/officeDocument/2006/relationships/hyperlink" Target="https://cogna.atlassian.net/browse/SGGU-7447?atlOrigin=eyJpIjoiMjBhNWIzMmFjMjdiNGE1YzhhZTE4YmM0ZjA0MDM4ZWYiLCJwIjoiZXhjZWwtamlyYSJ9" TargetMode="External"/><Relationship Id="rId2421" Type="http://schemas.openxmlformats.org/officeDocument/2006/relationships/hyperlink" Target="https://cogna.atlassian.net/browse/SGGS-17082?atlOrigin=eyJpIjoiMjBhNWIzMmFjMjdiNGE1YzhhZTE4YmM0ZjA0MDM4ZWYiLCJwIjoiZXhjZWwtamlyYSJ9" TargetMode="External"/><Relationship Id="rId600" Type="http://schemas.openxmlformats.org/officeDocument/2006/relationships/hyperlink" Target="https://cogna.atlassian.net/browse/SGSE-4728?atlOrigin=eyJpIjoiMjBhNWIzMmFjMjdiNGE1YzhhZTE4YmM0ZjA0MDM4ZWYiLCJwIjoiZXhjZWwtamlyYSJ9" TargetMode="External"/><Relationship Id="rId1230" Type="http://schemas.openxmlformats.org/officeDocument/2006/relationships/hyperlink" Target="https://cogna.atlassian.net/browse/SGGU-6949?atlOrigin=eyJpIjoiMjBhNWIzMmFjMjdiNGE1YzhhZTE4YmM0ZjA0MDM4ZWYiLCJwIjoiZXhjZWwtamlyYSJ9" TargetMode="External"/><Relationship Id="rId183" Type="http://schemas.openxmlformats.org/officeDocument/2006/relationships/hyperlink" Target="https://cogna.atlassian.net/browse/SGTB-2287?atlOrigin=eyJpIjoiMjBhNWIzMmFjMjdiNGE1YzhhZTE4YmM0ZjA0MDM4ZWYiLCJwIjoiZXhjZWwtamlyYSJ9" TargetMode="External"/><Relationship Id="rId390" Type="http://schemas.openxmlformats.org/officeDocument/2006/relationships/hyperlink" Target="https://cogna.atlassian.net/browse/SGTB-1565?atlOrigin=eyJpIjoiMjBhNWIzMmFjMjdiNGE1YzhhZTE4YmM0ZjA0MDM4ZWYiLCJwIjoiZXhjZWwtamlyYSJ9" TargetMode="External"/><Relationship Id="rId1907" Type="http://schemas.openxmlformats.org/officeDocument/2006/relationships/hyperlink" Target="https://cogna.atlassian.net/browse/SGGS-17930?atlOrigin=eyJpIjoiMjBhNWIzMmFjMjdiNGE1YzhhZTE4YmM0ZjA0MDM4ZWYiLCJwIjoiZXhjZWwtamlyYSJ9" TargetMode="External"/><Relationship Id="rId2071" Type="http://schemas.openxmlformats.org/officeDocument/2006/relationships/hyperlink" Target="https://cogna.atlassian.net/browse/SGGS-17603?atlOrigin=eyJpIjoiMjBhNWIzMmFjMjdiNGE1YzhhZTE4YmM0ZjA0MDM4ZWYiLCJwIjoiZXhjZWwtamlyYSJ9" TargetMode="External"/><Relationship Id="rId250" Type="http://schemas.openxmlformats.org/officeDocument/2006/relationships/hyperlink" Target="https://cogna.atlassian.net/browse/SGTB-2051?atlOrigin=eyJpIjoiMjBhNWIzMmFjMjdiNGE1YzhhZTE4YmM0ZjA0MDM4ZWYiLCJwIjoiZXhjZWwtamlyYSJ9" TargetMode="External"/><Relationship Id="rId110" Type="http://schemas.openxmlformats.org/officeDocument/2006/relationships/hyperlink" Target="https://cogna.atlassian.net/browse/SGTB-2421?atlOrigin=eyJpIjoiMjBhNWIzMmFjMjdiNGE1YzhhZTE4YmM0ZjA0MDM4ZWYiLCJwIjoiZXhjZWwtamlyYSJ9" TargetMode="External"/><Relationship Id="rId1697" Type="http://schemas.openxmlformats.org/officeDocument/2006/relationships/hyperlink" Target="https://cogna.atlassian.net/browse/SGGS-18270?atlOrigin=eyJpIjoiMjBhNWIzMmFjMjdiNGE1YzhhZTE4YmM0ZjA0MDM4ZWYiLCJwIjoiZXhjZWwtamlyYSJ9" TargetMode="External"/><Relationship Id="rId2748" Type="http://schemas.openxmlformats.org/officeDocument/2006/relationships/hyperlink" Target="https://cogna.atlassian.net/browse/SGGS-16294?atlOrigin=eyJpIjoiMjBhNWIzMmFjMjdiNGE1YzhhZTE4YmM0ZjA0MDM4ZWYiLCJwIjoiZXhjZWwtamlyYSJ9" TargetMode="External"/><Relationship Id="rId927" Type="http://schemas.openxmlformats.org/officeDocument/2006/relationships/hyperlink" Target="https://cogna.atlassian.net/browse/ARTSG-270?atlOrigin=eyJpIjoiMjBhNWIzMmFjMjdiNGE1YzhhZTE4YmM0ZjA0MDM4ZWYiLCJwIjoiZXhjZWwtamlyYSJ9" TargetMode="External"/><Relationship Id="rId1557" Type="http://schemas.openxmlformats.org/officeDocument/2006/relationships/hyperlink" Target="https://cogna.atlassian.net/browse/SGGS-18548?atlOrigin=eyJpIjoiMjBhNWIzMmFjMjdiNGE1YzhhZTE4YmM0ZjA0MDM4ZWYiLCJwIjoiZXhjZWwtamlyYSJ9" TargetMode="External"/><Relationship Id="rId1764" Type="http://schemas.openxmlformats.org/officeDocument/2006/relationships/hyperlink" Target="https://cogna.atlassian.net/browse/SGGS-18181?atlOrigin=eyJpIjoiMjBhNWIzMmFjMjdiNGE1YzhhZTE4YmM0ZjA0MDM4ZWYiLCJwIjoiZXhjZWwtamlyYSJ9" TargetMode="External"/><Relationship Id="rId1971" Type="http://schemas.openxmlformats.org/officeDocument/2006/relationships/hyperlink" Target="https://cogna.atlassian.net/browse/SGGS-17794?atlOrigin=eyJpIjoiMjBhNWIzMmFjMjdiNGE1YzhhZTE4YmM0ZjA0MDM4ZWYiLCJwIjoiZXhjZWwtamlyYSJ9" TargetMode="External"/><Relationship Id="rId2608" Type="http://schemas.openxmlformats.org/officeDocument/2006/relationships/hyperlink" Target="https://cogna.atlassian.net/browse/SGGS-16746?atlOrigin=eyJpIjoiMjBhNWIzMmFjMjdiNGE1YzhhZTE4YmM0ZjA0MDM4ZWYiLCJwIjoiZXhjZWwtamlyYSJ9" TargetMode="External"/><Relationship Id="rId2815" Type="http://schemas.openxmlformats.org/officeDocument/2006/relationships/hyperlink" Target="https://cogna.atlassian.net/browse/ARTSG-267?atlOrigin=eyJpIjoiMjBhNWIzMmFjMjdiNGE1YzhhZTE4YmM0ZjA0MDM4ZWYiLCJwIjoiZXhjZWwtamlyYSJ9" TargetMode="External"/><Relationship Id="rId56" Type="http://schemas.openxmlformats.org/officeDocument/2006/relationships/hyperlink" Target="https://cogna.atlassian.net/browse/SGTB-2662?atlOrigin=eyJpIjoiMjBhNWIzMmFjMjdiNGE1YzhhZTE4YmM0ZjA0MDM4ZWYiLCJwIjoiZXhjZWwtamlyYSJ9" TargetMode="External"/><Relationship Id="rId1417" Type="http://schemas.openxmlformats.org/officeDocument/2006/relationships/hyperlink" Target="https://cogna.atlassian.net/browse/SGGU-6348?atlOrigin=eyJpIjoiMjBhNWIzMmFjMjdiNGE1YzhhZTE4YmM0ZjA0MDM4ZWYiLCJwIjoiZXhjZWwtamlyYSJ9" TargetMode="External"/><Relationship Id="rId1624" Type="http://schemas.openxmlformats.org/officeDocument/2006/relationships/hyperlink" Target="https://cogna.atlassian.net/browse/SGGS-18411?atlOrigin=eyJpIjoiMjBhNWIzMmFjMjdiNGE1YzhhZTE4YmM0ZjA0MDM4ZWYiLCJwIjoiZXhjZWwtamlyYSJ9" TargetMode="External"/><Relationship Id="rId1831" Type="http://schemas.openxmlformats.org/officeDocument/2006/relationships/hyperlink" Target="https://cogna.atlassian.net/browse/SGGS-18029?atlOrigin=eyJpIjoiMjBhNWIzMmFjMjdiNGE1YzhhZTE4YmM0ZjA0MDM4ZWYiLCJwIjoiZXhjZWwtamlyYSJ9" TargetMode="External"/><Relationship Id="rId2398" Type="http://schemas.openxmlformats.org/officeDocument/2006/relationships/hyperlink" Target="https://cogna.atlassian.net/browse/SGGS-17113?atlOrigin=eyJpIjoiMjBhNWIzMmFjMjdiNGE1YzhhZTE4YmM0ZjA0MDM4ZWYiLCJwIjoiZXhjZWwtamlyYSJ9" TargetMode="External"/><Relationship Id="rId577" Type="http://schemas.openxmlformats.org/officeDocument/2006/relationships/hyperlink" Target="https://cogna.atlassian.net/browse/SGSE-4787?atlOrigin=eyJpIjoiMjBhNWIzMmFjMjdiNGE1YzhhZTE4YmM0ZjA0MDM4ZWYiLCJwIjoiZXhjZWwtamlyYSJ9" TargetMode="External"/><Relationship Id="rId2258" Type="http://schemas.openxmlformats.org/officeDocument/2006/relationships/hyperlink" Target="https://cogna.atlassian.net/browse/SGGS-17332?atlOrigin=eyJpIjoiMjBhNWIzMmFjMjdiNGE1YzhhZTE4YmM0ZjA0MDM4ZWYiLCJwIjoiZXhjZWwtamlyYSJ9" TargetMode="External"/><Relationship Id="rId784" Type="http://schemas.openxmlformats.org/officeDocument/2006/relationships/hyperlink" Target="https://cogna.atlassian.net/browse/SGSE-4345?atlOrigin=eyJpIjoiMjBhNWIzMmFjMjdiNGE1YzhhZTE4YmM0ZjA0MDM4ZWYiLCJwIjoiZXhjZWwtamlyYSJ9" TargetMode="External"/><Relationship Id="rId991" Type="http://schemas.openxmlformats.org/officeDocument/2006/relationships/hyperlink" Target="https://cogna.atlassian.net/browse/SGGU-7539?atlOrigin=eyJpIjoiMjBhNWIzMmFjMjdiNGE1YzhhZTE4YmM0ZjA0MDM4ZWYiLCJwIjoiZXhjZWwtamlyYSJ9" TargetMode="External"/><Relationship Id="rId1067" Type="http://schemas.openxmlformats.org/officeDocument/2006/relationships/hyperlink" Target="https://cogna.atlassian.net/browse/SGGU-7349?atlOrigin=eyJpIjoiMjBhNWIzMmFjMjdiNGE1YzhhZTE4YmM0ZjA0MDM4ZWYiLCJwIjoiZXhjZWwtamlyYSJ9" TargetMode="External"/><Relationship Id="rId2465" Type="http://schemas.openxmlformats.org/officeDocument/2006/relationships/hyperlink" Target="https://cogna.atlassian.net/browse/SGGS-17028?atlOrigin=eyJpIjoiMjBhNWIzMmFjMjdiNGE1YzhhZTE4YmM0ZjA0MDM4ZWYiLCJwIjoiZXhjZWwtamlyYSJ9" TargetMode="External"/><Relationship Id="rId2672" Type="http://schemas.openxmlformats.org/officeDocument/2006/relationships/hyperlink" Target="https://cogna.atlassian.net/browse/SGGS-16547?atlOrigin=eyJpIjoiMjBhNWIzMmFjMjdiNGE1YzhhZTE4YmM0ZjA0MDM4ZWYiLCJwIjoiZXhjZWwtamlyYSJ9" TargetMode="External"/><Relationship Id="rId437" Type="http://schemas.openxmlformats.org/officeDocument/2006/relationships/hyperlink" Target="https://cogna.atlassian.net/browse/SGTB-1414?atlOrigin=eyJpIjoiMjBhNWIzMmFjMjdiNGE1YzhhZTE4YmM0ZjA0MDM4ZWYiLCJwIjoiZXhjZWwtamlyYSJ9" TargetMode="External"/><Relationship Id="rId644" Type="http://schemas.openxmlformats.org/officeDocument/2006/relationships/hyperlink" Target="https://cogna.atlassian.net/browse/SGSE-4610?atlOrigin=eyJpIjoiMjBhNWIzMmFjMjdiNGE1YzhhZTE4YmM0ZjA0MDM4ZWYiLCJwIjoiZXhjZWwtamlyYSJ9" TargetMode="External"/><Relationship Id="rId851" Type="http://schemas.openxmlformats.org/officeDocument/2006/relationships/hyperlink" Target="https://cogna.atlassian.net/browse/SGSE-4149?atlOrigin=eyJpIjoiMjBhNWIzMmFjMjdiNGE1YzhhZTE4YmM0ZjA0MDM4ZWYiLCJwIjoiZXhjZWwtamlyYSJ9" TargetMode="External"/><Relationship Id="rId1274" Type="http://schemas.openxmlformats.org/officeDocument/2006/relationships/hyperlink" Target="https://cogna.atlassian.net/browse/SGGU-6877?atlOrigin=eyJpIjoiMjBhNWIzMmFjMjdiNGE1YzhhZTE4YmM0ZjA0MDM4ZWYiLCJwIjoiZXhjZWwtamlyYSJ9" TargetMode="External"/><Relationship Id="rId1481" Type="http://schemas.openxmlformats.org/officeDocument/2006/relationships/hyperlink" Target="https://cogna.atlassian.net/browse/SGGU-5319?atlOrigin=eyJpIjoiMjBhNWIzMmFjMjdiNGE1YzhhZTE4YmM0ZjA0MDM4ZWYiLCJwIjoiZXhjZWwtamlyYSJ9" TargetMode="External"/><Relationship Id="rId2118" Type="http://schemas.openxmlformats.org/officeDocument/2006/relationships/hyperlink" Target="https://cogna.atlassian.net/browse/SGGS-17533?atlOrigin=eyJpIjoiMjBhNWIzMmFjMjdiNGE1YzhhZTE4YmM0ZjA0MDM4ZWYiLCJwIjoiZXhjZWwtamlyYSJ9" TargetMode="External"/><Relationship Id="rId2325" Type="http://schemas.openxmlformats.org/officeDocument/2006/relationships/hyperlink" Target="https://cogna.atlassian.net/browse/SGGS-17244?atlOrigin=eyJpIjoiMjBhNWIzMmFjMjdiNGE1YzhhZTE4YmM0ZjA0MDM4ZWYiLCJwIjoiZXhjZWwtamlyYSJ9" TargetMode="External"/><Relationship Id="rId2532" Type="http://schemas.openxmlformats.org/officeDocument/2006/relationships/hyperlink" Target="https://cogna.atlassian.net/browse/SGGS-16941?atlOrigin=eyJpIjoiMjBhNWIzMmFjMjdiNGE1YzhhZTE4YmM0ZjA0MDM4ZWYiLCJwIjoiZXhjZWwtamlyYSJ9" TargetMode="External"/><Relationship Id="rId504" Type="http://schemas.openxmlformats.org/officeDocument/2006/relationships/hyperlink" Target="https://cogna.atlassian.net/browse/SGTB-1013?atlOrigin=eyJpIjoiMjBhNWIzMmFjMjdiNGE1YzhhZTE4YmM0ZjA0MDM4ZWYiLCJwIjoiZXhjZWwtamlyYSJ9" TargetMode="External"/><Relationship Id="rId711" Type="http://schemas.openxmlformats.org/officeDocument/2006/relationships/hyperlink" Target="https://cogna.atlassian.net/browse/SGSE-4523?atlOrigin=eyJpIjoiMjBhNWIzMmFjMjdiNGE1YzhhZTE4YmM0ZjA0MDM4ZWYiLCJwIjoiZXhjZWwtamlyYSJ9" TargetMode="External"/><Relationship Id="rId1134" Type="http://schemas.openxmlformats.org/officeDocument/2006/relationships/hyperlink" Target="https://cogna.atlassian.net/browse/SGGU-7174?atlOrigin=eyJpIjoiMjBhNWIzMmFjMjdiNGE1YzhhZTE4YmM0ZjA0MDM4ZWYiLCJwIjoiZXhjZWwtamlyYSJ9" TargetMode="External"/><Relationship Id="rId1341" Type="http://schemas.openxmlformats.org/officeDocument/2006/relationships/hyperlink" Target="https://cogna.atlassian.net/browse/SGGU-6605?atlOrigin=eyJpIjoiMjBhNWIzMmFjMjdiNGE1YzhhZTE4YmM0ZjA0MDM4ZWYiLCJwIjoiZXhjZWwtamlyYSJ9" TargetMode="External"/><Relationship Id="rId1201" Type="http://schemas.openxmlformats.org/officeDocument/2006/relationships/hyperlink" Target="https://cogna.atlassian.net/browse/SGGU-7001?atlOrigin=eyJpIjoiMjBhNWIzMmFjMjdiNGE1YzhhZTE4YmM0ZjA0MDM4ZWYiLCJwIjoiZXhjZWwtamlyYSJ9" TargetMode="External"/><Relationship Id="rId294" Type="http://schemas.openxmlformats.org/officeDocument/2006/relationships/hyperlink" Target="https://cogna.atlassian.net/browse/SGTB-1850?atlOrigin=eyJpIjoiMjBhNWIzMmFjMjdiNGE1YzhhZTE4YmM0ZjA0MDM4ZWYiLCJwIjoiZXhjZWwtamlyYSJ9" TargetMode="External"/><Relationship Id="rId2182" Type="http://schemas.openxmlformats.org/officeDocument/2006/relationships/hyperlink" Target="https://cogna.atlassian.net/browse/SGGS-17459?atlOrigin=eyJpIjoiMjBhNWIzMmFjMjdiNGE1YzhhZTE4YmM0ZjA0MDM4ZWYiLCJwIjoiZXhjZWwtamlyYSJ9" TargetMode="External"/><Relationship Id="rId154" Type="http://schemas.openxmlformats.org/officeDocument/2006/relationships/hyperlink" Target="https://cogna.atlassian.net/browse/SGTB-2351?atlOrigin=eyJpIjoiMjBhNWIzMmFjMjdiNGE1YzhhZTE4YmM0ZjA0MDM4ZWYiLCJwIjoiZXhjZWwtamlyYSJ9" TargetMode="External"/><Relationship Id="rId361" Type="http://schemas.openxmlformats.org/officeDocument/2006/relationships/hyperlink" Target="https://cogna.atlassian.net/browse/SGTB-1646?atlOrigin=eyJpIjoiMjBhNWIzMmFjMjdiNGE1YzhhZTE4YmM0ZjA0MDM4ZWYiLCJwIjoiZXhjZWwtamlyYSJ9" TargetMode="External"/><Relationship Id="rId2042" Type="http://schemas.openxmlformats.org/officeDocument/2006/relationships/hyperlink" Target="https://cogna.atlassian.net/browse/SGGS-17695?atlOrigin=eyJpIjoiMjBhNWIzMmFjMjdiNGE1YzhhZTE4YmM0ZjA0MDM4ZWYiLCJwIjoiZXhjZWwtamlyYSJ9" TargetMode="External"/><Relationship Id="rId221" Type="http://schemas.openxmlformats.org/officeDocument/2006/relationships/hyperlink" Target="https://cogna.atlassian.net/browse/SGTB-2124?atlOrigin=eyJpIjoiMjBhNWIzMmFjMjdiNGE1YzhhZTE4YmM0ZjA0MDM4ZWYiLCJwIjoiZXhjZWwtamlyYSJ9" TargetMode="External"/><Relationship Id="rId2859" Type="http://schemas.openxmlformats.org/officeDocument/2006/relationships/hyperlink" Target="https://cogna.atlassian.net/browse/SGGS-11290?atlOrigin=eyJpIjoiMjBhNWIzMmFjMjdiNGE1YzhhZTE4YmM0ZjA0MDM4ZWYiLCJwIjoiZXhjZWwtamlyYSJ9" TargetMode="External"/><Relationship Id="rId1668" Type="http://schemas.openxmlformats.org/officeDocument/2006/relationships/hyperlink" Target="https://cogna.atlassian.net/browse/SGGS-18311?atlOrigin=eyJpIjoiMjBhNWIzMmFjMjdiNGE1YzhhZTE4YmM0ZjA0MDM4ZWYiLCJwIjoiZXhjZWwtamlyYSJ9" TargetMode="External"/><Relationship Id="rId1875" Type="http://schemas.openxmlformats.org/officeDocument/2006/relationships/hyperlink" Target="https://cogna.atlassian.net/browse/SGGS-17967?atlOrigin=eyJpIjoiMjBhNWIzMmFjMjdiNGE1YzhhZTE4YmM0ZjA0MDM4ZWYiLCJwIjoiZXhjZWwtamlyYSJ9" TargetMode="External"/><Relationship Id="rId2719" Type="http://schemas.openxmlformats.org/officeDocument/2006/relationships/hyperlink" Target="https://cogna.atlassian.net/browse/SGGS-16356?atlOrigin=eyJpIjoiMjBhNWIzMmFjMjdiNGE1YzhhZTE4YmM0ZjA0MDM4ZWYiLCJwIjoiZXhjZWwtamlyYSJ9" TargetMode="External"/><Relationship Id="rId1528" Type="http://schemas.openxmlformats.org/officeDocument/2006/relationships/hyperlink" Target="https://cogna.atlassian.net/browse/SGGS-18593?atlOrigin=eyJpIjoiMjBhNWIzMmFjMjdiNGE1YzhhZTE4YmM0ZjA0MDM4ZWYiLCJwIjoiZXhjZWwtamlyYSJ9" TargetMode="External"/><Relationship Id="rId1735" Type="http://schemas.openxmlformats.org/officeDocument/2006/relationships/hyperlink" Target="https://cogna.atlassian.net/browse/SGGS-18211?atlOrigin=eyJpIjoiMjBhNWIzMmFjMjdiNGE1YzhhZTE4YmM0ZjA0MDM4ZWYiLCJwIjoiZXhjZWwtamlyYSJ9" TargetMode="External"/><Relationship Id="rId1942" Type="http://schemas.openxmlformats.org/officeDocument/2006/relationships/hyperlink" Target="https://cogna.atlassian.net/browse/SGGS-17892?atlOrigin=eyJpIjoiMjBhNWIzMmFjMjdiNGE1YzhhZTE4YmM0ZjA0MDM4ZWYiLCJwIjoiZXhjZWwtamlyYSJ9" TargetMode="External"/><Relationship Id="rId27" Type="http://schemas.openxmlformats.org/officeDocument/2006/relationships/hyperlink" Target="https://cogna.atlassian.net/browse/SGTB-2733?atlOrigin=eyJpIjoiMjBhNWIzMmFjMjdiNGE1YzhhZTE4YmM0ZjA0MDM4ZWYiLCJwIjoiZXhjZWwtamlyYSJ9" TargetMode="External"/><Relationship Id="rId1802" Type="http://schemas.openxmlformats.org/officeDocument/2006/relationships/hyperlink" Target="https://cogna.atlassian.net/browse/SGGS-18128?atlOrigin=eyJpIjoiMjBhNWIzMmFjMjdiNGE1YzhhZTE4YmM0ZjA0MDM4ZWYiLCJwIjoiZXhjZWwtamlyYSJ9" TargetMode="External"/><Relationship Id="rId688" Type="http://schemas.openxmlformats.org/officeDocument/2006/relationships/hyperlink" Target="https://cogna.atlassian.net/browse/SGSE-4548?atlOrigin=eyJpIjoiMjBhNWIzMmFjMjdiNGE1YzhhZTE4YmM0ZjA0MDM4ZWYiLCJwIjoiZXhjZWwtamlyYSJ9" TargetMode="External"/><Relationship Id="rId895" Type="http://schemas.openxmlformats.org/officeDocument/2006/relationships/hyperlink" Target="https://cogna.atlassian.net/browse/SGSE-4104?atlOrigin=eyJpIjoiMjBhNWIzMmFjMjdiNGE1YzhhZTE4YmM0ZjA0MDM4ZWYiLCJwIjoiZXhjZWwtamlyYSJ9" TargetMode="External"/><Relationship Id="rId2369" Type="http://schemas.openxmlformats.org/officeDocument/2006/relationships/hyperlink" Target="https://cogna.atlassian.net/browse/SGGS-17169?atlOrigin=eyJpIjoiMjBhNWIzMmFjMjdiNGE1YzhhZTE4YmM0ZjA0MDM4ZWYiLCJwIjoiZXhjZWwtamlyYSJ9" TargetMode="External"/><Relationship Id="rId2576" Type="http://schemas.openxmlformats.org/officeDocument/2006/relationships/hyperlink" Target="https://cogna.atlassian.net/browse/SGGS-16835?atlOrigin=eyJpIjoiMjBhNWIzMmFjMjdiNGE1YzhhZTE4YmM0ZjA0MDM4ZWYiLCJwIjoiZXhjZWwtamlyYSJ9" TargetMode="External"/><Relationship Id="rId2783" Type="http://schemas.openxmlformats.org/officeDocument/2006/relationships/hyperlink" Target="https://cogna.atlassian.net/browse/SGGS-15811?atlOrigin=eyJpIjoiMjBhNWIzMmFjMjdiNGE1YzhhZTE4YmM0ZjA0MDM4ZWYiLCJwIjoiZXhjZWwtamlyYSJ9" TargetMode="External"/><Relationship Id="rId548" Type="http://schemas.openxmlformats.org/officeDocument/2006/relationships/hyperlink" Target="https://cogna.atlassian.net/browse/SGTB-640?atlOrigin=eyJpIjoiMjBhNWIzMmFjMjdiNGE1YzhhZTE4YmM0ZjA0MDM4ZWYiLCJwIjoiZXhjZWwtamlyYSJ9" TargetMode="External"/><Relationship Id="rId755" Type="http://schemas.openxmlformats.org/officeDocument/2006/relationships/hyperlink" Target="https://cogna.atlassian.net/browse/SGSE-4422?atlOrigin=eyJpIjoiMjBhNWIzMmFjMjdiNGE1YzhhZTE4YmM0ZjA0MDM4ZWYiLCJwIjoiZXhjZWwtamlyYSJ9" TargetMode="External"/><Relationship Id="rId962" Type="http://schemas.openxmlformats.org/officeDocument/2006/relationships/hyperlink" Target="https://cogna.atlassian.net/browse/SGSE-3263?atlOrigin=eyJpIjoiMjBhNWIzMmFjMjdiNGE1YzhhZTE4YmM0ZjA0MDM4ZWYiLCJwIjoiZXhjZWwtamlyYSJ9" TargetMode="External"/><Relationship Id="rId1178" Type="http://schemas.openxmlformats.org/officeDocument/2006/relationships/hyperlink" Target="https://cogna.atlassian.net/browse/SGGU-5202?atlOrigin=eyJpIjoiMjBhNWIzMmFjMjdiNGE1YzhhZTE4YmM0ZjA0MDM4ZWYiLCJwIjoiZXhjZWwtamlyYSJ9" TargetMode="External"/><Relationship Id="rId1385" Type="http://schemas.openxmlformats.org/officeDocument/2006/relationships/hyperlink" Target="https://cogna.atlassian.net/browse/SGGU-6422?atlOrigin=eyJpIjoiMjBhNWIzMmFjMjdiNGE1YzhhZTE4YmM0ZjA0MDM4ZWYiLCJwIjoiZXhjZWwtamlyYSJ9" TargetMode="External"/><Relationship Id="rId1592" Type="http://schemas.openxmlformats.org/officeDocument/2006/relationships/hyperlink" Target="https://cogna.atlassian.net/browse/SGGS-18485?atlOrigin=eyJpIjoiMjBhNWIzMmFjMjdiNGE1YzhhZTE4YmM0ZjA0MDM4ZWYiLCJwIjoiZXhjZWwtamlyYSJ9" TargetMode="External"/><Relationship Id="rId2229" Type="http://schemas.openxmlformats.org/officeDocument/2006/relationships/hyperlink" Target="https://cogna.atlassian.net/browse/SGGS-17401?atlOrigin=eyJpIjoiMjBhNWIzMmFjMjdiNGE1YzhhZTE4YmM0ZjA0MDM4ZWYiLCJwIjoiZXhjZWwtamlyYSJ9" TargetMode="External"/><Relationship Id="rId2436" Type="http://schemas.openxmlformats.org/officeDocument/2006/relationships/hyperlink" Target="https://cogna.atlassian.net/browse/SGGS-17071?atlOrigin=eyJpIjoiMjBhNWIzMmFjMjdiNGE1YzhhZTE4YmM0ZjA0MDM4ZWYiLCJwIjoiZXhjZWwtamlyYSJ9" TargetMode="External"/><Relationship Id="rId2643" Type="http://schemas.openxmlformats.org/officeDocument/2006/relationships/hyperlink" Target="https://cogna.atlassian.net/browse/SGGS-16606?atlOrigin=eyJpIjoiMjBhNWIzMmFjMjdiNGE1YzhhZTE4YmM0ZjA0MDM4ZWYiLCJwIjoiZXhjZWwtamlyYSJ9" TargetMode="External"/><Relationship Id="rId2850" Type="http://schemas.openxmlformats.org/officeDocument/2006/relationships/hyperlink" Target="https://cogna.atlassian.net/browse/SGGS-15359?atlOrigin=eyJpIjoiMjBhNWIzMmFjMjdiNGE1YzhhZTE4YmM0ZjA0MDM4ZWYiLCJwIjoiZXhjZWwtamlyYSJ9" TargetMode="External"/><Relationship Id="rId91" Type="http://schemas.openxmlformats.org/officeDocument/2006/relationships/hyperlink" Target="https://cogna.atlassian.net/browse/SGTB-2568?atlOrigin=eyJpIjoiMjBhNWIzMmFjMjdiNGE1YzhhZTE4YmM0ZjA0MDM4ZWYiLCJwIjoiZXhjZWwtamlyYSJ9" TargetMode="External"/><Relationship Id="rId408" Type="http://schemas.openxmlformats.org/officeDocument/2006/relationships/hyperlink" Target="https://cogna.atlassian.net/browse/SGTB-1524?atlOrigin=eyJpIjoiMjBhNWIzMmFjMjdiNGE1YzhhZTE4YmM0ZjA0MDM4ZWYiLCJwIjoiZXhjZWwtamlyYSJ9" TargetMode="External"/><Relationship Id="rId615" Type="http://schemas.openxmlformats.org/officeDocument/2006/relationships/hyperlink" Target="https://cogna.atlassian.net/browse/SGSE-4692?atlOrigin=eyJpIjoiMjBhNWIzMmFjMjdiNGE1YzhhZTE4YmM0ZjA0MDM4ZWYiLCJwIjoiZXhjZWwtamlyYSJ9" TargetMode="External"/><Relationship Id="rId822" Type="http://schemas.openxmlformats.org/officeDocument/2006/relationships/hyperlink" Target="https://cogna.atlassian.net/browse/SGSE-4256?atlOrigin=eyJpIjoiMjBhNWIzMmFjMjdiNGE1YzhhZTE4YmM0ZjA0MDM4ZWYiLCJwIjoiZXhjZWwtamlyYSJ9" TargetMode="External"/><Relationship Id="rId1038" Type="http://schemas.openxmlformats.org/officeDocument/2006/relationships/hyperlink" Target="https://cogna.atlassian.net/browse/SGGU-7419?atlOrigin=eyJpIjoiMjBhNWIzMmFjMjdiNGE1YzhhZTE4YmM0ZjA0MDM4ZWYiLCJwIjoiZXhjZWwtamlyYSJ9" TargetMode="External"/><Relationship Id="rId1245" Type="http://schemas.openxmlformats.org/officeDocument/2006/relationships/hyperlink" Target="https://cogna.atlassian.net/browse/APAP-10055?atlOrigin=eyJpIjoiMjBhNWIzMmFjMjdiNGE1YzhhZTE4YmM0ZjA0MDM4ZWYiLCJwIjoiZXhjZWwtamlyYSJ9" TargetMode="External"/><Relationship Id="rId1452" Type="http://schemas.openxmlformats.org/officeDocument/2006/relationships/hyperlink" Target="https://cogna.atlassian.net/browse/SGGU-6298?atlOrigin=eyJpIjoiMjBhNWIzMmFjMjdiNGE1YzhhZTE4YmM0ZjA0MDM4ZWYiLCJwIjoiZXhjZWwtamlyYSJ9" TargetMode="External"/><Relationship Id="rId2503" Type="http://schemas.openxmlformats.org/officeDocument/2006/relationships/hyperlink" Target="https://cogna.atlassian.net/browse/JIBK-14461?atlOrigin=eyJpIjoiMjBhNWIzMmFjMjdiNGE1YzhhZTE4YmM0ZjA0MDM4ZWYiLCJwIjoiZXhjZWwtamlyYSJ9" TargetMode="External"/><Relationship Id="rId1105" Type="http://schemas.openxmlformats.org/officeDocument/2006/relationships/hyperlink" Target="https://cogna.atlassian.net/browse/SGGU-5187?atlOrigin=eyJpIjoiMjBhNWIzMmFjMjdiNGE1YzhhZTE4YmM0ZjA0MDM4ZWYiLCJwIjoiZXhjZWwtamlyYSJ9" TargetMode="External"/><Relationship Id="rId1312" Type="http://schemas.openxmlformats.org/officeDocument/2006/relationships/hyperlink" Target="https://cogna.atlassian.net/browse/SGGU-6734?atlOrigin=eyJpIjoiMjBhNWIzMmFjMjdiNGE1YzhhZTE4YmM0ZjA0MDM4ZWYiLCJwIjoiZXhjZWwtamlyYSJ9" TargetMode="External"/><Relationship Id="rId2710" Type="http://schemas.openxmlformats.org/officeDocument/2006/relationships/hyperlink" Target="https://cogna.atlassian.net/browse/SGGS-16385?atlOrigin=eyJpIjoiMjBhNWIzMmFjMjdiNGE1YzhhZTE4YmM0ZjA0MDM4ZWYiLCJwIjoiZXhjZWwtamlyYSJ9" TargetMode="External"/><Relationship Id="rId198" Type="http://schemas.openxmlformats.org/officeDocument/2006/relationships/hyperlink" Target="https://cogna.atlassian.net/browse/SGTB-2236?atlOrigin=eyJpIjoiMjBhNWIzMmFjMjdiNGE1YzhhZTE4YmM0ZjA0MDM4ZWYiLCJwIjoiZXhjZWwtamlyYSJ9" TargetMode="External"/><Relationship Id="rId2086" Type="http://schemas.openxmlformats.org/officeDocument/2006/relationships/hyperlink" Target="https://cogna.atlassian.net/browse/SGGS-17576?atlOrigin=eyJpIjoiMjBhNWIzMmFjMjdiNGE1YzhhZTE4YmM0ZjA0MDM4ZWYiLCJwIjoiZXhjZWwtamlyYSJ9" TargetMode="External"/><Relationship Id="rId2293" Type="http://schemas.openxmlformats.org/officeDocument/2006/relationships/hyperlink" Target="https://cogna.atlassian.net/browse/SGGS-17283?atlOrigin=eyJpIjoiMjBhNWIzMmFjMjdiNGE1YzhhZTE4YmM0ZjA0MDM4ZWYiLCJwIjoiZXhjZWwtamlyYSJ9" TargetMode="External"/><Relationship Id="rId265" Type="http://schemas.openxmlformats.org/officeDocument/2006/relationships/hyperlink" Target="https://cogna.atlassian.net/browse/SGTB-100?atlOrigin=eyJpIjoiMjBhNWIzMmFjMjdiNGE1YzhhZTE4YmM0ZjA0MDM4ZWYiLCJwIjoiZXhjZWwtamlyYSJ9" TargetMode="External"/><Relationship Id="rId472" Type="http://schemas.openxmlformats.org/officeDocument/2006/relationships/hyperlink" Target="https://cogna.atlassian.net/browse/SGTB-999?atlOrigin=eyJpIjoiMjBhNWIzMmFjMjdiNGE1YzhhZTE4YmM0ZjA0MDM4ZWYiLCJwIjoiZXhjZWwtamlyYSJ9" TargetMode="External"/><Relationship Id="rId2153" Type="http://schemas.openxmlformats.org/officeDocument/2006/relationships/hyperlink" Target="https://cogna.atlassian.net/browse/SGGS-17494?atlOrigin=eyJpIjoiMjBhNWIzMmFjMjdiNGE1YzhhZTE4YmM0ZjA0MDM4ZWYiLCJwIjoiZXhjZWwtamlyYSJ9" TargetMode="External"/><Relationship Id="rId2360" Type="http://schemas.openxmlformats.org/officeDocument/2006/relationships/hyperlink" Target="https://cogna.atlassian.net/browse/SGGS-17179?atlOrigin=eyJpIjoiMjBhNWIzMmFjMjdiNGE1YzhhZTE4YmM0ZjA0MDM4ZWYiLCJwIjoiZXhjZWwtamlyYSJ9" TargetMode="External"/><Relationship Id="rId125" Type="http://schemas.openxmlformats.org/officeDocument/2006/relationships/hyperlink" Target="https://cogna.atlassian.net/browse/SGTB-2441?atlOrigin=eyJpIjoiMjBhNWIzMmFjMjdiNGE1YzhhZTE4YmM0ZjA0MDM4ZWYiLCJwIjoiZXhjZWwtamlyYSJ9" TargetMode="External"/><Relationship Id="rId332" Type="http://schemas.openxmlformats.org/officeDocument/2006/relationships/hyperlink" Target="https://cogna.atlassian.net/browse/SGTB-1765?atlOrigin=eyJpIjoiMjBhNWIzMmFjMjdiNGE1YzhhZTE4YmM0ZjA0MDM4ZWYiLCJwIjoiZXhjZWwtamlyYSJ9" TargetMode="External"/><Relationship Id="rId2013" Type="http://schemas.openxmlformats.org/officeDocument/2006/relationships/hyperlink" Target="https://cogna.atlassian.net/browse/SGGS-17736?atlOrigin=eyJpIjoiMjBhNWIzMmFjMjdiNGE1YzhhZTE4YmM0ZjA0MDM4ZWYiLCJwIjoiZXhjZWwtamlyYSJ9" TargetMode="External"/><Relationship Id="rId2220" Type="http://schemas.openxmlformats.org/officeDocument/2006/relationships/hyperlink" Target="https://cogna.atlassian.net/browse/SGGS-17414?atlOrigin=eyJpIjoiMjBhNWIzMmFjMjdiNGE1YzhhZTE4YmM0ZjA0MDM4ZWYiLCJwIjoiZXhjZWwtamlyYSJ9" TargetMode="External"/><Relationship Id="rId1779" Type="http://schemas.openxmlformats.org/officeDocument/2006/relationships/hyperlink" Target="https://cogna.atlassian.net/browse/ARTPT-710?atlOrigin=eyJpIjoiMjBhNWIzMmFjMjdiNGE1YzhhZTE4YmM0ZjA0MDM4ZWYiLCJwIjoiZXhjZWwtamlyYSJ9" TargetMode="External"/><Relationship Id="rId1986" Type="http://schemas.openxmlformats.org/officeDocument/2006/relationships/hyperlink" Target="https://cogna.atlassian.net/browse/SGGS-17773?atlOrigin=eyJpIjoiMjBhNWIzMmFjMjdiNGE1YzhhZTE4YmM0ZjA0MDM4ZWYiLCJwIjoiZXhjZWwtamlyYSJ9" TargetMode="External"/><Relationship Id="rId1639" Type="http://schemas.openxmlformats.org/officeDocument/2006/relationships/hyperlink" Target="https://cogna.atlassian.net/browse/SGGS-18371?atlOrigin=eyJpIjoiMjBhNWIzMmFjMjdiNGE1YzhhZTE4YmM0ZjA0MDM4ZWYiLCJwIjoiZXhjZWwtamlyYSJ9" TargetMode="External"/><Relationship Id="rId1846" Type="http://schemas.openxmlformats.org/officeDocument/2006/relationships/hyperlink" Target="https://cogna.atlassian.net/browse/ARTDF-523?atlOrigin=eyJpIjoiMjBhNWIzMmFjMjdiNGE1YzhhZTE4YmM0ZjA0MDM4ZWYiLCJwIjoiZXhjZWwtamlyYSJ9" TargetMode="External"/><Relationship Id="rId1706" Type="http://schemas.openxmlformats.org/officeDocument/2006/relationships/hyperlink" Target="https://cogna.atlassian.net/browse/SGGS-18260?atlOrigin=eyJpIjoiMjBhNWIzMmFjMjdiNGE1YzhhZTE4YmM0ZjA0MDM4ZWYiLCJwIjoiZXhjZWwtamlyYSJ9" TargetMode="External"/><Relationship Id="rId1913" Type="http://schemas.openxmlformats.org/officeDocument/2006/relationships/hyperlink" Target="https://cogna.atlassian.net/browse/SGGS-17924?atlOrigin=eyJpIjoiMjBhNWIzMmFjMjdiNGE1YzhhZTE4YmM0ZjA0MDM4ZWYiLCJwIjoiZXhjZWwtamlyYSJ9" TargetMode="External"/><Relationship Id="rId799" Type="http://schemas.openxmlformats.org/officeDocument/2006/relationships/hyperlink" Target="https://cogna.atlassian.net/browse/ARTSG-178?atlOrigin=eyJpIjoiMjBhNWIzMmFjMjdiNGE1YzhhZTE4YmM0ZjA0MDM4ZWYiLCJwIjoiZXhjZWwtamlyYSJ9" TargetMode="External"/><Relationship Id="rId2687" Type="http://schemas.openxmlformats.org/officeDocument/2006/relationships/hyperlink" Target="https://cogna.atlassian.net/browse/SGGS-16440?atlOrigin=eyJpIjoiMjBhNWIzMmFjMjdiNGE1YzhhZTE4YmM0ZjA0MDM4ZWYiLCJwIjoiZXhjZWwtamlyYSJ9" TargetMode="External"/><Relationship Id="rId659" Type="http://schemas.openxmlformats.org/officeDocument/2006/relationships/hyperlink" Target="https://cogna.atlassian.net/browse/SGSE-4587?atlOrigin=eyJpIjoiMjBhNWIzMmFjMjdiNGE1YzhhZTE4YmM0ZjA0MDM4ZWYiLCJwIjoiZXhjZWwtamlyYSJ9" TargetMode="External"/><Relationship Id="rId866" Type="http://schemas.openxmlformats.org/officeDocument/2006/relationships/hyperlink" Target="https://cogna.atlassian.net/browse/SGGS-11290?atlOrigin=eyJpIjoiMjBhNWIzMmFjMjdiNGE1YzhhZTE4YmM0ZjA0MDM4ZWYiLCJwIjoiZXhjZWwtamlyYSJ9" TargetMode="External"/><Relationship Id="rId1289" Type="http://schemas.openxmlformats.org/officeDocument/2006/relationships/hyperlink" Target="https://cogna.atlassian.net/browse/SGGU-6781?atlOrigin=eyJpIjoiMjBhNWIzMmFjMjdiNGE1YzhhZTE4YmM0ZjA0MDM4ZWYiLCJwIjoiZXhjZWwtamlyYSJ9" TargetMode="External"/><Relationship Id="rId1496" Type="http://schemas.openxmlformats.org/officeDocument/2006/relationships/hyperlink" Target="https://cogna.atlassian.net/browse/SGGS-18651?atlOrigin=eyJpIjoiMjBhNWIzMmFjMjdiNGE1YzhhZTE4YmM0ZjA0MDM4ZWYiLCJwIjoiZXhjZWwtamlyYSJ9" TargetMode="External"/><Relationship Id="rId2547" Type="http://schemas.openxmlformats.org/officeDocument/2006/relationships/hyperlink" Target="https://cogna.atlassian.net/browse/ARTPT-710?atlOrigin=eyJpIjoiMjBhNWIzMmFjMjdiNGE1YzhhZTE4YmM0ZjA0MDM4ZWYiLCJwIjoiZXhjZWwtamlyYSJ9" TargetMode="External"/><Relationship Id="rId519" Type="http://schemas.openxmlformats.org/officeDocument/2006/relationships/hyperlink" Target="https://cogna.atlassian.net/browse/SGTB-1315?atlOrigin=eyJpIjoiMjBhNWIzMmFjMjdiNGE1YzhhZTE4YmM0ZjA0MDM4ZWYiLCJwIjoiZXhjZWwtamlyYSJ9" TargetMode="External"/><Relationship Id="rId1149" Type="http://schemas.openxmlformats.org/officeDocument/2006/relationships/hyperlink" Target="https://cogna.atlassian.net/browse/SGGU-7152?atlOrigin=eyJpIjoiMjBhNWIzMmFjMjdiNGE1YzhhZTE4YmM0ZjA0MDM4ZWYiLCJwIjoiZXhjZWwtamlyYSJ9" TargetMode="External"/><Relationship Id="rId1356" Type="http://schemas.openxmlformats.org/officeDocument/2006/relationships/hyperlink" Target="https://cogna.atlassian.net/browse/SGGU-6558?atlOrigin=eyJpIjoiMjBhNWIzMmFjMjdiNGE1YzhhZTE4YmM0ZjA0MDM4ZWYiLCJwIjoiZXhjZWwtamlyYSJ9" TargetMode="External"/><Relationship Id="rId2754" Type="http://schemas.openxmlformats.org/officeDocument/2006/relationships/hyperlink" Target="https://cogna.atlassian.net/browse/SGGS-16275?atlOrigin=eyJpIjoiMjBhNWIzMmFjMjdiNGE1YzhhZTE4YmM0ZjA0MDM4ZWYiLCJwIjoiZXhjZWwtamlyYSJ9" TargetMode="External"/><Relationship Id="rId726" Type="http://schemas.openxmlformats.org/officeDocument/2006/relationships/hyperlink" Target="https://cogna.atlassian.net/browse/SGSE-4502?atlOrigin=eyJpIjoiMjBhNWIzMmFjMjdiNGE1YzhhZTE4YmM0ZjA0MDM4ZWYiLCJwIjoiZXhjZWwtamlyYSJ9" TargetMode="External"/><Relationship Id="rId933" Type="http://schemas.openxmlformats.org/officeDocument/2006/relationships/hyperlink" Target="https://cogna.atlassian.net/browse/ARTSG-184?atlOrigin=eyJpIjoiMjBhNWIzMmFjMjdiNGE1YzhhZTE4YmM0ZjA0MDM4ZWYiLCJwIjoiZXhjZWwtamlyYSJ9" TargetMode="External"/><Relationship Id="rId1009" Type="http://schemas.openxmlformats.org/officeDocument/2006/relationships/hyperlink" Target="https://cogna.atlassian.net/browse/SGGU-5187?atlOrigin=eyJpIjoiMjBhNWIzMmFjMjdiNGE1YzhhZTE4YmM0ZjA0MDM4ZWYiLCJwIjoiZXhjZWwtamlyYSJ9" TargetMode="External"/><Relationship Id="rId1563" Type="http://schemas.openxmlformats.org/officeDocument/2006/relationships/hyperlink" Target="https://cogna.atlassian.net/browse/SGGS-18533?atlOrigin=eyJpIjoiMjBhNWIzMmFjMjdiNGE1YzhhZTE4YmM0ZjA0MDM4ZWYiLCJwIjoiZXhjZWwtamlyYSJ9" TargetMode="External"/><Relationship Id="rId1770" Type="http://schemas.openxmlformats.org/officeDocument/2006/relationships/hyperlink" Target="https://cogna.atlassian.net/browse/SGGS-18175?atlOrigin=eyJpIjoiMjBhNWIzMmFjMjdiNGE1YzhhZTE4YmM0ZjA0MDM4ZWYiLCJwIjoiZXhjZWwtamlyYSJ9" TargetMode="External"/><Relationship Id="rId2407" Type="http://schemas.openxmlformats.org/officeDocument/2006/relationships/hyperlink" Target="https://cogna.atlassian.net/browse/SGGS-17100?atlOrigin=eyJpIjoiMjBhNWIzMmFjMjdiNGE1YzhhZTE4YmM0ZjA0MDM4ZWYiLCJwIjoiZXhjZWwtamlyYSJ9" TargetMode="External"/><Relationship Id="rId2614" Type="http://schemas.openxmlformats.org/officeDocument/2006/relationships/hyperlink" Target="https://cogna.atlassian.net/browse/SGGS-16740?atlOrigin=eyJpIjoiMjBhNWIzMmFjMjdiNGE1YzhhZTE4YmM0ZjA0MDM4ZWYiLCJwIjoiZXhjZWwtamlyYSJ9" TargetMode="External"/><Relationship Id="rId2821" Type="http://schemas.openxmlformats.org/officeDocument/2006/relationships/hyperlink" Target="https://cogna.atlassian.net/browse/SGGS-15573?atlOrigin=eyJpIjoiMjBhNWIzMmFjMjdiNGE1YzhhZTE4YmM0ZjA0MDM4ZWYiLCJwIjoiZXhjZWwtamlyYSJ9" TargetMode="External"/><Relationship Id="rId62" Type="http://schemas.openxmlformats.org/officeDocument/2006/relationships/hyperlink" Target="https://cogna.atlassian.net/browse/SGTB-2630?atlOrigin=eyJpIjoiMjBhNWIzMmFjMjdiNGE1YzhhZTE4YmM0ZjA0MDM4ZWYiLCJwIjoiZXhjZWwtamlyYSJ9" TargetMode="External"/><Relationship Id="rId1216" Type="http://schemas.openxmlformats.org/officeDocument/2006/relationships/hyperlink" Target="https://cogna.atlassian.net/browse/ARTSG-189?atlOrigin=eyJpIjoiMjBhNWIzMmFjMjdiNGE1YzhhZTE4YmM0ZjA0MDM4ZWYiLCJwIjoiZXhjZWwtamlyYSJ9" TargetMode="External"/><Relationship Id="rId1423" Type="http://schemas.openxmlformats.org/officeDocument/2006/relationships/hyperlink" Target="https://cogna.atlassian.net/browse/SGGU-6341?atlOrigin=eyJpIjoiMjBhNWIzMmFjMjdiNGE1YzhhZTE4YmM0ZjA0MDM4ZWYiLCJwIjoiZXhjZWwtamlyYSJ9" TargetMode="External"/><Relationship Id="rId1630" Type="http://schemas.openxmlformats.org/officeDocument/2006/relationships/hyperlink" Target="https://cogna.atlassian.net/browse/SGGS-18383?atlOrigin=eyJpIjoiMjBhNWIzMmFjMjdiNGE1YzhhZTE4YmM0ZjA0MDM4ZWYiLCJwIjoiZXhjZWwtamlyYSJ9" TargetMode="External"/><Relationship Id="rId2197" Type="http://schemas.openxmlformats.org/officeDocument/2006/relationships/hyperlink" Target="https://cogna.atlassian.net/browse/SGGS-17444?atlOrigin=eyJpIjoiMjBhNWIzMmFjMjdiNGE1YzhhZTE4YmM0ZjA0MDM4ZWYiLCJwIjoiZXhjZWwtamlyYSJ9" TargetMode="External"/><Relationship Id="rId169" Type="http://schemas.openxmlformats.org/officeDocument/2006/relationships/hyperlink" Target="https://cogna.atlassian.net/browse/SGTB-2318?atlOrigin=eyJpIjoiMjBhNWIzMmFjMjdiNGE1YzhhZTE4YmM0ZjA0MDM4ZWYiLCJwIjoiZXhjZWwtamlyYSJ9" TargetMode="External"/><Relationship Id="rId376" Type="http://schemas.openxmlformats.org/officeDocument/2006/relationships/hyperlink" Target="https://cogna.atlassian.net/browse/SGTB-1615?atlOrigin=eyJpIjoiMjBhNWIzMmFjMjdiNGE1YzhhZTE4YmM0ZjA0MDM4ZWYiLCJwIjoiZXhjZWwtamlyYSJ9" TargetMode="External"/><Relationship Id="rId583" Type="http://schemas.openxmlformats.org/officeDocument/2006/relationships/hyperlink" Target="https://cogna.atlassian.net/browse/SGSE-4780?atlOrigin=eyJpIjoiMjBhNWIzMmFjMjdiNGE1YzhhZTE4YmM0ZjA0MDM4ZWYiLCJwIjoiZXhjZWwtamlyYSJ9" TargetMode="External"/><Relationship Id="rId790" Type="http://schemas.openxmlformats.org/officeDocument/2006/relationships/hyperlink" Target="https://cogna.atlassian.net/browse/SGSE-4333?atlOrigin=eyJpIjoiMjBhNWIzMmFjMjdiNGE1YzhhZTE4YmM0ZjA0MDM4ZWYiLCJwIjoiZXhjZWwtamlyYSJ9" TargetMode="External"/><Relationship Id="rId2057" Type="http://schemas.openxmlformats.org/officeDocument/2006/relationships/hyperlink" Target="https://cogna.atlassian.net/browse/SGGS-17675?atlOrigin=eyJpIjoiMjBhNWIzMmFjMjdiNGE1YzhhZTE4YmM0ZjA0MDM4ZWYiLCJwIjoiZXhjZWwtamlyYSJ9" TargetMode="External"/><Relationship Id="rId2264" Type="http://schemas.openxmlformats.org/officeDocument/2006/relationships/hyperlink" Target="https://cogna.atlassian.net/browse/SGGS-17326?atlOrigin=eyJpIjoiMjBhNWIzMmFjMjdiNGE1YzhhZTE4YmM0ZjA0MDM4ZWYiLCJwIjoiZXhjZWwtamlyYSJ9" TargetMode="External"/><Relationship Id="rId2471" Type="http://schemas.openxmlformats.org/officeDocument/2006/relationships/hyperlink" Target="https://cogna.atlassian.net/browse/SGGS-17020?atlOrigin=eyJpIjoiMjBhNWIzMmFjMjdiNGE1YzhhZTE4YmM0ZjA0MDM4ZWYiLCJwIjoiZXhjZWwtamlyYSJ9" TargetMode="External"/><Relationship Id="rId236" Type="http://schemas.openxmlformats.org/officeDocument/2006/relationships/hyperlink" Target="https://cogna.atlassian.net/browse/SGTB-2091?atlOrigin=eyJpIjoiMjBhNWIzMmFjMjdiNGE1YzhhZTE4YmM0ZjA0MDM4ZWYiLCJwIjoiZXhjZWwtamlyYSJ9" TargetMode="External"/><Relationship Id="rId443" Type="http://schemas.openxmlformats.org/officeDocument/2006/relationships/hyperlink" Target="https://cogna.atlassian.net/browse/SGTB-1408?atlOrigin=eyJpIjoiMjBhNWIzMmFjMjdiNGE1YzhhZTE4YmM0ZjA0MDM4ZWYiLCJwIjoiZXhjZWwtamlyYSJ9" TargetMode="External"/><Relationship Id="rId650" Type="http://schemas.openxmlformats.org/officeDocument/2006/relationships/hyperlink" Target="https://cogna.atlassian.net/browse/SGSE-4599?atlOrigin=eyJpIjoiMjBhNWIzMmFjMjdiNGE1YzhhZTE4YmM0ZjA0MDM4ZWYiLCJwIjoiZXhjZWwtamlyYSJ9" TargetMode="External"/><Relationship Id="rId1073" Type="http://schemas.openxmlformats.org/officeDocument/2006/relationships/hyperlink" Target="https://cogna.atlassian.net/browse/SGGU-7339?atlOrigin=eyJpIjoiMjBhNWIzMmFjMjdiNGE1YzhhZTE4YmM0ZjA0MDM4ZWYiLCJwIjoiZXhjZWwtamlyYSJ9" TargetMode="External"/><Relationship Id="rId1280" Type="http://schemas.openxmlformats.org/officeDocument/2006/relationships/hyperlink" Target="https://cogna.atlassian.net/browse/SGGU-6801?atlOrigin=eyJpIjoiMjBhNWIzMmFjMjdiNGE1YzhhZTE4YmM0ZjA0MDM4ZWYiLCJwIjoiZXhjZWwtamlyYSJ9" TargetMode="External"/><Relationship Id="rId2124" Type="http://schemas.openxmlformats.org/officeDocument/2006/relationships/hyperlink" Target="https://cogna.atlassian.net/browse/SGGS-17527?atlOrigin=eyJpIjoiMjBhNWIzMmFjMjdiNGE1YzhhZTE4YmM0ZjA0MDM4ZWYiLCJwIjoiZXhjZWwtamlyYSJ9" TargetMode="External"/><Relationship Id="rId2331" Type="http://schemas.openxmlformats.org/officeDocument/2006/relationships/hyperlink" Target="https://cogna.atlassian.net/browse/SGGS-17237?atlOrigin=eyJpIjoiMjBhNWIzMmFjMjdiNGE1YzhhZTE4YmM0ZjA0MDM4ZWYiLCJwIjoiZXhjZWwtamlyYSJ9" TargetMode="External"/><Relationship Id="rId303" Type="http://schemas.openxmlformats.org/officeDocument/2006/relationships/hyperlink" Target="https://cogna.atlassian.net/browse/SGTB-1834?atlOrigin=eyJpIjoiMjBhNWIzMmFjMjdiNGE1YzhhZTE4YmM0ZjA0MDM4ZWYiLCJwIjoiZXhjZWwtamlyYSJ9" TargetMode="External"/><Relationship Id="rId1140" Type="http://schemas.openxmlformats.org/officeDocument/2006/relationships/hyperlink" Target="https://cogna.atlassian.net/browse/SGGU-7167?atlOrigin=eyJpIjoiMjBhNWIzMmFjMjdiNGE1YzhhZTE4YmM0ZjA0MDM4ZWYiLCJwIjoiZXhjZWwtamlyYSJ9" TargetMode="External"/><Relationship Id="rId510" Type="http://schemas.openxmlformats.org/officeDocument/2006/relationships/hyperlink" Target="https://cogna.atlassian.net/browse/SGTB-1013?atlOrigin=eyJpIjoiMjBhNWIzMmFjMjdiNGE1YzhhZTE4YmM0ZjA0MDM4ZWYiLCJwIjoiZXhjZWwtamlyYSJ9" TargetMode="External"/><Relationship Id="rId1000" Type="http://schemas.openxmlformats.org/officeDocument/2006/relationships/hyperlink" Target="https://cogna.atlassian.net/browse/SGGU-7509?atlOrigin=eyJpIjoiMjBhNWIzMmFjMjdiNGE1YzhhZTE4YmM0ZjA0MDM4ZWYiLCJwIjoiZXhjZWwtamlyYSJ9" TargetMode="External"/><Relationship Id="rId1957" Type="http://schemas.openxmlformats.org/officeDocument/2006/relationships/hyperlink" Target="https://cogna.atlassian.net/browse/SGGS-17816?atlOrigin=eyJpIjoiMjBhNWIzMmFjMjdiNGE1YzhhZTE4YmM0ZjA0MDM4ZWYiLCJwIjoiZXhjZWwtamlyYSJ9" TargetMode="External"/><Relationship Id="rId1817" Type="http://schemas.openxmlformats.org/officeDocument/2006/relationships/hyperlink" Target="https://cogna.atlassian.net/browse/SGGS-18084?atlOrigin=eyJpIjoiMjBhNWIzMmFjMjdiNGE1YzhhZTE4YmM0ZjA0MDM4ZWYiLCJwIjoiZXhjZWwtamlyYSJ9" TargetMode="External"/><Relationship Id="rId160" Type="http://schemas.openxmlformats.org/officeDocument/2006/relationships/hyperlink" Target="https://cogna.atlassian.net/browse/SGTB-2341?atlOrigin=eyJpIjoiMjBhNWIzMmFjMjdiNGE1YzhhZTE4YmM0ZjA0MDM4ZWYiLCJwIjoiZXhjZWwtamlyYSJ9" TargetMode="External"/><Relationship Id="rId2798" Type="http://schemas.openxmlformats.org/officeDocument/2006/relationships/hyperlink" Target="https://cogna.atlassian.net/browse/SGGS-15690?atlOrigin=eyJpIjoiMjBhNWIzMmFjMjdiNGE1YzhhZTE4YmM0ZjA0MDM4ZWYiLCJwIjoiZXhjZWwtamlyYSJ9" TargetMode="External"/><Relationship Id="rId977" Type="http://schemas.openxmlformats.org/officeDocument/2006/relationships/hyperlink" Target="https://cogna.atlassian.net/browse/SGGU-7675?atlOrigin=eyJpIjoiMjBhNWIzMmFjMjdiNGE1YzhhZTE4YmM0ZjA0MDM4ZWYiLCJwIjoiZXhjZWwtamlyYSJ9" TargetMode="External"/><Relationship Id="rId2658" Type="http://schemas.openxmlformats.org/officeDocument/2006/relationships/hyperlink" Target="https://cogna.atlassian.net/browse/SGGS-16581?atlOrigin=eyJpIjoiMjBhNWIzMmFjMjdiNGE1YzhhZTE4YmM0ZjA0MDM4ZWYiLCJwIjoiZXhjZWwtamlyYSJ9" TargetMode="External"/><Relationship Id="rId837" Type="http://schemas.openxmlformats.org/officeDocument/2006/relationships/hyperlink" Target="https://cogna.atlassian.net/browse/SGSE-4196?atlOrigin=eyJpIjoiMjBhNWIzMmFjMjdiNGE1YzhhZTE4YmM0ZjA0MDM4ZWYiLCJwIjoiZXhjZWwtamlyYSJ9" TargetMode="External"/><Relationship Id="rId1467" Type="http://schemas.openxmlformats.org/officeDocument/2006/relationships/hyperlink" Target="https://cogna.atlassian.net/browse/SGGU-5331?atlOrigin=eyJpIjoiMjBhNWIzMmFjMjdiNGE1YzhhZTE4YmM0ZjA0MDM4ZWYiLCJwIjoiZXhjZWwtamlyYSJ9" TargetMode="External"/><Relationship Id="rId1674" Type="http://schemas.openxmlformats.org/officeDocument/2006/relationships/hyperlink" Target="https://cogna.atlassian.net/browse/SGGS-18303?atlOrigin=eyJpIjoiMjBhNWIzMmFjMjdiNGE1YzhhZTE4YmM0ZjA0MDM4ZWYiLCJwIjoiZXhjZWwtamlyYSJ9" TargetMode="External"/><Relationship Id="rId1881" Type="http://schemas.openxmlformats.org/officeDocument/2006/relationships/hyperlink" Target="https://cogna.atlassian.net/browse/SGGS-17959?atlOrigin=eyJpIjoiMjBhNWIzMmFjMjdiNGE1YzhhZTE4YmM0ZjA0MDM4ZWYiLCJwIjoiZXhjZWwtamlyYSJ9" TargetMode="External"/><Relationship Id="rId2518" Type="http://schemas.openxmlformats.org/officeDocument/2006/relationships/hyperlink" Target="https://cogna.atlassian.net/browse/SGGS-16962?atlOrigin=eyJpIjoiMjBhNWIzMmFjMjdiNGE1YzhhZTE4YmM0ZjA0MDM4ZWYiLCJwIjoiZXhjZWwtamlyYSJ9" TargetMode="External"/><Relationship Id="rId2725" Type="http://schemas.openxmlformats.org/officeDocument/2006/relationships/hyperlink" Target="https://cogna.atlassian.net/browse/SGGS-16348?atlOrigin=eyJpIjoiMjBhNWIzMmFjMjdiNGE1YzhhZTE4YmM0ZjA0MDM4ZWYiLCJwIjoiZXhjZWwtamlyYSJ9" TargetMode="External"/><Relationship Id="rId904" Type="http://schemas.openxmlformats.org/officeDocument/2006/relationships/hyperlink" Target="https://cogna.atlassian.net/browse/ARTSG-270?atlOrigin=eyJpIjoiMjBhNWIzMmFjMjdiNGE1YzhhZTE4YmM0ZjA0MDM4ZWYiLCJwIjoiZXhjZWwtamlyYSJ9" TargetMode="External"/><Relationship Id="rId1327" Type="http://schemas.openxmlformats.org/officeDocument/2006/relationships/hyperlink" Target="https://cogna.atlassian.net/browse/SGGU-6705?atlOrigin=eyJpIjoiMjBhNWIzMmFjMjdiNGE1YzhhZTE4YmM0ZjA0MDM4ZWYiLCJwIjoiZXhjZWwtamlyYSJ9" TargetMode="External"/><Relationship Id="rId1534" Type="http://schemas.openxmlformats.org/officeDocument/2006/relationships/hyperlink" Target="https://cogna.atlassian.net/browse/SGGS-18587?atlOrigin=eyJpIjoiMjBhNWIzMmFjMjdiNGE1YzhhZTE4YmM0ZjA0MDM4ZWYiLCJwIjoiZXhjZWwtamlyYSJ9" TargetMode="External"/><Relationship Id="rId1741" Type="http://schemas.openxmlformats.org/officeDocument/2006/relationships/hyperlink" Target="https://cogna.atlassian.net/browse/SGGS-18205?atlOrigin=eyJpIjoiMjBhNWIzMmFjMjdiNGE1YzhhZTE4YmM0ZjA0MDM4ZWYiLCJwIjoiZXhjZWwtamlyYSJ9" TargetMode="External"/><Relationship Id="rId33" Type="http://schemas.openxmlformats.org/officeDocument/2006/relationships/hyperlink" Target="https://cogna.atlassian.net/browse/SGTB-2723?atlOrigin=eyJpIjoiMjBhNWIzMmFjMjdiNGE1YzhhZTE4YmM0ZjA0MDM4ZWYiLCJwIjoiZXhjZWwtamlyYSJ9" TargetMode="External"/><Relationship Id="rId1601" Type="http://schemas.openxmlformats.org/officeDocument/2006/relationships/hyperlink" Target="https://cogna.atlassian.net/browse/SGGS-18475?atlOrigin=eyJpIjoiMjBhNWIzMmFjMjdiNGE1YzhhZTE4YmM0ZjA0MDM4ZWYiLCJwIjoiZXhjZWwtamlyYSJ9" TargetMode="External"/><Relationship Id="rId487" Type="http://schemas.openxmlformats.org/officeDocument/2006/relationships/hyperlink" Target="https://cogna.atlassian.net/browse/SGTB-1373?atlOrigin=eyJpIjoiMjBhNWIzMmFjMjdiNGE1YzhhZTE4YmM0ZjA0MDM4ZWYiLCJwIjoiZXhjZWwtamlyYSJ9" TargetMode="External"/><Relationship Id="rId694" Type="http://schemas.openxmlformats.org/officeDocument/2006/relationships/hyperlink" Target="https://cogna.atlassian.net/browse/SGSE-4540?atlOrigin=eyJpIjoiMjBhNWIzMmFjMjdiNGE1YzhhZTE4YmM0ZjA0MDM4ZWYiLCJwIjoiZXhjZWwtamlyYSJ9" TargetMode="External"/><Relationship Id="rId2070" Type="http://schemas.openxmlformats.org/officeDocument/2006/relationships/hyperlink" Target="https://cogna.atlassian.net/browse/SGGS-17604?atlOrigin=eyJpIjoiMjBhNWIzMmFjMjdiNGE1YzhhZTE4YmM0ZjA0MDM4ZWYiLCJwIjoiZXhjZWwtamlyYSJ9" TargetMode="External"/><Relationship Id="rId2168" Type="http://schemas.openxmlformats.org/officeDocument/2006/relationships/hyperlink" Target="https://cogna.atlassian.net/browse/SGGS-17474?atlOrigin=eyJpIjoiMjBhNWIzMmFjMjdiNGE1YzhhZTE4YmM0ZjA0MDM4ZWYiLCJwIjoiZXhjZWwtamlyYSJ9" TargetMode="External"/><Relationship Id="rId2375" Type="http://schemas.openxmlformats.org/officeDocument/2006/relationships/hyperlink" Target="https://cogna.atlassian.net/browse/SGGS-17148?atlOrigin=eyJpIjoiMjBhNWIzMmFjMjdiNGE1YzhhZTE4YmM0ZjA0MDM4ZWYiLCJwIjoiZXhjZWwtamlyYSJ9" TargetMode="External"/><Relationship Id="rId347" Type="http://schemas.openxmlformats.org/officeDocument/2006/relationships/hyperlink" Target="https://cogna.atlassian.net/browse/ARTSG-313?atlOrigin=eyJpIjoiMjBhNWIzMmFjMjdiNGE1YzhhZTE4YmM0ZjA0MDM4ZWYiLCJwIjoiZXhjZWwtamlyYSJ9" TargetMode="External"/><Relationship Id="rId999" Type="http://schemas.openxmlformats.org/officeDocument/2006/relationships/hyperlink" Target="https://cogna.atlassian.net/browse/SGGU-7512?atlOrigin=eyJpIjoiMjBhNWIzMmFjMjdiNGE1YzhhZTE4YmM0ZjA0MDM4ZWYiLCJwIjoiZXhjZWwtamlyYSJ9" TargetMode="External"/><Relationship Id="rId1184" Type="http://schemas.openxmlformats.org/officeDocument/2006/relationships/hyperlink" Target="https://cogna.atlassian.net/browse/SGGU-7020?atlOrigin=eyJpIjoiMjBhNWIzMmFjMjdiNGE1YzhhZTE4YmM0ZjA0MDM4ZWYiLCJwIjoiZXhjZWwtamlyYSJ9" TargetMode="External"/><Relationship Id="rId2028" Type="http://schemas.openxmlformats.org/officeDocument/2006/relationships/hyperlink" Target="https://cogna.atlassian.net/browse/SGGS-17717?atlOrigin=eyJpIjoiMjBhNWIzMmFjMjdiNGE1YzhhZTE4YmM0ZjA0MDM4ZWYiLCJwIjoiZXhjZWwtamlyYSJ9" TargetMode="External"/><Relationship Id="rId2582" Type="http://schemas.openxmlformats.org/officeDocument/2006/relationships/hyperlink" Target="https://cogna.atlassian.net/browse/SGGS-16795?atlOrigin=eyJpIjoiMjBhNWIzMmFjMjdiNGE1YzhhZTE4YmM0ZjA0MDM4ZWYiLCJwIjoiZXhjZWwtamlyYSJ9" TargetMode="External"/><Relationship Id="rId554" Type="http://schemas.openxmlformats.org/officeDocument/2006/relationships/hyperlink" Target="https://cogna.atlassian.net/browse/SGSE-4826?atlOrigin=eyJpIjoiMjBhNWIzMmFjMjdiNGE1YzhhZTE4YmM0ZjA0MDM4ZWYiLCJwIjoiZXhjZWwtamlyYSJ9" TargetMode="External"/><Relationship Id="rId761" Type="http://schemas.openxmlformats.org/officeDocument/2006/relationships/hyperlink" Target="https://cogna.atlassian.net/browse/SGSE-4387?atlOrigin=eyJpIjoiMjBhNWIzMmFjMjdiNGE1YzhhZTE4YmM0ZjA0MDM4ZWYiLCJwIjoiZXhjZWwtamlyYSJ9" TargetMode="External"/><Relationship Id="rId859" Type="http://schemas.openxmlformats.org/officeDocument/2006/relationships/hyperlink" Target="https://cogna.atlassian.net/browse/SGSE-4137?atlOrigin=eyJpIjoiMjBhNWIzMmFjMjdiNGE1YzhhZTE4YmM0ZjA0MDM4ZWYiLCJwIjoiZXhjZWwtamlyYSJ9" TargetMode="External"/><Relationship Id="rId1391" Type="http://schemas.openxmlformats.org/officeDocument/2006/relationships/hyperlink" Target="https://cogna.atlassian.net/browse/SGGU-6399?atlOrigin=eyJpIjoiMjBhNWIzMmFjMjdiNGE1YzhhZTE4YmM0ZjA0MDM4ZWYiLCJwIjoiZXhjZWwtamlyYSJ9" TargetMode="External"/><Relationship Id="rId1489" Type="http://schemas.openxmlformats.org/officeDocument/2006/relationships/hyperlink" Target="https://cogna.atlassian.net/browse/SGGS-18659?atlOrigin=eyJpIjoiMjBhNWIzMmFjMjdiNGE1YzhhZTE4YmM0ZjA0MDM4ZWYiLCJwIjoiZXhjZWwtamlyYSJ9" TargetMode="External"/><Relationship Id="rId1696" Type="http://schemas.openxmlformats.org/officeDocument/2006/relationships/hyperlink" Target="https://cogna.atlassian.net/browse/SGGS-18271?atlOrigin=eyJpIjoiMjBhNWIzMmFjMjdiNGE1YzhhZTE4YmM0ZjA0MDM4ZWYiLCJwIjoiZXhjZWwtamlyYSJ9" TargetMode="External"/><Relationship Id="rId2235" Type="http://schemas.openxmlformats.org/officeDocument/2006/relationships/hyperlink" Target="https://cogna.atlassian.net/browse/SGGS-17361?atlOrigin=eyJpIjoiMjBhNWIzMmFjMjdiNGE1YzhhZTE4YmM0ZjA0MDM4ZWYiLCJwIjoiZXhjZWwtamlyYSJ9" TargetMode="External"/><Relationship Id="rId2442" Type="http://schemas.openxmlformats.org/officeDocument/2006/relationships/hyperlink" Target="https://cogna.atlassian.net/browse/ARTDF-417?atlOrigin=eyJpIjoiMjBhNWIzMmFjMjdiNGE1YzhhZTE4YmM0ZjA0MDM4ZWYiLCJwIjoiZXhjZWwtamlyYSJ9" TargetMode="External"/><Relationship Id="rId207" Type="http://schemas.openxmlformats.org/officeDocument/2006/relationships/hyperlink" Target="https://cogna.atlassian.net/browse/SGTB-2166?atlOrigin=eyJpIjoiMjBhNWIzMmFjMjdiNGE1YzhhZTE4YmM0ZjA0MDM4ZWYiLCJwIjoiZXhjZWwtamlyYSJ9" TargetMode="External"/><Relationship Id="rId414" Type="http://schemas.openxmlformats.org/officeDocument/2006/relationships/hyperlink" Target="https://cogna.atlassian.net/browse/SGTB-1512?atlOrigin=eyJpIjoiMjBhNWIzMmFjMjdiNGE1YzhhZTE4YmM0ZjA0MDM4ZWYiLCJwIjoiZXhjZWwtamlyYSJ9" TargetMode="External"/><Relationship Id="rId621" Type="http://schemas.openxmlformats.org/officeDocument/2006/relationships/hyperlink" Target="https://cogna.atlassian.net/browse/SGSE-4652?atlOrigin=eyJpIjoiMjBhNWIzMmFjMjdiNGE1YzhhZTE4YmM0ZjA0MDM4ZWYiLCJwIjoiZXhjZWwtamlyYSJ9" TargetMode="External"/><Relationship Id="rId1044" Type="http://schemas.openxmlformats.org/officeDocument/2006/relationships/hyperlink" Target="https://cogna.atlassian.net/browse/SGGU-7389?atlOrigin=eyJpIjoiMjBhNWIzMmFjMjdiNGE1YzhhZTE4YmM0ZjA0MDM4ZWYiLCJwIjoiZXhjZWwtamlyYSJ9" TargetMode="External"/><Relationship Id="rId1251" Type="http://schemas.openxmlformats.org/officeDocument/2006/relationships/hyperlink" Target="https://cogna.atlassian.net/browse/SGGU-6920?atlOrigin=eyJpIjoiMjBhNWIzMmFjMjdiNGE1YzhhZTE4YmM0ZjA0MDM4ZWYiLCJwIjoiZXhjZWwtamlyYSJ9" TargetMode="External"/><Relationship Id="rId1349" Type="http://schemas.openxmlformats.org/officeDocument/2006/relationships/hyperlink" Target="https://cogna.atlassian.net/browse/SGGU-6572?atlOrigin=eyJpIjoiMjBhNWIzMmFjMjdiNGE1YzhhZTE4YmM0ZjA0MDM4ZWYiLCJwIjoiZXhjZWwtamlyYSJ9" TargetMode="External"/><Relationship Id="rId2302" Type="http://schemas.openxmlformats.org/officeDocument/2006/relationships/hyperlink" Target="https://cogna.atlassian.net/browse/SGGS-17270?atlOrigin=eyJpIjoiMjBhNWIzMmFjMjdiNGE1YzhhZTE4YmM0ZjA0MDM4ZWYiLCJwIjoiZXhjZWwtamlyYSJ9" TargetMode="External"/><Relationship Id="rId2747" Type="http://schemas.openxmlformats.org/officeDocument/2006/relationships/hyperlink" Target="https://cogna.atlassian.net/browse/SGGS-16295?atlOrigin=eyJpIjoiMjBhNWIzMmFjMjdiNGE1YzhhZTE4YmM0ZjA0MDM4ZWYiLCJwIjoiZXhjZWwtamlyYSJ9" TargetMode="External"/><Relationship Id="rId719" Type="http://schemas.openxmlformats.org/officeDocument/2006/relationships/hyperlink" Target="https://cogna.atlassian.net/browse/SGSE-4512?atlOrigin=eyJpIjoiMjBhNWIzMmFjMjdiNGE1YzhhZTE4YmM0ZjA0MDM4ZWYiLCJwIjoiZXhjZWwtamlyYSJ9" TargetMode="External"/><Relationship Id="rId926" Type="http://schemas.openxmlformats.org/officeDocument/2006/relationships/hyperlink" Target="https://cogna.atlassian.net/browse/SGSE-3384?atlOrigin=eyJpIjoiMjBhNWIzMmFjMjdiNGE1YzhhZTE4YmM0ZjA0MDM4ZWYiLCJwIjoiZXhjZWwtamlyYSJ9" TargetMode="External"/><Relationship Id="rId1111" Type="http://schemas.openxmlformats.org/officeDocument/2006/relationships/hyperlink" Target="https://cogna.atlassian.net/browse/SGGU-7210?atlOrigin=eyJpIjoiMjBhNWIzMmFjMjdiNGE1YzhhZTE4YmM0ZjA0MDM4ZWYiLCJwIjoiZXhjZWwtamlyYSJ9" TargetMode="External"/><Relationship Id="rId1556" Type="http://schemas.openxmlformats.org/officeDocument/2006/relationships/hyperlink" Target="https://cogna.atlassian.net/browse/SGGS-18549?atlOrigin=eyJpIjoiMjBhNWIzMmFjMjdiNGE1YzhhZTE4YmM0ZjA0MDM4ZWYiLCJwIjoiZXhjZWwtamlyYSJ9" TargetMode="External"/><Relationship Id="rId1763" Type="http://schemas.openxmlformats.org/officeDocument/2006/relationships/hyperlink" Target="https://cogna.atlassian.net/browse/SGGS-18182?atlOrigin=eyJpIjoiMjBhNWIzMmFjMjdiNGE1YzhhZTE4YmM0ZjA0MDM4ZWYiLCJwIjoiZXhjZWwtamlyYSJ9" TargetMode="External"/><Relationship Id="rId1970" Type="http://schemas.openxmlformats.org/officeDocument/2006/relationships/hyperlink" Target="https://cogna.atlassian.net/browse/SGGS-17797?atlOrigin=eyJpIjoiMjBhNWIzMmFjMjdiNGE1YzhhZTE4YmM0ZjA0MDM4ZWYiLCJwIjoiZXhjZWwtamlyYSJ9" TargetMode="External"/><Relationship Id="rId2607" Type="http://schemas.openxmlformats.org/officeDocument/2006/relationships/hyperlink" Target="https://cogna.atlassian.net/browse/SGGS-16747?atlOrigin=eyJpIjoiMjBhNWIzMmFjMjdiNGE1YzhhZTE4YmM0ZjA0MDM4ZWYiLCJwIjoiZXhjZWwtamlyYSJ9" TargetMode="External"/><Relationship Id="rId2814" Type="http://schemas.openxmlformats.org/officeDocument/2006/relationships/hyperlink" Target="https://cogna.atlassian.net/browse/SGGS-15618?atlOrigin=eyJpIjoiMjBhNWIzMmFjMjdiNGE1YzhhZTE4YmM0ZjA0MDM4ZWYiLCJwIjoiZXhjZWwtamlyYSJ9" TargetMode="External"/><Relationship Id="rId55" Type="http://schemas.openxmlformats.org/officeDocument/2006/relationships/hyperlink" Target="https://cogna.atlassian.net/browse/SGTB-2667?atlOrigin=eyJpIjoiMjBhNWIzMmFjMjdiNGE1YzhhZTE4YmM0ZjA0MDM4ZWYiLCJwIjoiZXhjZWwtamlyYSJ9" TargetMode="External"/><Relationship Id="rId1209" Type="http://schemas.openxmlformats.org/officeDocument/2006/relationships/hyperlink" Target="https://cogna.atlassian.net/browse/SGGU-6988?atlOrigin=eyJpIjoiMjBhNWIzMmFjMjdiNGE1YzhhZTE4YmM0ZjA0MDM4ZWYiLCJwIjoiZXhjZWwtamlyYSJ9" TargetMode="External"/><Relationship Id="rId1416" Type="http://schemas.openxmlformats.org/officeDocument/2006/relationships/hyperlink" Target="https://cogna.atlassian.net/browse/ARTSG-189?atlOrigin=eyJpIjoiMjBhNWIzMmFjMjdiNGE1YzhhZTE4YmM0ZjA0MDM4ZWYiLCJwIjoiZXhjZWwtamlyYSJ9" TargetMode="External"/><Relationship Id="rId1623" Type="http://schemas.openxmlformats.org/officeDocument/2006/relationships/hyperlink" Target="https://cogna.atlassian.net/browse/SGGS-18412?atlOrigin=eyJpIjoiMjBhNWIzMmFjMjdiNGE1YzhhZTE4YmM0ZjA0MDM4ZWYiLCJwIjoiZXhjZWwtamlyYSJ9" TargetMode="External"/><Relationship Id="rId1830" Type="http://schemas.openxmlformats.org/officeDocument/2006/relationships/hyperlink" Target="https://cogna.atlassian.net/browse/SGGS-11290?atlOrigin=eyJpIjoiMjBhNWIzMmFjMjdiNGE1YzhhZTE4YmM0ZjA0MDM4ZWYiLCJwIjoiZXhjZWwtamlyYSJ9" TargetMode="External"/><Relationship Id="rId1928" Type="http://schemas.openxmlformats.org/officeDocument/2006/relationships/hyperlink" Target="https://cogna.atlassian.net/browse/SGGS-17907?atlOrigin=eyJpIjoiMjBhNWIzMmFjMjdiNGE1YzhhZTE4YmM0ZjA0MDM4ZWYiLCJwIjoiZXhjZWwtamlyYSJ9" TargetMode="External"/><Relationship Id="rId2092" Type="http://schemas.openxmlformats.org/officeDocument/2006/relationships/hyperlink" Target="https://cogna.atlassian.net/browse/SGGS-17569?atlOrigin=eyJpIjoiMjBhNWIzMmFjMjdiNGE1YzhhZTE4YmM0ZjA0MDM4ZWYiLCJwIjoiZXhjZWwtamlyYSJ9" TargetMode="External"/><Relationship Id="rId271" Type="http://schemas.openxmlformats.org/officeDocument/2006/relationships/hyperlink" Target="https://cogna.atlassian.net/browse/SGTB-1909?atlOrigin=eyJpIjoiMjBhNWIzMmFjMjdiNGE1YzhhZTE4YmM0ZjA0MDM4ZWYiLCJwIjoiZXhjZWwtamlyYSJ9" TargetMode="External"/><Relationship Id="rId2397" Type="http://schemas.openxmlformats.org/officeDocument/2006/relationships/hyperlink" Target="https://cogna.atlassian.net/browse/SGGS-17114?atlOrigin=eyJpIjoiMjBhNWIzMmFjMjdiNGE1YzhhZTE4YmM0ZjA0MDM4ZWYiLCJwIjoiZXhjZWwtamlyYSJ9" TargetMode="External"/><Relationship Id="rId131" Type="http://schemas.openxmlformats.org/officeDocument/2006/relationships/hyperlink" Target="https://cogna.atlassian.net/browse/SGTB-2428?atlOrigin=eyJpIjoiMjBhNWIzMmFjMjdiNGE1YzhhZTE4YmM0ZjA0MDM4ZWYiLCJwIjoiZXhjZWwtamlyYSJ9" TargetMode="External"/><Relationship Id="rId369" Type="http://schemas.openxmlformats.org/officeDocument/2006/relationships/hyperlink" Target="https://cogna.atlassian.net/browse/SGTB-1627?atlOrigin=eyJpIjoiMjBhNWIzMmFjMjdiNGE1YzhhZTE4YmM0ZjA0MDM4ZWYiLCJwIjoiZXhjZWwtamlyYSJ9" TargetMode="External"/><Relationship Id="rId576" Type="http://schemas.openxmlformats.org/officeDocument/2006/relationships/hyperlink" Target="https://cogna.atlassian.net/browse/SGSE-4790?atlOrigin=eyJpIjoiMjBhNWIzMmFjMjdiNGE1YzhhZTE4YmM0ZjA0MDM4ZWYiLCJwIjoiZXhjZWwtamlyYSJ9" TargetMode="External"/><Relationship Id="rId783" Type="http://schemas.openxmlformats.org/officeDocument/2006/relationships/hyperlink" Target="https://cogna.atlassian.net/browse/SGSE-4346?atlOrigin=eyJpIjoiMjBhNWIzMmFjMjdiNGE1YzhhZTE4YmM0ZjA0MDM4ZWYiLCJwIjoiZXhjZWwtamlyYSJ9" TargetMode="External"/><Relationship Id="rId990" Type="http://schemas.openxmlformats.org/officeDocument/2006/relationships/hyperlink" Target="https://cogna.atlassian.net/browse/SGGU-7540?atlOrigin=eyJpIjoiMjBhNWIzMmFjMjdiNGE1YzhhZTE4YmM0ZjA0MDM4ZWYiLCJwIjoiZXhjZWwtamlyYSJ9" TargetMode="External"/><Relationship Id="rId2257" Type="http://schemas.openxmlformats.org/officeDocument/2006/relationships/hyperlink" Target="https://cogna.atlassian.net/browse/ARTDF-377?atlOrigin=eyJpIjoiMjBhNWIzMmFjMjdiNGE1YzhhZTE4YmM0ZjA0MDM4ZWYiLCJwIjoiZXhjZWwtamlyYSJ9" TargetMode="External"/><Relationship Id="rId2464" Type="http://schemas.openxmlformats.org/officeDocument/2006/relationships/hyperlink" Target="https://cogna.atlassian.net/browse/SGGS-17029?atlOrigin=eyJpIjoiMjBhNWIzMmFjMjdiNGE1YzhhZTE4YmM0ZjA0MDM4ZWYiLCJwIjoiZXhjZWwtamlyYSJ9" TargetMode="External"/><Relationship Id="rId2671" Type="http://schemas.openxmlformats.org/officeDocument/2006/relationships/hyperlink" Target="https://cogna.atlassian.net/browse/SGGS-16548?atlOrigin=eyJpIjoiMjBhNWIzMmFjMjdiNGE1YzhhZTE4YmM0ZjA0MDM4ZWYiLCJwIjoiZXhjZWwtamlyYSJ9" TargetMode="External"/><Relationship Id="rId229" Type="http://schemas.openxmlformats.org/officeDocument/2006/relationships/hyperlink" Target="https://cogna.atlassian.net/browse/SGTB-2108?atlOrigin=eyJpIjoiMjBhNWIzMmFjMjdiNGE1YzhhZTE4YmM0ZjA0MDM4ZWYiLCJwIjoiZXhjZWwtamlyYSJ9" TargetMode="External"/><Relationship Id="rId436" Type="http://schemas.openxmlformats.org/officeDocument/2006/relationships/hyperlink" Target="https://cogna.atlassian.net/browse/SGTB-1415?atlOrigin=eyJpIjoiMjBhNWIzMmFjMjdiNGE1YzhhZTE4YmM0ZjA0MDM4ZWYiLCJwIjoiZXhjZWwtamlyYSJ9" TargetMode="External"/><Relationship Id="rId643" Type="http://schemas.openxmlformats.org/officeDocument/2006/relationships/hyperlink" Target="https://cogna.atlassian.net/browse/SGSE-4611?atlOrigin=eyJpIjoiMjBhNWIzMmFjMjdiNGE1YzhhZTE4YmM0ZjA0MDM4ZWYiLCJwIjoiZXhjZWwtamlyYSJ9" TargetMode="External"/><Relationship Id="rId1066" Type="http://schemas.openxmlformats.org/officeDocument/2006/relationships/hyperlink" Target="https://cogna.atlassian.net/browse/SGGU-7352?atlOrigin=eyJpIjoiMjBhNWIzMmFjMjdiNGE1YzhhZTE4YmM0ZjA0MDM4ZWYiLCJwIjoiZXhjZWwtamlyYSJ9" TargetMode="External"/><Relationship Id="rId1273" Type="http://schemas.openxmlformats.org/officeDocument/2006/relationships/hyperlink" Target="https://cogna.atlassian.net/browse/SGGU-6878?atlOrigin=eyJpIjoiMjBhNWIzMmFjMjdiNGE1YzhhZTE4YmM0ZjA0MDM4ZWYiLCJwIjoiZXhjZWwtamlyYSJ9" TargetMode="External"/><Relationship Id="rId1480" Type="http://schemas.openxmlformats.org/officeDocument/2006/relationships/hyperlink" Target="https://cogna.atlassian.net/browse/ARTSG-190?atlOrigin=eyJpIjoiMjBhNWIzMmFjMjdiNGE1YzhhZTE4YmM0ZjA0MDM4ZWYiLCJwIjoiZXhjZWwtamlyYSJ9" TargetMode="External"/><Relationship Id="rId2117" Type="http://schemas.openxmlformats.org/officeDocument/2006/relationships/hyperlink" Target="https://cogna.atlassian.net/browse/SGGS-17535?atlOrigin=eyJpIjoiMjBhNWIzMmFjMjdiNGE1YzhhZTE4YmM0ZjA0MDM4ZWYiLCJwIjoiZXhjZWwtamlyYSJ9" TargetMode="External"/><Relationship Id="rId2324" Type="http://schemas.openxmlformats.org/officeDocument/2006/relationships/hyperlink" Target="https://cogna.atlassian.net/browse/SGGS-17245?atlOrigin=eyJpIjoiMjBhNWIzMmFjMjdiNGE1YzhhZTE4YmM0ZjA0MDM4ZWYiLCJwIjoiZXhjZWwtamlyYSJ9" TargetMode="External"/><Relationship Id="rId2769" Type="http://schemas.openxmlformats.org/officeDocument/2006/relationships/hyperlink" Target="https://cogna.atlassian.net/browse/SGGS-16151?atlOrigin=eyJpIjoiMjBhNWIzMmFjMjdiNGE1YzhhZTE4YmM0ZjA0MDM4ZWYiLCJwIjoiZXhjZWwtamlyYSJ9" TargetMode="External"/><Relationship Id="rId850" Type="http://schemas.openxmlformats.org/officeDocument/2006/relationships/hyperlink" Target="https://cogna.atlassian.net/browse/SGSE-4152?atlOrigin=eyJpIjoiMjBhNWIzMmFjMjdiNGE1YzhhZTE4YmM0ZjA0MDM4ZWYiLCJwIjoiZXhjZWwtamlyYSJ9" TargetMode="External"/><Relationship Id="rId948" Type="http://schemas.openxmlformats.org/officeDocument/2006/relationships/hyperlink" Target="https://cogna.atlassian.net/browse/SGSE-3280?atlOrigin=eyJpIjoiMjBhNWIzMmFjMjdiNGE1YzhhZTE4YmM0ZjA0MDM4ZWYiLCJwIjoiZXhjZWwtamlyYSJ9" TargetMode="External"/><Relationship Id="rId1133" Type="http://schemas.openxmlformats.org/officeDocument/2006/relationships/hyperlink" Target="https://cogna.atlassian.net/browse/SGGU-7185?atlOrigin=eyJpIjoiMjBhNWIzMmFjMjdiNGE1YzhhZTE4YmM0ZjA0MDM4ZWYiLCJwIjoiZXhjZWwtamlyYSJ9" TargetMode="External"/><Relationship Id="rId1578" Type="http://schemas.openxmlformats.org/officeDocument/2006/relationships/hyperlink" Target="https://cogna.atlassian.net/browse/SGGS-18499?atlOrigin=eyJpIjoiMjBhNWIzMmFjMjdiNGE1YzhhZTE4YmM0ZjA0MDM4ZWYiLCJwIjoiZXhjZWwtamlyYSJ9" TargetMode="External"/><Relationship Id="rId1785" Type="http://schemas.openxmlformats.org/officeDocument/2006/relationships/hyperlink" Target="https://cogna.atlassian.net/browse/SGGS-18151?atlOrigin=eyJpIjoiMjBhNWIzMmFjMjdiNGE1YzhhZTE4YmM0ZjA0MDM4ZWYiLCJwIjoiZXhjZWwtamlyYSJ9" TargetMode="External"/><Relationship Id="rId1992" Type="http://schemas.openxmlformats.org/officeDocument/2006/relationships/hyperlink" Target="https://cogna.atlassian.net/browse/SGGS-17762?atlOrigin=eyJpIjoiMjBhNWIzMmFjMjdiNGE1YzhhZTE4YmM0ZjA0MDM4ZWYiLCJwIjoiZXhjZWwtamlyYSJ9" TargetMode="External"/><Relationship Id="rId2531" Type="http://schemas.openxmlformats.org/officeDocument/2006/relationships/hyperlink" Target="https://cogna.atlassian.net/browse/ARTSG-313?atlOrigin=eyJpIjoiMjBhNWIzMmFjMjdiNGE1YzhhZTE4YmM0ZjA0MDM4ZWYiLCJwIjoiZXhjZWwtamlyYSJ9" TargetMode="External"/><Relationship Id="rId2629" Type="http://schemas.openxmlformats.org/officeDocument/2006/relationships/hyperlink" Target="https://cogna.atlassian.net/browse/SGGS-16636?atlOrigin=eyJpIjoiMjBhNWIzMmFjMjdiNGE1YzhhZTE4YmM0ZjA0MDM4ZWYiLCJwIjoiZXhjZWwtamlyYSJ9" TargetMode="External"/><Relationship Id="rId2836" Type="http://schemas.openxmlformats.org/officeDocument/2006/relationships/hyperlink" Target="https://cogna.atlassian.net/browse/SGGS-15528?atlOrigin=eyJpIjoiMjBhNWIzMmFjMjdiNGE1YzhhZTE4YmM0ZjA0MDM4ZWYiLCJwIjoiZXhjZWwtamlyYSJ9" TargetMode="External"/><Relationship Id="rId77" Type="http://schemas.openxmlformats.org/officeDocument/2006/relationships/hyperlink" Target="https://cogna.atlassian.net/browse/SGTB-2597?atlOrigin=eyJpIjoiMjBhNWIzMmFjMjdiNGE1YzhhZTE4YmM0ZjA0MDM4ZWYiLCJwIjoiZXhjZWwtamlyYSJ9" TargetMode="External"/><Relationship Id="rId503" Type="http://schemas.openxmlformats.org/officeDocument/2006/relationships/hyperlink" Target="https://cogna.atlassian.net/browse/SGTB-1359?atlOrigin=eyJpIjoiMjBhNWIzMmFjMjdiNGE1YzhhZTE4YmM0ZjA0MDM4ZWYiLCJwIjoiZXhjZWwtamlyYSJ9" TargetMode="External"/><Relationship Id="rId710" Type="http://schemas.openxmlformats.org/officeDocument/2006/relationships/hyperlink" Target="https://cogna.atlassian.net/browse/SGSE-4524?atlOrigin=eyJpIjoiMjBhNWIzMmFjMjdiNGE1YzhhZTE4YmM0ZjA0MDM4ZWYiLCJwIjoiZXhjZWwtamlyYSJ9" TargetMode="External"/><Relationship Id="rId808" Type="http://schemas.openxmlformats.org/officeDocument/2006/relationships/hyperlink" Target="https://cogna.atlassian.net/browse/SGSE-4281?atlOrigin=eyJpIjoiMjBhNWIzMmFjMjdiNGE1YzhhZTE4YmM0ZjA0MDM4ZWYiLCJwIjoiZXhjZWwtamlyYSJ9" TargetMode="External"/><Relationship Id="rId1340" Type="http://schemas.openxmlformats.org/officeDocument/2006/relationships/hyperlink" Target="https://cogna.atlassian.net/browse/SGGU-6606?atlOrigin=eyJpIjoiMjBhNWIzMmFjMjdiNGE1YzhhZTE4YmM0ZjA0MDM4ZWYiLCJwIjoiZXhjZWwtamlyYSJ9" TargetMode="External"/><Relationship Id="rId1438" Type="http://schemas.openxmlformats.org/officeDocument/2006/relationships/hyperlink" Target="https://cogna.atlassian.net/browse/SGGU-6312?atlOrigin=eyJpIjoiMjBhNWIzMmFjMjdiNGE1YzhhZTE4YmM0ZjA0MDM4ZWYiLCJwIjoiZXhjZWwtamlyYSJ9" TargetMode="External"/><Relationship Id="rId1645" Type="http://schemas.openxmlformats.org/officeDocument/2006/relationships/hyperlink" Target="https://cogna.atlassian.net/browse/SGGS-18365?atlOrigin=eyJpIjoiMjBhNWIzMmFjMjdiNGE1YzhhZTE4YmM0ZjA0MDM4ZWYiLCJwIjoiZXhjZWwtamlyYSJ9" TargetMode="External"/><Relationship Id="rId1200" Type="http://schemas.openxmlformats.org/officeDocument/2006/relationships/hyperlink" Target="https://cogna.atlassian.net/browse/SGGU-5202?atlOrigin=eyJpIjoiMjBhNWIzMmFjMjdiNGE1YzhhZTE4YmM0ZjA0MDM4ZWYiLCJwIjoiZXhjZWwtamlyYSJ9" TargetMode="External"/><Relationship Id="rId1852" Type="http://schemas.openxmlformats.org/officeDocument/2006/relationships/hyperlink" Target="https://cogna.atlassian.net/browse/ARTDF-523?atlOrigin=eyJpIjoiMjBhNWIzMmFjMjdiNGE1YzhhZTE4YmM0ZjA0MDM4ZWYiLCJwIjoiZXhjZWwtamlyYSJ9" TargetMode="External"/><Relationship Id="rId1505" Type="http://schemas.openxmlformats.org/officeDocument/2006/relationships/hyperlink" Target="https://cogna.atlassian.net/browse/SGGS-18641?atlOrigin=eyJpIjoiMjBhNWIzMmFjMjdiNGE1YzhhZTE4YmM0ZjA0MDM4ZWYiLCJwIjoiZXhjZWwtamlyYSJ9" TargetMode="External"/><Relationship Id="rId1712" Type="http://schemas.openxmlformats.org/officeDocument/2006/relationships/hyperlink" Target="https://cogna.atlassian.net/browse/SGGS-18254?atlOrigin=eyJpIjoiMjBhNWIzMmFjMjdiNGE1YzhhZTE4YmM0ZjA0MDM4ZWYiLCJwIjoiZXhjZWwtamlyYSJ9" TargetMode="External"/><Relationship Id="rId293" Type="http://schemas.openxmlformats.org/officeDocument/2006/relationships/hyperlink" Target="https://cogna.atlassian.net/browse/SGTB-1854?atlOrigin=eyJpIjoiMjBhNWIzMmFjMjdiNGE1YzhhZTE4YmM0ZjA0MDM4ZWYiLCJwIjoiZXhjZWwtamlyYSJ9" TargetMode="External"/><Relationship Id="rId2181" Type="http://schemas.openxmlformats.org/officeDocument/2006/relationships/hyperlink" Target="https://cogna.atlassian.net/browse/SGGS-17460?atlOrigin=eyJpIjoiMjBhNWIzMmFjMjdiNGE1YzhhZTE4YmM0ZjA0MDM4ZWYiLCJwIjoiZXhjZWwtamlyYSJ9" TargetMode="External"/><Relationship Id="rId153" Type="http://schemas.openxmlformats.org/officeDocument/2006/relationships/hyperlink" Target="https://cogna.atlassian.net/browse/SGTB-2360?atlOrigin=eyJpIjoiMjBhNWIzMmFjMjdiNGE1YzhhZTE4YmM0ZjA0MDM4ZWYiLCJwIjoiZXhjZWwtamlyYSJ9" TargetMode="External"/><Relationship Id="rId360" Type="http://schemas.openxmlformats.org/officeDocument/2006/relationships/hyperlink" Target="https://cogna.atlassian.net/browse/SGTB-1649?atlOrigin=eyJpIjoiMjBhNWIzMmFjMjdiNGE1YzhhZTE4YmM0ZjA0MDM4ZWYiLCJwIjoiZXhjZWwtamlyYSJ9" TargetMode="External"/><Relationship Id="rId598" Type="http://schemas.openxmlformats.org/officeDocument/2006/relationships/hyperlink" Target="https://cogna.atlassian.net/browse/SGSE-4735?atlOrigin=eyJpIjoiMjBhNWIzMmFjMjdiNGE1YzhhZTE4YmM0ZjA0MDM4ZWYiLCJwIjoiZXhjZWwtamlyYSJ9" TargetMode="External"/><Relationship Id="rId2041" Type="http://schemas.openxmlformats.org/officeDocument/2006/relationships/hyperlink" Target="https://cogna.atlassian.net/browse/SGGS-17696?atlOrigin=eyJpIjoiMjBhNWIzMmFjMjdiNGE1YzhhZTE4YmM0ZjA0MDM4ZWYiLCJwIjoiZXhjZWwtamlyYSJ9" TargetMode="External"/><Relationship Id="rId2279" Type="http://schemas.openxmlformats.org/officeDocument/2006/relationships/hyperlink" Target="https://cogna.atlassian.net/browse/SGGS-17305?atlOrigin=eyJpIjoiMjBhNWIzMmFjMjdiNGE1YzhhZTE4YmM0ZjA0MDM4ZWYiLCJwIjoiZXhjZWwtamlyYSJ9" TargetMode="External"/><Relationship Id="rId2486" Type="http://schemas.openxmlformats.org/officeDocument/2006/relationships/hyperlink" Target="https://cogna.atlassian.net/browse/APAP-10055?atlOrigin=eyJpIjoiMjBhNWIzMmFjMjdiNGE1YzhhZTE4YmM0ZjA0MDM4ZWYiLCJwIjoiZXhjZWwtamlyYSJ9" TargetMode="External"/><Relationship Id="rId2693" Type="http://schemas.openxmlformats.org/officeDocument/2006/relationships/hyperlink" Target="https://cogna.atlassian.net/browse/SGGS-16424?atlOrigin=eyJpIjoiMjBhNWIzMmFjMjdiNGE1YzhhZTE4YmM0ZjA0MDM4ZWYiLCJwIjoiZXhjZWwtamlyYSJ9" TargetMode="External"/><Relationship Id="rId220" Type="http://schemas.openxmlformats.org/officeDocument/2006/relationships/hyperlink" Target="https://cogna.atlassian.net/browse/SGTB-2131?atlOrigin=eyJpIjoiMjBhNWIzMmFjMjdiNGE1YzhhZTE4YmM0ZjA0MDM4ZWYiLCJwIjoiZXhjZWwtamlyYSJ9" TargetMode="External"/><Relationship Id="rId458" Type="http://schemas.openxmlformats.org/officeDocument/2006/relationships/hyperlink" Target="https://cogna.atlassian.net/browse/SGTB-2421?atlOrigin=eyJpIjoiMjBhNWIzMmFjMjdiNGE1YzhhZTE4YmM0ZjA0MDM4ZWYiLCJwIjoiZXhjZWwtamlyYSJ9" TargetMode="External"/><Relationship Id="rId665" Type="http://schemas.openxmlformats.org/officeDocument/2006/relationships/hyperlink" Target="https://cogna.atlassian.net/browse/SGSE-4571?atlOrigin=eyJpIjoiMjBhNWIzMmFjMjdiNGE1YzhhZTE4YmM0ZjA0MDM4ZWYiLCJwIjoiZXhjZWwtamlyYSJ9" TargetMode="External"/><Relationship Id="rId872" Type="http://schemas.openxmlformats.org/officeDocument/2006/relationships/hyperlink" Target="https://cogna.atlassian.net/browse/SGSE-4124?atlOrigin=eyJpIjoiMjBhNWIzMmFjMjdiNGE1YzhhZTE4YmM0ZjA0MDM4ZWYiLCJwIjoiZXhjZWwtamlyYSJ9" TargetMode="External"/><Relationship Id="rId1088" Type="http://schemas.openxmlformats.org/officeDocument/2006/relationships/hyperlink" Target="https://cogna.atlassian.net/browse/SGGU-7301?atlOrigin=eyJpIjoiMjBhNWIzMmFjMjdiNGE1YzhhZTE4YmM0ZjA0MDM4ZWYiLCJwIjoiZXhjZWwtamlyYSJ9" TargetMode="External"/><Relationship Id="rId1295" Type="http://schemas.openxmlformats.org/officeDocument/2006/relationships/hyperlink" Target="https://cogna.atlassian.net/browse/SGGU-6773?atlOrigin=eyJpIjoiMjBhNWIzMmFjMjdiNGE1YzhhZTE4YmM0ZjA0MDM4ZWYiLCJwIjoiZXhjZWwtamlyYSJ9" TargetMode="External"/><Relationship Id="rId2139" Type="http://schemas.openxmlformats.org/officeDocument/2006/relationships/hyperlink" Target="https://cogna.atlassian.net/browse/SGGS-17509?atlOrigin=eyJpIjoiMjBhNWIzMmFjMjdiNGE1YzhhZTE4YmM0ZjA0MDM4ZWYiLCJwIjoiZXhjZWwtamlyYSJ9" TargetMode="External"/><Relationship Id="rId2346" Type="http://schemas.openxmlformats.org/officeDocument/2006/relationships/hyperlink" Target="https://cogna.atlassian.net/browse/SGGS-17209?atlOrigin=eyJpIjoiMjBhNWIzMmFjMjdiNGE1YzhhZTE4YmM0ZjA0MDM4ZWYiLCJwIjoiZXhjZWwtamlyYSJ9" TargetMode="External"/><Relationship Id="rId2553" Type="http://schemas.openxmlformats.org/officeDocument/2006/relationships/hyperlink" Target="https://cogna.atlassian.net/browse/SGGS-16888?atlOrigin=eyJpIjoiMjBhNWIzMmFjMjdiNGE1YzhhZTE4YmM0ZjA0MDM4ZWYiLCJwIjoiZXhjZWwtamlyYSJ9" TargetMode="External"/><Relationship Id="rId2760" Type="http://schemas.openxmlformats.org/officeDocument/2006/relationships/hyperlink" Target="https://cogna.atlassian.net/browse/SGGS-16178?atlOrigin=eyJpIjoiMjBhNWIzMmFjMjdiNGE1YzhhZTE4YmM0ZjA0MDM4ZWYiLCJwIjoiZXhjZWwtamlyYSJ9" TargetMode="External"/><Relationship Id="rId318" Type="http://schemas.openxmlformats.org/officeDocument/2006/relationships/hyperlink" Target="https://cogna.atlassian.net/browse/SGTB-1796?atlOrigin=eyJpIjoiMjBhNWIzMmFjMjdiNGE1YzhhZTE4YmM0ZjA0MDM4ZWYiLCJwIjoiZXhjZWwtamlyYSJ9" TargetMode="External"/><Relationship Id="rId525" Type="http://schemas.openxmlformats.org/officeDocument/2006/relationships/hyperlink" Target="https://cogna.atlassian.net/browse/SGTB-1261?atlOrigin=eyJpIjoiMjBhNWIzMmFjMjdiNGE1YzhhZTE4YmM0ZjA0MDM4ZWYiLCJwIjoiZXhjZWwtamlyYSJ9" TargetMode="External"/><Relationship Id="rId732" Type="http://schemas.openxmlformats.org/officeDocument/2006/relationships/hyperlink" Target="https://cogna.atlassian.net/browse/SGSE-4467?atlOrigin=eyJpIjoiMjBhNWIzMmFjMjdiNGE1YzhhZTE4YmM0ZjA0MDM4ZWYiLCJwIjoiZXhjZWwtamlyYSJ9" TargetMode="External"/><Relationship Id="rId1155" Type="http://schemas.openxmlformats.org/officeDocument/2006/relationships/hyperlink" Target="https://cogna.atlassian.net/browse/SGGU-7143?atlOrigin=eyJpIjoiMjBhNWIzMmFjMjdiNGE1YzhhZTE4YmM0ZjA0MDM4ZWYiLCJwIjoiZXhjZWwtamlyYSJ9" TargetMode="External"/><Relationship Id="rId1362" Type="http://schemas.openxmlformats.org/officeDocument/2006/relationships/hyperlink" Target="https://cogna.atlassian.net/browse/SGGU-6548?atlOrigin=eyJpIjoiMjBhNWIzMmFjMjdiNGE1YzhhZTE4YmM0ZjA0MDM4ZWYiLCJwIjoiZXhjZWwtamlyYSJ9" TargetMode="External"/><Relationship Id="rId2206" Type="http://schemas.openxmlformats.org/officeDocument/2006/relationships/hyperlink" Target="https://cogna.atlassian.net/browse/SGGS-17431?atlOrigin=eyJpIjoiMjBhNWIzMmFjMjdiNGE1YzhhZTE4YmM0ZjA0MDM4ZWYiLCJwIjoiZXhjZWwtamlyYSJ9" TargetMode="External"/><Relationship Id="rId2413" Type="http://schemas.openxmlformats.org/officeDocument/2006/relationships/hyperlink" Target="https://cogna.atlassian.net/browse/SGGS-17090?atlOrigin=eyJpIjoiMjBhNWIzMmFjMjdiNGE1YzhhZTE4YmM0ZjA0MDM4ZWYiLCJwIjoiZXhjZWwtamlyYSJ9" TargetMode="External"/><Relationship Id="rId2620" Type="http://schemas.openxmlformats.org/officeDocument/2006/relationships/hyperlink" Target="https://cogna.atlassian.net/browse/SGGS-16651?atlOrigin=eyJpIjoiMjBhNWIzMmFjMjdiNGE1YzhhZTE4YmM0ZjA0MDM4ZWYiLCJwIjoiZXhjZWwtamlyYSJ9" TargetMode="External"/><Relationship Id="rId2858" Type="http://schemas.openxmlformats.org/officeDocument/2006/relationships/hyperlink" Target="https://cogna.atlassian.net/browse/SGGS-11042?atlOrigin=eyJpIjoiMjBhNWIzMmFjMjdiNGE1YzhhZTE4YmM0ZjA0MDM4ZWYiLCJwIjoiZXhjZWwtamlyYSJ9" TargetMode="External"/><Relationship Id="rId99" Type="http://schemas.openxmlformats.org/officeDocument/2006/relationships/hyperlink" Target="https://cogna.atlassian.net/browse/SGTB-2541?atlOrigin=eyJpIjoiMjBhNWIzMmFjMjdiNGE1YzhhZTE4YmM0ZjA0MDM4ZWYiLCJwIjoiZXhjZWwtamlyYSJ9" TargetMode="External"/><Relationship Id="rId1015" Type="http://schemas.openxmlformats.org/officeDocument/2006/relationships/hyperlink" Target="https://cogna.atlassian.net/browse/SGGU-7456?atlOrigin=eyJpIjoiMjBhNWIzMmFjMjdiNGE1YzhhZTE4YmM0ZjA0MDM4ZWYiLCJwIjoiZXhjZWwtamlyYSJ9" TargetMode="External"/><Relationship Id="rId1222" Type="http://schemas.openxmlformats.org/officeDocument/2006/relationships/hyperlink" Target="https://cogna.atlassian.net/browse/SGGU-6958?atlOrigin=eyJpIjoiMjBhNWIzMmFjMjdiNGE1YzhhZTE4YmM0ZjA0MDM4ZWYiLCJwIjoiZXhjZWwtamlyYSJ9" TargetMode="External"/><Relationship Id="rId1667" Type="http://schemas.openxmlformats.org/officeDocument/2006/relationships/hyperlink" Target="https://cogna.atlassian.net/browse/SGGS-18312?atlOrigin=eyJpIjoiMjBhNWIzMmFjMjdiNGE1YzhhZTE4YmM0ZjA0MDM4ZWYiLCJwIjoiZXhjZWwtamlyYSJ9" TargetMode="External"/><Relationship Id="rId1874" Type="http://schemas.openxmlformats.org/officeDocument/2006/relationships/hyperlink" Target="https://cogna.atlassian.net/browse/SGGS-17968?atlOrigin=eyJpIjoiMjBhNWIzMmFjMjdiNGE1YzhhZTE4YmM0ZjA0MDM4ZWYiLCJwIjoiZXhjZWwtamlyYSJ9" TargetMode="External"/><Relationship Id="rId2718" Type="http://schemas.openxmlformats.org/officeDocument/2006/relationships/hyperlink" Target="https://cogna.atlassian.net/browse/SGGS-16357?atlOrigin=eyJpIjoiMjBhNWIzMmFjMjdiNGE1YzhhZTE4YmM0ZjA0MDM4ZWYiLCJwIjoiZXhjZWwtamlyYSJ9" TargetMode="External"/><Relationship Id="rId1527" Type="http://schemas.openxmlformats.org/officeDocument/2006/relationships/hyperlink" Target="https://cogna.atlassian.net/browse/SGGS-18594?atlOrigin=eyJpIjoiMjBhNWIzMmFjMjdiNGE1YzhhZTE4YmM0ZjA0MDM4ZWYiLCJwIjoiZXhjZWwtamlyYSJ9" TargetMode="External"/><Relationship Id="rId1734" Type="http://schemas.openxmlformats.org/officeDocument/2006/relationships/hyperlink" Target="https://cogna.atlassian.net/browse/SGGS-18212?atlOrigin=eyJpIjoiMjBhNWIzMmFjMjdiNGE1YzhhZTE4YmM0ZjA0MDM4ZWYiLCJwIjoiZXhjZWwtamlyYSJ9" TargetMode="External"/><Relationship Id="rId1941" Type="http://schemas.openxmlformats.org/officeDocument/2006/relationships/hyperlink" Target="https://cogna.atlassian.net/browse/SGGS-17893?atlOrigin=eyJpIjoiMjBhNWIzMmFjMjdiNGE1YzhhZTE4YmM0ZjA0MDM4ZWYiLCJwIjoiZXhjZWwtamlyYSJ9" TargetMode="External"/><Relationship Id="rId26" Type="http://schemas.openxmlformats.org/officeDocument/2006/relationships/hyperlink" Target="https://cogna.atlassian.net/browse/SGTB-2736?atlOrigin=eyJpIjoiMjBhNWIzMmFjMjdiNGE1YzhhZTE4YmM0ZjA0MDM4ZWYiLCJwIjoiZXhjZWwtamlyYSJ9" TargetMode="External"/><Relationship Id="rId175" Type="http://schemas.openxmlformats.org/officeDocument/2006/relationships/hyperlink" Target="https://cogna.atlassian.net/browse/SGTB-2304?atlOrigin=eyJpIjoiMjBhNWIzMmFjMjdiNGE1YzhhZTE4YmM0ZjA0MDM4ZWYiLCJwIjoiZXhjZWwtamlyYSJ9" TargetMode="External"/><Relationship Id="rId1801" Type="http://schemas.openxmlformats.org/officeDocument/2006/relationships/hyperlink" Target="https://cogna.atlassian.net/browse/SGGS-18129?atlOrigin=eyJpIjoiMjBhNWIzMmFjMjdiNGE1YzhhZTE4YmM0ZjA0MDM4ZWYiLCJwIjoiZXhjZWwtamlyYSJ9" TargetMode="External"/><Relationship Id="rId382" Type="http://schemas.openxmlformats.org/officeDocument/2006/relationships/hyperlink" Target="https://cogna.atlassian.net/browse/SGTB-1606?atlOrigin=eyJpIjoiMjBhNWIzMmFjMjdiNGE1YzhhZTE4YmM0ZjA0MDM4ZWYiLCJwIjoiZXhjZWwtamlyYSJ9" TargetMode="External"/><Relationship Id="rId687" Type="http://schemas.openxmlformats.org/officeDocument/2006/relationships/hyperlink" Target="https://cogna.atlassian.net/browse/SGSE-4549?atlOrigin=eyJpIjoiMjBhNWIzMmFjMjdiNGE1YzhhZTE4YmM0ZjA0MDM4ZWYiLCJwIjoiZXhjZWwtamlyYSJ9" TargetMode="External"/><Relationship Id="rId2063" Type="http://schemas.openxmlformats.org/officeDocument/2006/relationships/hyperlink" Target="https://cogna.atlassian.net/browse/SGGS-17611?atlOrigin=eyJpIjoiMjBhNWIzMmFjMjdiNGE1YzhhZTE4YmM0ZjA0MDM4ZWYiLCJwIjoiZXhjZWwtamlyYSJ9" TargetMode="External"/><Relationship Id="rId2270" Type="http://schemas.openxmlformats.org/officeDocument/2006/relationships/hyperlink" Target="https://cogna.atlassian.net/browse/SGGS-17318?atlOrigin=eyJpIjoiMjBhNWIzMmFjMjdiNGE1YzhhZTE4YmM0ZjA0MDM4ZWYiLCJwIjoiZXhjZWwtamlyYSJ9" TargetMode="External"/><Relationship Id="rId2368" Type="http://schemas.openxmlformats.org/officeDocument/2006/relationships/hyperlink" Target="https://cogna.atlassian.net/browse/SGGS-17170?atlOrigin=eyJpIjoiMjBhNWIzMmFjMjdiNGE1YzhhZTE4YmM0ZjA0MDM4ZWYiLCJwIjoiZXhjZWwtamlyYSJ9" TargetMode="External"/><Relationship Id="rId242" Type="http://schemas.openxmlformats.org/officeDocument/2006/relationships/hyperlink" Target="https://cogna.atlassian.net/browse/SGTB-2082?atlOrigin=eyJpIjoiMjBhNWIzMmFjMjdiNGE1YzhhZTE4YmM0ZjA0MDM4ZWYiLCJwIjoiZXhjZWwtamlyYSJ9" TargetMode="External"/><Relationship Id="rId894" Type="http://schemas.openxmlformats.org/officeDocument/2006/relationships/hyperlink" Target="https://cogna.atlassian.net/browse/ARTSG-178?atlOrigin=eyJpIjoiMjBhNWIzMmFjMjdiNGE1YzhhZTE4YmM0ZjA0MDM4ZWYiLCJwIjoiZXhjZWwtamlyYSJ9" TargetMode="External"/><Relationship Id="rId1177" Type="http://schemas.openxmlformats.org/officeDocument/2006/relationships/hyperlink" Target="https://cogna.atlassian.net/browse/SGGU-7033?atlOrigin=eyJpIjoiMjBhNWIzMmFjMjdiNGE1YzhhZTE4YmM0ZjA0MDM4ZWYiLCJwIjoiZXhjZWwtamlyYSJ9" TargetMode="External"/><Relationship Id="rId2130" Type="http://schemas.openxmlformats.org/officeDocument/2006/relationships/hyperlink" Target="https://cogna.atlassian.net/browse/SGGS-17521?atlOrigin=eyJpIjoiMjBhNWIzMmFjMjdiNGE1YzhhZTE4YmM0ZjA0MDM4ZWYiLCJwIjoiZXhjZWwtamlyYSJ9" TargetMode="External"/><Relationship Id="rId2575" Type="http://schemas.openxmlformats.org/officeDocument/2006/relationships/hyperlink" Target="https://cogna.atlassian.net/browse/SGGS-16836?atlOrigin=eyJpIjoiMjBhNWIzMmFjMjdiNGE1YzhhZTE4YmM0ZjA0MDM4ZWYiLCJwIjoiZXhjZWwtamlyYSJ9" TargetMode="External"/><Relationship Id="rId2782" Type="http://schemas.openxmlformats.org/officeDocument/2006/relationships/hyperlink" Target="https://cogna.atlassian.net/browse/SGGS-15822?atlOrigin=eyJpIjoiMjBhNWIzMmFjMjdiNGE1YzhhZTE4YmM0ZjA0MDM4ZWYiLCJwIjoiZXhjZWwtamlyYSJ9" TargetMode="External"/><Relationship Id="rId102" Type="http://schemas.openxmlformats.org/officeDocument/2006/relationships/hyperlink" Target="https://cogna.atlassian.net/browse/SGTB-2537?atlOrigin=eyJpIjoiMjBhNWIzMmFjMjdiNGE1YzhhZTE4YmM0ZjA0MDM4ZWYiLCJwIjoiZXhjZWwtamlyYSJ9" TargetMode="External"/><Relationship Id="rId547" Type="http://schemas.openxmlformats.org/officeDocument/2006/relationships/hyperlink" Target="https://cogna.atlassian.net/browse/SGTB-706?atlOrigin=eyJpIjoiMjBhNWIzMmFjMjdiNGE1YzhhZTE4YmM0ZjA0MDM4ZWYiLCJwIjoiZXhjZWwtamlyYSJ9" TargetMode="External"/><Relationship Id="rId754" Type="http://schemas.openxmlformats.org/officeDocument/2006/relationships/hyperlink" Target="https://cogna.atlassian.net/browse/SGSE-4423?atlOrigin=eyJpIjoiMjBhNWIzMmFjMjdiNGE1YzhhZTE4YmM0ZjA0MDM4ZWYiLCJwIjoiZXhjZWwtamlyYSJ9" TargetMode="External"/><Relationship Id="rId961" Type="http://schemas.openxmlformats.org/officeDocument/2006/relationships/hyperlink" Target="https://cogna.atlassian.net/browse/ARTSG-183?atlOrigin=eyJpIjoiMjBhNWIzMmFjMjdiNGE1YzhhZTE4YmM0ZjA0MDM4ZWYiLCJwIjoiZXhjZWwtamlyYSJ9" TargetMode="External"/><Relationship Id="rId1384" Type="http://schemas.openxmlformats.org/officeDocument/2006/relationships/hyperlink" Target="https://cogna.atlassian.net/browse/SGGS-11290?atlOrigin=eyJpIjoiMjBhNWIzMmFjMjdiNGE1YzhhZTE4YmM0ZjA0MDM4ZWYiLCJwIjoiZXhjZWwtamlyYSJ9" TargetMode="External"/><Relationship Id="rId1591" Type="http://schemas.openxmlformats.org/officeDocument/2006/relationships/hyperlink" Target="https://cogna.atlassian.net/browse/SGGS-18486?atlOrigin=eyJpIjoiMjBhNWIzMmFjMjdiNGE1YzhhZTE4YmM0ZjA0MDM4ZWYiLCJwIjoiZXhjZWwtamlyYSJ9" TargetMode="External"/><Relationship Id="rId1689" Type="http://schemas.openxmlformats.org/officeDocument/2006/relationships/hyperlink" Target="https://cogna.atlassian.net/browse/SGGS-18280?atlOrigin=eyJpIjoiMjBhNWIzMmFjMjdiNGE1YzhhZTE4YmM0ZjA0MDM4ZWYiLCJwIjoiZXhjZWwtamlyYSJ9" TargetMode="External"/><Relationship Id="rId2228" Type="http://schemas.openxmlformats.org/officeDocument/2006/relationships/hyperlink" Target="https://cogna.atlassian.net/browse/SGGS-17403?atlOrigin=eyJpIjoiMjBhNWIzMmFjMjdiNGE1YzhhZTE4YmM0ZjA0MDM4ZWYiLCJwIjoiZXhjZWwtamlyYSJ9" TargetMode="External"/><Relationship Id="rId2435" Type="http://schemas.openxmlformats.org/officeDocument/2006/relationships/hyperlink" Target="https://cogna.atlassian.net/browse/SGGS-17073?atlOrigin=eyJpIjoiMjBhNWIzMmFjMjdiNGE1YzhhZTE4YmM0ZjA0MDM4ZWYiLCJwIjoiZXhjZWwtamlyYSJ9" TargetMode="External"/><Relationship Id="rId2642" Type="http://schemas.openxmlformats.org/officeDocument/2006/relationships/hyperlink" Target="https://cogna.atlassian.net/browse/SGGS-16608?atlOrigin=eyJpIjoiMjBhNWIzMmFjMjdiNGE1YzhhZTE4YmM0ZjA0MDM4ZWYiLCJwIjoiZXhjZWwtamlyYSJ9" TargetMode="External"/><Relationship Id="rId90" Type="http://schemas.openxmlformats.org/officeDocument/2006/relationships/hyperlink" Target="https://cogna.atlassian.net/browse/SGTB-2569?atlOrigin=eyJpIjoiMjBhNWIzMmFjMjdiNGE1YzhhZTE4YmM0ZjA0MDM4ZWYiLCJwIjoiZXhjZWwtamlyYSJ9" TargetMode="External"/><Relationship Id="rId407" Type="http://schemas.openxmlformats.org/officeDocument/2006/relationships/hyperlink" Target="https://cogna.atlassian.net/browse/SGTB-1525?atlOrigin=eyJpIjoiMjBhNWIzMmFjMjdiNGE1YzhhZTE4YmM0ZjA0MDM4ZWYiLCJwIjoiZXhjZWwtamlyYSJ9" TargetMode="External"/><Relationship Id="rId614" Type="http://schemas.openxmlformats.org/officeDocument/2006/relationships/hyperlink" Target="https://cogna.atlassian.net/browse/SGSE-4693?atlOrigin=eyJpIjoiMjBhNWIzMmFjMjdiNGE1YzhhZTE4YmM0ZjA0MDM4ZWYiLCJwIjoiZXhjZWwtamlyYSJ9" TargetMode="External"/><Relationship Id="rId821" Type="http://schemas.openxmlformats.org/officeDocument/2006/relationships/hyperlink" Target="https://cogna.atlassian.net/browse/SGSE-4260?atlOrigin=eyJpIjoiMjBhNWIzMmFjMjdiNGE1YzhhZTE4YmM0ZjA0MDM4ZWYiLCJwIjoiZXhjZWwtamlyYSJ9" TargetMode="External"/><Relationship Id="rId1037" Type="http://schemas.openxmlformats.org/officeDocument/2006/relationships/hyperlink" Target="https://cogna.atlassian.net/browse/SGGU-7423?atlOrigin=eyJpIjoiMjBhNWIzMmFjMjdiNGE1YzhhZTE4YmM0ZjA0MDM4ZWYiLCJwIjoiZXhjZWwtamlyYSJ9" TargetMode="External"/><Relationship Id="rId1244" Type="http://schemas.openxmlformats.org/officeDocument/2006/relationships/hyperlink" Target="https://cogna.atlassian.net/browse/SGGU-6924?atlOrigin=eyJpIjoiMjBhNWIzMmFjMjdiNGE1YzhhZTE4YmM0ZjA0MDM4ZWYiLCJwIjoiZXhjZWwtamlyYSJ9" TargetMode="External"/><Relationship Id="rId1451" Type="http://schemas.openxmlformats.org/officeDocument/2006/relationships/hyperlink" Target="https://cogna.atlassian.net/browse/SGGU-6299?atlOrigin=eyJpIjoiMjBhNWIzMmFjMjdiNGE1YzhhZTE4YmM0ZjA0MDM4ZWYiLCJwIjoiZXhjZWwtamlyYSJ9" TargetMode="External"/><Relationship Id="rId1896" Type="http://schemas.openxmlformats.org/officeDocument/2006/relationships/hyperlink" Target="https://cogna.atlassian.net/browse/SGGS-17942?atlOrigin=eyJpIjoiMjBhNWIzMmFjMjdiNGE1YzhhZTE4YmM0ZjA0MDM4ZWYiLCJwIjoiZXhjZWwtamlyYSJ9" TargetMode="External"/><Relationship Id="rId2502" Type="http://schemas.openxmlformats.org/officeDocument/2006/relationships/hyperlink" Target="https://cogna.atlassian.net/browse/SGGS-16986?atlOrigin=eyJpIjoiMjBhNWIzMmFjMjdiNGE1YzhhZTE4YmM0ZjA0MDM4ZWYiLCJwIjoiZXhjZWwtamlyYSJ9" TargetMode="External"/><Relationship Id="rId919" Type="http://schemas.openxmlformats.org/officeDocument/2006/relationships/hyperlink" Target="https://cogna.atlassian.net/browse/SGSE-4076?atlOrigin=eyJpIjoiMjBhNWIzMmFjMjdiNGE1YzhhZTE4YmM0ZjA0MDM4ZWYiLCJwIjoiZXhjZWwtamlyYSJ9" TargetMode="External"/><Relationship Id="rId1104" Type="http://schemas.openxmlformats.org/officeDocument/2006/relationships/hyperlink" Target="https://cogna.atlassian.net/browse/SGGU-7218?atlOrigin=eyJpIjoiMjBhNWIzMmFjMjdiNGE1YzhhZTE4YmM0ZjA0MDM4ZWYiLCJwIjoiZXhjZWwtamlyYSJ9" TargetMode="External"/><Relationship Id="rId1311" Type="http://schemas.openxmlformats.org/officeDocument/2006/relationships/hyperlink" Target="https://cogna.atlassian.net/browse/SGGU-6740?atlOrigin=eyJpIjoiMjBhNWIzMmFjMjdiNGE1YzhhZTE4YmM0ZjA0MDM4ZWYiLCJwIjoiZXhjZWwtamlyYSJ9" TargetMode="External"/><Relationship Id="rId1549" Type="http://schemas.openxmlformats.org/officeDocument/2006/relationships/hyperlink" Target="https://cogna.atlassian.net/browse/SGGS-18561?atlOrigin=eyJpIjoiMjBhNWIzMmFjMjdiNGE1YzhhZTE4YmM0ZjA0MDM4ZWYiLCJwIjoiZXhjZWwtamlyYSJ9" TargetMode="External"/><Relationship Id="rId1756" Type="http://schemas.openxmlformats.org/officeDocument/2006/relationships/hyperlink" Target="https://cogna.atlassian.net/browse/SGGS-18189?atlOrigin=eyJpIjoiMjBhNWIzMmFjMjdiNGE1YzhhZTE4YmM0ZjA0MDM4ZWYiLCJwIjoiZXhjZWwtamlyYSJ9" TargetMode="External"/><Relationship Id="rId1963" Type="http://schemas.openxmlformats.org/officeDocument/2006/relationships/hyperlink" Target="https://cogna.atlassian.net/browse/SGGS-17806?atlOrigin=eyJpIjoiMjBhNWIzMmFjMjdiNGE1YzhhZTE4YmM0ZjA0MDM4ZWYiLCJwIjoiZXhjZWwtamlyYSJ9" TargetMode="External"/><Relationship Id="rId2807" Type="http://schemas.openxmlformats.org/officeDocument/2006/relationships/hyperlink" Target="https://cogna.atlassian.net/browse/SGGS-15653?atlOrigin=eyJpIjoiMjBhNWIzMmFjMjdiNGE1YzhhZTE4YmM0ZjA0MDM4ZWYiLCJwIjoiZXhjZWwtamlyYSJ9" TargetMode="External"/><Relationship Id="rId48" Type="http://schemas.openxmlformats.org/officeDocument/2006/relationships/hyperlink" Target="https://cogna.atlassian.net/browse/SGTB-2687?atlOrigin=eyJpIjoiMjBhNWIzMmFjMjdiNGE1YzhhZTE4YmM0ZjA0MDM4ZWYiLCJwIjoiZXhjZWwtamlyYSJ9" TargetMode="External"/><Relationship Id="rId1409" Type="http://schemas.openxmlformats.org/officeDocument/2006/relationships/hyperlink" Target="https://cogna.atlassian.net/browse/SGGU-6355?atlOrigin=eyJpIjoiMjBhNWIzMmFjMjdiNGE1YzhhZTE4YmM0ZjA0MDM4ZWYiLCJwIjoiZXhjZWwtamlyYSJ9" TargetMode="External"/><Relationship Id="rId1616" Type="http://schemas.openxmlformats.org/officeDocument/2006/relationships/hyperlink" Target="https://cogna.atlassian.net/browse/SGGS-18435?atlOrigin=eyJpIjoiMjBhNWIzMmFjMjdiNGE1YzhhZTE4YmM0ZjA0MDM4ZWYiLCJwIjoiZXhjZWwtamlyYSJ9" TargetMode="External"/><Relationship Id="rId1823" Type="http://schemas.openxmlformats.org/officeDocument/2006/relationships/hyperlink" Target="https://cogna.atlassian.net/browse/SGGS-18041?atlOrigin=eyJpIjoiMjBhNWIzMmFjMjdiNGE1YzhhZTE4YmM0ZjA0MDM4ZWYiLCJwIjoiZXhjZWwtamlyYSJ9" TargetMode="External"/><Relationship Id="rId197" Type="http://schemas.openxmlformats.org/officeDocument/2006/relationships/hyperlink" Target="https://cogna.atlassian.net/browse/SGTB-2237?atlOrigin=eyJpIjoiMjBhNWIzMmFjMjdiNGE1YzhhZTE4YmM0ZjA0MDM4ZWYiLCJwIjoiZXhjZWwtamlyYSJ9" TargetMode="External"/><Relationship Id="rId2085" Type="http://schemas.openxmlformats.org/officeDocument/2006/relationships/hyperlink" Target="https://cogna.atlassian.net/browse/SGGS-17578?atlOrigin=eyJpIjoiMjBhNWIzMmFjMjdiNGE1YzhhZTE4YmM0ZjA0MDM4ZWYiLCJwIjoiZXhjZWwtamlyYSJ9" TargetMode="External"/><Relationship Id="rId2292" Type="http://schemas.openxmlformats.org/officeDocument/2006/relationships/hyperlink" Target="https://cogna.atlassian.net/browse/SGGS-17284?atlOrigin=eyJpIjoiMjBhNWIzMmFjMjdiNGE1YzhhZTE4YmM0ZjA0MDM4ZWYiLCJwIjoiZXhjZWwtamlyYSJ9" TargetMode="External"/><Relationship Id="rId264" Type="http://schemas.openxmlformats.org/officeDocument/2006/relationships/hyperlink" Target="https://cogna.atlassian.net/browse/SGTB-1993?atlOrigin=eyJpIjoiMjBhNWIzMmFjMjdiNGE1YzhhZTE4YmM0ZjA0MDM4ZWYiLCJwIjoiZXhjZWwtamlyYSJ9" TargetMode="External"/><Relationship Id="rId471" Type="http://schemas.openxmlformats.org/officeDocument/2006/relationships/hyperlink" Target="https://cogna.atlassian.net/browse/SGTB-1388?atlOrigin=eyJpIjoiMjBhNWIzMmFjMjdiNGE1YzhhZTE4YmM0ZjA0MDM4ZWYiLCJwIjoiZXhjZWwtamlyYSJ9" TargetMode="External"/><Relationship Id="rId2152" Type="http://schemas.openxmlformats.org/officeDocument/2006/relationships/hyperlink" Target="https://cogna.atlassian.net/browse/SGGS-17495?atlOrigin=eyJpIjoiMjBhNWIzMmFjMjdiNGE1YzhhZTE4YmM0ZjA0MDM4ZWYiLCJwIjoiZXhjZWwtamlyYSJ9" TargetMode="External"/><Relationship Id="rId2597" Type="http://schemas.openxmlformats.org/officeDocument/2006/relationships/hyperlink" Target="https://cogna.atlassian.net/browse/SGGS-16764?atlOrigin=eyJpIjoiMjBhNWIzMmFjMjdiNGE1YzhhZTE4YmM0ZjA0MDM4ZWYiLCJwIjoiZXhjZWwtamlyYSJ9" TargetMode="External"/><Relationship Id="rId124" Type="http://schemas.openxmlformats.org/officeDocument/2006/relationships/hyperlink" Target="https://cogna.atlassian.net/browse/SGTB-2442?atlOrigin=eyJpIjoiMjBhNWIzMmFjMjdiNGE1YzhhZTE4YmM0ZjA0MDM4ZWYiLCJwIjoiZXhjZWwtamlyYSJ9" TargetMode="External"/><Relationship Id="rId569" Type="http://schemas.openxmlformats.org/officeDocument/2006/relationships/hyperlink" Target="https://cogna.atlassian.net/browse/SGSE-4806?atlOrigin=eyJpIjoiMjBhNWIzMmFjMjdiNGE1YzhhZTE4YmM0ZjA0MDM4ZWYiLCJwIjoiZXhjZWwtamlyYSJ9" TargetMode="External"/><Relationship Id="rId776" Type="http://schemas.openxmlformats.org/officeDocument/2006/relationships/hyperlink" Target="https://cogna.atlassian.net/browse/SGSE-4356?atlOrigin=eyJpIjoiMjBhNWIzMmFjMjdiNGE1YzhhZTE4YmM0ZjA0MDM4ZWYiLCJwIjoiZXhjZWwtamlyYSJ9" TargetMode="External"/><Relationship Id="rId983" Type="http://schemas.openxmlformats.org/officeDocument/2006/relationships/hyperlink" Target="https://cogna.atlassian.net/browse/SGGU-7597?atlOrigin=eyJpIjoiMjBhNWIzMmFjMjdiNGE1YzhhZTE4YmM0ZjA0MDM4ZWYiLCJwIjoiZXhjZWwtamlyYSJ9" TargetMode="External"/><Relationship Id="rId1199" Type="http://schemas.openxmlformats.org/officeDocument/2006/relationships/hyperlink" Target="https://cogna.atlassian.net/browse/SGGU-7002?atlOrigin=eyJpIjoiMjBhNWIzMmFjMjdiNGE1YzhhZTE4YmM0ZjA0MDM4ZWYiLCJwIjoiZXhjZWwtamlyYSJ9" TargetMode="External"/><Relationship Id="rId2457" Type="http://schemas.openxmlformats.org/officeDocument/2006/relationships/hyperlink" Target="https://cogna.atlassian.net/browse/ASR6-15480?atlOrigin=eyJpIjoiMjBhNWIzMmFjMjdiNGE1YzhhZTE4YmM0ZjA0MDM4ZWYiLCJwIjoiZXhjZWwtamlyYSJ9" TargetMode="External"/><Relationship Id="rId2664" Type="http://schemas.openxmlformats.org/officeDocument/2006/relationships/hyperlink" Target="https://cogna.atlassian.net/browse/SGGS-16570?atlOrigin=eyJpIjoiMjBhNWIzMmFjMjdiNGE1YzhhZTE4YmM0ZjA0MDM4ZWYiLCJwIjoiZXhjZWwtamlyYSJ9" TargetMode="External"/><Relationship Id="rId331" Type="http://schemas.openxmlformats.org/officeDocument/2006/relationships/hyperlink" Target="https://cogna.atlassian.net/browse/SGTB-1766?atlOrigin=eyJpIjoiMjBhNWIzMmFjMjdiNGE1YzhhZTE4YmM0ZjA0MDM4ZWYiLCJwIjoiZXhjZWwtamlyYSJ9" TargetMode="External"/><Relationship Id="rId429" Type="http://schemas.openxmlformats.org/officeDocument/2006/relationships/hyperlink" Target="https://cogna.atlassian.net/browse/SGTB-1425?atlOrigin=eyJpIjoiMjBhNWIzMmFjMjdiNGE1YzhhZTE4YmM0ZjA0MDM4ZWYiLCJwIjoiZXhjZWwtamlyYSJ9" TargetMode="External"/><Relationship Id="rId636" Type="http://schemas.openxmlformats.org/officeDocument/2006/relationships/hyperlink" Target="https://cogna.atlassian.net/browse/SGSE-4637?atlOrigin=eyJpIjoiMjBhNWIzMmFjMjdiNGE1YzhhZTE4YmM0ZjA0MDM4ZWYiLCJwIjoiZXhjZWwtamlyYSJ9" TargetMode="External"/><Relationship Id="rId1059" Type="http://schemas.openxmlformats.org/officeDocument/2006/relationships/hyperlink" Target="https://cogna.atlassian.net/browse/SGGU-7366?atlOrigin=eyJpIjoiMjBhNWIzMmFjMjdiNGE1YzhhZTE4YmM0ZjA0MDM4ZWYiLCJwIjoiZXhjZWwtamlyYSJ9" TargetMode="External"/><Relationship Id="rId1266" Type="http://schemas.openxmlformats.org/officeDocument/2006/relationships/hyperlink" Target="https://cogna.atlassian.net/browse/SGGU-6891?atlOrigin=eyJpIjoiMjBhNWIzMmFjMjdiNGE1YzhhZTE4YmM0ZjA0MDM4ZWYiLCJwIjoiZXhjZWwtamlyYSJ9" TargetMode="External"/><Relationship Id="rId1473" Type="http://schemas.openxmlformats.org/officeDocument/2006/relationships/hyperlink" Target="https://cogna.atlassian.net/browse/SGGU-5324?atlOrigin=eyJpIjoiMjBhNWIzMmFjMjdiNGE1YzhhZTE4YmM0ZjA0MDM4ZWYiLCJwIjoiZXhjZWwtamlyYSJ9" TargetMode="External"/><Relationship Id="rId2012" Type="http://schemas.openxmlformats.org/officeDocument/2006/relationships/hyperlink" Target="https://cogna.atlassian.net/browse/SGGS-17737?atlOrigin=eyJpIjoiMjBhNWIzMmFjMjdiNGE1YzhhZTE4YmM0ZjA0MDM4ZWYiLCJwIjoiZXhjZWwtamlyYSJ9" TargetMode="External"/><Relationship Id="rId2317" Type="http://schemas.openxmlformats.org/officeDocument/2006/relationships/hyperlink" Target="https://cogna.atlassian.net/browse/SGGS-17254?atlOrigin=eyJpIjoiMjBhNWIzMmFjMjdiNGE1YzhhZTE4YmM0ZjA0MDM4ZWYiLCJwIjoiZXhjZWwtamlyYSJ9" TargetMode="External"/><Relationship Id="rId843" Type="http://schemas.openxmlformats.org/officeDocument/2006/relationships/hyperlink" Target="https://cogna.atlassian.net/browse/SGSE-4185?atlOrigin=eyJpIjoiMjBhNWIzMmFjMjdiNGE1YzhhZTE4YmM0ZjA0MDM4ZWYiLCJwIjoiZXhjZWwtamlyYSJ9" TargetMode="External"/><Relationship Id="rId1126" Type="http://schemas.openxmlformats.org/officeDocument/2006/relationships/hyperlink" Target="https://cogna.atlassian.net/browse/SGGU-7196?atlOrigin=eyJpIjoiMjBhNWIzMmFjMjdiNGE1YzhhZTE4YmM0ZjA0MDM4ZWYiLCJwIjoiZXhjZWwtamlyYSJ9" TargetMode="External"/><Relationship Id="rId1680" Type="http://schemas.openxmlformats.org/officeDocument/2006/relationships/hyperlink" Target="https://cogna.atlassian.net/browse/SGGS-18297?atlOrigin=eyJpIjoiMjBhNWIzMmFjMjdiNGE1YzhhZTE4YmM0ZjA0MDM4ZWYiLCJwIjoiZXhjZWwtamlyYSJ9" TargetMode="External"/><Relationship Id="rId1778" Type="http://schemas.openxmlformats.org/officeDocument/2006/relationships/hyperlink" Target="https://cogna.atlassian.net/browse/SGGS-18161?atlOrigin=eyJpIjoiMjBhNWIzMmFjMjdiNGE1YzhhZTE4YmM0ZjA0MDM4ZWYiLCJwIjoiZXhjZWwtamlyYSJ9" TargetMode="External"/><Relationship Id="rId1985" Type="http://schemas.openxmlformats.org/officeDocument/2006/relationships/hyperlink" Target="https://cogna.atlassian.net/browse/SGGS-17774?atlOrigin=eyJpIjoiMjBhNWIzMmFjMjdiNGE1YzhhZTE4YmM0ZjA0MDM4ZWYiLCJwIjoiZXhjZWwtamlyYSJ9" TargetMode="External"/><Relationship Id="rId2524" Type="http://schemas.openxmlformats.org/officeDocument/2006/relationships/hyperlink" Target="https://cogna.atlassian.net/browse/SGGS-16947?atlOrigin=eyJpIjoiMjBhNWIzMmFjMjdiNGE1YzhhZTE4YmM0ZjA0MDM4ZWYiLCJwIjoiZXhjZWwtamlyYSJ9" TargetMode="External"/><Relationship Id="rId2731" Type="http://schemas.openxmlformats.org/officeDocument/2006/relationships/hyperlink" Target="https://cogna.atlassian.net/browse/SGGS-16331?atlOrigin=eyJpIjoiMjBhNWIzMmFjMjdiNGE1YzhhZTE4YmM0ZjA0MDM4ZWYiLCJwIjoiZXhjZWwtamlyYSJ9" TargetMode="External"/><Relationship Id="rId2829" Type="http://schemas.openxmlformats.org/officeDocument/2006/relationships/hyperlink" Target="https://cogna.atlassian.net/browse/ARTSG-182?atlOrigin=eyJpIjoiMjBhNWIzMmFjMjdiNGE1YzhhZTE4YmM0ZjA0MDM4ZWYiLCJwIjoiZXhjZWwtamlyYSJ9" TargetMode="External"/><Relationship Id="rId703" Type="http://schemas.openxmlformats.org/officeDocument/2006/relationships/hyperlink" Target="https://cogna.atlassian.net/browse/SGSE-4531?atlOrigin=eyJpIjoiMjBhNWIzMmFjMjdiNGE1YzhhZTE4YmM0ZjA0MDM4ZWYiLCJwIjoiZXhjZWwtamlyYSJ9" TargetMode="External"/><Relationship Id="rId910" Type="http://schemas.openxmlformats.org/officeDocument/2006/relationships/hyperlink" Target="https://cogna.atlassian.net/browse/SGSE-4091?atlOrigin=eyJpIjoiMjBhNWIzMmFjMjdiNGE1YzhhZTE4YmM0ZjA0MDM4ZWYiLCJwIjoiZXhjZWwtamlyYSJ9" TargetMode="External"/><Relationship Id="rId1333" Type="http://schemas.openxmlformats.org/officeDocument/2006/relationships/hyperlink" Target="https://cogna.atlassian.net/browse/SGGU-6698?atlOrigin=eyJpIjoiMjBhNWIzMmFjMjdiNGE1YzhhZTE4YmM0ZjA0MDM4ZWYiLCJwIjoiZXhjZWwtamlyYSJ9" TargetMode="External"/><Relationship Id="rId1540" Type="http://schemas.openxmlformats.org/officeDocument/2006/relationships/hyperlink" Target="https://cogna.atlassian.net/browse/SGGS-18581?atlOrigin=eyJpIjoiMjBhNWIzMmFjMjdiNGE1YzhhZTE4YmM0ZjA0MDM4ZWYiLCJwIjoiZXhjZWwtamlyYSJ9" TargetMode="External"/><Relationship Id="rId1638" Type="http://schemas.openxmlformats.org/officeDocument/2006/relationships/hyperlink" Target="https://cogna.atlassian.net/browse/SGGS-18372?atlOrigin=eyJpIjoiMjBhNWIzMmFjMjdiNGE1YzhhZTE4YmM0ZjA0MDM4ZWYiLCJwIjoiZXhjZWwtamlyYSJ9" TargetMode="External"/><Relationship Id="rId1400" Type="http://schemas.openxmlformats.org/officeDocument/2006/relationships/hyperlink" Target="https://cogna.atlassian.net/browse/SGGU-5288?atlOrigin=eyJpIjoiMjBhNWIzMmFjMjdiNGE1YzhhZTE4YmM0ZjA0MDM4ZWYiLCJwIjoiZXhjZWwtamlyYSJ9" TargetMode="External"/><Relationship Id="rId1845" Type="http://schemas.openxmlformats.org/officeDocument/2006/relationships/hyperlink" Target="https://cogna.atlassian.net/browse/SGGS-18006?atlOrigin=eyJpIjoiMjBhNWIzMmFjMjdiNGE1YzhhZTE4YmM0ZjA0MDM4ZWYiLCJwIjoiZXhjZWwtamlyYSJ9" TargetMode="External"/><Relationship Id="rId1705" Type="http://schemas.openxmlformats.org/officeDocument/2006/relationships/hyperlink" Target="https://cogna.atlassian.net/browse/SGGS-18261?atlOrigin=eyJpIjoiMjBhNWIzMmFjMjdiNGE1YzhhZTE4YmM0ZjA0MDM4ZWYiLCJwIjoiZXhjZWwtamlyYSJ9" TargetMode="External"/><Relationship Id="rId1912" Type="http://schemas.openxmlformats.org/officeDocument/2006/relationships/hyperlink" Target="https://cogna.atlassian.net/browse/SGGS-17925?atlOrigin=eyJpIjoiMjBhNWIzMmFjMjdiNGE1YzhhZTE4YmM0ZjA0MDM4ZWYiLCJwIjoiZXhjZWwtamlyYSJ9" TargetMode="External"/><Relationship Id="rId286" Type="http://schemas.openxmlformats.org/officeDocument/2006/relationships/hyperlink" Target="https://cogna.atlassian.net/browse/SGTB-1876?atlOrigin=eyJpIjoiMjBhNWIzMmFjMjdiNGE1YzhhZTE4YmM0ZjA0MDM4ZWYiLCJwIjoiZXhjZWwtamlyYSJ9" TargetMode="External"/><Relationship Id="rId493" Type="http://schemas.openxmlformats.org/officeDocument/2006/relationships/hyperlink" Target="https://cogna.atlassian.net/browse/SGTB-1369?atlOrigin=eyJpIjoiMjBhNWIzMmFjMjdiNGE1YzhhZTE4YmM0ZjA0MDM4ZWYiLCJwIjoiZXhjZWwtamlyYSJ9" TargetMode="External"/><Relationship Id="rId2174" Type="http://schemas.openxmlformats.org/officeDocument/2006/relationships/hyperlink" Target="https://cogna.atlassian.net/browse/SGGS-17467?atlOrigin=eyJpIjoiMjBhNWIzMmFjMjdiNGE1YzhhZTE4YmM0ZjA0MDM4ZWYiLCJwIjoiZXhjZWwtamlyYSJ9" TargetMode="External"/><Relationship Id="rId2381" Type="http://schemas.openxmlformats.org/officeDocument/2006/relationships/hyperlink" Target="https://cogna.atlassian.net/browse/SGGS-17142?atlOrigin=eyJpIjoiMjBhNWIzMmFjMjdiNGE1YzhhZTE4YmM0ZjA0MDM4ZWYiLCJwIjoiZXhjZWwtamlyYSJ9" TargetMode="External"/><Relationship Id="rId146" Type="http://schemas.openxmlformats.org/officeDocument/2006/relationships/hyperlink" Target="https://cogna.atlassian.net/browse/SGTB-2386?atlOrigin=eyJpIjoiMjBhNWIzMmFjMjdiNGE1YzhhZTE4YmM0ZjA0MDM4ZWYiLCJwIjoiZXhjZWwtamlyYSJ9" TargetMode="External"/><Relationship Id="rId353" Type="http://schemas.openxmlformats.org/officeDocument/2006/relationships/hyperlink" Target="https://cogna.atlassian.net/browse/SGTB-1667?atlOrigin=eyJpIjoiMjBhNWIzMmFjMjdiNGE1YzhhZTE4YmM0ZjA0MDM4ZWYiLCJwIjoiZXhjZWwtamlyYSJ9" TargetMode="External"/><Relationship Id="rId560" Type="http://schemas.openxmlformats.org/officeDocument/2006/relationships/hyperlink" Target="https://cogna.atlassian.net/browse/SGSE-4819?atlOrigin=eyJpIjoiMjBhNWIzMmFjMjdiNGE1YzhhZTE4YmM0ZjA0MDM4ZWYiLCJwIjoiZXhjZWwtamlyYSJ9" TargetMode="External"/><Relationship Id="rId798" Type="http://schemas.openxmlformats.org/officeDocument/2006/relationships/hyperlink" Target="https://cogna.atlassian.net/browse/SGSE-4289?atlOrigin=eyJpIjoiMjBhNWIzMmFjMjdiNGE1YzhhZTE4YmM0ZjA0MDM4ZWYiLCJwIjoiZXhjZWwtamlyYSJ9" TargetMode="External"/><Relationship Id="rId1190" Type="http://schemas.openxmlformats.org/officeDocument/2006/relationships/hyperlink" Target="https://cogna.atlassian.net/browse/SGGU-7009?atlOrigin=eyJpIjoiMjBhNWIzMmFjMjdiNGE1YzhhZTE4YmM0ZjA0MDM4ZWYiLCJwIjoiZXhjZWwtamlyYSJ9" TargetMode="External"/><Relationship Id="rId2034" Type="http://schemas.openxmlformats.org/officeDocument/2006/relationships/hyperlink" Target="https://cogna.atlassian.net/browse/SGGS-17707?atlOrigin=eyJpIjoiMjBhNWIzMmFjMjdiNGE1YzhhZTE4YmM0ZjA0MDM4ZWYiLCJwIjoiZXhjZWwtamlyYSJ9" TargetMode="External"/><Relationship Id="rId2241" Type="http://schemas.openxmlformats.org/officeDocument/2006/relationships/hyperlink" Target="https://cogna.atlassian.net/browse/SGGS-17347?atlOrigin=eyJpIjoiMjBhNWIzMmFjMjdiNGE1YzhhZTE4YmM0ZjA0MDM4ZWYiLCJwIjoiZXhjZWwtamlyYSJ9" TargetMode="External"/><Relationship Id="rId2479" Type="http://schemas.openxmlformats.org/officeDocument/2006/relationships/hyperlink" Target="https://cogna.atlassian.net/browse/SGGS-17005?atlOrigin=eyJpIjoiMjBhNWIzMmFjMjdiNGE1YzhhZTE4YmM0ZjA0MDM4ZWYiLCJwIjoiZXhjZWwtamlyYSJ9" TargetMode="External"/><Relationship Id="rId2686" Type="http://schemas.openxmlformats.org/officeDocument/2006/relationships/hyperlink" Target="https://cogna.atlassian.net/browse/SGGS-16443?atlOrigin=eyJpIjoiMjBhNWIzMmFjMjdiNGE1YzhhZTE4YmM0ZjA0MDM4ZWYiLCJwIjoiZXhjZWwtamlyYSJ9" TargetMode="External"/><Relationship Id="rId213" Type="http://schemas.openxmlformats.org/officeDocument/2006/relationships/hyperlink" Target="https://cogna.atlassian.net/browse/SGTB-2153?atlOrigin=eyJpIjoiMjBhNWIzMmFjMjdiNGE1YzhhZTE4YmM0ZjA0MDM4ZWYiLCJwIjoiZXhjZWwtamlyYSJ9" TargetMode="External"/><Relationship Id="rId420" Type="http://schemas.openxmlformats.org/officeDocument/2006/relationships/hyperlink" Target="https://cogna.atlassian.net/browse/SGTB-1481?atlOrigin=eyJpIjoiMjBhNWIzMmFjMjdiNGE1YzhhZTE4YmM0ZjA0MDM4ZWYiLCJwIjoiZXhjZWwtamlyYSJ9" TargetMode="External"/><Relationship Id="rId658" Type="http://schemas.openxmlformats.org/officeDocument/2006/relationships/hyperlink" Target="https://cogna.atlassian.net/browse/SGSE-4588?atlOrigin=eyJpIjoiMjBhNWIzMmFjMjdiNGE1YzhhZTE4YmM0ZjA0MDM4ZWYiLCJwIjoiZXhjZWwtamlyYSJ9" TargetMode="External"/><Relationship Id="rId865" Type="http://schemas.openxmlformats.org/officeDocument/2006/relationships/hyperlink" Target="https://cogna.atlassian.net/browse/SGSE-4132?atlOrigin=eyJpIjoiMjBhNWIzMmFjMjdiNGE1YzhhZTE4YmM0ZjA0MDM4ZWYiLCJwIjoiZXhjZWwtamlyYSJ9" TargetMode="External"/><Relationship Id="rId1050" Type="http://schemas.openxmlformats.org/officeDocument/2006/relationships/hyperlink" Target="https://cogna.atlassian.net/browse/SGGU-7377?atlOrigin=eyJpIjoiMjBhNWIzMmFjMjdiNGE1YzhhZTE4YmM0ZjA0MDM4ZWYiLCJwIjoiZXhjZWwtamlyYSJ9" TargetMode="External"/><Relationship Id="rId1288" Type="http://schemas.openxmlformats.org/officeDocument/2006/relationships/hyperlink" Target="https://cogna.atlassian.net/browse/SGGU-6787?atlOrigin=eyJpIjoiMjBhNWIzMmFjMjdiNGE1YzhhZTE4YmM0ZjA0MDM4ZWYiLCJwIjoiZXhjZWwtamlyYSJ9" TargetMode="External"/><Relationship Id="rId1495" Type="http://schemas.openxmlformats.org/officeDocument/2006/relationships/hyperlink" Target="https://cogna.atlassian.net/browse/SGGS-18652?atlOrigin=eyJpIjoiMjBhNWIzMmFjMjdiNGE1YzhhZTE4YmM0ZjA0MDM4ZWYiLCJwIjoiZXhjZWwtamlyYSJ9" TargetMode="External"/><Relationship Id="rId2101" Type="http://schemas.openxmlformats.org/officeDocument/2006/relationships/hyperlink" Target="https://cogna.atlassian.net/browse/SGGS-17558?atlOrigin=eyJpIjoiMjBhNWIzMmFjMjdiNGE1YzhhZTE4YmM0ZjA0MDM4ZWYiLCJwIjoiZXhjZWwtamlyYSJ9" TargetMode="External"/><Relationship Id="rId2339" Type="http://schemas.openxmlformats.org/officeDocument/2006/relationships/hyperlink" Target="https://cogna.atlassian.net/browse/SGGS-17222?atlOrigin=eyJpIjoiMjBhNWIzMmFjMjdiNGE1YzhhZTE4YmM0ZjA0MDM4ZWYiLCJwIjoiZXhjZWwtamlyYSJ9" TargetMode="External"/><Relationship Id="rId2546" Type="http://schemas.openxmlformats.org/officeDocument/2006/relationships/hyperlink" Target="https://cogna.atlassian.net/browse/SGGS-16906?atlOrigin=eyJpIjoiMjBhNWIzMmFjMjdiNGE1YzhhZTE4YmM0ZjA0MDM4ZWYiLCJwIjoiZXhjZWwtamlyYSJ9" TargetMode="External"/><Relationship Id="rId2753" Type="http://schemas.openxmlformats.org/officeDocument/2006/relationships/hyperlink" Target="https://cogna.atlassian.net/browse/SGGS-16279?atlOrigin=eyJpIjoiMjBhNWIzMmFjMjdiNGE1YzhhZTE4YmM0ZjA0MDM4ZWYiLCJwIjoiZXhjZWwtamlyYSJ9" TargetMode="External"/><Relationship Id="rId518" Type="http://schemas.openxmlformats.org/officeDocument/2006/relationships/hyperlink" Target="https://cogna.atlassian.net/browse/SGTB-1323?atlOrigin=eyJpIjoiMjBhNWIzMmFjMjdiNGE1YzhhZTE4YmM0ZjA0MDM4ZWYiLCJwIjoiZXhjZWwtamlyYSJ9" TargetMode="External"/><Relationship Id="rId725" Type="http://schemas.openxmlformats.org/officeDocument/2006/relationships/hyperlink" Target="https://cogna.atlassian.net/browse/SGSE-4503?atlOrigin=eyJpIjoiMjBhNWIzMmFjMjdiNGE1YzhhZTE4YmM0ZjA0MDM4ZWYiLCJwIjoiZXhjZWwtamlyYSJ9" TargetMode="External"/><Relationship Id="rId932" Type="http://schemas.openxmlformats.org/officeDocument/2006/relationships/hyperlink" Target="https://cogna.atlassian.net/browse/SGSE-3294?atlOrigin=eyJpIjoiMjBhNWIzMmFjMjdiNGE1YzhhZTE4YmM0ZjA0MDM4ZWYiLCJwIjoiZXhjZWwtamlyYSJ9" TargetMode="External"/><Relationship Id="rId1148" Type="http://schemas.openxmlformats.org/officeDocument/2006/relationships/hyperlink" Target="https://cogna.atlassian.net/browse/SGGU-5202?atlOrigin=eyJpIjoiMjBhNWIzMmFjMjdiNGE1YzhhZTE4YmM0ZjA0MDM4ZWYiLCJwIjoiZXhjZWwtamlyYSJ9" TargetMode="External"/><Relationship Id="rId1355" Type="http://schemas.openxmlformats.org/officeDocument/2006/relationships/hyperlink" Target="https://cogna.atlassian.net/browse/SGGU-6560?atlOrigin=eyJpIjoiMjBhNWIzMmFjMjdiNGE1YzhhZTE4YmM0ZjA0MDM4ZWYiLCJwIjoiZXhjZWwtamlyYSJ9" TargetMode="External"/><Relationship Id="rId1562" Type="http://schemas.openxmlformats.org/officeDocument/2006/relationships/hyperlink" Target="https://cogna.atlassian.net/browse/SGGS-18534?atlOrigin=eyJpIjoiMjBhNWIzMmFjMjdiNGE1YzhhZTE4YmM0ZjA0MDM4ZWYiLCJwIjoiZXhjZWwtamlyYSJ9" TargetMode="External"/><Relationship Id="rId2406" Type="http://schemas.openxmlformats.org/officeDocument/2006/relationships/hyperlink" Target="https://cogna.atlassian.net/browse/SGGS-17101?atlOrigin=eyJpIjoiMjBhNWIzMmFjMjdiNGE1YzhhZTE4YmM0ZjA0MDM4ZWYiLCJwIjoiZXhjZWwtamlyYSJ9" TargetMode="External"/><Relationship Id="rId2613" Type="http://schemas.openxmlformats.org/officeDocument/2006/relationships/hyperlink" Target="https://cogna.atlassian.net/browse/SGGS-16741?atlOrigin=eyJpIjoiMjBhNWIzMmFjMjdiNGE1YzhhZTE4YmM0ZjA0MDM4ZWYiLCJwIjoiZXhjZWwtamlyYSJ9" TargetMode="External"/><Relationship Id="rId1008" Type="http://schemas.openxmlformats.org/officeDocument/2006/relationships/hyperlink" Target="https://cogna.atlassian.net/browse/SGGU-7469?atlOrigin=eyJpIjoiMjBhNWIzMmFjMjdiNGE1YzhhZTE4YmM0ZjA0MDM4ZWYiLCJwIjoiZXhjZWwtamlyYSJ9" TargetMode="External"/><Relationship Id="rId1215" Type="http://schemas.openxmlformats.org/officeDocument/2006/relationships/hyperlink" Target="https://cogna.atlassian.net/browse/SGGU-6971?atlOrigin=eyJpIjoiMjBhNWIzMmFjMjdiNGE1YzhhZTE4YmM0ZjA0MDM4ZWYiLCJwIjoiZXhjZWwtamlyYSJ9" TargetMode="External"/><Relationship Id="rId1422" Type="http://schemas.openxmlformats.org/officeDocument/2006/relationships/hyperlink" Target="https://cogna.atlassian.net/browse/ARTSG-184?atlOrigin=eyJpIjoiMjBhNWIzMmFjMjdiNGE1YzhhZTE4YmM0ZjA0MDM4ZWYiLCJwIjoiZXhjZWwtamlyYSJ9" TargetMode="External"/><Relationship Id="rId1867" Type="http://schemas.openxmlformats.org/officeDocument/2006/relationships/hyperlink" Target="https://cogna.atlassian.net/browse/SGGS-17980?atlOrigin=eyJpIjoiMjBhNWIzMmFjMjdiNGE1YzhhZTE4YmM0ZjA0MDM4ZWYiLCJwIjoiZXhjZWwtamlyYSJ9" TargetMode="External"/><Relationship Id="rId2820" Type="http://schemas.openxmlformats.org/officeDocument/2006/relationships/hyperlink" Target="https://cogna.atlassian.net/browse/SGGS-15585?atlOrigin=eyJpIjoiMjBhNWIzMmFjMjdiNGE1YzhhZTE4YmM0ZjA0MDM4ZWYiLCJwIjoiZXhjZWwtamlyYSJ9" TargetMode="External"/><Relationship Id="rId61" Type="http://schemas.openxmlformats.org/officeDocument/2006/relationships/hyperlink" Target="https://cogna.atlassian.net/browse/SGTB-2637?atlOrigin=eyJpIjoiMjBhNWIzMmFjMjdiNGE1YzhhZTE4YmM0ZjA0MDM4ZWYiLCJwIjoiZXhjZWwtamlyYSJ9" TargetMode="External"/><Relationship Id="rId1727" Type="http://schemas.openxmlformats.org/officeDocument/2006/relationships/hyperlink" Target="https://cogna.atlassian.net/browse/SGGS-18221?atlOrigin=eyJpIjoiMjBhNWIzMmFjMjdiNGE1YzhhZTE4YmM0ZjA0MDM4ZWYiLCJwIjoiZXhjZWwtamlyYSJ9" TargetMode="External"/><Relationship Id="rId1934" Type="http://schemas.openxmlformats.org/officeDocument/2006/relationships/hyperlink" Target="https://cogna.atlassian.net/browse/SGGS-17900?atlOrigin=eyJpIjoiMjBhNWIzMmFjMjdiNGE1YzhhZTE4YmM0ZjA0MDM4ZWYiLCJwIjoiZXhjZWwtamlyYSJ9" TargetMode="External"/><Relationship Id="rId19" Type="http://schemas.openxmlformats.org/officeDocument/2006/relationships/hyperlink" Target="https://cogna.atlassian.net/browse/SGTB-2746?atlOrigin=eyJpIjoiMjBhNWIzMmFjMjdiNGE1YzhhZTE4YmM0ZjA0MDM4ZWYiLCJwIjoiZXhjZWwtamlyYSJ9" TargetMode="External"/><Relationship Id="rId2196" Type="http://schemas.openxmlformats.org/officeDocument/2006/relationships/hyperlink" Target="https://cogna.atlassian.net/browse/SGGS-17445?atlOrigin=eyJpIjoiMjBhNWIzMmFjMjdiNGE1YzhhZTE4YmM0ZjA0MDM4ZWYiLCJwIjoiZXhjZWwtamlyYSJ9" TargetMode="External"/><Relationship Id="rId168" Type="http://schemas.openxmlformats.org/officeDocument/2006/relationships/hyperlink" Target="https://cogna.atlassian.net/browse/SGTB-2319?atlOrigin=eyJpIjoiMjBhNWIzMmFjMjdiNGE1YzhhZTE4YmM0ZjA0MDM4ZWYiLCJwIjoiZXhjZWwtamlyYSJ9" TargetMode="External"/><Relationship Id="rId375" Type="http://schemas.openxmlformats.org/officeDocument/2006/relationships/hyperlink" Target="https://cogna.atlassian.net/browse/SGTB-1616?atlOrigin=eyJpIjoiMjBhNWIzMmFjMjdiNGE1YzhhZTE4YmM0ZjA0MDM4ZWYiLCJwIjoiZXhjZWwtamlyYSJ9" TargetMode="External"/><Relationship Id="rId582" Type="http://schemas.openxmlformats.org/officeDocument/2006/relationships/hyperlink" Target="https://cogna.atlassian.net/browse/SGSE-4782?atlOrigin=eyJpIjoiMjBhNWIzMmFjMjdiNGE1YzhhZTE4YmM0ZjA0MDM4ZWYiLCJwIjoiZXhjZWwtamlyYSJ9" TargetMode="External"/><Relationship Id="rId2056" Type="http://schemas.openxmlformats.org/officeDocument/2006/relationships/hyperlink" Target="https://cogna.atlassian.net/browse/SGGS-17676?atlOrigin=eyJpIjoiMjBhNWIzMmFjMjdiNGE1YzhhZTE4YmM0ZjA0MDM4ZWYiLCJwIjoiZXhjZWwtamlyYSJ9" TargetMode="External"/><Relationship Id="rId2263" Type="http://schemas.openxmlformats.org/officeDocument/2006/relationships/hyperlink" Target="https://cogna.atlassian.net/browse/SGGS-17327?atlOrigin=eyJpIjoiMjBhNWIzMmFjMjdiNGE1YzhhZTE4YmM0ZjA0MDM4ZWYiLCJwIjoiZXhjZWwtamlyYSJ9" TargetMode="External"/><Relationship Id="rId2470" Type="http://schemas.openxmlformats.org/officeDocument/2006/relationships/hyperlink" Target="https://cogna.atlassian.net/browse/SGGS-17021?atlOrigin=eyJpIjoiMjBhNWIzMmFjMjdiNGE1YzhhZTE4YmM0ZjA0MDM4ZWYiLCJwIjoiZXhjZWwtamlyYSJ9" TargetMode="External"/><Relationship Id="rId3" Type="http://schemas.openxmlformats.org/officeDocument/2006/relationships/hyperlink" Target="https://cogna.atlassian.net/browse/SGTB-2855?atlOrigin=eyJpIjoiMjBhNWIzMmFjMjdiNGE1YzhhZTE4YmM0ZjA0MDM4ZWYiLCJwIjoiZXhjZWwtamlyYSJ9" TargetMode="External"/><Relationship Id="rId235" Type="http://schemas.openxmlformats.org/officeDocument/2006/relationships/hyperlink" Target="https://cogna.atlassian.net/browse/SGTB-2095?atlOrigin=eyJpIjoiMjBhNWIzMmFjMjdiNGE1YzhhZTE4YmM0ZjA0MDM4ZWYiLCJwIjoiZXhjZWwtamlyYSJ9" TargetMode="External"/><Relationship Id="rId442" Type="http://schemas.openxmlformats.org/officeDocument/2006/relationships/hyperlink" Target="https://cogna.atlassian.net/browse/SGTB-1409?atlOrigin=eyJpIjoiMjBhNWIzMmFjMjdiNGE1YzhhZTE4YmM0ZjA0MDM4ZWYiLCJwIjoiZXhjZWwtamlyYSJ9" TargetMode="External"/><Relationship Id="rId887" Type="http://schemas.openxmlformats.org/officeDocument/2006/relationships/hyperlink" Target="https://cogna.atlassian.net/browse/SGSE-4109?atlOrigin=eyJpIjoiMjBhNWIzMmFjMjdiNGE1YzhhZTE4YmM0ZjA0MDM4ZWYiLCJwIjoiZXhjZWwtamlyYSJ9" TargetMode="External"/><Relationship Id="rId1072" Type="http://schemas.openxmlformats.org/officeDocument/2006/relationships/hyperlink" Target="https://cogna.atlassian.net/browse/SGGU-7340?atlOrigin=eyJpIjoiMjBhNWIzMmFjMjdiNGE1YzhhZTE4YmM0ZjA0MDM4ZWYiLCJwIjoiZXhjZWwtamlyYSJ9" TargetMode="External"/><Relationship Id="rId2123" Type="http://schemas.openxmlformats.org/officeDocument/2006/relationships/hyperlink" Target="https://cogna.atlassian.net/browse/SGGS-17528?atlOrigin=eyJpIjoiMjBhNWIzMmFjMjdiNGE1YzhhZTE4YmM0ZjA0MDM4ZWYiLCJwIjoiZXhjZWwtamlyYSJ9" TargetMode="External"/><Relationship Id="rId2330" Type="http://schemas.openxmlformats.org/officeDocument/2006/relationships/hyperlink" Target="https://cogna.atlassian.net/browse/SGGS-17238?atlOrigin=eyJpIjoiMjBhNWIzMmFjMjdiNGE1YzhhZTE4YmM0ZjA0MDM4ZWYiLCJwIjoiZXhjZWwtamlyYSJ9" TargetMode="External"/><Relationship Id="rId2568" Type="http://schemas.openxmlformats.org/officeDocument/2006/relationships/hyperlink" Target="https://cogna.atlassian.net/browse/SGGS-16858?atlOrigin=eyJpIjoiMjBhNWIzMmFjMjdiNGE1YzhhZTE4YmM0ZjA0MDM4ZWYiLCJwIjoiZXhjZWwtamlyYSJ9" TargetMode="External"/><Relationship Id="rId2775" Type="http://schemas.openxmlformats.org/officeDocument/2006/relationships/hyperlink" Target="https://cogna.atlassian.net/browse/SGGS-16000?atlOrigin=eyJpIjoiMjBhNWIzMmFjMjdiNGE1YzhhZTE4YmM0ZjA0MDM4ZWYiLCJwIjoiZXhjZWwtamlyYSJ9" TargetMode="External"/><Relationship Id="rId302" Type="http://schemas.openxmlformats.org/officeDocument/2006/relationships/hyperlink" Target="https://cogna.atlassian.net/browse/SGTB-1835?atlOrigin=eyJpIjoiMjBhNWIzMmFjMjdiNGE1YzhhZTE4YmM0ZjA0MDM4ZWYiLCJwIjoiZXhjZWwtamlyYSJ9" TargetMode="External"/><Relationship Id="rId747" Type="http://schemas.openxmlformats.org/officeDocument/2006/relationships/hyperlink" Target="https://cogna.atlassian.net/browse/SGSE-4438?atlOrigin=eyJpIjoiMjBhNWIzMmFjMjdiNGE1YzhhZTE4YmM0ZjA0MDM4ZWYiLCJwIjoiZXhjZWwtamlyYSJ9" TargetMode="External"/><Relationship Id="rId954" Type="http://schemas.openxmlformats.org/officeDocument/2006/relationships/hyperlink" Target="https://cogna.atlassian.net/browse/SGSE-3267?atlOrigin=eyJpIjoiMjBhNWIzMmFjMjdiNGE1YzhhZTE4YmM0ZjA0MDM4ZWYiLCJwIjoiZXhjZWwtamlyYSJ9" TargetMode="External"/><Relationship Id="rId1377" Type="http://schemas.openxmlformats.org/officeDocument/2006/relationships/hyperlink" Target="https://cogna.atlassian.net/browse/SGGU-6429?atlOrigin=eyJpIjoiMjBhNWIzMmFjMjdiNGE1YzhhZTE4YmM0ZjA0MDM4ZWYiLCJwIjoiZXhjZWwtamlyYSJ9" TargetMode="External"/><Relationship Id="rId1584" Type="http://schemas.openxmlformats.org/officeDocument/2006/relationships/hyperlink" Target="https://cogna.atlassian.net/browse/SGGS-18493?atlOrigin=eyJpIjoiMjBhNWIzMmFjMjdiNGE1YzhhZTE4YmM0ZjA0MDM4ZWYiLCJwIjoiZXhjZWwtamlyYSJ9" TargetMode="External"/><Relationship Id="rId1791" Type="http://schemas.openxmlformats.org/officeDocument/2006/relationships/hyperlink" Target="https://cogna.atlassian.net/browse/SGGS-18140?atlOrigin=eyJpIjoiMjBhNWIzMmFjMjdiNGE1YzhhZTE4YmM0ZjA0MDM4ZWYiLCJwIjoiZXhjZWwtamlyYSJ9" TargetMode="External"/><Relationship Id="rId2428" Type="http://schemas.openxmlformats.org/officeDocument/2006/relationships/hyperlink" Target="https://cogna.atlassian.net/browse/SGGS-17078?atlOrigin=eyJpIjoiMjBhNWIzMmFjMjdiNGE1YzhhZTE4YmM0ZjA0MDM4ZWYiLCJwIjoiZXhjZWwtamlyYSJ9" TargetMode="External"/><Relationship Id="rId2635" Type="http://schemas.openxmlformats.org/officeDocument/2006/relationships/hyperlink" Target="https://cogna.atlassian.net/browse/SGGS-16620?atlOrigin=eyJpIjoiMjBhNWIzMmFjMjdiNGE1YzhhZTE4YmM0ZjA0MDM4ZWYiLCJwIjoiZXhjZWwtamlyYSJ9" TargetMode="External"/><Relationship Id="rId2842" Type="http://schemas.openxmlformats.org/officeDocument/2006/relationships/hyperlink" Target="https://cogna.atlassian.net/browse/SGGS-15501?atlOrigin=eyJpIjoiMjBhNWIzMmFjMjdiNGE1YzhhZTE4YmM0ZjA0MDM4ZWYiLCJwIjoiZXhjZWwtamlyYSJ9" TargetMode="External"/><Relationship Id="rId83" Type="http://schemas.openxmlformats.org/officeDocument/2006/relationships/hyperlink" Target="https://cogna.atlassian.net/browse/SGTB-2586?atlOrigin=eyJpIjoiMjBhNWIzMmFjMjdiNGE1YzhhZTE4YmM0ZjA0MDM4ZWYiLCJwIjoiZXhjZWwtamlyYSJ9" TargetMode="External"/><Relationship Id="rId607" Type="http://schemas.openxmlformats.org/officeDocument/2006/relationships/hyperlink" Target="https://cogna.atlassian.net/browse/SGSE-4705?atlOrigin=eyJpIjoiMjBhNWIzMmFjMjdiNGE1YzhhZTE4YmM0ZjA0MDM4ZWYiLCJwIjoiZXhjZWwtamlyYSJ9" TargetMode="External"/><Relationship Id="rId814" Type="http://schemas.openxmlformats.org/officeDocument/2006/relationships/hyperlink" Target="https://cogna.atlassian.net/browse/SGSE-4269?atlOrigin=eyJpIjoiMjBhNWIzMmFjMjdiNGE1YzhhZTE4YmM0ZjA0MDM4ZWYiLCJwIjoiZXhjZWwtamlyYSJ9" TargetMode="External"/><Relationship Id="rId1237" Type="http://schemas.openxmlformats.org/officeDocument/2006/relationships/hyperlink" Target="https://cogna.atlassian.net/browse/SGGU-6931?atlOrigin=eyJpIjoiMjBhNWIzMmFjMjdiNGE1YzhhZTE4YmM0ZjA0MDM4ZWYiLCJwIjoiZXhjZWwtamlyYSJ9" TargetMode="External"/><Relationship Id="rId1444" Type="http://schemas.openxmlformats.org/officeDocument/2006/relationships/hyperlink" Target="https://cogna.atlassian.net/browse/SGGU-6306?atlOrigin=eyJpIjoiMjBhNWIzMmFjMjdiNGE1YzhhZTE4YmM0ZjA0MDM4ZWYiLCJwIjoiZXhjZWwtamlyYSJ9" TargetMode="External"/><Relationship Id="rId1651" Type="http://schemas.openxmlformats.org/officeDocument/2006/relationships/hyperlink" Target="https://cogna.atlassian.net/browse/SGGS-18357?atlOrigin=eyJpIjoiMjBhNWIzMmFjMjdiNGE1YzhhZTE4YmM0ZjA0MDM4ZWYiLCJwIjoiZXhjZWwtamlyYSJ9" TargetMode="External"/><Relationship Id="rId1889" Type="http://schemas.openxmlformats.org/officeDocument/2006/relationships/hyperlink" Target="https://cogna.atlassian.net/browse/SGGS-17950?atlOrigin=eyJpIjoiMjBhNWIzMmFjMjdiNGE1YzhhZTE4YmM0ZjA0MDM4ZWYiLCJwIjoiZXhjZWwtamlyYSJ9" TargetMode="External"/><Relationship Id="rId2702" Type="http://schemas.openxmlformats.org/officeDocument/2006/relationships/hyperlink" Target="https://cogna.atlassian.net/browse/SGGS-16413?atlOrigin=eyJpIjoiMjBhNWIzMmFjMjdiNGE1YzhhZTE4YmM0ZjA0MDM4ZWYiLCJwIjoiZXhjZWwtamlyYSJ9" TargetMode="External"/><Relationship Id="rId1304" Type="http://schemas.openxmlformats.org/officeDocument/2006/relationships/hyperlink" Target="https://cogna.atlassian.net/browse/SGGU-6755?atlOrigin=eyJpIjoiMjBhNWIzMmFjMjdiNGE1YzhhZTE4YmM0ZjA0MDM4ZWYiLCJwIjoiZXhjZWwtamlyYSJ9" TargetMode="External"/><Relationship Id="rId1511" Type="http://schemas.openxmlformats.org/officeDocument/2006/relationships/hyperlink" Target="https://cogna.atlassian.net/browse/SGGS-18622?atlOrigin=eyJpIjoiMjBhNWIzMmFjMjdiNGE1YzhhZTE4YmM0ZjA0MDM4ZWYiLCJwIjoiZXhjZWwtamlyYSJ9" TargetMode="External"/><Relationship Id="rId1749" Type="http://schemas.openxmlformats.org/officeDocument/2006/relationships/hyperlink" Target="https://cogna.atlassian.net/browse/SGGS-18196?atlOrigin=eyJpIjoiMjBhNWIzMmFjMjdiNGE1YzhhZTE4YmM0ZjA0MDM4ZWYiLCJwIjoiZXhjZWwtamlyYSJ9" TargetMode="External"/><Relationship Id="rId1956" Type="http://schemas.openxmlformats.org/officeDocument/2006/relationships/hyperlink" Target="https://cogna.atlassian.net/browse/SGGS-17817?atlOrigin=eyJpIjoiMjBhNWIzMmFjMjdiNGE1YzhhZTE4YmM0ZjA0MDM4ZWYiLCJwIjoiZXhjZWwtamlyYSJ9" TargetMode="External"/><Relationship Id="rId1609" Type="http://schemas.openxmlformats.org/officeDocument/2006/relationships/hyperlink" Target="https://cogna.atlassian.net/browse/SGGS-18452?atlOrigin=eyJpIjoiMjBhNWIzMmFjMjdiNGE1YzhhZTE4YmM0ZjA0MDM4ZWYiLCJwIjoiZXhjZWwtamlyYSJ9" TargetMode="External"/><Relationship Id="rId1816" Type="http://schemas.openxmlformats.org/officeDocument/2006/relationships/hyperlink" Target="https://cogna.atlassian.net/browse/SGGS-18098?atlOrigin=eyJpIjoiMjBhNWIzMmFjMjdiNGE1YzhhZTE4YmM0ZjA0MDM4ZWYiLCJwIjoiZXhjZWwtamlyYSJ9" TargetMode="External"/><Relationship Id="rId10" Type="http://schemas.openxmlformats.org/officeDocument/2006/relationships/hyperlink" Target="https://cogna.atlassian.net/browse/SGTB-2829?atlOrigin=eyJpIjoiMjBhNWIzMmFjMjdiNGE1YzhhZTE4YmM0ZjA0MDM4ZWYiLCJwIjoiZXhjZWwtamlyYSJ9" TargetMode="External"/><Relationship Id="rId397" Type="http://schemas.openxmlformats.org/officeDocument/2006/relationships/hyperlink" Target="https://cogna.atlassian.net/browse/SGTB-1549?atlOrigin=eyJpIjoiMjBhNWIzMmFjMjdiNGE1YzhhZTE4YmM0ZjA0MDM4ZWYiLCJwIjoiZXhjZWwtamlyYSJ9" TargetMode="External"/><Relationship Id="rId2078" Type="http://schemas.openxmlformats.org/officeDocument/2006/relationships/hyperlink" Target="https://cogna.atlassian.net/browse/SGGS-17587?atlOrigin=eyJpIjoiMjBhNWIzMmFjMjdiNGE1YzhhZTE4YmM0ZjA0MDM4ZWYiLCJwIjoiZXhjZWwtamlyYSJ9" TargetMode="External"/><Relationship Id="rId2285" Type="http://schemas.openxmlformats.org/officeDocument/2006/relationships/hyperlink" Target="https://cogna.atlassian.net/browse/SGGS-17293?atlOrigin=eyJpIjoiMjBhNWIzMmFjMjdiNGE1YzhhZTE4YmM0ZjA0MDM4ZWYiLCJwIjoiZXhjZWwtamlyYSJ9" TargetMode="External"/><Relationship Id="rId2492" Type="http://schemas.openxmlformats.org/officeDocument/2006/relationships/hyperlink" Target="https://cogna.atlassian.net/browse/SGGS-16995?atlOrigin=eyJpIjoiMjBhNWIzMmFjMjdiNGE1YzhhZTE4YmM0ZjA0MDM4ZWYiLCJwIjoiZXhjZWwtamlyYSJ9" TargetMode="External"/><Relationship Id="rId257" Type="http://schemas.openxmlformats.org/officeDocument/2006/relationships/hyperlink" Target="https://cogna.atlassian.net/browse/SGTB-2020?atlOrigin=eyJpIjoiMjBhNWIzMmFjMjdiNGE1YzhhZTE4YmM0ZjA0MDM4ZWYiLCJwIjoiZXhjZWwtamlyYSJ9" TargetMode="External"/><Relationship Id="rId464" Type="http://schemas.openxmlformats.org/officeDocument/2006/relationships/hyperlink" Target="https://cogna.atlassian.net/browse/SGTB-2421?atlOrigin=eyJpIjoiMjBhNWIzMmFjMjdiNGE1YzhhZTE4YmM0ZjA0MDM4ZWYiLCJwIjoiZXhjZWwtamlyYSJ9" TargetMode="External"/><Relationship Id="rId1094" Type="http://schemas.openxmlformats.org/officeDocument/2006/relationships/hyperlink" Target="https://cogna.atlassian.net/browse/SGGU-7289?atlOrigin=eyJpIjoiMjBhNWIzMmFjMjdiNGE1YzhhZTE4YmM0ZjA0MDM4ZWYiLCJwIjoiZXhjZWwtamlyYSJ9" TargetMode="External"/><Relationship Id="rId2145" Type="http://schemas.openxmlformats.org/officeDocument/2006/relationships/hyperlink" Target="https://cogna.atlassian.net/browse/SGGS-17503?atlOrigin=eyJpIjoiMjBhNWIzMmFjMjdiNGE1YzhhZTE4YmM0ZjA0MDM4ZWYiLCJwIjoiZXhjZWwtamlyYSJ9" TargetMode="External"/><Relationship Id="rId2797" Type="http://schemas.openxmlformats.org/officeDocument/2006/relationships/hyperlink" Target="https://cogna.atlassian.net/browse/SGGS-15691?atlOrigin=eyJpIjoiMjBhNWIzMmFjMjdiNGE1YzhhZTE4YmM0ZjA0MDM4ZWYiLCJwIjoiZXhjZWwtamlyYSJ9" TargetMode="External"/><Relationship Id="rId117" Type="http://schemas.openxmlformats.org/officeDocument/2006/relationships/hyperlink" Target="https://cogna.atlassian.net/browse/SGTB-2473?atlOrigin=eyJpIjoiMjBhNWIzMmFjMjdiNGE1YzhhZTE4YmM0ZjA0MDM4ZWYiLCJwIjoiZXhjZWwtamlyYSJ9" TargetMode="External"/><Relationship Id="rId671" Type="http://schemas.openxmlformats.org/officeDocument/2006/relationships/hyperlink" Target="https://cogna.atlassian.net/browse/SGSE-4566?atlOrigin=eyJpIjoiMjBhNWIzMmFjMjdiNGE1YzhhZTE4YmM0ZjA0MDM4ZWYiLCJwIjoiZXhjZWwtamlyYSJ9" TargetMode="External"/><Relationship Id="rId769" Type="http://schemas.openxmlformats.org/officeDocument/2006/relationships/hyperlink" Target="https://cogna.atlassian.net/browse/ARTPT-680?atlOrigin=eyJpIjoiMjBhNWIzMmFjMjdiNGE1YzhhZTE4YmM0ZjA0MDM4ZWYiLCJwIjoiZXhjZWwtamlyYSJ9" TargetMode="External"/><Relationship Id="rId976" Type="http://schemas.openxmlformats.org/officeDocument/2006/relationships/hyperlink" Target="https://cogna.atlassian.net/browse/SGGU-7676?atlOrigin=eyJpIjoiMjBhNWIzMmFjMjdiNGE1YzhhZTE4YmM0ZjA0MDM4ZWYiLCJwIjoiZXhjZWwtamlyYSJ9" TargetMode="External"/><Relationship Id="rId1399" Type="http://schemas.openxmlformats.org/officeDocument/2006/relationships/hyperlink" Target="https://cogna.atlassian.net/browse/SGGU-6381?atlOrigin=eyJpIjoiMjBhNWIzMmFjMjdiNGE1YzhhZTE4YmM0ZjA0MDM4ZWYiLCJwIjoiZXhjZWwtamlyYSJ9" TargetMode="External"/><Relationship Id="rId2352" Type="http://schemas.openxmlformats.org/officeDocument/2006/relationships/hyperlink" Target="https://cogna.atlassian.net/browse/SGGS-17199?atlOrigin=eyJpIjoiMjBhNWIzMmFjMjdiNGE1YzhhZTE4YmM0ZjA0MDM4ZWYiLCJwIjoiZXhjZWwtamlyYSJ9" TargetMode="External"/><Relationship Id="rId2657" Type="http://schemas.openxmlformats.org/officeDocument/2006/relationships/hyperlink" Target="https://cogna.atlassian.net/browse/SGGS-16583?atlOrigin=eyJpIjoiMjBhNWIzMmFjMjdiNGE1YzhhZTE4YmM0ZjA0MDM4ZWYiLCJwIjoiZXhjZWwtamlyYSJ9" TargetMode="External"/><Relationship Id="rId324" Type="http://schemas.openxmlformats.org/officeDocument/2006/relationships/hyperlink" Target="https://cogna.atlassian.net/browse/SGTB-1783?atlOrigin=eyJpIjoiMjBhNWIzMmFjMjdiNGE1YzhhZTE4YmM0ZjA0MDM4ZWYiLCJwIjoiZXhjZWwtamlyYSJ9" TargetMode="External"/><Relationship Id="rId531" Type="http://schemas.openxmlformats.org/officeDocument/2006/relationships/hyperlink" Target="https://cogna.atlassian.net/browse/SGTB-1166?atlOrigin=eyJpIjoiMjBhNWIzMmFjMjdiNGE1YzhhZTE4YmM0ZjA0MDM4ZWYiLCJwIjoiZXhjZWwtamlyYSJ9" TargetMode="External"/><Relationship Id="rId629" Type="http://schemas.openxmlformats.org/officeDocument/2006/relationships/hyperlink" Target="https://cogna.atlassian.net/browse/SGSE-4644?atlOrigin=eyJpIjoiMjBhNWIzMmFjMjdiNGE1YzhhZTE4YmM0ZjA0MDM4ZWYiLCJwIjoiZXhjZWwtamlyYSJ9" TargetMode="External"/><Relationship Id="rId1161" Type="http://schemas.openxmlformats.org/officeDocument/2006/relationships/hyperlink" Target="https://cogna.atlassian.net/browse/SGGU-7136?atlOrigin=eyJpIjoiMjBhNWIzMmFjMjdiNGE1YzhhZTE4YmM0ZjA0MDM4ZWYiLCJwIjoiZXhjZWwtamlyYSJ9" TargetMode="External"/><Relationship Id="rId1259" Type="http://schemas.openxmlformats.org/officeDocument/2006/relationships/hyperlink" Target="https://cogna.atlassian.net/browse/SGGU-6900?atlOrigin=eyJpIjoiMjBhNWIzMmFjMjdiNGE1YzhhZTE4YmM0ZjA0MDM4ZWYiLCJwIjoiZXhjZWwtamlyYSJ9" TargetMode="External"/><Relationship Id="rId1466" Type="http://schemas.openxmlformats.org/officeDocument/2006/relationships/hyperlink" Target="https://cogna.atlassian.net/browse/SGGU-5288?atlOrigin=eyJpIjoiMjBhNWIzMmFjMjdiNGE1YzhhZTE4YmM0ZjA0MDM4ZWYiLCJwIjoiZXhjZWwtamlyYSJ9" TargetMode="External"/><Relationship Id="rId2005" Type="http://schemas.openxmlformats.org/officeDocument/2006/relationships/hyperlink" Target="https://cogna.atlassian.net/browse/SGGS-17745?atlOrigin=eyJpIjoiMjBhNWIzMmFjMjdiNGE1YzhhZTE4YmM0ZjA0MDM4ZWYiLCJwIjoiZXhjZWwtamlyYSJ9" TargetMode="External"/><Relationship Id="rId2212" Type="http://schemas.openxmlformats.org/officeDocument/2006/relationships/hyperlink" Target="https://cogna.atlassian.net/browse/SGGS-17424?atlOrigin=eyJpIjoiMjBhNWIzMmFjMjdiNGE1YzhhZTE4YmM0ZjA0MDM4ZWYiLCJwIjoiZXhjZWwtamlyYSJ9" TargetMode="External"/><Relationship Id="rId2864" Type="http://schemas.openxmlformats.org/officeDocument/2006/relationships/printerSettings" Target="../printerSettings/printerSettings1.bin"/><Relationship Id="rId836" Type="http://schemas.openxmlformats.org/officeDocument/2006/relationships/hyperlink" Target="https://cogna.atlassian.net/browse/SGSE-4197?atlOrigin=eyJpIjoiMjBhNWIzMmFjMjdiNGE1YzhhZTE4YmM0ZjA0MDM4ZWYiLCJwIjoiZXhjZWwtamlyYSJ9" TargetMode="External"/><Relationship Id="rId1021" Type="http://schemas.openxmlformats.org/officeDocument/2006/relationships/hyperlink" Target="https://cogna.atlassian.net/browse/SGGU-7449?atlOrigin=eyJpIjoiMjBhNWIzMmFjMjdiNGE1YzhhZTE4YmM0ZjA0MDM4ZWYiLCJwIjoiZXhjZWwtamlyYSJ9" TargetMode="External"/><Relationship Id="rId1119" Type="http://schemas.openxmlformats.org/officeDocument/2006/relationships/hyperlink" Target="https://cogna.atlassian.net/browse/SGGU-7205?atlOrigin=eyJpIjoiMjBhNWIzMmFjMjdiNGE1YzhhZTE4YmM0ZjA0MDM4ZWYiLCJwIjoiZXhjZWwtamlyYSJ9" TargetMode="External"/><Relationship Id="rId1673" Type="http://schemas.openxmlformats.org/officeDocument/2006/relationships/hyperlink" Target="https://cogna.atlassian.net/browse/SGGS-18304?atlOrigin=eyJpIjoiMjBhNWIzMmFjMjdiNGE1YzhhZTE4YmM0ZjA0MDM4ZWYiLCJwIjoiZXhjZWwtamlyYSJ9" TargetMode="External"/><Relationship Id="rId1880" Type="http://schemas.openxmlformats.org/officeDocument/2006/relationships/hyperlink" Target="https://cogna.atlassian.net/browse/SGGS-17960?atlOrigin=eyJpIjoiMjBhNWIzMmFjMjdiNGE1YzhhZTE4YmM0ZjA0MDM4ZWYiLCJwIjoiZXhjZWwtamlyYSJ9" TargetMode="External"/><Relationship Id="rId1978" Type="http://schemas.openxmlformats.org/officeDocument/2006/relationships/hyperlink" Target="https://cogna.atlassian.net/browse/SGGS-17785?atlOrigin=eyJpIjoiMjBhNWIzMmFjMjdiNGE1YzhhZTE4YmM0ZjA0MDM4ZWYiLCJwIjoiZXhjZWwtamlyYSJ9" TargetMode="External"/><Relationship Id="rId2517" Type="http://schemas.openxmlformats.org/officeDocument/2006/relationships/hyperlink" Target="https://cogna.atlassian.net/browse/SGGS-16966?atlOrigin=eyJpIjoiMjBhNWIzMmFjMjdiNGE1YzhhZTE4YmM0ZjA0MDM4ZWYiLCJwIjoiZXhjZWwtamlyYSJ9" TargetMode="External"/><Relationship Id="rId2724" Type="http://schemas.openxmlformats.org/officeDocument/2006/relationships/hyperlink" Target="https://cogna.atlassian.net/browse/SGGS-16349?atlOrigin=eyJpIjoiMjBhNWIzMmFjMjdiNGE1YzhhZTE4YmM0ZjA0MDM4ZWYiLCJwIjoiZXhjZWwtamlyYSJ9" TargetMode="External"/><Relationship Id="rId903" Type="http://schemas.openxmlformats.org/officeDocument/2006/relationships/hyperlink" Target="https://cogna.atlassian.net/browse/SGSE-4100?atlOrigin=eyJpIjoiMjBhNWIzMmFjMjdiNGE1YzhhZTE4YmM0ZjA0MDM4ZWYiLCJwIjoiZXhjZWwtamlyYSJ9" TargetMode="External"/><Relationship Id="rId1326" Type="http://schemas.openxmlformats.org/officeDocument/2006/relationships/hyperlink" Target="https://cogna.atlassian.net/browse/SGGU-6707?atlOrigin=eyJpIjoiMjBhNWIzMmFjMjdiNGE1YzhhZTE4YmM0ZjA0MDM4ZWYiLCJwIjoiZXhjZWwtamlyYSJ9" TargetMode="External"/><Relationship Id="rId1533" Type="http://schemas.openxmlformats.org/officeDocument/2006/relationships/hyperlink" Target="https://cogna.atlassian.net/browse/SGGS-18588?atlOrigin=eyJpIjoiMjBhNWIzMmFjMjdiNGE1YzhhZTE4YmM0ZjA0MDM4ZWYiLCJwIjoiZXhjZWwtamlyYSJ9" TargetMode="External"/><Relationship Id="rId1740" Type="http://schemas.openxmlformats.org/officeDocument/2006/relationships/hyperlink" Target="https://cogna.atlassian.net/browse/SGGS-18206?atlOrigin=eyJpIjoiMjBhNWIzMmFjMjdiNGE1YzhhZTE4YmM0ZjA0MDM4ZWYiLCJwIjoiZXhjZWwtamlyYSJ9" TargetMode="External"/><Relationship Id="rId32" Type="http://schemas.openxmlformats.org/officeDocument/2006/relationships/hyperlink" Target="https://cogna.atlassian.net/browse/SGTB-2725?atlOrigin=eyJpIjoiMjBhNWIzMmFjMjdiNGE1YzhhZTE4YmM0ZjA0MDM4ZWYiLCJwIjoiZXhjZWwtamlyYSJ9" TargetMode="External"/><Relationship Id="rId1600" Type="http://schemas.openxmlformats.org/officeDocument/2006/relationships/hyperlink" Target="https://cogna.atlassian.net/browse/SGGS-18476?atlOrigin=eyJpIjoiMjBhNWIzMmFjMjdiNGE1YzhhZTE4YmM0ZjA0MDM4ZWYiLCJwIjoiZXhjZWwtamlyYSJ9" TargetMode="External"/><Relationship Id="rId1838" Type="http://schemas.openxmlformats.org/officeDocument/2006/relationships/hyperlink" Target="https://cogna.atlassian.net/browse/SGGS-18015?atlOrigin=eyJpIjoiMjBhNWIzMmFjMjdiNGE1YzhhZTE4YmM0ZjA0MDM4ZWYiLCJwIjoiZXhjZWwtamlyYSJ9" TargetMode="External"/><Relationship Id="rId181" Type="http://schemas.openxmlformats.org/officeDocument/2006/relationships/hyperlink" Target="https://cogna.atlassian.net/browse/SGTB-2295?atlOrigin=eyJpIjoiMjBhNWIzMmFjMjdiNGE1YzhhZTE4YmM0ZjA0MDM4ZWYiLCJwIjoiZXhjZWwtamlyYSJ9" TargetMode="External"/><Relationship Id="rId1905" Type="http://schemas.openxmlformats.org/officeDocument/2006/relationships/hyperlink" Target="https://cogna.atlassian.net/browse/SGGS-17933?atlOrigin=eyJpIjoiMjBhNWIzMmFjMjdiNGE1YzhhZTE4YmM0ZjA0MDM4ZWYiLCJwIjoiZXhjZWwtamlyYSJ9" TargetMode="External"/><Relationship Id="rId279" Type="http://schemas.openxmlformats.org/officeDocument/2006/relationships/hyperlink" Target="https://cogna.atlassian.net/browse/SGTB-1897?atlOrigin=eyJpIjoiMjBhNWIzMmFjMjdiNGE1YzhhZTE4YmM0ZjA0MDM4ZWYiLCJwIjoiZXhjZWwtamlyYSJ9" TargetMode="External"/><Relationship Id="rId486" Type="http://schemas.openxmlformats.org/officeDocument/2006/relationships/hyperlink" Target="https://cogna.atlassian.net/browse/ARTSG-313?atlOrigin=eyJpIjoiMjBhNWIzMmFjMjdiNGE1YzhhZTE4YmM0ZjA0MDM4ZWYiLCJwIjoiZXhjZWwtamlyYSJ9" TargetMode="External"/><Relationship Id="rId693" Type="http://schemas.openxmlformats.org/officeDocument/2006/relationships/hyperlink" Target="https://cogna.atlassian.net/browse/SGSE-4541?atlOrigin=eyJpIjoiMjBhNWIzMmFjMjdiNGE1YzhhZTE4YmM0ZjA0MDM4ZWYiLCJwIjoiZXhjZWwtamlyYSJ9" TargetMode="External"/><Relationship Id="rId2167" Type="http://schemas.openxmlformats.org/officeDocument/2006/relationships/hyperlink" Target="https://cogna.atlassian.net/browse/SGGS-17475?atlOrigin=eyJpIjoiMjBhNWIzMmFjMjdiNGE1YzhhZTE4YmM0ZjA0MDM4ZWYiLCJwIjoiZXhjZWwtamlyYSJ9" TargetMode="External"/><Relationship Id="rId2374" Type="http://schemas.openxmlformats.org/officeDocument/2006/relationships/hyperlink" Target="https://cogna.atlassian.net/browse/SGGS-17149?atlOrigin=eyJpIjoiMjBhNWIzMmFjMjdiNGE1YzhhZTE4YmM0ZjA0MDM4ZWYiLCJwIjoiZXhjZWwtamlyYSJ9" TargetMode="External"/><Relationship Id="rId2581" Type="http://schemas.openxmlformats.org/officeDocument/2006/relationships/hyperlink" Target="https://cogna.atlassian.net/browse/SGGS-16798?atlOrigin=eyJpIjoiMjBhNWIzMmFjMjdiNGE1YzhhZTE4YmM0ZjA0MDM4ZWYiLCJwIjoiZXhjZWwtamlyYSJ9" TargetMode="External"/><Relationship Id="rId139" Type="http://schemas.openxmlformats.org/officeDocument/2006/relationships/hyperlink" Target="https://cogna.atlassian.net/browse/SGTB-2403?atlOrigin=eyJpIjoiMjBhNWIzMmFjMjdiNGE1YzhhZTE4YmM0ZjA0MDM4ZWYiLCJwIjoiZXhjZWwtamlyYSJ9" TargetMode="External"/><Relationship Id="rId346" Type="http://schemas.openxmlformats.org/officeDocument/2006/relationships/hyperlink" Target="https://cogna.atlassian.net/browse/SGTB-1675?atlOrigin=eyJpIjoiMjBhNWIzMmFjMjdiNGE1YzhhZTE4YmM0ZjA0MDM4ZWYiLCJwIjoiZXhjZWwtamlyYSJ9" TargetMode="External"/><Relationship Id="rId553" Type="http://schemas.openxmlformats.org/officeDocument/2006/relationships/hyperlink" Target="https://cogna.atlassian.net/browse/SGSE-4828?atlOrigin=eyJpIjoiMjBhNWIzMmFjMjdiNGE1YzhhZTE4YmM0ZjA0MDM4ZWYiLCJwIjoiZXhjZWwtamlyYSJ9" TargetMode="External"/><Relationship Id="rId760" Type="http://schemas.openxmlformats.org/officeDocument/2006/relationships/hyperlink" Target="https://cogna.atlassian.net/browse/SGSE-4413?atlOrigin=eyJpIjoiMjBhNWIzMmFjMjdiNGE1YzhhZTE4YmM0ZjA0MDM4ZWYiLCJwIjoiZXhjZWwtamlyYSJ9" TargetMode="External"/><Relationship Id="rId998" Type="http://schemas.openxmlformats.org/officeDocument/2006/relationships/hyperlink" Target="https://cogna.atlassian.net/browse/SGGU-7514?atlOrigin=eyJpIjoiMjBhNWIzMmFjMjdiNGE1YzhhZTE4YmM0ZjA0MDM4ZWYiLCJwIjoiZXhjZWwtamlyYSJ9" TargetMode="External"/><Relationship Id="rId1183" Type="http://schemas.openxmlformats.org/officeDocument/2006/relationships/hyperlink" Target="https://cogna.atlassian.net/browse/SGGU-7021?atlOrigin=eyJpIjoiMjBhNWIzMmFjMjdiNGE1YzhhZTE4YmM0ZjA0MDM4ZWYiLCJwIjoiZXhjZWwtamlyYSJ9" TargetMode="External"/><Relationship Id="rId1390" Type="http://schemas.openxmlformats.org/officeDocument/2006/relationships/hyperlink" Target="https://cogna.atlassian.net/browse/SGGU-6400?atlOrigin=eyJpIjoiMjBhNWIzMmFjMjdiNGE1YzhhZTE4YmM0ZjA0MDM4ZWYiLCJwIjoiZXhjZWwtamlyYSJ9" TargetMode="External"/><Relationship Id="rId2027" Type="http://schemas.openxmlformats.org/officeDocument/2006/relationships/hyperlink" Target="https://cogna.atlassian.net/browse/SGGS-17718?atlOrigin=eyJpIjoiMjBhNWIzMmFjMjdiNGE1YzhhZTE4YmM0ZjA0MDM4ZWYiLCJwIjoiZXhjZWwtamlyYSJ9" TargetMode="External"/><Relationship Id="rId2234" Type="http://schemas.openxmlformats.org/officeDocument/2006/relationships/hyperlink" Target="https://cogna.atlassian.net/browse/SGGS-17365?atlOrigin=eyJpIjoiMjBhNWIzMmFjMjdiNGE1YzhhZTE4YmM0ZjA0MDM4ZWYiLCJwIjoiZXhjZWwtamlyYSJ9" TargetMode="External"/><Relationship Id="rId2441" Type="http://schemas.openxmlformats.org/officeDocument/2006/relationships/hyperlink" Target="https://cogna.atlassian.net/browse/SGGS-17059?atlOrigin=eyJpIjoiMjBhNWIzMmFjMjdiNGE1YzhhZTE4YmM0ZjA0MDM4ZWYiLCJwIjoiZXhjZWwtamlyYSJ9" TargetMode="External"/><Relationship Id="rId2679" Type="http://schemas.openxmlformats.org/officeDocument/2006/relationships/hyperlink" Target="https://cogna.atlassian.net/browse/SGGS-16463?atlOrigin=eyJpIjoiMjBhNWIzMmFjMjdiNGE1YzhhZTE4YmM0ZjA0MDM4ZWYiLCJwIjoiZXhjZWwtamlyYSJ9" TargetMode="External"/><Relationship Id="rId206" Type="http://schemas.openxmlformats.org/officeDocument/2006/relationships/hyperlink" Target="https://cogna.atlassian.net/browse/SGTB-2170?atlOrigin=eyJpIjoiMjBhNWIzMmFjMjdiNGE1YzhhZTE4YmM0ZjA0MDM4ZWYiLCJwIjoiZXhjZWwtamlyYSJ9" TargetMode="External"/><Relationship Id="rId413" Type="http://schemas.openxmlformats.org/officeDocument/2006/relationships/hyperlink" Target="https://cogna.atlassian.net/browse/SGTB-1515?atlOrigin=eyJpIjoiMjBhNWIzMmFjMjdiNGE1YzhhZTE4YmM0ZjA0MDM4ZWYiLCJwIjoiZXhjZWwtamlyYSJ9" TargetMode="External"/><Relationship Id="rId858" Type="http://schemas.openxmlformats.org/officeDocument/2006/relationships/hyperlink" Target="https://cogna.atlassian.net/browse/ARTPT-691?atlOrigin=eyJpIjoiMjBhNWIzMmFjMjdiNGE1YzhhZTE4YmM0ZjA0MDM4ZWYiLCJwIjoiZXhjZWwtamlyYSJ9" TargetMode="External"/><Relationship Id="rId1043" Type="http://schemas.openxmlformats.org/officeDocument/2006/relationships/hyperlink" Target="https://cogna.atlassian.net/browse/SGGU-7390?atlOrigin=eyJpIjoiMjBhNWIzMmFjMjdiNGE1YzhhZTE4YmM0ZjA0MDM4ZWYiLCJwIjoiZXhjZWwtamlyYSJ9" TargetMode="External"/><Relationship Id="rId1488" Type="http://schemas.openxmlformats.org/officeDocument/2006/relationships/hyperlink" Target="https://cogna.atlassian.net/browse/SGGS-18660?atlOrigin=eyJpIjoiMjBhNWIzMmFjMjdiNGE1YzhhZTE4YmM0ZjA0MDM4ZWYiLCJwIjoiZXhjZWwtamlyYSJ9" TargetMode="External"/><Relationship Id="rId1695" Type="http://schemas.openxmlformats.org/officeDocument/2006/relationships/hyperlink" Target="https://cogna.atlassian.net/browse/SGGS-18272?atlOrigin=eyJpIjoiMjBhNWIzMmFjMjdiNGE1YzhhZTE4YmM0ZjA0MDM4ZWYiLCJwIjoiZXhjZWwtamlyYSJ9" TargetMode="External"/><Relationship Id="rId2539" Type="http://schemas.openxmlformats.org/officeDocument/2006/relationships/hyperlink" Target="https://cogna.atlassian.net/browse/SGGS-16915?atlOrigin=eyJpIjoiMjBhNWIzMmFjMjdiNGE1YzhhZTE4YmM0ZjA0MDM4ZWYiLCJwIjoiZXhjZWwtamlyYSJ9" TargetMode="External"/><Relationship Id="rId2746" Type="http://schemas.openxmlformats.org/officeDocument/2006/relationships/hyperlink" Target="https://cogna.atlassian.net/browse/SGGS-16296?atlOrigin=eyJpIjoiMjBhNWIzMmFjMjdiNGE1YzhhZTE4YmM0ZjA0MDM4ZWYiLCJwIjoiZXhjZWwtamlyYSJ9" TargetMode="External"/><Relationship Id="rId620" Type="http://schemas.openxmlformats.org/officeDocument/2006/relationships/hyperlink" Target="https://cogna.atlassian.net/browse/SGSE-4653?atlOrigin=eyJpIjoiMjBhNWIzMmFjMjdiNGE1YzhhZTE4YmM0ZjA0MDM4ZWYiLCJwIjoiZXhjZWwtamlyYSJ9" TargetMode="External"/><Relationship Id="rId718" Type="http://schemas.openxmlformats.org/officeDocument/2006/relationships/hyperlink" Target="https://cogna.atlassian.net/browse/SGSE-4513?atlOrigin=eyJpIjoiMjBhNWIzMmFjMjdiNGE1YzhhZTE4YmM0ZjA0MDM4ZWYiLCJwIjoiZXhjZWwtamlyYSJ9" TargetMode="External"/><Relationship Id="rId925" Type="http://schemas.openxmlformats.org/officeDocument/2006/relationships/hyperlink" Target="https://cogna.atlassian.net/browse/SGSE-4033?atlOrigin=eyJpIjoiMjBhNWIzMmFjMjdiNGE1YzhhZTE4YmM0ZjA0MDM4ZWYiLCJwIjoiZXhjZWwtamlyYSJ9" TargetMode="External"/><Relationship Id="rId1250" Type="http://schemas.openxmlformats.org/officeDocument/2006/relationships/hyperlink" Target="https://cogna.atlassian.net/browse/SGGU-6921?atlOrigin=eyJpIjoiMjBhNWIzMmFjMjdiNGE1YzhhZTE4YmM0ZjA0MDM4ZWYiLCJwIjoiZXhjZWwtamlyYSJ9" TargetMode="External"/><Relationship Id="rId1348" Type="http://schemas.openxmlformats.org/officeDocument/2006/relationships/hyperlink" Target="https://cogna.atlassian.net/browse/SGGU-6573?atlOrigin=eyJpIjoiMjBhNWIzMmFjMjdiNGE1YzhhZTE4YmM0ZjA0MDM4ZWYiLCJwIjoiZXhjZWwtamlyYSJ9" TargetMode="External"/><Relationship Id="rId1555" Type="http://schemas.openxmlformats.org/officeDocument/2006/relationships/hyperlink" Target="https://cogna.atlassian.net/browse/SGGS-18550?atlOrigin=eyJpIjoiMjBhNWIzMmFjMjdiNGE1YzhhZTE4YmM0ZjA0MDM4ZWYiLCJwIjoiZXhjZWwtamlyYSJ9" TargetMode="External"/><Relationship Id="rId1762" Type="http://schemas.openxmlformats.org/officeDocument/2006/relationships/hyperlink" Target="https://cogna.atlassian.net/browse/SGGS-18183?atlOrigin=eyJpIjoiMjBhNWIzMmFjMjdiNGE1YzhhZTE4YmM0ZjA0MDM4ZWYiLCJwIjoiZXhjZWwtamlyYSJ9" TargetMode="External"/><Relationship Id="rId2301" Type="http://schemas.openxmlformats.org/officeDocument/2006/relationships/hyperlink" Target="https://cogna.atlassian.net/browse/SGGS-17271?atlOrigin=eyJpIjoiMjBhNWIzMmFjMjdiNGE1YzhhZTE4YmM0ZjA0MDM4ZWYiLCJwIjoiZXhjZWwtamlyYSJ9" TargetMode="External"/><Relationship Id="rId2606" Type="http://schemas.openxmlformats.org/officeDocument/2006/relationships/hyperlink" Target="https://cogna.atlassian.net/browse/SGGS-16751?atlOrigin=eyJpIjoiMjBhNWIzMmFjMjdiNGE1YzhhZTE4YmM0ZjA0MDM4ZWYiLCJwIjoiZXhjZWwtamlyYSJ9" TargetMode="External"/><Relationship Id="rId1110" Type="http://schemas.openxmlformats.org/officeDocument/2006/relationships/hyperlink" Target="https://cogna.atlassian.net/browse/SGGU-7211?atlOrigin=eyJpIjoiMjBhNWIzMmFjMjdiNGE1YzhhZTE4YmM0ZjA0MDM4ZWYiLCJwIjoiZXhjZWwtamlyYSJ9" TargetMode="External"/><Relationship Id="rId1208" Type="http://schemas.openxmlformats.org/officeDocument/2006/relationships/hyperlink" Target="https://cogna.atlassian.net/browse/SGGU-6989?atlOrigin=eyJpIjoiMjBhNWIzMmFjMjdiNGE1YzhhZTE4YmM0ZjA0MDM4ZWYiLCJwIjoiZXhjZWwtamlyYSJ9" TargetMode="External"/><Relationship Id="rId1415" Type="http://schemas.openxmlformats.org/officeDocument/2006/relationships/hyperlink" Target="https://cogna.atlassian.net/browse/SGGU-6349?atlOrigin=eyJpIjoiMjBhNWIzMmFjMjdiNGE1YzhhZTE4YmM0ZjA0MDM4ZWYiLCJwIjoiZXhjZWwtamlyYSJ9" TargetMode="External"/><Relationship Id="rId2813" Type="http://schemas.openxmlformats.org/officeDocument/2006/relationships/hyperlink" Target="https://cogna.atlassian.net/browse/SGGS-15620?atlOrigin=eyJpIjoiMjBhNWIzMmFjMjdiNGE1YzhhZTE4YmM0ZjA0MDM4ZWYiLCJwIjoiZXhjZWwtamlyYSJ9" TargetMode="External"/><Relationship Id="rId54" Type="http://schemas.openxmlformats.org/officeDocument/2006/relationships/hyperlink" Target="https://cogna.atlassian.net/browse/SGTB-2669?atlOrigin=eyJpIjoiMjBhNWIzMmFjMjdiNGE1YzhhZTE4YmM0ZjA0MDM4ZWYiLCJwIjoiZXhjZWwtamlyYSJ9" TargetMode="External"/><Relationship Id="rId1622" Type="http://schemas.openxmlformats.org/officeDocument/2006/relationships/hyperlink" Target="https://cogna.atlassian.net/browse/SGGS-18417?atlOrigin=eyJpIjoiMjBhNWIzMmFjMjdiNGE1YzhhZTE4YmM0ZjA0MDM4ZWYiLCJwIjoiZXhjZWwtamlyYSJ9" TargetMode="External"/><Relationship Id="rId1927" Type="http://schemas.openxmlformats.org/officeDocument/2006/relationships/hyperlink" Target="https://cogna.atlassian.net/browse/SGGS-17908?atlOrigin=eyJpIjoiMjBhNWIzMmFjMjdiNGE1YzhhZTE4YmM0ZjA0MDM4ZWYiLCJwIjoiZXhjZWwtamlyYSJ9" TargetMode="External"/><Relationship Id="rId2091" Type="http://schemas.openxmlformats.org/officeDocument/2006/relationships/hyperlink" Target="https://cogna.atlassian.net/browse/SGGS-17570?atlOrigin=eyJpIjoiMjBhNWIzMmFjMjdiNGE1YzhhZTE4YmM0ZjA0MDM4ZWYiLCJwIjoiZXhjZWwtamlyYSJ9" TargetMode="External"/><Relationship Id="rId2189" Type="http://schemas.openxmlformats.org/officeDocument/2006/relationships/hyperlink" Target="https://cogna.atlassian.net/browse/SGGS-17452?atlOrigin=eyJpIjoiMjBhNWIzMmFjMjdiNGE1YzhhZTE4YmM0ZjA0MDM4ZWYiLCJwIjoiZXhjZWwtamlyYSJ9" TargetMode="External"/><Relationship Id="rId270" Type="http://schemas.openxmlformats.org/officeDocument/2006/relationships/hyperlink" Target="https://cogna.atlassian.net/browse/SGTB-1910?atlOrigin=eyJpIjoiMjBhNWIzMmFjMjdiNGE1YzhhZTE4YmM0ZjA0MDM4ZWYiLCJwIjoiZXhjZWwtamlyYSJ9" TargetMode="External"/><Relationship Id="rId2396" Type="http://schemas.openxmlformats.org/officeDocument/2006/relationships/hyperlink" Target="https://cogna.atlassian.net/browse/SGGS-17115?atlOrigin=eyJpIjoiMjBhNWIzMmFjMjdiNGE1YzhhZTE4YmM0ZjA0MDM4ZWYiLCJwIjoiZXhjZWwtamlyYSJ9" TargetMode="External"/><Relationship Id="rId130" Type="http://schemas.openxmlformats.org/officeDocument/2006/relationships/hyperlink" Target="https://cogna.atlassian.net/browse/SGTB-2429?atlOrigin=eyJpIjoiMjBhNWIzMmFjMjdiNGE1YzhhZTE4YmM0ZjA0MDM4ZWYiLCJwIjoiZXhjZWwtamlyYSJ9" TargetMode="External"/><Relationship Id="rId368" Type="http://schemas.openxmlformats.org/officeDocument/2006/relationships/hyperlink" Target="https://cogna.atlassian.net/browse/SGTB-1632?atlOrigin=eyJpIjoiMjBhNWIzMmFjMjdiNGE1YzhhZTE4YmM0ZjA0MDM4ZWYiLCJwIjoiZXhjZWwtamlyYSJ9" TargetMode="External"/><Relationship Id="rId575" Type="http://schemas.openxmlformats.org/officeDocument/2006/relationships/hyperlink" Target="https://cogna.atlassian.net/browse/SGSE-4792?atlOrigin=eyJpIjoiMjBhNWIzMmFjMjdiNGE1YzhhZTE4YmM0ZjA0MDM4ZWYiLCJwIjoiZXhjZWwtamlyYSJ9" TargetMode="External"/><Relationship Id="rId782" Type="http://schemas.openxmlformats.org/officeDocument/2006/relationships/hyperlink" Target="https://cogna.atlassian.net/browse/SGSE-4347?atlOrigin=eyJpIjoiMjBhNWIzMmFjMjdiNGE1YzhhZTE4YmM0ZjA0MDM4ZWYiLCJwIjoiZXhjZWwtamlyYSJ9" TargetMode="External"/><Relationship Id="rId2049" Type="http://schemas.openxmlformats.org/officeDocument/2006/relationships/hyperlink" Target="https://cogna.atlassian.net/browse/SGGS-17685?atlOrigin=eyJpIjoiMjBhNWIzMmFjMjdiNGE1YzhhZTE4YmM0ZjA0MDM4ZWYiLCJwIjoiZXhjZWwtamlyYSJ9" TargetMode="External"/><Relationship Id="rId2256" Type="http://schemas.openxmlformats.org/officeDocument/2006/relationships/hyperlink" Target="https://cogna.atlassian.net/browse/SGGS-17335?atlOrigin=eyJpIjoiMjBhNWIzMmFjMjdiNGE1YzhhZTE4YmM0ZjA0MDM4ZWYiLCJwIjoiZXhjZWwtamlyYSJ9" TargetMode="External"/><Relationship Id="rId2463" Type="http://schemas.openxmlformats.org/officeDocument/2006/relationships/hyperlink" Target="https://cogna.atlassian.net/browse/ASR6-15480?atlOrigin=eyJpIjoiMjBhNWIzMmFjMjdiNGE1YzhhZTE4YmM0ZjA0MDM4ZWYiLCJwIjoiZXhjZWwtamlyYSJ9" TargetMode="External"/><Relationship Id="rId2670" Type="http://schemas.openxmlformats.org/officeDocument/2006/relationships/hyperlink" Target="https://cogna.atlassian.net/browse/SGGS-16555?atlOrigin=eyJpIjoiMjBhNWIzMmFjMjdiNGE1YzhhZTE4YmM0ZjA0MDM4ZWYiLCJwIjoiZXhjZWwtamlyYSJ9" TargetMode="External"/><Relationship Id="rId228" Type="http://schemas.openxmlformats.org/officeDocument/2006/relationships/hyperlink" Target="https://cogna.atlassian.net/browse/SGTB-2109?atlOrigin=eyJpIjoiMjBhNWIzMmFjMjdiNGE1YzhhZTE4YmM0ZjA0MDM4ZWYiLCJwIjoiZXhjZWwtamlyYSJ9" TargetMode="External"/><Relationship Id="rId435" Type="http://schemas.openxmlformats.org/officeDocument/2006/relationships/hyperlink" Target="https://cogna.atlassian.net/browse/SGTB-1416?atlOrigin=eyJpIjoiMjBhNWIzMmFjMjdiNGE1YzhhZTE4YmM0ZjA0MDM4ZWYiLCJwIjoiZXhjZWwtamlyYSJ9" TargetMode="External"/><Relationship Id="rId642" Type="http://schemas.openxmlformats.org/officeDocument/2006/relationships/hyperlink" Target="https://cogna.atlassian.net/browse/SGSE-4612?atlOrigin=eyJpIjoiMjBhNWIzMmFjMjdiNGE1YzhhZTE4YmM0ZjA0MDM4ZWYiLCJwIjoiZXhjZWwtamlyYSJ9" TargetMode="External"/><Relationship Id="rId1065" Type="http://schemas.openxmlformats.org/officeDocument/2006/relationships/hyperlink" Target="https://cogna.atlassian.net/browse/SGGU-7353?atlOrigin=eyJpIjoiMjBhNWIzMmFjMjdiNGE1YzhhZTE4YmM0ZjA0MDM4ZWYiLCJwIjoiZXhjZWwtamlyYSJ9" TargetMode="External"/><Relationship Id="rId1272" Type="http://schemas.openxmlformats.org/officeDocument/2006/relationships/hyperlink" Target="https://cogna.atlassian.net/browse/SGGU-6879?atlOrigin=eyJpIjoiMjBhNWIzMmFjMjdiNGE1YzhhZTE4YmM0ZjA0MDM4ZWYiLCJwIjoiZXhjZWwtamlyYSJ9" TargetMode="External"/><Relationship Id="rId2116" Type="http://schemas.openxmlformats.org/officeDocument/2006/relationships/hyperlink" Target="https://cogna.atlassian.net/browse/SGGS-17538?atlOrigin=eyJpIjoiMjBhNWIzMmFjMjdiNGE1YzhhZTE4YmM0ZjA0MDM4ZWYiLCJwIjoiZXhjZWwtamlyYSJ9" TargetMode="External"/><Relationship Id="rId2323" Type="http://schemas.openxmlformats.org/officeDocument/2006/relationships/hyperlink" Target="https://cogna.atlassian.net/browse/SGGS-17246?atlOrigin=eyJpIjoiMjBhNWIzMmFjMjdiNGE1YzhhZTE4YmM0ZjA0MDM4ZWYiLCJwIjoiZXhjZWwtamlyYSJ9" TargetMode="External"/><Relationship Id="rId2530" Type="http://schemas.openxmlformats.org/officeDocument/2006/relationships/hyperlink" Target="https://cogna.atlassian.net/browse/SGGS-16942?atlOrigin=eyJpIjoiMjBhNWIzMmFjMjdiNGE1YzhhZTE4YmM0ZjA0MDM4ZWYiLCJwIjoiZXhjZWwtamlyYSJ9" TargetMode="External"/><Relationship Id="rId2768" Type="http://schemas.openxmlformats.org/officeDocument/2006/relationships/hyperlink" Target="https://cogna.atlassian.net/browse/SGGS-16152?atlOrigin=eyJpIjoiMjBhNWIzMmFjMjdiNGE1YzhhZTE4YmM0ZjA0MDM4ZWYiLCJwIjoiZXhjZWwtamlyYSJ9" TargetMode="External"/><Relationship Id="rId502" Type="http://schemas.openxmlformats.org/officeDocument/2006/relationships/hyperlink" Target="https://cogna.atlassian.net/browse/SGTB-1013?atlOrigin=eyJpIjoiMjBhNWIzMmFjMjdiNGE1YzhhZTE4YmM0ZjA0MDM4ZWYiLCJwIjoiZXhjZWwtamlyYSJ9" TargetMode="External"/><Relationship Id="rId947" Type="http://schemas.openxmlformats.org/officeDocument/2006/relationships/hyperlink" Target="https://cogna.atlassian.net/browse/ARTSG-184?atlOrigin=eyJpIjoiMjBhNWIzMmFjMjdiNGE1YzhhZTE4YmM0ZjA0MDM4ZWYiLCJwIjoiZXhjZWwtamlyYSJ9" TargetMode="External"/><Relationship Id="rId1132" Type="http://schemas.openxmlformats.org/officeDocument/2006/relationships/hyperlink" Target="https://cogna.atlassian.net/browse/SGGU-7186?atlOrigin=eyJpIjoiMjBhNWIzMmFjMjdiNGE1YzhhZTE4YmM0ZjA0MDM4ZWYiLCJwIjoiZXhjZWwtamlyYSJ9" TargetMode="External"/><Relationship Id="rId1577" Type="http://schemas.openxmlformats.org/officeDocument/2006/relationships/hyperlink" Target="https://cogna.atlassian.net/browse/SGGS-18500?atlOrigin=eyJpIjoiMjBhNWIzMmFjMjdiNGE1YzhhZTE4YmM0ZjA0MDM4ZWYiLCJwIjoiZXhjZWwtamlyYSJ9" TargetMode="External"/><Relationship Id="rId1784" Type="http://schemas.openxmlformats.org/officeDocument/2006/relationships/hyperlink" Target="https://cogna.atlassian.net/browse/SGGS-18154?atlOrigin=eyJpIjoiMjBhNWIzMmFjMjdiNGE1YzhhZTE4YmM0ZjA0MDM4ZWYiLCJwIjoiZXhjZWwtamlyYSJ9" TargetMode="External"/><Relationship Id="rId1991" Type="http://schemas.openxmlformats.org/officeDocument/2006/relationships/hyperlink" Target="https://cogna.atlassian.net/browse/SGGS-17763?atlOrigin=eyJpIjoiMjBhNWIzMmFjMjdiNGE1YzhhZTE4YmM0ZjA0MDM4ZWYiLCJwIjoiZXhjZWwtamlyYSJ9" TargetMode="External"/><Relationship Id="rId2628" Type="http://schemas.openxmlformats.org/officeDocument/2006/relationships/hyperlink" Target="https://cogna.atlassian.net/browse/ARTPT-691?atlOrigin=eyJpIjoiMjBhNWIzMmFjMjdiNGE1YzhhZTE4YmM0ZjA0MDM4ZWYiLCJwIjoiZXhjZWwtamlyYSJ9" TargetMode="External"/><Relationship Id="rId2835" Type="http://schemas.openxmlformats.org/officeDocument/2006/relationships/hyperlink" Target="https://cogna.atlassian.net/browse/ARTSG-183?atlOrigin=eyJpIjoiMjBhNWIzMmFjMjdiNGE1YzhhZTE4YmM0ZjA0MDM4ZWYiLCJwIjoiZXhjZWwtamlyYSJ9" TargetMode="External"/><Relationship Id="rId76" Type="http://schemas.openxmlformats.org/officeDocument/2006/relationships/hyperlink" Target="https://cogna.atlassian.net/browse/SGTB-2599?atlOrigin=eyJpIjoiMjBhNWIzMmFjMjdiNGE1YzhhZTE4YmM0ZjA0MDM4ZWYiLCJwIjoiZXhjZWwtamlyYSJ9" TargetMode="External"/><Relationship Id="rId807" Type="http://schemas.openxmlformats.org/officeDocument/2006/relationships/hyperlink" Target="https://cogna.atlassian.net/browse/ARTSG-178?atlOrigin=eyJpIjoiMjBhNWIzMmFjMjdiNGE1YzhhZTE4YmM0ZjA0MDM4ZWYiLCJwIjoiZXhjZWwtamlyYSJ9" TargetMode="External"/><Relationship Id="rId1437" Type="http://schemas.openxmlformats.org/officeDocument/2006/relationships/hyperlink" Target="https://cogna.atlassian.net/browse/SGGU-6313?atlOrigin=eyJpIjoiMjBhNWIzMmFjMjdiNGE1YzhhZTE4YmM0ZjA0MDM4ZWYiLCJwIjoiZXhjZWwtamlyYSJ9" TargetMode="External"/><Relationship Id="rId1644" Type="http://schemas.openxmlformats.org/officeDocument/2006/relationships/hyperlink" Target="https://cogna.atlassian.net/browse/SGGS-18366?atlOrigin=eyJpIjoiMjBhNWIzMmFjMjdiNGE1YzhhZTE4YmM0ZjA0MDM4ZWYiLCJwIjoiZXhjZWwtamlyYSJ9" TargetMode="External"/><Relationship Id="rId1851" Type="http://schemas.openxmlformats.org/officeDocument/2006/relationships/hyperlink" Target="https://cogna.atlassian.net/browse/SGGS-18002?atlOrigin=eyJpIjoiMjBhNWIzMmFjMjdiNGE1YzhhZTE4YmM0ZjA0MDM4ZWYiLCJwIjoiZXhjZWwtamlyYSJ9" TargetMode="External"/><Relationship Id="rId1504" Type="http://schemas.openxmlformats.org/officeDocument/2006/relationships/hyperlink" Target="https://cogna.atlassian.net/browse/SGGS-18643?atlOrigin=eyJpIjoiMjBhNWIzMmFjMjdiNGE1YzhhZTE4YmM0ZjA0MDM4ZWYiLCJwIjoiZXhjZWwtamlyYSJ9" TargetMode="External"/><Relationship Id="rId1711" Type="http://schemas.openxmlformats.org/officeDocument/2006/relationships/hyperlink" Target="https://cogna.atlassian.net/browse/SGGS-18255?atlOrigin=eyJpIjoiMjBhNWIzMmFjMjdiNGE1YzhhZTE4YmM0ZjA0MDM4ZWYiLCJwIjoiZXhjZWwtamlyYSJ9" TargetMode="External"/><Relationship Id="rId1949" Type="http://schemas.openxmlformats.org/officeDocument/2006/relationships/hyperlink" Target="https://cogna.atlassian.net/browse/SGGS-17855?atlOrigin=eyJpIjoiMjBhNWIzMmFjMjdiNGE1YzhhZTE4YmM0ZjA0MDM4ZWYiLCJwIjoiZXhjZWwtamlyYSJ9" TargetMode="External"/><Relationship Id="rId292" Type="http://schemas.openxmlformats.org/officeDocument/2006/relationships/hyperlink" Target="https://cogna.atlassian.net/browse/SGTB-1857?atlOrigin=eyJpIjoiMjBhNWIzMmFjMjdiNGE1YzhhZTE4YmM0ZjA0MDM4ZWYiLCJwIjoiZXhjZWwtamlyYSJ9" TargetMode="External"/><Relationship Id="rId1809" Type="http://schemas.openxmlformats.org/officeDocument/2006/relationships/hyperlink" Target="https://cogna.atlassian.net/browse/SGGS-18121?atlOrigin=eyJpIjoiMjBhNWIzMmFjMjdiNGE1YzhhZTE4YmM0ZjA0MDM4ZWYiLCJwIjoiZXhjZWwtamlyYSJ9" TargetMode="External"/><Relationship Id="rId597" Type="http://schemas.openxmlformats.org/officeDocument/2006/relationships/hyperlink" Target="https://cogna.atlassian.net/browse/SGSE-4736?atlOrigin=eyJpIjoiMjBhNWIzMmFjMjdiNGE1YzhhZTE4YmM0ZjA0MDM4ZWYiLCJwIjoiZXhjZWwtamlyYSJ9" TargetMode="External"/><Relationship Id="rId2180" Type="http://schemas.openxmlformats.org/officeDocument/2006/relationships/hyperlink" Target="https://cogna.atlassian.net/browse/SGGS-17461?atlOrigin=eyJpIjoiMjBhNWIzMmFjMjdiNGE1YzhhZTE4YmM0ZjA0MDM4ZWYiLCJwIjoiZXhjZWwtamlyYSJ9" TargetMode="External"/><Relationship Id="rId2278" Type="http://schemas.openxmlformats.org/officeDocument/2006/relationships/hyperlink" Target="https://cogna.atlassian.net/browse/SGGS-17306?atlOrigin=eyJpIjoiMjBhNWIzMmFjMjdiNGE1YzhhZTE4YmM0ZjA0MDM4ZWYiLCJwIjoiZXhjZWwtamlyYSJ9" TargetMode="External"/><Relationship Id="rId2485" Type="http://schemas.openxmlformats.org/officeDocument/2006/relationships/hyperlink" Target="https://cogna.atlassian.net/browse/SGGS-16999?atlOrigin=eyJpIjoiMjBhNWIzMmFjMjdiNGE1YzhhZTE4YmM0ZjA0MDM4ZWYiLCJwIjoiZXhjZWwtamlyYSJ9" TargetMode="External"/><Relationship Id="rId152" Type="http://schemas.openxmlformats.org/officeDocument/2006/relationships/hyperlink" Target="https://cogna.atlassian.net/browse/SGTB-2362?atlOrigin=eyJpIjoiMjBhNWIzMmFjMjdiNGE1YzhhZTE4YmM0ZjA0MDM4ZWYiLCJwIjoiZXhjZWwtamlyYSJ9" TargetMode="External"/><Relationship Id="rId457" Type="http://schemas.openxmlformats.org/officeDocument/2006/relationships/hyperlink" Target="https://cogna.atlassian.net/browse/SGTB-1398?atlOrigin=eyJpIjoiMjBhNWIzMmFjMjdiNGE1YzhhZTE4YmM0ZjA0MDM4ZWYiLCJwIjoiZXhjZWwtamlyYSJ9" TargetMode="External"/><Relationship Id="rId1087" Type="http://schemas.openxmlformats.org/officeDocument/2006/relationships/hyperlink" Target="https://cogna.atlassian.net/browse/SGGU-7302?atlOrigin=eyJpIjoiMjBhNWIzMmFjMjdiNGE1YzhhZTE4YmM0ZjA0MDM4ZWYiLCJwIjoiZXhjZWwtamlyYSJ9" TargetMode="External"/><Relationship Id="rId1294" Type="http://schemas.openxmlformats.org/officeDocument/2006/relationships/hyperlink" Target="https://cogna.atlassian.net/browse/SGGU-6774?atlOrigin=eyJpIjoiMjBhNWIzMmFjMjdiNGE1YzhhZTE4YmM0ZjA0MDM4ZWYiLCJwIjoiZXhjZWwtamlyYSJ9" TargetMode="External"/><Relationship Id="rId2040" Type="http://schemas.openxmlformats.org/officeDocument/2006/relationships/hyperlink" Target="https://cogna.atlassian.net/browse/SGGS-17697?atlOrigin=eyJpIjoiMjBhNWIzMmFjMjdiNGE1YzhhZTE4YmM0ZjA0MDM4ZWYiLCJwIjoiZXhjZWwtamlyYSJ9" TargetMode="External"/><Relationship Id="rId2138" Type="http://schemas.openxmlformats.org/officeDocument/2006/relationships/hyperlink" Target="https://cogna.atlassian.net/browse/SGGS-17510?atlOrigin=eyJpIjoiMjBhNWIzMmFjMjdiNGE1YzhhZTE4YmM0ZjA0MDM4ZWYiLCJwIjoiZXhjZWwtamlyYSJ9" TargetMode="External"/><Relationship Id="rId2692" Type="http://schemas.openxmlformats.org/officeDocument/2006/relationships/hyperlink" Target="https://cogna.atlassian.net/browse/SGGS-16425?atlOrigin=eyJpIjoiMjBhNWIzMmFjMjdiNGE1YzhhZTE4YmM0ZjA0MDM4ZWYiLCJwIjoiZXhjZWwtamlyYSJ9" TargetMode="External"/><Relationship Id="rId664" Type="http://schemas.openxmlformats.org/officeDocument/2006/relationships/hyperlink" Target="https://cogna.atlassian.net/browse/SGSE-4574?atlOrigin=eyJpIjoiMjBhNWIzMmFjMjdiNGE1YzhhZTE4YmM0ZjA0MDM4ZWYiLCJwIjoiZXhjZWwtamlyYSJ9" TargetMode="External"/><Relationship Id="rId871" Type="http://schemas.openxmlformats.org/officeDocument/2006/relationships/hyperlink" Target="https://cogna.atlassian.net/browse/SGSE-4125?atlOrigin=eyJpIjoiMjBhNWIzMmFjMjdiNGE1YzhhZTE4YmM0ZjA0MDM4ZWYiLCJwIjoiZXhjZWwtamlyYSJ9" TargetMode="External"/><Relationship Id="rId969" Type="http://schemas.openxmlformats.org/officeDocument/2006/relationships/hyperlink" Target="https://cogna.atlassian.net/browse/SGGU-7684?atlOrigin=eyJpIjoiMjBhNWIzMmFjMjdiNGE1YzhhZTE4YmM0ZjA0MDM4ZWYiLCJwIjoiZXhjZWwtamlyYSJ9" TargetMode="External"/><Relationship Id="rId1599" Type="http://schemas.openxmlformats.org/officeDocument/2006/relationships/hyperlink" Target="https://cogna.atlassian.net/browse/SGGS-18477?atlOrigin=eyJpIjoiMjBhNWIzMmFjMjdiNGE1YzhhZTE4YmM0ZjA0MDM4ZWYiLCJwIjoiZXhjZWwtamlyYSJ9" TargetMode="External"/><Relationship Id="rId2345" Type="http://schemas.openxmlformats.org/officeDocument/2006/relationships/hyperlink" Target="https://cogna.atlassian.net/browse/SGGS-17211?atlOrigin=eyJpIjoiMjBhNWIzMmFjMjdiNGE1YzhhZTE4YmM0ZjA0MDM4ZWYiLCJwIjoiZXhjZWwtamlyYSJ9" TargetMode="External"/><Relationship Id="rId2552" Type="http://schemas.openxmlformats.org/officeDocument/2006/relationships/hyperlink" Target="https://cogna.atlassian.net/browse/SGGS-16889?atlOrigin=eyJpIjoiMjBhNWIzMmFjMjdiNGE1YzhhZTE4YmM0ZjA0MDM4ZWYiLCJwIjoiZXhjZWwtamlyYSJ9" TargetMode="External"/><Relationship Id="rId317" Type="http://schemas.openxmlformats.org/officeDocument/2006/relationships/hyperlink" Target="https://cogna.atlassian.net/browse/SGTB-1800?atlOrigin=eyJpIjoiMjBhNWIzMmFjMjdiNGE1YzhhZTE4YmM0ZjA0MDM4ZWYiLCJwIjoiZXhjZWwtamlyYSJ9" TargetMode="External"/><Relationship Id="rId524" Type="http://schemas.openxmlformats.org/officeDocument/2006/relationships/hyperlink" Target="https://cogna.atlassian.net/browse/SGTB-1296?atlOrigin=eyJpIjoiMjBhNWIzMmFjMjdiNGE1YzhhZTE4YmM0ZjA0MDM4ZWYiLCJwIjoiZXhjZWwtamlyYSJ9" TargetMode="External"/><Relationship Id="rId731" Type="http://schemas.openxmlformats.org/officeDocument/2006/relationships/hyperlink" Target="https://cogna.atlassian.net/browse/SGSE-4468?atlOrigin=eyJpIjoiMjBhNWIzMmFjMjdiNGE1YzhhZTE4YmM0ZjA0MDM4ZWYiLCJwIjoiZXhjZWwtamlyYSJ9" TargetMode="External"/><Relationship Id="rId1154" Type="http://schemas.openxmlformats.org/officeDocument/2006/relationships/hyperlink" Target="https://cogna.atlassian.net/browse/SGGS-11290?atlOrigin=eyJpIjoiMjBhNWIzMmFjMjdiNGE1YzhhZTE4YmM0ZjA0MDM4ZWYiLCJwIjoiZXhjZWwtamlyYSJ9" TargetMode="External"/><Relationship Id="rId1361" Type="http://schemas.openxmlformats.org/officeDocument/2006/relationships/hyperlink" Target="https://cogna.atlassian.net/browse/SGGU-6550?atlOrigin=eyJpIjoiMjBhNWIzMmFjMjdiNGE1YzhhZTE4YmM0ZjA0MDM4ZWYiLCJwIjoiZXhjZWwtamlyYSJ9" TargetMode="External"/><Relationship Id="rId1459" Type="http://schemas.openxmlformats.org/officeDocument/2006/relationships/hyperlink" Target="https://cogna.atlassian.net/browse/SGGU-6106?atlOrigin=eyJpIjoiMjBhNWIzMmFjMjdiNGE1YzhhZTE4YmM0ZjA0MDM4ZWYiLCJwIjoiZXhjZWwtamlyYSJ9" TargetMode="External"/><Relationship Id="rId2205" Type="http://schemas.openxmlformats.org/officeDocument/2006/relationships/hyperlink" Target="https://cogna.atlassian.net/browse/SGGS-17433?atlOrigin=eyJpIjoiMjBhNWIzMmFjMjdiNGE1YzhhZTE4YmM0ZjA0MDM4ZWYiLCJwIjoiZXhjZWwtamlyYSJ9" TargetMode="External"/><Relationship Id="rId2412" Type="http://schemas.openxmlformats.org/officeDocument/2006/relationships/hyperlink" Target="https://cogna.atlassian.net/browse/SGGS-17092?atlOrigin=eyJpIjoiMjBhNWIzMmFjMjdiNGE1YzhhZTE4YmM0ZjA0MDM4ZWYiLCJwIjoiZXhjZWwtamlyYSJ9" TargetMode="External"/><Relationship Id="rId2857" Type="http://schemas.openxmlformats.org/officeDocument/2006/relationships/hyperlink" Target="https://cogna.atlassian.net/browse/SGGS-11290?atlOrigin=eyJpIjoiMjBhNWIzMmFjMjdiNGE1YzhhZTE4YmM0ZjA0MDM4ZWYiLCJwIjoiZXhjZWwtamlyYSJ9" TargetMode="External"/><Relationship Id="rId98" Type="http://schemas.openxmlformats.org/officeDocument/2006/relationships/hyperlink" Target="https://cogna.atlassian.net/browse/SGTB-2549?atlOrigin=eyJpIjoiMjBhNWIzMmFjMjdiNGE1YzhhZTE4YmM0ZjA0MDM4ZWYiLCJwIjoiZXhjZWwtamlyYSJ9" TargetMode="External"/><Relationship Id="rId829" Type="http://schemas.openxmlformats.org/officeDocument/2006/relationships/hyperlink" Target="https://cogna.atlassian.net/browse/SGSE-4224?atlOrigin=eyJpIjoiMjBhNWIzMmFjMjdiNGE1YzhhZTE4YmM0ZjA0MDM4ZWYiLCJwIjoiZXhjZWwtamlyYSJ9" TargetMode="External"/><Relationship Id="rId1014" Type="http://schemas.openxmlformats.org/officeDocument/2006/relationships/hyperlink" Target="https://cogna.atlassian.net/browse/SGGU-7457?atlOrigin=eyJpIjoiMjBhNWIzMmFjMjdiNGE1YzhhZTE4YmM0ZjA0MDM4ZWYiLCJwIjoiZXhjZWwtamlyYSJ9" TargetMode="External"/><Relationship Id="rId1221" Type="http://schemas.openxmlformats.org/officeDocument/2006/relationships/hyperlink" Target="https://cogna.atlassian.net/browse/SGGU-6959?atlOrigin=eyJpIjoiMjBhNWIzMmFjMjdiNGE1YzhhZTE4YmM0ZjA0MDM4ZWYiLCJwIjoiZXhjZWwtamlyYSJ9" TargetMode="External"/><Relationship Id="rId1666" Type="http://schemas.openxmlformats.org/officeDocument/2006/relationships/hyperlink" Target="https://cogna.atlassian.net/browse/SGGS-18315?atlOrigin=eyJpIjoiMjBhNWIzMmFjMjdiNGE1YzhhZTE4YmM0ZjA0MDM4ZWYiLCJwIjoiZXhjZWwtamlyYSJ9" TargetMode="External"/><Relationship Id="rId1873" Type="http://schemas.openxmlformats.org/officeDocument/2006/relationships/hyperlink" Target="https://cogna.atlassian.net/browse/SGGS-17971?atlOrigin=eyJpIjoiMjBhNWIzMmFjMjdiNGE1YzhhZTE4YmM0ZjA0MDM4ZWYiLCJwIjoiZXhjZWwtamlyYSJ9" TargetMode="External"/><Relationship Id="rId2717" Type="http://schemas.openxmlformats.org/officeDocument/2006/relationships/hyperlink" Target="https://cogna.atlassian.net/browse/SGGS-16362?atlOrigin=eyJpIjoiMjBhNWIzMmFjMjdiNGE1YzhhZTE4YmM0ZjA0MDM4ZWYiLCJwIjoiZXhjZWwtamlyYSJ9" TargetMode="External"/><Relationship Id="rId1319" Type="http://schemas.openxmlformats.org/officeDocument/2006/relationships/hyperlink" Target="https://cogna.atlassian.net/browse/SGGU-6721?atlOrigin=eyJpIjoiMjBhNWIzMmFjMjdiNGE1YzhhZTE4YmM0ZjA0MDM4ZWYiLCJwIjoiZXhjZWwtamlyYSJ9" TargetMode="External"/><Relationship Id="rId1526" Type="http://schemas.openxmlformats.org/officeDocument/2006/relationships/hyperlink" Target="https://cogna.atlassian.net/browse/SGGS-18601?atlOrigin=eyJpIjoiMjBhNWIzMmFjMjdiNGE1YzhhZTE4YmM0ZjA0MDM4ZWYiLCJwIjoiZXhjZWwtamlyYSJ9" TargetMode="External"/><Relationship Id="rId1733" Type="http://schemas.openxmlformats.org/officeDocument/2006/relationships/hyperlink" Target="https://cogna.atlassian.net/browse/SGGS-18214?atlOrigin=eyJpIjoiMjBhNWIzMmFjMjdiNGE1YzhhZTE4YmM0ZjA0MDM4ZWYiLCJwIjoiZXhjZWwtamlyYSJ9" TargetMode="External"/><Relationship Id="rId1940" Type="http://schemas.openxmlformats.org/officeDocument/2006/relationships/hyperlink" Target="https://cogna.atlassian.net/browse/SGGS-17894?atlOrigin=eyJpIjoiMjBhNWIzMmFjMjdiNGE1YzhhZTE4YmM0ZjA0MDM4ZWYiLCJwIjoiZXhjZWwtamlyYSJ9" TargetMode="External"/><Relationship Id="rId25" Type="http://schemas.openxmlformats.org/officeDocument/2006/relationships/hyperlink" Target="https://cogna.atlassian.net/browse/SGTB-2737?atlOrigin=eyJpIjoiMjBhNWIzMmFjMjdiNGE1YzhhZTE4YmM0ZjA0MDM4ZWYiLCJwIjoiZXhjZWwtamlyYSJ9" TargetMode="External"/><Relationship Id="rId1800" Type="http://schemas.openxmlformats.org/officeDocument/2006/relationships/hyperlink" Target="https://cogna.atlassian.net/browse/SGGS-18130?atlOrigin=eyJpIjoiMjBhNWIzMmFjMjdiNGE1YzhhZTE4YmM0ZjA0MDM4ZWYiLCJwIjoiZXhjZWwtamlyYSJ9" TargetMode="External"/><Relationship Id="rId174" Type="http://schemas.openxmlformats.org/officeDocument/2006/relationships/hyperlink" Target="https://cogna.atlassian.net/browse/SGTB-2307?atlOrigin=eyJpIjoiMjBhNWIzMmFjMjdiNGE1YzhhZTE4YmM0ZjA0MDM4ZWYiLCJwIjoiZXhjZWwtamlyYSJ9" TargetMode="External"/><Relationship Id="rId381" Type="http://schemas.openxmlformats.org/officeDocument/2006/relationships/hyperlink" Target="https://cogna.atlassian.net/browse/SGTB-1607?atlOrigin=eyJpIjoiMjBhNWIzMmFjMjdiNGE1YzhhZTE4YmM0ZjA0MDM4ZWYiLCJwIjoiZXhjZWwtamlyYSJ9" TargetMode="External"/><Relationship Id="rId2062" Type="http://schemas.openxmlformats.org/officeDocument/2006/relationships/hyperlink" Target="https://cogna.atlassian.net/browse/SGGS-17663?atlOrigin=eyJpIjoiMjBhNWIzMmFjMjdiNGE1YzhhZTE4YmM0ZjA0MDM4ZWYiLCJwIjoiZXhjZWwtamlyYSJ9" TargetMode="External"/><Relationship Id="rId241" Type="http://schemas.openxmlformats.org/officeDocument/2006/relationships/hyperlink" Target="https://cogna.atlassian.net/browse/SGTB-2084?atlOrigin=eyJpIjoiMjBhNWIzMmFjMjdiNGE1YzhhZTE4YmM0ZjA0MDM4ZWYiLCJwIjoiZXhjZWwtamlyYSJ9" TargetMode="External"/><Relationship Id="rId479" Type="http://schemas.openxmlformats.org/officeDocument/2006/relationships/hyperlink" Target="https://cogna.atlassian.net/browse/SGTB-1380?atlOrigin=eyJpIjoiMjBhNWIzMmFjMjdiNGE1YzhhZTE4YmM0ZjA0MDM4ZWYiLCJwIjoiZXhjZWwtamlyYSJ9" TargetMode="External"/><Relationship Id="rId686" Type="http://schemas.openxmlformats.org/officeDocument/2006/relationships/hyperlink" Target="https://cogna.atlassian.net/browse/SGSE-4550?atlOrigin=eyJpIjoiMjBhNWIzMmFjMjdiNGE1YzhhZTE4YmM0ZjA0MDM4ZWYiLCJwIjoiZXhjZWwtamlyYSJ9" TargetMode="External"/><Relationship Id="rId893" Type="http://schemas.openxmlformats.org/officeDocument/2006/relationships/hyperlink" Target="https://cogna.atlassian.net/browse/SGSE-4105?atlOrigin=eyJpIjoiMjBhNWIzMmFjMjdiNGE1YzhhZTE4YmM0ZjA0MDM4ZWYiLCJwIjoiZXhjZWwtamlyYSJ9" TargetMode="External"/><Relationship Id="rId2367" Type="http://schemas.openxmlformats.org/officeDocument/2006/relationships/hyperlink" Target="https://cogna.atlassian.net/browse/SGGS-17171?atlOrigin=eyJpIjoiMjBhNWIzMmFjMjdiNGE1YzhhZTE4YmM0ZjA0MDM4ZWYiLCJwIjoiZXhjZWwtamlyYSJ9" TargetMode="External"/><Relationship Id="rId2574" Type="http://schemas.openxmlformats.org/officeDocument/2006/relationships/hyperlink" Target="https://cogna.atlassian.net/browse/SGGS-16840?atlOrigin=eyJpIjoiMjBhNWIzMmFjMjdiNGE1YzhhZTE4YmM0ZjA0MDM4ZWYiLCJwIjoiZXhjZWwtamlyYSJ9" TargetMode="External"/><Relationship Id="rId2781" Type="http://schemas.openxmlformats.org/officeDocument/2006/relationships/hyperlink" Target="https://cogna.atlassian.net/browse/SGGS-15842?atlOrigin=eyJpIjoiMjBhNWIzMmFjMjdiNGE1YzhhZTE4YmM0ZjA0MDM4ZWYiLCJwIjoiZXhjZWwtamlyYSJ9" TargetMode="External"/><Relationship Id="rId339" Type="http://schemas.openxmlformats.org/officeDocument/2006/relationships/hyperlink" Target="https://cogna.atlassian.net/browse/SGTB-1686?atlOrigin=eyJpIjoiMjBhNWIzMmFjMjdiNGE1YzhhZTE4YmM0ZjA0MDM4ZWYiLCJwIjoiZXhjZWwtamlyYSJ9" TargetMode="External"/><Relationship Id="rId546" Type="http://schemas.openxmlformats.org/officeDocument/2006/relationships/hyperlink" Target="https://cogna.atlassian.net/browse/SGTB-865?atlOrigin=eyJpIjoiMjBhNWIzMmFjMjdiNGE1YzhhZTE4YmM0ZjA0MDM4ZWYiLCJwIjoiZXhjZWwtamlyYSJ9" TargetMode="External"/><Relationship Id="rId753" Type="http://schemas.openxmlformats.org/officeDocument/2006/relationships/hyperlink" Target="https://cogna.atlassian.net/browse/ARTSG-182?atlOrigin=eyJpIjoiMjBhNWIzMmFjMjdiNGE1YzhhZTE4YmM0ZjA0MDM4ZWYiLCJwIjoiZXhjZWwtamlyYSJ9" TargetMode="External"/><Relationship Id="rId1176" Type="http://schemas.openxmlformats.org/officeDocument/2006/relationships/hyperlink" Target="https://cogna.atlassian.net/browse/SGGU-7108?atlOrigin=eyJpIjoiMjBhNWIzMmFjMjdiNGE1YzhhZTE4YmM0ZjA0MDM4ZWYiLCJwIjoiZXhjZWwtamlyYSJ9" TargetMode="External"/><Relationship Id="rId1383" Type="http://schemas.openxmlformats.org/officeDocument/2006/relationships/hyperlink" Target="https://cogna.atlassian.net/browse/SGGU-6426?atlOrigin=eyJpIjoiMjBhNWIzMmFjMjdiNGE1YzhhZTE4YmM0ZjA0MDM4ZWYiLCJwIjoiZXhjZWwtamlyYSJ9" TargetMode="External"/><Relationship Id="rId2227" Type="http://schemas.openxmlformats.org/officeDocument/2006/relationships/hyperlink" Target="https://cogna.atlassian.net/browse/SGGS-17404?atlOrigin=eyJpIjoiMjBhNWIzMmFjMjdiNGE1YzhhZTE4YmM0ZjA0MDM4ZWYiLCJwIjoiZXhjZWwtamlyYSJ9" TargetMode="External"/><Relationship Id="rId2434" Type="http://schemas.openxmlformats.org/officeDocument/2006/relationships/hyperlink" Target="https://cogna.atlassian.net/browse/SGGS-17074?atlOrigin=eyJpIjoiMjBhNWIzMmFjMjdiNGE1YzhhZTE4YmM0ZjA0MDM4ZWYiLCJwIjoiZXhjZWwtamlyYSJ9" TargetMode="External"/><Relationship Id="rId101" Type="http://schemas.openxmlformats.org/officeDocument/2006/relationships/hyperlink" Target="https://cogna.atlassian.net/browse/SGTB-2538?atlOrigin=eyJpIjoiMjBhNWIzMmFjMjdiNGE1YzhhZTE4YmM0ZjA0MDM4ZWYiLCJwIjoiZXhjZWwtamlyYSJ9" TargetMode="External"/><Relationship Id="rId406" Type="http://schemas.openxmlformats.org/officeDocument/2006/relationships/hyperlink" Target="https://cogna.atlassian.net/browse/SGTB-1526?atlOrigin=eyJpIjoiMjBhNWIzMmFjMjdiNGE1YzhhZTE4YmM0ZjA0MDM4ZWYiLCJwIjoiZXhjZWwtamlyYSJ9" TargetMode="External"/><Relationship Id="rId960" Type="http://schemas.openxmlformats.org/officeDocument/2006/relationships/hyperlink" Target="https://cogna.atlassian.net/browse/SGSE-3264?atlOrigin=eyJpIjoiMjBhNWIzMmFjMjdiNGE1YzhhZTE4YmM0ZjA0MDM4ZWYiLCJwIjoiZXhjZWwtamlyYSJ9" TargetMode="External"/><Relationship Id="rId1036" Type="http://schemas.openxmlformats.org/officeDocument/2006/relationships/hyperlink" Target="https://cogna.atlassian.net/browse/SGGU-7424?atlOrigin=eyJpIjoiMjBhNWIzMmFjMjdiNGE1YzhhZTE4YmM0ZjA0MDM4ZWYiLCJwIjoiZXhjZWwtamlyYSJ9" TargetMode="External"/><Relationship Id="rId1243" Type="http://schemas.openxmlformats.org/officeDocument/2006/relationships/hyperlink" Target="https://cogna.atlassian.net/browse/SGGU-6925?atlOrigin=eyJpIjoiMjBhNWIzMmFjMjdiNGE1YzhhZTE4YmM0ZjA0MDM4ZWYiLCJwIjoiZXhjZWwtamlyYSJ9" TargetMode="External"/><Relationship Id="rId1590" Type="http://schemas.openxmlformats.org/officeDocument/2006/relationships/hyperlink" Target="https://cogna.atlassian.net/browse/SGGS-18487?atlOrigin=eyJpIjoiMjBhNWIzMmFjMjdiNGE1YzhhZTE4YmM0ZjA0MDM4ZWYiLCJwIjoiZXhjZWwtamlyYSJ9" TargetMode="External"/><Relationship Id="rId1688" Type="http://schemas.openxmlformats.org/officeDocument/2006/relationships/hyperlink" Target="https://cogna.atlassian.net/browse/SGGS-18281?atlOrigin=eyJpIjoiMjBhNWIzMmFjMjdiNGE1YzhhZTE4YmM0ZjA0MDM4ZWYiLCJwIjoiZXhjZWwtamlyYSJ9" TargetMode="External"/><Relationship Id="rId1895" Type="http://schemas.openxmlformats.org/officeDocument/2006/relationships/hyperlink" Target="https://cogna.atlassian.net/browse/SGGS-17944?atlOrigin=eyJpIjoiMjBhNWIzMmFjMjdiNGE1YzhhZTE4YmM0ZjA0MDM4ZWYiLCJwIjoiZXhjZWwtamlyYSJ9" TargetMode="External"/><Relationship Id="rId2641" Type="http://schemas.openxmlformats.org/officeDocument/2006/relationships/hyperlink" Target="https://cogna.atlassian.net/browse/SGGS-16609?atlOrigin=eyJpIjoiMjBhNWIzMmFjMjdiNGE1YzhhZTE4YmM0ZjA0MDM4ZWYiLCJwIjoiZXhjZWwtamlyYSJ9" TargetMode="External"/><Relationship Id="rId2739" Type="http://schemas.openxmlformats.org/officeDocument/2006/relationships/hyperlink" Target="https://cogna.atlassian.net/browse/SGGS-16313?atlOrigin=eyJpIjoiMjBhNWIzMmFjMjdiNGE1YzhhZTE4YmM0ZjA0MDM4ZWYiLCJwIjoiZXhjZWwtamlyYSJ9" TargetMode="External"/><Relationship Id="rId613" Type="http://schemas.openxmlformats.org/officeDocument/2006/relationships/hyperlink" Target="https://cogna.atlassian.net/browse/SGSE-4694?atlOrigin=eyJpIjoiMjBhNWIzMmFjMjdiNGE1YzhhZTE4YmM0ZjA0MDM4ZWYiLCJwIjoiZXhjZWwtamlyYSJ9" TargetMode="External"/><Relationship Id="rId820" Type="http://schemas.openxmlformats.org/officeDocument/2006/relationships/hyperlink" Target="https://cogna.atlassian.net/browse/ARTSG-270?atlOrigin=eyJpIjoiMjBhNWIzMmFjMjdiNGE1YzhhZTE4YmM0ZjA0MDM4ZWYiLCJwIjoiZXhjZWwtamlyYSJ9" TargetMode="External"/><Relationship Id="rId918" Type="http://schemas.openxmlformats.org/officeDocument/2006/relationships/hyperlink" Target="https://cogna.atlassian.net/browse/SGSE-4077?atlOrigin=eyJpIjoiMjBhNWIzMmFjMjdiNGE1YzhhZTE4YmM0ZjA0MDM4ZWYiLCJwIjoiZXhjZWwtamlyYSJ9" TargetMode="External"/><Relationship Id="rId1450" Type="http://schemas.openxmlformats.org/officeDocument/2006/relationships/hyperlink" Target="https://cogna.atlassian.net/browse/SGGU-6300?atlOrigin=eyJpIjoiMjBhNWIzMmFjMjdiNGE1YzhhZTE4YmM0ZjA0MDM4ZWYiLCJwIjoiZXhjZWwtamlyYSJ9" TargetMode="External"/><Relationship Id="rId1548" Type="http://schemas.openxmlformats.org/officeDocument/2006/relationships/hyperlink" Target="https://cogna.atlassian.net/browse/SGGS-18562?atlOrigin=eyJpIjoiMjBhNWIzMmFjMjdiNGE1YzhhZTE4YmM0ZjA0MDM4ZWYiLCJwIjoiZXhjZWwtamlyYSJ9" TargetMode="External"/><Relationship Id="rId1755" Type="http://schemas.openxmlformats.org/officeDocument/2006/relationships/hyperlink" Target="https://cogna.atlassian.net/browse/SGGS-18190?atlOrigin=eyJpIjoiMjBhNWIzMmFjMjdiNGE1YzhhZTE4YmM0ZjA0MDM4ZWYiLCJwIjoiZXhjZWwtamlyYSJ9" TargetMode="External"/><Relationship Id="rId2501" Type="http://schemas.openxmlformats.org/officeDocument/2006/relationships/hyperlink" Target="https://cogna.atlassian.net/browse/JIBK-14461?atlOrigin=eyJpIjoiMjBhNWIzMmFjMjdiNGE1YzhhZTE4YmM0ZjA0MDM4ZWYiLCJwIjoiZXhjZWwtamlyYSJ9" TargetMode="External"/><Relationship Id="rId1103" Type="http://schemas.openxmlformats.org/officeDocument/2006/relationships/hyperlink" Target="https://cogna.atlassian.net/browse/SGGU-7219?atlOrigin=eyJpIjoiMjBhNWIzMmFjMjdiNGE1YzhhZTE4YmM0ZjA0MDM4ZWYiLCJwIjoiZXhjZWwtamlyYSJ9" TargetMode="External"/><Relationship Id="rId1310" Type="http://schemas.openxmlformats.org/officeDocument/2006/relationships/hyperlink" Target="https://cogna.atlassian.net/browse/SGGU-6741?atlOrigin=eyJpIjoiMjBhNWIzMmFjMjdiNGE1YzhhZTE4YmM0ZjA0MDM4ZWYiLCJwIjoiZXhjZWwtamlyYSJ9" TargetMode="External"/><Relationship Id="rId1408" Type="http://schemas.openxmlformats.org/officeDocument/2006/relationships/hyperlink" Target="https://cogna.atlassian.net/browse/ARTSG-190?atlOrigin=eyJpIjoiMjBhNWIzMmFjMjdiNGE1YzhhZTE4YmM0ZjA0MDM4ZWYiLCJwIjoiZXhjZWwtamlyYSJ9" TargetMode="External"/><Relationship Id="rId1962" Type="http://schemas.openxmlformats.org/officeDocument/2006/relationships/hyperlink" Target="https://cogna.atlassian.net/browse/SGGS-17807?atlOrigin=eyJpIjoiMjBhNWIzMmFjMjdiNGE1YzhhZTE4YmM0ZjA0MDM4ZWYiLCJwIjoiZXhjZWwtamlyYSJ9" TargetMode="External"/><Relationship Id="rId2806" Type="http://schemas.openxmlformats.org/officeDocument/2006/relationships/hyperlink" Target="https://cogna.atlassian.net/browse/SGGS-15663?atlOrigin=eyJpIjoiMjBhNWIzMmFjMjdiNGE1YzhhZTE4YmM0ZjA0MDM4ZWYiLCJwIjoiZXhjZWwtamlyYSJ9" TargetMode="External"/><Relationship Id="rId47" Type="http://schemas.openxmlformats.org/officeDocument/2006/relationships/hyperlink" Target="https://cogna.atlassian.net/browse/SGTB-2688?atlOrigin=eyJpIjoiMjBhNWIzMmFjMjdiNGE1YzhhZTE4YmM0ZjA0MDM4ZWYiLCJwIjoiZXhjZWwtamlyYSJ9" TargetMode="External"/><Relationship Id="rId1615" Type="http://schemas.openxmlformats.org/officeDocument/2006/relationships/hyperlink" Target="https://cogna.atlassian.net/browse/SGGS-18436?atlOrigin=eyJpIjoiMjBhNWIzMmFjMjdiNGE1YzhhZTE4YmM0ZjA0MDM4ZWYiLCJwIjoiZXhjZWwtamlyYSJ9" TargetMode="External"/><Relationship Id="rId1822" Type="http://schemas.openxmlformats.org/officeDocument/2006/relationships/hyperlink" Target="https://cogna.atlassian.net/browse/SGGS-18067?atlOrigin=eyJpIjoiMjBhNWIzMmFjMjdiNGE1YzhhZTE4YmM0ZjA0MDM4ZWYiLCJwIjoiZXhjZWwtamlyYSJ9" TargetMode="External"/><Relationship Id="rId196" Type="http://schemas.openxmlformats.org/officeDocument/2006/relationships/hyperlink" Target="https://cogna.atlassian.net/browse/SGTB-2242?atlOrigin=eyJpIjoiMjBhNWIzMmFjMjdiNGE1YzhhZTE4YmM0ZjA0MDM4ZWYiLCJwIjoiZXhjZWwtamlyYSJ9" TargetMode="External"/><Relationship Id="rId2084" Type="http://schemas.openxmlformats.org/officeDocument/2006/relationships/hyperlink" Target="https://cogna.atlassian.net/browse/SGGS-17579?atlOrigin=eyJpIjoiMjBhNWIzMmFjMjdiNGE1YzhhZTE4YmM0ZjA0MDM4ZWYiLCJwIjoiZXhjZWwtamlyYSJ9" TargetMode="External"/><Relationship Id="rId2291" Type="http://schemas.openxmlformats.org/officeDocument/2006/relationships/hyperlink" Target="https://cogna.atlassian.net/browse/SGGS-17285?atlOrigin=eyJpIjoiMjBhNWIzMmFjMjdiNGE1YzhhZTE4YmM0ZjA0MDM4ZWYiLCJwIjoiZXhjZWwtamlyYSJ9" TargetMode="External"/><Relationship Id="rId263" Type="http://schemas.openxmlformats.org/officeDocument/2006/relationships/hyperlink" Target="https://cogna.atlassian.net/browse/SGTB-2001?atlOrigin=eyJpIjoiMjBhNWIzMmFjMjdiNGE1YzhhZTE4YmM0ZjA0MDM4ZWYiLCJwIjoiZXhjZWwtamlyYSJ9" TargetMode="External"/><Relationship Id="rId470" Type="http://schemas.openxmlformats.org/officeDocument/2006/relationships/hyperlink" Target="https://cogna.atlassian.net/browse/SGTB-999?atlOrigin=eyJpIjoiMjBhNWIzMmFjMjdiNGE1YzhhZTE4YmM0ZjA0MDM4ZWYiLCJwIjoiZXhjZWwtamlyYSJ9" TargetMode="External"/><Relationship Id="rId2151" Type="http://schemas.openxmlformats.org/officeDocument/2006/relationships/hyperlink" Target="https://cogna.atlassian.net/browse/SGGS-17496?atlOrigin=eyJpIjoiMjBhNWIzMmFjMjdiNGE1YzhhZTE4YmM0ZjA0MDM4ZWYiLCJwIjoiZXhjZWwtamlyYSJ9" TargetMode="External"/><Relationship Id="rId2389" Type="http://schemas.openxmlformats.org/officeDocument/2006/relationships/hyperlink" Target="https://cogna.atlassian.net/browse/SGGS-17126?atlOrigin=eyJpIjoiMjBhNWIzMmFjMjdiNGE1YzhhZTE4YmM0ZjA0MDM4ZWYiLCJwIjoiZXhjZWwtamlyYSJ9" TargetMode="External"/><Relationship Id="rId2596" Type="http://schemas.openxmlformats.org/officeDocument/2006/relationships/hyperlink" Target="https://cogna.atlassian.net/browse/SGGS-16765?atlOrigin=eyJpIjoiMjBhNWIzMmFjMjdiNGE1YzhhZTE4YmM0ZjA0MDM4ZWYiLCJwIjoiZXhjZWwtamlyYSJ9" TargetMode="External"/><Relationship Id="rId123" Type="http://schemas.openxmlformats.org/officeDocument/2006/relationships/hyperlink" Target="https://cogna.atlassian.net/browse/SGTB-2454?atlOrigin=eyJpIjoiMjBhNWIzMmFjMjdiNGE1YzhhZTE4YmM0ZjA0MDM4ZWYiLCJwIjoiZXhjZWwtamlyYSJ9" TargetMode="External"/><Relationship Id="rId330" Type="http://schemas.openxmlformats.org/officeDocument/2006/relationships/hyperlink" Target="https://cogna.atlassian.net/browse/SGTB-1768?atlOrigin=eyJpIjoiMjBhNWIzMmFjMjdiNGE1YzhhZTE4YmM0ZjA0MDM4ZWYiLCJwIjoiZXhjZWwtamlyYSJ9" TargetMode="External"/><Relationship Id="rId568" Type="http://schemas.openxmlformats.org/officeDocument/2006/relationships/hyperlink" Target="https://cogna.atlassian.net/browse/SGSE-4807?atlOrigin=eyJpIjoiMjBhNWIzMmFjMjdiNGE1YzhhZTE4YmM0ZjA0MDM4ZWYiLCJwIjoiZXhjZWwtamlyYSJ9" TargetMode="External"/><Relationship Id="rId775" Type="http://schemas.openxmlformats.org/officeDocument/2006/relationships/hyperlink" Target="https://cogna.atlassian.net/browse/ARTSG-270?atlOrigin=eyJpIjoiMjBhNWIzMmFjMjdiNGE1YzhhZTE4YmM0ZjA0MDM4ZWYiLCJwIjoiZXhjZWwtamlyYSJ9" TargetMode="External"/><Relationship Id="rId982" Type="http://schemas.openxmlformats.org/officeDocument/2006/relationships/hyperlink" Target="https://cogna.atlassian.net/browse/SGGU-7598?atlOrigin=eyJpIjoiMjBhNWIzMmFjMjdiNGE1YzhhZTE4YmM0ZjA0MDM4ZWYiLCJwIjoiZXhjZWwtamlyYSJ9" TargetMode="External"/><Relationship Id="rId1198" Type="http://schemas.openxmlformats.org/officeDocument/2006/relationships/hyperlink" Target="https://cogna.atlassian.net/browse/SGGU-5202?atlOrigin=eyJpIjoiMjBhNWIzMmFjMjdiNGE1YzhhZTE4YmM0ZjA0MDM4ZWYiLCJwIjoiZXhjZWwtamlyYSJ9" TargetMode="External"/><Relationship Id="rId2011" Type="http://schemas.openxmlformats.org/officeDocument/2006/relationships/hyperlink" Target="https://cogna.atlassian.net/browse/SGGS-17738?atlOrigin=eyJpIjoiMjBhNWIzMmFjMjdiNGE1YzhhZTE4YmM0ZjA0MDM4ZWYiLCJwIjoiZXhjZWwtamlyYSJ9" TargetMode="External"/><Relationship Id="rId2249" Type="http://schemas.openxmlformats.org/officeDocument/2006/relationships/hyperlink" Target="https://cogna.atlassian.net/browse/SGGS-17342?atlOrigin=eyJpIjoiMjBhNWIzMmFjMjdiNGE1YzhhZTE4YmM0ZjA0MDM4ZWYiLCJwIjoiZXhjZWwtamlyYSJ9" TargetMode="External"/><Relationship Id="rId2456" Type="http://schemas.openxmlformats.org/officeDocument/2006/relationships/hyperlink" Target="https://cogna.atlassian.net/browse/SGGS-17034?atlOrigin=eyJpIjoiMjBhNWIzMmFjMjdiNGE1YzhhZTE4YmM0ZjA0MDM4ZWYiLCJwIjoiZXhjZWwtamlyYSJ9" TargetMode="External"/><Relationship Id="rId2663" Type="http://schemas.openxmlformats.org/officeDocument/2006/relationships/hyperlink" Target="https://cogna.atlassian.net/browse/SGGS-16572?atlOrigin=eyJpIjoiMjBhNWIzMmFjMjdiNGE1YzhhZTE4YmM0ZjA0MDM4ZWYiLCJwIjoiZXhjZWwtamlyYSJ9" TargetMode="External"/><Relationship Id="rId428" Type="http://schemas.openxmlformats.org/officeDocument/2006/relationships/hyperlink" Target="https://cogna.atlassian.net/browse/SGTB-1432?atlOrigin=eyJpIjoiMjBhNWIzMmFjMjdiNGE1YzhhZTE4YmM0ZjA0MDM4ZWYiLCJwIjoiZXhjZWwtamlyYSJ9" TargetMode="External"/><Relationship Id="rId635" Type="http://schemas.openxmlformats.org/officeDocument/2006/relationships/hyperlink" Target="https://cogna.atlassian.net/browse/SGSE-4638?atlOrigin=eyJpIjoiMjBhNWIzMmFjMjdiNGE1YzhhZTE4YmM0ZjA0MDM4ZWYiLCJwIjoiZXhjZWwtamlyYSJ9" TargetMode="External"/><Relationship Id="rId842" Type="http://schemas.openxmlformats.org/officeDocument/2006/relationships/hyperlink" Target="https://cogna.atlassian.net/browse/SGSE-4187?atlOrigin=eyJpIjoiMjBhNWIzMmFjMjdiNGE1YzhhZTE4YmM0ZjA0MDM4ZWYiLCJwIjoiZXhjZWwtamlyYSJ9" TargetMode="External"/><Relationship Id="rId1058" Type="http://schemas.openxmlformats.org/officeDocument/2006/relationships/hyperlink" Target="https://cogna.atlassian.net/browse/SGGU-7367?atlOrigin=eyJpIjoiMjBhNWIzMmFjMjdiNGE1YzhhZTE4YmM0ZjA0MDM4ZWYiLCJwIjoiZXhjZWwtamlyYSJ9" TargetMode="External"/><Relationship Id="rId1265" Type="http://schemas.openxmlformats.org/officeDocument/2006/relationships/hyperlink" Target="https://cogna.atlassian.net/browse/SGGU-6892?atlOrigin=eyJpIjoiMjBhNWIzMmFjMjdiNGE1YzhhZTE4YmM0ZjA0MDM4ZWYiLCJwIjoiZXhjZWwtamlyYSJ9" TargetMode="External"/><Relationship Id="rId1472" Type="http://schemas.openxmlformats.org/officeDocument/2006/relationships/hyperlink" Target="https://cogna.atlassian.net/browse/ARTSG-193?atlOrigin=eyJpIjoiMjBhNWIzMmFjMjdiNGE1YzhhZTE4YmM0ZjA0MDM4ZWYiLCJwIjoiZXhjZWwtamlyYSJ9" TargetMode="External"/><Relationship Id="rId2109" Type="http://schemas.openxmlformats.org/officeDocument/2006/relationships/hyperlink" Target="https://cogna.atlassian.net/browse/SGGS-17547?atlOrigin=eyJpIjoiMjBhNWIzMmFjMjdiNGE1YzhhZTE4YmM0ZjA0MDM4ZWYiLCJwIjoiZXhjZWwtamlyYSJ9" TargetMode="External"/><Relationship Id="rId2316" Type="http://schemas.openxmlformats.org/officeDocument/2006/relationships/hyperlink" Target="https://cogna.atlassian.net/browse/SGGS-17255?atlOrigin=eyJpIjoiMjBhNWIzMmFjMjdiNGE1YzhhZTE4YmM0ZjA0MDM4ZWYiLCJwIjoiZXhjZWwtamlyYSJ9" TargetMode="External"/><Relationship Id="rId2523" Type="http://schemas.openxmlformats.org/officeDocument/2006/relationships/hyperlink" Target="https://cogna.atlassian.net/browse/SGGS-16948?atlOrigin=eyJpIjoiMjBhNWIzMmFjMjdiNGE1YzhhZTE4YmM0ZjA0MDM4ZWYiLCJwIjoiZXhjZWwtamlyYSJ9" TargetMode="External"/><Relationship Id="rId2730" Type="http://schemas.openxmlformats.org/officeDocument/2006/relationships/hyperlink" Target="https://cogna.atlassian.net/browse/SGGS-16333?atlOrigin=eyJpIjoiMjBhNWIzMmFjMjdiNGE1YzhhZTE4YmM0ZjA0MDM4ZWYiLCJwIjoiZXhjZWwtamlyYSJ9" TargetMode="External"/><Relationship Id="rId702" Type="http://schemas.openxmlformats.org/officeDocument/2006/relationships/hyperlink" Target="https://cogna.atlassian.net/browse/SGSE-4532?atlOrigin=eyJpIjoiMjBhNWIzMmFjMjdiNGE1YzhhZTE4YmM0ZjA0MDM4ZWYiLCJwIjoiZXhjZWwtamlyYSJ9" TargetMode="External"/><Relationship Id="rId1125" Type="http://schemas.openxmlformats.org/officeDocument/2006/relationships/hyperlink" Target="https://cogna.atlassian.net/browse/SGGU-7200?atlOrigin=eyJpIjoiMjBhNWIzMmFjMjdiNGE1YzhhZTE4YmM0ZjA0MDM4ZWYiLCJwIjoiZXhjZWwtamlyYSJ9" TargetMode="External"/><Relationship Id="rId1332" Type="http://schemas.openxmlformats.org/officeDocument/2006/relationships/hyperlink" Target="https://cogna.atlassian.net/browse/SGGU-6700?atlOrigin=eyJpIjoiMjBhNWIzMmFjMjdiNGE1YzhhZTE4YmM0ZjA0MDM4ZWYiLCJwIjoiZXhjZWwtamlyYSJ9" TargetMode="External"/><Relationship Id="rId1777" Type="http://schemas.openxmlformats.org/officeDocument/2006/relationships/hyperlink" Target="https://cogna.atlassian.net/browse/SGGS-18162?atlOrigin=eyJpIjoiMjBhNWIzMmFjMjdiNGE1YzhhZTE4YmM0ZjA0MDM4ZWYiLCJwIjoiZXhjZWwtamlyYSJ9" TargetMode="External"/><Relationship Id="rId1984" Type="http://schemas.openxmlformats.org/officeDocument/2006/relationships/hyperlink" Target="https://cogna.atlassian.net/browse/SGGS-11290?atlOrigin=eyJpIjoiMjBhNWIzMmFjMjdiNGE1YzhhZTE4YmM0ZjA0MDM4ZWYiLCJwIjoiZXhjZWwtamlyYSJ9" TargetMode="External"/><Relationship Id="rId2828" Type="http://schemas.openxmlformats.org/officeDocument/2006/relationships/hyperlink" Target="https://cogna.atlassian.net/browse/SGGS-15540?atlOrigin=eyJpIjoiMjBhNWIzMmFjMjdiNGE1YzhhZTE4YmM0ZjA0MDM4ZWYiLCJwIjoiZXhjZWwtamlyYSJ9" TargetMode="External"/><Relationship Id="rId69" Type="http://schemas.openxmlformats.org/officeDocument/2006/relationships/hyperlink" Target="https://cogna.atlassian.net/browse/SGTB-2606?atlOrigin=eyJpIjoiMjBhNWIzMmFjMjdiNGE1YzhhZTE4YmM0ZjA0MDM4ZWYiLCJwIjoiZXhjZWwtamlyYSJ9" TargetMode="External"/><Relationship Id="rId1637" Type="http://schemas.openxmlformats.org/officeDocument/2006/relationships/hyperlink" Target="https://cogna.atlassian.net/browse/SGGS-18373?atlOrigin=eyJpIjoiMjBhNWIzMmFjMjdiNGE1YzhhZTE4YmM0ZjA0MDM4ZWYiLCJwIjoiZXhjZWwtamlyYSJ9" TargetMode="External"/><Relationship Id="rId1844" Type="http://schemas.openxmlformats.org/officeDocument/2006/relationships/hyperlink" Target="https://cogna.atlassian.net/browse/ARTDF-523?atlOrigin=eyJpIjoiMjBhNWIzMmFjMjdiNGE1YzhhZTE4YmM0ZjA0MDM4ZWYiLCJwIjoiZXhjZWwtamlyYSJ9" TargetMode="External"/><Relationship Id="rId1704" Type="http://schemas.openxmlformats.org/officeDocument/2006/relationships/hyperlink" Target="https://cogna.atlassian.net/browse/SGGS-18262?atlOrigin=eyJpIjoiMjBhNWIzMmFjMjdiNGE1YzhhZTE4YmM0ZjA0MDM4ZWYiLCJwIjoiZXhjZWwtamlyYSJ9" TargetMode="External"/><Relationship Id="rId285" Type="http://schemas.openxmlformats.org/officeDocument/2006/relationships/hyperlink" Target="https://cogna.atlassian.net/browse/SGTB-1877?atlOrigin=eyJpIjoiMjBhNWIzMmFjMjdiNGE1YzhhZTE4YmM0ZjA0MDM4ZWYiLCJwIjoiZXhjZWwtamlyYSJ9" TargetMode="External"/><Relationship Id="rId1911" Type="http://schemas.openxmlformats.org/officeDocument/2006/relationships/hyperlink" Target="https://cogna.atlassian.net/browse/SGGS-17926?atlOrigin=eyJpIjoiMjBhNWIzMmFjMjdiNGE1YzhhZTE4YmM0ZjA0MDM4ZWYiLCJwIjoiZXhjZWwtamlyYSJ9" TargetMode="External"/><Relationship Id="rId492" Type="http://schemas.openxmlformats.org/officeDocument/2006/relationships/hyperlink" Target="https://cogna.atlassian.net/browse/ARTSG-313?atlOrigin=eyJpIjoiMjBhNWIzMmFjMjdiNGE1YzhhZTE4YmM0ZjA0MDM4ZWYiLCJwIjoiZXhjZWwtamlyYSJ9" TargetMode="External"/><Relationship Id="rId797" Type="http://schemas.openxmlformats.org/officeDocument/2006/relationships/hyperlink" Target="https://cogna.atlassian.net/browse/SGSE-4315?atlOrigin=eyJpIjoiMjBhNWIzMmFjMjdiNGE1YzhhZTE4YmM0ZjA0MDM4ZWYiLCJwIjoiZXhjZWwtamlyYSJ9" TargetMode="External"/><Relationship Id="rId2173" Type="http://schemas.openxmlformats.org/officeDocument/2006/relationships/hyperlink" Target="https://cogna.atlassian.net/browse/SGGS-17468?atlOrigin=eyJpIjoiMjBhNWIzMmFjMjdiNGE1YzhhZTE4YmM0ZjA0MDM4ZWYiLCJwIjoiZXhjZWwtamlyYSJ9" TargetMode="External"/><Relationship Id="rId2380" Type="http://schemas.openxmlformats.org/officeDocument/2006/relationships/hyperlink" Target="https://cogna.atlassian.net/browse/SGGS-17143?atlOrigin=eyJpIjoiMjBhNWIzMmFjMjdiNGE1YzhhZTE4YmM0ZjA0MDM4ZWYiLCJwIjoiZXhjZWwtamlyYSJ9" TargetMode="External"/><Relationship Id="rId2478" Type="http://schemas.openxmlformats.org/officeDocument/2006/relationships/hyperlink" Target="https://cogna.atlassian.net/browse/SGGS-17006?atlOrigin=eyJpIjoiMjBhNWIzMmFjMjdiNGE1YzhhZTE4YmM0ZjA0MDM4ZWYiLCJwIjoiZXhjZWwtamlyYSJ9" TargetMode="External"/><Relationship Id="rId145" Type="http://schemas.openxmlformats.org/officeDocument/2006/relationships/hyperlink" Target="https://cogna.atlassian.net/browse/SGTB-2387?atlOrigin=eyJpIjoiMjBhNWIzMmFjMjdiNGE1YzhhZTE4YmM0ZjA0MDM4ZWYiLCJwIjoiZXhjZWwtamlyYSJ9" TargetMode="External"/><Relationship Id="rId352" Type="http://schemas.openxmlformats.org/officeDocument/2006/relationships/hyperlink" Target="https://cogna.atlassian.net/browse/SGTB-1668?atlOrigin=eyJpIjoiMjBhNWIzMmFjMjdiNGE1YzhhZTE4YmM0ZjA0MDM4ZWYiLCJwIjoiZXhjZWwtamlyYSJ9" TargetMode="External"/><Relationship Id="rId1287" Type="http://schemas.openxmlformats.org/officeDocument/2006/relationships/hyperlink" Target="https://cogna.atlassian.net/browse/SGGU-6790?atlOrigin=eyJpIjoiMjBhNWIzMmFjMjdiNGE1YzhhZTE4YmM0ZjA0MDM4ZWYiLCJwIjoiZXhjZWwtamlyYSJ9" TargetMode="External"/><Relationship Id="rId2033" Type="http://schemas.openxmlformats.org/officeDocument/2006/relationships/hyperlink" Target="https://cogna.atlassian.net/browse/SGGS-17709?atlOrigin=eyJpIjoiMjBhNWIzMmFjMjdiNGE1YzhhZTE4YmM0ZjA0MDM4ZWYiLCJwIjoiZXhjZWwtamlyYSJ9" TargetMode="External"/><Relationship Id="rId2240" Type="http://schemas.openxmlformats.org/officeDocument/2006/relationships/hyperlink" Target="https://cogna.atlassian.net/browse/SGGS-17354?atlOrigin=eyJpIjoiMjBhNWIzMmFjMjdiNGE1YzhhZTE4YmM0ZjA0MDM4ZWYiLCJwIjoiZXhjZWwtamlyYSJ9" TargetMode="External"/><Relationship Id="rId2685" Type="http://schemas.openxmlformats.org/officeDocument/2006/relationships/hyperlink" Target="https://cogna.atlassian.net/browse/SGGS-16444?atlOrigin=eyJpIjoiMjBhNWIzMmFjMjdiNGE1YzhhZTE4YmM0ZjA0MDM4ZWYiLCJwIjoiZXhjZWwtamlyYSJ9" TargetMode="External"/><Relationship Id="rId212" Type="http://schemas.openxmlformats.org/officeDocument/2006/relationships/hyperlink" Target="https://cogna.atlassian.net/browse/SGTB-2156?atlOrigin=eyJpIjoiMjBhNWIzMmFjMjdiNGE1YzhhZTE4YmM0ZjA0MDM4ZWYiLCJwIjoiZXhjZWwtamlyYSJ9" TargetMode="External"/><Relationship Id="rId657" Type="http://schemas.openxmlformats.org/officeDocument/2006/relationships/hyperlink" Target="https://cogna.atlassian.net/browse/SGSE-4589?atlOrigin=eyJpIjoiMjBhNWIzMmFjMjdiNGE1YzhhZTE4YmM0ZjA0MDM4ZWYiLCJwIjoiZXhjZWwtamlyYSJ9" TargetMode="External"/><Relationship Id="rId864" Type="http://schemas.openxmlformats.org/officeDocument/2006/relationships/hyperlink" Target="https://cogna.atlassian.net/browse/ARTPT-680?atlOrigin=eyJpIjoiMjBhNWIzMmFjMjdiNGE1YzhhZTE4YmM0ZjA0MDM4ZWYiLCJwIjoiZXhjZWwtamlyYSJ9" TargetMode="External"/><Relationship Id="rId1494" Type="http://schemas.openxmlformats.org/officeDocument/2006/relationships/hyperlink" Target="https://cogna.atlassian.net/browse/SGGS-18654?atlOrigin=eyJpIjoiMjBhNWIzMmFjMjdiNGE1YzhhZTE4YmM0ZjA0MDM4ZWYiLCJwIjoiZXhjZWwtamlyYSJ9" TargetMode="External"/><Relationship Id="rId1799" Type="http://schemas.openxmlformats.org/officeDocument/2006/relationships/hyperlink" Target="https://cogna.atlassian.net/browse/SGGS-18131?atlOrigin=eyJpIjoiMjBhNWIzMmFjMjdiNGE1YzhhZTE4YmM0ZjA0MDM4ZWYiLCJwIjoiZXhjZWwtamlyYSJ9" TargetMode="External"/><Relationship Id="rId2100" Type="http://schemas.openxmlformats.org/officeDocument/2006/relationships/hyperlink" Target="https://cogna.atlassian.net/browse/SGGS-17559?atlOrigin=eyJpIjoiMjBhNWIzMmFjMjdiNGE1YzhhZTE4YmM0ZjA0MDM4ZWYiLCJwIjoiZXhjZWwtamlyYSJ9" TargetMode="External"/><Relationship Id="rId2338" Type="http://schemas.openxmlformats.org/officeDocument/2006/relationships/hyperlink" Target="https://cogna.atlassian.net/browse/SGGS-17224?atlOrigin=eyJpIjoiMjBhNWIzMmFjMjdiNGE1YzhhZTE4YmM0ZjA0MDM4ZWYiLCJwIjoiZXhjZWwtamlyYSJ9" TargetMode="External"/><Relationship Id="rId2545" Type="http://schemas.openxmlformats.org/officeDocument/2006/relationships/hyperlink" Target="https://cogna.atlassian.net/browse/SGGS-16908?atlOrigin=eyJpIjoiMjBhNWIzMmFjMjdiNGE1YzhhZTE4YmM0ZjA0MDM4ZWYiLCJwIjoiZXhjZWwtamlyYSJ9" TargetMode="External"/><Relationship Id="rId2752" Type="http://schemas.openxmlformats.org/officeDocument/2006/relationships/hyperlink" Target="https://cogna.atlassian.net/browse/SGGS-16282?atlOrigin=eyJpIjoiMjBhNWIzMmFjMjdiNGE1YzhhZTE4YmM0ZjA0MDM4ZWYiLCJwIjoiZXhjZWwtamlyYSJ9" TargetMode="External"/><Relationship Id="rId517" Type="http://schemas.openxmlformats.org/officeDocument/2006/relationships/hyperlink" Target="https://cogna.atlassian.net/browse/SGTB-1334?atlOrigin=eyJpIjoiMjBhNWIzMmFjMjdiNGE1YzhhZTE4YmM0ZjA0MDM4ZWYiLCJwIjoiZXhjZWwtamlyYSJ9" TargetMode="External"/><Relationship Id="rId724" Type="http://schemas.openxmlformats.org/officeDocument/2006/relationships/hyperlink" Target="https://cogna.atlassian.net/browse/SGSE-4506?atlOrigin=eyJpIjoiMjBhNWIzMmFjMjdiNGE1YzhhZTE4YmM0ZjA0MDM4ZWYiLCJwIjoiZXhjZWwtamlyYSJ9" TargetMode="External"/><Relationship Id="rId931" Type="http://schemas.openxmlformats.org/officeDocument/2006/relationships/hyperlink" Target="https://cogna.atlassian.net/browse/ARTSG-184?atlOrigin=eyJpIjoiMjBhNWIzMmFjMjdiNGE1YzhhZTE4YmM0ZjA0MDM4ZWYiLCJwIjoiZXhjZWwtamlyYSJ9" TargetMode="External"/><Relationship Id="rId1147" Type="http://schemas.openxmlformats.org/officeDocument/2006/relationships/hyperlink" Target="https://cogna.atlassian.net/browse/SGGU-7155?atlOrigin=eyJpIjoiMjBhNWIzMmFjMjdiNGE1YzhhZTE4YmM0ZjA0MDM4ZWYiLCJwIjoiZXhjZWwtamlyYSJ9" TargetMode="External"/><Relationship Id="rId1354" Type="http://schemas.openxmlformats.org/officeDocument/2006/relationships/hyperlink" Target="https://cogna.atlassian.net/browse/ARTSG-193?atlOrigin=eyJpIjoiMjBhNWIzMmFjMjdiNGE1YzhhZTE4YmM0ZjA0MDM4ZWYiLCJwIjoiZXhjZWwtamlyYSJ9" TargetMode="External"/><Relationship Id="rId1561" Type="http://schemas.openxmlformats.org/officeDocument/2006/relationships/hyperlink" Target="https://cogna.atlassian.net/browse/SGGS-18537?atlOrigin=eyJpIjoiMjBhNWIzMmFjMjdiNGE1YzhhZTE4YmM0ZjA0MDM4ZWYiLCJwIjoiZXhjZWwtamlyYSJ9" TargetMode="External"/><Relationship Id="rId2405" Type="http://schemas.openxmlformats.org/officeDocument/2006/relationships/hyperlink" Target="https://cogna.atlassian.net/browse/SGGS-17102?atlOrigin=eyJpIjoiMjBhNWIzMmFjMjdiNGE1YzhhZTE4YmM0ZjA0MDM4ZWYiLCJwIjoiZXhjZWwtamlyYSJ9" TargetMode="External"/><Relationship Id="rId2612" Type="http://schemas.openxmlformats.org/officeDocument/2006/relationships/hyperlink" Target="https://cogna.atlassian.net/browse/SGGS-16742?atlOrigin=eyJpIjoiMjBhNWIzMmFjMjdiNGE1YzhhZTE4YmM0ZjA0MDM4ZWYiLCJwIjoiZXhjZWwtamlyYSJ9" TargetMode="External"/><Relationship Id="rId60" Type="http://schemas.openxmlformats.org/officeDocument/2006/relationships/hyperlink" Target="https://cogna.atlassian.net/browse/SGTB-2643?atlOrigin=eyJpIjoiMjBhNWIzMmFjMjdiNGE1YzhhZTE4YmM0ZjA0MDM4ZWYiLCJwIjoiZXhjZWwtamlyYSJ9" TargetMode="External"/><Relationship Id="rId1007" Type="http://schemas.openxmlformats.org/officeDocument/2006/relationships/hyperlink" Target="https://cogna.atlassian.net/browse/SGGU-7483?atlOrigin=eyJpIjoiMjBhNWIzMmFjMjdiNGE1YzhhZTE4YmM0ZjA0MDM4ZWYiLCJwIjoiZXhjZWwtamlyYSJ9" TargetMode="External"/><Relationship Id="rId1214" Type="http://schemas.openxmlformats.org/officeDocument/2006/relationships/hyperlink" Target="https://cogna.atlassian.net/browse/SGGU-6978?atlOrigin=eyJpIjoiMjBhNWIzMmFjMjdiNGE1YzhhZTE4YmM0ZjA0MDM4ZWYiLCJwIjoiZXhjZWwtamlyYSJ9" TargetMode="External"/><Relationship Id="rId1421" Type="http://schemas.openxmlformats.org/officeDocument/2006/relationships/hyperlink" Target="https://cogna.atlassian.net/browse/SGGU-6342?atlOrigin=eyJpIjoiMjBhNWIzMmFjMjdiNGE1YzhhZTE4YmM0ZjA0MDM4ZWYiLCJwIjoiZXhjZWwtamlyYSJ9" TargetMode="External"/><Relationship Id="rId1659" Type="http://schemas.openxmlformats.org/officeDocument/2006/relationships/hyperlink" Target="https://cogna.atlassian.net/browse/SGGS-18334?atlOrigin=eyJpIjoiMjBhNWIzMmFjMjdiNGE1YzhhZTE4YmM0ZjA0MDM4ZWYiLCJwIjoiZXhjZWwtamlyYSJ9" TargetMode="External"/><Relationship Id="rId1866" Type="http://schemas.openxmlformats.org/officeDocument/2006/relationships/hyperlink" Target="https://cogna.atlassian.net/browse/SGGS-17982?atlOrigin=eyJpIjoiMjBhNWIzMmFjMjdiNGE1YzhhZTE4YmM0ZjA0MDM4ZWYiLCJwIjoiZXhjZWwtamlyYSJ9" TargetMode="External"/><Relationship Id="rId1519" Type="http://schemas.openxmlformats.org/officeDocument/2006/relationships/hyperlink" Target="https://cogna.atlassian.net/browse/SGGS-18614?atlOrigin=eyJpIjoiMjBhNWIzMmFjMjdiNGE1YzhhZTE4YmM0ZjA0MDM4ZWYiLCJwIjoiZXhjZWwtamlyYSJ9" TargetMode="External"/><Relationship Id="rId1726" Type="http://schemas.openxmlformats.org/officeDocument/2006/relationships/hyperlink" Target="https://cogna.atlassian.net/browse/SGGS-18222?atlOrigin=eyJpIjoiMjBhNWIzMmFjMjdiNGE1YzhhZTE4YmM0ZjA0MDM4ZWYiLCJwIjoiZXhjZWwtamlyYSJ9" TargetMode="External"/><Relationship Id="rId1933" Type="http://schemas.openxmlformats.org/officeDocument/2006/relationships/hyperlink" Target="https://cogna.atlassian.net/browse/SGGS-17901?atlOrigin=eyJpIjoiMjBhNWIzMmFjMjdiNGE1YzhhZTE4YmM0ZjA0MDM4ZWYiLCJwIjoiZXhjZWwtamlyYSJ9" TargetMode="External"/><Relationship Id="rId18" Type="http://schemas.openxmlformats.org/officeDocument/2006/relationships/hyperlink" Target="https://cogna.atlassian.net/browse/SGTB-2797?atlOrigin=eyJpIjoiMjBhNWIzMmFjMjdiNGE1YzhhZTE4YmM0ZjA0MDM4ZWYiLCJwIjoiZXhjZWwtamlyYSJ9" TargetMode="External"/><Relationship Id="rId2195" Type="http://schemas.openxmlformats.org/officeDocument/2006/relationships/hyperlink" Target="https://cogna.atlassian.net/browse/SGGS-17446?atlOrigin=eyJpIjoiMjBhNWIzMmFjMjdiNGE1YzhhZTE4YmM0ZjA0MDM4ZWYiLCJwIjoiZXhjZWwtamlyYSJ9" TargetMode="External"/><Relationship Id="rId167" Type="http://schemas.openxmlformats.org/officeDocument/2006/relationships/hyperlink" Target="https://cogna.atlassian.net/browse/SGTB-2320?atlOrigin=eyJpIjoiMjBhNWIzMmFjMjdiNGE1YzhhZTE4YmM0ZjA0MDM4ZWYiLCJwIjoiZXhjZWwtamlyYSJ9" TargetMode="External"/><Relationship Id="rId374" Type="http://schemas.openxmlformats.org/officeDocument/2006/relationships/hyperlink" Target="https://cogna.atlassian.net/browse/SGTB-1621?atlOrigin=eyJpIjoiMjBhNWIzMmFjMjdiNGE1YzhhZTE4YmM0ZjA0MDM4ZWYiLCJwIjoiZXhjZWwtamlyYSJ9" TargetMode="External"/><Relationship Id="rId581" Type="http://schemas.openxmlformats.org/officeDocument/2006/relationships/hyperlink" Target="https://cogna.atlassian.net/browse/SGSE-4783?atlOrigin=eyJpIjoiMjBhNWIzMmFjMjdiNGE1YzhhZTE4YmM0ZjA0MDM4ZWYiLCJwIjoiZXhjZWwtamlyYSJ9" TargetMode="External"/><Relationship Id="rId2055" Type="http://schemas.openxmlformats.org/officeDocument/2006/relationships/hyperlink" Target="https://cogna.atlassian.net/browse/SGGS-17677?atlOrigin=eyJpIjoiMjBhNWIzMmFjMjdiNGE1YzhhZTE4YmM0ZjA0MDM4ZWYiLCJwIjoiZXhjZWwtamlyYSJ9" TargetMode="External"/><Relationship Id="rId2262" Type="http://schemas.openxmlformats.org/officeDocument/2006/relationships/hyperlink" Target="https://cogna.atlassian.net/browse/SGGS-17328?atlOrigin=eyJpIjoiMjBhNWIzMmFjMjdiNGE1YzhhZTE4YmM0ZjA0MDM4ZWYiLCJwIjoiZXhjZWwtamlyYSJ9" TargetMode="External"/><Relationship Id="rId234" Type="http://schemas.openxmlformats.org/officeDocument/2006/relationships/hyperlink" Target="https://cogna.atlassian.net/browse/SGTB-2096?atlOrigin=eyJpIjoiMjBhNWIzMmFjMjdiNGE1YzhhZTE4YmM0ZjA0MDM4ZWYiLCJwIjoiZXhjZWwtamlyYSJ9" TargetMode="External"/><Relationship Id="rId679" Type="http://schemas.openxmlformats.org/officeDocument/2006/relationships/hyperlink" Target="https://cogna.atlassian.net/browse/SGSE-4557?atlOrigin=eyJpIjoiMjBhNWIzMmFjMjdiNGE1YzhhZTE4YmM0ZjA0MDM4ZWYiLCJwIjoiZXhjZWwtamlyYSJ9" TargetMode="External"/><Relationship Id="rId886" Type="http://schemas.openxmlformats.org/officeDocument/2006/relationships/hyperlink" Target="https://cogna.atlassian.net/browse/SGGU-5288?atlOrigin=eyJpIjoiMjBhNWIzMmFjMjdiNGE1YzhhZTE4YmM0ZjA0MDM4ZWYiLCJwIjoiZXhjZWwtamlyYSJ9" TargetMode="External"/><Relationship Id="rId2567" Type="http://schemas.openxmlformats.org/officeDocument/2006/relationships/hyperlink" Target="https://cogna.atlassian.net/browse/SGGS-16864?atlOrigin=eyJpIjoiMjBhNWIzMmFjMjdiNGE1YzhhZTE4YmM0ZjA0MDM4ZWYiLCJwIjoiZXhjZWwtamlyYSJ9" TargetMode="External"/><Relationship Id="rId2774" Type="http://schemas.openxmlformats.org/officeDocument/2006/relationships/hyperlink" Target="https://cogna.atlassian.net/browse/SGGS-16002?atlOrigin=eyJpIjoiMjBhNWIzMmFjMjdiNGE1YzhhZTE4YmM0ZjA0MDM4ZWYiLCJwIjoiZXhjZWwtamlyYSJ9" TargetMode="External"/><Relationship Id="rId2" Type="http://schemas.openxmlformats.org/officeDocument/2006/relationships/hyperlink" Target="https://cogna.atlassian.net/browse/SGTB-2856?atlOrigin=eyJpIjoiMjBhNWIzMmFjMjdiNGE1YzhhZTE4YmM0ZjA0MDM4ZWYiLCJwIjoiZXhjZWwtamlyYSJ9" TargetMode="External"/><Relationship Id="rId441" Type="http://schemas.openxmlformats.org/officeDocument/2006/relationships/hyperlink" Target="https://cogna.atlassian.net/browse/SGTB-1410?atlOrigin=eyJpIjoiMjBhNWIzMmFjMjdiNGE1YzhhZTE4YmM0ZjA0MDM4ZWYiLCJwIjoiZXhjZWwtamlyYSJ9" TargetMode="External"/><Relationship Id="rId539" Type="http://schemas.openxmlformats.org/officeDocument/2006/relationships/hyperlink" Target="https://cogna.atlassian.net/browse/SGTB-1008?atlOrigin=eyJpIjoiMjBhNWIzMmFjMjdiNGE1YzhhZTE4YmM0ZjA0MDM4ZWYiLCJwIjoiZXhjZWwtamlyYSJ9" TargetMode="External"/><Relationship Id="rId746" Type="http://schemas.openxmlformats.org/officeDocument/2006/relationships/hyperlink" Target="https://cogna.atlassian.net/browse/SGSE-4439?atlOrigin=eyJpIjoiMjBhNWIzMmFjMjdiNGE1YzhhZTE4YmM0ZjA0MDM4ZWYiLCJwIjoiZXhjZWwtamlyYSJ9" TargetMode="External"/><Relationship Id="rId1071" Type="http://schemas.openxmlformats.org/officeDocument/2006/relationships/hyperlink" Target="https://cogna.atlassian.net/browse/SGGU-7342?atlOrigin=eyJpIjoiMjBhNWIzMmFjMjdiNGE1YzhhZTE4YmM0ZjA0MDM4ZWYiLCJwIjoiZXhjZWwtamlyYSJ9" TargetMode="External"/><Relationship Id="rId1169" Type="http://schemas.openxmlformats.org/officeDocument/2006/relationships/hyperlink" Target="https://cogna.atlassian.net/browse/SGGU-7118?atlOrigin=eyJpIjoiMjBhNWIzMmFjMjdiNGE1YzhhZTE4YmM0ZjA0MDM4ZWYiLCJwIjoiZXhjZWwtamlyYSJ9" TargetMode="External"/><Relationship Id="rId1376" Type="http://schemas.openxmlformats.org/officeDocument/2006/relationships/hyperlink" Target="https://cogna.atlassian.net/browse/SGGS-11290?atlOrigin=eyJpIjoiMjBhNWIzMmFjMjdiNGE1YzhhZTE4YmM0ZjA0MDM4ZWYiLCJwIjoiZXhjZWwtamlyYSJ9" TargetMode="External"/><Relationship Id="rId1583" Type="http://schemas.openxmlformats.org/officeDocument/2006/relationships/hyperlink" Target="https://cogna.atlassian.net/browse/SGGS-18494?atlOrigin=eyJpIjoiMjBhNWIzMmFjMjdiNGE1YzhhZTE4YmM0ZjA0MDM4ZWYiLCJwIjoiZXhjZWwtamlyYSJ9" TargetMode="External"/><Relationship Id="rId2122" Type="http://schemas.openxmlformats.org/officeDocument/2006/relationships/hyperlink" Target="https://cogna.atlassian.net/browse/QSTI-781?atlOrigin=eyJpIjoiMjBhNWIzMmFjMjdiNGE1YzhhZTE4YmM0ZjA0MDM4ZWYiLCJwIjoiZXhjZWwtamlyYSJ9" TargetMode="External"/><Relationship Id="rId2427" Type="http://schemas.openxmlformats.org/officeDocument/2006/relationships/hyperlink" Target="https://cogna.atlassian.net/browse/ARTPT-575?atlOrigin=eyJpIjoiMjBhNWIzMmFjMjdiNGE1YzhhZTE4YmM0ZjA0MDM4ZWYiLCJwIjoiZXhjZWwtamlyYSJ9" TargetMode="External"/><Relationship Id="rId301" Type="http://schemas.openxmlformats.org/officeDocument/2006/relationships/hyperlink" Target="https://cogna.atlassian.net/browse/SGTB-1836?atlOrigin=eyJpIjoiMjBhNWIzMmFjMjdiNGE1YzhhZTE4YmM0ZjA0MDM4ZWYiLCJwIjoiZXhjZWwtamlyYSJ9" TargetMode="External"/><Relationship Id="rId953" Type="http://schemas.openxmlformats.org/officeDocument/2006/relationships/hyperlink" Target="https://cogna.atlassian.net/browse/ARTSG-183?atlOrigin=eyJpIjoiMjBhNWIzMmFjMjdiNGE1YzhhZTE4YmM0ZjA0MDM4ZWYiLCJwIjoiZXhjZWwtamlyYSJ9" TargetMode="External"/><Relationship Id="rId1029" Type="http://schemas.openxmlformats.org/officeDocument/2006/relationships/hyperlink" Target="https://cogna.atlassian.net/browse/SGGU-7435?atlOrigin=eyJpIjoiMjBhNWIzMmFjMjdiNGE1YzhhZTE4YmM0ZjA0MDM4ZWYiLCJwIjoiZXhjZWwtamlyYSJ9" TargetMode="External"/><Relationship Id="rId1236" Type="http://schemas.openxmlformats.org/officeDocument/2006/relationships/hyperlink" Target="https://cogna.atlassian.net/browse/SGGU-6932?atlOrigin=eyJpIjoiMjBhNWIzMmFjMjdiNGE1YzhhZTE4YmM0ZjA0MDM4ZWYiLCJwIjoiZXhjZWwtamlyYSJ9" TargetMode="External"/><Relationship Id="rId1790" Type="http://schemas.openxmlformats.org/officeDocument/2006/relationships/hyperlink" Target="https://cogna.atlassian.net/browse/SGGS-18141?atlOrigin=eyJpIjoiMjBhNWIzMmFjMjdiNGE1YzhhZTE4YmM0ZjA0MDM4ZWYiLCJwIjoiZXhjZWwtamlyYSJ9" TargetMode="External"/><Relationship Id="rId1888" Type="http://schemas.openxmlformats.org/officeDocument/2006/relationships/hyperlink" Target="https://cogna.atlassian.net/browse/SGGS-17951?atlOrigin=eyJpIjoiMjBhNWIzMmFjMjdiNGE1YzhhZTE4YmM0ZjA0MDM4ZWYiLCJwIjoiZXhjZWwtamlyYSJ9" TargetMode="External"/><Relationship Id="rId2634" Type="http://schemas.openxmlformats.org/officeDocument/2006/relationships/hyperlink" Target="https://cogna.atlassian.net/browse/SGGS-16621?atlOrigin=eyJpIjoiMjBhNWIzMmFjMjdiNGE1YzhhZTE4YmM0ZjA0MDM4ZWYiLCJwIjoiZXhjZWwtamlyYSJ9" TargetMode="External"/><Relationship Id="rId2841" Type="http://schemas.openxmlformats.org/officeDocument/2006/relationships/hyperlink" Target="https://cogna.atlassian.net/browse/SGGS-15506?atlOrigin=eyJpIjoiMjBhNWIzMmFjMjdiNGE1YzhhZTE4YmM0ZjA0MDM4ZWYiLCJwIjoiZXhjZWwtamlyYSJ9" TargetMode="External"/><Relationship Id="rId82" Type="http://schemas.openxmlformats.org/officeDocument/2006/relationships/hyperlink" Target="https://cogna.atlassian.net/browse/SGTB-2587?atlOrigin=eyJpIjoiMjBhNWIzMmFjMjdiNGE1YzhhZTE4YmM0ZjA0MDM4ZWYiLCJwIjoiZXhjZWwtamlyYSJ9" TargetMode="External"/><Relationship Id="rId606" Type="http://schemas.openxmlformats.org/officeDocument/2006/relationships/hyperlink" Target="https://cogna.atlassian.net/browse/SGSE-4706?atlOrigin=eyJpIjoiMjBhNWIzMmFjMjdiNGE1YzhhZTE4YmM0ZjA0MDM4ZWYiLCJwIjoiZXhjZWwtamlyYSJ9" TargetMode="External"/><Relationship Id="rId813" Type="http://schemas.openxmlformats.org/officeDocument/2006/relationships/hyperlink" Target="https://cogna.atlassian.net/browse/SGSE-4270?atlOrigin=eyJpIjoiMjBhNWIzMmFjMjdiNGE1YzhhZTE4YmM0ZjA0MDM4ZWYiLCJwIjoiZXhjZWwtamlyYSJ9" TargetMode="External"/><Relationship Id="rId1443" Type="http://schemas.openxmlformats.org/officeDocument/2006/relationships/hyperlink" Target="https://cogna.atlassian.net/browse/SGGU-6307?atlOrigin=eyJpIjoiMjBhNWIzMmFjMjdiNGE1YzhhZTE4YmM0ZjA0MDM4ZWYiLCJwIjoiZXhjZWwtamlyYSJ9" TargetMode="External"/><Relationship Id="rId1650" Type="http://schemas.openxmlformats.org/officeDocument/2006/relationships/hyperlink" Target="https://cogna.atlassian.net/browse/SGGS-18358?atlOrigin=eyJpIjoiMjBhNWIzMmFjMjdiNGE1YzhhZTE4YmM0ZjA0MDM4ZWYiLCJwIjoiZXhjZWwtamlyYSJ9" TargetMode="External"/><Relationship Id="rId1748" Type="http://schemas.openxmlformats.org/officeDocument/2006/relationships/hyperlink" Target="https://cogna.atlassian.net/browse/SGGS-18197?atlOrigin=eyJpIjoiMjBhNWIzMmFjMjdiNGE1YzhhZTE4YmM0ZjA0MDM4ZWYiLCJwIjoiZXhjZWwtamlyYSJ9" TargetMode="External"/><Relationship Id="rId2701" Type="http://schemas.openxmlformats.org/officeDocument/2006/relationships/hyperlink" Target="https://cogna.atlassian.net/browse/SGGS-16414?atlOrigin=eyJpIjoiMjBhNWIzMmFjMjdiNGE1YzhhZTE4YmM0ZjA0MDM4ZWYiLCJwIjoiZXhjZWwtamlyYSJ9" TargetMode="External"/><Relationship Id="rId1303" Type="http://schemas.openxmlformats.org/officeDocument/2006/relationships/hyperlink" Target="https://cogna.atlassian.net/browse/SGGU-6757?atlOrigin=eyJpIjoiMjBhNWIzMmFjMjdiNGE1YzhhZTE4YmM0ZjA0MDM4ZWYiLCJwIjoiZXhjZWwtamlyYSJ9" TargetMode="External"/><Relationship Id="rId1510" Type="http://schemas.openxmlformats.org/officeDocument/2006/relationships/hyperlink" Target="https://cogna.atlassian.net/browse/SGGS-18623?atlOrigin=eyJpIjoiMjBhNWIzMmFjMjdiNGE1YzhhZTE4YmM0ZjA0MDM4ZWYiLCJwIjoiZXhjZWwtamlyYSJ9" TargetMode="External"/><Relationship Id="rId1955" Type="http://schemas.openxmlformats.org/officeDocument/2006/relationships/hyperlink" Target="https://cogna.atlassian.net/browse/ARTSG-182?atlOrigin=eyJpIjoiMjBhNWIzMmFjMjdiNGE1YzhhZTE4YmM0ZjA0MDM4ZWYiLCJwIjoiZXhjZWwtamlyYSJ9" TargetMode="External"/><Relationship Id="rId1608" Type="http://schemas.openxmlformats.org/officeDocument/2006/relationships/hyperlink" Target="https://cogna.atlassian.net/browse/SGGS-18459?atlOrigin=eyJpIjoiMjBhNWIzMmFjMjdiNGE1YzhhZTE4YmM0ZjA0MDM4ZWYiLCJwIjoiZXhjZWwtamlyYSJ9" TargetMode="External"/><Relationship Id="rId1815" Type="http://schemas.openxmlformats.org/officeDocument/2006/relationships/hyperlink" Target="https://cogna.atlassian.net/browse/SGGS-18111?atlOrigin=eyJpIjoiMjBhNWIzMmFjMjdiNGE1YzhhZTE4YmM0ZjA0MDM4ZWYiLCJwIjoiZXhjZWwtamlyYSJ9" TargetMode="External"/><Relationship Id="rId189" Type="http://schemas.openxmlformats.org/officeDocument/2006/relationships/hyperlink" Target="https://cogna.atlassian.net/browse/SGTB-2270?atlOrigin=eyJpIjoiMjBhNWIzMmFjMjdiNGE1YzhhZTE4YmM0ZjA0MDM4ZWYiLCJwIjoiZXhjZWwtamlyYSJ9" TargetMode="External"/><Relationship Id="rId396" Type="http://schemas.openxmlformats.org/officeDocument/2006/relationships/hyperlink" Target="https://cogna.atlassian.net/browse/SGTB-1550?atlOrigin=eyJpIjoiMjBhNWIzMmFjMjdiNGE1YzhhZTE4YmM0ZjA0MDM4ZWYiLCJwIjoiZXhjZWwtamlyYSJ9" TargetMode="External"/><Relationship Id="rId2077" Type="http://schemas.openxmlformats.org/officeDocument/2006/relationships/hyperlink" Target="https://cogna.atlassian.net/browse/SGGS-17591?atlOrigin=eyJpIjoiMjBhNWIzMmFjMjdiNGE1YzhhZTE4YmM0ZjA0MDM4ZWYiLCJwIjoiZXhjZWwtamlyYSJ9" TargetMode="External"/><Relationship Id="rId2284" Type="http://schemas.openxmlformats.org/officeDocument/2006/relationships/hyperlink" Target="https://cogna.atlassian.net/browse/SGGS-17294?atlOrigin=eyJpIjoiMjBhNWIzMmFjMjdiNGE1YzhhZTE4YmM0ZjA0MDM4ZWYiLCJwIjoiZXhjZWwtamlyYSJ9" TargetMode="External"/><Relationship Id="rId2491" Type="http://schemas.openxmlformats.org/officeDocument/2006/relationships/hyperlink" Target="https://cogna.atlassian.net/browse/SGGS-11290?atlOrigin=eyJpIjoiMjBhNWIzMmFjMjdiNGE1YzhhZTE4YmM0ZjA0MDM4ZWYiLCJwIjoiZXhjZWwtamlyYSJ9" TargetMode="External"/><Relationship Id="rId256" Type="http://schemas.openxmlformats.org/officeDocument/2006/relationships/hyperlink" Target="https://cogna.atlassian.net/browse/SGTB-2021?atlOrigin=eyJpIjoiMjBhNWIzMmFjMjdiNGE1YzhhZTE4YmM0ZjA0MDM4ZWYiLCJwIjoiZXhjZWwtamlyYSJ9" TargetMode="External"/><Relationship Id="rId463" Type="http://schemas.openxmlformats.org/officeDocument/2006/relationships/hyperlink" Target="https://cogna.atlassian.net/browse/SGTB-1395?atlOrigin=eyJpIjoiMjBhNWIzMmFjMjdiNGE1YzhhZTE4YmM0ZjA0MDM4ZWYiLCJwIjoiZXhjZWwtamlyYSJ9" TargetMode="External"/><Relationship Id="rId670" Type="http://schemas.openxmlformats.org/officeDocument/2006/relationships/hyperlink" Target="https://cogna.atlassian.net/browse/SGSE-4567?atlOrigin=eyJpIjoiMjBhNWIzMmFjMjdiNGE1YzhhZTE4YmM0ZjA0MDM4ZWYiLCJwIjoiZXhjZWwtamlyYSJ9" TargetMode="External"/><Relationship Id="rId1093" Type="http://schemas.openxmlformats.org/officeDocument/2006/relationships/hyperlink" Target="https://cogna.atlassian.net/browse/APAP-10055?atlOrigin=eyJpIjoiMjBhNWIzMmFjMjdiNGE1YzhhZTE4YmM0ZjA0MDM4ZWYiLCJwIjoiZXhjZWwtamlyYSJ9" TargetMode="External"/><Relationship Id="rId2144" Type="http://schemas.openxmlformats.org/officeDocument/2006/relationships/hyperlink" Target="https://cogna.atlassian.net/browse/SGGS-17504?atlOrigin=eyJpIjoiMjBhNWIzMmFjMjdiNGE1YzhhZTE4YmM0ZjA0MDM4ZWYiLCJwIjoiZXhjZWwtamlyYSJ9" TargetMode="External"/><Relationship Id="rId2351" Type="http://schemas.openxmlformats.org/officeDocument/2006/relationships/hyperlink" Target="https://cogna.atlassian.net/browse/SGGS-17200?atlOrigin=eyJpIjoiMjBhNWIzMmFjMjdiNGE1YzhhZTE4YmM0ZjA0MDM4ZWYiLCJwIjoiZXhjZWwtamlyYSJ9" TargetMode="External"/><Relationship Id="rId2589" Type="http://schemas.openxmlformats.org/officeDocument/2006/relationships/hyperlink" Target="https://cogna.atlassian.net/browse/SGGS-16781?atlOrigin=eyJpIjoiMjBhNWIzMmFjMjdiNGE1YzhhZTE4YmM0ZjA0MDM4ZWYiLCJwIjoiZXhjZWwtamlyYSJ9" TargetMode="External"/><Relationship Id="rId2796" Type="http://schemas.openxmlformats.org/officeDocument/2006/relationships/hyperlink" Target="https://cogna.atlassian.net/browse/SGGS-15692?atlOrigin=eyJpIjoiMjBhNWIzMmFjMjdiNGE1YzhhZTE4YmM0ZjA0MDM4ZWYiLCJwIjoiZXhjZWwtamlyYSJ9" TargetMode="External"/><Relationship Id="rId116" Type="http://schemas.openxmlformats.org/officeDocument/2006/relationships/hyperlink" Target="https://cogna.atlassian.net/browse/SGTB-2474?atlOrigin=eyJpIjoiMjBhNWIzMmFjMjdiNGE1YzhhZTE4YmM0ZjA0MDM4ZWYiLCJwIjoiZXhjZWwtamlyYSJ9" TargetMode="External"/><Relationship Id="rId323" Type="http://schemas.openxmlformats.org/officeDocument/2006/relationships/hyperlink" Target="https://cogna.atlassian.net/browse/SGTB-1785?atlOrigin=eyJpIjoiMjBhNWIzMmFjMjdiNGE1YzhhZTE4YmM0ZjA0MDM4ZWYiLCJwIjoiZXhjZWwtamlyYSJ9" TargetMode="External"/><Relationship Id="rId530" Type="http://schemas.openxmlformats.org/officeDocument/2006/relationships/hyperlink" Target="https://cogna.atlassian.net/browse/SGTB-1186?atlOrigin=eyJpIjoiMjBhNWIzMmFjMjdiNGE1YzhhZTE4YmM0ZjA0MDM4ZWYiLCJwIjoiZXhjZWwtamlyYSJ9" TargetMode="External"/><Relationship Id="rId768" Type="http://schemas.openxmlformats.org/officeDocument/2006/relationships/hyperlink" Target="https://cogna.atlassian.net/browse/SGSE-4377?atlOrigin=eyJpIjoiMjBhNWIzMmFjMjdiNGE1YzhhZTE4YmM0ZjA0MDM4ZWYiLCJwIjoiZXhjZWwtamlyYSJ9" TargetMode="External"/><Relationship Id="rId975" Type="http://schemas.openxmlformats.org/officeDocument/2006/relationships/hyperlink" Target="https://cogna.atlassian.net/browse/SGGU-5187?atlOrigin=eyJpIjoiMjBhNWIzMmFjMjdiNGE1YzhhZTE4YmM0ZjA0MDM4ZWYiLCJwIjoiZXhjZWwtamlyYSJ9" TargetMode="External"/><Relationship Id="rId1160" Type="http://schemas.openxmlformats.org/officeDocument/2006/relationships/hyperlink" Target="https://cogna.atlassian.net/browse/SGGU-7138?atlOrigin=eyJpIjoiMjBhNWIzMmFjMjdiNGE1YzhhZTE4YmM0ZjA0MDM4ZWYiLCJwIjoiZXhjZWwtamlyYSJ9" TargetMode="External"/><Relationship Id="rId1398" Type="http://schemas.openxmlformats.org/officeDocument/2006/relationships/hyperlink" Target="https://cogna.atlassian.net/browse/APAP-10055?atlOrigin=eyJpIjoiMjBhNWIzMmFjMjdiNGE1YzhhZTE4YmM0ZjA0MDM4ZWYiLCJwIjoiZXhjZWwtamlyYSJ9" TargetMode="External"/><Relationship Id="rId2004" Type="http://schemas.openxmlformats.org/officeDocument/2006/relationships/hyperlink" Target="https://cogna.atlassian.net/browse/SGGS-17747?atlOrigin=eyJpIjoiMjBhNWIzMmFjMjdiNGE1YzhhZTE4YmM0ZjA0MDM4ZWYiLCJwIjoiZXhjZWwtamlyYSJ9" TargetMode="External"/><Relationship Id="rId2211" Type="http://schemas.openxmlformats.org/officeDocument/2006/relationships/hyperlink" Target="https://cogna.atlassian.net/browse/SGGS-17426?atlOrigin=eyJpIjoiMjBhNWIzMmFjMjdiNGE1YzhhZTE4YmM0ZjA0MDM4ZWYiLCJwIjoiZXhjZWwtamlyYSJ9" TargetMode="External"/><Relationship Id="rId2449" Type="http://schemas.openxmlformats.org/officeDocument/2006/relationships/hyperlink" Target="https://cogna.atlassian.net/browse/SGGS-17049?atlOrigin=eyJpIjoiMjBhNWIzMmFjMjdiNGE1YzhhZTE4YmM0ZjA0MDM4ZWYiLCJwIjoiZXhjZWwtamlyYSJ9" TargetMode="External"/><Relationship Id="rId2656" Type="http://schemas.openxmlformats.org/officeDocument/2006/relationships/hyperlink" Target="https://cogna.atlassian.net/browse/SGGS-16584?atlOrigin=eyJpIjoiMjBhNWIzMmFjMjdiNGE1YzhhZTE4YmM0ZjA0MDM4ZWYiLCJwIjoiZXhjZWwtamlyYSJ9" TargetMode="External"/><Relationship Id="rId2863" Type="http://schemas.openxmlformats.org/officeDocument/2006/relationships/hyperlink" Target="https://cogna.atlassian.net/browse/SGGS-11290?atlOrigin=eyJpIjoiMjBhNWIzMmFjMjdiNGE1YzhhZTE4YmM0ZjA0MDM4ZWYiLCJwIjoiZXhjZWwtamlyYSJ9" TargetMode="External"/><Relationship Id="rId628" Type="http://schemas.openxmlformats.org/officeDocument/2006/relationships/hyperlink" Target="https://cogna.atlassian.net/browse/SGSE-4645?atlOrigin=eyJpIjoiMjBhNWIzMmFjMjdiNGE1YzhhZTE4YmM0ZjA0MDM4ZWYiLCJwIjoiZXhjZWwtamlyYSJ9" TargetMode="External"/><Relationship Id="rId835" Type="http://schemas.openxmlformats.org/officeDocument/2006/relationships/hyperlink" Target="https://cogna.atlassian.net/browse/SGSE-4198?atlOrigin=eyJpIjoiMjBhNWIzMmFjMjdiNGE1YzhhZTE4YmM0ZjA0MDM4ZWYiLCJwIjoiZXhjZWwtamlyYSJ9" TargetMode="External"/><Relationship Id="rId1258" Type="http://schemas.openxmlformats.org/officeDocument/2006/relationships/hyperlink" Target="https://cogna.atlassian.net/browse/SGGU-6901?atlOrigin=eyJpIjoiMjBhNWIzMmFjMjdiNGE1YzhhZTE4YmM0ZjA0MDM4ZWYiLCJwIjoiZXhjZWwtamlyYSJ9" TargetMode="External"/><Relationship Id="rId1465" Type="http://schemas.openxmlformats.org/officeDocument/2006/relationships/hyperlink" Target="https://cogna.atlassian.net/browse/SGGU-5437?atlOrigin=eyJpIjoiMjBhNWIzMmFjMjdiNGE1YzhhZTE4YmM0ZjA0MDM4ZWYiLCJwIjoiZXhjZWwtamlyYSJ9" TargetMode="External"/><Relationship Id="rId1672" Type="http://schemas.openxmlformats.org/officeDocument/2006/relationships/hyperlink" Target="https://cogna.atlassian.net/browse/SGGS-18305?atlOrigin=eyJpIjoiMjBhNWIzMmFjMjdiNGE1YzhhZTE4YmM0ZjA0MDM4ZWYiLCJwIjoiZXhjZWwtamlyYSJ9" TargetMode="External"/><Relationship Id="rId2309" Type="http://schemas.openxmlformats.org/officeDocument/2006/relationships/hyperlink" Target="https://cogna.atlassian.net/browse/SGGS-17262?atlOrigin=eyJpIjoiMjBhNWIzMmFjMjdiNGE1YzhhZTE4YmM0ZjA0MDM4ZWYiLCJwIjoiZXhjZWwtamlyYSJ9" TargetMode="External"/><Relationship Id="rId2516" Type="http://schemas.openxmlformats.org/officeDocument/2006/relationships/hyperlink" Target="https://cogna.atlassian.net/browse/SGGS-16969?atlOrigin=eyJpIjoiMjBhNWIzMmFjMjdiNGE1YzhhZTE4YmM0ZjA0MDM4ZWYiLCJwIjoiZXhjZWwtamlyYSJ9" TargetMode="External"/><Relationship Id="rId2723" Type="http://schemas.openxmlformats.org/officeDocument/2006/relationships/hyperlink" Target="https://cogna.atlassian.net/browse/SGGS-16350?atlOrigin=eyJpIjoiMjBhNWIzMmFjMjdiNGE1YzhhZTE4YmM0ZjA0MDM4ZWYiLCJwIjoiZXhjZWwtamlyYSJ9" TargetMode="External"/><Relationship Id="rId1020" Type="http://schemas.openxmlformats.org/officeDocument/2006/relationships/hyperlink" Target="https://cogna.atlassian.net/browse/SGGU-7450?atlOrigin=eyJpIjoiMjBhNWIzMmFjMjdiNGE1YzhhZTE4YmM0ZjA0MDM4ZWYiLCJwIjoiZXhjZWwtamlyYSJ9" TargetMode="External"/><Relationship Id="rId1118" Type="http://schemas.openxmlformats.org/officeDocument/2006/relationships/hyperlink" Target="https://cogna.atlassian.net/browse/AISRE-7262?atlOrigin=eyJpIjoiMjBhNWIzMmFjMjdiNGE1YzhhZTE4YmM0ZjA0MDM4ZWYiLCJwIjoiZXhjZWwtamlyYSJ9" TargetMode="External"/><Relationship Id="rId1325" Type="http://schemas.openxmlformats.org/officeDocument/2006/relationships/hyperlink" Target="https://cogna.atlassian.net/browse/SGGU-6708?atlOrigin=eyJpIjoiMjBhNWIzMmFjMjdiNGE1YzhhZTE4YmM0ZjA0MDM4ZWYiLCJwIjoiZXhjZWwtamlyYSJ9" TargetMode="External"/><Relationship Id="rId1532" Type="http://schemas.openxmlformats.org/officeDocument/2006/relationships/hyperlink" Target="https://cogna.atlassian.net/browse/SGGS-18589?atlOrigin=eyJpIjoiMjBhNWIzMmFjMjdiNGE1YzhhZTE4YmM0ZjA0MDM4ZWYiLCJwIjoiZXhjZWwtamlyYSJ9" TargetMode="External"/><Relationship Id="rId1977" Type="http://schemas.openxmlformats.org/officeDocument/2006/relationships/hyperlink" Target="https://cogna.atlassian.net/browse/SGGS-17786?atlOrigin=eyJpIjoiMjBhNWIzMmFjMjdiNGE1YzhhZTE4YmM0ZjA0MDM4ZWYiLCJwIjoiZXhjZWwtamlyYSJ9" TargetMode="External"/><Relationship Id="rId902" Type="http://schemas.openxmlformats.org/officeDocument/2006/relationships/hyperlink" Target="https://cogna.atlassian.net/browse/ARTSG-270?atlOrigin=eyJpIjoiMjBhNWIzMmFjMjdiNGE1YzhhZTE4YmM0ZjA0MDM4ZWYiLCJwIjoiZXhjZWwtamlyYSJ9" TargetMode="External"/><Relationship Id="rId1837" Type="http://schemas.openxmlformats.org/officeDocument/2006/relationships/hyperlink" Target="https://cogna.atlassian.net/browse/SGGS-18016?atlOrigin=eyJpIjoiMjBhNWIzMmFjMjdiNGE1YzhhZTE4YmM0ZjA0MDM4ZWYiLCJwIjoiZXhjZWwtamlyYSJ9" TargetMode="External"/><Relationship Id="rId31" Type="http://schemas.openxmlformats.org/officeDocument/2006/relationships/hyperlink" Target="https://cogna.atlassian.net/browse/SGTB-2726?atlOrigin=eyJpIjoiMjBhNWIzMmFjMjdiNGE1YzhhZTE4YmM0ZjA0MDM4ZWYiLCJwIjoiZXhjZWwtamlyYSJ9" TargetMode="External"/><Relationship Id="rId2099" Type="http://schemas.openxmlformats.org/officeDocument/2006/relationships/hyperlink" Target="https://cogna.atlassian.net/browse/SGGS-17560?atlOrigin=eyJpIjoiMjBhNWIzMmFjMjdiNGE1YzhhZTE4YmM0ZjA0MDM4ZWYiLCJwIjoiZXhjZWwtamlyYSJ9" TargetMode="External"/><Relationship Id="rId180" Type="http://schemas.openxmlformats.org/officeDocument/2006/relationships/hyperlink" Target="https://cogna.atlassian.net/browse/SGTB-2296?atlOrigin=eyJpIjoiMjBhNWIzMmFjMjdiNGE1YzhhZTE4YmM0ZjA0MDM4ZWYiLCJwIjoiZXhjZWwtamlyYSJ9" TargetMode="External"/><Relationship Id="rId278" Type="http://schemas.openxmlformats.org/officeDocument/2006/relationships/hyperlink" Target="https://cogna.atlassian.net/browse/SGTB-1898?atlOrigin=eyJpIjoiMjBhNWIzMmFjMjdiNGE1YzhhZTE4YmM0ZjA0MDM4ZWYiLCJwIjoiZXhjZWwtamlyYSJ9" TargetMode="External"/><Relationship Id="rId1904" Type="http://schemas.openxmlformats.org/officeDocument/2006/relationships/hyperlink" Target="https://cogna.atlassian.net/browse/SGGS-17934?atlOrigin=eyJpIjoiMjBhNWIzMmFjMjdiNGE1YzhhZTE4YmM0ZjA0MDM4ZWYiLCJwIjoiZXhjZWwtamlyYSJ9" TargetMode="External"/><Relationship Id="rId485" Type="http://schemas.openxmlformats.org/officeDocument/2006/relationships/hyperlink" Target="https://cogna.atlassian.net/browse/SGTB-1375?atlOrigin=eyJpIjoiMjBhNWIzMmFjMjdiNGE1YzhhZTE4YmM0ZjA0MDM4ZWYiLCJwIjoiZXhjZWwtamlyYSJ9" TargetMode="External"/><Relationship Id="rId692" Type="http://schemas.openxmlformats.org/officeDocument/2006/relationships/hyperlink" Target="https://cogna.atlassian.net/browse/SGSE-4542?atlOrigin=eyJpIjoiMjBhNWIzMmFjMjdiNGE1YzhhZTE4YmM0ZjA0MDM4ZWYiLCJwIjoiZXhjZWwtamlyYSJ9" TargetMode="External"/><Relationship Id="rId2166" Type="http://schemas.openxmlformats.org/officeDocument/2006/relationships/hyperlink" Target="https://cogna.atlassian.net/browse/SGGS-17477?atlOrigin=eyJpIjoiMjBhNWIzMmFjMjdiNGE1YzhhZTE4YmM0ZjA0MDM4ZWYiLCJwIjoiZXhjZWwtamlyYSJ9" TargetMode="External"/><Relationship Id="rId2373" Type="http://schemas.openxmlformats.org/officeDocument/2006/relationships/hyperlink" Target="https://cogna.atlassian.net/browse/SGGS-17150?atlOrigin=eyJpIjoiMjBhNWIzMmFjMjdiNGE1YzhhZTE4YmM0ZjA0MDM4ZWYiLCJwIjoiZXhjZWwtamlyYSJ9" TargetMode="External"/><Relationship Id="rId2580" Type="http://schemas.openxmlformats.org/officeDocument/2006/relationships/hyperlink" Target="https://cogna.atlassian.net/browse/SGGS-16804?atlOrigin=eyJpIjoiMjBhNWIzMmFjMjdiNGE1YzhhZTE4YmM0ZjA0MDM4ZWYiLCJwIjoiZXhjZWwtamlyYSJ9" TargetMode="External"/><Relationship Id="rId138" Type="http://schemas.openxmlformats.org/officeDocument/2006/relationships/hyperlink" Target="https://cogna.atlassian.net/browse/SGTB-2404?atlOrigin=eyJpIjoiMjBhNWIzMmFjMjdiNGE1YzhhZTE4YmM0ZjA0MDM4ZWYiLCJwIjoiZXhjZWwtamlyYSJ9" TargetMode="External"/><Relationship Id="rId345" Type="http://schemas.openxmlformats.org/officeDocument/2006/relationships/hyperlink" Target="https://cogna.atlassian.net/browse/ARTSG-313?atlOrigin=eyJpIjoiMjBhNWIzMmFjMjdiNGE1YzhhZTE4YmM0ZjA0MDM4ZWYiLCJwIjoiZXhjZWwtamlyYSJ9" TargetMode="External"/><Relationship Id="rId552" Type="http://schemas.openxmlformats.org/officeDocument/2006/relationships/hyperlink" Target="https://cogna.atlassian.net/browse/SGSE-4829?atlOrigin=eyJpIjoiMjBhNWIzMmFjMjdiNGE1YzhhZTE4YmM0ZjA0MDM4ZWYiLCJwIjoiZXhjZWwtamlyYSJ9" TargetMode="External"/><Relationship Id="rId997" Type="http://schemas.openxmlformats.org/officeDocument/2006/relationships/hyperlink" Target="https://cogna.atlassian.net/browse/SGGU-7515?atlOrigin=eyJpIjoiMjBhNWIzMmFjMjdiNGE1YzhhZTE4YmM0ZjA0MDM4ZWYiLCJwIjoiZXhjZWwtamlyYSJ9" TargetMode="External"/><Relationship Id="rId1182" Type="http://schemas.openxmlformats.org/officeDocument/2006/relationships/hyperlink" Target="https://cogna.atlassian.net/browse/SGGU-7022?atlOrigin=eyJpIjoiMjBhNWIzMmFjMjdiNGE1YzhhZTE4YmM0ZjA0MDM4ZWYiLCJwIjoiZXhjZWwtamlyYSJ9" TargetMode="External"/><Relationship Id="rId2026" Type="http://schemas.openxmlformats.org/officeDocument/2006/relationships/hyperlink" Target="https://cogna.atlassian.net/browse/SGGS-17719?atlOrigin=eyJpIjoiMjBhNWIzMmFjMjdiNGE1YzhhZTE4YmM0ZjA0MDM4ZWYiLCJwIjoiZXhjZWwtamlyYSJ9" TargetMode="External"/><Relationship Id="rId2233" Type="http://schemas.openxmlformats.org/officeDocument/2006/relationships/hyperlink" Target="https://cogna.atlassian.net/browse/SGGS-17381?atlOrigin=eyJpIjoiMjBhNWIzMmFjMjdiNGE1YzhhZTE4YmM0ZjA0MDM4ZWYiLCJwIjoiZXhjZWwtamlyYSJ9" TargetMode="External"/><Relationship Id="rId2440" Type="http://schemas.openxmlformats.org/officeDocument/2006/relationships/hyperlink" Target="https://cogna.atlassian.net/browse/ARTPT-714?atlOrigin=eyJpIjoiMjBhNWIzMmFjMjdiNGE1YzhhZTE4YmM0ZjA0MDM4ZWYiLCJwIjoiZXhjZWwtamlyYSJ9" TargetMode="External"/><Relationship Id="rId2678" Type="http://schemas.openxmlformats.org/officeDocument/2006/relationships/hyperlink" Target="https://cogna.atlassian.net/browse/SGGS-16464?atlOrigin=eyJpIjoiMjBhNWIzMmFjMjdiNGE1YzhhZTE4YmM0ZjA0MDM4ZWYiLCJwIjoiZXhjZWwtamlyYSJ9" TargetMode="External"/><Relationship Id="rId205" Type="http://schemas.openxmlformats.org/officeDocument/2006/relationships/hyperlink" Target="https://cogna.atlassian.net/browse/SGTB-2180?atlOrigin=eyJpIjoiMjBhNWIzMmFjMjdiNGE1YzhhZTE4YmM0ZjA0MDM4ZWYiLCJwIjoiZXhjZWwtamlyYSJ9" TargetMode="External"/><Relationship Id="rId412" Type="http://schemas.openxmlformats.org/officeDocument/2006/relationships/hyperlink" Target="https://cogna.atlassian.net/browse/SGTB-1519?atlOrigin=eyJpIjoiMjBhNWIzMmFjMjdiNGE1YzhhZTE4YmM0ZjA0MDM4ZWYiLCJwIjoiZXhjZWwtamlyYSJ9" TargetMode="External"/><Relationship Id="rId857" Type="http://schemas.openxmlformats.org/officeDocument/2006/relationships/hyperlink" Target="https://cogna.atlassian.net/browse/SGSE-4138?atlOrigin=eyJpIjoiMjBhNWIzMmFjMjdiNGE1YzhhZTE4YmM0ZjA0MDM4ZWYiLCJwIjoiZXhjZWwtamlyYSJ9" TargetMode="External"/><Relationship Id="rId1042" Type="http://schemas.openxmlformats.org/officeDocument/2006/relationships/hyperlink" Target="https://cogna.atlassian.net/browse/SGGU-7391?atlOrigin=eyJpIjoiMjBhNWIzMmFjMjdiNGE1YzhhZTE4YmM0ZjA0MDM4ZWYiLCJwIjoiZXhjZWwtamlyYSJ9" TargetMode="External"/><Relationship Id="rId1487" Type="http://schemas.openxmlformats.org/officeDocument/2006/relationships/hyperlink" Target="https://cogna.atlassian.net/browse/SGGS-18661?atlOrigin=eyJpIjoiMjBhNWIzMmFjMjdiNGE1YzhhZTE4YmM0ZjA0MDM4ZWYiLCJwIjoiZXhjZWwtamlyYSJ9" TargetMode="External"/><Relationship Id="rId1694" Type="http://schemas.openxmlformats.org/officeDocument/2006/relationships/hyperlink" Target="https://cogna.atlassian.net/browse/SGGS-18273?atlOrigin=eyJpIjoiMjBhNWIzMmFjMjdiNGE1YzhhZTE4YmM0ZjA0MDM4ZWYiLCJwIjoiZXhjZWwtamlyYSJ9" TargetMode="External"/><Relationship Id="rId2300" Type="http://schemas.openxmlformats.org/officeDocument/2006/relationships/hyperlink" Target="https://cogna.atlassian.net/browse/SGGS-17272?atlOrigin=eyJpIjoiMjBhNWIzMmFjMjdiNGE1YzhhZTE4YmM0ZjA0MDM4ZWYiLCJwIjoiZXhjZWwtamlyYSJ9" TargetMode="External"/><Relationship Id="rId2538" Type="http://schemas.openxmlformats.org/officeDocument/2006/relationships/hyperlink" Target="https://cogna.atlassian.net/browse/SGGS-16919?atlOrigin=eyJpIjoiMjBhNWIzMmFjMjdiNGE1YzhhZTE4YmM0ZjA0MDM4ZWYiLCJwIjoiZXhjZWwtamlyYSJ9" TargetMode="External"/><Relationship Id="rId2745" Type="http://schemas.openxmlformats.org/officeDocument/2006/relationships/hyperlink" Target="https://cogna.atlassian.net/browse/SGGS-16297?atlOrigin=eyJpIjoiMjBhNWIzMmFjMjdiNGE1YzhhZTE4YmM0ZjA0MDM4ZWYiLCJwIjoiZXhjZWwtamlyYSJ9" TargetMode="External"/><Relationship Id="rId717" Type="http://schemas.openxmlformats.org/officeDocument/2006/relationships/hyperlink" Target="https://cogna.atlassian.net/browse/SGSE-4516?atlOrigin=eyJpIjoiMjBhNWIzMmFjMjdiNGE1YzhhZTE4YmM0ZjA0MDM4ZWYiLCJwIjoiZXhjZWwtamlyYSJ9" TargetMode="External"/><Relationship Id="rId924" Type="http://schemas.openxmlformats.org/officeDocument/2006/relationships/hyperlink" Target="https://cogna.atlassian.net/browse/SGSE-4071?atlOrigin=eyJpIjoiMjBhNWIzMmFjMjdiNGE1YzhhZTE4YmM0ZjA0MDM4ZWYiLCJwIjoiZXhjZWwtamlyYSJ9" TargetMode="External"/><Relationship Id="rId1347" Type="http://schemas.openxmlformats.org/officeDocument/2006/relationships/hyperlink" Target="https://cogna.atlassian.net/browse/SGGU-6575?atlOrigin=eyJpIjoiMjBhNWIzMmFjMjdiNGE1YzhhZTE4YmM0ZjA0MDM4ZWYiLCJwIjoiZXhjZWwtamlyYSJ9" TargetMode="External"/><Relationship Id="rId1554" Type="http://schemas.openxmlformats.org/officeDocument/2006/relationships/hyperlink" Target="https://cogna.atlassian.net/browse/SGGS-18551?atlOrigin=eyJpIjoiMjBhNWIzMmFjMjdiNGE1YzhhZTE4YmM0ZjA0MDM4ZWYiLCJwIjoiZXhjZWwtamlyYSJ9" TargetMode="External"/><Relationship Id="rId1761" Type="http://schemas.openxmlformats.org/officeDocument/2006/relationships/hyperlink" Target="https://cogna.atlassian.net/browse/SGGS-18184?atlOrigin=eyJpIjoiMjBhNWIzMmFjMjdiNGE1YzhhZTE4YmM0ZjA0MDM4ZWYiLCJwIjoiZXhjZWwtamlyYSJ9" TargetMode="External"/><Relationship Id="rId1999" Type="http://schemas.openxmlformats.org/officeDocument/2006/relationships/hyperlink" Target="https://cogna.atlassian.net/browse/SGGS-17754?atlOrigin=eyJpIjoiMjBhNWIzMmFjMjdiNGE1YzhhZTE4YmM0ZjA0MDM4ZWYiLCJwIjoiZXhjZWwtamlyYSJ9" TargetMode="External"/><Relationship Id="rId2605" Type="http://schemas.openxmlformats.org/officeDocument/2006/relationships/hyperlink" Target="https://cogna.atlassian.net/browse/SGGS-16752?atlOrigin=eyJpIjoiMjBhNWIzMmFjMjdiNGE1YzhhZTE4YmM0ZjA0MDM4ZWYiLCJwIjoiZXhjZWwtamlyYSJ9" TargetMode="External"/><Relationship Id="rId2812" Type="http://schemas.openxmlformats.org/officeDocument/2006/relationships/hyperlink" Target="https://cogna.atlassian.net/browse/SGGS-15622?atlOrigin=eyJpIjoiMjBhNWIzMmFjMjdiNGE1YzhhZTE4YmM0ZjA0MDM4ZWYiLCJwIjoiZXhjZWwtamlyYSJ9" TargetMode="External"/><Relationship Id="rId53" Type="http://schemas.openxmlformats.org/officeDocument/2006/relationships/hyperlink" Target="https://cogna.atlassian.net/browse/SGTB-2675?atlOrigin=eyJpIjoiMjBhNWIzMmFjMjdiNGE1YzhhZTE4YmM0ZjA0MDM4ZWYiLCJwIjoiZXhjZWwtamlyYSJ9" TargetMode="External"/><Relationship Id="rId1207" Type="http://schemas.openxmlformats.org/officeDocument/2006/relationships/hyperlink" Target="https://cogna.atlassian.net/browse/SGGU-6990?atlOrigin=eyJpIjoiMjBhNWIzMmFjMjdiNGE1YzhhZTE4YmM0ZjA0MDM4ZWYiLCJwIjoiZXhjZWwtamlyYSJ9" TargetMode="External"/><Relationship Id="rId1414" Type="http://schemas.openxmlformats.org/officeDocument/2006/relationships/hyperlink" Target="https://cogna.atlassian.net/browse/ARTSG-189?atlOrigin=eyJpIjoiMjBhNWIzMmFjMjdiNGE1YzhhZTE4YmM0ZjA0MDM4ZWYiLCJwIjoiZXhjZWwtamlyYSJ9" TargetMode="External"/><Relationship Id="rId1621" Type="http://schemas.openxmlformats.org/officeDocument/2006/relationships/hyperlink" Target="https://cogna.atlassian.net/browse/SGGS-18421?atlOrigin=eyJpIjoiMjBhNWIzMmFjMjdiNGE1YzhhZTE4YmM0ZjA0MDM4ZWYiLCJwIjoiZXhjZWwtamlyYSJ9" TargetMode="External"/><Relationship Id="rId1859" Type="http://schemas.openxmlformats.org/officeDocument/2006/relationships/hyperlink" Target="https://cogna.atlassian.net/browse/SGGS-17995?atlOrigin=eyJpIjoiMjBhNWIzMmFjMjdiNGE1YzhhZTE4YmM0ZjA0MDM4ZWYiLCJwIjoiZXhjZWwtamlyYSJ9" TargetMode="External"/><Relationship Id="rId1719" Type="http://schemas.openxmlformats.org/officeDocument/2006/relationships/hyperlink" Target="https://cogna.atlassian.net/browse/SGGS-18241?atlOrigin=eyJpIjoiMjBhNWIzMmFjMjdiNGE1YzhhZTE4YmM0ZjA0MDM4ZWYiLCJwIjoiZXhjZWwtamlyYSJ9" TargetMode="External"/><Relationship Id="rId1926" Type="http://schemas.openxmlformats.org/officeDocument/2006/relationships/hyperlink" Target="https://cogna.atlassian.net/browse/SGGS-17909?atlOrigin=eyJpIjoiMjBhNWIzMmFjMjdiNGE1YzhhZTE4YmM0ZjA0MDM4ZWYiLCJwIjoiZXhjZWwtamlyYSJ9" TargetMode="External"/><Relationship Id="rId2090" Type="http://schemas.openxmlformats.org/officeDocument/2006/relationships/hyperlink" Target="https://cogna.atlassian.net/browse/SGGS-17571?atlOrigin=eyJpIjoiMjBhNWIzMmFjMjdiNGE1YzhhZTE4YmM0ZjA0MDM4ZWYiLCJwIjoiZXhjZWwtamlyYSJ9" TargetMode="External"/><Relationship Id="rId2188" Type="http://schemas.openxmlformats.org/officeDocument/2006/relationships/hyperlink" Target="https://cogna.atlassian.net/browse/SGGS-17453?atlOrigin=eyJpIjoiMjBhNWIzMmFjMjdiNGE1YzhhZTE4YmM0ZjA0MDM4ZWYiLCJwIjoiZXhjZWwtamlyYSJ9" TargetMode="External"/><Relationship Id="rId2395" Type="http://schemas.openxmlformats.org/officeDocument/2006/relationships/hyperlink" Target="https://cogna.atlassian.net/browse/SGGS-17119?atlOrigin=eyJpIjoiMjBhNWIzMmFjMjdiNGE1YzhhZTE4YmM0ZjA0MDM4ZWYiLCJwIjoiZXhjZWwtamlyYSJ9" TargetMode="External"/><Relationship Id="rId367" Type="http://schemas.openxmlformats.org/officeDocument/2006/relationships/hyperlink" Target="https://cogna.atlassian.net/browse/SGTB-1633?atlOrigin=eyJpIjoiMjBhNWIzMmFjMjdiNGE1YzhhZTE4YmM0ZjA0MDM4ZWYiLCJwIjoiZXhjZWwtamlyYSJ9" TargetMode="External"/><Relationship Id="rId574" Type="http://schemas.openxmlformats.org/officeDocument/2006/relationships/hyperlink" Target="https://cogna.atlassian.net/browse/SGSE-4796?atlOrigin=eyJpIjoiMjBhNWIzMmFjMjdiNGE1YzhhZTE4YmM0ZjA0MDM4ZWYiLCJwIjoiZXhjZWwtamlyYSJ9" TargetMode="External"/><Relationship Id="rId2048" Type="http://schemas.openxmlformats.org/officeDocument/2006/relationships/hyperlink" Target="https://cogna.atlassian.net/browse/SGGS-17686?atlOrigin=eyJpIjoiMjBhNWIzMmFjMjdiNGE1YzhhZTE4YmM0ZjA0MDM4ZWYiLCJwIjoiZXhjZWwtamlyYSJ9" TargetMode="External"/><Relationship Id="rId2255" Type="http://schemas.openxmlformats.org/officeDocument/2006/relationships/hyperlink" Target="https://cogna.atlassian.net/browse/SGGS-17336?atlOrigin=eyJpIjoiMjBhNWIzMmFjMjdiNGE1YzhhZTE4YmM0ZjA0MDM4ZWYiLCJwIjoiZXhjZWwtamlyYSJ9" TargetMode="External"/><Relationship Id="rId227" Type="http://schemas.openxmlformats.org/officeDocument/2006/relationships/hyperlink" Target="https://cogna.atlassian.net/browse/SGTB-2111?atlOrigin=eyJpIjoiMjBhNWIzMmFjMjdiNGE1YzhhZTE4YmM0ZjA0MDM4ZWYiLCJwIjoiZXhjZWwtamlyYSJ9" TargetMode="External"/><Relationship Id="rId781" Type="http://schemas.openxmlformats.org/officeDocument/2006/relationships/hyperlink" Target="https://cogna.atlassian.net/browse/SGSE-4348?atlOrigin=eyJpIjoiMjBhNWIzMmFjMjdiNGE1YzhhZTE4YmM0ZjA0MDM4ZWYiLCJwIjoiZXhjZWwtamlyYSJ9" TargetMode="External"/><Relationship Id="rId879" Type="http://schemas.openxmlformats.org/officeDocument/2006/relationships/hyperlink" Target="https://cogna.atlassian.net/browse/SGSE-4115?atlOrigin=eyJpIjoiMjBhNWIzMmFjMjdiNGE1YzhhZTE4YmM0ZjA0MDM4ZWYiLCJwIjoiZXhjZWwtamlyYSJ9" TargetMode="External"/><Relationship Id="rId2462" Type="http://schemas.openxmlformats.org/officeDocument/2006/relationships/hyperlink" Target="https://cogna.atlassian.net/browse/SGGS-17031?atlOrigin=eyJpIjoiMjBhNWIzMmFjMjdiNGE1YzhhZTE4YmM0ZjA0MDM4ZWYiLCJwIjoiZXhjZWwtamlyYSJ9" TargetMode="External"/><Relationship Id="rId2767" Type="http://schemas.openxmlformats.org/officeDocument/2006/relationships/hyperlink" Target="https://cogna.atlassian.net/browse/SGGS-16153?atlOrigin=eyJpIjoiMjBhNWIzMmFjMjdiNGE1YzhhZTE4YmM0ZjA0MDM4ZWYiLCJwIjoiZXhjZWwtamlyYSJ9" TargetMode="External"/><Relationship Id="rId434" Type="http://schemas.openxmlformats.org/officeDocument/2006/relationships/hyperlink" Target="https://cogna.atlassian.net/browse/SGTB-1417?atlOrigin=eyJpIjoiMjBhNWIzMmFjMjdiNGE1YzhhZTE4YmM0ZjA0MDM4ZWYiLCJwIjoiZXhjZWwtamlyYSJ9" TargetMode="External"/><Relationship Id="rId641" Type="http://schemas.openxmlformats.org/officeDocument/2006/relationships/hyperlink" Target="https://cogna.atlassian.net/browse/SGSE-4613?atlOrigin=eyJpIjoiMjBhNWIzMmFjMjdiNGE1YzhhZTE4YmM0ZjA0MDM4ZWYiLCJwIjoiZXhjZWwtamlyYSJ9" TargetMode="External"/><Relationship Id="rId739" Type="http://schemas.openxmlformats.org/officeDocument/2006/relationships/hyperlink" Target="https://cogna.atlassian.net/browse/SGSE-4457?atlOrigin=eyJpIjoiMjBhNWIzMmFjMjdiNGE1YzhhZTE4YmM0ZjA0MDM4ZWYiLCJwIjoiZXhjZWwtamlyYSJ9" TargetMode="External"/><Relationship Id="rId1064" Type="http://schemas.openxmlformats.org/officeDocument/2006/relationships/hyperlink" Target="https://cogna.atlassian.net/browse/SGGU-7354?atlOrigin=eyJpIjoiMjBhNWIzMmFjMjdiNGE1YzhhZTE4YmM0ZjA0MDM4ZWYiLCJwIjoiZXhjZWwtamlyYSJ9" TargetMode="External"/><Relationship Id="rId1271" Type="http://schemas.openxmlformats.org/officeDocument/2006/relationships/hyperlink" Target="https://cogna.atlassian.net/browse/SGGU-6880?atlOrigin=eyJpIjoiMjBhNWIzMmFjMjdiNGE1YzhhZTE4YmM0ZjA0MDM4ZWYiLCJwIjoiZXhjZWwtamlyYSJ9" TargetMode="External"/><Relationship Id="rId1369" Type="http://schemas.openxmlformats.org/officeDocument/2006/relationships/hyperlink" Target="https://cogna.atlassian.net/browse/SGGU-6536?atlOrigin=eyJpIjoiMjBhNWIzMmFjMjdiNGE1YzhhZTE4YmM0ZjA0MDM4ZWYiLCJwIjoiZXhjZWwtamlyYSJ9" TargetMode="External"/><Relationship Id="rId1576" Type="http://schemas.openxmlformats.org/officeDocument/2006/relationships/hyperlink" Target="https://cogna.atlassian.net/browse/SGGS-18505?atlOrigin=eyJpIjoiMjBhNWIzMmFjMjdiNGE1YzhhZTE4YmM0ZjA0MDM4ZWYiLCJwIjoiZXhjZWwtamlyYSJ9" TargetMode="External"/><Relationship Id="rId2115" Type="http://schemas.openxmlformats.org/officeDocument/2006/relationships/hyperlink" Target="https://cogna.atlassian.net/browse/SGGS-17539?atlOrigin=eyJpIjoiMjBhNWIzMmFjMjdiNGE1YzhhZTE4YmM0ZjA0MDM4ZWYiLCJwIjoiZXhjZWwtamlyYSJ9" TargetMode="External"/><Relationship Id="rId2322" Type="http://schemas.openxmlformats.org/officeDocument/2006/relationships/hyperlink" Target="https://cogna.atlassian.net/browse/SGGS-17247?atlOrigin=eyJpIjoiMjBhNWIzMmFjMjdiNGE1YzhhZTE4YmM0ZjA0MDM4ZWYiLCJwIjoiZXhjZWwtamlyYSJ9" TargetMode="External"/><Relationship Id="rId501" Type="http://schemas.openxmlformats.org/officeDocument/2006/relationships/hyperlink" Target="https://cogna.atlassian.net/browse/SGTB-1360?atlOrigin=eyJpIjoiMjBhNWIzMmFjMjdiNGE1YzhhZTE4YmM0ZjA0MDM4ZWYiLCJwIjoiZXhjZWwtamlyYSJ9" TargetMode="External"/><Relationship Id="rId946" Type="http://schemas.openxmlformats.org/officeDocument/2006/relationships/hyperlink" Target="https://cogna.atlassian.net/browse/SGSE-3283?atlOrigin=eyJpIjoiMjBhNWIzMmFjMjdiNGE1YzhhZTE4YmM0ZjA0MDM4ZWYiLCJwIjoiZXhjZWwtamlyYSJ9" TargetMode="External"/><Relationship Id="rId1131" Type="http://schemas.openxmlformats.org/officeDocument/2006/relationships/hyperlink" Target="https://cogna.atlassian.net/browse/SGGU-7188?atlOrigin=eyJpIjoiMjBhNWIzMmFjMjdiNGE1YzhhZTE4YmM0ZjA0MDM4ZWYiLCJwIjoiZXhjZWwtamlyYSJ9" TargetMode="External"/><Relationship Id="rId1229" Type="http://schemas.openxmlformats.org/officeDocument/2006/relationships/hyperlink" Target="https://cogna.atlassian.net/browse/SGGU-6950?atlOrigin=eyJpIjoiMjBhNWIzMmFjMjdiNGE1YzhhZTE4YmM0ZjA0MDM4ZWYiLCJwIjoiZXhjZWwtamlyYSJ9" TargetMode="External"/><Relationship Id="rId1783" Type="http://schemas.openxmlformats.org/officeDocument/2006/relationships/hyperlink" Target="https://cogna.atlassian.net/browse/SGGS-18155?atlOrigin=eyJpIjoiMjBhNWIzMmFjMjdiNGE1YzhhZTE4YmM0ZjA0MDM4ZWYiLCJwIjoiZXhjZWwtamlyYSJ9" TargetMode="External"/><Relationship Id="rId1990" Type="http://schemas.openxmlformats.org/officeDocument/2006/relationships/hyperlink" Target="https://cogna.atlassian.net/browse/SGGS-17764?atlOrigin=eyJpIjoiMjBhNWIzMmFjMjdiNGE1YzhhZTE4YmM0ZjA0MDM4ZWYiLCJwIjoiZXhjZWwtamlyYSJ9" TargetMode="External"/><Relationship Id="rId2627" Type="http://schemas.openxmlformats.org/officeDocument/2006/relationships/hyperlink" Target="https://cogna.atlassian.net/browse/SGGS-16637?atlOrigin=eyJpIjoiMjBhNWIzMmFjMjdiNGE1YzhhZTE4YmM0ZjA0MDM4ZWYiLCJwIjoiZXhjZWwtamlyYSJ9" TargetMode="External"/><Relationship Id="rId2834" Type="http://schemas.openxmlformats.org/officeDocument/2006/relationships/hyperlink" Target="https://cogna.atlassian.net/browse/SGGS-15531?atlOrigin=eyJpIjoiMjBhNWIzMmFjMjdiNGE1YzhhZTE4YmM0ZjA0MDM4ZWYiLCJwIjoiZXhjZWwtamlyYSJ9" TargetMode="External"/><Relationship Id="rId75" Type="http://schemas.openxmlformats.org/officeDocument/2006/relationships/hyperlink" Target="https://cogna.atlassian.net/browse/SGTB-2600?atlOrigin=eyJpIjoiMjBhNWIzMmFjMjdiNGE1YzhhZTE4YmM0ZjA0MDM4ZWYiLCJwIjoiZXhjZWwtamlyYSJ9" TargetMode="External"/><Relationship Id="rId806" Type="http://schemas.openxmlformats.org/officeDocument/2006/relationships/hyperlink" Target="https://cogna.atlassian.net/browse/SGSE-4284?atlOrigin=eyJpIjoiMjBhNWIzMmFjMjdiNGE1YzhhZTE4YmM0ZjA0MDM4ZWYiLCJwIjoiZXhjZWwtamlyYSJ9" TargetMode="External"/><Relationship Id="rId1436" Type="http://schemas.openxmlformats.org/officeDocument/2006/relationships/hyperlink" Target="https://cogna.atlassian.net/browse/SGGU-6314?atlOrigin=eyJpIjoiMjBhNWIzMmFjMjdiNGE1YzhhZTE4YmM0ZjA0MDM4ZWYiLCJwIjoiZXhjZWwtamlyYSJ9" TargetMode="External"/><Relationship Id="rId1643" Type="http://schemas.openxmlformats.org/officeDocument/2006/relationships/hyperlink" Target="https://cogna.atlassian.net/browse/SGGS-18367?atlOrigin=eyJpIjoiMjBhNWIzMmFjMjdiNGE1YzhhZTE4YmM0ZjA0MDM4ZWYiLCJwIjoiZXhjZWwtamlyYSJ9" TargetMode="External"/><Relationship Id="rId1850" Type="http://schemas.openxmlformats.org/officeDocument/2006/relationships/hyperlink" Target="https://cogna.atlassian.net/browse/ARTDF-523?atlOrigin=eyJpIjoiMjBhNWIzMmFjMjdiNGE1YzhhZTE4YmM0ZjA0MDM4ZWYiLCJwIjoiZXhjZWwtamlyYSJ9" TargetMode="External"/><Relationship Id="rId1503" Type="http://schemas.openxmlformats.org/officeDocument/2006/relationships/hyperlink" Target="https://cogna.atlassian.net/browse/SGGS-18644?atlOrigin=eyJpIjoiMjBhNWIzMmFjMjdiNGE1YzhhZTE4YmM0ZjA0MDM4ZWYiLCJwIjoiZXhjZWwtamlyYSJ9" TargetMode="External"/><Relationship Id="rId1710" Type="http://schemas.openxmlformats.org/officeDocument/2006/relationships/hyperlink" Target="https://cogna.atlassian.net/browse/SGGS-18256?atlOrigin=eyJpIjoiMjBhNWIzMmFjMjdiNGE1YzhhZTE4YmM0ZjA0MDM4ZWYiLCJwIjoiZXhjZWwtamlyYSJ9" TargetMode="External"/><Relationship Id="rId1948" Type="http://schemas.openxmlformats.org/officeDocument/2006/relationships/hyperlink" Target="https://cogna.atlassian.net/browse/SGGS-17856?atlOrigin=eyJpIjoiMjBhNWIzMmFjMjdiNGE1YzhhZTE4YmM0ZjA0MDM4ZWYiLCJwIjoiZXhjZWwtamlyYSJ9" TargetMode="External"/><Relationship Id="rId291" Type="http://schemas.openxmlformats.org/officeDocument/2006/relationships/hyperlink" Target="https://cogna.atlassian.net/browse/SGTB-1860?atlOrigin=eyJpIjoiMjBhNWIzMmFjMjdiNGE1YzhhZTE4YmM0ZjA0MDM4ZWYiLCJwIjoiZXhjZWwtamlyYSJ9" TargetMode="External"/><Relationship Id="rId1808" Type="http://schemas.openxmlformats.org/officeDocument/2006/relationships/hyperlink" Target="https://cogna.atlassian.net/browse/SGGS-18122?atlOrigin=eyJpIjoiMjBhNWIzMmFjMjdiNGE1YzhhZTE4YmM0ZjA0MDM4ZWYiLCJwIjoiZXhjZWwtamlyYSJ9" TargetMode="External"/><Relationship Id="rId151" Type="http://schemas.openxmlformats.org/officeDocument/2006/relationships/hyperlink" Target="https://cogna.atlassian.net/browse/SGTB-2364?atlOrigin=eyJpIjoiMjBhNWIzMmFjMjdiNGE1YzhhZTE4YmM0ZjA0MDM4ZWYiLCJwIjoiZXhjZWwtamlyYSJ9" TargetMode="External"/><Relationship Id="rId389" Type="http://schemas.openxmlformats.org/officeDocument/2006/relationships/hyperlink" Target="https://cogna.atlassian.net/browse/SGTB-1566?atlOrigin=eyJpIjoiMjBhNWIzMmFjMjdiNGE1YzhhZTE4YmM0ZjA0MDM4ZWYiLCJwIjoiZXhjZWwtamlyYSJ9" TargetMode="External"/><Relationship Id="rId596" Type="http://schemas.openxmlformats.org/officeDocument/2006/relationships/hyperlink" Target="https://cogna.atlassian.net/browse/SGSE-4737?atlOrigin=eyJpIjoiMjBhNWIzMmFjMjdiNGE1YzhhZTE4YmM0ZjA0MDM4ZWYiLCJwIjoiZXhjZWwtamlyYSJ9" TargetMode="External"/><Relationship Id="rId2277" Type="http://schemas.openxmlformats.org/officeDocument/2006/relationships/hyperlink" Target="https://cogna.atlassian.net/browse/SGGS-17307?atlOrigin=eyJpIjoiMjBhNWIzMmFjMjdiNGE1YzhhZTE4YmM0ZjA0MDM4ZWYiLCJwIjoiZXhjZWwtamlyYSJ9" TargetMode="External"/><Relationship Id="rId2484" Type="http://schemas.openxmlformats.org/officeDocument/2006/relationships/hyperlink" Target="https://cogna.atlassian.net/browse/APAP-10055?atlOrigin=eyJpIjoiMjBhNWIzMmFjMjdiNGE1YzhhZTE4YmM0ZjA0MDM4ZWYiLCJwIjoiZXhjZWwtamlyYSJ9" TargetMode="External"/><Relationship Id="rId2691" Type="http://schemas.openxmlformats.org/officeDocument/2006/relationships/hyperlink" Target="https://cogna.atlassian.net/browse/SGGS-16426?atlOrigin=eyJpIjoiMjBhNWIzMmFjMjdiNGE1YzhhZTE4YmM0ZjA0MDM4ZWYiLCJwIjoiZXhjZWwtamlyYSJ9" TargetMode="External"/><Relationship Id="rId249" Type="http://schemas.openxmlformats.org/officeDocument/2006/relationships/hyperlink" Target="https://cogna.atlassian.net/browse/SGTB-2053?atlOrigin=eyJpIjoiMjBhNWIzMmFjMjdiNGE1YzhhZTE4YmM0ZjA0MDM4ZWYiLCJwIjoiZXhjZWwtamlyYSJ9" TargetMode="External"/><Relationship Id="rId456" Type="http://schemas.openxmlformats.org/officeDocument/2006/relationships/hyperlink" Target="https://cogna.atlassian.net/browse/SGTB-2421?atlOrigin=eyJpIjoiMjBhNWIzMmFjMjdiNGE1YzhhZTE4YmM0ZjA0MDM4ZWYiLCJwIjoiZXhjZWwtamlyYSJ9" TargetMode="External"/><Relationship Id="rId663" Type="http://schemas.openxmlformats.org/officeDocument/2006/relationships/hyperlink" Target="https://cogna.atlassian.net/browse/SGSE-4580?atlOrigin=eyJpIjoiMjBhNWIzMmFjMjdiNGE1YzhhZTE4YmM0ZjA0MDM4ZWYiLCJwIjoiZXhjZWwtamlyYSJ9" TargetMode="External"/><Relationship Id="rId870" Type="http://schemas.openxmlformats.org/officeDocument/2006/relationships/hyperlink" Target="https://cogna.atlassian.net/browse/ARTPT-691?atlOrigin=eyJpIjoiMjBhNWIzMmFjMjdiNGE1YzhhZTE4YmM0ZjA0MDM4ZWYiLCJwIjoiZXhjZWwtamlyYSJ9" TargetMode="External"/><Relationship Id="rId1086" Type="http://schemas.openxmlformats.org/officeDocument/2006/relationships/hyperlink" Target="https://cogna.atlassian.net/browse/SGGU-7303?atlOrigin=eyJpIjoiMjBhNWIzMmFjMjdiNGE1YzhhZTE4YmM0ZjA0MDM4ZWYiLCJwIjoiZXhjZWwtamlyYSJ9" TargetMode="External"/><Relationship Id="rId1293" Type="http://schemas.openxmlformats.org/officeDocument/2006/relationships/hyperlink" Target="https://cogna.atlassian.net/browse/SGGU-6775?atlOrigin=eyJpIjoiMjBhNWIzMmFjMjdiNGE1YzhhZTE4YmM0ZjA0MDM4ZWYiLCJwIjoiZXhjZWwtamlyYSJ9" TargetMode="External"/><Relationship Id="rId2137" Type="http://schemas.openxmlformats.org/officeDocument/2006/relationships/hyperlink" Target="https://cogna.atlassian.net/browse/SGGS-17511?atlOrigin=eyJpIjoiMjBhNWIzMmFjMjdiNGE1YzhhZTE4YmM0ZjA0MDM4ZWYiLCJwIjoiZXhjZWwtamlyYSJ9" TargetMode="External"/><Relationship Id="rId2344" Type="http://schemas.openxmlformats.org/officeDocument/2006/relationships/hyperlink" Target="https://cogna.atlassian.net/browse/SGGS-17212?atlOrigin=eyJpIjoiMjBhNWIzMmFjMjdiNGE1YzhhZTE4YmM0ZjA0MDM4ZWYiLCJwIjoiZXhjZWwtamlyYSJ9" TargetMode="External"/><Relationship Id="rId2551" Type="http://schemas.openxmlformats.org/officeDocument/2006/relationships/hyperlink" Target="https://cogna.atlassian.net/browse/SGGS-16891?atlOrigin=eyJpIjoiMjBhNWIzMmFjMjdiNGE1YzhhZTE4YmM0ZjA0MDM4ZWYiLCJwIjoiZXhjZWwtamlyYSJ9" TargetMode="External"/><Relationship Id="rId2789" Type="http://schemas.openxmlformats.org/officeDocument/2006/relationships/hyperlink" Target="https://cogna.atlassian.net/browse/SGGS-15780?atlOrigin=eyJpIjoiMjBhNWIzMmFjMjdiNGE1YzhhZTE4YmM0ZjA0MDM4ZWYiLCJwIjoiZXhjZWwtamlyYSJ9" TargetMode="External"/><Relationship Id="rId109" Type="http://schemas.openxmlformats.org/officeDocument/2006/relationships/hyperlink" Target="https://cogna.atlassian.net/browse/SGTB-2495?atlOrigin=eyJpIjoiMjBhNWIzMmFjMjdiNGE1YzhhZTE4YmM0ZjA0MDM4ZWYiLCJwIjoiZXhjZWwtamlyYSJ9" TargetMode="External"/><Relationship Id="rId316" Type="http://schemas.openxmlformats.org/officeDocument/2006/relationships/hyperlink" Target="https://cogna.atlassian.net/browse/SGTB-1801?atlOrigin=eyJpIjoiMjBhNWIzMmFjMjdiNGE1YzhhZTE4YmM0ZjA0MDM4ZWYiLCJwIjoiZXhjZWwtamlyYSJ9" TargetMode="External"/><Relationship Id="rId523" Type="http://schemas.openxmlformats.org/officeDocument/2006/relationships/hyperlink" Target="https://cogna.atlassian.net/browse/SGTB-1297?atlOrigin=eyJpIjoiMjBhNWIzMmFjMjdiNGE1YzhhZTE4YmM0ZjA0MDM4ZWYiLCJwIjoiZXhjZWwtamlyYSJ9" TargetMode="External"/><Relationship Id="rId968" Type="http://schemas.openxmlformats.org/officeDocument/2006/relationships/hyperlink" Target="https://cogna.atlassian.net/browse/SGGU-7687?atlOrigin=eyJpIjoiMjBhNWIzMmFjMjdiNGE1YzhhZTE4YmM0ZjA0MDM4ZWYiLCJwIjoiZXhjZWwtamlyYSJ9" TargetMode="External"/><Relationship Id="rId1153" Type="http://schemas.openxmlformats.org/officeDocument/2006/relationships/hyperlink" Target="https://cogna.atlassian.net/browse/SGGU-7144?atlOrigin=eyJpIjoiMjBhNWIzMmFjMjdiNGE1YzhhZTE4YmM0ZjA0MDM4ZWYiLCJwIjoiZXhjZWwtamlyYSJ9" TargetMode="External"/><Relationship Id="rId1598" Type="http://schemas.openxmlformats.org/officeDocument/2006/relationships/hyperlink" Target="https://cogna.atlassian.net/browse/SGGS-18479?atlOrigin=eyJpIjoiMjBhNWIzMmFjMjdiNGE1YzhhZTE4YmM0ZjA0MDM4ZWYiLCJwIjoiZXhjZWwtamlyYSJ9" TargetMode="External"/><Relationship Id="rId2204" Type="http://schemas.openxmlformats.org/officeDocument/2006/relationships/hyperlink" Target="https://cogna.atlassian.net/browse/SGGS-17437?atlOrigin=eyJpIjoiMjBhNWIzMmFjMjdiNGE1YzhhZTE4YmM0ZjA0MDM4ZWYiLCJwIjoiZXhjZWwtamlyYSJ9" TargetMode="External"/><Relationship Id="rId2649" Type="http://schemas.openxmlformats.org/officeDocument/2006/relationships/hyperlink" Target="https://cogna.atlassian.net/browse/SGGS-16592?atlOrigin=eyJpIjoiMjBhNWIzMmFjMjdiNGE1YzhhZTE4YmM0ZjA0MDM4ZWYiLCJwIjoiZXhjZWwtamlyYSJ9" TargetMode="External"/><Relationship Id="rId2856" Type="http://schemas.openxmlformats.org/officeDocument/2006/relationships/hyperlink" Target="https://cogna.atlassian.net/browse/SGGS-14612?atlOrigin=eyJpIjoiMjBhNWIzMmFjMjdiNGE1YzhhZTE4YmM0ZjA0MDM4ZWYiLCJwIjoiZXhjZWwtamlyYSJ9" TargetMode="External"/><Relationship Id="rId97" Type="http://schemas.openxmlformats.org/officeDocument/2006/relationships/hyperlink" Target="https://cogna.atlassian.net/browse/SGTB-2550?atlOrigin=eyJpIjoiMjBhNWIzMmFjMjdiNGE1YzhhZTE4YmM0ZjA0MDM4ZWYiLCJwIjoiZXhjZWwtamlyYSJ9" TargetMode="External"/><Relationship Id="rId730" Type="http://schemas.openxmlformats.org/officeDocument/2006/relationships/hyperlink" Target="https://cogna.atlassian.net/browse/ARTSG-182?atlOrigin=eyJpIjoiMjBhNWIzMmFjMjdiNGE1YzhhZTE4YmM0ZjA0MDM4ZWYiLCJwIjoiZXhjZWwtamlyYSJ9" TargetMode="External"/><Relationship Id="rId828" Type="http://schemas.openxmlformats.org/officeDocument/2006/relationships/hyperlink" Target="https://cogna.atlassian.net/browse/ARTSG-178?atlOrigin=eyJpIjoiMjBhNWIzMmFjMjdiNGE1YzhhZTE4YmM0ZjA0MDM4ZWYiLCJwIjoiZXhjZWwtamlyYSJ9" TargetMode="External"/><Relationship Id="rId1013" Type="http://schemas.openxmlformats.org/officeDocument/2006/relationships/hyperlink" Target="https://cogna.atlassian.net/browse/SGGU-7458?atlOrigin=eyJpIjoiMjBhNWIzMmFjMjdiNGE1YzhhZTE4YmM0ZjA0MDM4ZWYiLCJwIjoiZXhjZWwtamlyYSJ9" TargetMode="External"/><Relationship Id="rId1360" Type="http://schemas.openxmlformats.org/officeDocument/2006/relationships/hyperlink" Target="https://cogna.atlassian.net/browse/SGGU-6551?atlOrigin=eyJpIjoiMjBhNWIzMmFjMjdiNGE1YzhhZTE4YmM0ZjA0MDM4ZWYiLCJwIjoiZXhjZWwtamlyYSJ9" TargetMode="External"/><Relationship Id="rId1458" Type="http://schemas.openxmlformats.org/officeDocument/2006/relationships/hyperlink" Target="https://cogna.atlassian.net/browse/ARTSG-313?atlOrigin=eyJpIjoiMjBhNWIzMmFjMjdiNGE1YzhhZTE4YmM0ZjA0MDM4ZWYiLCJwIjoiZXhjZWwtamlyYSJ9" TargetMode="External"/><Relationship Id="rId1665" Type="http://schemas.openxmlformats.org/officeDocument/2006/relationships/hyperlink" Target="https://cogna.atlassian.net/browse/SGGS-18316?atlOrigin=eyJpIjoiMjBhNWIzMmFjMjdiNGE1YzhhZTE4YmM0ZjA0MDM4ZWYiLCJwIjoiZXhjZWwtamlyYSJ9" TargetMode="External"/><Relationship Id="rId1872" Type="http://schemas.openxmlformats.org/officeDocument/2006/relationships/hyperlink" Target="https://cogna.atlassian.net/browse/SGGS-17972?atlOrigin=eyJpIjoiMjBhNWIzMmFjMjdiNGE1YzhhZTE4YmM0ZjA0MDM4ZWYiLCJwIjoiZXhjZWwtamlyYSJ9" TargetMode="External"/><Relationship Id="rId2411" Type="http://schemas.openxmlformats.org/officeDocument/2006/relationships/hyperlink" Target="https://cogna.atlassian.net/browse/SGGS-17093?atlOrigin=eyJpIjoiMjBhNWIzMmFjMjdiNGE1YzhhZTE4YmM0ZjA0MDM4ZWYiLCJwIjoiZXhjZWwtamlyYSJ9" TargetMode="External"/><Relationship Id="rId2509" Type="http://schemas.openxmlformats.org/officeDocument/2006/relationships/hyperlink" Target="https://cogna.atlassian.net/browse/ARTSG-185?atlOrigin=eyJpIjoiMjBhNWIzMmFjMjdiNGE1YzhhZTE4YmM0ZjA0MDM4ZWYiLCJwIjoiZXhjZWwtamlyYSJ9" TargetMode="External"/><Relationship Id="rId2716" Type="http://schemas.openxmlformats.org/officeDocument/2006/relationships/hyperlink" Target="https://cogna.atlassian.net/browse/SGGS-16367?atlOrigin=eyJpIjoiMjBhNWIzMmFjMjdiNGE1YzhhZTE4YmM0ZjA0MDM4ZWYiLCJwIjoiZXhjZWwtamlyYSJ9" TargetMode="External"/><Relationship Id="rId1220" Type="http://schemas.openxmlformats.org/officeDocument/2006/relationships/hyperlink" Target="https://cogna.atlassian.net/browse/SGGU-6966?atlOrigin=eyJpIjoiMjBhNWIzMmFjMjdiNGE1YzhhZTE4YmM0ZjA0MDM4ZWYiLCJwIjoiZXhjZWwtamlyYSJ9" TargetMode="External"/><Relationship Id="rId1318" Type="http://schemas.openxmlformats.org/officeDocument/2006/relationships/hyperlink" Target="https://cogna.atlassian.net/browse/SGGU-6722?atlOrigin=eyJpIjoiMjBhNWIzMmFjMjdiNGE1YzhhZTE4YmM0ZjA0MDM4ZWYiLCJwIjoiZXhjZWwtamlyYSJ9" TargetMode="External"/><Relationship Id="rId1525" Type="http://schemas.openxmlformats.org/officeDocument/2006/relationships/hyperlink" Target="https://cogna.atlassian.net/browse/SGGS-18608?atlOrigin=eyJpIjoiMjBhNWIzMmFjMjdiNGE1YzhhZTE4YmM0ZjA0MDM4ZWYiLCJwIjoiZXhjZWwtamlyYSJ9" TargetMode="External"/><Relationship Id="rId1732" Type="http://schemas.openxmlformats.org/officeDocument/2006/relationships/hyperlink" Target="https://cogna.atlassian.net/browse/SGGS-18215?atlOrigin=eyJpIjoiMjBhNWIzMmFjMjdiNGE1YzhhZTE4YmM0ZjA0MDM4ZWYiLCJwIjoiZXhjZWwtamlyYSJ9" TargetMode="External"/><Relationship Id="rId24" Type="http://schemas.openxmlformats.org/officeDocument/2006/relationships/hyperlink" Target="https://cogna.atlassian.net/browse/SGTB-2738?atlOrigin=eyJpIjoiMjBhNWIzMmFjMjdiNGE1YzhhZTE4YmM0ZjA0MDM4ZWYiLCJwIjoiZXhjZWwtamlyYSJ9" TargetMode="External"/><Relationship Id="rId2299" Type="http://schemas.openxmlformats.org/officeDocument/2006/relationships/hyperlink" Target="https://cogna.atlassian.net/browse/SGGS-17273?atlOrigin=eyJpIjoiMjBhNWIzMmFjMjdiNGE1YzhhZTE4YmM0ZjA0MDM4ZWYiLCJwIjoiZXhjZWwtamlyYSJ9" TargetMode="External"/><Relationship Id="rId173" Type="http://schemas.openxmlformats.org/officeDocument/2006/relationships/hyperlink" Target="https://cogna.atlassian.net/browse/SGTB-2310?atlOrigin=eyJpIjoiMjBhNWIzMmFjMjdiNGE1YzhhZTE4YmM0ZjA0MDM4ZWYiLCJwIjoiZXhjZWwtamlyYSJ9" TargetMode="External"/><Relationship Id="rId380" Type="http://schemas.openxmlformats.org/officeDocument/2006/relationships/hyperlink" Target="https://cogna.atlassian.net/browse/SGTB-1609?atlOrigin=eyJpIjoiMjBhNWIzMmFjMjdiNGE1YzhhZTE4YmM0ZjA0MDM4ZWYiLCJwIjoiZXhjZWwtamlyYSJ9" TargetMode="External"/><Relationship Id="rId2061" Type="http://schemas.openxmlformats.org/officeDocument/2006/relationships/hyperlink" Target="https://cogna.atlassian.net/browse/SGGS-17671?atlOrigin=eyJpIjoiMjBhNWIzMmFjMjdiNGE1YzhhZTE4YmM0ZjA0MDM4ZWYiLCJwIjoiZXhjZWwtamlyYSJ9" TargetMode="External"/><Relationship Id="rId240" Type="http://schemas.openxmlformats.org/officeDocument/2006/relationships/hyperlink" Target="https://cogna.atlassian.net/browse/SGTB-2086?atlOrigin=eyJpIjoiMjBhNWIzMmFjMjdiNGE1YzhhZTE4YmM0ZjA0MDM4ZWYiLCJwIjoiZXhjZWwtamlyYSJ9" TargetMode="External"/><Relationship Id="rId478" Type="http://schemas.openxmlformats.org/officeDocument/2006/relationships/hyperlink" Target="https://cogna.atlassian.net/browse/JFTS-3686?atlOrigin=eyJpIjoiMjBhNWIzMmFjMjdiNGE1YzhhZTE4YmM0ZjA0MDM4ZWYiLCJwIjoiZXhjZWwtamlyYSJ9" TargetMode="External"/><Relationship Id="rId685" Type="http://schemas.openxmlformats.org/officeDocument/2006/relationships/hyperlink" Target="https://cogna.atlassian.net/browse/SGSE-4551?atlOrigin=eyJpIjoiMjBhNWIzMmFjMjdiNGE1YzhhZTE4YmM0ZjA0MDM4ZWYiLCJwIjoiZXhjZWwtamlyYSJ9" TargetMode="External"/><Relationship Id="rId892" Type="http://schemas.openxmlformats.org/officeDocument/2006/relationships/hyperlink" Target="https://cogna.atlassian.net/browse/ARTJA-196?atlOrigin=eyJpIjoiMjBhNWIzMmFjMjdiNGE1YzhhZTE4YmM0ZjA0MDM4ZWYiLCJwIjoiZXhjZWwtamlyYSJ9" TargetMode="External"/><Relationship Id="rId2159" Type="http://schemas.openxmlformats.org/officeDocument/2006/relationships/hyperlink" Target="https://cogna.atlassian.net/browse/SGGS-17486?atlOrigin=eyJpIjoiMjBhNWIzMmFjMjdiNGE1YzhhZTE4YmM0ZjA0MDM4ZWYiLCJwIjoiZXhjZWwtamlyYSJ9" TargetMode="External"/><Relationship Id="rId2366" Type="http://schemas.openxmlformats.org/officeDocument/2006/relationships/hyperlink" Target="https://cogna.atlassian.net/browse/SGGS-17172?atlOrigin=eyJpIjoiMjBhNWIzMmFjMjdiNGE1YzhhZTE4YmM0ZjA0MDM4ZWYiLCJwIjoiZXhjZWwtamlyYSJ9" TargetMode="External"/><Relationship Id="rId2573" Type="http://schemas.openxmlformats.org/officeDocument/2006/relationships/hyperlink" Target="https://cogna.atlassian.net/browse/SGGS-16845?atlOrigin=eyJpIjoiMjBhNWIzMmFjMjdiNGE1YzhhZTE4YmM0ZjA0MDM4ZWYiLCJwIjoiZXhjZWwtamlyYSJ9" TargetMode="External"/><Relationship Id="rId2780" Type="http://schemas.openxmlformats.org/officeDocument/2006/relationships/hyperlink" Target="https://cogna.atlassian.net/browse/SGGS-15853?atlOrigin=eyJpIjoiMjBhNWIzMmFjMjdiNGE1YzhhZTE4YmM0ZjA0MDM4ZWYiLCJwIjoiZXhjZWwtamlyYSJ9" TargetMode="External"/><Relationship Id="rId100" Type="http://schemas.openxmlformats.org/officeDocument/2006/relationships/hyperlink" Target="https://cogna.atlassian.net/browse/SGTB-2539?atlOrigin=eyJpIjoiMjBhNWIzMmFjMjdiNGE1YzhhZTE4YmM0ZjA0MDM4ZWYiLCJwIjoiZXhjZWwtamlyYSJ9" TargetMode="External"/><Relationship Id="rId338" Type="http://schemas.openxmlformats.org/officeDocument/2006/relationships/hyperlink" Target="https://cogna.atlassian.net/browse/SGTB-1687?atlOrigin=eyJpIjoiMjBhNWIzMmFjMjdiNGE1YzhhZTE4YmM0ZjA0MDM4ZWYiLCJwIjoiZXhjZWwtamlyYSJ9" TargetMode="External"/><Relationship Id="rId545" Type="http://schemas.openxmlformats.org/officeDocument/2006/relationships/hyperlink" Target="https://cogna.atlassian.net/browse/SGTB-867?atlOrigin=eyJpIjoiMjBhNWIzMmFjMjdiNGE1YzhhZTE4YmM0ZjA0MDM4ZWYiLCJwIjoiZXhjZWwtamlyYSJ9" TargetMode="External"/><Relationship Id="rId752" Type="http://schemas.openxmlformats.org/officeDocument/2006/relationships/hyperlink" Target="https://cogna.atlassian.net/browse/SGSE-4424?atlOrigin=eyJpIjoiMjBhNWIzMmFjMjdiNGE1YzhhZTE4YmM0ZjA0MDM4ZWYiLCJwIjoiZXhjZWwtamlyYSJ9" TargetMode="External"/><Relationship Id="rId1175" Type="http://schemas.openxmlformats.org/officeDocument/2006/relationships/hyperlink" Target="https://cogna.atlassian.net/browse/SGGU-7109?atlOrigin=eyJpIjoiMjBhNWIzMmFjMjdiNGE1YzhhZTE4YmM0ZjA0MDM4ZWYiLCJwIjoiZXhjZWwtamlyYSJ9" TargetMode="External"/><Relationship Id="rId1382" Type="http://schemas.openxmlformats.org/officeDocument/2006/relationships/hyperlink" Target="https://cogna.atlassian.net/browse/SGGS-11290?atlOrigin=eyJpIjoiMjBhNWIzMmFjMjdiNGE1YzhhZTE4YmM0ZjA0MDM4ZWYiLCJwIjoiZXhjZWwtamlyYSJ9" TargetMode="External"/><Relationship Id="rId2019" Type="http://schemas.openxmlformats.org/officeDocument/2006/relationships/hyperlink" Target="https://cogna.atlassian.net/browse/SGGS-17729?atlOrigin=eyJpIjoiMjBhNWIzMmFjMjdiNGE1YzhhZTE4YmM0ZjA0MDM4ZWYiLCJwIjoiZXhjZWwtamlyYSJ9" TargetMode="External"/><Relationship Id="rId2226" Type="http://schemas.openxmlformats.org/officeDocument/2006/relationships/hyperlink" Target="https://cogna.atlassian.net/browse/SGGS-17408?atlOrigin=eyJpIjoiMjBhNWIzMmFjMjdiNGE1YzhhZTE4YmM0ZjA0MDM4ZWYiLCJwIjoiZXhjZWwtamlyYSJ9" TargetMode="External"/><Relationship Id="rId2433" Type="http://schemas.openxmlformats.org/officeDocument/2006/relationships/hyperlink" Target="https://cogna.atlassian.net/browse/ARTPT-575?atlOrigin=eyJpIjoiMjBhNWIzMmFjMjdiNGE1YzhhZTE4YmM0ZjA0MDM4ZWYiLCJwIjoiZXhjZWwtamlyYSJ9" TargetMode="External"/><Relationship Id="rId2640" Type="http://schemas.openxmlformats.org/officeDocument/2006/relationships/hyperlink" Target="https://cogna.atlassian.net/browse/SGGS-16610?atlOrigin=eyJpIjoiMjBhNWIzMmFjMjdiNGE1YzhhZTE4YmM0ZjA0MDM4ZWYiLCJwIjoiZXhjZWwtamlyYSJ9" TargetMode="External"/><Relationship Id="rId405" Type="http://schemas.openxmlformats.org/officeDocument/2006/relationships/hyperlink" Target="https://cogna.atlassian.net/browse/SGTB-1527?atlOrigin=eyJpIjoiMjBhNWIzMmFjMjdiNGE1YzhhZTE4YmM0ZjA0MDM4ZWYiLCJwIjoiZXhjZWwtamlyYSJ9" TargetMode="External"/><Relationship Id="rId612" Type="http://schemas.openxmlformats.org/officeDocument/2006/relationships/hyperlink" Target="https://cogna.atlassian.net/browse/SGSE-4696?atlOrigin=eyJpIjoiMjBhNWIzMmFjMjdiNGE1YzhhZTE4YmM0ZjA0MDM4ZWYiLCJwIjoiZXhjZWwtamlyYSJ9" TargetMode="External"/><Relationship Id="rId1035" Type="http://schemas.openxmlformats.org/officeDocument/2006/relationships/hyperlink" Target="https://cogna.atlassian.net/browse/SGGU-7425?atlOrigin=eyJpIjoiMjBhNWIzMmFjMjdiNGE1YzhhZTE4YmM0ZjA0MDM4ZWYiLCJwIjoiZXhjZWwtamlyYSJ9" TargetMode="External"/><Relationship Id="rId1242" Type="http://schemas.openxmlformats.org/officeDocument/2006/relationships/hyperlink" Target="https://cogna.atlassian.net/browse/SGGU-6926?atlOrigin=eyJpIjoiMjBhNWIzMmFjMjdiNGE1YzhhZTE4YmM0ZjA0MDM4ZWYiLCJwIjoiZXhjZWwtamlyYSJ9" TargetMode="External"/><Relationship Id="rId1687" Type="http://schemas.openxmlformats.org/officeDocument/2006/relationships/hyperlink" Target="https://cogna.atlassian.net/browse/SGGS-18282?atlOrigin=eyJpIjoiMjBhNWIzMmFjMjdiNGE1YzhhZTE4YmM0ZjA0MDM4ZWYiLCJwIjoiZXhjZWwtamlyYSJ9" TargetMode="External"/><Relationship Id="rId1894" Type="http://schemas.openxmlformats.org/officeDocument/2006/relationships/hyperlink" Target="https://cogna.atlassian.net/browse/SGGS-17945?atlOrigin=eyJpIjoiMjBhNWIzMmFjMjdiNGE1YzhhZTE4YmM0ZjA0MDM4ZWYiLCJwIjoiZXhjZWwtamlyYSJ9" TargetMode="External"/><Relationship Id="rId2500" Type="http://schemas.openxmlformats.org/officeDocument/2006/relationships/hyperlink" Target="https://cogna.atlassian.net/browse/SGGS-16987?atlOrigin=eyJpIjoiMjBhNWIzMmFjMjdiNGE1YzhhZTE4YmM0ZjA0MDM4ZWYiLCJwIjoiZXhjZWwtamlyYSJ9" TargetMode="External"/><Relationship Id="rId2738" Type="http://schemas.openxmlformats.org/officeDocument/2006/relationships/hyperlink" Target="https://cogna.atlassian.net/browse/SGGS-16314?atlOrigin=eyJpIjoiMjBhNWIzMmFjMjdiNGE1YzhhZTE4YmM0ZjA0MDM4ZWYiLCJwIjoiZXhjZWwtamlyYSJ9" TargetMode="External"/><Relationship Id="rId917" Type="http://schemas.openxmlformats.org/officeDocument/2006/relationships/hyperlink" Target="https://cogna.atlassian.net/browse/SGSE-4078?atlOrigin=eyJpIjoiMjBhNWIzMmFjMjdiNGE1YzhhZTE4YmM0ZjA0MDM4ZWYiLCJwIjoiZXhjZWwtamlyYSJ9" TargetMode="External"/><Relationship Id="rId1102" Type="http://schemas.openxmlformats.org/officeDocument/2006/relationships/hyperlink" Target="https://cogna.atlassian.net/browse/SGGU-7221?atlOrigin=eyJpIjoiMjBhNWIzMmFjMjdiNGE1YzhhZTE4YmM0ZjA0MDM4ZWYiLCJwIjoiZXhjZWwtamlyYSJ9" TargetMode="External"/><Relationship Id="rId1547" Type="http://schemas.openxmlformats.org/officeDocument/2006/relationships/hyperlink" Target="https://cogna.atlassian.net/browse/SGGS-18563?atlOrigin=eyJpIjoiMjBhNWIzMmFjMjdiNGE1YzhhZTE4YmM0ZjA0MDM4ZWYiLCJwIjoiZXhjZWwtamlyYSJ9" TargetMode="External"/><Relationship Id="rId1754" Type="http://schemas.openxmlformats.org/officeDocument/2006/relationships/hyperlink" Target="https://cogna.atlassian.net/browse/SGGS-18191?atlOrigin=eyJpIjoiMjBhNWIzMmFjMjdiNGE1YzhhZTE4YmM0ZjA0MDM4ZWYiLCJwIjoiZXhjZWwtamlyYSJ9" TargetMode="External"/><Relationship Id="rId1961" Type="http://schemas.openxmlformats.org/officeDocument/2006/relationships/hyperlink" Target="https://cogna.atlassian.net/browse/SGGS-17809?atlOrigin=eyJpIjoiMjBhNWIzMmFjMjdiNGE1YzhhZTE4YmM0ZjA0MDM4ZWYiLCJwIjoiZXhjZWwtamlyYSJ9" TargetMode="External"/><Relationship Id="rId2805" Type="http://schemas.openxmlformats.org/officeDocument/2006/relationships/hyperlink" Target="https://cogna.atlassian.net/browse/ARTSG-182?atlOrigin=eyJpIjoiMjBhNWIzMmFjMjdiNGE1YzhhZTE4YmM0ZjA0MDM4ZWYiLCJwIjoiZXhjZWwtamlyYSJ9" TargetMode="External"/><Relationship Id="rId46" Type="http://schemas.openxmlformats.org/officeDocument/2006/relationships/hyperlink" Target="https://cogna.atlassian.net/browse/SGTB-2690?atlOrigin=eyJpIjoiMjBhNWIzMmFjMjdiNGE1YzhhZTE4YmM0ZjA0MDM4ZWYiLCJwIjoiZXhjZWwtamlyYSJ9" TargetMode="External"/><Relationship Id="rId1407" Type="http://schemas.openxmlformats.org/officeDocument/2006/relationships/hyperlink" Target="https://cogna.atlassian.net/browse/SGGU-6356?atlOrigin=eyJpIjoiMjBhNWIzMmFjMjdiNGE1YzhhZTE4YmM0ZjA0MDM4ZWYiLCJwIjoiZXhjZWwtamlyYSJ9" TargetMode="External"/><Relationship Id="rId1614" Type="http://schemas.openxmlformats.org/officeDocument/2006/relationships/hyperlink" Target="https://cogna.atlassian.net/browse/SGGS-18437?atlOrigin=eyJpIjoiMjBhNWIzMmFjMjdiNGE1YzhhZTE4YmM0ZjA0MDM4ZWYiLCJwIjoiZXhjZWwtamlyYSJ9" TargetMode="External"/><Relationship Id="rId1821" Type="http://schemas.openxmlformats.org/officeDocument/2006/relationships/hyperlink" Target="https://cogna.atlassian.net/browse/SGGS-18080?atlOrigin=eyJpIjoiMjBhNWIzMmFjMjdiNGE1YzhhZTE4YmM0ZjA0MDM4ZWYiLCJwIjoiZXhjZWwtamlyYSJ9" TargetMode="External"/><Relationship Id="rId195" Type="http://schemas.openxmlformats.org/officeDocument/2006/relationships/hyperlink" Target="https://cogna.atlassian.net/browse/SGTB-2243?atlOrigin=eyJpIjoiMjBhNWIzMmFjMjdiNGE1YzhhZTE4YmM0ZjA0MDM4ZWYiLCJwIjoiZXhjZWwtamlyYSJ9" TargetMode="External"/><Relationship Id="rId1919" Type="http://schemas.openxmlformats.org/officeDocument/2006/relationships/hyperlink" Target="https://cogna.atlassian.net/browse/SGGS-17916?atlOrigin=eyJpIjoiMjBhNWIzMmFjMjdiNGE1YzhhZTE4YmM0ZjA0MDM4ZWYiLCJwIjoiZXhjZWwtamlyYSJ9" TargetMode="External"/><Relationship Id="rId2083" Type="http://schemas.openxmlformats.org/officeDocument/2006/relationships/hyperlink" Target="https://cogna.atlassian.net/browse/SGGS-17580?atlOrigin=eyJpIjoiMjBhNWIzMmFjMjdiNGE1YzhhZTE4YmM0ZjA0MDM4ZWYiLCJwIjoiZXhjZWwtamlyYSJ9" TargetMode="External"/><Relationship Id="rId2290" Type="http://schemas.openxmlformats.org/officeDocument/2006/relationships/hyperlink" Target="https://cogna.atlassian.net/browse/SGGS-17288?atlOrigin=eyJpIjoiMjBhNWIzMmFjMjdiNGE1YzhhZTE4YmM0ZjA0MDM4ZWYiLCJwIjoiZXhjZWwtamlyYSJ9" TargetMode="External"/><Relationship Id="rId2388" Type="http://schemas.openxmlformats.org/officeDocument/2006/relationships/hyperlink" Target="https://cogna.atlassian.net/browse/SGGS-17127?atlOrigin=eyJpIjoiMjBhNWIzMmFjMjdiNGE1YzhhZTE4YmM0ZjA0MDM4ZWYiLCJwIjoiZXhjZWwtamlyYSJ9" TargetMode="External"/><Relationship Id="rId2595" Type="http://schemas.openxmlformats.org/officeDocument/2006/relationships/hyperlink" Target="https://cogna.atlassian.net/browse/SGGS-16766?atlOrigin=eyJpIjoiMjBhNWIzMmFjMjdiNGE1YzhhZTE4YmM0ZjA0MDM4ZWYiLCJwIjoiZXhjZWwtamlyYSJ9" TargetMode="External"/><Relationship Id="rId262" Type="http://schemas.openxmlformats.org/officeDocument/2006/relationships/hyperlink" Target="https://cogna.atlassian.net/browse/SGTB-2002?atlOrigin=eyJpIjoiMjBhNWIzMmFjMjdiNGE1YzhhZTE4YmM0ZjA0MDM4ZWYiLCJwIjoiZXhjZWwtamlyYSJ9" TargetMode="External"/><Relationship Id="rId567" Type="http://schemas.openxmlformats.org/officeDocument/2006/relationships/hyperlink" Target="https://cogna.atlassian.net/browse/SGSE-4808?atlOrigin=eyJpIjoiMjBhNWIzMmFjMjdiNGE1YzhhZTE4YmM0ZjA0MDM4ZWYiLCJwIjoiZXhjZWwtamlyYSJ9" TargetMode="External"/><Relationship Id="rId1197" Type="http://schemas.openxmlformats.org/officeDocument/2006/relationships/hyperlink" Target="https://cogna.atlassian.net/browse/SGGU-7003?atlOrigin=eyJpIjoiMjBhNWIzMmFjMjdiNGE1YzhhZTE4YmM0ZjA0MDM4ZWYiLCJwIjoiZXhjZWwtamlyYSJ9" TargetMode="External"/><Relationship Id="rId2150" Type="http://schemas.openxmlformats.org/officeDocument/2006/relationships/hyperlink" Target="https://cogna.atlassian.net/browse/SGGS-17498?atlOrigin=eyJpIjoiMjBhNWIzMmFjMjdiNGE1YzhhZTE4YmM0ZjA0MDM4ZWYiLCJwIjoiZXhjZWwtamlyYSJ9" TargetMode="External"/><Relationship Id="rId2248" Type="http://schemas.openxmlformats.org/officeDocument/2006/relationships/hyperlink" Target="https://cogna.atlassian.net/browse/ARTSG-178?atlOrigin=eyJpIjoiMjBhNWIzMmFjMjdiNGE1YzhhZTE4YmM0ZjA0MDM4ZWYiLCJwIjoiZXhjZWwtamlyYSJ9" TargetMode="External"/><Relationship Id="rId122" Type="http://schemas.openxmlformats.org/officeDocument/2006/relationships/hyperlink" Target="https://cogna.atlassian.net/browse/SGTB-2463?atlOrigin=eyJpIjoiMjBhNWIzMmFjMjdiNGE1YzhhZTE4YmM0ZjA0MDM4ZWYiLCJwIjoiZXhjZWwtamlyYSJ9" TargetMode="External"/><Relationship Id="rId774" Type="http://schemas.openxmlformats.org/officeDocument/2006/relationships/hyperlink" Target="https://cogna.atlassian.net/browse/SGSE-4357?atlOrigin=eyJpIjoiMjBhNWIzMmFjMjdiNGE1YzhhZTE4YmM0ZjA0MDM4ZWYiLCJwIjoiZXhjZWwtamlyYSJ9" TargetMode="External"/><Relationship Id="rId981" Type="http://schemas.openxmlformats.org/officeDocument/2006/relationships/hyperlink" Target="https://cogna.atlassian.net/browse/SGGU-7599?atlOrigin=eyJpIjoiMjBhNWIzMmFjMjdiNGE1YzhhZTE4YmM0ZjA0MDM4ZWYiLCJwIjoiZXhjZWwtamlyYSJ9" TargetMode="External"/><Relationship Id="rId1057" Type="http://schemas.openxmlformats.org/officeDocument/2006/relationships/hyperlink" Target="https://cogna.atlassian.net/browse/SGGU-7368?atlOrigin=eyJpIjoiMjBhNWIzMmFjMjdiNGE1YzhhZTE4YmM0ZjA0MDM4ZWYiLCJwIjoiZXhjZWwtamlyYSJ9" TargetMode="External"/><Relationship Id="rId2010" Type="http://schemas.openxmlformats.org/officeDocument/2006/relationships/hyperlink" Target="https://cogna.atlassian.net/browse/SGGS-17740?atlOrigin=eyJpIjoiMjBhNWIzMmFjMjdiNGE1YzhhZTE4YmM0ZjA0MDM4ZWYiLCJwIjoiZXhjZWwtamlyYSJ9" TargetMode="External"/><Relationship Id="rId2455" Type="http://schemas.openxmlformats.org/officeDocument/2006/relationships/hyperlink" Target="https://cogna.atlassian.net/browse/QSTI-776?atlOrigin=eyJpIjoiMjBhNWIzMmFjMjdiNGE1YzhhZTE4YmM0ZjA0MDM4ZWYiLCJwIjoiZXhjZWwtamlyYSJ9" TargetMode="External"/><Relationship Id="rId2662" Type="http://schemas.openxmlformats.org/officeDocument/2006/relationships/hyperlink" Target="https://cogna.atlassian.net/browse/SGGS-16573?atlOrigin=eyJpIjoiMjBhNWIzMmFjMjdiNGE1YzhhZTE4YmM0ZjA0MDM4ZWYiLCJwIjoiZXhjZWwtamlyYSJ9" TargetMode="External"/><Relationship Id="rId427" Type="http://schemas.openxmlformats.org/officeDocument/2006/relationships/hyperlink" Target="https://cogna.atlassian.net/browse/SGTB-1433?atlOrigin=eyJpIjoiMjBhNWIzMmFjMjdiNGE1YzhhZTE4YmM0ZjA0MDM4ZWYiLCJwIjoiZXhjZWwtamlyYSJ9" TargetMode="External"/><Relationship Id="rId634" Type="http://schemas.openxmlformats.org/officeDocument/2006/relationships/hyperlink" Target="https://cogna.atlassian.net/browse/SGSE-4639?atlOrigin=eyJpIjoiMjBhNWIzMmFjMjdiNGE1YzhhZTE4YmM0ZjA0MDM4ZWYiLCJwIjoiZXhjZWwtamlyYSJ9" TargetMode="External"/><Relationship Id="rId841" Type="http://schemas.openxmlformats.org/officeDocument/2006/relationships/hyperlink" Target="https://cogna.atlassian.net/browse/SGSE-4188?atlOrigin=eyJpIjoiMjBhNWIzMmFjMjdiNGE1YzhhZTE4YmM0ZjA0MDM4ZWYiLCJwIjoiZXhjZWwtamlyYSJ9" TargetMode="External"/><Relationship Id="rId1264" Type="http://schemas.openxmlformats.org/officeDocument/2006/relationships/hyperlink" Target="https://cogna.atlassian.net/browse/SGGU-6894?atlOrigin=eyJpIjoiMjBhNWIzMmFjMjdiNGE1YzhhZTE4YmM0ZjA0MDM4ZWYiLCJwIjoiZXhjZWwtamlyYSJ9" TargetMode="External"/><Relationship Id="rId1471" Type="http://schemas.openxmlformats.org/officeDocument/2006/relationships/hyperlink" Target="https://cogna.atlassian.net/browse/SGGU-5325?atlOrigin=eyJpIjoiMjBhNWIzMmFjMjdiNGE1YzhhZTE4YmM0ZjA0MDM4ZWYiLCJwIjoiZXhjZWwtamlyYSJ9" TargetMode="External"/><Relationship Id="rId1569" Type="http://schemas.openxmlformats.org/officeDocument/2006/relationships/hyperlink" Target="https://cogna.atlassian.net/browse/SGGS-18521?atlOrigin=eyJpIjoiMjBhNWIzMmFjMjdiNGE1YzhhZTE4YmM0ZjA0MDM4ZWYiLCJwIjoiZXhjZWwtamlyYSJ9" TargetMode="External"/><Relationship Id="rId2108" Type="http://schemas.openxmlformats.org/officeDocument/2006/relationships/hyperlink" Target="https://cogna.atlassian.net/browse/SGGS-17548?atlOrigin=eyJpIjoiMjBhNWIzMmFjMjdiNGE1YzhhZTE4YmM0ZjA0MDM4ZWYiLCJwIjoiZXhjZWwtamlyYSJ9" TargetMode="External"/><Relationship Id="rId2315" Type="http://schemas.openxmlformats.org/officeDocument/2006/relationships/hyperlink" Target="https://cogna.atlassian.net/browse/SGGS-17256?atlOrigin=eyJpIjoiMjBhNWIzMmFjMjdiNGE1YzhhZTE4YmM0ZjA0MDM4ZWYiLCJwIjoiZXhjZWwtamlyYSJ9" TargetMode="External"/><Relationship Id="rId2522" Type="http://schemas.openxmlformats.org/officeDocument/2006/relationships/hyperlink" Target="https://cogna.atlassian.net/browse/SGGS-16949?atlOrigin=eyJpIjoiMjBhNWIzMmFjMjdiNGE1YzhhZTE4YmM0ZjA0MDM4ZWYiLCJwIjoiZXhjZWwtamlyYSJ9" TargetMode="External"/><Relationship Id="rId701" Type="http://schemas.openxmlformats.org/officeDocument/2006/relationships/hyperlink" Target="https://cogna.atlassian.net/browse/SGSE-4533?atlOrigin=eyJpIjoiMjBhNWIzMmFjMjdiNGE1YzhhZTE4YmM0ZjA0MDM4ZWYiLCJwIjoiZXhjZWwtamlyYSJ9" TargetMode="External"/><Relationship Id="rId939" Type="http://schemas.openxmlformats.org/officeDocument/2006/relationships/hyperlink" Target="https://cogna.atlassian.net/browse/ARTSG-184?atlOrigin=eyJpIjoiMjBhNWIzMmFjMjdiNGE1YzhhZTE4YmM0ZjA0MDM4ZWYiLCJwIjoiZXhjZWwtamlyYSJ9" TargetMode="External"/><Relationship Id="rId1124" Type="http://schemas.openxmlformats.org/officeDocument/2006/relationships/hyperlink" Target="https://cogna.atlassian.net/browse/SGGU-7201?atlOrigin=eyJpIjoiMjBhNWIzMmFjMjdiNGE1YzhhZTE4YmM0ZjA0MDM4ZWYiLCJwIjoiZXhjZWwtamlyYSJ9" TargetMode="External"/><Relationship Id="rId1331" Type="http://schemas.openxmlformats.org/officeDocument/2006/relationships/hyperlink" Target="https://cogna.atlassian.net/browse/SGGU-6701?atlOrigin=eyJpIjoiMjBhNWIzMmFjMjdiNGE1YzhhZTE4YmM0ZjA0MDM4ZWYiLCJwIjoiZXhjZWwtamlyYSJ9" TargetMode="External"/><Relationship Id="rId1776" Type="http://schemas.openxmlformats.org/officeDocument/2006/relationships/hyperlink" Target="https://cogna.atlassian.net/browse/SGGS-18164?atlOrigin=eyJpIjoiMjBhNWIzMmFjMjdiNGE1YzhhZTE4YmM0ZjA0MDM4ZWYiLCJwIjoiZXhjZWwtamlyYSJ9" TargetMode="External"/><Relationship Id="rId1983" Type="http://schemas.openxmlformats.org/officeDocument/2006/relationships/hyperlink" Target="https://cogna.atlassian.net/browse/SGGS-17775?atlOrigin=eyJpIjoiMjBhNWIzMmFjMjdiNGE1YzhhZTE4YmM0ZjA0MDM4ZWYiLCJwIjoiZXhjZWwtamlyYSJ9" TargetMode="External"/><Relationship Id="rId2827" Type="http://schemas.openxmlformats.org/officeDocument/2006/relationships/hyperlink" Target="https://cogna.atlassian.net/browse/ARTSG-182?atlOrigin=eyJpIjoiMjBhNWIzMmFjMjdiNGE1YzhhZTE4YmM0ZjA0MDM4ZWYiLCJwIjoiZXhjZWwtamlyYSJ9" TargetMode="External"/><Relationship Id="rId68" Type="http://schemas.openxmlformats.org/officeDocument/2006/relationships/hyperlink" Target="https://cogna.atlassian.net/browse/SGTB-2608?atlOrigin=eyJpIjoiMjBhNWIzMmFjMjdiNGE1YzhhZTE4YmM0ZjA0MDM4ZWYiLCJwIjoiZXhjZWwtamlyYSJ9" TargetMode="External"/><Relationship Id="rId1429" Type="http://schemas.openxmlformats.org/officeDocument/2006/relationships/hyperlink" Target="https://cogna.atlassian.net/browse/SGGU-6334?atlOrigin=eyJpIjoiMjBhNWIzMmFjMjdiNGE1YzhhZTE4YmM0ZjA0MDM4ZWYiLCJwIjoiZXhjZWwtamlyYSJ9" TargetMode="External"/><Relationship Id="rId1636" Type="http://schemas.openxmlformats.org/officeDocument/2006/relationships/hyperlink" Target="https://cogna.atlassian.net/browse/SGGS-18374?atlOrigin=eyJpIjoiMjBhNWIzMmFjMjdiNGE1YzhhZTE4YmM0ZjA0MDM4ZWYiLCJwIjoiZXhjZWwtamlyYSJ9" TargetMode="External"/><Relationship Id="rId1843" Type="http://schemas.openxmlformats.org/officeDocument/2006/relationships/hyperlink" Target="https://cogna.atlassian.net/browse/SGGS-18007?atlOrigin=eyJpIjoiMjBhNWIzMmFjMjdiNGE1YzhhZTE4YmM0ZjA0MDM4ZWYiLCJwIjoiZXhjZWwtamlyYSJ9" TargetMode="External"/><Relationship Id="rId1703" Type="http://schemas.openxmlformats.org/officeDocument/2006/relationships/hyperlink" Target="https://cogna.atlassian.net/browse/SGGS-18263?atlOrigin=eyJpIjoiMjBhNWIzMmFjMjdiNGE1YzhhZTE4YmM0ZjA0MDM4ZWYiLCJwIjoiZXhjZWwtamlyYSJ9" TargetMode="External"/><Relationship Id="rId1910" Type="http://schemas.openxmlformats.org/officeDocument/2006/relationships/hyperlink" Target="https://cogna.atlassian.net/browse/SGGS-17927?atlOrigin=eyJpIjoiMjBhNWIzMmFjMjdiNGE1YzhhZTE4YmM0ZjA0MDM4ZWYiLCJwIjoiZXhjZWwtamlyYSJ9" TargetMode="External"/><Relationship Id="rId284" Type="http://schemas.openxmlformats.org/officeDocument/2006/relationships/hyperlink" Target="https://cogna.atlassian.net/browse/SGTB-1878?atlOrigin=eyJpIjoiMjBhNWIzMmFjMjdiNGE1YzhhZTE4YmM0ZjA0MDM4ZWYiLCJwIjoiZXhjZWwtamlyYSJ9" TargetMode="External"/><Relationship Id="rId491" Type="http://schemas.openxmlformats.org/officeDocument/2006/relationships/hyperlink" Target="https://cogna.atlassian.net/browse/SGTB-1370?atlOrigin=eyJpIjoiMjBhNWIzMmFjMjdiNGE1YzhhZTE4YmM0ZjA0MDM4ZWYiLCJwIjoiZXhjZWwtamlyYSJ9" TargetMode="External"/><Relationship Id="rId2172" Type="http://schemas.openxmlformats.org/officeDocument/2006/relationships/hyperlink" Target="https://cogna.atlassian.net/browse/SGGS-17469?atlOrigin=eyJpIjoiMjBhNWIzMmFjMjdiNGE1YzhhZTE4YmM0ZjA0MDM4ZWYiLCJwIjoiZXhjZWwtamlyYSJ9" TargetMode="External"/><Relationship Id="rId144" Type="http://schemas.openxmlformats.org/officeDocument/2006/relationships/hyperlink" Target="https://cogna.atlassian.net/browse/SGTB-2388?atlOrigin=eyJpIjoiMjBhNWIzMmFjMjdiNGE1YzhhZTE4YmM0ZjA0MDM4ZWYiLCJwIjoiZXhjZWwtamlyYSJ9" TargetMode="External"/><Relationship Id="rId589" Type="http://schemas.openxmlformats.org/officeDocument/2006/relationships/hyperlink" Target="https://cogna.atlassian.net/browse/SGSE-4745?atlOrigin=eyJpIjoiMjBhNWIzMmFjMjdiNGE1YzhhZTE4YmM0ZjA0MDM4ZWYiLCJwIjoiZXhjZWwtamlyYSJ9" TargetMode="External"/><Relationship Id="rId796" Type="http://schemas.openxmlformats.org/officeDocument/2006/relationships/hyperlink" Target="https://cogna.atlassian.net/browse/SGSE-4324?atlOrigin=eyJpIjoiMjBhNWIzMmFjMjdiNGE1YzhhZTE4YmM0ZjA0MDM4ZWYiLCJwIjoiZXhjZWwtamlyYSJ9" TargetMode="External"/><Relationship Id="rId2477" Type="http://schemas.openxmlformats.org/officeDocument/2006/relationships/hyperlink" Target="https://cogna.atlassian.net/browse/SGGS-17007?atlOrigin=eyJpIjoiMjBhNWIzMmFjMjdiNGE1YzhhZTE4YmM0ZjA0MDM4ZWYiLCJwIjoiZXhjZWwtamlyYSJ9" TargetMode="External"/><Relationship Id="rId2684" Type="http://schemas.openxmlformats.org/officeDocument/2006/relationships/hyperlink" Target="https://cogna.atlassian.net/browse/SGGS-16446?atlOrigin=eyJpIjoiMjBhNWIzMmFjMjdiNGE1YzhhZTE4YmM0ZjA0MDM4ZWYiLCJwIjoiZXhjZWwtamlyYSJ9" TargetMode="External"/><Relationship Id="rId351" Type="http://schemas.openxmlformats.org/officeDocument/2006/relationships/hyperlink" Target="https://cogna.atlassian.net/browse/SGTB-1669?atlOrigin=eyJpIjoiMjBhNWIzMmFjMjdiNGE1YzhhZTE4YmM0ZjA0MDM4ZWYiLCJwIjoiZXhjZWwtamlyYSJ9" TargetMode="External"/><Relationship Id="rId449" Type="http://schemas.openxmlformats.org/officeDocument/2006/relationships/hyperlink" Target="https://cogna.atlassian.net/browse/SGTB-1402?atlOrigin=eyJpIjoiMjBhNWIzMmFjMjdiNGE1YzhhZTE4YmM0ZjA0MDM4ZWYiLCJwIjoiZXhjZWwtamlyYSJ9" TargetMode="External"/><Relationship Id="rId656" Type="http://schemas.openxmlformats.org/officeDocument/2006/relationships/hyperlink" Target="https://cogna.atlassian.net/browse/SGSE-4591?atlOrigin=eyJpIjoiMjBhNWIzMmFjMjdiNGE1YzhhZTE4YmM0ZjA0MDM4ZWYiLCJwIjoiZXhjZWwtamlyYSJ9" TargetMode="External"/><Relationship Id="rId863" Type="http://schemas.openxmlformats.org/officeDocument/2006/relationships/hyperlink" Target="https://cogna.atlassian.net/browse/SGSE-4134?atlOrigin=eyJpIjoiMjBhNWIzMmFjMjdiNGE1YzhhZTE4YmM0ZjA0MDM4ZWYiLCJwIjoiZXhjZWwtamlyYSJ9" TargetMode="External"/><Relationship Id="rId1079" Type="http://schemas.openxmlformats.org/officeDocument/2006/relationships/hyperlink" Target="https://cogna.atlassian.net/browse/SGGU-7323?atlOrigin=eyJpIjoiMjBhNWIzMmFjMjdiNGE1YzhhZTE4YmM0ZjA0MDM4ZWYiLCJwIjoiZXhjZWwtamlyYSJ9" TargetMode="External"/><Relationship Id="rId1286" Type="http://schemas.openxmlformats.org/officeDocument/2006/relationships/hyperlink" Target="https://cogna.atlassian.net/browse/SGGU-6791?atlOrigin=eyJpIjoiMjBhNWIzMmFjMjdiNGE1YzhhZTE4YmM0ZjA0MDM4ZWYiLCJwIjoiZXhjZWwtamlyYSJ9" TargetMode="External"/><Relationship Id="rId1493" Type="http://schemas.openxmlformats.org/officeDocument/2006/relationships/hyperlink" Target="https://cogna.atlassian.net/browse/SGGS-18655?atlOrigin=eyJpIjoiMjBhNWIzMmFjMjdiNGE1YzhhZTE4YmM0ZjA0MDM4ZWYiLCJwIjoiZXhjZWwtamlyYSJ9" TargetMode="External"/><Relationship Id="rId2032" Type="http://schemas.openxmlformats.org/officeDocument/2006/relationships/hyperlink" Target="https://cogna.atlassian.net/browse/SGGS-17710?atlOrigin=eyJpIjoiMjBhNWIzMmFjMjdiNGE1YzhhZTE4YmM0ZjA0MDM4ZWYiLCJwIjoiZXhjZWwtamlyYSJ9" TargetMode="External"/><Relationship Id="rId2337" Type="http://schemas.openxmlformats.org/officeDocument/2006/relationships/hyperlink" Target="https://cogna.atlassian.net/browse/SGGS-17226?atlOrigin=eyJpIjoiMjBhNWIzMmFjMjdiNGE1YzhhZTE4YmM0ZjA0MDM4ZWYiLCJwIjoiZXhjZWwtamlyYSJ9" TargetMode="External"/><Relationship Id="rId2544" Type="http://schemas.openxmlformats.org/officeDocument/2006/relationships/hyperlink" Target="https://cogna.atlassian.net/browse/SGGS-16910?atlOrigin=eyJpIjoiMjBhNWIzMmFjMjdiNGE1YzhhZTE4YmM0ZjA0MDM4ZWYiLCJwIjoiZXhjZWwtamlyYSJ9" TargetMode="External"/><Relationship Id="rId211" Type="http://schemas.openxmlformats.org/officeDocument/2006/relationships/hyperlink" Target="https://cogna.atlassian.net/browse/SGTB-2157?atlOrigin=eyJpIjoiMjBhNWIzMmFjMjdiNGE1YzhhZTE4YmM0ZjA0MDM4ZWYiLCJwIjoiZXhjZWwtamlyYSJ9" TargetMode="External"/><Relationship Id="rId309" Type="http://schemas.openxmlformats.org/officeDocument/2006/relationships/hyperlink" Target="https://cogna.atlassian.net/browse/SGTB-1819?atlOrigin=eyJpIjoiMjBhNWIzMmFjMjdiNGE1YzhhZTE4YmM0ZjA0MDM4ZWYiLCJwIjoiZXhjZWwtamlyYSJ9" TargetMode="External"/><Relationship Id="rId516" Type="http://schemas.openxmlformats.org/officeDocument/2006/relationships/hyperlink" Target="https://cogna.atlassian.net/browse/SGTB-1338?atlOrigin=eyJpIjoiMjBhNWIzMmFjMjdiNGE1YzhhZTE4YmM0ZjA0MDM4ZWYiLCJwIjoiZXhjZWwtamlyYSJ9" TargetMode="External"/><Relationship Id="rId1146" Type="http://schemas.openxmlformats.org/officeDocument/2006/relationships/hyperlink" Target="https://cogna.atlassian.net/browse/SGGU-7156?atlOrigin=eyJpIjoiMjBhNWIzMmFjMjdiNGE1YzhhZTE4YmM0ZjA0MDM4ZWYiLCJwIjoiZXhjZWwtamlyYSJ9" TargetMode="External"/><Relationship Id="rId1798" Type="http://schemas.openxmlformats.org/officeDocument/2006/relationships/hyperlink" Target="https://cogna.atlassian.net/browse/SGGS-18132?atlOrigin=eyJpIjoiMjBhNWIzMmFjMjdiNGE1YzhhZTE4YmM0ZjA0MDM4ZWYiLCJwIjoiZXhjZWwtamlyYSJ9" TargetMode="External"/><Relationship Id="rId2751" Type="http://schemas.openxmlformats.org/officeDocument/2006/relationships/hyperlink" Target="https://cogna.atlassian.net/browse/SGGS-16283?atlOrigin=eyJpIjoiMjBhNWIzMmFjMjdiNGE1YzhhZTE4YmM0ZjA0MDM4ZWYiLCJwIjoiZXhjZWwtamlyYSJ9" TargetMode="External"/><Relationship Id="rId2849" Type="http://schemas.openxmlformats.org/officeDocument/2006/relationships/hyperlink" Target="https://cogna.atlassian.net/browse/SGGS-15445?atlOrigin=eyJpIjoiMjBhNWIzMmFjMjdiNGE1YzhhZTE4YmM0ZjA0MDM4ZWYiLCJwIjoiZXhjZWwtamlyYSJ9" TargetMode="External"/><Relationship Id="rId723" Type="http://schemas.openxmlformats.org/officeDocument/2006/relationships/hyperlink" Target="https://cogna.atlassian.net/browse/SGSE-4508?atlOrigin=eyJpIjoiMjBhNWIzMmFjMjdiNGE1YzhhZTE4YmM0ZjA0MDM4ZWYiLCJwIjoiZXhjZWwtamlyYSJ9" TargetMode="External"/><Relationship Id="rId930" Type="http://schemas.openxmlformats.org/officeDocument/2006/relationships/hyperlink" Target="https://cogna.atlassian.net/browse/SGSE-3296?atlOrigin=eyJpIjoiMjBhNWIzMmFjMjdiNGE1YzhhZTE4YmM0ZjA0MDM4ZWYiLCJwIjoiZXhjZWwtamlyYSJ9" TargetMode="External"/><Relationship Id="rId1006" Type="http://schemas.openxmlformats.org/officeDocument/2006/relationships/hyperlink" Target="https://cogna.atlassian.net/browse/SGGU-7496?atlOrigin=eyJpIjoiMjBhNWIzMmFjMjdiNGE1YzhhZTE4YmM0ZjA0MDM4ZWYiLCJwIjoiZXhjZWwtamlyYSJ9" TargetMode="External"/><Relationship Id="rId1353" Type="http://schemas.openxmlformats.org/officeDocument/2006/relationships/hyperlink" Target="https://cogna.atlassian.net/browse/SGGU-6561?atlOrigin=eyJpIjoiMjBhNWIzMmFjMjdiNGE1YzhhZTE4YmM0ZjA0MDM4ZWYiLCJwIjoiZXhjZWwtamlyYSJ9" TargetMode="External"/><Relationship Id="rId1560" Type="http://schemas.openxmlformats.org/officeDocument/2006/relationships/hyperlink" Target="https://cogna.atlassian.net/browse/ARTDF-377?atlOrigin=eyJpIjoiMjBhNWIzMmFjMjdiNGE1YzhhZTE4YmM0ZjA0MDM4ZWYiLCJwIjoiZXhjZWwtamlyYSJ9" TargetMode="External"/><Relationship Id="rId1658" Type="http://schemas.openxmlformats.org/officeDocument/2006/relationships/hyperlink" Target="https://cogna.atlassian.net/browse/SGGS-18339?atlOrigin=eyJpIjoiMjBhNWIzMmFjMjdiNGE1YzhhZTE4YmM0ZjA0MDM4ZWYiLCJwIjoiZXhjZWwtamlyYSJ9" TargetMode="External"/><Relationship Id="rId1865" Type="http://schemas.openxmlformats.org/officeDocument/2006/relationships/hyperlink" Target="https://cogna.atlassian.net/browse/SGGS-17984?atlOrigin=eyJpIjoiMjBhNWIzMmFjMjdiNGE1YzhhZTE4YmM0ZjA0MDM4ZWYiLCJwIjoiZXhjZWwtamlyYSJ9" TargetMode="External"/><Relationship Id="rId2404" Type="http://schemas.openxmlformats.org/officeDocument/2006/relationships/hyperlink" Target="https://cogna.atlassian.net/browse/SGGS-17104?atlOrigin=eyJpIjoiMjBhNWIzMmFjMjdiNGE1YzhhZTE4YmM0ZjA0MDM4ZWYiLCJwIjoiZXhjZWwtamlyYSJ9" TargetMode="External"/><Relationship Id="rId2611" Type="http://schemas.openxmlformats.org/officeDocument/2006/relationships/hyperlink" Target="https://cogna.atlassian.net/browse/ARTPT-691?atlOrigin=eyJpIjoiMjBhNWIzMmFjMjdiNGE1YzhhZTE4YmM0ZjA0MDM4ZWYiLCJwIjoiZXhjZWwtamlyYSJ9" TargetMode="External"/><Relationship Id="rId2709" Type="http://schemas.openxmlformats.org/officeDocument/2006/relationships/hyperlink" Target="https://cogna.atlassian.net/browse/SGGS-16390?atlOrigin=eyJpIjoiMjBhNWIzMmFjMjdiNGE1YzhhZTE4YmM0ZjA0MDM4ZWYiLCJwIjoiZXhjZWwtamlyYSJ9" TargetMode="External"/><Relationship Id="rId1213" Type="http://schemas.openxmlformats.org/officeDocument/2006/relationships/hyperlink" Target="https://cogna.atlassian.net/browse/SGGU-6980?atlOrigin=eyJpIjoiMjBhNWIzMmFjMjdiNGE1YzhhZTE4YmM0ZjA0MDM4ZWYiLCJwIjoiZXhjZWwtamlyYSJ9" TargetMode="External"/><Relationship Id="rId1420" Type="http://schemas.openxmlformats.org/officeDocument/2006/relationships/hyperlink" Target="https://cogna.atlassian.net/browse/ARTSG-184?atlOrigin=eyJpIjoiMjBhNWIzMmFjMjdiNGE1YzhhZTE4YmM0ZjA0MDM4ZWYiLCJwIjoiZXhjZWwtamlyYSJ9" TargetMode="External"/><Relationship Id="rId1518" Type="http://schemas.openxmlformats.org/officeDocument/2006/relationships/hyperlink" Target="https://cogna.atlassian.net/browse/SGGS-18615?atlOrigin=eyJpIjoiMjBhNWIzMmFjMjdiNGE1YzhhZTE4YmM0ZjA0MDM4ZWYiLCJwIjoiZXhjZWwtamlyYSJ9" TargetMode="External"/><Relationship Id="rId1725" Type="http://schemas.openxmlformats.org/officeDocument/2006/relationships/hyperlink" Target="https://cogna.atlassian.net/browse/SGGS-18223?atlOrigin=eyJpIjoiMjBhNWIzMmFjMjdiNGE1YzhhZTE4YmM0ZjA0MDM4ZWYiLCJwIjoiZXhjZWwtamlyYSJ9" TargetMode="External"/><Relationship Id="rId1932" Type="http://schemas.openxmlformats.org/officeDocument/2006/relationships/hyperlink" Target="https://cogna.atlassian.net/browse/SGGS-17903?atlOrigin=eyJpIjoiMjBhNWIzMmFjMjdiNGE1YzhhZTE4YmM0ZjA0MDM4ZWYiLCJwIjoiZXhjZWwtamlyYSJ9" TargetMode="External"/><Relationship Id="rId17" Type="http://schemas.openxmlformats.org/officeDocument/2006/relationships/hyperlink" Target="https://cogna.atlassian.net/browse/SGTB-2812?atlOrigin=eyJpIjoiMjBhNWIzMmFjMjdiNGE1YzhhZTE4YmM0ZjA0MDM4ZWYiLCJwIjoiZXhjZWwtamlyYSJ9" TargetMode="External"/><Relationship Id="rId2194" Type="http://schemas.openxmlformats.org/officeDocument/2006/relationships/hyperlink" Target="https://cogna.atlassian.net/browse/SGGS-17447?atlOrigin=eyJpIjoiMjBhNWIzMmFjMjdiNGE1YzhhZTE4YmM0ZjA0MDM4ZWYiLCJwIjoiZXhjZWwtamlyYSJ9" TargetMode="External"/><Relationship Id="rId166" Type="http://schemas.openxmlformats.org/officeDocument/2006/relationships/hyperlink" Target="https://cogna.atlassian.net/browse/SGTB-2321?atlOrigin=eyJpIjoiMjBhNWIzMmFjMjdiNGE1YzhhZTE4YmM0ZjA0MDM4ZWYiLCJwIjoiZXhjZWwtamlyYSJ9" TargetMode="External"/><Relationship Id="rId373" Type="http://schemas.openxmlformats.org/officeDocument/2006/relationships/hyperlink" Target="https://cogna.atlassian.net/browse/SGTB-1622?atlOrigin=eyJpIjoiMjBhNWIzMmFjMjdiNGE1YzhhZTE4YmM0ZjA0MDM4ZWYiLCJwIjoiZXhjZWwtamlyYSJ9" TargetMode="External"/><Relationship Id="rId580" Type="http://schemas.openxmlformats.org/officeDocument/2006/relationships/hyperlink" Target="https://cogna.atlassian.net/browse/SGSE-4784?atlOrigin=eyJpIjoiMjBhNWIzMmFjMjdiNGE1YzhhZTE4YmM0ZjA0MDM4ZWYiLCJwIjoiZXhjZWwtamlyYSJ9" TargetMode="External"/><Relationship Id="rId2054" Type="http://schemas.openxmlformats.org/officeDocument/2006/relationships/hyperlink" Target="https://cogna.atlassian.net/browse/SGGS-17678?atlOrigin=eyJpIjoiMjBhNWIzMmFjMjdiNGE1YzhhZTE4YmM0ZjA0MDM4ZWYiLCJwIjoiZXhjZWwtamlyYSJ9" TargetMode="External"/><Relationship Id="rId2261" Type="http://schemas.openxmlformats.org/officeDocument/2006/relationships/hyperlink" Target="https://cogna.atlassian.net/browse/SGGS-17329?atlOrigin=eyJpIjoiMjBhNWIzMmFjMjdiNGE1YzhhZTE4YmM0ZjA0MDM4ZWYiLCJwIjoiZXhjZWwtamlyYSJ9" TargetMode="External"/><Relationship Id="rId2499" Type="http://schemas.openxmlformats.org/officeDocument/2006/relationships/hyperlink" Target="https://cogna.atlassian.net/browse/JIBK-14461?atlOrigin=eyJpIjoiMjBhNWIzMmFjMjdiNGE1YzhhZTE4YmM0ZjA0MDM4ZWYiLCJwIjoiZXhjZWwtamlyYSJ9" TargetMode="External"/><Relationship Id="rId1" Type="http://schemas.openxmlformats.org/officeDocument/2006/relationships/hyperlink" Target="https://cogna.atlassian.net/browse/SGTB-2860?atlOrigin=eyJpIjoiMjBhNWIzMmFjMjdiNGE1YzhhZTE4YmM0ZjA0MDM4ZWYiLCJwIjoiZXhjZWwtamlyYSJ9" TargetMode="External"/><Relationship Id="rId233" Type="http://schemas.openxmlformats.org/officeDocument/2006/relationships/hyperlink" Target="https://cogna.atlassian.net/browse/SGTB-2097?atlOrigin=eyJpIjoiMjBhNWIzMmFjMjdiNGE1YzhhZTE4YmM0ZjA0MDM4ZWYiLCJwIjoiZXhjZWwtamlyYSJ9" TargetMode="External"/><Relationship Id="rId440" Type="http://schemas.openxmlformats.org/officeDocument/2006/relationships/hyperlink" Target="https://cogna.atlassian.net/browse/SGTB-1411?atlOrigin=eyJpIjoiMjBhNWIzMmFjMjdiNGE1YzhhZTE4YmM0ZjA0MDM4ZWYiLCJwIjoiZXhjZWwtamlyYSJ9" TargetMode="External"/><Relationship Id="rId678" Type="http://schemas.openxmlformats.org/officeDocument/2006/relationships/hyperlink" Target="https://cogna.atlassian.net/browse/SGSE-4558?atlOrigin=eyJpIjoiMjBhNWIzMmFjMjdiNGE1YzhhZTE4YmM0ZjA0MDM4ZWYiLCJwIjoiZXhjZWwtamlyYSJ9" TargetMode="External"/><Relationship Id="rId885" Type="http://schemas.openxmlformats.org/officeDocument/2006/relationships/hyperlink" Target="https://cogna.atlassian.net/browse/SGSE-4112?atlOrigin=eyJpIjoiMjBhNWIzMmFjMjdiNGE1YzhhZTE4YmM0ZjA0MDM4ZWYiLCJwIjoiZXhjZWwtamlyYSJ9" TargetMode="External"/><Relationship Id="rId1070" Type="http://schemas.openxmlformats.org/officeDocument/2006/relationships/hyperlink" Target="https://cogna.atlassian.net/browse/SGGU-7343?atlOrigin=eyJpIjoiMjBhNWIzMmFjMjdiNGE1YzhhZTE4YmM0ZjA0MDM4ZWYiLCJwIjoiZXhjZWwtamlyYSJ9" TargetMode="External"/><Relationship Id="rId2121" Type="http://schemas.openxmlformats.org/officeDocument/2006/relationships/hyperlink" Target="https://cogna.atlassian.net/browse/SGGS-17529?atlOrigin=eyJpIjoiMjBhNWIzMmFjMjdiNGE1YzhhZTE4YmM0ZjA0MDM4ZWYiLCJwIjoiZXhjZWwtamlyYSJ9" TargetMode="External"/><Relationship Id="rId2359" Type="http://schemas.openxmlformats.org/officeDocument/2006/relationships/hyperlink" Target="https://cogna.atlassian.net/browse/SGGS-17190?atlOrigin=eyJpIjoiMjBhNWIzMmFjMjdiNGE1YzhhZTE4YmM0ZjA0MDM4ZWYiLCJwIjoiZXhjZWwtamlyYSJ9" TargetMode="External"/><Relationship Id="rId2566" Type="http://schemas.openxmlformats.org/officeDocument/2006/relationships/hyperlink" Target="https://cogna.atlassian.net/browse/SGGS-16865?atlOrigin=eyJpIjoiMjBhNWIzMmFjMjdiNGE1YzhhZTE4YmM0ZjA0MDM4ZWYiLCJwIjoiZXhjZWwtamlyYSJ9" TargetMode="External"/><Relationship Id="rId2773" Type="http://schemas.openxmlformats.org/officeDocument/2006/relationships/hyperlink" Target="https://cogna.atlassian.net/browse/SGGS-16135?atlOrigin=eyJpIjoiMjBhNWIzMmFjMjdiNGE1YzhhZTE4YmM0ZjA0MDM4ZWYiLCJwIjoiZXhjZWwtamlyYSJ9" TargetMode="External"/><Relationship Id="rId300" Type="http://schemas.openxmlformats.org/officeDocument/2006/relationships/hyperlink" Target="https://cogna.atlassian.net/browse/SGTB-1837?atlOrigin=eyJpIjoiMjBhNWIzMmFjMjdiNGE1YzhhZTE4YmM0ZjA0MDM4ZWYiLCJwIjoiZXhjZWwtamlyYSJ9" TargetMode="External"/><Relationship Id="rId538" Type="http://schemas.openxmlformats.org/officeDocument/2006/relationships/hyperlink" Target="https://cogna.atlassian.net/browse/SGTB-1011?atlOrigin=eyJpIjoiMjBhNWIzMmFjMjdiNGE1YzhhZTE4YmM0ZjA0MDM4ZWYiLCJwIjoiZXhjZWwtamlyYSJ9" TargetMode="External"/><Relationship Id="rId745" Type="http://schemas.openxmlformats.org/officeDocument/2006/relationships/hyperlink" Target="https://cogna.atlassian.net/browse/SGSE-4444?atlOrigin=eyJpIjoiMjBhNWIzMmFjMjdiNGE1YzhhZTE4YmM0ZjA0MDM4ZWYiLCJwIjoiZXhjZWwtamlyYSJ9" TargetMode="External"/><Relationship Id="rId952" Type="http://schemas.openxmlformats.org/officeDocument/2006/relationships/hyperlink" Target="https://cogna.atlassian.net/browse/SGSE-3271?atlOrigin=eyJpIjoiMjBhNWIzMmFjMjdiNGE1YzhhZTE4YmM0ZjA0MDM4ZWYiLCJwIjoiZXhjZWwtamlyYSJ9" TargetMode="External"/><Relationship Id="rId1168" Type="http://schemas.openxmlformats.org/officeDocument/2006/relationships/hyperlink" Target="https://cogna.atlassian.net/browse/SGGU-7121?atlOrigin=eyJpIjoiMjBhNWIzMmFjMjdiNGE1YzhhZTE4YmM0ZjA0MDM4ZWYiLCJwIjoiZXhjZWwtamlyYSJ9" TargetMode="External"/><Relationship Id="rId1375" Type="http://schemas.openxmlformats.org/officeDocument/2006/relationships/hyperlink" Target="https://cogna.atlassian.net/browse/SGGU-6430?atlOrigin=eyJpIjoiMjBhNWIzMmFjMjdiNGE1YzhhZTE4YmM0ZjA0MDM4ZWYiLCJwIjoiZXhjZWwtamlyYSJ9" TargetMode="External"/><Relationship Id="rId1582" Type="http://schemas.openxmlformats.org/officeDocument/2006/relationships/hyperlink" Target="https://cogna.atlassian.net/browse/SGGS-18495?atlOrigin=eyJpIjoiMjBhNWIzMmFjMjdiNGE1YzhhZTE4YmM0ZjA0MDM4ZWYiLCJwIjoiZXhjZWwtamlyYSJ9" TargetMode="External"/><Relationship Id="rId2219" Type="http://schemas.openxmlformats.org/officeDocument/2006/relationships/hyperlink" Target="https://cogna.atlassian.net/browse/SGGS-17415?atlOrigin=eyJpIjoiMjBhNWIzMmFjMjdiNGE1YzhhZTE4YmM0ZjA0MDM4ZWYiLCJwIjoiZXhjZWwtamlyYSJ9" TargetMode="External"/><Relationship Id="rId2426" Type="http://schemas.openxmlformats.org/officeDocument/2006/relationships/hyperlink" Target="https://cogna.atlassian.net/browse/SGGS-17079?atlOrigin=eyJpIjoiMjBhNWIzMmFjMjdiNGE1YzhhZTE4YmM0ZjA0MDM4ZWYiLCJwIjoiZXhjZWwtamlyYSJ9" TargetMode="External"/><Relationship Id="rId2633" Type="http://schemas.openxmlformats.org/officeDocument/2006/relationships/hyperlink" Target="https://cogna.atlassian.net/browse/SGGS-16627?atlOrigin=eyJpIjoiMjBhNWIzMmFjMjdiNGE1YzhhZTE4YmM0ZjA0MDM4ZWYiLCJwIjoiZXhjZWwtamlyYSJ9" TargetMode="External"/><Relationship Id="rId81" Type="http://schemas.openxmlformats.org/officeDocument/2006/relationships/hyperlink" Target="https://cogna.atlassian.net/browse/SGTB-2588?atlOrigin=eyJpIjoiMjBhNWIzMmFjMjdiNGE1YzhhZTE4YmM0ZjA0MDM4ZWYiLCJwIjoiZXhjZWwtamlyYSJ9" TargetMode="External"/><Relationship Id="rId605" Type="http://schemas.openxmlformats.org/officeDocument/2006/relationships/hyperlink" Target="https://cogna.atlassian.net/browse/SGSE-4707?atlOrigin=eyJpIjoiMjBhNWIzMmFjMjdiNGE1YzhhZTE4YmM0ZjA0MDM4ZWYiLCJwIjoiZXhjZWwtamlyYSJ9" TargetMode="External"/><Relationship Id="rId812" Type="http://schemas.openxmlformats.org/officeDocument/2006/relationships/hyperlink" Target="https://cogna.atlassian.net/browse/SGSE-4271?atlOrigin=eyJpIjoiMjBhNWIzMmFjMjdiNGE1YzhhZTE4YmM0ZjA0MDM4ZWYiLCJwIjoiZXhjZWwtamlyYSJ9" TargetMode="External"/><Relationship Id="rId1028" Type="http://schemas.openxmlformats.org/officeDocument/2006/relationships/hyperlink" Target="https://cogna.atlassian.net/browse/SGGU-7441?atlOrigin=eyJpIjoiMjBhNWIzMmFjMjdiNGE1YzhhZTE4YmM0ZjA0MDM4ZWYiLCJwIjoiZXhjZWwtamlyYSJ9" TargetMode="External"/><Relationship Id="rId1235" Type="http://schemas.openxmlformats.org/officeDocument/2006/relationships/hyperlink" Target="https://cogna.atlassian.net/browse/SGGU-6936?atlOrigin=eyJpIjoiMjBhNWIzMmFjMjdiNGE1YzhhZTE4YmM0ZjA0MDM4ZWYiLCJwIjoiZXhjZWwtamlyYSJ9" TargetMode="External"/><Relationship Id="rId1442" Type="http://schemas.openxmlformats.org/officeDocument/2006/relationships/hyperlink" Target="https://cogna.atlassian.net/browse/SGGU-6308?atlOrigin=eyJpIjoiMjBhNWIzMmFjMjdiNGE1YzhhZTE4YmM0ZjA0MDM4ZWYiLCJwIjoiZXhjZWwtamlyYSJ9" TargetMode="External"/><Relationship Id="rId1887" Type="http://schemas.openxmlformats.org/officeDocument/2006/relationships/hyperlink" Target="https://cogna.atlassian.net/browse/SGGS-17952?atlOrigin=eyJpIjoiMjBhNWIzMmFjMjdiNGE1YzhhZTE4YmM0ZjA0MDM4ZWYiLCJwIjoiZXhjZWwtamlyYSJ9" TargetMode="External"/><Relationship Id="rId2840" Type="http://schemas.openxmlformats.org/officeDocument/2006/relationships/hyperlink" Target="https://cogna.atlassian.net/browse/SGGS-15512?atlOrigin=eyJpIjoiMjBhNWIzMmFjMjdiNGE1YzhhZTE4YmM0ZjA0MDM4ZWYiLCJwIjoiZXhjZWwtamlyYSJ9" TargetMode="External"/><Relationship Id="rId1302" Type="http://schemas.openxmlformats.org/officeDocument/2006/relationships/hyperlink" Target="https://cogna.atlassian.net/browse/SGGU-6758?atlOrigin=eyJpIjoiMjBhNWIzMmFjMjdiNGE1YzhhZTE4YmM0ZjA0MDM4ZWYiLCJwIjoiZXhjZWwtamlyYSJ9" TargetMode="External"/><Relationship Id="rId1747" Type="http://schemas.openxmlformats.org/officeDocument/2006/relationships/hyperlink" Target="https://cogna.atlassian.net/browse/SGGS-18198?atlOrigin=eyJpIjoiMjBhNWIzMmFjMjdiNGE1YzhhZTE4YmM0ZjA0MDM4ZWYiLCJwIjoiZXhjZWwtamlyYSJ9" TargetMode="External"/><Relationship Id="rId1954" Type="http://schemas.openxmlformats.org/officeDocument/2006/relationships/hyperlink" Target="https://cogna.atlassian.net/browse/SGGS-17822?atlOrigin=eyJpIjoiMjBhNWIzMmFjMjdiNGE1YzhhZTE4YmM0ZjA0MDM4ZWYiLCJwIjoiZXhjZWwtamlyYSJ9" TargetMode="External"/><Relationship Id="rId2700" Type="http://schemas.openxmlformats.org/officeDocument/2006/relationships/hyperlink" Target="https://cogna.atlassian.net/browse/SGGS-16416?atlOrigin=eyJpIjoiMjBhNWIzMmFjMjdiNGE1YzhhZTE4YmM0ZjA0MDM4ZWYiLCJwIjoiZXhjZWwtamlyYSJ9" TargetMode="External"/><Relationship Id="rId39" Type="http://schemas.openxmlformats.org/officeDocument/2006/relationships/hyperlink" Target="https://cogna.atlassian.net/browse/SGTB-2704?atlOrigin=eyJpIjoiMjBhNWIzMmFjMjdiNGE1YzhhZTE4YmM0ZjA0MDM4ZWYiLCJwIjoiZXhjZWwtamlyYSJ9" TargetMode="External"/><Relationship Id="rId1607" Type="http://schemas.openxmlformats.org/officeDocument/2006/relationships/hyperlink" Target="https://cogna.atlassian.net/browse/SGGS-18467?atlOrigin=eyJpIjoiMjBhNWIzMmFjMjdiNGE1YzhhZTE4YmM0ZjA0MDM4ZWYiLCJwIjoiZXhjZWwtamlyYSJ9" TargetMode="External"/><Relationship Id="rId1814" Type="http://schemas.openxmlformats.org/officeDocument/2006/relationships/hyperlink" Target="https://cogna.atlassian.net/browse/SGGS-18115?atlOrigin=eyJpIjoiMjBhNWIzMmFjMjdiNGE1YzhhZTE4YmM0ZjA0MDM4ZWYiLCJwIjoiZXhjZWwtamlyYSJ9" TargetMode="External"/><Relationship Id="rId188" Type="http://schemas.openxmlformats.org/officeDocument/2006/relationships/hyperlink" Target="https://cogna.atlassian.net/browse/SGTB-2271?atlOrigin=eyJpIjoiMjBhNWIzMmFjMjdiNGE1YzhhZTE4YmM0ZjA0MDM4ZWYiLCJwIjoiZXhjZWwtamlyYSJ9" TargetMode="External"/><Relationship Id="rId395" Type="http://schemas.openxmlformats.org/officeDocument/2006/relationships/hyperlink" Target="https://cogna.atlassian.net/browse/SGTB-1553?atlOrigin=eyJpIjoiMjBhNWIzMmFjMjdiNGE1YzhhZTE4YmM0ZjA0MDM4ZWYiLCJwIjoiZXhjZWwtamlyYSJ9" TargetMode="External"/><Relationship Id="rId2076" Type="http://schemas.openxmlformats.org/officeDocument/2006/relationships/hyperlink" Target="https://cogna.atlassian.net/browse/SGGS-17594?atlOrigin=eyJpIjoiMjBhNWIzMmFjMjdiNGE1YzhhZTE4YmM0ZjA0MDM4ZWYiLCJwIjoiZXhjZWwtamlyYSJ9" TargetMode="External"/><Relationship Id="rId2283" Type="http://schemas.openxmlformats.org/officeDocument/2006/relationships/hyperlink" Target="https://cogna.atlassian.net/browse/SGGS-17295?atlOrigin=eyJpIjoiMjBhNWIzMmFjMjdiNGE1YzhhZTE4YmM0ZjA0MDM4ZWYiLCJwIjoiZXhjZWwtamlyYSJ9" TargetMode="External"/><Relationship Id="rId2490" Type="http://schemas.openxmlformats.org/officeDocument/2006/relationships/hyperlink" Target="https://cogna.atlassian.net/browse/SGGS-16996?atlOrigin=eyJpIjoiMjBhNWIzMmFjMjdiNGE1YzhhZTE4YmM0ZjA0MDM4ZWYiLCJwIjoiZXhjZWwtamlyYSJ9" TargetMode="External"/><Relationship Id="rId2588" Type="http://schemas.openxmlformats.org/officeDocument/2006/relationships/hyperlink" Target="https://cogna.atlassian.net/browse/SGGS-16782?atlOrigin=eyJpIjoiMjBhNWIzMmFjMjdiNGE1YzhhZTE4YmM0ZjA0MDM4ZWYiLCJwIjoiZXhjZWwtamlyYSJ9" TargetMode="External"/><Relationship Id="rId255" Type="http://schemas.openxmlformats.org/officeDocument/2006/relationships/hyperlink" Target="https://cogna.atlassian.net/browse/SGTB-2039?atlOrigin=eyJpIjoiMjBhNWIzMmFjMjdiNGE1YzhhZTE4YmM0ZjA0MDM4ZWYiLCJwIjoiZXhjZWwtamlyYSJ9" TargetMode="External"/><Relationship Id="rId462" Type="http://schemas.openxmlformats.org/officeDocument/2006/relationships/hyperlink" Target="https://cogna.atlassian.net/browse/SGTB-2421?atlOrigin=eyJpIjoiMjBhNWIzMmFjMjdiNGE1YzhhZTE4YmM0ZjA0MDM4ZWYiLCJwIjoiZXhjZWwtamlyYSJ9" TargetMode="External"/><Relationship Id="rId1092" Type="http://schemas.openxmlformats.org/officeDocument/2006/relationships/hyperlink" Target="https://cogna.atlassian.net/browse/SGGU-7295?atlOrigin=eyJpIjoiMjBhNWIzMmFjMjdiNGE1YzhhZTE4YmM0ZjA0MDM4ZWYiLCJwIjoiZXhjZWwtamlyYSJ9" TargetMode="External"/><Relationship Id="rId1397" Type="http://schemas.openxmlformats.org/officeDocument/2006/relationships/hyperlink" Target="https://cogna.atlassian.net/browse/SGGU-6385?atlOrigin=eyJpIjoiMjBhNWIzMmFjMjdiNGE1YzhhZTE4YmM0ZjA0MDM4ZWYiLCJwIjoiZXhjZWwtamlyYSJ9" TargetMode="External"/><Relationship Id="rId2143" Type="http://schemas.openxmlformats.org/officeDocument/2006/relationships/hyperlink" Target="https://cogna.atlassian.net/browse/QSTI-781?atlOrigin=eyJpIjoiMjBhNWIzMmFjMjdiNGE1YzhhZTE4YmM0ZjA0MDM4ZWYiLCJwIjoiZXhjZWwtamlyYSJ9" TargetMode="External"/><Relationship Id="rId2350" Type="http://schemas.openxmlformats.org/officeDocument/2006/relationships/hyperlink" Target="https://cogna.atlassian.net/browse/SGGS-17202?atlOrigin=eyJpIjoiMjBhNWIzMmFjMjdiNGE1YzhhZTE4YmM0ZjA0MDM4ZWYiLCJwIjoiZXhjZWwtamlyYSJ9" TargetMode="External"/><Relationship Id="rId2795" Type="http://schemas.openxmlformats.org/officeDocument/2006/relationships/hyperlink" Target="https://cogna.atlassian.net/browse/SGGS-15693?atlOrigin=eyJpIjoiMjBhNWIzMmFjMjdiNGE1YzhhZTE4YmM0ZjA0MDM4ZWYiLCJwIjoiZXhjZWwtamlyYSJ9" TargetMode="External"/><Relationship Id="rId115" Type="http://schemas.openxmlformats.org/officeDocument/2006/relationships/hyperlink" Target="https://cogna.atlassian.net/browse/SGTB-2475?atlOrigin=eyJpIjoiMjBhNWIzMmFjMjdiNGE1YzhhZTE4YmM0ZjA0MDM4ZWYiLCJwIjoiZXhjZWwtamlyYSJ9" TargetMode="External"/><Relationship Id="rId322" Type="http://schemas.openxmlformats.org/officeDocument/2006/relationships/hyperlink" Target="https://cogna.atlassian.net/browse/SGTB-1788?atlOrigin=eyJpIjoiMjBhNWIzMmFjMjdiNGE1YzhhZTE4YmM0ZjA0MDM4ZWYiLCJwIjoiZXhjZWwtamlyYSJ9" TargetMode="External"/><Relationship Id="rId767" Type="http://schemas.openxmlformats.org/officeDocument/2006/relationships/hyperlink" Target="https://cogna.atlassian.net/browse/SGSE-4378?atlOrigin=eyJpIjoiMjBhNWIzMmFjMjdiNGE1YzhhZTE4YmM0ZjA0MDM4ZWYiLCJwIjoiZXhjZWwtamlyYSJ9" TargetMode="External"/><Relationship Id="rId974" Type="http://schemas.openxmlformats.org/officeDocument/2006/relationships/hyperlink" Target="https://cogna.atlassian.net/browse/SGGU-7677?atlOrigin=eyJpIjoiMjBhNWIzMmFjMjdiNGE1YzhhZTE4YmM0ZjA0MDM4ZWYiLCJwIjoiZXhjZWwtamlyYSJ9" TargetMode="External"/><Relationship Id="rId2003" Type="http://schemas.openxmlformats.org/officeDocument/2006/relationships/hyperlink" Target="https://cogna.atlassian.net/browse/SGGS-17748?atlOrigin=eyJpIjoiMjBhNWIzMmFjMjdiNGE1YzhhZTE4YmM0ZjA0MDM4ZWYiLCJwIjoiZXhjZWwtamlyYSJ9" TargetMode="External"/><Relationship Id="rId2210" Type="http://schemas.openxmlformats.org/officeDocument/2006/relationships/hyperlink" Target="https://cogna.atlassian.net/browse/SGGS-17427?atlOrigin=eyJpIjoiMjBhNWIzMmFjMjdiNGE1YzhhZTE4YmM0ZjA0MDM4ZWYiLCJwIjoiZXhjZWwtamlyYSJ9" TargetMode="External"/><Relationship Id="rId2448" Type="http://schemas.openxmlformats.org/officeDocument/2006/relationships/hyperlink" Target="https://cogna.atlassian.net/browse/ARTSG-184?atlOrigin=eyJpIjoiMjBhNWIzMmFjMjdiNGE1YzhhZTE4YmM0ZjA0MDM4ZWYiLCJwIjoiZXhjZWwtamlyYSJ9" TargetMode="External"/><Relationship Id="rId2655" Type="http://schemas.openxmlformats.org/officeDocument/2006/relationships/hyperlink" Target="https://cogna.atlassian.net/browse/SGGS-16585?atlOrigin=eyJpIjoiMjBhNWIzMmFjMjdiNGE1YzhhZTE4YmM0ZjA0MDM4ZWYiLCJwIjoiZXhjZWwtamlyYSJ9" TargetMode="External"/><Relationship Id="rId2862" Type="http://schemas.openxmlformats.org/officeDocument/2006/relationships/hyperlink" Target="https://cogna.atlassian.net/browse/SGGS-7610?atlOrigin=eyJpIjoiMjBhNWIzMmFjMjdiNGE1YzhhZTE4YmM0ZjA0MDM4ZWYiLCJwIjoiZXhjZWwtamlyYSJ9" TargetMode="External"/><Relationship Id="rId627" Type="http://schemas.openxmlformats.org/officeDocument/2006/relationships/hyperlink" Target="https://cogna.atlassian.net/browse/SGSE-4646?atlOrigin=eyJpIjoiMjBhNWIzMmFjMjdiNGE1YzhhZTE4YmM0ZjA0MDM4ZWYiLCJwIjoiZXhjZWwtamlyYSJ9" TargetMode="External"/><Relationship Id="rId834" Type="http://schemas.openxmlformats.org/officeDocument/2006/relationships/hyperlink" Target="https://cogna.atlassian.net/browse/SGSE-4200?atlOrigin=eyJpIjoiMjBhNWIzMmFjMjdiNGE1YzhhZTE4YmM0ZjA0MDM4ZWYiLCJwIjoiZXhjZWwtamlyYSJ9" TargetMode="External"/><Relationship Id="rId1257" Type="http://schemas.openxmlformats.org/officeDocument/2006/relationships/hyperlink" Target="https://cogna.atlassian.net/browse/SGGU-6903?atlOrigin=eyJpIjoiMjBhNWIzMmFjMjdiNGE1YzhhZTE4YmM0ZjA0MDM4ZWYiLCJwIjoiZXhjZWwtamlyYSJ9" TargetMode="External"/><Relationship Id="rId1464" Type="http://schemas.openxmlformats.org/officeDocument/2006/relationships/hyperlink" Target="https://cogna.atlassian.net/browse/SGGU-5288?atlOrigin=eyJpIjoiMjBhNWIzMmFjMjdiNGE1YzhhZTE4YmM0ZjA0MDM4ZWYiLCJwIjoiZXhjZWwtamlyYSJ9" TargetMode="External"/><Relationship Id="rId1671" Type="http://schemas.openxmlformats.org/officeDocument/2006/relationships/hyperlink" Target="https://cogna.atlassian.net/browse/SGGS-18306?atlOrigin=eyJpIjoiMjBhNWIzMmFjMjdiNGE1YzhhZTE4YmM0ZjA0MDM4ZWYiLCJwIjoiZXhjZWwtamlyYSJ9" TargetMode="External"/><Relationship Id="rId2308" Type="http://schemas.openxmlformats.org/officeDocument/2006/relationships/hyperlink" Target="https://cogna.atlassian.net/browse/SGGS-17263?atlOrigin=eyJpIjoiMjBhNWIzMmFjMjdiNGE1YzhhZTE4YmM0ZjA0MDM4ZWYiLCJwIjoiZXhjZWwtamlyYSJ9" TargetMode="External"/><Relationship Id="rId2515" Type="http://schemas.openxmlformats.org/officeDocument/2006/relationships/hyperlink" Target="https://cogna.atlassian.net/browse/SGGS-16970?atlOrigin=eyJpIjoiMjBhNWIzMmFjMjdiNGE1YzhhZTE4YmM0ZjA0MDM4ZWYiLCJwIjoiZXhjZWwtamlyYSJ9" TargetMode="External"/><Relationship Id="rId2722" Type="http://schemas.openxmlformats.org/officeDocument/2006/relationships/hyperlink" Target="https://cogna.atlassian.net/browse/SGGS-16351?atlOrigin=eyJpIjoiMjBhNWIzMmFjMjdiNGE1YzhhZTE4YmM0ZjA0MDM4ZWYiLCJwIjoiZXhjZWwtamlyYSJ9" TargetMode="External"/><Relationship Id="rId901" Type="http://schemas.openxmlformats.org/officeDocument/2006/relationships/hyperlink" Target="https://cogna.atlassian.net/browse/SGSE-4101?atlOrigin=eyJpIjoiMjBhNWIzMmFjMjdiNGE1YzhhZTE4YmM0ZjA0MDM4ZWYiLCJwIjoiZXhjZWwtamlyYSJ9" TargetMode="External"/><Relationship Id="rId1117" Type="http://schemas.openxmlformats.org/officeDocument/2006/relationships/hyperlink" Target="https://cogna.atlassian.net/browse/SGGU-7206?atlOrigin=eyJpIjoiMjBhNWIzMmFjMjdiNGE1YzhhZTE4YmM0ZjA0MDM4ZWYiLCJwIjoiZXhjZWwtamlyYSJ9" TargetMode="External"/><Relationship Id="rId1324" Type="http://schemas.openxmlformats.org/officeDocument/2006/relationships/hyperlink" Target="https://cogna.atlassian.net/browse/SGGU-6709?atlOrigin=eyJpIjoiMjBhNWIzMmFjMjdiNGE1YzhhZTE4YmM0ZjA0MDM4ZWYiLCJwIjoiZXhjZWwtamlyYSJ9" TargetMode="External"/><Relationship Id="rId1531" Type="http://schemas.openxmlformats.org/officeDocument/2006/relationships/hyperlink" Target="https://cogna.atlassian.net/browse/SGGS-18590?atlOrigin=eyJpIjoiMjBhNWIzMmFjMjdiNGE1YzhhZTE4YmM0ZjA0MDM4ZWYiLCJwIjoiZXhjZWwtamlyYSJ9" TargetMode="External"/><Relationship Id="rId1769" Type="http://schemas.openxmlformats.org/officeDocument/2006/relationships/hyperlink" Target="https://cogna.atlassian.net/browse/SGGS-18176?atlOrigin=eyJpIjoiMjBhNWIzMmFjMjdiNGE1YzhhZTE4YmM0ZjA0MDM4ZWYiLCJwIjoiZXhjZWwtamlyYSJ9" TargetMode="External"/><Relationship Id="rId1976" Type="http://schemas.openxmlformats.org/officeDocument/2006/relationships/hyperlink" Target="https://cogna.atlassian.net/browse/SGGS-17787?atlOrigin=eyJpIjoiMjBhNWIzMmFjMjdiNGE1YzhhZTE4YmM0ZjA0MDM4ZWYiLCJwIjoiZXhjZWwtamlyYSJ9" TargetMode="External"/><Relationship Id="rId30" Type="http://schemas.openxmlformats.org/officeDocument/2006/relationships/hyperlink" Target="https://cogna.atlassian.net/browse/SGTB-2730?atlOrigin=eyJpIjoiMjBhNWIzMmFjMjdiNGE1YzhhZTE4YmM0ZjA0MDM4ZWYiLCJwIjoiZXhjZWwtamlyYSJ9" TargetMode="External"/><Relationship Id="rId1629" Type="http://schemas.openxmlformats.org/officeDocument/2006/relationships/hyperlink" Target="https://cogna.atlassian.net/browse/SGGS-18384?atlOrigin=eyJpIjoiMjBhNWIzMmFjMjdiNGE1YzhhZTE4YmM0ZjA0MDM4ZWYiLCJwIjoiZXhjZWwtamlyYSJ9" TargetMode="External"/><Relationship Id="rId1836" Type="http://schemas.openxmlformats.org/officeDocument/2006/relationships/hyperlink" Target="https://cogna.atlassian.net/browse/SGGS-18019?atlOrigin=eyJpIjoiMjBhNWIzMmFjMjdiNGE1YzhhZTE4YmM0ZjA0MDM4ZWYiLCJwIjoiZXhjZWwtamlyYSJ9" TargetMode="External"/><Relationship Id="rId1903" Type="http://schemas.openxmlformats.org/officeDocument/2006/relationships/hyperlink" Target="https://cogna.atlassian.net/browse/SGGS-17935?atlOrigin=eyJpIjoiMjBhNWIzMmFjMjdiNGE1YzhhZTE4YmM0ZjA0MDM4ZWYiLCJwIjoiZXhjZWwtamlyYSJ9" TargetMode="External"/><Relationship Id="rId2098" Type="http://schemas.openxmlformats.org/officeDocument/2006/relationships/hyperlink" Target="https://cogna.atlassian.net/browse/SGGS-17561?atlOrigin=eyJpIjoiMjBhNWIzMmFjMjdiNGE1YzhhZTE4YmM0ZjA0MDM4ZWYiLCJwIjoiZXhjZWwtamlyYSJ9" TargetMode="External"/><Relationship Id="rId277" Type="http://schemas.openxmlformats.org/officeDocument/2006/relationships/hyperlink" Target="https://cogna.atlassian.net/browse/SGTB-1901?atlOrigin=eyJpIjoiMjBhNWIzMmFjMjdiNGE1YzhhZTE4YmM0ZjA0MDM4ZWYiLCJwIjoiZXhjZWwtamlyYSJ9" TargetMode="External"/><Relationship Id="rId484" Type="http://schemas.openxmlformats.org/officeDocument/2006/relationships/hyperlink" Target="https://cogna.atlassian.net/browse/ARTSG-313?atlOrigin=eyJpIjoiMjBhNWIzMmFjMjdiNGE1YzhhZTE4YmM0ZjA0MDM4ZWYiLCJwIjoiZXhjZWwtamlyYSJ9" TargetMode="External"/><Relationship Id="rId2165" Type="http://schemas.openxmlformats.org/officeDocument/2006/relationships/hyperlink" Target="https://cogna.atlassian.net/browse/SGGS-17478?atlOrigin=eyJpIjoiMjBhNWIzMmFjMjdiNGE1YzhhZTE4YmM0ZjA0MDM4ZWYiLCJwIjoiZXhjZWwtamlyYSJ9" TargetMode="External"/><Relationship Id="rId137" Type="http://schemas.openxmlformats.org/officeDocument/2006/relationships/hyperlink" Target="https://cogna.atlassian.net/browse/SGTB-2405?atlOrigin=eyJpIjoiMjBhNWIzMmFjMjdiNGE1YzhhZTE4YmM0ZjA0MDM4ZWYiLCJwIjoiZXhjZWwtamlyYSJ9" TargetMode="External"/><Relationship Id="rId344" Type="http://schemas.openxmlformats.org/officeDocument/2006/relationships/hyperlink" Target="https://cogna.atlassian.net/browse/SGTB-1676?atlOrigin=eyJpIjoiMjBhNWIzMmFjMjdiNGE1YzhhZTE4YmM0ZjA0MDM4ZWYiLCJwIjoiZXhjZWwtamlyYSJ9" TargetMode="External"/><Relationship Id="rId691" Type="http://schemas.openxmlformats.org/officeDocument/2006/relationships/hyperlink" Target="https://cogna.atlassian.net/browse/SGSE-4543?atlOrigin=eyJpIjoiMjBhNWIzMmFjMjdiNGE1YzhhZTE4YmM0ZjA0MDM4ZWYiLCJwIjoiZXhjZWwtamlyYSJ9" TargetMode="External"/><Relationship Id="rId789" Type="http://schemas.openxmlformats.org/officeDocument/2006/relationships/hyperlink" Target="https://cogna.atlassian.net/browse/SGGS-11290?atlOrigin=eyJpIjoiMjBhNWIzMmFjMjdiNGE1YzhhZTE4YmM0ZjA0MDM4ZWYiLCJwIjoiZXhjZWwtamlyYSJ9" TargetMode="External"/><Relationship Id="rId996" Type="http://schemas.openxmlformats.org/officeDocument/2006/relationships/hyperlink" Target="https://cogna.atlassian.net/browse/SGGU-7517?atlOrigin=eyJpIjoiMjBhNWIzMmFjMjdiNGE1YzhhZTE4YmM0ZjA0MDM4ZWYiLCJwIjoiZXhjZWwtamlyYSJ9" TargetMode="External"/><Relationship Id="rId2025" Type="http://schemas.openxmlformats.org/officeDocument/2006/relationships/hyperlink" Target="https://cogna.atlassian.net/browse/SGGS-17721?atlOrigin=eyJpIjoiMjBhNWIzMmFjMjdiNGE1YzhhZTE4YmM0ZjA0MDM4ZWYiLCJwIjoiZXhjZWwtamlyYSJ9" TargetMode="External"/><Relationship Id="rId2372" Type="http://schemas.openxmlformats.org/officeDocument/2006/relationships/hyperlink" Target="https://cogna.atlassian.net/browse/SGGS-17151?atlOrigin=eyJpIjoiMjBhNWIzMmFjMjdiNGE1YzhhZTE4YmM0ZjA0MDM4ZWYiLCJwIjoiZXhjZWwtamlyYSJ9" TargetMode="External"/><Relationship Id="rId2677" Type="http://schemas.openxmlformats.org/officeDocument/2006/relationships/hyperlink" Target="https://cogna.atlassian.net/browse/SGGS-16465?atlOrigin=eyJpIjoiMjBhNWIzMmFjMjdiNGE1YzhhZTE4YmM0ZjA0MDM4ZWYiLCJwIjoiZXhjZWwtamlyYSJ9" TargetMode="External"/><Relationship Id="rId551" Type="http://schemas.openxmlformats.org/officeDocument/2006/relationships/hyperlink" Target="https://cogna.atlassian.net/browse/SGSE-4830?atlOrigin=eyJpIjoiMjBhNWIzMmFjMjdiNGE1YzhhZTE4YmM0ZjA0MDM4ZWYiLCJwIjoiZXhjZWwtamlyYSJ9" TargetMode="External"/><Relationship Id="rId649" Type="http://schemas.openxmlformats.org/officeDocument/2006/relationships/hyperlink" Target="https://cogna.atlassian.net/browse/SGSE-4600?atlOrigin=eyJpIjoiMjBhNWIzMmFjMjdiNGE1YzhhZTE4YmM0ZjA0MDM4ZWYiLCJwIjoiZXhjZWwtamlyYSJ9" TargetMode="External"/><Relationship Id="rId856" Type="http://schemas.openxmlformats.org/officeDocument/2006/relationships/hyperlink" Target="https://cogna.atlassian.net/browse/SGSE-4139?atlOrigin=eyJpIjoiMjBhNWIzMmFjMjdiNGE1YzhhZTE4YmM0ZjA0MDM4ZWYiLCJwIjoiZXhjZWwtamlyYSJ9" TargetMode="External"/><Relationship Id="rId1181" Type="http://schemas.openxmlformats.org/officeDocument/2006/relationships/hyperlink" Target="https://cogna.atlassian.net/browse/SGGU-7025?atlOrigin=eyJpIjoiMjBhNWIzMmFjMjdiNGE1YzhhZTE4YmM0ZjA0MDM4ZWYiLCJwIjoiZXhjZWwtamlyYSJ9" TargetMode="External"/><Relationship Id="rId1279" Type="http://schemas.openxmlformats.org/officeDocument/2006/relationships/hyperlink" Target="https://cogna.atlassian.net/browse/SGGU-6802?atlOrigin=eyJpIjoiMjBhNWIzMmFjMjdiNGE1YzhhZTE4YmM0ZjA0MDM4ZWYiLCJwIjoiZXhjZWwtamlyYSJ9" TargetMode="External"/><Relationship Id="rId1486" Type="http://schemas.openxmlformats.org/officeDocument/2006/relationships/hyperlink" Target="https://cogna.atlassian.net/browse/ARTSG-190?atlOrigin=eyJpIjoiMjBhNWIzMmFjMjdiNGE1YzhhZTE4YmM0ZjA0MDM4ZWYiLCJwIjoiZXhjZWwtamlyYSJ9" TargetMode="External"/><Relationship Id="rId2232" Type="http://schemas.openxmlformats.org/officeDocument/2006/relationships/hyperlink" Target="https://cogna.atlassian.net/browse/SGGS-17397?atlOrigin=eyJpIjoiMjBhNWIzMmFjMjdiNGE1YzhhZTE4YmM0ZjA0MDM4ZWYiLCJwIjoiZXhjZWwtamlyYSJ9" TargetMode="External"/><Relationship Id="rId2537" Type="http://schemas.openxmlformats.org/officeDocument/2006/relationships/hyperlink" Target="https://cogna.atlassian.net/browse/SGGS-16923?atlOrigin=eyJpIjoiMjBhNWIzMmFjMjdiNGE1YzhhZTE4YmM0ZjA0MDM4ZWYiLCJwIjoiZXhjZWwtamlyYSJ9" TargetMode="External"/><Relationship Id="rId204" Type="http://schemas.openxmlformats.org/officeDocument/2006/relationships/hyperlink" Target="https://cogna.atlassian.net/browse/SGTB-2186?atlOrigin=eyJpIjoiMjBhNWIzMmFjMjdiNGE1YzhhZTE4YmM0ZjA0MDM4ZWYiLCJwIjoiZXhjZWwtamlyYSJ9" TargetMode="External"/><Relationship Id="rId411" Type="http://schemas.openxmlformats.org/officeDocument/2006/relationships/hyperlink" Target="https://cogna.atlassian.net/browse/SGTB-1520?atlOrigin=eyJpIjoiMjBhNWIzMmFjMjdiNGE1YzhhZTE4YmM0ZjA0MDM4ZWYiLCJwIjoiZXhjZWwtamlyYSJ9" TargetMode="External"/><Relationship Id="rId509" Type="http://schemas.openxmlformats.org/officeDocument/2006/relationships/hyperlink" Target="https://cogna.atlassian.net/browse/SGTB-1356?atlOrigin=eyJpIjoiMjBhNWIzMmFjMjdiNGE1YzhhZTE4YmM0ZjA0MDM4ZWYiLCJwIjoiZXhjZWwtamlyYSJ9" TargetMode="External"/><Relationship Id="rId1041" Type="http://schemas.openxmlformats.org/officeDocument/2006/relationships/hyperlink" Target="https://cogna.atlassian.net/browse/SGGU-7399?atlOrigin=eyJpIjoiMjBhNWIzMmFjMjdiNGE1YzhhZTE4YmM0ZjA0MDM4ZWYiLCJwIjoiZXhjZWwtamlyYSJ9" TargetMode="External"/><Relationship Id="rId1139" Type="http://schemas.openxmlformats.org/officeDocument/2006/relationships/hyperlink" Target="https://cogna.atlassian.net/browse/SGGU-7168?atlOrigin=eyJpIjoiMjBhNWIzMmFjMjdiNGE1YzhhZTE4YmM0ZjA0MDM4ZWYiLCJwIjoiZXhjZWwtamlyYSJ9" TargetMode="External"/><Relationship Id="rId1346" Type="http://schemas.openxmlformats.org/officeDocument/2006/relationships/hyperlink" Target="https://cogna.atlassian.net/browse/SGGU-6581?atlOrigin=eyJpIjoiMjBhNWIzMmFjMjdiNGE1YzhhZTE4YmM0ZjA0MDM4ZWYiLCJwIjoiZXhjZWwtamlyYSJ9" TargetMode="External"/><Relationship Id="rId1693" Type="http://schemas.openxmlformats.org/officeDocument/2006/relationships/hyperlink" Target="https://cogna.atlassian.net/browse/SGGS-18274?atlOrigin=eyJpIjoiMjBhNWIzMmFjMjdiNGE1YzhhZTE4YmM0ZjA0MDM4ZWYiLCJwIjoiZXhjZWwtamlyYSJ9" TargetMode="External"/><Relationship Id="rId1998" Type="http://schemas.openxmlformats.org/officeDocument/2006/relationships/hyperlink" Target="https://cogna.atlassian.net/browse/SGGS-17755?atlOrigin=eyJpIjoiMjBhNWIzMmFjMjdiNGE1YzhhZTE4YmM0ZjA0MDM4ZWYiLCJwIjoiZXhjZWwtamlyYSJ9" TargetMode="External"/><Relationship Id="rId2744" Type="http://schemas.openxmlformats.org/officeDocument/2006/relationships/hyperlink" Target="https://cogna.atlassian.net/browse/SGGS-16298?atlOrigin=eyJpIjoiMjBhNWIzMmFjMjdiNGE1YzhhZTE4YmM0ZjA0MDM4ZWYiLCJwIjoiZXhjZWwtamlyYSJ9" TargetMode="External"/><Relationship Id="rId716" Type="http://schemas.openxmlformats.org/officeDocument/2006/relationships/hyperlink" Target="https://cogna.atlassian.net/browse/SGSE-4517?atlOrigin=eyJpIjoiMjBhNWIzMmFjMjdiNGE1YzhhZTE4YmM0ZjA0MDM4ZWYiLCJwIjoiZXhjZWwtamlyYSJ9" TargetMode="External"/><Relationship Id="rId923" Type="http://schemas.openxmlformats.org/officeDocument/2006/relationships/hyperlink" Target="https://cogna.atlassian.net/browse/SGSE-4072?atlOrigin=eyJpIjoiMjBhNWIzMmFjMjdiNGE1YzhhZTE4YmM0ZjA0MDM4ZWYiLCJwIjoiZXhjZWwtamlyYSJ9" TargetMode="External"/><Relationship Id="rId1553" Type="http://schemas.openxmlformats.org/officeDocument/2006/relationships/hyperlink" Target="https://cogna.atlassian.net/browse/SGGS-18552?atlOrigin=eyJpIjoiMjBhNWIzMmFjMjdiNGE1YzhhZTE4YmM0ZjA0MDM4ZWYiLCJwIjoiZXhjZWwtamlyYSJ9" TargetMode="External"/><Relationship Id="rId1760" Type="http://schemas.openxmlformats.org/officeDocument/2006/relationships/hyperlink" Target="https://cogna.atlassian.net/browse/SGGS-18185?atlOrigin=eyJpIjoiMjBhNWIzMmFjMjdiNGE1YzhhZTE4YmM0ZjA0MDM4ZWYiLCJwIjoiZXhjZWwtamlyYSJ9" TargetMode="External"/><Relationship Id="rId1858" Type="http://schemas.openxmlformats.org/officeDocument/2006/relationships/hyperlink" Target="https://cogna.atlassian.net/browse/SGGS-17996?atlOrigin=eyJpIjoiMjBhNWIzMmFjMjdiNGE1YzhhZTE4YmM0ZjA0MDM4ZWYiLCJwIjoiZXhjZWwtamlyYSJ9" TargetMode="External"/><Relationship Id="rId2604" Type="http://schemas.openxmlformats.org/officeDocument/2006/relationships/hyperlink" Target="https://cogna.atlassian.net/browse/SGGS-16754?atlOrigin=eyJpIjoiMjBhNWIzMmFjMjdiNGE1YzhhZTE4YmM0ZjA0MDM4ZWYiLCJwIjoiZXhjZWwtamlyYSJ9" TargetMode="External"/><Relationship Id="rId2811" Type="http://schemas.openxmlformats.org/officeDocument/2006/relationships/hyperlink" Target="https://cogna.atlassian.net/browse/SGGS-15625?atlOrigin=eyJpIjoiMjBhNWIzMmFjMjdiNGE1YzhhZTE4YmM0ZjA0MDM4ZWYiLCJwIjoiZXhjZWwtamlyYSJ9" TargetMode="External"/><Relationship Id="rId52" Type="http://schemas.openxmlformats.org/officeDocument/2006/relationships/hyperlink" Target="https://cogna.atlassian.net/browse/SGTB-2677?atlOrigin=eyJpIjoiMjBhNWIzMmFjMjdiNGE1YzhhZTE4YmM0ZjA0MDM4ZWYiLCJwIjoiZXhjZWwtamlyYSJ9" TargetMode="External"/><Relationship Id="rId1206" Type="http://schemas.openxmlformats.org/officeDocument/2006/relationships/hyperlink" Target="https://cogna.atlassian.net/browse/SGGU-6991?atlOrigin=eyJpIjoiMjBhNWIzMmFjMjdiNGE1YzhhZTE4YmM0ZjA0MDM4ZWYiLCJwIjoiZXhjZWwtamlyYSJ9" TargetMode="External"/><Relationship Id="rId1413" Type="http://schemas.openxmlformats.org/officeDocument/2006/relationships/hyperlink" Target="https://cogna.atlassian.net/browse/SGGU-6350?atlOrigin=eyJpIjoiMjBhNWIzMmFjMjdiNGE1YzhhZTE4YmM0ZjA0MDM4ZWYiLCJwIjoiZXhjZWwtamlyYSJ9" TargetMode="External"/><Relationship Id="rId1620" Type="http://schemas.openxmlformats.org/officeDocument/2006/relationships/hyperlink" Target="https://cogna.atlassian.net/browse/SGGS-18422?atlOrigin=eyJpIjoiMjBhNWIzMmFjMjdiNGE1YzhhZTE4YmM0ZjA0MDM4ZWYiLCJwIjoiZXhjZWwtamlyYSJ9" TargetMode="External"/><Relationship Id="rId1718" Type="http://schemas.openxmlformats.org/officeDocument/2006/relationships/hyperlink" Target="https://cogna.atlassian.net/browse/SGGS-18246?atlOrigin=eyJpIjoiMjBhNWIzMmFjMjdiNGE1YzhhZTE4YmM0ZjA0MDM4ZWYiLCJwIjoiZXhjZWwtamlyYSJ9" TargetMode="External"/><Relationship Id="rId1925" Type="http://schemas.openxmlformats.org/officeDocument/2006/relationships/hyperlink" Target="https://cogna.atlassian.net/browse/SGGS-17910?atlOrigin=eyJpIjoiMjBhNWIzMmFjMjdiNGE1YzhhZTE4YmM0ZjA0MDM4ZWYiLCJwIjoiZXhjZWwtamlyYSJ9" TargetMode="External"/><Relationship Id="rId299" Type="http://schemas.openxmlformats.org/officeDocument/2006/relationships/hyperlink" Target="https://cogna.atlassian.net/browse/SGTB-1839?atlOrigin=eyJpIjoiMjBhNWIzMmFjMjdiNGE1YzhhZTE4YmM0ZjA0MDM4ZWYiLCJwIjoiZXhjZWwtamlyYSJ9" TargetMode="External"/><Relationship Id="rId2187" Type="http://schemas.openxmlformats.org/officeDocument/2006/relationships/hyperlink" Target="https://cogna.atlassian.net/browse/SGGS-17454?atlOrigin=eyJpIjoiMjBhNWIzMmFjMjdiNGE1YzhhZTE4YmM0ZjA0MDM4ZWYiLCJwIjoiZXhjZWwtamlyYSJ9" TargetMode="External"/><Relationship Id="rId2394" Type="http://schemas.openxmlformats.org/officeDocument/2006/relationships/hyperlink" Target="https://cogna.atlassian.net/browse/SGGS-17120?atlOrigin=eyJpIjoiMjBhNWIzMmFjMjdiNGE1YzhhZTE4YmM0ZjA0MDM4ZWYiLCJwIjoiZXhjZWwtamlyYSJ9" TargetMode="External"/><Relationship Id="rId159" Type="http://schemas.openxmlformats.org/officeDocument/2006/relationships/hyperlink" Target="https://cogna.atlassian.net/browse/SGTB-2342?atlOrigin=eyJpIjoiMjBhNWIzMmFjMjdiNGE1YzhhZTE4YmM0ZjA0MDM4ZWYiLCJwIjoiZXhjZWwtamlyYSJ9" TargetMode="External"/><Relationship Id="rId366" Type="http://schemas.openxmlformats.org/officeDocument/2006/relationships/hyperlink" Target="https://cogna.atlassian.net/browse/SGTB-1636?atlOrigin=eyJpIjoiMjBhNWIzMmFjMjdiNGE1YzhhZTE4YmM0ZjA0MDM4ZWYiLCJwIjoiZXhjZWwtamlyYSJ9" TargetMode="External"/><Relationship Id="rId573" Type="http://schemas.openxmlformats.org/officeDocument/2006/relationships/hyperlink" Target="https://cogna.atlassian.net/browse/SGSE-4797?atlOrigin=eyJpIjoiMjBhNWIzMmFjMjdiNGE1YzhhZTE4YmM0ZjA0MDM4ZWYiLCJwIjoiZXhjZWwtamlyYSJ9" TargetMode="External"/><Relationship Id="rId780" Type="http://schemas.openxmlformats.org/officeDocument/2006/relationships/hyperlink" Target="https://cogna.atlassian.net/browse/ARTSG-184?atlOrigin=eyJpIjoiMjBhNWIzMmFjMjdiNGE1YzhhZTE4YmM0ZjA0MDM4ZWYiLCJwIjoiZXhjZWwtamlyYSJ9" TargetMode="External"/><Relationship Id="rId2047" Type="http://schemas.openxmlformats.org/officeDocument/2006/relationships/hyperlink" Target="https://cogna.atlassian.net/browse/SGGS-17687?atlOrigin=eyJpIjoiMjBhNWIzMmFjMjdiNGE1YzhhZTE4YmM0ZjA0MDM4ZWYiLCJwIjoiZXhjZWwtamlyYSJ9" TargetMode="External"/><Relationship Id="rId2254" Type="http://schemas.openxmlformats.org/officeDocument/2006/relationships/hyperlink" Target="https://cogna.atlassian.net/browse/SGGS-17337?atlOrigin=eyJpIjoiMjBhNWIzMmFjMjdiNGE1YzhhZTE4YmM0ZjA0MDM4ZWYiLCJwIjoiZXhjZWwtamlyYSJ9" TargetMode="External"/><Relationship Id="rId2461" Type="http://schemas.openxmlformats.org/officeDocument/2006/relationships/hyperlink" Target="https://cogna.atlassian.net/browse/ASR6-15480?atlOrigin=eyJpIjoiMjBhNWIzMmFjMjdiNGE1YzhhZTE4YmM0ZjA0MDM4ZWYiLCJwIjoiZXhjZWwtamlyYSJ9" TargetMode="External"/><Relationship Id="rId2699" Type="http://schemas.openxmlformats.org/officeDocument/2006/relationships/hyperlink" Target="https://cogna.atlassian.net/browse/SGGS-16417?atlOrigin=eyJpIjoiMjBhNWIzMmFjMjdiNGE1YzhhZTE4YmM0ZjA0MDM4ZWYiLCJwIjoiZXhjZWwtamlyYSJ9" TargetMode="External"/><Relationship Id="rId226" Type="http://schemas.openxmlformats.org/officeDocument/2006/relationships/hyperlink" Target="https://cogna.atlassian.net/browse/SGTB-2112?atlOrigin=eyJpIjoiMjBhNWIzMmFjMjdiNGE1YzhhZTE4YmM0ZjA0MDM4ZWYiLCJwIjoiZXhjZWwtamlyYSJ9" TargetMode="External"/><Relationship Id="rId433" Type="http://schemas.openxmlformats.org/officeDocument/2006/relationships/hyperlink" Target="https://cogna.atlassian.net/browse/SGTB-1418?atlOrigin=eyJpIjoiMjBhNWIzMmFjMjdiNGE1YzhhZTE4YmM0ZjA0MDM4ZWYiLCJwIjoiZXhjZWwtamlyYSJ9" TargetMode="External"/><Relationship Id="rId878" Type="http://schemas.openxmlformats.org/officeDocument/2006/relationships/hyperlink" Target="https://cogna.atlassian.net/browse/SGSE-4117?atlOrigin=eyJpIjoiMjBhNWIzMmFjMjdiNGE1YzhhZTE4YmM0ZjA0MDM4ZWYiLCJwIjoiZXhjZWwtamlyYSJ9" TargetMode="External"/><Relationship Id="rId1063" Type="http://schemas.openxmlformats.org/officeDocument/2006/relationships/hyperlink" Target="https://cogna.atlassian.net/browse/SGGU-7355?atlOrigin=eyJpIjoiMjBhNWIzMmFjMjdiNGE1YzhhZTE4YmM0ZjA0MDM4ZWYiLCJwIjoiZXhjZWwtamlyYSJ9" TargetMode="External"/><Relationship Id="rId1270" Type="http://schemas.openxmlformats.org/officeDocument/2006/relationships/hyperlink" Target="https://cogna.atlassian.net/browse/SGGU-6881?atlOrigin=eyJpIjoiMjBhNWIzMmFjMjdiNGE1YzhhZTE4YmM0ZjA0MDM4ZWYiLCJwIjoiZXhjZWwtamlyYSJ9" TargetMode="External"/><Relationship Id="rId2114" Type="http://schemas.openxmlformats.org/officeDocument/2006/relationships/hyperlink" Target="https://cogna.atlassian.net/browse/SGGS-17540?atlOrigin=eyJpIjoiMjBhNWIzMmFjMjdiNGE1YzhhZTE4YmM0ZjA0MDM4ZWYiLCJwIjoiZXhjZWwtamlyYSJ9" TargetMode="External"/><Relationship Id="rId2559" Type="http://schemas.openxmlformats.org/officeDocument/2006/relationships/hyperlink" Target="https://cogna.atlassian.net/browse/SGGS-16876?atlOrigin=eyJpIjoiMjBhNWIzMmFjMjdiNGE1YzhhZTE4YmM0ZjA0MDM4ZWYiLCJwIjoiZXhjZWwtamlyYSJ9" TargetMode="External"/><Relationship Id="rId2766" Type="http://schemas.openxmlformats.org/officeDocument/2006/relationships/hyperlink" Target="https://cogna.atlassian.net/browse/SGGS-16159?atlOrigin=eyJpIjoiMjBhNWIzMmFjMjdiNGE1YzhhZTE4YmM0ZjA0MDM4ZWYiLCJwIjoiZXhjZWwtamlyYSJ9" TargetMode="External"/><Relationship Id="rId640" Type="http://schemas.openxmlformats.org/officeDocument/2006/relationships/hyperlink" Target="https://cogna.atlassian.net/browse/SGSE-4614?atlOrigin=eyJpIjoiMjBhNWIzMmFjMjdiNGE1YzhhZTE4YmM0ZjA0MDM4ZWYiLCJwIjoiZXhjZWwtamlyYSJ9" TargetMode="External"/><Relationship Id="rId738" Type="http://schemas.openxmlformats.org/officeDocument/2006/relationships/hyperlink" Target="https://cogna.atlassian.net/browse/SGSE-4459?atlOrigin=eyJpIjoiMjBhNWIzMmFjMjdiNGE1YzhhZTE4YmM0ZjA0MDM4ZWYiLCJwIjoiZXhjZWwtamlyYSJ9" TargetMode="External"/><Relationship Id="rId945" Type="http://schemas.openxmlformats.org/officeDocument/2006/relationships/hyperlink" Target="https://cogna.atlassian.net/browse/ARTSG-184?atlOrigin=eyJpIjoiMjBhNWIzMmFjMjdiNGE1YzhhZTE4YmM0ZjA0MDM4ZWYiLCJwIjoiZXhjZWwtamlyYSJ9" TargetMode="External"/><Relationship Id="rId1368" Type="http://schemas.openxmlformats.org/officeDocument/2006/relationships/hyperlink" Target="https://cogna.atlassian.net/browse/SGGU-6539?atlOrigin=eyJpIjoiMjBhNWIzMmFjMjdiNGE1YzhhZTE4YmM0ZjA0MDM4ZWYiLCJwIjoiZXhjZWwtamlyYSJ9" TargetMode="External"/><Relationship Id="rId1575" Type="http://schemas.openxmlformats.org/officeDocument/2006/relationships/hyperlink" Target="https://cogna.atlassian.net/browse/SGGS-18514?atlOrigin=eyJpIjoiMjBhNWIzMmFjMjdiNGE1YzhhZTE4YmM0ZjA0MDM4ZWYiLCJwIjoiZXhjZWwtamlyYSJ9" TargetMode="External"/><Relationship Id="rId1782" Type="http://schemas.openxmlformats.org/officeDocument/2006/relationships/hyperlink" Target="https://cogna.atlassian.net/browse/SGGS-18156?atlOrigin=eyJpIjoiMjBhNWIzMmFjMjdiNGE1YzhhZTE4YmM0ZjA0MDM4ZWYiLCJwIjoiZXhjZWwtamlyYSJ9" TargetMode="External"/><Relationship Id="rId2321" Type="http://schemas.openxmlformats.org/officeDocument/2006/relationships/hyperlink" Target="https://cogna.atlassian.net/browse/SGGS-17249?atlOrigin=eyJpIjoiMjBhNWIzMmFjMjdiNGE1YzhhZTE4YmM0ZjA0MDM4ZWYiLCJwIjoiZXhjZWwtamlyYSJ9" TargetMode="External"/><Relationship Id="rId2419" Type="http://schemas.openxmlformats.org/officeDocument/2006/relationships/hyperlink" Target="https://cogna.atlassian.net/browse/SGGS-17083?atlOrigin=eyJpIjoiMjBhNWIzMmFjMjdiNGE1YzhhZTE4YmM0ZjA0MDM4ZWYiLCJwIjoiZXhjZWwtamlyYSJ9" TargetMode="External"/><Relationship Id="rId2626" Type="http://schemas.openxmlformats.org/officeDocument/2006/relationships/hyperlink" Target="https://cogna.atlassian.net/browse/SGGS-16640?atlOrigin=eyJpIjoiMjBhNWIzMmFjMjdiNGE1YzhhZTE4YmM0ZjA0MDM4ZWYiLCJwIjoiZXhjZWwtamlyYSJ9" TargetMode="External"/><Relationship Id="rId2833" Type="http://schemas.openxmlformats.org/officeDocument/2006/relationships/hyperlink" Target="https://cogna.atlassian.net/browse/ARTSG-183?atlOrigin=eyJpIjoiMjBhNWIzMmFjMjdiNGE1YzhhZTE4YmM0ZjA0MDM4ZWYiLCJwIjoiZXhjZWwtamlyYSJ9" TargetMode="External"/><Relationship Id="rId74" Type="http://schemas.openxmlformats.org/officeDocument/2006/relationships/hyperlink" Target="https://cogna.atlassian.net/browse/SGTB-2601?atlOrigin=eyJpIjoiMjBhNWIzMmFjMjdiNGE1YzhhZTE4YmM0ZjA0MDM4ZWYiLCJwIjoiZXhjZWwtamlyYSJ9" TargetMode="External"/><Relationship Id="rId500" Type="http://schemas.openxmlformats.org/officeDocument/2006/relationships/hyperlink" Target="https://cogna.atlassian.net/browse/SGTB-1013?atlOrigin=eyJpIjoiMjBhNWIzMmFjMjdiNGE1YzhhZTE4YmM0ZjA0MDM4ZWYiLCJwIjoiZXhjZWwtamlyYSJ9" TargetMode="External"/><Relationship Id="rId805" Type="http://schemas.openxmlformats.org/officeDocument/2006/relationships/hyperlink" Target="https://cogna.atlassian.net/browse/ARTPT-691?atlOrigin=eyJpIjoiMjBhNWIzMmFjMjdiNGE1YzhhZTE4YmM0ZjA0MDM4ZWYiLCJwIjoiZXhjZWwtamlyYSJ9" TargetMode="External"/><Relationship Id="rId1130" Type="http://schemas.openxmlformats.org/officeDocument/2006/relationships/hyperlink" Target="https://cogna.atlassian.net/browse/SGGU-7189?atlOrigin=eyJpIjoiMjBhNWIzMmFjMjdiNGE1YzhhZTE4YmM0ZjA0MDM4ZWYiLCJwIjoiZXhjZWwtamlyYSJ9" TargetMode="External"/><Relationship Id="rId1228" Type="http://schemas.openxmlformats.org/officeDocument/2006/relationships/hyperlink" Target="https://cogna.atlassian.net/browse/SGGU-6951?atlOrigin=eyJpIjoiMjBhNWIzMmFjMjdiNGE1YzhhZTE4YmM0ZjA0MDM4ZWYiLCJwIjoiZXhjZWwtamlyYSJ9" TargetMode="External"/><Relationship Id="rId1435" Type="http://schemas.openxmlformats.org/officeDocument/2006/relationships/hyperlink" Target="https://cogna.atlassian.net/browse/SGGU-6315?atlOrigin=eyJpIjoiMjBhNWIzMmFjMjdiNGE1YzhhZTE4YmM0ZjA0MDM4ZWYiLCJwIjoiZXhjZWwtamlyYSJ9" TargetMode="External"/><Relationship Id="rId1642" Type="http://schemas.openxmlformats.org/officeDocument/2006/relationships/hyperlink" Target="https://cogna.atlassian.net/browse/SGGS-18368?atlOrigin=eyJpIjoiMjBhNWIzMmFjMjdiNGE1YzhhZTE4YmM0ZjA0MDM4ZWYiLCJwIjoiZXhjZWwtamlyYSJ9" TargetMode="External"/><Relationship Id="rId1947" Type="http://schemas.openxmlformats.org/officeDocument/2006/relationships/hyperlink" Target="https://cogna.atlassian.net/browse/SGGS-17886?atlOrigin=eyJpIjoiMjBhNWIzMmFjMjdiNGE1YzhhZTE4YmM0ZjA0MDM4ZWYiLCJwIjoiZXhjZWwtamlyYSJ9" TargetMode="External"/><Relationship Id="rId1502" Type="http://schemas.openxmlformats.org/officeDocument/2006/relationships/hyperlink" Target="https://cogna.atlassian.net/browse/SGGS-18645?atlOrigin=eyJpIjoiMjBhNWIzMmFjMjdiNGE1YzhhZTE4YmM0ZjA0MDM4ZWYiLCJwIjoiZXhjZWwtamlyYSJ9" TargetMode="External"/><Relationship Id="rId1807" Type="http://schemas.openxmlformats.org/officeDocument/2006/relationships/hyperlink" Target="https://cogna.atlassian.net/browse/SGGS-18123?atlOrigin=eyJpIjoiMjBhNWIzMmFjMjdiNGE1YzhhZTE4YmM0ZjA0MDM4ZWYiLCJwIjoiZXhjZWwtamlyYSJ9" TargetMode="External"/><Relationship Id="rId290" Type="http://schemas.openxmlformats.org/officeDocument/2006/relationships/hyperlink" Target="https://cogna.atlassian.net/browse/SGTB-1863?atlOrigin=eyJpIjoiMjBhNWIzMmFjMjdiNGE1YzhhZTE4YmM0ZjA0MDM4ZWYiLCJwIjoiZXhjZWwtamlyYSJ9" TargetMode="External"/><Relationship Id="rId388" Type="http://schemas.openxmlformats.org/officeDocument/2006/relationships/hyperlink" Target="https://cogna.atlassian.net/browse/SGTB-1577?atlOrigin=eyJpIjoiMjBhNWIzMmFjMjdiNGE1YzhhZTE4YmM0ZjA0MDM4ZWYiLCJwIjoiZXhjZWwtamlyYSJ9" TargetMode="External"/><Relationship Id="rId2069" Type="http://schemas.openxmlformats.org/officeDocument/2006/relationships/hyperlink" Target="https://cogna.atlassian.net/browse/SGGS-17605?atlOrigin=eyJpIjoiMjBhNWIzMmFjMjdiNGE1YzhhZTE4YmM0ZjA0MDM4ZWYiLCJwIjoiZXhjZWwtamlyYSJ9" TargetMode="External"/><Relationship Id="rId150" Type="http://schemas.openxmlformats.org/officeDocument/2006/relationships/hyperlink" Target="https://cogna.atlassian.net/browse/SGTB-2370?atlOrigin=eyJpIjoiMjBhNWIzMmFjMjdiNGE1YzhhZTE4YmM0ZjA0MDM4ZWYiLCJwIjoiZXhjZWwtamlyYSJ9" TargetMode="External"/><Relationship Id="rId595" Type="http://schemas.openxmlformats.org/officeDocument/2006/relationships/hyperlink" Target="https://cogna.atlassian.net/browse/SGSE-4738?atlOrigin=eyJpIjoiMjBhNWIzMmFjMjdiNGE1YzhhZTE4YmM0ZjA0MDM4ZWYiLCJwIjoiZXhjZWwtamlyYSJ9" TargetMode="External"/><Relationship Id="rId2276" Type="http://schemas.openxmlformats.org/officeDocument/2006/relationships/hyperlink" Target="https://cogna.atlassian.net/browse/SGGS-17308?atlOrigin=eyJpIjoiMjBhNWIzMmFjMjdiNGE1YzhhZTE4YmM0ZjA0MDM4ZWYiLCJwIjoiZXhjZWwtamlyYSJ9" TargetMode="External"/><Relationship Id="rId2483" Type="http://schemas.openxmlformats.org/officeDocument/2006/relationships/hyperlink" Target="https://cogna.atlassian.net/browse/SGGS-17000?atlOrigin=eyJpIjoiMjBhNWIzMmFjMjdiNGE1YzhhZTE4YmM0ZjA0MDM4ZWYiLCJwIjoiZXhjZWwtamlyYSJ9" TargetMode="External"/><Relationship Id="rId2690" Type="http://schemas.openxmlformats.org/officeDocument/2006/relationships/hyperlink" Target="https://cogna.atlassian.net/browse/SGGS-16429?atlOrigin=eyJpIjoiMjBhNWIzMmFjMjdiNGE1YzhhZTE4YmM0ZjA0MDM4ZWYiLCJwIjoiZXhjZWwtamlyYSJ9" TargetMode="External"/><Relationship Id="rId248" Type="http://schemas.openxmlformats.org/officeDocument/2006/relationships/hyperlink" Target="https://cogna.atlassian.net/browse/SGTB-2054?atlOrigin=eyJpIjoiMjBhNWIzMmFjMjdiNGE1YzhhZTE4YmM0ZjA0MDM4ZWYiLCJwIjoiZXhjZWwtamlyYSJ9" TargetMode="External"/><Relationship Id="rId455" Type="http://schemas.openxmlformats.org/officeDocument/2006/relationships/hyperlink" Target="https://cogna.atlassian.net/browse/SGTB-1399?atlOrigin=eyJpIjoiMjBhNWIzMmFjMjdiNGE1YzhhZTE4YmM0ZjA0MDM4ZWYiLCJwIjoiZXhjZWwtamlyYSJ9" TargetMode="External"/><Relationship Id="rId662" Type="http://schemas.openxmlformats.org/officeDocument/2006/relationships/hyperlink" Target="https://cogna.atlassian.net/browse/SGSE-4583?atlOrigin=eyJpIjoiMjBhNWIzMmFjMjdiNGE1YzhhZTE4YmM0ZjA0MDM4ZWYiLCJwIjoiZXhjZWwtamlyYSJ9" TargetMode="External"/><Relationship Id="rId1085" Type="http://schemas.openxmlformats.org/officeDocument/2006/relationships/hyperlink" Target="https://cogna.atlassian.net/browse/SGGU-7310?atlOrigin=eyJpIjoiMjBhNWIzMmFjMjdiNGE1YzhhZTE4YmM0ZjA0MDM4ZWYiLCJwIjoiZXhjZWwtamlyYSJ9" TargetMode="External"/><Relationship Id="rId1292" Type="http://schemas.openxmlformats.org/officeDocument/2006/relationships/hyperlink" Target="https://cogna.atlassian.net/browse/SGGU-5187?atlOrigin=eyJpIjoiMjBhNWIzMmFjMjdiNGE1YzhhZTE4YmM0ZjA0MDM4ZWYiLCJwIjoiZXhjZWwtamlyYSJ9" TargetMode="External"/><Relationship Id="rId2136" Type="http://schemas.openxmlformats.org/officeDocument/2006/relationships/hyperlink" Target="https://cogna.atlassian.net/browse/SGGS-17512?atlOrigin=eyJpIjoiMjBhNWIzMmFjMjdiNGE1YzhhZTE4YmM0ZjA0MDM4ZWYiLCJwIjoiZXhjZWwtamlyYSJ9" TargetMode="External"/><Relationship Id="rId2343" Type="http://schemas.openxmlformats.org/officeDocument/2006/relationships/hyperlink" Target="https://cogna.atlassian.net/browse/SGGS-17213?atlOrigin=eyJpIjoiMjBhNWIzMmFjMjdiNGE1YzhhZTE4YmM0ZjA0MDM4ZWYiLCJwIjoiZXhjZWwtamlyYSJ9" TargetMode="External"/><Relationship Id="rId2550" Type="http://schemas.openxmlformats.org/officeDocument/2006/relationships/hyperlink" Target="https://cogna.atlassian.net/browse/SGGS-16893?atlOrigin=eyJpIjoiMjBhNWIzMmFjMjdiNGE1YzhhZTE4YmM0ZjA0MDM4ZWYiLCJwIjoiZXhjZWwtamlyYSJ9" TargetMode="External"/><Relationship Id="rId2788" Type="http://schemas.openxmlformats.org/officeDocument/2006/relationships/hyperlink" Target="https://cogna.atlassian.net/browse/SGGS-15787?atlOrigin=eyJpIjoiMjBhNWIzMmFjMjdiNGE1YzhhZTE4YmM0ZjA0MDM4ZWYiLCJwIjoiZXhjZWwtamlyYSJ9" TargetMode="External"/><Relationship Id="rId108" Type="http://schemas.openxmlformats.org/officeDocument/2006/relationships/hyperlink" Target="https://cogna.atlassian.net/browse/SGTB-2421?atlOrigin=eyJpIjoiMjBhNWIzMmFjMjdiNGE1YzhhZTE4YmM0ZjA0MDM4ZWYiLCJwIjoiZXhjZWwtamlyYSJ9" TargetMode="External"/><Relationship Id="rId315" Type="http://schemas.openxmlformats.org/officeDocument/2006/relationships/hyperlink" Target="https://cogna.atlassian.net/browse/SGTB-1802?atlOrigin=eyJpIjoiMjBhNWIzMmFjMjdiNGE1YzhhZTE4YmM0ZjA0MDM4ZWYiLCJwIjoiZXhjZWwtamlyYSJ9" TargetMode="External"/><Relationship Id="rId522" Type="http://schemas.openxmlformats.org/officeDocument/2006/relationships/hyperlink" Target="https://cogna.atlassian.net/browse/SGTB-1298?atlOrigin=eyJpIjoiMjBhNWIzMmFjMjdiNGE1YzhhZTE4YmM0ZjA0MDM4ZWYiLCJwIjoiZXhjZWwtamlyYSJ9" TargetMode="External"/><Relationship Id="rId967" Type="http://schemas.openxmlformats.org/officeDocument/2006/relationships/hyperlink" Target="https://cogna.atlassian.net/browse/SGGU-7695?atlOrigin=eyJpIjoiMjBhNWIzMmFjMjdiNGE1YzhhZTE4YmM0ZjA0MDM4ZWYiLCJwIjoiZXhjZWwtamlyYSJ9" TargetMode="External"/><Relationship Id="rId1152" Type="http://schemas.openxmlformats.org/officeDocument/2006/relationships/hyperlink" Target="https://cogna.atlassian.net/browse/SGGU-7148?atlOrigin=eyJpIjoiMjBhNWIzMmFjMjdiNGE1YzhhZTE4YmM0ZjA0MDM4ZWYiLCJwIjoiZXhjZWwtamlyYSJ9" TargetMode="External"/><Relationship Id="rId1597" Type="http://schemas.openxmlformats.org/officeDocument/2006/relationships/hyperlink" Target="https://cogna.atlassian.net/browse/SGGS-18480?atlOrigin=eyJpIjoiMjBhNWIzMmFjMjdiNGE1YzhhZTE4YmM0ZjA0MDM4ZWYiLCJwIjoiZXhjZWwtamlyYSJ9" TargetMode="External"/><Relationship Id="rId2203" Type="http://schemas.openxmlformats.org/officeDocument/2006/relationships/hyperlink" Target="https://cogna.atlassian.net/browse/SGGS-17438?atlOrigin=eyJpIjoiMjBhNWIzMmFjMjdiNGE1YzhhZTE4YmM0ZjA0MDM4ZWYiLCJwIjoiZXhjZWwtamlyYSJ9" TargetMode="External"/><Relationship Id="rId2410" Type="http://schemas.openxmlformats.org/officeDocument/2006/relationships/hyperlink" Target="https://cogna.atlassian.net/browse/SGGS-17096?atlOrigin=eyJpIjoiMjBhNWIzMmFjMjdiNGE1YzhhZTE4YmM0ZjA0MDM4ZWYiLCJwIjoiZXhjZWwtamlyYSJ9" TargetMode="External"/><Relationship Id="rId2648" Type="http://schemas.openxmlformats.org/officeDocument/2006/relationships/hyperlink" Target="https://cogna.atlassian.net/browse/SGGS-16593?atlOrigin=eyJpIjoiMjBhNWIzMmFjMjdiNGE1YzhhZTE4YmM0ZjA0MDM4ZWYiLCJwIjoiZXhjZWwtamlyYSJ9" TargetMode="External"/><Relationship Id="rId2855" Type="http://schemas.openxmlformats.org/officeDocument/2006/relationships/hyperlink" Target="https://cogna.atlassian.net/browse/SDIA-1115?atlOrigin=eyJpIjoiMjBhNWIzMmFjMjdiNGE1YzhhZTE4YmM0ZjA0MDM4ZWYiLCJwIjoiZXhjZWwtamlyYSJ9" TargetMode="External"/><Relationship Id="rId96" Type="http://schemas.openxmlformats.org/officeDocument/2006/relationships/hyperlink" Target="https://cogna.atlassian.net/browse/SGTB-2557?atlOrigin=eyJpIjoiMjBhNWIzMmFjMjdiNGE1YzhhZTE4YmM0ZjA0MDM4ZWYiLCJwIjoiZXhjZWwtamlyYSJ9" TargetMode="External"/><Relationship Id="rId827" Type="http://schemas.openxmlformats.org/officeDocument/2006/relationships/hyperlink" Target="https://cogna.atlassian.net/browse/SGSE-4226?atlOrigin=eyJpIjoiMjBhNWIzMmFjMjdiNGE1YzhhZTE4YmM0ZjA0MDM4ZWYiLCJwIjoiZXhjZWwtamlyYSJ9" TargetMode="External"/><Relationship Id="rId1012" Type="http://schemas.openxmlformats.org/officeDocument/2006/relationships/hyperlink" Target="https://cogna.atlassian.net/browse/SGGU-7459?atlOrigin=eyJpIjoiMjBhNWIzMmFjMjdiNGE1YzhhZTE4YmM0ZjA0MDM4ZWYiLCJwIjoiZXhjZWwtamlyYSJ9" TargetMode="External"/><Relationship Id="rId1457" Type="http://schemas.openxmlformats.org/officeDocument/2006/relationships/hyperlink" Target="https://cogna.atlassian.net/browse/SGGU-6107?atlOrigin=eyJpIjoiMjBhNWIzMmFjMjdiNGE1YzhhZTE4YmM0ZjA0MDM4ZWYiLCJwIjoiZXhjZWwtamlyYSJ9" TargetMode="External"/><Relationship Id="rId1664" Type="http://schemas.openxmlformats.org/officeDocument/2006/relationships/hyperlink" Target="https://cogna.atlassian.net/browse/SGGS-18321?atlOrigin=eyJpIjoiMjBhNWIzMmFjMjdiNGE1YzhhZTE4YmM0ZjA0MDM4ZWYiLCJwIjoiZXhjZWwtamlyYSJ9" TargetMode="External"/><Relationship Id="rId1871" Type="http://schemas.openxmlformats.org/officeDocument/2006/relationships/hyperlink" Target="https://cogna.atlassian.net/browse/SGGS-17973?atlOrigin=eyJpIjoiMjBhNWIzMmFjMjdiNGE1YzhhZTE4YmM0ZjA0MDM4ZWYiLCJwIjoiZXhjZWwtamlyYSJ9" TargetMode="External"/><Relationship Id="rId2508" Type="http://schemas.openxmlformats.org/officeDocument/2006/relationships/hyperlink" Target="https://cogna.atlassian.net/browse/SGGS-16982?atlOrigin=eyJpIjoiMjBhNWIzMmFjMjdiNGE1YzhhZTE4YmM0ZjA0MDM4ZWYiLCJwIjoiZXhjZWwtamlyYSJ9" TargetMode="External"/><Relationship Id="rId2715" Type="http://schemas.openxmlformats.org/officeDocument/2006/relationships/hyperlink" Target="https://cogna.atlassian.net/browse/SGGS-16371?atlOrigin=eyJpIjoiMjBhNWIzMmFjMjdiNGE1YzhhZTE4YmM0ZjA0MDM4ZWYiLCJwIjoiZXhjZWwtamlyYSJ9" TargetMode="External"/><Relationship Id="rId1317" Type="http://schemas.openxmlformats.org/officeDocument/2006/relationships/hyperlink" Target="https://cogna.atlassian.net/browse/SGGU-6723?atlOrigin=eyJpIjoiMjBhNWIzMmFjMjdiNGE1YzhhZTE4YmM0ZjA0MDM4ZWYiLCJwIjoiZXhjZWwtamlyYSJ9" TargetMode="External"/><Relationship Id="rId1524" Type="http://schemas.openxmlformats.org/officeDocument/2006/relationships/hyperlink" Target="https://cogna.atlassian.net/browse/SGGS-18609?atlOrigin=eyJpIjoiMjBhNWIzMmFjMjdiNGE1YzhhZTE4YmM0ZjA0MDM4ZWYiLCJwIjoiZXhjZWwtamlyYSJ9" TargetMode="External"/><Relationship Id="rId1731" Type="http://schemas.openxmlformats.org/officeDocument/2006/relationships/hyperlink" Target="https://cogna.atlassian.net/browse/SGGS-18216?atlOrigin=eyJpIjoiMjBhNWIzMmFjMjdiNGE1YzhhZTE4YmM0ZjA0MDM4ZWYiLCJwIjoiZXhjZWwtamlyYSJ9" TargetMode="External"/><Relationship Id="rId1969" Type="http://schemas.openxmlformats.org/officeDocument/2006/relationships/hyperlink" Target="https://cogna.atlassian.net/browse/SGGS-17799?atlOrigin=eyJpIjoiMjBhNWIzMmFjMjdiNGE1YzhhZTE4YmM0ZjA0MDM4ZWYiLCJwIjoiZXhjZWwtamlyYSJ9" TargetMode="External"/><Relationship Id="rId23" Type="http://schemas.openxmlformats.org/officeDocument/2006/relationships/hyperlink" Target="https://cogna.atlassian.net/browse/SGTB-2741?atlOrigin=eyJpIjoiMjBhNWIzMmFjMjdiNGE1YzhhZTE4YmM0ZjA0MDM4ZWYiLCJwIjoiZXhjZWwtamlyYSJ9" TargetMode="External"/><Relationship Id="rId1829" Type="http://schemas.openxmlformats.org/officeDocument/2006/relationships/hyperlink" Target="https://cogna.atlassian.net/browse/SGGS-18031?atlOrigin=eyJpIjoiMjBhNWIzMmFjMjdiNGE1YzhhZTE4YmM0ZjA0MDM4ZWYiLCJwIjoiZXhjZWwtamlyYSJ9" TargetMode="External"/><Relationship Id="rId2298" Type="http://schemas.openxmlformats.org/officeDocument/2006/relationships/hyperlink" Target="https://cogna.atlassian.net/browse/SGGS-17274?atlOrigin=eyJpIjoiMjBhNWIzMmFjMjdiNGE1YzhhZTE4YmM0ZjA0MDM4ZWYiLCJwIjoiZXhjZWwtamlyYSJ9" TargetMode="External"/><Relationship Id="rId172" Type="http://schemas.openxmlformats.org/officeDocument/2006/relationships/hyperlink" Target="https://cogna.atlassian.net/browse/SGTB-2315?atlOrigin=eyJpIjoiMjBhNWIzMmFjMjdiNGE1YzhhZTE4YmM0ZjA0MDM4ZWYiLCJwIjoiZXhjZWwtamlyYSJ9" TargetMode="External"/><Relationship Id="rId477" Type="http://schemas.openxmlformats.org/officeDocument/2006/relationships/hyperlink" Target="https://cogna.atlassian.net/browse/SGTB-1382?atlOrigin=eyJpIjoiMjBhNWIzMmFjMjdiNGE1YzhhZTE4YmM0ZjA0MDM4ZWYiLCJwIjoiZXhjZWwtamlyYSJ9" TargetMode="External"/><Relationship Id="rId684" Type="http://schemas.openxmlformats.org/officeDocument/2006/relationships/hyperlink" Target="https://cogna.atlassian.net/browse/SGSE-4552?atlOrigin=eyJpIjoiMjBhNWIzMmFjMjdiNGE1YzhhZTE4YmM0ZjA0MDM4ZWYiLCJwIjoiZXhjZWwtamlyYSJ9" TargetMode="External"/><Relationship Id="rId2060" Type="http://schemas.openxmlformats.org/officeDocument/2006/relationships/hyperlink" Target="https://cogna.atlassian.net/browse/SGGS-17672?atlOrigin=eyJpIjoiMjBhNWIzMmFjMjdiNGE1YzhhZTE4YmM0ZjA0MDM4ZWYiLCJwIjoiZXhjZWwtamlyYSJ9" TargetMode="External"/><Relationship Id="rId2158" Type="http://schemas.openxmlformats.org/officeDocument/2006/relationships/hyperlink" Target="https://cogna.atlassian.net/browse/SGGS-17487?atlOrigin=eyJpIjoiMjBhNWIzMmFjMjdiNGE1YzhhZTE4YmM0ZjA0MDM4ZWYiLCJwIjoiZXhjZWwtamlyYSJ9" TargetMode="External"/><Relationship Id="rId2365" Type="http://schemas.openxmlformats.org/officeDocument/2006/relationships/hyperlink" Target="https://cogna.atlassian.net/browse/SGGS-17173?atlOrigin=eyJpIjoiMjBhNWIzMmFjMjdiNGE1YzhhZTE4YmM0ZjA0MDM4ZWYiLCJwIjoiZXhjZWwtamlyYSJ9" TargetMode="External"/><Relationship Id="rId337" Type="http://schemas.openxmlformats.org/officeDocument/2006/relationships/hyperlink" Target="https://cogna.atlassian.net/browse/SGTB-1689?atlOrigin=eyJpIjoiMjBhNWIzMmFjMjdiNGE1YzhhZTE4YmM0ZjA0MDM4ZWYiLCJwIjoiZXhjZWwtamlyYSJ9" TargetMode="External"/><Relationship Id="rId891" Type="http://schemas.openxmlformats.org/officeDocument/2006/relationships/hyperlink" Target="https://cogna.atlassian.net/browse/SGSE-4106?atlOrigin=eyJpIjoiMjBhNWIzMmFjMjdiNGE1YzhhZTE4YmM0ZjA0MDM4ZWYiLCJwIjoiZXhjZWwtamlyYSJ9" TargetMode="External"/><Relationship Id="rId989" Type="http://schemas.openxmlformats.org/officeDocument/2006/relationships/hyperlink" Target="https://cogna.atlassian.net/browse/SGGU-7563?atlOrigin=eyJpIjoiMjBhNWIzMmFjMjdiNGE1YzhhZTE4YmM0ZjA0MDM4ZWYiLCJwIjoiZXhjZWwtamlyYSJ9" TargetMode="External"/><Relationship Id="rId2018" Type="http://schemas.openxmlformats.org/officeDocument/2006/relationships/hyperlink" Target="https://cogna.atlassian.net/browse/SGGS-17730?atlOrigin=eyJpIjoiMjBhNWIzMmFjMjdiNGE1YzhhZTE4YmM0ZjA0MDM4ZWYiLCJwIjoiZXhjZWwtamlyYSJ9" TargetMode="External"/><Relationship Id="rId2572" Type="http://schemas.openxmlformats.org/officeDocument/2006/relationships/hyperlink" Target="https://cogna.atlassian.net/browse/SGGS-16848?atlOrigin=eyJpIjoiMjBhNWIzMmFjMjdiNGE1YzhhZTE4YmM0ZjA0MDM4ZWYiLCJwIjoiZXhjZWwtamlyYSJ9" TargetMode="External"/><Relationship Id="rId544" Type="http://schemas.openxmlformats.org/officeDocument/2006/relationships/hyperlink" Target="https://cogna.atlassian.net/browse/SGTB-976?atlOrigin=eyJpIjoiMjBhNWIzMmFjMjdiNGE1YzhhZTE4YmM0ZjA0MDM4ZWYiLCJwIjoiZXhjZWwtamlyYSJ9" TargetMode="External"/><Relationship Id="rId751" Type="http://schemas.openxmlformats.org/officeDocument/2006/relationships/hyperlink" Target="https://cogna.atlassian.net/browse/SGSE-4427?atlOrigin=eyJpIjoiMjBhNWIzMmFjMjdiNGE1YzhhZTE4YmM0ZjA0MDM4ZWYiLCJwIjoiZXhjZWwtamlyYSJ9" TargetMode="External"/><Relationship Id="rId849" Type="http://schemas.openxmlformats.org/officeDocument/2006/relationships/hyperlink" Target="https://cogna.atlassian.net/browse/SGSE-4153?atlOrigin=eyJpIjoiMjBhNWIzMmFjMjdiNGE1YzhhZTE4YmM0ZjA0MDM4ZWYiLCJwIjoiZXhjZWwtamlyYSJ9" TargetMode="External"/><Relationship Id="rId1174" Type="http://schemas.openxmlformats.org/officeDocument/2006/relationships/hyperlink" Target="https://cogna.atlassian.net/browse/ARTSG-184?atlOrigin=eyJpIjoiMjBhNWIzMmFjMjdiNGE1YzhhZTE4YmM0ZjA0MDM4ZWYiLCJwIjoiZXhjZWwtamlyYSJ9" TargetMode="External"/><Relationship Id="rId1381" Type="http://schemas.openxmlformats.org/officeDocument/2006/relationships/hyperlink" Target="https://cogna.atlassian.net/browse/SGGU-6427?atlOrigin=eyJpIjoiMjBhNWIzMmFjMjdiNGE1YzhhZTE4YmM0ZjA0MDM4ZWYiLCJwIjoiZXhjZWwtamlyYSJ9" TargetMode="External"/><Relationship Id="rId1479" Type="http://schemas.openxmlformats.org/officeDocument/2006/relationships/hyperlink" Target="https://cogna.atlassian.net/browse/SGGU-5320?atlOrigin=eyJpIjoiMjBhNWIzMmFjMjdiNGE1YzhhZTE4YmM0ZjA0MDM4ZWYiLCJwIjoiZXhjZWwtamlyYSJ9" TargetMode="External"/><Relationship Id="rId1686" Type="http://schemas.openxmlformats.org/officeDocument/2006/relationships/hyperlink" Target="https://cogna.atlassian.net/browse/SGGS-18283?atlOrigin=eyJpIjoiMjBhNWIzMmFjMjdiNGE1YzhhZTE4YmM0ZjA0MDM4ZWYiLCJwIjoiZXhjZWwtamlyYSJ9" TargetMode="External"/><Relationship Id="rId2225" Type="http://schemas.openxmlformats.org/officeDocument/2006/relationships/hyperlink" Target="https://cogna.atlassian.net/browse/SGGS-17409?atlOrigin=eyJpIjoiMjBhNWIzMmFjMjdiNGE1YzhhZTE4YmM0ZjA0MDM4ZWYiLCJwIjoiZXhjZWwtamlyYSJ9" TargetMode="External"/><Relationship Id="rId2432" Type="http://schemas.openxmlformats.org/officeDocument/2006/relationships/hyperlink" Target="https://cogna.atlassian.net/browse/SGGS-17076?atlOrigin=eyJpIjoiMjBhNWIzMmFjMjdiNGE1YzhhZTE4YmM0ZjA0MDM4ZWYiLCJwIjoiZXhjZWwtamlyYSJ9" TargetMode="External"/><Relationship Id="rId404" Type="http://schemas.openxmlformats.org/officeDocument/2006/relationships/hyperlink" Target="https://cogna.atlassian.net/browse/SGTB-1528?atlOrigin=eyJpIjoiMjBhNWIzMmFjMjdiNGE1YzhhZTE4YmM0ZjA0MDM4ZWYiLCJwIjoiZXhjZWwtamlyYSJ9" TargetMode="External"/><Relationship Id="rId611" Type="http://schemas.openxmlformats.org/officeDocument/2006/relationships/hyperlink" Target="https://cogna.atlassian.net/browse/SGSE-4700?atlOrigin=eyJpIjoiMjBhNWIzMmFjMjdiNGE1YzhhZTE4YmM0ZjA0MDM4ZWYiLCJwIjoiZXhjZWwtamlyYSJ9" TargetMode="External"/><Relationship Id="rId1034" Type="http://schemas.openxmlformats.org/officeDocument/2006/relationships/hyperlink" Target="https://cogna.atlassian.net/browse/SGGU-7427?atlOrigin=eyJpIjoiMjBhNWIzMmFjMjdiNGE1YzhhZTE4YmM0ZjA0MDM4ZWYiLCJwIjoiZXhjZWwtamlyYSJ9" TargetMode="External"/><Relationship Id="rId1241" Type="http://schemas.openxmlformats.org/officeDocument/2006/relationships/hyperlink" Target="https://cogna.atlassian.net/browse/SGGU-6927?atlOrigin=eyJpIjoiMjBhNWIzMmFjMjdiNGE1YzhhZTE4YmM0ZjA0MDM4ZWYiLCJwIjoiZXhjZWwtamlyYSJ9" TargetMode="External"/><Relationship Id="rId1339" Type="http://schemas.openxmlformats.org/officeDocument/2006/relationships/hyperlink" Target="https://cogna.atlassian.net/browse/SGGU-6609?atlOrigin=eyJpIjoiMjBhNWIzMmFjMjdiNGE1YzhhZTE4YmM0ZjA0MDM4ZWYiLCJwIjoiZXhjZWwtamlyYSJ9" TargetMode="External"/><Relationship Id="rId1893" Type="http://schemas.openxmlformats.org/officeDocument/2006/relationships/hyperlink" Target="https://cogna.atlassian.net/browse/SGGS-17946?atlOrigin=eyJpIjoiMjBhNWIzMmFjMjdiNGE1YzhhZTE4YmM0ZjA0MDM4ZWYiLCJwIjoiZXhjZWwtamlyYSJ9" TargetMode="External"/><Relationship Id="rId2737" Type="http://schemas.openxmlformats.org/officeDocument/2006/relationships/hyperlink" Target="https://cogna.atlassian.net/browse/SGGS-16315?atlOrigin=eyJpIjoiMjBhNWIzMmFjMjdiNGE1YzhhZTE4YmM0ZjA0MDM4ZWYiLCJwIjoiZXhjZWwtamlyYSJ9" TargetMode="External"/><Relationship Id="rId709" Type="http://schemas.openxmlformats.org/officeDocument/2006/relationships/hyperlink" Target="https://cogna.atlassian.net/browse/SGSE-4525?atlOrigin=eyJpIjoiMjBhNWIzMmFjMjdiNGE1YzhhZTE4YmM0ZjA0MDM4ZWYiLCJwIjoiZXhjZWwtamlyYSJ9" TargetMode="External"/><Relationship Id="rId916" Type="http://schemas.openxmlformats.org/officeDocument/2006/relationships/hyperlink" Target="https://cogna.atlassian.net/browse/SGSE-4079?atlOrigin=eyJpIjoiMjBhNWIzMmFjMjdiNGE1YzhhZTE4YmM0ZjA0MDM4ZWYiLCJwIjoiZXhjZWwtamlyYSJ9" TargetMode="External"/><Relationship Id="rId1101" Type="http://schemas.openxmlformats.org/officeDocument/2006/relationships/hyperlink" Target="https://cogna.atlassian.net/browse/SGGU-7222?atlOrigin=eyJpIjoiMjBhNWIzMmFjMjdiNGE1YzhhZTE4YmM0ZjA0MDM4ZWYiLCJwIjoiZXhjZWwtamlyYSJ9" TargetMode="External"/><Relationship Id="rId1546" Type="http://schemas.openxmlformats.org/officeDocument/2006/relationships/hyperlink" Target="https://cogna.atlassian.net/browse/SGGS-18568?atlOrigin=eyJpIjoiMjBhNWIzMmFjMjdiNGE1YzhhZTE4YmM0ZjA0MDM4ZWYiLCJwIjoiZXhjZWwtamlyYSJ9" TargetMode="External"/><Relationship Id="rId1753" Type="http://schemas.openxmlformats.org/officeDocument/2006/relationships/hyperlink" Target="https://cogna.atlassian.net/browse/SGGS-18192?atlOrigin=eyJpIjoiMjBhNWIzMmFjMjdiNGE1YzhhZTE4YmM0ZjA0MDM4ZWYiLCJwIjoiZXhjZWwtamlyYSJ9" TargetMode="External"/><Relationship Id="rId1960" Type="http://schemas.openxmlformats.org/officeDocument/2006/relationships/hyperlink" Target="https://cogna.atlassian.net/browse/SGGS-17811?atlOrigin=eyJpIjoiMjBhNWIzMmFjMjdiNGE1YzhhZTE4YmM0ZjA0MDM4ZWYiLCJwIjoiZXhjZWwtamlyYSJ9" TargetMode="External"/><Relationship Id="rId2804" Type="http://schemas.openxmlformats.org/officeDocument/2006/relationships/hyperlink" Target="https://cogna.atlassian.net/browse/SGGS-15671?atlOrigin=eyJpIjoiMjBhNWIzMmFjMjdiNGE1YzhhZTE4YmM0ZjA0MDM4ZWYiLCJwIjoiZXhjZWwtamlyYSJ9" TargetMode="External"/><Relationship Id="rId45" Type="http://schemas.openxmlformats.org/officeDocument/2006/relationships/hyperlink" Target="https://cogna.atlassian.net/browse/SGTB-2691?atlOrigin=eyJpIjoiMjBhNWIzMmFjMjdiNGE1YzhhZTE4YmM0ZjA0MDM4ZWYiLCJwIjoiZXhjZWwtamlyYSJ9" TargetMode="External"/><Relationship Id="rId1406" Type="http://schemas.openxmlformats.org/officeDocument/2006/relationships/hyperlink" Target="https://cogna.atlassian.net/browse/SGGU-5187?atlOrigin=eyJpIjoiMjBhNWIzMmFjMjdiNGE1YzhhZTE4YmM0ZjA0MDM4ZWYiLCJwIjoiZXhjZWwtamlyYSJ9" TargetMode="External"/><Relationship Id="rId1613" Type="http://schemas.openxmlformats.org/officeDocument/2006/relationships/hyperlink" Target="https://cogna.atlassian.net/browse/SGGS-18438?atlOrigin=eyJpIjoiMjBhNWIzMmFjMjdiNGE1YzhhZTE4YmM0ZjA0MDM4ZWYiLCJwIjoiZXhjZWwtamlyYSJ9" TargetMode="External"/><Relationship Id="rId1820" Type="http://schemas.openxmlformats.org/officeDocument/2006/relationships/hyperlink" Target="https://cogna.atlassian.net/browse/SGGS-18082?atlOrigin=eyJpIjoiMjBhNWIzMmFjMjdiNGE1YzhhZTE4YmM0ZjA0MDM4ZWYiLCJwIjoiZXhjZWwtamlyYSJ9" TargetMode="External"/><Relationship Id="rId194" Type="http://schemas.openxmlformats.org/officeDocument/2006/relationships/hyperlink" Target="https://cogna.atlassian.net/browse/SGTB-2244?atlOrigin=eyJpIjoiMjBhNWIzMmFjMjdiNGE1YzhhZTE4YmM0ZjA0MDM4ZWYiLCJwIjoiZXhjZWwtamlyYSJ9" TargetMode="External"/><Relationship Id="rId1918" Type="http://schemas.openxmlformats.org/officeDocument/2006/relationships/hyperlink" Target="https://cogna.atlassian.net/browse/SGGS-17917?atlOrigin=eyJpIjoiMjBhNWIzMmFjMjdiNGE1YzhhZTE4YmM0ZjA0MDM4ZWYiLCJwIjoiZXhjZWwtamlyYSJ9" TargetMode="External"/><Relationship Id="rId2082" Type="http://schemas.openxmlformats.org/officeDocument/2006/relationships/hyperlink" Target="https://cogna.atlassian.net/browse/SGGS-17581?atlOrigin=eyJpIjoiMjBhNWIzMmFjMjdiNGE1YzhhZTE4YmM0ZjA0MDM4ZWYiLCJwIjoiZXhjZWwtamlyYSJ9" TargetMode="External"/><Relationship Id="rId261" Type="http://schemas.openxmlformats.org/officeDocument/2006/relationships/hyperlink" Target="https://cogna.atlassian.net/browse/SGTB-2007?atlOrigin=eyJpIjoiMjBhNWIzMmFjMjdiNGE1YzhhZTE4YmM0ZjA0MDM4ZWYiLCJwIjoiZXhjZWwtamlyYSJ9" TargetMode="External"/><Relationship Id="rId499" Type="http://schemas.openxmlformats.org/officeDocument/2006/relationships/hyperlink" Target="https://cogna.atlassian.net/browse/SGTB-1361?atlOrigin=eyJpIjoiMjBhNWIzMmFjMjdiNGE1YzhhZTE4YmM0ZjA0MDM4ZWYiLCJwIjoiZXhjZWwtamlyYSJ9" TargetMode="External"/><Relationship Id="rId2387" Type="http://schemas.openxmlformats.org/officeDocument/2006/relationships/hyperlink" Target="https://cogna.atlassian.net/browse/SGGS-17128?atlOrigin=eyJpIjoiMjBhNWIzMmFjMjdiNGE1YzhhZTE4YmM0ZjA0MDM4ZWYiLCJwIjoiZXhjZWwtamlyYSJ9" TargetMode="External"/><Relationship Id="rId2594" Type="http://schemas.openxmlformats.org/officeDocument/2006/relationships/hyperlink" Target="https://cogna.atlassian.net/browse/SGGS-16771?atlOrigin=eyJpIjoiMjBhNWIzMmFjMjdiNGE1YzhhZTE4YmM0ZjA0MDM4ZWYiLCJwIjoiZXhjZWwtamlyYSJ9" TargetMode="External"/><Relationship Id="rId359" Type="http://schemas.openxmlformats.org/officeDocument/2006/relationships/hyperlink" Target="https://cogna.atlassian.net/browse/SGTB-1650?atlOrigin=eyJpIjoiMjBhNWIzMmFjMjdiNGE1YzhhZTE4YmM0ZjA0MDM4ZWYiLCJwIjoiZXhjZWwtamlyYSJ9" TargetMode="External"/><Relationship Id="rId566" Type="http://schemas.openxmlformats.org/officeDocument/2006/relationships/hyperlink" Target="https://cogna.atlassian.net/browse/SGSE-4809?atlOrigin=eyJpIjoiMjBhNWIzMmFjMjdiNGE1YzhhZTE4YmM0ZjA0MDM4ZWYiLCJwIjoiZXhjZWwtamlyYSJ9" TargetMode="External"/><Relationship Id="rId773" Type="http://schemas.openxmlformats.org/officeDocument/2006/relationships/hyperlink" Target="https://cogna.atlassian.net/browse/SGSE-4358?atlOrigin=eyJpIjoiMjBhNWIzMmFjMjdiNGE1YzhhZTE4YmM0ZjA0MDM4ZWYiLCJwIjoiZXhjZWwtamlyYSJ9" TargetMode="External"/><Relationship Id="rId1196" Type="http://schemas.openxmlformats.org/officeDocument/2006/relationships/hyperlink" Target="https://cogna.atlassian.net/browse/SGGU-7004?atlOrigin=eyJpIjoiMjBhNWIzMmFjMjdiNGE1YzhhZTE4YmM0ZjA0MDM4ZWYiLCJwIjoiZXhjZWwtamlyYSJ9" TargetMode="External"/><Relationship Id="rId2247" Type="http://schemas.openxmlformats.org/officeDocument/2006/relationships/hyperlink" Target="https://cogna.atlassian.net/browse/SGGS-17343?atlOrigin=eyJpIjoiMjBhNWIzMmFjMjdiNGE1YzhhZTE4YmM0ZjA0MDM4ZWYiLCJwIjoiZXhjZWwtamlyYSJ9" TargetMode="External"/><Relationship Id="rId2454" Type="http://schemas.openxmlformats.org/officeDocument/2006/relationships/hyperlink" Target="https://cogna.atlassian.net/browse/SGGS-17038?atlOrigin=eyJpIjoiMjBhNWIzMmFjMjdiNGE1YzhhZTE4YmM0ZjA0MDM4ZWYiLCJwIjoiZXhjZWwtamlyYSJ9" TargetMode="External"/><Relationship Id="rId121" Type="http://schemas.openxmlformats.org/officeDocument/2006/relationships/hyperlink" Target="https://cogna.atlassian.net/browse/SGTB-2464?atlOrigin=eyJpIjoiMjBhNWIzMmFjMjdiNGE1YzhhZTE4YmM0ZjA0MDM4ZWYiLCJwIjoiZXhjZWwtamlyYSJ9" TargetMode="External"/><Relationship Id="rId219" Type="http://schemas.openxmlformats.org/officeDocument/2006/relationships/hyperlink" Target="https://cogna.atlassian.net/browse/SGTB-2136?atlOrigin=eyJpIjoiMjBhNWIzMmFjMjdiNGE1YzhhZTE4YmM0ZjA0MDM4ZWYiLCJwIjoiZXhjZWwtamlyYSJ9" TargetMode="External"/><Relationship Id="rId426" Type="http://schemas.openxmlformats.org/officeDocument/2006/relationships/hyperlink" Target="https://cogna.atlassian.net/browse/SGTB-1441?atlOrigin=eyJpIjoiMjBhNWIzMmFjMjdiNGE1YzhhZTE4YmM0ZjA0MDM4ZWYiLCJwIjoiZXhjZWwtamlyYSJ9" TargetMode="External"/><Relationship Id="rId633" Type="http://schemas.openxmlformats.org/officeDocument/2006/relationships/hyperlink" Target="https://cogna.atlassian.net/browse/SGSE-4640?atlOrigin=eyJpIjoiMjBhNWIzMmFjMjdiNGE1YzhhZTE4YmM0ZjA0MDM4ZWYiLCJwIjoiZXhjZWwtamlyYSJ9" TargetMode="External"/><Relationship Id="rId980" Type="http://schemas.openxmlformats.org/officeDocument/2006/relationships/hyperlink" Target="https://cogna.atlassian.net/browse/SGGU-7650?atlOrigin=eyJpIjoiMjBhNWIzMmFjMjdiNGE1YzhhZTE4YmM0ZjA0MDM4ZWYiLCJwIjoiZXhjZWwtamlyYSJ9" TargetMode="External"/><Relationship Id="rId1056" Type="http://schemas.openxmlformats.org/officeDocument/2006/relationships/hyperlink" Target="https://cogna.atlassian.net/browse/SGGU-7369?atlOrigin=eyJpIjoiMjBhNWIzMmFjMjdiNGE1YzhhZTE4YmM0ZjA0MDM4ZWYiLCJwIjoiZXhjZWwtamlyYSJ9" TargetMode="External"/><Relationship Id="rId1263" Type="http://schemas.openxmlformats.org/officeDocument/2006/relationships/hyperlink" Target="https://cogna.atlassian.net/browse/SGGU-6895?atlOrigin=eyJpIjoiMjBhNWIzMmFjMjdiNGE1YzhhZTE4YmM0ZjA0MDM4ZWYiLCJwIjoiZXhjZWwtamlyYSJ9" TargetMode="External"/><Relationship Id="rId2107" Type="http://schemas.openxmlformats.org/officeDocument/2006/relationships/hyperlink" Target="https://cogna.atlassian.net/browse/SGGS-17550?atlOrigin=eyJpIjoiMjBhNWIzMmFjMjdiNGE1YzhhZTE4YmM0ZjA0MDM4ZWYiLCJwIjoiZXhjZWwtamlyYSJ9" TargetMode="External"/><Relationship Id="rId2314" Type="http://schemas.openxmlformats.org/officeDocument/2006/relationships/hyperlink" Target="https://cogna.atlassian.net/browse/SGGS-17257?atlOrigin=eyJpIjoiMjBhNWIzMmFjMjdiNGE1YzhhZTE4YmM0ZjA0MDM4ZWYiLCJwIjoiZXhjZWwtamlyYSJ9" TargetMode="External"/><Relationship Id="rId2661" Type="http://schemas.openxmlformats.org/officeDocument/2006/relationships/hyperlink" Target="https://cogna.atlassian.net/browse/SGGS-16574?atlOrigin=eyJpIjoiMjBhNWIzMmFjMjdiNGE1YzhhZTE4YmM0ZjA0MDM4ZWYiLCJwIjoiZXhjZWwtamlyYSJ9" TargetMode="External"/><Relationship Id="rId2759" Type="http://schemas.openxmlformats.org/officeDocument/2006/relationships/hyperlink" Target="https://cogna.atlassian.net/browse/SGGS-16199?atlOrigin=eyJpIjoiMjBhNWIzMmFjMjdiNGE1YzhhZTE4YmM0ZjA0MDM4ZWYiLCJwIjoiZXhjZWwtamlyYSJ9" TargetMode="External"/><Relationship Id="rId840" Type="http://schemas.openxmlformats.org/officeDocument/2006/relationships/hyperlink" Target="https://cogna.atlassian.net/browse/SGSE-4189?atlOrigin=eyJpIjoiMjBhNWIzMmFjMjdiNGE1YzhhZTE4YmM0ZjA0MDM4ZWYiLCJwIjoiZXhjZWwtamlyYSJ9" TargetMode="External"/><Relationship Id="rId938" Type="http://schemas.openxmlformats.org/officeDocument/2006/relationships/hyperlink" Target="https://cogna.atlassian.net/browse/SGSE-3289?atlOrigin=eyJpIjoiMjBhNWIzMmFjMjdiNGE1YzhhZTE4YmM0ZjA0MDM4ZWYiLCJwIjoiZXhjZWwtamlyYSJ9" TargetMode="External"/><Relationship Id="rId1470" Type="http://schemas.openxmlformats.org/officeDocument/2006/relationships/hyperlink" Target="https://cogna.atlassian.net/browse/ARTSG-193?atlOrigin=eyJpIjoiMjBhNWIzMmFjMjdiNGE1YzhhZTE4YmM0ZjA0MDM4ZWYiLCJwIjoiZXhjZWwtamlyYSJ9" TargetMode="External"/><Relationship Id="rId1568" Type="http://schemas.openxmlformats.org/officeDocument/2006/relationships/hyperlink" Target="https://cogna.atlassian.net/browse/SGGS-18522?atlOrigin=eyJpIjoiMjBhNWIzMmFjMjdiNGE1YzhhZTE4YmM0ZjA0MDM4ZWYiLCJwIjoiZXhjZWwtamlyYSJ9" TargetMode="External"/><Relationship Id="rId1775" Type="http://schemas.openxmlformats.org/officeDocument/2006/relationships/hyperlink" Target="https://cogna.atlassian.net/browse/SGGS-18165?atlOrigin=eyJpIjoiMjBhNWIzMmFjMjdiNGE1YzhhZTE4YmM0ZjA0MDM4ZWYiLCJwIjoiZXhjZWwtamlyYSJ9" TargetMode="External"/><Relationship Id="rId2521" Type="http://schemas.openxmlformats.org/officeDocument/2006/relationships/hyperlink" Target="https://cogna.atlassian.net/browse/SGGS-16956?atlOrigin=eyJpIjoiMjBhNWIzMmFjMjdiNGE1YzhhZTE4YmM0ZjA0MDM4ZWYiLCJwIjoiZXhjZWwtamlyYSJ9" TargetMode="External"/><Relationship Id="rId2619" Type="http://schemas.openxmlformats.org/officeDocument/2006/relationships/hyperlink" Target="https://cogna.atlassian.net/browse/SGGS-16658?atlOrigin=eyJpIjoiMjBhNWIzMmFjMjdiNGE1YzhhZTE4YmM0ZjA0MDM4ZWYiLCJwIjoiZXhjZWwtamlyYSJ9" TargetMode="External"/><Relationship Id="rId2826" Type="http://schemas.openxmlformats.org/officeDocument/2006/relationships/hyperlink" Target="https://cogna.atlassian.net/browse/SGGS-15541?atlOrigin=eyJpIjoiMjBhNWIzMmFjMjdiNGE1YzhhZTE4YmM0ZjA0MDM4ZWYiLCJwIjoiZXhjZWwtamlyYSJ9" TargetMode="External"/><Relationship Id="rId67" Type="http://schemas.openxmlformats.org/officeDocument/2006/relationships/hyperlink" Target="https://cogna.atlassian.net/browse/SGTB-2609?atlOrigin=eyJpIjoiMjBhNWIzMmFjMjdiNGE1YzhhZTE4YmM0ZjA0MDM4ZWYiLCJwIjoiZXhjZWwtamlyYSJ9" TargetMode="External"/><Relationship Id="rId700" Type="http://schemas.openxmlformats.org/officeDocument/2006/relationships/hyperlink" Target="https://cogna.atlassian.net/browse/SGSE-4534?atlOrigin=eyJpIjoiMjBhNWIzMmFjMjdiNGE1YzhhZTE4YmM0ZjA0MDM4ZWYiLCJwIjoiZXhjZWwtamlyYSJ9" TargetMode="External"/><Relationship Id="rId1123" Type="http://schemas.openxmlformats.org/officeDocument/2006/relationships/hyperlink" Target="https://cogna.atlassian.net/browse/SGGU-7202?atlOrigin=eyJpIjoiMjBhNWIzMmFjMjdiNGE1YzhhZTE4YmM0ZjA0MDM4ZWYiLCJwIjoiZXhjZWwtamlyYSJ9" TargetMode="External"/><Relationship Id="rId1330" Type="http://schemas.openxmlformats.org/officeDocument/2006/relationships/hyperlink" Target="https://cogna.atlassian.net/browse/SGGU-6702?atlOrigin=eyJpIjoiMjBhNWIzMmFjMjdiNGE1YzhhZTE4YmM0ZjA0MDM4ZWYiLCJwIjoiZXhjZWwtamlyYSJ9" TargetMode="External"/><Relationship Id="rId1428" Type="http://schemas.openxmlformats.org/officeDocument/2006/relationships/hyperlink" Target="https://cogna.atlassian.net/browse/ARTSG-184?atlOrigin=eyJpIjoiMjBhNWIzMmFjMjdiNGE1YzhhZTE4YmM0ZjA0MDM4ZWYiLCJwIjoiZXhjZWwtamlyYSJ9" TargetMode="External"/><Relationship Id="rId1635" Type="http://schemas.openxmlformats.org/officeDocument/2006/relationships/hyperlink" Target="https://cogna.atlassian.net/browse/SGGS-18375?atlOrigin=eyJpIjoiMjBhNWIzMmFjMjdiNGE1YzhhZTE4YmM0ZjA0MDM4ZWYiLCJwIjoiZXhjZWwtamlyYSJ9" TargetMode="External"/><Relationship Id="rId1982" Type="http://schemas.openxmlformats.org/officeDocument/2006/relationships/hyperlink" Target="https://cogna.atlassian.net/browse/SGGS-17777?atlOrigin=eyJpIjoiMjBhNWIzMmFjMjdiNGE1YzhhZTE4YmM0ZjA0MDM4ZWYiLCJwIjoiZXhjZWwtamlyYSJ9" TargetMode="External"/><Relationship Id="rId1842" Type="http://schemas.openxmlformats.org/officeDocument/2006/relationships/hyperlink" Target="https://cogna.atlassian.net/browse/SGGS-18010?atlOrigin=eyJpIjoiMjBhNWIzMmFjMjdiNGE1YzhhZTE4YmM0ZjA0MDM4ZWYiLCJwIjoiZXhjZWwtamlyYSJ9" TargetMode="External"/><Relationship Id="rId1702" Type="http://schemas.openxmlformats.org/officeDocument/2006/relationships/hyperlink" Target="https://cogna.atlassian.net/browse/SGGS-18264?atlOrigin=eyJpIjoiMjBhNWIzMmFjMjdiNGE1YzhhZTE4YmM0ZjA0MDM4ZWYiLCJwIjoiZXhjZWwtamlyYSJ9" TargetMode="External"/><Relationship Id="rId283" Type="http://schemas.openxmlformats.org/officeDocument/2006/relationships/hyperlink" Target="https://cogna.atlassian.net/browse/SGTB-1879?atlOrigin=eyJpIjoiMjBhNWIzMmFjMjdiNGE1YzhhZTE4YmM0ZjA0MDM4ZWYiLCJwIjoiZXhjZWwtamlyYSJ9" TargetMode="External"/><Relationship Id="rId490" Type="http://schemas.openxmlformats.org/officeDocument/2006/relationships/hyperlink" Target="https://cogna.atlassian.net/browse/ARTSG-313?atlOrigin=eyJpIjoiMjBhNWIzMmFjMjdiNGE1YzhhZTE4YmM0ZjA0MDM4ZWYiLCJwIjoiZXhjZWwtamlyYSJ9" TargetMode="External"/><Relationship Id="rId2171" Type="http://schemas.openxmlformats.org/officeDocument/2006/relationships/hyperlink" Target="https://cogna.atlassian.net/browse/SGGS-17471?atlOrigin=eyJpIjoiMjBhNWIzMmFjMjdiNGE1YzhhZTE4YmM0ZjA0MDM4ZWYiLCJwIjoiZXhjZWwtamlyYSJ9" TargetMode="External"/><Relationship Id="rId143" Type="http://schemas.openxmlformats.org/officeDocument/2006/relationships/hyperlink" Target="https://cogna.atlassian.net/browse/SGTB-2391?atlOrigin=eyJpIjoiMjBhNWIzMmFjMjdiNGE1YzhhZTE4YmM0ZjA0MDM4ZWYiLCJwIjoiZXhjZWwtamlyYSJ9" TargetMode="External"/><Relationship Id="rId350" Type="http://schemas.openxmlformats.org/officeDocument/2006/relationships/hyperlink" Target="https://cogna.atlassian.net/browse/SGTB-1670?atlOrigin=eyJpIjoiMjBhNWIzMmFjMjdiNGE1YzhhZTE4YmM0ZjA0MDM4ZWYiLCJwIjoiZXhjZWwtamlyYSJ9" TargetMode="External"/><Relationship Id="rId588" Type="http://schemas.openxmlformats.org/officeDocument/2006/relationships/hyperlink" Target="https://cogna.atlassian.net/browse/SGSE-4746?atlOrigin=eyJpIjoiMjBhNWIzMmFjMjdiNGE1YzhhZTE4YmM0ZjA0MDM4ZWYiLCJwIjoiZXhjZWwtamlyYSJ9" TargetMode="External"/><Relationship Id="rId795" Type="http://schemas.openxmlformats.org/officeDocument/2006/relationships/hyperlink" Target="https://cogna.atlassian.net/browse/SGSE-4325?atlOrigin=eyJpIjoiMjBhNWIzMmFjMjdiNGE1YzhhZTE4YmM0ZjA0MDM4ZWYiLCJwIjoiZXhjZWwtamlyYSJ9" TargetMode="External"/><Relationship Id="rId2031" Type="http://schemas.openxmlformats.org/officeDocument/2006/relationships/hyperlink" Target="https://cogna.atlassian.net/browse/SGGS-17711?atlOrigin=eyJpIjoiMjBhNWIzMmFjMjdiNGE1YzhhZTE4YmM0ZjA0MDM4ZWYiLCJwIjoiZXhjZWwtamlyYSJ9" TargetMode="External"/><Relationship Id="rId2269" Type="http://schemas.openxmlformats.org/officeDocument/2006/relationships/hyperlink" Target="https://cogna.atlassian.net/browse/SGGS-17319?atlOrigin=eyJpIjoiMjBhNWIzMmFjMjdiNGE1YzhhZTE4YmM0ZjA0MDM4ZWYiLCJwIjoiZXhjZWwtamlyYSJ9" TargetMode="External"/><Relationship Id="rId2476" Type="http://schemas.openxmlformats.org/officeDocument/2006/relationships/hyperlink" Target="https://cogna.atlassian.net/browse/SGGS-17008?atlOrigin=eyJpIjoiMjBhNWIzMmFjMjdiNGE1YzhhZTE4YmM0ZjA0MDM4ZWYiLCJwIjoiZXhjZWwtamlyYSJ9" TargetMode="External"/><Relationship Id="rId2683" Type="http://schemas.openxmlformats.org/officeDocument/2006/relationships/hyperlink" Target="https://cogna.atlassian.net/browse/SGGS-16451?atlOrigin=eyJpIjoiMjBhNWIzMmFjMjdiNGE1YzhhZTE4YmM0ZjA0MDM4ZWYiLCJwIjoiZXhjZWwtamlyYSJ9" TargetMode="External"/><Relationship Id="rId9" Type="http://schemas.openxmlformats.org/officeDocument/2006/relationships/hyperlink" Target="https://cogna.atlassian.net/browse/SGTB-2835?atlOrigin=eyJpIjoiMjBhNWIzMmFjMjdiNGE1YzhhZTE4YmM0ZjA0MDM4ZWYiLCJwIjoiZXhjZWwtamlyYSJ9" TargetMode="External"/><Relationship Id="rId210" Type="http://schemas.openxmlformats.org/officeDocument/2006/relationships/hyperlink" Target="https://cogna.atlassian.net/browse/SGTB-2159?atlOrigin=eyJpIjoiMjBhNWIzMmFjMjdiNGE1YzhhZTE4YmM0ZjA0MDM4ZWYiLCJwIjoiZXhjZWwtamlyYSJ9" TargetMode="External"/><Relationship Id="rId448" Type="http://schemas.openxmlformats.org/officeDocument/2006/relationships/hyperlink" Target="https://cogna.atlassian.net/browse/SGTB-1403?atlOrigin=eyJpIjoiMjBhNWIzMmFjMjdiNGE1YzhhZTE4YmM0ZjA0MDM4ZWYiLCJwIjoiZXhjZWwtamlyYSJ9" TargetMode="External"/><Relationship Id="rId655" Type="http://schemas.openxmlformats.org/officeDocument/2006/relationships/hyperlink" Target="https://cogna.atlassian.net/browse/SGSE-4592?atlOrigin=eyJpIjoiMjBhNWIzMmFjMjdiNGE1YzhhZTE4YmM0ZjA0MDM4ZWYiLCJwIjoiZXhjZWwtamlyYSJ9" TargetMode="External"/><Relationship Id="rId862" Type="http://schemas.openxmlformats.org/officeDocument/2006/relationships/hyperlink" Target="https://cogna.atlassian.net/browse/ARTPT-379?atlOrigin=eyJpIjoiMjBhNWIzMmFjMjdiNGE1YzhhZTE4YmM0ZjA0MDM4ZWYiLCJwIjoiZXhjZWwtamlyYSJ9" TargetMode="External"/><Relationship Id="rId1078" Type="http://schemas.openxmlformats.org/officeDocument/2006/relationships/hyperlink" Target="https://cogna.atlassian.net/browse/SGGU-7324?atlOrigin=eyJpIjoiMjBhNWIzMmFjMjdiNGE1YzhhZTE4YmM0ZjA0MDM4ZWYiLCJwIjoiZXhjZWwtamlyYSJ9" TargetMode="External"/><Relationship Id="rId1285" Type="http://schemas.openxmlformats.org/officeDocument/2006/relationships/hyperlink" Target="https://cogna.atlassian.net/browse/SGGU-6792?atlOrigin=eyJpIjoiMjBhNWIzMmFjMjdiNGE1YzhhZTE4YmM0ZjA0MDM4ZWYiLCJwIjoiZXhjZWwtamlyYSJ9" TargetMode="External"/><Relationship Id="rId1492" Type="http://schemas.openxmlformats.org/officeDocument/2006/relationships/hyperlink" Target="https://cogna.atlassian.net/browse/SGGS-18656?atlOrigin=eyJpIjoiMjBhNWIzMmFjMjdiNGE1YzhhZTE4YmM0ZjA0MDM4ZWYiLCJwIjoiZXhjZWwtamlyYSJ9" TargetMode="External"/><Relationship Id="rId2129" Type="http://schemas.openxmlformats.org/officeDocument/2006/relationships/hyperlink" Target="https://cogna.atlassian.net/browse/SGGS-17522?atlOrigin=eyJpIjoiMjBhNWIzMmFjMjdiNGE1YzhhZTE4YmM0ZjA0MDM4ZWYiLCJwIjoiZXhjZWwtamlyYSJ9" TargetMode="External"/><Relationship Id="rId2336" Type="http://schemas.openxmlformats.org/officeDocument/2006/relationships/hyperlink" Target="https://cogna.atlassian.net/browse/SGGS-17228?atlOrigin=eyJpIjoiMjBhNWIzMmFjMjdiNGE1YzhhZTE4YmM0ZjA0MDM4ZWYiLCJwIjoiZXhjZWwtamlyYSJ9" TargetMode="External"/><Relationship Id="rId2543" Type="http://schemas.openxmlformats.org/officeDocument/2006/relationships/hyperlink" Target="https://cogna.atlassian.net/browse/SGGS-16911?atlOrigin=eyJpIjoiMjBhNWIzMmFjMjdiNGE1YzhhZTE4YmM0ZjA0MDM4ZWYiLCJwIjoiZXhjZWwtamlyYSJ9" TargetMode="External"/><Relationship Id="rId2750" Type="http://schemas.openxmlformats.org/officeDocument/2006/relationships/hyperlink" Target="https://cogna.atlassian.net/browse/SGGS-16289?atlOrigin=eyJpIjoiMjBhNWIzMmFjMjdiNGE1YzhhZTE4YmM0ZjA0MDM4ZWYiLCJwIjoiZXhjZWwtamlyYSJ9" TargetMode="External"/><Relationship Id="rId308" Type="http://schemas.openxmlformats.org/officeDocument/2006/relationships/hyperlink" Target="https://cogna.atlassian.net/browse/SGTB-1826?atlOrigin=eyJpIjoiMjBhNWIzMmFjMjdiNGE1YzhhZTE4YmM0ZjA0MDM4ZWYiLCJwIjoiZXhjZWwtamlyYSJ9" TargetMode="External"/><Relationship Id="rId515" Type="http://schemas.openxmlformats.org/officeDocument/2006/relationships/hyperlink" Target="https://cogna.atlassian.net/browse/SGTB-1345?atlOrigin=eyJpIjoiMjBhNWIzMmFjMjdiNGE1YzhhZTE4YmM0ZjA0MDM4ZWYiLCJwIjoiZXhjZWwtamlyYSJ9" TargetMode="External"/><Relationship Id="rId722" Type="http://schemas.openxmlformats.org/officeDocument/2006/relationships/hyperlink" Target="https://cogna.atlassian.net/browse/SGSE-4509?atlOrigin=eyJpIjoiMjBhNWIzMmFjMjdiNGE1YzhhZTE4YmM0ZjA0MDM4ZWYiLCJwIjoiZXhjZWwtamlyYSJ9" TargetMode="External"/><Relationship Id="rId1145" Type="http://schemas.openxmlformats.org/officeDocument/2006/relationships/hyperlink" Target="https://cogna.atlassian.net/browse/SGGU-7158?atlOrigin=eyJpIjoiMjBhNWIzMmFjMjdiNGE1YzhhZTE4YmM0ZjA0MDM4ZWYiLCJwIjoiZXhjZWwtamlyYSJ9" TargetMode="External"/><Relationship Id="rId1352" Type="http://schemas.openxmlformats.org/officeDocument/2006/relationships/hyperlink" Target="https://cogna.atlassian.net/browse/SGGU-6565?atlOrigin=eyJpIjoiMjBhNWIzMmFjMjdiNGE1YzhhZTE4YmM0ZjA0MDM4ZWYiLCJwIjoiZXhjZWwtamlyYSJ9" TargetMode="External"/><Relationship Id="rId1797" Type="http://schemas.openxmlformats.org/officeDocument/2006/relationships/hyperlink" Target="https://cogna.atlassian.net/browse/SGGS-18133?atlOrigin=eyJpIjoiMjBhNWIzMmFjMjdiNGE1YzhhZTE4YmM0ZjA0MDM4ZWYiLCJwIjoiZXhjZWwtamlyYSJ9" TargetMode="External"/><Relationship Id="rId2403" Type="http://schemas.openxmlformats.org/officeDocument/2006/relationships/hyperlink" Target="https://cogna.atlassian.net/browse/SGGS-17105?atlOrigin=eyJpIjoiMjBhNWIzMmFjMjdiNGE1YzhhZTE4YmM0ZjA0MDM4ZWYiLCJwIjoiZXhjZWwtamlyYSJ9" TargetMode="External"/><Relationship Id="rId2848" Type="http://schemas.openxmlformats.org/officeDocument/2006/relationships/hyperlink" Target="https://cogna.atlassian.net/browse/SGGS-15446?atlOrigin=eyJpIjoiMjBhNWIzMmFjMjdiNGE1YzhhZTE4YmM0ZjA0MDM4ZWYiLCJwIjoiZXhjZWwtamlyYSJ9" TargetMode="External"/><Relationship Id="rId89" Type="http://schemas.openxmlformats.org/officeDocument/2006/relationships/hyperlink" Target="https://cogna.atlassian.net/browse/SGTB-2571?atlOrigin=eyJpIjoiMjBhNWIzMmFjMjdiNGE1YzhhZTE4YmM0ZjA0MDM4ZWYiLCJwIjoiZXhjZWwtamlyYSJ9" TargetMode="External"/><Relationship Id="rId1005" Type="http://schemas.openxmlformats.org/officeDocument/2006/relationships/hyperlink" Target="https://cogna.atlassian.net/browse/SGGU-7503?atlOrigin=eyJpIjoiMjBhNWIzMmFjMjdiNGE1YzhhZTE4YmM0ZjA0MDM4ZWYiLCJwIjoiZXhjZWwtamlyYSJ9" TargetMode="External"/><Relationship Id="rId1212" Type="http://schemas.openxmlformats.org/officeDocument/2006/relationships/hyperlink" Target="https://cogna.atlassian.net/browse/SGGU-6981?atlOrigin=eyJpIjoiMjBhNWIzMmFjMjdiNGE1YzhhZTE4YmM0ZjA0MDM4ZWYiLCJwIjoiZXhjZWwtamlyYSJ9" TargetMode="External"/><Relationship Id="rId1657" Type="http://schemas.openxmlformats.org/officeDocument/2006/relationships/hyperlink" Target="https://cogna.atlassian.net/browse/SGGS-18347?atlOrigin=eyJpIjoiMjBhNWIzMmFjMjdiNGE1YzhhZTE4YmM0ZjA0MDM4ZWYiLCJwIjoiZXhjZWwtamlyYSJ9" TargetMode="External"/><Relationship Id="rId1864" Type="http://schemas.openxmlformats.org/officeDocument/2006/relationships/hyperlink" Target="https://cogna.atlassian.net/browse/SGGS-17985?atlOrigin=eyJpIjoiMjBhNWIzMmFjMjdiNGE1YzhhZTE4YmM0ZjA0MDM4ZWYiLCJwIjoiZXhjZWwtamlyYSJ9" TargetMode="External"/><Relationship Id="rId2610" Type="http://schemas.openxmlformats.org/officeDocument/2006/relationships/hyperlink" Target="https://cogna.atlassian.net/browse/SGGS-16744?atlOrigin=eyJpIjoiMjBhNWIzMmFjMjdiNGE1YzhhZTE4YmM0ZjA0MDM4ZWYiLCJwIjoiZXhjZWwtamlyYSJ9" TargetMode="External"/><Relationship Id="rId2708" Type="http://schemas.openxmlformats.org/officeDocument/2006/relationships/hyperlink" Target="https://cogna.atlassian.net/browse/SGGS-16398?atlOrigin=eyJpIjoiMjBhNWIzMmFjMjdiNGE1YzhhZTE4YmM0ZjA0MDM4ZWYiLCJwIjoiZXhjZWwtamlyYSJ9" TargetMode="External"/><Relationship Id="rId1517" Type="http://schemas.openxmlformats.org/officeDocument/2006/relationships/hyperlink" Target="https://cogna.atlassian.net/browse/SGGS-18616?atlOrigin=eyJpIjoiMjBhNWIzMmFjMjdiNGE1YzhhZTE4YmM0ZjA0MDM4ZWYiLCJwIjoiZXhjZWwtamlyYSJ9" TargetMode="External"/><Relationship Id="rId1724" Type="http://schemas.openxmlformats.org/officeDocument/2006/relationships/hyperlink" Target="https://cogna.atlassian.net/browse/SGGS-18224?atlOrigin=eyJpIjoiMjBhNWIzMmFjMjdiNGE1YzhhZTE4YmM0ZjA0MDM4ZWYiLCJwIjoiZXhjZWwtamlyYSJ9" TargetMode="External"/><Relationship Id="rId16" Type="http://schemas.openxmlformats.org/officeDocument/2006/relationships/hyperlink" Target="https://cogna.atlassian.net/browse/SGTB-2814?atlOrigin=eyJpIjoiMjBhNWIzMmFjMjdiNGE1YzhhZTE4YmM0ZjA0MDM4ZWYiLCJwIjoiZXhjZWwtamlyYSJ9" TargetMode="External"/><Relationship Id="rId1931" Type="http://schemas.openxmlformats.org/officeDocument/2006/relationships/hyperlink" Target="https://cogna.atlassian.net/browse/SGGS-17904?atlOrigin=eyJpIjoiMjBhNWIzMmFjMjdiNGE1YzhhZTE4YmM0ZjA0MDM4ZWYiLCJwIjoiZXhjZWwtamlyYSJ9" TargetMode="External"/><Relationship Id="rId2193" Type="http://schemas.openxmlformats.org/officeDocument/2006/relationships/hyperlink" Target="https://cogna.atlassian.net/browse/SGGS-17448?atlOrigin=eyJpIjoiMjBhNWIzMmFjMjdiNGE1YzhhZTE4YmM0ZjA0MDM4ZWYiLCJwIjoiZXhjZWwtamlyYSJ9" TargetMode="External"/><Relationship Id="rId2498" Type="http://schemas.openxmlformats.org/officeDocument/2006/relationships/hyperlink" Target="https://cogna.atlassian.net/browse/SGGS-16988?atlOrigin=eyJpIjoiMjBhNWIzMmFjMjdiNGE1YzhhZTE4YmM0ZjA0MDM4ZWYiLCJwIjoiZXhjZWwtamlyYSJ9" TargetMode="External"/><Relationship Id="rId165" Type="http://schemas.openxmlformats.org/officeDocument/2006/relationships/hyperlink" Target="https://cogna.atlassian.net/browse/SGTB-2322?atlOrigin=eyJpIjoiMjBhNWIzMmFjMjdiNGE1YzhhZTE4YmM0ZjA0MDM4ZWYiLCJwIjoiZXhjZWwtamlyYSJ9" TargetMode="External"/><Relationship Id="rId372" Type="http://schemas.openxmlformats.org/officeDocument/2006/relationships/hyperlink" Target="https://cogna.atlassian.net/browse/SGTB-1623?atlOrigin=eyJpIjoiMjBhNWIzMmFjMjdiNGE1YzhhZTE4YmM0ZjA0MDM4ZWYiLCJwIjoiZXhjZWwtamlyYSJ9" TargetMode="External"/><Relationship Id="rId677" Type="http://schemas.openxmlformats.org/officeDocument/2006/relationships/hyperlink" Target="https://cogna.atlassian.net/browse/SGSE-4559?atlOrigin=eyJpIjoiMjBhNWIzMmFjMjdiNGE1YzhhZTE4YmM0ZjA0MDM4ZWYiLCJwIjoiZXhjZWwtamlyYSJ9" TargetMode="External"/><Relationship Id="rId2053" Type="http://schemas.openxmlformats.org/officeDocument/2006/relationships/hyperlink" Target="https://cogna.atlassian.net/browse/SGGS-17679?atlOrigin=eyJpIjoiMjBhNWIzMmFjMjdiNGE1YzhhZTE4YmM0ZjA0MDM4ZWYiLCJwIjoiZXhjZWwtamlyYSJ9" TargetMode="External"/><Relationship Id="rId2260" Type="http://schemas.openxmlformats.org/officeDocument/2006/relationships/hyperlink" Target="https://cogna.atlassian.net/browse/SGGS-17330?atlOrigin=eyJpIjoiMjBhNWIzMmFjMjdiNGE1YzhhZTE4YmM0ZjA0MDM4ZWYiLCJwIjoiZXhjZWwtamlyYSJ9" TargetMode="External"/><Relationship Id="rId2358" Type="http://schemas.openxmlformats.org/officeDocument/2006/relationships/hyperlink" Target="https://cogna.atlassian.net/browse/SGGS-17192?atlOrigin=eyJpIjoiMjBhNWIzMmFjMjdiNGE1YzhhZTE4YmM0ZjA0MDM4ZWYiLCJwIjoiZXhjZWwtamlyYSJ9" TargetMode="External"/><Relationship Id="rId232" Type="http://schemas.openxmlformats.org/officeDocument/2006/relationships/hyperlink" Target="https://cogna.atlassian.net/browse/SGTB-2098?atlOrigin=eyJpIjoiMjBhNWIzMmFjMjdiNGE1YzhhZTE4YmM0ZjA0MDM4ZWYiLCJwIjoiZXhjZWwtamlyYSJ9" TargetMode="External"/><Relationship Id="rId884" Type="http://schemas.openxmlformats.org/officeDocument/2006/relationships/hyperlink" Target="https://cogna.atlassian.net/browse/SGGU-5288?atlOrigin=eyJpIjoiMjBhNWIzMmFjMjdiNGE1YzhhZTE4YmM0ZjA0MDM4ZWYiLCJwIjoiZXhjZWwtamlyYSJ9" TargetMode="External"/><Relationship Id="rId2120" Type="http://schemas.openxmlformats.org/officeDocument/2006/relationships/hyperlink" Target="https://cogna.atlassian.net/browse/SGGS-17530?atlOrigin=eyJpIjoiMjBhNWIzMmFjMjdiNGE1YzhhZTE4YmM0ZjA0MDM4ZWYiLCJwIjoiZXhjZWwtamlyYSJ9" TargetMode="External"/><Relationship Id="rId2565" Type="http://schemas.openxmlformats.org/officeDocument/2006/relationships/hyperlink" Target="https://cogna.atlassian.net/browse/SGGS-16868?atlOrigin=eyJpIjoiMjBhNWIzMmFjMjdiNGE1YzhhZTE4YmM0ZjA0MDM4ZWYiLCJwIjoiZXhjZWwtamlyYSJ9" TargetMode="External"/><Relationship Id="rId2772" Type="http://schemas.openxmlformats.org/officeDocument/2006/relationships/hyperlink" Target="https://cogna.atlassian.net/browse/SGGS-16137?atlOrigin=eyJpIjoiMjBhNWIzMmFjMjdiNGE1YzhhZTE4YmM0ZjA0MDM4ZWYiLCJwIjoiZXhjZWwtamlyYSJ9" TargetMode="External"/><Relationship Id="rId537" Type="http://schemas.openxmlformats.org/officeDocument/2006/relationships/hyperlink" Target="https://cogna.atlassian.net/browse/SGTB-1012?atlOrigin=eyJpIjoiMjBhNWIzMmFjMjdiNGE1YzhhZTE4YmM0ZjA0MDM4ZWYiLCJwIjoiZXhjZWwtamlyYSJ9" TargetMode="External"/><Relationship Id="rId744" Type="http://schemas.openxmlformats.org/officeDocument/2006/relationships/hyperlink" Target="https://cogna.atlassian.net/browse/SGSE-4446?atlOrigin=eyJpIjoiMjBhNWIzMmFjMjdiNGE1YzhhZTE4YmM0ZjA0MDM4ZWYiLCJwIjoiZXhjZWwtamlyYSJ9" TargetMode="External"/><Relationship Id="rId951" Type="http://schemas.openxmlformats.org/officeDocument/2006/relationships/hyperlink" Target="https://cogna.atlassian.net/browse/ARTSG-183?atlOrigin=eyJpIjoiMjBhNWIzMmFjMjdiNGE1YzhhZTE4YmM0ZjA0MDM4ZWYiLCJwIjoiZXhjZWwtamlyYSJ9" TargetMode="External"/><Relationship Id="rId1167" Type="http://schemas.openxmlformats.org/officeDocument/2006/relationships/hyperlink" Target="https://cogna.atlassian.net/browse/SGGU-7122?atlOrigin=eyJpIjoiMjBhNWIzMmFjMjdiNGE1YzhhZTE4YmM0ZjA0MDM4ZWYiLCJwIjoiZXhjZWwtamlyYSJ9" TargetMode="External"/><Relationship Id="rId1374" Type="http://schemas.openxmlformats.org/officeDocument/2006/relationships/hyperlink" Target="https://cogna.atlassian.net/browse/JAES-650?atlOrigin=eyJpIjoiMjBhNWIzMmFjMjdiNGE1YzhhZTE4YmM0ZjA0MDM4ZWYiLCJwIjoiZXhjZWwtamlyYSJ9" TargetMode="External"/><Relationship Id="rId1581" Type="http://schemas.openxmlformats.org/officeDocument/2006/relationships/hyperlink" Target="https://cogna.atlassian.net/browse/SGGS-18496?atlOrigin=eyJpIjoiMjBhNWIzMmFjMjdiNGE1YzhhZTE4YmM0ZjA0MDM4ZWYiLCJwIjoiZXhjZWwtamlyYSJ9" TargetMode="External"/><Relationship Id="rId1679" Type="http://schemas.openxmlformats.org/officeDocument/2006/relationships/hyperlink" Target="https://cogna.atlassian.net/browse/SGGS-18298?atlOrigin=eyJpIjoiMjBhNWIzMmFjMjdiNGE1YzhhZTE4YmM0ZjA0MDM4ZWYiLCJwIjoiZXhjZWwtamlyYSJ9" TargetMode="External"/><Relationship Id="rId2218" Type="http://schemas.openxmlformats.org/officeDocument/2006/relationships/hyperlink" Target="https://cogna.atlassian.net/browse/SGGS-17416?atlOrigin=eyJpIjoiMjBhNWIzMmFjMjdiNGE1YzhhZTE4YmM0ZjA0MDM4ZWYiLCJwIjoiZXhjZWwtamlyYSJ9" TargetMode="External"/><Relationship Id="rId2425" Type="http://schemas.openxmlformats.org/officeDocument/2006/relationships/hyperlink" Target="https://cogna.atlassian.net/browse/ASAT-10556?atlOrigin=eyJpIjoiMjBhNWIzMmFjMjdiNGE1YzhhZTE4YmM0ZjA0MDM4ZWYiLCJwIjoiZXhjZWwtamlyYSJ9" TargetMode="External"/><Relationship Id="rId2632" Type="http://schemas.openxmlformats.org/officeDocument/2006/relationships/hyperlink" Target="https://cogna.atlassian.net/browse/SGGS-16629?atlOrigin=eyJpIjoiMjBhNWIzMmFjMjdiNGE1YzhhZTE4YmM0ZjA0MDM4ZWYiLCJwIjoiZXhjZWwtamlyYSJ9" TargetMode="External"/><Relationship Id="rId80" Type="http://schemas.openxmlformats.org/officeDocument/2006/relationships/hyperlink" Target="https://cogna.atlassian.net/browse/SGTB-2590?atlOrigin=eyJpIjoiMjBhNWIzMmFjMjdiNGE1YzhhZTE4YmM0ZjA0MDM4ZWYiLCJwIjoiZXhjZWwtamlyYSJ9" TargetMode="External"/><Relationship Id="rId604" Type="http://schemas.openxmlformats.org/officeDocument/2006/relationships/hyperlink" Target="https://cogna.atlassian.net/browse/SGSE-4712?atlOrigin=eyJpIjoiMjBhNWIzMmFjMjdiNGE1YzhhZTE4YmM0ZjA0MDM4ZWYiLCJwIjoiZXhjZWwtamlyYSJ9" TargetMode="External"/><Relationship Id="rId811" Type="http://schemas.openxmlformats.org/officeDocument/2006/relationships/hyperlink" Target="https://cogna.atlassian.net/browse/SGSE-4272?atlOrigin=eyJpIjoiMjBhNWIzMmFjMjdiNGE1YzhhZTE4YmM0ZjA0MDM4ZWYiLCJwIjoiZXhjZWwtamlyYSJ9" TargetMode="External"/><Relationship Id="rId1027" Type="http://schemas.openxmlformats.org/officeDocument/2006/relationships/hyperlink" Target="https://cogna.atlassian.net/browse/SGGU-7443?atlOrigin=eyJpIjoiMjBhNWIzMmFjMjdiNGE1YzhhZTE4YmM0ZjA0MDM4ZWYiLCJwIjoiZXhjZWwtamlyYSJ9" TargetMode="External"/><Relationship Id="rId1234" Type="http://schemas.openxmlformats.org/officeDocument/2006/relationships/hyperlink" Target="https://cogna.atlassian.net/browse/SGGU-6937?atlOrigin=eyJpIjoiMjBhNWIzMmFjMjdiNGE1YzhhZTE4YmM0ZjA0MDM4ZWYiLCJwIjoiZXhjZWwtamlyYSJ9" TargetMode="External"/><Relationship Id="rId1441" Type="http://schemas.openxmlformats.org/officeDocument/2006/relationships/hyperlink" Target="https://cogna.atlassian.net/browse/SGGU-6309?atlOrigin=eyJpIjoiMjBhNWIzMmFjMjdiNGE1YzhhZTE4YmM0ZjA0MDM4ZWYiLCJwIjoiZXhjZWwtamlyYSJ9" TargetMode="External"/><Relationship Id="rId1886" Type="http://schemas.openxmlformats.org/officeDocument/2006/relationships/hyperlink" Target="https://cogna.atlassian.net/browse/SGGS-17954?atlOrigin=eyJpIjoiMjBhNWIzMmFjMjdiNGE1YzhhZTE4YmM0ZjA0MDM4ZWYiLCJwIjoiZXhjZWwtamlyYSJ9" TargetMode="External"/><Relationship Id="rId909" Type="http://schemas.openxmlformats.org/officeDocument/2006/relationships/hyperlink" Target="https://cogna.atlassian.net/browse/SGSE-4092?atlOrigin=eyJpIjoiMjBhNWIzMmFjMjdiNGE1YzhhZTE4YmM0ZjA0MDM4ZWYiLCJwIjoiZXhjZWwtamlyYSJ9" TargetMode="External"/><Relationship Id="rId1301" Type="http://schemas.openxmlformats.org/officeDocument/2006/relationships/hyperlink" Target="https://cogna.atlassian.net/browse/SGGU-6762?atlOrigin=eyJpIjoiMjBhNWIzMmFjMjdiNGE1YzhhZTE4YmM0ZjA0MDM4ZWYiLCJwIjoiZXhjZWwtamlyYSJ9" TargetMode="External"/><Relationship Id="rId1539" Type="http://schemas.openxmlformats.org/officeDocument/2006/relationships/hyperlink" Target="https://cogna.atlassian.net/browse/SGGS-18582?atlOrigin=eyJpIjoiMjBhNWIzMmFjMjdiNGE1YzhhZTE4YmM0ZjA0MDM4ZWYiLCJwIjoiZXhjZWwtamlyYSJ9" TargetMode="External"/><Relationship Id="rId1746" Type="http://schemas.openxmlformats.org/officeDocument/2006/relationships/hyperlink" Target="https://cogna.atlassian.net/browse/SGGS-18200?atlOrigin=eyJpIjoiMjBhNWIzMmFjMjdiNGE1YzhhZTE4YmM0ZjA0MDM4ZWYiLCJwIjoiZXhjZWwtamlyYSJ9" TargetMode="External"/><Relationship Id="rId1953" Type="http://schemas.openxmlformats.org/officeDocument/2006/relationships/hyperlink" Target="https://cogna.atlassian.net/browse/SGGS-17823?atlOrigin=eyJpIjoiMjBhNWIzMmFjMjdiNGE1YzhhZTE4YmM0ZjA0MDM4ZWYiLCJwIjoiZXhjZWwtamlyYSJ9" TargetMode="External"/><Relationship Id="rId38" Type="http://schemas.openxmlformats.org/officeDocument/2006/relationships/hyperlink" Target="https://cogna.atlassian.net/browse/SGTB-2705?atlOrigin=eyJpIjoiMjBhNWIzMmFjMjdiNGE1YzhhZTE4YmM0ZjA0MDM4ZWYiLCJwIjoiZXhjZWwtamlyYSJ9" TargetMode="External"/><Relationship Id="rId1606" Type="http://schemas.openxmlformats.org/officeDocument/2006/relationships/hyperlink" Target="https://cogna.atlassian.net/browse/SGGS-18468?atlOrigin=eyJpIjoiMjBhNWIzMmFjMjdiNGE1YzhhZTE4YmM0ZjA0MDM4ZWYiLCJwIjoiZXhjZWwtamlyYSJ9" TargetMode="External"/><Relationship Id="rId1813" Type="http://schemas.openxmlformats.org/officeDocument/2006/relationships/hyperlink" Target="https://cogna.atlassian.net/browse/SGGS-18116?atlOrigin=eyJpIjoiMjBhNWIzMmFjMjdiNGE1YzhhZTE4YmM0ZjA0MDM4ZWYiLCJwIjoiZXhjZWwtamlyYSJ9" TargetMode="External"/><Relationship Id="rId187" Type="http://schemas.openxmlformats.org/officeDocument/2006/relationships/hyperlink" Target="https://cogna.atlassian.net/browse/SGTB-2272?atlOrigin=eyJpIjoiMjBhNWIzMmFjMjdiNGE1YzhhZTE4YmM0ZjA0MDM4ZWYiLCJwIjoiZXhjZWwtamlyYSJ9" TargetMode="External"/><Relationship Id="rId394" Type="http://schemas.openxmlformats.org/officeDocument/2006/relationships/hyperlink" Target="https://cogna.atlassian.net/browse/SGTB-1561?atlOrigin=eyJpIjoiMjBhNWIzMmFjMjdiNGE1YzhhZTE4YmM0ZjA0MDM4ZWYiLCJwIjoiZXhjZWwtamlyYSJ9" TargetMode="External"/><Relationship Id="rId2075" Type="http://schemas.openxmlformats.org/officeDocument/2006/relationships/hyperlink" Target="https://cogna.atlassian.net/browse/SGGS-17599?atlOrigin=eyJpIjoiMjBhNWIzMmFjMjdiNGE1YzhhZTE4YmM0ZjA0MDM4ZWYiLCJwIjoiZXhjZWwtamlyYSJ9" TargetMode="External"/><Relationship Id="rId2282" Type="http://schemas.openxmlformats.org/officeDocument/2006/relationships/hyperlink" Target="https://cogna.atlassian.net/browse/SGGS-17296?atlOrigin=eyJpIjoiMjBhNWIzMmFjMjdiNGE1YzhhZTE4YmM0ZjA0MDM4ZWYiLCJwIjoiZXhjZWwtamlyYSJ9" TargetMode="External"/><Relationship Id="rId254" Type="http://schemas.openxmlformats.org/officeDocument/2006/relationships/hyperlink" Target="https://cogna.atlassian.net/browse/SGTB-2042?atlOrigin=eyJpIjoiMjBhNWIzMmFjMjdiNGE1YzhhZTE4YmM0ZjA0MDM4ZWYiLCJwIjoiZXhjZWwtamlyYSJ9" TargetMode="External"/><Relationship Id="rId699" Type="http://schemas.openxmlformats.org/officeDocument/2006/relationships/hyperlink" Target="https://cogna.atlassian.net/browse/SGSE-4535?atlOrigin=eyJpIjoiMjBhNWIzMmFjMjdiNGE1YzhhZTE4YmM0ZjA0MDM4ZWYiLCJwIjoiZXhjZWwtamlyYSJ9" TargetMode="External"/><Relationship Id="rId1091" Type="http://schemas.openxmlformats.org/officeDocument/2006/relationships/hyperlink" Target="https://cogna.atlassian.net/browse/APAP-10055?atlOrigin=eyJpIjoiMjBhNWIzMmFjMjdiNGE1YzhhZTE4YmM0ZjA0MDM4ZWYiLCJwIjoiZXhjZWwtamlyYSJ9" TargetMode="External"/><Relationship Id="rId2587" Type="http://schemas.openxmlformats.org/officeDocument/2006/relationships/hyperlink" Target="https://cogna.atlassian.net/browse/SGGS-16783?atlOrigin=eyJpIjoiMjBhNWIzMmFjMjdiNGE1YzhhZTE4YmM0ZjA0MDM4ZWYiLCJwIjoiZXhjZWwtamlyYSJ9" TargetMode="External"/><Relationship Id="rId2794" Type="http://schemas.openxmlformats.org/officeDocument/2006/relationships/hyperlink" Target="https://cogna.atlassian.net/browse/SGGS-15694?atlOrigin=eyJpIjoiMjBhNWIzMmFjMjdiNGE1YzhhZTE4YmM0ZjA0MDM4ZWYiLCJwIjoiZXhjZWwtamlyYSJ9" TargetMode="External"/><Relationship Id="rId114" Type="http://schemas.openxmlformats.org/officeDocument/2006/relationships/hyperlink" Target="https://cogna.atlassian.net/browse/SGTB-2476?atlOrigin=eyJpIjoiMjBhNWIzMmFjMjdiNGE1YzhhZTE4YmM0ZjA0MDM4ZWYiLCJwIjoiZXhjZWwtamlyYSJ9" TargetMode="External"/><Relationship Id="rId461" Type="http://schemas.openxmlformats.org/officeDocument/2006/relationships/hyperlink" Target="https://cogna.atlassian.net/browse/SGTB-1396?atlOrigin=eyJpIjoiMjBhNWIzMmFjMjdiNGE1YzhhZTE4YmM0ZjA0MDM4ZWYiLCJwIjoiZXhjZWwtamlyYSJ9" TargetMode="External"/><Relationship Id="rId559" Type="http://schemas.openxmlformats.org/officeDocument/2006/relationships/hyperlink" Target="https://cogna.atlassian.net/browse/SGSE-4820?atlOrigin=eyJpIjoiMjBhNWIzMmFjMjdiNGE1YzhhZTE4YmM0ZjA0MDM4ZWYiLCJwIjoiZXhjZWwtamlyYSJ9" TargetMode="External"/><Relationship Id="rId766" Type="http://schemas.openxmlformats.org/officeDocument/2006/relationships/hyperlink" Target="https://cogna.atlassian.net/browse/ARTPT-680?atlOrigin=eyJpIjoiMjBhNWIzMmFjMjdiNGE1YzhhZTE4YmM0ZjA0MDM4ZWYiLCJwIjoiZXhjZWwtamlyYSJ9" TargetMode="External"/><Relationship Id="rId1189" Type="http://schemas.openxmlformats.org/officeDocument/2006/relationships/hyperlink" Target="https://cogna.atlassian.net/browse/SGGS-11290?atlOrigin=eyJpIjoiMjBhNWIzMmFjMjdiNGE1YzhhZTE4YmM0ZjA0MDM4ZWYiLCJwIjoiZXhjZWwtamlyYSJ9" TargetMode="External"/><Relationship Id="rId1396" Type="http://schemas.openxmlformats.org/officeDocument/2006/relationships/hyperlink" Target="https://cogna.atlassian.net/browse/ARTSG-185?atlOrigin=eyJpIjoiMjBhNWIzMmFjMjdiNGE1YzhhZTE4YmM0ZjA0MDM4ZWYiLCJwIjoiZXhjZWwtamlyYSJ9" TargetMode="External"/><Relationship Id="rId2142" Type="http://schemas.openxmlformats.org/officeDocument/2006/relationships/hyperlink" Target="https://cogna.atlassian.net/browse/SGGS-17505?atlOrigin=eyJpIjoiMjBhNWIzMmFjMjdiNGE1YzhhZTE4YmM0ZjA0MDM4ZWYiLCJwIjoiZXhjZWwtamlyYSJ9" TargetMode="External"/><Relationship Id="rId2447" Type="http://schemas.openxmlformats.org/officeDocument/2006/relationships/hyperlink" Target="https://cogna.atlassian.net/browse/SGGS-17050?atlOrigin=eyJpIjoiMjBhNWIzMmFjMjdiNGE1YzhhZTE4YmM0ZjA0MDM4ZWYiLCJwIjoiZXhjZWwtamlyYSJ9" TargetMode="External"/><Relationship Id="rId321" Type="http://schemas.openxmlformats.org/officeDocument/2006/relationships/hyperlink" Target="https://cogna.atlassian.net/browse/SGTB-1789?atlOrigin=eyJpIjoiMjBhNWIzMmFjMjdiNGE1YzhhZTE4YmM0ZjA0MDM4ZWYiLCJwIjoiZXhjZWwtamlyYSJ9" TargetMode="External"/><Relationship Id="rId419" Type="http://schemas.openxmlformats.org/officeDocument/2006/relationships/hyperlink" Target="https://cogna.atlassian.net/browse/SGTB-1482?atlOrigin=eyJpIjoiMjBhNWIzMmFjMjdiNGE1YzhhZTE4YmM0ZjA0MDM4ZWYiLCJwIjoiZXhjZWwtamlyYSJ9" TargetMode="External"/><Relationship Id="rId626" Type="http://schemas.openxmlformats.org/officeDocument/2006/relationships/hyperlink" Target="https://cogna.atlassian.net/browse/SGSE-4647?atlOrigin=eyJpIjoiMjBhNWIzMmFjMjdiNGE1YzhhZTE4YmM0ZjA0MDM4ZWYiLCJwIjoiZXhjZWwtamlyYSJ9" TargetMode="External"/><Relationship Id="rId973" Type="http://schemas.openxmlformats.org/officeDocument/2006/relationships/hyperlink" Target="https://cogna.atlassian.net/browse/SGGU-7678?atlOrigin=eyJpIjoiMjBhNWIzMmFjMjdiNGE1YzhhZTE4YmM0ZjA0MDM4ZWYiLCJwIjoiZXhjZWwtamlyYSJ9" TargetMode="External"/><Relationship Id="rId1049" Type="http://schemas.openxmlformats.org/officeDocument/2006/relationships/hyperlink" Target="https://cogna.atlassian.net/browse/SGGU-7379?atlOrigin=eyJpIjoiMjBhNWIzMmFjMjdiNGE1YzhhZTE4YmM0ZjA0MDM4ZWYiLCJwIjoiZXhjZWwtamlyYSJ9" TargetMode="External"/><Relationship Id="rId1256" Type="http://schemas.openxmlformats.org/officeDocument/2006/relationships/hyperlink" Target="https://cogna.atlassian.net/browse/SGGU-6904?atlOrigin=eyJpIjoiMjBhNWIzMmFjMjdiNGE1YzhhZTE4YmM0ZjA0MDM4ZWYiLCJwIjoiZXhjZWwtamlyYSJ9" TargetMode="External"/><Relationship Id="rId2002" Type="http://schemas.openxmlformats.org/officeDocument/2006/relationships/hyperlink" Target="https://cogna.atlassian.net/browse/SGGS-17749?atlOrigin=eyJpIjoiMjBhNWIzMmFjMjdiNGE1YzhhZTE4YmM0ZjA0MDM4ZWYiLCJwIjoiZXhjZWwtamlyYSJ9" TargetMode="External"/><Relationship Id="rId2307" Type="http://schemas.openxmlformats.org/officeDocument/2006/relationships/hyperlink" Target="https://cogna.atlassian.net/browse/SGGS-17264?atlOrigin=eyJpIjoiMjBhNWIzMmFjMjdiNGE1YzhhZTE4YmM0ZjA0MDM4ZWYiLCJwIjoiZXhjZWwtamlyYSJ9" TargetMode="External"/><Relationship Id="rId2654" Type="http://schemas.openxmlformats.org/officeDocument/2006/relationships/hyperlink" Target="https://cogna.atlassian.net/browse/SGGS-16586?atlOrigin=eyJpIjoiMjBhNWIzMmFjMjdiNGE1YzhhZTE4YmM0ZjA0MDM4ZWYiLCJwIjoiZXhjZWwtamlyYSJ9" TargetMode="External"/><Relationship Id="rId2861" Type="http://schemas.openxmlformats.org/officeDocument/2006/relationships/hyperlink" Target="https://cogna.atlassian.net/browse/SGGS-11290?atlOrigin=eyJpIjoiMjBhNWIzMmFjMjdiNGE1YzhhZTE4YmM0ZjA0MDM4ZWYiLCJwIjoiZXhjZWwtamlyYSJ9" TargetMode="External"/><Relationship Id="rId833" Type="http://schemas.openxmlformats.org/officeDocument/2006/relationships/hyperlink" Target="https://cogna.atlassian.net/browse/SGSE-4203?atlOrigin=eyJpIjoiMjBhNWIzMmFjMjdiNGE1YzhhZTE4YmM0ZjA0MDM4ZWYiLCJwIjoiZXhjZWwtamlyYSJ9" TargetMode="External"/><Relationship Id="rId1116" Type="http://schemas.openxmlformats.org/officeDocument/2006/relationships/hyperlink" Target="https://cogna.atlassian.net/browse/SGGU-5187?atlOrigin=eyJpIjoiMjBhNWIzMmFjMjdiNGE1YzhhZTE4YmM0ZjA0MDM4ZWYiLCJwIjoiZXhjZWwtamlyYSJ9" TargetMode="External"/><Relationship Id="rId1463" Type="http://schemas.openxmlformats.org/officeDocument/2006/relationships/hyperlink" Target="https://cogna.atlassian.net/browse/SGGU-5438?atlOrigin=eyJpIjoiMjBhNWIzMmFjMjdiNGE1YzhhZTE4YmM0ZjA0MDM4ZWYiLCJwIjoiZXhjZWwtamlyYSJ9" TargetMode="External"/><Relationship Id="rId1670" Type="http://schemas.openxmlformats.org/officeDocument/2006/relationships/hyperlink" Target="https://cogna.atlassian.net/browse/SGGS-18309?atlOrigin=eyJpIjoiMjBhNWIzMmFjMjdiNGE1YzhhZTE4YmM0ZjA0MDM4ZWYiLCJwIjoiZXhjZWwtamlyYSJ9" TargetMode="External"/><Relationship Id="rId1768" Type="http://schemas.openxmlformats.org/officeDocument/2006/relationships/hyperlink" Target="https://cogna.atlassian.net/browse/SGGS-18177?atlOrigin=eyJpIjoiMjBhNWIzMmFjMjdiNGE1YzhhZTE4YmM0ZjA0MDM4ZWYiLCJwIjoiZXhjZWwtamlyYSJ9" TargetMode="External"/><Relationship Id="rId2514" Type="http://schemas.openxmlformats.org/officeDocument/2006/relationships/hyperlink" Target="https://cogna.atlassian.net/browse/SGGS-16972?atlOrigin=eyJpIjoiMjBhNWIzMmFjMjdiNGE1YzhhZTE4YmM0ZjA0MDM4ZWYiLCJwIjoiZXhjZWwtamlyYSJ9" TargetMode="External"/><Relationship Id="rId2721" Type="http://schemas.openxmlformats.org/officeDocument/2006/relationships/hyperlink" Target="https://cogna.atlassian.net/browse/SGGS-16352?atlOrigin=eyJpIjoiMjBhNWIzMmFjMjdiNGE1YzhhZTE4YmM0ZjA0MDM4ZWYiLCJwIjoiZXhjZWwtamlyYSJ9" TargetMode="External"/><Relationship Id="rId2819" Type="http://schemas.openxmlformats.org/officeDocument/2006/relationships/hyperlink" Target="https://cogna.atlassian.net/browse/SGGS-15586?atlOrigin=eyJpIjoiMjBhNWIzMmFjMjdiNGE1YzhhZTE4YmM0ZjA0MDM4ZWYiLCJwIjoiZXhjZWwtamlyYSJ9" TargetMode="External"/><Relationship Id="rId900" Type="http://schemas.openxmlformats.org/officeDocument/2006/relationships/hyperlink" Target="https://cogna.atlassian.net/browse/ARTSG-178?atlOrigin=eyJpIjoiMjBhNWIzMmFjMjdiNGE1YzhhZTE4YmM0ZjA0MDM4ZWYiLCJwIjoiZXhjZWwtamlyYSJ9" TargetMode="External"/><Relationship Id="rId1323" Type="http://schemas.openxmlformats.org/officeDocument/2006/relationships/hyperlink" Target="https://cogna.atlassian.net/browse/SGGU-6710?atlOrigin=eyJpIjoiMjBhNWIzMmFjMjdiNGE1YzhhZTE4YmM0ZjA0MDM4ZWYiLCJwIjoiZXhjZWwtamlyYSJ9" TargetMode="External"/><Relationship Id="rId1530" Type="http://schemas.openxmlformats.org/officeDocument/2006/relationships/hyperlink" Target="https://cogna.atlassian.net/browse/SGGS-18591?atlOrigin=eyJpIjoiMjBhNWIzMmFjMjdiNGE1YzhhZTE4YmM0ZjA0MDM4ZWYiLCJwIjoiZXhjZWwtamlyYSJ9" TargetMode="External"/><Relationship Id="rId1628" Type="http://schemas.openxmlformats.org/officeDocument/2006/relationships/hyperlink" Target="https://cogna.atlassian.net/browse/SGGS-18385?atlOrigin=eyJpIjoiMjBhNWIzMmFjMjdiNGE1YzhhZTE4YmM0ZjA0MDM4ZWYiLCJwIjoiZXhjZWwtamlyYSJ9" TargetMode="External"/><Relationship Id="rId1975" Type="http://schemas.openxmlformats.org/officeDocument/2006/relationships/hyperlink" Target="https://cogna.atlassian.net/browse/SGGS-17790?atlOrigin=eyJpIjoiMjBhNWIzMmFjMjdiNGE1YzhhZTE4YmM0ZjA0MDM4ZWYiLCJwIjoiZXhjZWwtamlyYSJ9" TargetMode="External"/><Relationship Id="rId1835" Type="http://schemas.openxmlformats.org/officeDocument/2006/relationships/hyperlink" Target="https://cogna.atlassian.net/browse/SGGS-18020?atlOrigin=eyJpIjoiMjBhNWIzMmFjMjdiNGE1YzhhZTE4YmM0ZjA0MDM4ZWYiLCJwIjoiZXhjZWwtamlyYSJ9" TargetMode="External"/><Relationship Id="rId1902" Type="http://schemas.openxmlformats.org/officeDocument/2006/relationships/hyperlink" Target="https://cogna.atlassian.net/browse/SGGS-17936?atlOrigin=eyJpIjoiMjBhNWIzMmFjMjdiNGE1YzhhZTE4YmM0ZjA0MDM4ZWYiLCJwIjoiZXhjZWwtamlyYSJ9" TargetMode="External"/><Relationship Id="rId2097" Type="http://schemas.openxmlformats.org/officeDocument/2006/relationships/hyperlink" Target="https://cogna.atlassian.net/browse/SGGS-17563?atlOrigin=eyJpIjoiMjBhNWIzMmFjMjdiNGE1YzhhZTE4YmM0ZjA0MDM4ZWYiLCJwIjoiZXhjZWwtamlyYSJ9" TargetMode="External"/><Relationship Id="rId276" Type="http://schemas.openxmlformats.org/officeDocument/2006/relationships/hyperlink" Target="https://cogna.atlassian.net/browse/SGTB-1902?atlOrigin=eyJpIjoiMjBhNWIzMmFjMjdiNGE1YzhhZTE4YmM0ZjA0MDM4ZWYiLCJwIjoiZXhjZWwtamlyYSJ9" TargetMode="External"/><Relationship Id="rId483" Type="http://schemas.openxmlformats.org/officeDocument/2006/relationships/hyperlink" Target="https://cogna.atlassian.net/browse/SGTB-1378?atlOrigin=eyJpIjoiMjBhNWIzMmFjMjdiNGE1YzhhZTE4YmM0ZjA0MDM4ZWYiLCJwIjoiZXhjZWwtamlyYSJ9" TargetMode="External"/><Relationship Id="rId690" Type="http://schemas.openxmlformats.org/officeDocument/2006/relationships/hyperlink" Target="https://cogna.atlassian.net/browse/SGSE-4546?atlOrigin=eyJpIjoiMjBhNWIzMmFjMjdiNGE1YzhhZTE4YmM0ZjA0MDM4ZWYiLCJwIjoiZXhjZWwtamlyYSJ9" TargetMode="External"/><Relationship Id="rId2164" Type="http://schemas.openxmlformats.org/officeDocument/2006/relationships/hyperlink" Target="https://cogna.atlassian.net/browse/SGGS-17479?atlOrigin=eyJpIjoiMjBhNWIzMmFjMjdiNGE1YzhhZTE4YmM0ZjA0MDM4ZWYiLCJwIjoiZXhjZWwtamlyYSJ9" TargetMode="External"/><Relationship Id="rId2371" Type="http://schemas.openxmlformats.org/officeDocument/2006/relationships/hyperlink" Target="https://cogna.atlassian.net/browse/SGGS-17152?atlOrigin=eyJpIjoiMjBhNWIzMmFjMjdiNGE1YzhhZTE4YmM0ZjA0MDM4ZWYiLCJwIjoiZXhjZWwtamlyYSJ9" TargetMode="External"/><Relationship Id="rId136" Type="http://schemas.openxmlformats.org/officeDocument/2006/relationships/hyperlink" Target="https://cogna.atlassian.net/browse/SGTB-2406?atlOrigin=eyJpIjoiMjBhNWIzMmFjMjdiNGE1YzhhZTE4YmM0ZjA0MDM4ZWYiLCJwIjoiZXhjZWwtamlyYSJ9" TargetMode="External"/><Relationship Id="rId343" Type="http://schemas.openxmlformats.org/officeDocument/2006/relationships/hyperlink" Target="https://cogna.atlassian.net/browse/ARTSG-313?atlOrigin=eyJpIjoiMjBhNWIzMmFjMjdiNGE1YzhhZTE4YmM0ZjA0MDM4ZWYiLCJwIjoiZXhjZWwtamlyYSJ9" TargetMode="External"/><Relationship Id="rId550" Type="http://schemas.openxmlformats.org/officeDocument/2006/relationships/hyperlink" Target="https://cogna.atlassian.net/browse/SGTB-247?atlOrigin=eyJpIjoiMjBhNWIzMmFjMjdiNGE1YzhhZTE4YmM0ZjA0MDM4ZWYiLCJwIjoiZXhjZWwtamlyYSJ9" TargetMode="External"/><Relationship Id="rId788" Type="http://schemas.openxmlformats.org/officeDocument/2006/relationships/hyperlink" Target="https://cogna.atlassian.net/browse/SGSE-4334?atlOrigin=eyJpIjoiMjBhNWIzMmFjMjdiNGE1YzhhZTE4YmM0ZjA0MDM4ZWYiLCJwIjoiZXhjZWwtamlyYSJ9" TargetMode="External"/><Relationship Id="rId995" Type="http://schemas.openxmlformats.org/officeDocument/2006/relationships/hyperlink" Target="https://cogna.atlassian.net/browse/SGGU-7523?atlOrigin=eyJpIjoiMjBhNWIzMmFjMjdiNGE1YzhhZTE4YmM0ZjA0MDM4ZWYiLCJwIjoiZXhjZWwtamlyYSJ9" TargetMode="External"/><Relationship Id="rId1180" Type="http://schemas.openxmlformats.org/officeDocument/2006/relationships/hyperlink" Target="https://cogna.atlassian.net/browse/SGGU-7030?atlOrigin=eyJpIjoiMjBhNWIzMmFjMjdiNGE1YzhhZTE4YmM0ZjA0MDM4ZWYiLCJwIjoiZXhjZWwtamlyYSJ9" TargetMode="External"/><Relationship Id="rId2024" Type="http://schemas.openxmlformats.org/officeDocument/2006/relationships/hyperlink" Target="https://cogna.atlassian.net/browse/SGGS-17723?atlOrigin=eyJpIjoiMjBhNWIzMmFjMjdiNGE1YzhhZTE4YmM0ZjA0MDM4ZWYiLCJwIjoiZXhjZWwtamlyYSJ9" TargetMode="External"/><Relationship Id="rId2231" Type="http://schemas.openxmlformats.org/officeDocument/2006/relationships/hyperlink" Target="https://cogna.atlassian.net/browse/SGGS-17399?atlOrigin=eyJpIjoiMjBhNWIzMmFjMjdiNGE1YzhhZTE4YmM0ZjA0MDM4ZWYiLCJwIjoiZXhjZWwtamlyYSJ9" TargetMode="External"/><Relationship Id="rId2469" Type="http://schemas.openxmlformats.org/officeDocument/2006/relationships/hyperlink" Target="https://cogna.atlassian.net/browse/SGGS-17022?atlOrigin=eyJpIjoiMjBhNWIzMmFjMjdiNGE1YzhhZTE4YmM0ZjA0MDM4ZWYiLCJwIjoiZXhjZWwtamlyYSJ9" TargetMode="External"/><Relationship Id="rId2676" Type="http://schemas.openxmlformats.org/officeDocument/2006/relationships/hyperlink" Target="https://cogna.atlassian.net/browse/SGGS-16466?atlOrigin=eyJpIjoiMjBhNWIzMmFjMjdiNGE1YzhhZTE4YmM0ZjA0MDM4ZWYiLCJwIjoiZXhjZWwtamlyYSJ9" TargetMode="External"/><Relationship Id="rId203" Type="http://schemas.openxmlformats.org/officeDocument/2006/relationships/hyperlink" Target="https://cogna.atlassian.net/browse/SGTB-2187?atlOrigin=eyJpIjoiMjBhNWIzMmFjMjdiNGE1YzhhZTE4YmM0ZjA0MDM4ZWYiLCJwIjoiZXhjZWwtamlyYSJ9" TargetMode="External"/><Relationship Id="rId648" Type="http://schemas.openxmlformats.org/officeDocument/2006/relationships/hyperlink" Target="https://cogna.atlassian.net/browse/SGSE-4602?atlOrigin=eyJpIjoiMjBhNWIzMmFjMjdiNGE1YzhhZTE4YmM0ZjA0MDM4ZWYiLCJwIjoiZXhjZWwtamlyYSJ9" TargetMode="External"/><Relationship Id="rId855" Type="http://schemas.openxmlformats.org/officeDocument/2006/relationships/hyperlink" Target="https://cogna.atlassian.net/browse/SGSE-4140?atlOrigin=eyJpIjoiMjBhNWIzMmFjMjdiNGE1YzhhZTE4YmM0ZjA0MDM4ZWYiLCJwIjoiZXhjZWwtamlyYSJ9" TargetMode="External"/><Relationship Id="rId1040" Type="http://schemas.openxmlformats.org/officeDocument/2006/relationships/hyperlink" Target="https://cogna.atlassian.net/browse/SGGU-7401?atlOrigin=eyJpIjoiMjBhNWIzMmFjMjdiNGE1YzhhZTE4YmM0ZjA0MDM4ZWYiLCJwIjoiZXhjZWwtamlyYSJ9" TargetMode="External"/><Relationship Id="rId1278" Type="http://schemas.openxmlformats.org/officeDocument/2006/relationships/hyperlink" Target="https://cogna.atlassian.net/browse/SGGU-6803?atlOrigin=eyJpIjoiMjBhNWIzMmFjMjdiNGE1YzhhZTE4YmM0ZjA0MDM4ZWYiLCJwIjoiZXhjZWwtamlyYSJ9" TargetMode="External"/><Relationship Id="rId1485" Type="http://schemas.openxmlformats.org/officeDocument/2006/relationships/hyperlink" Target="https://cogna.atlassian.net/browse/SGGU-5316?atlOrigin=eyJpIjoiMjBhNWIzMmFjMjdiNGE1YzhhZTE4YmM0ZjA0MDM4ZWYiLCJwIjoiZXhjZWwtamlyYSJ9" TargetMode="External"/><Relationship Id="rId1692" Type="http://schemas.openxmlformats.org/officeDocument/2006/relationships/hyperlink" Target="https://cogna.atlassian.net/browse/SGGS-18276?atlOrigin=eyJpIjoiMjBhNWIzMmFjMjdiNGE1YzhhZTE4YmM0ZjA0MDM4ZWYiLCJwIjoiZXhjZWwtamlyYSJ9" TargetMode="External"/><Relationship Id="rId2329" Type="http://schemas.openxmlformats.org/officeDocument/2006/relationships/hyperlink" Target="https://cogna.atlassian.net/browse/SGGS-17239?atlOrigin=eyJpIjoiMjBhNWIzMmFjMjdiNGE1YzhhZTE4YmM0ZjA0MDM4ZWYiLCJwIjoiZXhjZWwtamlyYSJ9" TargetMode="External"/><Relationship Id="rId2536" Type="http://schemas.openxmlformats.org/officeDocument/2006/relationships/hyperlink" Target="https://cogna.atlassian.net/browse/SGGS-16924?atlOrigin=eyJpIjoiMjBhNWIzMmFjMjdiNGE1YzhhZTE4YmM0ZjA0MDM4ZWYiLCJwIjoiZXhjZWwtamlyYSJ9" TargetMode="External"/><Relationship Id="rId2743" Type="http://schemas.openxmlformats.org/officeDocument/2006/relationships/hyperlink" Target="https://cogna.atlassian.net/browse/SGGS-16305?atlOrigin=eyJpIjoiMjBhNWIzMmFjMjdiNGE1YzhhZTE4YmM0ZjA0MDM4ZWYiLCJwIjoiZXhjZWwtamlyYSJ9" TargetMode="External"/><Relationship Id="rId410" Type="http://schemas.openxmlformats.org/officeDocument/2006/relationships/hyperlink" Target="https://cogna.atlassian.net/browse/SGTB-1522?atlOrigin=eyJpIjoiMjBhNWIzMmFjMjdiNGE1YzhhZTE4YmM0ZjA0MDM4ZWYiLCJwIjoiZXhjZWwtamlyYSJ9" TargetMode="External"/><Relationship Id="rId508" Type="http://schemas.openxmlformats.org/officeDocument/2006/relationships/hyperlink" Target="https://cogna.atlassian.net/browse/SGTB-1013?atlOrigin=eyJpIjoiMjBhNWIzMmFjMjdiNGE1YzhhZTE4YmM0ZjA0MDM4ZWYiLCJwIjoiZXhjZWwtamlyYSJ9" TargetMode="External"/><Relationship Id="rId715" Type="http://schemas.openxmlformats.org/officeDocument/2006/relationships/hyperlink" Target="https://cogna.atlassian.net/browse/SGSE-4518?atlOrigin=eyJpIjoiMjBhNWIzMmFjMjdiNGE1YzhhZTE4YmM0ZjA0MDM4ZWYiLCJwIjoiZXhjZWwtamlyYSJ9" TargetMode="External"/><Relationship Id="rId922" Type="http://schemas.openxmlformats.org/officeDocument/2006/relationships/hyperlink" Target="https://cogna.atlassian.net/browse/SGSE-4073?atlOrigin=eyJpIjoiMjBhNWIzMmFjMjdiNGE1YzhhZTE4YmM0ZjA0MDM4ZWYiLCJwIjoiZXhjZWwtamlyYSJ9" TargetMode="External"/><Relationship Id="rId1138" Type="http://schemas.openxmlformats.org/officeDocument/2006/relationships/hyperlink" Target="https://cogna.atlassian.net/browse/SGGU-7169?atlOrigin=eyJpIjoiMjBhNWIzMmFjMjdiNGE1YzhhZTE4YmM0ZjA0MDM4ZWYiLCJwIjoiZXhjZWwtamlyYSJ9" TargetMode="External"/><Relationship Id="rId1345" Type="http://schemas.openxmlformats.org/officeDocument/2006/relationships/hyperlink" Target="https://cogna.atlassian.net/browse/SGGU-6582?atlOrigin=eyJpIjoiMjBhNWIzMmFjMjdiNGE1YzhhZTE4YmM0ZjA0MDM4ZWYiLCJwIjoiZXhjZWwtamlyYSJ9" TargetMode="External"/><Relationship Id="rId1552" Type="http://schemas.openxmlformats.org/officeDocument/2006/relationships/hyperlink" Target="https://cogna.atlassian.net/browse/SGGS-18553?atlOrigin=eyJpIjoiMjBhNWIzMmFjMjdiNGE1YzhhZTE4YmM0ZjA0MDM4ZWYiLCJwIjoiZXhjZWwtamlyYSJ9" TargetMode="External"/><Relationship Id="rId1997" Type="http://schemas.openxmlformats.org/officeDocument/2006/relationships/hyperlink" Target="https://cogna.atlassian.net/browse/SGGS-17756?atlOrigin=eyJpIjoiMjBhNWIzMmFjMjdiNGE1YzhhZTE4YmM0ZjA0MDM4ZWYiLCJwIjoiZXhjZWwtamlyYSJ9" TargetMode="External"/><Relationship Id="rId2603" Type="http://schemas.openxmlformats.org/officeDocument/2006/relationships/hyperlink" Target="https://cogna.atlassian.net/browse/SGGS-16755?atlOrigin=eyJpIjoiMjBhNWIzMmFjMjdiNGE1YzhhZTE4YmM0ZjA0MDM4ZWYiLCJwIjoiZXhjZWwtamlyYSJ9" TargetMode="External"/><Relationship Id="rId1205" Type="http://schemas.openxmlformats.org/officeDocument/2006/relationships/hyperlink" Target="https://cogna.atlassian.net/browse/SGGU-6992?atlOrigin=eyJpIjoiMjBhNWIzMmFjMjdiNGE1YzhhZTE4YmM0ZjA0MDM4ZWYiLCJwIjoiZXhjZWwtamlyYSJ9" TargetMode="External"/><Relationship Id="rId1857" Type="http://schemas.openxmlformats.org/officeDocument/2006/relationships/hyperlink" Target="https://cogna.atlassian.net/browse/SGGS-17997?atlOrigin=eyJpIjoiMjBhNWIzMmFjMjdiNGE1YzhhZTE4YmM0ZjA0MDM4ZWYiLCJwIjoiZXhjZWwtamlyYSJ9" TargetMode="External"/><Relationship Id="rId2810" Type="http://schemas.openxmlformats.org/officeDocument/2006/relationships/hyperlink" Target="https://cogna.atlassian.net/browse/SGGS-15640?atlOrigin=eyJpIjoiMjBhNWIzMmFjMjdiNGE1YzhhZTE4YmM0ZjA0MDM4ZWYiLCJwIjoiZXhjZWwtamlyYSJ9" TargetMode="External"/><Relationship Id="rId51" Type="http://schemas.openxmlformats.org/officeDocument/2006/relationships/hyperlink" Target="https://cogna.atlassian.net/browse/SGTB-2678?atlOrigin=eyJpIjoiMjBhNWIzMmFjMjdiNGE1YzhhZTE4YmM0ZjA0MDM4ZWYiLCJwIjoiZXhjZWwtamlyYSJ9" TargetMode="External"/><Relationship Id="rId1412" Type="http://schemas.openxmlformats.org/officeDocument/2006/relationships/hyperlink" Target="https://cogna.atlassian.net/browse/ARTSG-190?atlOrigin=eyJpIjoiMjBhNWIzMmFjMjdiNGE1YzhhZTE4YmM0ZjA0MDM4ZWYiLCJwIjoiZXhjZWwtamlyYSJ9" TargetMode="External"/><Relationship Id="rId1717" Type="http://schemas.openxmlformats.org/officeDocument/2006/relationships/hyperlink" Target="https://cogna.atlassian.net/browse/SGGS-18248?atlOrigin=eyJpIjoiMjBhNWIzMmFjMjdiNGE1YzhhZTE4YmM0ZjA0MDM4ZWYiLCJwIjoiZXhjZWwtamlyYSJ9" TargetMode="External"/><Relationship Id="rId1924" Type="http://schemas.openxmlformats.org/officeDocument/2006/relationships/hyperlink" Target="https://cogna.atlassian.net/browse/SGGS-17911?atlOrigin=eyJpIjoiMjBhNWIzMmFjMjdiNGE1YzhhZTE4YmM0ZjA0MDM4ZWYiLCJwIjoiZXhjZWwtamlyYSJ9" TargetMode="External"/><Relationship Id="rId298" Type="http://schemas.openxmlformats.org/officeDocument/2006/relationships/hyperlink" Target="https://cogna.atlassian.net/browse/SGTB-1842?atlOrigin=eyJpIjoiMjBhNWIzMmFjMjdiNGE1YzhhZTE4YmM0ZjA0MDM4ZWYiLCJwIjoiZXhjZWwtamlyYSJ9" TargetMode="External"/><Relationship Id="rId158" Type="http://schemas.openxmlformats.org/officeDocument/2006/relationships/hyperlink" Target="https://cogna.atlassian.net/browse/SGTB-2346?atlOrigin=eyJpIjoiMjBhNWIzMmFjMjdiNGE1YzhhZTE4YmM0ZjA0MDM4ZWYiLCJwIjoiZXhjZWwtamlyYSJ9" TargetMode="External"/><Relationship Id="rId2186" Type="http://schemas.openxmlformats.org/officeDocument/2006/relationships/hyperlink" Target="https://cogna.atlassian.net/browse/SGGS-17455?atlOrigin=eyJpIjoiMjBhNWIzMmFjMjdiNGE1YzhhZTE4YmM0ZjA0MDM4ZWYiLCJwIjoiZXhjZWwtamlyYSJ9" TargetMode="External"/><Relationship Id="rId2393" Type="http://schemas.openxmlformats.org/officeDocument/2006/relationships/hyperlink" Target="https://cogna.atlassian.net/browse/SGGS-17121?atlOrigin=eyJpIjoiMjBhNWIzMmFjMjdiNGE1YzhhZTE4YmM0ZjA0MDM4ZWYiLCJwIjoiZXhjZWwtamlyYSJ9" TargetMode="External"/><Relationship Id="rId2698" Type="http://schemas.openxmlformats.org/officeDocument/2006/relationships/hyperlink" Target="https://cogna.atlassian.net/browse/SGGS-16418?atlOrigin=eyJpIjoiMjBhNWIzMmFjMjdiNGE1YzhhZTE4YmM0ZjA0MDM4ZWYiLCJwIjoiZXhjZWwtamlyYSJ9" TargetMode="External"/><Relationship Id="rId365" Type="http://schemas.openxmlformats.org/officeDocument/2006/relationships/hyperlink" Target="https://cogna.atlassian.net/browse/SGTB-1637?atlOrigin=eyJpIjoiMjBhNWIzMmFjMjdiNGE1YzhhZTE4YmM0ZjA0MDM4ZWYiLCJwIjoiZXhjZWwtamlyYSJ9" TargetMode="External"/><Relationship Id="rId572" Type="http://schemas.openxmlformats.org/officeDocument/2006/relationships/hyperlink" Target="https://cogna.atlassian.net/browse/SGSE-4799?atlOrigin=eyJpIjoiMjBhNWIzMmFjMjdiNGE1YzhhZTE4YmM0ZjA0MDM4ZWYiLCJwIjoiZXhjZWwtamlyYSJ9" TargetMode="External"/><Relationship Id="rId2046" Type="http://schemas.openxmlformats.org/officeDocument/2006/relationships/hyperlink" Target="https://cogna.atlassian.net/browse/SGGS-17690?atlOrigin=eyJpIjoiMjBhNWIzMmFjMjdiNGE1YzhhZTE4YmM0ZjA0MDM4ZWYiLCJwIjoiZXhjZWwtamlyYSJ9" TargetMode="External"/><Relationship Id="rId2253" Type="http://schemas.openxmlformats.org/officeDocument/2006/relationships/hyperlink" Target="https://cogna.atlassian.net/browse/SGGS-17338?atlOrigin=eyJpIjoiMjBhNWIzMmFjMjdiNGE1YzhhZTE4YmM0ZjA0MDM4ZWYiLCJwIjoiZXhjZWwtamlyYSJ9" TargetMode="External"/><Relationship Id="rId2460" Type="http://schemas.openxmlformats.org/officeDocument/2006/relationships/hyperlink" Target="https://cogna.atlassian.net/browse/SGGS-17032?atlOrigin=eyJpIjoiMjBhNWIzMmFjMjdiNGE1YzhhZTE4YmM0ZjA0MDM4ZWYiLCJwIjoiZXhjZWwtamlyYSJ9" TargetMode="External"/><Relationship Id="rId225" Type="http://schemas.openxmlformats.org/officeDocument/2006/relationships/hyperlink" Target="https://cogna.atlassian.net/browse/SGTB-2115?atlOrigin=eyJpIjoiMjBhNWIzMmFjMjdiNGE1YzhhZTE4YmM0ZjA0MDM4ZWYiLCJwIjoiZXhjZWwtamlyYSJ9" TargetMode="External"/><Relationship Id="rId432" Type="http://schemas.openxmlformats.org/officeDocument/2006/relationships/hyperlink" Target="https://cogna.atlassian.net/browse/SGTB-1419?atlOrigin=eyJpIjoiMjBhNWIzMmFjMjdiNGE1YzhhZTE4YmM0ZjA0MDM4ZWYiLCJwIjoiZXhjZWwtamlyYSJ9" TargetMode="External"/><Relationship Id="rId877" Type="http://schemas.openxmlformats.org/officeDocument/2006/relationships/hyperlink" Target="https://cogna.atlassian.net/browse/SGSE-4118?atlOrigin=eyJpIjoiMjBhNWIzMmFjMjdiNGE1YzhhZTE4YmM0ZjA0MDM4ZWYiLCJwIjoiZXhjZWwtamlyYSJ9" TargetMode="External"/><Relationship Id="rId1062" Type="http://schemas.openxmlformats.org/officeDocument/2006/relationships/hyperlink" Target="https://cogna.atlassian.net/browse/SGGU-7358?atlOrigin=eyJpIjoiMjBhNWIzMmFjMjdiNGE1YzhhZTE4YmM0ZjA0MDM4ZWYiLCJwIjoiZXhjZWwtamlyYSJ9" TargetMode="External"/><Relationship Id="rId2113" Type="http://schemas.openxmlformats.org/officeDocument/2006/relationships/hyperlink" Target="https://cogna.atlassian.net/browse/SGGS-17541?atlOrigin=eyJpIjoiMjBhNWIzMmFjMjdiNGE1YzhhZTE4YmM0ZjA0MDM4ZWYiLCJwIjoiZXhjZWwtamlyYSJ9" TargetMode="External"/><Relationship Id="rId2320" Type="http://schemas.openxmlformats.org/officeDocument/2006/relationships/hyperlink" Target="https://cogna.atlassian.net/browse/SGGS-17250?atlOrigin=eyJpIjoiMjBhNWIzMmFjMjdiNGE1YzhhZTE4YmM0ZjA0MDM4ZWYiLCJwIjoiZXhjZWwtamlyYSJ9" TargetMode="External"/><Relationship Id="rId2558" Type="http://schemas.openxmlformats.org/officeDocument/2006/relationships/hyperlink" Target="https://cogna.atlassian.net/browse/SGGS-16878?atlOrigin=eyJpIjoiMjBhNWIzMmFjMjdiNGE1YzhhZTE4YmM0ZjA0MDM4ZWYiLCJwIjoiZXhjZWwtamlyYSJ9" TargetMode="External"/><Relationship Id="rId2765" Type="http://schemas.openxmlformats.org/officeDocument/2006/relationships/hyperlink" Target="https://cogna.atlassian.net/browse/SGGS-16160?atlOrigin=eyJpIjoiMjBhNWIzMmFjMjdiNGE1YzhhZTE4YmM0ZjA0MDM4ZWYiLCJwIjoiZXhjZWwtamlyYSJ9" TargetMode="External"/><Relationship Id="rId737" Type="http://schemas.openxmlformats.org/officeDocument/2006/relationships/hyperlink" Target="https://cogna.atlassian.net/browse/SGSE-4460?atlOrigin=eyJpIjoiMjBhNWIzMmFjMjdiNGE1YzhhZTE4YmM0ZjA0MDM4ZWYiLCJwIjoiZXhjZWwtamlyYSJ9" TargetMode="External"/><Relationship Id="rId944" Type="http://schemas.openxmlformats.org/officeDocument/2006/relationships/hyperlink" Target="https://cogna.atlassian.net/browse/SGSE-3284?atlOrigin=eyJpIjoiMjBhNWIzMmFjMjdiNGE1YzhhZTE4YmM0ZjA0MDM4ZWYiLCJwIjoiZXhjZWwtamlyYSJ9" TargetMode="External"/><Relationship Id="rId1367" Type="http://schemas.openxmlformats.org/officeDocument/2006/relationships/hyperlink" Target="https://cogna.atlassian.net/browse/SGGU-6540?atlOrigin=eyJpIjoiMjBhNWIzMmFjMjdiNGE1YzhhZTE4YmM0ZjA0MDM4ZWYiLCJwIjoiZXhjZWwtamlyYSJ9" TargetMode="External"/><Relationship Id="rId1574" Type="http://schemas.openxmlformats.org/officeDocument/2006/relationships/hyperlink" Target="https://cogna.atlassian.net/browse/SGGS-18515?atlOrigin=eyJpIjoiMjBhNWIzMmFjMjdiNGE1YzhhZTE4YmM0ZjA0MDM4ZWYiLCJwIjoiZXhjZWwtamlyYSJ9" TargetMode="External"/><Relationship Id="rId1781" Type="http://schemas.openxmlformats.org/officeDocument/2006/relationships/hyperlink" Target="https://cogna.atlassian.net/browse/SGGS-18158?atlOrigin=eyJpIjoiMjBhNWIzMmFjMjdiNGE1YzhhZTE4YmM0ZjA0MDM4ZWYiLCJwIjoiZXhjZWwtamlyYSJ9" TargetMode="External"/><Relationship Id="rId2418" Type="http://schemas.openxmlformats.org/officeDocument/2006/relationships/hyperlink" Target="https://cogna.atlassian.net/browse/ARTSG-270?atlOrigin=eyJpIjoiMjBhNWIzMmFjMjdiNGE1YzhhZTE4YmM0ZjA0MDM4ZWYiLCJwIjoiZXhjZWwtamlyYSJ9" TargetMode="External"/><Relationship Id="rId2625" Type="http://schemas.openxmlformats.org/officeDocument/2006/relationships/hyperlink" Target="https://cogna.atlassian.net/browse/SGGS-16641?atlOrigin=eyJpIjoiMjBhNWIzMmFjMjdiNGE1YzhhZTE4YmM0ZjA0MDM4ZWYiLCJwIjoiZXhjZWwtamlyYSJ9" TargetMode="External"/><Relationship Id="rId2832" Type="http://schemas.openxmlformats.org/officeDocument/2006/relationships/hyperlink" Target="https://cogna.atlassian.net/browse/SGGS-15532?atlOrigin=eyJpIjoiMjBhNWIzMmFjMjdiNGE1YzhhZTE4YmM0ZjA0MDM4ZWYiLCJwIjoiZXhjZWwtamlyYSJ9" TargetMode="External"/><Relationship Id="rId73" Type="http://schemas.openxmlformats.org/officeDocument/2006/relationships/hyperlink" Target="https://cogna.atlassian.net/browse/SGTB-2602?atlOrigin=eyJpIjoiMjBhNWIzMmFjMjdiNGE1YzhhZTE4YmM0ZjA0MDM4ZWYiLCJwIjoiZXhjZWwtamlyYSJ9" TargetMode="External"/><Relationship Id="rId804" Type="http://schemas.openxmlformats.org/officeDocument/2006/relationships/hyperlink" Target="https://cogna.atlassian.net/browse/SGSE-4285?atlOrigin=eyJpIjoiMjBhNWIzMmFjMjdiNGE1YzhhZTE4YmM0ZjA0MDM4ZWYiLCJwIjoiZXhjZWwtamlyYSJ9" TargetMode="External"/><Relationship Id="rId1227" Type="http://schemas.openxmlformats.org/officeDocument/2006/relationships/hyperlink" Target="https://cogna.atlassian.net/browse/SGGU-6952?atlOrigin=eyJpIjoiMjBhNWIzMmFjMjdiNGE1YzhhZTE4YmM0ZjA0MDM4ZWYiLCJwIjoiZXhjZWwtamlyYSJ9" TargetMode="External"/><Relationship Id="rId1434" Type="http://schemas.openxmlformats.org/officeDocument/2006/relationships/hyperlink" Target="https://cogna.atlassian.net/browse/SGGU-6316?atlOrigin=eyJpIjoiMjBhNWIzMmFjMjdiNGE1YzhhZTE4YmM0ZjA0MDM4ZWYiLCJwIjoiZXhjZWwtamlyYSJ9" TargetMode="External"/><Relationship Id="rId1641" Type="http://schemas.openxmlformats.org/officeDocument/2006/relationships/hyperlink" Target="https://cogna.atlassian.net/browse/SGGS-18369?atlOrigin=eyJpIjoiMjBhNWIzMmFjMjdiNGE1YzhhZTE4YmM0ZjA0MDM4ZWYiLCJwIjoiZXhjZWwtamlyYSJ9" TargetMode="External"/><Relationship Id="rId1879" Type="http://schemas.openxmlformats.org/officeDocument/2006/relationships/hyperlink" Target="https://cogna.atlassian.net/browse/SGGS-17961?atlOrigin=eyJpIjoiMjBhNWIzMmFjMjdiNGE1YzhhZTE4YmM0ZjA0MDM4ZWYiLCJwIjoiZXhjZWwtamlyYSJ9" TargetMode="External"/><Relationship Id="rId1501" Type="http://schemas.openxmlformats.org/officeDocument/2006/relationships/hyperlink" Target="https://cogna.atlassian.net/browse/SGGS-18646?atlOrigin=eyJpIjoiMjBhNWIzMmFjMjdiNGE1YzhhZTE4YmM0ZjA0MDM4ZWYiLCJwIjoiZXhjZWwtamlyYSJ9" TargetMode="External"/><Relationship Id="rId1739" Type="http://schemas.openxmlformats.org/officeDocument/2006/relationships/hyperlink" Target="https://cogna.atlassian.net/browse/SGGS-18207?atlOrigin=eyJpIjoiMjBhNWIzMmFjMjdiNGE1YzhhZTE4YmM0ZjA0MDM4ZWYiLCJwIjoiZXhjZWwtamlyYSJ9" TargetMode="External"/><Relationship Id="rId1946" Type="http://schemas.openxmlformats.org/officeDocument/2006/relationships/hyperlink" Target="https://cogna.atlassian.net/browse/SGGS-17888?atlOrigin=eyJpIjoiMjBhNWIzMmFjMjdiNGE1YzhhZTE4YmM0ZjA0MDM4ZWYiLCJwIjoiZXhjZWwtamlyYSJ9" TargetMode="External"/><Relationship Id="rId1806" Type="http://schemas.openxmlformats.org/officeDocument/2006/relationships/hyperlink" Target="https://cogna.atlassian.net/browse/SGGS-18124?atlOrigin=eyJpIjoiMjBhNWIzMmFjMjdiNGE1YzhhZTE4YmM0ZjA0MDM4ZWYiLCJwIjoiZXhjZWwtamlyYSJ9" TargetMode="External"/><Relationship Id="rId387" Type="http://schemas.openxmlformats.org/officeDocument/2006/relationships/hyperlink" Target="https://cogna.atlassian.net/browse/SGTB-1591?atlOrigin=eyJpIjoiMjBhNWIzMmFjMjdiNGE1YzhhZTE4YmM0ZjA0MDM4ZWYiLCJwIjoiZXhjZWwtamlyYSJ9" TargetMode="External"/><Relationship Id="rId594" Type="http://schemas.openxmlformats.org/officeDocument/2006/relationships/hyperlink" Target="https://cogna.atlassian.net/browse/SGSE-4739?atlOrigin=eyJpIjoiMjBhNWIzMmFjMjdiNGE1YzhhZTE4YmM0ZjA0MDM4ZWYiLCJwIjoiZXhjZWwtamlyYSJ9" TargetMode="External"/><Relationship Id="rId2068" Type="http://schemas.openxmlformats.org/officeDocument/2006/relationships/hyperlink" Target="https://cogna.atlassian.net/browse/SGGS-17606?atlOrigin=eyJpIjoiMjBhNWIzMmFjMjdiNGE1YzhhZTE4YmM0ZjA0MDM4ZWYiLCJwIjoiZXhjZWwtamlyYSJ9" TargetMode="External"/><Relationship Id="rId2275" Type="http://schemas.openxmlformats.org/officeDocument/2006/relationships/hyperlink" Target="https://cogna.atlassian.net/browse/SGGS-17309?atlOrigin=eyJpIjoiMjBhNWIzMmFjMjdiNGE1YzhhZTE4YmM0ZjA0MDM4ZWYiLCJwIjoiZXhjZWwtamlyYSJ9" TargetMode="External"/><Relationship Id="rId247" Type="http://schemas.openxmlformats.org/officeDocument/2006/relationships/hyperlink" Target="https://cogna.atlassian.net/browse/SGTB-2055?atlOrigin=eyJpIjoiMjBhNWIzMmFjMjdiNGE1YzhhZTE4YmM0ZjA0MDM4ZWYiLCJwIjoiZXhjZWwtamlyYSJ9" TargetMode="External"/><Relationship Id="rId899" Type="http://schemas.openxmlformats.org/officeDocument/2006/relationships/hyperlink" Target="https://cogna.atlassian.net/browse/SGSE-4102?atlOrigin=eyJpIjoiMjBhNWIzMmFjMjdiNGE1YzhhZTE4YmM0ZjA0MDM4ZWYiLCJwIjoiZXhjZWwtamlyYSJ9" TargetMode="External"/><Relationship Id="rId1084" Type="http://schemas.openxmlformats.org/officeDocument/2006/relationships/hyperlink" Target="https://cogna.atlassian.net/browse/SGGU-7316?atlOrigin=eyJpIjoiMjBhNWIzMmFjMjdiNGE1YzhhZTE4YmM0ZjA0MDM4ZWYiLCJwIjoiZXhjZWwtamlyYSJ9" TargetMode="External"/><Relationship Id="rId2482" Type="http://schemas.openxmlformats.org/officeDocument/2006/relationships/hyperlink" Target="https://cogna.atlassian.net/browse/ASR6-15480?atlOrigin=eyJpIjoiMjBhNWIzMmFjMjdiNGE1YzhhZTE4YmM0ZjA0MDM4ZWYiLCJwIjoiZXhjZWwtamlyYSJ9" TargetMode="External"/><Relationship Id="rId2787" Type="http://schemas.openxmlformats.org/officeDocument/2006/relationships/hyperlink" Target="https://cogna.atlassian.net/browse/SGGS-15791?atlOrigin=eyJpIjoiMjBhNWIzMmFjMjdiNGE1YzhhZTE4YmM0ZjA0MDM4ZWYiLCJwIjoiZXhjZWwtamlyYSJ9" TargetMode="External"/><Relationship Id="rId107" Type="http://schemas.openxmlformats.org/officeDocument/2006/relationships/hyperlink" Target="https://cogna.atlassian.net/browse/SGTB-2512?atlOrigin=eyJpIjoiMjBhNWIzMmFjMjdiNGE1YzhhZTE4YmM0ZjA0MDM4ZWYiLCJwIjoiZXhjZWwtamlyYSJ9" TargetMode="External"/><Relationship Id="rId454" Type="http://schemas.openxmlformats.org/officeDocument/2006/relationships/hyperlink" Target="https://cogna.atlassian.net/browse/SGTB-2421?atlOrigin=eyJpIjoiMjBhNWIzMmFjMjdiNGE1YzhhZTE4YmM0ZjA0MDM4ZWYiLCJwIjoiZXhjZWwtamlyYSJ9" TargetMode="External"/><Relationship Id="rId661" Type="http://schemas.openxmlformats.org/officeDocument/2006/relationships/hyperlink" Target="https://cogna.atlassian.net/browse/SGSE-4584?atlOrigin=eyJpIjoiMjBhNWIzMmFjMjdiNGE1YzhhZTE4YmM0ZjA0MDM4ZWYiLCJwIjoiZXhjZWwtamlyYSJ9" TargetMode="External"/><Relationship Id="rId759" Type="http://schemas.openxmlformats.org/officeDocument/2006/relationships/hyperlink" Target="https://cogna.atlassian.net/browse/SGSE-4414?atlOrigin=eyJpIjoiMjBhNWIzMmFjMjdiNGE1YzhhZTE4YmM0ZjA0MDM4ZWYiLCJwIjoiZXhjZWwtamlyYSJ9" TargetMode="External"/><Relationship Id="rId966" Type="http://schemas.openxmlformats.org/officeDocument/2006/relationships/hyperlink" Target="https://cogna.atlassian.net/browse/SGGU-7696?atlOrigin=eyJpIjoiMjBhNWIzMmFjMjdiNGE1YzhhZTE4YmM0ZjA0MDM4ZWYiLCJwIjoiZXhjZWwtamlyYSJ9" TargetMode="External"/><Relationship Id="rId1291" Type="http://schemas.openxmlformats.org/officeDocument/2006/relationships/hyperlink" Target="https://cogna.atlassian.net/browse/SGGU-6777?atlOrigin=eyJpIjoiMjBhNWIzMmFjMjdiNGE1YzhhZTE4YmM0ZjA0MDM4ZWYiLCJwIjoiZXhjZWwtamlyYSJ9" TargetMode="External"/><Relationship Id="rId1389" Type="http://schemas.openxmlformats.org/officeDocument/2006/relationships/hyperlink" Target="https://cogna.atlassian.net/browse/SGGU-6413?atlOrigin=eyJpIjoiMjBhNWIzMmFjMjdiNGE1YzhhZTE4YmM0ZjA0MDM4ZWYiLCJwIjoiZXhjZWwtamlyYSJ9" TargetMode="External"/><Relationship Id="rId1596" Type="http://schemas.openxmlformats.org/officeDocument/2006/relationships/hyperlink" Target="https://cogna.atlassian.net/browse/SGGS-18481?atlOrigin=eyJpIjoiMjBhNWIzMmFjMjdiNGE1YzhhZTE4YmM0ZjA0MDM4ZWYiLCJwIjoiZXhjZWwtamlyYSJ9" TargetMode="External"/><Relationship Id="rId2135" Type="http://schemas.openxmlformats.org/officeDocument/2006/relationships/hyperlink" Target="https://cogna.atlassian.net/browse/SGGS-17514?atlOrigin=eyJpIjoiMjBhNWIzMmFjMjdiNGE1YzhhZTE4YmM0ZjA0MDM4ZWYiLCJwIjoiZXhjZWwtamlyYSJ9" TargetMode="External"/><Relationship Id="rId2342" Type="http://schemas.openxmlformats.org/officeDocument/2006/relationships/hyperlink" Target="https://cogna.atlassian.net/browse/SGGS-17214?atlOrigin=eyJpIjoiMjBhNWIzMmFjMjdiNGE1YzhhZTE4YmM0ZjA0MDM4ZWYiLCJwIjoiZXhjZWwtamlyYSJ9" TargetMode="External"/><Relationship Id="rId2647" Type="http://schemas.openxmlformats.org/officeDocument/2006/relationships/hyperlink" Target="https://cogna.atlassian.net/browse/SGGS-16594?atlOrigin=eyJpIjoiMjBhNWIzMmFjMjdiNGE1YzhhZTE4YmM0ZjA0MDM4ZWYiLCJwIjoiZXhjZWwtamlyYSJ9" TargetMode="External"/><Relationship Id="rId314" Type="http://schemas.openxmlformats.org/officeDocument/2006/relationships/hyperlink" Target="https://cogna.atlassian.net/browse/SGTB-1803?atlOrigin=eyJpIjoiMjBhNWIzMmFjMjdiNGE1YzhhZTE4YmM0ZjA0MDM4ZWYiLCJwIjoiZXhjZWwtamlyYSJ9" TargetMode="External"/><Relationship Id="rId521" Type="http://schemas.openxmlformats.org/officeDocument/2006/relationships/hyperlink" Target="https://cogna.atlassian.net/browse/SGTB-1299?atlOrigin=eyJpIjoiMjBhNWIzMmFjMjdiNGE1YzhhZTE4YmM0ZjA0MDM4ZWYiLCJwIjoiZXhjZWwtamlyYSJ9" TargetMode="External"/><Relationship Id="rId619" Type="http://schemas.openxmlformats.org/officeDocument/2006/relationships/hyperlink" Target="https://cogna.atlassian.net/browse/SGSE-4654?atlOrigin=eyJpIjoiMjBhNWIzMmFjMjdiNGE1YzhhZTE4YmM0ZjA0MDM4ZWYiLCJwIjoiZXhjZWwtamlyYSJ9" TargetMode="External"/><Relationship Id="rId1151" Type="http://schemas.openxmlformats.org/officeDocument/2006/relationships/hyperlink" Target="https://cogna.atlassian.net/browse/SGGU-7149?atlOrigin=eyJpIjoiMjBhNWIzMmFjMjdiNGE1YzhhZTE4YmM0ZjA0MDM4ZWYiLCJwIjoiZXhjZWwtamlyYSJ9" TargetMode="External"/><Relationship Id="rId1249" Type="http://schemas.openxmlformats.org/officeDocument/2006/relationships/hyperlink" Target="https://cogna.atlassian.net/browse/APAP-10055?atlOrigin=eyJpIjoiMjBhNWIzMmFjMjdiNGE1YzhhZTE4YmM0ZjA0MDM4ZWYiLCJwIjoiZXhjZWwtamlyYSJ9" TargetMode="External"/><Relationship Id="rId2202" Type="http://schemas.openxmlformats.org/officeDocument/2006/relationships/hyperlink" Target="https://cogna.atlassian.net/browse/SGGS-17439?atlOrigin=eyJpIjoiMjBhNWIzMmFjMjdiNGE1YzhhZTE4YmM0ZjA0MDM4ZWYiLCJwIjoiZXhjZWwtamlyYSJ9" TargetMode="External"/><Relationship Id="rId2854" Type="http://schemas.openxmlformats.org/officeDocument/2006/relationships/hyperlink" Target="https://cogna.atlassian.net/browse/SGGS-14880?atlOrigin=eyJpIjoiMjBhNWIzMmFjMjdiNGE1YzhhZTE4YmM0ZjA0MDM4ZWYiLCJwIjoiZXhjZWwtamlyYSJ9" TargetMode="External"/><Relationship Id="rId95" Type="http://schemas.openxmlformats.org/officeDocument/2006/relationships/hyperlink" Target="https://cogna.atlassian.net/browse/SGTB-2558?atlOrigin=eyJpIjoiMjBhNWIzMmFjMjdiNGE1YzhhZTE4YmM0ZjA0MDM4ZWYiLCJwIjoiZXhjZWwtamlyYSJ9" TargetMode="External"/><Relationship Id="rId826" Type="http://schemas.openxmlformats.org/officeDocument/2006/relationships/hyperlink" Target="https://cogna.atlassian.net/browse/ARTSG-178?atlOrigin=eyJpIjoiMjBhNWIzMmFjMjdiNGE1YzhhZTE4YmM0ZjA0MDM4ZWYiLCJwIjoiZXhjZWwtamlyYSJ9" TargetMode="External"/><Relationship Id="rId1011" Type="http://schemas.openxmlformats.org/officeDocument/2006/relationships/hyperlink" Target="https://cogna.atlassian.net/browse/SGGU-7464?atlOrigin=eyJpIjoiMjBhNWIzMmFjMjdiNGE1YzhhZTE4YmM0ZjA0MDM4ZWYiLCJwIjoiZXhjZWwtamlyYSJ9" TargetMode="External"/><Relationship Id="rId1109" Type="http://schemas.openxmlformats.org/officeDocument/2006/relationships/hyperlink" Target="https://cogna.atlassian.net/browse/SGGU-7214?atlOrigin=eyJpIjoiMjBhNWIzMmFjMjdiNGE1YzhhZTE4YmM0ZjA0MDM4ZWYiLCJwIjoiZXhjZWwtamlyYSJ9" TargetMode="External"/><Relationship Id="rId1456" Type="http://schemas.openxmlformats.org/officeDocument/2006/relationships/hyperlink" Target="https://cogna.atlassian.net/browse/SGGU-6294?atlOrigin=eyJpIjoiMjBhNWIzMmFjMjdiNGE1YzhhZTE4YmM0ZjA0MDM4ZWYiLCJwIjoiZXhjZWwtamlyYSJ9" TargetMode="External"/><Relationship Id="rId1663" Type="http://schemas.openxmlformats.org/officeDocument/2006/relationships/hyperlink" Target="https://cogna.atlassian.net/browse/SGGS-18325?atlOrigin=eyJpIjoiMjBhNWIzMmFjMjdiNGE1YzhhZTE4YmM0ZjA0MDM4ZWYiLCJwIjoiZXhjZWwtamlyYSJ9" TargetMode="External"/><Relationship Id="rId1870" Type="http://schemas.openxmlformats.org/officeDocument/2006/relationships/hyperlink" Target="https://cogna.atlassian.net/browse/SGGS-17974?atlOrigin=eyJpIjoiMjBhNWIzMmFjMjdiNGE1YzhhZTE4YmM0ZjA0MDM4ZWYiLCJwIjoiZXhjZWwtamlyYSJ9" TargetMode="External"/><Relationship Id="rId1968" Type="http://schemas.openxmlformats.org/officeDocument/2006/relationships/hyperlink" Target="https://cogna.atlassian.net/browse/SGGS-17800?atlOrigin=eyJpIjoiMjBhNWIzMmFjMjdiNGE1YzhhZTE4YmM0ZjA0MDM4ZWYiLCJwIjoiZXhjZWwtamlyYSJ9" TargetMode="External"/><Relationship Id="rId2507" Type="http://schemas.openxmlformats.org/officeDocument/2006/relationships/hyperlink" Target="https://cogna.atlassian.net/browse/ARTSG-185?atlOrigin=eyJpIjoiMjBhNWIzMmFjMjdiNGE1YzhhZTE4YmM0ZjA0MDM4ZWYiLCJwIjoiZXhjZWwtamlyYSJ9" TargetMode="External"/><Relationship Id="rId2714" Type="http://schemas.openxmlformats.org/officeDocument/2006/relationships/hyperlink" Target="https://cogna.atlassian.net/browse/SGGS-16373?atlOrigin=eyJpIjoiMjBhNWIzMmFjMjdiNGE1YzhhZTE4YmM0ZjA0MDM4ZWYiLCJwIjoiZXhjZWwtamlyYSJ9" TargetMode="External"/><Relationship Id="rId1316" Type="http://schemas.openxmlformats.org/officeDocument/2006/relationships/hyperlink" Target="https://cogna.atlassian.net/browse/SGGU-6724?atlOrigin=eyJpIjoiMjBhNWIzMmFjMjdiNGE1YzhhZTE4YmM0ZjA0MDM4ZWYiLCJwIjoiZXhjZWwtamlyYSJ9" TargetMode="External"/><Relationship Id="rId1523" Type="http://schemas.openxmlformats.org/officeDocument/2006/relationships/hyperlink" Target="https://cogna.atlassian.net/browse/SGGS-18610?atlOrigin=eyJpIjoiMjBhNWIzMmFjMjdiNGE1YzhhZTE4YmM0ZjA0MDM4ZWYiLCJwIjoiZXhjZWwtamlyYSJ9" TargetMode="External"/><Relationship Id="rId1730" Type="http://schemas.openxmlformats.org/officeDocument/2006/relationships/hyperlink" Target="https://cogna.atlassian.net/browse/SGGS-18217?atlOrigin=eyJpIjoiMjBhNWIzMmFjMjdiNGE1YzhhZTE4YmM0ZjA0MDM4ZWYiLCJwIjoiZXhjZWwtamlyYSJ9" TargetMode="External"/><Relationship Id="rId22" Type="http://schemas.openxmlformats.org/officeDocument/2006/relationships/hyperlink" Target="https://cogna.atlassian.net/browse/SGTB-2742?atlOrigin=eyJpIjoiMjBhNWIzMmFjMjdiNGE1YzhhZTE4YmM0ZjA0MDM4ZWYiLCJwIjoiZXhjZWwtamlyYSJ9" TargetMode="External"/><Relationship Id="rId1828" Type="http://schemas.openxmlformats.org/officeDocument/2006/relationships/hyperlink" Target="https://cogna.atlassian.net/browse/SGGS-18032?atlOrigin=eyJpIjoiMjBhNWIzMmFjMjdiNGE1YzhhZTE4YmM0ZjA0MDM4ZWYiLCJwIjoiZXhjZWwtamlyYSJ9" TargetMode="External"/><Relationship Id="rId171" Type="http://schemas.openxmlformats.org/officeDocument/2006/relationships/hyperlink" Target="https://cogna.atlassian.net/browse/SGTB-2316?atlOrigin=eyJpIjoiMjBhNWIzMmFjMjdiNGE1YzhhZTE4YmM0ZjA0MDM4ZWYiLCJwIjoiZXhjZWwtamlyYSJ9" TargetMode="External"/><Relationship Id="rId2297" Type="http://schemas.openxmlformats.org/officeDocument/2006/relationships/hyperlink" Target="https://cogna.atlassian.net/browse/SGGS-17275?atlOrigin=eyJpIjoiMjBhNWIzMmFjMjdiNGE1YzhhZTE4YmM0ZjA0MDM4ZWYiLCJwIjoiZXhjZWwtamlyYSJ9" TargetMode="External"/><Relationship Id="rId269" Type="http://schemas.openxmlformats.org/officeDocument/2006/relationships/hyperlink" Target="https://cogna.atlassian.net/browse/SGTB-1919?atlOrigin=eyJpIjoiMjBhNWIzMmFjMjdiNGE1YzhhZTE4YmM0ZjA0MDM4ZWYiLCJwIjoiZXhjZWwtamlyYSJ9" TargetMode="External"/><Relationship Id="rId476" Type="http://schemas.openxmlformats.org/officeDocument/2006/relationships/hyperlink" Target="https://cogna.atlassian.net/browse/SGTB-999?atlOrigin=eyJpIjoiMjBhNWIzMmFjMjdiNGE1YzhhZTE4YmM0ZjA0MDM4ZWYiLCJwIjoiZXhjZWwtamlyYSJ9" TargetMode="External"/><Relationship Id="rId683" Type="http://schemas.openxmlformats.org/officeDocument/2006/relationships/hyperlink" Target="https://cogna.atlassian.net/browse/SGSE-4553?atlOrigin=eyJpIjoiMjBhNWIzMmFjMjdiNGE1YzhhZTE4YmM0ZjA0MDM4ZWYiLCJwIjoiZXhjZWwtamlyYSJ9" TargetMode="External"/><Relationship Id="rId890" Type="http://schemas.openxmlformats.org/officeDocument/2006/relationships/hyperlink" Target="https://cogna.atlassian.net/browse/ARTJA-196?atlOrigin=eyJpIjoiMjBhNWIzMmFjMjdiNGE1YzhhZTE4YmM0ZjA0MDM4ZWYiLCJwIjoiZXhjZWwtamlyYSJ9" TargetMode="External"/><Relationship Id="rId2157" Type="http://schemas.openxmlformats.org/officeDocument/2006/relationships/hyperlink" Target="https://cogna.atlassian.net/browse/SGGS-17488?atlOrigin=eyJpIjoiMjBhNWIzMmFjMjdiNGE1YzhhZTE4YmM0ZjA0MDM4ZWYiLCJwIjoiZXhjZWwtamlyYSJ9" TargetMode="External"/><Relationship Id="rId2364" Type="http://schemas.openxmlformats.org/officeDocument/2006/relationships/hyperlink" Target="https://cogna.atlassian.net/browse/SGGS-17174?atlOrigin=eyJpIjoiMjBhNWIzMmFjMjdiNGE1YzhhZTE4YmM0ZjA0MDM4ZWYiLCJwIjoiZXhjZWwtamlyYSJ9" TargetMode="External"/><Relationship Id="rId2571" Type="http://schemas.openxmlformats.org/officeDocument/2006/relationships/hyperlink" Target="https://cogna.atlassian.net/browse/SGGS-16851?atlOrigin=eyJpIjoiMjBhNWIzMmFjMjdiNGE1YzhhZTE4YmM0ZjA0MDM4ZWYiLCJwIjoiZXhjZWwtamlyYSJ9" TargetMode="External"/><Relationship Id="rId129" Type="http://schemas.openxmlformats.org/officeDocument/2006/relationships/hyperlink" Target="https://cogna.atlassian.net/browse/SGTB-2432?atlOrigin=eyJpIjoiMjBhNWIzMmFjMjdiNGE1YzhhZTE4YmM0ZjA0MDM4ZWYiLCJwIjoiZXhjZWwtamlyYSJ9" TargetMode="External"/><Relationship Id="rId336" Type="http://schemas.openxmlformats.org/officeDocument/2006/relationships/hyperlink" Target="https://cogna.atlassian.net/browse/SGTB-1691?atlOrigin=eyJpIjoiMjBhNWIzMmFjMjdiNGE1YzhhZTE4YmM0ZjA0MDM4ZWYiLCJwIjoiZXhjZWwtamlyYSJ9" TargetMode="External"/><Relationship Id="rId543" Type="http://schemas.openxmlformats.org/officeDocument/2006/relationships/hyperlink" Target="https://cogna.atlassian.net/browse/SGTB-992?atlOrigin=eyJpIjoiMjBhNWIzMmFjMjdiNGE1YzhhZTE4YmM0ZjA0MDM4ZWYiLCJwIjoiZXhjZWwtamlyYSJ9" TargetMode="External"/><Relationship Id="rId988" Type="http://schemas.openxmlformats.org/officeDocument/2006/relationships/hyperlink" Target="https://cogna.atlassian.net/browse/SGGU-7564?atlOrigin=eyJpIjoiMjBhNWIzMmFjMjdiNGE1YzhhZTE4YmM0ZjA0MDM4ZWYiLCJwIjoiZXhjZWwtamlyYSJ9" TargetMode="External"/><Relationship Id="rId1173" Type="http://schemas.openxmlformats.org/officeDocument/2006/relationships/hyperlink" Target="https://cogna.atlassian.net/browse/SGGU-7110?atlOrigin=eyJpIjoiMjBhNWIzMmFjMjdiNGE1YzhhZTE4YmM0ZjA0MDM4ZWYiLCJwIjoiZXhjZWwtamlyYSJ9" TargetMode="External"/><Relationship Id="rId1380" Type="http://schemas.openxmlformats.org/officeDocument/2006/relationships/hyperlink" Target="https://cogna.atlassian.net/browse/SGGS-11290?atlOrigin=eyJpIjoiMjBhNWIzMmFjMjdiNGE1YzhhZTE4YmM0ZjA0MDM4ZWYiLCJwIjoiZXhjZWwtamlyYSJ9" TargetMode="External"/><Relationship Id="rId2017" Type="http://schemas.openxmlformats.org/officeDocument/2006/relationships/hyperlink" Target="https://cogna.atlassian.net/browse/SGGS-17731?atlOrigin=eyJpIjoiMjBhNWIzMmFjMjdiNGE1YzhhZTE4YmM0ZjA0MDM4ZWYiLCJwIjoiZXhjZWwtamlyYSJ9" TargetMode="External"/><Relationship Id="rId2224" Type="http://schemas.openxmlformats.org/officeDocument/2006/relationships/hyperlink" Target="https://cogna.atlassian.net/browse/SGGS-17410?atlOrigin=eyJpIjoiMjBhNWIzMmFjMjdiNGE1YzhhZTE4YmM0ZjA0MDM4ZWYiLCJwIjoiZXhjZWwtamlyYSJ9" TargetMode="External"/><Relationship Id="rId2669" Type="http://schemas.openxmlformats.org/officeDocument/2006/relationships/hyperlink" Target="https://cogna.atlassian.net/browse/SGGS-16557?atlOrigin=eyJpIjoiMjBhNWIzMmFjMjdiNGE1YzhhZTE4YmM0ZjA0MDM4ZWYiLCJwIjoiZXhjZWwtamlyYSJ9" TargetMode="External"/><Relationship Id="rId403" Type="http://schemas.openxmlformats.org/officeDocument/2006/relationships/hyperlink" Target="https://cogna.atlassian.net/browse/SGTB-1529?atlOrigin=eyJpIjoiMjBhNWIzMmFjMjdiNGE1YzhhZTE4YmM0ZjA0MDM4ZWYiLCJwIjoiZXhjZWwtamlyYSJ9" TargetMode="External"/><Relationship Id="rId750" Type="http://schemas.openxmlformats.org/officeDocument/2006/relationships/hyperlink" Target="https://cogna.atlassian.net/browse/SGSE-4428?atlOrigin=eyJpIjoiMjBhNWIzMmFjMjdiNGE1YzhhZTE4YmM0ZjA0MDM4ZWYiLCJwIjoiZXhjZWwtamlyYSJ9" TargetMode="External"/><Relationship Id="rId848" Type="http://schemas.openxmlformats.org/officeDocument/2006/relationships/hyperlink" Target="https://cogna.atlassian.net/browse/SGSE-4154?atlOrigin=eyJpIjoiMjBhNWIzMmFjMjdiNGE1YzhhZTE4YmM0ZjA0MDM4ZWYiLCJwIjoiZXhjZWwtamlyYSJ9" TargetMode="External"/><Relationship Id="rId1033" Type="http://schemas.openxmlformats.org/officeDocument/2006/relationships/hyperlink" Target="https://cogna.atlassian.net/browse/SGGU-7429?atlOrigin=eyJpIjoiMjBhNWIzMmFjMjdiNGE1YzhhZTE4YmM0ZjA0MDM4ZWYiLCJwIjoiZXhjZWwtamlyYSJ9" TargetMode="External"/><Relationship Id="rId1478" Type="http://schemas.openxmlformats.org/officeDocument/2006/relationships/hyperlink" Target="https://cogna.atlassian.net/browse/ARTSG-193?atlOrigin=eyJpIjoiMjBhNWIzMmFjMjdiNGE1YzhhZTE4YmM0ZjA0MDM4ZWYiLCJwIjoiZXhjZWwtamlyYSJ9" TargetMode="External"/><Relationship Id="rId1685" Type="http://schemas.openxmlformats.org/officeDocument/2006/relationships/hyperlink" Target="https://cogna.atlassian.net/browse/SGGS-18290?atlOrigin=eyJpIjoiMjBhNWIzMmFjMjdiNGE1YzhhZTE4YmM0ZjA0MDM4ZWYiLCJwIjoiZXhjZWwtamlyYSJ9" TargetMode="External"/><Relationship Id="rId1892" Type="http://schemas.openxmlformats.org/officeDocument/2006/relationships/hyperlink" Target="https://cogna.atlassian.net/browse/SGGS-17947?atlOrigin=eyJpIjoiMjBhNWIzMmFjMjdiNGE1YzhhZTE4YmM0ZjA0MDM4ZWYiLCJwIjoiZXhjZWwtamlyYSJ9" TargetMode="External"/><Relationship Id="rId2431" Type="http://schemas.openxmlformats.org/officeDocument/2006/relationships/hyperlink" Target="https://cogna.atlassian.net/browse/ARTPT-575?atlOrigin=eyJpIjoiMjBhNWIzMmFjMjdiNGE1YzhhZTE4YmM0ZjA0MDM4ZWYiLCJwIjoiZXhjZWwtamlyYSJ9" TargetMode="External"/><Relationship Id="rId2529" Type="http://schemas.openxmlformats.org/officeDocument/2006/relationships/hyperlink" Target="https://cogna.atlassian.net/browse/ARTSG-313?atlOrigin=eyJpIjoiMjBhNWIzMmFjMjdiNGE1YzhhZTE4YmM0ZjA0MDM4ZWYiLCJwIjoiZXhjZWwtamlyYSJ9" TargetMode="External"/><Relationship Id="rId2736" Type="http://schemas.openxmlformats.org/officeDocument/2006/relationships/hyperlink" Target="https://cogna.atlassian.net/browse/SGGS-16318?atlOrigin=eyJpIjoiMjBhNWIzMmFjMjdiNGE1YzhhZTE4YmM0ZjA0MDM4ZWYiLCJwIjoiZXhjZWwtamlyYSJ9" TargetMode="External"/><Relationship Id="rId610" Type="http://schemas.openxmlformats.org/officeDocument/2006/relationships/hyperlink" Target="https://cogna.atlassian.net/browse/SGSE-4701?atlOrigin=eyJpIjoiMjBhNWIzMmFjMjdiNGE1YzhhZTE4YmM0ZjA0MDM4ZWYiLCJwIjoiZXhjZWwtamlyYSJ9" TargetMode="External"/><Relationship Id="rId708" Type="http://schemas.openxmlformats.org/officeDocument/2006/relationships/hyperlink" Target="https://cogna.atlassian.net/browse/SGSE-4526?atlOrigin=eyJpIjoiMjBhNWIzMmFjMjdiNGE1YzhhZTE4YmM0ZjA0MDM4ZWYiLCJwIjoiZXhjZWwtamlyYSJ9" TargetMode="External"/><Relationship Id="rId915" Type="http://schemas.openxmlformats.org/officeDocument/2006/relationships/hyperlink" Target="https://cogna.atlassian.net/browse/SGSE-4080?atlOrigin=eyJpIjoiMjBhNWIzMmFjMjdiNGE1YzhhZTE4YmM0ZjA0MDM4ZWYiLCJwIjoiZXhjZWwtamlyYSJ9" TargetMode="External"/><Relationship Id="rId1240" Type="http://schemas.openxmlformats.org/officeDocument/2006/relationships/hyperlink" Target="https://cogna.atlassian.net/browse/SGGU-6928?atlOrigin=eyJpIjoiMjBhNWIzMmFjMjdiNGE1YzhhZTE4YmM0ZjA0MDM4ZWYiLCJwIjoiZXhjZWwtamlyYSJ9" TargetMode="External"/><Relationship Id="rId1338" Type="http://schemas.openxmlformats.org/officeDocument/2006/relationships/hyperlink" Target="https://cogna.atlassian.net/browse/SGGU-6611?atlOrigin=eyJpIjoiMjBhNWIzMmFjMjdiNGE1YzhhZTE4YmM0ZjA0MDM4ZWYiLCJwIjoiZXhjZWwtamlyYSJ9" TargetMode="External"/><Relationship Id="rId1545" Type="http://schemas.openxmlformats.org/officeDocument/2006/relationships/hyperlink" Target="https://cogna.atlassian.net/browse/SGGS-18576?atlOrigin=eyJpIjoiMjBhNWIzMmFjMjdiNGE1YzhhZTE4YmM0ZjA0MDM4ZWYiLCJwIjoiZXhjZWwtamlyYSJ9" TargetMode="External"/><Relationship Id="rId1100" Type="http://schemas.openxmlformats.org/officeDocument/2006/relationships/hyperlink" Target="https://cogna.atlassian.net/browse/SGGU-7223?atlOrigin=eyJpIjoiMjBhNWIzMmFjMjdiNGE1YzhhZTE4YmM0ZjA0MDM4ZWYiLCJwIjoiZXhjZWwtamlyYSJ9" TargetMode="External"/><Relationship Id="rId1405" Type="http://schemas.openxmlformats.org/officeDocument/2006/relationships/hyperlink" Target="https://cogna.atlassian.net/browse/SGGU-6364?atlOrigin=eyJpIjoiMjBhNWIzMmFjMjdiNGE1YzhhZTE4YmM0ZjA0MDM4ZWYiLCJwIjoiZXhjZWwtamlyYSJ9" TargetMode="External"/><Relationship Id="rId1752" Type="http://schemas.openxmlformats.org/officeDocument/2006/relationships/hyperlink" Target="https://cogna.atlassian.net/browse/SGGS-18193?atlOrigin=eyJpIjoiMjBhNWIzMmFjMjdiNGE1YzhhZTE4YmM0ZjA0MDM4ZWYiLCJwIjoiZXhjZWwtamlyYSJ9" TargetMode="External"/><Relationship Id="rId2803" Type="http://schemas.openxmlformats.org/officeDocument/2006/relationships/hyperlink" Target="https://cogna.atlassian.net/browse/SGGS-15682?atlOrigin=eyJpIjoiMjBhNWIzMmFjMjdiNGE1YzhhZTE4YmM0ZjA0MDM4ZWYiLCJwIjoiZXhjZWwtamlyYSJ9" TargetMode="External"/><Relationship Id="rId44" Type="http://schemas.openxmlformats.org/officeDocument/2006/relationships/hyperlink" Target="https://cogna.atlassian.net/browse/SGTB-2692?atlOrigin=eyJpIjoiMjBhNWIzMmFjMjdiNGE1YzhhZTE4YmM0ZjA0MDM4ZWYiLCJwIjoiZXhjZWwtamlyYSJ9" TargetMode="External"/><Relationship Id="rId1612" Type="http://schemas.openxmlformats.org/officeDocument/2006/relationships/hyperlink" Target="https://cogna.atlassian.net/browse/SGGS-18439?atlOrigin=eyJpIjoiMjBhNWIzMmFjMjdiNGE1YzhhZTE4YmM0ZjA0MDM4ZWYiLCJwIjoiZXhjZWwtamlyYSJ9" TargetMode="External"/><Relationship Id="rId1917" Type="http://schemas.openxmlformats.org/officeDocument/2006/relationships/hyperlink" Target="https://cogna.atlassian.net/browse/SGGS-17918?atlOrigin=eyJpIjoiMjBhNWIzMmFjMjdiNGE1YzhhZTE4YmM0ZjA0MDM4ZWYiLCJwIjoiZXhjZWwtamlyYSJ9" TargetMode="External"/><Relationship Id="rId193" Type="http://schemas.openxmlformats.org/officeDocument/2006/relationships/hyperlink" Target="https://cogna.atlassian.net/browse/SGTB-2246?atlOrigin=eyJpIjoiMjBhNWIzMmFjMjdiNGE1YzhhZTE4YmM0ZjA0MDM4ZWYiLCJwIjoiZXhjZWwtamlyYSJ9" TargetMode="External"/><Relationship Id="rId498" Type="http://schemas.openxmlformats.org/officeDocument/2006/relationships/hyperlink" Target="https://cogna.atlassian.net/browse/SGTB-1013?atlOrigin=eyJpIjoiMjBhNWIzMmFjMjdiNGE1YzhhZTE4YmM0ZjA0MDM4ZWYiLCJwIjoiZXhjZWwtamlyYSJ9" TargetMode="External"/><Relationship Id="rId2081" Type="http://schemas.openxmlformats.org/officeDocument/2006/relationships/hyperlink" Target="https://cogna.atlassian.net/browse/SGGS-17582?atlOrigin=eyJpIjoiMjBhNWIzMmFjMjdiNGE1YzhhZTE4YmM0ZjA0MDM4ZWYiLCJwIjoiZXhjZWwtamlyYSJ9" TargetMode="External"/><Relationship Id="rId2179" Type="http://schemas.openxmlformats.org/officeDocument/2006/relationships/hyperlink" Target="https://cogna.atlassian.net/browse/SGGS-17462?atlOrigin=eyJpIjoiMjBhNWIzMmFjMjdiNGE1YzhhZTE4YmM0ZjA0MDM4ZWYiLCJwIjoiZXhjZWwtamlyYSJ9" TargetMode="External"/><Relationship Id="rId260" Type="http://schemas.openxmlformats.org/officeDocument/2006/relationships/hyperlink" Target="https://cogna.atlassian.net/browse/SGTB-2013?atlOrigin=eyJpIjoiMjBhNWIzMmFjMjdiNGE1YzhhZTE4YmM0ZjA0MDM4ZWYiLCJwIjoiZXhjZWwtamlyYSJ9" TargetMode="External"/><Relationship Id="rId2386" Type="http://schemas.openxmlformats.org/officeDocument/2006/relationships/hyperlink" Target="https://cogna.atlassian.net/browse/SGGS-17129?atlOrigin=eyJpIjoiMjBhNWIzMmFjMjdiNGE1YzhhZTE4YmM0ZjA0MDM4ZWYiLCJwIjoiZXhjZWwtamlyYSJ9" TargetMode="External"/><Relationship Id="rId2593" Type="http://schemas.openxmlformats.org/officeDocument/2006/relationships/hyperlink" Target="https://cogna.atlassian.net/browse/SGGS-16772?atlOrigin=eyJpIjoiMjBhNWIzMmFjMjdiNGE1YzhhZTE4YmM0ZjA0MDM4ZWYiLCJwIjoiZXhjZWwtamlyYSJ9" TargetMode="External"/><Relationship Id="rId120" Type="http://schemas.openxmlformats.org/officeDocument/2006/relationships/hyperlink" Target="https://cogna.atlassian.net/browse/SGTB-2465?atlOrigin=eyJpIjoiMjBhNWIzMmFjMjdiNGE1YzhhZTE4YmM0ZjA0MDM4ZWYiLCJwIjoiZXhjZWwtamlyYSJ9" TargetMode="External"/><Relationship Id="rId358" Type="http://schemas.openxmlformats.org/officeDocument/2006/relationships/hyperlink" Target="https://cogna.atlassian.net/browse/SGTB-1651?atlOrigin=eyJpIjoiMjBhNWIzMmFjMjdiNGE1YzhhZTE4YmM0ZjA0MDM4ZWYiLCJwIjoiZXhjZWwtamlyYSJ9" TargetMode="External"/><Relationship Id="rId565" Type="http://schemas.openxmlformats.org/officeDocument/2006/relationships/hyperlink" Target="https://cogna.atlassian.net/browse/SGSE-4811?atlOrigin=eyJpIjoiMjBhNWIzMmFjMjdiNGE1YzhhZTE4YmM0ZjA0MDM4ZWYiLCJwIjoiZXhjZWwtamlyYSJ9" TargetMode="External"/><Relationship Id="rId772" Type="http://schemas.openxmlformats.org/officeDocument/2006/relationships/hyperlink" Target="https://cogna.atlassian.net/browse/SGSE-4373?atlOrigin=eyJpIjoiMjBhNWIzMmFjMjdiNGE1YzhhZTE4YmM0ZjA0MDM4ZWYiLCJwIjoiZXhjZWwtamlyYSJ9" TargetMode="External"/><Relationship Id="rId1195" Type="http://schemas.openxmlformats.org/officeDocument/2006/relationships/hyperlink" Target="https://cogna.atlassian.net/browse/SGGU-7005?atlOrigin=eyJpIjoiMjBhNWIzMmFjMjdiNGE1YzhhZTE4YmM0ZjA0MDM4ZWYiLCJwIjoiZXhjZWwtamlyYSJ9" TargetMode="External"/><Relationship Id="rId2039" Type="http://schemas.openxmlformats.org/officeDocument/2006/relationships/hyperlink" Target="https://cogna.atlassian.net/browse/SGGS-17698?atlOrigin=eyJpIjoiMjBhNWIzMmFjMjdiNGE1YzhhZTE4YmM0ZjA0MDM4ZWYiLCJwIjoiZXhjZWwtamlyYSJ9" TargetMode="External"/><Relationship Id="rId2246" Type="http://schemas.openxmlformats.org/officeDocument/2006/relationships/hyperlink" Target="https://cogna.atlassian.net/browse/ARTSG-178?atlOrigin=eyJpIjoiMjBhNWIzMmFjMjdiNGE1YzhhZTE4YmM0ZjA0MDM4ZWYiLCJwIjoiZXhjZWwtamlyYSJ9" TargetMode="External"/><Relationship Id="rId2453" Type="http://schemas.openxmlformats.org/officeDocument/2006/relationships/hyperlink" Target="https://cogna.atlassian.net/browse/SGGS-17040?atlOrigin=eyJpIjoiMjBhNWIzMmFjMjdiNGE1YzhhZTE4YmM0ZjA0MDM4ZWYiLCJwIjoiZXhjZWwtamlyYSJ9" TargetMode="External"/><Relationship Id="rId2660" Type="http://schemas.openxmlformats.org/officeDocument/2006/relationships/hyperlink" Target="https://cogna.atlassian.net/browse/SGGS-16577?atlOrigin=eyJpIjoiMjBhNWIzMmFjMjdiNGE1YzhhZTE4YmM0ZjA0MDM4ZWYiLCJwIjoiZXhjZWwtamlyYSJ9" TargetMode="External"/><Relationship Id="rId218" Type="http://schemas.openxmlformats.org/officeDocument/2006/relationships/hyperlink" Target="https://cogna.atlassian.net/browse/SGTB-2145?atlOrigin=eyJpIjoiMjBhNWIzMmFjMjdiNGE1YzhhZTE4YmM0ZjA0MDM4ZWYiLCJwIjoiZXhjZWwtamlyYSJ9" TargetMode="External"/><Relationship Id="rId425" Type="http://schemas.openxmlformats.org/officeDocument/2006/relationships/hyperlink" Target="https://cogna.atlassian.net/browse/SGTB-100?atlOrigin=eyJpIjoiMjBhNWIzMmFjMjdiNGE1YzhhZTE4YmM0ZjA0MDM4ZWYiLCJwIjoiZXhjZWwtamlyYSJ9" TargetMode="External"/><Relationship Id="rId632" Type="http://schemas.openxmlformats.org/officeDocument/2006/relationships/hyperlink" Target="https://cogna.atlassian.net/browse/SGSE-4641?atlOrigin=eyJpIjoiMjBhNWIzMmFjMjdiNGE1YzhhZTE4YmM0ZjA0MDM4ZWYiLCJwIjoiZXhjZWwtamlyYSJ9" TargetMode="External"/><Relationship Id="rId1055" Type="http://schemas.openxmlformats.org/officeDocument/2006/relationships/hyperlink" Target="https://cogna.atlassian.net/browse/SGGU-7371?atlOrigin=eyJpIjoiMjBhNWIzMmFjMjdiNGE1YzhhZTE4YmM0ZjA0MDM4ZWYiLCJwIjoiZXhjZWwtamlyYSJ9" TargetMode="External"/><Relationship Id="rId1262" Type="http://schemas.openxmlformats.org/officeDocument/2006/relationships/hyperlink" Target="https://cogna.atlassian.net/browse/SGGU-6896?atlOrigin=eyJpIjoiMjBhNWIzMmFjMjdiNGE1YzhhZTE4YmM0ZjA0MDM4ZWYiLCJwIjoiZXhjZWwtamlyYSJ9" TargetMode="External"/><Relationship Id="rId2106" Type="http://schemas.openxmlformats.org/officeDocument/2006/relationships/hyperlink" Target="https://cogna.atlassian.net/browse/SGGS-17551?atlOrigin=eyJpIjoiMjBhNWIzMmFjMjdiNGE1YzhhZTE4YmM0ZjA0MDM4ZWYiLCJwIjoiZXhjZWwtamlyYSJ9" TargetMode="External"/><Relationship Id="rId2313" Type="http://schemas.openxmlformats.org/officeDocument/2006/relationships/hyperlink" Target="https://cogna.atlassian.net/browse/SGGS-17258?atlOrigin=eyJpIjoiMjBhNWIzMmFjMjdiNGE1YzhhZTE4YmM0ZjA0MDM4ZWYiLCJwIjoiZXhjZWwtamlyYSJ9" TargetMode="External"/><Relationship Id="rId2520" Type="http://schemas.openxmlformats.org/officeDocument/2006/relationships/hyperlink" Target="https://cogna.atlassian.net/browse/SGGS-16961?atlOrigin=eyJpIjoiMjBhNWIzMmFjMjdiNGE1YzhhZTE4YmM0ZjA0MDM4ZWYiLCJwIjoiZXhjZWwtamlyYSJ9" TargetMode="External"/><Relationship Id="rId2758" Type="http://schemas.openxmlformats.org/officeDocument/2006/relationships/hyperlink" Target="https://cogna.atlassian.net/browse/SGGS-16207?atlOrigin=eyJpIjoiMjBhNWIzMmFjMjdiNGE1YzhhZTE4YmM0ZjA0MDM4ZWYiLCJwIjoiZXhjZWwtamlyYSJ9" TargetMode="External"/><Relationship Id="rId937" Type="http://schemas.openxmlformats.org/officeDocument/2006/relationships/hyperlink" Target="https://cogna.atlassian.net/browse/ARTSG-184?atlOrigin=eyJpIjoiMjBhNWIzMmFjMjdiNGE1YzhhZTE4YmM0ZjA0MDM4ZWYiLCJwIjoiZXhjZWwtamlyYSJ9" TargetMode="External"/><Relationship Id="rId1122" Type="http://schemas.openxmlformats.org/officeDocument/2006/relationships/hyperlink" Target="https://cogna.atlassian.net/browse/SGGU-7203?atlOrigin=eyJpIjoiMjBhNWIzMmFjMjdiNGE1YzhhZTE4YmM0ZjA0MDM4ZWYiLCJwIjoiZXhjZWwtamlyYSJ9" TargetMode="External"/><Relationship Id="rId1567" Type="http://schemas.openxmlformats.org/officeDocument/2006/relationships/hyperlink" Target="https://cogna.atlassian.net/browse/SGGS-18523?atlOrigin=eyJpIjoiMjBhNWIzMmFjMjdiNGE1YzhhZTE4YmM0ZjA0MDM4ZWYiLCJwIjoiZXhjZWwtamlyYSJ9" TargetMode="External"/><Relationship Id="rId1774" Type="http://schemas.openxmlformats.org/officeDocument/2006/relationships/hyperlink" Target="https://cogna.atlassian.net/browse/SGGS-18166?atlOrigin=eyJpIjoiMjBhNWIzMmFjMjdiNGE1YzhhZTE4YmM0ZjA0MDM4ZWYiLCJwIjoiZXhjZWwtamlyYSJ9" TargetMode="External"/><Relationship Id="rId1981" Type="http://schemas.openxmlformats.org/officeDocument/2006/relationships/hyperlink" Target="https://cogna.atlassian.net/browse/SGGS-17778?atlOrigin=eyJpIjoiMjBhNWIzMmFjMjdiNGE1YzhhZTE4YmM0ZjA0MDM4ZWYiLCJwIjoiZXhjZWwtamlyYSJ9" TargetMode="External"/><Relationship Id="rId2618" Type="http://schemas.openxmlformats.org/officeDocument/2006/relationships/hyperlink" Target="https://cogna.atlassian.net/browse/ARTPT-691?atlOrigin=eyJpIjoiMjBhNWIzMmFjMjdiNGE1YzhhZTE4YmM0ZjA0MDM4ZWYiLCJwIjoiZXhjZWwtamlyYSJ9" TargetMode="External"/><Relationship Id="rId2825" Type="http://schemas.openxmlformats.org/officeDocument/2006/relationships/hyperlink" Target="https://cogna.atlassian.net/browse/ARTSG-180?atlOrigin=eyJpIjoiMjBhNWIzMmFjMjdiNGE1YzhhZTE4YmM0ZjA0MDM4ZWYiLCJwIjoiZXhjZWwtamlyYSJ9" TargetMode="External"/><Relationship Id="rId66" Type="http://schemas.openxmlformats.org/officeDocument/2006/relationships/hyperlink" Target="https://cogna.atlassian.net/browse/SGTB-2612?atlOrigin=eyJpIjoiMjBhNWIzMmFjMjdiNGE1YzhhZTE4YmM0ZjA0MDM4ZWYiLCJwIjoiZXhjZWwtamlyYSJ9" TargetMode="External"/><Relationship Id="rId1427" Type="http://schemas.openxmlformats.org/officeDocument/2006/relationships/hyperlink" Target="https://cogna.atlassian.net/browse/SGGU-6339?atlOrigin=eyJpIjoiMjBhNWIzMmFjMjdiNGE1YzhhZTE4YmM0ZjA0MDM4ZWYiLCJwIjoiZXhjZWwtamlyYSJ9" TargetMode="External"/><Relationship Id="rId1634" Type="http://schemas.openxmlformats.org/officeDocument/2006/relationships/hyperlink" Target="https://cogna.atlassian.net/browse/SGGS-18376?atlOrigin=eyJpIjoiMjBhNWIzMmFjMjdiNGE1YzhhZTE4YmM0ZjA0MDM4ZWYiLCJwIjoiZXhjZWwtamlyYSJ9" TargetMode="External"/><Relationship Id="rId1841" Type="http://schemas.openxmlformats.org/officeDocument/2006/relationships/hyperlink" Target="https://cogna.atlassian.net/browse/SGGS-18012?atlOrigin=eyJpIjoiMjBhNWIzMmFjMjdiNGE1YzhhZTE4YmM0ZjA0MDM4ZWYiLCJwIjoiZXhjZWwtamlyYSJ9" TargetMode="External"/><Relationship Id="rId1939" Type="http://schemas.openxmlformats.org/officeDocument/2006/relationships/hyperlink" Target="https://cogna.atlassian.net/browse/SGGS-17895?atlOrigin=eyJpIjoiMjBhNWIzMmFjMjdiNGE1YzhhZTE4YmM0ZjA0MDM4ZWYiLCJwIjoiZXhjZWwtamlyYSJ9" TargetMode="External"/><Relationship Id="rId1701" Type="http://schemas.openxmlformats.org/officeDocument/2006/relationships/hyperlink" Target="https://cogna.atlassian.net/browse/SGGS-18265?atlOrigin=eyJpIjoiMjBhNWIzMmFjMjdiNGE1YzhhZTE4YmM0ZjA0MDM4ZWYiLCJwIjoiZXhjZWwtamlyYSJ9" TargetMode="External"/><Relationship Id="rId282" Type="http://schemas.openxmlformats.org/officeDocument/2006/relationships/hyperlink" Target="https://cogna.atlassian.net/browse/SGTB-1880?atlOrigin=eyJpIjoiMjBhNWIzMmFjMjdiNGE1YzhhZTE4YmM0ZjA0MDM4ZWYiLCJwIjoiZXhjZWwtamlyYSJ9" TargetMode="External"/><Relationship Id="rId587" Type="http://schemas.openxmlformats.org/officeDocument/2006/relationships/hyperlink" Target="https://cogna.atlassian.net/browse/SGSE-4747?atlOrigin=eyJpIjoiMjBhNWIzMmFjMjdiNGE1YzhhZTE4YmM0ZjA0MDM4ZWYiLCJwIjoiZXhjZWwtamlyYSJ9" TargetMode="External"/><Relationship Id="rId2170" Type="http://schemas.openxmlformats.org/officeDocument/2006/relationships/hyperlink" Target="https://cogna.atlassian.net/browse/SGGS-17472?atlOrigin=eyJpIjoiMjBhNWIzMmFjMjdiNGE1YzhhZTE4YmM0ZjA0MDM4ZWYiLCJwIjoiZXhjZWwtamlyYSJ9" TargetMode="External"/><Relationship Id="rId2268" Type="http://schemas.openxmlformats.org/officeDocument/2006/relationships/hyperlink" Target="https://cogna.atlassian.net/browse/SGGS-17320?atlOrigin=eyJpIjoiMjBhNWIzMmFjMjdiNGE1YzhhZTE4YmM0ZjA0MDM4ZWYiLCJwIjoiZXhjZWwtamlyYSJ9" TargetMode="External"/><Relationship Id="rId8" Type="http://schemas.openxmlformats.org/officeDocument/2006/relationships/hyperlink" Target="https://cogna.atlassian.net/browse/SGTB-2837?atlOrigin=eyJpIjoiMjBhNWIzMmFjMjdiNGE1YzhhZTE4YmM0ZjA0MDM4ZWYiLCJwIjoiZXhjZWwtamlyYSJ9" TargetMode="External"/><Relationship Id="rId142" Type="http://schemas.openxmlformats.org/officeDocument/2006/relationships/hyperlink" Target="https://cogna.atlassian.net/browse/SGTB-2396?atlOrigin=eyJpIjoiMjBhNWIzMmFjMjdiNGE1YzhhZTE4YmM0ZjA0MDM4ZWYiLCJwIjoiZXhjZWwtamlyYSJ9" TargetMode="External"/><Relationship Id="rId447" Type="http://schemas.openxmlformats.org/officeDocument/2006/relationships/hyperlink" Target="https://cogna.atlassian.net/browse/SGTB-1404?atlOrigin=eyJpIjoiMjBhNWIzMmFjMjdiNGE1YzhhZTE4YmM0ZjA0MDM4ZWYiLCJwIjoiZXhjZWwtamlyYSJ9" TargetMode="External"/><Relationship Id="rId794" Type="http://schemas.openxmlformats.org/officeDocument/2006/relationships/hyperlink" Target="https://cogna.atlassian.net/browse/SGSE-4326?atlOrigin=eyJpIjoiMjBhNWIzMmFjMjdiNGE1YzhhZTE4YmM0ZjA0MDM4ZWYiLCJwIjoiZXhjZWwtamlyYSJ9" TargetMode="External"/><Relationship Id="rId1077" Type="http://schemas.openxmlformats.org/officeDocument/2006/relationships/hyperlink" Target="https://cogna.atlassian.net/browse/SGGU-7325?atlOrigin=eyJpIjoiMjBhNWIzMmFjMjdiNGE1YzhhZTE4YmM0ZjA0MDM4ZWYiLCJwIjoiZXhjZWwtamlyYSJ9" TargetMode="External"/><Relationship Id="rId2030" Type="http://schemas.openxmlformats.org/officeDocument/2006/relationships/hyperlink" Target="https://cogna.atlassian.net/browse/SGGS-17712?atlOrigin=eyJpIjoiMjBhNWIzMmFjMjdiNGE1YzhhZTE4YmM0ZjA0MDM4ZWYiLCJwIjoiZXhjZWwtamlyYSJ9" TargetMode="External"/><Relationship Id="rId2128" Type="http://schemas.openxmlformats.org/officeDocument/2006/relationships/hyperlink" Target="https://cogna.atlassian.net/browse/SGGS-17523?atlOrigin=eyJpIjoiMjBhNWIzMmFjMjdiNGE1YzhhZTE4YmM0ZjA0MDM4ZWYiLCJwIjoiZXhjZWwtamlyYSJ9" TargetMode="External"/><Relationship Id="rId2475" Type="http://schemas.openxmlformats.org/officeDocument/2006/relationships/hyperlink" Target="https://cogna.atlassian.net/browse/SGGS-17009?atlOrigin=eyJpIjoiMjBhNWIzMmFjMjdiNGE1YzhhZTE4YmM0ZjA0MDM4ZWYiLCJwIjoiZXhjZWwtamlyYSJ9" TargetMode="External"/><Relationship Id="rId2682" Type="http://schemas.openxmlformats.org/officeDocument/2006/relationships/hyperlink" Target="https://cogna.atlassian.net/browse/SGGS-16456?atlOrigin=eyJpIjoiMjBhNWIzMmFjMjdiNGE1YzhhZTE4YmM0ZjA0MDM4ZWYiLCJwIjoiZXhjZWwtamlyYSJ9" TargetMode="External"/><Relationship Id="rId654" Type="http://schemas.openxmlformats.org/officeDocument/2006/relationships/hyperlink" Target="https://cogna.atlassian.net/browse/SGSE-4594?atlOrigin=eyJpIjoiMjBhNWIzMmFjMjdiNGE1YzhhZTE4YmM0ZjA0MDM4ZWYiLCJwIjoiZXhjZWwtamlyYSJ9" TargetMode="External"/><Relationship Id="rId861" Type="http://schemas.openxmlformats.org/officeDocument/2006/relationships/hyperlink" Target="https://cogna.atlassian.net/browse/SGSE-4136?atlOrigin=eyJpIjoiMjBhNWIzMmFjMjdiNGE1YzhhZTE4YmM0ZjA0MDM4ZWYiLCJwIjoiZXhjZWwtamlyYSJ9" TargetMode="External"/><Relationship Id="rId959" Type="http://schemas.openxmlformats.org/officeDocument/2006/relationships/hyperlink" Target="https://cogna.atlassian.net/browse/ARTSG-183?atlOrigin=eyJpIjoiMjBhNWIzMmFjMjdiNGE1YzhhZTE4YmM0ZjA0MDM4ZWYiLCJwIjoiZXhjZWwtamlyYSJ9" TargetMode="External"/><Relationship Id="rId1284" Type="http://schemas.openxmlformats.org/officeDocument/2006/relationships/hyperlink" Target="https://cogna.atlassian.net/browse/SGGU-6793?atlOrigin=eyJpIjoiMjBhNWIzMmFjMjdiNGE1YzhhZTE4YmM0ZjA0MDM4ZWYiLCJwIjoiZXhjZWwtamlyYSJ9" TargetMode="External"/><Relationship Id="rId1491" Type="http://schemas.openxmlformats.org/officeDocument/2006/relationships/hyperlink" Target="https://cogna.atlassian.net/browse/SGGS-18657?atlOrigin=eyJpIjoiMjBhNWIzMmFjMjdiNGE1YzhhZTE4YmM0ZjA0MDM4ZWYiLCJwIjoiZXhjZWwtamlyYSJ9" TargetMode="External"/><Relationship Id="rId1589" Type="http://schemas.openxmlformats.org/officeDocument/2006/relationships/hyperlink" Target="https://cogna.atlassian.net/browse/SGGS-18488?atlOrigin=eyJpIjoiMjBhNWIzMmFjMjdiNGE1YzhhZTE4YmM0ZjA0MDM4ZWYiLCJwIjoiZXhjZWwtamlyYSJ9" TargetMode="External"/><Relationship Id="rId2335" Type="http://schemas.openxmlformats.org/officeDocument/2006/relationships/hyperlink" Target="https://cogna.atlassian.net/browse/SGGS-17230?atlOrigin=eyJpIjoiMjBhNWIzMmFjMjdiNGE1YzhhZTE4YmM0ZjA0MDM4ZWYiLCJwIjoiZXhjZWwtamlyYSJ9" TargetMode="External"/><Relationship Id="rId2542" Type="http://schemas.openxmlformats.org/officeDocument/2006/relationships/hyperlink" Target="https://cogna.atlassian.net/browse/SGGS-16912?atlOrigin=eyJpIjoiMjBhNWIzMmFjMjdiNGE1YzhhZTE4YmM0ZjA0MDM4ZWYiLCJwIjoiZXhjZWwtamlyYSJ9" TargetMode="External"/><Relationship Id="rId307" Type="http://schemas.openxmlformats.org/officeDocument/2006/relationships/hyperlink" Target="https://cogna.atlassian.net/browse/SGTB-1827?atlOrigin=eyJpIjoiMjBhNWIzMmFjMjdiNGE1YzhhZTE4YmM0ZjA0MDM4ZWYiLCJwIjoiZXhjZWwtamlyYSJ9" TargetMode="External"/><Relationship Id="rId514" Type="http://schemas.openxmlformats.org/officeDocument/2006/relationships/hyperlink" Target="https://cogna.atlassian.net/browse/SGTB-1347?atlOrigin=eyJpIjoiMjBhNWIzMmFjMjdiNGE1YzhhZTE4YmM0ZjA0MDM4ZWYiLCJwIjoiZXhjZWwtamlyYSJ9" TargetMode="External"/><Relationship Id="rId721" Type="http://schemas.openxmlformats.org/officeDocument/2006/relationships/hyperlink" Target="https://cogna.atlassian.net/browse/SGSE-4510?atlOrigin=eyJpIjoiMjBhNWIzMmFjMjdiNGE1YzhhZTE4YmM0ZjA0MDM4ZWYiLCJwIjoiZXhjZWwtamlyYSJ9" TargetMode="External"/><Relationship Id="rId1144" Type="http://schemas.openxmlformats.org/officeDocument/2006/relationships/hyperlink" Target="https://cogna.atlassian.net/browse/SGGU-7159?atlOrigin=eyJpIjoiMjBhNWIzMmFjMjdiNGE1YzhhZTE4YmM0ZjA0MDM4ZWYiLCJwIjoiZXhjZWwtamlyYSJ9" TargetMode="External"/><Relationship Id="rId1351" Type="http://schemas.openxmlformats.org/officeDocument/2006/relationships/hyperlink" Target="https://cogna.atlassian.net/browse/SGGU-6567?atlOrigin=eyJpIjoiMjBhNWIzMmFjMjdiNGE1YzhhZTE4YmM0ZjA0MDM4ZWYiLCJwIjoiZXhjZWwtamlyYSJ9" TargetMode="External"/><Relationship Id="rId1449" Type="http://schemas.openxmlformats.org/officeDocument/2006/relationships/hyperlink" Target="https://cogna.atlassian.net/browse/SGGU-6301?atlOrigin=eyJpIjoiMjBhNWIzMmFjMjdiNGE1YzhhZTE4YmM0ZjA0MDM4ZWYiLCJwIjoiZXhjZWwtamlyYSJ9" TargetMode="External"/><Relationship Id="rId1796" Type="http://schemas.openxmlformats.org/officeDocument/2006/relationships/hyperlink" Target="https://cogna.atlassian.net/browse/SGGS-18134?atlOrigin=eyJpIjoiMjBhNWIzMmFjMjdiNGE1YzhhZTE4YmM0ZjA0MDM4ZWYiLCJwIjoiZXhjZWwtamlyYSJ9" TargetMode="External"/><Relationship Id="rId2402" Type="http://schemas.openxmlformats.org/officeDocument/2006/relationships/hyperlink" Target="https://cogna.atlassian.net/browse/SGGS-17106?atlOrigin=eyJpIjoiMjBhNWIzMmFjMjdiNGE1YzhhZTE4YmM0ZjA0MDM4ZWYiLCJwIjoiZXhjZWwtamlyYSJ9" TargetMode="External"/><Relationship Id="rId2847" Type="http://schemas.openxmlformats.org/officeDocument/2006/relationships/hyperlink" Target="https://cogna.atlassian.net/browse/SGGS-15468?atlOrigin=eyJpIjoiMjBhNWIzMmFjMjdiNGE1YzhhZTE4YmM0ZjA0MDM4ZWYiLCJwIjoiZXhjZWwtamlyYSJ9" TargetMode="External"/><Relationship Id="rId88" Type="http://schemas.openxmlformats.org/officeDocument/2006/relationships/hyperlink" Target="https://cogna.atlassian.net/browse/SGTB-2572?atlOrigin=eyJpIjoiMjBhNWIzMmFjMjdiNGE1YzhhZTE4YmM0ZjA0MDM4ZWYiLCJwIjoiZXhjZWwtamlyYSJ9" TargetMode="External"/><Relationship Id="rId819" Type="http://schemas.openxmlformats.org/officeDocument/2006/relationships/hyperlink" Target="https://cogna.atlassian.net/browse/SGSE-4261?atlOrigin=eyJpIjoiMjBhNWIzMmFjMjdiNGE1YzhhZTE4YmM0ZjA0MDM4ZWYiLCJwIjoiZXhjZWwtamlyYSJ9" TargetMode="External"/><Relationship Id="rId1004" Type="http://schemas.openxmlformats.org/officeDocument/2006/relationships/hyperlink" Target="https://cogna.atlassian.net/browse/SGGU-7504?atlOrigin=eyJpIjoiMjBhNWIzMmFjMjdiNGE1YzhhZTE4YmM0ZjA0MDM4ZWYiLCJwIjoiZXhjZWwtamlyYSJ9" TargetMode="External"/><Relationship Id="rId1211" Type="http://schemas.openxmlformats.org/officeDocument/2006/relationships/hyperlink" Target="https://cogna.atlassian.net/browse/SGGU-6984?atlOrigin=eyJpIjoiMjBhNWIzMmFjMjdiNGE1YzhhZTE4YmM0ZjA0MDM4ZWYiLCJwIjoiZXhjZWwtamlyYSJ9" TargetMode="External"/><Relationship Id="rId1656" Type="http://schemas.openxmlformats.org/officeDocument/2006/relationships/hyperlink" Target="https://cogna.atlassian.net/browse/SGGS-18351?atlOrigin=eyJpIjoiMjBhNWIzMmFjMjdiNGE1YzhhZTE4YmM0ZjA0MDM4ZWYiLCJwIjoiZXhjZWwtamlyYSJ9" TargetMode="External"/><Relationship Id="rId1863" Type="http://schemas.openxmlformats.org/officeDocument/2006/relationships/hyperlink" Target="https://cogna.atlassian.net/browse/SGGS-17988?atlOrigin=eyJpIjoiMjBhNWIzMmFjMjdiNGE1YzhhZTE4YmM0ZjA0MDM4ZWYiLCJwIjoiZXhjZWwtamlyYSJ9" TargetMode="External"/><Relationship Id="rId2707" Type="http://schemas.openxmlformats.org/officeDocument/2006/relationships/hyperlink" Target="https://cogna.atlassian.net/browse/SGGS-16400?atlOrigin=eyJpIjoiMjBhNWIzMmFjMjdiNGE1YzhhZTE4YmM0ZjA0MDM4ZWYiLCJwIjoiZXhjZWwtamlyYSJ9" TargetMode="External"/><Relationship Id="rId1309" Type="http://schemas.openxmlformats.org/officeDocument/2006/relationships/hyperlink" Target="https://cogna.atlassian.net/browse/SGGU-6745?atlOrigin=eyJpIjoiMjBhNWIzMmFjMjdiNGE1YzhhZTE4YmM0ZjA0MDM4ZWYiLCJwIjoiZXhjZWwtamlyYSJ9" TargetMode="External"/><Relationship Id="rId1516" Type="http://schemas.openxmlformats.org/officeDocument/2006/relationships/hyperlink" Target="https://cogna.atlassian.net/browse/SGGS-18617?atlOrigin=eyJpIjoiMjBhNWIzMmFjMjdiNGE1YzhhZTE4YmM0ZjA0MDM4ZWYiLCJwIjoiZXhjZWwtamlyYSJ9" TargetMode="External"/><Relationship Id="rId1723" Type="http://schemas.openxmlformats.org/officeDocument/2006/relationships/hyperlink" Target="https://cogna.atlassian.net/browse/SGGS-18236?atlOrigin=eyJpIjoiMjBhNWIzMmFjMjdiNGE1YzhhZTE4YmM0ZjA0MDM4ZWYiLCJwIjoiZXhjZWwtamlyYSJ9" TargetMode="External"/><Relationship Id="rId1930" Type="http://schemas.openxmlformats.org/officeDocument/2006/relationships/hyperlink" Target="https://cogna.atlassian.net/browse/SGGS-17905?atlOrigin=eyJpIjoiMjBhNWIzMmFjMjdiNGE1YzhhZTE4YmM0ZjA0MDM4ZWYiLCJwIjoiZXhjZWwtamlyYSJ9" TargetMode="External"/><Relationship Id="rId15" Type="http://schemas.openxmlformats.org/officeDocument/2006/relationships/hyperlink" Target="https://cogna.atlassian.net/browse/SGTB-2815?atlOrigin=eyJpIjoiMjBhNWIzMmFjMjdiNGE1YzhhZTE4YmM0ZjA0MDM4ZWYiLCJwIjoiZXhjZWwtamlyYSJ9" TargetMode="External"/><Relationship Id="rId2192" Type="http://schemas.openxmlformats.org/officeDocument/2006/relationships/hyperlink" Target="https://cogna.atlassian.net/browse/SGGS-17449?atlOrigin=eyJpIjoiMjBhNWIzMmFjMjdiNGE1YzhhZTE4YmM0ZjA0MDM4ZWYiLCJwIjoiZXhjZWwtamlyYSJ9" TargetMode="External"/><Relationship Id="rId164" Type="http://schemas.openxmlformats.org/officeDocument/2006/relationships/hyperlink" Target="https://cogna.atlassian.net/browse/SGTB-2332?atlOrigin=eyJpIjoiMjBhNWIzMmFjMjdiNGE1YzhhZTE4YmM0ZjA0MDM4ZWYiLCJwIjoiZXhjZWwtamlyYSJ9" TargetMode="External"/><Relationship Id="rId371" Type="http://schemas.openxmlformats.org/officeDocument/2006/relationships/hyperlink" Target="https://cogna.atlassian.net/browse/SGTB-1625?atlOrigin=eyJpIjoiMjBhNWIzMmFjMjdiNGE1YzhhZTE4YmM0ZjA0MDM4ZWYiLCJwIjoiZXhjZWwtamlyYSJ9" TargetMode="External"/><Relationship Id="rId2052" Type="http://schemas.openxmlformats.org/officeDocument/2006/relationships/hyperlink" Target="https://cogna.atlassian.net/browse/SGGS-17680?atlOrigin=eyJpIjoiMjBhNWIzMmFjMjdiNGE1YzhhZTE4YmM0ZjA0MDM4ZWYiLCJwIjoiZXhjZWwtamlyYSJ9" TargetMode="External"/><Relationship Id="rId2497" Type="http://schemas.openxmlformats.org/officeDocument/2006/relationships/hyperlink" Target="https://cogna.atlassian.net/browse/SGGU-5288?atlOrigin=eyJpIjoiMjBhNWIzMmFjMjdiNGE1YzhhZTE4YmM0ZjA0MDM4ZWYiLCJwIjoiZXhjZWwtamlyYSJ9" TargetMode="External"/><Relationship Id="rId469" Type="http://schemas.openxmlformats.org/officeDocument/2006/relationships/hyperlink" Target="https://cogna.atlassian.net/browse/SGTB-1389?atlOrigin=eyJpIjoiMjBhNWIzMmFjMjdiNGE1YzhhZTE4YmM0ZjA0MDM4ZWYiLCJwIjoiZXhjZWwtamlyYSJ9" TargetMode="External"/><Relationship Id="rId676" Type="http://schemas.openxmlformats.org/officeDocument/2006/relationships/hyperlink" Target="https://cogna.atlassian.net/browse/SGSE-4560?atlOrigin=eyJpIjoiMjBhNWIzMmFjMjdiNGE1YzhhZTE4YmM0ZjA0MDM4ZWYiLCJwIjoiZXhjZWwtamlyYSJ9" TargetMode="External"/><Relationship Id="rId883" Type="http://schemas.openxmlformats.org/officeDocument/2006/relationships/hyperlink" Target="https://cogna.atlassian.net/browse/SGSE-4113?atlOrigin=eyJpIjoiMjBhNWIzMmFjMjdiNGE1YzhhZTE4YmM0ZjA0MDM4ZWYiLCJwIjoiZXhjZWwtamlyYSJ9" TargetMode="External"/><Relationship Id="rId1099" Type="http://schemas.openxmlformats.org/officeDocument/2006/relationships/hyperlink" Target="https://cogna.atlassian.net/browse/SGGU-7224?atlOrigin=eyJpIjoiMjBhNWIzMmFjMjdiNGE1YzhhZTE4YmM0ZjA0MDM4ZWYiLCJwIjoiZXhjZWwtamlyYSJ9" TargetMode="External"/><Relationship Id="rId2357" Type="http://schemas.openxmlformats.org/officeDocument/2006/relationships/hyperlink" Target="https://cogna.atlassian.net/browse/SGGS-17193?atlOrigin=eyJpIjoiMjBhNWIzMmFjMjdiNGE1YzhhZTE4YmM0ZjA0MDM4ZWYiLCJwIjoiZXhjZWwtamlyYSJ9" TargetMode="External"/><Relationship Id="rId2564" Type="http://schemas.openxmlformats.org/officeDocument/2006/relationships/hyperlink" Target="https://cogna.atlassian.net/browse/SGGS-16869?atlOrigin=eyJpIjoiMjBhNWIzMmFjMjdiNGE1YzhhZTE4YmM0ZjA0MDM4ZWYiLCJwIjoiZXhjZWwtamlyYSJ9" TargetMode="External"/><Relationship Id="rId231" Type="http://schemas.openxmlformats.org/officeDocument/2006/relationships/hyperlink" Target="https://cogna.atlassian.net/browse/SGTB-2100?atlOrigin=eyJpIjoiMjBhNWIzMmFjMjdiNGE1YzhhZTE4YmM0ZjA0MDM4ZWYiLCJwIjoiZXhjZWwtamlyYSJ9" TargetMode="External"/><Relationship Id="rId329" Type="http://schemas.openxmlformats.org/officeDocument/2006/relationships/hyperlink" Target="https://cogna.atlassian.net/browse/SGTB-1772?atlOrigin=eyJpIjoiMjBhNWIzMmFjMjdiNGE1YzhhZTE4YmM0ZjA0MDM4ZWYiLCJwIjoiZXhjZWwtamlyYSJ9" TargetMode="External"/><Relationship Id="rId536" Type="http://schemas.openxmlformats.org/officeDocument/2006/relationships/hyperlink" Target="https://cogna.atlassian.net/browse/SGTB-1044?atlOrigin=eyJpIjoiMjBhNWIzMmFjMjdiNGE1YzhhZTE4YmM0ZjA0MDM4ZWYiLCJwIjoiZXhjZWwtamlyYSJ9" TargetMode="External"/><Relationship Id="rId1166" Type="http://schemas.openxmlformats.org/officeDocument/2006/relationships/hyperlink" Target="https://cogna.atlassian.net/browse/SGGU-7125?atlOrigin=eyJpIjoiMjBhNWIzMmFjMjdiNGE1YzhhZTE4YmM0ZjA0MDM4ZWYiLCJwIjoiZXhjZWwtamlyYSJ9" TargetMode="External"/><Relationship Id="rId1373" Type="http://schemas.openxmlformats.org/officeDocument/2006/relationships/hyperlink" Target="https://cogna.atlassian.net/browse/SGGU-6446?atlOrigin=eyJpIjoiMjBhNWIzMmFjMjdiNGE1YzhhZTE4YmM0ZjA0MDM4ZWYiLCJwIjoiZXhjZWwtamlyYSJ9" TargetMode="External"/><Relationship Id="rId2217" Type="http://schemas.openxmlformats.org/officeDocument/2006/relationships/hyperlink" Target="https://cogna.atlassian.net/browse/SGGS-17417?atlOrigin=eyJpIjoiMjBhNWIzMmFjMjdiNGE1YzhhZTE4YmM0ZjA0MDM4ZWYiLCJwIjoiZXhjZWwtamlyYSJ9" TargetMode="External"/><Relationship Id="rId2771" Type="http://schemas.openxmlformats.org/officeDocument/2006/relationships/hyperlink" Target="https://cogna.atlassian.net/browse/SGGS-16138?atlOrigin=eyJpIjoiMjBhNWIzMmFjMjdiNGE1YzhhZTE4YmM0ZjA0MDM4ZWYiLCJwIjoiZXhjZWwtamlyYSJ9" TargetMode="External"/><Relationship Id="rId743" Type="http://schemas.openxmlformats.org/officeDocument/2006/relationships/hyperlink" Target="https://cogna.atlassian.net/browse/SGSE-4447?atlOrigin=eyJpIjoiMjBhNWIzMmFjMjdiNGE1YzhhZTE4YmM0ZjA0MDM4ZWYiLCJwIjoiZXhjZWwtamlyYSJ9" TargetMode="External"/><Relationship Id="rId950" Type="http://schemas.openxmlformats.org/officeDocument/2006/relationships/hyperlink" Target="https://cogna.atlassian.net/browse/SGSE-3276?atlOrigin=eyJpIjoiMjBhNWIzMmFjMjdiNGE1YzhhZTE4YmM0ZjA0MDM4ZWYiLCJwIjoiZXhjZWwtamlyYSJ9" TargetMode="External"/><Relationship Id="rId1026" Type="http://schemas.openxmlformats.org/officeDocument/2006/relationships/hyperlink" Target="https://cogna.atlassian.net/browse/SGGU-7444?atlOrigin=eyJpIjoiMjBhNWIzMmFjMjdiNGE1YzhhZTE4YmM0ZjA0MDM4ZWYiLCJwIjoiZXhjZWwtamlyYSJ9" TargetMode="External"/><Relationship Id="rId1580" Type="http://schemas.openxmlformats.org/officeDocument/2006/relationships/hyperlink" Target="https://cogna.atlassian.net/browse/SGGS-18497?atlOrigin=eyJpIjoiMjBhNWIzMmFjMjdiNGE1YzhhZTE4YmM0ZjA0MDM4ZWYiLCJwIjoiZXhjZWwtamlyYSJ9" TargetMode="External"/><Relationship Id="rId1678" Type="http://schemas.openxmlformats.org/officeDocument/2006/relationships/hyperlink" Target="https://cogna.atlassian.net/browse/SGGS-18299?atlOrigin=eyJpIjoiMjBhNWIzMmFjMjdiNGE1YzhhZTE4YmM0ZjA0MDM4ZWYiLCJwIjoiZXhjZWwtamlyYSJ9" TargetMode="External"/><Relationship Id="rId1885" Type="http://schemas.openxmlformats.org/officeDocument/2006/relationships/hyperlink" Target="https://cogna.atlassian.net/browse/SGGS-17955?atlOrigin=eyJpIjoiMjBhNWIzMmFjMjdiNGE1YzhhZTE4YmM0ZjA0MDM4ZWYiLCJwIjoiZXhjZWwtamlyYSJ9" TargetMode="External"/><Relationship Id="rId2424" Type="http://schemas.openxmlformats.org/officeDocument/2006/relationships/hyperlink" Target="https://cogna.atlassian.net/browse/SGGS-17080?atlOrigin=eyJpIjoiMjBhNWIzMmFjMjdiNGE1YzhhZTE4YmM0ZjA0MDM4ZWYiLCJwIjoiZXhjZWwtamlyYSJ9" TargetMode="External"/><Relationship Id="rId2631" Type="http://schemas.openxmlformats.org/officeDocument/2006/relationships/hyperlink" Target="https://cogna.atlassian.net/browse/SGGS-16630?atlOrigin=eyJpIjoiMjBhNWIzMmFjMjdiNGE1YzhhZTE4YmM0ZjA0MDM4ZWYiLCJwIjoiZXhjZWwtamlyYSJ9" TargetMode="External"/><Relationship Id="rId2729" Type="http://schemas.openxmlformats.org/officeDocument/2006/relationships/hyperlink" Target="https://cogna.atlassian.net/browse/SGGS-16334?atlOrigin=eyJpIjoiMjBhNWIzMmFjMjdiNGE1YzhhZTE4YmM0ZjA0MDM4ZWYiLCJwIjoiZXhjZWwtamlyYSJ9" TargetMode="External"/><Relationship Id="rId603" Type="http://schemas.openxmlformats.org/officeDocument/2006/relationships/hyperlink" Target="https://cogna.atlassian.net/browse/SGSE-4713?atlOrigin=eyJpIjoiMjBhNWIzMmFjMjdiNGE1YzhhZTE4YmM0ZjA0MDM4ZWYiLCJwIjoiZXhjZWwtamlyYSJ9" TargetMode="External"/><Relationship Id="rId810" Type="http://schemas.openxmlformats.org/officeDocument/2006/relationships/hyperlink" Target="https://cogna.atlassian.net/browse/SGSE-4275?atlOrigin=eyJpIjoiMjBhNWIzMmFjMjdiNGE1YzhhZTE4YmM0ZjA0MDM4ZWYiLCJwIjoiZXhjZWwtamlyYSJ9" TargetMode="External"/><Relationship Id="rId908" Type="http://schemas.openxmlformats.org/officeDocument/2006/relationships/hyperlink" Target="https://cogna.atlassian.net/browse/SGSE-4095?atlOrigin=eyJpIjoiMjBhNWIzMmFjMjdiNGE1YzhhZTE4YmM0ZjA0MDM4ZWYiLCJwIjoiZXhjZWwtamlyYSJ9" TargetMode="External"/><Relationship Id="rId1233" Type="http://schemas.openxmlformats.org/officeDocument/2006/relationships/hyperlink" Target="https://cogna.atlassian.net/browse/SGGU-6938?atlOrigin=eyJpIjoiMjBhNWIzMmFjMjdiNGE1YzhhZTE4YmM0ZjA0MDM4ZWYiLCJwIjoiZXhjZWwtamlyYSJ9" TargetMode="External"/><Relationship Id="rId1440" Type="http://schemas.openxmlformats.org/officeDocument/2006/relationships/hyperlink" Target="https://cogna.atlassian.net/browse/SGGU-6310?atlOrigin=eyJpIjoiMjBhNWIzMmFjMjdiNGE1YzhhZTE4YmM0ZjA0MDM4ZWYiLCJwIjoiZXhjZWwtamlyYSJ9" TargetMode="External"/><Relationship Id="rId1538" Type="http://schemas.openxmlformats.org/officeDocument/2006/relationships/hyperlink" Target="https://cogna.atlassian.net/browse/SGGS-18583?atlOrigin=eyJpIjoiMjBhNWIzMmFjMjdiNGE1YzhhZTE4YmM0ZjA0MDM4ZWYiLCJwIjoiZXhjZWwtamlyYSJ9" TargetMode="External"/><Relationship Id="rId1300" Type="http://schemas.openxmlformats.org/officeDocument/2006/relationships/hyperlink" Target="https://cogna.atlassian.net/browse/SGGU-6763?atlOrigin=eyJpIjoiMjBhNWIzMmFjMjdiNGE1YzhhZTE4YmM0ZjA0MDM4ZWYiLCJwIjoiZXhjZWwtamlyYSJ9" TargetMode="External"/><Relationship Id="rId1745" Type="http://schemas.openxmlformats.org/officeDocument/2006/relationships/hyperlink" Target="https://cogna.atlassian.net/browse/SGGS-18201?atlOrigin=eyJpIjoiMjBhNWIzMmFjMjdiNGE1YzhhZTE4YmM0ZjA0MDM4ZWYiLCJwIjoiZXhjZWwtamlyYSJ9" TargetMode="External"/><Relationship Id="rId1952" Type="http://schemas.openxmlformats.org/officeDocument/2006/relationships/hyperlink" Target="https://cogna.atlassian.net/browse/ARTSG-183?atlOrigin=eyJpIjoiMjBhNWIzMmFjMjdiNGE1YzhhZTE4YmM0ZjA0MDM4ZWYiLCJwIjoiZXhjZWwtamlyYSJ9" TargetMode="External"/><Relationship Id="rId37" Type="http://schemas.openxmlformats.org/officeDocument/2006/relationships/hyperlink" Target="https://cogna.atlassian.net/browse/SGTB-2706?atlOrigin=eyJpIjoiMjBhNWIzMmFjMjdiNGE1YzhhZTE4YmM0ZjA0MDM4ZWYiLCJwIjoiZXhjZWwtamlyYSJ9" TargetMode="External"/><Relationship Id="rId1605" Type="http://schemas.openxmlformats.org/officeDocument/2006/relationships/hyperlink" Target="https://cogna.atlassian.net/browse/SGGS-18471?atlOrigin=eyJpIjoiMjBhNWIzMmFjMjdiNGE1YzhhZTE4YmM0ZjA0MDM4ZWYiLCJwIjoiZXhjZWwtamlyYSJ9" TargetMode="External"/><Relationship Id="rId1812" Type="http://schemas.openxmlformats.org/officeDocument/2006/relationships/hyperlink" Target="https://cogna.atlassian.net/browse/SGGS-18117?atlOrigin=eyJpIjoiMjBhNWIzMmFjMjdiNGE1YzhhZTE4YmM0ZjA0MDM4ZWYiLCJwIjoiZXhjZWwtamlyYSJ9" TargetMode="External"/><Relationship Id="rId186" Type="http://schemas.openxmlformats.org/officeDocument/2006/relationships/hyperlink" Target="https://cogna.atlassian.net/browse/SGTB-2281?atlOrigin=eyJpIjoiMjBhNWIzMmFjMjdiNGE1YzhhZTE4YmM0ZjA0MDM4ZWYiLCJwIjoiZXhjZWwtamlyYSJ9" TargetMode="External"/><Relationship Id="rId393" Type="http://schemas.openxmlformats.org/officeDocument/2006/relationships/hyperlink" Target="https://cogna.atlassian.net/browse/SGTB-1562?atlOrigin=eyJpIjoiMjBhNWIzMmFjMjdiNGE1YzhhZTE4YmM0ZjA0MDM4ZWYiLCJwIjoiZXhjZWwtamlyYSJ9" TargetMode="External"/><Relationship Id="rId2074" Type="http://schemas.openxmlformats.org/officeDocument/2006/relationships/hyperlink" Target="https://cogna.atlassian.net/browse/SGGS-17600?atlOrigin=eyJpIjoiMjBhNWIzMmFjMjdiNGE1YzhhZTE4YmM0ZjA0MDM4ZWYiLCJwIjoiZXhjZWwtamlyYSJ9" TargetMode="External"/><Relationship Id="rId2281" Type="http://schemas.openxmlformats.org/officeDocument/2006/relationships/hyperlink" Target="https://cogna.atlassian.net/browse/SGGS-17299?atlOrigin=eyJpIjoiMjBhNWIzMmFjMjdiNGE1YzhhZTE4YmM0ZjA0MDM4ZWYiLCJwIjoiZXhjZWwtamlyYSJ9" TargetMode="External"/><Relationship Id="rId253" Type="http://schemas.openxmlformats.org/officeDocument/2006/relationships/hyperlink" Target="https://cogna.atlassian.net/browse/SGTB-2043?atlOrigin=eyJpIjoiMjBhNWIzMmFjMjdiNGE1YzhhZTE4YmM0ZjA0MDM4ZWYiLCJwIjoiZXhjZWwtamlyYSJ9" TargetMode="External"/><Relationship Id="rId460" Type="http://schemas.openxmlformats.org/officeDocument/2006/relationships/hyperlink" Target="https://cogna.atlassian.net/browse/SGTB-2421?atlOrigin=eyJpIjoiMjBhNWIzMmFjMjdiNGE1YzhhZTE4YmM0ZjA0MDM4ZWYiLCJwIjoiZXhjZWwtamlyYSJ9" TargetMode="External"/><Relationship Id="rId698" Type="http://schemas.openxmlformats.org/officeDocument/2006/relationships/hyperlink" Target="https://cogna.atlassian.net/browse/SGSE-4536?atlOrigin=eyJpIjoiMjBhNWIzMmFjMjdiNGE1YzhhZTE4YmM0ZjA0MDM4ZWYiLCJwIjoiZXhjZWwtamlyYSJ9" TargetMode="External"/><Relationship Id="rId1090" Type="http://schemas.openxmlformats.org/officeDocument/2006/relationships/hyperlink" Target="https://cogna.atlassian.net/browse/SGGU-7296?atlOrigin=eyJpIjoiMjBhNWIzMmFjMjdiNGE1YzhhZTE4YmM0ZjA0MDM4ZWYiLCJwIjoiZXhjZWwtamlyYSJ9" TargetMode="External"/><Relationship Id="rId2141" Type="http://schemas.openxmlformats.org/officeDocument/2006/relationships/hyperlink" Target="https://cogna.atlassian.net/browse/SGGS-17506?atlOrigin=eyJpIjoiMjBhNWIzMmFjMjdiNGE1YzhhZTE4YmM0ZjA0MDM4ZWYiLCJwIjoiZXhjZWwtamlyYSJ9" TargetMode="External"/><Relationship Id="rId2379" Type="http://schemas.openxmlformats.org/officeDocument/2006/relationships/hyperlink" Target="https://cogna.atlassian.net/browse/SGGS-17144?atlOrigin=eyJpIjoiMjBhNWIzMmFjMjdiNGE1YzhhZTE4YmM0ZjA0MDM4ZWYiLCJwIjoiZXhjZWwtamlyYSJ9" TargetMode="External"/><Relationship Id="rId2586" Type="http://schemas.openxmlformats.org/officeDocument/2006/relationships/hyperlink" Target="https://cogna.atlassian.net/browse/SGGS-16789?atlOrigin=eyJpIjoiMjBhNWIzMmFjMjdiNGE1YzhhZTE4YmM0ZjA0MDM4ZWYiLCJwIjoiZXhjZWwtamlyYSJ9" TargetMode="External"/><Relationship Id="rId2793" Type="http://schemas.openxmlformats.org/officeDocument/2006/relationships/hyperlink" Target="https://cogna.atlassian.net/browse/SGGS-15696?atlOrigin=eyJpIjoiMjBhNWIzMmFjMjdiNGE1YzhhZTE4YmM0ZjA0MDM4ZWYiLCJwIjoiZXhjZWwtamlyYSJ9" TargetMode="External"/><Relationship Id="rId113" Type="http://schemas.openxmlformats.org/officeDocument/2006/relationships/hyperlink" Target="https://cogna.atlassian.net/browse/SGTB-2421?atlOrigin=eyJpIjoiMjBhNWIzMmFjMjdiNGE1YzhhZTE4YmM0ZjA0MDM4ZWYiLCJwIjoiZXhjZWwtamlyYSJ9" TargetMode="External"/><Relationship Id="rId320" Type="http://schemas.openxmlformats.org/officeDocument/2006/relationships/hyperlink" Target="https://cogna.atlassian.net/browse/SGTB-1793?atlOrigin=eyJpIjoiMjBhNWIzMmFjMjdiNGE1YzhhZTE4YmM0ZjA0MDM4ZWYiLCJwIjoiZXhjZWwtamlyYSJ9" TargetMode="External"/><Relationship Id="rId558" Type="http://schemas.openxmlformats.org/officeDocument/2006/relationships/hyperlink" Target="https://cogna.atlassian.net/browse/SGSE-4821?atlOrigin=eyJpIjoiMjBhNWIzMmFjMjdiNGE1YzhhZTE4YmM0ZjA0MDM4ZWYiLCJwIjoiZXhjZWwtamlyYSJ9" TargetMode="External"/><Relationship Id="rId765" Type="http://schemas.openxmlformats.org/officeDocument/2006/relationships/hyperlink" Target="https://cogna.atlassian.net/browse/SGSE-4379?atlOrigin=eyJpIjoiMjBhNWIzMmFjMjdiNGE1YzhhZTE4YmM0ZjA0MDM4ZWYiLCJwIjoiZXhjZWwtamlyYSJ9" TargetMode="External"/><Relationship Id="rId972" Type="http://schemas.openxmlformats.org/officeDocument/2006/relationships/hyperlink" Target="https://cogna.atlassian.net/browse/SGGU-7680?atlOrigin=eyJpIjoiMjBhNWIzMmFjMjdiNGE1YzhhZTE4YmM0ZjA0MDM4ZWYiLCJwIjoiZXhjZWwtamlyYSJ9" TargetMode="External"/><Relationship Id="rId1188" Type="http://schemas.openxmlformats.org/officeDocument/2006/relationships/hyperlink" Target="https://cogna.atlassian.net/browse/SGGU-7010?atlOrigin=eyJpIjoiMjBhNWIzMmFjMjdiNGE1YzhhZTE4YmM0ZjA0MDM4ZWYiLCJwIjoiZXhjZWwtamlyYSJ9" TargetMode="External"/><Relationship Id="rId1395" Type="http://schemas.openxmlformats.org/officeDocument/2006/relationships/hyperlink" Target="https://cogna.atlassian.net/browse/SGGU-6387?atlOrigin=eyJpIjoiMjBhNWIzMmFjMjdiNGE1YzhhZTE4YmM0ZjA0MDM4ZWYiLCJwIjoiZXhjZWwtamlyYSJ9" TargetMode="External"/><Relationship Id="rId2001" Type="http://schemas.openxmlformats.org/officeDocument/2006/relationships/hyperlink" Target="https://cogna.atlassian.net/browse/SGGS-17750?atlOrigin=eyJpIjoiMjBhNWIzMmFjMjdiNGE1YzhhZTE4YmM0ZjA0MDM4ZWYiLCJwIjoiZXhjZWwtamlyYSJ9" TargetMode="External"/><Relationship Id="rId2239" Type="http://schemas.openxmlformats.org/officeDocument/2006/relationships/hyperlink" Target="https://cogna.atlassian.net/browse/SGGS-17356?atlOrigin=eyJpIjoiMjBhNWIzMmFjMjdiNGE1YzhhZTE4YmM0ZjA0MDM4ZWYiLCJwIjoiZXhjZWwtamlyYSJ9" TargetMode="External"/><Relationship Id="rId2446" Type="http://schemas.openxmlformats.org/officeDocument/2006/relationships/hyperlink" Target="https://cogna.atlassian.net/browse/ARTSG-184?atlOrigin=eyJpIjoiMjBhNWIzMmFjMjdiNGE1YzhhZTE4YmM0ZjA0MDM4ZWYiLCJwIjoiZXhjZWwtamlyYSJ9" TargetMode="External"/><Relationship Id="rId2653" Type="http://schemas.openxmlformats.org/officeDocument/2006/relationships/hyperlink" Target="https://cogna.atlassian.net/browse/SGGS-16587?atlOrigin=eyJpIjoiMjBhNWIzMmFjMjdiNGE1YzhhZTE4YmM0ZjA0MDM4ZWYiLCJwIjoiZXhjZWwtamlyYSJ9" TargetMode="External"/><Relationship Id="rId2860" Type="http://schemas.openxmlformats.org/officeDocument/2006/relationships/hyperlink" Target="https://cogna.atlassian.net/browse/SGGS-7611?atlOrigin=eyJpIjoiMjBhNWIzMmFjMjdiNGE1YzhhZTE4YmM0ZjA0MDM4ZWYiLCJwIjoiZXhjZWwtamlyYSJ9" TargetMode="External"/><Relationship Id="rId418" Type="http://schemas.openxmlformats.org/officeDocument/2006/relationships/hyperlink" Target="https://cogna.atlassian.net/browse/SGTB-1486?atlOrigin=eyJpIjoiMjBhNWIzMmFjMjdiNGE1YzhhZTE4YmM0ZjA0MDM4ZWYiLCJwIjoiZXhjZWwtamlyYSJ9" TargetMode="External"/><Relationship Id="rId625" Type="http://schemas.openxmlformats.org/officeDocument/2006/relationships/hyperlink" Target="https://cogna.atlassian.net/browse/SGSE-4648?atlOrigin=eyJpIjoiMjBhNWIzMmFjMjdiNGE1YzhhZTE4YmM0ZjA0MDM4ZWYiLCJwIjoiZXhjZWwtamlyYSJ9" TargetMode="External"/><Relationship Id="rId832" Type="http://schemas.openxmlformats.org/officeDocument/2006/relationships/hyperlink" Target="https://cogna.atlassian.net/browse/SGSE-4204?atlOrigin=eyJpIjoiMjBhNWIzMmFjMjdiNGE1YzhhZTE4YmM0ZjA0MDM4ZWYiLCJwIjoiZXhjZWwtamlyYSJ9" TargetMode="External"/><Relationship Id="rId1048" Type="http://schemas.openxmlformats.org/officeDocument/2006/relationships/hyperlink" Target="https://cogna.atlassian.net/browse/SGGU-7380?atlOrigin=eyJpIjoiMjBhNWIzMmFjMjdiNGE1YzhhZTE4YmM0ZjA0MDM4ZWYiLCJwIjoiZXhjZWwtamlyYSJ9" TargetMode="External"/><Relationship Id="rId1255" Type="http://schemas.openxmlformats.org/officeDocument/2006/relationships/hyperlink" Target="https://cogna.atlassian.net/browse/SGGU-6907?atlOrigin=eyJpIjoiMjBhNWIzMmFjMjdiNGE1YzhhZTE4YmM0ZjA0MDM4ZWYiLCJwIjoiZXhjZWwtamlyYSJ9" TargetMode="External"/><Relationship Id="rId1462" Type="http://schemas.openxmlformats.org/officeDocument/2006/relationships/hyperlink" Target="https://cogna.atlassian.net/browse/SDIA-1212?atlOrigin=eyJpIjoiMjBhNWIzMmFjMjdiNGE1YzhhZTE4YmM0ZjA0MDM4ZWYiLCJwIjoiZXhjZWwtamlyYSJ9" TargetMode="External"/><Relationship Id="rId2306" Type="http://schemas.openxmlformats.org/officeDocument/2006/relationships/hyperlink" Target="https://cogna.atlassian.net/browse/SGGS-17265?atlOrigin=eyJpIjoiMjBhNWIzMmFjMjdiNGE1YzhhZTE4YmM0ZjA0MDM4ZWYiLCJwIjoiZXhjZWwtamlyYSJ9" TargetMode="External"/><Relationship Id="rId2513" Type="http://schemas.openxmlformats.org/officeDocument/2006/relationships/hyperlink" Target="https://cogna.atlassian.net/browse/SGGS-16975?atlOrigin=eyJpIjoiMjBhNWIzMmFjMjdiNGE1YzhhZTE4YmM0ZjA0MDM4ZWYiLCJwIjoiZXhjZWwtamlyYSJ9" TargetMode="External"/><Relationship Id="rId1115" Type="http://schemas.openxmlformats.org/officeDocument/2006/relationships/hyperlink" Target="https://cogna.atlassian.net/browse/SGGU-7207?atlOrigin=eyJpIjoiMjBhNWIzMmFjMjdiNGE1YzhhZTE4YmM0ZjA0MDM4ZWYiLCJwIjoiZXhjZWwtamlyYSJ9" TargetMode="External"/><Relationship Id="rId1322" Type="http://schemas.openxmlformats.org/officeDocument/2006/relationships/hyperlink" Target="https://cogna.atlassian.net/browse/SGGU-6711?atlOrigin=eyJpIjoiMjBhNWIzMmFjMjdiNGE1YzhhZTE4YmM0ZjA0MDM4ZWYiLCJwIjoiZXhjZWwtamlyYSJ9" TargetMode="External"/><Relationship Id="rId1767" Type="http://schemas.openxmlformats.org/officeDocument/2006/relationships/hyperlink" Target="https://cogna.atlassian.net/browse/SGGS-18178?atlOrigin=eyJpIjoiMjBhNWIzMmFjMjdiNGE1YzhhZTE4YmM0ZjA0MDM4ZWYiLCJwIjoiZXhjZWwtamlyYSJ9" TargetMode="External"/><Relationship Id="rId1974" Type="http://schemas.openxmlformats.org/officeDocument/2006/relationships/hyperlink" Target="https://cogna.atlassian.net/browse/SGGS-17791?atlOrigin=eyJpIjoiMjBhNWIzMmFjMjdiNGE1YzhhZTE4YmM0ZjA0MDM4ZWYiLCJwIjoiZXhjZWwtamlyYSJ9" TargetMode="External"/><Relationship Id="rId2720" Type="http://schemas.openxmlformats.org/officeDocument/2006/relationships/hyperlink" Target="https://cogna.atlassian.net/browse/SGGS-16353?atlOrigin=eyJpIjoiMjBhNWIzMmFjMjdiNGE1YzhhZTE4YmM0ZjA0MDM4ZWYiLCJwIjoiZXhjZWwtamlyYSJ9" TargetMode="External"/><Relationship Id="rId2818" Type="http://schemas.openxmlformats.org/officeDocument/2006/relationships/hyperlink" Target="https://cogna.atlassian.net/browse/SGGS-15587?atlOrigin=eyJpIjoiMjBhNWIzMmFjMjdiNGE1YzhhZTE4YmM0ZjA0MDM4ZWYiLCJwIjoiZXhjZWwtamlyYSJ9" TargetMode="External"/><Relationship Id="rId59" Type="http://schemas.openxmlformats.org/officeDocument/2006/relationships/hyperlink" Target="https://cogna.atlassian.net/browse/SGTB-2650?atlOrigin=eyJpIjoiMjBhNWIzMmFjMjdiNGE1YzhhZTE4YmM0ZjA0MDM4ZWYiLCJwIjoiZXhjZWwtamlyYSJ9" TargetMode="External"/><Relationship Id="rId1627" Type="http://schemas.openxmlformats.org/officeDocument/2006/relationships/hyperlink" Target="https://cogna.atlassian.net/browse/SGGS-18396?atlOrigin=eyJpIjoiMjBhNWIzMmFjMjdiNGE1YzhhZTE4YmM0ZjA0MDM4ZWYiLCJwIjoiZXhjZWwtamlyYSJ9" TargetMode="External"/><Relationship Id="rId1834" Type="http://schemas.openxmlformats.org/officeDocument/2006/relationships/hyperlink" Target="https://cogna.atlassian.net/browse/SGGS-18021?atlOrigin=eyJpIjoiMjBhNWIzMmFjMjdiNGE1YzhhZTE4YmM0ZjA0MDM4ZWYiLCJwIjoiZXhjZWwtamlyYSJ9" TargetMode="External"/><Relationship Id="rId2096" Type="http://schemas.openxmlformats.org/officeDocument/2006/relationships/hyperlink" Target="https://cogna.atlassian.net/browse/SGGS-17564?atlOrigin=eyJpIjoiMjBhNWIzMmFjMjdiNGE1YzhhZTE4YmM0ZjA0MDM4ZWYiLCJwIjoiZXhjZWwtamlyYSJ9" TargetMode="External"/><Relationship Id="rId1901" Type="http://schemas.openxmlformats.org/officeDocument/2006/relationships/hyperlink" Target="https://cogna.atlassian.net/browse/SGGS-17937?atlOrigin=eyJpIjoiMjBhNWIzMmFjMjdiNGE1YzhhZTE4YmM0ZjA0MDM4ZWYiLCJwIjoiZXhjZWwtamlyYSJ9" TargetMode="External"/><Relationship Id="rId275" Type="http://schemas.openxmlformats.org/officeDocument/2006/relationships/hyperlink" Target="https://cogna.atlassian.net/browse/SGTB-1904?atlOrigin=eyJpIjoiMjBhNWIzMmFjMjdiNGE1YzhhZTE4YmM0ZjA0MDM4ZWYiLCJwIjoiZXhjZWwtamlyYSJ9" TargetMode="External"/><Relationship Id="rId482" Type="http://schemas.openxmlformats.org/officeDocument/2006/relationships/hyperlink" Target="https://cogna.atlassian.net/browse/ARTSG-313?atlOrigin=eyJpIjoiMjBhNWIzMmFjMjdiNGE1YzhhZTE4YmM0ZjA0MDM4ZWYiLCJwIjoiZXhjZWwtamlyYSJ9" TargetMode="External"/><Relationship Id="rId2163" Type="http://schemas.openxmlformats.org/officeDocument/2006/relationships/hyperlink" Target="https://cogna.atlassian.net/browse/SGGS-17480?atlOrigin=eyJpIjoiMjBhNWIzMmFjMjdiNGE1YzhhZTE4YmM0ZjA0MDM4ZWYiLCJwIjoiZXhjZWwtamlyYSJ9" TargetMode="External"/><Relationship Id="rId2370" Type="http://schemas.openxmlformats.org/officeDocument/2006/relationships/hyperlink" Target="https://cogna.atlassian.net/browse/SGGS-17158?atlOrigin=eyJpIjoiMjBhNWIzMmFjMjdiNGE1YzhhZTE4YmM0ZjA0MDM4ZWYiLCJwIjoiZXhjZWwtamlyYSJ9" TargetMode="External"/><Relationship Id="rId135" Type="http://schemas.openxmlformats.org/officeDocument/2006/relationships/hyperlink" Target="https://cogna.atlassian.net/browse/SGTB-2407?atlOrigin=eyJpIjoiMjBhNWIzMmFjMjdiNGE1YzhhZTE4YmM0ZjA0MDM4ZWYiLCJwIjoiZXhjZWwtamlyYSJ9" TargetMode="External"/><Relationship Id="rId342" Type="http://schemas.openxmlformats.org/officeDocument/2006/relationships/hyperlink" Target="https://cogna.atlassian.net/browse/SGTB-1677?atlOrigin=eyJpIjoiMjBhNWIzMmFjMjdiNGE1YzhhZTE4YmM0ZjA0MDM4ZWYiLCJwIjoiZXhjZWwtamlyYSJ9" TargetMode="External"/><Relationship Id="rId787" Type="http://schemas.openxmlformats.org/officeDocument/2006/relationships/hyperlink" Target="https://cogna.atlassian.net/browse/SGSE-4336?atlOrigin=eyJpIjoiMjBhNWIzMmFjMjdiNGE1YzhhZTE4YmM0ZjA0MDM4ZWYiLCJwIjoiZXhjZWwtamlyYSJ9" TargetMode="External"/><Relationship Id="rId994" Type="http://schemas.openxmlformats.org/officeDocument/2006/relationships/hyperlink" Target="https://cogna.atlassian.net/browse/SGGU-5187?atlOrigin=eyJpIjoiMjBhNWIzMmFjMjdiNGE1YzhhZTE4YmM0ZjA0MDM4ZWYiLCJwIjoiZXhjZWwtamlyYSJ9" TargetMode="External"/><Relationship Id="rId2023" Type="http://schemas.openxmlformats.org/officeDocument/2006/relationships/hyperlink" Target="https://cogna.atlassian.net/browse/SGGS-17724?atlOrigin=eyJpIjoiMjBhNWIzMmFjMjdiNGE1YzhhZTE4YmM0ZjA0MDM4ZWYiLCJwIjoiZXhjZWwtamlyYSJ9" TargetMode="External"/><Relationship Id="rId2230" Type="http://schemas.openxmlformats.org/officeDocument/2006/relationships/hyperlink" Target="https://cogna.atlassian.net/browse/SGGS-17400?atlOrigin=eyJpIjoiMjBhNWIzMmFjMjdiNGE1YzhhZTE4YmM0ZjA0MDM4ZWYiLCJwIjoiZXhjZWwtamlyYSJ9" TargetMode="External"/><Relationship Id="rId2468" Type="http://schemas.openxmlformats.org/officeDocument/2006/relationships/hyperlink" Target="https://cogna.atlassian.net/browse/SGGS-17023?atlOrigin=eyJpIjoiMjBhNWIzMmFjMjdiNGE1YzhhZTE4YmM0ZjA0MDM4ZWYiLCJwIjoiZXhjZWwtamlyYSJ9" TargetMode="External"/><Relationship Id="rId2675" Type="http://schemas.openxmlformats.org/officeDocument/2006/relationships/hyperlink" Target="https://cogna.atlassian.net/browse/SGGS-16478?atlOrigin=eyJpIjoiMjBhNWIzMmFjMjdiNGE1YzhhZTE4YmM0ZjA0MDM4ZWYiLCJwIjoiZXhjZWwtamlyYSJ9" TargetMode="External"/><Relationship Id="rId202" Type="http://schemas.openxmlformats.org/officeDocument/2006/relationships/hyperlink" Target="https://cogna.atlassian.net/browse/SGTB-2421?atlOrigin=eyJpIjoiMjBhNWIzMmFjMjdiNGE1YzhhZTE4YmM0ZjA0MDM4ZWYiLCJwIjoiZXhjZWwtamlyYSJ9" TargetMode="External"/><Relationship Id="rId647" Type="http://schemas.openxmlformats.org/officeDocument/2006/relationships/hyperlink" Target="https://cogna.atlassian.net/browse/SGSE-4603?atlOrigin=eyJpIjoiMjBhNWIzMmFjMjdiNGE1YzhhZTE4YmM0ZjA0MDM4ZWYiLCJwIjoiZXhjZWwtamlyYSJ9" TargetMode="External"/><Relationship Id="rId854" Type="http://schemas.openxmlformats.org/officeDocument/2006/relationships/hyperlink" Target="https://cogna.atlassian.net/browse/SGSE-4141?atlOrigin=eyJpIjoiMjBhNWIzMmFjMjdiNGE1YzhhZTE4YmM0ZjA0MDM4ZWYiLCJwIjoiZXhjZWwtamlyYSJ9" TargetMode="External"/><Relationship Id="rId1277" Type="http://schemas.openxmlformats.org/officeDocument/2006/relationships/hyperlink" Target="https://cogna.atlassian.net/browse/SGGU-6804?atlOrigin=eyJpIjoiMjBhNWIzMmFjMjdiNGE1YzhhZTE4YmM0ZjA0MDM4ZWYiLCJwIjoiZXhjZWwtamlyYSJ9" TargetMode="External"/><Relationship Id="rId1484" Type="http://schemas.openxmlformats.org/officeDocument/2006/relationships/hyperlink" Target="https://cogna.atlassian.net/browse/ARTSG-190?atlOrigin=eyJpIjoiMjBhNWIzMmFjMjdiNGE1YzhhZTE4YmM0ZjA0MDM4ZWYiLCJwIjoiZXhjZWwtamlyYSJ9" TargetMode="External"/><Relationship Id="rId1691" Type="http://schemas.openxmlformats.org/officeDocument/2006/relationships/hyperlink" Target="https://cogna.atlassian.net/browse/SGGS-18277?atlOrigin=eyJpIjoiMjBhNWIzMmFjMjdiNGE1YzhhZTE4YmM0ZjA0MDM4ZWYiLCJwIjoiZXhjZWwtamlyYSJ9" TargetMode="External"/><Relationship Id="rId2328" Type="http://schemas.openxmlformats.org/officeDocument/2006/relationships/hyperlink" Target="https://cogna.atlassian.net/browse/SGGS-17240?atlOrigin=eyJpIjoiMjBhNWIzMmFjMjdiNGE1YzhhZTE4YmM0ZjA0MDM4ZWYiLCJwIjoiZXhjZWwtamlyYSJ9" TargetMode="External"/><Relationship Id="rId2535" Type="http://schemas.openxmlformats.org/officeDocument/2006/relationships/hyperlink" Target="https://cogna.atlassian.net/browse/SGGS-16931?atlOrigin=eyJpIjoiMjBhNWIzMmFjMjdiNGE1YzhhZTE4YmM0ZjA0MDM4ZWYiLCJwIjoiZXhjZWwtamlyYSJ9" TargetMode="External"/><Relationship Id="rId2742" Type="http://schemas.openxmlformats.org/officeDocument/2006/relationships/hyperlink" Target="https://cogna.atlassian.net/browse/SGGS-16309?atlOrigin=eyJpIjoiMjBhNWIzMmFjMjdiNGE1YzhhZTE4YmM0ZjA0MDM4ZWYiLCJwIjoiZXhjZWwtamlyYSJ9" TargetMode="External"/><Relationship Id="rId507" Type="http://schemas.openxmlformats.org/officeDocument/2006/relationships/hyperlink" Target="https://cogna.atlassian.net/browse/SGTB-1357?atlOrigin=eyJpIjoiMjBhNWIzMmFjMjdiNGE1YzhhZTE4YmM0ZjA0MDM4ZWYiLCJwIjoiZXhjZWwtamlyYSJ9" TargetMode="External"/><Relationship Id="rId714" Type="http://schemas.openxmlformats.org/officeDocument/2006/relationships/hyperlink" Target="https://cogna.atlassian.net/browse/SGSE-4519?atlOrigin=eyJpIjoiMjBhNWIzMmFjMjdiNGE1YzhhZTE4YmM0ZjA0MDM4ZWYiLCJwIjoiZXhjZWwtamlyYSJ9" TargetMode="External"/><Relationship Id="rId921" Type="http://schemas.openxmlformats.org/officeDocument/2006/relationships/hyperlink" Target="https://cogna.atlassian.net/browse/SGSE-4074?atlOrigin=eyJpIjoiMjBhNWIzMmFjMjdiNGE1YzhhZTE4YmM0ZjA0MDM4ZWYiLCJwIjoiZXhjZWwtamlyYSJ9" TargetMode="External"/><Relationship Id="rId1137" Type="http://schemas.openxmlformats.org/officeDocument/2006/relationships/hyperlink" Target="https://cogna.atlassian.net/browse/SGGU-7171?atlOrigin=eyJpIjoiMjBhNWIzMmFjMjdiNGE1YzhhZTE4YmM0ZjA0MDM4ZWYiLCJwIjoiZXhjZWwtamlyYSJ9" TargetMode="External"/><Relationship Id="rId1344" Type="http://schemas.openxmlformats.org/officeDocument/2006/relationships/hyperlink" Target="https://cogna.atlassian.net/browse/SGGU-6583?atlOrigin=eyJpIjoiMjBhNWIzMmFjMjdiNGE1YzhhZTE4YmM0ZjA0MDM4ZWYiLCJwIjoiZXhjZWwtamlyYSJ9" TargetMode="External"/><Relationship Id="rId1551" Type="http://schemas.openxmlformats.org/officeDocument/2006/relationships/hyperlink" Target="https://cogna.atlassian.net/browse/SGGS-18554?atlOrigin=eyJpIjoiMjBhNWIzMmFjMjdiNGE1YzhhZTE4YmM0ZjA0MDM4ZWYiLCJwIjoiZXhjZWwtamlyYSJ9" TargetMode="External"/><Relationship Id="rId1789" Type="http://schemas.openxmlformats.org/officeDocument/2006/relationships/hyperlink" Target="https://cogna.atlassian.net/browse/SGGS-18142?atlOrigin=eyJpIjoiMjBhNWIzMmFjMjdiNGE1YzhhZTE4YmM0ZjA0MDM4ZWYiLCJwIjoiZXhjZWwtamlyYSJ9" TargetMode="External"/><Relationship Id="rId1996" Type="http://schemas.openxmlformats.org/officeDocument/2006/relationships/hyperlink" Target="https://cogna.atlassian.net/browse/SGGS-17757?atlOrigin=eyJpIjoiMjBhNWIzMmFjMjdiNGE1YzhhZTE4YmM0ZjA0MDM4ZWYiLCJwIjoiZXhjZWwtamlyYSJ9" TargetMode="External"/><Relationship Id="rId2602" Type="http://schemas.openxmlformats.org/officeDocument/2006/relationships/hyperlink" Target="https://cogna.atlassian.net/browse/SGGS-16756?atlOrigin=eyJpIjoiMjBhNWIzMmFjMjdiNGE1YzhhZTE4YmM0ZjA0MDM4ZWYiLCJwIjoiZXhjZWwtamlyYSJ9" TargetMode="External"/><Relationship Id="rId50" Type="http://schemas.openxmlformats.org/officeDocument/2006/relationships/hyperlink" Target="https://cogna.atlassian.net/browse/SGTB-2679?atlOrigin=eyJpIjoiMjBhNWIzMmFjMjdiNGE1YzhhZTE4YmM0ZjA0MDM4ZWYiLCJwIjoiZXhjZWwtamlyYSJ9" TargetMode="External"/><Relationship Id="rId1204" Type="http://schemas.openxmlformats.org/officeDocument/2006/relationships/hyperlink" Target="https://cogna.atlassian.net/browse/SGGU-6993?atlOrigin=eyJpIjoiMjBhNWIzMmFjMjdiNGE1YzhhZTE4YmM0ZjA0MDM4ZWYiLCJwIjoiZXhjZWwtamlyYSJ9" TargetMode="External"/><Relationship Id="rId1411" Type="http://schemas.openxmlformats.org/officeDocument/2006/relationships/hyperlink" Target="https://cogna.atlassian.net/browse/SGGU-6354?atlOrigin=eyJpIjoiMjBhNWIzMmFjMjdiNGE1YzhhZTE4YmM0ZjA0MDM4ZWYiLCJwIjoiZXhjZWwtamlyYSJ9" TargetMode="External"/><Relationship Id="rId1649" Type="http://schemas.openxmlformats.org/officeDocument/2006/relationships/hyperlink" Target="https://cogna.atlassian.net/browse/SGGS-18359?atlOrigin=eyJpIjoiMjBhNWIzMmFjMjdiNGE1YzhhZTE4YmM0ZjA0MDM4ZWYiLCJwIjoiZXhjZWwtamlyYSJ9" TargetMode="External"/><Relationship Id="rId1856" Type="http://schemas.openxmlformats.org/officeDocument/2006/relationships/hyperlink" Target="https://cogna.atlassian.net/browse/SGGS-17998?atlOrigin=eyJpIjoiMjBhNWIzMmFjMjdiNGE1YzhhZTE4YmM0ZjA0MDM4ZWYiLCJwIjoiZXhjZWwtamlyYSJ9" TargetMode="External"/><Relationship Id="rId1509" Type="http://schemas.openxmlformats.org/officeDocument/2006/relationships/hyperlink" Target="https://cogna.atlassian.net/browse/SGGS-18624?atlOrigin=eyJpIjoiMjBhNWIzMmFjMjdiNGE1YzhhZTE4YmM0ZjA0MDM4ZWYiLCJwIjoiZXhjZWwtamlyYSJ9" TargetMode="External"/><Relationship Id="rId1716" Type="http://schemas.openxmlformats.org/officeDocument/2006/relationships/hyperlink" Target="https://cogna.atlassian.net/browse/SGGS-18250?atlOrigin=eyJpIjoiMjBhNWIzMmFjMjdiNGE1YzhhZTE4YmM0ZjA0MDM4ZWYiLCJwIjoiZXhjZWwtamlyYSJ9" TargetMode="External"/><Relationship Id="rId1923" Type="http://schemas.openxmlformats.org/officeDocument/2006/relationships/hyperlink" Target="https://cogna.atlassian.net/browse/SGGS-17912?atlOrigin=eyJpIjoiMjBhNWIzMmFjMjdiNGE1YzhhZTE4YmM0ZjA0MDM4ZWYiLCJwIjoiZXhjZWwtamlyYSJ9" TargetMode="External"/><Relationship Id="rId297" Type="http://schemas.openxmlformats.org/officeDocument/2006/relationships/hyperlink" Target="https://cogna.atlassian.net/browse/SGTB-1845?atlOrigin=eyJpIjoiMjBhNWIzMmFjMjdiNGE1YzhhZTE4YmM0ZjA0MDM4ZWYiLCJwIjoiZXhjZWwtamlyYSJ9" TargetMode="External"/><Relationship Id="rId2185" Type="http://schemas.openxmlformats.org/officeDocument/2006/relationships/hyperlink" Target="https://cogna.atlassian.net/browse/SGGS-17456?atlOrigin=eyJpIjoiMjBhNWIzMmFjMjdiNGE1YzhhZTE4YmM0ZjA0MDM4ZWYiLCJwIjoiZXhjZWwtamlyYSJ9" TargetMode="External"/><Relationship Id="rId2392" Type="http://schemas.openxmlformats.org/officeDocument/2006/relationships/hyperlink" Target="https://cogna.atlassian.net/browse/SGGS-17123?atlOrigin=eyJpIjoiMjBhNWIzMmFjMjdiNGE1YzhhZTE4YmM0ZjA0MDM4ZWYiLCJwIjoiZXhjZWwtamlyYSJ9" TargetMode="External"/><Relationship Id="rId157" Type="http://schemas.openxmlformats.org/officeDocument/2006/relationships/hyperlink" Target="https://cogna.atlassian.net/browse/SGTB-2347?atlOrigin=eyJpIjoiMjBhNWIzMmFjMjdiNGE1YzhhZTE4YmM0ZjA0MDM4ZWYiLCJwIjoiZXhjZWwtamlyYSJ9" TargetMode="External"/><Relationship Id="rId364" Type="http://schemas.openxmlformats.org/officeDocument/2006/relationships/hyperlink" Target="https://cogna.atlassian.net/browse/SGTB-1641?atlOrigin=eyJpIjoiMjBhNWIzMmFjMjdiNGE1YzhhZTE4YmM0ZjA0MDM4ZWYiLCJwIjoiZXhjZWwtamlyYSJ9" TargetMode="External"/><Relationship Id="rId2045" Type="http://schemas.openxmlformats.org/officeDocument/2006/relationships/hyperlink" Target="https://cogna.atlassian.net/browse/SGGS-17692?atlOrigin=eyJpIjoiMjBhNWIzMmFjMjdiNGE1YzhhZTE4YmM0ZjA0MDM4ZWYiLCJwIjoiZXhjZWwtamlyYSJ9" TargetMode="External"/><Relationship Id="rId2697" Type="http://schemas.openxmlformats.org/officeDocument/2006/relationships/hyperlink" Target="https://cogna.atlassian.net/browse/SGGS-16419?atlOrigin=eyJpIjoiMjBhNWIzMmFjMjdiNGE1YzhhZTE4YmM0ZjA0MDM4ZWYiLCJwIjoiZXhjZWwtamlyYSJ9" TargetMode="External"/><Relationship Id="rId571" Type="http://schemas.openxmlformats.org/officeDocument/2006/relationships/hyperlink" Target="https://cogna.atlassian.net/browse/SGSE-4800?atlOrigin=eyJpIjoiMjBhNWIzMmFjMjdiNGE1YzhhZTE4YmM0ZjA0MDM4ZWYiLCJwIjoiZXhjZWwtamlyYSJ9" TargetMode="External"/><Relationship Id="rId669" Type="http://schemas.openxmlformats.org/officeDocument/2006/relationships/hyperlink" Target="https://cogna.atlassian.net/browse/SGSE-4568?atlOrigin=eyJpIjoiMjBhNWIzMmFjMjdiNGE1YzhhZTE4YmM0ZjA0MDM4ZWYiLCJwIjoiZXhjZWwtamlyYSJ9" TargetMode="External"/><Relationship Id="rId876" Type="http://schemas.openxmlformats.org/officeDocument/2006/relationships/hyperlink" Target="https://cogna.atlassian.net/browse/SGSE-4120?atlOrigin=eyJpIjoiMjBhNWIzMmFjMjdiNGE1YzhhZTE4YmM0ZjA0MDM4ZWYiLCJwIjoiZXhjZWwtamlyYSJ9" TargetMode="External"/><Relationship Id="rId1299" Type="http://schemas.openxmlformats.org/officeDocument/2006/relationships/hyperlink" Target="https://cogna.atlassian.net/browse/SGGU-6764?atlOrigin=eyJpIjoiMjBhNWIzMmFjMjdiNGE1YzhhZTE4YmM0ZjA0MDM4ZWYiLCJwIjoiZXhjZWwtamlyYSJ9" TargetMode="External"/><Relationship Id="rId2252" Type="http://schemas.openxmlformats.org/officeDocument/2006/relationships/hyperlink" Target="https://cogna.atlassian.net/browse/SGGS-17339?atlOrigin=eyJpIjoiMjBhNWIzMmFjMjdiNGE1YzhhZTE4YmM0ZjA0MDM4ZWYiLCJwIjoiZXhjZWwtamlyYSJ9" TargetMode="External"/><Relationship Id="rId2557" Type="http://schemas.openxmlformats.org/officeDocument/2006/relationships/hyperlink" Target="https://cogna.atlassian.net/browse/SGGS-16879?atlOrigin=eyJpIjoiMjBhNWIzMmFjMjdiNGE1YzhhZTE4YmM0ZjA0MDM4ZWYiLCJwIjoiZXhjZWwtamlyYSJ9" TargetMode="External"/><Relationship Id="rId224" Type="http://schemas.openxmlformats.org/officeDocument/2006/relationships/hyperlink" Target="https://cogna.atlassian.net/browse/SGTB-2119?atlOrigin=eyJpIjoiMjBhNWIzMmFjMjdiNGE1YzhhZTE4YmM0ZjA0MDM4ZWYiLCJwIjoiZXhjZWwtamlyYSJ9" TargetMode="External"/><Relationship Id="rId431" Type="http://schemas.openxmlformats.org/officeDocument/2006/relationships/hyperlink" Target="https://cogna.atlassian.net/browse/SGTB-1013?atlOrigin=eyJpIjoiMjBhNWIzMmFjMjdiNGE1YzhhZTE4YmM0ZjA0MDM4ZWYiLCJwIjoiZXhjZWwtamlyYSJ9" TargetMode="External"/><Relationship Id="rId529" Type="http://schemas.openxmlformats.org/officeDocument/2006/relationships/hyperlink" Target="https://cogna.atlassian.net/browse/SGTB-1224?atlOrigin=eyJpIjoiMjBhNWIzMmFjMjdiNGE1YzhhZTE4YmM0ZjA0MDM4ZWYiLCJwIjoiZXhjZWwtamlyYSJ9" TargetMode="External"/><Relationship Id="rId736" Type="http://schemas.openxmlformats.org/officeDocument/2006/relationships/hyperlink" Target="https://cogna.atlassian.net/browse/SGSE-4461?atlOrigin=eyJpIjoiMjBhNWIzMmFjMjdiNGE1YzhhZTE4YmM0ZjA0MDM4ZWYiLCJwIjoiZXhjZWwtamlyYSJ9" TargetMode="External"/><Relationship Id="rId1061" Type="http://schemas.openxmlformats.org/officeDocument/2006/relationships/hyperlink" Target="https://cogna.atlassian.net/browse/SGGU-5187?atlOrigin=eyJpIjoiMjBhNWIzMmFjMjdiNGE1YzhhZTE4YmM0ZjA0MDM4ZWYiLCJwIjoiZXhjZWwtamlyYSJ9" TargetMode="External"/><Relationship Id="rId1159" Type="http://schemas.openxmlformats.org/officeDocument/2006/relationships/hyperlink" Target="https://cogna.atlassian.net/browse/SGGU-5187?atlOrigin=eyJpIjoiMjBhNWIzMmFjMjdiNGE1YzhhZTE4YmM0ZjA0MDM4ZWYiLCJwIjoiZXhjZWwtamlyYSJ9" TargetMode="External"/><Relationship Id="rId1366" Type="http://schemas.openxmlformats.org/officeDocument/2006/relationships/hyperlink" Target="https://cogna.atlassian.net/browse/SGGU-6541?atlOrigin=eyJpIjoiMjBhNWIzMmFjMjdiNGE1YzhhZTE4YmM0ZjA0MDM4ZWYiLCJwIjoiZXhjZWwtamlyYSJ9" TargetMode="External"/><Relationship Id="rId2112" Type="http://schemas.openxmlformats.org/officeDocument/2006/relationships/hyperlink" Target="https://cogna.atlassian.net/browse/SGGS-17542?atlOrigin=eyJpIjoiMjBhNWIzMmFjMjdiNGE1YzhhZTE4YmM0ZjA0MDM4ZWYiLCJwIjoiZXhjZWwtamlyYSJ9" TargetMode="External"/><Relationship Id="rId2417" Type="http://schemas.openxmlformats.org/officeDocument/2006/relationships/hyperlink" Target="https://cogna.atlassian.net/browse/SGGS-17085?atlOrigin=eyJpIjoiMjBhNWIzMmFjMjdiNGE1YzhhZTE4YmM0ZjA0MDM4ZWYiLCJwIjoiZXhjZWwtamlyYSJ9" TargetMode="External"/><Relationship Id="rId2764" Type="http://schemas.openxmlformats.org/officeDocument/2006/relationships/hyperlink" Target="https://cogna.atlassian.net/browse/SGGS-16167?atlOrigin=eyJpIjoiMjBhNWIzMmFjMjdiNGE1YzhhZTE4YmM0ZjA0MDM4ZWYiLCJwIjoiZXhjZWwtamlyYSJ9" TargetMode="External"/><Relationship Id="rId943" Type="http://schemas.openxmlformats.org/officeDocument/2006/relationships/hyperlink" Target="https://cogna.atlassian.net/browse/ARTSG-184?atlOrigin=eyJpIjoiMjBhNWIzMmFjMjdiNGE1YzhhZTE4YmM0ZjA0MDM4ZWYiLCJwIjoiZXhjZWwtamlyYSJ9" TargetMode="External"/><Relationship Id="rId1019" Type="http://schemas.openxmlformats.org/officeDocument/2006/relationships/hyperlink" Target="https://cogna.atlassian.net/browse/SGGU-7451?atlOrigin=eyJpIjoiMjBhNWIzMmFjMjdiNGE1YzhhZTE4YmM0ZjA0MDM4ZWYiLCJwIjoiZXhjZWwtamlyYSJ9" TargetMode="External"/><Relationship Id="rId1573" Type="http://schemas.openxmlformats.org/officeDocument/2006/relationships/hyperlink" Target="https://cogna.atlassian.net/browse/SGGS-18516?atlOrigin=eyJpIjoiMjBhNWIzMmFjMjdiNGE1YzhhZTE4YmM0ZjA0MDM4ZWYiLCJwIjoiZXhjZWwtamlyYSJ9" TargetMode="External"/><Relationship Id="rId1780" Type="http://schemas.openxmlformats.org/officeDocument/2006/relationships/hyperlink" Target="https://cogna.atlassian.net/browse/SGGS-18160?atlOrigin=eyJpIjoiMjBhNWIzMmFjMjdiNGE1YzhhZTE4YmM0ZjA0MDM4ZWYiLCJwIjoiZXhjZWwtamlyYSJ9" TargetMode="External"/><Relationship Id="rId1878" Type="http://schemas.openxmlformats.org/officeDocument/2006/relationships/hyperlink" Target="https://cogna.atlassian.net/browse/SGGS-17962?atlOrigin=eyJpIjoiMjBhNWIzMmFjMjdiNGE1YzhhZTE4YmM0ZjA0MDM4ZWYiLCJwIjoiZXhjZWwtamlyYSJ9" TargetMode="External"/><Relationship Id="rId2624" Type="http://schemas.openxmlformats.org/officeDocument/2006/relationships/hyperlink" Target="https://cogna.atlassian.net/browse/ARTPT-691?atlOrigin=eyJpIjoiMjBhNWIzMmFjMjdiNGE1YzhhZTE4YmM0ZjA0MDM4ZWYiLCJwIjoiZXhjZWwtamlyYSJ9" TargetMode="External"/><Relationship Id="rId2831" Type="http://schemas.openxmlformats.org/officeDocument/2006/relationships/hyperlink" Target="https://cogna.atlassian.net/browse/ARTSG-182?atlOrigin=eyJpIjoiMjBhNWIzMmFjMjdiNGE1YzhhZTE4YmM0ZjA0MDM4ZWYiLCJwIjoiZXhjZWwtamlyYSJ9" TargetMode="External"/><Relationship Id="rId72" Type="http://schemas.openxmlformats.org/officeDocument/2006/relationships/hyperlink" Target="https://cogna.atlassian.net/browse/SGTB-2603?atlOrigin=eyJpIjoiMjBhNWIzMmFjMjdiNGE1YzhhZTE4YmM0ZjA0MDM4ZWYiLCJwIjoiZXhjZWwtamlyYSJ9" TargetMode="External"/><Relationship Id="rId803" Type="http://schemas.openxmlformats.org/officeDocument/2006/relationships/hyperlink" Target="https://cogna.atlassian.net/browse/SGSE-4286?atlOrigin=eyJpIjoiMjBhNWIzMmFjMjdiNGE1YzhhZTE4YmM0ZjA0MDM4ZWYiLCJwIjoiZXhjZWwtamlyYSJ9" TargetMode="External"/><Relationship Id="rId1226" Type="http://schemas.openxmlformats.org/officeDocument/2006/relationships/hyperlink" Target="https://cogna.atlassian.net/browse/SGGU-6953?atlOrigin=eyJpIjoiMjBhNWIzMmFjMjdiNGE1YzhhZTE4YmM0ZjA0MDM4ZWYiLCJwIjoiZXhjZWwtamlyYSJ9" TargetMode="External"/><Relationship Id="rId1433" Type="http://schemas.openxmlformats.org/officeDocument/2006/relationships/hyperlink" Target="https://cogna.atlassian.net/browse/SGGU-6317?atlOrigin=eyJpIjoiMjBhNWIzMmFjMjdiNGE1YzhhZTE4YmM0ZjA0MDM4ZWYiLCJwIjoiZXhjZWwtamlyYSJ9" TargetMode="External"/><Relationship Id="rId1640" Type="http://schemas.openxmlformats.org/officeDocument/2006/relationships/hyperlink" Target="https://cogna.atlassian.net/browse/SGGS-18370?atlOrigin=eyJpIjoiMjBhNWIzMmFjMjdiNGE1YzhhZTE4YmM0ZjA0MDM4ZWYiLCJwIjoiZXhjZWwtamlyYSJ9" TargetMode="External"/><Relationship Id="rId1738" Type="http://schemas.openxmlformats.org/officeDocument/2006/relationships/hyperlink" Target="https://cogna.atlassian.net/browse/SGGS-18208?atlOrigin=eyJpIjoiMjBhNWIzMmFjMjdiNGE1YzhhZTE4YmM0ZjA0MDM4ZWYiLCJwIjoiZXhjZWwtamlyYSJ9" TargetMode="External"/><Relationship Id="rId1500" Type="http://schemas.openxmlformats.org/officeDocument/2006/relationships/hyperlink" Target="https://cogna.atlassian.net/browse/SGGS-18647?atlOrigin=eyJpIjoiMjBhNWIzMmFjMjdiNGE1YzhhZTE4YmM0ZjA0MDM4ZWYiLCJwIjoiZXhjZWwtamlyYSJ9" TargetMode="External"/><Relationship Id="rId1945" Type="http://schemas.openxmlformats.org/officeDocument/2006/relationships/hyperlink" Target="https://cogna.atlassian.net/browse/SGGS-17889?atlOrigin=eyJpIjoiMjBhNWIzMmFjMjdiNGE1YzhhZTE4YmM0ZjA0MDM4ZWYiLCJwIjoiZXhjZWwtamlyYSJ9" TargetMode="External"/><Relationship Id="rId1805" Type="http://schemas.openxmlformats.org/officeDocument/2006/relationships/hyperlink" Target="https://cogna.atlassian.net/browse/SGGS-18125?atlOrigin=eyJpIjoiMjBhNWIzMmFjMjdiNGE1YzhhZTE4YmM0ZjA0MDM4ZWYiLCJwIjoiZXhjZWwtamlyYSJ9" TargetMode="External"/><Relationship Id="rId179" Type="http://schemas.openxmlformats.org/officeDocument/2006/relationships/hyperlink" Target="https://cogna.atlassian.net/browse/SGTB-2299?atlOrigin=eyJpIjoiMjBhNWIzMmFjMjdiNGE1YzhhZTE4YmM0ZjA0MDM4ZWYiLCJwIjoiZXhjZWwtamlyYSJ9" TargetMode="External"/><Relationship Id="rId386" Type="http://schemas.openxmlformats.org/officeDocument/2006/relationships/hyperlink" Target="https://cogna.atlassian.net/browse/SGTB-1592?atlOrigin=eyJpIjoiMjBhNWIzMmFjMjdiNGE1YzhhZTE4YmM0ZjA0MDM4ZWYiLCJwIjoiZXhjZWwtamlyYSJ9" TargetMode="External"/><Relationship Id="rId593" Type="http://schemas.openxmlformats.org/officeDocument/2006/relationships/hyperlink" Target="https://cogna.atlassian.net/browse/SGSE-4740?atlOrigin=eyJpIjoiMjBhNWIzMmFjMjdiNGE1YzhhZTE4YmM0ZjA0MDM4ZWYiLCJwIjoiZXhjZWwtamlyYSJ9" TargetMode="External"/><Relationship Id="rId2067" Type="http://schemas.openxmlformats.org/officeDocument/2006/relationships/hyperlink" Target="https://cogna.atlassian.net/browse/SGGS-11290?atlOrigin=eyJpIjoiMjBhNWIzMmFjMjdiNGE1YzhhZTE4YmM0ZjA0MDM4ZWYiLCJwIjoiZXhjZWwtamlyYSJ9" TargetMode="External"/><Relationship Id="rId2274" Type="http://schemas.openxmlformats.org/officeDocument/2006/relationships/hyperlink" Target="https://cogna.atlassian.net/browse/SGGS-17310?atlOrigin=eyJpIjoiMjBhNWIzMmFjMjdiNGE1YzhhZTE4YmM0ZjA0MDM4ZWYiLCJwIjoiZXhjZWwtamlyYSJ9" TargetMode="External"/><Relationship Id="rId2481" Type="http://schemas.openxmlformats.org/officeDocument/2006/relationships/hyperlink" Target="https://cogna.atlassian.net/browse/SGGS-17001?atlOrigin=eyJpIjoiMjBhNWIzMmFjMjdiNGE1YzhhZTE4YmM0ZjA0MDM4ZWYiLCJwIjoiZXhjZWwtamlyYSJ9" TargetMode="External"/><Relationship Id="rId246" Type="http://schemas.openxmlformats.org/officeDocument/2006/relationships/hyperlink" Target="https://cogna.atlassian.net/browse/SGTB-2056?atlOrigin=eyJpIjoiMjBhNWIzMmFjMjdiNGE1YzhhZTE4YmM0ZjA0MDM4ZWYiLCJwIjoiZXhjZWwtamlyYSJ9" TargetMode="External"/><Relationship Id="rId453" Type="http://schemas.openxmlformats.org/officeDocument/2006/relationships/hyperlink" Target="https://cogna.atlassian.net/browse/SGTB-1400?atlOrigin=eyJpIjoiMjBhNWIzMmFjMjdiNGE1YzhhZTE4YmM0ZjA0MDM4ZWYiLCJwIjoiZXhjZWwtamlyYSJ9" TargetMode="External"/><Relationship Id="rId660" Type="http://schemas.openxmlformats.org/officeDocument/2006/relationships/hyperlink" Target="https://cogna.atlassian.net/browse/SGSE-4585?atlOrigin=eyJpIjoiMjBhNWIzMmFjMjdiNGE1YzhhZTE4YmM0ZjA0MDM4ZWYiLCJwIjoiZXhjZWwtamlyYSJ9" TargetMode="External"/><Relationship Id="rId898" Type="http://schemas.openxmlformats.org/officeDocument/2006/relationships/hyperlink" Target="https://cogna.atlassian.net/browse/ARTSG-178?atlOrigin=eyJpIjoiMjBhNWIzMmFjMjdiNGE1YzhhZTE4YmM0ZjA0MDM4ZWYiLCJwIjoiZXhjZWwtamlyYSJ9" TargetMode="External"/><Relationship Id="rId1083" Type="http://schemas.openxmlformats.org/officeDocument/2006/relationships/hyperlink" Target="https://cogna.atlassian.net/browse/SGGU-5187?atlOrigin=eyJpIjoiMjBhNWIzMmFjMjdiNGE1YzhhZTE4YmM0ZjA0MDM4ZWYiLCJwIjoiZXhjZWwtamlyYSJ9" TargetMode="External"/><Relationship Id="rId1290" Type="http://schemas.openxmlformats.org/officeDocument/2006/relationships/hyperlink" Target="https://cogna.atlassian.net/browse/SGGU-6779?atlOrigin=eyJpIjoiMjBhNWIzMmFjMjdiNGE1YzhhZTE4YmM0ZjA0MDM4ZWYiLCJwIjoiZXhjZWwtamlyYSJ9" TargetMode="External"/><Relationship Id="rId2134" Type="http://schemas.openxmlformats.org/officeDocument/2006/relationships/hyperlink" Target="https://cogna.atlassian.net/browse/SGGS-17516?atlOrigin=eyJpIjoiMjBhNWIzMmFjMjdiNGE1YzhhZTE4YmM0ZjA0MDM4ZWYiLCJwIjoiZXhjZWwtamlyYSJ9" TargetMode="External"/><Relationship Id="rId2341" Type="http://schemas.openxmlformats.org/officeDocument/2006/relationships/hyperlink" Target="https://cogna.atlassian.net/browse/SGGS-17215?atlOrigin=eyJpIjoiMjBhNWIzMmFjMjdiNGE1YzhhZTE4YmM0ZjA0MDM4ZWYiLCJwIjoiZXhjZWwtamlyYSJ9" TargetMode="External"/><Relationship Id="rId2579" Type="http://schemas.openxmlformats.org/officeDocument/2006/relationships/hyperlink" Target="https://cogna.atlassian.net/browse/SGGS-16812?atlOrigin=eyJpIjoiMjBhNWIzMmFjMjdiNGE1YzhhZTE4YmM0ZjA0MDM4ZWYiLCJwIjoiZXhjZWwtamlyYSJ9" TargetMode="External"/><Relationship Id="rId2786" Type="http://schemas.openxmlformats.org/officeDocument/2006/relationships/hyperlink" Target="https://cogna.atlassian.net/browse/SGGS-15794?atlOrigin=eyJpIjoiMjBhNWIzMmFjMjdiNGE1YzhhZTE4YmM0ZjA0MDM4ZWYiLCJwIjoiZXhjZWwtamlyYSJ9" TargetMode="External"/><Relationship Id="rId106" Type="http://schemas.openxmlformats.org/officeDocument/2006/relationships/hyperlink" Target="https://cogna.atlassian.net/browse/SGTB-2523?atlOrigin=eyJpIjoiMjBhNWIzMmFjMjdiNGE1YzhhZTE4YmM0ZjA0MDM4ZWYiLCJwIjoiZXhjZWwtamlyYSJ9" TargetMode="External"/><Relationship Id="rId313" Type="http://schemas.openxmlformats.org/officeDocument/2006/relationships/hyperlink" Target="https://cogna.atlassian.net/browse/SGTB-1804?atlOrigin=eyJpIjoiMjBhNWIzMmFjMjdiNGE1YzhhZTE4YmM0ZjA0MDM4ZWYiLCJwIjoiZXhjZWwtamlyYSJ9" TargetMode="External"/><Relationship Id="rId758" Type="http://schemas.openxmlformats.org/officeDocument/2006/relationships/hyperlink" Target="https://cogna.atlassian.net/browse/SGSE-4415?atlOrigin=eyJpIjoiMjBhNWIzMmFjMjdiNGE1YzhhZTE4YmM0ZjA0MDM4ZWYiLCJwIjoiZXhjZWwtamlyYSJ9" TargetMode="External"/><Relationship Id="rId965" Type="http://schemas.openxmlformats.org/officeDocument/2006/relationships/hyperlink" Target="https://cogna.atlassian.net/browse/ARTSG-183?atlOrigin=eyJpIjoiMjBhNWIzMmFjMjdiNGE1YzhhZTE4YmM0ZjA0MDM4ZWYiLCJwIjoiZXhjZWwtamlyYSJ9" TargetMode="External"/><Relationship Id="rId1150" Type="http://schemas.openxmlformats.org/officeDocument/2006/relationships/hyperlink" Target="https://cogna.atlassian.net/browse/SGGU-7151?atlOrigin=eyJpIjoiMjBhNWIzMmFjMjdiNGE1YzhhZTE4YmM0ZjA0MDM4ZWYiLCJwIjoiZXhjZWwtamlyYSJ9" TargetMode="External"/><Relationship Id="rId1388" Type="http://schemas.openxmlformats.org/officeDocument/2006/relationships/hyperlink" Target="https://cogna.atlassian.net/browse/SGGU-6418?atlOrigin=eyJpIjoiMjBhNWIzMmFjMjdiNGE1YzhhZTE4YmM0ZjA0MDM4ZWYiLCJwIjoiZXhjZWwtamlyYSJ9" TargetMode="External"/><Relationship Id="rId1595" Type="http://schemas.openxmlformats.org/officeDocument/2006/relationships/hyperlink" Target="https://cogna.atlassian.net/browse/SGGS-18482?atlOrigin=eyJpIjoiMjBhNWIzMmFjMjdiNGE1YzhhZTE4YmM0ZjA0MDM4ZWYiLCJwIjoiZXhjZWwtamlyYSJ9" TargetMode="External"/><Relationship Id="rId2439" Type="http://schemas.openxmlformats.org/officeDocument/2006/relationships/hyperlink" Target="https://cogna.atlassian.net/browse/SGGS-17062?atlOrigin=eyJpIjoiMjBhNWIzMmFjMjdiNGE1YzhhZTE4YmM0ZjA0MDM4ZWYiLCJwIjoiZXhjZWwtamlyYSJ9" TargetMode="External"/><Relationship Id="rId2646" Type="http://schemas.openxmlformats.org/officeDocument/2006/relationships/hyperlink" Target="https://cogna.atlassian.net/browse/SGGS-16595?atlOrigin=eyJpIjoiMjBhNWIzMmFjMjdiNGE1YzhhZTE4YmM0ZjA0MDM4ZWYiLCJwIjoiZXhjZWwtamlyYSJ9" TargetMode="External"/><Relationship Id="rId2853" Type="http://schemas.openxmlformats.org/officeDocument/2006/relationships/hyperlink" Target="https://cogna.atlassian.net/browse/ARTSG-182?atlOrigin=eyJpIjoiMjBhNWIzMmFjMjdiNGE1YzhhZTE4YmM0ZjA0MDM4ZWYiLCJwIjoiZXhjZWwtamlyYSJ9" TargetMode="External"/><Relationship Id="rId94" Type="http://schemas.openxmlformats.org/officeDocument/2006/relationships/hyperlink" Target="https://cogna.atlassian.net/browse/SGTB-2559?atlOrigin=eyJpIjoiMjBhNWIzMmFjMjdiNGE1YzhhZTE4YmM0ZjA0MDM4ZWYiLCJwIjoiZXhjZWwtamlyYSJ9" TargetMode="External"/><Relationship Id="rId520" Type="http://schemas.openxmlformats.org/officeDocument/2006/relationships/hyperlink" Target="https://cogna.atlassian.net/browse/SGTB-1301?atlOrigin=eyJpIjoiMjBhNWIzMmFjMjdiNGE1YzhhZTE4YmM0ZjA0MDM4ZWYiLCJwIjoiZXhjZWwtamlyYSJ9" TargetMode="External"/><Relationship Id="rId618" Type="http://schemas.openxmlformats.org/officeDocument/2006/relationships/hyperlink" Target="https://cogna.atlassian.net/browse/SGSE-4679?atlOrigin=eyJpIjoiMjBhNWIzMmFjMjdiNGE1YzhhZTE4YmM0ZjA0MDM4ZWYiLCJwIjoiZXhjZWwtamlyYSJ9" TargetMode="External"/><Relationship Id="rId825" Type="http://schemas.openxmlformats.org/officeDocument/2006/relationships/hyperlink" Target="https://cogna.atlassian.net/browse/SGSE-4228?atlOrigin=eyJpIjoiMjBhNWIzMmFjMjdiNGE1YzhhZTE4YmM0ZjA0MDM4ZWYiLCJwIjoiZXhjZWwtamlyYSJ9" TargetMode="External"/><Relationship Id="rId1248" Type="http://schemas.openxmlformats.org/officeDocument/2006/relationships/hyperlink" Target="https://cogna.atlassian.net/browse/SGGU-6922?atlOrigin=eyJpIjoiMjBhNWIzMmFjMjdiNGE1YzhhZTE4YmM0ZjA0MDM4ZWYiLCJwIjoiZXhjZWwtamlyYSJ9" TargetMode="External"/><Relationship Id="rId1455" Type="http://schemas.openxmlformats.org/officeDocument/2006/relationships/hyperlink" Target="https://cogna.atlassian.net/browse/SGGU-6295?atlOrigin=eyJpIjoiMjBhNWIzMmFjMjdiNGE1YzhhZTE4YmM0ZjA0MDM4ZWYiLCJwIjoiZXhjZWwtamlyYSJ9" TargetMode="External"/><Relationship Id="rId1662" Type="http://schemas.openxmlformats.org/officeDocument/2006/relationships/hyperlink" Target="https://cogna.atlassian.net/browse/SGGS-18326?atlOrigin=eyJpIjoiMjBhNWIzMmFjMjdiNGE1YzhhZTE4YmM0ZjA0MDM4ZWYiLCJwIjoiZXhjZWwtamlyYSJ9" TargetMode="External"/><Relationship Id="rId2201" Type="http://schemas.openxmlformats.org/officeDocument/2006/relationships/hyperlink" Target="https://cogna.atlassian.net/browse/SGGS-17440?atlOrigin=eyJpIjoiMjBhNWIzMmFjMjdiNGE1YzhhZTE4YmM0ZjA0MDM4ZWYiLCJwIjoiZXhjZWwtamlyYSJ9" TargetMode="External"/><Relationship Id="rId2506" Type="http://schemas.openxmlformats.org/officeDocument/2006/relationships/hyperlink" Target="https://cogna.atlassian.net/browse/SGGS-16984?atlOrigin=eyJpIjoiMjBhNWIzMmFjMjdiNGE1YzhhZTE4YmM0ZjA0MDM4ZWYiLCJwIjoiZXhjZWwtamlyYSJ9" TargetMode="External"/><Relationship Id="rId1010" Type="http://schemas.openxmlformats.org/officeDocument/2006/relationships/hyperlink" Target="https://cogna.atlassian.net/browse/SGGU-7465?atlOrigin=eyJpIjoiMjBhNWIzMmFjMjdiNGE1YzhhZTE4YmM0ZjA0MDM4ZWYiLCJwIjoiZXhjZWwtamlyYSJ9" TargetMode="External"/><Relationship Id="rId1108" Type="http://schemas.openxmlformats.org/officeDocument/2006/relationships/hyperlink" Target="https://cogna.atlassian.net/browse/SGGU-5187?atlOrigin=eyJpIjoiMjBhNWIzMmFjMjdiNGE1YzhhZTE4YmM0ZjA0MDM4ZWYiLCJwIjoiZXhjZWwtamlyYSJ9" TargetMode="External"/><Relationship Id="rId1315" Type="http://schemas.openxmlformats.org/officeDocument/2006/relationships/hyperlink" Target="https://cogna.atlassian.net/browse/SGGU-6727?atlOrigin=eyJpIjoiMjBhNWIzMmFjMjdiNGE1YzhhZTE4YmM0ZjA0MDM4ZWYiLCJwIjoiZXhjZWwtamlyYSJ9" TargetMode="External"/><Relationship Id="rId1967" Type="http://schemas.openxmlformats.org/officeDocument/2006/relationships/hyperlink" Target="https://cogna.atlassian.net/browse/SGGS-17801?atlOrigin=eyJpIjoiMjBhNWIzMmFjMjdiNGE1YzhhZTE4YmM0ZjA0MDM4ZWYiLCJwIjoiZXhjZWwtamlyYSJ9" TargetMode="External"/><Relationship Id="rId2713" Type="http://schemas.openxmlformats.org/officeDocument/2006/relationships/hyperlink" Target="https://cogna.atlassian.net/browse/SGGS-16382?atlOrigin=eyJpIjoiMjBhNWIzMmFjMjdiNGE1YzhhZTE4YmM0ZjA0MDM4ZWYiLCJwIjoiZXhjZWwtamlyYSJ9" TargetMode="External"/><Relationship Id="rId1522" Type="http://schemas.openxmlformats.org/officeDocument/2006/relationships/hyperlink" Target="https://cogna.atlassian.net/browse/SGGS-18611?atlOrigin=eyJpIjoiMjBhNWIzMmFjMjdiNGE1YzhhZTE4YmM0ZjA0MDM4ZWYiLCJwIjoiZXhjZWwtamlyYSJ9" TargetMode="External"/><Relationship Id="rId21" Type="http://schemas.openxmlformats.org/officeDocument/2006/relationships/hyperlink" Target="https://cogna.atlassian.net/browse/SGTB-2743?atlOrigin=eyJpIjoiMjBhNWIzMmFjMjdiNGE1YzhhZTE4YmM0ZjA0MDM4ZWYiLCJwIjoiZXhjZWwtamlyYSJ9" TargetMode="External"/><Relationship Id="rId2089" Type="http://schemas.openxmlformats.org/officeDocument/2006/relationships/hyperlink" Target="https://cogna.atlassian.net/browse/SGGS-17572?atlOrigin=eyJpIjoiMjBhNWIzMmFjMjdiNGE1YzhhZTE4YmM0ZjA0MDM4ZWYiLCJwIjoiZXhjZWwtamlyYSJ9" TargetMode="External"/><Relationship Id="rId2296" Type="http://schemas.openxmlformats.org/officeDocument/2006/relationships/hyperlink" Target="https://cogna.atlassian.net/browse/SGGS-17276?atlOrigin=eyJpIjoiMjBhNWIzMmFjMjdiNGE1YzhhZTE4YmM0ZjA0MDM4ZWYiLCJwIjoiZXhjZWwtamlyYSJ9" TargetMode="External"/><Relationship Id="rId268" Type="http://schemas.openxmlformats.org/officeDocument/2006/relationships/hyperlink" Target="https://cogna.atlassian.net/browse/SGTB-1930?atlOrigin=eyJpIjoiMjBhNWIzMmFjMjdiNGE1YzhhZTE4YmM0ZjA0MDM4ZWYiLCJwIjoiZXhjZWwtamlyYSJ9" TargetMode="External"/><Relationship Id="rId475" Type="http://schemas.openxmlformats.org/officeDocument/2006/relationships/hyperlink" Target="https://cogna.atlassian.net/browse/SGTB-1386?atlOrigin=eyJpIjoiMjBhNWIzMmFjMjdiNGE1YzhhZTE4YmM0ZjA0MDM4ZWYiLCJwIjoiZXhjZWwtamlyYSJ9" TargetMode="External"/><Relationship Id="rId682" Type="http://schemas.openxmlformats.org/officeDocument/2006/relationships/hyperlink" Target="https://cogna.atlassian.net/browse/SGSE-4554?atlOrigin=eyJpIjoiMjBhNWIzMmFjMjdiNGE1YzhhZTE4YmM0ZjA0MDM4ZWYiLCJwIjoiZXhjZWwtamlyYSJ9" TargetMode="External"/><Relationship Id="rId2156" Type="http://schemas.openxmlformats.org/officeDocument/2006/relationships/hyperlink" Target="https://cogna.atlassian.net/browse/SGGS-17489?atlOrigin=eyJpIjoiMjBhNWIzMmFjMjdiNGE1YzhhZTE4YmM0ZjA0MDM4ZWYiLCJwIjoiZXhjZWwtamlyYSJ9" TargetMode="External"/><Relationship Id="rId2363" Type="http://schemas.openxmlformats.org/officeDocument/2006/relationships/hyperlink" Target="https://cogna.atlassian.net/browse/SGGS-17176?atlOrigin=eyJpIjoiMjBhNWIzMmFjMjdiNGE1YzhhZTE4YmM0ZjA0MDM4ZWYiLCJwIjoiZXhjZWwtamlyYSJ9" TargetMode="External"/><Relationship Id="rId2570" Type="http://schemas.openxmlformats.org/officeDocument/2006/relationships/hyperlink" Target="https://cogna.atlassian.net/browse/SGGS-16852?atlOrigin=eyJpIjoiMjBhNWIzMmFjMjdiNGE1YzhhZTE4YmM0ZjA0MDM4ZWYiLCJwIjoiZXhjZWwtamlyYSJ9" TargetMode="External"/><Relationship Id="rId128" Type="http://schemas.openxmlformats.org/officeDocument/2006/relationships/hyperlink" Target="https://cogna.atlassian.net/browse/SGTB-2434?atlOrigin=eyJpIjoiMjBhNWIzMmFjMjdiNGE1YzhhZTE4YmM0ZjA0MDM4ZWYiLCJwIjoiZXhjZWwtamlyYSJ9" TargetMode="External"/><Relationship Id="rId335" Type="http://schemas.openxmlformats.org/officeDocument/2006/relationships/hyperlink" Target="https://cogna.atlassian.net/browse/SGTB-1692?atlOrigin=eyJpIjoiMjBhNWIzMmFjMjdiNGE1YzhhZTE4YmM0ZjA0MDM4ZWYiLCJwIjoiZXhjZWwtamlyYSJ9" TargetMode="External"/><Relationship Id="rId542" Type="http://schemas.openxmlformats.org/officeDocument/2006/relationships/hyperlink" Target="https://cogna.atlassian.net/browse/SGTB-993?atlOrigin=eyJpIjoiMjBhNWIzMmFjMjdiNGE1YzhhZTE4YmM0ZjA0MDM4ZWYiLCJwIjoiZXhjZWwtamlyYSJ9" TargetMode="External"/><Relationship Id="rId1172" Type="http://schemas.openxmlformats.org/officeDocument/2006/relationships/hyperlink" Target="https://cogna.atlassian.net/browse/SGGU-7113?atlOrigin=eyJpIjoiMjBhNWIzMmFjMjdiNGE1YzhhZTE4YmM0ZjA0MDM4ZWYiLCJwIjoiZXhjZWwtamlyYSJ9" TargetMode="External"/><Relationship Id="rId2016" Type="http://schemas.openxmlformats.org/officeDocument/2006/relationships/hyperlink" Target="https://cogna.atlassian.net/browse/SGGS-17733?atlOrigin=eyJpIjoiMjBhNWIzMmFjMjdiNGE1YzhhZTE4YmM0ZjA0MDM4ZWYiLCJwIjoiZXhjZWwtamlyYSJ9" TargetMode="External"/><Relationship Id="rId2223" Type="http://schemas.openxmlformats.org/officeDocument/2006/relationships/hyperlink" Target="https://cogna.atlassian.net/browse/SGGS-17412?atlOrigin=eyJpIjoiMjBhNWIzMmFjMjdiNGE1YzhhZTE4YmM0ZjA0MDM4ZWYiLCJwIjoiZXhjZWwtamlyYSJ9" TargetMode="External"/><Relationship Id="rId2430" Type="http://schemas.openxmlformats.org/officeDocument/2006/relationships/hyperlink" Target="https://cogna.atlassian.net/browse/SGGS-17077?atlOrigin=eyJpIjoiMjBhNWIzMmFjMjdiNGE1YzhhZTE4YmM0ZjA0MDM4ZWYiLCJwIjoiZXhjZWwtamlyYSJ9" TargetMode="External"/><Relationship Id="rId402" Type="http://schemas.openxmlformats.org/officeDocument/2006/relationships/hyperlink" Target="https://cogna.atlassian.net/browse/SGTB-1538?atlOrigin=eyJpIjoiMjBhNWIzMmFjMjdiNGE1YzhhZTE4YmM0ZjA0MDM4ZWYiLCJwIjoiZXhjZWwtamlyYSJ9" TargetMode="External"/><Relationship Id="rId1032" Type="http://schemas.openxmlformats.org/officeDocument/2006/relationships/hyperlink" Target="https://cogna.atlassian.net/browse/SGGU-7431?atlOrigin=eyJpIjoiMjBhNWIzMmFjMjdiNGE1YzhhZTE4YmM0ZjA0MDM4ZWYiLCJwIjoiZXhjZWwtamlyYSJ9" TargetMode="External"/><Relationship Id="rId1989" Type="http://schemas.openxmlformats.org/officeDocument/2006/relationships/hyperlink" Target="https://cogna.atlassian.net/browse/SGGS-17766?atlOrigin=eyJpIjoiMjBhNWIzMmFjMjdiNGE1YzhhZTE4YmM0ZjA0MDM4ZWYiLCJwIjoiZXhjZWwtamlyYSJ9" TargetMode="External"/><Relationship Id="rId1849" Type="http://schemas.openxmlformats.org/officeDocument/2006/relationships/hyperlink" Target="https://cogna.atlassian.net/browse/SGGS-18003?atlOrigin=eyJpIjoiMjBhNWIzMmFjMjdiNGE1YzhhZTE4YmM0ZjA0MDM4ZWYiLCJwIjoiZXhjZWwtamlyYSJ9" TargetMode="External"/><Relationship Id="rId192" Type="http://schemas.openxmlformats.org/officeDocument/2006/relationships/hyperlink" Target="https://cogna.atlassian.net/browse/SGTB-2248?atlOrigin=eyJpIjoiMjBhNWIzMmFjMjdiNGE1YzhhZTE4YmM0ZjA0MDM4ZWYiLCJwIjoiZXhjZWwtamlyYSJ9" TargetMode="External"/><Relationship Id="rId1709" Type="http://schemas.openxmlformats.org/officeDocument/2006/relationships/hyperlink" Target="https://cogna.atlassian.net/browse/SGGS-18257?atlOrigin=eyJpIjoiMjBhNWIzMmFjMjdiNGE1YzhhZTE4YmM0ZjA0MDM4ZWYiLCJwIjoiZXhjZWwtamlyYSJ9" TargetMode="External"/><Relationship Id="rId1916" Type="http://schemas.openxmlformats.org/officeDocument/2006/relationships/hyperlink" Target="https://cogna.atlassian.net/browse/SGGS-17919?atlOrigin=eyJpIjoiMjBhNWIzMmFjMjdiNGE1YzhhZTE4YmM0ZjA0MDM4ZWYiLCJwIjoiZXhjZWwtamlyYSJ9" TargetMode="External"/><Relationship Id="rId2080" Type="http://schemas.openxmlformats.org/officeDocument/2006/relationships/hyperlink" Target="https://cogna.atlassian.net/browse/SGGS-17583?atlOrigin=eyJpIjoiMjBhNWIzMmFjMjdiNGE1YzhhZTE4YmM0ZjA0MDM4ZWYiLCJwIjoiZXhjZWwtamlyYSJ9" TargetMode="External"/><Relationship Id="rId869" Type="http://schemas.openxmlformats.org/officeDocument/2006/relationships/hyperlink" Target="https://cogna.atlassian.net/browse/SGSE-4130?atlOrigin=eyJpIjoiMjBhNWIzMmFjMjdiNGE1YzhhZTE4YmM0ZjA0MDM4ZWYiLCJwIjoiZXhjZWwtamlyYSJ9" TargetMode="External"/><Relationship Id="rId1499" Type="http://schemas.openxmlformats.org/officeDocument/2006/relationships/hyperlink" Target="https://cogna.atlassian.net/browse/SGGS-18648?atlOrigin=eyJpIjoiMjBhNWIzMmFjMjdiNGE1YzhhZTE4YmM0ZjA0MDM4ZWYiLCJwIjoiZXhjZWwtamlyYSJ9" TargetMode="External"/><Relationship Id="rId729" Type="http://schemas.openxmlformats.org/officeDocument/2006/relationships/hyperlink" Target="https://cogna.atlassian.net/browse/SGSE-4470?atlOrigin=eyJpIjoiMjBhNWIzMmFjMjdiNGE1YzhhZTE4YmM0ZjA0MDM4ZWYiLCJwIjoiZXhjZWwtamlyYSJ9" TargetMode="External"/><Relationship Id="rId1359" Type="http://schemas.openxmlformats.org/officeDocument/2006/relationships/hyperlink" Target="https://cogna.atlassian.net/browse/SGGU-6552?atlOrigin=eyJpIjoiMjBhNWIzMmFjMjdiNGE1YzhhZTE4YmM0ZjA0MDM4ZWYiLCJwIjoiZXhjZWwtamlyYSJ9" TargetMode="External"/><Relationship Id="rId2757" Type="http://schemas.openxmlformats.org/officeDocument/2006/relationships/hyperlink" Target="https://cogna.atlassian.net/browse/SGGS-16208?atlOrigin=eyJpIjoiMjBhNWIzMmFjMjdiNGE1YzhhZTE4YmM0ZjA0MDM4ZWYiLCJwIjoiZXhjZWwtamlyYSJ9" TargetMode="External"/><Relationship Id="rId936" Type="http://schemas.openxmlformats.org/officeDocument/2006/relationships/hyperlink" Target="https://cogna.atlassian.net/browse/SGSE-3291?atlOrigin=eyJpIjoiMjBhNWIzMmFjMjdiNGE1YzhhZTE4YmM0ZjA0MDM4ZWYiLCJwIjoiZXhjZWwtamlyYSJ9" TargetMode="External"/><Relationship Id="rId1219" Type="http://schemas.openxmlformats.org/officeDocument/2006/relationships/hyperlink" Target="https://cogna.atlassian.net/browse/SGGU-6967?atlOrigin=eyJpIjoiMjBhNWIzMmFjMjdiNGE1YzhhZTE4YmM0ZjA0MDM4ZWYiLCJwIjoiZXhjZWwtamlyYSJ9" TargetMode="External"/><Relationship Id="rId1566" Type="http://schemas.openxmlformats.org/officeDocument/2006/relationships/hyperlink" Target="https://cogna.atlassian.net/browse/SGGS-18524?atlOrigin=eyJpIjoiMjBhNWIzMmFjMjdiNGE1YzhhZTE4YmM0ZjA0MDM4ZWYiLCJwIjoiZXhjZWwtamlyYSJ9" TargetMode="External"/><Relationship Id="rId1773" Type="http://schemas.openxmlformats.org/officeDocument/2006/relationships/hyperlink" Target="https://cogna.atlassian.net/browse/SGGS-18168?atlOrigin=eyJpIjoiMjBhNWIzMmFjMjdiNGE1YzhhZTE4YmM0ZjA0MDM4ZWYiLCJwIjoiZXhjZWwtamlyYSJ9" TargetMode="External"/><Relationship Id="rId1980" Type="http://schemas.openxmlformats.org/officeDocument/2006/relationships/hyperlink" Target="https://cogna.atlassian.net/browse/SGGS-17779?atlOrigin=eyJpIjoiMjBhNWIzMmFjMjdiNGE1YzhhZTE4YmM0ZjA0MDM4ZWYiLCJwIjoiZXhjZWwtamlyYSJ9" TargetMode="External"/><Relationship Id="rId2617" Type="http://schemas.openxmlformats.org/officeDocument/2006/relationships/hyperlink" Target="https://cogna.atlassian.net/browse/SGGS-16702?atlOrigin=eyJpIjoiMjBhNWIzMmFjMjdiNGE1YzhhZTE4YmM0ZjA0MDM4ZWYiLCJwIjoiZXhjZWwtamlyYSJ9" TargetMode="External"/><Relationship Id="rId2824" Type="http://schemas.openxmlformats.org/officeDocument/2006/relationships/hyperlink" Target="https://cogna.atlassian.net/browse/SGGS-15548?atlOrigin=eyJpIjoiMjBhNWIzMmFjMjdiNGE1YzhhZTE4YmM0ZjA0MDM4ZWYiLCJwIjoiZXhjZWwtamlyYSJ9" TargetMode="External"/><Relationship Id="rId65" Type="http://schemas.openxmlformats.org/officeDocument/2006/relationships/hyperlink" Target="https://cogna.atlassian.net/browse/SGTB-2613?atlOrigin=eyJpIjoiMjBhNWIzMmFjMjdiNGE1YzhhZTE4YmM0ZjA0MDM4ZWYiLCJwIjoiZXhjZWwtamlyYSJ9" TargetMode="External"/><Relationship Id="rId1426" Type="http://schemas.openxmlformats.org/officeDocument/2006/relationships/hyperlink" Target="https://cogna.atlassian.net/browse/ARTSG-184?atlOrigin=eyJpIjoiMjBhNWIzMmFjMjdiNGE1YzhhZTE4YmM0ZjA0MDM4ZWYiLCJwIjoiZXhjZWwtamlyYSJ9" TargetMode="External"/><Relationship Id="rId1633" Type="http://schemas.openxmlformats.org/officeDocument/2006/relationships/hyperlink" Target="https://cogna.atlassian.net/browse/SGGS-18378?atlOrigin=eyJpIjoiMjBhNWIzMmFjMjdiNGE1YzhhZTE4YmM0ZjA0MDM4ZWYiLCJwIjoiZXhjZWwtamlyYSJ9" TargetMode="External"/><Relationship Id="rId1840" Type="http://schemas.openxmlformats.org/officeDocument/2006/relationships/hyperlink" Target="https://cogna.atlassian.net/browse/SGGS-18013?atlOrigin=eyJpIjoiMjBhNWIzMmFjMjdiNGE1YzhhZTE4YmM0ZjA0MDM4ZWYiLCJwIjoiZXhjZWwtamlyYSJ9" TargetMode="External"/><Relationship Id="rId1700" Type="http://schemas.openxmlformats.org/officeDocument/2006/relationships/hyperlink" Target="https://cogna.atlassian.net/browse/SGGS-18266?atlOrigin=eyJpIjoiMjBhNWIzMmFjMjdiNGE1YzhhZTE4YmM0ZjA0MDM4ZWYiLCJwIjoiZXhjZWwtamlyYSJ9" TargetMode="External"/><Relationship Id="rId379" Type="http://schemas.openxmlformats.org/officeDocument/2006/relationships/hyperlink" Target="https://cogna.atlassian.net/browse/SGTB-1610?atlOrigin=eyJpIjoiMjBhNWIzMmFjMjdiNGE1YzhhZTE4YmM0ZjA0MDM4ZWYiLCJwIjoiZXhjZWwtamlyYSJ9" TargetMode="External"/><Relationship Id="rId586" Type="http://schemas.openxmlformats.org/officeDocument/2006/relationships/hyperlink" Target="https://cogna.atlassian.net/browse/SGSE-4750?atlOrigin=eyJpIjoiMjBhNWIzMmFjMjdiNGE1YzhhZTE4YmM0ZjA0MDM4ZWYiLCJwIjoiZXhjZWwtamlyYSJ9" TargetMode="External"/><Relationship Id="rId793" Type="http://schemas.openxmlformats.org/officeDocument/2006/relationships/hyperlink" Target="https://cogna.atlassian.net/browse/SGSE-4328?atlOrigin=eyJpIjoiMjBhNWIzMmFjMjdiNGE1YzhhZTE4YmM0ZjA0MDM4ZWYiLCJwIjoiZXhjZWwtamlyYSJ9" TargetMode="External"/><Relationship Id="rId2267" Type="http://schemas.openxmlformats.org/officeDocument/2006/relationships/hyperlink" Target="https://cogna.atlassian.net/browse/SGGS-17322?atlOrigin=eyJpIjoiMjBhNWIzMmFjMjdiNGE1YzhhZTE4YmM0ZjA0MDM4ZWYiLCJwIjoiZXhjZWwtamlyYSJ9" TargetMode="External"/><Relationship Id="rId2474" Type="http://schemas.openxmlformats.org/officeDocument/2006/relationships/hyperlink" Target="https://cogna.atlassian.net/browse/SGGS-17014?atlOrigin=eyJpIjoiMjBhNWIzMmFjMjdiNGE1YzhhZTE4YmM0ZjA0MDM4ZWYiLCJwIjoiZXhjZWwtamlyYSJ9" TargetMode="External"/><Relationship Id="rId2681" Type="http://schemas.openxmlformats.org/officeDocument/2006/relationships/hyperlink" Target="https://cogna.atlassian.net/browse/SGGS-16457?atlOrigin=eyJpIjoiMjBhNWIzMmFjMjdiNGE1YzhhZTE4YmM0ZjA0MDM4ZWYiLCJwIjoiZXhjZWwtamlyYSJ9" TargetMode="External"/><Relationship Id="rId239" Type="http://schemas.openxmlformats.org/officeDocument/2006/relationships/hyperlink" Target="https://cogna.atlassian.net/browse/SGTB-2087?atlOrigin=eyJpIjoiMjBhNWIzMmFjMjdiNGE1YzhhZTE4YmM0ZjA0MDM4ZWYiLCJwIjoiZXhjZWwtamlyYSJ9" TargetMode="External"/><Relationship Id="rId446" Type="http://schemas.openxmlformats.org/officeDocument/2006/relationships/hyperlink" Target="https://cogna.atlassian.net/browse/SGTB-1405?atlOrigin=eyJpIjoiMjBhNWIzMmFjMjdiNGE1YzhhZTE4YmM0ZjA0MDM4ZWYiLCJwIjoiZXhjZWwtamlyYSJ9" TargetMode="External"/><Relationship Id="rId653" Type="http://schemas.openxmlformats.org/officeDocument/2006/relationships/hyperlink" Target="https://cogna.atlassian.net/browse/SGSE-4595?atlOrigin=eyJpIjoiMjBhNWIzMmFjMjdiNGE1YzhhZTE4YmM0ZjA0MDM4ZWYiLCJwIjoiZXhjZWwtamlyYSJ9" TargetMode="External"/><Relationship Id="rId1076" Type="http://schemas.openxmlformats.org/officeDocument/2006/relationships/hyperlink" Target="https://cogna.atlassian.net/browse/SGGU-7336?atlOrigin=eyJpIjoiMjBhNWIzMmFjMjdiNGE1YzhhZTE4YmM0ZjA0MDM4ZWYiLCJwIjoiZXhjZWwtamlyYSJ9" TargetMode="External"/><Relationship Id="rId1283" Type="http://schemas.openxmlformats.org/officeDocument/2006/relationships/hyperlink" Target="https://cogna.atlassian.net/browse/SGGU-6798?atlOrigin=eyJpIjoiMjBhNWIzMmFjMjdiNGE1YzhhZTE4YmM0ZjA0MDM4ZWYiLCJwIjoiZXhjZWwtamlyYSJ9" TargetMode="External"/><Relationship Id="rId1490" Type="http://schemas.openxmlformats.org/officeDocument/2006/relationships/hyperlink" Target="https://cogna.atlassian.net/browse/SGGS-18658?atlOrigin=eyJpIjoiMjBhNWIzMmFjMjdiNGE1YzhhZTE4YmM0ZjA0MDM4ZWYiLCJwIjoiZXhjZWwtamlyYSJ9" TargetMode="External"/><Relationship Id="rId2127" Type="http://schemas.openxmlformats.org/officeDocument/2006/relationships/hyperlink" Target="https://cogna.atlassian.net/browse/SGGS-17524?atlOrigin=eyJpIjoiMjBhNWIzMmFjMjdiNGE1YzhhZTE4YmM0ZjA0MDM4ZWYiLCJwIjoiZXhjZWwtamlyYSJ9" TargetMode="External"/><Relationship Id="rId2334" Type="http://schemas.openxmlformats.org/officeDocument/2006/relationships/hyperlink" Target="https://cogna.atlassian.net/browse/SGGS-17231?atlOrigin=eyJpIjoiMjBhNWIzMmFjMjdiNGE1YzhhZTE4YmM0ZjA0MDM4ZWYiLCJwIjoiZXhjZWwtamlyYSJ9" TargetMode="External"/><Relationship Id="rId306" Type="http://schemas.openxmlformats.org/officeDocument/2006/relationships/hyperlink" Target="https://cogna.atlassian.net/browse/SGTB-1830?atlOrigin=eyJpIjoiMjBhNWIzMmFjMjdiNGE1YzhhZTE4YmM0ZjA0MDM4ZWYiLCJwIjoiZXhjZWwtamlyYSJ9" TargetMode="External"/><Relationship Id="rId860" Type="http://schemas.openxmlformats.org/officeDocument/2006/relationships/hyperlink" Target="https://cogna.atlassian.net/browse/ARTPT-691?atlOrigin=eyJpIjoiMjBhNWIzMmFjMjdiNGE1YzhhZTE4YmM0ZjA0MDM4ZWYiLCJwIjoiZXhjZWwtamlyYSJ9" TargetMode="External"/><Relationship Id="rId1143" Type="http://schemas.openxmlformats.org/officeDocument/2006/relationships/hyperlink" Target="https://cogna.atlassian.net/browse/SGGU-7161?atlOrigin=eyJpIjoiMjBhNWIzMmFjMjdiNGE1YzhhZTE4YmM0ZjA0MDM4ZWYiLCJwIjoiZXhjZWwtamlyYSJ9" TargetMode="External"/><Relationship Id="rId2541" Type="http://schemas.openxmlformats.org/officeDocument/2006/relationships/hyperlink" Target="https://cogna.atlassian.net/browse/SGGS-16913?atlOrigin=eyJpIjoiMjBhNWIzMmFjMjdiNGE1YzhhZTE4YmM0ZjA0MDM4ZWYiLCJwIjoiZXhjZWwtamlyYSJ9" TargetMode="External"/><Relationship Id="rId513" Type="http://schemas.openxmlformats.org/officeDocument/2006/relationships/hyperlink" Target="https://cogna.atlassian.net/browse/SGTB-1348?atlOrigin=eyJpIjoiMjBhNWIzMmFjMjdiNGE1YzhhZTE4YmM0ZjA0MDM4ZWYiLCJwIjoiZXhjZWwtamlyYSJ9" TargetMode="External"/><Relationship Id="rId720" Type="http://schemas.openxmlformats.org/officeDocument/2006/relationships/hyperlink" Target="https://cogna.atlassian.net/browse/SGSE-4511?atlOrigin=eyJpIjoiMjBhNWIzMmFjMjdiNGE1YzhhZTE4YmM0ZjA0MDM4ZWYiLCJwIjoiZXhjZWwtamlyYSJ9" TargetMode="External"/><Relationship Id="rId1350" Type="http://schemas.openxmlformats.org/officeDocument/2006/relationships/hyperlink" Target="https://cogna.atlassian.net/browse/SGGU-6571?atlOrigin=eyJpIjoiMjBhNWIzMmFjMjdiNGE1YzhhZTE4YmM0ZjA0MDM4ZWYiLCJwIjoiZXhjZWwtamlyYSJ9" TargetMode="External"/><Relationship Id="rId2401" Type="http://schemas.openxmlformats.org/officeDocument/2006/relationships/hyperlink" Target="https://cogna.atlassian.net/browse/SGGS-17107?atlOrigin=eyJpIjoiMjBhNWIzMmFjMjdiNGE1YzhhZTE4YmM0ZjA0MDM4ZWYiLCJwIjoiZXhjZWwtamlyYSJ9" TargetMode="External"/><Relationship Id="rId1003" Type="http://schemas.openxmlformats.org/officeDocument/2006/relationships/hyperlink" Target="https://cogna.atlassian.net/browse/SGGU-7506?atlOrigin=eyJpIjoiMjBhNWIzMmFjMjdiNGE1YzhhZTE4YmM0ZjA0MDM4ZWYiLCJwIjoiZXhjZWwtamlyYSJ9" TargetMode="External"/><Relationship Id="rId1210" Type="http://schemas.openxmlformats.org/officeDocument/2006/relationships/hyperlink" Target="https://cogna.atlassian.net/browse/SGGU-6986?atlOrigin=eyJpIjoiMjBhNWIzMmFjMjdiNGE1YzhhZTE4YmM0ZjA0MDM4ZWYiLCJwIjoiZXhjZWwtamlyYSJ9" TargetMode="External"/><Relationship Id="rId2191" Type="http://schemas.openxmlformats.org/officeDocument/2006/relationships/hyperlink" Target="https://cogna.atlassian.net/browse/SGGS-17450?atlOrigin=eyJpIjoiMjBhNWIzMmFjMjdiNGE1YzhhZTE4YmM0ZjA0MDM4ZWYiLCJwIjoiZXhjZWwtamlyYSJ9" TargetMode="External"/><Relationship Id="rId163" Type="http://schemas.openxmlformats.org/officeDocument/2006/relationships/hyperlink" Target="https://cogna.atlassian.net/browse/SGTB-2333?atlOrigin=eyJpIjoiMjBhNWIzMmFjMjdiNGE1YzhhZTE4YmM0ZjA0MDM4ZWYiLCJwIjoiZXhjZWwtamlyYSJ9" TargetMode="External"/><Relationship Id="rId370" Type="http://schemas.openxmlformats.org/officeDocument/2006/relationships/hyperlink" Target="https://cogna.atlassian.net/browse/SGTB-1626?atlOrigin=eyJpIjoiMjBhNWIzMmFjMjdiNGE1YzhhZTE4YmM0ZjA0MDM4ZWYiLCJwIjoiZXhjZWwtamlyYSJ9" TargetMode="External"/><Relationship Id="rId2051" Type="http://schemas.openxmlformats.org/officeDocument/2006/relationships/hyperlink" Target="https://cogna.atlassian.net/browse/SGGS-17681?atlOrigin=eyJpIjoiMjBhNWIzMmFjMjdiNGE1YzhhZTE4YmM0ZjA0MDM4ZWYiLCJwIjoiZXhjZWwtamlyYSJ9" TargetMode="External"/><Relationship Id="rId230" Type="http://schemas.openxmlformats.org/officeDocument/2006/relationships/hyperlink" Target="https://cogna.atlassian.net/browse/SGTB-2106?atlOrigin=eyJpIjoiMjBhNWIzMmFjMjdiNGE1YzhhZTE4YmM0ZjA0MDM4ZWYiLCJwIjoiZXhjZWwtamlyYSJ9" TargetMode="External"/><Relationship Id="rId1677" Type="http://schemas.openxmlformats.org/officeDocument/2006/relationships/hyperlink" Target="https://cogna.atlassian.net/browse/SGGS-18300?atlOrigin=eyJpIjoiMjBhNWIzMmFjMjdiNGE1YzhhZTE4YmM0ZjA0MDM4ZWYiLCJwIjoiZXhjZWwtamlyYSJ9" TargetMode="External"/><Relationship Id="rId1884" Type="http://schemas.openxmlformats.org/officeDocument/2006/relationships/hyperlink" Target="https://cogna.atlassian.net/browse/SGGS-17956?atlOrigin=eyJpIjoiMjBhNWIzMmFjMjdiNGE1YzhhZTE4YmM0ZjA0MDM4ZWYiLCJwIjoiZXhjZWwtamlyYSJ9" TargetMode="External"/><Relationship Id="rId2728" Type="http://schemas.openxmlformats.org/officeDocument/2006/relationships/hyperlink" Target="https://cogna.atlassian.net/browse/SGGS-16337?atlOrigin=eyJpIjoiMjBhNWIzMmFjMjdiNGE1YzhhZTE4YmM0ZjA0MDM4ZWYiLCJwIjoiZXhjZWwtamlyYSJ9" TargetMode="External"/><Relationship Id="rId907" Type="http://schemas.openxmlformats.org/officeDocument/2006/relationships/hyperlink" Target="https://cogna.atlassian.net/browse/SGSE-4096?atlOrigin=eyJpIjoiMjBhNWIzMmFjMjdiNGE1YzhhZTE4YmM0ZjA0MDM4ZWYiLCJwIjoiZXhjZWwtamlyYSJ9" TargetMode="External"/><Relationship Id="rId1537" Type="http://schemas.openxmlformats.org/officeDocument/2006/relationships/hyperlink" Target="https://cogna.atlassian.net/browse/SGGS-18584?atlOrigin=eyJpIjoiMjBhNWIzMmFjMjdiNGE1YzhhZTE4YmM0ZjA0MDM4ZWYiLCJwIjoiZXhjZWwtamlyYSJ9" TargetMode="External"/><Relationship Id="rId1744" Type="http://schemas.openxmlformats.org/officeDocument/2006/relationships/hyperlink" Target="https://cogna.atlassian.net/browse/SGGS-18202?atlOrigin=eyJpIjoiMjBhNWIzMmFjMjdiNGE1YzhhZTE4YmM0ZjA0MDM4ZWYiLCJwIjoiZXhjZWwtamlyYSJ9" TargetMode="External"/><Relationship Id="rId1951" Type="http://schemas.openxmlformats.org/officeDocument/2006/relationships/hyperlink" Target="https://cogna.atlassian.net/browse/SGGS-17824?atlOrigin=eyJpIjoiMjBhNWIzMmFjMjdiNGE1YzhhZTE4YmM0ZjA0MDM4ZWYiLCJwIjoiZXhjZWwtamlyYSJ9" TargetMode="External"/><Relationship Id="rId36" Type="http://schemas.openxmlformats.org/officeDocument/2006/relationships/hyperlink" Target="https://cogna.atlassian.net/browse/SGTB-2714?atlOrigin=eyJpIjoiMjBhNWIzMmFjMjdiNGE1YzhhZTE4YmM0ZjA0MDM4ZWYiLCJwIjoiZXhjZWwtamlyYSJ9" TargetMode="External"/><Relationship Id="rId1604" Type="http://schemas.openxmlformats.org/officeDocument/2006/relationships/hyperlink" Target="https://cogna.atlassian.net/browse/SGGS-18472?atlOrigin=eyJpIjoiMjBhNWIzMmFjMjdiNGE1YzhhZTE4YmM0ZjA0MDM4ZWYiLCJwIjoiZXhjZWwtamlyYSJ9" TargetMode="External"/><Relationship Id="rId1811" Type="http://schemas.openxmlformats.org/officeDocument/2006/relationships/hyperlink" Target="https://cogna.atlassian.net/browse/SGGS-18118?atlOrigin=eyJpIjoiMjBhNWIzMmFjMjdiNGE1YzhhZTE4YmM0ZjA0MDM4ZWYiLCJwIjoiZXhjZWwtamlyYSJ9" TargetMode="External"/><Relationship Id="rId697" Type="http://schemas.openxmlformats.org/officeDocument/2006/relationships/hyperlink" Target="https://cogna.atlassian.net/browse/SGSE-4537?atlOrigin=eyJpIjoiMjBhNWIzMmFjMjdiNGE1YzhhZTE4YmM0ZjA0MDM4ZWYiLCJwIjoiZXhjZWwtamlyYSJ9" TargetMode="External"/><Relationship Id="rId2378" Type="http://schemas.openxmlformats.org/officeDocument/2006/relationships/hyperlink" Target="https://cogna.atlassian.net/browse/SGGS-17145?atlOrigin=eyJpIjoiMjBhNWIzMmFjMjdiNGE1YzhhZTE4YmM0ZjA0MDM4ZWYiLCJwIjoiZXhjZWwtamlyYSJ9" TargetMode="External"/><Relationship Id="rId1187" Type="http://schemas.openxmlformats.org/officeDocument/2006/relationships/hyperlink" Target="https://cogna.atlassian.net/browse/SGGS-11290?atlOrigin=eyJpIjoiMjBhNWIzMmFjMjdiNGE1YzhhZTE4YmM0ZjA0MDM4ZWYiLCJwIjoiZXhjZWwtamlyYSJ9" TargetMode="External"/><Relationship Id="rId2585" Type="http://schemas.openxmlformats.org/officeDocument/2006/relationships/hyperlink" Target="https://cogna.atlassian.net/browse/SGGS-16792?atlOrigin=eyJpIjoiMjBhNWIzMmFjMjdiNGE1YzhhZTE4YmM0ZjA0MDM4ZWYiLCJwIjoiZXhjZWwtamlyYSJ9" TargetMode="External"/><Relationship Id="rId2792" Type="http://schemas.openxmlformats.org/officeDocument/2006/relationships/hyperlink" Target="https://cogna.atlassian.net/browse/SGGS-15706?atlOrigin=eyJpIjoiMjBhNWIzMmFjMjdiNGE1YzhhZTE4YmM0ZjA0MDM4ZWYiLCJwIjoiZXhjZWwtamlyYSJ9" TargetMode="External"/><Relationship Id="rId557" Type="http://schemas.openxmlformats.org/officeDocument/2006/relationships/hyperlink" Target="https://cogna.atlassian.net/browse/SGSE-4822?atlOrigin=eyJpIjoiMjBhNWIzMmFjMjdiNGE1YzhhZTE4YmM0ZjA0MDM4ZWYiLCJwIjoiZXhjZWwtamlyYSJ9" TargetMode="External"/><Relationship Id="rId764" Type="http://schemas.openxmlformats.org/officeDocument/2006/relationships/hyperlink" Target="https://cogna.atlassian.net/browse/ARTSG-184?atlOrigin=eyJpIjoiMjBhNWIzMmFjMjdiNGE1YzhhZTE4YmM0ZjA0MDM4ZWYiLCJwIjoiZXhjZWwtamlyYSJ9" TargetMode="External"/><Relationship Id="rId971" Type="http://schemas.openxmlformats.org/officeDocument/2006/relationships/hyperlink" Target="https://cogna.atlassian.net/browse/SGGU-7683?atlOrigin=eyJpIjoiMjBhNWIzMmFjMjdiNGE1YzhhZTE4YmM0ZjA0MDM4ZWYiLCJwIjoiZXhjZWwtamlyYSJ9" TargetMode="External"/><Relationship Id="rId1394" Type="http://schemas.openxmlformats.org/officeDocument/2006/relationships/hyperlink" Target="https://cogna.atlassian.net/browse/ARTSG-185?atlOrigin=eyJpIjoiMjBhNWIzMmFjMjdiNGE1YzhhZTE4YmM0ZjA0MDM4ZWYiLCJwIjoiZXhjZWwtamlyYSJ9" TargetMode="External"/><Relationship Id="rId2238" Type="http://schemas.openxmlformats.org/officeDocument/2006/relationships/hyperlink" Target="https://cogna.atlassian.net/browse/SGGS-17358?atlOrigin=eyJpIjoiMjBhNWIzMmFjMjdiNGE1YzhhZTE4YmM0ZjA0MDM4ZWYiLCJwIjoiZXhjZWwtamlyYSJ9" TargetMode="External"/><Relationship Id="rId2445" Type="http://schemas.openxmlformats.org/officeDocument/2006/relationships/hyperlink" Target="https://cogna.atlassian.net/browse/SGGS-17051?atlOrigin=eyJpIjoiMjBhNWIzMmFjMjdiNGE1YzhhZTE4YmM0ZjA0MDM4ZWYiLCJwIjoiZXhjZWwtamlyYSJ9" TargetMode="External"/><Relationship Id="rId2652" Type="http://schemas.openxmlformats.org/officeDocument/2006/relationships/hyperlink" Target="https://cogna.atlassian.net/browse/SGGS-16588?atlOrigin=eyJpIjoiMjBhNWIzMmFjMjdiNGE1YzhhZTE4YmM0ZjA0MDM4ZWYiLCJwIjoiZXhjZWwtamlyYSJ9" TargetMode="External"/><Relationship Id="rId417" Type="http://schemas.openxmlformats.org/officeDocument/2006/relationships/hyperlink" Target="https://cogna.atlassian.net/browse/SGTB-1505?atlOrigin=eyJpIjoiMjBhNWIzMmFjMjdiNGE1YzhhZTE4YmM0ZjA0MDM4ZWYiLCJwIjoiZXhjZWwtamlyYSJ9" TargetMode="External"/><Relationship Id="rId624" Type="http://schemas.openxmlformats.org/officeDocument/2006/relationships/hyperlink" Target="https://cogna.atlassian.net/browse/SGSE-4649?atlOrigin=eyJpIjoiMjBhNWIzMmFjMjdiNGE1YzhhZTE4YmM0ZjA0MDM4ZWYiLCJwIjoiZXhjZWwtamlyYSJ9" TargetMode="External"/><Relationship Id="rId831" Type="http://schemas.openxmlformats.org/officeDocument/2006/relationships/hyperlink" Target="https://cogna.atlassian.net/browse/SGSE-4206?atlOrigin=eyJpIjoiMjBhNWIzMmFjMjdiNGE1YzhhZTE4YmM0ZjA0MDM4ZWYiLCJwIjoiZXhjZWwtamlyYSJ9" TargetMode="External"/><Relationship Id="rId1047" Type="http://schemas.openxmlformats.org/officeDocument/2006/relationships/hyperlink" Target="https://cogna.atlassian.net/browse/SGGU-7381?atlOrigin=eyJpIjoiMjBhNWIzMmFjMjdiNGE1YzhhZTE4YmM0ZjA0MDM4ZWYiLCJwIjoiZXhjZWwtamlyYSJ9" TargetMode="External"/><Relationship Id="rId1254" Type="http://schemas.openxmlformats.org/officeDocument/2006/relationships/hyperlink" Target="https://cogna.atlassian.net/browse/SGGU-6908?atlOrigin=eyJpIjoiMjBhNWIzMmFjMjdiNGE1YzhhZTE4YmM0ZjA0MDM4ZWYiLCJwIjoiZXhjZWwtamlyYSJ9" TargetMode="External"/><Relationship Id="rId1461" Type="http://schemas.openxmlformats.org/officeDocument/2006/relationships/hyperlink" Target="https://cogna.atlassian.net/browse/SGGU-6025?atlOrigin=eyJpIjoiMjBhNWIzMmFjMjdiNGE1YzhhZTE4YmM0ZjA0MDM4ZWYiLCJwIjoiZXhjZWwtamlyYSJ9" TargetMode="External"/><Relationship Id="rId2305" Type="http://schemas.openxmlformats.org/officeDocument/2006/relationships/hyperlink" Target="https://cogna.atlassian.net/browse/SGGS-17266?atlOrigin=eyJpIjoiMjBhNWIzMmFjMjdiNGE1YzhhZTE4YmM0ZjA0MDM4ZWYiLCJwIjoiZXhjZWwtamlyYSJ9" TargetMode="External"/><Relationship Id="rId2512" Type="http://schemas.openxmlformats.org/officeDocument/2006/relationships/hyperlink" Target="https://cogna.atlassian.net/browse/SGGS-16979?atlOrigin=eyJpIjoiMjBhNWIzMmFjMjdiNGE1YzhhZTE4YmM0ZjA0MDM4ZWYiLCJwIjoiZXhjZWwtamlyYSJ9" TargetMode="External"/><Relationship Id="rId1114" Type="http://schemas.openxmlformats.org/officeDocument/2006/relationships/hyperlink" Target="https://cogna.atlassian.net/browse/SGGU-5187?atlOrigin=eyJpIjoiMjBhNWIzMmFjMjdiNGE1YzhhZTE4YmM0ZjA0MDM4ZWYiLCJwIjoiZXhjZWwtamlyYSJ9" TargetMode="External"/><Relationship Id="rId1321" Type="http://schemas.openxmlformats.org/officeDocument/2006/relationships/hyperlink" Target="https://cogna.atlassian.net/browse/SGGU-6712?atlOrigin=eyJpIjoiMjBhNWIzMmFjMjdiNGE1YzhhZTE4YmM0ZjA0MDM4ZWYiLCJwIjoiZXhjZWwtamlyYSJ9" TargetMode="External"/><Relationship Id="rId2095" Type="http://schemas.openxmlformats.org/officeDocument/2006/relationships/hyperlink" Target="https://cogna.atlassian.net/browse/SGGS-17565?atlOrigin=eyJpIjoiMjBhNWIzMmFjMjdiNGE1YzhhZTE4YmM0ZjA0MDM4ZWYiLCJwIjoiZXhjZWwtamlyYSJ9" TargetMode="External"/><Relationship Id="rId274" Type="http://schemas.openxmlformats.org/officeDocument/2006/relationships/hyperlink" Target="https://cogna.atlassian.net/browse/SGTB-1905?atlOrigin=eyJpIjoiMjBhNWIzMmFjMjdiNGE1YzhhZTE4YmM0ZjA0MDM4ZWYiLCJwIjoiZXhjZWwtamlyYSJ9" TargetMode="External"/><Relationship Id="rId481" Type="http://schemas.openxmlformats.org/officeDocument/2006/relationships/hyperlink" Target="https://cogna.atlassian.net/browse/SGTB-1379?atlOrigin=eyJpIjoiMjBhNWIzMmFjMjdiNGE1YzhhZTE4YmM0ZjA0MDM4ZWYiLCJwIjoiZXhjZWwtamlyYSJ9" TargetMode="External"/><Relationship Id="rId2162" Type="http://schemas.openxmlformats.org/officeDocument/2006/relationships/hyperlink" Target="https://cogna.atlassian.net/browse/SGGS-17481?atlOrigin=eyJpIjoiMjBhNWIzMmFjMjdiNGE1YzhhZTE4YmM0ZjA0MDM4ZWYiLCJwIjoiZXhjZWwtamlyYSJ9" TargetMode="External"/><Relationship Id="rId134" Type="http://schemas.openxmlformats.org/officeDocument/2006/relationships/hyperlink" Target="https://cogna.atlassian.net/browse/SGTB-2408?atlOrigin=eyJpIjoiMjBhNWIzMmFjMjdiNGE1YzhhZTE4YmM0ZjA0MDM4ZWYiLCJwIjoiZXhjZWwtamlyYSJ9" TargetMode="External"/><Relationship Id="rId341" Type="http://schemas.openxmlformats.org/officeDocument/2006/relationships/hyperlink" Target="https://cogna.atlassian.net/browse/JADO-5833?atlOrigin=eyJpIjoiMjBhNWIzMmFjMjdiNGE1YzhhZTE4YmM0ZjA0MDM4ZWYiLCJwIjoiZXhjZWwtamlyYSJ9" TargetMode="External"/><Relationship Id="rId2022" Type="http://schemas.openxmlformats.org/officeDocument/2006/relationships/hyperlink" Target="https://cogna.atlassian.net/browse/SGGS-17725?atlOrigin=eyJpIjoiMjBhNWIzMmFjMjdiNGE1YzhhZTE4YmM0ZjA0MDM4ZWYiLCJwIjoiZXhjZWwtamlyYSJ9" TargetMode="External"/><Relationship Id="rId201" Type="http://schemas.openxmlformats.org/officeDocument/2006/relationships/hyperlink" Target="https://cogna.atlassian.net/browse/SGTB-2188?atlOrigin=eyJpIjoiMjBhNWIzMmFjMjdiNGE1YzhhZTE4YmM0ZjA0MDM4ZWYiLCJwIjoiZXhjZWwtamlyYSJ9" TargetMode="External"/><Relationship Id="rId1788" Type="http://schemas.openxmlformats.org/officeDocument/2006/relationships/hyperlink" Target="https://cogna.atlassian.net/browse/SGGS-18143?atlOrigin=eyJpIjoiMjBhNWIzMmFjMjdiNGE1YzhhZTE4YmM0ZjA0MDM4ZWYiLCJwIjoiZXhjZWwtamlyYSJ9" TargetMode="External"/><Relationship Id="rId1995" Type="http://schemas.openxmlformats.org/officeDocument/2006/relationships/hyperlink" Target="https://cogna.atlassian.net/browse/SGGS-17758?atlOrigin=eyJpIjoiMjBhNWIzMmFjMjdiNGE1YzhhZTE4YmM0ZjA0MDM4ZWYiLCJwIjoiZXhjZWwtamlyYSJ9" TargetMode="External"/><Relationship Id="rId2839" Type="http://schemas.openxmlformats.org/officeDocument/2006/relationships/hyperlink" Target="https://cogna.atlassian.net/browse/ARTSG-183?atlOrigin=eyJpIjoiMjBhNWIzMmFjMjdiNGE1YzhhZTE4YmM0ZjA0MDM4ZWYiLCJwIjoiZXhjZWwtamlyYSJ9" TargetMode="External"/><Relationship Id="rId1648" Type="http://schemas.openxmlformats.org/officeDocument/2006/relationships/hyperlink" Target="https://cogna.atlassian.net/browse/SGGS-18361?atlOrigin=eyJpIjoiMjBhNWIzMmFjMjdiNGE1YzhhZTE4YmM0ZjA0MDM4ZWYiLCJwIjoiZXhjZWwtamlyYSJ9" TargetMode="External"/><Relationship Id="rId1508" Type="http://schemas.openxmlformats.org/officeDocument/2006/relationships/hyperlink" Target="https://cogna.atlassian.net/browse/SGGS-18628?atlOrigin=eyJpIjoiMjBhNWIzMmFjMjdiNGE1YzhhZTE4YmM0ZjA0MDM4ZWYiLCJwIjoiZXhjZWwtamlyYSJ9" TargetMode="External"/><Relationship Id="rId1855" Type="http://schemas.openxmlformats.org/officeDocument/2006/relationships/hyperlink" Target="https://cogna.atlassian.net/browse/SGGS-17999?atlOrigin=eyJpIjoiMjBhNWIzMmFjMjdiNGE1YzhhZTE4YmM0ZjA0MDM4ZWYiLCJwIjoiZXhjZWwtamlyYSJ9" TargetMode="External"/><Relationship Id="rId1715" Type="http://schemas.openxmlformats.org/officeDocument/2006/relationships/hyperlink" Target="https://cogna.atlassian.net/browse/SGGS-18251?atlOrigin=eyJpIjoiMjBhNWIzMmFjMjdiNGE1YzhhZTE4YmM0ZjA0MDM4ZWYiLCJwIjoiZXhjZWwtamlyYSJ9" TargetMode="External"/><Relationship Id="rId1922" Type="http://schemas.openxmlformats.org/officeDocument/2006/relationships/hyperlink" Target="https://cogna.atlassian.net/browse/SGGS-17913?atlOrigin=eyJpIjoiMjBhNWIzMmFjMjdiNGE1YzhhZTE4YmM0ZjA0MDM4ZWYiLCJwIjoiZXhjZWwtamlyYSJ9" TargetMode="External"/><Relationship Id="rId2489" Type="http://schemas.openxmlformats.org/officeDocument/2006/relationships/hyperlink" Target="https://cogna.atlassian.net/browse/APAP-10055?atlOrigin=eyJpIjoiMjBhNWIzMmFjMjdiNGE1YzhhZTE4YmM0ZjA0MDM4ZWYiLCJwIjoiZXhjZWwtamlyYSJ9" TargetMode="External"/><Relationship Id="rId2696" Type="http://schemas.openxmlformats.org/officeDocument/2006/relationships/hyperlink" Target="https://cogna.atlassian.net/browse/SGGS-16421?atlOrigin=eyJpIjoiMjBhNWIzMmFjMjdiNGE1YzhhZTE4YmM0ZjA0MDM4ZWYiLCJwIjoiZXhjZWwtamlyYSJ9" TargetMode="External"/><Relationship Id="rId668" Type="http://schemas.openxmlformats.org/officeDocument/2006/relationships/hyperlink" Target="https://cogna.atlassian.net/browse/ARTPT-680?atlOrigin=eyJpIjoiMjBhNWIzMmFjMjdiNGE1YzhhZTE4YmM0ZjA0MDM4ZWYiLCJwIjoiZXhjZWwtamlyYSJ9" TargetMode="External"/><Relationship Id="rId875" Type="http://schemas.openxmlformats.org/officeDocument/2006/relationships/hyperlink" Target="https://cogna.atlassian.net/browse/SGSE-4121?atlOrigin=eyJpIjoiMjBhNWIzMmFjMjdiNGE1YzhhZTE4YmM0ZjA0MDM4ZWYiLCJwIjoiZXhjZWwtamlyYSJ9" TargetMode="External"/><Relationship Id="rId1298" Type="http://schemas.openxmlformats.org/officeDocument/2006/relationships/hyperlink" Target="https://cogna.atlassian.net/browse/SGGU-6767?atlOrigin=eyJpIjoiMjBhNWIzMmFjMjdiNGE1YzhhZTE4YmM0ZjA0MDM4ZWYiLCJwIjoiZXhjZWwtamlyYSJ9" TargetMode="External"/><Relationship Id="rId2349" Type="http://schemas.openxmlformats.org/officeDocument/2006/relationships/hyperlink" Target="https://cogna.atlassian.net/browse/SGGS-17206?atlOrigin=eyJpIjoiMjBhNWIzMmFjMjdiNGE1YzhhZTE4YmM0ZjA0MDM4ZWYiLCJwIjoiZXhjZWwtamlyYSJ9" TargetMode="External"/><Relationship Id="rId2556" Type="http://schemas.openxmlformats.org/officeDocument/2006/relationships/hyperlink" Target="https://cogna.atlassian.net/browse/SGGS-16880?atlOrigin=eyJpIjoiMjBhNWIzMmFjMjdiNGE1YzhhZTE4YmM0ZjA0MDM4ZWYiLCJwIjoiZXhjZWwtamlyYSJ9" TargetMode="External"/><Relationship Id="rId2763" Type="http://schemas.openxmlformats.org/officeDocument/2006/relationships/hyperlink" Target="https://cogna.atlassian.net/browse/SGGS-16172?atlOrigin=eyJpIjoiMjBhNWIzMmFjMjdiNGE1YzhhZTE4YmM0ZjA0MDM4ZWYiLCJwIjoiZXhjZWwtamlyYSJ9" TargetMode="External"/><Relationship Id="rId528" Type="http://schemas.openxmlformats.org/officeDocument/2006/relationships/hyperlink" Target="https://cogna.atlassian.net/browse/SGTB-1235?atlOrigin=eyJpIjoiMjBhNWIzMmFjMjdiNGE1YzhhZTE4YmM0ZjA0MDM4ZWYiLCJwIjoiZXhjZWwtamlyYSJ9" TargetMode="External"/><Relationship Id="rId735" Type="http://schemas.openxmlformats.org/officeDocument/2006/relationships/hyperlink" Target="https://cogna.atlassian.net/browse/SGSE-4464?atlOrigin=eyJpIjoiMjBhNWIzMmFjMjdiNGE1YzhhZTE4YmM0ZjA0MDM4ZWYiLCJwIjoiZXhjZWwtamlyYSJ9" TargetMode="External"/><Relationship Id="rId942" Type="http://schemas.openxmlformats.org/officeDocument/2006/relationships/hyperlink" Target="https://cogna.atlassian.net/browse/SGSE-3286?atlOrigin=eyJpIjoiMjBhNWIzMmFjMjdiNGE1YzhhZTE4YmM0ZjA0MDM4ZWYiLCJwIjoiZXhjZWwtamlyYSJ9" TargetMode="External"/><Relationship Id="rId1158" Type="http://schemas.openxmlformats.org/officeDocument/2006/relationships/hyperlink" Target="https://cogna.atlassian.net/browse/SGGU-7141?atlOrigin=eyJpIjoiMjBhNWIzMmFjMjdiNGE1YzhhZTE4YmM0ZjA0MDM4ZWYiLCJwIjoiZXhjZWwtamlyYSJ9" TargetMode="External"/><Relationship Id="rId1365" Type="http://schemas.openxmlformats.org/officeDocument/2006/relationships/hyperlink" Target="https://cogna.atlassian.net/browse/SGGU-6545?atlOrigin=eyJpIjoiMjBhNWIzMmFjMjdiNGE1YzhhZTE4YmM0ZjA0MDM4ZWYiLCJwIjoiZXhjZWwtamlyYSJ9" TargetMode="External"/><Relationship Id="rId1572" Type="http://schemas.openxmlformats.org/officeDocument/2006/relationships/hyperlink" Target="https://cogna.atlassian.net/browse/SGGS-18518?atlOrigin=eyJpIjoiMjBhNWIzMmFjMjdiNGE1YzhhZTE4YmM0ZjA0MDM4ZWYiLCJwIjoiZXhjZWwtamlyYSJ9" TargetMode="External"/><Relationship Id="rId2209" Type="http://schemas.openxmlformats.org/officeDocument/2006/relationships/hyperlink" Target="https://cogna.atlassian.net/browse/SGGS-17428?atlOrigin=eyJpIjoiMjBhNWIzMmFjMjdiNGE1YzhhZTE4YmM0ZjA0MDM4ZWYiLCJwIjoiZXhjZWwtamlyYSJ9" TargetMode="External"/><Relationship Id="rId2416" Type="http://schemas.openxmlformats.org/officeDocument/2006/relationships/hyperlink" Target="https://cogna.atlassian.net/browse/ARTSG-270?atlOrigin=eyJpIjoiMjBhNWIzMmFjMjdiNGE1YzhhZTE4YmM0ZjA0MDM4ZWYiLCJwIjoiZXhjZWwtamlyYSJ9" TargetMode="External"/><Relationship Id="rId2623" Type="http://schemas.openxmlformats.org/officeDocument/2006/relationships/hyperlink" Target="https://cogna.atlassian.net/browse/SGGS-16646?atlOrigin=eyJpIjoiMjBhNWIzMmFjMjdiNGE1YzhhZTE4YmM0ZjA0MDM4ZWYiLCJwIjoiZXhjZWwtamlyYSJ9" TargetMode="External"/><Relationship Id="rId1018" Type="http://schemas.openxmlformats.org/officeDocument/2006/relationships/hyperlink" Target="https://cogna.atlassian.net/browse/SGGU-7453?atlOrigin=eyJpIjoiMjBhNWIzMmFjMjdiNGE1YzhhZTE4YmM0ZjA0MDM4ZWYiLCJwIjoiZXhjZWwtamlyYSJ9" TargetMode="External"/><Relationship Id="rId1225" Type="http://schemas.openxmlformats.org/officeDocument/2006/relationships/hyperlink" Target="https://cogna.atlassian.net/browse/SGGU-6954?atlOrigin=eyJpIjoiMjBhNWIzMmFjMjdiNGE1YzhhZTE4YmM0ZjA0MDM4ZWYiLCJwIjoiZXhjZWwtamlyYSJ9" TargetMode="External"/><Relationship Id="rId1432" Type="http://schemas.openxmlformats.org/officeDocument/2006/relationships/hyperlink" Target="https://cogna.atlassian.net/browse/ARTPT-669?atlOrigin=eyJpIjoiMjBhNWIzMmFjMjdiNGE1YzhhZTE4YmM0ZjA0MDM4ZWYiLCJwIjoiZXhjZWwtamlyYSJ9" TargetMode="External"/><Relationship Id="rId2830" Type="http://schemas.openxmlformats.org/officeDocument/2006/relationships/hyperlink" Target="https://cogna.atlassian.net/browse/SGGS-15538?atlOrigin=eyJpIjoiMjBhNWIzMmFjMjdiNGE1YzhhZTE4YmM0ZjA0MDM4ZWYiLCJwIjoiZXhjZWwtamlyYSJ9" TargetMode="External"/><Relationship Id="rId71" Type="http://schemas.openxmlformats.org/officeDocument/2006/relationships/hyperlink" Target="https://cogna.atlassian.net/browse/SGTB-2604?atlOrigin=eyJpIjoiMjBhNWIzMmFjMjdiNGE1YzhhZTE4YmM0ZjA0MDM4ZWYiLCJwIjoiZXhjZWwtamlyYSJ9" TargetMode="External"/><Relationship Id="rId802" Type="http://schemas.openxmlformats.org/officeDocument/2006/relationships/hyperlink" Target="https://cogna.atlassian.net/browse/SGSE-4287?atlOrigin=eyJpIjoiMjBhNWIzMmFjMjdiNGE1YzhhZTE4YmM0ZjA0MDM4ZWYiLCJwIjoiZXhjZWwtamlyYSJ9" TargetMode="External"/><Relationship Id="rId178" Type="http://schemas.openxmlformats.org/officeDocument/2006/relationships/hyperlink" Target="https://cogna.atlassian.net/browse/SGTB-2301?atlOrigin=eyJpIjoiMjBhNWIzMmFjMjdiNGE1YzhhZTE4YmM0ZjA0MDM4ZWYiLCJwIjoiZXhjZWwtamlyYSJ9" TargetMode="External"/><Relationship Id="rId385" Type="http://schemas.openxmlformats.org/officeDocument/2006/relationships/hyperlink" Target="https://cogna.atlassian.net/browse/SGTB-1593?atlOrigin=eyJpIjoiMjBhNWIzMmFjMjdiNGE1YzhhZTE4YmM0ZjA0MDM4ZWYiLCJwIjoiZXhjZWwtamlyYSJ9" TargetMode="External"/><Relationship Id="rId592" Type="http://schemas.openxmlformats.org/officeDocument/2006/relationships/hyperlink" Target="https://cogna.atlassian.net/browse/SGSE-4741?atlOrigin=eyJpIjoiMjBhNWIzMmFjMjdiNGE1YzhhZTE4YmM0ZjA0MDM4ZWYiLCJwIjoiZXhjZWwtamlyYSJ9" TargetMode="External"/><Relationship Id="rId2066" Type="http://schemas.openxmlformats.org/officeDocument/2006/relationships/hyperlink" Target="https://cogna.atlassian.net/browse/SGGS-17607?atlOrigin=eyJpIjoiMjBhNWIzMmFjMjdiNGE1YzhhZTE4YmM0ZjA0MDM4ZWYiLCJwIjoiZXhjZWwtamlyYSJ9" TargetMode="External"/><Relationship Id="rId2273" Type="http://schemas.openxmlformats.org/officeDocument/2006/relationships/hyperlink" Target="https://cogna.atlassian.net/browse/SGGS-17312?atlOrigin=eyJpIjoiMjBhNWIzMmFjMjdiNGE1YzhhZTE4YmM0ZjA0MDM4ZWYiLCJwIjoiZXhjZWwtamlyYSJ9" TargetMode="External"/><Relationship Id="rId2480" Type="http://schemas.openxmlformats.org/officeDocument/2006/relationships/hyperlink" Target="https://cogna.atlassian.net/browse/QSTI-776?atlOrigin=eyJpIjoiMjBhNWIzMmFjMjdiNGE1YzhhZTE4YmM0ZjA0MDM4ZWYiLCJwIjoiZXhjZWwtamlyYSJ9" TargetMode="External"/><Relationship Id="rId245" Type="http://schemas.openxmlformats.org/officeDocument/2006/relationships/hyperlink" Target="https://cogna.atlassian.net/browse/SGTB-2076?atlOrigin=eyJpIjoiMjBhNWIzMmFjMjdiNGE1YzhhZTE4YmM0ZjA0MDM4ZWYiLCJwIjoiZXhjZWwtamlyYSJ9" TargetMode="External"/><Relationship Id="rId452" Type="http://schemas.openxmlformats.org/officeDocument/2006/relationships/hyperlink" Target="https://cogna.atlassian.net/browse/SGTB-2421?atlOrigin=eyJpIjoiMjBhNWIzMmFjMjdiNGE1YzhhZTE4YmM0ZjA0MDM4ZWYiLCJwIjoiZXhjZWwtamlyYSJ9" TargetMode="External"/><Relationship Id="rId1082" Type="http://schemas.openxmlformats.org/officeDocument/2006/relationships/hyperlink" Target="https://cogna.atlassian.net/browse/SGGU-7317?atlOrigin=eyJpIjoiMjBhNWIzMmFjMjdiNGE1YzhhZTE4YmM0ZjA0MDM4ZWYiLCJwIjoiZXhjZWwtamlyYSJ9" TargetMode="External"/><Relationship Id="rId2133" Type="http://schemas.openxmlformats.org/officeDocument/2006/relationships/hyperlink" Target="https://cogna.atlassian.net/browse/SGGS-17517?atlOrigin=eyJpIjoiMjBhNWIzMmFjMjdiNGE1YzhhZTE4YmM0ZjA0MDM4ZWYiLCJwIjoiZXhjZWwtamlyYSJ9" TargetMode="External"/><Relationship Id="rId2340" Type="http://schemas.openxmlformats.org/officeDocument/2006/relationships/hyperlink" Target="https://cogna.atlassian.net/browse/SGGS-17216?atlOrigin=eyJpIjoiMjBhNWIzMmFjMjdiNGE1YzhhZTE4YmM0ZjA0MDM4ZWYiLCJwIjoiZXhjZWwtamlyYSJ9" TargetMode="External"/><Relationship Id="rId105" Type="http://schemas.openxmlformats.org/officeDocument/2006/relationships/hyperlink" Target="https://cogna.atlassian.net/browse/SGTB-2524?atlOrigin=eyJpIjoiMjBhNWIzMmFjMjdiNGE1YzhhZTE4YmM0ZjA0MDM4ZWYiLCJwIjoiZXhjZWwtamlyYSJ9" TargetMode="External"/><Relationship Id="rId312" Type="http://schemas.openxmlformats.org/officeDocument/2006/relationships/hyperlink" Target="https://cogna.atlassian.net/browse/SGTB-1805?atlOrigin=eyJpIjoiMjBhNWIzMmFjMjdiNGE1YzhhZTE4YmM0ZjA0MDM4ZWYiLCJwIjoiZXhjZWwtamlyYSJ9" TargetMode="External"/><Relationship Id="rId2200" Type="http://schemas.openxmlformats.org/officeDocument/2006/relationships/hyperlink" Target="https://cogna.atlassian.net/browse/SGGS-17441?atlOrigin=eyJpIjoiMjBhNWIzMmFjMjdiNGE1YzhhZTE4YmM0ZjA0MDM4ZWYiLCJwIjoiZXhjZWwtamlyYSJ9" TargetMode="External"/><Relationship Id="rId1899" Type="http://schemas.openxmlformats.org/officeDocument/2006/relationships/hyperlink" Target="https://cogna.atlassian.net/browse/SGGS-17939?atlOrigin=eyJpIjoiMjBhNWIzMmFjMjdiNGE1YzhhZTE4YmM0ZjA0MDM4ZWYiLCJwIjoiZXhjZWwtamlyYSJ9" TargetMode="External"/><Relationship Id="rId1759" Type="http://schemas.openxmlformats.org/officeDocument/2006/relationships/hyperlink" Target="https://cogna.atlassian.net/browse/SGGS-18186?atlOrigin=eyJpIjoiMjBhNWIzMmFjMjdiNGE1YzhhZTE4YmM0ZjA0MDM4ZWYiLCJwIjoiZXhjZWwtamlyYSJ9" TargetMode="External"/><Relationship Id="rId1966" Type="http://schemas.openxmlformats.org/officeDocument/2006/relationships/hyperlink" Target="https://cogna.atlassian.net/browse/SGGS-17803?atlOrigin=eyJpIjoiMjBhNWIzMmFjMjdiNGE1YzhhZTE4YmM0ZjA0MDM4ZWYiLCJwIjoiZXhjZWwtamlyYSJ9" TargetMode="External"/><Relationship Id="rId1619" Type="http://schemas.openxmlformats.org/officeDocument/2006/relationships/hyperlink" Target="https://cogna.atlassian.net/browse/SGGS-18423?atlOrigin=eyJpIjoiMjBhNWIzMmFjMjdiNGE1YzhhZTE4YmM0ZjA0MDM4ZWYiLCJwIjoiZXhjZWwtamlyYSJ9" TargetMode="External"/><Relationship Id="rId1826" Type="http://schemas.openxmlformats.org/officeDocument/2006/relationships/hyperlink" Target="https://cogna.atlassian.net/browse/SGGS-18038?atlOrigin=eyJpIjoiMjBhNWIzMmFjMjdiNGE1YzhhZTE4YmM0ZjA0MDM4ZWYiLCJwIjoiZXhjZWwtamlyYSJ9" TargetMode="External"/><Relationship Id="rId779" Type="http://schemas.openxmlformats.org/officeDocument/2006/relationships/hyperlink" Target="https://cogna.atlassian.net/browse/SGSE-4349?atlOrigin=eyJpIjoiMjBhNWIzMmFjMjdiNGE1YzhhZTE4YmM0ZjA0MDM4ZWYiLCJwIjoiZXhjZWwtamlyYSJ9" TargetMode="External"/><Relationship Id="rId986" Type="http://schemas.openxmlformats.org/officeDocument/2006/relationships/hyperlink" Target="https://cogna.atlassian.net/browse/SGGU-7588?atlOrigin=eyJpIjoiMjBhNWIzMmFjMjdiNGE1YzhhZTE4YmM0ZjA0MDM4ZWYiLCJwIjoiZXhjZWwtamlyYSJ9" TargetMode="External"/><Relationship Id="rId2667" Type="http://schemas.openxmlformats.org/officeDocument/2006/relationships/hyperlink" Target="https://cogna.atlassian.net/browse/SGGS-16561?atlOrigin=eyJpIjoiMjBhNWIzMmFjMjdiNGE1YzhhZTE4YmM0ZjA0MDM4ZWYiLCJwIjoiZXhjZWwtamlyYSJ9" TargetMode="External"/><Relationship Id="rId639" Type="http://schemas.openxmlformats.org/officeDocument/2006/relationships/hyperlink" Target="https://cogna.atlassian.net/browse/SGSE-4615?atlOrigin=eyJpIjoiMjBhNWIzMmFjMjdiNGE1YzhhZTE4YmM0ZjA0MDM4ZWYiLCJwIjoiZXhjZWwtamlyYSJ9" TargetMode="External"/><Relationship Id="rId1269" Type="http://schemas.openxmlformats.org/officeDocument/2006/relationships/hyperlink" Target="https://cogna.atlassian.net/browse/SGGU-6882?atlOrigin=eyJpIjoiMjBhNWIzMmFjMjdiNGE1YzhhZTE4YmM0ZjA0MDM4ZWYiLCJwIjoiZXhjZWwtamlyYSJ9" TargetMode="External"/><Relationship Id="rId1476" Type="http://schemas.openxmlformats.org/officeDocument/2006/relationships/hyperlink" Target="https://cogna.atlassian.net/browse/ARTSG-193?atlOrigin=eyJpIjoiMjBhNWIzMmFjMjdiNGE1YzhhZTE4YmM0ZjA0MDM4ZWYiLCJwIjoiZXhjZWwtamlyYSJ9" TargetMode="External"/><Relationship Id="rId846" Type="http://schemas.openxmlformats.org/officeDocument/2006/relationships/hyperlink" Target="https://cogna.atlassian.net/browse/SGSE-4176?atlOrigin=eyJpIjoiMjBhNWIzMmFjMjdiNGE1YzhhZTE4YmM0ZjA0MDM4ZWYiLCJwIjoiZXhjZWwtamlyYSJ9" TargetMode="External"/><Relationship Id="rId1129" Type="http://schemas.openxmlformats.org/officeDocument/2006/relationships/hyperlink" Target="https://cogna.atlassian.net/browse/SGGU-7190?atlOrigin=eyJpIjoiMjBhNWIzMmFjMjdiNGE1YzhhZTE4YmM0ZjA0MDM4ZWYiLCJwIjoiZXhjZWwtamlyYSJ9" TargetMode="External"/><Relationship Id="rId1683" Type="http://schemas.openxmlformats.org/officeDocument/2006/relationships/hyperlink" Target="https://cogna.atlassian.net/browse/SGGS-18293?atlOrigin=eyJpIjoiMjBhNWIzMmFjMjdiNGE1YzhhZTE4YmM0ZjA0MDM4ZWYiLCJwIjoiZXhjZWwtamlyYSJ9" TargetMode="External"/><Relationship Id="rId1890" Type="http://schemas.openxmlformats.org/officeDocument/2006/relationships/hyperlink" Target="https://cogna.atlassian.net/browse/SGGS-17949?atlOrigin=eyJpIjoiMjBhNWIzMmFjMjdiNGE1YzhhZTE4YmM0ZjA0MDM4ZWYiLCJwIjoiZXhjZWwtamlyYSJ9" TargetMode="External"/><Relationship Id="rId2527" Type="http://schemas.openxmlformats.org/officeDocument/2006/relationships/hyperlink" Target="https://cogna.atlassian.net/browse/SGGS-16944?atlOrigin=eyJpIjoiMjBhNWIzMmFjMjdiNGE1YzhhZTE4YmM0ZjA0MDM4ZWYiLCJwIjoiZXhjZWwtamlyYSJ9" TargetMode="External"/><Relationship Id="rId2734" Type="http://schemas.openxmlformats.org/officeDocument/2006/relationships/hyperlink" Target="https://cogna.atlassian.net/browse/SGGS-16323?atlOrigin=eyJpIjoiMjBhNWIzMmFjMjdiNGE1YzhhZTE4YmM0ZjA0MDM4ZWYiLCJwIjoiZXhjZWwtamlyYSJ9" TargetMode="External"/><Relationship Id="rId706" Type="http://schemas.openxmlformats.org/officeDocument/2006/relationships/hyperlink" Target="https://cogna.atlassian.net/browse/SGSE-4528?atlOrigin=eyJpIjoiMjBhNWIzMmFjMjdiNGE1YzhhZTE4YmM0ZjA0MDM4ZWYiLCJwIjoiZXhjZWwtamlyYSJ9" TargetMode="External"/><Relationship Id="rId913" Type="http://schemas.openxmlformats.org/officeDocument/2006/relationships/hyperlink" Target="https://cogna.atlassian.net/browse/SGSE-4088?atlOrigin=eyJpIjoiMjBhNWIzMmFjMjdiNGE1YzhhZTE4YmM0ZjA0MDM4ZWYiLCJwIjoiZXhjZWwtamlyYSJ9" TargetMode="External"/><Relationship Id="rId1336" Type="http://schemas.openxmlformats.org/officeDocument/2006/relationships/hyperlink" Target="https://cogna.atlassian.net/browse/SGGU-6658?atlOrigin=eyJpIjoiMjBhNWIzMmFjMjdiNGE1YzhhZTE4YmM0ZjA0MDM4ZWYiLCJwIjoiZXhjZWwtamlyYSJ9" TargetMode="External"/><Relationship Id="rId1543" Type="http://schemas.openxmlformats.org/officeDocument/2006/relationships/hyperlink" Target="https://cogna.atlassian.net/browse/SGGS-18578?atlOrigin=eyJpIjoiMjBhNWIzMmFjMjdiNGE1YzhhZTE4YmM0ZjA0MDM4ZWYiLCJwIjoiZXhjZWwtamlyYSJ9" TargetMode="External"/><Relationship Id="rId1750" Type="http://schemas.openxmlformats.org/officeDocument/2006/relationships/hyperlink" Target="https://cogna.atlassian.net/browse/SGGS-18195?atlOrigin=eyJpIjoiMjBhNWIzMmFjMjdiNGE1YzhhZTE4YmM0ZjA0MDM4ZWYiLCJwIjoiZXhjZWwtamlyYSJ9" TargetMode="External"/><Relationship Id="rId2801" Type="http://schemas.openxmlformats.org/officeDocument/2006/relationships/hyperlink" Target="https://cogna.atlassian.net/browse/SGGS-15684?atlOrigin=eyJpIjoiMjBhNWIzMmFjMjdiNGE1YzhhZTE4YmM0ZjA0MDM4ZWYiLCJwIjoiZXhjZWwtamlyYSJ9" TargetMode="External"/><Relationship Id="rId42" Type="http://schemas.openxmlformats.org/officeDocument/2006/relationships/hyperlink" Target="https://cogna.atlassian.net/browse/SGTB-2694?atlOrigin=eyJpIjoiMjBhNWIzMmFjMjdiNGE1YzhhZTE4YmM0ZjA0MDM4ZWYiLCJwIjoiZXhjZWwtamlyYSJ9" TargetMode="External"/><Relationship Id="rId1403" Type="http://schemas.openxmlformats.org/officeDocument/2006/relationships/hyperlink" Target="https://cogna.atlassian.net/browse/SGGU-6366?atlOrigin=eyJpIjoiMjBhNWIzMmFjMjdiNGE1YzhhZTE4YmM0ZjA0MDM4ZWYiLCJwIjoiZXhjZWwtamlyYSJ9" TargetMode="External"/><Relationship Id="rId1610" Type="http://schemas.openxmlformats.org/officeDocument/2006/relationships/hyperlink" Target="https://cogna.atlassian.net/browse/SGGS-18449?atlOrigin=eyJpIjoiMjBhNWIzMmFjMjdiNGE1YzhhZTE4YmM0ZjA0MDM4ZWYiLCJwIjoiZXhjZWwtamlyYSJ9" TargetMode="External"/><Relationship Id="rId289" Type="http://schemas.openxmlformats.org/officeDocument/2006/relationships/hyperlink" Target="https://cogna.atlassian.net/browse/SGTB-1867?atlOrigin=eyJpIjoiMjBhNWIzMmFjMjdiNGE1YzhhZTE4YmM0ZjA0MDM4ZWYiLCJwIjoiZXhjZWwtamlyYSJ9" TargetMode="External"/><Relationship Id="rId496" Type="http://schemas.openxmlformats.org/officeDocument/2006/relationships/hyperlink" Target="https://cogna.atlassian.net/browse/ARTSG-313?atlOrigin=eyJpIjoiMjBhNWIzMmFjMjdiNGE1YzhhZTE4YmM0ZjA0MDM4ZWYiLCJwIjoiZXhjZWwtamlyYSJ9" TargetMode="External"/><Relationship Id="rId2177" Type="http://schemas.openxmlformats.org/officeDocument/2006/relationships/hyperlink" Target="https://cogna.atlassian.net/browse/SGGS-17464?atlOrigin=eyJpIjoiMjBhNWIzMmFjMjdiNGE1YzhhZTE4YmM0ZjA0MDM4ZWYiLCJwIjoiZXhjZWwtamlyYSJ9" TargetMode="External"/><Relationship Id="rId2384" Type="http://schemas.openxmlformats.org/officeDocument/2006/relationships/hyperlink" Target="https://cogna.atlassian.net/browse/SGGS-17139?atlOrigin=eyJpIjoiMjBhNWIzMmFjMjdiNGE1YzhhZTE4YmM0ZjA0MDM4ZWYiLCJwIjoiZXhjZWwtamlyYSJ9" TargetMode="External"/><Relationship Id="rId2591" Type="http://schemas.openxmlformats.org/officeDocument/2006/relationships/hyperlink" Target="https://cogna.atlassian.net/browse/SGGS-16774?atlOrigin=eyJpIjoiMjBhNWIzMmFjMjdiNGE1YzhhZTE4YmM0ZjA0MDM4ZWYiLCJwIjoiZXhjZWwtamlyYSJ9" TargetMode="External"/><Relationship Id="rId149" Type="http://schemas.openxmlformats.org/officeDocument/2006/relationships/hyperlink" Target="https://cogna.atlassian.net/browse/SGTB-2381?atlOrigin=eyJpIjoiMjBhNWIzMmFjMjdiNGE1YzhhZTE4YmM0ZjA0MDM4ZWYiLCJwIjoiZXhjZWwtamlyYSJ9" TargetMode="External"/><Relationship Id="rId356" Type="http://schemas.openxmlformats.org/officeDocument/2006/relationships/hyperlink" Target="https://cogna.atlassian.net/browse/SGTB-1653?atlOrigin=eyJpIjoiMjBhNWIzMmFjMjdiNGE1YzhhZTE4YmM0ZjA0MDM4ZWYiLCJwIjoiZXhjZWwtamlyYSJ9" TargetMode="External"/><Relationship Id="rId563" Type="http://schemas.openxmlformats.org/officeDocument/2006/relationships/hyperlink" Target="https://cogna.atlassian.net/browse/SGSE-4815?atlOrigin=eyJpIjoiMjBhNWIzMmFjMjdiNGE1YzhhZTE4YmM0ZjA0MDM4ZWYiLCJwIjoiZXhjZWwtamlyYSJ9" TargetMode="External"/><Relationship Id="rId770" Type="http://schemas.openxmlformats.org/officeDocument/2006/relationships/hyperlink" Target="https://cogna.atlassian.net/browse/SGSE-4376?atlOrigin=eyJpIjoiMjBhNWIzMmFjMjdiNGE1YzhhZTE4YmM0ZjA0MDM4ZWYiLCJwIjoiZXhjZWwtamlyYSJ9" TargetMode="External"/><Relationship Id="rId1193" Type="http://schemas.openxmlformats.org/officeDocument/2006/relationships/hyperlink" Target="https://cogna.atlassian.net/browse/SGGU-7007?atlOrigin=eyJpIjoiMjBhNWIzMmFjMjdiNGE1YzhhZTE4YmM0ZjA0MDM4ZWYiLCJwIjoiZXhjZWwtamlyYSJ9" TargetMode="External"/><Relationship Id="rId2037" Type="http://schemas.openxmlformats.org/officeDocument/2006/relationships/hyperlink" Target="https://cogna.atlassian.net/browse/SGGS-17700?atlOrigin=eyJpIjoiMjBhNWIzMmFjMjdiNGE1YzhhZTE4YmM0ZjA0MDM4ZWYiLCJwIjoiZXhjZWwtamlyYSJ9" TargetMode="External"/><Relationship Id="rId2244" Type="http://schemas.openxmlformats.org/officeDocument/2006/relationships/hyperlink" Target="https://cogna.atlassian.net/browse/SGGS-17345?atlOrigin=eyJpIjoiMjBhNWIzMmFjMjdiNGE1YzhhZTE4YmM0ZjA0MDM4ZWYiLCJwIjoiZXhjZWwtamlyYSJ9" TargetMode="External"/><Relationship Id="rId2451" Type="http://schemas.openxmlformats.org/officeDocument/2006/relationships/hyperlink" Target="https://cogna.atlassian.net/browse/SGGS-17046?atlOrigin=eyJpIjoiMjBhNWIzMmFjMjdiNGE1YzhhZTE4YmM0ZjA0MDM4ZWYiLCJwIjoiZXhjZWwtamlyYSJ9" TargetMode="External"/><Relationship Id="rId216" Type="http://schemas.openxmlformats.org/officeDocument/2006/relationships/hyperlink" Target="https://cogna.atlassian.net/browse/SGTB-2147?atlOrigin=eyJpIjoiMjBhNWIzMmFjMjdiNGE1YzhhZTE4YmM0ZjA0MDM4ZWYiLCJwIjoiZXhjZWwtamlyYSJ9" TargetMode="External"/><Relationship Id="rId423" Type="http://schemas.openxmlformats.org/officeDocument/2006/relationships/hyperlink" Target="https://cogna.atlassian.net/browse/SGTB-1452?atlOrigin=eyJpIjoiMjBhNWIzMmFjMjdiNGE1YzhhZTE4YmM0ZjA0MDM4ZWYiLCJwIjoiZXhjZWwtamlyYSJ9" TargetMode="External"/><Relationship Id="rId1053" Type="http://schemas.openxmlformats.org/officeDocument/2006/relationships/hyperlink" Target="https://cogna.atlassian.net/browse/SGGU-7373?atlOrigin=eyJpIjoiMjBhNWIzMmFjMjdiNGE1YzhhZTE4YmM0ZjA0MDM4ZWYiLCJwIjoiZXhjZWwtamlyYSJ9" TargetMode="External"/><Relationship Id="rId1260" Type="http://schemas.openxmlformats.org/officeDocument/2006/relationships/hyperlink" Target="https://cogna.atlassian.net/browse/SGGU-6899?atlOrigin=eyJpIjoiMjBhNWIzMmFjMjdiNGE1YzhhZTE4YmM0ZjA0MDM4ZWYiLCJwIjoiZXhjZWwtamlyYSJ9" TargetMode="External"/><Relationship Id="rId2104" Type="http://schemas.openxmlformats.org/officeDocument/2006/relationships/hyperlink" Target="https://cogna.atlassian.net/browse/SGGS-17553?atlOrigin=eyJpIjoiMjBhNWIzMmFjMjdiNGE1YzhhZTE4YmM0ZjA0MDM4ZWYiLCJwIjoiZXhjZWwtamlyYSJ9" TargetMode="External"/><Relationship Id="rId630" Type="http://schemas.openxmlformats.org/officeDocument/2006/relationships/hyperlink" Target="https://cogna.atlassian.net/browse/SGSE-4643?atlOrigin=eyJpIjoiMjBhNWIzMmFjMjdiNGE1YzhhZTE4YmM0ZjA0MDM4ZWYiLCJwIjoiZXhjZWwtamlyYSJ9" TargetMode="External"/><Relationship Id="rId2311" Type="http://schemas.openxmlformats.org/officeDocument/2006/relationships/hyperlink" Target="https://cogna.atlassian.net/browse/SGGS-17260?atlOrigin=eyJpIjoiMjBhNWIzMmFjMjdiNGE1YzhhZTE4YmM0ZjA0MDM4ZWYiLCJwIjoiZXhjZWwtamlyYSJ9" TargetMode="External"/><Relationship Id="rId1120" Type="http://schemas.openxmlformats.org/officeDocument/2006/relationships/hyperlink" Target="https://cogna.atlassian.net/browse/AISRE-7262?atlOrigin=eyJpIjoiMjBhNWIzMmFjMjdiNGE1YzhhZTE4YmM0ZjA0MDM4ZWYiLCJwIjoiZXhjZWwtamlyYSJ9" TargetMode="External"/><Relationship Id="rId1937" Type="http://schemas.openxmlformats.org/officeDocument/2006/relationships/hyperlink" Target="https://cogna.atlassian.net/browse/SGGS-17897?atlOrigin=eyJpIjoiMjBhNWIzMmFjMjdiNGE1YzhhZTE4YmM0ZjA0MDM4ZWYiLCJwIjoiZXhjZWwtamlyYSJ9" TargetMode="External"/><Relationship Id="rId280" Type="http://schemas.openxmlformats.org/officeDocument/2006/relationships/hyperlink" Target="https://cogna.atlassian.net/browse/SGTB-1888?atlOrigin=eyJpIjoiMjBhNWIzMmFjMjdiNGE1YzhhZTE4YmM0ZjA0MDM4ZWYiLCJwIjoiZXhjZWwtamlyYSJ9" TargetMode="External"/><Relationship Id="rId140" Type="http://schemas.openxmlformats.org/officeDocument/2006/relationships/hyperlink" Target="https://cogna.atlassian.net/browse/SGTB-2402?atlOrigin=eyJpIjoiMjBhNWIzMmFjMjdiNGE1YzhhZTE4YmM0ZjA0MDM4ZWYiLCJwIjoiZXhjZWwtamlyYSJ9" TargetMode="External"/><Relationship Id="rId6" Type="http://schemas.openxmlformats.org/officeDocument/2006/relationships/hyperlink" Target="https://cogna.atlassian.net/browse/SGTB-2847?atlOrigin=eyJpIjoiMjBhNWIzMmFjMjdiNGE1YzhhZTE4YmM0ZjA0MDM4ZWYiLCJwIjoiZXhjZWwtamlyYSJ9" TargetMode="External"/><Relationship Id="rId2778" Type="http://schemas.openxmlformats.org/officeDocument/2006/relationships/hyperlink" Target="https://cogna.atlassian.net/browse/SGGS-15863?atlOrigin=eyJpIjoiMjBhNWIzMmFjMjdiNGE1YzhhZTE4YmM0ZjA0MDM4ZWYiLCJwIjoiZXhjZWwtamlyYSJ9" TargetMode="External"/><Relationship Id="rId957" Type="http://schemas.openxmlformats.org/officeDocument/2006/relationships/hyperlink" Target="https://cogna.atlassian.net/browse/ARTSG-183?atlOrigin=eyJpIjoiMjBhNWIzMmFjMjdiNGE1YzhhZTE4YmM0ZjA0MDM4ZWYiLCJwIjoiZXhjZWwtamlyYSJ9" TargetMode="External"/><Relationship Id="rId1587" Type="http://schemas.openxmlformats.org/officeDocument/2006/relationships/hyperlink" Target="https://cogna.atlassian.net/browse/SGGS-18490?atlOrigin=eyJpIjoiMjBhNWIzMmFjMjdiNGE1YzhhZTE4YmM0ZjA0MDM4ZWYiLCJwIjoiZXhjZWwtamlyYSJ9" TargetMode="External"/><Relationship Id="rId1794" Type="http://schemas.openxmlformats.org/officeDocument/2006/relationships/hyperlink" Target="https://cogna.atlassian.net/browse/SGGS-18137?atlOrigin=eyJpIjoiMjBhNWIzMmFjMjdiNGE1YzhhZTE4YmM0ZjA0MDM4ZWYiLCJwIjoiZXhjZWwtamlyYSJ9" TargetMode="External"/><Relationship Id="rId2638" Type="http://schemas.openxmlformats.org/officeDocument/2006/relationships/hyperlink" Target="https://cogna.atlassian.net/browse/ARTSG-313?atlOrigin=eyJpIjoiMjBhNWIzMmFjMjdiNGE1YzhhZTE4YmM0ZjA0MDM4ZWYiLCJwIjoiZXhjZWwtamlyYSJ9" TargetMode="External"/><Relationship Id="rId2845" Type="http://schemas.openxmlformats.org/officeDocument/2006/relationships/hyperlink" Target="https://cogna.atlassian.net/browse/SGGS-15482?atlOrigin=eyJpIjoiMjBhNWIzMmFjMjdiNGE1YzhhZTE4YmM0ZjA0MDM4ZWYiLCJwIjoiZXhjZWwtamlyYSJ9" TargetMode="External"/><Relationship Id="rId86" Type="http://schemas.openxmlformats.org/officeDocument/2006/relationships/hyperlink" Target="https://cogna.atlassian.net/browse/SGTB-2580?atlOrigin=eyJpIjoiMjBhNWIzMmFjMjdiNGE1YzhhZTE4YmM0ZjA0MDM4ZWYiLCJwIjoiZXhjZWwtamlyYSJ9" TargetMode="External"/><Relationship Id="rId817" Type="http://schemas.openxmlformats.org/officeDocument/2006/relationships/hyperlink" Target="https://cogna.atlassian.net/browse/SGSE-4264?atlOrigin=eyJpIjoiMjBhNWIzMmFjMjdiNGE1YzhhZTE4YmM0ZjA0MDM4ZWYiLCJwIjoiZXhjZWwtamlyYSJ9" TargetMode="External"/><Relationship Id="rId1447" Type="http://schemas.openxmlformats.org/officeDocument/2006/relationships/hyperlink" Target="https://cogna.atlassian.net/browse/SGGU-6303?atlOrigin=eyJpIjoiMjBhNWIzMmFjMjdiNGE1YzhhZTE4YmM0ZjA0MDM4ZWYiLCJwIjoiZXhjZWwtamlyYSJ9" TargetMode="External"/><Relationship Id="rId1654" Type="http://schemas.openxmlformats.org/officeDocument/2006/relationships/hyperlink" Target="https://cogna.atlassian.net/browse/SGGS-18354?atlOrigin=eyJpIjoiMjBhNWIzMmFjMjdiNGE1YzhhZTE4YmM0ZjA0MDM4ZWYiLCJwIjoiZXhjZWwtamlyYSJ9" TargetMode="External"/><Relationship Id="rId1861" Type="http://schemas.openxmlformats.org/officeDocument/2006/relationships/hyperlink" Target="https://cogna.atlassian.net/browse/SGGS-17992?atlOrigin=eyJpIjoiMjBhNWIzMmFjMjdiNGE1YzhhZTE4YmM0ZjA0MDM4ZWYiLCJwIjoiZXhjZWwtamlyYSJ9" TargetMode="External"/><Relationship Id="rId2705" Type="http://schemas.openxmlformats.org/officeDocument/2006/relationships/hyperlink" Target="https://cogna.atlassian.net/browse/SGGS-16405?atlOrigin=eyJpIjoiMjBhNWIzMmFjMjdiNGE1YzhhZTE4YmM0ZjA0MDM4ZWYiLCJwIjoiZXhjZWwtamlyYSJ9" TargetMode="External"/><Relationship Id="rId1307" Type="http://schemas.openxmlformats.org/officeDocument/2006/relationships/hyperlink" Target="https://cogna.atlassian.net/browse/SGGU-6750?atlOrigin=eyJpIjoiMjBhNWIzMmFjMjdiNGE1YzhhZTE4YmM0ZjA0MDM4ZWYiLCJwIjoiZXhjZWwtamlyYSJ9" TargetMode="External"/><Relationship Id="rId1514" Type="http://schemas.openxmlformats.org/officeDocument/2006/relationships/hyperlink" Target="https://cogna.atlassian.net/browse/SGGS-18619?atlOrigin=eyJpIjoiMjBhNWIzMmFjMjdiNGE1YzhhZTE4YmM0ZjA0MDM4ZWYiLCJwIjoiZXhjZWwtamlyYSJ9" TargetMode="External"/><Relationship Id="rId1721" Type="http://schemas.openxmlformats.org/officeDocument/2006/relationships/hyperlink" Target="https://cogna.atlassian.net/browse/SGGS-18238?atlOrigin=eyJpIjoiMjBhNWIzMmFjMjdiNGE1YzhhZTE4YmM0ZjA0MDM4ZWYiLCJwIjoiZXhjZWwtamlyYSJ9" TargetMode="External"/><Relationship Id="rId13" Type="http://schemas.openxmlformats.org/officeDocument/2006/relationships/hyperlink" Target="https://cogna.atlassian.net/browse/SGTB-2819?atlOrigin=eyJpIjoiMjBhNWIzMmFjMjdiNGE1YzhhZTE4YmM0ZjA0MDM4ZWYiLCJwIjoiZXhjZWwtamlyYSJ9" TargetMode="External"/><Relationship Id="rId2288" Type="http://schemas.openxmlformats.org/officeDocument/2006/relationships/hyperlink" Target="https://cogna.atlassian.net/browse/SGGS-17290?atlOrigin=eyJpIjoiMjBhNWIzMmFjMjdiNGE1YzhhZTE4YmM0ZjA0MDM4ZWYiLCJwIjoiZXhjZWwtamlyYSJ9" TargetMode="External"/><Relationship Id="rId2495" Type="http://schemas.openxmlformats.org/officeDocument/2006/relationships/hyperlink" Target="https://cogna.atlassian.net/browse/SGGS-11290?atlOrigin=eyJpIjoiMjBhNWIzMmFjMjdiNGE1YzhhZTE4YmM0ZjA0MDM4ZWYiLCJwIjoiZXhjZWwtamlyYSJ9" TargetMode="External"/><Relationship Id="rId467" Type="http://schemas.openxmlformats.org/officeDocument/2006/relationships/hyperlink" Target="https://cogna.atlassian.net/browse/SGTB-1390?atlOrigin=eyJpIjoiMjBhNWIzMmFjMjdiNGE1YzhhZTE4YmM0ZjA0MDM4ZWYiLCJwIjoiZXhjZWwtamlyYSJ9" TargetMode="External"/><Relationship Id="rId1097" Type="http://schemas.openxmlformats.org/officeDocument/2006/relationships/hyperlink" Target="https://cogna.atlassian.net/browse/SGGU-5187?atlOrigin=eyJpIjoiMjBhNWIzMmFjMjdiNGE1YzhhZTE4YmM0ZjA0MDM4ZWYiLCJwIjoiZXhjZWwtamlyYSJ9" TargetMode="External"/><Relationship Id="rId2148" Type="http://schemas.openxmlformats.org/officeDocument/2006/relationships/hyperlink" Target="https://cogna.atlassian.net/browse/SGGS-17500?atlOrigin=eyJpIjoiMjBhNWIzMmFjMjdiNGE1YzhhZTE4YmM0ZjA0MDM4ZWYiLCJwIjoiZXhjZWwtamlyYSJ9" TargetMode="External"/><Relationship Id="rId674" Type="http://schemas.openxmlformats.org/officeDocument/2006/relationships/hyperlink" Target="https://cogna.atlassian.net/browse/SGSE-4562?atlOrigin=eyJpIjoiMjBhNWIzMmFjMjdiNGE1YzhhZTE4YmM0ZjA0MDM4ZWYiLCJwIjoiZXhjZWwtamlyYSJ9" TargetMode="External"/><Relationship Id="rId881" Type="http://schemas.openxmlformats.org/officeDocument/2006/relationships/hyperlink" Target="https://cogna.atlassian.net/browse/SGSE-4114?atlOrigin=eyJpIjoiMjBhNWIzMmFjMjdiNGE1YzhhZTE4YmM0ZjA0MDM4ZWYiLCJwIjoiZXhjZWwtamlyYSJ9" TargetMode="External"/><Relationship Id="rId2355" Type="http://schemas.openxmlformats.org/officeDocument/2006/relationships/hyperlink" Target="https://cogna.atlassian.net/browse/SGGS-17195?atlOrigin=eyJpIjoiMjBhNWIzMmFjMjdiNGE1YzhhZTE4YmM0ZjA0MDM4ZWYiLCJwIjoiZXhjZWwtamlyYSJ9" TargetMode="External"/><Relationship Id="rId2562" Type="http://schemas.openxmlformats.org/officeDocument/2006/relationships/hyperlink" Target="https://cogna.atlassian.net/browse/SGGS-16871?atlOrigin=eyJpIjoiMjBhNWIzMmFjMjdiNGE1YzhhZTE4YmM0ZjA0MDM4ZWYiLCJwIjoiZXhjZWwtamlyYSJ9" TargetMode="External"/><Relationship Id="rId327" Type="http://schemas.openxmlformats.org/officeDocument/2006/relationships/hyperlink" Target="https://cogna.atlassian.net/browse/SGTB-1776?atlOrigin=eyJpIjoiMjBhNWIzMmFjMjdiNGE1YzhhZTE4YmM0ZjA0MDM4ZWYiLCJwIjoiZXhjZWwtamlyYSJ9" TargetMode="External"/><Relationship Id="rId534" Type="http://schemas.openxmlformats.org/officeDocument/2006/relationships/hyperlink" Target="https://cogna.atlassian.net/browse/SGTB-1057?atlOrigin=eyJpIjoiMjBhNWIzMmFjMjdiNGE1YzhhZTE4YmM0ZjA0MDM4ZWYiLCJwIjoiZXhjZWwtamlyYSJ9" TargetMode="External"/><Relationship Id="rId741" Type="http://schemas.openxmlformats.org/officeDocument/2006/relationships/hyperlink" Target="https://cogna.atlassian.net/browse/SGSE-4455?atlOrigin=eyJpIjoiMjBhNWIzMmFjMjdiNGE1YzhhZTE4YmM0ZjA0MDM4ZWYiLCJwIjoiZXhjZWwtamlyYSJ9" TargetMode="External"/><Relationship Id="rId1164" Type="http://schemas.openxmlformats.org/officeDocument/2006/relationships/hyperlink" Target="https://cogna.atlassian.net/browse/SGGU-7128?atlOrigin=eyJpIjoiMjBhNWIzMmFjMjdiNGE1YzhhZTE4YmM0ZjA0MDM4ZWYiLCJwIjoiZXhjZWwtamlyYSJ9" TargetMode="External"/><Relationship Id="rId1371" Type="http://schemas.openxmlformats.org/officeDocument/2006/relationships/hyperlink" Target="https://cogna.atlassian.net/browse/SGGU-6534?atlOrigin=eyJpIjoiMjBhNWIzMmFjMjdiNGE1YzhhZTE4YmM0ZjA0MDM4ZWYiLCJwIjoiZXhjZWwtamlyYSJ9" TargetMode="External"/><Relationship Id="rId2008" Type="http://schemas.openxmlformats.org/officeDocument/2006/relationships/hyperlink" Target="https://cogna.atlassian.net/browse/SGGS-17742?atlOrigin=eyJpIjoiMjBhNWIzMmFjMjdiNGE1YzhhZTE4YmM0ZjA0MDM4ZWYiLCJwIjoiZXhjZWwtamlyYSJ9" TargetMode="External"/><Relationship Id="rId2215" Type="http://schemas.openxmlformats.org/officeDocument/2006/relationships/hyperlink" Target="https://cogna.atlassian.net/browse/SGGS-17419?atlOrigin=eyJpIjoiMjBhNWIzMmFjMjdiNGE1YzhhZTE4YmM0ZjA0MDM4ZWYiLCJwIjoiZXhjZWwtamlyYSJ9" TargetMode="External"/><Relationship Id="rId2422" Type="http://schemas.openxmlformats.org/officeDocument/2006/relationships/hyperlink" Target="https://cogna.atlassian.net/browse/SGGS-17081?atlOrigin=eyJpIjoiMjBhNWIzMmFjMjdiNGE1YzhhZTE4YmM0ZjA0MDM4ZWYiLCJwIjoiZXhjZWwtamlyYSJ9" TargetMode="External"/><Relationship Id="rId601" Type="http://schemas.openxmlformats.org/officeDocument/2006/relationships/hyperlink" Target="https://cogna.atlassian.net/browse/SGSE-4720?atlOrigin=eyJpIjoiMjBhNWIzMmFjMjdiNGE1YzhhZTE4YmM0ZjA0MDM4ZWYiLCJwIjoiZXhjZWwtamlyYSJ9" TargetMode="External"/><Relationship Id="rId1024" Type="http://schemas.openxmlformats.org/officeDocument/2006/relationships/hyperlink" Target="https://cogna.atlassian.net/browse/SGGU-7446?atlOrigin=eyJpIjoiMjBhNWIzMmFjMjdiNGE1YzhhZTE4YmM0ZjA0MDM4ZWYiLCJwIjoiZXhjZWwtamlyYSJ9" TargetMode="External"/><Relationship Id="rId1231" Type="http://schemas.openxmlformats.org/officeDocument/2006/relationships/hyperlink" Target="https://cogna.atlassian.net/browse/SGGU-6948?atlOrigin=eyJpIjoiMjBhNWIzMmFjMjdiNGE1YzhhZTE4YmM0ZjA0MDM4ZWYiLCJwIjoiZXhjZWwtamlyYSJ9" TargetMode="External"/><Relationship Id="rId184" Type="http://schemas.openxmlformats.org/officeDocument/2006/relationships/hyperlink" Target="https://cogna.atlassian.net/browse/SGTB-2284?atlOrigin=eyJpIjoiMjBhNWIzMmFjMjdiNGE1YzhhZTE4YmM0ZjA0MDM4ZWYiLCJwIjoiZXhjZWwtamlyYSJ9" TargetMode="External"/><Relationship Id="rId391" Type="http://schemas.openxmlformats.org/officeDocument/2006/relationships/hyperlink" Target="https://cogna.atlassian.net/browse/SGTB-1564?atlOrigin=eyJpIjoiMjBhNWIzMmFjMjdiNGE1YzhhZTE4YmM0ZjA0MDM4ZWYiLCJwIjoiZXhjZWwtamlyYSJ9" TargetMode="External"/><Relationship Id="rId1908" Type="http://schemas.openxmlformats.org/officeDocument/2006/relationships/hyperlink" Target="https://cogna.atlassian.net/browse/ARTPT-710?atlOrigin=eyJpIjoiMjBhNWIzMmFjMjdiNGE1YzhhZTE4YmM0ZjA0MDM4ZWYiLCJwIjoiZXhjZWwtamlyYSJ9" TargetMode="External"/><Relationship Id="rId2072" Type="http://schemas.openxmlformats.org/officeDocument/2006/relationships/hyperlink" Target="https://cogna.atlassian.net/browse/SGGS-17602?atlOrigin=eyJpIjoiMjBhNWIzMmFjMjdiNGE1YzhhZTE4YmM0ZjA0MDM4ZWYiLCJwIjoiZXhjZWwtamlyYSJ9" TargetMode="External"/><Relationship Id="rId251" Type="http://schemas.openxmlformats.org/officeDocument/2006/relationships/hyperlink" Target="https://cogna.atlassian.net/browse/SGTB-2050?atlOrigin=eyJpIjoiMjBhNWIzMmFjMjdiNGE1YzhhZTE4YmM0ZjA0MDM4ZWYiLCJwIjoiZXhjZWwtamlyYSJ9" TargetMode="External"/><Relationship Id="rId111" Type="http://schemas.openxmlformats.org/officeDocument/2006/relationships/hyperlink" Target="https://cogna.atlassian.net/browse/SGTB-2494?atlOrigin=eyJpIjoiMjBhNWIzMmFjMjdiNGE1YzhhZTE4YmM0ZjA0MDM4ZWYiLCJwIjoiZXhjZWwtamlyYSJ9" TargetMode="External"/><Relationship Id="rId1698" Type="http://schemas.openxmlformats.org/officeDocument/2006/relationships/hyperlink" Target="https://cogna.atlassian.net/browse/SGGS-18268?atlOrigin=eyJpIjoiMjBhNWIzMmFjMjdiNGE1YzhhZTE4YmM0ZjA0MDM4ZWYiLCJwIjoiZXhjZWwtamlyYSJ9" TargetMode="External"/><Relationship Id="rId2749" Type="http://schemas.openxmlformats.org/officeDocument/2006/relationships/hyperlink" Target="https://cogna.atlassian.net/browse/SGGS-16290?atlOrigin=eyJpIjoiMjBhNWIzMmFjMjdiNGE1YzhhZTE4YmM0ZjA0MDM4ZWYiLCJwIjoiZXhjZWwtamlyYSJ9" TargetMode="External"/><Relationship Id="rId928" Type="http://schemas.openxmlformats.org/officeDocument/2006/relationships/hyperlink" Target="https://cogna.atlassian.net/browse/SGSE-3336?atlOrigin=eyJpIjoiMjBhNWIzMmFjMjdiNGE1YzhhZTE4YmM0ZjA0MDM4ZWYiLCJwIjoiZXhjZWwtamlyYSJ9" TargetMode="External"/><Relationship Id="rId1558" Type="http://schemas.openxmlformats.org/officeDocument/2006/relationships/hyperlink" Target="https://cogna.atlassian.net/browse/SGGS-18540?atlOrigin=eyJpIjoiMjBhNWIzMmFjMjdiNGE1YzhhZTE4YmM0ZjA0MDM4ZWYiLCJwIjoiZXhjZWwtamlyYSJ9" TargetMode="External"/><Relationship Id="rId1765" Type="http://schemas.openxmlformats.org/officeDocument/2006/relationships/hyperlink" Target="https://cogna.atlassian.net/browse/SGGS-18180?atlOrigin=eyJpIjoiMjBhNWIzMmFjMjdiNGE1YzhhZTE4YmM0ZjA0MDM4ZWYiLCJwIjoiZXhjZWwtamlyYSJ9" TargetMode="External"/><Relationship Id="rId2609" Type="http://schemas.openxmlformats.org/officeDocument/2006/relationships/hyperlink" Target="https://cogna.atlassian.net/browse/SGGS-16745?atlOrigin=eyJpIjoiMjBhNWIzMmFjMjdiNGE1YzhhZTE4YmM0ZjA0MDM4ZWYiLCJwIjoiZXhjZWwtamlyYSJ9" TargetMode="External"/><Relationship Id="rId57" Type="http://schemas.openxmlformats.org/officeDocument/2006/relationships/hyperlink" Target="https://cogna.atlassian.net/browse/SGTB-2661?atlOrigin=eyJpIjoiMjBhNWIzMmFjMjdiNGE1YzhhZTE4YmM0ZjA0MDM4ZWYiLCJwIjoiZXhjZWwtamlyYSJ9" TargetMode="External"/><Relationship Id="rId1418" Type="http://schemas.openxmlformats.org/officeDocument/2006/relationships/hyperlink" Target="https://cogna.atlassian.net/browse/ARTSG-193?atlOrigin=eyJpIjoiMjBhNWIzMmFjMjdiNGE1YzhhZTE4YmM0ZjA0MDM4ZWYiLCJwIjoiZXhjZWwtamlyYSJ9" TargetMode="External"/><Relationship Id="rId1972" Type="http://schemas.openxmlformats.org/officeDocument/2006/relationships/hyperlink" Target="https://cogna.atlassian.net/browse/SGGS-17793?atlOrigin=eyJpIjoiMjBhNWIzMmFjMjdiNGE1YzhhZTE4YmM0ZjA0MDM4ZWYiLCJwIjoiZXhjZWwtamlyYSJ9" TargetMode="External"/><Relationship Id="rId2816" Type="http://schemas.openxmlformats.org/officeDocument/2006/relationships/hyperlink" Target="https://cogna.atlassian.net/browse/SGGS-15603?atlOrigin=eyJpIjoiMjBhNWIzMmFjMjdiNGE1YzhhZTE4YmM0ZjA0MDM4ZWYiLCJwIjoiZXhjZWwtamlyYSJ9" TargetMode="External"/><Relationship Id="rId1625" Type="http://schemas.openxmlformats.org/officeDocument/2006/relationships/hyperlink" Target="https://cogna.atlassian.net/browse/SGGS-18408?atlOrigin=eyJpIjoiMjBhNWIzMmFjMjdiNGE1YzhhZTE4YmM0ZjA0MDM4ZWYiLCJwIjoiZXhjZWwtamlyYSJ9" TargetMode="External"/><Relationship Id="rId1832" Type="http://schemas.openxmlformats.org/officeDocument/2006/relationships/hyperlink" Target="https://cogna.atlassian.net/browse/SGGS-18028?atlOrigin=eyJpIjoiMjBhNWIzMmFjMjdiNGE1YzhhZTE4YmM0ZjA0MDM4ZWYiLCJwIjoiZXhjZWwtamlyYSJ9" TargetMode="External"/><Relationship Id="rId2399" Type="http://schemas.openxmlformats.org/officeDocument/2006/relationships/hyperlink" Target="https://cogna.atlassian.net/browse/SGGS-17110?atlOrigin=eyJpIjoiMjBhNWIzMmFjMjdiNGE1YzhhZTE4YmM0ZjA0MDM4ZWYiLCJwIjoiZXhjZWwtamlyYSJ9" TargetMode="External"/><Relationship Id="rId578" Type="http://schemas.openxmlformats.org/officeDocument/2006/relationships/hyperlink" Target="https://cogna.atlassian.net/browse/SGSE-4786?atlOrigin=eyJpIjoiMjBhNWIzMmFjMjdiNGE1YzhhZTE4YmM0ZjA0MDM4ZWYiLCJwIjoiZXhjZWwtamlyYSJ9" TargetMode="External"/><Relationship Id="rId785" Type="http://schemas.openxmlformats.org/officeDocument/2006/relationships/hyperlink" Target="https://cogna.atlassian.net/browse/SGSE-4344?atlOrigin=eyJpIjoiMjBhNWIzMmFjMjdiNGE1YzhhZTE4YmM0ZjA0MDM4ZWYiLCJwIjoiZXhjZWwtamlyYSJ9" TargetMode="External"/><Relationship Id="rId992" Type="http://schemas.openxmlformats.org/officeDocument/2006/relationships/hyperlink" Target="https://cogna.atlassian.net/browse/SGGU-7538?atlOrigin=eyJpIjoiMjBhNWIzMmFjMjdiNGE1YzhhZTE4YmM0ZjA0MDM4ZWYiLCJwIjoiZXhjZWwtamlyYSJ9" TargetMode="External"/><Relationship Id="rId2259" Type="http://schemas.openxmlformats.org/officeDocument/2006/relationships/hyperlink" Target="https://cogna.atlassian.net/browse/SGGS-17331?atlOrigin=eyJpIjoiMjBhNWIzMmFjMjdiNGE1YzhhZTE4YmM0ZjA0MDM4ZWYiLCJwIjoiZXhjZWwtamlyYSJ9" TargetMode="External"/><Relationship Id="rId2466" Type="http://schemas.openxmlformats.org/officeDocument/2006/relationships/hyperlink" Target="https://cogna.atlassian.net/browse/SGGS-17026?atlOrigin=eyJpIjoiMjBhNWIzMmFjMjdiNGE1YzhhZTE4YmM0ZjA0MDM4ZWYiLCJwIjoiZXhjZWwtamlyYSJ9" TargetMode="External"/><Relationship Id="rId2673" Type="http://schemas.openxmlformats.org/officeDocument/2006/relationships/hyperlink" Target="https://cogna.atlassian.net/browse/SGGS-16491?atlOrigin=eyJpIjoiMjBhNWIzMmFjMjdiNGE1YzhhZTE4YmM0ZjA0MDM4ZWYiLCJwIjoiZXhjZWwtamlyYSJ9" TargetMode="External"/><Relationship Id="rId438" Type="http://schemas.openxmlformats.org/officeDocument/2006/relationships/hyperlink" Target="https://cogna.atlassian.net/browse/SGTB-1413?atlOrigin=eyJpIjoiMjBhNWIzMmFjMjdiNGE1YzhhZTE4YmM0ZjA0MDM4ZWYiLCJwIjoiZXhjZWwtamlyYSJ9" TargetMode="External"/><Relationship Id="rId645" Type="http://schemas.openxmlformats.org/officeDocument/2006/relationships/hyperlink" Target="https://cogna.atlassian.net/browse/SGSE-4608?atlOrigin=eyJpIjoiMjBhNWIzMmFjMjdiNGE1YzhhZTE4YmM0ZjA0MDM4ZWYiLCJwIjoiZXhjZWwtamlyYSJ9" TargetMode="External"/><Relationship Id="rId852" Type="http://schemas.openxmlformats.org/officeDocument/2006/relationships/hyperlink" Target="https://cogna.atlassian.net/browse/SGSE-4143?atlOrigin=eyJpIjoiMjBhNWIzMmFjMjdiNGE1YzhhZTE4YmM0ZjA0MDM4ZWYiLCJwIjoiZXhjZWwtamlyYSJ9" TargetMode="External"/><Relationship Id="rId1068" Type="http://schemas.openxmlformats.org/officeDocument/2006/relationships/hyperlink" Target="https://cogna.atlassian.net/browse/SGGU-7348?atlOrigin=eyJpIjoiMjBhNWIzMmFjMjdiNGE1YzhhZTE4YmM0ZjA0MDM4ZWYiLCJwIjoiZXhjZWwtamlyYSJ9" TargetMode="External"/><Relationship Id="rId1275" Type="http://schemas.openxmlformats.org/officeDocument/2006/relationships/hyperlink" Target="https://cogna.atlassian.net/browse/SGGU-6876?atlOrigin=eyJpIjoiMjBhNWIzMmFjMjdiNGE1YzhhZTE4YmM0ZjA0MDM4ZWYiLCJwIjoiZXhjZWwtamlyYSJ9" TargetMode="External"/><Relationship Id="rId1482" Type="http://schemas.openxmlformats.org/officeDocument/2006/relationships/hyperlink" Target="https://cogna.atlassian.net/browse/ARTSG-190?atlOrigin=eyJpIjoiMjBhNWIzMmFjMjdiNGE1YzhhZTE4YmM0ZjA0MDM4ZWYiLCJwIjoiZXhjZWwtamlyYSJ9" TargetMode="External"/><Relationship Id="rId2119" Type="http://schemas.openxmlformats.org/officeDocument/2006/relationships/hyperlink" Target="https://cogna.atlassian.net/browse/SGGS-17532?atlOrigin=eyJpIjoiMjBhNWIzMmFjMjdiNGE1YzhhZTE4YmM0ZjA0MDM4ZWYiLCJwIjoiZXhjZWwtamlyYSJ9" TargetMode="External"/><Relationship Id="rId2326" Type="http://schemas.openxmlformats.org/officeDocument/2006/relationships/hyperlink" Target="https://cogna.atlassian.net/browse/SGGS-17243?atlOrigin=eyJpIjoiMjBhNWIzMmFjMjdiNGE1YzhhZTE4YmM0ZjA0MDM4ZWYiLCJwIjoiZXhjZWwtamlyYSJ9" TargetMode="External"/><Relationship Id="rId2533" Type="http://schemas.openxmlformats.org/officeDocument/2006/relationships/hyperlink" Target="https://cogna.atlassian.net/browse/ARTSG-313?atlOrigin=eyJpIjoiMjBhNWIzMmFjMjdiNGE1YzhhZTE4YmM0ZjA0MDM4ZWYiLCJwIjoiZXhjZWwtamlyYSJ9" TargetMode="External"/><Relationship Id="rId2740" Type="http://schemas.openxmlformats.org/officeDocument/2006/relationships/hyperlink" Target="https://cogna.atlassian.net/browse/SGGS-16311?atlOrigin=eyJpIjoiMjBhNWIzMmFjMjdiNGE1YzhhZTE4YmM0ZjA0MDM4ZWYiLCJwIjoiZXhjZWwtamlyYSJ9" TargetMode="External"/><Relationship Id="rId505" Type="http://schemas.openxmlformats.org/officeDocument/2006/relationships/hyperlink" Target="https://cogna.atlassian.net/browse/SGTB-1358?atlOrigin=eyJpIjoiMjBhNWIzMmFjMjdiNGE1YzhhZTE4YmM0ZjA0MDM4ZWYiLCJwIjoiZXhjZWwtamlyYSJ9" TargetMode="External"/><Relationship Id="rId712" Type="http://schemas.openxmlformats.org/officeDocument/2006/relationships/hyperlink" Target="https://cogna.atlassian.net/browse/SGSE-4522?atlOrigin=eyJpIjoiMjBhNWIzMmFjMjdiNGE1YzhhZTE4YmM0ZjA0MDM4ZWYiLCJwIjoiZXhjZWwtamlyYSJ9" TargetMode="External"/><Relationship Id="rId1135" Type="http://schemas.openxmlformats.org/officeDocument/2006/relationships/hyperlink" Target="https://cogna.atlassian.net/browse/SGGU-7173?atlOrigin=eyJpIjoiMjBhNWIzMmFjMjdiNGE1YzhhZTE4YmM0ZjA0MDM4ZWYiLCJwIjoiZXhjZWwtamlyYSJ9" TargetMode="External"/><Relationship Id="rId1342" Type="http://schemas.openxmlformats.org/officeDocument/2006/relationships/hyperlink" Target="https://cogna.atlassian.net/browse/SGGU-6604?atlOrigin=eyJpIjoiMjBhNWIzMmFjMjdiNGE1YzhhZTE4YmM0ZjA0MDM4ZWYiLCJwIjoiZXhjZWwtamlyYSJ9" TargetMode="External"/><Relationship Id="rId1202" Type="http://schemas.openxmlformats.org/officeDocument/2006/relationships/hyperlink" Target="https://cogna.atlassian.net/browse/SGGU-6995?atlOrigin=eyJpIjoiMjBhNWIzMmFjMjdiNGE1YzhhZTE4YmM0ZjA0MDM4ZWYiLCJwIjoiZXhjZWwtamlyYSJ9" TargetMode="External"/><Relationship Id="rId2600" Type="http://schemas.openxmlformats.org/officeDocument/2006/relationships/hyperlink" Target="https://cogna.atlassian.net/browse/SGGS-16758?atlOrigin=eyJpIjoiMjBhNWIzMmFjMjdiNGE1YzhhZTE4YmM0ZjA0MDM4ZWYiLCJwIjoiZXhjZWwtamlyYSJ9" TargetMode="External"/><Relationship Id="rId295" Type="http://schemas.openxmlformats.org/officeDocument/2006/relationships/hyperlink" Target="https://cogna.atlassian.net/browse/SGTB-1847?atlOrigin=eyJpIjoiMjBhNWIzMmFjMjdiNGE1YzhhZTE4YmM0ZjA0MDM4ZWYiLCJwIjoiZXhjZWwtamlyYSJ9" TargetMode="External"/><Relationship Id="rId2183" Type="http://schemas.openxmlformats.org/officeDocument/2006/relationships/hyperlink" Target="https://cogna.atlassian.net/browse/SGGS-17458?atlOrigin=eyJpIjoiMjBhNWIzMmFjMjdiNGE1YzhhZTE4YmM0ZjA0MDM4ZWYiLCJwIjoiZXhjZWwtamlyYSJ9" TargetMode="External"/><Relationship Id="rId2390" Type="http://schemas.openxmlformats.org/officeDocument/2006/relationships/hyperlink" Target="https://cogna.atlassian.net/browse/SGGS-17125?atlOrigin=eyJpIjoiMjBhNWIzMmFjMjdiNGE1YzhhZTE4YmM0ZjA0MDM4ZWYiLCJwIjoiZXhjZWwtamlyYSJ9" TargetMode="External"/><Relationship Id="rId155" Type="http://schemas.openxmlformats.org/officeDocument/2006/relationships/hyperlink" Target="https://cogna.atlassian.net/browse/SGTB-2350?atlOrigin=eyJpIjoiMjBhNWIzMmFjMjdiNGE1YzhhZTE4YmM0ZjA0MDM4ZWYiLCJwIjoiZXhjZWwtamlyYSJ9" TargetMode="External"/><Relationship Id="rId362" Type="http://schemas.openxmlformats.org/officeDocument/2006/relationships/hyperlink" Target="https://cogna.atlassian.net/browse/SGTB-1645?atlOrigin=eyJpIjoiMjBhNWIzMmFjMjdiNGE1YzhhZTE4YmM0ZjA0MDM4ZWYiLCJwIjoiZXhjZWwtamlyYSJ9" TargetMode="External"/><Relationship Id="rId2043" Type="http://schemas.openxmlformats.org/officeDocument/2006/relationships/hyperlink" Target="https://cogna.atlassian.net/browse/SGGS-17694?atlOrigin=eyJpIjoiMjBhNWIzMmFjMjdiNGE1YzhhZTE4YmM0ZjA0MDM4ZWYiLCJwIjoiZXhjZWwtamlyYSJ9" TargetMode="External"/><Relationship Id="rId2250" Type="http://schemas.openxmlformats.org/officeDocument/2006/relationships/hyperlink" Target="https://cogna.atlassian.net/browse/SGGS-17341?atlOrigin=eyJpIjoiMjBhNWIzMmFjMjdiNGE1YzhhZTE4YmM0ZjA0MDM4ZWYiLCJwIjoiZXhjZWwtamlyYSJ9" TargetMode="External"/><Relationship Id="rId222" Type="http://schemas.openxmlformats.org/officeDocument/2006/relationships/hyperlink" Target="https://cogna.atlassian.net/browse/SGTB-2122?atlOrigin=eyJpIjoiMjBhNWIzMmFjMjdiNGE1YzhhZTE4YmM0ZjA0MDM4ZWYiLCJwIjoiZXhjZWwtamlyYSJ9" TargetMode="External"/><Relationship Id="rId2110" Type="http://schemas.openxmlformats.org/officeDocument/2006/relationships/hyperlink" Target="https://cogna.atlassian.net/browse/SGGS-17546?atlOrigin=eyJpIjoiMjBhNWIzMmFjMjdiNGE1YzhhZTE4YmM0ZjA0MDM4ZWYiLCJwIjoiZXhjZWwtamlyYSJ9" TargetMode="External"/><Relationship Id="rId1669" Type="http://schemas.openxmlformats.org/officeDocument/2006/relationships/hyperlink" Target="https://cogna.atlassian.net/browse/SGGS-18310?atlOrigin=eyJpIjoiMjBhNWIzMmFjMjdiNGE1YzhhZTE4YmM0ZjA0MDM4ZWYiLCJwIjoiZXhjZWwtamlyYSJ9" TargetMode="External"/><Relationship Id="rId1876" Type="http://schemas.openxmlformats.org/officeDocument/2006/relationships/hyperlink" Target="https://cogna.atlassian.net/browse/SGGS-17966?atlOrigin=eyJpIjoiMjBhNWIzMmFjMjdiNGE1YzhhZTE4YmM0ZjA0MDM4ZWYiLCJwIjoiZXhjZWwtamlyYSJ9" TargetMode="External"/><Relationship Id="rId1529" Type="http://schemas.openxmlformats.org/officeDocument/2006/relationships/hyperlink" Target="https://cogna.atlassian.net/browse/SGGS-18592?atlOrigin=eyJpIjoiMjBhNWIzMmFjMjdiNGE1YzhhZTE4YmM0ZjA0MDM4ZWYiLCJwIjoiZXhjZWwtamlyYSJ9" TargetMode="External"/><Relationship Id="rId1736" Type="http://schemas.openxmlformats.org/officeDocument/2006/relationships/hyperlink" Target="https://cogna.atlassian.net/browse/SGGS-18210?atlOrigin=eyJpIjoiMjBhNWIzMmFjMjdiNGE1YzhhZTE4YmM0ZjA0MDM4ZWYiLCJwIjoiZXhjZWwtamlyYSJ9" TargetMode="External"/><Relationship Id="rId1943" Type="http://schemas.openxmlformats.org/officeDocument/2006/relationships/hyperlink" Target="https://cogna.atlassian.net/browse/SGGS-17891?atlOrigin=eyJpIjoiMjBhNWIzMmFjMjdiNGE1YzhhZTE4YmM0ZjA0MDM4ZWYiLCJwIjoiZXhjZWwtamlyYSJ9" TargetMode="External"/><Relationship Id="rId28" Type="http://schemas.openxmlformats.org/officeDocument/2006/relationships/hyperlink" Target="https://cogna.atlassian.net/browse/SGTB-2732?atlOrigin=eyJpIjoiMjBhNWIzMmFjMjdiNGE1YzhhZTE4YmM0ZjA0MDM4ZWYiLCJwIjoiZXhjZWwtamlyYSJ9" TargetMode="External"/><Relationship Id="rId1803" Type="http://schemas.openxmlformats.org/officeDocument/2006/relationships/hyperlink" Target="https://cogna.atlassian.net/browse/SGGS-18127?atlOrigin=eyJpIjoiMjBhNWIzMmFjMjdiNGE1YzhhZTE4YmM0ZjA0MDM4ZWYiLCJwIjoiZXhjZWwtamlyYSJ9" TargetMode="External"/><Relationship Id="rId689" Type="http://schemas.openxmlformats.org/officeDocument/2006/relationships/hyperlink" Target="https://cogna.atlassian.net/browse/SGSE-4547?atlOrigin=eyJpIjoiMjBhNWIzMmFjMjdiNGE1YzhhZTE4YmM0ZjA0MDM4ZWYiLCJwIjoiZXhjZWwtamlyYSJ9" TargetMode="External"/><Relationship Id="rId896" Type="http://schemas.openxmlformats.org/officeDocument/2006/relationships/hyperlink" Target="https://cogna.atlassian.net/browse/ARTSG-178?atlOrigin=eyJpIjoiMjBhNWIzMmFjMjdiNGE1YzhhZTE4YmM0ZjA0MDM4ZWYiLCJwIjoiZXhjZWwtamlyYSJ9" TargetMode="External"/><Relationship Id="rId2577" Type="http://schemas.openxmlformats.org/officeDocument/2006/relationships/hyperlink" Target="https://cogna.atlassian.net/browse/SGGS-16833?atlOrigin=eyJpIjoiMjBhNWIzMmFjMjdiNGE1YzhhZTE4YmM0ZjA0MDM4ZWYiLCJwIjoiZXhjZWwtamlyYSJ9" TargetMode="External"/><Relationship Id="rId2784" Type="http://schemas.openxmlformats.org/officeDocument/2006/relationships/hyperlink" Target="https://cogna.atlassian.net/browse/SGGS-15806?atlOrigin=eyJpIjoiMjBhNWIzMmFjMjdiNGE1YzhhZTE4YmM0ZjA0MDM4ZWYiLCJwIjoiZXhjZWwtamlyYSJ9" TargetMode="External"/><Relationship Id="rId549" Type="http://schemas.openxmlformats.org/officeDocument/2006/relationships/hyperlink" Target="https://cogna.atlassian.net/browse/SGTB-83?atlOrigin=eyJpIjoiMjBhNWIzMmFjMjdiNGE1YzhhZTE4YmM0ZjA0MDM4ZWYiLCJwIjoiZXhjZWwtamlyYSJ9" TargetMode="External"/><Relationship Id="rId756" Type="http://schemas.openxmlformats.org/officeDocument/2006/relationships/hyperlink" Target="https://cogna.atlassian.net/browse/SGSE-4419?atlOrigin=eyJpIjoiMjBhNWIzMmFjMjdiNGE1YzhhZTE4YmM0ZjA0MDM4ZWYiLCJwIjoiZXhjZWwtamlyYSJ9" TargetMode="External"/><Relationship Id="rId1179" Type="http://schemas.openxmlformats.org/officeDocument/2006/relationships/hyperlink" Target="https://cogna.atlassian.net/browse/SGGU-7032?atlOrigin=eyJpIjoiMjBhNWIzMmFjMjdiNGE1YzhhZTE4YmM0ZjA0MDM4ZWYiLCJwIjoiZXhjZWwtamlyYSJ9" TargetMode="External"/><Relationship Id="rId1386" Type="http://schemas.openxmlformats.org/officeDocument/2006/relationships/hyperlink" Target="https://cogna.atlassian.net/browse/SGGU-6420?atlOrigin=eyJpIjoiMjBhNWIzMmFjMjdiNGE1YzhhZTE4YmM0ZjA0MDM4ZWYiLCJwIjoiZXhjZWwtamlyYSJ9" TargetMode="External"/><Relationship Id="rId1593" Type="http://schemas.openxmlformats.org/officeDocument/2006/relationships/hyperlink" Target="https://cogna.atlassian.net/browse/SGGS-18484?atlOrigin=eyJpIjoiMjBhNWIzMmFjMjdiNGE1YzhhZTE4YmM0ZjA0MDM4ZWYiLCJwIjoiZXhjZWwtamlyYSJ9" TargetMode="External"/><Relationship Id="rId2437" Type="http://schemas.openxmlformats.org/officeDocument/2006/relationships/hyperlink" Target="https://cogna.atlassian.net/browse/SGGS-17070?atlOrigin=eyJpIjoiMjBhNWIzMmFjMjdiNGE1YzhhZTE4YmM0ZjA0MDM4ZWYiLCJwIjoiZXhjZWwtamlyYSJ9" TargetMode="External"/><Relationship Id="rId409" Type="http://schemas.openxmlformats.org/officeDocument/2006/relationships/hyperlink" Target="https://cogna.atlassian.net/browse/SGTB-1523?atlOrigin=eyJpIjoiMjBhNWIzMmFjMjdiNGE1YzhhZTE4YmM0ZjA0MDM4ZWYiLCJwIjoiZXhjZWwtamlyYSJ9" TargetMode="External"/><Relationship Id="rId963" Type="http://schemas.openxmlformats.org/officeDocument/2006/relationships/hyperlink" Target="https://cogna.atlassian.net/browse/ARTSG-183?atlOrigin=eyJpIjoiMjBhNWIzMmFjMjdiNGE1YzhhZTE4YmM0ZjA0MDM4ZWYiLCJwIjoiZXhjZWwtamlyYSJ9" TargetMode="External"/><Relationship Id="rId1039" Type="http://schemas.openxmlformats.org/officeDocument/2006/relationships/hyperlink" Target="https://cogna.atlassian.net/browse/SGGU-7417?atlOrigin=eyJpIjoiMjBhNWIzMmFjMjdiNGE1YzhhZTE4YmM0ZjA0MDM4ZWYiLCJwIjoiZXhjZWwtamlyYSJ9" TargetMode="External"/><Relationship Id="rId1246" Type="http://schemas.openxmlformats.org/officeDocument/2006/relationships/hyperlink" Target="https://cogna.atlassian.net/browse/SGGU-6923?atlOrigin=eyJpIjoiMjBhNWIzMmFjMjdiNGE1YzhhZTE4YmM0ZjA0MDM4ZWYiLCJwIjoiZXhjZWwtamlyYSJ9" TargetMode="External"/><Relationship Id="rId2644" Type="http://schemas.openxmlformats.org/officeDocument/2006/relationships/hyperlink" Target="https://cogna.atlassian.net/browse/SGGS-16597?atlOrigin=eyJpIjoiMjBhNWIzMmFjMjdiNGE1YzhhZTE4YmM0ZjA0MDM4ZWYiLCJwIjoiZXhjZWwtamlyYSJ9" TargetMode="External"/><Relationship Id="rId2851" Type="http://schemas.openxmlformats.org/officeDocument/2006/relationships/hyperlink" Target="https://cogna.atlassian.net/browse/SGGS-15343?atlOrigin=eyJpIjoiMjBhNWIzMmFjMjdiNGE1YzhhZTE4YmM0ZjA0MDM4ZWYiLCJwIjoiZXhjZWwtamlyYSJ9" TargetMode="External"/><Relationship Id="rId92" Type="http://schemas.openxmlformats.org/officeDocument/2006/relationships/hyperlink" Target="https://cogna.atlassian.net/browse/SGTB-2566?atlOrigin=eyJpIjoiMjBhNWIzMmFjMjdiNGE1YzhhZTE4YmM0ZjA0MDM4ZWYiLCJwIjoiZXhjZWwtamlyYSJ9" TargetMode="External"/><Relationship Id="rId616" Type="http://schemas.openxmlformats.org/officeDocument/2006/relationships/hyperlink" Target="https://cogna.atlassian.net/browse/SGSE-4691?atlOrigin=eyJpIjoiMjBhNWIzMmFjMjdiNGE1YzhhZTE4YmM0ZjA0MDM4ZWYiLCJwIjoiZXhjZWwtamlyYSJ9" TargetMode="External"/><Relationship Id="rId823" Type="http://schemas.openxmlformats.org/officeDocument/2006/relationships/hyperlink" Target="https://cogna.atlassian.net/browse/ARTSG-270?atlOrigin=eyJpIjoiMjBhNWIzMmFjMjdiNGE1YzhhZTE4YmM0ZjA0MDM4ZWYiLCJwIjoiZXhjZWwtamlyYSJ9" TargetMode="External"/><Relationship Id="rId1453" Type="http://schemas.openxmlformats.org/officeDocument/2006/relationships/hyperlink" Target="https://cogna.atlassian.net/browse/SGGU-6297?atlOrigin=eyJpIjoiMjBhNWIzMmFjMjdiNGE1YzhhZTE4YmM0ZjA0MDM4ZWYiLCJwIjoiZXhjZWwtamlyYSJ9" TargetMode="External"/><Relationship Id="rId1660" Type="http://schemas.openxmlformats.org/officeDocument/2006/relationships/hyperlink" Target="https://cogna.atlassian.net/browse/SGGS-18332?atlOrigin=eyJpIjoiMjBhNWIzMmFjMjdiNGE1YzhhZTE4YmM0ZjA0MDM4ZWYiLCJwIjoiZXhjZWwtamlyYSJ9" TargetMode="External"/><Relationship Id="rId2504" Type="http://schemas.openxmlformats.org/officeDocument/2006/relationships/hyperlink" Target="https://cogna.atlassian.net/browse/SGGS-16985?atlOrigin=eyJpIjoiMjBhNWIzMmFjMjdiNGE1YzhhZTE4YmM0ZjA0MDM4ZWYiLCJwIjoiZXhjZWwtamlyYSJ9" TargetMode="External"/><Relationship Id="rId2711" Type="http://schemas.openxmlformats.org/officeDocument/2006/relationships/hyperlink" Target="https://cogna.atlassian.net/browse/SGGS-16384?atlOrigin=eyJpIjoiMjBhNWIzMmFjMjdiNGE1YzhhZTE4YmM0ZjA0MDM4ZWYiLCJwIjoiZXhjZWwtamlyYSJ9" TargetMode="External"/><Relationship Id="rId1106" Type="http://schemas.openxmlformats.org/officeDocument/2006/relationships/hyperlink" Target="https://cogna.atlassian.net/browse/SGGU-7217?atlOrigin=eyJpIjoiMjBhNWIzMmFjMjdiNGE1YzhhZTE4YmM0ZjA0MDM4ZWYiLCJwIjoiZXhjZWwtamlyYSJ9" TargetMode="External"/><Relationship Id="rId1313" Type="http://schemas.openxmlformats.org/officeDocument/2006/relationships/hyperlink" Target="https://cogna.atlassian.net/browse/SGGU-6732?atlOrigin=eyJpIjoiMjBhNWIzMmFjMjdiNGE1YzhhZTE4YmM0ZjA0MDM4ZWYiLCJwIjoiZXhjZWwtamlyYSJ9" TargetMode="External"/><Relationship Id="rId1520" Type="http://schemas.openxmlformats.org/officeDocument/2006/relationships/hyperlink" Target="https://cogna.atlassian.net/browse/SGGS-18613?atlOrigin=eyJpIjoiMjBhNWIzMmFjMjdiNGE1YzhhZTE4YmM0ZjA0MDM4ZWYiLCJwIjoiZXhjZWwtamlyYSJ9" TargetMode="External"/><Relationship Id="rId199" Type="http://schemas.openxmlformats.org/officeDocument/2006/relationships/hyperlink" Target="https://cogna.atlassian.net/browse/SGTB-2224?atlOrigin=eyJpIjoiMjBhNWIzMmFjMjdiNGE1YzhhZTE4YmM0ZjA0MDM4ZWYiLCJwIjoiZXhjZWwtamlyYSJ9" TargetMode="External"/><Relationship Id="rId2087" Type="http://schemas.openxmlformats.org/officeDocument/2006/relationships/hyperlink" Target="https://cogna.atlassian.net/browse/SGGS-17575?atlOrigin=eyJpIjoiMjBhNWIzMmFjMjdiNGE1YzhhZTE4YmM0ZjA0MDM4ZWYiLCJwIjoiZXhjZWwtamlyYSJ9" TargetMode="External"/><Relationship Id="rId2294" Type="http://schemas.openxmlformats.org/officeDocument/2006/relationships/hyperlink" Target="https://cogna.atlassian.net/browse/SGGS-17279?atlOrigin=eyJpIjoiMjBhNWIzMmFjMjdiNGE1YzhhZTE4YmM0ZjA0MDM4ZWYiLCJwIjoiZXhjZWwtamlyYSJ9" TargetMode="External"/><Relationship Id="rId266" Type="http://schemas.openxmlformats.org/officeDocument/2006/relationships/hyperlink" Target="https://cogna.atlassian.net/browse/SGTB-1964?atlOrigin=eyJpIjoiMjBhNWIzMmFjMjdiNGE1YzhhZTE4YmM0ZjA0MDM4ZWYiLCJwIjoiZXhjZWwtamlyYSJ9" TargetMode="External"/><Relationship Id="rId473" Type="http://schemas.openxmlformats.org/officeDocument/2006/relationships/hyperlink" Target="https://cogna.atlassian.net/browse/SGTB-1387?atlOrigin=eyJpIjoiMjBhNWIzMmFjMjdiNGE1YzhhZTE4YmM0ZjA0MDM4ZWYiLCJwIjoiZXhjZWwtamlyYSJ9" TargetMode="External"/><Relationship Id="rId680" Type="http://schemas.openxmlformats.org/officeDocument/2006/relationships/hyperlink" Target="https://cogna.atlassian.net/browse/SGSE-4556?atlOrigin=eyJpIjoiMjBhNWIzMmFjMjdiNGE1YzhhZTE4YmM0ZjA0MDM4ZWYiLCJwIjoiZXhjZWwtamlyYSJ9" TargetMode="External"/><Relationship Id="rId2154" Type="http://schemas.openxmlformats.org/officeDocument/2006/relationships/hyperlink" Target="https://cogna.atlassian.net/browse/SGGS-17491?atlOrigin=eyJpIjoiMjBhNWIzMmFjMjdiNGE1YzhhZTE4YmM0ZjA0MDM4ZWYiLCJwIjoiZXhjZWwtamlyYSJ9" TargetMode="External"/><Relationship Id="rId2361" Type="http://schemas.openxmlformats.org/officeDocument/2006/relationships/hyperlink" Target="https://cogna.atlassian.net/browse/SGGS-17178?atlOrigin=eyJpIjoiMjBhNWIzMmFjMjdiNGE1YzhhZTE4YmM0ZjA0MDM4ZWYiLCJwIjoiZXhjZWwtamlyYSJ9" TargetMode="External"/><Relationship Id="rId126" Type="http://schemas.openxmlformats.org/officeDocument/2006/relationships/hyperlink" Target="https://cogna.atlassian.net/browse/SGTB-2438?atlOrigin=eyJpIjoiMjBhNWIzMmFjMjdiNGE1YzhhZTE4YmM0ZjA0MDM4ZWYiLCJwIjoiZXhjZWwtamlyYSJ9" TargetMode="External"/><Relationship Id="rId333" Type="http://schemas.openxmlformats.org/officeDocument/2006/relationships/hyperlink" Target="https://cogna.atlassian.net/browse/SGTB-1764?atlOrigin=eyJpIjoiMjBhNWIzMmFjMjdiNGE1YzhhZTE4YmM0ZjA0MDM4ZWYiLCJwIjoiZXhjZWwtamlyYSJ9" TargetMode="External"/><Relationship Id="rId540" Type="http://schemas.openxmlformats.org/officeDocument/2006/relationships/hyperlink" Target="https://cogna.atlassian.net/browse/SGTB-1004?atlOrigin=eyJpIjoiMjBhNWIzMmFjMjdiNGE1YzhhZTE4YmM0ZjA0MDM4ZWYiLCJwIjoiZXhjZWwtamlyYSJ9" TargetMode="External"/><Relationship Id="rId1170" Type="http://schemas.openxmlformats.org/officeDocument/2006/relationships/hyperlink" Target="https://cogna.atlassian.net/browse/SGGU-7117?atlOrigin=eyJpIjoiMjBhNWIzMmFjMjdiNGE1YzhhZTE4YmM0ZjA0MDM4ZWYiLCJwIjoiZXhjZWwtamlyYSJ9" TargetMode="External"/><Relationship Id="rId2014" Type="http://schemas.openxmlformats.org/officeDocument/2006/relationships/hyperlink" Target="https://cogna.atlassian.net/browse/SGGS-17735?atlOrigin=eyJpIjoiMjBhNWIzMmFjMjdiNGE1YzhhZTE4YmM0ZjA0MDM4ZWYiLCJwIjoiZXhjZWwtamlyYSJ9" TargetMode="External"/><Relationship Id="rId2221" Type="http://schemas.openxmlformats.org/officeDocument/2006/relationships/hyperlink" Target="https://cogna.atlassian.net/browse/SGGS-17413?atlOrigin=eyJpIjoiMjBhNWIzMmFjMjdiNGE1YzhhZTE4YmM0ZjA0MDM4ZWYiLCJwIjoiZXhjZWwtamlyYSJ9" TargetMode="External"/><Relationship Id="rId1030" Type="http://schemas.openxmlformats.org/officeDocument/2006/relationships/hyperlink" Target="https://cogna.atlassian.net/browse/SGGU-7434?atlOrigin=eyJpIjoiMjBhNWIzMmFjMjdiNGE1YzhhZTE4YmM0ZjA0MDM4ZWYiLCJwIjoiZXhjZWwtamlyYSJ9" TargetMode="External"/><Relationship Id="rId400" Type="http://schemas.openxmlformats.org/officeDocument/2006/relationships/hyperlink" Target="https://cogna.atlassian.net/browse/SGTB-1541?atlOrigin=eyJpIjoiMjBhNWIzMmFjMjdiNGE1YzhhZTE4YmM0ZjA0MDM4ZWYiLCJwIjoiZXhjZWwtamlyYSJ9" TargetMode="External"/><Relationship Id="rId1987" Type="http://schemas.openxmlformats.org/officeDocument/2006/relationships/hyperlink" Target="https://cogna.atlassian.net/browse/SGGS-17770?atlOrigin=eyJpIjoiMjBhNWIzMmFjMjdiNGE1YzhhZTE4YmM0ZjA0MDM4ZWYiLCJwIjoiZXhjZWwtamlyYSJ9" TargetMode="External"/><Relationship Id="rId1847" Type="http://schemas.openxmlformats.org/officeDocument/2006/relationships/hyperlink" Target="https://cogna.atlassian.net/browse/SGGS-18005?atlOrigin=eyJpIjoiMjBhNWIzMmFjMjdiNGE1YzhhZTE4YmM0ZjA0MDM4ZWYiLCJwIjoiZXhjZWwtamlyYSJ9" TargetMode="External"/><Relationship Id="rId1707" Type="http://schemas.openxmlformats.org/officeDocument/2006/relationships/hyperlink" Target="https://cogna.atlassian.net/browse/SGGS-18259?atlOrigin=eyJpIjoiMjBhNWIzMmFjMjdiNGE1YzhhZTE4YmM0ZjA0MDM4ZWYiLCJwIjoiZXhjZWwtamlyYSJ9" TargetMode="External"/><Relationship Id="rId190" Type="http://schemas.openxmlformats.org/officeDocument/2006/relationships/hyperlink" Target="https://cogna.atlassian.net/browse/SGTB-2269?atlOrigin=eyJpIjoiMjBhNWIzMmFjMjdiNGE1YzhhZTE4YmM0ZjA0MDM4ZWYiLCJwIjoiZXhjZWwtamlyYSJ9" TargetMode="External"/><Relationship Id="rId1914" Type="http://schemas.openxmlformats.org/officeDocument/2006/relationships/hyperlink" Target="https://cogna.atlassian.net/browse/SGGS-17923?atlOrigin=eyJpIjoiMjBhNWIzMmFjMjdiNGE1YzhhZTE4YmM0ZjA0MDM4ZWYiLCJwIjoiZXhjZWwtamlyYSJ9" TargetMode="External"/><Relationship Id="rId2688" Type="http://schemas.openxmlformats.org/officeDocument/2006/relationships/hyperlink" Target="https://cogna.atlassian.net/browse/SGGS-16436?atlOrigin=eyJpIjoiMjBhNWIzMmFjMjdiNGE1YzhhZTE4YmM0ZjA0MDM4ZWYiLCJwIjoiZXhjZWwtamlyYSJ9" TargetMode="External"/><Relationship Id="rId867" Type="http://schemas.openxmlformats.org/officeDocument/2006/relationships/hyperlink" Target="https://cogna.atlassian.net/browse/SGSE-4131?atlOrigin=eyJpIjoiMjBhNWIzMmFjMjdiNGE1YzhhZTE4YmM0ZjA0MDM4ZWYiLCJwIjoiZXhjZWwtamlyYSJ9" TargetMode="External"/><Relationship Id="rId1497" Type="http://schemas.openxmlformats.org/officeDocument/2006/relationships/hyperlink" Target="https://cogna.atlassian.net/browse/SGGS-18650?atlOrigin=eyJpIjoiMjBhNWIzMmFjMjdiNGE1YzhhZTE4YmM0ZjA0MDM4ZWYiLCJwIjoiZXhjZWwtamlyYSJ9" TargetMode="External"/><Relationship Id="rId2548" Type="http://schemas.openxmlformats.org/officeDocument/2006/relationships/hyperlink" Target="https://cogna.atlassian.net/browse/SGGS-16902?atlOrigin=eyJpIjoiMjBhNWIzMmFjMjdiNGE1YzhhZTE4YmM0ZjA0MDM4ZWYiLCJwIjoiZXhjZWwtamlyYSJ9" TargetMode="External"/><Relationship Id="rId2755" Type="http://schemas.openxmlformats.org/officeDocument/2006/relationships/hyperlink" Target="https://cogna.atlassian.net/browse/SGGS-16274?atlOrigin=eyJpIjoiMjBhNWIzMmFjMjdiNGE1YzhhZTE4YmM0ZjA0MDM4ZWYiLCJwIjoiZXhjZWwtamlyYSJ9" TargetMode="External"/><Relationship Id="rId727" Type="http://schemas.openxmlformats.org/officeDocument/2006/relationships/hyperlink" Target="https://cogna.atlassian.net/browse/SGSE-4471?atlOrigin=eyJpIjoiMjBhNWIzMmFjMjdiNGE1YzhhZTE4YmM0ZjA0MDM4ZWYiLCJwIjoiZXhjZWwtamlyYSJ9" TargetMode="External"/><Relationship Id="rId934" Type="http://schemas.openxmlformats.org/officeDocument/2006/relationships/hyperlink" Target="https://cogna.atlassian.net/browse/SGSE-3292?atlOrigin=eyJpIjoiMjBhNWIzMmFjMjdiNGE1YzhhZTE4YmM0ZjA0MDM4ZWYiLCJwIjoiZXhjZWwtamlyYSJ9" TargetMode="External"/><Relationship Id="rId1357" Type="http://schemas.openxmlformats.org/officeDocument/2006/relationships/hyperlink" Target="https://cogna.atlassian.net/browse/SGGU-6557?atlOrigin=eyJpIjoiMjBhNWIzMmFjMjdiNGE1YzhhZTE4YmM0ZjA0MDM4ZWYiLCJwIjoiZXhjZWwtamlyYSJ9" TargetMode="External"/><Relationship Id="rId1564" Type="http://schemas.openxmlformats.org/officeDocument/2006/relationships/hyperlink" Target="https://cogna.atlassian.net/browse/SGGS-18526?atlOrigin=eyJpIjoiMjBhNWIzMmFjMjdiNGE1YzhhZTE4YmM0ZjA0MDM4ZWYiLCJwIjoiZXhjZWwtamlyYSJ9" TargetMode="External"/><Relationship Id="rId1771" Type="http://schemas.openxmlformats.org/officeDocument/2006/relationships/hyperlink" Target="https://cogna.atlassian.net/browse/SGGS-18174?atlOrigin=eyJpIjoiMjBhNWIzMmFjMjdiNGE1YzhhZTE4YmM0ZjA0MDM4ZWYiLCJwIjoiZXhjZWwtamlyYSJ9" TargetMode="External"/><Relationship Id="rId2408" Type="http://schemas.openxmlformats.org/officeDocument/2006/relationships/hyperlink" Target="https://cogna.atlassian.net/browse/SGGS-17099?atlOrigin=eyJpIjoiMjBhNWIzMmFjMjdiNGE1YzhhZTE4YmM0ZjA0MDM4ZWYiLCJwIjoiZXhjZWwtamlyYSJ9" TargetMode="External"/><Relationship Id="rId2615" Type="http://schemas.openxmlformats.org/officeDocument/2006/relationships/hyperlink" Target="https://cogna.atlassian.net/browse/SGGS-16739?atlOrigin=eyJpIjoiMjBhNWIzMmFjMjdiNGE1YzhhZTE4YmM0ZjA0MDM4ZWYiLCJwIjoiZXhjZWwtamlyYSJ9" TargetMode="External"/><Relationship Id="rId2822" Type="http://schemas.openxmlformats.org/officeDocument/2006/relationships/hyperlink" Target="https://cogna.atlassian.net/browse/SGGS-15568?atlOrigin=eyJpIjoiMjBhNWIzMmFjMjdiNGE1YzhhZTE4YmM0ZjA0MDM4ZWYiLCJwIjoiZXhjZWwtamlyYSJ9" TargetMode="External"/><Relationship Id="rId63" Type="http://schemas.openxmlformats.org/officeDocument/2006/relationships/hyperlink" Target="https://cogna.atlassian.net/browse/SGTB-2624?atlOrigin=eyJpIjoiMjBhNWIzMmFjMjdiNGE1YzhhZTE4YmM0ZjA0MDM4ZWYiLCJwIjoiZXhjZWwtamlyYSJ9" TargetMode="External"/><Relationship Id="rId1217" Type="http://schemas.openxmlformats.org/officeDocument/2006/relationships/hyperlink" Target="https://cogna.atlassian.net/browse/SGGU-6970?atlOrigin=eyJpIjoiMjBhNWIzMmFjMjdiNGE1YzhhZTE4YmM0ZjA0MDM4ZWYiLCJwIjoiZXhjZWwtamlyYSJ9" TargetMode="External"/><Relationship Id="rId1424" Type="http://schemas.openxmlformats.org/officeDocument/2006/relationships/hyperlink" Target="https://cogna.atlassian.net/browse/ARTSG-184?atlOrigin=eyJpIjoiMjBhNWIzMmFjMjdiNGE1YzhhZTE4YmM0ZjA0MDM4ZWYiLCJwIjoiZXhjZWwtamlyYSJ9" TargetMode="External"/><Relationship Id="rId1631" Type="http://schemas.openxmlformats.org/officeDocument/2006/relationships/hyperlink" Target="https://cogna.atlassian.net/browse/SGGS-18381?atlOrigin=eyJpIjoiMjBhNWIzMmFjMjdiNGE1YzhhZTE4YmM0ZjA0MDM4ZWYiLCJwIjoiZXhjZWwtamlyYSJ9" TargetMode="External"/><Relationship Id="rId2198" Type="http://schemas.openxmlformats.org/officeDocument/2006/relationships/hyperlink" Target="https://cogna.atlassian.net/browse/SGGS-17443?atlOrigin=eyJpIjoiMjBhNWIzMmFjMjdiNGE1YzhhZTE4YmM0ZjA0MDM4ZWYiLCJwIjoiZXhjZWwtamlyYSJ9" TargetMode="External"/><Relationship Id="rId377" Type="http://schemas.openxmlformats.org/officeDocument/2006/relationships/hyperlink" Target="https://cogna.atlassian.net/browse/SGTB-1613?atlOrigin=eyJpIjoiMjBhNWIzMmFjMjdiNGE1YzhhZTE4YmM0ZjA0MDM4ZWYiLCJwIjoiZXhjZWwtamlyYSJ9" TargetMode="External"/><Relationship Id="rId584" Type="http://schemas.openxmlformats.org/officeDocument/2006/relationships/hyperlink" Target="https://cogna.atlassian.net/browse/SGSE-4779?atlOrigin=eyJpIjoiMjBhNWIzMmFjMjdiNGE1YzhhZTE4YmM0ZjA0MDM4ZWYiLCJwIjoiZXhjZWwtamlyYSJ9" TargetMode="External"/><Relationship Id="rId2058" Type="http://schemas.openxmlformats.org/officeDocument/2006/relationships/hyperlink" Target="https://cogna.atlassian.net/browse/SGGS-17674?atlOrigin=eyJpIjoiMjBhNWIzMmFjMjdiNGE1YzhhZTE4YmM0ZjA0MDM4ZWYiLCJwIjoiZXhjZWwtamlyYSJ9" TargetMode="External"/><Relationship Id="rId2265" Type="http://schemas.openxmlformats.org/officeDocument/2006/relationships/hyperlink" Target="https://cogna.atlassian.net/browse/SGGS-17325?atlOrigin=eyJpIjoiMjBhNWIzMmFjMjdiNGE1YzhhZTE4YmM0ZjA0MDM4ZWYiLCJwIjoiZXhjZWwtamlyYSJ9" TargetMode="External"/><Relationship Id="rId237" Type="http://schemas.openxmlformats.org/officeDocument/2006/relationships/hyperlink" Target="https://cogna.atlassian.net/browse/SGTB-2089?atlOrigin=eyJpIjoiMjBhNWIzMmFjMjdiNGE1YzhhZTE4YmM0ZjA0MDM4ZWYiLCJwIjoiZXhjZWwtamlyYSJ9" TargetMode="External"/><Relationship Id="rId791" Type="http://schemas.openxmlformats.org/officeDocument/2006/relationships/hyperlink" Target="https://cogna.atlassian.net/browse/SGSE-4332?atlOrigin=eyJpIjoiMjBhNWIzMmFjMjdiNGE1YzhhZTE4YmM0ZjA0MDM4ZWYiLCJwIjoiZXhjZWwtamlyYSJ9" TargetMode="External"/><Relationship Id="rId1074" Type="http://schemas.openxmlformats.org/officeDocument/2006/relationships/hyperlink" Target="https://cogna.atlassian.net/browse/SGGU-7338?atlOrigin=eyJpIjoiMjBhNWIzMmFjMjdiNGE1YzhhZTE4YmM0ZjA0MDM4ZWYiLCJwIjoiZXhjZWwtamlyYSJ9" TargetMode="External"/><Relationship Id="rId2472" Type="http://schemas.openxmlformats.org/officeDocument/2006/relationships/hyperlink" Target="https://cogna.atlassian.net/browse/SGGS-17018?atlOrigin=eyJpIjoiMjBhNWIzMmFjMjdiNGE1YzhhZTE4YmM0ZjA0MDM4ZWYiLCJwIjoiZXhjZWwtamlyYSJ9" TargetMode="External"/><Relationship Id="rId444" Type="http://schemas.openxmlformats.org/officeDocument/2006/relationships/hyperlink" Target="https://cogna.atlassian.net/browse/SGTB-1407?atlOrigin=eyJpIjoiMjBhNWIzMmFjMjdiNGE1YzhhZTE4YmM0ZjA0MDM4ZWYiLCJwIjoiZXhjZWwtamlyYSJ9" TargetMode="External"/><Relationship Id="rId651" Type="http://schemas.openxmlformats.org/officeDocument/2006/relationships/hyperlink" Target="https://cogna.atlassian.net/browse/SGSE-4598?atlOrigin=eyJpIjoiMjBhNWIzMmFjMjdiNGE1YzhhZTE4YmM0ZjA0MDM4ZWYiLCJwIjoiZXhjZWwtamlyYSJ9" TargetMode="External"/><Relationship Id="rId1281" Type="http://schemas.openxmlformats.org/officeDocument/2006/relationships/hyperlink" Target="https://cogna.atlassian.net/browse/SGGU-6800?atlOrigin=eyJpIjoiMjBhNWIzMmFjMjdiNGE1YzhhZTE4YmM0ZjA0MDM4ZWYiLCJwIjoiZXhjZWwtamlyYSJ9" TargetMode="External"/><Relationship Id="rId2125" Type="http://schemas.openxmlformats.org/officeDocument/2006/relationships/hyperlink" Target="https://cogna.atlassian.net/browse/SGGS-17526?atlOrigin=eyJpIjoiMjBhNWIzMmFjMjdiNGE1YzhhZTE4YmM0ZjA0MDM4ZWYiLCJwIjoiZXhjZWwtamlyYSJ9" TargetMode="External"/><Relationship Id="rId2332" Type="http://schemas.openxmlformats.org/officeDocument/2006/relationships/hyperlink" Target="https://cogna.atlassian.net/browse/SGGS-17236?atlOrigin=eyJpIjoiMjBhNWIzMmFjMjdiNGE1YzhhZTE4YmM0ZjA0MDM4ZWYiLCJwIjoiZXhjZWwtamlyYSJ9" TargetMode="External"/><Relationship Id="rId304" Type="http://schemas.openxmlformats.org/officeDocument/2006/relationships/hyperlink" Target="https://cogna.atlassian.net/browse/SGTB-1833?atlOrigin=eyJpIjoiMjBhNWIzMmFjMjdiNGE1YzhhZTE4YmM0ZjA0MDM4ZWYiLCJwIjoiZXhjZWwtamlyYSJ9" TargetMode="External"/><Relationship Id="rId511" Type="http://schemas.openxmlformats.org/officeDocument/2006/relationships/hyperlink" Target="https://cogna.atlassian.net/browse/SGTB-1355?atlOrigin=eyJpIjoiMjBhNWIzMmFjMjdiNGE1YzhhZTE4YmM0ZjA0MDM4ZWYiLCJwIjoiZXhjZWwtamlyYSJ9" TargetMode="External"/><Relationship Id="rId1141" Type="http://schemas.openxmlformats.org/officeDocument/2006/relationships/hyperlink" Target="https://cogna.atlassian.net/browse/SGGU-7166?atlOrigin=eyJpIjoiMjBhNWIzMmFjMjdiNGE1YzhhZTE4YmM0ZjA0MDM4ZWYiLCJwIjoiZXhjZWwtamlyYSJ9" TargetMode="External"/><Relationship Id="rId1001" Type="http://schemas.openxmlformats.org/officeDocument/2006/relationships/hyperlink" Target="https://cogna.atlassian.net/browse/SGGU-7508?atlOrigin=eyJpIjoiMjBhNWIzMmFjMjdiNGE1YzhhZTE4YmM0ZjA0MDM4ZWYiLCJwIjoiZXhjZWwtamlyYSJ9" TargetMode="External"/><Relationship Id="rId1958" Type="http://schemas.openxmlformats.org/officeDocument/2006/relationships/hyperlink" Target="https://cogna.atlassian.net/browse/SGGS-17814?atlOrigin=eyJpIjoiMjBhNWIzMmFjMjdiNGE1YzhhZTE4YmM0ZjA0MDM4ZWYiLCJwIjoiZXhjZWwtamlyYSJ9" TargetMode="External"/><Relationship Id="rId1818" Type="http://schemas.openxmlformats.org/officeDocument/2006/relationships/hyperlink" Target="https://cogna.atlassian.net/browse/SGGS-18083?atlOrigin=eyJpIjoiMjBhNWIzMmFjMjdiNGE1YzhhZTE4YmM0ZjA0MDM4ZWYiLCJwIjoiZXhjZWwtamlyYSJ9" TargetMode="External"/><Relationship Id="rId161" Type="http://schemas.openxmlformats.org/officeDocument/2006/relationships/hyperlink" Target="https://cogna.atlassian.net/browse/SGTB-2340?atlOrigin=eyJpIjoiMjBhNWIzMmFjMjdiNGE1YzhhZTE4YmM0ZjA0MDM4ZWYiLCJwIjoiZXhjZWwtamlyYSJ9" TargetMode="External"/><Relationship Id="rId2799" Type="http://schemas.openxmlformats.org/officeDocument/2006/relationships/hyperlink" Target="https://cogna.atlassian.net/browse/ARTDF-475?atlOrigin=eyJpIjoiMjBhNWIzMmFjMjdiNGE1YzhhZTE4YmM0ZjA0MDM4ZWYiLCJwIjoiZXhjZWwtamlyYSJ9" TargetMode="External"/><Relationship Id="rId978" Type="http://schemas.openxmlformats.org/officeDocument/2006/relationships/hyperlink" Target="https://cogna.atlassian.net/browse/SGGU-5187?atlOrigin=eyJpIjoiMjBhNWIzMmFjMjdiNGE1YzhhZTE4YmM0ZjA0MDM4ZWYiLCJwIjoiZXhjZWwtamlyYSJ9" TargetMode="External"/><Relationship Id="rId2659" Type="http://schemas.openxmlformats.org/officeDocument/2006/relationships/hyperlink" Target="https://cogna.atlassian.net/browse/SGGS-16580?atlOrigin=eyJpIjoiMjBhNWIzMmFjMjdiNGE1YzhhZTE4YmM0ZjA0MDM4ZWYiLCJwIjoiZXhjZWwtamlyYSJ9" TargetMode="External"/><Relationship Id="rId838" Type="http://schemas.openxmlformats.org/officeDocument/2006/relationships/hyperlink" Target="https://cogna.atlassian.net/browse/SGSE-4193?atlOrigin=eyJpIjoiMjBhNWIzMmFjMjdiNGE1YzhhZTE4YmM0ZjA0MDM4ZWYiLCJwIjoiZXhjZWwtamlyYSJ9" TargetMode="External"/><Relationship Id="rId1468" Type="http://schemas.openxmlformats.org/officeDocument/2006/relationships/hyperlink" Target="https://cogna.atlassian.net/browse/ARTSG-193?atlOrigin=eyJpIjoiMjBhNWIzMmFjMjdiNGE1YzhhZTE4YmM0ZjA0MDM4ZWYiLCJwIjoiZXhjZWwtamlyYSJ9" TargetMode="External"/><Relationship Id="rId1675" Type="http://schemas.openxmlformats.org/officeDocument/2006/relationships/hyperlink" Target="https://cogna.atlassian.net/browse/SGGS-18302?atlOrigin=eyJpIjoiMjBhNWIzMmFjMjdiNGE1YzhhZTE4YmM0ZjA0MDM4ZWYiLCJwIjoiZXhjZWwtamlyYSJ9" TargetMode="External"/><Relationship Id="rId1882" Type="http://schemas.openxmlformats.org/officeDocument/2006/relationships/hyperlink" Target="https://cogna.atlassian.net/browse/SGGS-17958?atlOrigin=eyJpIjoiMjBhNWIzMmFjMjdiNGE1YzhhZTE4YmM0ZjA0MDM4ZWYiLCJwIjoiZXhjZWwtamlyYSJ9" TargetMode="External"/><Relationship Id="rId2519" Type="http://schemas.openxmlformats.org/officeDocument/2006/relationships/hyperlink" Target="https://cogna.atlassian.net/browse/ARTPT-459?atlOrigin=eyJpIjoiMjBhNWIzMmFjMjdiNGE1YzhhZTE4YmM0ZjA0MDM4ZWYiLCJwIjoiZXhjZWwtamlyYSJ9" TargetMode="External"/><Relationship Id="rId2726" Type="http://schemas.openxmlformats.org/officeDocument/2006/relationships/hyperlink" Target="https://cogna.atlassian.net/browse/SGGS-16340?atlOrigin=eyJpIjoiMjBhNWIzMmFjMjdiNGE1YzhhZTE4YmM0ZjA0MDM4ZWYiLCJwIjoiZXhjZWwtamlyYSJ9" TargetMode="External"/><Relationship Id="rId1328" Type="http://schemas.openxmlformats.org/officeDocument/2006/relationships/hyperlink" Target="https://cogna.atlassian.net/browse/SGGU-6704?atlOrigin=eyJpIjoiMjBhNWIzMmFjMjdiNGE1YzhhZTE4YmM0ZjA0MDM4ZWYiLCJwIjoiZXhjZWwtamlyYSJ9" TargetMode="External"/><Relationship Id="rId1535" Type="http://schemas.openxmlformats.org/officeDocument/2006/relationships/hyperlink" Target="https://cogna.atlassian.net/browse/SGGS-18586?atlOrigin=eyJpIjoiMjBhNWIzMmFjMjdiNGE1YzhhZTE4YmM0ZjA0MDM4ZWYiLCJwIjoiZXhjZWwtamlyYSJ9" TargetMode="External"/><Relationship Id="rId905" Type="http://schemas.openxmlformats.org/officeDocument/2006/relationships/hyperlink" Target="https://cogna.atlassian.net/browse/SGSE-4098?atlOrigin=eyJpIjoiMjBhNWIzMmFjMjdiNGE1YzhhZTE4YmM0ZjA0MDM4ZWYiLCJwIjoiZXhjZWwtamlyYSJ9" TargetMode="External"/><Relationship Id="rId1742" Type="http://schemas.openxmlformats.org/officeDocument/2006/relationships/hyperlink" Target="https://cogna.atlassian.net/browse/SGGS-18204?atlOrigin=eyJpIjoiMjBhNWIzMmFjMjdiNGE1YzhhZTE4YmM0ZjA0MDM4ZWYiLCJwIjoiZXhjZWwtamlyYSJ9" TargetMode="External"/><Relationship Id="rId34" Type="http://schemas.openxmlformats.org/officeDocument/2006/relationships/hyperlink" Target="https://cogna.atlassian.net/browse/SGTB-2720?atlOrigin=eyJpIjoiMjBhNWIzMmFjMjdiNGE1YzhhZTE4YmM0ZjA0MDM4ZWYiLCJwIjoiZXhjZWwtamlyYSJ9" TargetMode="External"/><Relationship Id="rId1602" Type="http://schemas.openxmlformats.org/officeDocument/2006/relationships/hyperlink" Target="https://cogna.atlassian.net/browse/SGGS-18474?atlOrigin=eyJpIjoiMjBhNWIzMmFjMjdiNGE1YzhhZTE4YmM0ZjA0MDM4ZWYiLCJwIjoiZXhjZWwtamlyYSJ9" TargetMode="External"/><Relationship Id="rId488" Type="http://schemas.openxmlformats.org/officeDocument/2006/relationships/hyperlink" Target="https://cogna.atlassian.net/browse/ARTSG-313?atlOrigin=eyJpIjoiMjBhNWIzMmFjMjdiNGE1YzhhZTE4YmM0ZjA0MDM4ZWYiLCJwIjoiZXhjZWwtamlyYSJ9" TargetMode="External"/><Relationship Id="rId695" Type="http://schemas.openxmlformats.org/officeDocument/2006/relationships/hyperlink" Target="https://cogna.atlassian.net/browse/SGSE-4539?atlOrigin=eyJpIjoiMjBhNWIzMmFjMjdiNGE1YzhhZTE4YmM0ZjA0MDM4ZWYiLCJwIjoiZXhjZWwtamlyYSJ9" TargetMode="External"/><Relationship Id="rId2169" Type="http://schemas.openxmlformats.org/officeDocument/2006/relationships/hyperlink" Target="https://cogna.atlassian.net/browse/SGGS-17473?atlOrigin=eyJpIjoiMjBhNWIzMmFjMjdiNGE1YzhhZTE4YmM0ZjA0MDM4ZWYiLCJwIjoiZXhjZWwtamlyYSJ9" TargetMode="External"/><Relationship Id="rId2376" Type="http://schemas.openxmlformats.org/officeDocument/2006/relationships/hyperlink" Target="https://cogna.atlassian.net/browse/SGGS-17147?atlOrigin=eyJpIjoiMjBhNWIzMmFjMjdiNGE1YzhhZTE4YmM0ZjA0MDM4ZWYiLCJwIjoiZXhjZWwtamlyYSJ9" TargetMode="External"/><Relationship Id="rId2583" Type="http://schemas.openxmlformats.org/officeDocument/2006/relationships/hyperlink" Target="https://cogna.atlassian.net/browse/SGGS-16794?atlOrigin=eyJpIjoiMjBhNWIzMmFjMjdiNGE1YzhhZTE4YmM0ZjA0MDM4ZWYiLCJwIjoiZXhjZWwtamlyYSJ9" TargetMode="External"/><Relationship Id="rId2790" Type="http://schemas.openxmlformats.org/officeDocument/2006/relationships/hyperlink" Target="https://cogna.atlassian.net/browse/SGGS-15772?atlOrigin=eyJpIjoiMjBhNWIzMmFjMjdiNGE1YzhhZTE4YmM0ZjA0MDM4ZWYiLCJwIjoiZXhjZWwtamlyYSJ9" TargetMode="External"/><Relationship Id="rId348" Type="http://schemas.openxmlformats.org/officeDocument/2006/relationships/hyperlink" Target="https://cogna.atlassian.net/browse/SGTB-1674?atlOrigin=eyJpIjoiMjBhNWIzMmFjMjdiNGE1YzhhZTE4YmM0ZjA0MDM4ZWYiLCJwIjoiZXhjZWwtamlyYSJ9" TargetMode="External"/><Relationship Id="rId555" Type="http://schemas.openxmlformats.org/officeDocument/2006/relationships/hyperlink" Target="https://cogna.atlassian.net/browse/SGSE-4824?atlOrigin=eyJpIjoiMjBhNWIzMmFjMjdiNGE1YzhhZTE4YmM0ZjA0MDM4ZWYiLCJwIjoiZXhjZWwtamlyYSJ9" TargetMode="External"/><Relationship Id="rId762" Type="http://schemas.openxmlformats.org/officeDocument/2006/relationships/hyperlink" Target="https://cogna.atlassian.net/browse/SGSE-4386?atlOrigin=eyJpIjoiMjBhNWIzMmFjMjdiNGE1YzhhZTE4YmM0ZjA0MDM4ZWYiLCJwIjoiZXhjZWwtamlyYSJ9" TargetMode="External"/><Relationship Id="rId1185" Type="http://schemas.openxmlformats.org/officeDocument/2006/relationships/hyperlink" Target="https://cogna.atlassian.net/browse/SGGU-7013?atlOrigin=eyJpIjoiMjBhNWIzMmFjMjdiNGE1YzhhZTE4YmM0ZjA0MDM4ZWYiLCJwIjoiZXhjZWwtamlyYSJ9" TargetMode="External"/><Relationship Id="rId1392" Type="http://schemas.openxmlformats.org/officeDocument/2006/relationships/hyperlink" Target="https://cogna.atlassian.net/browse/APAP-10055?atlOrigin=eyJpIjoiMjBhNWIzMmFjMjdiNGE1YzhhZTE4YmM0ZjA0MDM4ZWYiLCJwIjoiZXhjZWwtamlyYSJ9" TargetMode="External"/><Relationship Id="rId2029" Type="http://schemas.openxmlformats.org/officeDocument/2006/relationships/hyperlink" Target="https://cogna.atlassian.net/browse/SGGS-17713?atlOrigin=eyJpIjoiMjBhNWIzMmFjMjdiNGE1YzhhZTE4YmM0ZjA0MDM4ZWYiLCJwIjoiZXhjZWwtamlyYSJ9" TargetMode="External"/><Relationship Id="rId2236" Type="http://schemas.openxmlformats.org/officeDocument/2006/relationships/hyperlink" Target="https://cogna.atlassian.net/browse/SGGS-17360?atlOrigin=eyJpIjoiMjBhNWIzMmFjMjdiNGE1YzhhZTE4YmM0ZjA0MDM4ZWYiLCJwIjoiZXhjZWwtamlyYSJ9" TargetMode="External"/><Relationship Id="rId2443" Type="http://schemas.openxmlformats.org/officeDocument/2006/relationships/hyperlink" Target="https://cogna.atlassian.net/browse/SGGS-17052?atlOrigin=eyJpIjoiMjBhNWIzMmFjMjdiNGE1YzhhZTE4YmM0ZjA0MDM4ZWYiLCJwIjoiZXhjZWwtamlyYSJ9" TargetMode="External"/><Relationship Id="rId2650" Type="http://schemas.openxmlformats.org/officeDocument/2006/relationships/hyperlink" Target="https://cogna.atlassian.net/browse/SGGS-16590?atlOrigin=eyJpIjoiMjBhNWIzMmFjMjdiNGE1YzhhZTE4YmM0ZjA0MDM4ZWYiLCJwIjoiZXhjZWwtamlyYSJ9" TargetMode="External"/><Relationship Id="rId208" Type="http://schemas.openxmlformats.org/officeDocument/2006/relationships/hyperlink" Target="https://cogna.atlassian.net/browse/SGTB-2165?atlOrigin=eyJpIjoiMjBhNWIzMmFjMjdiNGE1YzhhZTE4YmM0ZjA0MDM4ZWYiLCJwIjoiZXhjZWwtamlyYSJ9" TargetMode="External"/><Relationship Id="rId415" Type="http://schemas.openxmlformats.org/officeDocument/2006/relationships/hyperlink" Target="https://cogna.atlassian.net/browse/SGTB-1511?atlOrigin=eyJpIjoiMjBhNWIzMmFjMjdiNGE1YzhhZTE4YmM0ZjA0MDM4ZWYiLCJwIjoiZXhjZWwtamlyYSJ9" TargetMode="External"/><Relationship Id="rId622" Type="http://schemas.openxmlformats.org/officeDocument/2006/relationships/hyperlink" Target="https://cogna.atlassian.net/browse/SGSE-4651?atlOrigin=eyJpIjoiMjBhNWIzMmFjMjdiNGE1YzhhZTE4YmM0ZjA0MDM4ZWYiLCJwIjoiZXhjZWwtamlyYSJ9" TargetMode="External"/><Relationship Id="rId1045" Type="http://schemas.openxmlformats.org/officeDocument/2006/relationships/hyperlink" Target="https://cogna.atlassian.net/browse/SGGU-7386?atlOrigin=eyJpIjoiMjBhNWIzMmFjMjdiNGE1YzhhZTE4YmM0ZjA0MDM4ZWYiLCJwIjoiZXhjZWwtamlyYSJ9" TargetMode="External"/><Relationship Id="rId1252" Type="http://schemas.openxmlformats.org/officeDocument/2006/relationships/hyperlink" Target="https://cogna.atlassian.net/browse/SGGU-6918?atlOrigin=eyJpIjoiMjBhNWIzMmFjMjdiNGE1YzhhZTE4YmM0ZjA0MDM4ZWYiLCJwIjoiZXhjZWwtamlyYSJ9" TargetMode="External"/><Relationship Id="rId2303" Type="http://schemas.openxmlformats.org/officeDocument/2006/relationships/hyperlink" Target="https://cogna.atlassian.net/browse/SGGS-17269?atlOrigin=eyJpIjoiMjBhNWIzMmFjMjdiNGE1YzhhZTE4YmM0ZjA0MDM4ZWYiLCJwIjoiZXhjZWwtamlyYSJ9" TargetMode="External"/><Relationship Id="rId2510" Type="http://schemas.openxmlformats.org/officeDocument/2006/relationships/hyperlink" Target="https://cogna.atlassian.net/browse/SGGS-16981?atlOrigin=eyJpIjoiMjBhNWIzMmFjMjdiNGE1YzhhZTE4YmM0ZjA0MDM4ZWYiLCJwIjoiZXhjZWwtamlyYSJ9" TargetMode="External"/><Relationship Id="rId1112" Type="http://schemas.openxmlformats.org/officeDocument/2006/relationships/hyperlink" Target="https://cogna.atlassian.net/browse/SGGU-7209?atlOrigin=eyJpIjoiMjBhNWIzMmFjMjdiNGE1YzhhZTE4YmM0ZjA0MDM4ZWYiLCJwIjoiZXhjZWwtamlyYSJ9" TargetMode="External"/><Relationship Id="rId1929" Type="http://schemas.openxmlformats.org/officeDocument/2006/relationships/hyperlink" Target="https://cogna.atlassian.net/browse/SGGS-17906?atlOrigin=eyJpIjoiMjBhNWIzMmFjMjdiNGE1YzhhZTE4YmM0ZjA0MDM4ZWYiLCJwIjoiZXhjZWwtamlyYSJ9" TargetMode="External"/><Relationship Id="rId2093" Type="http://schemas.openxmlformats.org/officeDocument/2006/relationships/hyperlink" Target="https://cogna.atlassian.net/browse/SGGS-17568?atlOrigin=eyJpIjoiMjBhNWIzMmFjMjdiNGE1YzhhZTE4YmM0ZjA0MDM4ZWYiLCJwIjoiZXhjZWwtamlyYSJ9" TargetMode="External"/><Relationship Id="rId272" Type="http://schemas.openxmlformats.org/officeDocument/2006/relationships/hyperlink" Target="https://cogna.atlassian.net/browse/SGTB-1908?atlOrigin=eyJpIjoiMjBhNWIzMmFjMjdiNGE1YzhhZTE4YmM0ZjA0MDM4ZWYiLCJwIjoiZXhjZWwtamlyYSJ9" TargetMode="External"/><Relationship Id="rId2160" Type="http://schemas.openxmlformats.org/officeDocument/2006/relationships/hyperlink" Target="https://cogna.atlassian.net/browse/SGGS-17484?atlOrigin=eyJpIjoiMjBhNWIzMmFjMjdiNGE1YzhhZTE4YmM0ZjA0MDM4ZWYiLCJwIjoiZXhjZWwtamlyYSJ9" TargetMode="External"/><Relationship Id="rId132" Type="http://schemas.openxmlformats.org/officeDocument/2006/relationships/hyperlink" Target="https://cogna.atlassian.net/browse/SGTB-2426?atlOrigin=eyJpIjoiMjBhNWIzMmFjMjdiNGE1YzhhZTE4YmM0ZjA0MDM4ZWYiLCJwIjoiZXhjZWwtamlyYSJ9" TargetMode="External"/><Relationship Id="rId2020" Type="http://schemas.openxmlformats.org/officeDocument/2006/relationships/hyperlink" Target="https://cogna.atlassian.net/browse/SGGS-17727?atlOrigin=eyJpIjoiMjBhNWIzMmFjMjdiNGE1YzhhZTE4YmM0ZjA0MDM4ZWYiLCJwIjoiZXhjZWwtamlyYSJ9" TargetMode="External"/><Relationship Id="rId1579" Type="http://schemas.openxmlformats.org/officeDocument/2006/relationships/hyperlink" Target="https://cogna.atlassian.net/browse/SGGS-18498?atlOrigin=eyJpIjoiMjBhNWIzMmFjMjdiNGE1YzhhZTE4YmM0ZjA0MDM4ZWYiLCJwIjoiZXhjZWwtamlyYSJ9" TargetMode="External"/><Relationship Id="rId949" Type="http://schemas.openxmlformats.org/officeDocument/2006/relationships/hyperlink" Target="https://cogna.atlassian.net/browse/ARTSG-184?atlOrigin=eyJpIjoiMjBhNWIzMmFjMjdiNGE1YzhhZTE4YmM0ZjA0MDM4ZWYiLCJwIjoiZXhjZWwtamlyYSJ9" TargetMode="External"/><Relationship Id="rId1786" Type="http://schemas.openxmlformats.org/officeDocument/2006/relationships/hyperlink" Target="https://cogna.atlassian.net/browse/SGGS-18145?atlOrigin=eyJpIjoiMjBhNWIzMmFjMjdiNGE1YzhhZTE4YmM0ZjA0MDM4ZWYiLCJwIjoiZXhjZWwtamlyYSJ9" TargetMode="External"/><Relationship Id="rId1993" Type="http://schemas.openxmlformats.org/officeDocument/2006/relationships/hyperlink" Target="https://cogna.atlassian.net/browse/SGGS-17761?atlOrigin=eyJpIjoiMjBhNWIzMmFjMjdiNGE1YzhhZTE4YmM0ZjA0MDM4ZWYiLCJwIjoiZXhjZWwtamlyYSJ9" TargetMode="External"/><Relationship Id="rId2837" Type="http://schemas.openxmlformats.org/officeDocument/2006/relationships/hyperlink" Target="https://cogna.atlassian.net/browse/ARTSG-183?atlOrigin=eyJpIjoiMjBhNWIzMmFjMjdiNGE1YzhhZTE4YmM0ZjA0MDM4ZWYiLCJwIjoiZXhjZWwtamlyYSJ9" TargetMode="External"/><Relationship Id="rId78" Type="http://schemas.openxmlformats.org/officeDocument/2006/relationships/hyperlink" Target="https://cogna.atlassian.net/browse/SGTB-2594?atlOrigin=eyJpIjoiMjBhNWIzMmFjMjdiNGE1YzhhZTE4YmM0ZjA0MDM4ZWYiLCJwIjoiZXhjZWwtamlyYSJ9" TargetMode="External"/><Relationship Id="rId809" Type="http://schemas.openxmlformats.org/officeDocument/2006/relationships/hyperlink" Target="https://cogna.atlassian.net/browse/SGSE-4278?atlOrigin=eyJpIjoiMjBhNWIzMmFjMjdiNGE1YzhhZTE4YmM0ZjA0MDM4ZWYiLCJwIjoiZXhjZWwtamlyYSJ9" TargetMode="External"/><Relationship Id="rId1439" Type="http://schemas.openxmlformats.org/officeDocument/2006/relationships/hyperlink" Target="https://cogna.atlassian.net/browse/SGGU-6311?atlOrigin=eyJpIjoiMjBhNWIzMmFjMjdiNGE1YzhhZTE4YmM0ZjA0MDM4ZWYiLCJwIjoiZXhjZWwtamlyYSJ9" TargetMode="External"/><Relationship Id="rId1646" Type="http://schemas.openxmlformats.org/officeDocument/2006/relationships/hyperlink" Target="https://cogna.atlassian.net/browse/SGGS-18363?atlOrigin=eyJpIjoiMjBhNWIzMmFjMjdiNGE1YzhhZTE4YmM0ZjA0MDM4ZWYiLCJwIjoiZXhjZWwtamlyYSJ9" TargetMode="External"/><Relationship Id="rId1853" Type="http://schemas.openxmlformats.org/officeDocument/2006/relationships/hyperlink" Target="https://cogna.atlassian.net/browse/SGGS-18001?atlOrigin=eyJpIjoiMjBhNWIzMmFjMjdiNGE1YzhhZTE4YmM0ZjA0MDM4ZWYiLCJwIjoiZXhjZWwtamlyYSJ9" TargetMode="External"/><Relationship Id="rId1506" Type="http://schemas.openxmlformats.org/officeDocument/2006/relationships/hyperlink" Target="https://cogna.atlassian.net/browse/SGGS-18630?atlOrigin=eyJpIjoiMjBhNWIzMmFjMjdiNGE1YzhhZTE4YmM0ZjA0MDM4ZWYiLCJwIjoiZXhjZWwtamlyYSJ9" TargetMode="External"/><Relationship Id="rId1713" Type="http://schemas.openxmlformats.org/officeDocument/2006/relationships/hyperlink" Target="https://cogna.atlassian.net/browse/SGGS-18253?atlOrigin=eyJpIjoiMjBhNWIzMmFjMjdiNGE1YzhhZTE4YmM0ZjA0MDM4ZWYiLCJwIjoiZXhjZWwtamlyYSJ9" TargetMode="External"/><Relationship Id="rId1920" Type="http://schemas.openxmlformats.org/officeDocument/2006/relationships/hyperlink" Target="https://cogna.atlassian.net/browse/SGGS-17915?atlOrigin=eyJpIjoiMjBhNWIzMmFjMjdiNGE1YzhhZTE4YmM0ZjA0MDM4ZWYiLCJwIjoiZXhjZWwtamlyYSJ9" TargetMode="External"/><Relationship Id="rId599" Type="http://schemas.openxmlformats.org/officeDocument/2006/relationships/hyperlink" Target="https://cogna.atlassian.net/browse/SGSE-4730?atlOrigin=eyJpIjoiMjBhNWIzMmFjMjdiNGE1YzhhZTE4YmM0ZjA0MDM4ZWYiLCJwIjoiZXhjZWwtamlyYSJ9" TargetMode="External"/><Relationship Id="rId2487" Type="http://schemas.openxmlformats.org/officeDocument/2006/relationships/hyperlink" Target="https://cogna.atlassian.net/browse/SGGS-16998?atlOrigin=eyJpIjoiMjBhNWIzMmFjMjdiNGE1YzhhZTE4YmM0ZjA0MDM4ZWYiLCJwIjoiZXhjZWwtamlyYSJ9" TargetMode="External"/><Relationship Id="rId2694" Type="http://schemas.openxmlformats.org/officeDocument/2006/relationships/hyperlink" Target="https://cogna.atlassian.net/browse/SGGS-16423?atlOrigin=eyJpIjoiMjBhNWIzMmFjMjdiNGE1YzhhZTE4YmM0ZjA0MDM4ZWYiLCJwIjoiZXhjZWwtamlyYSJ9" TargetMode="External"/><Relationship Id="rId459" Type="http://schemas.openxmlformats.org/officeDocument/2006/relationships/hyperlink" Target="https://cogna.atlassian.net/browse/SGTB-1397?atlOrigin=eyJpIjoiMjBhNWIzMmFjMjdiNGE1YzhhZTE4YmM0ZjA0MDM4ZWYiLCJwIjoiZXhjZWwtamlyYSJ9" TargetMode="External"/><Relationship Id="rId666" Type="http://schemas.openxmlformats.org/officeDocument/2006/relationships/hyperlink" Target="https://cogna.atlassian.net/browse/SGSE-4570?atlOrigin=eyJpIjoiMjBhNWIzMmFjMjdiNGE1YzhhZTE4YmM0ZjA0MDM4ZWYiLCJwIjoiZXhjZWwtamlyYSJ9" TargetMode="External"/><Relationship Id="rId873" Type="http://schemas.openxmlformats.org/officeDocument/2006/relationships/hyperlink" Target="https://cogna.atlassian.net/browse/SGSE-4123?atlOrigin=eyJpIjoiMjBhNWIzMmFjMjdiNGE1YzhhZTE4YmM0ZjA0MDM4ZWYiLCJwIjoiZXhjZWwtamlyYSJ9" TargetMode="External"/><Relationship Id="rId1089" Type="http://schemas.openxmlformats.org/officeDocument/2006/relationships/hyperlink" Target="https://cogna.atlassian.net/browse/SGGU-5187?atlOrigin=eyJpIjoiMjBhNWIzMmFjMjdiNGE1YzhhZTE4YmM0ZjA0MDM4ZWYiLCJwIjoiZXhjZWwtamlyYSJ9" TargetMode="External"/><Relationship Id="rId1296" Type="http://schemas.openxmlformats.org/officeDocument/2006/relationships/hyperlink" Target="https://cogna.atlassian.net/browse/SGGU-6771?atlOrigin=eyJpIjoiMjBhNWIzMmFjMjdiNGE1YzhhZTE4YmM0ZjA0MDM4ZWYiLCJwIjoiZXhjZWwtamlyYSJ9" TargetMode="External"/><Relationship Id="rId2347" Type="http://schemas.openxmlformats.org/officeDocument/2006/relationships/hyperlink" Target="https://cogna.atlassian.net/browse/SGGS-17208?atlOrigin=eyJpIjoiMjBhNWIzMmFjMjdiNGE1YzhhZTE4YmM0ZjA0MDM4ZWYiLCJwIjoiZXhjZWwtamlyYSJ9" TargetMode="External"/><Relationship Id="rId2554" Type="http://schemas.openxmlformats.org/officeDocument/2006/relationships/hyperlink" Target="https://cogna.atlassian.net/browse/SGGS-16887?atlOrigin=eyJpIjoiMjBhNWIzMmFjMjdiNGE1YzhhZTE4YmM0ZjA0MDM4ZWYiLCJwIjoiZXhjZWwtamlyYSJ9" TargetMode="External"/><Relationship Id="rId319" Type="http://schemas.openxmlformats.org/officeDocument/2006/relationships/hyperlink" Target="https://cogna.atlassian.net/browse/SGTB-1794?atlOrigin=eyJpIjoiMjBhNWIzMmFjMjdiNGE1YzhhZTE4YmM0ZjA0MDM4ZWYiLCJwIjoiZXhjZWwtamlyYSJ9" TargetMode="External"/><Relationship Id="rId526" Type="http://schemas.openxmlformats.org/officeDocument/2006/relationships/hyperlink" Target="https://cogna.atlassian.net/browse/SGTB-1259?atlOrigin=eyJpIjoiMjBhNWIzMmFjMjdiNGE1YzhhZTE4YmM0ZjA0MDM4ZWYiLCJwIjoiZXhjZWwtamlyYSJ9" TargetMode="External"/><Relationship Id="rId1156" Type="http://schemas.openxmlformats.org/officeDocument/2006/relationships/hyperlink" Target="https://cogna.atlassian.net/browse/SGGS-11290?atlOrigin=eyJpIjoiMjBhNWIzMmFjMjdiNGE1YzhhZTE4YmM0ZjA0MDM4ZWYiLCJwIjoiZXhjZWwtamlyYSJ9" TargetMode="External"/><Relationship Id="rId1363" Type="http://schemas.openxmlformats.org/officeDocument/2006/relationships/hyperlink" Target="https://cogna.atlassian.net/browse/SGGU-6547?atlOrigin=eyJpIjoiMjBhNWIzMmFjMjdiNGE1YzhhZTE4YmM0ZjA0MDM4ZWYiLCJwIjoiZXhjZWwtamlyYSJ9" TargetMode="External"/><Relationship Id="rId2207" Type="http://schemas.openxmlformats.org/officeDocument/2006/relationships/hyperlink" Target="https://cogna.atlassian.net/browse/SGGS-17430?atlOrigin=eyJpIjoiMjBhNWIzMmFjMjdiNGE1YzhhZTE4YmM0ZjA0MDM4ZWYiLCJwIjoiZXhjZWwtamlyYSJ9" TargetMode="External"/><Relationship Id="rId2761" Type="http://schemas.openxmlformats.org/officeDocument/2006/relationships/hyperlink" Target="https://cogna.atlassian.net/browse/SGGS-16175?atlOrigin=eyJpIjoiMjBhNWIzMmFjMjdiNGE1YzhhZTE4YmM0ZjA0MDM4ZWYiLCJwIjoiZXhjZWwtamlyYSJ9" TargetMode="External"/><Relationship Id="rId733" Type="http://schemas.openxmlformats.org/officeDocument/2006/relationships/hyperlink" Target="https://cogna.atlassian.net/browse/SGSE-4466?atlOrigin=eyJpIjoiMjBhNWIzMmFjMjdiNGE1YzhhZTE4YmM0ZjA0MDM4ZWYiLCJwIjoiZXhjZWwtamlyYSJ9" TargetMode="External"/><Relationship Id="rId940" Type="http://schemas.openxmlformats.org/officeDocument/2006/relationships/hyperlink" Target="https://cogna.atlassian.net/browse/SGSE-3287?atlOrigin=eyJpIjoiMjBhNWIzMmFjMjdiNGE1YzhhZTE4YmM0ZjA0MDM4ZWYiLCJwIjoiZXhjZWwtamlyYSJ9" TargetMode="External"/><Relationship Id="rId1016" Type="http://schemas.openxmlformats.org/officeDocument/2006/relationships/hyperlink" Target="https://cogna.atlassian.net/browse/SGGU-7455?atlOrigin=eyJpIjoiMjBhNWIzMmFjMjdiNGE1YzhhZTE4YmM0ZjA0MDM4ZWYiLCJwIjoiZXhjZWwtamlyYSJ9" TargetMode="External"/><Relationship Id="rId1570" Type="http://schemas.openxmlformats.org/officeDocument/2006/relationships/hyperlink" Target="https://cogna.atlassian.net/browse/SGGS-18520?atlOrigin=eyJpIjoiMjBhNWIzMmFjMjdiNGE1YzhhZTE4YmM0ZjA0MDM4ZWYiLCJwIjoiZXhjZWwtamlyYSJ9" TargetMode="External"/><Relationship Id="rId2414" Type="http://schemas.openxmlformats.org/officeDocument/2006/relationships/hyperlink" Target="https://cogna.atlassian.net/browse/SGGS-17087?atlOrigin=eyJpIjoiMjBhNWIzMmFjMjdiNGE1YzhhZTE4YmM0ZjA0MDM4ZWYiLCJwIjoiZXhjZWwtamlyYSJ9" TargetMode="External"/><Relationship Id="rId2621" Type="http://schemas.openxmlformats.org/officeDocument/2006/relationships/hyperlink" Target="https://cogna.atlassian.net/browse/SGGS-16647?atlOrigin=eyJpIjoiMjBhNWIzMmFjMjdiNGE1YzhhZTE4YmM0ZjA0MDM4ZWYiLCJwIjoiZXhjZWwtamlyYSJ9" TargetMode="External"/><Relationship Id="rId800" Type="http://schemas.openxmlformats.org/officeDocument/2006/relationships/hyperlink" Target="https://cogna.atlassian.net/browse/SGSE-4288?atlOrigin=eyJpIjoiMjBhNWIzMmFjMjdiNGE1YzhhZTE4YmM0ZjA0MDM4ZWYiLCJwIjoiZXhjZWwtamlyYSJ9" TargetMode="External"/><Relationship Id="rId1223" Type="http://schemas.openxmlformats.org/officeDocument/2006/relationships/hyperlink" Target="https://cogna.atlassian.net/browse/SGGU-6957?atlOrigin=eyJpIjoiMjBhNWIzMmFjMjdiNGE1YzhhZTE4YmM0ZjA0MDM4ZWYiLCJwIjoiZXhjZWwtamlyYSJ9" TargetMode="External"/><Relationship Id="rId1430" Type="http://schemas.openxmlformats.org/officeDocument/2006/relationships/hyperlink" Target="https://cogna.atlassian.net/browse/SGGU-5187?atlOrigin=eyJpIjoiMjBhNWIzMmFjMjdiNGE1YzhhZTE4YmM0ZjA0MDM4ZWYiLCJwIjoiZXhjZWwtamlyYSJ9" TargetMode="External"/><Relationship Id="rId176" Type="http://schemas.openxmlformats.org/officeDocument/2006/relationships/hyperlink" Target="https://cogna.atlassian.net/browse/SGTB-2303?atlOrigin=eyJpIjoiMjBhNWIzMmFjMjdiNGE1YzhhZTE4YmM0ZjA0MDM4ZWYiLCJwIjoiZXhjZWwtamlyYSJ9" TargetMode="External"/><Relationship Id="rId383" Type="http://schemas.openxmlformats.org/officeDocument/2006/relationships/hyperlink" Target="https://cogna.atlassian.net/browse/SGTB-1600?atlOrigin=eyJpIjoiMjBhNWIzMmFjMjdiNGE1YzhhZTE4YmM0ZjA0MDM4ZWYiLCJwIjoiZXhjZWwtamlyYSJ9" TargetMode="External"/><Relationship Id="rId590" Type="http://schemas.openxmlformats.org/officeDocument/2006/relationships/hyperlink" Target="https://cogna.atlassian.net/browse/SGSE-4743?atlOrigin=eyJpIjoiMjBhNWIzMmFjMjdiNGE1YzhhZTE4YmM0ZjA0MDM4ZWYiLCJwIjoiZXhjZWwtamlyYSJ9" TargetMode="External"/><Relationship Id="rId2064" Type="http://schemas.openxmlformats.org/officeDocument/2006/relationships/hyperlink" Target="https://cogna.atlassian.net/browse/SGGS-17609?atlOrigin=eyJpIjoiMjBhNWIzMmFjMjdiNGE1YzhhZTE4YmM0ZjA0MDM4ZWYiLCJwIjoiZXhjZWwtamlyYSJ9" TargetMode="External"/><Relationship Id="rId2271" Type="http://schemas.openxmlformats.org/officeDocument/2006/relationships/hyperlink" Target="https://cogna.atlassian.net/browse/SGGS-17317?atlOrigin=eyJpIjoiMjBhNWIzMmFjMjdiNGE1YzhhZTE4YmM0ZjA0MDM4ZWYiLCJwIjoiZXhjZWwtamlyYSJ9" TargetMode="External"/><Relationship Id="rId243" Type="http://schemas.openxmlformats.org/officeDocument/2006/relationships/hyperlink" Target="https://cogna.atlassian.net/browse/SGTB-2080?atlOrigin=eyJpIjoiMjBhNWIzMmFjMjdiNGE1YzhhZTE4YmM0ZjA0MDM4ZWYiLCJwIjoiZXhjZWwtamlyYSJ9" TargetMode="External"/><Relationship Id="rId450" Type="http://schemas.openxmlformats.org/officeDocument/2006/relationships/hyperlink" Target="https://cogna.atlassian.net/browse/SGTB-2421?atlOrigin=eyJpIjoiMjBhNWIzMmFjMjdiNGE1YzhhZTE4YmM0ZjA0MDM4ZWYiLCJwIjoiZXhjZWwtamlyYSJ9" TargetMode="External"/><Relationship Id="rId1080" Type="http://schemas.openxmlformats.org/officeDocument/2006/relationships/hyperlink" Target="https://cogna.atlassian.net/browse/SGGU-7319?atlOrigin=eyJpIjoiMjBhNWIzMmFjMjdiNGE1YzhhZTE4YmM0ZjA0MDM4ZWYiLCJwIjoiZXhjZWwtamlyYSJ9" TargetMode="External"/><Relationship Id="rId2131" Type="http://schemas.openxmlformats.org/officeDocument/2006/relationships/hyperlink" Target="https://cogna.atlassian.net/browse/SGGS-17519?atlOrigin=eyJpIjoiMjBhNWIzMmFjMjdiNGE1YzhhZTE4YmM0ZjA0MDM4ZWYiLCJwIjoiZXhjZWwtamlyYSJ9" TargetMode="External"/><Relationship Id="rId103" Type="http://schemas.openxmlformats.org/officeDocument/2006/relationships/hyperlink" Target="https://cogna.atlassian.net/browse/SGTB-2536?atlOrigin=eyJpIjoiMjBhNWIzMmFjMjdiNGE1YzhhZTE4YmM0ZjA0MDM4ZWYiLCJwIjoiZXhjZWwtamlyYSJ9" TargetMode="External"/><Relationship Id="rId310" Type="http://schemas.openxmlformats.org/officeDocument/2006/relationships/hyperlink" Target="https://cogna.atlassian.net/browse/SGTB-1807?atlOrigin=eyJpIjoiMjBhNWIzMmFjMjdiNGE1YzhhZTE4YmM0ZjA0MDM4ZWYiLCJwIjoiZXhjZWwtamlyYSJ9" TargetMode="External"/><Relationship Id="rId1897" Type="http://schemas.openxmlformats.org/officeDocument/2006/relationships/hyperlink" Target="https://cogna.atlassian.net/browse/SGGS-17941?atlOrigin=eyJpIjoiMjBhNWIzMmFjMjdiNGE1YzhhZTE4YmM0ZjA0MDM4ZWYiLCJwIjoiZXhjZWwtamlyYSJ9" TargetMode="External"/><Relationship Id="rId1757" Type="http://schemas.openxmlformats.org/officeDocument/2006/relationships/hyperlink" Target="https://cogna.atlassian.net/browse/SGGS-18188?atlOrigin=eyJpIjoiMjBhNWIzMmFjMjdiNGE1YzhhZTE4YmM0ZjA0MDM4ZWYiLCJwIjoiZXhjZWwtamlyYSJ9" TargetMode="External"/><Relationship Id="rId1964" Type="http://schemas.openxmlformats.org/officeDocument/2006/relationships/hyperlink" Target="https://cogna.atlassian.net/browse/SGGS-17805?atlOrigin=eyJpIjoiMjBhNWIzMmFjMjdiNGE1YzhhZTE4YmM0ZjA0MDM4ZWYiLCJwIjoiZXhjZWwtamlyYSJ9" TargetMode="External"/><Relationship Id="rId2808" Type="http://schemas.openxmlformats.org/officeDocument/2006/relationships/hyperlink" Target="https://cogna.atlassian.net/browse/SGGS-15646?atlOrigin=eyJpIjoiMjBhNWIzMmFjMjdiNGE1YzhhZTE4YmM0ZjA0MDM4ZWYiLCJwIjoiZXhjZWwtamlyYSJ9" TargetMode="External"/><Relationship Id="rId49" Type="http://schemas.openxmlformats.org/officeDocument/2006/relationships/hyperlink" Target="https://cogna.atlassian.net/browse/SGTB-2686?atlOrigin=eyJpIjoiMjBhNWIzMmFjMjdiNGE1YzhhZTE4YmM0ZjA0MDM4ZWYiLCJwIjoiZXhjZWwtamlyYSJ9" TargetMode="External"/><Relationship Id="rId1617" Type="http://schemas.openxmlformats.org/officeDocument/2006/relationships/hyperlink" Target="https://cogna.atlassian.net/browse/SGGS-18427?atlOrigin=eyJpIjoiMjBhNWIzMmFjMjdiNGE1YzhhZTE4YmM0ZjA0MDM4ZWYiLCJwIjoiZXhjZWwtamlyYSJ9" TargetMode="External"/><Relationship Id="rId1824" Type="http://schemas.openxmlformats.org/officeDocument/2006/relationships/hyperlink" Target="https://cogna.atlassian.net/browse/SGGS-18040?atlOrigin=eyJpIjoiMjBhNWIzMmFjMjdiNGE1YzhhZTE4YmM0ZjA0MDM4ZWYiLCJwIjoiZXhjZWwtamlyYSJ9" TargetMode="External"/><Relationship Id="rId2598" Type="http://schemas.openxmlformats.org/officeDocument/2006/relationships/hyperlink" Target="https://cogna.atlassian.net/browse/SGGS-16763?atlOrigin=eyJpIjoiMjBhNWIzMmFjMjdiNGE1YzhhZTE4YmM0ZjA0MDM4ZWYiLCJwIjoiZXhjZWwtamlyYSJ9" TargetMode="External"/><Relationship Id="rId777" Type="http://schemas.openxmlformats.org/officeDocument/2006/relationships/hyperlink" Target="https://cogna.atlassian.net/browse/SGSE-4355?atlOrigin=eyJpIjoiMjBhNWIzMmFjMjdiNGE1YzhhZTE4YmM0ZjA0MDM4ZWYiLCJwIjoiZXhjZWwtamlyYSJ9" TargetMode="External"/><Relationship Id="rId984" Type="http://schemas.openxmlformats.org/officeDocument/2006/relationships/hyperlink" Target="https://cogna.atlassian.net/browse/SGGU-7592?atlOrigin=eyJpIjoiMjBhNWIzMmFjMjdiNGE1YzhhZTE4YmM0ZjA0MDM4ZWYiLCJwIjoiZXhjZWwtamlyYSJ9" TargetMode="External"/><Relationship Id="rId2458" Type="http://schemas.openxmlformats.org/officeDocument/2006/relationships/hyperlink" Target="https://cogna.atlassian.net/browse/SGGS-17033?atlOrigin=eyJpIjoiMjBhNWIzMmFjMjdiNGE1YzhhZTE4YmM0ZjA0MDM4ZWYiLCJwIjoiZXhjZWwtamlyYSJ9" TargetMode="External"/><Relationship Id="rId2665" Type="http://schemas.openxmlformats.org/officeDocument/2006/relationships/hyperlink" Target="https://cogna.atlassian.net/browse/SGGS-16569?atlOrigin=eyJpIjoiMjBhNWIzMmFjMjdiNGE1YzhhZTE4YmM0ZjA0MDM4ZWYiLCJwIjoiZXhjZWwtamlyYSJ9" TargetMode="External"/><Relationship Id="rId637" Type="http://schemas.openxmlformats.org/officeDocument/2006/relationships/hyperlink" Target="https://cogna.atlassian.net/browse/SGSE-4636?atlOrigin=eyJpIjoiMjBhNWIzMmFjMjdiNGE1YzhhZTE4YmM0ZjA0MDM4ZWYiLCJwIjoiZXhjZWwtamlyYSJ9" TargetMode="External"/><Relationship Id="rId844" Type="http://schemas.openxmlformats.org/officeDocument/2006/relationships/hyperlink" Target="https://cogna.atlassian.net/browse/SGSE-4184?atlOrigin=eyJpIjoiMjBhNWIzMmFjMjdiNGE1YzhhZTE4YmM0ZjA0MDM4ZWYiLCJwIjoiZXhjZWwtamlyYSJ9" TargetMode="External"/><Relationship Id="rId1267" Type="http://schemas.openxmlformats.org/officeDocument/2006/relationships/hyperlink" Target="https://cogna.atlassian.net/browse/SGGU-6884?atlOrigin=eyJpIjoiMjBhNWIzMmFjMjdiNGE1YzhhZTE4YmM0ZjA0MDM4ZWYiLCJwIjoiZXhjZWwtamlyYSJ9" TargetMode="External"/><Relationship Id="rId1474" Type="http://schemas.openxmlformats.org/officeDocument/2006/relationships/hyperlink" Target="https://cogna.atlassian.net/browse/ARTSG-193?atlOrigin=eyJpIjoiMjBhNWIzMmFjMjdiNGE1YzhhZTE4YmM0ZjA0MDM4ZWYiLCJwIjoiZXhjZWwtamlyYSJ9" TargetMode="External"/><Relationship Id="rId1681" Type="http://schemas.openxmlformats.org/officeDocument/2006/relationships/hyperlink" Target="https://cogna.atlassian.net/browse/SGGS-18295?atlOrigin=eyJpIjoiMjBhNWIzMmFjMjdiNGE1YzhhZTE4YmM0ZjA0MDM4ZWYiLCJwIjoiZXhjZWwtamlyYSJ9" TargetMode="External"/><Relationship Id="rId2318" Type="http://schemas.openxmlformats.org/officeDocument/2006/relationships/hyperlink" Target="https://cogna.atlassian.net/browse/SGGS-17252?atlOrigin=eyJpIjoiMjBhNWIzMmFjMjdiNGE1YzhhZTE4YmM0ZjA0MDM4ZWYiLCJwIjoiZXhjZWwtamlyYSJ9" TargetMode="External"/><Relationship Id="rId2525" Type="http://schemas.openxmlformats.org/officeDocument/2006/relationships/hyperlink" Target="https://cogna.atlassian.net/browse/SGGS-16946?atlOrigin=eyJpIjoiMjBhNWIzMmFjMjdiNGE1YzhhZTE4YmM0ZjA0MDM4ZWYiLCJwIjoiZXhjZWwtamlyYSJ9" TargetMode="External"/><Relationship Id="rId2732" Type="http://schemas.openxmlformats.org/officeDocument/2006/relationships/hyperlink" Target="https://cogna.atlassian.net/browse/SGGS-16326?atlOrigin=eyJpIjoiMjBhNWIzMmFjMjdiNGE1YzhhZTE4YmM0ZjA0MDM4ZWYiLCJwIjoiZXhjZWwtamlyYSJ9" TargetMode="External"/><Relationship Id="rId704" Type="http://schemas.openxmlformats.org/officeDocument/2006/relationships/hyperlink" Target="https://cogna.atlassian.net/browse/SGSE-4530?atlOrigin=eyJpIjoiMjBhNWIzMmFjMjdiNGE1YzhhZTE4YmM0ZjA0MDM4ZWYiLCJwIjoiZXhjZWwtamlyYSJ9" TargetMode="External"/><Relationship Id="rId911" Type="http://schemas.openxmlformats.org/officeDocument/2006/relationships/hyperlink" Target="https://cogna.atlassian.net/browse/SGSE-4090?atlOrigin=eyJpIjoiMjBhNWIzMmFjMjdiNGE1YzhhZTE4YmM0ZjA0MDM4ZWYiLCJwIjoiZXhjZWwtamlyYSJ9" TargetMode="External"/><Relationship Id="rId1127" Type="http://schemas.openxmlformats.org/officeDocument/2006/relationships/hyperlink" Target="https://cogna.atlassian.net/browse/SGGU-7195?atlOrigin=eyJpIjoiMjBhNWIzMmFjMjdiNGE1YzhhZTE4YmM0ZjA0MDM4ZWYiLCJwIjoiZXhjZWwtamlyYSJ9" TargetMode="External"/><Relationship Id="rId1334" Type="http://schemas.openxmlformats.org/officeDocument/2006/relationships/hyperlink" Target="https://cogna.atlassian.net/browse/SGGU-6695?atlOrigin=eyJpIjoiMjBhNWIzMmFjMjdiNGE1YzhhZTE4YmM0ZjA0MDM4ZWYiLCJwIjoiZXhjZWwtamlyYSJ9" TargetMode="External"/><Relationship Id="rId1541" Type="http://schemas.openxmlformats.org/officeDocument/2006/relationships/hyperlink" Target="https://cogna.atlassian.net/browse/SGGS-18580?atlOrigin=eyJpIjoiMjBhNWIzMmFjMjdiNGE1YzhhZTE4YmM0ZjA0MDM4ZWYiLCJwIjoiZXhjZWwtamlyYSJ9" TargetMode="External"/><Relationship Id="rId40" Type="http://schemas.openxmlformats.org/officeDocument/2006/relationships/hyperlink" Target="https://cogna.atlassian.net/browse/SGTB-2703?atlOrigin=eyJpIjoiMjBhNWIzMmFjMjdiNGE1YzhhZTE4YmM0ZjA0MDM4ZWYiLCJwIjoiZXhjZWwtamlyYSJ9" TargetMode="External"/><Relationship Id="rId1401" Type="http://schemas.openxmlformats.org/officeDocument/2006/relationships/hyperlink" Target="https://cogna.atlassian.net/browse/SGGU-6367?atlOrigin=eyJpIjoiMjBhNWIzMmFjMjdiNGE1YzhhZTE4YmM0ZjA0MDM4ZWYiLCJwIjoiZXhjZWwtamlyYSJ9" TargetMode="External"/><Relationship Id="rId287" Type="http://schemas.openxmlformats.org/officeDocument/2006/relationships/hyperlink" Target="https://cogna.atlassian.net/browse/SGTB-1874?atlOrigin=eyJpIjoiMjBhNWIzMmFjMjdiNGE1YzhhZTE4YmM0ZjA0MDM4ZWYiLCJwIjoiZXhjZWwtamlyYSJ9" TargetMode="External"/><Relationship Id="rId494" Type="http://schemas.openxmlformats.org/officeDocument/2006/relationships/hyperlink" Target="https://cogna.atlassian.net/browse/ARTSG-313?atlOrigin=eyJpIjoiMjBhNWIzMmFjMjdiNGE1YzhhZTE4YmM0ZjA0MDM4ZWYiLCJwIjoiZXhjZWwtamlyYSJ9" TargetMode="External"/><Relationship Id="rId2175" Type="http://schemas.openxmlformats.org/officeDocument/2006/relationships/hyperlink" Target="https://cogna.atlassian.net/browse/SGGS-17466?atlOrigin=eyJpIjoiMjBhNWIzMmFjMjdiNGE1YzhhZTE4YmM0ZjA0MDM4ZWYiLCJwIjoiZXhjZWwtamlyYSJ9" TargetMode="External"/><Relationship Id="rId2382" Type="http://schemas.openxmlformats.org/officeDocument/2006/relationships/hyperlink" Target="https://cogna.atlassian.net/browse/SGGS-17141?atlOrigin=eyJpIjoiMjBhNWIzMmFjMjdiNGE1YzhhZTE4YmM0ZjA0MDM4ZWYiLCJwIjoiZXhjZWwtamlyYSJ9" TargetMode="External"/><Relationship Id="rId147" Type="http://schemas.openxmlformats.org/officeDocument/2006/relationships/hyperlink" Target="https://cogna.atlassian.net/browse/SGTB-2385?atlOrigin=eyJpIjoiMjBhNWIzMmFjMjdiNGE1YzhhZTE4YmM0ZjA0MDM4ZWYiLCJwIjoiZXhjZWwtamlyYSJ9" TargetMode="External"/><Relationship Id="rId354" Type="http://schemas.openxmlformats.org/officeDocument/2006/relationships/hyperlink" Target="https://cogna.atlassian.net/browse/SGTB-1664?atlOrigin=eyJpIjoiMjBhNWIzMmFjMjdiNGE1YzhhZTE4YmM0ZjA0MDM4ZWYiLCJwIjoiZXhjZWwtamlyYSJ9" TargetMode="External"/><Relationship Id="rId1191" Type="http://schemas.openxmlformats.org/officeDocument/2006/relationships/hyperlink" Target="https://cogna.atlassian.net/browse/SGGS-11290?atlOrigin=eyJpIjoiMjBhNWIzMmFjMjdiNGE1YzhhZTE4YmM0ZjA0MDM4ZWYiLCJwIjoiZXhjZWwtamlyYSJ9" TargetMode="External"/><Relationship Id="rId2035" Type="http://schemas.openxmlformats.org/officeDocument/2006/relationships/hyperlink" Target="https://cogna.atlassian.net/browse/SGGS-17706?atlOrigin=eyJpIjoiMjBhNWIzMmFjMjdiNGE1YzhhZTE4YmM0ZjA0MDM4ZWYiLCJwIjoiZXhjZWwtamlyYSJ9" TargetMode="External"/><Relationship Id="rId561" Type="http://schemas.openxmlformats.org/officeDocument/2006/relationships/hyperlink" Target="https://cogna.atlassian.net/browse/SGSE-4818?atlOrigin=eyJpIjoiMjBhNWIzMmFjMjdiNGE1YzhhZTE4YmM0ZjA0MDM4ZWYiLCJwIjoiZXhjZWwtamlyYSJ9" TargetMode="External"/><Relationship Id="rId2242" Type="http://schemas.openxmlformats.org/officeDocument/2006/relationships/hyperlink" Target="https://cogna.atlassian.net/browse/ARTDF-377?atlOrigin=eyJpIjoiMjBhNWIzMmFjMjdiNGE1YzhhZTE4YmM0ZjA0MDM4ZWYiLCJwIjoiZXhjZWwtamlyYSJ9" TargetMode="External"/><Relationship Id="rId214" Type="http://schemas.openxmlformats.org/officeDocument/2006/relationships/hyperlink" Target="https://cogna.atlassian.net/browse/SGTB-2149?atlOrigin=eyJpIjoiMjBhNWIzMmFjMjdiNGE1YzhhZTE4YmM0ZjA0MDM4ZWYiLCJwIjoiZXhjZWwtamlyYSJ9" TargetMode="External"/><Relationship Id="rId421" Type="http://schemas.openxmlformats.org/officeDocument/2006/relationships/hyperlink" Target="https://cogna.atlassian.net/browse/SGTB-1479?atlOrigin=eyJpIjoiMjBhNWIzMmFjMjdiNGE1YzhhZTE4YmM0ZjA0MDM4ZWYiLCJwIjoiZXhjZWwtamlyYSJ9" TargetMode="External"/><Relationship Id="rId1051" Type="http://schemas.openxmlformats.org/officeDocument/2006/relationships/hyperlink" Target="https://cogna.atlassian.net/browse/SGGU-7376?atlOrigin=eyJpIjoiMjBhNWIzMmFjMjdiNGE1YzhhZTE4YmM0ZjA0MDM4ZWYiLCJwIjoiZXhjZWwtamlyYSJ9" TargetMode="External"/><Relationship Id="rId2102" Type="http://schemas.openxmlformats.org/officeDocument/2006/relationships/hyperlink" Target="https://cogna.atlassian.net/browse/SGGS-17556?atlOrigin=eyJpIjoiMjBhNWIzMmFjMjdiNGE1YzhhZTE4YmM0ZjA0MDM4ZWYiLCJwIjoiZXhjZWwtamlyYSJ9" TargetMode="External"/><Relationship Id="rId1868" Type="http://schemas.openxmlformats.org/officeDocument/2006/relationships/hyperlink" Target="https://cogna.atlassian.net/browse/SGGS-17978?atlOrigin=eyJpIjoiMjBhNWIzMmFjMjdiNGE1YzhhZTE4YmM0ZjA0MDM4ZWYiLCJwIjoiZXhjZWwtamlyYSJ9" TargetMode="External"/><Relationship Id="rId1728" Type="http://schemas.openxmlformats.org/officeDocument/2006/relationships/hyperlink" Target="https://cogna.atlassian.net/browse/SGGS-18219?atlOrigin=eyJpIjoiMjBhNWIzMmFjMjdiNGE1YzhhZTE4YmM0ZjA0MDM4ZWYiLCJwIjoiZXhjZWwtamlyYSJ9" TargetMode="External"/><Relationship Id="rId1935" Type="http://schemas.openxmlformats.org/officeDocument/2006/relationships/hyperlink" Target="https://cogna.atlassian.net/browse/SGGS-17899?atlOrigin=eyJpIjoiMjBhNWIzMmFjMjdiNGE1YzhhZTE4YmM0ZjA0MDM4ZWYiLCJwIjoiZXhjZWwtamlyYSJ9" TargetMode="External"/><Relationship Id="rId4" Type="http://schemas.openxmlformats.org/officeDocument/2006/relationships/hyperlink" Target="https://cogna.atlassian.net/browse/SGTB-2853?atlOrigin=eyJpIjoiMjBhNWIzMmFjMjdiNGE1YzhhZTE4YmM0ZjA0MDM4ZWYiLCJwIjoiZXhjZWwtamlyYSJ9" TargetMode="External"/><Relationship Id="rId888" Type="http://schemas.openxmlformats.org/officeDocument/2006/relationships/hyperlink" Target="https://cogna.atlassian.net/browse/SGSE-4108?atlOrigin=eyJpIjoiMjBhNWIzMmFjMjdiNGE1YzhhZTE4YmM0ZjA0MDM4ZWYiLCJwIjoiZXhjZWwtamlyYSJ9" TargetMode="External"/><Relationship Id="rId2569" Type="http://schemas.openxmlformats.org/officeDocument/2006/relationships/hyperlink" Target="https://cogna.atlassian.net/browse/SGGS-16855?atlOrigin=eyJpIjoiMjBhNWIzMmFjMjdiNGE1YzhhZTE4YmM0ZjA0MDM4ZWYiLCJwIjoiZXhjZWwtamlyYSJ9" TargetMode="External"/><Relationship Id="rId2776" Type="http://schemas.openxmlformats.org/officeDocument/2006/relationships/hyperlink" Target="https://cogna.atlassian.net/browse/SGGS-15927?atlOrigin=eyJpIjoiMjBhNWIzMmFjMjdiNGE1YzhhZTE4YmM0ZjA0MDM4ZWYiLCJwIjoiZXhjZWwtamlyYSJ9" TargetMode="External"/><Relationship Id="rId748" Type="http://schemas.openxmlformats.org/officeDocument/2006/relationships/hyperlink" Target="https://cogna.atlassian.net/browse/SGSE-4430?atlOrigin=eyJpIjoiMjBhNWIzMmFjMjdiNGE1YzhhZTE4YmM0ZjA0MDM4ZWYiLCJwIjoiZXhjZWwtamlyYSJ9" TargetMode="External"/><Relationship Id="rId955" Type="http://schemas.openxmlformats.org/officeDocument/2006/relationships/hyperlink" Target="https://cogna.atlassian.net/browse/ARTSG-183?atlOrigin=eyJpIjoiMjBhNWIzMmFjMjdiNGE1YzhhZTE4YmM0ZjA0MDM4ZWYiLCJwIjoiZXhjZWwtamlyYSJ9" TargetMode="External"/><Relationship Id="rId1378" Type="http://schemas.openxmlformats.org/officeDocument/2006/relationships/hyperlink" Target="https://cogna.atlassian.net/browse/SGGS-11290?atlOrigin=eyJpIjoiMjBhNWIzMmFjMjdiNGE1YzhhZTE4YmM0ZjA0MDM4ZWYiLCJwIjoiZXhjZWwtamlyYSJ9" TargetMode="External"/><Relationship Id="rId1585" Type="http://schemas.openxmlformats.org/officeDocument/2006/relationships/hyperlink" Target="https://cogna.atlassian.net/browse/SGGS-18492?atlOrigin=eyJpIjoiMjBhNWIzMmFjMjdiNGE1YzhhZTE4YmM0ZjA0MDM4ZWYiLCJwIjoiZXhjZWwtamlyYSJ9" TargetMode="External"/><Relationship Id="rId1792" Type="http://schemas.openxmlformats.org/officeDocument/2006/relationships/hyperlink" Target="https://cogna.atlassian.net/browse/SGGS-18139?atlOrigin=eyJpIjoiMjBhNWIzMmFjMjdiNGE1YzhhZTE4YmM0ZjA0MDM4ZWYiLCJwIjoiZXhjZWwtamlyYSJ9" TargetMode="External"/><Relationship Id="rId2429" Type="http://schemas.openxmlformats.org/officeDocument/2006/relationships/hyperlink" Target="https://cogna.atlassian.net/browse/ARTPT-575?atlOrigin=eyJpIjoiMjBhNWIzMmFjMjdiNGE1YzhhZTE4YmM0ZjA0MDM4ZWYiLCJwIjoiZXhjZWwtamlyYSJ9" TargetMode="External"/><Relationship Id="rId2636" Type="http://schemas.openxmlformats.org/officeDocument/2006/relationships/hyperlink" Target="https://cogna.atlassian.net/browse/SGGS-16616?atlOrigin=eyJpIjoiMjBhNWIzMmFjMjdiNGE1YzhhZTE4YmM0ZjA0MDM4ZWYiLCJwIjoiZXhjZWwtamlyYSJ9" TargetMode="External"/><Relationship Id="rId2843" Type="http://schemas.openxmlformats.org/officeDocument/2006/relationships/hyperlink" Target="https://cogna.atlassian.net/browse/SGGS-15492?atlOrigin=eyJpIjoiMjBhNWIzMmFjMjdiNGE1YzhhZTE4YmM0ZjA0MDM4ZWYiLCJwIjoiZXhjZWwtamlyYSJ9" TargetMode="External"/><Relationship Id="rId84" Type="http://schemas.openxmlformats.org/officeDocument/2006/relationships/hyperlink" Target="https://cogna.atlassian.net/browse/SGTB-2584?atlOrigin=eyJpIjoiMjBhNWIzMmFjMjdiNGE1YzhhZTE4YmM0ZjA0MDM4ZWYiLCJwIjoiZXhjZWwtamlyYSJ9" TargetMode="External"/><Relationship Id="rId608" Type="http://schemas.openxmlformats.org/officeDocument/2006/relationships/hyperlink" Target="https://cogna.atlassian.net/browse/SGSE-4703?atlOrigin=eyJpIjoiMjBhNWIzMmFjMjdiNGE1YzhhZTE4YmM0ZjA0MDM4ZWYiLCJwIjoiZXhjZWwtamlyYSJ9" TargetMode="External"/><Relationship Id="rId815" Type="http://schemas.openxmlformats.org/officeDocument/2006/relationships/hyperlink" Target="https://cogna.atlassian.net/browse/SGSE-4266?atlOrigin=eyJpIjoiMjBhNWIzMmFjMjdiNGE1YzhhZTE4YmM0ZjA0MDM4ZWYiLCJwIjoiZXhjZWwtamlyYSJ9" TargetMode="External"/><Relationship Id="rId1238" Type="http://schemas.openxmlformats.org/officeDocument/2006/relationships/hyperlink" Target="https://cogna.atlassian.net/browse/SGGU-6930?atlOrigin=eyJpIjoiMjBhNWIzMmFjMjdiNGE1YzhhZTE4YmM0ZjA0MDM4ZWYiLCJwIjoiZXhjZWwtamlyYSJ9" TargetMode="External"/><Relationship Id="rId1445" Type="http://schemas.openxmlformats.org/officeDocument/2006/relationships/hyperlink" Target="https://cogna.atlassian.net/browse/SGGU-6305?atlOrigin=eyJpIjoiMjBhNWIzMmFjMjdiNGE1YzhhZTE4YmM0ZjA0MDM4ZWYiLCJwIjoiZXhjZWwtamlyYSJ9" TargetMode="External"/><Relationship Id="rId1652" Type="http://schemas.openxmlformats.org/officeDocument/2006/relationships/hyperlink" Target="https://cogna.atlassian.net/browse/SGGS-18356?atlOrigin=eyJpIjoiMjBhNWIzMmFjMjdiNGE1YzhhZTE4YmM0ZjA0MDM4ZWYiLCJwIjoiZXhjZWwtamlyYSJ9" TargetMode="External"/><Relationship Id="rId1305" Type="http://schemas.openxmlformats.org/officeDocument/2006/relationships/hyperlink" Target="https://cogna.atlassian.net/browse/SGGU-6753?atlOrigin=eyJpIjoiMjBhNWIzMmFjMjdiNGE1YzhhZTE4YmM0ZjA0MDM4ZWYiLCJwIjoiZXhjZWwtamlyYSJ9" TargetMode="External"/><Relationship Id="rId2703" Type="http://schemas.openxmlformats.org/officeDocument/2006/relationships/hyperlink" Target="https://cogna.atlassian.net/browse/SGGS-16411?atlOrigin=eyJpIjoiMjBhNWIzMmFjMjdiNGE1YzhhZTE4YmM0ZjA0MDM4ZWYiLCJwIjoiZXhjZWwtamlyYSJ9" TargetMode="External"/><Relationship Id="rId1512" Type="http://schemas.openxmlformats.org/officeDocument/2006/relationships/hyperlink" Target="https://cogna.atlassian.net/browse/SGGS-18621?atlOrigin=eyJpIjoiMjBhNWIzMmFjMjdiNGE1YzhhZTE4YmM0ZjA0MDM4ZWYiLCJwIjoiZXhjZWwtamlyYSJ9" TargetMode="External"/><Relationship Id="rId11" Type="http://schemas.openxmlformats.org/officeDocument/2006/relationships/hyperlink" Target="https://cogna.atlassian.net/browse/SGTB-2828?atlOrigin=eyJpIjoiMjBhNWIzMmFjMjdiNGE1YzhhZTE4YmM0ZjA0MDM4ZWYiLCJwIjoiZXhjZWwtamlyYSJ9" TargetMode="External"/><Relationship Id="rId398" Type="http://schemas.openxmlformats.org/officeDocument/2006/relationships/hyperlink" Target="https://cogna.atlassian.net/browse/SGTB-1546?atlOrigin=eyJpIjoiMjBhNWIzMmFjMjdiNGE1YzhhZTE4YmM0ZjA0MDM4ZWYiLCJwIjoiZXhjZWwtamlyYSJ9" TargetMode="External"/><Relationship Id="rId2079" Type="http://schemas.openxmlformats.org/officeDocument/2006/relationships/hyperlink" Target="https://cogna.atlassian.net/browse/SGGS-17585?atlOrigin=eyJpIjoiMjBhNWIzMmFjMjdiNGE1YzhhZTE4YmM0ZjA0MDM4ZWYiLCJwIjoiZXhjZWwtamlyYSJ9" TargetMode="External"/><Relationship Id="rId2286" Type="http://schemas.openxmlformats.org/officeDocument/2006/relationships/hyperlink" Target="https://cogna.atlassian.net/browse/SGGS-17292?atlOrigin=eyJpIjoiMjBhNWIzMmFjMjdiNGE1YzhhZTE4YmM0ZjA0MDM4ZWYiLCJwIjoiZXhjZWwtamlyYSJ9" TargetMode="External"/><Relationship Id="rId2493" Type="http://schemas.openxmlformats.org/officeDocument/2006/relationships/hyperlink" Target="https://cogna.atlassian.net/browse/SGGS-11290?atlOrigin=eyJpIjoiMjBhNWIzMmFjMjdiNGE1YzhhZTE4YmM0ZjA0MDM4ZWYiLCJwIjoiZXhjZWwtamlyYSJ9" TargetMode="External"/><Relationship Id="rId258" Type="http://schemas.openxmlformats.org/officeDocument/2006/relationships/hyperlink" Target="https://cogna.atlassian.net/browse/SGTB-2019?atlOrigin=eyJpIjoiMjBhNWIzMmFjMjdiNGE1YzhhZTE4YmM0ZjA0MDM4ZWYiLCJwIjoiZXhjZWwtamlyYSJ9" TargetMode="External"/><Relationship Id="rId465" Type="http://schemas.openxmlformats.org/officeDocument/2006/relationships/hyperlink" Target="https://cogna.atlassian.net/browse/SGTB-1391?atlOrigin=eyJpIjoiMjBhNWIzMmFjMjdiNGE1YzhhZTE4YmM0ZjA0MDM4ZWYiLCJwIjoiZXhjZWwtamlyYSJ9" TargetMode="External"/><Relationship Id="rId672" Type="http://schemas.openxmlformats.org/officeDocument/2006/relationships/hyperlink" Target="https://cogna.atlassian.net/browse/SGSE-4565?atlOrigin=eyJpIjoiMjBhNWIzMmFjMjdiNGE1YzhhZTE4YmM0ZjA0MDM4ZWYiLCJwIjoiZXhjZWwtamlyYSJ9" TargetMode="External"/><Relationship Id="rId1095" Type="http://schemas.openxmlformats.org/officeDocument/2006/relationships/hyperlink" Target="https://cogna.atlassian.net/browse/SGGU-7282?atlOrigin=eyJpIjoiMjBhNWIzMmFjMjdiNGE1YzhhZTE4YmM0ZjA0MDM4ZWYiLCJwIjoiZXhjZWwtamlyYSJ9" TargetMode="External"/><Relationship Id="rId2146" Type="http://schemas.openxmlformats.org/officeDocument/2006/relationships/hyperlink" Target="https://cogna.atlassian.net/browse/SGGS-17502?atlOrigin=eyJpIjoiMjBhNWIzMmFjMjdiNGE1YzhhZTE4YmM0ZjA0MDM4ZWYiLCJwIjoiZXhjZWwtamlyYSJ9" TargetMode="External"/><Relationship Id="rId2353" Type="http://schemas.openxmlformats.org/officeDocument/2006/relationships/hyperlink" Target="https://cogna.atlassian.net/browse/SGGS-17197?atlOrigin=eyJpIjoiMjBhNWIzMmFjMjdiNGE1YzhhZTE4YmM0ZjA0MDM4ZWYiLCJwIjoiZXhjZWwtamlyYSJ9" TargetMode="External"/><Relationship Id="rId2560" Type="http://schemas.openxmlformats.org/officeDocument/2006/relationships/hyperlink" Target="https://cogna.atlassian.net/browse/SGGS-16873?atlOrigin=eyJpIjoiMjBhNWIzMmFjMjdiNGE1YzhhZTE4YmM0ZjA0MDM4ZWYiLCJwIjoiZXhjZWwtamlyYSJ9" TargetMode="External"/><Relationship Id="rId118" Type="http://schemas.openxmlformats.org/officeDocument/2006/relationships/hyperlink" Target="https://cogna.atlassian.net/browse/SGTB-2468?atlOrigin=eyJpIjoiMjBhNWIzMmFjMjdiNGE1YzhhZTE4YmM0ZjA0MDM4ZWYiLCJwIjoiZXhjZWwtamlyYSJ9" TargetMode="External"/><Relationship Id="rId325" Type="http://schemas.openxmlformats.org/officeDocument/2006/relationships/hyperlink" Target="https://cogna.atlassian.net/browse/SGTB-1779?atlOrigin=eyJpIjoiMjBhNWIzMmFjMjdiNGE1YzhhZTE4YmM0ZjA0MDM4ZWYiLCJwIjoiZXhjZWwtamlyYSJ9" TargetMode="External"/><Relationship Id="rId532" Type="http://schemas.openxmlformats.org/officeDocument/2006/relationships/hyperlink" Target="https://cogna.atlassian.net/browse/SGTB-1127?atlOrigin=eyJpIjoiMjBhNWIzMmFjMjdiNGE1YzhhZTE4YmM0ZjA0MDM4ZWYiLCJwIjoiZXhjZWwtamlyYSJ9" TargetMode="External"/><Relationship Id="rId1162" Type="http://schemas.openxmlformats.org/officeDocument/2006/relationships/hyperlink" Target="https://cogna.atlassian.net/browse/SGGU-7129?atlOrigin=eyJpIjoiMjBhNWIzMmFjMjdiNGE1YzhhZTE4YmM0ZjA0MDM4ZWYiLCJwIjoiZXhjZWwtamlyYSJ9" TargetMode="External"/><Relationship Id="rId2006" Type="http://schemas.openxmlformats.org/officeDocument/2006/relationships/hyperlink" Target="https://cogna.atlassian.net/browse/SGGS-17744?atlOrigin=eyJpIjoiMjBhNWIzMmFjMjdiNGE1YzhhZTE4YmM0ZjA0MDM4ZWYiLCJwIjoiZXhjZWwtamlyYSJ9" TargetMode="External"/><Relationship Id="rId2213" Type="http://schemas.openxmlformats.org/officeDocument/2006/relationships/hyperlink" Target="https://cogna.atlassian.net/browse/SGGS-17421?atlOrigin=eyJpIjoiMjBhNWIzMmFjMjdiNGE1YzhhZTE4YmM0ZjA0MDM4ZWYiLCJwIjoiZXhjZWwtamlyYSJ9" TargetMode="External"/><Relationship Id="rId2420" Type="http://schemas.openxmlformats.org/officeDocument/2006/relationships/hyperlink" Target="https://cogna.atlassian.net/browse/ARTPT-710?atlOrigin=eyJpIjoiMjBhNWIzMmFjMjdiNGE1YzhhZTE4YmM0ZjA0MDM4ZWYiLCJwIjoiZXhjZWwtamlyYSJ9" TargetMode="External"/><Relationship Id="rId1022" Type="http://schemas.openxmlformats.org/officeDocument/2006/relationships/hyperlink" Target="https://cogna.atlassian.net/browse/SGGU-7448?atlOrigin=eyJpIjoiMjBhNWIzMmFjMjdiNGE1YzhhZTE4YmM0ZjA0MDM4ZWYiLCJwIjoiZXhjZWwtamlyYSJ9" TargetMode="External"/><Relationship Id="rId1979" Type="http://schemas.openxmlformats.org/officeDocument/2006/relationships/hyperlink" Target="https://cogna.atlassian.net/browse/SGGS-17781?atlOrigin=eyJpIjoiMjBhNWIzMmFjMjdiNGE1YzhhZTE4YmM0ZjA0MDM4ZWYiLCJwIjoiZXhjZWwtamlyYSJ9" TargetMode="External"/><Relationship Id="rId1839" Type="http://schemas.openxmlformats.org/officeDocument/2006/relationships/hyperlink" Target="https://cogna.atlassian.net/browse/SGGS-18014?atlOrigin=eyJpIjoiMjBhNWIzMmFjMjdiNGE1YzhhZTE4YmM0ZjA0MDM4ZWYiLCJwIjoiZXhjZWwtamlyYSJ9" TargetMode="External"/><Relationship Id="rId182" Type="http://schemas.openxmlformats.org/officeDocument/2006/relationships/hyperlink" Target="https://cogna.atlassian.net/browse/SGTB-2288?atlOrigin=eyJpIjoiMjBhNWIzMmFjMjdiNGE1YzhhZTE4YmM0ZjA0MDM4ZWYiLCJwIjoiZXhjZWwtamlyYSJ9" TargetMode="External"/><Relationship Id="rId1906" Type="http://schemas.openxmlformats.org/officeDocument/2006/relationships/hyperlink" Target="https://cogna.atlassian.net/browse/SGGS-17931?atlOrigin=eyJpIjoiMjBhNWIzMmFjMjdiNGE1YzhhZTE4YmM0ZjA0MDM4ZWYiLCJwIjoiZXhjZWwtamlyYSJ9"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cogna.atlassian.net/browse/SGSE-3271?atlOrigin=eyJpIjoiMjBhNWIzMmFjMjdiNGE1YzhhZTE4YmM0ZjA0MDM4ZWYiLCJwIjoiZXhjZWwtamlyYSJ9" TargetMode="External"/><Relationship Id="rId18" Type="http://schemas.openxmlformats.org/officeDocument/2006/relationships/hyperlink" Target="https://cogna.atlassian.net/browse/SGSE-3263?atlOrigin=eyJpIjoiMjBhNWIzMmFjMjdiNGE1YzhhZTE4YmM0ZjA0MDM4ZWYiLCJwIjoiZXhjZWwtamlyYSJ9" TargetMode="External"/><Relationship Id="rId26" Type="http://schemas.openxmlformats.org/officeDocument/2006/relationships/hyperlink" Target="https://cogna.atlassian.net/browse/SGGU-5331?atlOrigin=eyJpIjoiMjBhNWIzMmFjMjdiNGE1YzhhZTE4YmM0ZjA0MDM4ZWYiLCJwIjoiZXhjZWwtamlyYSJ9" TargetMode="External"/><Relationship Id="rId39" Type="http://schemas.openxmlformats.org/officeDocument/2006/relationships/hyperlink" Target="https://cogna.atlassian.net/browse/SGGS-15538?atlOrigin=eyJpIjoiMjBhNWIzMmFjMjdiNGE1YzhhZTE4YmM0ZjA0MDM4ZWYiLCJwIjoiZXhjZWwtamlyYSJ9" TargetMode="External"/><Relationship Id="rId21" Type="http://schemas.openxmlformats.org/officeDocument/2006/relationships/hyperlink" Target="https://cogna.atlassian.net/browse/SGGU-7110?atlOrigin=eyJpIjoiMjBhNWIzMmFjMjdiNGE1YzhhZTE4YmM0ZjA0MDM4ZWYiLCJwIjoiZXhjZWwtamlyYSJ9" TargetMode="External"/><Relationship Id="rId34" Type="http://schemas.openxmlformats.org/officeDocument/2006/relationships/hyperlink" Target="https://cogna.atlassian.net/browse/SGGS-17343?atlOrigin=eyJpIjoiMjBhNWIzMmFjMjdiNGE1YzhhZTE4YmM0ZjA0MDM4ZWYiLCJwIjoiZXhjZWwtamlyYSJ9" TargetMode="External"/><Relationship Id="rId42" Type="http://schemas.openxmlformats.org/officeDocument/2006/relationships/hyperlink" Target="https://cogna.atlassian.net/browse/SGGS-15528?atlOrigin=eyJpIjoiMjBhNWIzMmFjMjdiNGE1YzhhZTE4YmM0ZjA0MDM4ZWYiLCJwIjoiZXhjZWwtamlyYSJ9" TargetMode="External"/><Relationship Id="rId7" Type="http://schemas.openxmlformats.org/officeDocument/2006/relationships/hyperlink" Target="https://cogna.atlassian.net/browse/SGSE-3287?atlOrigin=eyJpIjoiMjBhNWIzMmFjMjdiNGE1YzhhZTE4YmM0ZjA0MDM4ZWYiLCJwIjoiZXhjZWwtamlyYSJ9" TargetMode="External"/><Relationship Id="rId2" Type="http://schemas.openxmlformats.org/officeDocument/2006/relationships/hyperlink" Target="https://cogna.atlassian.net/browse/SGSE-3296?atlOrigin=eyJpIjoiMjBhNWIzMmFjMjdiNGE1YzhhZTE4YmM0ZjA0MDM4ZWYiLCJwIjoiZXhjZWwtamlyYSJ9" TargetMode="External"/><Relationship Id="rId16" Type="http://schemas.openxmlformats.org/officeDocument/2006/relationships/hyperlink" Target="https://cogna.atlassian.net/browse/SGSE-3265?atlOrigin=eyJpIjoiMjBhNWIzMmFjMjdiNGE1YzhhZTE4YmM0ZjA0MDM4ZWYiLCJwIjoiZXhjZWwtamlyYSJ9" TargetMode="External"/><Relationship Id="rId20" Type="http://schemas.openxmlformats.org/officeDocument/2006/relationships/hyperlink" Target="https://cogna.atlassian.net/browse/SGGU-7457?atlOrigin=eyJpIjoiMjBhNWIzMmFjMjdiNGE1YzhhZTE4YmM0ZjA0MDM4ZWYiLCJwIjoiZXhjZWwtamlyYSJ9" TargetMode="External"/><Relationship Id="rId29" Type="http://schemas.openxmlformats.org/officeDocument/2006/relationships/hyperlink" Target="https://cogna.atlassian.net/browse/SGGU-5324?atlOrigin=eyJpIjoiMjBhNWIzMmFjMjdiNGE1YzhhZTE4YmM0ZjA0MDM4ZWYiLCJwIjoiZXhjZWwtamlyYSJ9" TargetMode="External"/><Relationship Id="rId41" Type="http://schemas.openxmlformats.org/officeDocument/2006/relationships/hyperlink" Target="https://cogna.atlassian.net/browse/SGGS-15531?atlOrigin=eyJpIjoiMjBhNWIzMmFjMjdiNGE1YzhhZTE4YmM0ZjA0MDM4ZWYiLCJwIjoiZXhjZWwtamlyYSJ9" TargetMode="External"/><Relationship Id="rId1" Type="http://schemas.openxmlformats.org/officeDocument/2006/relationships/hyperlink" Target="https://cogna.atlassian.net/browse/SGTB-1993?atlOrigin=eyJpIjoiMjBhNWIzMmFjMjdiNGE1YzhhZTE4YmM0ZjA0MDM4ZWYiLCJwIjoiZXhjZWwtamlyYSJ9" TargetMode="External"/><Relationship Id="rId6" Type="http://schemas.openxmlformats.org/officeDocument/2006/relationships/hyperlink" Target="https://cogna.atlassian.net/browse/SGSE-3289?atlOrigin=eyJpIjoiMjBhNWIzMmFjMjdiNGE1YzhhZTE4YmM0ZjA0MDM4ZWYiLCJwIjoiZXhjZWwtamlyYSJ9" TargetMode="External"/><Relationship Id="rId11" Type="http://schemas.openxmlformats.org/officeDocument/2006/relationships/hyperlink" Target="https://cogna.atlassian.net/browse/SGSE-3280?atlOrigin=eyJpIjoiMjBhNWIzMmFjMjdiNGE1YzhhZTE4YmM0ZjA0MDM4ZWYiLCJwIjoiZXhjZWwtamlyYSJ9" TargetMode="External"/><Relationship Id="rId24" Type="http://schemas.openxmlformats.org/officeDocument/2006/relationships/hyperlink" Target="https://cogna.atlassian.net/browse/SGGU-6343?atlOrigin=eyJpIjoiMjBhNWIzMmFjMjdiNGE1YzhhZTE4YmM0ZjA0MDM4ZWYiLCJwIjoiZXhjZWwtamlyYSJ9" TargetMode="External"/><Relationship Id="rId32" Type="http://schemas.openxmlformats.org/officeDocument/2006/relationships/hyperlink" Target="https://cogna.atlassian.net/browse/SGGU-5319?atlOrigin=eyJpIjoiMjBhNWIzMmFjMjdiNGE1YzhhZTE4YmM0ZjA0MDM4ZWYiLCJwIjoiZXhjZWwtamlyYSJ9" TargetMode="External"/><Relationship Id="rId37" Type="http://schemas.openxmlformats.org/officeDocument/2006/relationships/hyperlink" Target="https://cogna.atlassian.net/browse/SGGS-15541?atlOrigin=eyJpIjoiMjBhNWIzMmFjMjdiNGE1YzhhZTE4YmM0ZjA0MDM4ZWYiLCJwIjoiZXhjZWwtamlyYSJ9" TargetMode="External"/><Relationship Id="rId40" Type="http://schemas.openxmlformats.org/officeDocument/2006/relationships/hyperlink" Target="https://cogna.atlassian.net/browse/SGGS-15532?atlOrigin=eyJpIjoiMjBhNWIzMmFjMjdiNGE1YzhhZTE4YmM0ZjA0MDM4ZWYiLCJwIjoiZXhjZWwtamlyYSJ9" TargetMode="External"/><Relationship Id="rId5" Type="http://schemas.openxmlformats.org/officeDocument/2006/relationships/hyperlink" Target="https://cogna.atlassian.net/browse/SGSE-3291?atlOrigin=eyJpIjoiMjBhNWIzMmFjMjdiNGE1YzhhZTE4YmM0ZjA0MDM4ZWYiLCJwIjoiZXhjZWwtamlyYSJ9" TargetMode="External"/><Relationship Id="rId15" Type="http://schemas.openxmlformats.org/officeDocument/2006/relationships/hyperlink" Target="https://cogna.atlassian.net/browse/SGSE-3266?atlOrigin=eyJpIjoiMjBhNWIzMmFjMjdiNGE1YzhhZTE4YmM0ZjA0MDM4ZWYiLCJwIjoiZXhjZWwtamlyYSJ9" TargetMode="External"/><Relationship Id="rId23" Type="http://schemas.openxmlformats.org/officeDocument/2006/relationships/hyperlink" Target="https://cogna.atlassian.net/browse/SGGU-6348?atlOrigin=eyJpIjoiMjBhNWIzMmFjMjdiNGE1YzhhZTE4YmM0ZjA0MDM4ZWYiLCJwIjoiZXhjZWwtamlyYSJ9" TargetMode="External"/><Relationship Id="rId28" Type="http://schemas.openxmlformats.org/officeDocument/2006/relationships/hyperlink" Target="https://cogna.atlassian.net/browse/SGGU-5325?atlOrigin=eyJpIjoiMjBhNWIzMmFjMjdiNGE1YzhhZTE4YmM0ZjA0MDM4ZWYiLCJwIjoiZXhjZWwtamlyYSJ9" TargetMode="External"/><Relationship Id="rId36" Type="http://schemas.openxmlformats.org/officeDocument/2006/relationships/hyperlink" Target="https://cogna.atlassian.net/browse/SGGS-15548?atlOrigin=eyJpIjoiMjBhNWIzMmFjMjdiNGE1YzhhZTE4YmM0ZjA0MDM4ZWYiLCJwIjoiZXhjZWwtamlyYSJ9" TargetMode="External"/><Relationship Id="rId10" Type="http://schemas.openxmlformats.org/officeDocument/2006/relationships/hyperlink" Target="https://cogna.atlassian.net/browse/SGSE-3283?atlOrigin=eyJpIjoiMjBhNWIzMmFjMjdiNGE1YzhhZTE4YmM0ZjA0MDM4ZWYiLCJwIjoiZXhjZWwtamlyYSJ9" TargetMode="External"/><Relationship Id="rId19" Type="http://schemas.openxmlformats.org/officeDocument/2006/relationships/hyperlink" Target="https://cogna.atlassian.net/browse/SGSE-3262?atlOrigin=eyJpIjoiMjBhNWIzMmFjMjdiNGE1YzhhZTE4YmM0ZjA0MDM4ZWYiLCJwIjoiZXhjZWwtamlyYSJ9" TargetMode="External"/><Relationship Id="rId31" Type="http://schemas.openxmlformats.org/officeDocument/2006/relationships/hyperlink" Target="https://cogna.atlassian.net/browse/SGGU-5320?atlOrigin=eyJpIjoiMjBhNWIzMmFjMjdiNGE1YzhhZTE4YmM0ZjA0MDM4ZWYiLCJwIjoiZXhjZWwtamlyYSJ9" TargetMode="External"/><Relationship Id="rId4" Type="http://schemas.openxmlformats.org/officeDocument/2006/relationships/hyperlink" Target="https://cogna.atlassian.net/browse/SGSE-3292?atlOrigin=eyJpIjoiMjBhNWIzMmFjMjdiNGE1YzhhZTE4YmM0ZjA0MDM4ZWYiLCJwIjoiZXhjZWwtamlyYSJ9" TargetMode="External"/><Relationship Id="rId9" Type="http://schemas.openxmlformats.org/officeDocument/2006/relationships/hyperlink" Target="https://cogna.atlassian.net/browse/SGSE-3284?atlOrigin=eyJpIjoiMjBhNWIzMmFjMjdiNGE1YzhhZTE4YmM0ZjA0MDM4ZWYiLCJwIjoiZXhjZWwtamlyYSJ9" TargetMode="External"/><Relationship Id="rId14" Type="http://schemas.openxmlformats.org/officeDocument/2006/relationships/hyperlink" Target="https://cogna.atlassian.net/browse/SGSE-3267?atlOrigin=eyJpIjoiMjBhNWIzMmFjMjdiNGE1YzhhZTE4YmM0ZjA0MDM4ZWYiLCJwIjoiZXhjZWwtamlyYSJ9" TargetMode="External"/><Relationship Id="rId22" Type="http://schemas.openxmlformats.org/officeDocument/2006/relationships/hyperlink" Target="https://cogna.atlassian.net/browse/SGGU-6364?atlOrigin=eyJpIjoiMjBhNWIzMmFjMjdiNGE1YzhhZTE4YmM0ZjA0MDM4ZWYiLCJwIjoiZXhjZWwtamlyYSJ9" TargetMode="External"/><Relationship Id="rId27" Type="http://schemas.openxmlformats.org/officeDocument/2006/relationships/hyperlink" Target="https://cogna.atlassian.net/browse/SGGU-5326?atlOrigin=eyJpIjoiMjBhNWIzMmFjMjdiNGE1YzhhZTE4YmM0ZjA0MDM4ZWYiLCJwIjoiZXhjZWwtamlyYSJ9" TargetMode="External"/><Relationship Id="rId30" Type="http://schemas.openxmlformats.org/officeDocument/2006/relationships/hyperlink" Target="https://cogna.atlassian.net/browse/SGGU-5323?atlOrigin=eyJpIjoiMjBhNWIzMmFjMjdiNGE1YzhhZTE4YmM0ZjA0MDM4ZWYiLCJwIjoiZXhjZWwtamlyYSJ9" TargetMode="External"/><Relationship Id="rId35" Type="http://schemas.openxmlformats.org/officeDocument/2006/relationships/hyperlink" Target="https://cogna.atlassian.net/browse/SGGS-17049?atlOrigin=eyJpIjoiMjBhNWIzMmFjMjdiNGE1YzhhZTE4YmM0ZjA0MDM4ZWYiLCJwIjoiZXhjZWwtamlyYSJ9" TargetMode="External"/><Relationship Id="rId43" Type="http://schemas.openxmlformats.org/officeDocument/2006/relationships/hyperlink" Target="https://cogna.atlassian.net/browse/SGGS-15527?atlOrigin=eyJpIjoiMjBhNWIzMmFjMjdiNGE1YzhhZTE4YmM0ZjA0MDM4ZWYiLCJwIjoiZXhjZWwtamlyYSJ9" TargetMode="External"/><Relationship Id="rId8" Type="http://schemas.openxmlformats.org/officeDocument/2006/relationships/hyperlink" Target="https://cogna.atlassian.net/browse/SGSE-3286?atlOrigin=eyJpIjoiMjBhNWIzMmFjMjdiNGE1YzhhZTE4YmM0ZjA0MDM4ZWYiLCJwIjoiZXhjZWwtamlyYSJ9" TargetMode="External"/><Relationship Id="rId3" Type="http://schemas.openxmlformats.org/officeDocument/2006/relationships/hyperlink" Target="https://cogna.atlassian.net/browse/SGSE-3294?atlOrigin=eyJpIjoiMjBhNWIzMmFjMjdiNGE1YzhhZTE4YmM0ZjA0MDM4ZWYiLCJwIjoiZXhjZWwtamlyYSJ9" TargetMode="External"/><Relationship Id="rId12" Type="http://schemas.openxmlformats.org/officeDocument/2006/relationships/hyperlink" Target="https://cogna.atlassian.net/browse/SGSE-3276?atlOrigin=eyJpIjoiMjBhNWIzMmFjMjdiNGE1YzhhZTE4YmM0ZjA0MDM4ZWYiLCJwIjoiZXhjZWwtamlyYSJ9" TargetMode="External"/><Relationship Id="rId17" Type="http://schemas.openxmlformats.org/officeDocument/2006/relationships/hyperlink" Target="https://cogna.atlassian.net/browse/SGSE-3264?atlOrigin=eyJpIjoiMjBhNWIzMmFjMjdiNGE1YzhhZTE4YmM0ZjA0MDM4ZWYiLCJwIjoiZXhjZWwtamlyYSJ9" TargetMode="External"/><Relationship Id="rId25" Type="http://schemas.openxmlformats.org/officeDocument/2006/relationships/hyperlink" Target="https://cogna.atlassian.net/browse/SGGU-6339?atlOrigin=eyJpIjoiMjBhNWIzMmFjMjdiNGE1YzhhZTE4YmM0ZjA0MDM4ZWYiLCJwIjoiZXhjZWwtamlyYSJ9" TargetMode="External"/><Relationship Id="rId33" Type="http://schemas.openxmlformats.org/officeDocument/2006/relationships/hyperlink" Target="https://cogna.atlassian.net/browse/SGGU-5318?atlOrigin=eyJpIjoiMjBhNWIzMmFjMjdiNGE1YzhhZTE4YmM0ZjA0MDM4ZWYiLCJwIjoiZXhjZWwtamlyYSJ9" TargetMode="External"/><Relationship Id="rId38" Type="http://schemas.openxmlformats.org/officeDocument/2006/relationships/hyperlink" Target="https://cogna.atlassian.net/browse/SGGS-15540?atlOrigin=eyJpIjoiMjBhNWIzMmFjMjdiNGE1YzhhZTE4YmM0ZjA0MDM4ZWYiLCJwIjoiZXhjZWwtamlyYSJ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cogna.atlassian.net/browse/SGGS-16450?atlOrigin=eyJpIjoiMjBhNWIzMmFjMjdiNGE1YzhhZTE4YmM0ZjA0MDM4ZWYiLCJwIjoiZXhjZWwtamlyYSJ9" TargetMode="External"/><Relationship Id="rId21" Type="http://schemas.openxmlformats.org/officeDocument/2006/relationships/hyperlink" Target="https://cogna.atlassian.net/browse/SGGU-5327?atlOrigin=eyJpIjoiMjBhNWIzMmFjMjdiNGE1YzhhZTE4YmM0ZjA0MDM4ZWYiLCJwIjoiZXhjZWwtamlyYSJ9" TargetMode="External"/><Relationship Id="rId34" Type="http://schemas.openxmlformats.org/officeDocument/2006/relationships/hyperlink" Target="https://cogna.atlassian.net/browse/SGGS-12263?atlOrigin=eyJpIjoiMjBhNWIzMmFjMjdiNGE1YzhhZTE4YmM0ZjA0MDM4ZWYiLCJwIjoiZXhjZWwtamlyYSJ9" TargetMode="External"/><Relationship Id="rId42" Type="http://schemas.openxmlformats.org/officeDocument/2006/relationships/hyperlink" Target="https://cogna.atlassian.net/browse/SGGS-7641?atlOrigin=eyJpIjoiMjBhNWIzMmFjMjdiNGE1YzhhZTE4YmM0ZjA0MDM4ZWYiLCJwIjoiZXhjZWwtamlyYSJ9" TargetMode="External"/><Relationship Id="rId47" Type="http://schemas.openxmlformats.org/officeDocument/2006/relationships/hyperlink" Target="https://cogna.atlassian.net/browse/SGGS-7636?atlOrigin=eyJpIjoiMjBhNWIzMmFjMjdiNGE1YzhhZTE4YmM0ZjA0MDM4ZWYiLCJwIjoiZXhjZWwtamlyYSJ9" TargetMode="External"/><Relationship Id="rId50" Type="http://schemas.openxmlformats.org/officeDocument/2006/relationships/hyperlink" Target="https://cogna.atlassian.net/browse/SGGS-7633?atlOrigin=eyJpIjoiMjBhNWIzMmFjMjdiNGE1YzhhZTE4YmM0ZjA0MDM4ZWYiLCJwIjoiZXhjZWwtamlyYSJ9" TargetMode="External"/><Relationship Id="rId55" Type="http://schemas.openxmlformats.org/officeDocument/2006/relationships/hyperlink" Target="https://cogna.atlassian.net/browse/SGGS-7628?atlOrigin=eyJpIjoiMjBhNWIzMmFjMjdiNGE1YzhhZTE4YmM0ZjA0MDM4ZWYiLCJwIjoiZXhjZWwtamlyYSJ9" TargetMode="External"/><Relationship Id="rId63" Type="http://schemas.openxmlformats.org/officeDocument/2006/relationships/hyperlink" Target="https://cogna.atlassian.net/browse/SGGS-7619?atlOrigin=eyJpIjoiMjBhNWIzMmFjMjdiNGE1YzhhZTE4YmM0ZjA0MDM4ZWYiLCJwIjoiZXhjZWwtamlyYSJ9" TargetMode="External"/><Relationship Id="rId7" Type="http://schemas.openxmlformats.org/officeDocument/2006/relationships/hyperlink" Target="https://cogna.atlassian.net/browse/SGTB-44?atlOrigin=eyJpIjoiMjBhNWIzMmFjMjdiNGE1YzhhZTE4YmM0ZjA0MDM4ZWYiLCJwIjoiZXhjZWwtamlyYSJ9" TargetMode="External"/><Relationship Id="rId2" Type="http://schemas.openxmlformats.org/officeDocument/2006/relationships/hyperlink" Target="https://cogna.atlassian.net/browse/SGTB-2810?atlOrigin=eyJpIjoiMjBhNWIzMmFjMjdiNGE1YzhhZTE4YmM0ZjA0MDM4ZWYiLCJwIjoiZXhjZWwtamlyYSJ9" TargetMode="External"/><Relationship Id="rId16" Type="http://schemas.openxmlformats.org/officeDocument/2006/relationships/hyperlink" Target="https://cogna.atlassian.net/browse/SGGU-7578?atlOrigin=eyJpIjoiMjBhNWIzMmFjMjdiNGE1YzhhZTE4YmM0ZjA0MDM4ZWYiLCJwIjoiZXhjZWwtamlyYSJ9" TargetMode="External"/><Relationship Id="rId29" Type="http://schemas.openxmlformats.org/officeDocument/2006/relationships/hyperlink" Target="https://cogna.atlassian.net/browse/SGGS-15611?atlOrigin=eyJpIjoiMjBhNWIzMmFjMjdiNGE1YzhhZTE4YmM0ZjA0MDM4ZWYiLCJwIjoiZXhjZWwtamlyYSJ9" TargetMode="External"/><Relationship Id="rId11" Type="http://schemas.openxmlformats.org/officeDocument/2006/relationships/hyperlink" Target="https://cogna.atlassian.net/browse/SGSE-2245?atlOrigin=eyJpIjoiMjBhNWIzMmFjMjdiNGE1YzhhZTE4YmM0ZjA0MDM4ZWYiLCJwIjoiZXhjZWwtamlyYSJ9" TargetMode="External"/><Relationship Id="rId24" Type="http://schemas.openxmlformats.org/officeDocument/2006/relationships/hyperlink" Target="https://cogna.atlassian.net/browse/SGGS-16661?atlOrigin=eyJpIjoiMjBhNWIzMmFjMjdiNGE1YzhhZTE4YmM0ZjA0MDM4ZWYiLCJwIjoiZXhjZWwtamlyYSJ9" TargetMode="External"/><Relationship Id="rId32" Type="http://schemas.openxmlformats.org/officeDocument/2006/relationships/hyperlink" Target="https://cogna.atlassian.net/browse/SGGS-12265?atlOrigin=eyJpIjoiMjBhNWIzMmFjMjdiNGE1YzhhZTE4YmM0ZjA0MDM4ZWYiLCJwIjoiZXhjZWwtamlyYSJ9" TargetMode="External"/><Relationship Id="rId37" Type="http://schemas.openxmlformats.org/officeDocument/2006/relationships/hyperlink" Target="https://cogna.atlassian.net/browse/SGGS-7646?atlOrigin=eyJpIjoiMjBhNWIzMmFjMjdiNGE1YzhhZTE4YmM0ZjA0MDM4ZWYiLCJwIjoiZXhjZWwtamlyYSJ9" TargetMode="External"/><Relationship Id="rId40" Type="http://schemas.openxmlformats.org/officeDocument/2006/relationships/hyperlink" Target="https://cogna.atlassian.net/browse/SGGS-7643?atlOrigin=eyJpIjoiMjBhNWIzMmFjMjdiNGE1YzhhZTE4YmM0ZjA0MDM4ZWYiLCJwIjoiZXhjZWwtamlyYSJ9" TargetMode="External"/><Relationship Id="rId45" Type="http://schemas.openxmlformats.org/officeDocument/2006/relationships/hyperlink" Target="https://cogna.atlassian.net/browse/SGGS-7638?atlOrigin=eyJpIjoiMjBhNWIzMmFjMjdiNGE1YzhhZTE4YmM0ZjA0MDM4ZWYiLCJwIjoiZXhjZWwtamlyYSJ9" TargetMode="External"/><Relationship Id="rId53" Type="http://schemas.openxmlformats.org/officeDocument/2006/relationships/hyperlink" Target="https://cogna.atlassian.net/browse/SGGS-7630?atlOrigin=eyJpIjoiMjBhNWIzMmFjMjdiNGE1YzhhZTE4YmM0ZjA0MDM4ZWYiLCJwIjoiZXhjZWwtamlyYSJ9" TargetMode="External"/><Relationship Id="rId58" Type="http://schemas.openxmlformats.org/officeDocument/2006/relationships/hyperlink" Target="https://cogna.atlassian.net/browse/SGGS-7625?atlOrigin=eyJpIjoiMjBhNWIzMmFjMjdiNGE1YzhhZTE4YmM0ZjA0MDM4ZWYiLCJwIjoiZXhjZWwtamlyYSJ9" TargetMode="External"/><Relationship Id="rId5" Type="http://schemas.openxmlformats.org/officeDocument/2006/relationships/hyperlink" Target="https://cogna.atlassian.net/browse/SGTB-46?atlOrigin=eyJpIjoiMjBhNWIzMmFjMjdiNGE1YzhhZTE4YmM0ZjA0MDM4ZWYiLCJwIjoiZXhjZWwtamlyYSJ9" TargetMode="External"/><Relationship Id="rId61" Type="http://schemas.openxmlformats.org/officeDocument/2006/relationships/hyperlink" Target="https://cogna.atlassian.net/browse/SGGS-7622?atlOrigin=eyJpIjoiMjBhNWIzMmFjMjdiNGE1YzhhZTE4YmM0ZjA0MDM4ZWYiLCJwIjoiZXhjZWwtamlyYSJ9" TargetMode="External"/><Relationship Id="rId19" Type="http://schemas.openxmlformats.org/officeDocument/2006/relationships/hyperlink" Target="https://cogna.atlassian.net/browse/SGGU-7575?atlOrigin=eyJpIjoiMjBhNWIzMmFjMjdiNGE1YzhhZTE4YmM0ZjA0MDM4ZWYiLCJwIjoiZXhjZWwtamlyYSJ9" TargetMode="External"/><Relationship Id="rId14" Type="http://schemas.openxmlformats.org/officeDocument/2006/relationships/hyperlink" Target="https://cogna.atlassian.net/browse/SGSE-2078?atlOrigin=eyJpIjoiMjBhNWIzMmFjMjdiNGE1YzhhZTE4YmM0ZjA0MDM4ZWYiLCJwIjoiZXhjZWwtamlyYSJ9" TargetMode="External"/><Relationship Id="rId22" Type="http://schemas.openxmlformats.org/officeDocument/2006/relationships/hyperlink" Target="https://cogna.atlassian.net/browse/SGGU-5322?atlOrigin=eyJpIjoiMjBhNWIzMmFjMjdiNGE1YzhhZTE4YmM0ZjA0MDM4ZWYiLCJwIjoiZXhjZWwtamlyYSJ9" TargetMode="External"/><Relationship Id="rId27" Type="http://schemas.openxmlformats.org/officeDocument/2006/relationships/hyperlink" Target="https://cogna.atlassian.net/browse/SGGS-15613?atlOrigin=eyJpIjoiMjBhNWIzMmFjMjdiNGE1YzhhZTE4YmM0ZjA0MDM4ZWYiLCJwIjoiZXhjZWwtamlyYSJ9" TargetMode="External"/><Relationship Id="rId30" Type="http://schemas.openxmlformats.org/officeDocument/2006/relationships/hyperlink" Target="https://cogna.atlassian.net/browse/SGGS-15610?atlOrigin=eyJpIjoiMjBhNWIzMmFjMjdiNGE1YzhhZTE4YmM0ZjA0MDM4ZWYiLCJwIjoiZXhjZWwtamlyYSJ9" TargetMode="External"/><Relationship Id="rId35" Type="http://schemas.openxmlformats.org/officeDocument/2006/relationships/hyperlink" Target="https://cogna.atlassian.net/browse/SGGS-12262?atlOrigin=eyJpIjoiMjBhNWIzMmFjMjdiNGE1YzhhZTE4YmM0ZjA0MDM4ZWYiLCJwIjoiZXhjZWwtamlyYSJ9" TargetMode="External"/><Relationship Id="rId43" Type="http://schemas.openxmlformats.org/officeDocument/2006/relationships/hyperlink" Target="https://cogna.atlassian.net/browse/SGGS-7640?atlOrigin=eyJpIjoiMjBhNWIzMmFjMjdiNGE1YzhhZTE4YmM0ZjA0MDM4ZWYiLCJwIjoiZXhjZWwtamlyYSJ9" TargetMode="External"/><Relationship Id="rId48" Type="http://schemas.openxmlformats.org/officeDocument/2006/relationships/hyperlink" Target="https://cogna.atlassian.net/browse/SGGS-7635?atlOrigin=eyJpIjoiMjBhNWIzMmFjMjdiNGE1YzhhZTE4YmM0ZjA0MDM4ZWYiLCJwIjoiZXhjZWwtamlyYSJ9" TargetMode="External"/><Relationship Id="rId56" Type="http://schemas.openxmlformats.org/officeDocument/2006/relationships/hyperlink" Target="https://cogna.atlassian.net/browse/SGGS-7627?atlOrigin=eyJpIjoiMjBhNWIzMmFjMjdiNGE1YzhhZTE4YmM0ZjA0MDM4ZWYiLCJwIjoiZXhjZWwtamlyYSJ9" TargetMode="External"/><Relationship Id="rId64" Type="http://schemas.openxmlformats.org/officeDocument/2006/relationships/hyperlink" Target="https://cogna.atlassian.net/browse/SGGS-7617?atlOrigin=eyJpIjoiMjBhNWIzMmFjMjdiNGE1YzhhZTE4YmM0ZjA0MDM4ZWYiLCJwIjoiZXhjZWwtamlyYSJ9" TargetMode="External"/><Relationship Id="rId8" Type="http://schemas.openxmlformats.org/officeDocument/2006/relationships/hyperlink" Target="https://cogna.atlassian.net/browse/SGSE-2349?atlOrigin=eyJpIjoiMjBhNWIzMmFjMjdiNGE1YzhhZTE4YmM0ZjA0MDM4ZWYiLCJwIjoiZXhjZWwtamlyYSJ9" TargetMode="External"/><Relationship Id="rId51" Type="http://schemas.openxmlformats.org/officeDocument/2006/relationships/hyperlink" Target="https://cogna.atlassian.net/browse/SGGS-7632?atlOrigin=eyJpIjoiMjBhNWIzMmFjMjdiNGE1YzhhZTE4YmM0ZjA0MDM4ZWYiLCJwIjoiZXhjZWwtamlyYSJ9" TargetMode="External"/><Relationship Id="rId3" Type="http://schemas.openxmlformats.org/officeDocument/2006/relationships/hyperlink" Target="https://cogna.atlassian.net/browse/SGTB-2809?atlOrigin=eyJpIjoiMjBhNWIzMmFjMjdiNGE1YzhhZTE4YmM0ZjA0MDM4ZWYiLCJwIjoiZXhjZWwtamlyYSJ9" TargetMode="External"/><Relationship Id="rId12" Type="http://schemas.openxmlformats.org/officeDocument/2006/relationships/hyperlink" Target="https://cogna.atlassian.net/browse/SGSE-2080?atlOrigin=eyJpIjoiMjBhNWIzMmFjMjdiNGE1YzhhZTE4YmM0ZjA0MDM4ZWYiLCJwIjoiZXhjZWwtamlyYSJ9" TargetMode="External"/><Relationship Id="rId17" Type="http://schemas.openxmlformats.org/officeDocument/2006/relationships/hyperlink" Target="https://cogna.atlassian.net/browse/SGGU-7577?atlOrigin=eyJpIjoiMjBhNWIzMmFjMjdiNGE1YzhhZTE4YmM0ZjA0MDM4ZWYiLCJwIjoiZXhjZWwtamlyYSJ9" TargetMode="External"/><Relationship Id="rId25" Type="http://schemas.openxmlformats.org/officeDocument/2006/relationships/hyperlink" Target="https://cogna.atlassian.net/browse/SGGS-16471?atlOrigin=eyJpIjoiMjBhNWIzMmFjMjdiNGE1YzhhZTE4YmM0ZjA0MDM4ZWYiLCJwIjoiZXhjZWwtamlyYSJ9" TargetMode="External"/><Relationship Id="rId33" Type="http://schemas.openxmlformats.org/officeDocument/2006/relationships/hyperlink" Target="https://cogna.atlassian.net/browse/SGGS-12264?atlOrigin=eyJpIjoiMjBhNWIzMmFjMjdiNGE1YzhhZTE4YmM0ZjA0MDM4ZWYiLCJwIjoiZXhjZWwtamlyYSJ9" TargetMode="External"/><Relationship Id="rId38" Type="http://schemas.openxmlformats.org/officeDocument/2006/relationships/hyperlink" Target="https://cogna.atlassian.net/browse/SGGS-7645?atlOrigin=eyJpIjoiMjBhNWIzMmFjMjdiNGE1YzhhZTE4YmM0ZjA0MDM4ZWYiLCJwIjoiZXhjZWwtamlyYSJ9" TargetMode="External"/><Relationship Id="rId46" Type="http://schemas.openxmlformats.org/officeDocument/2006/relationships/hyperlink" Target="https://cogna.atlassian.net/browse/SGGS-7637?atlOrigin=eyJpIjoiMjBhNWIzMmFjMjdiNGE1YzhhZTE4YmM0ZjA0MDM4ZWYiLCJwIjoiZXhjZWwtamlyYSJ9" TargetMode="External"/><Relationship Id="rId59" Type="http://schemas.openxmlformats.org/officeDocument/2006/relationships/hyperlink" Target="https://cogna.atlassian.net/browse/SGGS-7624?atlOrigin=eyJpIjoiMjBhNWIzMmFjMjdiNGE1YzhhZTE4YmM0ZjA0MDM4ZWYiLCJwIjoiZXhjZWwtamlyYSJ9" TargetMode="External"/><Relationship Id="rId20" Type="http://schemas.openxmlformats.org/officeDocument/2006/relationships/hyperlink" Target="https://cogna.atlassian.net/browse/SGGU-5328?atlOrigin=eyJpIjoiMjBhNWIzMmFjMjdiNGE1YzhhZTE4YmM0ZjA0MDM4ZWYiLCJwIjoiZXhjZWwtamlyYSJ9" TargetMode="External"/><Relationship Id="rId41" Type="http://schemas.openxmlformats.org/officeDocument/2006/relationships/hyperlink" Target="https://cogna.atlassian.net/browse/SGGS-7642?atlOrigin=eyJpIjoiMjBhNWIzMmFjMjdiNGE1YzhhZTE4YmM0ZjA0MDM4ZWYiLCJwIjoiZXhjZWwtamlyYSJ9" TargetMode="External"/><Relationship Id="rId54" Type="http://schemas.openxmlformats.org/officeDocument/2006/relationships/hyperlink" Target="https://cogna.atlassian.net/browse/SGGS-7629?atlOrigin=eyJpIjoiMjBhNWIzMmFjMjdiNGE1YzhhZTE4YmM0ZjA0MDM4ZWYiLCJwIjoiZXhjZWwtamlyYSJ9" TargetMode="External"/><Relationship Id="rId62" Type="http://schemas.openxmlformats.org/officeDocument/2006/relationships/hyperlink" Target="https://cogna.atlassian.net/browse/SGGS-7620?atlOrigin=eyJpIjoiMjBhNWIzMmFjMjdiNGE1YzhhZTE4YmM0ZjA0MDM4ZWYiLCJwIjoiZXhjZWwtamlyYSJ9" TargetMode="External"/><Relationship Id="rId1" Type="http://schemas.openxmlformats.org/officeDocument/2006/relationships/hyperlink" Target="https://cogna.atlassian.net/browse/SGTB-2811?atlOrigin=eyJpIjoiMjBhNWIzMmFjMjdiNGE1YzhhZTE4YmM0ZjA0MDM4ZWYiLCJwIjoiZXhjZWwtamlyYSJ9" TargetMode="External"/><Relationship Id="rId6" Type="http://schemas.openxmlformats.org/officeDocument/2006/relationships/hyperlink" Target="https://cogna.atlassian.net/browse/SGTB-45?atlOrigin=eyJpIjoiMjBhNWIzMmFjMjdiNGE1YzhhZTE4YmM0ZjA0MDM4ZWYiLCJwIjoiZXhjZWwtamlyYSJ9" TargetMode="External"/><Relationship Id="rId15" Type="http://schemas.openxmlformats.org/officeDocument/2006/relationships/hyperlink" Target="https://cogna.atlassian.net/browse/SGGU-7686?atlOrigin=eyJpIjoiMjBhNWIzMmFjMjdiNGE1YzhhZTE4YmM0ZjA0MDM4ZWYiLCJwIjoiZXhjZWwtamlyYSJ9" TargetMode="External"/><Relationship Id="rId23" Type="http://schemas.openxmlformats.org/officeDocument/2006/relationships/hyperlink" Target="https://cogna.atlassian.net/browse/SGGU-3920?atlOrigin=eyJpIjoiMjBhNWIzMmFjMjdiNGE1YzhhZTE4YmM0ZjA0MDM4ZWYiLCJwIjoiZXhjZWwtamlyYSJ9" TargetMode="External"/><Relationship Id="rId28" Type="http://schemas.openxmlformats.org/officeDocument/2006/relationships/hyperlink" Target="https://cogna.atlassian.net/browse/SGGS-15612?atlOrigin=eyJpIjoiMjBhNWIzMmFjMjdiNGE1YzhhZTE4YmM0ZjA0MDM4ZWYiLCJwIjoiZXhjZWwtamlyYSJ9" TargetMode="External"/><Relationship Id="rId36" Type="http://schemas.openxmlformats.org/officeDocument/2006/relationships/hyperlink" Target="https://cogna.atlassian.net/browse/SGGS-7647?atlOrigin=eyJpIjoiMjBhNWIzMmFjMjdiNGE1YzhhZTE4YmM0ZjA0MDM4ZWYiLCJwIjoiZXhjZWwtamlyYSJ9" TargetMode="External"/><Relationship Id="rId49" Type="http://schemas.openxmlformats.org/officeDocument/2006/relationships/hyperlink" Target="https://cogna.atlassian.net/browse/SGGS-7634?atlOrigin=eyJpIjoiMjBhNWIzMmFjMjdiNGE1YzhhZTE4YmM0ZjA0MDM4ZWYiLCJwIjoiZXhjZWwtamlyYSJ9" TargetMode="External"/><Relationship Id="rId57" Type="http://schemas.openxmlformats.org/officeDocument/2006/relationships/hyperlink" Target="https://cogna.atlassian.net/browse/SGGS-7626?atlOrigin=eyJpIjoiMjBhNWIzMmFjMjdiNGE1YzhhZTE4YmM0ZjA0MDM4ZWYiLCJwIjoiZXhjZWwtamlyYSJ9" TargetMode="External"/><Relationship Id="rId10" Type="http://schemas.openxmlformats.org/officeDocument/2006/relationships/hyperlink" Target="https://cogna.atlassian.net/browse/SGSE-2246?atlOrigin=eyJpIjoiMjBhNWIzMmFjMjdiNGE1YzhhZTE4YmM0ZjA0MDM4ZWYiLCJwIjoiZXhjZWwtamlyYSJ9" TargetMode="External"/><Relationship Id="rId31" Type="http://schemas.openxmlformats.org/officeDocument/2006/relationships/hyperlink" Target="https://cogna.atlassian.net/browse/SGGS-15609?atlOrigin=eyJpIjoiMjBhNWIzMmFjMjdiNGE1YzhhZTE4YmM0ZjA0MDM4ZWYiLCJwIjoiZXhjZWwtamlyYSJ9" TargetMode="External"/><Relationship Id="rId44" Type="http://schemas.openxmlformats.org/officeDocument/2006/relationships/hyperlink" Target="https://cogna.atlassian.net/browse/SGGS-7639?atlOrigin=eyJpIjoiMjBhNWIzMmFjMjdiNGE1YzhhZTE4YmM0ZjA0MDM4ZWYiLCJwIjoiZXhjZWwtamlyYSJ9" TargetMode="External"/><Relationship Id="rId52" Type="http://schemas.openxmlformats.org/officeDocument/2006/relationships/hyperlink" Target="https://cogna.atlassian.net/browse/SGGS-7631?atlOrigin=eyJpIjoiMjBhNWIzMmFjMjdiNGE1YzhhZTE4YmM0ZjA0MDM4ZWYiLCJwIjoiZXhjZWwtamlyYSJ9" TargetMode="External"/><Relationship Id="rId60" Type="http://schemas.openxmlformats.org/officeDocument/2006/relationships/hyperlink" Target="https://cogna.atlassian.net/browse/SGGS-7623?atlOrigin=eyJpIjoiMjBhNWIzMmFjMjdiNGE1YzhhZTE4YmM0ZjA0MDM4ZWYiLCJwIjoiZXhjZWwtamlyYSJ9" TargetMode="External"/><Relationship Id="rId65" Type="http://schemas.openxmlformats.org/officeDocument/2006/relationships/hyperlink" Target="https://cogna.atlassian.net/browse/SGGS-3105?atlOrigin=eyJpIjoiMjBhNWIzMmFjMjdiNGE1YzhhZTE4YmM0ZjA0MDM4ZWYiLCJwIjoiZXhjZWwtamlyYSJ9" TargetMode="External"/><Relationship Id="rId4" Type="http://schemas.openxmlformats.org/officeDocument/2006/relationships/hyperlink" Target="https://cogna.atlassian.net/browse/SGTB-47?atlOrigin=eyJpIjoiMjBhNWIzMmFjMjdiNGE1YzhhZTE4YmM0ZjA0MDM4ZWYiLCJwIjoiZXhjZWwtamlyYSJ9" TargetMode="External"/><Relationship Id="rId9" Type="http://schemas.openxmlformats.org/officeDocument/2006/relationships/hyperlink" Target="https://cogna.atlassian.net/browse/SGSE-2251?atlOrigin=eyJpIjoiMjBhNWIzMmFjMjdiNGE1YzhhZTE4YmM0ZjA0MDM4ZWYiLCJwIjoiZXhjZWwtamlyYSJ9" TargetMode="External"/><Relationship Id="rId13" Type="http://schemas.openxmlformats.org/officeDocument/2006/relationships/hyperlink" Target="https://cogna.atlassian.net/browse/SGSE-2079?atlOrigin=eyJpIjoiMjBhNWIzMmFjMjdiNGE1YzhhZTE4YmM0ZjA0MDM4ZWYiLCJwIjoiZXhjZWwtamlyYSJ9" TargetMode="External"/><Relationship Id="rId18" Type="http://schemas.openxmlformats.org/officeDocument/2006/relationships/hyperlink" Target="https://cogna.atlassian.net/browse/SGGU-7576?atlOrigin=eyJpIjoiMjBhNWIzMmFjMjdiNGE1YzhhZTE4YmM0ZjA0MDM4ZWYiLCJwIjoiZXhjZWwtamlyYSJ9" TargetMode="External"/><Relationship Id="rId39" Type="http://schemas.openxmlformats.org/officeDocument/2006/relationships/hyperlink" Target="https://cogna.atlassian.net/browse/SGGS-7644?atlOrigin=eyJpIjoiMjBhNWIzMmFjMjdiNGE1YzhhZTE4YmM0ZjA0MDM4ZWYiLCJwIjoiZXhjZWwtamlyYSJ9"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cogna.atlassian.net/browse/APDO-4310?atlOrigin=eyJpIjoiMjBhNWIzMmFjMjdiNGE1YzhhZTE4YmM0ZjA0MDM4ZWYiLCJwIjoiZXhjZWwtamlyYSJ9" TargetMode="External"/><Relationship Id="rId299" Type="http://schemas.openxmlformats.org/officeDocument/2006/relationships/hyperlink" Target="https://cogna.atlassian.net/browse/APDO-4268?atlOrigin=eyJpIjoiMjBhNWIzMmFjMjdiNGE1YzhhZTE4YmM0ZjA0MDM4ZWYiLCJwIjoiZXhjZWwtamlyYSJ9" TargetMode="External"/><Relationship Id="rId21" Type="http://schemas.openxmlformats.org/officeDocument/2006/relationships/hyperlink" Target="https://cogna.atlassian.net/browse/JACO-6878?atlOrigin=eyJpIjoiMjBhNWIzMmFjMjdiNGE1YzhhZTE4YmM0ZjA0MDM4ZWYiLCJwIjoiZXhjZWwtamlyYSJ9" TargetMode="External"/><Relationship Id="rId63" Type="http://schemas.openxmlformats.org/officeDocument/2006/relationships/hyperlink" Target="https://cogna.atlassian.net/browse/JAAM-98?atlOrigin=eyJpIjoiMjBhNWIzMmFjMjdiNGE1YzhhZTE4YmM0ZjA0MDM4ZWYiLCJwIjoiZXhjZWwtamlyYSJ9" TargetMode="External"/><Relationship Id="rId159" Type="http://schemas.openxmlformats.org/officeDocument/2006/relationships/hyperlink" Target="https://cogna.atlassian.net/browse/APDO-4682?atlOrigin=eyJpIjoiMjBhNWIzMmFjMjdiNGE1YzhhZTE4YmM0ZjA0MDM4ZWYiLCJwIjoiZXhjZWwtamlyYSJ9" TargetMode="External"/><Relationship Id="rId324" Type="http://schemas.openxmlformats.org/officeDocument/2006/relationships/hyperlink" Target="https://cogna.atlassian.net/browse/APDO-4640?atlOrigin=eyJpIjoiMjBhNWIzMmFjMjdiNGE1YzhhZTE4YmM0ZjA0MDM4ZWYiLCJwIjoiZXhjZWwtamlyYSJ9" TargetMode="External"/><Relationship Id="rId170" Type="http://schemas.openxmlformats.org/officeDocument/2006/relationships/hyperlink" Target="https://cogna.atlassian.net/browse/JACO-6512?atlOrigin=eyJpIjoiMjBhNWIzMmFjMjdiNGE1YzhhZTE4YmM0ZjA0MDM4ZWYiLCJwIjoiZXhjZWwtamlyYSJ9" TargetMode="External"/><Relationship Id="rId226" Type="http://schemas.openxmlformats.org/officeDocument/2006/relationships/hyperlink" Target="https://cogna.atlassian.net/browse/JAAM-6?atlOrigin=eyJpIjoiMjBhNWIzMmFjMjdiNGE1YzhhZTE4YmM0ZjA0MDM4ZWYiLCJwIjoiZXhjZWwtamlyYSJ9" TargetMode="External"/><Relationship Id="rId268" Type="http://schemas.openxmlformats.org/officeDocument/2006/relationships/hyperlink" Target="https://cogna.atlassian.net/browse/APDO-2320?atlOrigin=eyJpIjoiMjBhNWIzMmFjMjdiNGE1YzhhZTE4YmM0ZjA0MDM4ZWYiLCJwIjoiZXhjZWwtamlyYSJ9" TargetMode="External"/><Relationship Id="rId32" Type="http://schemas.openxmlformats.org/officeDocument/2006/relationships/hyperlink" Target="https://cogna.atlassian.net/browse/JAAM-78?atlOrigin=eyJpIjoiMjBhNWIzMmFjMjdiNGE1YzhhZTE4YmM0ZjA0MDM4ZWYiLCJwIjoiZXhjZWwtamlyYSJ9" TargetMode="External"/><Relationship Id="rId74" Type="http://schemas.openxmlformats.org/officeDocument/2006/relationships/hyperlink" Target="https://cogna.atlassian.net/browse/JACO-6981?atlOrigin=eyJpIjoiMjBhNWIzMmFjMjdiNGE1YzhhZTE4YmM0ZjA0MDM4ZWYiLCJwIjoiZXhjZWwtamlyYSJ9" TargetMode="External"/><Relationship Id="rId128" Type="http://schemas.openxmlformats.org/officeDocument/2006/relationships/hyperlink" Target="https://cogna.atlassian.net/browse/APDO-4364?atlOrigin=eyJpIjoiMjBhNWIzMmFjMjdiNGE1YzhhZTE4YmM0ZjA0MDM4ZWYiLCJwIjoiZXhjZWwtamlyYSJ9" TargetMode="External"/><Relationship Id="rId5" Type="http://schemas.openxmlformats.org/officeDocument/2006/relationships/hyperlink" Target="https://cogna.atlassian.net/browse/JACO-6825?atlOrigin=eyJpIjoiMjBhNWIzMmFjMjdiNGE1YzhhZTE4YmM0ZjA0MDM4ZWYiLCJwIjoiZXhjZWwtamlyYSJ9" TargetMode="External"/><Relationship Id="rId181" Type="http://schemas.openxmlformats.org/officeDocument/2006/relationships/hyperlink" Target="https://cogna.atlassian.net/browse/JACO-6726?atlOrigin=eyJpIjoiMjBhNWIzMmFjMjdiNGE1YzhhZTE4YmM0ZjA0MDM4ZWYiLCJwIjoiZXhjZWwtamlyYSJ9" TargetMode="External"/><Relationship Id="rId237" Type="http://schemas.openxmlformats.org/officeDocument/2006/relationships/hyperlink" Target="https://cogna.atlassian.net/browse/JACO-6980?atlOrigin=eyJpIjoiMjBhNWIzMmFjMjdiNGE1YzhhZTE4YmM0ZjA0MDM4ZWYiLCJwIjoiZXhjZWwtamlyYSJ9" TargetMode="External"/><Relationship Id="rId279" Type="http://schemas.openxmlformats.org/officeDocument/2006/relationships/hyperlink" Target="https://cogna.atlassian.net/browse/APDO-2330?atlOrigin=eyJpIjoiMjBhNWIzMmFjMjdiNGE1YzhhZTE4YmM0ZjA0MDM4ZWYiLCJwIjoiZXhjZWwtamlyYSJ9" TargetMode="External"/><Relationship Id="rId43" Type="http://schemas.openxmlformats.org/officeDocument/2006/relationships/hyperlink" Target="https://cogna.atlassian.net/browse/JAAM-85?atlOrigin=eyJpIjoiMjBhNWIzMmFjMjdiNGE1YzhhZTE4YmM0ZjA0MDM4ZWYiLCJwIjoiZXhjZWwtamlyYSJ9" TargetMode="External"/><Relationship Id="rId139" Type="http://schemas.openxmlformats.org/officeDocument/2006/relationships/hyperlink" Target="https://cogna.atlassian.net/browse/APDO-4527?atlOrigin=eyJpIjoiMjBhNWIzMmFjMjdiNGE1YzhhZTE4YmM0ZjA0MDM4ZWYiLCJwIjoiZXhjZWwtamlyYSJ9" TargetMode="External"/><Relationship Id="rId290" Type="http://schemas.openxmlformats.org/officeDocument/2006/relationships/hyperlink" Target="https://cogna.atlassian.net/browse/APDO-4271?atlOrigin=eyJpIjoiMjBhNWIzMmFjMjdiNGE1YzhhZTE4YmM0ZjA0MDM4ZWYiLCJwIjoiZXhjZWwtamlyYSJ9" TargetMode="External"/><Relationship Id="rId304" Type="http://schemas.openxmlformats.org/officeDocument/2006/relationships/hyperlink" Target="https://cogna.atlassian.net/browse/JAAM-24?atlOrigin=eyJpIjoiMjBhNWIzMmFjMjdiNGE1YzhhZTE4YmM0ZjA0MDM4ZWYiLCJwIjoiZXhjZWwtamlyYSJ9" TargetMode="External"/><Relationship Id="rId85" Type="http://schemas.openxmlformats.org/officeDocument/2006/relationships/hyperlink" Target="https://cogna.atlassian.net/browse/JACO-7005?atlOrigin=eyJpIjoiMjBhNWIzMmFjMjdiNGE1YzhhZTE4YmM0ZjA0MDM4ZWYiLCJwIjoiZXhjZWwtamlyYSJ9" TargetMode="External"/><Relationship Id="rId150" Type="http://schemas.openxmlformats.org/officeDocument/2006/relationships/hyperlink" Target="https://cogna.atlassian.net/browse/APDO-4664?atlOrigin=eyJpIjoiMjBhNWIzMmFjMjdiNGE1YzhhZTE4YmM0ZjA0MDM4ZWYiLCJwIjoiZXhjZWwtamlyYSJ9" TargetMode="External"/><Relationship Id="rId192" Type="http://schemas.openxmlformats.org/officeDocument/2006/relationships/hyperlink" Target="https://cogna.atlassian.net/browse/JAAM-6?atlOrigin=eyJpIjoiMjBhNWIzMmFjMjdiNGE1YzhhZTE4YmM0ZjA0MDM4ZWYiLCJwIjoiZXhjZWwtamlyYSJ9" TargetMode="External"/><Relationship Id="rId206" Type="http://schemas.openxmlformats.org/officeDocument/2006/relationships/hyperlink" Target="https://cogna.atlassian.net/browse/JAAM-49?atlOrigin=eyJpIjoiMjBhNWIzMmFjMjdiNGE1YzhhZTE4YmM0ZjA0MDM4ZWYiLCJwIjoiZXhjZWwtamlyYSJ9" TargetMode="External"/><Relationship Id="rId248" Type="http://schemas.openxmlformats.org/officeDocument/2006/relationships/hyperlink" Target="https://cogna.atlassian.net/browse/JACO-7004?atlOrigin=eyJpIjoiMjBhNWIzMmFjMjdiNGE1YzhhZTE4YmM0ZjA0MDM4ZWYiLCJwIjoiZXhjZWwtamlyYSJ9" TargetMode="External"/><Relationship Id="rId12" Type="http://schemas.openxmlformats.org/officeDocument/2006/relationships/hyperlink" Target="https://cogna.atlassian.net/browse/JACO-6863?atlOrigin=eyJpIjoiMjBhNWIzMmFjMjdiNGE1YzhhZTE4YmM0ZjA0MDM4ZWYiLCJwIjoiZXhjZWwtamlyYSJ9" TargetMode="External"/><Relationship Id="rId108" Type="http://schemas.openxmlformats.org/officeDocument/2006/relationships/hyperlink" Target="https://cogna.atlassian.net/browse/APDO-2397?atlOrigin=eyJpIjoiMjBhNWIzMmFjMjdiNGE1YzhhZTE4YmM0ZjA0MDM4ZWYiLCJwIjoiZXhjZWwtamlyYSJ9" TargetMode="External"/><Relationship Id="rId315" Type="http://schemas.openxmlformats.org/officeDocument/2006/relationships/hyperlink" Target="https://cogna.atlassian.net/browse/APDO-4292?atlOrigin=eyJpIjoiMjBhNWIzMmFjMjdiNGE1YzhhZTE4YmM0ZjA0MDM4ZWYiLCJwIjoiZXhjZWwtamlyYSJ9" TargetMode="External"/><Relationship Id="rId54" Type="http://schemas.openxmlformats.org/officeDocument/2006/relationships/hyperlink" Target="https://cogna.atlassian.net/browse/JACO-6951?atlOrigin=eyJpIjoiMjBhNWIzMmFjMjdiNGE1YzhhZTE4YmM0ZjA0MDM4ZWYiLCJwIjoiZXhjZWwtamlyYSJ9" TargetMode="External"/><Relationship Id="rId96" Type="http://schemas.openxmlformats.org/officeDocument/2006/relationships/hyperlink" Target="https://cogna.atlassian.net/browse/JACO-7022?atlOrigin=eyJpIjoiMjBhNWIzMmFjMjdiNGE1YzhhZTE4YmM0ZjA0MDM4ZWYiLCJwIjoiZXhjZWwtamlyYSJ9" TargetMode="External"/><Relationship Id="rId161" Type="http://schemas.openxmlformats.org/officeDocument/2006/relationships/hyperlink" Target="https://cogna.atlassian.net/browse/APDO-4686?atlOrigin=eyJpIjoiMjBhNWIzMmFjMjdiNGE1YzhhZTE4YmM0ZjA0MDM4ZWYiLCJwIjoiZXhjZWwtamlyYSJ9" TargetMode="External"/><Relationship Id="rId217" Type="http://schemas.openxmlformats.org/officeDocument/2006/relationships/hyperlink" Target="https://cogna.atlassian.net/browse/JACO-6716?atlOrigin=eyJpIjoiMjBhNWIzMmFjMjdiNGE1YzhhZTE4YmM0ZjA0MDM4ZWYiLCJwIjoiZXhjZWwtamlyYSJ9" TargetMode="External"/><Relationship Id="rId259" Type="http://schemas.openxmlformats.org/officeDocument/2006/relationships/hyperlink" Target="https://cogna.atlassian.net/browse/JACO-7000?atlOrigin=eyJpIjoiMjBhNWIzMmFjMjdiNGE1YzhhZTE4YmM0ZjA0MDM4ZWYiLCJwIjoiZXhjZWwtamlyYSJ9" TargetMode="External"/><Relationship Id="rId23" Type="http://schemas.openxmlformats.org/officeDocument/2006/relationships/hyperlink" Target="https://cogna.atlassian.net/browse/JAMO-3799?atlOrigin=eyJpIjoiMjBhNWIzMmFjMjdiNGE1YzhhZTE4YmM0ZjA0MDM4ZWYiLCJwIjoiZXhjZWwtamlyYSJ9" TargetMode="External"/><Relationship Id="rId119" Type="http://schemas.openxmlformats.org/officeDocument/2006/relationships/hyperlink" Target="https://cogna.atlassian.net/browse/APDO-4331?atlOrigin=eyJpIjoiMjBhNWIzMmFjMjdiNGE1YzhhZTE4YmM0ZjA0MDM4ZWYiLCJwIjoiZXhjZWwtamlyYSJ9" TargetMode="External"/><Relationship Id="rId270" Type="http://schemas.openxmlformats.org/officeDocument/2006/relationships/hyperlink" Target="https://cogna.atlassian.net/browse/APDO-2320?atlOrigin=eyJpIjoiMjBhNWIzMmFjMjdiNGE1YzhhZTE4YmM0ZjA0MDM4ZWYiLCJwIjoiZXhjZWwtamlyYSJ9" TargetMode="External"/><Relationship Id="rId326" Type="http://schemas.openxmlformats.org/officeDocument/2006/relationships/hyperlink" Target="https://cogna.atlassian.net/browse/APDO-4269?atlOrigin=eyJpIjoiMjBhNWIzMmFjMjdiNGE1YzhhZTE4YmM0ZjA0MDM4ZWYiLCJwIjoiZXhjZWwtamlyYSJ9" TargetMode="External"/><Relationship Id="rId65" Type="http://schemas.openxmlformats.org/officeDocument/2006/relationships/hyperlink" Target="https://cogna.atlassian.net/browse/JAMO-3819?atlOrigin=eyJpIjoiMjBhNWIzMmFjMjdiNGE1YzhhZTE4YmM0ZjA0MDM4ZWYiLCJwIjoiZXhjZWwtamlyYSJ9" TargetMode="External"/><Relationship Id="rId130" Type="http://schemas.openxmlformats.org/officeDocument/2006/relationships/hyperlink" Target="https://cogna.atlassian.net/browse/APDO-4381?atlOrigin=eyJpIjoiMjBhNWIzMmFjMjdiNGE1YzhhZTE4YmM0ZjA0MDM4ZWYiLCJwIjoiZXhjZWwtamlyYSJ9" TargetMode="External"/><Relationship Id="rId172" Type="http://schemas.openxmlformats.org/officeDocument/2006/relationships/hyperlink" Target="https://cogna.atlassian.net/browse/JACO-6379?atlOrigin=eyJpIjoiMjBhNWIzMmFjMjdiNGE1YzhhZTE4YmM0ZjA0MDM4ZWYiLCJwIjoiZXhjZWwtamlyYSJ9" TargetMode="External"/><Relationship Id="rId228" Type="http://schemas.openxmlformats.org/officeDocument/2006/relationships/hyperlink" Target="https://cogna.atlassian.net/browse/JAMO-3422?atlOrigin=eyJpIjoiMjBhNWIzMmFjMjdiNGE1YzhhZTE4YmM0ZjA0MDM4ZWYiLCJwIjoiZXhjZWwtamlyYSJ9" TargetMode="External"/><Relationship Id="rId281" Type="http://schemas.openxmlformats.org/officeDocument/2006/relationships/hyperlink" Target="https://cogna.atlassian.net/browse/APDO-4272?atlOrigin=eyJpIjoiMjBhNWIzMmFjMjdiNGE1YzhhZTE4YmM0ZjA0MDM4ZWYiLCJwIjoiZXhjZWwtamlyYSJ9" TargetMode="External"/><Relationship Id="rId34" Type="http://schemas.openxmlformats.org/officeDocument/2006/relationships/hyperlink" Target="https://cogna.atlassian.net/browse/JAAM-80?atlOrigin=eyJpIjoiMjBhNWIzMmFjMjdiNGE1YzhhZTE4YmM0ZjA0MDM4ZWYiLCJwIjoiZXhjZWwtamlyYSJ9" TargetMode="External"/><Relationship Id="rId76" Type="http://schemas.openxmlformats.org/officeDocument/2006/relationships/hyperlink" Target="https://cogna.atlassian.net/browse/JACO-6984?atlOrigin=eyJpIjoiMjBhNWIzMmFjMjdiNGE1YzhhZTE4YmM0ZjA0MDM4ZWYiLCJwIjoiZXhjZWwtamlyYSJ9" TargetMode="External"/><Relationship Id="rId141" Type="http://schemas.openxmlformats.org/officeDocument/2006/relationships/hyperlink" Target="https://cogna.atlassian.net/browse/JAAM-69?atlOrigin=eyJpIjoiMjBhNWIzMmFjMjdiNGE1YzhhZTE4YmM0ZjA0MDM4ZWYiLCJwIjoiZXhjZWwtamlyYSJ9" TargetMode="External"/><Relationship Id="rId7" Type="http://schemas.openxmlformats.org/officeDocument/2006/relationships/hyperlink" Target="https://cogna.atlassian.net/browse/JACO-6832?atlOrigin=eyJpIjoiMjBhNWIzMmFjMjdiNGE1YzhhZTE4YmM0ZjA0MDM4ZWYiLCJwIjoiZXhjZWwtamlyYSJ9" TargetMode="External"/><Relationship Id="rId162" Type="http://schemas.openxmlformats.org/officeDocument/2006/relationships/hyperlink" Target="https://cogna.atlassian.net/browse/APDO-4687?atlOrigin=eyJpIjoiMjBhNWIzMmFjMjdiNGE1YzhhZTE4YmM0ZjA0MDM4ZWYiLCJwIjoiZXhjZWwtamlyYSJ9" TargetMode="External"/><Relationship Id="rId183" Type="http://schemas.openxmlformats.org/officeDocument/2006/relationships/hyperlink" Target="https://cogna.atlassian.net/browse/JACO-6858?atlOrigin=eyJpIjoiMjBhNWIzMmFjMjdiNGE1YzhhZTE4YmM0ZjA0MDM4ZWYiLCJwIjoiZXhjZWwtamlyYSJ9" TargetMode="External"/><Relationship Id="rId218" Type="http://schemas.openxmlformats.org/officeDocument/2006/relationships/hyperlink" Target="https://cogna.atlassian.net/browse/JAMO-3787?atlOrigin=eyJpIjoiMjBhNWIzMmFjMjdiNGE1YzhhZTE4YmM0ZjA0MDM4ZWYiLCJwIjoiZXhjZWwtamlyYSJ9" TargetMode="External"/><Relationship Id="rId239" Type="http://schemas.openxmlformats.org/officeDocument/2006/relationships/hyperlink" Target="https://cogna.atlassian.net/browse/JACO-6982?atlOrigin=eyJpIjoiMjBhNWIzMmFjMjdiNGE1YzhhZTE4YmM0ZjA0MDM4ZWYiLCJwIjoiZXhjZWwtamlyYSJ9" TargetMode="External"/><Relationship Id="rId250" Type="http://schemas.openxmlformats.org/officeDocument/2006/relationships/hyperlink" Target="https://cogna.atlassian.net/browse/JAAM-22?atlOrigin=eyJpIjoiMjBhNWIzMmFjMjdiNGE1YzhhZTE4YmM0ZjA0MDM4ZWYiLCJwIjoiZXhjZWwtamlyYSJ9" TargetMode="External"/><Relationship Id="rId271" Type="http://schemas.openxmlformats.org/officeDocument/2006/relationships/hyperlink" Target="https://cogna.atlassian.net/browse/APDO-2330?atlOrigin=eyJpIjoiMjBhNWIzMmFjMjdiNGE1YzhhZTE4YmM0ZjA0MDM4ZWYiLCJwIjoiZXhjZWwtamlyYSJ9" TargetMode="External"/><Relationship Id="rId292" Type="http://schemas.openxmlformats.org/officeDocument/2006/relationships/hyperlink" Target="https://cogna.atlassian.net/browse/APDO-4292?atlOrigin=eyJpIjoiMjBhNWIzMmFjMjdiNGE1YzhhZTE4YmM0ZjA0MDM4ZWYiLCJwIjoiZXhjZWwtamlyYSJ9" TargetMode="External"/><Relationship Id="rId306" Type="http://schemas.openxmlformats.org/officeDocument/2006/relationships/hyperlink" Target="https://cogna.atlassian.net/browse/APDO-4647?atlOrigin=eyJpIjoiMjBhNWIzMmFjMjdiNGE1YzhhZTE4YmM0ZjA0MDM4ZWYiLCJwIjoiZXhjZWwtamlyYSJ9" TargetMode="External"/><Relationship Id="rId24" Type="http://schemas.openxmlformats.org/officeDocument/2006/relationships/hyperlink" Target="https://cogna.atlassian.net/browse/JAAM-70?atlOrigin=eyJpIjoiMjBhNWIzMmFjMjdiNGE1YzhhZTE4YmM0ZjA0MDM4ZWYiLCJwIjoiZXhjZWwtamlyYSJ9" TargetMode="External"/><Relationship Id="rId45" Type="http://schemas.openxmlformats.org/officeDocument/2006/relationships/hyperlink" Target="https://cogna.atlassian.net/browse/JAAM-88?atlOrigin=eyJpIjoiMjBhNWIzMmFjMjdiNGE1YzhhZTE4YmM0ZjA0MDM4ZWYiLCJwIjoiZXhjZWwtamlyYSJ9" TargetMode="External"/><Relationship Id="rId66" Type="http://schemas.openxmlformats.org/officeDocument/2006/relationships/hyperlink" Target="https://cogna.atlassian.net/browse/JAAM-99?atlOrigin=eyJpIjoiMjBhNWIzMmFjMjdiNGE1YzhhZTE4YmM0ZjA0MDM4ZWYiLCJwIjoiZXhjZWwtamlyYSJ9" TargetMode="External"/><Relationship Id="rId87" Type="http://schemas.openxmlformats.org/officeDocument/2006/relationships/hyperlink" Target="https://cogna.atlassian.net/browse/JAAM-106?atlOrigin=eyJpIjoiMjBhNWIzMmFjMjdiNGE1YzhhZTE4YmM0ZjA0MDM4ZWYiLCJwIjoiZXhjZWwtamlyYSJ9" TargetMode="External"/><Relationship Id="rId110" Type="http://schemas.openxmlformats.org/officeDocument/2006/relationships/hyperlink" Target="https://cogna.atlassian.net/browse/APDO-3343?atlOrigin=eyJpIjoiMjBhNWIzMmFjMjdiNGE1YzhhZTE4YmM0ZjA0MDM4ZWYiLCJwIjoiZXhjZWwtamlyYSJ9" TargetMode="External"/><Relationship Id="rId131" Type="http://schemas.openxmlformats.org/officeDocument/2006/relationships/hyperlink" Target="https://cogna.atlassian.net/browse/APDO-4382?atlOrigin=eyJpIjoiMjBhNWIzMmFjMjdiNGE1YzhhZTE4YmM0ZjA0MDM4ZWYiLCJwIjoiZXhjZWwtamlyYSJ9" TargetMode="External"/><Relationship Id="rId152" Type="http://schemas.openxmlformats.org/officeDocument/2006/relationships/hyperlink" Target="https://cogna.atlassian.net/browse/APDO-4666?atlOrigin=eyJpIjoiMjBhNWIzMmFjMjdiNGE1YzhhZTE4YmM0ZjA0MDM4ZWYiLCJwIjoiZXhjZWwtamlyYSJ9" TargetMode="External"/><Relationship Id="rId173" Type="http://schemas.openxmlformats.org/officeDocument/2006/relationships/hyperlink" Target="https://cogna.atlassian.net/browse/JACO-6716?atlOrigin=eyJpIjoiMjBhNWIzMmFjMjdiNGE1YzhhZTE4YmM0ZjA0MDM4ZWYiLCJwIjoiZXhjZWwtamlyYSJ9" TargetMode="External"/><Relationship Id="rId194" Type="http://schemas.openxmlformats.org/officeDocument/2006/relationships/hyperlink" Target="https://cogna.atlassian.net/browse/JAAM-6?atlOrigin=eyJpIjoiMjBhNWIzMmFjMjdiNGE1YzhhZTE4YmM0ZjA0MDM4ZWYiLCJwIjoiZXhjZWwtamlyYSJ9" TargetMode="External"/><Relationship Id="rId208" Type="http://schemas.openxmlformats.org/officeDocument/2006/relationships/hyperlink" Target="https://cogna.atlassian.net/browse/JAAM-24?atlOrigin=eyJpIjoiMjBhNWIzMmFjMjdiNGE1YzhhZTE4YmM0ZjA0MDM4ZWYiLCJwIjoiZXhjZWwtamlyYSJ9" TargetMode="External"/><Relationship Id="rId229" Type="http://schemas.openxmlformats.org/officeDocument/2006/relationships/hyperlink" Target="https://cogna.atlassian.net/browse/JAAM-46?atlOrigin=eyJpIjoiMjBhNWIzMmFjMjdiNGE1YzhhZTE4YmM0ZjA0MDM4ZWYiLCJwIjoiZXhjZWwtamlyYSJ9" TargetMode="External"/><Relationship Id="rId240" Type="http://schemas.openxmlformats.org/officeDocument/2006/relationships/hyperlink" Target="https://cogna.atlassian.net/browse/JAMO-3422?atlOrigin=eyJpIjoiMjBhNWIzMmFjMjdiNGE1YzhhZTE4YmM0ZjA0MDM4ZWYiLCJwIjoiZXhjZWwtamlyYSJ9" TargetMode="External"/><Relationship Id="rId261" Type="http://schemas.openxmlformats.org/officeDocument/2006/relationships/hyperlink" Target="https://cogna.atlassian.net/browse/JACO-6727?atlOrigin=eyJpIjoiMjBhNWIzMmFjMjdiNGE1YzhhZTE4YmM0ZjA0MDM4ZWYiLCJwIjoiZXhjZWwtamlyYSJ9" TargetMode="External"/><Relationship Id="rId14" Type="http://schemas.openxmlformats.org/officeDocument/2006/relationships/hyperlink" Target="https://cogna.atlassian.net/browse/JACO-6865?atlOrigin=eyJpIjoiMjBhNWIzMmFjMjdiNGE1YzhhZTE4YmM0ZjA0MDM4ZWYiLCJwIjoiZXhjZWwtamlyYSJ9" TargetMode="External"/><Relationship Id="rId35" Type="http://schemas.openxmlformats.org/officeDocument/2006/relationships/hyperlink" Target="https://cogna.atlassian.net/browse/JAAM-81?atlOrigin=eyJpIjoiMjBhNWIzMmFjMjdiNGE1YzhhZTE4YmM0ZjA0MDM4ZWYiLCJwIjoiZXhjZWwtamlyYSJ9" TargetMode="External"/><Relationship Id="rId56" Type="http://schemas.openxmlformats.org/officeDocument/2006/relationships/hyperlink" Target="https://cogna.atlassian.net/browse/JACO-6953?atlOrigin=eyJpIjoiMjBhNWIzMmFjMjdiNGE1YzhhZTE4YmM0ZjA0MDM4ZWYiLCJwIjoiZXhjZWwtamlyYSJ9" TargetMode="External"/><Relationship Id="rId77" Type="http://schemas.openxmlformats.org/officeDocument/2006/relationships/hyperlink" Target="https://cogna.atlassian.net/browse/JAMO-3824?atlOrigin=eyJpIjoiMjBhNWIzMmFjMjdiNGE1YzhhZTE4YmM0ZjA0MDM4ZWYiLCJwIjoiZXhjZWwtamlyYSJ9" TargetMode="External"/><Relationship Id="rId100" Type="http://schemas.openxmlformats.org/officeDocument/2006/relationships/hyperlink" Target="https://cogna.atlassian.net/browse/JACO-7052?atlOrigin=eyJpIjoiMjBhNWIzMmFjMjdiNGE1YzhhZTE4YmM0ZjA0MDM4ZWYiLCJwIjoiZXhjZWwtamlyYSJ9" TargetMode="External"/><Relationship Id="rId282" Type="http://schemas.openxmlformats.org/officeDocument/2006/relationships/hyperlink" Target="https://cogna.atlassian.net/browse/APDO-4102?atlOrigin=eyJpIjoiMjBhNWIzMmFjMjdiNGE1YzhhZTE4YmM0ZjA0MDM4ZWYiLCJwIjoiZXhjZWwtamlyYSJ9" TargetMode="External"/><Relationship Id="rId317" Type="http://schemas.openxmlformats.org/officeDocument/2006/relationships/hyperlink" Target="https://cogna.atlassian.net/browse/APDO-4446?atlOrigin=eyJpIjoiMjBhNWIzMmFjMjdiNGE1YzhhZTE4YmM0ZjA0MDM4ZWYiLCJwIjoiZXhjZWwtamlyYSJ9" TargetMode="External"/><Relationship Id="rId8" Type="http://schemas.openxmlformats.org/officeDocument/2006/relationships/hyperlink" Target="https://cogna.atlassian.net/browse/JACO-6852?atlOrigin=eyJpIjoiMjBhNWIzMmFjMjdiNGE1YzhhZTE4YmM0ZjA0MDM4ZWYiLCJwIjoiZXhjZWwtamlyYSJ9" TargetMode="External"/><Relationship Id="rId98" Type="http://schemas.openxmlformats.org/officeDocument/2006/relationships/hyperlink" Target="https://cogna.atlassian.net/browse/JACO-7046?atlOrigin=eyJpIjoiMjBhNWIzMmFjMjdiNGE1YzhhZTE4YmM0ZjA0MDM4ZWYiLCJwIjoiZXhjZWwtamlyYSJ9" TargetMode="External"/><Relationship Id="rId121" Type="http://schemas.openxmlformats.org/officeDocument/2006/relationships/hyperlink" Target="https://cogna.atlassian.net/browse/APDO-4350?atlOrigin=eyJpIjoiMjBhNWIzMmFjMjdiNGE1YzhhZTE4YmM0ZjA0MDM4ZWYiLCJwIjoiZXhjZWwtamlyYSJ9" TargetMode="External"/><Relationship Id="rId142" Type="http://schemas.openxmlformats.org/officeDocument/2006/relationships/hyperlink" Target="https://cogna.atlassian.net/browse/APDO-4649?atlOrigin=eyJpIjoiMjBhNWIzMmFjMjdiNGE1YzhhZTE4YmM0ZjA0MDM4ZWYiLCJwIjoiZXhjZWwtamlyYSJ9" TargetMode="External"/><Relationship Id="rId163" Type="http://schemas.openxmlformats.org/officeDocument/2006/relationships/hyperlink" Target="https://cogna.atlassian.net/browse/APDO-4731?atlOrigin=eyJpIjoiMjBhNWIzMmFjMjdiNGE1YzhhZTE4YmM0ZjA0MDM4ZWYiLCJwIjoiZXhjZWwtamlyYSJ9" TargetMode="External"/><Relationship Id="rId184" Type="http://schemas.openxmlformats.org/officeDocument/2006/relationships/hyperlink" Target="https://cogna.atlassian.net/browse/JACO-6379?atlOrigin=eyJpIjoiMjBhNWIzMmFjMjdiNGE1YzhhZTE4YmM0ZjA0MDM4ZWYiLCJwIjoiZXhjZWwtamlyYSJ9" TargetMode="External"/><Relationship Id="rId219" Type="http://schemas.openxmlformats.org/officeDocument/2006/relationships/hyperlink" Target="https://cogna.atlassian.net/browse/JACO-6952?atlOrigin=eyJpIjoiMjBhNWIzMmFjMjdiNGE1YzhhZTE4YmM0ZjA0MDM4ZWYiLCJwIjoiZXhjZWwtamlyYSJ9" TargetMode="External"/><Relationship Id="rId230" Type="http://schemas.openxmlformats.org/officeDocument/2006/relationships/hyperlink" Target="https://cogna.atlassian.net/browse/JAMO-3817?atlOrigin=eyJpIjoiMjBhNWIzMmFjMjdiNGE1YzhhZTE4YmM0ZjA0MDM4ZWYiLCJwIjoiZXhjZWwtamlyYSJ9" TargetMode="External"/><Relationship Id="rId251" Type="http://schemas.openxmlformats.org/officeDocument/2006/relationships/hyperlink" Target="https://cogna.atlassian.net/browse/JAAM-22?atlOrigin=eyJpIjoiMjBhNWIzMmFjMjdiNGE1YzhhZTE4YmM0ZjA0MDM4ZWYiLCJwIjoiZXhjZWwtamlyYSJ9" TargetMode="External"/><Relationship Id="rId25" Type="http://schemas.openxmlformats.org/officeDocument/2006/relationships/hyperlink" Target="https://cogna.atlassian.net/browse/JAAM-71?atlOrigin=eyJpIjoiMjBhNWIzMmFjMjdiNGE1YzhhZTE4YmM0ZjA0MDM4ZWYiLCJwIjoiZXhjZWwtamlyYSJ9" TargetMode="External"/><Relationship Id="rId46" Type="http://schemas.openxmlformats.org/officeDocument/2006/relationships/hyperlink" Target="https://cogna.atlassian.net/browse/JAAM-89?atlOrigin=eyJpIjoiMjBhNWIzMmFjMjdiNGE1YzhhZTE4YmM0ZjA0MDM4ZWYiLCJwIjoiZXhjZWwtamlyYSJ9" TargetMode="External"/><Relationship Id="rId67" Type="http://schemas.openxmlformats.org/officeDocument/2006/relationships/hyperlink" Target="https://cogna.atlassian.net/browse/JAMO-3821?atlOrigin=eyJpIjoiMjBhNWIzMmFjMjdiNGE1YzhhZTE4YmM0ZjA0MDM4ZWYiLCJwIjoiZXhjZWwtamlyYSJ9" TargetMode="External"/><Relationship Id="rId272" Type="http://schemas.openxmlformats.org/officeDocument/2006/relationships/hyperlink" Target="https://cogna.atlassian.net/browse/APDO-2320?atlOrigin=eyJpIjoiMjBhNWIzMmFjMjdiNGE1YzhhZTE4YmM0ZjA0MDM4ZWYiLCJwIjoiZXhjZWwtamlyYSJ9" TargetMode="External"/><Relationship Id="rId293" Type="http://schemas.openxmlformats.org/officeDocument/2006/relationships/hyperlink" Target="https://cogna.atlassian.net/browse/APDO-4292?atlOrigin=eyJpIjoiMjBhNWIzMmFjMjdiNGE1YzhhZTE4YmM0ZjA0MDM4ZWYiLCJwIjoiZXhjZWwtamlyYSJ9" TargetMode="External"/><Relationship Id="rId307" Type="http://schemas.openxmlformats.org/officeDocument/2006/relationships/hyperlink" Target="https://cogna.atlassian.net/browse/APDO-4647?atlOrigin=eyJpIjoiMjBhNWIzMmFjMjdiNGE1YzhhZTE4YmM0ZjA0MDM4ZWYiLCJwIjoiZXhjZWwtamlyYSJ9" TargetMode="External"/><Relationship Id="rId88" Type="http://schemas.openxmlformats.org/officeDocument/2006/relationships/hyperlink" Target="https://cogna.atlassian.net/browse/JAAM-107?atlOrigin=eyJpIjoiMjBhNWIzMmFjMjdiNGE1YzhhZTE4YmM0ZjA0MDM4ZWYiLCJwIjoiZXhjZWwtamlyYSJ9" TargetMode="External"/><Relationship Id="rId111" Type="http://schemas.openxmlformats.org/officeDocument/2006/relationships/hyperlink" Target="https://cogna.atlassian.net/browse/APDO-3591?atlOrigin=eyJpIjoiMjBhNWIzMmFjMjdiNGE1YzhhZTE4YmM0ZjA0MDM4ZWYiLCJwIjoiZXhjZWwtamlyYSJ9" TargetMode="External"/><Relationship Id="rId132" Type="http://schemas.openxmlformats.org/officeDocument/2006/relationships/hyperlink" Target="https://cogna.atlassian.net/browse/APDO-4384?atlOrigin=eyJpIjoiMjBhNWIzMmFjMjdiNGE1YzhhZTE4YmM0ZjA0MDM4ZWYiLCJwIjoiZXhjZWwtamlyYSJ9" TargetMode="External"/><Relationship Id="rId153" Type="http://schemas.openxmlformats.org/officeDocument/2006/relationships/hyperlink" Target="https://cogna.atlassian.net/browse/APDO-4667?atlOrigin=eyJpIjoiMjBhNWIzMmFjMjdiNGE1YzhhZTE4YmM0ZjA0MDM4ZWYiLCJwIjoiZXhjZWwtamlyYSJ9" TargetMode="External"/><Relationship Id="rId174" Type="http://schemas.openxmlformats.org/officeDocument/2006/relationships/hyperlink" Target="https://cogna.atlassian.net/browse/JACO-6716?atlOrigin=eyJpIjoiMjBhNWIzMmFjMjdiNGE1YzhhZTE4YmM0ZjA0MDM4ZWYiLCJwIjoiZXhjZWwtamlyYSJ9" TargetMode="External"/><Relationship Id="rId195" Type="http://schemas.openxmlformats.org/officeDocument/2006/relationships/hyperlink" Target="https://cogna.atlassian.net/browse/JAAM-6?atlOrigin=eyJpIjoiMjBhNWIzMmFjMjdiNGE1YzhhZTE4YmM0ZjA0MDM4ZWYiLCJwIjoiZXhjZWwtamlyYSJ9" TargetMode="External"/><Relationship Id="rId209" Type="http://schemas.openxmlformats.org/officeDocument/2006/relationships/hyperlink" Target="https://cogna.atlassian.net/browse/JAAM-24?atlOrigin=eyJpIjoiMjBhNWIzMmFjMjdiNGE1YzhhZTE4YmM0ZjA0MDM4ZWYiLCJwIjoiZXhjZWwtamlyYSJ9" TargetMode="External"/><Relationship Id="rId220" Type="http://schemas.openxmlformats.org/officeDocument/2006/relationships/hyperlink" Target="https://cogna.atlassian.net/browse/JAMO-3787?atlOrigin=eyJpIjoiMjBhNWIzMmFjMjdiNGE1YzhhZTE4YmM0ZjA0MDM4ZWYiLCJwIjoiZXhjZWwtamlyYSJ9" TargetMode="External"/><Relationship Id="rId241" Type="http://schemas.openxmlformats.org/officeDocument/2006/relationships/hyperlink" Target="https://cogna.atlassian.net/browse/JACO-6379?atlOrigin=eyJpIjoiMjBhNWIzMmFjMjdiNGE1YzhhZTE4YmM0ZjA0MDM4ZWYiLCJwIjoiZXhjZWwtamlyYSJ9" TargetMode="External"/><Relationship Id="rId15" Type="http://schemas.openxmlformats.org/officeDocument/2006/relationships/hyperlink" Target="https://cogna.atlassian.net/browse/JACO-6866?atlOrigin=eyJpIjoiMjBhNWIzMmFjMjdiNGE1YzhhZTE4YmM0ZjA0MDM4ZWYiLCJwIjoiZXhjZWwtamlyYSJ9" TargetMode="External"/><Relationship Id="rId36" Type="http://schemas.openxmlformats.org/officeDocument/2006/relationships/hyperlink" Target="https://cogna.atlassian.net/browse/JAAM-82?atlOrigin=eyJpIjoiMjBhNWIzMmFjMjdiNGE1YzhhZTE4YmM0ZjA0MDM4ZWYiLCJwIjoiZXhjZWwtamlyYSJ9" TargetMode="External"/><Relationship Id="rId57" Type="http://schemas.openxmlformats.org/officeDocument/2006/relationships/hyperlink" Target="https://cogna.atlassian.net/browse/JAMO-3816?atlOrigin=eyJpIjoiMjBhNWIzMmFjMjdiNGE1YzhhZTE4YmM0ZjA0MDM4ZWYiLCJwIjoiZXhjZWwtamlyYSJ9" TargetMode="External"/><Relationship Id="rId262" Type="http://schemas.openxmlformats.org/officeDocument/2006/relationships/hyperlink" Target="https://cogna.atlassian.net/browse/JACO-6727?atlOrigin=eyJpIjoiMjBhNWIzMmFjMjdiNGE1YzhhZTE4YmM0ZjA0MDM4ZWYiLCJwIjoiZXhjZWwtamlyYSJ9" TargetMode="External"/><Relationship Id="rId283" Type="http://schemas.openxmlformats.org/officeDocument/2006/relationships/hyperlink" Target="https://cogna.atlassian.net/browse/APDO-4102?atlOrigin=eyJpIjoiMjBhNWIzMmFjMjdiNGE1YzhhZTE4YmM0ZjA0MDM4ZWYiLCJwIjoiZXhjZWwtamlyYSJ9" TargetMode="External"/><Relationship Id="rId318" Type="http://schemas.openxmlformats.org/officeDocument/2006/relationships/hyperlink" Target="https://cogna.atlassian.net/browse/APDO-4650?atlOrigin=eyJpIjoiMjBhNWIzMmFjMjdiNGE1YzhhZTE4YmM0ZjA0MDM4ZWYiLCJwIjoiZXhjZWwtamlyYSJ9" TargetMode="External"/><Relationship Id="rId78" Type="http://schemas.openxmlformats.org/officeDocument/2006/relationships/hyperlink" Target="https://cogna.atlassian.net/browse/JACO-6997?atlOrigin=eyJpIjoiMjBhNWIzMmFjMjdiNGE1YzhhZTE4YmM0ZjA0MDM4ZWYiLCJwIjoiZXhjZWwtamlyYSJ9" TargetMode="External"/><Relationship Id="rId99" Type="http://schemas.openxmlformats.org/officeDocument/2006/relationships/hyperlink" Target="https://cogna.atlassian.net/browse/JACO-7049?atlOrigin=eyJpIjoiMjBhNWIzMmFjMjdiNGE1YzhhZTE4YmM0ZjA0MDM4ZWYiLCJwIjoiZXhjZWwtamlyYSJ9" TargetMode="External"/><Relationship Id="rId101" Type="http://schemas.openxmlformats.org/officeDocument/2006/relationships/hyperlink" Target="https://cogna.atlassian.net/browse/APDO-2370?atlOrigin=eyJpIjoiMjBhNWIzMmFjMjdiNGE1YzhhZTE4YmM0ZjA0MDM4ZWYiLCJwIjoiZXhjZWwtamlyYSJ9" TargetMode="External"/><Relationship Id="rId122" Type="http://schemas.openxmlformats.org/officeDocument/2006/relationships/hyperlink" Target="https://cogna.atlassian.net/browse/APDO-4351?atlOrigin=eyJpIjoiMjBhNWIzMmFjMjdiNGE1YzhhZTE4YmM0ZjA0MDM4ZWYiLCJwIjoiZXhjZWwtamlyYSJ9" TargetMode="External"/><Relationship Id="rId143" Type="http://schemas.openxmlformats.org/officeDocument/2006/relationships/hyperlink" Target="https://cogna.atlassian.net/browse/APDO-4653?atlOrigin=eyJpIjoiMjBhNWIzMmFjMjdiNGE1YzhhZTE4YmM0ZjA0MDM4ZWYiLCJwIjoiZXhjZWwtamlyYSJ9" TargetMode="External"/><Relationship Id="rId164" Type="http://schemas.openxmlformats.org/officeDocument/2006/relationships/hyperlink" Target="https://cogna.atlassian.net/browse/JAMO-3422?atlOrigin=eyJpIjoiMjBhNWIzMmFjMjdiNGE1YzhhZTE4YmM0ZjA0MDM4ZWYiLCJwIjoiZXhjZWwtamlyYSJ9" TargetMode="External"/><Relationship Id="rId185" Type="http://schemas.openxmlformats.org/officeDocument/2006/relationships/hyperlink" Target="https://cogna.atlassian.net/browse/JAMO-3415?atlOrigin=eyJpIjoiMjBhNWIzMmFjMjdiNGE1YzhhZTE4YmM0ZjA0MDM4ZWYiLCJwIjoiZXhjZWwtamlyYSJ9" TargetMode="External"/><Relationship Id="rId9" Type="http://schemas.openxmlformats.org/officeDocument/2006/relationships/hyperlink" Target="https://cogna.atlassian.net/browse/JACO-6854?atlOrigin=eyJpIjoiMjBhNWIzMmFjMjdiNGE1YzhhZTE4YmM0ZjA0MDM4ZWYiLCJwIjoiZXhjZWwtamlyYSJ9" TargetMode="External"/><Relationship Id="rId210" Type="http://schemas.openxmlformats.org/officeDocument/2006/relationships/hyperlink" Target="https://cogna.atlassian.net/browse/JAAM-86?atlOrigin=eyJpIjoiMjBhNWIzMmFjMjdiNGE1YzhhZTE4YmM0ZjA0MDM4ZWYiLCJwIjoiZXhjZWwtamlyYSJ9" TargetMode="External"/><Relationship Id="rId26" Type="http://schemas.openxmlformats.org/officeDocument/2006/relationships/hyperlink" Target="https://cogna.atlassian.net/browse/JAAM-72?atlOrigin=eyJpIjoiMjBhNWIzMmFjMjdiNGE1YzhhZTE4YmM0ZjA0MDM4ZWYiLCJwIjoiZXhjZWwtamlyYSJ9" TargetMode="External"/><Relationship Id="rId231" Type="http://schemas.openxmlformats.org/officeDocument/2006/relationships/hyperlink" Target="https://cogna.atlassian.net/browse/JACO-6858?atlOrigin=eyJpIjoiMjBhNWIzMmFjMjdiNGE1YzhhZTE4YmM0ZjA0MDM4ZWYiLCJwIjoiZXhjZWwtamlyYSJ9" TargetMode="External"/><Relationship Id="rId252" Type="http://schemas.openxmlformats.org/officeDocument/2006/relationships/hyperlink" Target="https://cogna.atlassian.net/browse/JACO-6995?atlOrigin=eyJpIjoiMjBhNWIzMmFjMjdiNGE1YzhhZTE4YmM0ZjA0MDM4ZWYiLCJwIjoiZXhjZWwtamlyYSJ9" TargetMode="External"/><Relationship Id="rId273" Type="http://schemas.openxmlformats.org/officeDocument/2006/relationships/hyperlink" Target="https://cogna.atlassian.net/browse/APDO-2320?atlOrigin=eyJpIjoiMjBhNWIzMmFjMjdiNGE1YzhhZTE4YmM0ZjA0MDM4ZWYiLCJwIjoiZXhjZWwtamlyYSJ9" TargetMode="External"/><Relationship Id="rId294" Type="http://schemas.openxmlformats.org/officeDocument/2006/relationships/hyperlink" Target="https://cogna.atlassian.net/browse/APDO-4292?atlOrigin=eyJpIjoiMjBhNWIzMmFjMjdiNGE1YzhhZTE4YmM0ZjA0MDM4ZWYiLCJwIjoiZXhjZWwtamlyYSJ9" TargetMode="External"/><Relationship Id="rId308" Type="http://schemas.openxmlformats.org/officeDocument/2006/relationships/hyperlink" Target="https://cogna.atlassian.net/browse/APDO-4647?atlOrigin=eyJpIjoiMjBhNWIzMmFjMjdiNGE1YzhhZTE4YmM0ZjA0MDM4ZWYiLCJwIjoiZXhjZWwtamlyYSJ9" TargetMode="External"/><Relationship Id="rId47" Type="http://schemas.openxmlformats.org/officeDocument/2006/relationships/hyperlink" Target="https://cogna.atlassian.net/browse/JAAM-90?atlOrigin=eyJpIjoiMjBhNWIzMmFjMjdiNGE1YzhhZTE4YmM0ZjA0MDM4ZWYiLCJwIjoiZXhjZWwtamlyYSJ9" TargetMode="External"/><Relationship Id="rId68" Type="http://schemas.openxmlformats.org/officeDocument/2006/relationships/hyperlink" Target="https://cogna.atlassian.net/browse/JACO-6970?atlOrigin=eyJpIjoiMjBhNWIzMmFjMjdiNGE1YzhhZTE4YmM0ZjA0MDM4ZWYiLCJwIjoiZXhjZWwtamlyYSJ9" TargetMode="External"/><Relationship Id="rId89" Type="http://schemas.openxmlformats.org/officeDocument/2006/relationships/hyperlink" Target="https://cogna.atlassian.net/browse/JACO-7008?atlOrigin=eyJpIjoiMjBhNWIzMmFjMjdiNGE1YzhhZTE4YmM0ZjA0MDM4ZWYiLCJwIjoiZXhjZWwtamlyYSJ9" TargetMode="External"/><Relationship Id="rId112" Type="http://schemas.openxmlformats.org/officeDocument/2006/relationships/hyperlink" Target="https://cogna.atlassian.net/browse/APDO-3615?atlOrigin=eyJpIjoiMjBhNWIzMmFjMjdiNGE1YzhhZTE4YmM0ZjA0MDM4ZWYiLCJwIjoiZXhjZWwtamlyYSJ9" TargetMode="External"/><Relationship Id="rId133" Type="http://schemas.openxmlformats.org/officeDocument/2006/relationships/hyperlink" Target="https://cogna.atlassian.net/browse/APDO-4388?atlOrigin=eyJpIjoiMjBhNWIzMmFjMjdiNGE1YzhhZTE4YmM0ZjA0MDM4ZWYiLCJwIjoiZXhjZWwtamlyYSJ9" TargetMode="External"/><Relationship Id="rId154" Type="http://schemas.openxmlformats.org/officeDocument/2006/relationships/hyperlink" Target="https://cogna.atlassian.net/browse/APDO-4668?atlOrigin=eyJpIjoiMjBhNWIzMmFjMjdiNGE1YzhhZTE4YmM0ZjA0MDM4ZWYiLCJwIjoiZXhjZWwtamlyYSJ9" TargetMode="External"/><Relationship Id="rId175" Type="http://schemas.openxmlformats.org/officeDocument/2006/relationships/hyperlink" Target="https://cogna.atlassian.net/browse/JACO-6716?atlOrigin=eyJpIjoiMjBhNWIzMmFjMjdiNGE1YzhhZTE4YmM0ZjA0MDM4ZWYiLCJwIjoiZXhjZWwtamlyYSJ9" TargetMode="External"/><Relationship Id="rId196" Type="http://schemas.openxmlformats.org/officeDocument/2006/relationships/hyperlink" Target="https://cogna.atlassian.net/browse/JAAM-22?atlOrigin=eyJpIjoiMjBhNWIzMmFjMjdiNGE1YzhhZTE4YmM0ZjA0MDM4ZWYiLCJwIjoiZXhjZWwtamlyYSJ9" TargetMode="External"/><Relationship Id="rId200" Type="http://schemas.openxmlformats.org/officeDocument/2006/relationships/hyperlink" Target="https://cogna.atlassian.net/browse/JACO-6935?atlOrigin=eyJpIjoiMjBhNWIzMmFjMjdiNGE1YzhhZTE4YmM0ZjA0MDM4ZWYiLCJwIjoiZXhjZWwtamlyYSJ9" TargetMode="External"/><Relationship Id="rId16" Type="http://schemas.openxmlformats.org/officeDocument/2006/relationships/hyperlink" Target="https://cogna.atlassian.net/browse/JACO-6868?atlOrigin=eyJpIjoiMjBhNWIzMmFjMjdiNGE1YzhhZTE4YmM0ZjA0MDM4ZWYiLCJwIjoiZXhjZWwtamlyYSJ9" TargetMode="External"/><Relationship Id="rId221" Type="http://schemas.openxmlformats.org/officeDocument/2006/relationships/hyperlink" Target="https://cogna.atlassian.net/browse/JAAM-29?atlOrigin=eyJpIjoiMjBhNWIzMmFjMjdiNGE1YzhhZTE4YmM0ZjA0MDM4ZWYiLCJwIjoiZXhjZWwtamlyYSJ9" TargetMode="External"/><Relationship Id="rId242" Type="http://schemas.openxmlformats.org/officeDocument/2006/relationships/hyperlink" Target="https://cogna.atlassian.net/browse/JACO-6727?atlOrigin=eyJpIjoiMjBhNWIzMmFjMjdiNGE1YzhhZTE4YmM0ZjA0MDM4ZWYiLCJwIjoiZXhjZWwtamlyYSJ9" TargetMode="External"/><Relationship Id="rId263" Type="http://schemas.openxmlformats.org/officeDocument/2006/relationships/hyperlink" Target="https://cogna.atlassian.net/browse/JACO-6727?atlOrigin=eyJpIjoiMjBhNWIzMmFjMjdiNGE1YzhhZTE4YmM0ZjA0MDM4ZWYiLCJwIjoiZXhjZWwtamlyYSJ9" TargetMode="External"/><Relationship Id="rId284" Type="http://schemas.openxmlformats.org/officeDocument/2006/relationships/hyperlink" Target="https://cogna.atlassian.net/browse/APDO-4102?atlOrigin=eyJpIjoiMjBhNWIzMmFjMjdiNGE1YzhhZTE4YmM0ZjA0MDM4ZWYiLCJwIjoiZXhjZWwtamlyYSJ9" TargetMode="External"/><Relationship Id="rId319" Type="http://schemas.openxmlformats.org/officeDocument/2006/relationships/hyperlink" Target="https://cogna.atlassian.net/browse/APDO-4650?atlOrigin=eyJpIjoiMjBhNWIzMmFjMjdiNGE1YzhhZTE4YmM0ZjA0MDM4ZWYiLCJwIjoiZXhjZWwtamlyYSJ9" TargetMode="External"/><Relationship Id="rId37" Type="http://schemas.openxmlformats.org/officeDocument/2006/relationships/hyperlink" Target="https://cogna.atlassian.net/browse/JACO-6942?atlOrigin=eyJpIjoiMjBhNWIzMmFjMjdiNGE1YzhhZTE4YmM0ZjA0MDM4ZWYiLCJwIjoiZXhjZWwtamlyYSJ9" TargetMode="External"/><Relationship Id="rId58" Type="http://schemas.openxmlformats.org/officeDocument/2006/relationships/hyperlink" Target="https://cogna.atlassian.net/browse/JAAM-95?atlOrigin=eyJpIjoiMjBhNWIzMmFjMjdiNGE1YzhhZTE4YmM0ZjA0MDM4ZWYiLCJwIjoiZXhjZWwtamlyYSJ9" TargetMode="External"/><Relationship Id="rId79" Type="http://schemas.openxmlformats.org/officeDocument/2006/relationships/hyperlink" Target="https://cogna.atlassian.net/browse/JACO-6998?atlOrigin=eyJpIjoiMjBhNWIzMmFjMjdiNGE1YzhhZTE4YmM0ZjA0MDM4ZWYiLCJwIjoiZXhjZWwtamlyYSJ9" TargetMode="External"/><Relationship Id="rId102" Type="http://schemas.openxmlformats.org/officeDocument/2006/relationships/hyperlink" Target="https://cogna.atlassian.net/browse/APDO-2376?atlOrigin=eyJpIjoiMjBhNWIzMmFjMjdiNGE1YzhhZTE4YmM0ZjA0MDM4ZWYiLCJwIjoiZXhjZWwtamlyYSJ9" TargetMode="External"/><Relationship Id="rId123" Type="http://schemas.openxmlformats.org/officeDocument/2006/relationships/hyperlink" Target="https://cogna.atlassian.net/browse/APDO-4359?atlOrigin=eyJpIjoiMjBhNWIzMmFjMjdiNGE1YzhhZTE4YmM0ZjA0MDM4ZWYiLCJwIjoiZXhjZWwtamlyYSJ9" TargetMode="External"/><Relationship Id="rId144" Type="http://schemas.openxmlformats.org/officeDocument/2006/relationships/hyperlink" Target="https://cogna.atlassian.net/browse/APDO-4654?atlOrigin=eyJpIjoiMjBhNWIzMmFjMjdiNGE1YzhhZTE4YmM0ZjA0MDM4ZWYiLCJwIjoiZXhjZWwtamlyYSJ9" TargetMode="External"/><Relationship Id="rId90" Type="http://schemas.openxmlformats.org/officeDocument/2006/relationships/hyperlink" Target="https://cogna.atlassian.net/browse/JAMO-3831?atlOrigin=eyJpIjoiMjBhNWIzMmFjMjdiNGE1YzhhZTE4YmM0ZjA0MDM4ZWYiLCJwIjoiZXhjZWwtamlyYSJ9" TargetMode="External"/><Relationship Id="rId165" Type="http://schemas.openxmlformats.org/officeDocument/2006/relationships/hyperlink" Target="https://cogna.atlassian.net/browse/JAMO-3422?atlOrigin=eyJpIjoiMjBhNWIzMmFjMjdiNGE1YzhhZTE4YmM0ZjA0MDM4ZWYiLCJwIjoiZXhjZWwtamlyYSJ9" TargetMode="External"/><Relationship Id="rId186" Type="http://schemas.openxmlformats.org/officeDocument/2006/relationships/hyperlink" Target="https://cogna.atlassian.net/browse/JAMO-3415?atlOrigin=eyJpIjoiMjBhNWIzMmFjMjdiNGE1YzhhZTE4YmM0ZjA0MDM4ZWYiLCJwIjoiZXhjZWwtamlyYSJ9" TargetMode="External"/><Relationship Id="rId211" Type="http://schemas.openxmlformats.org/officeDocument/2006/relationships/hyperlink" Target="https://cogna.atlassian.net/browse/JAAM-86?atlOrigin=eyJpIjoiMjBhNWIzMmFjMjdiNGE1YzhhZTE4YmM0ZjA0MDM4ZWYiLCJwIjoiZXhjZWwtamlyYSJ9" TargetMode="External"/><Relationship Id="rId232" Type="http://schemas.openxmlformats.org/officeDocument/2006/relationships/hyperlink" Target="https://cogna.atlassian.net/browse/JAAM-23?atlOrigin=eyJpIjoiMjBhNWIzMmFjMjdiNGE1YzhhZTE4YmM0ZjA0MDM4ZWYiLCJwIjoiZXhjZWwtamlyYSJ9" TargetMode="External"/><Relationship Id="rId253" Type="http://schemas.openxmlformats.org/officeDocument/2006/relationships/hyperlink" Target="https://cogna.atlassian.net/browse/JAMO-3823?atlOrigin=eyJpIjoiMjBhNWIzMmFjMjdiNGE1YzhhZTE4YmM0ZjA0MDM4ZWYiLCJwIjoiZXhjZWwtamlyYSJ9" TargetMode="External"/><Relationship Id="rId274" Type="http://schemas.openxmlformats.org/officeDocument/2006/relationships/hyperlink" Target="https://cogna.atlassian.net/browse/APDO-3563?atlOrigin=eyJpIjoiMjBhNWIzMmFjMjdiNGE1YzhhZTE4YmM0ZjA0MDM4ZWYiLCJwIjoiZXhjZWwtamlyYSJ9" TargetMode="External"/><Relationship Id="rId295" Type="http://schemas.openxmlformats.org/officeDocument/2006/relationships/hyperlink" Target="https://cogna.atlassian.net/browse/APDO-4292?atlOrigin=eyJpIjoiMjBhNWIzMmFjMjdiNGE1YzhhZTE4YmM0ZjA0MDM4ZWYiLCJwIjoiZXhjZWwtamlyYSJ9" TargetMode="External"/><Relationship Id="rId309" Type="http://schemas.openxmlformats.org/officeDocument/2006/relationships/hyperlink" Target="https://cogna.atlassian.net/browse/APDO-4647?atlOrigin=eyJpIjoiMjBhNWIzMmFjMjdiNGE1YzhhZTE4YmM0ZjA0MDM4ZWYiLCJwIjoiZXhjZWwtamlyYSJ9" TargetMode="External"/><Relationship Id="rId27" Type="http://schemas.openxmlformats.org/officeDocument/2006/relationships/hyperlink" Target="https://cogna.atlassian.net/browse/JAAM-73?atlOrigin=eyJpIjoiMjBhNWIzMmFjMjdiNGE1YzhhZTE4YmM0ZjA0MDM4ZWYiLCJwIjoiZXhjZWwtamlyYSJ9" TargetMode="External"/><Relationship Id="rId48" Type="http://schemas.openxmlformats.org/officeDocument/2006/relationships/hyperlink" Target="https://cogna.atlassian.net/browse/JAAM-91?atlOrigin=eyJpIjoiMjBhNWIzMmFjMjdiNGE1YzhhZTE4YmM0ZjA0MDM4ZWYiLCJwIjoiZXhjZWwtamlyYSJ9" TargetMode="External"/><Relationship Id="rId69" Type="http://schemas.openxmlformats.org/officeDocument/2006/relationships/hyperlink" Target="https://cogna.atlassian.net/browse/JAAM-100?atlOrigin=eyJpIjoiMjBhNWIzMmFjMjdiNGE1YzhhZTE4YmM0ZjA0MDM4ZWYiLCJwIjoiZXhjZWwtamlyYSJ9" TargetMode="External"/><Relationship Id="rId113" Type="http://schemas.openxmlformats.org/officeDocument/2006/relationships/hyperlink" Target="https://cogna.atlassian.net/browse/APDO-3629?atlOrigin=eyJpIjoiMjBhNWIzMmFjMjdiNGE1YzhhZTE4YmM0ZjA0MDM4ZWYiLCJwIjoiZXhjZWwtamlyYSJ9" TargetMode="External"/><Relationship Id="rId134" Type="http://schemas.openxmlformats.org/officeDocument/2006/relationships/hyperlink" Target="https://cogna.atlassian.net/browse/APDO-4389?atlOrigin=eyJpIjoiMjBhNWIzMmFjMjdiNGE1YzhhZTE4YmM0ZjA0MDM4ZWYiLCJwIjoiZXhjZWwtamlyYSJ9" TargetMode="External"/><Relationship Id="rId320" Type="http://schemas.openxmlformats.org/officeDocument/2006/relationships/hyperlink" Target="https://cogna.atlassian.net/browse/APDO-4293?atlOrigin=eyJpIjoiMjBhNWIzMmFjMjdiNGE1YzhhZTE4YmM0ZjA0MDM4ZWYiLCJwIjoiZXhjZWwtamlyYSJ9" TargetMode="External"/><Relationship Id="rId80" Type="http://schemas.openxmlformats.org/officeDocument/2006/relationships/hyperlink" Target="https://cogna.atlassian.net/browse/JAAM-103?atlOrigin=eyJpIjoiMjBhNWIzMmFjMjdiNGE1YzhhZTE4YmM0ZjA0MDM4ZWYiLCJwIjoiZXhjZWwtamlyYSJ9" TargetMode="External"/><Relationship Id="rId155" Type="http://schemas.openxmlformats.org/officeDocument/2006/relationships/hyperlink" Target="https://cogna.atlassian.net/browse/APDO-4669?atlOrigin=eyJpIjoiMjBhNWIzMmFjMjdiNGE1YzhhZTE4YmM0ZjA0MDM4ZWYiLCJwIjoiZXhjZWwtamlyYSJ9" TargetMode="External"/><Relationship Id="rId176" Type="http://schemas.openxmlformats.org/officeDocument/2006/relationships/hyperlink" Target="https://cogna.atlassian.net/browse/JACO-6717?atlOrigin=eyJpIjoiMjBhNWIzMmFjMjdiNGE1YzhhZTE4YmM0ZjA0MDM4ZWYiLCJwIjoiZXhjZWwtamlyYSJ9" TargetMode="External"/><Relationship Id="rId197" Type="http://schemas.openxmlformats.org/officeDocument/2006/relationships/hyperlink" Target="https://cogna.atlassian.net/browse/JAAM-22?atlOrigin=eyJpIjoiMjBhNWIzMmFjMjdiNGE1YzhhZTE4YmM0ZjA0MDM4ZWYiLCJwIjoiZXhjZWwtamlyYSJ9" TargetMode="External"/><Relationship Id="rId201" Type="http://schemas.openxmlformats.org/officeDocument/2006/relationships/hyperlink" Target="https://cogna.atlassian.net/browse/JAMO-3414?atlOrigin=eyJpIjoiMjBhNWIzMmFjMjdiNGE1YzhhZTE4YmM0ZjA0MDM4ZWYiLCJwIjoiZXhjZWwtamlyYSJ9" TargetMode="External"/><Relationship Id="rId222" Type="http://schemas.openxmlformats.org/officeDocument/2006/relationships/hyperlink" Target="https://cogna.atlassian.net/browse/JACO-6946?atlOrigin=eyJpIjoiMjBhNWIzMmFjMjdiNGE1YzhhZTE4YmM0ZjA0MDM4ZWYiLCJwIjoiZXhjZWwtamlyYSJ9" TargetMode="External"/><Relationship Id="rId243" Type="http://schemas.openxmlformats.org/officeDocument/2006/relationships/hyperlink" Target="https://cogna.atlassian.net/browse/JAAM-29?atlOrigin=eyJpIjoiMjBhNWIzMmFjMjdiNGE1YzhhZTE4YmM0ZjA0MDM4ZWYiLCJwIjoiZXhjZWwtamlyYSJ9" TargetMode="External"/><Relationship Id="rId264" Type="http://schemas.openxmlformats.org/officeDocument/2006/relationships/hyperlink" Target="https://cogna.atlassian.net/browse/APDO-2330?atlOrigin=eyJpIjoiMjBhNWIzMmFjMjdiNGE1YzhhZTE4YmM0ZjA0MDM4ZWYiLCJwIjoiZXhjZWwtamlyYSJ9" TargetMode="External"/><Relationship Id="rId285" Type="http://schemas.openxmlformats.org/officeDocument/2006/relationships/hyperlink" Target="https://cogna.atlassian.net/browse/APDO-4102?atlOrigin=eyJpIjoiMjBhNWIzMmFjMjdiNGE1YzhhZTE4YmM0ZjA0MDM4ZWYiLCJwIjoiZXhjZWwtamlyYSJ9" TargetMode="External"/><Relationship Id="rId17" Type="http://schemas.openxmlformats.org/officeDocument/2006/relationships/hyperlink" Target="https://cogna.atlassian.net/browse/JACO-6871?atlOrigin=eyJpIjoiMjBhNWIzMmFjMjdiNGE1YzhhZTE4YmM0ZjA0MDM4ZWYiLCJwIjoiZXhjZWwtamlyYSJ9" TargetMode="External"/><Relationship Id="rId38" Type="http://schemas.openxmlformats.org/officeDocument/2006/relationships/hyperlink" Target="https://cogna.atlassian.net/browse/JAMO-3809?atlOrigin=eyJpIjoiMjBhNWIzMmFjMjdiNGE1YzhhZTE4YmM0ZjA0MDM4ZWYiLCJwIjoiZXhjZWwtamlyYSJ9" TargetMode="External"/><Relationship Id="rId59" Type="http://schemas.openxmlformats.org/officeDocument/2006/relationships/hyperlink" Target="https://cogna.atlassian.net/browse/JACO-6955?atlOrigin=eyJpIjoiMjBhNWIzMmFjMjdiNGE1YzhhZTE4YmM0ZjA0MDM4ZWYiLCJwIjoiZXhjZWwtamlyYSJ9" TargetMode="External"/><Relationship Id="rId103" Type="http://schemas.openxmlformats.org/officeDocument/2006/relationships/hyperlink" Target="https://cogna.atlassian.net/browse/APDO-2387?atlOrigin=eyJpIjoiMjBhNWIzMmFjMjdiNGE1YzhhZTE4YmM0ZjA0MDM4ZWYiLCJwIjoiZXhjZWwtamlyYSJ9" TargetMode="External"/><Relationship Id="rId124" Type="http://schemas.openxmlformats.org/officeDocument/2006/relationships/hyperlink" Target="https://cogna.atlassian.net/browse/APDO-4360?atlOrigin=eyJpIjoiMjBhNWIzMmFjMjdiNGE1YzhhZTE4YmM0ZjA0MDM4ZWYiLCJwIjoiZXhjZWwtamlyYSJ9" TargetMode="External"/><Relationship Id="rId310" Type="http://schemas.openxmlformats.org/officeDocument/2006/relationships/hyperlink" Target="https://cogna.atlassian.net/browse/APDO-4647?atlOrigin=eyJpIjoiMjBhNWIzMmFjMjdiNGE1YzhhZTE4YmM0ZjA0MDM4ZWYiLCJwIjoiZXhjZWwtamlyYSJ9" TargetMode="External"/><Relationship Id="rId70" Type="http://schemas.openxmlformats.org/officeDocument/2006/relationships/hyperlink" Target="https://cogna.atlassian.net/browse/JACO-6971?atlOrigin=eyJpIjoiMjBhNWIzMmFjMjdiNGE1YzhhZTE4YmM0ZjA0MDM4ZWYiLCJwIjoiZXhjZWwtamlyYSJ9" TargetMode="External"/><Relationship Id="rId91" Type="http://schemas.openxmlformats.org/officeDocument/2006/relationships/hyperlink" Target="https://cogna.atlassian.net/browse/JAAM-108?atlOrigin=eyJpIjoiMjBhNWIzMmFjMjdiNGE1YzhhZTE4YmM0ZjA0MDM4ZWYiLCJwIjoiZXhjZWwtamlyYSJ9" TargetMode="External"/><Relationship Id="rId145" Type="http://schemas.openxmlformats.org/officeDocument/2006/relationships/hyperlink" Target="https://cogna.atlassian.net/browse/APDO-4655?atlOrigin=eyJpIjoiMjBhNWIzMmFjMjdiNGE1YzhhZTE4YmM0ZjA0MDM4ZWYiLCJwIjoiZXhjZWwtamlyYSJ9" TargetMode="External"/><Relationship Id="rId166" Type="http://schemas.openxmlformats.org/officeDocument/2006/relationships/hyperlink" Target="https://cogna.atlassian.net/browse/JACO-6752?atlOrigin=eyJpIjoiMjBhNWIzMmFjMjdiNGE1YzhhZTE4YmM0ZjA0MDM4ZWYiLCJwIjoiZXhjZWwtamlyYSJ9" TargetMode="External"/><Relationship Id="rId187" Type="http://schemas.openxmlformats.org/officeDocument/2006/relationships/hyperlink" Target="https://cogna.atlassian.net/browse/JAAM-24?atlOrigin=eyJpIjoiMjBhNWIzMmFjMjdiNGE1YzhhZTE4YmM0ZjA0MDM4ZWYiLCJwIjoiZXhjZWwtamlyYSJ9" TargetMode="External"/><Relationship Id="rId1" Type="http://schemas.openxmlformats.org/officeDocument/2006/relationships/hyperlink" Target="https://cogna.atlassian.net/browse/JAMO-3423?atlOrigin=eyJpIjoiMjBhNWIzMmFjMjdiNGE1YzhhZTE4YmM0ZjA0MDM4ZWYiLCJwIjoiZXhjZWwtamlyYSJ9" TargetMode="External"/><Relationship Id="rId212" Type="http://schemas.openxmlformats.org/officeDocument/2006/relationships/hyperlink" Target="https://cogna.atlassian.net/browse/JAAM-86?atlOrigin=eyJpIjoiMjBhNWIzMmFjMjdiNGE1YzhhZTE4YmM0ZjA0MDM4ZWYiLCJwIjoiZXhjZWwtamlyYSJ9" TargetMode="External"/><Relationship Id="rId233" Type="http://schemas.openxmlformats.org/officeDocument/2006/relationships/hyperlink" Target="https://cogna.atlassian.net/browse/JACO-6858?atlOrigin=eyJpIjoiMjBhNWIzMmFjMjdiNGE1YzhhZTE4YmM0ZjA0MDM4ZWYiLCJwIjoiZXhjZWwtamlyYSJ9" TargetMode="External"/><Relationship Id="rId254" Type="http://schemas.openxmlformats.org/officeDocument/2006/relationships/hyperlink" Target="https://cogna.atlassian.net/browse/JAAM-29?atlOrigin=eyJpIjoiMjBhNWIzMmFjMjdiNGE1YzhhZTE4YmM0ZjA0MDM4ZWYiLCJwIjoiZXhjZWwtamlyYSJ9" TargetMode="External"/><Relationship Id="rId28" Type="http://schemas.openxmlformats.org/officeDocument/2006/relationships/hyperlink" Target="https://cogna.atlassian.net/browse/JAAM-74?atlOrigin=eyJpIjoiMjBhNWIzMmFjMjdiNGE1YzhhZTE4YmM0ZjA0MDM4ZWYiLCJwIjoiZXhjZWwtamlyYSJ9" TargetMode="External"/><Relationship Id="rId49" Type="http://schemas.openxmlformats.org/officeDocument/2006/relationships/hyperlink" Target="https://cogna.atlassian.net/browse/JAAM-92?atlOrigin=eyJpIjoiMjBhNWIzMmFjMjdiNGE1YzhhZTE4YmM0ZjA0MDM4ZWYiLCJwIjoiZXhjZWwtamlyYSJ9" TargetMode="External"/><Relationship Id="rId114" Type="http://schemas.openxmlformats.org/officeDocument/2006/relationships/hyperlink" Target="https://cogna.atlassian.net/browse/APDO-3630?atlOrigin=eyJpIjoiMjBhNWIzMmFjMjdiNGE1YzhhZTE4YmM0ZjA0MDM4ZWYiLCJwIjoiZXhjZWwtamlyYSJ9" TargetMode="External"/><Relationship Id="rId275" Type="http://schemas.openxmlformats.org/officeDocument/2006/relationships/hyperlink" Target="https://cogna.atlassian.net/browse/APDO-3563?atlOrigin=eyJpIjoiMjBhNWIzMmFjMjdiNGE1YzhhZTE4YmM0ZjA0MDM4ZWYiLCJwIjoiZXhjZWwtamlyYSJ9" TargetMode="External"/><Relationship Id="rId296" Type="http://schemas.openxmlformats.org/officeDocument/2006/relationships/hyperlink" Target="https://cogna.atlassian.net/browse/APDO-4293?atlOrigin=eyJpIjoiMjBhNWIzMmFjMjdiNGE1YzhhZTE4YmM0ZjA0MDM4ZWYiLCJwIjoiZXhjZWwtamlyYSJ9" TargetMode="External"/><Relationship Id="rId300" Type="http://schemas.openxmlformats.org/officeDocument/2006/relationships/hyperlink" Target="https://cogna.atlassian.net/browse/APDO-4268?atlOrigin=eyJpIjoiMjBhNWIzMmFjMjdiNGE1YzhhZTE4YmM0ZjA0MDM4ZWYiLCJwIjoiZXhjZWwtamlyYSJ9" TargetMode="External"/><Relationship Id="rId60" Type="http://schemas.openxmlformats.org/officeDocument/2006/relationships/hyperlink" Target="https://cogna.atlassian.net/browse/JAAM-96?atlOrigin=eyJpIjoiMjBhNWIzMmFjMjdiNGE1YzhhZTE4YmM0ZjA0MDM4ZWYiLCJwIjoiZXhjZWwtamlyYSJ9" TargetMode="External"/><Relationship Id="rId81" Type="http://schemas.openxmlformats.org/officeDocument/2006/relationships/hyperlink" Target="https://cogna.atlassian.net/browse/JAAM-104?atlOrigin=eyJpIjoiMjBhNWIzMmFjMjdiNGE1YzhhZTE4YmM0ZjA0MDM4ZWYiLCJwIjoiZXhjZWwtamlyYSJ9" TargetMode="External"/><Relationship Id="rId135" Type="http://schemas.openxmlformats.org/officeDocument/2006/relationships/hyperlink" Target="https://cogna.atlassian.net/browse/APDO-4472?atlOrigin=eyJpIjoiMjBhNWIzMmFjMjdiNGE1YzhhZTE4YmM0ZjA0MDM4ZWYiLCJwIjoiZXhjZWwtamlyYSJ9" TargetMode="External"/><Relationship Id="rId156" Type="http://schemas.openxmlformats.org/officeDocument/2006/relationships/hyperlink" Target="https://cogna.atlassian.net/browse/APDO-4670?atlOrigin=eyJpIjoiMjBhNWIzMmFjMjdiNGE1YzhhZTE4YmM0ZjA0MDM4ZWYiLCJwIjoiZXhjZWwtamlyYSJ9" TargetMode="External"/><Relationship Id="rId177" Type="http://schemas.openxmlformats.org/officeDocument/2006/relationships/hyperlink" Target="https://cogna.atlassian.net/browse/JACO-6717?atlOrigin=eyJpIjoiMjBhNWIzMmFjMjdiNGE1YzhhZTE4YmM0ZjA0MDM4ZWYiLCJwIjoiZXhjZWwtamlyYSJ9" TargetMode="External"/><Relationship Id="rId198" Type="http://schemas.openxmlformats.org/officeDocument/2006/relationships/hyperlink" Target="https://cogna.atlassian.net/browse/JAAM-55?atlOrigin=eyJpIjoiMjBhNWIzMmFjMjdiNGE1YzhhZTE4YmM0ZjA0MDM4ZWYiLCJwIjoiZXhjZWwtamlyYSJ9" TargetMode="External"/><Relationship Id="rId321" Type="http://schemas.openxmlformats.org/officeDocument/2006/relationships/hyperlink" Target="https://cogna.atlassian.net/browse/APDO-4269?atlOrigin=eyJpIjoiMjBhNWIzMmFjMjdiNGE1YzhhZTE4YmM0ZjA0MDM4ZWYiLCJwIjoiZXhjZWwtamlyYSJ9" TargetMode="External"/><Relationship Id="rId202" Type="http://schemas.openxmlformats.org/officeDocument/2006/relationships/hyperlink" Target="https://cogna.atlassian.net/browse/JAMO-3414?atlOrigin=eyJpIjoiMjBhNWIzMmFjMjdiNGE1YzhhZTE4YmM0ZjA0MDM4ZWYiLCJwIjoiZXhjZWwtamlyYSJ9" TargetMode="External"/><Relationship Id="rId223" Type="http://schemas.openxmlformats.org/officeDocument/2006/relationships/hyperlink" Target="https://cogna.atlassian.net/browse/JAAM-29?atlOrigin=eyJpIjoiMjBhNWIzMmFjMjdiNGE1YzhhZTE4YmM0ZjA0MDM4ZWYiLCJwIjoiZXhjZWwtamlyYSJ9" TargetMode="External"/><Relationship Id="rId244" Type="http://schemas.openxmlformats.org/officeDocument/2006/relationships/hyperlink" Target="https://cogna.atlassian.net/browse/JAAM-6?atlOrigin=eyJpIjoiMjBhNWIzMmFjMjdiNGE1YzhhZTE4YmM0ZjA0MDM4ZWYiLCJwIjoiZXhjZWwtamlyYSJ9" TargetMode="External"/><Relationship Id="rId18" Type="http://schemas.openxmlformats.org/officeDocument/2006/relationships/hyperlink" Target="https://cogna.atlassian.net/browse/JACO-6872?atlOrigin=eyJpIjoiMjBhNWIzMmFjMjdiNGE1YzhhZTE4YmM0ZjA0MDM4ZWYiLCJwIjoiZXhjZWwtamlyYSJ9" TargetMode="External"/><Relationship Id="rId39" Type="http://schemas.openxmlformats.org/officeDocument/2006/relationships/hyperlink" Target="https://cogna.atlassian.net/browse/JAMO-3810?atlOrigin=eyJpIjoiMjBhNWIzMmFjMjdiNGE1YzhhZTE4YmM0ZjA0MDM4ZWYiLCJwIjoiZXhjZWwtamlyYSJ9" TargetMode="External"/><Relationship Id="rId265" Type="http://schemas.openxmlformats.org/officeDocument/2006/relationships/hyperlink" Target="https://cogna.atlassian.net/browse/APDO-4446?atlOrigin=eyJpIjoiMjBhNWIzMmFjMjdiNGE1YzhhZTE4YmM0ZjA0MDM4ZWYiLCJwIjoiZXhjZWwtamlyYSJ9" TargetMode="External"/><Relationship Id="rId286" Type="http://schemas.openxmlformats.org/officeDocument/2006/relationships/hyperlink" Target="https://cogna.atlassian.net/browse/APDO-4268?atlOrigin=eyJpIjoiMjBhNWIzMmFjMjdiNGE1YzhhZTE4YmM0ZjA0MDM4ZWYiLCJwIjoiZXhjZWwtamlyYSJ9" TargetMode="External"/><Relationship Id="rId50" Type="http://schemas.openxmlformats.org/officeDocument/2006/relationships/hyperlink" Target="https://cogna.atlassian.net/browse/JACO-6950?atlOrigin=eyJpIjoiMjBhNWIzMmFjMjdiNGE1YzhhZTE4YmM0ZjA0MDM4ZWYiLCJwIjoiZXhjZWwtamlyYSJ9" TargetMode="External"/><Relationship Id="rId104" Type="http://schemas.openxmlformats.org/officeDocument/2006/relationships/hyperlink" Target="https://cogna.atlassian.net/browse/APDO-2388?atlOrigin=eyJpIjoiMjBhNWIzMmFjMjdiNGE1YzhhZTE4YmM0ZjA0MDM4ZWYiLCJwIjoiZXhjZWwtamlyYSJ9" TargetMode="External"/><Relationship Id="rId125" Type="http://schemas.openxmlformats.org/officeDocument/2006/relationships/hyperlink" Target="https://cogna.atlassian.net/browse/APDO-4361?atlOrigin=eyJpIjoiMjBhNWIzMmFjMjdiNGE1YzhhZTE4YmM0ZjA0MDM4ZWYiLCJwIjoiZXhjZWwtamlyYSJ9" TargetMode="External"/><Relationship Id="rId146" Type="http://schemas.openxmlformats.org/officeDocument/2006/relationships/hyperlink" Target="https://cogna.atlassian.net/browse/APDO-4657?atlOrigin=eyJpIjoiMjBhNWIzMmFjMjdiNGE1YzhhZTE4YmM0ZjA0MDM4ZWYiLCJwIjoiZXhjZWwtamlyYSJ9" TargetMode="External"/><Relationship Id="rId167" Type="http://schemas.openxmlformats.org/officeDocument/2006/relationships/hyperlink" Target="https://cogna.atlassian.net/browse/JACO-6752?atlOrigin=eyJpIjoiMjBhNWIzMmFjMjdiNGE1YzhhZTE4YmM0ZjA0MDM4ZWYiLCJwIjoiZXhjZWwtamlyYSJ9" TargetMode="External"/><Relationship Id="rId188" Type="http://schemas.openxmlformats.org/officeDocument/2006/relationships/hyperlink" Target="https://cogna.atlassian.net/browse/JAAM-22?atlOrigin=eyJpIjoiMjBhNWIzMmFjMjdiNGE1YzhhZTE4YmM0ZjA0MDM4ZWYiLCJwIjoiZXhjZWwtamlyYSJ9" TargetMode="External"/><Relationship Id="rId311" Type="http://schemas.openxmlformats.org/officeDocument/2006/relationships/hyperlink" Target="https://cogna.atlassian.net/browse/APDO-4647?atlOrigin=eyJpIjoiMjBhNWIzMmFjMjdiNGE1YzhhZTE4YmM0ZjA0MDM4ZWYiLCJwIjoiZXhjZWwtamlyYSJ9" TargetMode="External"/><Relationship Id="rId71" Type="http://schemas.openxmlformats.org/officeDocument/2006/relationships/hyperlink" Target="https://cogna.atlassian.net/browse/JAAM-102?atlOrigin=eyJpIjoiMjBhNWIzMmFjMjdiNGE1YzhhZTE4YmM0ZjA0MDM4ZWYiLCJwIjoiZXhjZWwtamlyYSJ9" TargetMode="External"/><Relationship Id="rId92" Type="http://schemas.openxmlformats.org/officeDocument/2006/relationships/hyperlink" Target="https://cogna.atlassian.net/browse/JAAM-109?atlOrigin=eyJpIjoiMjBhNWIzMmFjMjdiNGE1YzhhZTE4YmM0ZjA0MDM4ZWYiLCJwIjoiZXhjZWwtamlyYSJ9" TargetMode="External"/><Relationship Id="rId213" Type="http://schemas.openxmlformats.org/officeDocument/2006/relationships/hyperlink" Target="https://cogna.atlassian.net/browse/JACO-6946?atlOrigin=eyJpIjoiMjBhNWIzMmFjMjdiNGE1YzhhZTE4YmM0ZjA0MDM4ZWYiLCJwIjoiZXhjZWwtamlyYSJ9" TargetMode="External"/><Relationship Id="rId234" Type="http://schemas.openxmlformats.org/officeDocument/2006/relationships/hyperlink" Target="https://cogna.atlassian.net/browse/JAAM-22?atlOrigin=eyJpIjoiMjBhNWIzMmFjMjdiNGE1YzhhZTE4YmM0ZjA0MDM4ZWYiLCJwIjoiZXhjZWwtamlyYSJ9" TargetMode="External"/><Relationship Id="rId2" Type="http://schemas.openxmlformats.org/officeDocument/2006/relationships/hyperlink" Target="https://cogna.atlassian.net/browse/JAMO-3424?atlOrigin=eyJpIjoiMjBhNWIzMmFjMjdiNGE1YzhhZTE4YmM0ZjA0MDM4ZWYiLCJwIjoiZXhjZWwtamlyYSJ9" TargetMode="External"/><Relationship Id="rId29" Type="http://schemas.openxmlformats.org/officeDocument/2006/relationships/hyperlink" Target="https://cogna.atlassian.net/browse/JAAM-75?atlOrigin=eyJpIjoiMjBhNWIzMmFjMjdiNGE1YzhhZTE4YmM0ZjA0MDM4ZWYiLCJwIjoiZXhjZWwtamlyYSJ9" TargetMode="External"/><Relationship Id="rId255" Type="http://schemas.openxmlformats.org/officeDocument/2006/relationships/hyperlink" Target="https://cogna.atlassian.net/browse/JAAM-29?atlOrigin=eyJpIjoiMjBhNWIzMmFjMjdiNGE1YzhhZTE4YmM0ZjA0MDM4ZWYiLCJwIjoiZXhjZWwtamlyYSJ9" TargetMode="External"/><Relationship Id="rId276" Type="http://schemas.openxmlformats.org/officeDocument/2006/relationships/hyperlink" Target="https://cogna.atlassian.net/browse/APDO-3563?atlOrigin=eyJpIjoiMjBhNWIzMmFjMjdiNGE1YzhhZTE4YmM0ZjA0MDM4ZWYiLCJwIjoiZXhjZWwtamlyYSJ9" TargetMode="External"/><Relationship Id="rId297" Type="http://schemas.openxmlformats.org/officeDocument/2006/relationships/hyperlink" Target="https://cogna.atlassian.net/browse/APDO-4293?atlOrigin=eyJpIjoiMjBhNWIzMmFjMjdiNGE1YzhhZTE4YmM0ZjA0MDM4ZWYiLCJwIjoiZXhjZWwtamlyYSJ9" TargetMode="External"/><Relationship Id="rId40" Type="http://schemas.openxmlformats.org/officeDocument/2006/relationships/hyperlink" Target="https://cogna.atlassian.net/browse/JAAM-83?atlOrigin=eyJpIjoiMjBhNWIzMmFjMjdiNGE1YzhhZTE4YmM0ZjA0MDM4ZWYiLCJwIjoiZXhjZWwtamlyYSJ9" TargetMode="External"/><Relationship Id="rId115" Type="http://schemas.openxmlformats.org/officeDocument/2006/relationships/hyperlink" Target="https://cogna.atlassian.net/browse/APDO-4216?atlOrigin=eyJpIjoiMjBhNWIzMmFjMjdiNGE1YzhhZTE4YmM0ZjA0MDM4ZWYiLCJwIjoiZXhjZWwtamlyYSJ9" TargetMode="External"/><Relationship Id="rId136" Type="http://schemas.openxmlformats.org/officeDocument/2006/relationships/hyperlink" Target="https://cogna.atlassian.net/browse/APDO-4522?atlOrigin=eyJpIjoiMjBhNWIzMmFjMjdiNGE1YzhhZTE4YmM0ZjA0MDM4ZWYiLCJwIjoiZXhjZWwtamlyYSJ9" TargetMode="External"/><Relationship Id="rId157" Type="http://schemas.openxmlformats.org/officeDocument/2006/relationships/hyperlink" Target="https://cogna.atlassian.net/browse/APDO-4673?atlOrigin=eyJpIjoiMjBhNWIzMmFjMjdiNGE1YzhhZTE4YmM0ZjA0MDM4ZWYiLCJwIjoiZXhjZWwtamlyYSJ9" TargetMode="External"/><Relationship Id="rId178" Type="http://schemas.openxmlformats.org/officeDocument/2006/relationships/hyperlink" Target="https://cogna.atlassian.net/browse/JACO-6717?atlOrigin=eyJpIjoiMjBhNWIzMmFjMjdiNGE1YzhhZTE4YmM0ZjA0MDM4ZWYiLCJwIjoiZXhjZWwtamlyYSJ9" TargetMode="External"/><Relationship Id="rId301" Type="http://schemas.openxmlformats.org/officeDocument/2006/relationships/hyperlink" Target="https://cogna.atlassian.net/browse/APDO-4271?atlOrigin=eyJpIjoiMjBhNWIzMmFjMjdiNGE1YzhhZTE4YmM0ZjA0MDM4ZWYiLCJwIjoiZXhjZWwtamlyYSJ9" TargetMode="External"/><Relationship Id="rId322" Type="http://schemas.openxmlformats.org/officeDocument/2006/relationships/hyperlink" Target="https://cogna.atlassian.net/browse/APDO-4269?atlOrigin=eyJpIjoiMjBhNWIzMmFjMjdiNGE1YzhhZTE4YmM0ZjA0MDM4ZWYiLCJwIjoiZXhjZWwtamlyYSJ9" TargetMode="External"/><Relationship Id="rId61" Type="http://schemas.openxmlformats.org/officeDocument/2006/relationships/hyperlink" Target="https://cogna.atlassian.net/browse/JACO-6957?atlOrigin=eyJpIjoiMjBhNWIzMmFjMjdiNGE1YzhhZTE4YmM0ZjA0MDM4ZWYiLCJwIjoiZXhjZWwtamlyYSJ9" TargetMode="External"/><Relationship Id="rId82" Type="http://schemas.openxmlformats.org/officeDocument/2006/relationships/hyperlink" Target="https://cogna.atlassian.net/browse/JACO-7002?atlOrigin=eyJpIjoiMjBhNWIzMmFjMjdiNGE1YzhhZTE4YmM0ZjA0MDM4ZWYiLCJwIjoiZXhjZWwtamlyYSJ9" TargetMode="External"/><Relationship Id="rId199" Type="http://schemas.openxmlformats.org/officeDocument/2006/relationships/hyperlink" Target="https://cogna.atlassian.net/browse/JAAM-49?atlOrigin=eyJpIjoiMjBhNWIzMmFjMjdiNGE1YzhhZTE4YmM0ZjA0MDM4ZWYiLCJwIjoiZXhjZWwtamlyYSJ9" TargetMode="External"/><Relationship Id="rId203" Type="http://schemas.openxmlformats.org/officeDocument/2006/relationships/hyperlink" Target="https://cogna.atlassian.net/browse/JAAM-29?atlOrigin=eyJpIjoiMjBhNWIzMmFjMjdiNGE1YzhhZTE4YmM0ZjA0MDM4ZWYiLCJwIjoiZXhjZWwtamlyYSJ9" TargetMode="External"/><Relationship Id="rId19" Type="http://schemas.openxmlformats.org/officeDocument/2006/relationships/hyperlink" Target="https://cogna.atlassian.net/browse/JACO-6873?atlOrigin=eyJpIjoiMjBhNWIzMmFjMjdiNGE1YzhhZTE4YmM0ZjA0MDM4ZWYiLCJwIjoiZXhjZWwtamlyYSJ9" TargetMode="External"/><Relationship Id="rId224" Type="http://schemas.openxmlformats.org/officeDocument/2006/relationships/hyperlink" Target="https://cogna.atlassian.net/browse/JACO-6379?atlOrigin=eyJpIjoiMjBhNWIzMmFjMjdiNGE1YzhhZTE4YmM0ZjA0MDM4ZWYiLCJwIjoiZXhjZWwtamlyYSJ9" TargetMode="External"/><Relationship Id="rId245" Type="http://schemas.openxmlformats.org/officeDocument/2006/relationships/hyperlink" Target="https://cogna.atlassian.net/browse/JACO-6727?atlOrigin=eyJpIjoiMjBhNWIzMmFjMjdiNGE1YzhhZTE4YmM0ZjA0MDM4ZWYiLCJwIjoiZXhjZWwtamlyYSJ9" TargetMode="External"/><Relationship Id="rId266" Type="http://schemas.openxmlformats.org/officeDocument/2006/relationships/hyperlink" Target="https://cogna.atlassian.net/browse/APDO-4446?atlOrigin=eyJpIjoiMjBhNWIzMmFjMjdiNGE1YzhhZTE4YmM0ZjA0MDM4ZWYiLCJwIjoiZXhjZWwtamlyYSJ9" TargetMode="External"/><Relationship Id="rId287" Type="http://schemas.openxmlformats.org/officeDocument/2006/relationships/hyperlink" Target="https://cogna.atlassian.net/browse/APDO-4268?atlOrigin=eyJpIjoiMjBhNWIzMmFjMjdiNGE1YzhhZTE4YmM0ZjA0MDM4ZWYiLCJwIjoiZXhjZWwtamlyYSJ9" TargetMode="External"/><Relationship Id="rId30" Type="http://schemas.openxmlformats.org/officeDocument/2006/relationships/hyperlink" Target="https://cogna.atlassian.net/browse/JAAM-76?atlOrigin=eyJpIjoiMjBhNWIzMmFjMjdiNGE1YzhhZTE4YmM0ZjA0MDM4ZWYiLCJwIjoiZXhjZWwtamlyYSJ9" TargetMode="External"/><Relationship Id="rId105" Type="http://schemas.openxmlformats.org/officeDocument/2006/relationships/hyperlink" Target="https://cogna.atlassian.net/browse/APDO-2394?atlOrigin=eyJpIjoiMjBhNWIzMmFjMjdiNGE1YzhhZTE4YmM0ZjA0MDM4ZWYiLCJwIjoiZXhjZWwtamlyYSJ9" TargetMode="External"/><Relationship Id="rId126" Type="http://schemas.openxmlformats.org/officeDocument/2006/relationships/hyperlink" Target="https://cogna.atlassian.net/browse/APDO-4362?atlOrigin=eyJpIjoiMjBhNWIzMmFjMjdiNGE1YzhhZTE4YmM0ZjA0MDM4ZWYiLCJwIjoiZXhjZWwtamlyYSJ9" TargetMode="External"/><Relationship Id="rId147" Type="http://schemas.openxmlformats.org/officeDocument/2006/relationships/hyperlink" Target="https://cogna.atlassian.net/browse/APDO-4661?atlOrigin=eyJpIjoiMjBhNWIzMmFjMjdiNGE1YzhhZTE4YmM0ZjA0MDM4ZWYiLCJwIjoiZXhjZWwtamlyYSJ9" TargetMode="External"/><Relationship Id="rId168" Type="http://schemas.openxmlformats.org/officeDocument/2006/relationships/hyperlink" Target="https://cogna.atlassian.net/browse/JACO-6588?atlOrigin=eyJpIjoiMjBhNWIzMmFjMjdiNGE1YzhhZTE4YmM0ZjA0MDM4ZWYiLCJwIjoiZXhjZWwtamlyYSJ9" TargetMode="External"/><Relationship Id="rId312" Type="http://schemas.openxmlformats.org/officeDocument/2006/relationships/hyperlink" Target="https://cogna.atlassian.net/browse/APDO-2320?atlOrigin=eyJpIjoiMjBhNWIzMmFjMjdiNGE1YzhhZTE4YmM0ZjA0MDM4ZWYiLCJwIjoiZXhjZWwtamlyYSJ9" TargetMode="External"/><Relationship Id="rId51" Type="http://schemas.openxmlformats.org/officeDocument/2006/relationships/hyperlink" Target="https://cogna.atlassian.net/browse/JAMO-3813?atlOrigin=eyJpIjoiMjBhNWIzMmFjMjdiNGE1YzhhZTE4YmM0ZjA0MDM4ZWYiLCJwIjoiZXhjZWwtamlyYSJ9" TargetMode="External"/><Relationship Id="rId72" Type="http://schemas.openxmlformats.org/officeDocument/2006/relationships/hyperlink" Target="https://cogna.atlassian.net/browse/JACO-6978?atlOrigin=eyJpIjoiMjBhNWIzMmFjMjdiNGE1YzhhZTE4YmM0ZjA0MDM4ZWYiLCJwIjoiZXhjZWwtamlyYSJ9" TargetMode="External"/><Relationship Id="rId93" Type="http://schemas.openxmlformats.org/officeDocument/2006/relationships/hyperlink" Target="https://cogna.atlassian.net/browse/JAMO-3836?atlOrigin=eyJpIjoiMjBhNWIzMmFjMjdiNGE1YzhhZTE4YmM0ZjA0MDM4ZWYiLCJwIjoiZXhjZWwtamlyYSJ9" TargetMode="External"/><Relationship Id="rId189" Type="http://schemas.openxmlformats.org/officeDocument/2006/relationships/hyperlink" Target="https://cogna.atlassian.net/browse/JAAM-22?atlOrigin=eyJpIjoiMjBhNWIzMmFjMjdiNGE1YzhhZTE4YmM0ZjA0MDM4ZWYiLCJwIjoiZXhjZWwtamlyYSJ9" TargetMode="External"/><Relationship Id="rId3" Type="http://schemas.openxmlformats.org/officeDocument/2006/relationships/hyperlink" Target="https://cogna.atlassian.net/browse/JACO-6808?atlOrigin=eyJpIjoiMjBhNWIzMmFjMjdiNGE1YzhhZTE4YmM0ZjA0MDM4ZWYiLCJwIjoiZXhjZWwtamlyYSJ9" TargetMode="External"/><Relationship Id="rId214" Type="http://schemas.openxmlformats.org/officeDocument/2006/relationships/hyperlink" Target="https://cogna.atlassian.net/browse/JAMO-3414?atlOrigin=eyJpIjoiMjBhNWIzMmFjMjdiNGE1YzhhZTE4YmM0ZjA0MDM4ZWYiLCJwIjoiZXhjZWwtamlyYSJ9" TargetMode="External"/><Relationship Id="rId235" Type="http://schemas.openxmlformats.org/officeDocument/2006/relationships/hyperlink" Target="https://cogna.atlassian.net/browse/JACO-6977?atlOrigin=eyJpIjoiMjBhNWIzMmFjMjdiNGE1YzhhZTE4YmM0ZjA0MDM4ZWYiLCJwIjoiZXhjZWwtamlyYSJ9" TargetMode="External"/><Relationship Id="rId256" Type="http://schemas.openxmlformats.org/officeDocument/2006/relationships/hyperlink" Target="https://cogna.atlassian.net/browse/JAMO-3835?atlOrigin=eyJpIjoiMjBhNWIzMmFjMjdiNGE1YzhhZTE4YmM0ZjA0MDM4ZWYiLCJwIjoiZXhjZWwtamlyYSJ9" TargetMode="External"/><Relationship Id="rId277" Type="http://schemas.openxmlformats.org/officeDocument/2006/relationships/hyperlink" Target="https://cogna.atlassian.net/browse/APDO-3563?atlOrigin=eyJpIjoiMjBhNWIzMmFjMjdiNGE1YzhhZTE4YmM0ZjA0MDM4ZWYiLCJwIjoiZXhjZWwtamlyYSJ9" TargetMode="External"/><Relationship Id="rId298" Type="http://schemas.openxmlformats.org/officeDocument/2006/relationships/hyperlink" Target="https://cogna.atlassian.net/browse/APDO-4293?atlOrigin=eyJpIjoiMjBhNWIzMmFjMjdiNGE1YzhhZTE4YmM0ZjA0MDM4ZWYiLCJwIjoiZXhjZWwtamlyYSJ9" TargetMode="External"/><Relationship Id="rId116" Type="http://schemas.openxmlformats.org/officeDocument/2006/relationships/hyperlink" Target="https://cogna.atlassian.net/browse/APDO-4217?atlOrigin=eyJpIjoiMjBhNWIzMmFjMjdiNGE1YzhhZTE4YmM0ZjA0MDM4ZWYiLCJwIjoiZXhjZWwtamlyYSJ9" TargetMode="External"/><Relationship Id="rId137" Type="http://schemas.openxmlformats.org/officeDocument/2006/relationships/hyperlink" Target="https://cogna.atlassian.net/browse/APDO-4523?atlOrigin=eyJpIjoiMjBhNWIzMmFjMjdiNGE1YzhhZTE4YmM0ZjA0MDM4ZWYiLCJwIjoiZXhjZWwtamlyYSJ9" TargetMode="External"/><Relationship Id="rId158" Type="http://schemas.openxmlformats.org/officeDocument/2006/relationships/hyperlink" Target="https://cogna.atlassian.net/browse/APDO-4680?atlOrigin=eyJpIjoiMjBhNWIzMmFjMjdiNGE1YzhhZTE4YmM0ZjA0MDM4ZWYiLCJwIjoiZXhjZWwtamlyYSJ9" TargetMode="External"/><Relationship Id="rId302" Type="http://schemas.openxmlformats.org/officeDocument/2006/relationships/hyperlink" Target="https://cogna.atlassian.net/browse/APDO-4271?atlOrigin=eyJpIjoiMjBhNWIzMmFjMjdiNGE1YzhhZTE4YmM0ZjA0MDM4ZWYiLCJwIjoiZXhjZWwtamlyYSJ9" TargetMode="External"/><Relationship Id="rId323" Type="http://schemas.openxmlformats.org/officeDocument/2006/relationships/hyperlink" Target="https://cogna.atlassian.net/browse/APDO-4640?atlOrigin=eyJpIjoiMjBhNWIzMmFjMjdiNGE1YzhhZTE4YmM0ZjA0MDM4ZWYiLCJwIjoiZXhjZWwtamlyYSJ9" TargetMode="External"/><Relationship Id="rId20" Type="http://schemas.openxmlformats.org/officeDocument/2006/relationships/hyperlink" Target="https://cogna.atlassian.net/browse/JACO-6874?atlOrigin=eyJpIjoiMjBhNWIzMmFjMjdiNGE1YzhhZTE4YmM0ZjA0MDM4ZWYiLCJwIjoiZXhjZWwtamlyYSJ9" TargetMode="External"/><Relationship Id="rId41" Type="http://schemas.openxmlformats.org/officeDocument/2006/relationships/hyperlink" Target="https://cogna.atlassian.net/browse/JAAM-84?atlOrigin=eyJpIjoiMjBhNWIzMmFjMjdiNGE1YzhhZTE4YmM0ZjA0MDM4ZWYiLCJwIjoiZXhjZWwtamlyYSJ9" TargetMode="External"/><Relationship Id="rId62" Type="http://schemas.openxmlformats.org/officeDocument/2006/relationships/hyperlink" Target="https://cogna.atlassian.net/browse/JAAM-97?atlOrigin=eyJpIjoiMjBhNWIzMmFjMjdiNGE1YzhhZTE4YmM0ZjA0MDM4ZWYiLCJwIjoiZXhjZWwtamlyYSJ9" TargetMode="External"/><Relationship Id="rId83" Type="http://schemas.openxmlformats.org/officeDocument/2006/relationships/hyperlink" Target="https://cogna.atlassian.net/browse/JACO-7003?atlOrigin=eyJpIjoiMjBhNWIzMmFjMjdiNGE1YzhhZTE4YmM0ZjA0MDM4ZWYiLCJwIjoiZXhjZWwtamlyYSJ9" TargetMode="External"/><Relationship Id="rId179" Type="http://schemas.openxmlformats.org/officeDocument/2006/relationships/hyperlink" Target="https://cogna.atlassian.net/browse/JACO-6867?atlOrigin=eyJpIjoiMjBhNWIzMmFjMjdiNGE1YzhhZTE4YmM0ZjA0MDM4ZWYiLCJwIjoiZXhjZWwtamlyYSJ9" TargetMode="External"/><Relationship Id="rId190" Type="http://schemas.openxmlformats.org/officeDocument/2006/relationships/hyperlink" Target="https://cogna.atlassian.net/browse/JAAM-6?atlOrigin=eyJpIjoiMjBhNWIzMmFjMjdiNGE1YzhhZTE4YmM0ZjA0MDM4ZWYiLCJwIjoiZXhjZWwtamlyYSJ9" TargetMode="External"/><Relationship Id="rId204" Type="http://schemas.openxmlformats.org/officeDocument/2006/relationships/hyperlink" Target="https://cogna.atlassian.net/browse/JAAM-29?atlOrigin=eyJpIjoiMjBhNWIzMmFjMjdiNGE1YzhhZTE4YmM0ZjA0MDM4ZWYiLCJwIjoiZXhjZWwtamlyYSJ9" TargetMode="External"/><Relationship Id="rId225" Type="http://schemas.openxmlformats.org/officeDocument/2006/relationships/hyperlink" Target="https://cogna.atlassian.net/browse/JAAM-22?atlOrigin=eyJpIjoiMjBhNWIzMmFjMjdiNGE1YzhhZTE4YmM0ZjA0MDM4ZWYiLCJwIjoiZXhjZWwtamlyYSJ9" TargetMode="External"/><Relationship Id="rId246" Type="http://schemas.openxmlformats.org/officeDocument/2006/relationships/hyperlink" Target="https://cogna.atlassian.net/browse/JACO-6969?atlOrigin=eyJpIjoiMjBhNWIzMmFjMjdiNGE1YzhhZTE4YmM0ZjA0MDM4ZWYiLCJwIjoiZXhjZWwtamlyYSJ9" TargetMode="External"/><Relationship Id="rId267" Type="http://schemas.openxmlformats.org/officeDocument/2006/relationships/hyperlink" Target="https://cogna.atlassian.net/browse/APDO-2330?atlOrigin=eyJpIjoiMjBhNWIzMmFjMjdiNGE1YzhhZTE4YmM0ZjA0MDM4ZWYiLCJwIjoiZXhjZWwtamlyYSJ9" TargetMode="External"/><Relationship Id="rId288" Type="http://schemas.openxmlformats.org/officeDocument/2006/relationships/hyperlink" Target="https://cogna.atlassian.net/browse/APDO-4269?atlOrigin=eyJpIjoiMjBhNWIzMmFjMjdiNGE1YzhhZTE4YmM0ZjA0MDM4ZWYiLCJwIjoiZXhjZWwtamlyYSJ9" TargetMode="External"/><Relationship Id="rId106" Type="http://schemas.openxmlformats.org/officeDocument/2006/relationships/hyperlink" Target="https://cogna.atlassian.net/browse/APDO-2395?atlOrigin=eyJpIjoiMjBhNWIzMmFjMjdiNGE1YzhhZTE4YmM0ZjA0MDM4ZWYiLCJwIjoiZXhjZWwtamlyYSJ9" TargetMode="External"/><Relationship Id="rId127" Type="http://schemas.openxmlformats.org/officeDocument/2006/relationships/hyperlink" Target="https://cogna.atlassian.net/browse/APDO-4363?atlOrigin=eyJpIjoiMjBhNWIzMmFjMjdiNGE1YzhhZTE4YmM0ZjA0MDM4ZWYiLCJwIjoiZXhjZWwtamlyYSJ9" TargetMode="External"/><Relationship Id="rId313" Type="http://schemas.openxmlformats.org/officeDocument/2006/relationships/hyperlink" Target="https://cogna.atlassian.net/browse/APDO-4650?atlOrigin=eyJpIjoiMjBhNWIzMmFjMjdiNGE1YzhhZTE4YmM0ZjA0MDM4ZWYiLCJwIjoiZXhjZWwtamlyYSJ9" TargetMode="External"/><Relationship Id="rId10" Type="http://schemas.openxmlformats.org/officeDocument/2006/relationships/hyperlink" Target="https://cogna.atlassian.net/browse/JACO-6861?atlOrigin=eyJpIjoiMjBhNWIzMmFjMjdiNGE1YzhhZTE4YmM0ZjA0MDM4ZWYiLCJwIjoiZXhjZWwtamlyYSJ9" TargetMode="External"/><Relationship Id="rId31" Type="http://schemas.openxmlformats.org/officeDocument/2006/relationships/hyperlink" Target="https://cogna.atlassian.net/browse/JAAM-77?atlOrigin=eyJpIjoiMjBhNWIzMmFjMjdiNGE1YzhhZTE4YmM0ZjA0MDM4ZWYiLCJwIjoiZXhjZWwtamlyYSJ9" TargetMode="External"/><Relationship Id="rId52" Type="http://schemas.openxmlformats.org/officeDocument/2006/relationships/hyperlink" Target="https://cogna.atlassian.net/browse/JAAM-93?atlOrigin=eyJpIjoiMjBhNWIzMmFjMjdiNGE1YzhhZTE4YmM0ZjA0MDM4ZWYiLCJwIjoiZXhjZWwtamlyYSJ9" TargetMode="External"/><Relationship Id="rId73" Type="http://schemas.openxmlformats.org/officeDocument/2006/relationships/hyperlink" Target="https://cogna.atlassian.net/browse/JACO-6979?atlOrigin=eyJpIjoiMjBhNWIzMmFjMjdiNGE1YzhhZTE4YmM0ZjA0MDM4ZWYiLCJwIjoiZXhjZWwtamlyYSJ9" TargetMode="External"/><Relationship Id="rId94" Type="http://schemas.openxmlformats.org/officeDocument/2006/relationships/hyperlink" Target="https://cogna.atlassian.net/browse/JACO-7021?atlOrigin=eyJpIjoiMjBhNWIzMmFjMjdiNGE1YzhhZTE4YmM0ZjA0MDM4ZWYiLCJwIjoiZXhjZWwtamlyYSJ9" TargetMode="External"/><Relationship Id="rId148" Type="http://schemas.openxmlformats.org/officeDocument/2006/relationships/hyperlink" Target="https://cogna.atlassian.net/browse/APDO-4662?atlOrigin=eyJpIjoiMjBhNWIzMmFjMjdiNGE1YzhhZTE4YmM0ZjA0MDM4ZWYiLCJwIjoiZXhjZWwtamlyYSJ9" TargetMode="External"/><Relationship Id="rId169" Type="http://schemas.openxmlformats.org/officeDocument/2006/relationships/hyperlink" Target="https://cogna.atlassian.net/browse/JACO-6588?atlOrigin=eyJpIjoiMjBhNWIzMmFjMjdiNGE1YzhhZTE4YmM0ZjA0MDM4ZWYiLCJwIjoiZXhjZWwtamlyYSJ9" TargetMode="External"/><Relationship Id="rId4" Type="http://schemas.openxmlformats.org/officeDocument/2006/relationships/hyperlink" Target="https://cogna.atlassian.net/browse/JACO-6809?atlOrigin=eyJpIjoiMjBhNWIzMmFjMjdiNGE1YzhhZTE4YmM0ZjA0MDM4ZWYiLCJwIjoiZXhjZWwtamlyYSJ9" TargetMode="External"/><Relationship Id="rId180" Type="http://schemas.openxmlformats.org/officeDocument/2006/relationships/hyperlink" Target="https://cogna.atlassian.net/browse/JACO-6722?atlOrigin=eyJpIjoiMjBhNWIzMmFjMjdiNGE1YzhhZTE4YmM0ZjA0MDM4ZWYiLCJwIjoiZXhjZWwtamlyYSJ9" TargetMode="External"/><Relationship Id="rId215" Type="http://schemas.openxmlformats.org/officeDocument/2006/relationships/hyperlink" Target="https://cogna.atlassian.net/browse/JAAM-86?atlOrigin=eyJpIjoiMjBhNWIzMmFjMjdiNGE1YzhhZTE4YmM0ZjA0MDM4ZWYiLCJwIjoiZXhjZWwtamlyYSJ9" TargetMode="External"/><Relationship Id="rId236" Type="http://schemas.openxmlformats.org/officeDocument/2006/relationships/hyperlink" Target="https://cogna.atlassian.net/browse/JACO-6719?atlOrigin=eyJpIjoiMjBhNWIzMmFjMjdiNGE1YzhhZTE4YmM0ZjA0MDM4ZWYiLCJwIjoiZXhjZWwtamlyYSJ9" TargetMode="External"/><Relationship Id="rId257" Type="http://schemas.openxmlformats.org/officeDocument/2006/relationships/hyperlink" Target="https://cogna.atlassian.net/browse/JACO-6982?atlOrigin=eyJpIjoiMjBhNWIzMmFjMjdiNGE1YzhhZTE4YmM0ZjA0MDM4ZWYiLCJwIjoiZXhjZWwtamlyYSJ9" TargetMode="External"/><Relationship Id="rId278" Type="http://schemas.openxmlformats.org/officeDocument/2006/relationships/hyperlink" Target="https://cogna.atlassian.net/browse/APDO-2330?atlOrigin=eyJpIjoiMjBhNWIzMmFjMjdiNGE1YzhhZTE4YmM0ZjA0MDM4ZWYiLCJwIjoiZXhjZWwtamlyYSJ9" TargetMode="External"/><Relationship Id="rId303" Type="http://schemas.openxmlformats.org/officeDocument/2006/relationships/hyperlink" Target="https://cogna.atlassian.net/browse/JAAM-29?atlOrigin=eyJpIjoiMjBhNWIzMmFjMjdiNGE1YzhhZTE4YmM0ZjA0MDM4ZWYiLCJwIjoiZXhjZWwtamlyYSJ9" TargetMode="External"/><Relationship Id="rId42" Type="http://schemas.openxmlformats.org/officeDocument/2006/relationships/hyperlink" Target="https://cogna.atlassian.net/browse/JACO-6947?atlOrigin=eyJpIjoiMjBhNWIzMmFjMjdiNGE1YzhhZTE4YmM0ZjA0MDM4ZWYiLCJwIjoiZXhjZWwtamlyYSJ9" TargetMode="External"/><Relationship Id="rId84" Type="http://schemas.openxmlformats.org/officeDocument/2006/relationships/hyperlink" Target="https://cogna.atlassian.net/browse/JAAM-105?atlOrigin=eyJpIjoiMjBhNWIzMmFjMjdiNGE1YzhhZTE4YmM0ZjA0MDM4ZWYiLCJwIjoiZXhjZWwtamlyYSJ9" TargetMode="External"/><Relationship Id="rId138" Type="http://schemas.openxmlformats.org/officeDocument/2006/relationships/hyperlink" Target="https://cogna.atlassian.net/browse/APDO-4526?atlOrigin=eyJpIjoiMjBhNWIzMmFjMjdiNGE1YzhhZTE4YmM0ZjA0MDM4ZWYiLCJwIjoiZXhjZWwtamlyYSJ9" TargetMode="External"/><Relationship Id="rId191" Type="http://schemas.openxmlformats.org/officeDocument/2006/relationships/hyperlink" Target="https://cogna.atlassian.net/browse/JAAM-6?atlOrigin=eyJpIjoiMjBhNWIzMmFjMjdiNGE1YzhhZTE4YmM0ZjA0MDM4ZWYiLCJwIjoiZXhjZWwtamlyYSJ9" TargetMode="External"/><Relationship Id="rId205" Type="http://schemas.openxmlformats.org/officeDocument/2006/relationships/hyperlink" Target="https://cogna.atlassian.net/browse/JACO-6945?atlOrigin=eyJpIjoiMjBhNWIzMmFjMjdiNGE1YzhhZTE4YmM0ZjA0MDM4ZWYiLCJwIjoiZXhjZWwtamlyYSJ9" TargetMode="External"/><Relationship Id="rId247" Type="http://schemas.openxmlformats.org/officeDocument/2006/relationships/hyperlink" Target="https://cogna.atlassian.net/browse/JAAM-6?atlOrigin=eyJpIjoiMjBhNWIzMmFjMjdiNGE1YzhhZTE4YmM0ZjA0MDM4ZWYiLCJwIjoiZXhjZWwtamlyYSJ9" TargetMode="External"/><Relationship Id="rId107" Type="http://schemas.openxmlformats.org/officeDocument/2006/relationships/hyperlink" Target="https://cogna.atlassian.net/browse/APDO-2396?atlOrigin=eyJpIjoiMjBhNWIzMmFjMjdiNGE1YzhhZTE4YmM0ZjA0MDM4ZWYiLCJwIjoiZXhjZWwtamlyYSJ9" TargetMode="External"/><Relationship Id="rId289" Type="http://schemas.openxmlformats.org/officeDocument/2006/relationships/hyperlink" Target="https://cogna.atlassian.net/browse/APDO-4269?atlOrigin=eyJpIjoiMjBhNWIzMmFjMjdiNGE1YzhhZTE4YmM0ZjA0MDM4ZWYiLCJwIjoiZXhjZWwtamlyYSJ9" TargetMode="External"/><Relationship Id="rId11" Type="http://schemas.openxmlformats.org/officeDocument/2006/relationships/hyperlink" Target="https://cogna.atlassian.net/browse/JACO-6862?atlOrigin=eyJpIjoiMjBhNWIzMmFjMjdiNGE1YzhhZTE4YmM0ZjA0MDM4ZWYiLCJwIjoiZXhjZWwtamlyYSJ9" TargetMode="External"/><Relationship Id="rId53" Type="http://schemas.openxmlformats.org/officeDocument/2006/relationships/hyperlink" Target="https://cogna.atlassian.net/browse/JAAM-94?atlOrigin=eyJpIjoiMjBhNWIzMmFjMjdiNGE1YzhhZTE4YmM0ZjA0MDM4ZWYiLCJwIjoiZXhjZWwtamlyYSJ9" TargetMode="External"/><Relationship Id="rId149" Type="http://schemas.openxmlformats.org/officeDocument/2006/relationships/hyperlink" Target="https://cogna.atlassian.net/browse/APDO-4663?atlOrigin=eyJpIjoiMjBhNWIzMmFjMjdiNGE1YzhhZTE4YmM0ZjA0MDM4ZWYiLCJwIjoiZXhjZWwtamlyYSJ9" TargetMode="External"/><Relationship Id="rId314" Type="http://schemas.openxmlformats.org/officeDocument/2006/relationships/hyperlink" Target="https://cogna.atlassian.net/browse/APDO-4292?atlOrigin=eyJpIjoiMjBhNWIzMmFjMjdiNGE1YzhhZTE4YmM0ZjA0MDM4ZWYiLCJwIjoiZXhjZWwtamlyYSJ9" TargetMode="External"/><Relationship Id="rId95" Type="http://schemas.openxmlformats.org/officeDocument/2006/relationships/hyperlink" Target="https://cogna.atlassian.net/browse/JAAM-111?atlOrigin=eyJpIjoiMjBhNWIzMmFjMjdiNGE1YzhhZTE4YmM0ZjA0MDM4ZWYiLCJwIjoiZXhjZWwtamlyYSJ9" TargetMode="External"/><Relationship Id="rId160" Type="http://schemas.openxmlformats.org/officeDocument/2006/relationships/hyperlink" Target="https://cogna.atlassian.net/browse/APDO-4685?atlOrigin=eyJpIjoiMjBhNWIzMmFjMjdiNGE1YzhhZTE4YmM0ZjA0MDM4ZWYiLCJwIjoiZXhjZWwtamlyYSJ9" TargetMode="External"/><Relationship Id="rId216" Type="http://schemas.openxmlformats.org/officeDocument/2006/relationships/hyperlink" Target="https://cogna.atlassian.net/browse/JAAM-86?atlOrigin=eyJpIjoiMjBhNWIzMmFjMjdiNGE1YzhhZTE4YmM0ZjA0MDM4ZWYiLCJwIjoiZXhjZWwtamlyYSJ9" TargetMode="External"/><Relationship Id="rId258" Type="http://schemas.openxmlformats.org/officeDocument/2006/relationships/hyperlink" Target="https://cogna.atlassian.net/browse/JAAM-49?atlOrigin=eyJpIjoiMjBhNWIzMmFjMjdiNGE1YzhhZTE4YmM0ZjA0MDM4ZWYiLCJwIjoiZXhjZWwtamlyYSJ9" TargetMode="External"/><Relationship Id="rId22" Type="http://schemas.openxmlformats.org/officeDocument/2006/relationships/hyperlink" Target="https://cogna.atlassian.net/browse/JAMO-3798?atlOrigin=eyJpIjoiMjBhNWIzMmFjMjdiNGE1YzhhZTE4YmM0ZjA0MDM4ZWYiLCJwIjoiZXhjZWwtamlyYSJ9" TargetMode="External"/><Relationship Id="rId64" Type="http://schemas.openxmlformats.org/officeDocument/2006/relationships/hyperlink" Target="https://cogna.atlassian.net/browse/JACO-6962?atlOrigin=eyJpIjoiMjBhNWIzMmFjMjdiNGE1YzhhZTE4YmM0ZjA0MDM4ZWYiLCJwIjoiZXhjZWwtamlyYSJ9" TargetMode="External"/><Relationship Id="rId118" Type="http://schemas.openxmlformats.org/officeDocument/2006/relationships/hyperlink" Target="https://cogna.atlassian.net/browse/APDO-4311?atlOrigin=eyJpIjoiMjBhNWIzMmFjMjdiNGE1YzhhZTE4YmM0ZjA0MDM4ZWYiLCJwIjoiZXhjZWwtamlyYSJ9" TargetMode="External"/><Relationship Id="rId325" Type="http://schemas.openxmlformats.org/officeDocument/2006/relationships/hyperlink" Target="https://cogna.atlassian.net/browse/APDO-4640?atlOrigin=eyJpIjoiMjBhNWIzMmFjMjdiNGE1YzhhZTE4YmM0ZjA0MDM4ZWYiLCJwIjoiZXhjZWwtamlyYSJ9" TargetMode="External"/><Relationship Id="rId171" Type="http://schemas.openxmlformats.org/officeDocument/2006/relationships/hyperlink" Target="https://cogna.atlassian.net/browse/JACO-6512?atlOrigin=eyJpIjoiMjBhNWIzMmFjMjdiNGE1YzhhZTE4YmM0ZjA0MDM4ZWYiLCJwIjoiZXhjZWwtamlyYSJ9" TargetMode="External"/><Relationship Id="rId227" Type="http://schemas.openxmlformats.org/officeDocument/2006/relationships/hyperlink" Target="https://cogna.atlassian.net/browse/JACO-6949?atlOrigin=eyJpIjoiMjBhNWIzMmFjMjdiNGE1YzhhZTE4YmM0ZjA0MDM4ZWYiLCJwIjoiZXhjZWwtamlyYSJ9" TargetMode="External"/><Relationship Id="rId269" Type="http://schemas.openxmlformats.org/officeDocument/2006/relationships/hyperlink" Target="https://cogna.atlassian.net/browse/APDO-2320?atlOrigin=eyJpIjoiMjBhNWIzMmFjMjdiNGE1YzhhZTE4YmM0ZjA0MDM4ZWYiLCJwIjoiZXhjZWwtamlyYSJ9" TargetMode="External"/><Relationship Id="rId33" Type="http://schemas.openxmlformats.org/officeDocument/2006/relationships/hyperlink" Target="https://cogna.atlassian.net/browse/JAAM-79?atlOrigin=eyJpIjoiMjBhNWIzMmFjMjdiNGE1YzhhZTE4YmM0ZjA0MDM4ZWYiLCJwIjoiZXhjZWwtamlyYSJ9" TargetMode="External"/><Relationship Id="rId129" Type="http://schemas.openxmlformats.org/officeDocument/2006/relationships/hyperlink" Target="https://cogna.atlassian.net/browse/APDO-4380?atlOrigin=eyJpIjoiMjBhNWIzMmFjMjdiNGE1YzhhZTE4YmM0ZjA0MDM4ZWYiLCJwIjoiZXhjZWwtamlyYSJ9" TargetMode="External"/><Relationship Id="rId280" Type="http://schemas.openxmlformats.org/officeDocument/2006/relationships/hyperlink" Target="https://cogna.atlassian.net/browse/APDO-4272?atlOrigin=eyJpIjoiMjBhNWIzMmFjMjdiNGE1YzhhZTE4YmM0ZjA0MDM4ZWYiLCJwIjoiZXhjZWwtamlyYSJ9" TargetMode="External"/><Relationship Id="rId75" Type="http://schemas.openxmlformats.org/officeDocument/2006/relationships/hyperlink" Target="https://cogna.atlassian.net/browse/JACO-6983?atlOrigin=eyJpIjoiMjBhNWIzMmFjMjdiNGE1YzhhZTE4YmM0ZjA0MDM4ZWYiLCJwIjoiZXhjZWwtamlyYSJ9" TargetMode="External"/><Relationship Id="rId140" Type="http://schemas.openxmlformats.org/officeDocument/2006/relationships/hyperlink" Target="https://cogna.atlassian.net/browse/JAAM-67?atlOrigin=eyJpIjoiMjBhNWIzMmFjMjdiNGE1YzhhZTE4YmM0ZjA0MDM4ZWYiLCJwIjoiZXhjZWwtamlyYSJ9" TargetMode="External"/><Relationship Id="rId182" Type="http://schemas.openxmlformats.org/officeDocument/2006/relationships/hyperlink" Target="https://cogna.atlassian.net/browse/JACO-6727?atlOrigin=eyJpIjoiMjBhNWIzMmFjMjdiNGE1YzhhZTE4YmM0ZjA0MDM4ZWYiLCJwIjoiZXhjZWwtamlyYSJ9" TargetMode="External"/><Relationship Id="rId6" Type="http://schemas.openxmlformats.org/officeDocument/2006/relationships/hyperlink" Target="https://cogna.atlassian.net/browse/JACO-6828?atlOrigin=eyJpIjoiMjBhNWIzMmFjMjdiNGE1YzhhZTE4YmM0ZjA0MDM4ZWYiLCJwIjoiZXhjZWwtamlyYSJ9" TargetMode="External"/><Relationship Id="rId238" Type="http://schemas.openxmlformats.org/officeDocument/2006/relationships/hyperlink" Target="https://cogna.atlassian.net/browse/JACO-6982?atlOrigin=eyJpIjoiMjBhNWIzMmFjMjdiNGE1YzhhZTE4YmM0ZjA0MDM4ZWYiLCJwIjoiZXhjZWwtamlyYSJ9" TargetMode="External"/><Relationship Id="rId291" Type="http://schemas.openxmlformats.org/officeDocument/2006/relationships/hyperlink" Target="https://cogna.atlassian.net/browse/APDO-4271?atlOrigin=eyJpIjoiMjBhNWIzMmFjMjdiNGE1YzhhZTE4YmM0ZjA0MDM4ZWYiLCJwIjoiZXhjZWwtamlyYSJ9" TargetMode="External"/><Relationship Id="rId305" Type="http://schemas.openxmlformats.org/officeDocument/2006/relationships/hyperlink" Target="https://cogna.atlassian.net/browse/APDO-3894?atlOrigin=eyJpIjoiMjBhNWIzMmFjMjdiNGE1YzhhZTE4YmM0ZjA0MDM4ZWYiLCJwIjoiZXhjZWwtamlyYSJ9" TargetMode="External"/><Relationship Id="rId44" Type="http://schemas.openxmlformats.org/officeDocument/2006/relationships/hyperlink" Target="https://cogna.atlassian.net/browse/JAAM-87?atlOrigin=eyJpIjoiMjBhNWIzMmFjMjdiNGE1YzhhZTE4YmM0ZjA0MDM4ZWYiLCJwIjoiZXhjZWwtamlyYSJ9" TargetMode="External"/><Relationship Id="rId86" Type="http://schemas.openxmlformats.org/officeDocument/2006/relationships/hyperlink" Target="https://cogna.atlassian.net/browse/JACO-7007?atlOrigin=eyJpIjoiMjBhNWIzMmFjMjdiNGE1YzhhZTE4YmM0ZjA0MDM4ZWYiLCJwIjoiZXhjZWwtamlyYSJ9" TargetMode="External"/><Relationship Id="rId151" Type="http://schemas.openxmlformats.org/officeDocument/2006/relationships/hyperlink" Target="https://cogna.atlassian.net/browse/APDO-4665?atlOrigin=eyJpIjoiMjBhNWIzMmFjMjdiNGE1YzhhZTE4YmM0ZjA0MDM4ZWYiLCJwIjoiZXhjZWwtamlyYSJ9" TargetMode="External"/><Relationship Id="rId193" Type="http://schemas.openxmlformats.org/officeDocument/2006/relationships/hyperlink" Target="https://cogna.atlassian.net/browse/JAAM-6?atlOrigin=eyJpIjoiMjBhNWIzMmFjMjdiNGE1YzhhZTE4YmM0ZjA0MDM4ZWYiLCJwIjoiZXhjZWwtamlyYSJ9" TargetMode="External"/><Relationship Id="rId207" Type="http://schemas.openxmlformats.org/officeDocument/2006/relationships/hyperlink" Target="https://cogna.atlassian.net/browse/JAAM-24?atlOrigin=eyJpIjoiMjBhNWIzMmFjMjdiNGE1YzhhZTE4YmM0ZjA0MDM4ZWYiLCJwIjoiZXhjZWwtamlyYSJ9" TargetMode="External"/><Relationship Id="rId249" Type="http://schemas.openxmlformats.org/officeDocument/2006/relationships/hyperlink" Target="https://cogna.atlassian.net/browse/JACO-6727?atlOrigin=eyJpIjoiMjBhNWIzMmFjMjdiNGE1YzhhZTE4YmM0ZjA0MDM4ZWYiLCJwIjoiZXhjZWwtamlyYSJ9" TargetMode="External"/><Relationship Id="rId13" Type="http://schemas.openxmlformats.org/officeDocument/2006/relationships/hyperlink" Target="https://cogna.atlassian.net/browse/JACO-6864?atlOrigin=eyJpIjoiMjBhNWIzMmFjMjdiNGE1YzhhZTE4YmM0ZjA0MDM4ZWYiLCJwIjoiZXhjZWwtamlyYSJ9" TargetMode="External"/><Relationship Id="rId109" Type="http://schemas.openxmlformats.org/officeDocument/2006/relationships/hyperlink" Target="https://cogna.atlassian.net/browse/APDO-3342?atlOrigin=eyJpIjoiMjBhNWIzMmFjMjdiNGE1YzhhZTE4YmM0ZjA0MDM4ZWYiLCJwIjoiZXhjZWwtamlyYSJ9" TargetMode="External"/><Relationship Id="rId260" Type="http://schemas.openxmlformats.org/officeDocument/2006/relationships/hyperlink" Target="https://cogna.atlassian.net/browse/JACO-7015?atlOrigin=eyJpIjoiMjBhNWIzMmFjMjdiNGE1YzhhZTE4YmM0ZjA0MDM4ZWYiLCJwIjoiZXhjZWwtamlyYSJ9" TargetMode="External"/><Relationship Id="rId316" Type="http://schemas.openxmlformats.org/officeDocument/2006/relationships/hyperlink" Target="https://cogna.atlassian.net/browse/APDO-4446?atlOrigin=eyJpIjoiMjBhNWIzMmFjMjdiNGE1YzhhZTE4YmM0ZjA0MDM4ZWYiLCJwIjoiZXhjZWwtamlyYSJ9" TargetMode="External"/><Relationship Id="rId55" Type="http://schemas.openxmlformats.org/officeDocument/2006/relationships/hyperlink" Target="https://cogna.atlassian.net/browse/JAMO-3815?atlOrigin=eyJpIjoiMjBhNWIzMmFjMjdiNGE1YzhhZTE4YmM0ZjA0MDM4ZWYiLCJwIjoiZXhjZWwtamlyYSJ9" TargetMode="External"/><Relationship Id="rId97" Type="http://schemas.openxmlformats.org/officeDocument/2006/relationships/hyperlink" Target="https://cogna.atlassian.net/browse/JACO-7030?atlOrigin=eyJpIjoiMjBhNWIzMmFjMjdiNGE1YzhhZTE4YmM0ZjA0MDM4ZWYiLCJwIjoiZXhjZWwtamlyYSJ9" TargetMode="External"/><Relationship Id="rId120" Type="http://schemas.openxmlformats.org/officeDocument/2006/relationships/hyperlink" Target="https://cogna.atlassian.net/browse/APDO-4332?atlOrigin=eyJpIjoiMjBhNWIzMmFjMjdiNGE1YzhhZTE4YmM0ZjA0MDM4ZWYiLCJwIjoiZXhjZWwtamlyYSJ9"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gna.atlassian.net/browse/JFTR-7443?atlOrigin=eyJpIjoiMjBhNWIzMmFjMjdiNGE1YzhhZTE4YmM0ZjA0MDM4ZWYiLCJwIjoiZXhjZWwtamlyYSJ9" TargetMode="External"/><Relationship Id="rId13" Type="http://schemas.openxmlformats.org/officeDocument/2006/relationships/hyperlink" Target="https://cogna.atlassian.net/browse/JFEA-18847?atlOrigin=eyJpIjoiMjBhNWIzMmFjMjdiNGE1YzhhZTE4YmM0ZjA0MDM4ZWYiLCJwIjoiZXhjZWwtamlyYSJ9" TargetMode="External"/><Relationship Id="rId3" Type="http://schemas.openxmlformats.org/officeDocument/2006/relationships/hyperlink" Target="https://cogna.atlassian.net/browse/JFHM-8310?atlOrigin=eyJpIjoiMjBhNWIzMmFjMjdiNGE1YzhhZTE4YmM0ZjA0MDM4ZWYiLCJwIjoiZXhjZWwtamlyYSJ9" TargetMode="External"/><Relationship Id="rId7" Type="http://schemas.openxmlformats.org/officeDocument/2006/relationships/hyperlink" Target="https://cogna.atlassian.net/browse/JFEA-18805?atlOrigin=eyJpIjoiMjBhNWIzMmFjMjdiNGE1YzhhZTE4YmM0ZjA0MDM4ZWYiLCJwIjoiZXhjZWwtamlyYSJ9" TargetMode="External"/><Relationship Id="rId12" Type="http://schemas.openxmlformats.org/officeDocument/2006/relationships/hyperlink" Target="https://cogna.atlassian.net/browse/JFEA-18872?atlOrigin=eyJpIjoiMjBhNWIzMmFjMjdiNGE1YzhhZTE4YmM0ZjA0MDM4ZWYiLCJwIjoiZXhjZWwtamlyYSJ9" TargetMode="External"/><Relationship Id="rId2" Type="http://schemas.openxmlformats.org/officeDocument/2006/relationships/hyperlink" Target="https://cogna.atlassian.net/browse/JFHM-8453?atlOrigin=eyJpIjoiMjBhNWIzMmFjMjdiNGE1YzhhZTE4YmM0ZjA0MDM4ZWYiLCJwIjoiZXhjZWwtamlyYSJ9" TargetMode="External"/><Relationship Id="rId1" Type="http://schemas.openxmlformats.org/officeDocument/2006/relationships/hyperlink" Target="https://cogna.atlassian.net/browse/JFSP-8246?atlOrigin=eyJpIjoiMjBhNWIzMmFjMjdiNGE1YzhhZTE4YmM0ZjA0MDM4ZWYiLCJwIjoiZXhjZWwtamlyYSJ9" TargetMode="External"/><Relationship Id="rId6" Type="http://schemas.openxmlformats.org/officeDocument/2006/relationships/hyperlink" Target="https://cogna.atlassian.net/browse/JFEA-18856?atlOrigin=eyJpIjoiMjBhNWIzMmFjMjdiNGE1YzhhZTE4YmM0ZjA0MDM4ZWYiLCJwIjoiZXhjZWwtamlyYSJ9" TargetMode="External"/><Relationship Id="rId11" Type="http://schemas.openxmlformats.org/officeDocument/2006/relationships/hyperlink" Target="https://cogna.atlassian.net/browse/JFSP-5622?atlOrigin=eyJpIjoiMjBhNWIzMmFjMjdiNGE1YzhhZTE4YmM0ZjA0MDM4ZWYiLCJwIjoiZXhjZWwtamlyYSJ9" TargetMode="External"/><Relationship Id="rId5" Type="http://schemas.openxmlformats.org/officeDocument/2006/relationships/hyperlink" Target="https://cogna.atlassian.net/browse/JFHM-6651?atlOrigin=eyJpIjoiMjBhNWIzMmFjMjdiNGE1YzhhZTE4YmM0ZjA0MDM4ZWYiLCJwIjoiZXhjZWwtamlyYSJ9" TargetMode="External"/><Relationship Id="rId15" Type="http://schemas.openxmlformats.org/officeDocument/2006/relationships/hyperlink" Target="https://cogna.atlassian.net/browse/JFSP-8416?atlOrigin=eyJpIjoiMjBhNWIzMmFjMjdiNGE1YzhhZTE4YmM0ZjA0MDM4ZWYiLCJwIjoiZXhjZWwtamlyYSJ9" TargetMode="External"/><Relationship Id="rId10" Type="http://schemas.openxmlformats.org/officeDocument/2006/relationships/hyperlink" Target="https://cogna.atlassian.net/browse/JFSP-8225?atlOrigin=eyJpIjoiMjBhNWIzMmFjMjdiNGE1YzhhZTE4YmM0ZjA0MDM4ZWYiLCJwIjoiZXhjZWwtamlyYSJ9" TargetMode="External"/><Relationship Id="rId4" Type="http://schemas.openxmlformats.org/officeDocument/2006/relationships/hyperlink" Target="https://cogna.atlassian.net/browse/JFHM-8408?atlOrigin=eyJpIjoiMjBhNWIzMmFjMjdiNGE1YzhhZTE4YmM0ZjA0MDM4ZWYiLCJwIjoiZXhjZWwtamlyYSJ9" TargetMode="External"/><Relationship Id="rId9" Type="http://schemas.openxmlformats.org/officeDocument/2006/relationships/hyperlink" Target="https://cogna.atlassian.net/browse/JFTR-7435?atlOrigin=eyJpIjoiMjBhNWIzMmFjMjdiNGE1YzhhZTE4YmM0ZjA0MDM4ZWYiLCJwIjoiZXhjZWwtamlyYSJ9" TargetMode="External"/><Relationship Id="rId14" Type="http://schemas.openxmlformats.org/officeDocument/2006/relationships/hyperlink" Target="https://cogna.atlassian.net/browse/JFEA-18804?atlOrigin=eyJpIjoiMjBhNWIzMmFjMjdiNGE1YzhhZTE4YmM0ZjA0MDM4ZWYiLCJwIjoiZXhjZWwtamlyYSJ9"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cogna.atlassian.net/browse/JFHM-7990?atlOrigin=eyJpIjoiMjBhNWIzMmFjMjdiNGE1YzhhZTE4YmM0ZjA0MDM4ZWYiLCJwIjoiZXhjZWwtamlyYSJ9" TargetMode="External"/><Relationship Id="rId299" Type="http://schemas.openxmlformats.org/officeDocument/2006/relationships/hyperlink" Target="https://cogna.atlassian.net/browse/JFEA-18316?atlOrigin=eyJpIjoiMjBhNWIzMmFjMjdiNGE1YzhhZTE4YmM0ZjA0MDM4ZWYiLCJwIjoiZXhjZWwtamlyYSJ9" TargetMode="External"/><Relationship Id="rId21" Type="http://schemas.openxmlformats.org/officeDocument/2006/relationships/hyperlink" Target="https://cogna.atlassian.net/browse/JFTR-7296?atlOrigin=eyJpIjoiMjBhNWIzMmFjMjdiNGE1YzhhZTE4YmM0ZjA0MDM4ZWYiLCJwIjoiZXhjZWwtamlyYSJ9" TargetMode="External"/><Relationship Id="rId63" Type="http://schemas.openxmlformats.org/officeDocument/2006/relationships/hyperlink" Target="https://cogna.atlassian.net/browse/JFSP-7996?atlOrigin=eyJpIjoiMjBhNWIzMmFjMjdiNGE1YzhhZTE4YmM0ZjA0MDM4ZWYiLCJwIjoiZXhjZWwtamlyYSJ9" TargetMode="External"/><Relationship Id="rId159" Type="http://schemas.openxmlformats.org/officeDocument/2006/relationships/hyperlink" Target="https://cogna.atlassian.net/browse/JFEA-18857?atlOrigin=eyJpIjoiMjBhNWIzMmFjMjdiNGE1YzhhZTE4YmM0ZjA0MDM4ZWYiLCJwIjoiZXhjZWwtamlyYSJ9" TargetMode="External"/><Relationship Id="rId324" Type="http://schemas.openxmlformats.org/officeDocument/2006/relationships/hyperlink" Target="https://cogna.atlassian.net/browse/JFEA-18229?atlOrigin=eyJpIjoiMjBhNWIzMmFjMjdiNGE1YzhhZTE4YmM0ZjA0MDM4ZWYiLCJwIjoiZXhjZWwtamlyYSJ9" TargetMode="External"/><Relationship Id="rId170" Type="http://schemas.openxmlformats.org/officeDocument/2006/relationships/hyperlink" Target="https://cogna.atlassian.net/browse/JFEA-18795?atlOrigin=eyJpIjoiMjBhNWIzMmFjMjdiNGE1YzhhZTE4YmM0ZjA0MDM4ZWYiLCJwIjoiZXhjZWwtamlyYSJ9" TargetMode="External"/><Relationship Id="rId226" Type="http://schemas.openxmlformats.org/officeDocument/2006/relationships/hyperlink" Target="https://cogna.atlassian.net/browse/JFEA-18616?atlOrigin=eyJpIjoiMjBhNWIzMmFjMjdiNGE1YzhhZTE4YmM0ZjA0MDM4ZWYiLCJwIjoiZXhjZWwtamlyYSJ9" TargetMode="External"/><Relationship Id="rId268" Type="http://schemas.openxmlformats.org/officeDocument/2006/relationships/hyperlink" Target="https://cogna.atlassian.net/browse/JFEA-18463?atlOrigin=eyJpIjoiMjBhNWIzMmFjMjdiNGE1YzhhZTE4YmM0ZjA0MDM4ZWYiLCJwIjoiZXhjZWwtamlyYSJ9" TargetMode="External"/><Relationship Id="rId32" Type="http://schemas.openxmlformats.org/officeDocument/2006/relationships/hyperlink" Target="https://cogna.atlassian.net/browse/JFTR-7184?atlOrigin=eyJpIjoiMjBhNWIzMmFjMjdiNGE1YzhhZTE4YmM0ZjA0MDM4ZWYiLCJwIjoiZXhjZWwtamlyYSJ9" TargetMode="External"/><Relationship Id="rId74" Type="http://schemas.openxmlformats.org/officeDocument/2006/relationships/hyperlink" Target="https://cogna.atlassian.net/browse/JFHM-8375?atlOrigin=eyJpIjoiMjBhNWIzMmFjMjdiNGE1YzhhZTE4YmM0ZjA0MDM4ZWYiLCJwIjoiZXhjZWwtamlyYSJ9" TargetMode="External"/><Relationship Id="rId128" Type="http://schemas.openxmlformats.org/officeDocument/2006/relationships/hyperlink" Target="https://cogna.atlassian.net/browse/JFEA-19001?atlOrigin=eyJpIjoiMjBhNWIzMmFjMjdiNGE1YzhhZTE4YmM0ZjA0MDM4ZWYiLCJwIjoiZXhjZWwtamlyYSJ9" TargetMode="External"/><Relationship Id="rId5" Type="http://schemas.openxmlformats.org/officeDocument/2006/relationships/hyperlink" Target="https://cogna.atlassian.net/browse/JFTR-7389?atlOrigin=eyJpIjoiMjBhNWIzMmFjMjdiNGE1YzhhZTE4YmM0ZjA0MDM4ZWYiLCJwIjoiZXhjZWwtamlyYSJ9" TargetMode="External"/><Relationship Id="rId181" Type="http://schemas.openxmlformats.org/officeDocument/2006/relationships/hyperlink" Target="https://cogna.atlassian.net/browse/JFEA-18763?atlOrigin=eyJpIjoiMjBhNWIzMmFjMjdiNGE1YzhhZTE4YmM0ZjA0MDM4ZWYiLCJwIjoiZXhjZWwtamlyYSJ9" TargetMode="External"/><Relationship Id="rId237" Type="http://schemas.openxmlformats.org/officeDocument/2006/relationships/hyperlink" Target="https://cogna.atlassian.net/browse/JFEA-18580?atlOrigin=eyJpIjoiMjBhNWIzMmFjMjdiNGE1YzhhZTE4YmM0ZjA0MDM4ZWYiLCJwIjoiZXhjZWwtamlyYSJ9" TargetMode="External"/><Relationship Id="rId279" Type="http://schemas.openxmlformats.org/officeDocument/2006/relationships/hyperlink" Target="https://cogna.atlassian.net/browse/JFEA-18406?atlOrigin=eyJpIjoiMjBhNWIzMmFjMjdiNGE1YzhhZTE4YmM0ZjA0MDM4ZWYiLCJwIjoiZXhjZWwtamlyYSJ9" TargetMode="External"/><Relationship Id="rId43" Type="http://schemas.openxmlformats.org/officeDocument/2006/relationships/hyperlink" Target="https://cogna.atlassian.net/browse/JFTR-6993?atlOrigin=eyJpIjoiMjBhNWIzMmFjMjdiNGE1YzhhZTE4YmM0ZjA0MDM4ZWYiLCJwIjoiZXhjZWwtamlyYSJ9" TargetMode="External"/><Relationship Id="rId139" Type="http://schemas.openxmlformats.org/officeDocument/2006/relationships/hyperlink" Target="https://cogna.atlassian.net/browse/JFEA-18916?atlOrigin=eyJpIjoiMjBhNWIzMmFjMjdiNGE1YzhhZTE4YmM0ZjA0MDM4ZWYiLCJwIjoiZXhjZWwtamlyYSJ9" TargetMode="External"/><Relationship Id="rId290" Type="http://schemas.openxmlformats.org/officeDocument/2006/relationships/hyperlink" Target="https://cogna.atlassian.net/browse/JFEA-18376?atlOrigin=eyJpIjoiMjBhNWIzMmFjMjdiNGE1YzhhZTE4YmM0ZjA0MDM4ZWYiLCJwIjoiZXhjZWwtamlyYSJ9" TargetMode="External"/><Relationship Id="rId304" Type="http://schemas.openxmlformats.org/officeDocument/2006/relationships/hyperlink" Target="https://cogna.atlassian.net/browse/JFEA-18307?atlOrigin=eyJpIjoiMjBhNWIzMmFjMjdiNGE1YzhhZTE4YmM0ZjA0MDM4ZWYiLCJwIjoiZXhjZWwtamlyYSJ9" TargetMode="External"/><Relationship Id="rId85" Type="http://schemas.openxmlformats.org/officeDocument/2006/relationships/hyperlink" Target="https://cogna.atlassian.net/browse/JFHM-8343?atlOrigin=eyJpIjoiMjBhNWIzMmFjMjdiNGE1YzhhZTE4YmM0ZjA0MDM4ZWYiLCJwIjoiZXhjZWwtamlyYSJ9" TargetMode="External"/><Relationship Id="rId150" Type="http://schemas.openxmlformats.org/officeDocument/2006/relationships/hyperlink" Target="https://cogna.atlassian.net/browse/JFEA-18891?atlOrigin=eyJpIjoiMjBhNWIzMmFjMjdiNGE1YzhhZTE4YmM0ZjA0MDM4ZWYiLCJwIjoiZXhjZWwtamlyYSJ9" TargetMode="External"/><Relationship Id="rId192" Type="http://schemas.openxmlformats.org/officeDocument/2006/relationships/hyperlink" Target="https://cogna.atlassian.net/browse/JFEA-18705?atlOrigin=eyJpIjoiMjBhNWIzMmFjMjdiNGE1YzhhZTE4YmM0ZjA0MDM4ZWYiLCJwIjoiZXhjZWwtamlyYSJ9" TargetMode="External"/><Relationship Id="rId206" Type="http://schemas.openxmlformats.org/officeDocument/2006/relationships/hyperlink" Target="https://cogna.atlassian.net/browse/JFEA-18676?atlOrigin=eyJpIjoiMjBhNWIzMmFjMjdiNGE1YzhhZTE4YmM0ZjA0MDM4ZWYiLCJwIjoiZXhjZWwtamlyYSJ9" TargetMode="External"/><Relationship Id="rId248" Type="http://schemas.openxmlformats.org/officeDocument/2006/relationships/hyperlink" Target="https://cogna.atlassian.net/browse/JFEA-18520?atlOrigin=eyJpIjoiMjBhNWIzMmFjMjdiNGE1YzhhZTE4YmM0ZjA0MDM4ZWYiLCJwIjoiZXhjZWwtamlyYSJ9" TargetMode="External"/><Relationship Id="rId12" Type="http://schemas.openxmlformats.org/officeDocument/2006/relationships/hyperlink" Target="https://cogna.atlassian.net/browse/JFTR-7305?atlOrigin=eyJpIjoiMjBhNWIzMmFjMjdiNGE1YzhhZTE4YmM0ZjA0MDM4ZWYiLCJwIjoiZXhjZWwtamlyYSJ9" TargetMode="External"/><Relationship Id="rId108" Type="http://schemas.openxmlformats.org/officeDocument/2006/relationships/hyperlink" Target="https://cogna.atlassian.net/browse/JFHM-8141?atlOrigin=eyJpIjoiMjBhNWIzMmFjMjdiNGE1YzhhZTE4YmM0ZjA0MDM4ZWYiLCJwIjoiZXhjZWwtamlyYSJ9" TargetMode="External"/><Relationship Id="rId315" Type="http://schemas.openxmlformats.org/officeDocument/2006/relationships/hyperlink" Target="https://cogna.atlassian.net/browse/JFEA-18249?atlOrigin=eyJpIjoiMjBhNWIzMmFjMjdiNGE1YzhhZTE4YmM0ZjA0MDM4ZWYiLCJwIjoiZXhjZWwtamlyYSJ9" TargetMode="External"/><Relationship Id="rId54" Type="http://schemas.openxmlformats.org/officeDocument/2006/relationships/hyperlink" Target="https://cogna.atlassian.net/browse/JFSP-8088?atlOrigin=eyJpIjoiMjBhNWIzMmFjMjdiNGE1YzhhZTE4YmM0ZjA0MDM4ZWYiLCJwIjoiZXhjZWwtamlyYSJ9" TargetMode="External"/><Relationship Id="rId96" Type="http://schemas.openxmlformats.org/officeDocument/2006/relationships/hyperlink" Target="https://cogna.atlassian.net/browse/JFHM-8265?atlOrigin=eyJpIjoiMjBhNWIzMmFjMjdiNGE1YzhhZTE4YmM0ZjA0MDM4ZWYiLCJwIjoiZXhjZWwtamlyYSJ9" TargetMode="External"/><Relationship Id="rId161" Type="http://schemas.openxmlformats.org/officeDocument/2006/relationships/hyperlink" Target="https://cogna.atlassian.net/browse/JFEA-18845?atlOrigin=eyJpIjoiMjBhNWIzMmFjMjdiNGE1YzhhZTE4YmM0ZjA0MDM4ZWYiLCJwIjoiZXhjZWwtamlyYSJ9" TargetMode="External"/><Relationship Id="rId217" Type="http://schemas.openxmlformats.org/officeDocument/2006/relationships/hyperlink" Target="https://cogna.atlassian.net/browse/JFEA-18638?atlOrigin=eyJpIjoiMjBhNWIzMmFjMjdiNGE1YzhhZTE4YmM0ZjA0MDM4ZWYiLCJwIjoiZXhjZWwtamlyYSJ9" TargetMode="External"/><Relationship Id="rId259" Type="http://schemas.openxmlformats.org/officeDocument/2006/relationships/hyperlink" Target="https://cogna.atlassian.net/browse/JFEA-18486?atlOrigin=eyJpIjoiMjBhNWIzMmFjMjdiNGE1YzhhZTE4YmM0ZjA0MDM4ZWYiLCJwIjoiZXhjZWwtamlyYSJ9" TargetMode="External"/><Relationship Id="rId23" Type="http://schemas.openxmlformats.org/officeDocument/2006/relationships/hyperlink" Target="https://cogna.atlassian.net/browse/JFTR-7293?atlOrigin=eyJpIjoiMjBhNWIzMmFjMjdiNGE1YzhhZTE4YmM0ZjA0MDM4ZWYiLCJwIjoiZXhjZWwtamlyYSJ9" TargetMode="External"/><Relationship Id="rId119" Type="http://schemas.openxmlformats.org/officeDocument/2006/relationships/hyperlink" Target="https://cogna.atlassian.net/browse/JFHM-7986?atlOrigin=eyJpIjoiMjBhNWIzMmFjMjdiNGE1YzhhZTE4YmM0ZjA0MDM4ZWYiLCJwIjoiZXhjZWwtamlyYSJ9" TargetMode="External"/><Relationship Id="rId270" Type="http://schemas.openxmlformats.org/officeDocument/2006/relationships/hyperlink" Target="https://cogna.atlassian.net/browse/JFEA-18439?atlOrigin=eyJpIjoiMjBhNWIzMmFjMjdiNGE1YzhhZTE4YmM0ZjA0MDM4ZWYiLCJwIjoiZXhjZWwtamlyYSJ9" TargetMode="External"/><Relationship Id="rId326" Type="http://schemas.openxmlformats.org/officeDocument/2006/relationships/hyperlink" Target="https://cogna.atlassian.net/browse/JFEA-18207?atlOrigin=eyJpIjoiMjBhNWIzMmFjMjdiNGE1YzhhZTE4YmM0ZjA0MDM4ZWYiLCJwIjoiZXhjZWwtamlyYSJ9" TargetMode="External"/><Relationship Id="rId65" Type="http://schemas.openxmlformats.org/officeDocument/2006/relationships/hyperlink" Target="https://cogna.atlassian.net/browse/JFSP-7900?atlOrigin=eyJpIjoiMjBhNWIzMmFjMjdiNGE1YzhhZTE4YmM0ZjA0MDM4ZWYiLCJwIjoiZXhjZWwtamlyYSJ9" TargetMode="External"/><Relationship Id="rId130" Type="http://schemas.openxmlformats.org/officeDocument/2006/relationships/hyperlink" Target="https://cogna.atlassian.net/browse/JFEA-18989?atlOrigin=eyJpIjoiMjBhNWIzMmFjMjdiNGE1YzhhZTE4YmM0ZjA0MDM4ZWYiLCJwIjoiZXhjZWwtamlyYSJ9" TargetMode="External"/><Relationship Id="rId172" Type="http://schemas.openxmlformats.org/officeDocument/2006/relationships/hyperlink" Target="https://cogna.atlassian.net/browse/JFEA-18790?atlOrigin=eyJpIjoiMjBhNWIzMmFjMjdiNGE1YzhhZTE4YmM0ZjA0MDM4ZWYiLCJwIjoiZXhjZWwtamlyYSJ9" TargetMode="External"/><Relationship Id="rId228" Type="http://schemas.openxmlformats.org/officeDocument/2006/relationships/hyperlink" Target="https://cogna.atlassian.net/browse/JFEA-18613?atlOrigin=eyJpIjoiMjBhNWIzMmFjMjdiNGE1YzhhZTE4YmM0ZjA0MDM4ZWYiLCJwIjoiZXhjZWwtamlyYSJ9" TargetMode="External"/><Relationship Id="rId281" Type="http://schemas.openxmlformats.org/officeDocument/2006/relationships/hyperlink" Target="https://cogna.atlassian.net/browse/JFEA-18400?atlOrigin=eyJpIjoiMjBhNWIzMmFjMjdiNGE1YzhhZTE4YmM0ZjA0MDM4ZWYiLCJwIjoiZXhjZWwtamlyYSJ9" TargetMode="External"/><Relationship Id="rId34" Type="http://schemas.openxmlformats.org/officeDocument/2006/relationships/hyperlink" Target="https://cogna.atlassian.net/browse/JFTR-7151?atlOrigin=eyJpIjoiMjBhNWIzMmFjMjdiNGE1YzhhZTE4YmM0ZjA0MDM4ZWYiLCJwIjoiZXhjZWwtamlyYSJ9" TargetMode="External"/><Relationship Id="rId76" Type="http://schemas.openxmlformats.org/officeDocument/2006/relationships/hyperlink" Target="https://cogna.atlassian.net/browse/JFHM-8372?atlOrigin=eyJpIjoiMjBhNWIzMmFjMjdiNGE1YzhhZTE4YmM0ZjA0MDM4ZWYiLCJwIjoiZXhjZWwtamlyYSJ9" TargetMode="External"/><Relationship Id="rId141" Type="http://schemas.openxmlformats.org/officeDocument/2006/relationships/hyperlink" Target="https://cogna.atlassian.net/browse/JFEA-18911?atlOrigin=eyJpIjoiMjBhNWIzMmFjMjdiNGE1YzhhZTE4YmM0ZjA0MDM4ZWYiLCJwIjoiZXhjZWwtamlyYSJ9" TargetMode="External"/><Relationship Id="rId7" Type="http://schemas.openxmlformats.org/officeDocument/2006/relationships/hyperlink" Target="https://cogna.atlassian.net/browse/JFTR-7336?atlOrigin=eyJpIjoiMjBhNWIzMmFjMjdiNGE1YzhhZTE4YmM0ZjA0MDM4ZWYiLCJwIjoiZXhjZWwtamlyYSJ9" TargetMode="External"/><Relationship Id="rId183" Type="http://schemas.openxmlformats.org/officeDocument/2006/relationships/hyperlink" Target="https://cogna.atlassian.net/browse/JFEA-18740?atlOrigin=eyJpIjoiMjBhNWIzMmFjMjdiNGE1YzhhZTE4YmM0ZjA0MDM4ZWYiLCJwIjoiZXhjZWwtamlyYSJ9" TargetMode="External"/><Relationship Id="rId239" Type="http://schemas.openxmlformats.org/officeDocument/2006/relationships/hyperlink" Target="https://cogna.atlassian.net/browse/JFEA-18575?atlOrigin=eyJpIjoiMjBhNWIzMmFjMjdiNGE1YzhhZTE4YmM0ZjA0MDM4ZWYiLCJwIjoiZXhjZWwtamlyYSJ9" TargetMode="External"/><Relationship Id="rId250" Type="http://schemas.openxmlformats.org/officeDocument/2006/relationships/hyperlink" Target="https://cogna.atlassian.net/browse/JFEA-18517?atlOrigin=eyJpIjoiMjBhNWIzMmFjMjdiNGE1YzhhZTE4YmM0ZjA0MDM4ZWYiLCJwIjoiZXhjZWwtamlyYSJ9" TargetMode="External"/><Relationship Id="rId271" Type="http://schemas.openxmlformats.org/officeDocument/2006/relationships/hyperlink" Target="https://cogna.atlassian.net/browse/JFEA-18432?atlOrigin=eyJpIjoiMjBhNWIzMmFjMjdiNGE1YzhhZTE4YmM0ZjA0MDM4ZWYiLCJwIjoiZXhjZWwtamlyYSJ9" TargetMode="External"/><Relationship Id="rId292" Type="http://schemas.openxmlformats.org/officeDocument/2006/relationships/hyperlink" Target="https://cogna.atlassian.net/browse/JFEA-18358?atlOrigin=eyJpIjoiMjBhNWIzMmFjMjdiNGE1YzhhZTE4YmM0ZjA0MDM4ZWYiLCJwIjoiZXhjZWwtamlyYSJ9" TargetMode="External"/><Relationship Id="rId306" Type="http://schemas.openxmlformats.org/officeDocument/2006/relationships/hyperlink" Target="https://cogna.atlassian.net/browse/JFEA-18297?atlOrigin=eyJpIjoiMjBhNWIzMmFjMjdiNGE1YzhhZTE4YmM0ZjA0MDM4ZWYiLCJwIjoiZXhjZWwtamlyYSJ9" TargetMode="External"/><Relationship Id="rId24" Type="http://schemas.openxmlformats.org/officeDocument/2006/relationships/hyperlink" Target="https://cogna.atlassian.net/browse/JFTR-7283?atlOrigin=eyJpIjoiMjBhNWIzMmFjMjdiNGE1YzhhZTE4YmM0ZjA0MDM4ZWYiLCJwIjoiZXhjZWwtamlyYSJ9" TargetMode="External"/><Relationship Id="rId45" Type="http://schemas.openxmlformats.org/officeDocument/2006/relationships/hyperlink" Target="https://cogna.atlassian.net/browse/JFSP-8315?atlOrigin=eyJpIjoiMjBhNWIzMmFjMjdiNGE1YzhhZTE4YmM0ZjA0MDM4ZWYiLCJwIjoiZXhjZWwtamlyYSJ9" TargetMode="External"/><Relationship Id="rId66" Type="http://schemas.openxmlformats.org/officeDocument/2006/relationships/hyperlink" Target="https://cogna.atlassian.net/browse/JFSP-7859?atlOrigin=eyJpIjoiMjBhNWIzMmFjMjdiNGE1YzhhZTE4YmM0ZjA0MDM4ZWYiLCJwIjoiZXhjZWwtamlyYSJ9" TargetMode="External"/><Relationship Id="rId87" Type="http://schemas.openxmlformats.org/officeDocument/2006/relationships/hyperlink" Target="https://cogna.atlassian.net/browse/JFHM-8338?atlOrigin=eyJpIjoiMjBhNWIzMmFjMjdiNGE1YzhhZTE4YmM0ZjA0MDM4ZWYiLCJwIjoiZXhjZWwtamlyYSJ9" TargetMode="External"/><Relationship Id="rId110" Type="http://schemas.openxmlformats.org/officeDocument/2006/relationships/hyperlink" Target="https://cogna.atlassian.net/browse/JFHM-8136?atlOrigin=eyJpIjoiMjBhNWIzMmFjMjdiNGE1YzhhZTE4YmM0ZjA0MDM4ZWYiLCJwIjoiZXhjZWwtamlyYSJ9" TargetMode="External"/><Relationship Id="rId131" Type="http://schemas.openxmlformats.org/officeDocument/2006/relationships/hyperlink" Target="https://cogna.atlassian.net/browse/JFEA-18988?atlOrigin=eyJpIjoiMjBhNWIzMmFjMjdiNGE1YzhhZTE4YmM0ZjA0MDM4ZWYiLCJwIjoiZXhjZWwtamlyYSJ9" TargetMode="External"/><Relationship Id="rId327" Type="http://schemas.openxmlformats.org/officeDocument/2006/relationships/hyperlink" Target="https://cogna.atlassian.net/browse/JFEA-18183?atlOrigin=eyJpIjoiMjBhNWIzMmFjMjdiNGE1YzhhZTE4YmM0ZjA0MDM4ZWYiLCJwIjoiZXhjZWwtamlyYSJ9" TargetMode="External"/><Relationship Id="rId152" Type="http://schemas.openxmlformats.org/officeDocument/2006/relationships/hyperlink" Target="https://cogna.atlassian.net/browse/JFEA-18886?atlOrigin=eyJpIjoiMjBhNWIzMmFjMjdiNGE1YzhhZTE4YmM0ZjA0MDM4ZWYiLCJwIjoiZXhjZWwtamlyYSJ9" TargetMode="External"/><Relationship Id="rId173" Type="http://schemas.openxmlformats.org/officeDocument/2006/relationships/hyperlink" Target="https://cogna.atlassian.net/browse/JFEA-18788?atlOrigin=eyJpIjoiMjBhNWIzMmFjMjdiNGE1YzhhZTE4YmM0ZjA0MDM4ZWYiLCJwIjoiZXhjZWwtamlyYSJ9" TargetMode="External"/><Relationship Id="rId194" Type="http://schemas.openxmlformats.org/officeDocument/2006/relationships/hyperlink" Target="https://cogna.atlassian.net/browse/JFEA-18698?atlOrigin=eyJpIjoiMjBhNWIzMmFjMjdiNGE1YzhhZTE4YmM0ZjA0MDM4ZWYiLCJwIjoiZXhjZWwtamlyYSJ9" TargetMode="External"/><Relationship Id="rId208" Type="http://schemas.openxmlformats.org/officeDocument/2006/relationships/hyperlink" Target="https://cogna.atlassian.net/browse/JFEA-18655?atlOrigin=eyJpIjoiMjBhNWIzMmFjMjdiNGE1YzhhZTE4YmM0ZjA0MDM4ZWYiLCJwIjoiZXhjZWwtamlyYSJ9" TargetMode="External"/><Relationship Id="rId229" Type="http://schemas.openxmlformats.org/officeDocument/2006/relationships/hyperlink" Target="https://cogna.atlassian.net/browse/JFEA-18605?atlOrigin=eyJpIjoiMjBhNWIzMmFjMjdiNGE1YzhhZTE4YmM0ZjA0MDM4ZWYiLCJwIjoiZXhjZWwtamlyYSJ9" TargetMode="External"/><Relationship Id="rId240" Type="http://schemas.openxmlformats.org/officeDocument/2006/relationships/hyperlink" Target="https://cogna.atlassian.net/browse/JFEA-18570?atlOrigin=eyJpIjoiMjBhNWIzMmFjMjdiNGE1YzhhZTE4YmM0ZjA0MDM4ZWYiLCJwIjoiZXhjZWwtamlyYSJ9" TargetMode="External"/><Relationship Id="rId261" Type="http://schemas.openxmlformats.org/officeDocument/2006/relationships/hyperlink" Target="https://cogna.atlassian.net/browse/JFEA-18482?atlOrigin=eyJpIjoiMjBhNWIzMmFjMjdiNGE1YzhhZTE4YmM0ZjA0MDM4ZWYiLCJwIjoiZXhjZWwtamlyYSJ9" TargetMode="External"/><Relationship Id="rId14" Type="http://schemas.openxmlformats.org/officeDocument/2006/relationships/hyperlink" Target="https://cogna.atlassian.net/browse/JFTR-7303?atlOrigin=eyJpIjoiMjBhNWIzMmFjMjdiNGE1YzhhZTE4YmM0ZjA0MDM4ZWYiLCJwIjoiZXhjZWwtamlyYSJ9" TargetMode="External"/><Relationship Id="rId35" Type="http://schemas.openxmlformats.org/officeDocument/2006/relationships/hyperlink" Target="https://cogna.atlassian.net/browse/JFTR-7115?atlOrigin=eyJpIjoiMjBhNWIzMmFjMjdiNGE1YzhhZTE4YmM0ZjA0MDM4ZWYiLCJwIjoiZXhjZWwtamlyYSJ9" TargetMode="External"/><Relationship Id="rId56" Type="http://schemas.openxmlformats.org/officeDocument/2006/relationships/hyperlink" Target="https://cogna.atlassian.net/browse/JFSP-8064?atlOrigin=eyJpIjoiMjBhNWIzMmFjMjdiNGE1YzhhZTE4YmM0ZjA0MDM4ZWYiLCJwIjoiZXhjZWwtamlyYSJ9" TargetMode="External"/><Relationship Id="rId77" Type="http://schemas.openxmlformats.org/officeDocument/2006/relationships/hyperlink" Target="https://cogna.atlassian.net/browse/JFHM-8371?atlOrigin=eyJpIjoiMjBhNWIzMmFjMjdiNGE1YzhhZTE4YmM0ZjA0MDM4ZWYiLCJwIjoiZXhjZWwtamlyYSJ9" TargetMode="External"/><Relationship Id="rId100" Type="http://schemas.openxmlformats.org/officeDocument/2006/relationships/hyperlink" Target="https://cogna.atlassian.net/browse/JFHM-8246?atlOrigin=eyJpIjoiMjBhNWIzMmFjMjdiNGE1YzhhZTE4YmM0ZjA0MDM4ZWYiLCJwIjoiZXhjZWwtamlyYSJ9" TargetMode="External"/><Relationship Id="rId282" Type="http://schemas.openxmlformats.org/officeDocument/2006/relationships/hyperlink" Target="https://cogna.atlassian.net/browse/JFEA-18399?atlOrigin=eyJpIjoiMjBhNWIzMmFjMjdiNGE1YzhhZTE4YmM0ZjA0MDM4ZWYiLCJwIjoiZXhjZWwtamlyYSJ9" TargetMode="External"/><Relationship Id="rId317" Type="http://schemas.openxmlformats.org/officeDocument/2006/relationships/hyperlink" Target="https://cogna.atlassian.net/browse/JFEA-18246?atlOrigin=eyJpIjoiMjBhNWIzMmFjMjdiNGE1YzhhZTE4YmM0ZjA0MDM4ZWYiLCJwIjoiZXhjZWwtamlyYSJ9" TargetMode="External"/><Relationship Id="rId8" Type="http://schemas.openxmlformats.org/officeDocument/2006/relationships/hyperlink" Target="https://cogna.atlassian.net/browse/JFTR-7335?atlOrigin=eyJpIjoiMjBhNWIzMmFjMjdiNGE1YzhhZTE4YmM0ZjA0MDM4ZWYiLCJwIjoiZXhjZWwtamlyYSJ9" TargetMode="External"/><Relationship Id="rId98" Type="http://schemas.openxmlformats.org/officeDocument/2006/relationships/hyperlink" Target="https://cogna.atlassian.net/browse/JFHM-8262?atlOrigin=eyJpIjoiMjBhNWIzMmFjMjdiNGE1YzhhZTE4YmM0ZjA0MDM4ZWYiLCJwIjoiZXhjZWwtamlyYSJ9" TargetMode="External"/><Relationship Id="rId121" Type="http://schemas.openxmlformats.org/officeDocument/2006/relationships/hyperlink" Target="https://cogna.atlassian.net/browse/JFHM-7902?atlOrigin=eyJpIjoiMjBhNWIzMmFjMjdiNGE1YzhhZTE4YmM0ZjA0MDM4ZWYiLCJwIjoiZXhjZWwtamlyYSJ9" TargetMode="External"/><Relationship Id="rId142" Type="http://schemas.openxmlformats.org/officeDocument/2006/relationships/hyperlink" Target="https://cogna.atlassian.net/browse/JFEA-18910?atlOrigin=eyJpIjoiMjBhNWIzMmFjMjdiNGE1YzhhZTE4YmM0ZjA0MDM4ZWYiLCJwIjoiZXhjZWwtamlyYSJ9" TargetMode="External"/><Relationship Id="rId163" Type="http://schemas.openxmlformats.org/officeDocument/2006/relationships/hyperlink" Target="https://cogna.atlassian.net/browse/JFEA-18843?atlOrigin=eyJpIjoiMjBhNWIzMmFjMjdiNGE1YzhhZTE4YmM0ZjA0MDM4ZWYiLCJwIjoiZXhjZWwtamlyYSJ9" TargetMode="External"/><Relationship Id="rId184" Type="http://schemas.openxmlformats.org/officeDocument/2006/relationships/hyperlink" Target="https://cogna.atlassian.net/browse/JFEA-18737?atlOrigin=eyJpIjoiMjBhNWIzMmFjMjdiNGE1YzhhZTE4YmM0ZjA0MDM4ZWYiLCJwIjoiZXhjZWwtamlyYSJ9" TargetMode="External"/><Relationship Id="rId219" Type="http://schemas.openxmlformats.org/officeDocument/2006/relationships/hyperlink" Target="https://cogna.atlassian.net/browse/JFEA-18631?atlOrigin=eyJpIjoiMjBhNWIzMmFjMjdiNGE1YzhhZTE4YmM0ZjA0MDM4ZWYiLCJwIjoiZXhjZWwtamlyYSJ9" TargetMode="External"/><Relationship Id="rId230" Type="http://schemas.openxmlformats.org/officeDocument/2006/relationships/hyperlink" Target="https://cogna.atlassian.net/browse/JFEA-18601?atlOrigin=eyJpIjoiMjBhNWIzMmFjMjdiNGE1YzhhZTE4YmM0ZjA0MDM4ZWYiLCJwIjoiZXhjZWwtamlyYSJ9" TargetMode="External"/><Relationship Id="rId251" Type="http://schemas.openxmlformats.org/officeDocument/2006/relationships/hyperlink" Target="https://cogna.atlassian.net/browse/JFEA-18516?atlOrigin=eyJpIjoiMjBhNWIzMmFjMjdiNGE1YzhhZTE4YmM0ZjA0MDM4ZWYiLCJwIjoiZXhjZWwtamlyYSJ9" TargetMode="External"/><Relationship Id="rId25" Type="http://schemas.openxmlformats.org/officeDocument/2006/relationships/hyperlink" Target="https://cogna.atlassian.net/browse/JFTR-7282?atlOrigin=eyJpIjoiMjBhNWIzMmFjMjdiNGE1YzhhZTE4YmM0ZjA0MDM4ZWYiLCJwIjoiZXhjZWwtamlyYSJ9" TargetMode="External"/><Relationship Id="rId46" Type="http://schemas.openxmlformats.org/officeDocument/2006/relationships/hyperlink" Target="https://cogna.atlassian.net/browse/JFSP-8314?atlOrigin=eyJpIjoiMjBhNWIzMmFjMjdiNGE1YzhhZTE4YmM0ZjA0MDM4ZWYiLCJwIjoiZXhjZWwtamlyYSJ9" TargetMode="External"/><Relationship Id="rId67" Type="http://schemas.openxmlformats.org/officeDocument/2006/relationships/hyperlink" Target="https://cogna.atlassian.net/browse/JFSP-7858?atlOrigin=eyJpIjoiMjBhNWIzMmFjMjdiNGE1YzhhZTE4YmM0ZjA0MDM4ZWYiLCJwIjoiZXhjZWwtamlyYSJ9" TargetMode="External"/><Relationship Id="rId272" Type="http://schemas.openxmlformats.org/officeDocument/2006/relationships/hyperlink" Target="https://cogna.atlassian.net/browse/JFEA-18430?atlOrigin=eyJpIjoiMjBhNWIzMmFjMjdiNGE1YzhhZTE4YmM0ZjA0MDM4ZWYiLCJwIjoiZXhjZWwtamlyYSJ9" TargetMode="External"/><Relationship Id="rId293" Type="http://schemas.openxmlformats.org/officeDocument/2006/relationships/hyperlink" Target="https://cogna.atlassian.net/browse/JFEA-18357?atlOrigin=eyJpIjoiMjBhNWIzMmFjMjdiNGE1YzhhZTE4YmM0ZjA0MDM4ZWYiLCJwIjoiZXhjZWwtamlyYSJ9" TargetMode="External"/><Relationship Id="rId307" Type="http://schemas.openxmlformats.org/officeDocument/2006/relationships/hyperlink" Target="https://cogna.atlassian.net/browse/JFEA-18275?atlOrigin=eyJpIjoiMjBhNWIzMmFjMjdiNGE1YzhhZTE4YmM0ZjA0MDM4ZWYiLCJwIjoiZXhjZWwtamlyYSJ9" TargetMode="External"/><Relationship Id="rId328" Type="http://schemas.openxmlformats.org/officeDocument/2006/relationships/hyperlink" Target="https://cogna.atlassian.net/browse/JFEA-18182?atlOrigin=eyJpIjoiMjBhNWIzMmFjMjdiNGE1YzhhZTE4YmM0ZjA0MDM4ZWYiLCJwIjoiZXhjZWwtamlyYSJ9" TargetMode="External"/><Relationship Id="rId88" Type="http://schemas.openxmlformats.org/officeDocument/2006/relationships/hyperlink" Target="https://cogna.atlassian.net/browse/JFHM-8332?atlOrigin=eyJpIjoiMjBhNWIzMmFjMjdiNGE1YzhhZTE4YmM0ZjA0MDM4ZWYiLCJwIjoiZXhjZWwtamlyYSJ9" TargetMode="External"/><Relationship Id="rId111" Type="http://schemas.openxmlformats.org/officeDocument/2006/relationships/hyperlink" Target="https://cogna.atlassian.net/browse/JFHM-8103?atlOrigin=eyJpIjoiMjBhNWIzMmFjMjdiNGE1YzhhZTE4YmM0ZjA0MDM4ZWYiLCJwIjoiZXhjZWwtamlyYSJ9" TargetMode="External"/><Relationship Id="rId132" Type="http://schemas.openxmlformats.org/officeDocument/2006/relationships/hyperlink" Target="https://cogna.atlassian.net/browse/JFEA-18987?atlOrigin=eyJpIjoiMjBhNWIzMmFjMjdiNGE1YzhhZTE4YmM0ZjA0MDM4ZWYiLCJwIjoiZXhjZWwtamlyYSJ9" TargetMode="External"/><Relationship Id="rId153" Type="http://schemas.openxmlformats.org/officeDocument/2006/relationships/hyperlink" Target="https://cogna.atlassian.net/browse/JFEA-18884?atlOrigin=eyJpIjoiMjBhNWIzMmFjMjdiNGE1YzhhZTE4YmM0ZjA0MDM4ZWYiLCJwIjoiZXhjZWwtamlyYSJ9" TargetMode="External"/><Relationship Id="rId174" Type="http://schemas.openxmlformats.org/officeDocument/2006/relationships/hyperlink" Target="https://cogna.atlassian.net/browse/JFEA-18787?atlOrigin=eyJpIjoiMjBhNWIzMmFjMjdiNGE1YzhhZTE4YmM0ZjA0MDM4ZWYiLCJwIjoiZXhjZWwtamlyYSJ9" TargetMode="External"/><Relationship Id="rId195" Type="http://schemas.openxmlformats.org/officeDocument/2006/relationships/hyperlink" Target="https://cogna.atlassian.net/browse/JFEA-18696?atlOrigin=eyJpIjoiMjBhNWIzMmFjMjdiNGE1YzhhZTE4YmM0ZjA0MDM4ZWYiLCJwIjoiZXhjZWwtamlyYSJ9" TargetMode="External"/><Relationship Id="rId209" Type="http://schemas.openxmlformats.org/officeDocument/2006/relationships/hyperlink" Target="https://cogna.atlassian.net/browse/JFEA-18654?atlOrigin=eyJpIjoiMjBhNWIzMmFjMjdiNGE1YzhhZTE4YmM0ZjA0MDM4ZWYiLCJwIjoiZXhjZWwtamlyYSJ9" TargetMode="External"/><Relationship Id="rId220" Type="http://schemas.openxmlformats.org/officeDocument/2006/relationships/hyperlink" Target="https://cogna.atlassian.net/browse/JFEA-18627?atlOrigin=eyJpIjoiMjBhNWIzMmFjMjdiNGE1YzhhZTE4YmM0ZjA0MDM4ZWYiLCJwIjoiZXhjZWwtamlyYSJ9" TargetMode="External"/><Relationship Id="rId241" Type="http://schemas.openxmlformats.org/officeDocument/2006/relationships/hyperlink" Target="https://cogna.atlassian.net/browse/JFEA-18569?atlOrigin=eyJpIjoiMjBhNWIzMmFjMjdiNGE1YzhhZTE4YmM0ZjA0MDM4ZWYiLCJwIjoiZXhjZWwtamlyYSJ9" TargetMode="External"/><Relationship Id="rId15" Type="http://schemas.openxmlformats.org/officeDocument/2006/relationships/hyperlink" Target="https://cogna.atlassian.net/browse/JFTR-7302?atlOrigin=eyJpIjoiMjBhNWIzMmFjMjdiNGE1YzhhZTE4YmM0ZjA0MDM4ZWYiLCJwIjoiZXhjZWwtamlyYSJ9" TargetMode="External"/><Relationship Id="rId36" Type="http://schemas.openxmlformats.org/officeDocument/2006/relationships/hyperlink" Target="https://cogna.atlassian.net/browse/JFTR-7103?atlOrigin=eyJpIjoiMjBhNWIzMmFjMjdiNGE1YzhhZTE4YmM0ZjA0MDM4ZWYiLCJwIjoiZXhjZWwtamlyYSJ9" TargetMode="External"/><Relationship Id="rId57" Type="http://schemas.openxmlformats.org/officeDocument/2006/relationships/hyperlink" Target="https://cogna.atlassian.net/browse/JFSP-8063?atlOrigin=eyJpIjoiMjBhNWIzMmFjMjdiNGE1YzhhZTE4YmM0ZjA0MDM4ZWYiLCJwIjoiZXhjZWwtamlyYSJ9" TargetMode="External"/><Relationship Id="rId262" Type="http://schemas.openxmlformats.org/officeDocument/2006/relationships/hyperlink" Target="https://cogna.atlassian.net/browse/JFEA-18481?atlOrigin=eyJpIjoiMjBhNWIzMmFjMjdiNGE1YzhhZTE4YmM0ZjA0MDM4ZWYiLCJwIjoiZXhjZWwtamlyYSJ9" TargetMode="External"/><Relationship Id="rId283" Type="http://schemas.openxmlformats.org/officeDocument/2006/relationships/hyperlink" Target="https://cogna.atlassian.net/browse/JFEA-18396?atlOrigin=eyJpIjoiMjBhNWIzMmFjMjdiNGE1YzhhZTE4YmM0ZjA0MDM4ZWYiLCJwIjoiZXhjZWwtamlyYSJ9" TargetMode="External"/><Relationship Id="rId318" Type="http://schemas.openxmlformats.org/officeDocument/2006/relationships/hyperlink" Target="https://cogna.atlassian.net/browse/JFEA-18245?atlOrigin=eyJpIjoiMjBhNWIzMmFjMjdiNGE1YzhhZTE4YmM0ZjA0MDM4ZWYiLCJwIjoiZXhjZWwtamlyYSJ9" TargetMode="External"/><Relationship Id="rId78" Type="http://schemas.openxmlformats.org/officeDocument/2006/relationships/hyperlink" Target="https://cogna.atlassian.net/browse/JFHM-8370?atlOrigin=eyJpIjoiMjBhNWIzMmFjMjdiNGE1YzhhZTE4YmM0ZjA0MDM4ZWYiLCJwIjoiZXhjZWwtamlyYSJ9" TargetMode="External"/><Relationship Id="rId99" Type="http://schemas.openxmlformats.org/officeDocument/2006/relationships/hyperlink" Target="https://cogna.atlassian.net/browse/JFHM-8247?atlOrigin=eyJpIjoiMjBhNWIzMmFjMjdiNGE1YzhhZTE4YmM0ZjA0MDM4ZWYiLCJwIjoiZXhjZWwtamlyYSJ9" TargetMode="External"/><Relationship Id="rId101" Type="http://schemas.openxmlformats.org/officeDocument/2006/relationships/hyperlink" Target="https://cogna.atlassian.net/browse/JFHM-8217?atlOrigin=eyJpIjoiMjBhNWIzMmFjMjdiNGE1YzhhZTE4YmM0ZjA0MDM4ZWYiLCJwIjoiZXhjZWwtamlyYSJ9" TargetMode="External"/><Relationship Id="rId122" Type="http://schemas.openxmlformats.org/officeDocument/2006/relationships/hyperlink" Target="https://cogna.atlassian.net/browse/JFHM-7897?atlOrigin=eyJpIjoiMjBhNWIzMmFjMjdiNGE1YzhhZTE4YmM0ZjA0MDM4ZWYiLCJwIjoiZXhjZWwtamlyYSJ9" TargetMode="External"/><Relationship Id="rId143" Type="http://schemas.openxmlformats.org/officeDocument/2006/relationships/hyperlink" Target="https://cogna.atlassian.net/browse/JFEA-18902?atlOrigin=eyJpIjoiMjBhNWIzMmFjMjdiNGE1YzhhZTE4YmM0ZjA0MDM4ZWYiLCJwIjoiZXhjZWwtamlyYSJ9" TargetMode="External"/><Relationship Id="rId164" Type="http://schemas.openxmlformats.org/officeDocument/2006/relationships/hyperlink" Target="https://cogna.atlassian.net/browse/JFEA-18838?atlOrigin=eyJpIjoiMjBhNWIzMmFjMjdiNGE1YzhhZTE4YmM0ZjA0MDM4ZWYiLCJwIjoiZXhjZWwtamlyYSJ9" TargetMode="External"/><Relationship Id="rId185" Type="http://schemas.openxmlformats.org/officeDocument/2006/relationships/hyperlink" Target="https://cogna.atlassian.net/browse/JFEA-18736?atlOrigin=eyJpIjoiMjBhNWIzMmFjMjdiNGE1YzhhZTE4YmM0ZjA0MDM4ZWYiLCJwIjoiZXhjZWwtamlyYSJ9" TargetMode="External"/><Relationship Id="rId9" Type="http://schemas.openxmlformats.org/officeDocument/2006/relationships/hyperlink" Target="https://cogna.atlassian.net/browse/JFTR-7334?atlOrigin=eyJpIjoiMjBhNWIzMmFjMjdiNGE1YzhhZTE4YmM0ZjA0MDM4ZWYiLCJwIjoiZXhjZWwtamlyYSJ9" TargetMode="External"/><Relationship Id="rId210" Type="http://schemas.openxmlformats.org/officeDocument/2006/relationships/hyperlink" Target="https://cogna.atlassian.net/browse/JFEA-18647?atlOrigin=eyJpIjoiMjBhNWIzMmFjMjdiNGE1YzhhZTE4YmM0ZjA0MDM4ZWYiLCJwIjoiZXhjZWwtamlyYSJ9" TargetMode="External"/><Relationship Id="rId26" Type="http://schemas.openxmlformats.org/officeDocument/2006/relationships/hyperlink" Target="https://cogna.atlassian.net/browse/JFTR-7280?atlOrigin=eyJpIjoiMjBhNWIzMmFjMjdiNGE1YzhhZTE4YmM0ZjA0MDM4ZWYiLCJwIjoiZXhjZWwtamlyYSJ9" TargetMode="External"/><Relationship Id="rId231" Type="http://schemas.openxmlformats.org/officeDocument/2006/relationships/hyperlink" Target="https://cogna.atlassian.net/browse/JFEA-18599?atlOrigin=eyJpIjoiMjBhNWIzMmFjMjdiNGE1YzhhZTE4YmM0ZjA0MDM4ZWYiLCJwIjoiZXhjZWwtamlyYSJ9" TargetMode="External"/><Relationship Id="rId252" Type="http://schemas.openxmlformats.org/officeDocument/2006/relationships/hyperlink" Target="https://cogna.atlassian.net/browse/JFEA-18515?atlOrigin=eyJpIjoiMjBhNWIzMmFjMjdiNGE1YzhhZTE4YmM0ZjA0MDM4ZWYiLCJwIjoiZXhjZWwtamlyYSJ9" TargetMode="External"/><Relationship Id="rId273" Type="http://schemas.openxmlformats.org/officeDocument/2006/relationships/hyperlink" Target="https://cogna.atlassian.net/browse/JFEA-18428?atlOrigin=eyJpIjoiMjBhNWIzMmFjMjdiNGE1YzhhZTE4YmM0ZjA0MDM4ZWYiLCJwIjoiZXhjZWwtamlyYSJ9" TargetMode="External"/><Relationship Id="rId294" Type="http://schemas.openxmlformats.org/officeDocument/2006/relationships/hyperlink" Target="https://cogna.atlassian.net/browse/JFEA-18356?atlOrigin=eyJpIjoiMjBhNWIzMmFjMjdiNGE1YzhhZTE4YmM0ZjA0MDM4ZWYiLCJwIjoiZXhjZWwtamlyYSJ9" TargetMode="External"/><Relationship Id="rId308" Type="http://schemas.openxmlformats.org/officeDocument/2006/relationships/hyperlink" Target="https://cogna.atlassian.net/browse/JFEA-18274?atlOrigin=eyJpIjoiMjBhNWIzMmFjMjdiNGE1YzhhZTE4YmM0ZjA0MDM4ZWYiLCJwIjoiZXhjZWwtamlyYSJ9" TargetMode="External"/><Relationship Id="rId329" Type="http://schemas.openxmlformats.org/officeDocument/2006/relationships/hyperlink" Target="https://cogna.atlassian.net/browse/JFEA-18170?atlOrigin=eyJpIjoiMjBhNWIzMmFjMjdiNGE1YzhhZTE4YmM0ZjA0MDM4ZWYiLCJwIjoiZXhjZWwtamlyYSJ9" TargetMode="External"/><Relationship Id="rId47" Type="http://schemas.openxmlformats.org/officeDocument/2006/relationships/hyperlink" Target="https://cogna.atlassian.net/browse/JFSP-8282?atlOrigin=eyJpIjoiMjBhNWIzMmFjMjdiNGE1YzhhZTE4YmM0ZjA0MDM4ZWYiLCJwIjoiZXhjZWwtamlyYSJ9" TargetMode="External"/><Relationship Id="rId68" Type="http://schemas.openxmlformats.org/officeDocument/2006/relationships/hyperlink" Target="https://cogna.atlassian.net/browse/JFSP-7839?atlOrigin=eyJpIjoiMjBhNWIzMmFjMjdiNGE1YzhhZTE4YmM0ZjA0MDM4ZWYiLCJwIjoiZXhjZWwtamlyYSJ9" TargetMode="External"/><Relationship Id="rId89" Type="http://schemas.openxmlformats.org/officeDocument/2006/relationships/hyperlink" Target="https://cogna.atlassian.net/browse/JFHM-8329?atlOrigin=eyJpIjoiMjBhNWIzMmFjMjdiNGE1YzhhZTE4YmM0ZjA0MDM4ZWYiLCJwIjoiZXhjZWwtamlyYSJ9" TargetMode="External"/><Relationship Id="rId112" Type="http://schemas.openxmlformats.org/officeDocument/2006/relationships/hyperlink" Target="https://cogna.atlassian.net/browse/JFHM-7995?atlOrigin=eyJpIjoiMjBhNWIzMmFjMjdiNGE1YzhhZTE4YmM0ZjA0MDM4ZWYiLCJwIjoiZXhjZWwtamlyYSJ9" TargetMode="External"/><Relationship Id="rId133" Type="http://schemas.openxmlformats.org/officeDocument/2006/relationships/hyperlink" Target="https://cogna.atlassian.net/browse/JFEA-18986?atlOrigin=eyJpIjoiMjBhNWIzMmFjMjdiNGE1YzhhZTE4YmM0ZjA0MDM4ZWYiLCJwIjoiZXhjZWwtamlyYSJ9" TargetMode="External"/><Relationship Id="rId154" Type="http://schemas.openxmlformats.org/officeDocument/2006/relationships/hyperlink" Target="https://cogna.atlassian.net/browse/JFEA-18882?atlOrigin=eyJpIjoiMjBhNWIzMmFjMjdiNGE1YzhhZTE4YmM0ZjA0MDM4ZWYiLCJwIjoiZXhjZWwtamlyYSJ9" TargetMode="External"/><Relationship Id="rId175" Type="http://schemas.openxmlformats.org/officeDocument/2006/relationships/hyperlink" Target="https://cogna.atlassian.net/browse/JFEA-18783?atlOrigin=eyJpIjoiMjBhNWIzMmFjMjdiNGE1YzhhZTE4YmM0ZjA0MDM4ZWYiLCJwIjoiZXhjZWwtamlyYSJ9" TargetMode="External"/><Relationship Id="rId196" Type="http://schemas.openxmlformats.org/officeDocument/2006/relationships/hyperlink" Target="https://cogna.atlassian.net/browse/JFEA-18693?atlOrigin=eyJpIjoiMjBhNWIzMmFjMjdiNGE1YzhhZTE4YmM0ZjA0MDM4ZWYiLCJwIjoiZXhjZWwtamlyYSJ9" TargetMode="External"/><Relationship Id="rId200" Type="http://schemas.openxmlformats.org/officeDocument/2006/relationships/hyperlink" Target="https://cogna.atlassian.net/browse/JFEA-18688?atlOrigin=eyJpIjoiMjBhNWIzMmFjMjdiNGE1YzhhZTE4YmM0ZjA0MDM4ZWYiLCJwIjoiZXhjZWwtamlyYSJ9" TargetMode="External"/><Relationship Id="rId16" Type="http://schemas.openxmlformats.org/officeDocument/2006/relationships/hyperlink" Target="https://cogna.atlassian.net/browse/JFTR-7301?atlOrigin=eyJpIjoiMjBhNWIzMmFjMjdiNGE1YzhhZTE4YmM0ZjA0MDM4ZWYiLCJwIjoiZXhjZWwtamlyYSJ9" TargetMode="External"/><Relationship Id="rId221" Type="http://schemas.openxmlformats.org/officeDocument/2006/relationships/hyperlink" Target="https://cogna.atlassian.net/browse/JFEA-18625?atlOrigin=eyJpIjoiMjBhNWIzMmFjMjdiNGE1YzhhZTE4YmM0ZjA0MDM4ZWYiLCJwIjoiZXhjZWwtamlyYSJ9" TargetMode="External"/><Relationship Id="rId242" Type="http://schemas.openxmlformats.org/officeDocument/2006/relationships/hyperlink" Target="https://cogna.atlassian.net/browse/JFEA-18566?atlOrigin=eyJpIjoiMjBhNWIzMmFjMjdiNGE1YzhhZTE4YmM0ZjA0MDM4ZWYiLCJwIjoiZXhjZWwtamlyYSJ9" TargetMode="External"/><Relationship Id="rId263" Type="http://schemas.openxmlformats.org/officeDocument/2006/relationships/hyperlink" Target="https://cogna.atlassian.net/browse/JFEA-18480?atlOrigin=eyJpIjoiMjBhNWIzMmFjMjdiNGE1YzhhZTE4YmM0ZjA0MDM4ZWYiLCJwIjoiZXhjZWwtamlyYSJ9" TargetMode="External"/><Relationship Id="rId284" Type="http://schemas.openxmlformats.org/officeDocument/2006/relationships/hyperlink" Target="https://cogna.atlassian.net/browse/JFEA-18395?atlOrigin=eyJpIjoiMjBhNWIzMmFjMjdiNGE1YzhhZTE4YmM0ZjA0MDM4ZWYiLCJwIjoiZXhjZWwtamlyYSJ9" TargetMode="External"/><Relationship Id="rId319" Type="http://schemas.openxmlformats.org/officeDocument/2006/relationships/hyperlink" Target="https://cogna.atlassian.net/browse/JFEA-18244?atlOrigin=eyJpIjoiMjBhNWIzMmFjMjdiNGE1YzhhZTE4YmM0ZjA0MDM4ZWYiLCJwIjoiZXhjZWwtamlyYSJ9" TargetMode="External"/><Relationship Id="rId37" Type="http://schemas.openxmlformats.org/officeDocument/2006/relationships/hyperlink" Target="https://cogna.atlassian.net/browse/JFTR-7079?atlOrigin=eyJpIjoiMjBhNWIzMmFjMjdiNGE1YzhhZTE4YmM0ZjA0MDM4ZWYiLCJwIjoiZXhjZWwtamlyYSJ9" TargetMode="External"/><Relationship Id="rId58" Type="http://schemas.openxmlformats.org/officeDocument/2006/relationships/hyperlink" Target="https://cogna.atlassian.net/browse/JFSP-8053?atlOrigin=eyJpIjoiMjBhNWIzMmFjMjdiNGE1YzhhZTE4YmM0ZjA0MDM4ZWYiLCJwIjoiZXhjZWwtamlyYSJ9" TargetMode="External"/><Relationship Id="rId79" Type="http://schemas.openxmlformats.org/officeDocument/2006/relationships/hyperlink" Target="https://cogna.atlassian.net/browse/JFHM-8369?atlOrigin=eyJpIjoiMjBhNWIzMmFjMjdiNGE1YzhhZTE4YmM0ZjA0MDM4ZWYiLCJwIjoiZXhjZWwtamlyYSJ9" TargetMode="External"/><Relationship Id="rId102" Type="http://schemas.openxmlformats.org/officeDocument/2006/relationships/hyperlink" Target="https://cogna.atlassian.net/browse/JFHM-8205?atlOrigin=eyJpIjoiMjBhNWIzMmFjMjdiNGE1YzhhZTE4YmM0ZjA0MDM4ZWYiLCJwIjoiZXhjZWwtamlyYSJ9" TargetMode="External"/><Relationship Id="rId123" Type="http://schemas.openxmlformats.org/officeDocument/2006/relationships/hyperlink" Target="https://cogna.atlassian.net/browse/JFHM-7891?atlOrigin=eyJpIjoiMjBhNWIzMmFjMjdiNGE1YzhhZTE4YmM0ZjA0MDM4ZWYiLCJwIjoiZXhjZWwtamlyYSJ9" TargetMode="External"/><Relationship Id="rId144" Type="http://schemas.openxmlformats.org/officeDocument/2006/relationships/hyperlink" Target="https://cogna.atlassian.net/browse/JFEA-18900?atlOrigin=eyJpIjoiMjBhNWIzMmFjMjdiNGE1YzhhZTE4YmM0ZjA0MDM4ZWYiLCJwIjoiZXhjZWwtamlyYSJ9" TargetMode="External"/><Relationship Id="rId330" Type="http://schemas.openxmlformats.org/officeDocument/2006/relationships/hyperlink" Target="https://cogna.atlassian.net/browse/JFEA-18169?atlOrigin=eyJpIjoiMjBhNWIzMmFjMjdiNGE1YzhhZTE4YmM0ZjA0MDM4ZWYiLCJwIjoiZXhjZWwtamlyYSJ9" TargetMode="External"/><Relationship Id="rId90" Type="http://schemas.openxmlformats.org/officeDocument/2006/relationships/hyperlink" Target="https://cogna.atlassian.net/browse/JFHM-8328?atlOrigin=eyJpIjoiMjBhNWIzMmFjMjdiNGE1YzhhZTE4YmM0ZjA0MDM4ZWYiLCJwIjoiZXhjZWwtamlyYSJ9" TargetMode="External"/><Relationship Id="rId165" Type="http://schemas.openxmlformats.org/officeDocument/2006/relationships/hyperlink" Target="https://cogna.atlassian.net/browse/JFEA-18835?atlOrigin=eyJpIjoiMjBhNWIzMmFjMjdiNGE1YzhhZTE4YmM0ZjA0MDM4ZWYiLCJwIjoiZXhjZWwtamlyYSJ9" TargetMode="External"/><Relationship Id="rId186" Type="http://schemas.openxmlformats.org/officeDocument/2006/relationships/hyperlink" Target="https://cogna.atlassian.net/browse/JFEA-18735?atlOrigin=eyJpIjoiMjBhNWIzMmFjMjdiNGE1YzhhZTE4YmM0ZjA0MDM4ZWYiLCJwIjoiZXhjZWwtamlyYSJ9" TargetMode="External"/><Relationship Id="rId211" Type="http://schemas.openxmlformats.org/officeDocument/2006/relationships/hyperlink" Target="https://cogna.atlassian.net/browse/JFEA-18645?atlOrigin=eyJpIjoiMjBhNWIzMmFjMjdiNGE1YzhhZTE4YmM0ZjA0MDM4ZWYiLCJwIjoiZXhjZWwtamlyYSJ9" TargetMode="External"/><Relationship Id="rId232" Type="http://schemas.openxmlformats.org/officeDocument/2006/relationships/hyperlink" Target="https://cogna.atlassian.net/browse/JFEA-18598?atlOrigin=eyJpIjoiMjBhNWIzMmFjMjdiNGE1YzhhZTE4YmM0ZjA0MDM4ZWYiLCJwIjoiZXhjZWwtamlyYSJ9" TargetMode="External"/><Relationship Id="rId253" Type="http://schemas.openxmlformats.org/officeDocument/2006/relationships/hyperlink" Target="https://cogna.atlassian.net/browse/JFEA-18506?atlOrigin=eyJpIjoiMjBhNWIzMmFjMjdiNGE1YzhhZTE4YmM0ZjA0MDM4ZWYiLCJwIjoiZXhjZWwtamlyYSJ9" TargetMode="External"/><Relationship Id="rId274" Type="http://schemas.openxmlformats.org/officeDocument/2006/relationships/hyperlink" Target="https://cogna.atlassian.net/browse/JFEA-18424?atlOrigin=eyJpIjoiMjBhNWIzMmFjMjdiNGE1YzhhZTE4YmM0ZjA0MDM4ZWYiLCJwIjoiZXhjZWwtamlyYSJ9" TargetMode="External"/><Relationship Id="rId295" Type="http://schemas.openxmlformats.org/officeDocument/2006/relationships/hyperlink" Target="https://cogna.atlassian.net/browse/JFEA-18354?atlOrigin=eyJpIjoiMjBhNWIzMmFjMjdiNGE1YzhhZTE4YmM0ZjA0MDM4ZWYiLCJwIjoiZXhjZWwtamlyYSJ9" TargetMode="External"/><Relationship Id="rId309" Type="http://schemas.openxmlformats.org/officeDocument/2006/relationships/hyperlink" Target="https://cogna.atlassian.net/browse/JFEA-18268?atlOrigin=eyJpIjoiMjBhNWIzMmFjMjdiNGE1YzhhZTE4YmM0ZjA0MDM4ZWYiLCJwIjoiZXhjZWwtamlyYSJ9" TargetMode="External"/><Relationship Id="rId27" Type="http://schemas.openxmlformats.org/officeDocument/2006/relationships/hyperlink" Target="https://cogna.atlassian.net/browse/JFTR-7236?atlOrigin=eyJpIjoiMjBhNWIzMmFjMjdiNGE1YzhhZTE4YmM0ZjA0MDM4ZWYiLCJwIjoiZXhjZWwtamlyYSJ9" TargetMode="External"/><Relationship Id="rId48" Type="http://schemas.openxmlformats.org/officeDocument/2006/relationships/hyperlink" Target="https://cogna.atlassian.net/browse/JFSP-8280?atlOrigin=eyJpIjoiMjBhNWIzMmFjMjdiNGE1YzhhZTE4YmM0ZjA0MDM4ZWYiLCJwIjoiZXhjZWwtamlyYSJ9" TargetMode="External"/><Relationship Id="rId69" Type="http://schemas.openxmlformats.org/officeDocument/2006/relationships/hyperlink" Target="https://cogna.atlassian.net/browse/JFSP-7832?atlOrigin=eyJpIjoiMjBhNWIzMmFjMjdiNGE1YzhhZTE4YmM0ZjA0MDM4ZWYiLCJwIjoiZXhjZWwtamlyYSJ9" TargetMode="External"/><Relationship Id="rId113" Type="http://schemas.openxmlformats.org/officeDocument/2006/relationships/hyperlink" Target="https://cogna.atlassian.net/browse/JFHM-7994?atlOrigin=eyJpIjoiMjBhNWIzMmFjMjdiNGE1YzhhZTE4YmM0ZjA0MDM4ZWYiLCJwIjoiZXhjZWwtamlyYSJ9" TargetMode="External"/><Relationship Id="rId134" Type="http://schemas.openxmlformats.org/officeDocument/2006/relationships/hyperlink" Target="https://cogna.atlassian.net/browse/JFEA-18975?atlOrigin=eyJpIjoiMjBhNWIzMmFjMjdiNGE1YzhhZTE4YmM0ZjA0MDM4ZWYiLCJwIjoiZXhjZWwtamlyYSJ9" TargetMode="External"/><Relationship Id="rId320" Type="http://schemas.openxmlformats.org/officeDocument/2006/relationships/hyperlink" Target="https://cogna.atlassian.net/browse/JFEA-18243?atlOrigin=eyJpIjoiMjBhNWIzMmFjMjdiNGE1YzhhZTE4YmM0ZjA0MDM4ZWYiLCJwIjoiZXhjZWwtamlyYSJ9" TargetMode="External"/><Relationship Id="rId80" Type="http://schemas.openxmlformats.org/officeDocument/2006/relationships/hyperlink" Target="https://cogna.atlassian.net/browse/JFHM-8368?atlOrigin=eyJpIjoiMjBhNWIzMmFjMjdiNGE1YzhhZTE4YmM0ZjA0MDM4ZWYiLCJwIjoiZXhjZWwtamlyYSJ9" TargetMode="External"/><Relationship Id="rId155" Type="http://schemas.openxmlformats.org/officeDocument/2006/relationships/hyperlink" Target="https://cogna.atlassian.net/browse/JFEA-18881?atlOrigin=eyJpIjoiMjBhNWIzMmFjMjdiNGE1YzhhZTE4YmM0ZjA0MDM4ZWYiLCJwIjoiZXhjZWwtamlyYSJ9" TargetMode="External"/><Relationship Id="rId176" Type="http://schemas.openxmlformats.org/officeDocument/2006/relationships/hyperlink" Target="https://cogna.atlassian.net/browse/JFEA-18782?atlOrigin=eyJpIjoiMjBhNWIzMmFjMjdiNGE1YzhhZTE4YmM0ZjA0MDM4ZWYiLCJwIjoiZXhjZWwtamlyYSJ9" TargetMode="External"/><Relationship Id="rId197" Type="http://schemas.openxmlformats.org/officeDocument/2006/relationships/hyperlink" Target="https://cogna.atlassian.net/browse/JFEA-18691?atlOrigin=eyJpIjoiMjBhNWIzMmFjMjdiNGE1YzhhZTE4YmM0ZjA0MDM4ZWYiLCJwIjoiZXhjZWwtamlyYSJ9" TargetMode="External"/><Relationship Id="rId201" Type="http://schemas.openxmlformats.org/officeDocument/2006/relationships/hyperlink" Target="https://cogna.atlassian.net/browse/JFEA-18686?atlOrigin=eyJpIjoiMjBhNWIzMmFjMjdiNGE1YzhhZTE4YmM0ZjA0MDM4ZWYiLCJwIjoiZXhjZWwtamlyYSJ9" TargetMode="External"/><Relationship Id="rId222" Type="http://schemas.openxmlformats.org/officeDocument/2006/relationships/hyperlink" Target="https://cogna.atlassian.net/browse/JFEA-18624?atlOrigin=eyJpIjoiMjBhNWIzMmFjMjdiNGE1YzhhZTE4YmM0ZjA0MDM4ZWYiLCJwIjoiZXhjZWwtamlyYSJ9" TargetMode="External"/><Relationship Id="rId243" Type="http://schemas.openxmlformats.org/officeDocument/2006/relationships/hyperlink" Target="https://cogna.atlassian.net/browse/JFEA-18537?atlOrigin=eyJpIjoiMjBhNWIzMmFjMjdiNGE1YzhhZTE4YmM0ZjA0MDM4ZWYiLCJwIjoiZXhjZWwtamlyYSJ9" TargetMode="External"/><Relationship Id="rId264" Type="http://schemas.openxmlformats.org/officeDocument/2006/relationships/hyperlink" Target="https://cogna.atlassian.net/browse/JFEA-18477?atlOrigin=eyJpIjoiMjBhNWIzMmFjMjdiNGE1YzhhZTE4YmM0ZjA0MDM4ZWYiLCJwIjoiZXhjZWwtamlyYSJ9" TargetMode="External"/><Relationship Id="rId285" Type="http://schemas.openxmlformats.org/officeDocument/2006/relationships/hyperlink" Target="https://cogna.atlassian.net/browse/JFEA-18385?atlOrigin=eyJpIjoiMjBhNWIzMmFjMjdiNGE1YzhhZTE4YmM0ZjA0MDM4ZWYiLCJwIjoiZXhjZWwtamlyYSJ9" TargetMode="External"/><Relationship Id="rId17" Type="http://schemas.openxmlformats.org/officeDocument/2006/relationships/hyperlink" Target="https://cogna.atlassian.net/browse/JFTR-7300?atlOrigin=eyJpIjoiMjBhNWIzMmFjMjdiNGE1YzhhZTE4YmM0ZjA0MDM4ZWYiLCJwIjoiZXhjZWwtamlyYSJ9" TargetMode="External"/><Relationship Id="rId38" Type="http://schemas.openxmlformats.org/officeDocument/2006/relationships/hyperlink" Target="https://cogna.atlassian.net/browse/JFTR-7071?atlOrigin=eyJpIjoiMjBhNWIzMmFjMjdiNGE1YzhhZTE4YmM0ZjA0MDM4ZWYiLCJwIjoiZXhjZWwtamlyYSJ9" TargetMode="External"/><Relationship Id="rId59" Type="http://schemas.openxmlformats.org/officeDocument/2006/relationships/hyperlink" Target="https://cogna.atlassian.net/browse/JFSP-8046?atlOrigin=eyJpIjoiMjBhNWIzMmFjMjdiNGE1YzhhZTE4YmM0ZjA0MDM4ZWYiLCJwIjoiZXhjZWwtamlyYSJ9" TargetMode="External"/><Relationship Id="rId103" Type="http://schemas.openxmlformats.org/officeDocument/2006/relationships/hyperlink" Target="https://cogna.atlassian.net/browse/JFHM-8201?atlOrigin=eyJpIjoiMjBhNWIzMmFjMjdiNGE1YzhhZTE4YmM0ZjA0MDM4ZWYiLCJwIjoiZXhjZWwtamlyYSJ9" TargetMode="External"/><Relationship Id="rId124" Type="http://schemas.openxmlformats.org/officeDocument/2006/relationships/hyperlink" Target="https://cogna.atlassian.net/browse/JFHM-7890?atlOrigin=eyJpIjoiMjBhNWIzMmFjMjdiNGE1YzhhZTE4YmM0ZjA0MDM4ZWYiLCJwIjoiZXhjZWwtamlyYSJ9" TargetMode="External"/><Relationship Id="rId310" Type="http://schemas.openxmlformats.org/officeDocument/2006/relationships/hyperlink" Target="https://cogna.atlassian.net/browse/JFEA-18260?atlOrigin=eyJpIjoiMjBhNWIzMmFjMjdiNGE1YzhhZTE4YmM0ZjA0MDM4ZWYiLCJwIjoiZXhjZWwtamlyYSJ9" TargetMode="External"/><Relationship Id="rId70" Type="http://schemas.openxmlformats.org/officeDocument/2006/relationships/hyperlink" Target="https://cogna.atlassian.net/browse/JFSP-7827?atlOrigin=eyJpIjoiMjBhNWIzMmFjMjdiNGE1YzhhZTE4YmM0ZjA0MDM4ZWYiLCJwIjoiZXhjZWwtamlyYSJ9" TargetMode="External"/><Relationship Id="rId91" Type="http://schemas.openxmlformats.org/officeDocument/2006/relationships/hyperlink" Target="https://cogna.atlassian.net/browse/JFHM-8327?atlOrigin=eyJpIjoiMjBhNWIzMmFjMjdiNGE1YzhhZTE4YmM0ZjA0MDM4ZWYiLCJwIjoiZXhjZWwtamlyYSJ9" TargetMode="External"/><Relationship Id="rId145" Type="http://schemas.openxmlformats.org/officeDocument/2006/relationships/hyperlink" Target="https://cogna.atlassian.net/browse/JFEA-18899?atlOrigin=eyJpIjoiMjBhNWIzMmFjMjdiNGE1YzhhZTE4YmM0ZjA0MDM4ZWYiLCJwIjoiZXhjZWwtamlyYSJ9" TargetMode="External"/><Relationship Id="rId166" Type="http://schemas.openxmlformats.org/officeDocument/2006/relationships/hyperlink" Target="https://cogna.atlassian.net/browse/JFEA-18830?atlOrigin=eyJpIjoiMjBhNWIzMmFjMjdiNGE1YzhhZTE4YmM0ZjA0MDM4ZWYiLCJwIjoiZXhjZWwtamlyYSJ9" TargetMode="External"/><Relationship Id="rId187" Type="http://schemas.openxmlformats.org/officeDocument/2006/relationships/hyperlink" Target="https://cogna.atlassian.net/browse/JFEA-18728?atlOrigin=eyJpIjoiMjBhNWIzMmFjMjdiNGE1YzhhZTE4YmM0ZjA0MDM4ZWYiLCJwIjoiZXhjZWwtamlyYSJ9" TargetMode="External"/><Relationship Id="rId331" Type="http://schemas.openxmlformats.org/officeDocument/2006/relationships/hyperlink" Target="https://cogna.atlassian.net/browse/JFEA-18091?atlOrigin=eyJpIjoiMjBhNWIzMmFjMjdiNGE1YzhhZTE4YmM0ZjA0MDM4ZWYiLCJwIjoiZXhjZWwtamlyYSJ9" TargetMode="External"/><Relationship Id="rId1" Type="http://schemas.openxmlformats.org/officeDocument/2006/relationships/hyperlink" Target="https://cogna.atlassian.net/browse/JFTR-7460?atlOrigin=eyJpIjoiMjBhNWIzMmFjMjdiNGE1YzhhZTE4YmM0ZjA0MDM4ZWYiLCJwIjoiZXhjZWwtamlyYSJ9" TargetMode="External"/><Relationship Id="rId212" Type="http://schemas.openxmlformats.org/officeDocument/2006/relationships/hyperlink" Target="https://cogna.atlassian.net/browse/JFEA-18644?atlOrigin=eyJpIjoiMjBhNWIzMmFjMjdiNGE1YzhhZTE4YmM0ZjA0MDM4ZWYiLCJwIjoiZXhjZWwtamlyYSJ9" TargetMode="External"/><Relationship Id="rId233" Type="http://schemas.openxmlformats.org/officeDocument/2006/relationships/hyperlink" Target="https://cogna.atlassian.net/browse/JFEA-18591?atlOrigin=eyJpIjoiMjBhNWIzMmFjMjdiNGE1YzhhZTE4YmM0ZjA0MDM4ZWYiLCJwIjoiZXhjZWwtamlyYSJ9" TargetMode="External"/><Relationship Id="rId254" Type="http://schemas.openxmlformats.org/officeDocument/2006/relationships/hyperlink" Target="https://cogna.atlassian.net/browse/JFEA-18505?atlOrigin=eyJpIjoiMjBhNWIzMmFjMjdiNGE1YzhhZTE4YmM0ZjA0MDM4ZWYiLCJwIjoiZXhjZWwtamlyYSJ9" TargetMode="External"/><Relationship Id="rId28" Type="http://schemas.openxmlformats.org/officeDocument/2006/relationships/hyperlink" Target="https://cogna.atlassian.net/browse/JFTR-7233?atlOrigin=eyJpIjoiMjBhNWIzMmFjMjdiNGE1YzhhZTE4YmM0ZjA0MDM4ZWYiLCJwIjoiZXhjZWwtamlyYSJ9" TargetMode="External"/><Relationship Id="rId49" Type="http://schemas.openxmlformats.org/officeDocument/2006/relationships/hyperlink" Target="https://cogna.atlassian.net/browse/JFSP-8265?atlOrigin=eyJpIjoiMjBhNWIzMmFjMjdiNGE1YzhhZTE4YmM0ZjA0MDM4ZWYiLCJwIjoiZXhjZWwtamlyYSJ9" TargetMode="External"/><Relationship Id="rId114" Type="http://schemas.openxmlformats.org/officeDocument/2006/relationships/hyperlink" Target="https://cogna.atlassian.net/browse/JFHM-7993?atlOrigin=eyJpIjoiMjBhNWIzMmFjMjdiNGE1YzhhZTE4YmM0ZjA0MDM4ZWYiLCJwIjoiZXhjZWwtamlyYSJ9" TargetMode="External"/><Relationship Id="rId275" Type="http://schemas.openxmlformats.org/officeDocument/2006/relationships/hyperlink" Target="https://cogna.atlassian.net/browse/JFEA-18422?atlOrigin=eyJpIjoiMjBhNWIzMmFjMjdiNGE1YzhhZTE4YmM0ZjA0MDM4ZWYiLCJwIjoiZXhjZWwtamlyYSJ9" TargetMode="External"/><Relationship Id="rId296" Type="http://schemas.openxmlformats.org/officeDocument/2006/relationships/hyperlink" Target="https://cogna.atlassian.net/browse/JFEA-18352?atlOrigin=eyJpIjoiMjBhNWIzMmFjMjdiNGE1YzhhZTE4YmM0ZjA0MDM4ZWYiLCJwIjoiZXhjZWwtamlyYSJ9" TargetMode="External"/><Relationship Id="rId300" Type="http://schemas.openxmlformats.org/officeDocument/2006/relationships/hyperlink" Target="https://cogna.atlassian.net/browse/JFEA-18315?atlOrigin=eyJpIjoiMjBhNWIzMmFjMjdiNGE1YzhhZTE4YmM0ZjA0MDM4ZWYiLCJwIjoiZXhjZWwtamlyYSJ9" TargetMode="External"/><Relationship Id="rId60" Type="http://schemas.openxmlformats.org/officeDocument/2006/relationships/hyperlink" Target="https://cogna.atlassian.net/browse/JFSP-8017?atlOrigin=eyJpIjoiMjBhNWIzMmFjMjdiNGE1YzhhZTE4YmM0ZjA0MDM4ZWYiLCJwIjoiZXhjZWwtamlyYSJ9" TargetMode="External"/><Relationship Id="rId81" Type="http://schemas.openxmlformats.org/officeDocument/2006/relationships/hyperlink" Target="https://cogna.atlassian.net/browse/JFHM-8352?atlOrigin=eyJpIjoiMjBhNWIzMmFjMjdiNGE1YzhhZTE4YmM0ZjA0MDM4ZWYiLCJwIjoiZXhjZWwtamlyYSJ9" TargetMode="External"/><Relationship Id="rId135" Type="http://schemas.openxmlformats.org/officeDocument/2006/relationships/hyperlink" Target="https://cogna.atlassian.net/browse/JFEA-18950?atlOrigin=eyJpIjoiMjBhNWIzMmFjMjdiNGE1YzhhZTE4YmM0ZjA0MDM4ZWYiLCJwIjoiZXhjZWwtamlyYSJ9" TargetMode="External"/><Relationship Id="rId156" Type="http://schemas.openxmlformats.org/officeDocument/2006/relationships/hyperlink" Target="https://cogna.atlassian.net/browse/JFEA-18877?atlOrigin=eyJpIjoiMjBhNWIzMmFjMjdiNGE1YzhhZTE4YmM0ZjA0MDM4ZWYiLCJwIjoiZXhjZWwtamlyYSJ9" TargetMode="External"/><Relationship Id="rId177" Type="http://schemas.openxmlformats.org/officeDocument/2006/relationships/hyperlink" Target="https://cogna.atlassian.net/browse/JFEA-18772?atlOrigin=eyJpIjoiMjBhNWIzMmFjMjdiNGE1YzhhZTE4YmM0ZjA0MDM4ZWYiLCJwIjoiZXhjZWwtamlyYSJ9" TargetMode="External"/><Relationship Id="rId198" Type="http://schemas.openxmlformats.org/officeDocument/2006/relationships/hyperlink" Target="https://cogna.atlassian.net/browse/JFEA-18690?atlOrigin=eyJpIjoiMjBhNWIzMmFjMjdiNGE1YzhhZTE4YmM0ZjA0MDM4ZWYiLCJwIjoiZXhjZWwtamlyYSJ9" TargetMode="External"/><Relationship Id="rId321" Type="http://schemas.openxmlformats.org/officeDocument/2006/relationships/hyperlink" Target="https://cogna.atlassian.net/browse/JFEA-18241?atlOrigin=eyJpIjoiMjBhNWIzMmFjMjdiNGE1YzhhZTE4YmM0ZjA0MDM4ZWYiLCJwIjoiZXhjZWwtamlyYSJ9" TargetMode="External"/><Relationship Id="rId202" Type="http://schemas.openxmlformats.org/officeDocument/2006/relationships/hyperlink" Target="https://cogna.atlassian.net/browse/JFEA-18685?atlOrigin=eyJpIjoiMjBhNWIzMmFjMjdiNGE1YzhhZTE4YmM0ZjA0MDM4ZWYiLCJwIjoiZXhjZWwtamlyYSJ9" TargetMode="External"/><Relationship Id="rId223" Type="http://schemas.openxmlformats.org/officeDocument/2006/relationships/hyperlink" Target="https://cogna.atlassian.net/browse/JFEA-18623?atlOrigin=eyJpIjoiMjBhNWIzMmFjMjdiNGE1YzhhZTE4YmM0ZjA0MDM4ZWYiLCJwIjoiZXhjZWwtamlyYSJ9" TargetMode="External"/><Relationship Id="rId244" Type="http://schemas.openxmlformats.org/officeDocument/2006/relationships/hyperlink" Target="https://cogna.atlassian.net/browse/JFEA-18535?atlOrigin=eyJpIjoiMjBhNWIzMmFjMjdiNGE1YzhhZTE4YmM0ZjA0MDM4ZWYiLCJwIjoiZXhjZWwtamlyYSJ9" TargetMode="External"/><Relationship Id="rId18" Type="http://schemas.openxmlformats.org/officeDocument/2006/relationships/hyperlink" Target="https://cogna.atlassian.net/browse/JFTR-7299?atlOrigin=eyJpIjoiMjBhNWIzMmFjMjdiNGE1YzhhZTE4YmM0ZjA0MDM4ZWYiLCJwIjoiZXhjZWwtamlyYSJ9" TargetMode="External"/><Relationship Id="rId39" Type="http://schemas.openxmlformats.org/officeDocument/2006/relationships/hyperlink" Target="https://cogna.atlassian.net/browse/JFTR-7058?atlOrigin=eyJpIjoiMjBhNWIzMmFjMjdiNGE1YzhhZTE4YmM0ZjA0MDM4ZWYiLCJwIjoiZXhjZWwtamlyYSJ9" TargetMode="External"/><Relationship Id="rId265" Type="http://schemas.openxmlformats.org/officeDocument/2006/relationships/hyperlink" Target="https://cogna.atlassian.net/browse/JFEA-18472?atlOrigin=eyJpIjoiMjBhNWIzMmFjMjdiNGE1YzhhZTE4YmM0ZjA0MDM4ZWYiLCJwIjoiZXhjZWwtamlyYSJ9" TargetMode="External"/><Relationship Id="rId286" Type="http://schemas.openxmlformats.org/officeDocument/2006/relationships/hyperlink" Target="https://cogna.atlassian.net/browse/JFEA-18384?atlOrigin=eyJpIjoiMjBhNWIzMmFjMjdiNGE1YzhhZTE4YmM0ZjA0MDM4ZWYiLCJwIjoiZXhjZWwtamlyYSJ9" TargetMode="External"/><Relationship Id="rId50" Type="http://schemas.openxmlformats.org/officeDocument/2006/relationships/hyperlink" Target="https://cogna.atlassian.net/browse/JFSP-8200?atlOrigin=eyJpIjoiMjBhNWIzMmFjMjdiNGE1YzhhZTE4YmM0ZjA0MDM4ZWYiLCJwIjoiZXhjZWwtamlyYSJ9" TargetMode="External"/><Relationship Id="rId104" Type="http://schemas.openxmlformats.org/officeDocument/2006/relationships/hyperlink" Target="https://cogna.atlassian.net/browse/JFHM-8200?atlOrigin=eyJpIjoiMjBhNWIzMmFjMjdiNGE1YzhhZTE4YmM0ZjA0MDM4ZWYiLCJwIjoiZXhjZWwtamlyYSJ9" TargetMode="External"/><Relationship Id="rId125" Type="http://schemas.openxmlformats.org/officeDocument/2006/relationships/hyperlink" Target="https://cogna.atlassian.net/browse/JFHM-7887?atlOrigin=eyJpIjoiMjBhNWIzMmFjMjdiNGE1YzhhZTE4YmM0ZjA0MDM4ZWYiLCJwIjoiZXhjZWwtamlyYSJ9" TargetMode="External"/><Relationship Id="rId146" Type="http://schemas.openxmlformats.org/officeDocument/2006/relationships/hyperlink" Target="https://cogna.atlassian.net/browse/JFEA-18896?atlOrigin=eyJpIjoiMjBhNWIzMmFjMjdiNGE1YzhhZTE4YmM0ZjA0MDM4ZWYiLCJwIjoiZXhjZWwtamlyYSJ9" TargetMode="External"/><Relationship Id="rId167" Type="http://schemas.openxmlformats.org/officeDocument/2006/relationships/hyperlink" Target="https://cogna.atlassian.net/browse/JFEA-18808?atlOrigin=eyJpIjoiMjBhNWIzMmFjMjdiNGE1YzhhZTE4YmM0ZjA0MDM4ZWYiLCJwIjoiZXhjZWwtamlyYSJ9" TargetMode="External"/><Relationship Id="rId188" Type="http://schemas.openxmlformats.org/officeDocument/2006/relationships/hyperlink" Target="https://cogna.atlassian.net/browse/JFEA-18725?atlOrigin=eyJpIjoiMjBhNWIzMmFjMjdiNGE1YzhhZTE4YmM0ZjA0MDM4ZWYiLCJwIjoiZXhjZWwtamlyYSJ9" TargetMode="External"/><Relationship Id="rId311" Type="http://schemas.openxmlformats.org/officeDocument/2006/relationships/hyperlink" Target="https://cogna.atlassian.net/browse/JFEA-18259?atlOrigin=eyJpIjoiMjBhNWIzMmFjMjdiNGE1YzhhZTE4YmM0ZjA0MDM4ZWYiLCJwIjoiZXhjZWwtamlyYSJ9" TargetMode="External"/><Relationship Id="rId332" Type="http://schemas.openxmlformats.org/officeDocument/2006/relationships/hyperlink" Target="https://cogna.atlassian.net/browse/JFEA-18084?atlOrigin=eyJpIjoiMjBhNWIzMmFjMjdiNGE1YzhhZTE4YmM0ZjA0MDM4ZWYiLCJwIjoiZXhjZWwtamlyYSJ9" TargetMode="External"/><Relationship Id="rId71" Type="http://schemas.openxmlformats.org/officeDocument/2006/relationships/hyperlink" Target="https://cogna.atlassian.net/browse/JFSP-7826?atlOrigin=eyJpIjoiMjBhNWIzMmFjMjdiNGE1YzhhZTE4YmM0ZjA0MDM4ZWYiLCJwIjoiZXhjZWwtamlyYSJ9" TargetMode="External"/><Relationship Id="rId92" Type="http://schemas.openxmlformats.org/officeDocument/2006/relationships/hyperlink" Target="https://cogna.atlassian.net/browse/JFHM-8326?atlOrigin=eyJpIjoiMjBhNWIzMmFjMjdiNGE1YzhhZTE4YmM0ZjA0MDM4ZWYiLCJwIjoiZXhjZWwtamlyYSJ9" TargetMode="External"/><Relationship Id="rId213" Type="http://schemas.openxmlformats.org/officeDocument/2006/relationships/hyperlink" Target="https://cogna.atlassian.net/browse/JFEA-18643?atlOrigin=eyJpIjoiMjBhNWIzMmFjMjdiNGE1YzhhZTE4YmM0ZjA0MDM4ZWYiLCJwIjoiZXhjZWwtamlyYSJ9" TargetMode="External"/><Relationship Id="rId234" Type="http://schemas.openxmlformats.org/officeDocument/2006/relationships/hyperlink" Target="https://cogna.atlassian.net/browse/JFEA-18584?atlOrigin=eyJpIjoiMjBhNWIzMmFjMjdiNGE1YzhhZTE4YmM0ZjA0MDM4ZWYiLCJwIjoiZXhjZWwtamlyYSJ9" TargetMode="External"/><Relationship Id="rId2" Type="http://schemas.openxmlformats.org/officeDocument/2006/relationships/hyperlink" Target="https://cogna.atlassian.net/browse/JFTR-7459?atlOrigin=eyJpIjoiMjBhNWIzMmFjMjdiNGE1YzhhZTE4YmM0ZjA0MDM4ZWYiLCJwIjoiZXhjZWwtamlyYSJ9" TargetMode="External"/><Relationship Id="rId29" Type="http://schemas.openxmlformats.org/officeDocument/2006/relationships/hyperlink" Target="https://cogna.atlassian.net/browse/JFTR-7221?atlOrigin=eyJpIjoiMjBhNWIzMmFjMjdiNGE1YzhhZTE4YmM0ZjA0MDM4ZWYiLCJwIjoiZXhjZWwtamlyYSJ9" TargetMode="External"/><Relationship Id="rId255" Type="http://schemas.openxmlformats.org/officeDocument/2006/relationships/hyperlink" Target="https://cogna.atlassian.net/browse/JFEA-18504?atlOrigin=eyJpIjoiMjBhNWIzMmFjMjdiNGE1YzhhZTE4YmM0ZjA0MDM4ZWYiLCJwIjoiZXhjZWwtamlyYSJ9" TargetMode="External"/><Relationship Id="rId276" Type="http://schemas.openxmlformats.org/officeDocument/2006/relationships/hyperlink" Target="https://cogna.atlassian.net/browse/JFEA-18418?atlOrigin=eyJpIjoiMjBhNWIzMmFjMjdiNGE1YzhhZTE4YmM0ZjA0MDM4ZWYiLCJwIjoiZXhjZWwtamlyYSJ9" TargetMode="External"/><Relationship Id="rId297" Type="http://schemas.openxmlformats.org/officeDocument/2006/relationships/hyperlink" Target="https://cogna.atlassian.net/browse/JFEA-18348?atlOrigin=eyJpIjoiMjBhNWIzMmFjMjdiNGE1YzhhZTE4YmM0ZjA0MDM4ZWYiLCJwIjoiZXhjZWwtamlyYSJ9" TargetMode="External"/><Relationship Id="rId40" Type="http://schemas.openxmlformats.org/officeDocument/2006/relationships/hyperlink" Target="https://cogna.atlassian.net/browse/JFTR-7043?atlOrigin=eyJpIjoiMjBhNWIzMmFjMjdiNGE1YzhhZTE4YmM0ZjA0MDM4ZWYiLCJwIjoiZXhjZWwtamlyYSJ9" TargetMode="External"/><Relationship Id="rId115" Type="http://schemas.openxmlformats.org/officeDocument/2006/relationships/hyperlink" Target="https://cogna.atlassian.net/browse/JFHM-7992?atlOrigin=eyJpIjoiMjBhNWIzMmFjMjdiNGE1YzhhZTE4YmM0ZjA0MDM4ZWYiLCJwIjoiZXhjZWwtamlyYSJ9" TargetMode="External"/><Relationship Id="rId136" Type="http://schemas.openxmlformats.org/officeDocument/2006/relationships/hyperlink" Target="https://cogna.atlassian.net/browse/JFEA-18941?atlOrigin=eyJpIjoiMjBhNWIzMmFjMjdiNGE1YzhhZTE4YmM0ZjA0MDM4ZWYiLCJwIjoiZXhjZWwtamlyYSJ9" TargetMode="External"/><Relationship Id="rId157" Type="http://schemas.openxmlformats.org/officeDocument/2006/relationships/hyperlink" Target="https://cogna.atlassian.net/browse/JFEA-18875?atlOrigin=eyJpIjoiMjBhNWIzMmFjMjdiNGE1YzhhZTE4YmM0ZjA0MDM4ZWYiLCJwIjoiZXhjZWwtamlyYSJ9" TargetMode="External"/><Relationship Id="rId178" Type="http://schemas.openxmlformats.org/officeDocument/2006/relationships/hyperlink" Target="https://cogna.atlassian.net/browse/JFEA-18768?atlOrigin=eyJpIjoiMjBhNWIzMmFjMjdiNGE1YzhhZTE4YmM0ZjA0MDM4ZWYiLCJwIjoiZXhjZWwtamlyYSJ9" TargetMode="External"/><Relationship Id="rId301" Type="http://schemas.openxmlformats.org/officeDocument/2006/relationships/hyperlink" Target="https://cogna.atlassian.net/browse/JFEA-18313?atlOrigin=eyJpIjoiMjBhNWIzMmFjMjdiNGE1YzhhZTE4YmM0ZjA0MDM4ZWYiLCJwIjoiZXhjZWwtamlyYSJ9" TargetMode="External"/><Relationship Id="rId322" Type="http://schemas.openxmlformats.org/officeDocument/2006/relationships/hyperlink" Target="https://cogna.atlassian.net/browse/JFEA-18238?atlOrigin=eyJpIjoiMjBhNWIzMmFjMjdiNGE1YzhhZTE4YmM0ZjA0MDM4ZWYiLCJwIjoiZXhjZWwtamlyYSJ9" TargetMode="External"/><Relationship Id="rId61" Type="http://schemas.openxmlformats.org/officeDocument/2006/relationships/hyperlink" Target="https://cogna.atlassian.net/browse/JFSP-8004?atlOrigin=eyJpIjoiMjBhNWIzMmFjMjdiNGE1YzhhZTE4YmM0ZjA0MDM4ZWYiLCJwIjoiZXhjZWwtamlyYSJ9" TargetMode="External"/><Relationship Id="rId82" Type="http://schemas.openxmlformats.org/officeDocument/2006/relationships/hyperlink" Target="https://cogna.atlassian.net/browse/JFHM-8351?atlOrigin=eyJpIjoiMjBhNWIzMmFjMjdiNGE1YzhhZTE4YmM0ZjA0MDM4ZWYiLCJwIjoiZXhjZWwtamlyYSJ9" TargetMode="External"/><Relationship Id="rId199" Type="http://schemas.openxmlformats.org/officeDocument/2006/relationships/hyperlink" Target="https://cogna.atlassian.net/browse/JFEA-18689?atlOrigin=eyJpIjoiMjBhNWIzMmFjMjdiNGE1YzhhZTE4YmM0ZjA0MDM4ZWYiLCJwIjoiZXhjZWwtamlyYSJ9" TargetMode="External"/><Relationship Id="rId203" Type="http://schemas.openxmlformats.org/officeDocument/2006/relationships/hyperlink" Target="https://cogna.atlassian.net/browse/JFEA-18681?atlOrigin=eyJpIjoiMjBhNWIzMmFjMjdiNGE1YzhhZTE4YmM0ZjA0MDM4ZWYiLCJwIjoiZXhjZWwtamlyYSJ9" TargetMode="External"/><Relationship Id="rId19" Type="http://schemas.openxmlformats.org/officeDocument/2006/relationships/hyperlink" Target="https://cogna.atlassian.net/browse/JFTR-7298?atlOrigin=eyJpIjoiMjBhNWIzMmFjMjdiNGE1YzhhZTE4YmM0ZjA0MDM4ZWYiLCJwIjoiZXhjZWwtamlyYSJ9" TargetMode="External"/><Relationship Id="rId224" Type="http://schemas.openxmlformats.org/officeDocument/2006/relationships/hyperlink" Target="https://cogna.atlassian.net/browse/JFEA-18622?atlOrigin=eyJpIjoiMjBhNWIzMmFjMjdiNGE1YzhhZTE4YmM0ZjA0MDM4ZWYiLCJwIjoiZXhjZWwtamlyYSJ9" TargetMode="External"/><Relationship Id="rId245" Type="http://schemas.openxmlformats.org/officeDocument/2006/relationships/hyperlink" Target="https://cogna.atlassian.net/browse/JFEA-18534?atlOrigin=eyJpIjoiMjBhNWIzMmFjMjdiNGE1YzhhZTE4YmM0ZjA0MDM4ZWYiLCJwIjoiZXhjZWwtamlyYSJ9" TargetMode="External"/><Relationship Id="rId266" Type="http://schemas.openxmlformats.org/officeDocument/2006/relationships/hyperlink" Target="https://cogna.atlassian.net/browse/JFEA-18467?atlOrigin=eyJpIjoiMjBhNWIzMmFjMjdiNGE1YzhhZTE4YmM0ZjA0MDM4ZWYiLCJwIjoiZXhjZWwtamlyYSJ9" TargetMode="External"/><Relationship Id="rId287" Type="http://schemas.openxmlformats.org/officeDocument/2006/relationships/hyperlink" Target="https://cogna.atlassian.net/browse/JFEA-18383?atlOrigin=eyJpIjoiMjBhNWIzMmFjMjdiNGE1YzhhZTE4YmM0ZjA0MDM4ZWYiLCJwIjoiZXhjZWwtamlyYSJ9" TargetMode="External"/><Relationship Id="rId30" Type="http://schemas.openxmlformats.org/officeDocument/2006/relationships/hyperlink" Target="https://cogna.atlassian.net/browse/JFTR-7220?atlOrigin=eyJpIjoiMjBhNWIzMmFjMjdiNGE1YzhhZTE4YmM0ZjA0MDM4ZWYiLCJwIjoiZXhjZWwtamlyYSJ9" TargetMode="External"/><Relationship Id="rId105" Type="http://schemas.openxmlformats.org/officeDocument/2006/relationships/hyperlink" Target="https://cogna.atlassian.net/browse/JFHM-8172?atlOrigin=eyJpIjoiMjBhNWIzMmFjMjdiNGE1YzhhZTE4YmM0ZjA0MDM4ZWYiLCJwIjoiZXhjZWwtamlyYSJ9" TargetMode="External"/><Relationship Id="rId126" Type="http://schemas.openxmlformats.org/officeDocument/2006/relationships/hyperlink" Target="https://cogna.atlassian.net/browse/JFHM-7872?atlOrigin=eyJpIjoiMjBhNWIzMmFjMjdiNGE1YzhhZTE4YmM0ZjA0MDM4ZWYiLCJwIjoiZXhjZWwtamlyYSJ9" TargetMode="External"/><Relationship Id="rId147" Type="http://schemas.openxmlformats.org/officeDocument/2006/relationships/hyperlink" Target="https://cogna.atlassian.net/browse/JFEA-18894?atlOrigin=eyJpIjoiMjBhNWIzMmFjMjdiNGE1YzhhZTE4YmM0ZjA0MDM4ZWYiLCJwIjoiZXhjZWwtamlyYSJ9" TargetMode="External"/><Relationship Id="rId168" Type="http://schemas.openxmlformats.org/officeDocument/2006/relationships/hyperlink" Target="https://cogna.atlassian.net/browse/JFEA-18799?atlOrigin=eyJpIjoiMjBhNWIzMmFjMjdiNGE1YzhhZTE4YmM0ZjA0MDM4ZWYiLCJwIjoiZXhjZWwtamlyYSJ9" TargetMode="External"/><Relationship Id="rId312" Type="http://schemas.openxmlformats.org/officeDocument/2006/relationships/hyperlink" Target="https://cogna.atlassian.net/browse/JFEA-18258?atlOrigin=eyJpIjoiMjBhNWIzMmFjMjdiNGE1YzhhZTE4YmM0ZjA0MDM4ZWYiLCJwIjoiZXhjZWwtamlyYSJ9" TargetMode="External"/><Relationship Id="rId51" Type="http://schemas.openxmlformats.org/officeDocument/2006/relationships/hyperlink" Target="https://cogna.atlassian.net/browse/JFSP-8101?atlOrigin=eyJpIjoiMjBhNWIzMmFjMjdiNGE1YzhhZTE4YmM0ZjA0MDM4ZWYiLCJwIjoiZXhjZWwtamlyYSJ9" TargetMode="External"/><Relationship Id="rId72" Type="http://schemas.openxmlformats.org/officeDocument/2006/relationships/hyperlink" Target="https://cogna.atlassian.net/browse/JFSP-7825?atlOrigin=eyJpIjoiMjBhNWIzMmFjMjdiNGE1YzhhZTE4YmM0ZjA0MDM4ZWYiLCJwIjoiZXhjZWwtamlyYSJ9" TargetMode="External"/><Relationship Id="rId93" Type="http://schemas.openxmlformats.org/officeDocument/2006/relationships/hyperlink" Target="https://cogna.atlassian.net/browse/JFHM-8323?atlOrigin=eyJpIjoiMjBhNWIzMmFjMjdiNGE1YzhhZTE4YmM0ZjA0MDM4ZWYiLCJwIjoiZXhjZWwtamlyYSJ9" TargetMode="External"/><Relationship Id="rId189" Type="http://schemas.openxmlformats.org/officeDocument/2006/relationships/hyperlink" Target="https://cogna.atlassian.net/browse/JFEA-18723?atlOrigin=eyJpIjoiMjBhNWIzMmFjMjdiNGE1YzhhZTE4YmM0ZjA0MDM4ZWYiLCJwIjoiZXhjZWwtamlyYSJ9" TargetMode="External"/><Relationship Id="rId3" Type="http://schemas.openxmlformats.org/officeDocument/2006/relationships/hyperlink" Target="https://cogna.atlassian.net/browse/JFTR-7451?atlOrigin=eyJpIjoiMjBhNWIzMmFjMjdiNGE1YzhhZTE4YmM0ZjA0MDM4ZWYiLCJwIjoiZXhjZWwtamlyYSJ9" TargetMode="External"/><Relationship Id="rId214" Type="http://schemas.openxmlformats.org/officeDocument/2006/relationships/hyperlink" Target="https://cogna.atlassian.net/browse/JFEA-18642?atlOrigin=eyJpIjoiMjBhNWIzMmFjMjdiNGE1YzhhZTE4YmM0ZjA0MDM4ZWYiLCJwIjoiZXhjZWwtamlyYSJ9" TargetMode="External"/><Relationship Id="rId235" Type="http://schemas.openxmlformats.org/officeDocument/2006/relationships/hyperlink" Target="https://cogna.atlassian.net/browse/JFEA-18583?atlOrigin=eyJpIjoiMjBhNWIzMmFjMjdiNGE1YzhhZTE4YmM0ZjA0MDM4ZWYiLCJwIjoiZXhjZWwtamlyYSJ9" TargetMode="External"/><Relationship Id="rId256" Type="http://schemas.openxmlformats.org/officeDocument/2006/relationships/hyperlink" Target="https://cogna.atlassian.net/browse/JFEA-18503?atlOrigin=eyJpIjoiMjBhNWIzMmFjMjdiNGE1YzhhZTE4YmM0ZjA0MDM4ZWYiLCJwIjoiZXhjZWwtamlyYSJ9" TargetMode="External"/><Relationship Id="rId277" Type="http://schemas.openxmlformats.org/officeDocument/2006/relationships/hyperlink" Target="https://cogna.atlassian.net/browse/JFEA-18410?atlOrigin=eyJpIjoiMjBhNWIzMmFjMjdiNGE1YzhhZTE4YmM0ZjA0MDM4ZWYiLCJwIjoiZXhjZWwtamlyYSJ9" TargetMode="External"/><Relationship Id="rId298" Type="http://schemas.openxmlformats.org/officeDocument/2006/relationships/hyperlink" Target="https://cogna.atlassian.net/browse/JFEA-18342?atlOrigin=eyJpIjoiMjBhNWIzMmFjMjdiNGE1YzhhZTE4YmM0ZjA0MDM4ZWYiLCJwIjoiZXhjZWwtamlyYSJ9" TargetMode="External"/><Relationship Id="rId116" Type="http://schemas.openxmlformats.org/officeDocument/2006/relationships/hyperlink" Target="https://cogna.atlassian.net/browse/JFHM-7991?atlOrigin=eyJpIjoiMjBhNWIzMmFjMjdiNGE1YzhhZTE4YmM0ZjA0MDM4ZWYiLCJwIjoiZXhjZWwtamlyYSJ9" TargetMode="External"/><Relationship Id="rId137" Type="http://schemas.openxmlformats.org/officeDocument/2006/relationships/hyperlink" Target="https://cogna.atlassian.net/browse/JFEA-18937?atlOrigin=eyJpIjoiMjBhNWIzMmFjMjdiNGE1YzhhZTE4YmM0ZjA0MDM4ZWYiLCJwIjoiZXhjZWwtamlyYSJ9" TargetMode="External"/><Relationship Id="rId158" Type="http://schemas.openxmlformats.org/officeDocument/2006/relationships/hyperlink" Target="https://cogna.atlassian.net/browse/JFEA-18860?atlOrigin=eyJpIjoiMjBhNWIzMmFjMjdiNGE1YzhhZTE4YmM0ZjA0MDM4ZWYiLCJwIjoiZXhjZWwtamlyYSJ9" TargetMode="External"/><Relationship Id="rId302" Type="http://schemas.openxmlformats.org/officeDocument/2006/relationships/hyperlink" Target="https://cogna.atlassian.net/browse/JFEA-18310?atlOrigin=eyJpIjoiMjBhNWIzMmFjMjdiNGE1YzhhZTE4YmM0ZjA0MDM4ZWYiLCJwIjoiZXhjZWwtamlyYSJ9" TargetMode="External"/><Relationship Id="rId323" Type="http://schemas.openxmlformats.org/officeDocument/2006/relationships/hyperlink" Target="https://cogna.atlassian.net/browse/JFEA-18235?atlOrigin=eyJpIjoiMjBhNWIzMmFjMjdiNGE1YzhhZTE4YmM0ZjA0MDM4ZWYiLCJwIjoiZXhjZWwtamlyYSJ9" TargetMode="External"/><Relationship Id="rId20" Type="http://schemas.openxmlformats.org/officeDocument/2006/relationships/hyperlink" Target="https://cogna.atlassian.net/browse/JFTR-7297?atlOrigin=eyJpIjoiMjBhNWIzMmFjMjdiNGE1YzhhZTE4YmM0ZjA0MDM4ZWYiLCJwIjoiZXhjZWwtamlyYSJ9" TargetMode="External"/><Relationship Id="rId41" Type="http://schemas.openxmlformats.org/officeDocument/2006/relationships/hyperlink" Target="https://cogna.atlassian.net/browse/JFTR-7024?atlOrigin=eyJpIjoiMjBhNWIzMmFjMjdiNGE1YzhhZTE4YmM0ZjA0MDM4ZWYiLCJwIjoiZXhjZWwtamlyYSJ9" TargetMode="External"/><Relationship Id="rId62" Type="http://schemas.openxmlformats.org/officeDocument/2006/relationships/hyperlink" Target="https://cogna.atlassian.net/browse/JFSP-7998?atlOrigin=eyJpIjoiMjBhNWIzMmFjMjdiNGE1YzhhZTE4YmM0ZjA0MDM4ZWYiLCJwIjoiZXhjZWwtamlyYSJ9" TargetMode="External"/><Relationship Id="rId83" Type="http://schemas.openxmlformats.org/officeDocument/2006/relationships/hyperlink" Target="https://cogna.atlassian.net/browse/JFHM-8350?atlOrigin=eyJpIjoiMjBhNWIzMmFjMjdiNGE1YzhhZTE4YmM0ZjA0MDM4ZWYiLCJwIjoiZXhjZWwtamlyYSJ9" TargetMode="External"/><Relationship Id="rId179" Type="http://schemas.openxmlformats.org/officeDocument/2006/relationships/hyperlink" Target="https://cogna.atlassian.net/browse/JFEA-18765?atlOrigin=eyJpIjoiMjBhNWIzMmFjMjdiNGE1YzhhZTE4YmM0ZjA0MDM4ZWYiLCJwIjoiZXhjZWwtamlyYSJ9" TargetMode="External"/><Relationship Id="rId190" Type="http://schemas.openxmlformats.org/officeDocument/2006/relationships/hyperlink" Target="https://cogna.atlassian.net/browse/JFEA-18716?atlOrigin=eyJpIjoiMjBhNWIzMmFjMjdiNGE1YzhhZTE4YmM0ZjA0MDM4ZWYiLCJwIjoiZXhjZWwtamlyYSJ9" TargetMode="External"/><Relationship Id="rId204" Type="http://schemas.openxmlformats.org/officeDocument/2006/relationships/hyperlink" Target="https://cogna.atlassian.net/browse/JFEA-18680?atlOrigin=eyJpIjoiMjBhNWIzMmFjMjdiNGE1YzhhZTE4YmM0ZjA0MDM4ZWYiLCJwIjoiZXhjZWwtamlyYSJ9" TargetMode="External"/><Relationship Id="rId225" Type="http://schemas.openxmlformats.org/officeDocument/2006/relationships/hyperlink" Target="https://cogna.atlassian.net/browse/JFEA-18617?atlOrigin=eyJpIjoiMjBhNWIzMmFjMjdiNGE1YzhhZTE4YmM0ZjA0MDM4ZWYiLCJwIjoiZXhjZWwtamlyYSJ9" TargetMode="External"/><Relationship Id="rId246" Type="http://schemas.openxmlformats.org/officeDocument/2006/relationships/hyperlink" Target="https://cogna.atlassian.net/browse/JFEA-18532?atlOrigin=eyJpIjoiMjBhNWIzMmFjMjdiNGE1YzhhZTE4YmM0ZjA0MDM4ZWYiLCJwIjoiZXhjZWwtamlyYSJ9" TargetMode="External"/><Relationship Id="rId267" Type="http://schemas.openxmlformats.org/officeDocument/2006/relationships/hyperlink" Target="https://cogna.atlassian.net/browse/JFEA-18466?atlOrigin=eyJpIjoiMjBhNWIzMmFjMjdiNGE1YzhhZTE4YmM0ZjA0MDM4ZWYiLCJwIjoiZXhjZWwtamlyYSJ9" TargetMode="External"/><Relationship Id="rId288" Type="http://schemas.openxmlformats.org/officeDocument/2006/relationships/hyperlink" Target="https://cogna.atlassian.net/browse/JFEA-18382?atlOrigin=eyJpIjoiMjBhNWIzMmFjMjdiNGE1YzhhZTE4YmM0ZjA0MDM4ZWYiLCJwIjoiZXhjZWwtamlyYSJ9" TargetMode="External"/><Relationship Id="rId106" Type="http://schemas.openxmlformats.org/officeDocument/2006/relationships/hyperlink" Target="https://cogna.atlassian.net/browse/JFHM-8150?atlOrigin=eyJpIjoiMjBhNWIzMmFjMjdiNGE1YzhhZTE4YmM0ZjA0MDM4ZWYiLCJwIjoiZXhjZWwtamlyYSJ9" TargetMode="External"/><Relationship Id="rId127" Type="http://schemas.openxmlformats.org/officeDocument/2006/relationships/hyperlink" Target="https://cogna.atlassian.net/browse/JFHM-7868?atlOrigin=eyJpIjoiMjBhNWIzMmFjMjdiNGE1YzhhZTE4YmM0ZjA0MDM4ZWYiLCJwIjoiZXhjZWwtamlyYSJ9" TargetMode="External"/><Relationship Id="rId313" Type="http://schemas.openxmlformats.org/officeDocument/2006/relationships/hyperlink" Target="https://cogna.atlassian.net/browse/JFEA-18252?atlOrigin=eyJpIjoiMjBhNWIzMmFjMjdiNGE1YzhhZTE4YmM0ZjA0MDM4ZWYiLCJwIjoiZXhjZWwtamlyYSJ9" TargetMode="External"/><Relationship Id="rId10" Type="http://schemas.openxmlformats.org/officeDocument/2006/relationships/hyperlink" Target="https://cogna.atlassian.net/browse/JFTR-7320?atlOrigin=eyJpIjoiMjBhNWIzMmFjMjdiNGE1YzhhZTE4YmM0ZjA0MDM4ZWYiLCJwIjoiZXhjZWwtamlyYSJ9" TargetMode="External"/><Relationship Id="rId31" Type="http://schemas.openxmlformats.org/officeDocument/2006/relationships/hyperlink" Target="https://cogna.atlassian.net/browse/JFTR-7218?atlOrigin=eyJpIjoiMjBhNWIzMmFjMjdiNGE1YzhhZTE4YmM0ZjA0MDM4ZWYiLCJwIjoiZXhjZWwtamlyYSJ9" TargetMode="External"/><Relationship Id="rId52" Type="http://schemas.openxmlformats.org/officeDocument/2006/relationships/hyperlink" Target="https://cogna.atlassian.net/browse/JFSP-8096?atlOrigin=eyJpIjoiMjBhNWIzMmFjMjdiNGE1YzhhZTE4YmM0ZjA0MDM4ZWYiLCJwIjoiZXhjZWwtamlyYSJ9" TargetMode="External"/><Relationship Id="rId73" Type="http://schemas.openxmlformats.org/officeDocument/2006/relationships/hyperlink" Target="https://cogna.atlassian.net/browse/JFSP-7804?atlOrigin=eyJpIjoiMjBhNWIzMmFjMjdiNGE1YzhhZTE4YmM0ZjA0MDM4ZWYiLCJwIjoiZXhjZWwtamlyYSJ9" TargetMode="External"/><Relationship Id="rId94" Type="http://schemas.openxmlformats.org/officeDocument/2006/relationships/hyperlink" Target="https://cogna.atlassian.net/browse/JFHM-8307?atlOrigin=eyJpIjoiMjBhNWIzMmFjMjdiNGE1YzhhZTE4YmM0ZjA0MDM4ZWYiLCJwIjoiZXhjZWwtamlyYSJ9" TargetMode="External"/><Relationship Id="rId148" Type="http://schemas.openxmlformats.org/officeDocument/2006/relationships/hyperlink" Target="https://cogna.atlassian.net/browse/JFEA-18893?atlOrigin=eyJpIjoiMjBhNWIzMmFjMjdiNGE1YzhhZTE4YmM0ZjA0MDM4ZWYiLCJwIjoiZXhjZWwtamlyYSJ9" TargetMode="External"/><Relationship Id="rId169" Type="http://schemas.openxmlformats.org/officeDocument/2006/relationships/hyperlink" Target="https://cogna.atlassian.net/browse/JFEA-18797?atlOrigin=eyJpIjoiMjBhNWIzMmFjMjdiNGE1YzhhZTE4YmM0ZjA0MDM4ZWYiLCJwIjoiZXhjZWwtamlyYSJ9" TargetMode="External"/><Relationship Id="rId4" Type="http://schemas.openxmlformats.org/officeDocument/2006/relationships/hyperlink" Target="https://cogna.atlassian.net/browse/JFTR-7425?atlOrigin=eyJpIjoiMjBhNWIzMmFjMjdiNGE1YzhhZTE4YmM0ZjA0MDM4ZWYiLCJwIjoiZXhjZWwtamlyYSJ9" TargetMode="External"/><Relationship Id="rId180" Type="http://schemas.openxmlformats.org/officeDocument/2006/relationships/hyperlink" Target="https://cogna.atlassian.net/browse/JFEA-18764?atlOrigin=eyJpIjoiMjBhNWIzMmFjMjdiNGE1YzhhZTE4YmM0ZjA0MDM4ZWYiLCJwIjoiZXhjZWwtamlyYSJ9" TargetMode="External"/><Relationship Id="rId215" Type="http://schemas.openxmlformats.org/officeDocument/2006/relationships/hyperlink" Target="https://cogna.atlassian.net/browse/JFEA-18641?atlOrigin=eyJpIjoiMjBhNWIzMmFjMjdiNGE1YzhhZTE4YmM0ZjA0MDM4ZWYiLCJwIjoiZXhjZWwtamlyYSJ9" TargetMode="External"/><Relationship Id="rId236" Type="http://schemas.openxmlformats.org/officeDocument/2006/relationships/hyperlink" Target="https://cogna.atlassian.net/browse/JFEA-18581?atlOrigin=eyJpIjoiMjBhNWIzMmFjMjdiNGE1YzhhZTE4YmM0ZjA0MDM4ZWYiLCJwIjoiZXhjZWwtamlyYSJ9" TargetMode="External"/><Relationship Id="rId257" Type="http://schemas.openxmlformats.org/officeDocument/2006/relationships/hyperlink" Target="https://cogna.atlassian.net/browse/JFEA-18494?atlOrigin=eyJpIjoiMjBhNWIzMmFjMjdiNGE1YzhhZTE4YmM0ZjA0MDM4ZWYiLCJwIjoiZXhjZWwtamlyYSJ9" TargetMode="External"/><Relationship Id="rId278" Type="http://schemas.openxmlformats.org/officeDocument/2006/relationships/hyperlink" Target="https://cogna.atlassian.net/browse/JFEA-18407?atlOrigin=eyJpIjoiMjBhNWIzMmFjMjdiNGE1YzhhZTE4YmM0ZjA0MDM4ZWYiLCJwIjoiZXhjZWwtamlyYSJ9" TargetMode="External"/><Relationship Id="rId303" Type="http://schemas.openxmlformats.org/officeDocument/2006/relationships/hyperlink" Target="https://cogna.atlassian.net/browse/JFEA-18309?atlOrigin=eyJpIjoiMjBhNWIzMmFjMjdiNGE1YzhhZTE4YmM0ZjA0MDM4ZWYiLCJwIjoiZXhjZWwtamlyYSJ9" TargetMode="External"/><Relationship Id="rId42" Type="http://schemas.openxmlformats.org/officeDocument/2006/relationships/hyperlink" Target="https://cogna.atlassian.net/browse/JFTR-6994?atlOrigin=eyJpIjoiMjBhNWIzMmFjMjdiNGE1YzhhZTE4YmM0ZjA0MDM4ZWYiLCJwIjoiZXhjZWwtamlyYSJ9" TargetMode="External"/><Relationship Id="rId84" Type="http://schemas.openxmlformats.org/officeDocument/2006/relationships/hyperlink" Target="https://cogna.atlassian.net/browse/JFHM-8344?atlOrigin=eyJpIjoiMjBhNWIzMmFjMjdiNGE1YzhhZTE4YmM0ZjA0MDM4ZWYiLCJwIjoiZXhjZWwtamlyYSJ9" TargetMode="External"/><Relationship Id="rId138" Type="http://schemas.openxmlformats.org/officeDocument/2006/relationships/hyperlink" Target="https://cogna.atlassian.net/browse/JFEA-18924?atlOrigin=eyJpIjoiMjBhNWIzMmFjMjdiNGE1YzhhZTE4YmM0ZjA0MDM4ZWYiLCJwIjoiZXhjZWwtamlyYSJ9" TargetMode="External"/><Relationship Id="rId191" Type="http://schemas.openxmlformats.org/officeDocument/2006/relationships/hyperlink" Target="https://cogna.atlassian.net/browse/JFEA-18710?atlOrigin=eyJpIjoiMjBhNWIzMmFjMjdiNGE1YzhhZTE4YmM0ZjA0MDM4ZWYiLCJwIjoiZXhjZWwtamlyYSJ9" TargetMode="External"/><Relationship Id="rId205" Type="http://schemas.openxmlformats.org/officeDocument/2006/relationships/hyperlink" Target="https://cogna.atlassian.net/browse/JFEA-18678?atlOrigin=eyJpIjoiMjBhNWIzMmFjMjdiNGE1YzhhZTE4YmM0ZjA0MDM4ZWYiLCJwIjoiZXhjZWwtamlyYSJ9" TargetMode="External"/><Relationship Id="rId247" Type="http://schemas.openxmlformats.org/officeDocument/2006/relationships/hyperlink" Target="https://cogna.atlassian.net/browse/JFEA-18524?atlOrigin=eyJpIjoiMjBhNWIzMmFjMjdiNGE1YzhhZTE4YmM0ZjA0MDM4ZWYiLCJwIjoiZXhjZWwtamlyYSJ9" TargetMode="External"/><Relationship Id="rId107" Type="http://schemas.openxmlformats.org/officeDocument/2006/relationships/hyperlink" Target="https://cogna.atlassian.net/browse/JFHM-8143?atlOrigin=eyJpIjoiMjBhNWIzMmFjMjdiNGE1YzhhZTE4YmM0ZjA0MDM4ZWYiLCJwIjoiZXhjZWwtamlyYSJ9" TargetMode="External"/><Relationship Id="rId289" Type="http://schemas.openxmlformats.org/officeDocument/2006/relationships/hyperlink" Target="https://cogna.atlassian.net/browse/JFEA-18378?atlOrigin=eyJpIjoiMjBhNWIzMmFjMjdiNGE1YzhhZTE4YmM0ZjA0MDM4ZWYiLCJwIjoiZXhjZWwtamlyYSJ9" TargetMode="External"/><Relationship Id="rId11" Type="http://schemas.openxmlformats.org/officeDocument/2006/relationships/hyperlink" Target="https://cogna.atlassian.net/browse/JFTR-7306?atlOrigin=eyJpIjoiMjBhNWIzMmFjMjdiNGE1YzhhZTE4YmM0ZjA0MDM4ZWYiLCJwIjoiZXhjZWwtamlyYSJ9" TargetMode="External"/><Relationship Id="rId53" Type="http://schemas.openxmlformats.org/officeDocument/2006/relationships/hyperlink" Target="https://cogna.atlassian.net/browse/JFSP-8091?atlOrigin=eyJpIjoiMjBhNWIzMmFjMjdiNGE1YzhhZTE4YmM0ZjA0MDM4ZWYiLCJwIjoiZXhjZWwtamlyYSJ9" TargetMode="External"/><Relationship Id="rId149" Type="http://schemas.openxmlformats.org/officeDocument/2006/relationships/hyperlink" Target="https://cogna.atlassian.net/browse/JFEA-18892?atlOrigin=eyJpIjoiMjBhNWIzMmFjMjdiNGE1YzhhZTE4YmM0ZjA0MDM4ZWYiLCJwIjoiZXhjZWwtamlyYSJ9" TargetMode="External"/><Relationship Id="rId314" Type="http://schemas.openxmlformats.org/officeDocument/2006/relationships/hyperlink" Target="https://cogna.atlassian.net/browse/JFEA-18250?atlOrigin=eyJpIjoiMjBhNWIzMmFjMjdiNGE1YzhhZTE4YmM0ZjA0MDM4ZWYiLCJwIjoiZXhjZWwtamlyYSJ9" TargetMode="External"/><Relationship Id="rId95" Type="http://schemas.openxmlformats.org/officeDocument/2006/relationships/hyperlink" Target="https://cogna.atlassian.net/browse/JFHM-8306?atlOrigin=eyJpIjoiMjBhNWIzMmFjMjdiNGE1YzhhZTE4YmM0ZjA0MDM4ZWYiLCJwIjoiZXhjZWwtamlyYSJ9" TargetMode="External"/><Relationship Id="rId160" Type="http://schemas.openxmlformats.org/officeDocument/2006/relationships/hyperlink" Target="https://cogna.atlassian.net/browse/JFEA-18850?atlOrigin=eyJpIjoiMjBhNWIzMmFjMjdiNGE1YzhhZTE4YmM0ZjA0MDM4ZWYiLCJwIjoiZXhjZWwtamlyYSJ9" TargetMode="External"/><Relationship Id="rId216" Type="http://schemas.openxmlformats.org/officeDocument/2006/relationships/hyperlink" Target="https://cogna.atlassian.net/browse/JFEA-18639?atlOrigin=eyJpIjoiMjBhNWIzMmFjMjdiNGE1YzhhZTE4YmM0ZjA0MDM4ZWYiLCJwIjoiZXhjZWwtamlyYSJ9" TargetMode="External"/><Relationship Id="rId258" Type="http://schemas.openxmlformats.org/officeDocument/2006/relationships/hyperlink" Target="https://cogna.atlassian.net/browse/JFEA-18488?atlOrigin=eyJpIjoiMjBhNWIzMmFjMjdiNGE1YzhhZTE4YmM0ZjA0MDM4ZWYiLCJwIjoiZXhjZWwtamlyYSJ9" TargetMode="External"/><Relationship Id="rId22" Type="http://schemas.openxmlformats.org/officeDocument/2006/relationships/hyperlink" Target="https://cogna.atlassian.net/browse/JFTR-7294?atlOrigin=eyJpIjoiMjBhNWIzMmFjMjdiNGE1YzhhZTE4YmM0ZjA0MDM4ZWYiLCJwIjoiZXhjZWwtamlyYSJ9" TargetMode="External"/><Relationship Id="rId64" Type="http://schemas.openxmlformats.org/officeDocument/2006/relationships/hyperlink" Target="https://cogna.atlassian.net/browse/JFSP-7921?atlOrigin=eyJpIjoiMjBhNWIzMmFjMjdiNGE1YzhhZTE4YmM0ZjA0MDM4ZWYiLCJwIjoiZXhjZWwtamlyYSJ9" TargetMode="External"/><Relationship Id="rId118" Type="http://schemas.openxmlformats.org/officeDocument/2006/relationships/hyperlink" Target="https://cogna.atlassian.net/browse/JFHM-7988?atlOrigin=eyJpIjoiMjBhNWIzMmFjMjdiNGE1YzhhZTE4YmM0ZjA0MDM4ZWYiLCJwIjoiZXhjZWwtamlyYSJ9" TargetMode="External"/><Relationship Id="rId325" Type="http://schemas.openxmlformats.org/officeDocument/2006/relationships/hyperlink" Target="https://cogna.atlassian.net/browse/JFEA-18210?atlOrigin=eyJpIjoiMjBhNWIzMmFjMjdiNGE1YzhhZTE4YmM0ZjA0MDM4ZWYiLCJwIjoiZXhjZWwtamlyYSJ9" TargetMode="External"/><Relationship Id="rId171" Type="http://schemas.openxmlformats.org/officeDocument/2006/relationships/hyperlink" Target="https://cogna.atlassian.net/browse/JFEA-18791?atlOrigin=eyJpIjoiMjBhNWIzMmFjMjdiNGE1YzhhZTE4YmM0ZjA0MDM4ZWYiLCJwIjoiZXhjZWwtamlyYSJ9" TargetMode="External"/><Relationship Id="rId227" Type="http://schemas.openxmlformats.org/officeDocument/2006/relationships/hyperlink" Target="https://cogna.atlassian.net/browse/JFEA-18615?atlOrigin=eyJpIjoiMjBhNWIzMmFjMjdiNGE1YzhhZTE4YmM0ZjA0MDM4ZWYiLCJwIjoiZXhjZWwtamlyYSJ9" TargetMode="External"/><Relationship Id="rId269" Type="http://schemas.openxmlformats.org/officeDocument/2006/relationships/hyperlink" Target="https://cogna.atlassian.net/browse/JFEA-18461?atlOrigin=eyJpIjoiMjBhNWIzMmFjMjdiNGE1YzhhZTE4YmM0ZjA0MDM4ZWYiLCJwIjoiZXhjZWwtamlyYSJ9" TargetMode="External"/><Relationship Id="rId33" Type="http://schemas.openxmlformats.org/officeDocument/2006/relationships/hyperlink" Target="https://cogna.atlassian.net/browse/JFTR-7174?atlOrigin=eyJpIjoiMjBhNWIzMmFjMjdiNGE1YzhhZTE4YmM0ZjA0MDM4ZWYiLCJwIjoiZXhjZWwtamlyYSJ9" TargetMode="External"/><Relationship Id="rId129" Type="http://schemas.openxmlformats.org/officeDocument/2006/relationships/hyperlink" Target="https://cogna.atlassian.net/browse/JFEA-18992?atlOrigin=eyJpIjoiMjBhNWIzMmFjMjdiNGE1YzhhZTE4YmM0ZjA0MDM4ZWYiLCJwIjoiZXhjZWwtamlyYSJ9" TargetMode="External"/><Relationship Id="rId280" Type="http://schemas.openxmlformats.org/officeDocument/2006/relationships/hyperlink" Target="https://cogna.atlassian.net/browse/JFEA-18405?atlOrigin=eyJpIjoiMjBhNWIzMmFjMjdiNGE1YzhhZTE4YmM0ZjA0MDM4ZWYiLCJwIjoiZXhjZWwtamlyYSJ9" TargetMode="External"/><Relationship Id="rId75" Type="http://schemas.openxmlformats.org/officeDocument/2006/relationships/hyperlink" Target="https://cogna.atlassian.net/browse/JFHM-8374?atlOrigin=eyJpIjoiMjBhNWIzMmFjMjdiNGE1YzhhZTE4YmM0ZjA0MDM4ZWYiLCJwIjoiZXhjZWwtamlyYSJ9" TargetMode="External"/><Relationship Id="rId140" Type="http://schemas.openxmlformats.org/officeDocument/2006/relationships/hyperlink" Target="https://cogna.atlassian.net/browse/JFEA-18915?atlOrigin=eyJpIjoiMjBhNWIzMmFjMjdiNGE1YzhhZTE4YmM0ZjA0MDM4ZWYiLCJwIjoiZXhjZWwtamlyYSJ9" TargetMode="External"/><Relationship Id="rId182" Type="http://schemas.openxmlformats.org/officeDocument/2006/relationships/hyperlink" Target="https://cogna.atlassian.net/browse/JFEA-18760?atlOrigin=eyJpIjoiMjBhNWIzMmFjMjdiNGE1YzhhZTE4YmM0ZjA0MDM4ZWYiLCJwIjoiZXhjZWwtamlyYSJ9" TargetMode="External"/><Relationship Id="rId6" Type="http://schemas.openxmlformats.org/officeDocument/2006/relationships/hyperlink" Target="https://cogna.atlassian.net/browse/JFTR-7347?atlOrigin=eyJpIjoiMjBhNWIzMmFjMjdiNGE1YzhhZTE4YmM0ZjA0MDM4ZWYiLCJwIjoiZXhjZWwtamlyYSJ9" TargetMode="External"/><Relationship Id="rId238" Type="http://schemas.openxmlformats.org/officeDocument/2006/relationships/hyperlink" Target="https://cogna.atlassian.net/browse/JFEA-18576?atlOrigin=eyJpIjoiMjBhNWIzMmFjMjdiNGE1YzhhZTE4YmM0ZjA0MDM4ZWYiLCJwIjoiZXhjZWwtamlyYSJ9" TargetMode="External"/><Relationship Id="rId291" Type="http://schemas.openxmlformats.org/officeDocument/2006/relationships/hyperlink" Target="https://cogna.atlassian.net/browse/JFEA-18367?atlOrigin=eyJpIjoiMjBhNWIzMmFjMjdiNGE1YzhhZTE4YmM0ZjA0MDM4ZWYiLCJwIjoiZXhjZWwtamlyYSJ9" TargetMode="External"/><Relationship Id="rId305" Type="http://schemas.openxmlformats.org/officeDocument/2006/relationships/hyperlink" Target="https://cogna.atlassian.net/browse/JFEA-18303?atlOrigin=eyJpIjoiMjBhNWIzMmFjMjdiNGE1YzhhZTE4YmM0ZjA0MDM4ZWYiLCJwIjoiZXhjZWwtamlyYSJ9" TargetMode="External"/><Relationship Id="rId44" Type="http://schemas.openxmlformats.org/officeDocument/2006/relationships/hyperlink" Target="https://cogna.atlassian.net/browse/JFTR-6991?atlOrigin=eyJpIjoiMjBhNWIzMmFjMjdiNGE1YzhhZTE4YmM0ZjA0MDM4ZWYiLCJwIjoiZXhjZWwtamlyYSJ9" TargetMode="External"/><Relationship Id="rId86" Type="http://schemas.openxmlformats.org/officeDocument/2006/relationships/hyperlink" Target="https://cogna.atlassian.net/browse/JFHM-8340?atlOrigin=eyJpIjoiMjBhNWIzMmFjMjdiNGE1YzhhZTE4YmM0ZjA0MDM4ZWYiLCJwIjoiZXhjZWwtamlyYSJ9" TargetMode="External"/><Relationship Id="rId151" Type="http://schemas.openxmlformats.org/officeDocument/2006/relationships/hyperlink" Target="https://cogna.atlassian.net/browse/JFEA-18887?atlOrigin=eyJpIjoiMjBhNWIzMmFjMjdiNGE1YzhhZTE4YmM0ZjA0MDM4ZWYiLCJwIjoiZXhjZWwtamlyYSJ9" TargetMode="External"/><Relationship Id="rId193" Type="http://schemas.openxmlformats.org/officeDocument/2006/relationships/hyperlink" Target="https://cogna.atlassian.net/browse/JFEA-18704?atlOrigin=eyJpIjoiMjBhNWIzMmFjMjdiNGE1YzhhZTE4YmM0ZjA0MDM4ZWYiLCJwIjoiZXhjZWwtamlyYSJ9" TargetMode="External"/><Relationship Id="rId207" Type="http://schemas.openxmlformats.org/officeDocument/2006/relationships/hyperlink" Target="https://cogna.atlassian.net/browse/JFEA-18656?atlOrigin=eyJpIjoiMjBhNWIzMmFjMjdiNGE1YzhhZTE4YmM0ZjA0MDM4ZWYiLCJwIjoiZXhjZWwtamlyYSJ9" TargetMode="External"/><Relationship Id="rId249" Type="http://schemas.openxmlformats.org/officeDocument/2006/relationships/hyperlink" Target="https://cogna.atlassian.net/browse/JFEA-18519?atlOrigin=eyJpIjoiMjBhNWIzMmFjMjdiNGE1YzhhZTE4YmM0ZjA0MDM4ZWYiLCJwIjoiZXhjZWwtamlyYSJ9" TargetMode="External"/><Relationship Id="rId13" Type="http://schemas.openxmlformats.org/officeDocument/2006/relationships/hyperlink" Target="https://cogna.atlassian.net/browse/JFTR-7304?atlOrigin=eyJpIjoiMjBhNWIzMmFjMjdiNGE1YzhhZTE4YmM0ZjA0MDM4ZWYiLCJwIjoiZXhjZWwtamlyYSJ9" TargetMode="External"/><Relationship Id="rId109" Type="http://schemas.openxmlformats.org/officeDocument/2006/relationships/hyperlink" Target="https://cogna.atlassian.net/browse/JFHM-8139?atlOrigin=eyJpIjoiMjBhNWIzMmFjMjdiNGE1YzhhZTE4YmM0ZjA0MDM4ZWYiLCJwIjoiZXhjZWwtamlyYSJ9" TargetMode="External"/><Relationship Id="rId260" Type="http://schemas.openxmlformats.org/officeDocument/2006/relationships/hyperlink" Target="https://cogna.atlassian.net/browse/JFEA-18483?atlOrigin=eyJpIjoiMjBhNWIzMmFjMjdiNGE1YzhhZTE4YmM0ZjA0MDM4ZWYiLCJwIjoiZXhjZWwtamlyYSJ9" TargetMode="External"/><Relationship Id="rId316" Type="http://schemas.openxmlformats.org/officeDocument/2006/relationships/hyperlink" Target="https://cogna.atlassian.net/browse/JFEA-18247?atlOrigin=eyJpIjoiMjBhNWIzMmFjMjdiNGE1YzhhZTE4YmM0ZjA0MDM4ZWYiLCJwIjoiZXhjZWwtamlyYSJ9" TargetMode="External"/><Relationship Id="rId55" Type="http://schemas.openxmlformats.org/officeDocument/2006/relationships/hyperlink" Target="https://cogna.atlassian.net/browse/JFSP-8065?atlOrigin=eyJpIjoiMjBhNWIzMmFjMjdiNGE1YzhhZTE4YmM0ZjA0MDM4ZWYiLCJwIjoiZXhjZWwtamlyYSJ9" TargetMode="External"/><Relationship Id="rId97" Type="http://schemas.openxmlformats.org/officeDocument/2006/relationships/hyperlink" Target="https://cogna.atlassian.net/browse/JFHM-8263?atlOrigin=eyJpIjoiMjBhNWIzMmFjMjdiNGE1YzhhZTE4YmM0ZjA0MDM4ZWYiLCJwIjoiZXhjZWwtamlyYSJ9" TargetMode="External"/><Relationship Id="rId120" Type="http://schemas.openxmlformats.org/officeDocument/2006/relationships/hyperlink" Target="https://cogna.atlassian.net/browse/JFHM-7933?atlOrigin=eyJpIjoiMjBhNWIzMmFjMjdiNGE1YzhhZTE4YmM0ZjA0MDM4ZWYiLCJwIjoiZXhjZWwtamlyYSJ9" TargetMode="External"/><Relationship Id="rId162" Type="http://schemas.openxmlformats.org/officeDocument/2006/relationships/hyperlink" Target="https://cogna.atlassian.net/browse/JFEA-18844?atlOrigin=eyJpIjoiMjBhNWIzMmFjMjdiNGE1YzhhZTE4YmM0ZjA0MDM4ZWYiLCJwIjoiZXhjZWwtamlyYSJ9" TargetMode="External"/><Relationship Id="rId218" Type="http://schemas.openxmlformats.org/officeDocument/2006/relationships/hyperlink" Target="https://cogna.atlassian.net/browse/JFEA-18635?atlOrigin=eyJpIjoiMjBhNWIzMmFjMjdiNGE1YzhhZTE4YmM0ZjA0MDM4ZWYiLCJwIjoiZXhjZWwtamlyYSJ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cogna.atlassian.net/browse/ARTSG-190?atlOrigin=eyJpIjoiMjBhNWIzMmFjMjdiNGE1YzhhZTE4YmM0ZjA0MDM4ZWYiLCJwIjoiZXhjZWwtamlyYSJ9" TargetMode="External"/><Relationship Id="rId13" Type="http://schemas.openxmlformats.org/officeDocument/2006/relationships/hyperlink" Target="https://cogna.atlassian.net/browse/SGTB-100?atlOrigin=eyJpIjoiMjBhNWIzMmFjMjdiNGE1YzhhZTE4YmM0ZjA0MDM4ZWYiLCJwIjoiZXhjZWwtamlyYSJ9" TargetMode="External"/><Relationship Id="rId18" Type="http://schemas.openxmlformats.org/officeDocument/2006/relationships/hyperlink" Target="https://cogna.atlassian.net/browse/ARTSG-184?atlOrigin=eyJpIjoiMjBhNWIzMmFjMjdiNGE1YzhhZTE4YmM0ZjA0MDM4ZWYiLCJwIjoiZXhjZWwtamlyYSJ9" TargetMode="External"/><Relationship Id="rId3" Type="http://schemas.openxmlformats.org/officeDocument/2006/relationships/hyperlink" Target="https://cogna.atlassian.net/browse/ARTSG-185?atlOrigin=eyJpIjoiMjBhNWIzMmFjMjdiNGE1YzhhZTE4YmM0ZjA0MDM4ZWYiLCJwIjoiZXhjZWwtamlyYSJ9" TargetMode="External"/><Relationship Id="rId21" Type="http://schemas.openxmlformats.org/officeDocument/2006/relationships/hyperlink" Target="https://cogna.atlassian.net/browse/ARTSG-178?atlOrigin=eyJpIjoiMjBhNWIzMmFjMjdiNGE1YzhhZTE4YmM0ZjA0MDM4ZWYiLCJwIjoiZXhjZWwtamlyYSJ9" TargetMode="External"/><Relationship Id="rId7" Type="http://schemas.openxmlformats.org/officeDocument/2006/relationships/hyperlink" Target="https://cogna.atlassian.net/browse/SGGU-5187?atlOrigin=eyJpIjoiMjBhNWIzMmFjMjdiNGE1YzhhZTE4YmM0ZjA0MDM4ZWYiLCJwIjoiZXhjZWwtamlyYSJ9" TargetMode="External"/><Relationship Id="rId12" Type="http://schemas.openxmlformats.org/officeDocument/2006/relationships/hyperlink" Target="https://cogna.atlassian.net/browse/SGTB-247?atlOrigin=eyJpIjoiMjBhNWIzMmFjMjdiNGE1YzhhZTE4YmM0ZjA0MDM4ZWYiLCJwIjoiZXhjZWwtamlyYSJ9" TargetMode="External"/><Relationship Id="rId17" Type="http://schemas.openxmlformats.org/officeDocument/2006/relationships/hyperlink" Target="https://cogna.atlassian.net/browse/ARTSG-270?atlOrigin=eyJpIjoiMjBhNWIzMmFjMjdiNGE1YzhhZTE4YmM0ZjA0MDM4ZWYiLCJwIjoiZXhjZWwtamlyYSJ9" TargetMode="External"/><Relationship Id="rId2" Type="http://schemas.openxmlformats.org/officeDocument/2006/relationships/hyperlink" Target="https://cogna.atlassian.net/browse/ARTSG-189?atlOrigin=eyJpIjoiMjBhNWIzMmFjMjdiNGE1YzhhZTE4YmM0ZjA0MDM4ZWYiLCJwIjoiZXhjZWwtamlyYSJ9" TargetMode="External"/><Relationship Id="rId16" Type="http://schemas.openxmlformats.org/officeDocument/2006/relationships/hyperlink" Target="https://cogna.atlassian.net/browse/ARTSG-313?atlOrigin=eyJpIjoiMjBhNWIzMmFjMjdiNGE1YzhhZTE4YmM0ZjA0MDM4ZWYiLCJwIjoiZXhjZWwtamlyYSJ9" TargetMode="External"/><Relationship Id="rId20" Type="http://schemas.openxmlformats.org/officeDocument/2006/relationships/hyperlink" Target="https://cogna.atlassian.net/browse/ARTSG-180?atlOrigin=eyJpIjoiMjBhNWIzMmFjMjdiNGE1YzhhZTE4YmM0ZjA0MDM4ZWYiLCJwIjoiZXhjZWwtamlyYSJ9" TargetMode="External"/><Relationship Id="rId1" Type="http://schemas.openxmlformats.org/officeDocument/2006/relationships/hyperlink" Target="https://cogna.atlassian.net/browse/ARTSG-193?atlOrigin=eyJpIjoiMjBhNWIzMmFjMjdiNGE1YzhhZTE4YmM0ZjA0MDM4ZWYiLCJwIjoiZXhjZWwtamlyYSJ9" TargetMode="External"/><Relationship Id="rId6" Type="http://schemas.openxmlformats.org/officeDocument/2006/relationships/hyperlink" Target="https://cogna.atlassian.net/browse/SGTB-61?atlOrigin=eyJpIjoiMjBhNWIzMmFjMjdiNGE1YzhhZTE4YmM0ZjA0MDM4ZWYiLCJwIjoiZXhjZWwtamlyYSJ9" TargetMode="External"/><Relationship Id="rId11" Type="http://schemas.openxmlformats.org/officeDocument/2006/relationships/hyperlink" Target="https://cogna.atlassian.net/browse/SGTB-999?atlOrigin=eyJpIjoiMjBhNWIzMmFjMjdiNGE1YzhhZTE4YmM0ZjA0MDM4ZWYiLCJwIjoiZXhjZWwtamlyYSJ9" TargetMode="External"/><Relationship Id="rId5" Type="http://schemas.openxmlformats.org/officeDocument/2006/relationships/hyperlink" Target="https://cogna.atlassian.net/browse/SGTB-1013?atlOrigin=eyJpIjoiMjBhNWIzMmFjMjdiNGE1YzhhZTE4YmM0ZjA0MDM4ZWYiLCJwIjoiZXhjZWwtamlyYSJ9" TargetMode="External"/><Relationship Id="rId15" Type="http://schemas.openxmlformats.org/officeDocument/2006/relationships/hyperlink" Target="https://cogna.atlassian.net/browse/SDIA-1212?atlOrigin=eyJpIjoiMjBhNWIzMmFjMjdiNGE1YzhhZTE4YmM0ZjA0MDM4ZWYiLCJwIjoiZXhjZWwtamlyYSJ9" TargetMode="External"/><Relationship Id="rId10" Type="http://schemas.openxmlformats.org/officeDocument/2006/relationships/hyperlink" Target="https://cogna.atlassian.net/browse/ARTPT-710?atlOrigin=eyJpIjoiMjBhNWIzMmFjMjdiNGE1YzhhZTE4YmM0ZjA0MDM4ZWYiLCJwIjoiZXhjZWwtamlyYSJ9" TargetMode="External"/><Relationship Id="rId19" Type="http://schemas.openxmlformats.org/officeDocument/2006/relationships/hyperlink" Target="https://cogna.atlassian.net/browse/ARTSG-183?atlOrigin=eyJpIjoiMjBhNWIzMmFjMjdiNGE1YzhhZTE4YmM0ZjA0MDM4ZWYiLCJwIjoiZXhjZWwtamlyYSJ9" TargetMode="External"/><Relationship Id="rId4" Type="http://schemas.openxmlformats.org/officeDocument/2006/relationships/hyperlink" Target="https://cogna.atlassian.net/browse/ARTSG-172?atlOrigin=eyJpIjoiMjBhNWIzMmFjMjdiNGE1YzhhZTE4YmM0ZjA0MDM4ZWYiLCJwIjoiZXhjZWwtamlyYSJ9" TargetMode="External"/><Relationship Id="rId9" Type="http://schemas.openxmlformats.org/officeDocument/2006/relationships/hyperlink" Target="https://cogna.atlassian.net/browse/ARTSG-182?atlOrigin=eyJpIjoiMjBhNWIzMmFjMjdiNGE1YzhhZTE4YmM0ZjA0MDM4ZWYiLCJwIjoiZXhjZWwtamlyYSJ9" TargetMode="External"/><Relationship Id="rId14" Type="http://schemas.openxmlformats.org/officeDocument/2006/relationships/hyperlink" Target="https://cogna.atlassian.net/browse/SGGU-5288?atlOrigin=eyJpIjoiMjBhNWIzMmFjMjdiNGE1YzhhZTE4YmM0ZjA0MDM4ZWYiLCJwIjoiZXhjZWwtamlyYSJ9" TargetMode="External"/></Relationships>
</file>

<file path=xl/worksheets/_rels/sheet11.xml.rels><?xml version="1.0" encoding="UTF-8" standalone="yes"?>
<Relationships xmlns="http://schemas.openxmlformats.org/package/2006/relationships"><Relationship Id="rId21" Type="http://schemas.openxmlformats.org/officeDocument/2006/relationships/hyperlink" Target="https://cogna.atlassian.net/browse/BBBE-6028?atlOrigin=eyJpIjoiMjBhNWIzMmFjMjdiNGE1YzhhZTE4YmM0ZjA0MDM4ZWYiLCJwIjoiZXhjZWwtamlyYSJ9" TargetMode="External"/><Relationship Id="rId170" Type="http://schemas.openxmlformats.org/officeDocument/2006/relationships/hyperlink" Target="https://cogna.atlassian.net/browse/ARTPT-702?atlOrigin=eyJpIjoiMjBhNWIzMmFjMjdiNGE1YzhhZTE4YmM0ZjA0MDM4ZWYiLCJwIjoiZXhjZWwtamlyYSJ9" TargetMode="External"/><Relationship Id="rId268" Type="http://schemas.openxmlformats.org/officeDocument/2006/relationships/hyperlink" Target="https://cogna.atlassian.net/browse/SDIA-1212?atlOrigin=eyJpIjoiMjBhNWIzMmFjMjdiNGE1YzhhZTE4YmM0ZjA0MDM4ZWYiLCJwIjoiZXhjZWwtamlyYSJ9" TargetMode="External"/><Relationship Id="rId475" Type="http://schemas.openxmlformats.org/officeDocument/2006/relationships/hyperlink" Target="https://cogna.atlassian.net/browse/ARTSG-185?atlOrigin=eyJpIjoiMjBhNWIzMmFjMjdiNGE1YzhhZTE4YmM0ZjA0MDM4ZWYiLCJwIjoiZXhjZWwtamlyYSJ9" TargetMode="External"/><Relationship Id="rId682" Type="http://schemas.openxmlformats.org/officeDocument/2006/relationships/hyperlink" Target="https://cogna.atlassian.net/browse/SGGU-6125?atlOrigin=eyJpIjoiMjBhNWIzMmFjMjdiNGE1YzhhZTE4YmM0ZjA0MDM4ZWYiLCJwIjoiZXhjZWwtamlyYSJ9" TargetMode="External"/><Relationship Id="rId128" Type="http://schemas.openxmlformats.org/officeDocument/2006/relationships/hyperlink" Target="https://cogna.atlassian.net/browse/ARTPT-701?atlOrigin=eyJpIjoiMjBhNWIzMmFjMjdiNGE1YzhhZTE4YmM0ZjA0MDM4ZWYiLCJwIjoiZXhjZWwtamlyYSJ9" TargetMode="External"/><Relationship Id="rId335" Type="http://schemas.openxmlformats.org/officeDocument/2006/relationships/hyperlink" Target="https://cogna.atlassian.net/browse/SGSE-4100?atlOrigin=eyJpIjoiMjBhNWIzMmFjMjdiNGE1YzhhZTE4YmM0ZjA0MDM4ZWYiLCJwIjoiZXhjZWwtamlyYSJ9" TargetMode="External"/><Relationship Id="rId542" Type="http://schemas.openxmlformats.org/officeDocument/2006/relationships/hyperlink" Target="https://cogna.atlassian.net/browse/SGRP-41?atlOrigin=eyJpIjoiMjBhNWIzMmFjMjdiNGE1YzhhZTE4YmM0ZjA0MDM4ZWYiLCJwIjoiZXhjZWwtamlyYSJ9" TargetMode="External"/><Relationship Id="rId987" Type="http://schemas.openxmlformats.org/officeDocument/2006/relationships/hyperlink" Target="https://cogna.atlassian.net/browse/SGGU-5187?atlOrigin=eyJpIjoiMjBhNWIzMmFjMjdiNGE1YzhhZTE4YmM0ZjA0MDM4ZWYiLCJwIjoiZXhjZWwtamlyYSJ9" TargetMode="External"/><Relationship Id="rId402" Type="http://schemas.openxmlformats.org/officeDocument/2006/relationships/hyperlink" Target="https://cogna.atlassian.net/browse/SGTB-78?atlOrigin=eyJpIjoiMjBhNWIzMmFjMjdiNGE1YzhhZTE4YmM0ZjA0MDM4ZWYiLCJwIjoiZXhjZWwtamlyYSJ9" TargetMode="External"/><Relationship Id="rId847" Type="http://schemas.openxmlformats.org/officeDocument/2006/relationships/hyperlink" Target="https://cogna.atlassian.net/browse/ARTSG-178?atlOrigin=eyJpIjoiMjBhNWIzMmFjMjdiNGE1YzhhZTE4YmM0ZjA0MDM4ZWYiLCJwIjoiZXhjZWwtamlyYSJ9" TargetMode="External"/><Relationship Id="rId1032" Type="http://schemas.openxmlformats.org/officeDocument/2006/relationships/hyperlink" Target="https://cogna.atlassian.net/browse/SGGS-9904?atlOrigin=eyJpIjoiMjBhNWIzMmFjMjdiNGE1YzhhZTE4YmM0ZjA0MDM4ZWYiLCJwIjoiZXhjZWwtamlyYSJ9" TargetMode="External"/><Relationship Id="rId707" Type="http://schemas.openxmlformats.org/officeDocument/2006/relationships/hyperlink" Target="https://cogna.atlassian.net/browse/ARTSG-184?atlOrigin=eyJpIjoiMjBhNWIzMmFjMjdiNGE1YzhhZTE4YmM0ZjA0MDM4ZWYiLCJwIjoiZXhjZWwtamlyYSJ9" TargetMode="External"/><Relationship Id="rId914" Type="http://schemas.openxmlformats.org/officeDocument/2006/relationships/hyperlink" Target="https://cogna.atlassian.net/browse/SGGU-6420?atlOrigin=eyJpIjoiMjBhNWIzMmFjMjdiNGE1YzhhZTE4YmM0ZjA0MDM4ZWYiLCJwIjoiZXhjZWwtamlyYSJ9" TargetMode="External"/><Relationship Id="rId43" Type="http://schemas.openxmlformats.org/officeDocument/2006/relationships/hyperlink" Target="https://cogna.atlassian.net/browse/APSF-6659?atlOrigin=eyJpIjoiMjBhNWIzMmFjMjdiNGE1YzhhZTE4YmM0ZjA0MDM4ZWYiLCJwIjoiZXhjZWwtamlyYSJ9" TargetMode="External"/><Relationship Id="rId192" Type="http://schemas.openxmlformats.org/officeDocument/2006/relationships/hyperlink" Target="https://cogna.atlassian.net/browse/ARTSG-313?atlOrigin=eyJpIjoiMjBhNWIzMmFjMjdiNGE1YzhhZTE4YmM0ZjA0MDM4ZWYiLCJwIjoiZXhjZWwtamlyYSJ9" TargetMode="External"/><Relationship Id="rId497" Type="http://schemas.openxmlformats.org/officeDocument/2006/relationships/hyperlink" Target="https://cogna.atlassian.net/browse/ARTSG-185?atlOrigin=eyJpIjoiMjBhNWIzMmFjMjdiNGE1YzhhZTE4YmM0ZjA0MDM4ZWYiLCJwIjoiZXhjZWwtamlyYSJ9" TargetMode="External"/><Relationship Id="rId357" Type="http://schemas.openxmlformats.org/officeDocument/2006/relationships/hyperlink" Target="https://cogna.atlassian.net/browse/BBBE-5633?atlOrigin=eyJpIjoiMjBhNWIzMmFjMjdiNGE1YzhhZTE4YmM0ZjA0MDM4ZWYiLCJwIjoiZXhjZWwtamlyYSJ9" TargetMode="External"/><Relationship Id="rId217" Type="http://schemas.openxmlformats.org/officeDocument/2006/relationships/hyperlink" Target="https://cogna.atlassian.net/browse/SGTB-1357?atlOrigin=eyJpIjoiMjBhNWIzMmFjMjdiNGE1YzhhZTE4YmM0ZjA0MDM4ZWYiLCJwIjoiZXhjZWwtamlyYSJ9" TargetMode="External"/><Relationship Id="rId564" Type="http://schemas.openxmlformats.org/officeDocument/2006/relationships/hyperlink" Target="https://cogna.atlassian.net/browse/SGRP-30?atlOrigin=eyJpIjoiMjBhNWIzMmFjMjdiNGE1YzhhZTE4YmM0ZjA0MDM4ZWYiLCJwIjoiZXhjZWwtamlyYSJ9" TargetMode="External"/><Relationship Id="rId771" Type="http://schemas.openxmlformats.org/officeDocument/2006/relationships/hyperlink" Target="https://cogna.atlassian.net/browse/ARTSG-183?atlOrigin=eyJpIjoiMjBhNWIzMmFjMjdiNGE1YzhhZTE4YmM0ZjA0MDM4ZWYiLCJwIjoiZXhjZWwtamlyYSJ9" TargetMode="External"/><Relationship Id="rId869" Type="http://schemas.openxmlformats.org/officeDocument/2006/relationships/hyperlink" Target="https://cogna.atlassian.net/browse/ARTSG-178?atlOrigin=eyJpIjoiMjBhNWIzMmFjMjdiNGE1YzhhZTE4YmM0ZjA0MDM4ZWYiLCJwIjoiZXhjZWwtamlyYSJ9" TargetMode="External"/><Relationship Id="rId424" Type="http://schemas.openxmlformats.org/officeDocument/2006/relationships/hyperlink" Target="https://cogna.atlassian.net/browse/SGGU-5331?atlOrigin=eyJpIjoiMjBhNWIzMmFjMjdiNGE1YzhhZTE4YmM0ZjA0MDM4ZWYiLCJwIjoiZXhjZWwtamlyYSJ9" TargetMode="External"/><Relationship Id="rId631" Type="http://schemas.openxmlformats.org/officeDocument/2006/relationships/hyperlink" Target="https://cogna.atlassian.net/browse/ARTSG-185?atlOrigin=eyJpIjoiMjBhNWIzMmFjMjdiNGE1YzhhZTE4YmM0ZjA0MDM4ZWYiLCJwIjoiZXhjZWwtamlyYSJ9" TargetMode="External"/><Relationship Id="rId729" Type="http://schemas.openxmlformats.org/officeDocument/2006/relationships/hyperlink" Target="https://cogna.atlassian.net/browse/ARTSG-183?atlOrigin=eyJpIjoiMjBhNWIzMmFjMjdiNGE1YzhhZTE4YmM0ZjA0MDM4ZWYiLCJwIjoiZXhjZWwtamlyYSJ9" TargetMode="External"/><Relationship Id="rId1054" Type="http://schemas.openxmlformats.org/officeDocument/2006/relationships/hyperlink" Target="https://cogna.atlassian.net/browse/SGGS-6564?atlOrigin=eyJpIjoiMjBhNWIzMmFjMjdiNGE1YzhhZTE4YmM0ZjA0MDM4ZWYiLCJwIjoiZXhjZWwtamlyYSJ9" TargetMode="External"/><Relationship Id="rId936" Type="http://schemas.openxmlformats.org/officeDocument/2006/relationships/hyperlink" Target="https://cogna.atlassian.net/browse/SGGU-5429?atlOrigin=eyJpIjoiMjBhNWIzMmFjMjdiNGE1YzhhZTE4YmM0ZjA0MDM4ZWYiLCJwIjoiZXhjZWwtamlyYSJ9" TargetMode="External"/><Relationship Id="rId65" Type="http://schemas.openxmlformats.org/officeDocument/2006/relationships/hyperlink" Target="https://cogna.atlassian.net/browse/APSF-2594?atlOrigin=eyJpIjoiMjBhNWIzMmFjMjdiNGE1YzhhZTE4YmM0ZjA0MDM4ZWYiLCJwIjoiZXhjZWwtamlyYSJ9" TargetMode="External"/><Relationship Id="rId281" Type="http://schemas.openxmlformats.org/officeDocument/2006/relationships/hyperlink" Target="https://cogna.atlassian.net/browse/SGTB-186?atlOrigin=eyJpIjoiMjBhNWIzMmFjMjdiNGE1YzhhZTE4YmM0ZjA0MDM4ZWYiLCJwIjoiZXhjZWwtamlyYSJ9" TargetMode="External"/><Relationship Id="rId141" Type="http://schemas.openxmlformats.org/officeDocument/2006/relationships/hyperlink" Target="https://cogna.atlassian.net/browse/JACM-740?atlOrigin=eyJpIjoiMjBhNWIzMmFjMjdiNGE1YzhhZTE4YmM0ZjA0MDM4ZWYiLCJwIjoiZXhjZWwtamlyYSJ9" TargetMode="External"/><Relationship Id="rId379" Type="http://schemas.openxmlformats.org/officeDocument/2006/relationships/hyperlink" Target="https://cogna.atlassian.net/browse/SGGU-5288?atlOrigin=eyJpIjoiMjBhNWIzMmFjMjdiNGE1YzhhZTE4YmM0ZjA0MDM4ZWYiLCJwIjoiZXhjZWwtamlyYSJ9" TargetMode="External"/><Relationship Id="rId586" Type="http://schemas.openxmlformats.org/officeDocument/2006/relationships/hyperlink" Target="https://cogna.atlassian.net/browse/SGRP-19?atlOrigin=eyJpIjoiMjBhNWIzMmFjMjdiNGE1YzhhZTE4YmM0ZjA0MDM4ZWYiLCJwIjoiZXhjZWwtamlyYSJ9" TargetMode="External"/><Relationship Id="rId793" Type="http://schemas.openxmlformats.org/officeDocument/2006/relationships/hyperlink" Target="https://cogna.atlassian.net/browse/ARTSG-182?atlOrigin=eyJpIjoiMjBhNWIzMmFjMjdiNGE1YzhhZTE4YmM0ZjA0MDM4ZWYiLCJwIjoiZXhjZWwtamlyYSJ9" TargetMode="External"/><Relationship Id="rId7" Type="http://schemas.openxmlformats.org/officeDocument/2006/relationships/hyperlink" Target="https://cogna.atlassian.net/browse/DFAR-3112?atlOrigin=eyJpIjoiMjBhNWIzMmFjMjdiNGE1YzhhZTE4YmM0ZjA0MDM4ZWYiLCJwIjoiZXhjZWwtamlyYSJ9" TargetMode="External"/><Relationship Id="rId239" Type="http://schemas.openxmlformats.org/officeDocument/2006/relationships/hyperlink" Target="https://cogna.atlassian.net/browse/SGTP-18087?atlOrigin=eyJpIjoiMjBhNWIzMmFjMjdiNGE1YzhhZTE4YmM0ZjA0MDM4ZWYiLCJwIjoiZXhjZWwtamlyYSJ9" TargetMode="External"/><Relationship Id="rId446" Type="http://schemas.openxmlformats.org/officeDocument/2006/relationships/hyperlink" Target="https://cogna.atlassian.net/browse/SGGU-6354?atlOrigin=eyJpIjoiMjBhNWIzMmFjMjdiNGE1YzhhZTE4YmM0ZjA0MDM4ZWYiLCJwIjoiZXhjZWwtamlyYSJ9" TargetMode="External"/><Relationship Id="rId653" Type="http://schemas.openxmlformats.org/officeDocument/2006/relationships/hyperlink" Target="https://cogna.atlassian.net/browse/ARTSG-184?atlOrigin=eyJpIjoiMjBhNWIzMmFjMjdiNGE1YzhhZTE4YmM0ZjA0MDM4ZWYiLCJwIjoiZXhjZWwtamlyYSJ9" TargetMode="External"/><Relationship Id="rId1076" Type="http://schemas.openxmlformats.org/officeDocument/2006/relationships/hyperlink" Target="https://cogna.atlassian.net/browse/DFOC-5119?atlOrigin=eyJpIjoiMjBhNWIzMmFjMjdiNGE1YzhhZTE4YmM0ZjA0MDM4ZWYiLCJwIjoiZXhjZWwtamlyYSJ9" TargetMode="External"/><Relationship Id="rId306" Type="http://schemas.openxmlformats.org/officeDocument/2006/relationships/hyperlink" Target="https://cogna.atlassian.net/browse/SDIA-1212?atlOrigin=eyJpIjoiMjBhNWIzMmFjMjdiNGE1YzhhZTE4YmM0ZjA0MDM4ZWYiLCJwIjoiZXhjZWwtamlyYSJ9" TargetMode="External"/><Relationship Id="rId860" Type="http://schemas.openxmlformats.org/officeDocument/2006/relationships/hyperlink" Target="https://cogna.atlassian.net/browse/SGSE-3336?atlOrigin=eyJpIjoiMjBhNWIzMmFjMjdiNGE1YzhhZTE4YmM0ZjA0MDM4ZWYiLCJwIjoiZXhjZWwtamlyYSJ9" TargetMode="External"/><Relationship Id="rId958" Type="http://schemas.openxmlformats.org/officeDocument/2006/relationships/hyperlink" Target="https://cogna.atlassian.net/browse/JADO-11104?atlOrigin=eyJpIjoiMjBhNWIzMmFjMjdiNGE1YzhhZTE4YmM0ZjA0MDM4ZWYiLCJwIjoiZXhjZWwtamlyYSJ9" TargetMode="External"/><Relationship Id="rId87" Type="http://schemas.openxmlformats.org/officeDocument/2006/relationships/hyperlink" Target="https://cogna.atlassian.net/browse/JACM-800?atlOrigin=eyJpIjoiMjBhNWIzMmFjMjdiNGE1YzhhZTE4YmM0ZjA0MDM4ZWYiLCJwIjoiZXhjZWwtamlyYSJ9" TargetMode="External"/><Relationship Id="rId513" Type="http://schemas.openxmlformats.org/officeDocument/2006/relationships/hyperlink" Target="https://cogna.atlassian.net/browse/ARTSG-185?atlOrigin=eyJpIjoiMjBhNWIzMmFjMjdiNGE1YzhhZTE4YmM0ZjA0MDM4ZWYiLCJwIjoiZXhjZWwtamlyYSJ9" TargetMode="External"/><Relationship Id="rId720" Type="http://schemas.openxmlformats.org/officeDocument/2006/relationships/hyperlink" Target="https://cogna.atlassian.net/browse/SGGS-17050?atlOrigin=eyJpIjoiMjBhNWIzMmFjMjdiNGE1YzhhZTE4YmM0ZjA0MDM4ZWYiLCJwIjoiZXhjZWwtamlyYSJ9" TargetMode="External"/><Relationship Id="rId818" Type="http://schemas.openxmlformats.org/officeDocument/2006/relationships/hyperlink" Target="https://cogna.atlassian.net/browse/SGSE-4103?atlOrigin=eyJpIjoiMjBhNWIzMmFjMjdiNGE1YzhhZTE4YmM0ZjA0MDM4ZWYiLCJwIjoiZXhjZWwtamlyYSJ9" TargetMode="External"/><Relationship Id="rId152" Type="http://schemas.openxmlformats.org/officeDocument/2006/relationships/hyperlink" Target="https://cogna.atlassian.net/browse/ARTPT-695?atlOrigin=eyJpIjoiMjBhNWIzMmFjMjdiNGE1YzhhZTE4YmM0ZjA0MDM4ZWYiLCJwIjoiZXhjZWwtamlyYSJ9" TargetMode="External"/><Relationship Id="rId457" Type="http://schemas.openxmlformats.org/officeDocument/2006/relationships/hyperlink" Target="https://cogna.atlassian.net/browse/ARTSG-189?atlOrigin=eyJpIjoiMjBhNWIzMmFjMjdiNGE1YzhhZTE4YmM0ZjA0MDM4ZWYiLCJwIjoiZXhjZWwtamlyYSJ9" TargetMode="External"/><Relationship Id="rId1003" Type="http://schemas.openxmlformats.org/officeDocument/2006/relationships/hyperlink" Target="https://cogna.atlassian.net/browse/ARTPT-710?atlOrigin=eyJpIjoiMjBhNWIzMmFjMjdiNGE1YzhhZTE4YmM0ZjA0MDM4ZWYiLCJwIjoiZXhjZWwtamlyYSJ9" TargetMode="External"/><Relationship Id="rId1087" Type="http://schemas.openxmlformats.org/officeDocument/2006/relationships/hyperlink" Target="https://cogna.atlassian.net/browse/ARTPT-710?atlOrigin=eyJpIjoiMjBhNWIzMmFjMjdiNGE1YzhhZTE4YmM0ZjA0MDM4ZWYiLCJwIjoiZXhjZWwtamlyYSJ9" TargetMode="External"/><Relationship Id="rId664" Type="http://schemas.openxmlformats.org/officeDocument/2006/relationships/hyperlink" Target="https://cogna.atlassian.net/browse/SGSE-3284?atlOrigin=eyJpIjoiMjBhNWIzMmFjMjdiNGE1YzhhZTE4YmM0ZjA0MDM4ZWYiLCJwIjoiZXhjZWwtamlyYSJ9" TargetMode="External"/><Relationship Id="rId871" Type="http://schemas.openxmlformats.org/officeDocument/2006/relationships/hyperlink" Target="https://cogna.atlassian.net/browse/ARTSG-178?atlOrigin=eyJpIjoiMjBhNWIzMmFjMjdiNGE1YzhhZTE4YmM0ZjA0MDM4ZWYiLCJwIjoiZXhjZWwtamlyYSJ9" TargetMode="External"/><Relationship Id="rId969" Type="http://schemas.openxmlformats.org/officeDocument/2006/relationships/hyperlink" Target="https://cogna.atlassian.net/browse/SGGU-5187?atlOrigin=eyJpIjoiMjBhNWIzMmFjMjdiNGE1YzhhZTE4YmM0ZjA0MDM4ZWYiLCJwIjoiZXhjZWwtamlyYSJ9" TargetMode="External"/><Relationship Id="rId14" Type="http://schemas.openxmlformats.org/officeDocument/2006/relationships/hyperlink" Target="https://cogna.atlassian.net/browse/ARTPT-710?atlOrigin=eyJpIjoiMjBhNWIzMmFjMjdiNGE1YzhhZTE4YmM0ZjA0MDM4ZWYiLCJwIjoiZXhjZWwtamlyYSJ9" TargetMode="External"/><Relationship Id="rId317" Type="http://schemas.openxmlformats.org/officeDocument/2006/relationships/hyperlink" Target="https://cogna.atlassian.net/browse/SGGS-15009?atlOrigin=eyJpIjoiMjBhNWIzMmFjMjdiNGE1YzhhZTE4YmM0ZjA0MDM4ZWYiLCJwIjoiZXhjZWwtamlyYSJ9" TargetMode="External"/><Relationship Id="rId524" Type="http://schemas.openxmlformats.org/officeDocument/2006/relationships/hyperlink" Target="https://cogna.atlassian.net/browse/SGRP-70?atlOrigin=eyJpIjoiMjBhNWIzMmFjMjdiNGE1YzhhZTE4YmM0ZjA0MDM4ZWYiLCJwIjoiZXhjZWwtamlyYSJ9" TargetMode="External"/><Relationship Id="rId731" Type="http://schemas.openxmlformats.org/officeDocument/2006/relationships/hyperlink" Target="https://cogna.atlassian.net/browse/ARTSG-183?atlOrigin=eyJpIjoiMjBhNWIzMmFjMjdiNGE1YzhhZTE4YmM0ZjA0MDM4ZWYiLCJwIjoiZXhjZWwtamlyYSJ9" TargetMode="External"/><Relationship Id="rId98" Type="http://schemas.openxmlformats.org/officeDocument/2006/relationships/hyperlink" Target="https://cogna.atlassian.net/browse/ARTPT-701?atlOrigin=eyJpIjoiMjBhNWIzMmFjMjdiNGE1YzhhZTE4YmM0ZjA0MDM4ZWYiLCJwIjoiZXhjZWwtamlyYSJ9" TargetMode="External"/><Relationship Id="rId163" Type="http://schemas.openxmlformats.org/officeDocument/2006/relationships/hyperlink" Target="https://cogna.atlassian.net/browse/JACM-747?atlOrigin=eyJpIjoiMjBhNWIzMmFjMjdiNGE1YzhhZTE4YmM0ZjA0MDM4ZWYiLCJwIjoiZXhjZWwtamlyYSJ9" TargetMode="External"/><Relationship Id="rId370" Type="http://schemas.openxmlformats.org/officeDocument/2006/relationships/hyperlink" Target="https://cogna.atlassian.net/browse/APIN-13838?atlOrigin=eyJpIjoiMjBhNWIzMmFjMjdiNGE1YzhhZTE4YmM0ZjA0MDM4ZWYiLCJwIjoiZXhjZWwtamlyYSJ9" TargetMode="External"/><Relationship Id="rId829" Type="http://schemas.openxmlformats.org/officeDocument/2006/relationships/hyperlink" Target="https://cogna.atlassian.net/browse/ARTSG-178?atlOrigin=eyJpIjoiMjBhNWIzMmFjMjdiNGE1YzhhZTE4YmM0ZjA0MDM4ZWYiLCJwIjoiZXhjZWwtamlyYSJ9" TargetMode="External"/><Relationship Id="rId1014" Type="http://schemas.openxmlformats.org/officeDocument/2006/relationships/hyperlink" Target="https://cogna.atlassian.net/browse/SGGS-16906?atlOrigin=eyJpIjoiMjBhNWIzMmFjMjdiNGE1YzhhZTE4YmM0ZjA0MDM4ZWYiLCJwIjoiZXhjZWwtamlyYSJ9" TargetMode="External"/><Relationship Id="rId230" Type="http://schemas.openxmlformats.org/officeDocument/2006/relationships/hyperlink" Target="https://cogna.atlassian.net/browse/SGTB-999?atlOrigin=eyJpIjoiMjBhNWIzMmFjMjdiNGE1YzhhZTE4YmM0ZjA0MDM4ZWYiLCJwIjoiZXhjZWwtamlyYSJ9" TargetMode="External"/><Relationship Id="rId468" Type="http://schemas.openxmlformats.org/officeDocument/2006/relationships/hyperlink" Target="https://cogna.atlassian.net/browse/SGSE-4115?atlOrigin=eyJpIjoiMjBhNWIzMmFjMjdiNGE1YzhhZTE4YmM0ZjA0MDM4ZWYiLCJwIjoiZXhjZWwtamlyYSJ9" TargetMode="External"/><Relationship Id="rId675" Type="http://schemas.openxmlformats.org/officeDocument/2006/relationships/hyperlink" Target="https://cogna.atlassian.net/browse/ARTSG-184?atlOrigin=eyJpIjoiMjBhNWIzMmFjMjdiNGE1YzhhZTE4YmM0ZjA0MDM4ZWYiLCJwIjoiZXhjZWwtamlyYSJ9" TargetMode="External"/><Relationship Id="rId882" Type="http://schemas.openxmlformats.org/officeDocument/2006/relationships/hyperlink" Target="https://cogna.atlassian.net/browse/SGGU-7684?atlOrigin=eyJpIjoiMjBhNWIzMmFjMjdiNGE1YzhhZTE4YmM0ZjA0MDM4ZWYiLCJwIjoiZXhjZWwtamlyYSJ9" TargetMode="External"/><Relationship Id="rId1098" Type="http://schemas.openxmlformats.org/officeDocument/2006/relationships/hyperlink" Target="https://cogna.atlassian.net/browse/DFAR-3484?atlOrigin=eyJpIjoiMjBhNWIzMmFjMjdiNGE1YzhhZTE4YmM0ZjA0MDM4ZWYiLCJwIjoiZXhjZWwtamlyYSJ9" TargetMode="External"/><Relationship Id="rId25" Type="http://schemas.openxmlformats.org/officeDocument/2006/relationships/hyperlink" Target="https://cogna.atlassian.net/browse/BBBE-5107?atlOrigin=eyJpIjoiMjBhNWIzMmFjMjdiNGE1YzhhZTE4YmM0ZjA0MDM4ZWYiLCJwIjoiZXhjZWwtamlyYSJ9" TargetMode="External"/><Relationship Id="rId328" Type="http://schemas.openxmlformats.org/officeDocument/2006/relationships/hyperlink" Target="https://cogna.atlassian.net/browse/ARTSG-270?atlOrigin=eyJpIjoiMjBhNWIzMmFjMjdiNGE1YzhhZTE4YmM0ZjA0MDM4ZWYiLCJwIjoiZXhjZWwtamlyYSJ9" TargetMode="External"/><Relationship Id="rId535" Type="http://schemas.openxmlformats.org/officeDocument/2006/relationships/hyperlink" Target="https://cogna.atlassian.net/browse/ARTSG-185?atlOrigin=eyJpIjoiMjBhNWIzMmFjMjdiNGE1YzhhZTE4YmM0ZjA0MDM4ZWYiLCJwIjoiZXhjZWwtamlyYSJ9" TargetMode="External"/><Relationship Id="rId742" Type="http://schemas.openxmlformats.org/officeDocument/2006/relationships/hyperlink" Target="https://cogna.atlassian.net/browse/SGSE-3262?atlOrigin=eyJpIjoiMjBhNWIzMmFjMjdiNGE1YzhhZTE4YmM0ZjA0MDM4ZWYiLCJwIjoiZXhjZWwtamlyYSJ9" TargetMode="External"/><Relationship Id="rId174" Type="http://schemas.openxmlformats.org/officeDocument/2006/relationships/hyperlink" Target="https://cogna.atlassian.net/browse/ARTSG-313?atlOrigin=eyJpIjoiMjBhNWIzMmFjMjdiNGE1YzhhZTE4YmM0ZjA0MDM4ZWYiLCJwIjoiZXhjZWwtamlyYSJ9" TargetMode="External"/><Relationship Id="rId381" Type="http://schemas.openxmlformats.org/officeDocument/2006/relationships/hyperlink" Target="https://cogna.atlassian.net/browse/SGGU-5288?atlOrigin=eyJpIjoiMjBhNWIzMmFjMjdiNGE1YzhhZTE4YmM0ZjA0MDM4ZWYiLCJwIjoiZXhjZWwtamlyYSJ9" TargetMode="External"/><Relationship Id="rId602" Type="http://schemas.openxmlformats.org/officeDocument/2006/relationships/hyperlink" Target="https://cogna.atlassian.net/browse/SGRP-10?atlOrigin=eyJpIjoiMjBhNWIzMmFjMjdiNGE1YzhhZTE4YmM0ZjA0MDM4ZWYiLCJwIjoiZXhjZWwtamlyYSJ9" TargetMode="External"/><Relationship Id="rId1025" Type="http://schemas.openxmlformats.org/officeDocument/2006/relationships/hyperlink" Target="https://cogna.atlassian.net/browse/ARTPT-710?atlOrigin=eyJpIjoiMjBhNWIzMmFjMjdiNGE1YzhhZTE4YmM0ZjA0MDM4ZWYiLCJwIjoiZXhjZWwtamlyYSJ9" TargetMode="External"/><Relationship Id="rId241" Type="http://schemas.openxmlformats.org/officeDocument/2006/relationships/hyperlink" Target="https://cogna.atlassian.net/browse/SGTP-17194?atlOrigin=eyJpIjoiMjBhNWIzMmFjMjdiNGE1YzhhZTE4YmM0ZjA0MDM4ZWYiLCJwIjoiZXhjZWwtamlyYSJ9" TargetMode="External"/><Relationship Id="rId479" Type="http://schemas.openxmlformats.org/officeDocument/2006/relationships/hyperlink" Target="https://cogna.atlassian.net/browse/ARTSG-185?atlOrigin=eyJpIjoiMjBhNWIzMmFjMjdiNGE1YzhhZTE4YmM0ZjA0MDM4ZWYiLCJwIjoiZXhjZWwtamlyYSJ9" TargetMode="External"/><Relationship Id="rId686" Type="http://schemas.openxmlformats.org/officeDocument/2006/relationships/hyperlink" Target="https://cogna.atlassian.net/browse/SGGU-5969?atlOrigin=eyJpIjoiMjBhNWIzMmFjMjdiNGE1YzhhZTE4YmM0ZjA0MDM4ZWYiLCJwIjoiZXhjZWwtamlyYSJ9" TargetMode="External"/><Relationship Id="rId893" Type="http://schemas.openxmlformats.org/officeDocument/2006/relationships/hyperlink" Target="https://cogna.atlassian.net/browse/SGGU-5187?atlOrigin=eyJpIjoiMjBhNWIzMmFjMjdiNGE1YzhhZTE4YmM0ZjA0MDM4ZWYiLCJwIjoiZXhjZWwtamlyYSJ9" TargetMode="External"/><Relationship Id="rId907" Type="http://schemas.openxmlformats.org/officeDocument/2006/relationships/hyperlink" Target="https://cogna.atlassian.net/browse/SGGU-5187?atlOrigin=eyJpIjoiMjBhNWIzMmFjMjdiNGE1YzhhZTE4YmM0ZjA0MDM4ZWYiLCJwIjoiZXhjZWwtamlyYSJ9" TargetMode="External"/><Relationship Id="rId36" Type="http://schemas.openxmlformats.org/officeDocument/2006/relationships/hyperlink" Target="https://cogna.atlassian.net/browse/ARTPT-710?atlOrigin=eyJpIjoiMjBhNWIzMmFjMjdiNGE1YzhhZTE4YmM0ZjA0MDM4ZWYiLCJwIjoiZXhjZWwtamlyYSJ9" TargetMode="External"/><Relationship Id="rId339" Type="http://schemas.openxmlformats.org/officeDocument/2006/relationships/hyperlink" Target="https://cogna.atlassian.net/browse/SGSE-3414?atlOrigin=eyJpIjoiMjBhNWIzMmFjMjdiNGE1YzhhZTE4YmM0ZjA0MDM4ZWYiLCJwIjoiZXhjZWwtamlyYSJ9" TargetMode="External"/><Relationship Id="rId546" Type="http://schemas.openxmlformats.org/officeDocument/2006/relationships/hyperlink" Target="https://cogna.atlassian.net/browse/SGRP-39?atlOrigin=eyJpIjoiMjBhNWIzMmFjMjdiNGE1YzhhZTE4YmM0ZjA0MDM4ZWYiLCJwIjoiZXhjZWwtamlyYSJ9" TargetMode="External"/><Relationship Id="rId753" Type="http://schemas.openxmlformats.org/officeDocument/2006/relationships/hyperlink" Target="https://cogna.atlassian.net/browse/ARTSG-183?atlOrigin=eyJpIjoiMjBhNWIzMmFjMjdiNGE1YzhhZTE4YmM0ZjA0MDM4ZWYiLCJwIjoiZXhjZWwtamlyYSJ9" TargetMode="External"/><Relationship Id="rId101" Type="http://schemas.openxmlformats.org/officeDocument/2006/relationships/hyperlink" Target="https://cogna.atlassian.net/browse/JACM-792?atlOrigin=eyJpIjoiMjBhNWIzMmFjMjdiNGE1YzhhZTE4YmM0ZjA0MDM4ZWYiLCJwIjoiZXhjZWwtamlyYSJ9" TargetMode="External"/><Relationship Id="rId185" Type="http://schemas.openxmlformats.org/officeDocument/2006/relationships/hyperlink" Target="https://cogna.atlassian.net/browse/SGTB-1372?atlOrigin=eyJpIjoiMjBhNWIzMmFjMjdiNGE1YzhhZTE4YmM0ZjA0MDM4ZWYiLCJwIjoiZXhjZWwtamlyYSJ9" TargetMode="External"/><Relationship Id="rId406" Type="http://schemas.openxmlformats.org/officeDocument/2006/relationships/hyperlink" Target="https://cogna.atlassian.net/browse/SGTB-76?atlOrigin=eyJpIjoiMjBhNWIzMmFjMjdiNGE1YzhhZTE4YmM0ZjA0MDM4ZWYiLCJwIjoiZXhjZWwtamlyYSJ9" TargetMode="External"/><Relationship Id="rId960" Type="http://schemas.openxmlformats.org/officeDocument/2006/relationships/hyperlink" Target="https://cogna.atlassian.net/browse/JADO-11103?atlOrigin=eyJpIjoiMjBhNWIzMmFjMjdiNGE1YzhhZTE4YmM0ZjA0MDM4ZWYiLCJwIjoiZXhjZWwtamlyYSJ9" TargetMode="External"/><Relationship Id="rId1036" Type="http://schemas.openxmlformats.org/officeDocument/2006/relationships/hyperlink" Target="https://cogna.atlassian.net/browse/SGGS-9856?atlOrigin=eyJpIjoiMjBhNWIzMmFjMjdiNGE1YzhhZTE4YmM0ZjA0MDM4ZWYiLCJwIjoiZXhjZWwtamlyYSJ9" TargetMode="External"/><Relationship Id="rId392" Type="http://schemas.openxmlformats.org/officeDocument/2006/relationships/hyperlink" Target="https://cogna.atlassian.net/browse/SGTB-59?atlOrigin=eyJpIjoiMjBhNWIzMmFjMjdiNGE1YzhhZTE4YmM0ZjA0MDM4ZWYiLCJwIjoiZXhjZWwtamlyYSJ9" TargetMode="External"/><Relationship Id="rId613" Type="http://schemas.openxmlformats.org/officeDocument/2006/relationships/hyperlink" Target="https://cogna.atlassian.net/browse/ARTSG-185?atlOrigin=eyJpIjoiMjBhNWIzMmFjMjdiNGE1YzhhZTE4YmM0ZjA0MDM4ZWYiLCJwIjoiZXhjZWwtamlyYSJ9" TargetMode="External"/><Relationship Id="rId697" Type="http://schemas.openxmlformats.org/officeDocument/2006/relationships/hyperlink" Target="https://cogna.atlassian.net/browse/ARTSG-184?atlOrigin=eyJpIjoiMjBhNWIzMmFjMjdiNGE1YzhhZTE4YmM0ZjA0MDM4ZWYiLCJwIjoiZXhjZWwtamlyYSJ9" TargetMode="External"/><Relationship Id="rId820" Type="http://schemas.openxmlformats.org/officeDocument/2006/relationships/hyperlink" Target="https://cogna.atlassian.net/browse/SGSE-4102?atlOrigin=eyJpIjoiMjBhNWIzMmFjMjdiNGE1YzhhZTE4YmM0ZjA0MDM4ZWYiLCJwIjoiZXhjZWwtamlyYSJ9" TargetMode="External"/><Relationship Id="rId918" Type="http://schemas.openxmlformats.org/officeDocument/2006/relationships/hyperlink" Target="https://cogna.atlassian.net/browse/SGGU-6366?atlOrigin=eyJpIjoiMjBhNWIzMmFjMjdiNGE1YzhhZTE4YmM0ZjA0MDM4ZWYiLCJwIjoiZXhjZWwtamlyYSJ9" TargetMode="External"/><Relationship Id="rId252" Type="http://schemas.openxmlformats.org/officeDocument/2006/relationships/hyperlink" Target="https://cogna.atlassian.net/browse/SDIA-1212?atlOrigin=eyJpIjoiMjBhNWIzMmFjMjdiNGE1YzhhZTE4YmM0ZjA0MDM4ZWYiLCJwIjoiZXhjZWwtamlyYSJ9" TargetMode="External"/><Relationship Id="rId1103" Type="http://schemas.openxmlformats.org/officeDocument/2006/relationships/hyperlink" Target="https://cogna.atlassian.net/browse/ARTPT-710?atlOrigin=eyJpIjoiMjBhNWIzMmFjMjdiNGE1YzhhZTE4YmM0ZjA0MDM4ZWYiLCJwIjoiZXhjZWwtamlyYSJ9" TargetMode="External"/><Relationship Id="rId47" Type="http://schemas.openxmlformats.org/officeDocument/2006/relationships/hyperlink" Target="https://cogna.atlassian.net/browse/APSF-5856?atlOrigin=eyJpIjoiMjBhNWIzMmFjMjdiNGE1YzhhZTE4YmM0ZjA0MDM4ZWYiLCJwIjoiZXhjZWwtamlyYSJ9" TargetMode="External"/><Relationship Id="rId112" Type="http://schemas.openxmlformats.org/officeDocument/2006/relationships/hyperlink" Target="https://cogna.atlassian.net/browse/ARTPT-701?atlOrigin=eyJpIjoiMjBhNWIzMmFjMjdiNGE1YzhhZTE4YmM0ZjA0MDM4ZWYiLCJwIjoiZXhjZWwtamlyYSJ9" TargetMode="External"/><Relationship Id="rId557" Type="http://schemas.openxmlformats.org/officeDocument/2006/relationships/hyperlink" Target="https://cogna.atlassian.net/browse/ARTSG-185?atlOrigin=eyJpIjoiMjBhNWIzMmFjMjdiNGE1YzhhZTE4YmM0ZjA0MDM4ZWYiLCJwIjoiZXhjZWwtamlyYSJ9" TargetMode="External"/><Relationship Id="rId764" Type="http://schemas.openxmlformats.org/officeDocument/2006/relationships/hyperlink" Target="https://cogna.atlassian.net/browse/SGGS-15529?atlOrigin=eyJpIjoiMjBhNWIzMmFjMjdiNGE1YzhhZTE4YmM0ZjA0MDM4ZWYiLCJwIjoiZXhjZWwtamlyYSJ9" TargetMode="External"/><Relationship Id="rId971" Type="http://schemas.openxmlformats.org/officeDocument/2006/relationships/hyperlink" Target="https://cogna.atlassian.net/browse/SGGU-5187?atlOrigin=eyJpIjoiMjBhNWIzMmFjMjdiNGE1YzhhZTE4YmM0ZjA0MDM4ZWYiLCJwIjoiZXhjZWwtamlyYSJ9" TargetMode="External"/><Relationship Id="rId196" Type="http://schemas.openxmlformats.org/officeDocument/2006/relationships/hyperlink" Target="https://cogna.atlassian.net/browse/ARTSG-313?atlOrigin=eyJpIjoiMjBhNWIzMmFjMjdiNGE1YzhhZTE4YmM0ZjA0MDM4ZWYiLCJwIjoiZXhjZWwtamlyYSJ9" TargetMode="External"/><Relationship Id="rId417" Type="http://schemas.openxmlformats.org/officeDocument/2006/relationships/hyperlink" Target="https://cogna.atlassian.net/browse/SGTB-100?atlOrigin=eyJpIjoiMjBhNWIzMmFjMjdiNGE1YzhhZTE4YmM0ZjA0MDM4ZWYiLCJwIjoiZXhjZWwtamlyYSJ9" TargetMode="External"/><Relationship Id="rId624" Type="http://schemas.openxmlformats.org/officeDocument/2006/relationships/hyperlink" Target="https://cogna.atlassian.net/browse/SGGU-6387?atlOrigin=eyJpIjoiMjBhNWIzMmFjMjdiNGE1YzhhZTE4YmM0ZjA0MDM4ZWYiLCJwIjoiZXhjZWwtamlyYSJ9" TargetMode="External"/><Relationship Id="rId831" Type="http://schemas.openxmlformats.org/officeDocument/2006/relationships/hyperlink" Target="https://cogna.atlassian.net/browse/ARTSG-178?atlOrigin=eyJpIjoiMjBhNWIzMmFjMjdiNGE1YzhhZTE4YmM0ZjA0MDM4ZWYiLCJwIjoiZXhjZWwtamlyYSJ9" TargetMode="External"/><Relationship Id="rId1047" Type="http://schemas.openxmlformats.org/officeDocument/2006/relationships/hyperlink" Target="https://cogna.atlassian.net/browse/ARTPT-710?atlOrigin=eyJpIjoiMjBhNWIzMmFjMjdiNGE1YzhhZTE4YmM0ZjA0MDM4ZWYiLCJwIjoiZXhjZWwtamlyYSJ9" TargetMode="External"/><Relationship Id="rId263" Type="http://schemas.openxmlformats.org/officeDocument/2006/relationships/hyperlink" Target="https://cogna.atlassian.net/browse/SGTH-11214?atlOrigin=eyJpIjoiMjBhNWIzMmFjMjdiNGE1YzhhZTE4YmM0ZjA0MDM4ZWYiLCJwIjoiZXhjZWwtamlyYSJ9" TargetMode="External"/><Relationship Id="rId470" Type="http://schemas.openxmlformats.org/officeDocument/2006/relationships/hyperlink" Target="https://cogna.atlassian.net/browse/SGSE-4114?atlOrigin=eyJpIjoiMjBhNWIzMmFjMjdiNGE1YzhhZTE4YmM0ZjA0MDM4ZWYiLCJwIjoiZXhjZWwtamlyYSJ9" TargetMode="External"/><Relationship Id="rId929" Type="http://schemas.openxmlformats.org/officeDocument/2006/relationships/hyperlink" Target="https://cogna.atlassian.net/browse/SGGU-5187?atlOrigin=eyJpIjoiMjBhNWIzMmFjMjdiNGE1YzhhZTE4YmM0ZjA0MDM4ZWYiLCJwIjoiZXhjZWwtamlyYSJ9" TargetMode="External"/><Relationship Id="rId58" Type="http://schemas.openxmlformats.org/officeDocument/2006/relationships/hyperlink" Target="https://cogna.atlassian.net/browse/ARTPT-710?atlOrigin=eyJpIjoiMjBhNWIzMmFjMjdiNGE1YzhhZTE4YmM0ZjA0MDM4ZWYiLCJwIjoiZXhjZWwtamlyYSJ9" TargetMode="External"/><Relationship Id="rId123" Type="http://schemas.openxmlformats.org/officeDocument/2006/relationships/hyperlink" Target="https://cogna.atlassian.net/browse/JACM-359?atlOrigin=eyJpIjoiMjBhNWIzMmFjMjdiNGE1YzhhZTE4YmM0ZjA0MDM4ZWYiLCJwIjoiZXhjZWwtamlyYSJ9" TargetMode="External"/><Relationship Id="rId330" Type="http://schemas.openxmlformats.org/officeDocument/2006/relationships/hyperlink" Target="https://cogna.atlassian.net/browse/ARTSG-270?atlOrigin=eyJpIjoiMjBhNWIzMmFjMjdiNGE1YzhhZTE4YmM0ZjA0MDM4ZWYiLCJwIjoiZXhjZWwtamlyYSJ9" TargetMode="External"/><Relationship Id="rId568" Type="http://schemas.openxmlformats.org/officeDocument/2006/relationships/hyperlink" Target="https://cogna.atlassian.net/browse/SGRP-28?atlOrigin=eyJpIjoiMjBhNWIzMmFjMjdiNGE1YzhhZTE4YmM0ZjA0MDM4ZWYiLCJwIjoiZXhjZWwtamlyYSJ9" TargetMode="External"/><Relationship Id="rId775" Type="http://schemas.openxmlformats.org/officeDocument/2006/relationships/hyperlink" Target="https://cogna.atlassian.net/browse/ARTSG-182?atlOrigin=eyJpIjoiMjBhNWIzMmFjMjdiNGE1YzhhZTE4YmM0ZjA0MDM4ZWYiLCJwIjoiZXhjZWwtamlyYSJ9" TargetMode="External"/><Relationship Id="rId982" Type="http://schemas.openxmlformats.org/officeDocument/2006/relationships/hyperlink" Target="https://cogna.atlassian.net/browse/JADO-8441?atlOrigin=eyJpIjoiMjBhNWIzMmFjMjdiNGE1YzhhZTE4YmM0ZjA0MDM4ZWYiLCJwIjoiZXhjZWwtamlyYSJ9" TargetMode="External"/><Relationship Id="rId428" Type="http://schemas.openxmlformats.org/officeDocument/2006/relationships/hyperlink" Target="https://cogna.atlassian.net/browse/SGGU-5327?atlOrigin=eyJpIjoiMjBhNWIzMmFjMjdiNGE1YzhhZTE4YmM0ZjA0MDM4ZWYiLCJwIjoiZXhjZWwtamlyYSJ9" TargetMode="External"/><Relationship Id="rId635" Type="http://schemas.openxmlformats.org/officeDocument/2006/relationships/hyperlink" Target="https://cogna.atlassian.net/browse/ARTSG-185?atlOrigin=eyJpIjoiMjBhNWIzMmFjMjdiNGE1YzhhZTE4YmM0ZjA0MDM4ZWYiLCJwIjoiZXhjZWwtamlyYSJ9" TargetMode="External"/><Relationship Id="rId842" Type="http://schemas.openxmlformats.org/officeDocument/2006/relationships/hyperlink" Target="https://cogna.atlassian.net/browse/SGSE-3429?atlOrigin=eyJpIjoiMjBhNWIzMmFjMjdiNGE1YzhhZTE4YmM0ZjA0MDM4ZWYiLCJwIjoiZXhjZWwtamlyYSJ9" TargetMode="External"/><Relationship Id="rId1058" Type="http://schemas.openxmlformats.org/officeDocument/2006/relationships/hyperlink" Target="https://cogna.atlassian.net/browse/SGGS-6560?atlOrigin=eyJpIjoiMjBhNWIzMmFjMjdiNGE1YzhhZTE4YmM0ZjA0MDM4ZWYiLCJwIjoiZXhjZWwtamlyYSJ9" TargetMode="External"/><Relationship Id="rId274" Type="http://schemas.openxmlformats.org/officeDocument/2006/relationships/hyperlink" Target="https://cogna.atlassian.net/browse/SDIA-1212?atlOrigin=eyJpIjoiMjBhNWIzMmFjMjdiNGE1YzhhZTE4YmM0ZjA0MDM4ZWYiLCJwIjoiZXhjZWwtamlyYSJ9" TargetMode="External"/><Relationship Id="rId481" Type="http://schemas.openxmlformats.org/officeDocument/2006/relationships/hyperlink" Target="https://cogna.atlassian.net/browse/ARTSG-185?atlOrigin=eyJpIjoiMjBhNWIzMmFjMjdiNGE1YzhhZTE4YmM0ZjA0MDM4ZWYiLCJwIjoiZXhjZWwtamlyYSJ9" TargetMode="External"/><Relationship Id="rId702" Type="http://schemas.openxmlformats.org/officeDocument/2006/relationships/hyperlink" Target="https://cogna.atlassian.net/browse/SGGU-5395?atlOrigin=eyJpIjoiMjBhNWIzMmFjMjdiNGE1YzhhZTE4YmM0ZjA0MDM4ZWYiLCJwIjoiZXhjZWwtamlyYSJ9" TargetMode="External"/><Relationship Id="rId69" Type="http://schemas.openxmlformats.org/officeDocument/2006/relationships/hyperlink" Target="https://cogna.atlassian.net/browse/APSF-2584?atlOrigin=eyJpIjoiMjBhNWIzMmFjMjdiNGE1YzhhZTE4YmM0ZjA0MDM4ZWYiLCJwIjoiZXhjZWwtamlyYSJ9" TargetMode="External"/><Relationship Id="rId134" Type="http://schemas.openxmlformats.org/officeDocument/2006/relationships/hyperlink" Target="https://cogna.atlassian.net/browse/ARTPT-701?atlOrigin=eyJpIjoiMjBhNWIzMmFjMjdiNGE1YzhhZTE4YmM0ZjA0MDM4ZWYiLCJwIjoiZXhjZWwtamlyYSJ9" TargetMode="External"/><Relationship Id="rId579" Type="http://schemas.openxmlformats.org/officeDocument/2006/relationships/hyperlink" Target="https://cogna.atlassian.net/browse/ARTSG-185?atlOrigin=eyJpIjoiMjBhNWIzMmFjMjdiNGE1YzhhZTE4YmM0ZjA0MDM4ZWYiLCJwIjoiZXhjZWwtamlyYSJ9" TargetMode="External"/><Relationship Id="rId786" Type="http://schemas.openxmlformats.org/officeDocument/2006/relationships/hyperlink" Target="https://cogna.atlassian.net/browse/SGGS-15541?atlOrigin=eyJpIjoiMjBhNWIzMmFjMjdiNGE1YzhhZTE4YmM0ZjA0MDM4ZWYiLCJwIjoiZXhjZWwtamlyYSJ9" TargetMode="External"/><Relationship Id="rId993" Type="http://schemas.openxmlformats.org/officeDocument/2006/relationships/hyperlink" Target="https://cogna.atlassian.net/browse/SGGU-5187?atlOrigin=eyJpIjoiMjBhNWIzMmFjMjdiNGE1YzhhZTE4YmM0ZjA0MDM4ZWYiLCJwIjoiZXhjZWwtamlyYSJ9" TargetMode="External"/><Relationship Id="rId341" Type="http://schemas.openxmlformats.org/officeDocument/2006/relationships/hyperlink" Target="https://cogna.atlassian.net/browse/SGSE-3412?atlOrigin=eyJpIjoiMjBhNWIzMmFjMjdiNGE1YzhhZTE4YmM0ZjA0MDM4ZWYiLCJwIjoiZXhjZWwtamlyYSJ9" TargetMode="External"/><Relationship Id="rId439" Type="http://schemas.openxmlformats.org/officeDocument/2006/relationships/hyperlink" Target="https://cogna.atlassian.net/browse/ARTSG-193?atlOrigin=eyJpIjoiMjBhNWIzMmFjMjdiNGE1YzhhZTE4YmM0ZjA0MDM4ZWYiLCJwIjoiZXhjZWwtamlyYSJ9" TargetMode="External"/><Relationship Id="rId646" Type="http://schemas.openxmlformats.org/officeDocument/2006/relationships/hyperlink" Target="https://cogna.atlassian.net/browse/SGSE-4349?atlOrigin=eyJpIjoiMjBhNWIzMmFjMjdiNGE1YzhhZTE4YmM0ZjA0MDM4ZWYiLCJwIjoiZXhjZWwtamlyYSJ9" TargetMode="External"/><Relationship Id="rId1069" Type="http://schemas.openxmlformats.org/officeDocument/2006/relationships/hyperlink" Target="https://cogna.atlassian.net/browse/ARTPT-710?atlOrigin=eyJpIjoiMjBhNWIzMmFjMjdiNGE1YzhhZTE4YmM0ZjA0MDM4ZWYiLCJwIjoiZXhjZWwtamlyYSJ9" TargetMode="External"/><Relationship Id="rId201" Type="http://schemas.openxmlformats.org/officeDocument/2006/relationships/hyperlink" Target="https://cogna.atlassian.net/browse/SGGS-16615?atlOrigin=eyJpIjoiMjBhNWIzMmFjMjdiNGE1YzhhZTE4YmM0ZjA0MDM4ZWYiLCJwIjoiZXhjZWwtamlyYSJ9" TargetMode="External"/><Relationship Id="rId285" Type="http://schemas.openxmlformats.org/officeDocument/2006/relationships/hyperlink" Target="https://cogna.atlassian.net/browse/SGTB-184?atlOrigin=eyJpIjoiMjBhNWIzMmFjMjdiNGE1YzhhZTE4YmM0ZjA0MDM4ZWYiLCJwIjoiZXhjZWwtamlyYSJ9" TargetMode="External"/><Relationship Id="rId506" Type="http://schemas.openxmlformats.org/officeDocument/2006/relationships/hyperlink" Target="https://cogna.atlassian.net/browse/SGRP-82?atlOrigin=eyJpIjoiMjBhNWIzMmFjMjdiNGE1YzhhZTE4YmM0ZjA0MDM4ZWYiLCJwIjoiZXhjZWwtamlyYSJ9" TargetMode="External"/><Relationship Id="rId853" Type="http://schemas.openxmlformats.org/officeDocument/2006/relationships/hyperlink" Target="https://cogna.atlassian.net/browse/ARTSG-178?atlOrigin=eyJpIjoiMjBhNWIzMmFjMjdiNGE1YzhhZTE4YmM0ZjA0MDM4ZWYiLCJwIjoiZXhjZWwtamlyYSJ9" TargetMode="External"/><Relationship Id="rId492" Type="http://schemas.openxmlformats.org/officeDocument/2006/relationships/hyperlink" Target="https://cogna.atlassian.net/browse/SGRP-94?atlOrigin=eyJpIjoiMjBhNWIzMmFjMjdiNGE1YzhhZTE4YmM0ZjA0MDM4ZWYiLCJwIjoiZXhjZWwtamlyYSJ9" TargetMode="External"/><Relationship Id="rId713" Type="http://schemas.openxmlformats.org/officeDocument/2006/relationships/hyperlink" Target="https://cogna.atlassian.net/browse/ARTSG-184?atlOrigin=eyJpIjoiMjBhNWIzMmFjMjdiNGE1YzhhZTE4YmM0ZjA0MDM4ZWYiLCJwIjoiZXhjZWwtamlyYSJ9" TargetMode="External"/><Relationship Id="rId797" Type="http://schemas.openxmlformats.org/officeDocument/2006/relationships/hyperlink" Target="https://cogna.atlassian.net/browse/ARTSG-180?atlOrigin=eyJpIjoiMjBhNWIzMmFjMjdiNGE1YzhhZTE4YmM0ZjA0MDM4ZWYiLCJwIjoiZXhjZWwtamlyYSJ9" TargetMode="External"/><Relationship Id="rId920" Type="http://schemas.openxmlformats.org/officeDocument/2006/relationships/hyperlink" Target="https://cogna.atlassian.net/browse/SGGU-6364?atlOrigin=eyJpIjoiMjBhNWIzMmFjMjdiNGE1YzhhZTE4YmM0ZjA0MDM4ZWYiLCJwIjoiZXhjZWwtamlyYSJ9" TargetMode="External"/><Relationship Id="rId145" Type="http://schemas.openxmlformats.org/officeDocument/2006/relationships/hyperlink" Target="https://cogna.atlassian.net/browse/JACM-263?atlOrigin=eyJpIjoiMjBhNWIzMmFjMjdiNGE1YzhhZTE4YmM0ZjA0MDM4ZWYiLCJwIjoiZXhjZWwtamlyYSJ9" TargetMode="External"/><Relationship Id="rId352" Type="http://schemas.openxmlformats.org/officeDocument/2006/relationships/hyperlink" Target="https://cogna.atlassian.net/browse/ARTSG-270?atlOrigin=eyJpIjoiMjBhNWIzMmFjMjdiNGE1YzhhZTE4YmM0ZjA0MDM4ZWYiLCJwIjoiZXhjZWwtamlyYSJ9" TargetMode="External"/><Relationship Id="rId212" Type="http://schemas.openxmlformats.org/officeDocument/2006/relationships/hyperlink" Target="https://cogna.atlassian.net/browse/SGTB-1013?atlOrigin=eyJpIjoiMjBhNWIzMmFjMjdiNGE1YzhhZTE4YmM0ZjA0MDM4ZWYiLCJwIjoiZXhjZWwtamlyYSJ9" TargetMode="External"/><Relationship Id="rId657" Type="http://schemas.openxmlformats.org/officeDocument/2006/relationships/hyperlink" Target="https://cogna.atlassian.net/browse/ARTSG-184?atlOrigin=eyJpIjoiMjBhNWIzMmFjMjdiNGE1YzhhZTE4YmM0ZjA0MDM4ZWYiLCJwIjoiZXhjZWwtamlyYSJ9" TargetMode="External"/><Relationship Id="rId864" Type="http://schemas.openxmlformats.org/officeDocument/2006/relationships/hyperlink" Target="https://cogna.atlassian.net/browse/SGGS-17344?atlOrigin=eyJpIjoiMjBhNWIzMmFjMjdiNGE1YzhhZTE4YmM0ZjA0MDM4ZWYiLCJwIjoiZXhjZWwtamlyYSJ9" TargetMode="External"/><Relationship Id="rId296" Type="http://schemas.openxmlformats.org/officeDocument/2006/relationships/hyperlink" Target="https://cogna.atlassian.net/browse/SDIA-1212?atlOrigin=eyJpIjoiMjBhNWIzMmFjMjdiNGE1YzhhZTE4YmM0ZjA0MDM4ZWYiLCJwIjoiZXhjZWwtamlyYSJ9" TargetMode="External"/><Relationship Id="rId517" Type="http://schemas.openxmlformats.org/officeDocument/2006/relationships/hyperlink" Target="https://cogna.atlassian.net/browse/ARTSG-185?atlOrigin=eyJpIjoiMjBhNWIzMmFjMjdiNGE1YzhhZTE4YmM0ZjA0MDM4ZWYiLCJwIjoiZXhjZWwtamlyYSJ9" TargetMode="External"/><Relationship Id="rId724" Type="http://schemas.openxmlformats.org/officeDocument/2006/relationships/hyperlink" Target="https://cogna.atlassian.net/browse/SGGS-15563?atlOrigin=eyJpIjoiMjBhNWIzMmFjMjdiNGE1YzhhZTE4YmM0ZjA0MDM4ZWYiLCJwIjoiZXhjZWwtamlyYSJ9" TargetMode="External"/><Relationship Id="rId931" Type="http://schemas.openxmlformats.org/officeDocument/2006/relationships/hyperlink" Target="https://cogna.atlassian.net/browse/SGGU-5187?atlOrigin=eyJpIjoiMjBhNWIzMmFjMjdiNGE1YzhhZTE4YmM0ZjA0MDM4ZWYiLCJwIjoiZXhjZWwtamlyYSJ9" TargetMode="External"/><Relationship Id="rId60" Type="http://schemas.openxmlformats.org/officeDocument/2006/relationships/hyperlink" Target="https://cogna.atlassian.net/browse/ARTPT-710?atlOrigin=eyJpIjoiMjBhNWIzMmFjMjdiNGE1YzhhZTE4YmM0ZjA0MDM4ZWYiLCJwIjoiZXhjZWwtamlyYSJ9" TargetMode="External"/><Relationship Id="rId156" Type="http://schemas.openxmlformats.org/officeDocument/2006/relationships/hyperlink" Target="https://cogna.atlassian.net/browse/ARTPT-695?atlOrigin=eyJpIjoiMjBhNWIzMmFjMjdiNGE1YzhhZTE4YmM0ZjA0MDM4ZWYiLCJwIjoiZXhjZWwtamlyYSJ9" TargetMode="External"/><Relationship Id="rId363" Type="http://schemas.openxmlformats.org/officeDocument/2006/relationships/hyperlink" Target="https://cogna.atlassian.net/browse/ASAT-12233?atlOrigin=eyJpIjoiMjBhNWIzMmFjMjdiNGE1YzhhZTE4YmM0ZjA0MDM4ZWYiLCJwIjoiZXhjZWwtamlyYSJ9" TargetMode="External"/><Relationship Id="rId570" Type="http://schemas.openxmlformats.org/officeDocument/2006/relationships/hyperlink" Target="https://cogna.atlassian.net/browse/SGRP-27?atlOrigin=eyJpIjoiMjBhNWIzMmFjMjdiNGE1YzhhZTE4YmM0ZjA0MDM4ZWYiLCJwIjoiZXhjZWwtamlyYSJ9" TargetMode="External"/><Relationship Id="rId1007" Type="http://schemas.openxmlformats.org/officeDocument/2006/relationships/hyperlink" Target="https://cogna.atlassian.net/browse/ARTPT-710?atlOrigin=eyJpIjoiMjBhNWIzMmFjMjdiNGE1YzhhZTE4YmM0ZjA0MDM4ZWYiLCJwIjoiZXhjZWwtamlyYSJ9" TargetMode="External"/><Relationship Id="rId223" Type="http://schemas.openxmlformats.org/officeDocument/2006/relationships/hyperlink" Target="https://cogna.atlassian.net/browse/SGTB-1391?atlOrigin=eyJpIjoiMjBhNWIzMmFjMjdiNGE1YzhhZTE4YmM0ZjA0MDM4ZWYiLCJwIjoiZXhjZWwtamlyYSJ9" TargetMode="External"/><Relationship Id="rId430" Type="http://schemas.openxmlformats.org/officeDocument/2006/relationships/hyperlink" Target="https://cogna.atlassian.net/browse/SGGU-5326?atlOrigin=eyJpIjoiMjBhNWIzMmFjMjdiNGE1YzhhZTE4YmM0ZjA0MDM4ZWYiLCJwIjoiZXhjZWwtamlyYSJ9" TargetMode="External"/><Relationship Id="rId668" Type="http://schemas.openxmlformats.org/officeDocument/2006/relationships/hyperlink" Target="https://cogna.atlassian.net/browse/SGSE-3280?atlOrigin=eyJpIjoiMjBhNWIzMmFjMjdiNGE1YzhhZTE4YmM0ZjA0MDM4ZWYiLCJwIjoiZXhjZWwtamlyYSJ9" TargetMode="External"/><Relationship Id="rId875" Type="http://schemas.openxmlformats.org/officeDocument/2006/relationships/hyperlink" Target="https://cogna.atlassian.net/browse/ARTSG-178?atlOrigin=eyJpIjoiMjBhNWIzMmFjMjdiNGE1YzhhZTE4YmM0ZjA0MDM4ZWYiLCJwIjoiZXhjZWwtamlyYSJ9" TargetMode="External"/><Relationship Id="rId1060" Type="http://schemas.openxmlformats.org/officeDocument/2006/relationships/hyperlink" Target="https://cogna.atlassian.net/browse/SGGS-6559?atlOrigin=eyJpIjoiMjBhNWIzMmFjMjdiNGE1YzhhZTE4YmM0ZjA0MDM4ZWYiLCJwIjoiZXhjZWwtamlyYSJ9" TargetMode="External"/><Relationship Id="rId18" Type="http://schemas.openxmlformats.org/officeDocument/2006/relationships/hyperlink" Target="https://cogna.atlassian.net/browse/ARTPT-710?atlOrigin=eyJpIjoiMjBhNWIzMmFjMjdiNGE1YzhhZTE4YmM0ZjA0MDM4ZWYiLCJwIjoiZXhjZWwtamlyYSJ9" TargetMode="External"/><Relationship Id="rId528" Type="http://schemas.openxmlformats.org/officeDocument/2006/relationships/hyperlink" Target="https://cogna.atlassian.net/browse/SGRP-68?atlOrigin=eyJpIjoiMjBhNWIzMmFjMjdiNGE1YzhhZTE4YmM0ZjA0MDM4ZWYiLCJwIjoiZXhjZWwtamlyYSJ9" TargetMode="External"/><Relationship Id="rId735" Type="http://schemas.openxmlformats.org/officeDocument/2006/relationships/hyperlink" Target="https://cogna.atlassian.net/browse/ARTSG-183?atlOrigin=eyJpIjoiMjBhNWIzMmFjMjdiNGE1YzhhZTE4YmM0ZjA0MDM4ZWYiLCJwIjoiZXhjZWwtamlyYSJ9" TargetMode="External"/><Relationship Id="rId942" Type="http://schemas.openxmlformats.org/officeDocument/2006/relationships/hyperlink" Target="https://cogna.atlassian.net/browse/SGGU-5423?atlOrigin=eyJpIjoiMjBhNWIzMmFjMjdiNGE1YzhhZTE4YmM0ZjA0MDM4ZWYiLCJwIjoiZXhjZWwtamlyYSJ9" TargetMode="External"/><Relationship Id="rId167" Type="http://schemas.openxmlformats.org/officeDocument/2006/relationships/hyperlink" Target="https://cogna.atlassian.net/browse/JACM-743?atlOrigin=eyJpIjoiMjBhNWIzMmFjMjdiNGE1YzhhZTE4YmM0ZjA0MDM4ZWYiLCJwIjoiZXhjZWwtamlyYSJ9" TargetMode="External"/><Relationship Id="rId374" Type="http://schemas.openxmlformats.org/officeDocument/2006/relationships/hyperlink" Target="https://cogna.atlassian.net/browse/APIN-13171?atlOrigin=eyJpIjoiMjBhNWIzMmFjMjdiNGE1YzhhZTE4YmM0ZjA0MDM4ZWYiLCJwIjoiZXhjZWwtamlyYSJ9" TargetMode="External"/><Relationship Id="rId581" Type="http://schemas.openxmlformats.org/officeDocument/2006/relationships/hyperlink" Target="https://cogna.atlassian.net/browse/ARTSG-185?atlOrigin=eyJpIjoiMjBhNWIzMmFjMjdiNGE1YzhhZTE4YmM0ZjA0MDM4ZWYiLCJwIjoiZXhjZWwtamlyYSJ9" TargetMode="External"/><Relationship Id="rId1018" Type="http://schemas.openxmlformats.org/officeDocument/2006/relationships/hyperlink" Target="https://cogna.atlassian.net/browse/SGGS-11446?atlOrigin=eyJpIjoiMjBhNWIzMmFjMjdiNGE1YzhhZTE4YmM0ZjA0MDM4ZWYiLCJwIjoiZXhjZWwtamlyYSJ9" TargetMode="External"/><Relationship Id="rId71" Type="http://schemas.openxmlformats.org/officeDocument/2006/relationships/hyperlink" Target="https://cogna.atlassian.net/browse/APSF-2434?atlOrigin=eyJpIjoiMjBhNWIzMmFjMjdiNGE1YzhhZTE4YmM0ZjA0MDM4ZWYiLCJwIjoiZXhjZWwtamlyYSJ9" TargetMode="External"/><Relationship Id="rId234" Type="http://schemas.openxmlformats.org/officeDocument/2006/relationships/hyperlink" Target="https://cogna.atlassian.net/browse/SGTB-999?atlOrigin=eyJpIjoiMjBhNWIzMmFjMjdiNGE1YzhhZTE4YmM0ZjA0MDM4ZWYiLCJwIjoiZXhjZWwtamlyYSJ9" TargetMode="External"/><Relationship Id="rId679" Type="http://schemas.openxmlformats.org/officeDocument/2006/relationships/hyperlink" Target="https://cogna.atlassian.net/browse/ARTSG-184?atlOrigin=eyJpIjoiMjBhNWIzMmFjMjdiNGE1YzhhZTE4YmM0ZjA0MDM4ZWYiLCJwIjoiZXhjZWwtamlyYSJ9" TargetMode="External"/><Relationship Id="rId802" Type="http://schemas.openxmlformats.org/officeDocument/2006/relationships/hyperlink" Target="https://cogna.atlassian.net/browse/SGGS-15547?atlOrigin=eyJpIjoiMjBhNWIzMmFjMjdiNGE1YzhhZTE4YmM0ZjA0MDM4ZWYiLCJwIjoiZXhjZWwtamlyYSJ9" TargetMode="External"/><Relationship Id="rId886" Type="http://schemas.openxmlformats.org/officeDocument/2006/relationships/hyperlink" Target="https://cogna.atlassian.net/browse/SGGU-7675?atlOrigin=eyJpIjoiMjBhNWIzMmFjMjdiNGE1YzhhZTE4YmM0ZjA0MDM4ZWYiLCJwIjoiZXhjZWwtamlyYSJ9" TargetMode="External"/><Relationship Id="rId2" Type="http://schemas.openxmlformats.org/officeDocument/2006/relationships/hyperlink" Target="https://cogna.atlassian.net/browse/ARTPT-710?atlOrigin=eyJpIjoiMjBhNWIzMmFjMjdiNGE1YzhhZTE4YmM0ZjA0MDM4ZWYiLCJwIjoiZXhjZWwtamlyYSJ9" TargetMode="External"/><Relationship Id="rId29" Type="http://schemas.openxmlformats.org/officeDocument/2006/relationships/hyperlink" Target="https://cogna.atlassian.net/browse/BBBE-5105?atlOrigin=eyJpIjoiMjBhNWIzMmFjMjdiNGE1YzhhZTE4YmM0ZjA0MDM4ZWYiLCJwIjoiZXhjZWwtamlyYSJ9" TargetMode="External"/><Relationship Id="rId441" Type="http://schemas.openxmlformats.org/officeDocument/2006/relationships/hyperlink" Target="https://cogna.atlassian.net/browse/ARTSG-193?atlOrigin=eyJpIjoiMjBhNWIzMmFjMjdiNGE1YzhhZTE4YmM0ZjA0MDM4ZWYiLCJwIjoiZXhjZWwtamlyYSJ9" TargetMode="External"/><Relationship Id="rId539" Type="http://schemas.openxmlformats.org/officeDocument/2006/relationships/hyperlink" Target="https://cogna.atlassian.net/browse/ARTSG-185?atlOrigin=eyJpIjoiMjBhNWIzMmFjMjdiNGE1YzhhZTE4YmM0ZjA0MDM4ZWYiLCJwIjoiZXhjZWwtamlyYSJ9" TargetMode="External"/><Relationship Id="rId746" Type="http://schemas.openxmlformats.org/officeDocument/2006/relationships/hyperlink" Target="https://cogna.atlassian.net/browse/SGGU-5373?atlOrigin=eyJpIjoiMjBhNWIzMmFjMjdiNGE1YzhhZTE4YmM0ZjA0MDM4ZWYiLCJwIjoiZXhjZWwtamlyYSJ9" TargetMode="External"/><Relationship Id="rId1071" Type="http://schemas.openxmlformats.org/officeDocument/2006/relationships/hyperlink" Target="https://cogna.atlassian.net/browse/ARTPT-710?atlOrigin=eyJpIjoiMjBhNWIzMmFjMjdiNGE1YzhhZTE4YmM0ZjA0MDM4ZWYiLCJwIjoiZXhjZWwtamlyYSJ9" TargetMode="External"/><Relationship Id="rId178" Type="http://schemas.openxmlformats.org/officeDocument/2006/relationships/hyperlink" Target="https://cogna.atlassian.net/browse/ARTSG-313?atlOrigin=eyJpIjoiMjBhNWIzMmFjMjdiNGE1YzhhZTE4YmM0ZjA0MDM4ZWYiLCJwIjoiZXhjZWwtamlyYSJ9" TargetMode="External"/><Relationship Id="rId301" Type="http://schemas.openxmlformats.org/officeDocument/2006/relationships/hyperlink" Target="https://cogna.atlassian.net/browse/SGTB-176?atlOrigin=eyJpIjoiMjBhNWIzMmFjMjdiNGE1YzhhZTE4YmM0ZjA0MDM4ZWYiLCJwIjoiZXhjZWwtamlyYSJ9" TargetMode="External"/><Relationship Id="rId953" Type="http://schemas.openxmlformats.org/officeDocument/2006/relationships/hyperlink" Target="https://cogna.atlassian.net/browse/SGGU-5187?atlOrigin=eyJpIjoiMjBhNWIzMmFjMjdiNGE1YzhhZTE4YmM0ZjA0MDM4ZWYiLCJwIjoiZXhjZWwtamlyYSJ9" TargetMode="External"/><Relationship Id="rId1029" Type="http://schemas.openxmlformats.org/officeDocument/2006/relationships/hyperlink" Target="https://cogna.atlassian.net/browse/ARTPT-710?atlOrigin=eyJpIjoiMjBhNWIzMmFjMjdiNGE1YzhhZTE4YmM0ZjA0MDM4ZWYiLCJwIjoiZXhjZWwtamlyYSJ9" TargetMode="External"/><Relationship Id="rId82" Type="http://schemas.openxmlformats.org/officeDocument/2006/relationships/hyperlink" Target="https://cogna.atlassian.net/browse/ARTPT-710?atlOrigin=eyJpIjoiMjBhNWIzMmFjMjdiNGE1YzhhZTE4YmM0ZjA0MDM4ZWYiLCJwIjoiZXhjZWwtamlyYSJ9" TargetMode="External"/><Relationship Id="rId385" Type="http://schemas.openxmlformats.org/officeDocument/2006/relationships/hyperlink" Target="https://cogna.atlassian.net/browse/SGGU-5288?atlOrigin=eyJpIjoiMjBhNWIzMmFjMjdiNGE1YzhhZTE4YmM0ZjA0MDM4ZWYiLCJwIjoiZXhjZWwtamlyYSJ9" TargetMode="External"/><Relationship Id="rId592" Type="http://schemas.openxmlformats.org/officeDocument/2006/relationships/hyperlink" Target="https://cogna.atlassian.net/browse/SGRP-15?atlOrigin=eyJpIjoiMjBhNWIzMmFjMjdiNGE1YzhhZTE4YmM0ZjA0MDM4ZWYiLCJwIjoiZXhjZWwtamlyYSJ9" TargetMode="External"/><Relationship Id="rId606" Type="http://schemas.openxmlformats.org/officeDocument/2006/relationships/hyperlink" Target="https://cogna.atlassian.net/browse/SGRP-8?atlOrigin=eyJpIjoiMjBhNWIzMmFjMjdiNGE1YzhhZTE4YmM0ZjA0MDM4ZWYiLCJwIjoiZXhjZWwtamlyYSJ9" TargetMode="External"/><Relationship Id="rId813" Type="http://schemas.openxmlformats.org/officeDocument/2006/relationships/hyperlink" Target="https://cogna.atlassian.net/browse/ARTSG-178?atlOrigin=eyJpIjoiMjBhNWIzMmFjMjdiNGE1YzhhZTE4YmM0ZjA0MDM4ZWYiLCJwIjoiZXhjZWwtamlyYSJ9" TargetMode="External"/><Relationship Id="rId245" Type="http://schemas.openxmlformats.org/officeDocument/2006/relationships/hyperlink" Target="https://cogna.atlassian.net/browse/SGTP-17192?atlOrigin=eyJpIjoiMjBhNWIzMmFjMjdiNGE1YzhhZTE4YmM0ZjA0MDM4ZWYiLCJwIjoiZXhjZWwtamlyYSJ9" TargetMode="External"/><Relationship Id="rId452" Type="http://schemas.openxmlformats.org/officeDocument/2006/relationships/hyperlink" Target="https://cogna.atlassian.net/browse/SGGU-5318?atlOrigin=eyJpIjoiMjBhNWIzMmFjMjdiNGE1YzhhZTE4YmM0ZjA0MDM4ZWYiLCJwIjoiZXhjZWwtamlyYSJ9" TargetMode="External"/><Relationship Id="rId897" Type="http://schemas.openxmlformats.org/officeDocument/2006/relationships/hyperlink" Target="https://cogna.atlassian.net/browse/SGGU-5187?atlOrigin=eyJpIjoiMjBhNWIzMmFjMjdiNGE1YzhhZTE4YmM0ZjA0MDM4ZWYiLCJwIjoiZXhjZWwtamlyYSJ9" TargetMode="External"/><Relationship Id="rId1082" Type="http://schemas.openxmlformats.org/officeDocument/2006/relationships/hyperlink" Target="https://cogna.atlassian.net/browse/DFOC-4674?atlOrigin=eyJpIjoiMjBhNWIzMmFjMjdiNGE1YzhhZTE4YmM0ZjA0MDM4ZWYiLCJwIjoiZXhjZWwtamlyYSJ9" TargetMode="External"/><Relationship Id="rId105" Type="http://schemas.openxmlformats.org/officeDocument/2006/relationships/hyperlink" Target="https://cogna.atlassian.net/browse/JACM-759?atlOrigin=eyJpIjoiMjBhNWIzMmFjMjdiNGE1YzhhZTE4YmM0ZjA0MDM4ZWYiLCJwIjoiZXhjZWwtamlyYSJ9" TargetMode="External"/><Relationship Id="rId312" Type="http://schemas.openxmlformats.org/officeDocument/2006/relationships/hyperlink" Target="https://cogna.atlassian.net/browse/SDIA-1212?atlOrigin=eyJpIjoiMjBhNWIzMmFjMjdiNGE1YzhhZTE4YmM0ZjA0MDM4ZWYiLCJwIjoiZXhjZWwtamlyYSJ9" TargetMode="External"/><Relationship Id="rId757" Type="http://schemas.openxmlformats.org/officeDocument/2006/relationships/hyperlink" Target="https://cogna.atlassian.net/browse/ARTSG-183?atlOrigin=eyJpIjoiMjBhNWIzMmFjMjdiNGE1YzhhZTE4YmM0ZjA0MDM4ZWYiLCJwIjoiZXhjZWwtamlyYSJ9" TargetMode="External"/><Relationship Id="rId964" Type="http://schemas.openxmlformats.org/officeDocument/2006/relationships/hyperlink" Target="https://cogna.atlassian.net/browse/JADO-10426?atlOrigin=eyJpIjoiMjBhNWIzMmFjMjdiNGE1YzhhZTE4YmM0ZjA0MDM4ZWYiLCJwIjoiZXhjZWwtamlyYSJ9" TargetMode="External"/><Relationship Id="rId93" Type="http://schemas.openxmlformats.org/officeDocument/2006/relationships/hyperlink" Target="https://cogna.atlassian.net/browse/JACM-797?atlOrigin=eyJpIjoiMjBhNWIzMmFjMjdiNGE1YzhhZTE4YmM0ZjA0MDM4ZWYiLCJwIjoiZXhjZWwtamlyYSJ9" TargetMode="External"/><Relationship Id="rId189" Type="http://schemas.openxmlformats.org/officeDocument/2006/relationships/hyperlink" Target="https://cogna.atlassian.net/browse/SGTB-1369?atlOrigin=eyJpIjoiMjBhNWIzMmFjMjdiNGE1YzhhZTE4YmM0ZjA0MDM4ZWYiLCJwIjoiZXhjZWwtamlyYSJ9" TargetMode="External"/><Relationship Id="rId396" Type="http://schemas.openxmlformats.org/officeDocument/2006/relationships/hyperlink" Target="https://cogna.atlassian.net/browse/SGTB-48?atlOrigin=eyJpIjoiMjBhNWIzMmFjMjdiNGE1YzhhZTE4YmM0ZjA0MDM4ZWYiLCJwIjoiZXhjZWwtamlyYSJ9" TargetMode="External"/><Relationship Id="rId617" Type="http://schemas.openxmlformats.org/officeDocument/2006/relationships/hyperlink" Target="https://cogna.atlassian.net/browse/ARTSG-185?atlOrigin=eyJpIjoiMjBhNWIzMmFjMjdiNGE1YzhhZTE4YmM0ZjA0MDM4ZWYiLCJwIjoiZXhjZWwtamlyYSJ9" TargetMode="External"/><Relationship Id="rId824" Type="http://schemas.openxmlformats.org/officeDocument/2006/relationships/hyperlink" Target="https://cogna.atlassian.net/browse/SGSE-3946?atlOrigin=eyJpIjoiMjBhNWIzMmFjMjdiNGE1YzhhZTE4YmM0ZjA0MDM4ZWYiLCJwIjoiZXhjZWwtamlyYSJ9" TargetMode="External"/><Relationship Id="rId256" Type="http://schemas.openxmlformats.org/officeDocument/2006/relationships/hyperlink" Target="https://cogna.atlassian.net/browse/SDIA-1212?atlOrigin=eyJpIjoiMjBhNWIzMmFjMjdiNGE1YzhhZTE4YmM0ZjA0MDM4ZWYiLCJwIjoiZXhjZWwtamlyYSJ9" TargetMode="External"/><Relationship Id="rId463" Type="http://schemas.openxmlformats.org/officeDocument/2006/relationships/hyperlink" Target="https://cogna.atlassian.net/browse/ARTSG-189?atlOrigin=eyJpIjoiMjBhNWIzMmFjMjdiNGE1YzhhZTE4YmM0ZjA0MDM4ZWYiLCJwIjoiZXhjZWwtamlyYSJ9" TargetMode="External"/><Relationship Id="rId670" Type="http://schemas.openxmlformats.org/officeDocument/2006/relationships/hyperlink" Target="https://cogna.atlassian.net/browse/SGGU-7110?atlOrigin=eyJpIjoiMjBhNWIzMmFjMjdiNGE1YzhhZTE4YmM0ZjA0MDM4ZWYiLCJwIjoiZXhjZWwtamlyYSJ9" TargetMode="External"/><Relationship Id="rId1093" Type="http://schemas.openxmlformats.org/officeDocument/2006/relationships/hyperlink" Target="https://cogna.atlassian.net/browse/ARTPT-710?atlOrigin=eyJpIjoiMjBhNWIzMmFjMjdiNGE1YzhhZTE4YmM0ZjA0MDM4ZWYiLCJwIjoiZXhjZWwtamlyYSJ9" TargetMode="External"/><Relationship Id="rId116" Type="http://schemas.openxmlformats.org/officeDocument/2006/relationships/hyperlink" Target="https://cogna.atlassian.net/browse/ARTPT-701?atlOrigin=eyJpIjoiMjBhNWIzMmFjMjdiNGE1YzhhZTE4YmM0ZjA0MDM4ZWYiLCJwIjoiZXhjZWwtamlyYSJ9" TargetMode="External"/><Relationship Id="rId323" Type="http://schemas.openxmlformats.org/officeDocument/2006/relationships/hyperlink" Target="https://cogna.atlassian.net/browse/ASR6-14998?atlOrigin=eyJpIjoiMjBhNWIzMmFjMjdiNGE1YzhhZTE4YmM0ZjA0MDM4ZWYiLCJwIjoiZXhjZWwtamlyYSJ9" TargetMode="External"/><Relationship Id="rId530" Type="http://schemas.openxmlformats.org/officeDocument/2006/relationships/hyperlink" Target="https://cogna.atlassian.net/browse/SGRP-63?atlOrigin=eyJpIjoiMjBhNWIzMmFjMjdiNGE1YzhhZTE4YmM0ZjA0MDM4ZWYiLCJwIjoiZXhjZWwtamlyYSJ9" TargetMode="External"/><Relationship Id="rId768" Type="http://schemas.openxmlformats.org/officeDocument/2006/relationships/hyperlink" Target="https://cogna.atlassian.net/browse/SGGS-15527?atlOrigin=eyJpIjoiMjBhNWIzMmFjMjdiNGE1YzhhZTE4YmM0ZjA0MDM4ZWYiLCJwIjoiZXhjZWwtamlyYSJ9" TargetMode="External"/><Relationship Id="rId975" Type="http://schemas.openxmlformats.org/officeDocument/2006/relationships/hyperlink" Target="https://cogna.atlassian.net/browse/SGGU-5187?atlOrigin=eyJpIjoiMjBhNWIzMmFjMjdiNGE1YzhhZTE4YmM0ZjA0MDM4ZWYiLCJwIjoiZXhjZWwtamlyYSJ9" TargetMode="External"/><Relationship Id="rId20" Type="http://schemas.openxmlformats.org/officeDocument/2006/relationships/hyperlink" Target="https://cogna.atlassian.net/browse/ARTPT-710?atlOrigin=eyJpIjoiMjBhNWIzMmFjMjdiNGE1YzhhZTE4YmM0ZjA0MDM4ZWYiLCJwIjoiZXhjZWwtamlyYSJ9" TargetMode="External"/><Relationship Id="rId628" Type="http://schemas.openxmlformats.org/officeDocument/2006/relationships/hyperlink" Target="https://cogna.atlassian.net/browse/SGGU-5372?atlOrigin=eyJpIjoiMjBhNWIzMmFjMjdiNGE1YzhhZTE4YmM0ZjA0MDM4ZWYiLCJwIjoiZXhjZWwtamlyYSJ9" TargetMode="External"/><Relationship Id="rId835" Type="http://schemas.openxmlformats.org/officeDocument/2006/relationships/hyperlink" Target="https://cogna.atlassian.net/browse/ARTSG-178?atlOrigin=eyJpIjoiMjBhNWIzMmFjMjdiNGE1YzhhZTE4YmM0ZjA0MDM4ZWYiLCJwIjoiZXhjZWwtamlyYSJ9" TargetMode="External"/><Relationship Id="rId267" Type="http://schemas.openxmlformats.org/officeDocument/2006/relationships/hyperlink" Target="https://cogna.atlassian.net/browse/SGTB-193?atlOrigin=eyJpIjoiMjBhNWIzMmFjMjdiNGE1YzhhZTE4YmM0ZjA0MDM4ZWYiLCJwIjoiZXhjZWwtamlyYSJ9" TargetMode="External"/><Relationship Id="rId474" Type="http://schemas.openxmlformats.org/officeDocument/2006/relationships/hyperlink" Target="https://cogna.atlassian.net/browse/SGRP-103?atlOrigin=eyJpIjoiMjBhNWIzMmFjMjdiNGE1YzhhZTE4YmM0ZjA0MDM4ZWYiLCJwIjoiZXhjZWwtamlyYSJ9" TargetMode="External"/><Relationship Id="rId1020" Type="http://schemas.openxmlformats.org/officeDocument/2006/relationships/hyperlink" Target="https://cogna.atlassian.net/browse/SGGS-11388?atlOrigin=eyJpIjoiMjBhNWIzMmFjMjdiNGE1YzhhZTE4YmM0ZjA0MDM4ZWYiLCJwIjoiZXhjZWwtamlyYSJ9" TargetMode="External"/><Relationship Id="rId127" Type="http://schemas.openxmlformats.org/officeDocument/2006/relationships/hyperlink" Target="https://cogna.atlassian.net/browse/JACM-357?atlOrigin=eyJpIjoiMjBhNWIzMmFjMjdiNGE1YzhhZTE4YmM0ZjA0MDM4ZWYiLCJwIjoiZXhjZWwtamlyYSJ9" TargetMode="External"/><Relationship Id="rId681" Type="http://schemas.openxmlformats.org/officeDocument/2006/relationships/hyperlink" Target="https://cogna.atlassian.net/browse/ARTSG-184?atlOrigin=eyJpIjoiMjBhNWIzMmFjMjdiNGE1YzhhZTE4YmM0ZjA0MDM4ZWYiLCJwIjoiZXhjZWwtamlyYSJ9" TargetMode="External"/><Relationship Id="rId779" Type="http://schemas.openxmlformats.org/officeDocument/2006/relationships/hyperlink" Target="https://cogna.atlassian.net/browse/ARTSG-182?atlOrigin=eyJpIjoiMjBhNWIzMmFjMjdiNGE1YzhhZTE4YmM0ZjA0MDM4ZWYiLCJwIjoiZXhjZWwtamlyYSJ9" TargetMode="External"/><Relationship Id="rId902" Type="http://schemas.openxmlformats.org/officeDocument/2006/relationships/hyperlink" Target="https://cogna.atlassian.net/browse/SGGU-7218?atlOrigin=eyJpIjoiMjBhNWIzMmFjMjdiNGE1YzhhZTE4YmM0ZjA0MDM4ZWYiLCJwIjoiZXhjZWwtamlyYSJ9" TargetMode="External"/><Relationship Id="rId986" Type="http://schemas.openxmlformats.org/officeDocument/2006/relationships/hyperlink" Target="https://cogna.atlassian.net/browse/JADO-8439?atlOrigin=eyJpIjoiMjBhNWIzMmFjMjdiNGE1YzhhZTE4YmM0ZjA0MDM4ZWYiLCJwIjoiZXhjZWwtamlyYSJ9" TargetMode="External"/><Relationship Id="rId31" Type="http://schemas.openxmlformats.org/officeDocument/2006/relationships/hyperlink" Target="https://cogna.atlassian.net/browse/BBBE-5104?atlOrigin=eyJpIjoiMjBhNWIzMmFjMjdiNGE1YzhhZTE4YmM0ZjA0MDM4ZWYiLCJwIjoiZXhjZWwtamlyYSJ9" TargetMode="External"/><Relationship Id="rId334" Type="http://schemas.openxmlformats.org/officeDocument/2006/relationships/hyperlink" Target="https://cogna.atlassian.net/browse/ARTSG-270?atlOrigin=eyJpIjoiMjBhNWIzMmFjMjdiNGE1YzhhZTE4YmM0ZjA0MDM4ZWYiLCJwIjoiZXhjZWwtamlyYSJ9" TargetMode="External"/><Relationship Id="rId541" Type="http://schemas.openxmlformats.org/officeDocument/2006/relationships/hyperlink" Target="https://cogna.atlassian.net/browse/ARTSG-185?atlOrigin=eyJpIjoiMjBhNWIzMmFjMjdiNGE1YzhhZTE4YmM0ZjA0MDM4ZWYiLCJwIjoiZXhjZWwtamlyYSJ9" TargetMode="External"/><Relationship Id="rId639" Type="http://schemas.openxmlformats.org/officeDocument/2006/relationships/hyperlink" Target="https://cogna.atlassian.net/browse/ARTSG-185?atlOrigin=eyJpIjoiMjBhNWIzMmFjMjdiNGE1YzhhZTE4YmM0ZjA0MDM4ZWYiLCJwIjoiZXhjZWwtamlyYSJ9" TargetMode="External"/><Relationship Id="rId180" Type="http://schemas.openxmlformats.org/officeDocument/2006/relationships/hyperlink" Target="https://cogna.atlassian.net/browse/ARTSG-313?atlOrigin=eyJpIjoiMjBhNWIzMmFjMjdiNGE1YzhhZTE4YmM0ZjA0MDM4ZWYiLCJwIjoiZXhjZWwtamlyYSJ9" TargetMode="External"/><Relationship Id="rId278" Type="http://schemas.openxmlformats.org/officeDocument/2006/relationships/hyperlink" Target="https://cogna.atlassian.net/browse/SDIA-1212?atlOrigin=eyJpIjoiMjBhNWIzMmFjMjdiNGE1YzhhZTE4YmM0ZjA0MDM4ZWYiLCJwIjoiZXhjZWwtamlyYSJ9" TargetMode="External"/><Relationship Id="rId401" Type="http://schemas.openxmlformats.org/officeDocument/2006/relationships/hyperlink" Target="https://cogna.atlassian.net/browse/SGTB-100?atlOrigin=eyJpIjoiMjBhNWIzMmFjMjdiNGE1YzhhZTE4YmM0ZjA0MDM4ZWYiLCJwIjoiZXhjZWwtamlyYSJ9" TargetMode="External"/><Relationship Id="rId846" Type="http://schemas.openxmlformats.org/officeDocument/2006/relationships/hyperlink" Target="https://cogna.atlassian.net/browse/SGSE-3427?atlOrigin=eyJpIjoiMjBhNWIzMmFjMjdiNGE1YzhhZTE4YmM0ZjA0MDM4ZWYiLCJwIjoiZXhjZWwtamlyYSJ9" TargetMode="External"/><Relationship Id="rId1031" Type="http://schemas.openxmlformats.org/officeDocument/2006/relationships/hyperlink" Target="https://cogna.atlassian.net/browse/ARTPT-710?atlOrigin=eyJpIjoiMjBhNWIzMmFjMjdiNGE1YzhhZTE4YmM0ZjA0MDM4ZWYiLCJwIjoiZXhjZWwtamlyYSJ9" TargetMode="External"/><Relationship Id="rId485" Type="http://schemas.openxmlformats.org/officeDocument/2006/relationships/hyperlink" Target="https://cogna.atlassian.net/browse/ARTSG-185?atlOrigin=eyJpIjoiMjBhNWIzMmFjMjdiNGE1YzhhZTE4YmM0ZjA0MDM4ZWYiLCJwIjoiZXhjZWwtamlyYSJ9" TargetMode="External"/><Relationship Id="rId692" Type="http://schemas.openxmlformats.org/officeDocument/2006/relationships/hyperlink" Target="https://cogna.atlassian.net/browse/SGGU-5425?atlOrigin=eyJpIjoiMjBhNWIzMmFjMjdiNGE1YzhhZTE4YmM0ZjA0MDM4ZWYiLCJwIjoiZXhjZWwtamlyYSJ9" TargetMode="External"/><Relationship Id="rId706" Type="http://schemas.openxmlformats.org/officeDocument/2006/relationships/hyperlink" Target="https://cogna.atlassian.net/browse/SGGU-5393?atlOrigin=eyJpIjoiMjBhNWIzMmFjMjdiNGE1YzhhZTE4YmM0ZjA0MDM4ZWYiLCJwIjoiZXhjZWwtamlyYSJ9" TargetMode="External"/><Relationship Id="rId913" Type="http://schemas.openxmlformats.org/officeDocument/2006/relationships/hyperlink" Target="https://cogna.atlassian.net/browse/SGGU-5187?atlOrigin=eyJpIjoiMjBhNWIzMmFjMjdiNGE1YzhhZTE4YmM0ZjA0MDM4ZWYiLCJwIjoiZXhjZWwtamlyYSJ9" TargetMode="External"/><Relationship Id="rId42" Type="http://schemas.openxmlformats.org/officeDocument/2006/relationships/hyperlink" Target="https://cogna.atlassian.net/browse/ARTPT-710?atlOrigin=eyJpIjoiMjBhNWIzMmFjMjdiNGE1YzhhZTE4YmM0ZjA0MDM4ZWYiLCJwIjoiZXhjZWwtamlyYSJ9" TargetMode="External"/><Relationship Id="rId138" Type="http://schemas.openxmlformats.org/officeDocument/2006/relationships/hyperlink" Target="https://cogna.atlassian.net/browse/ARTPT-695?atlOrigin=eyJpIjoiMjBhNWIzMmFjMjdiNGE1YzhhZTE4YmM0ZjA0MDM4ZWYiLCJwIjoiZXhjZWwtamlyYSJ9" TargetMode="External"/><Relationship Id="rId345" Type="http://schemas.openxmlformats.org/officeDocument/2006/relationships/hyperlink" Target="https://cogna.atlassian.net/browse/SGSE-3385?atlOrigin=eyJpIjoiMjBhNWIzMmFjMjdiNGE1YzhhZTE4YmM0ZjA0MDM4ZWYiLCJwIjoiZXhjZWwtamlyYSJ9" TargetMode="External"/><Relationship Id="rId552" Type="http://schemas.openxmlformats.org/officeDocument/2006/relationships/hyperlink" Target="https://cogna.atlassian.net/browse/SGRP-36?atlOrigin=eyJpIjoiMjBhNWIzMmFjMjdiNGE1YzhhZTE4YmM0ZjA0MDM4ZWYiLCJwIjoiZXhjZWwtamlyYSJ9" TargetMode="External"/><Relationship Id="rId997" Type="http://schemas.openxmlformats.org/officeDocument/2006/relationships/hyperlink" Target="https://cogna.atlassian.net/browse/SGGU-5187?atlOrigin=eyJpIjoiMjBhNWIzMmFjMjdiNGE1YzhhZTE4YmM0ZjA0MDM4ZWYiLCJwIjoiZXhjZWwtamlyYSJ9" TargetMode="External"/><Relationship Id="rId191" Type="http://schemas.openxmlformats.org/officeDocument/2006/relationships/hyperlink" Target="https://cogna.atlassian.net/browse/SGTB-1368?atlOrigin=eyJpIjoiMjBhNWIzMmFjMjdiNGE1YzhhZTE4YmM0ZjA0MDM4ZWYiLCJwIjoiZXhjZWwtamlyYSJ9" TargetMode="External"/><Relationship Id="rId205" Type="http://schemas.openxmlformats.org/officeDocument/2006/relationships/hyperlink" Target="https://cogna.atlassian.net/browse/SGTB-1424?atlOrigin=eyJpIjoiMjBhNWIzMmFjMjdiNGE1YzhhZTE4YmM0ZjA0MDM4ZWYiLCJwIjoiZXhjZWwtamlyYSJ9" TargetMode="External"/><Relationship Id="rId412" Type="http://schemas.openxmlformats.org/officeDocument/2006/relationships/hyperlink" Target="https://cogna.atlassian.net/browse/ASR6-14977?atlOrigin=eyJpIjoiMjBhNWIzMmFjMjdiNGE1YzhhZTE4YmM0ZjA0MDM4ZWYiLCJwIjoiZXhjZWwtamlyYSJ9" TargetMode="External"/><Relationship Id="rId857" Type="http://schemas.openxmlformats.org/officeDocument/2006/relationships/hyperlink" Target="https://cogna.atlassian.net/browse/ARTSG-178?atlOrigin=eyJpIjoiMjBhNWIzMmFjMjdiNGE1YzhhZTE4YmM0ZjA0MDM4ZWYiLCJwIjoiZXhjZWwtamlyYSJ9" TargetMode="External"/><Relationship Id="rId1042" Type="http://schemas.openxmlformats.org/officeDocument/2006/relationships/hyperlink" Target="https://cogna.atlassian.net/browse/SGGS-9569?atlOrigin=eyJpIjoiMjBhNWIzMmFjMjdiNGE1YzhhZTE4YmM0ZjA0MDM4ZWYiLCJwIjoiZXhjZWwtamlyYSJ9" TargetMode="External"/><Relationship Id="rId289" Type="http://schemas.openxmlformats.org/officeDocument/2006/relationships/hyperlink" Target="https://cogna.atlassian.net/browse/SGTB-182?atlOrigin=eyJpIjoiMjBhNWIzMmFjMjdiNGE1YzhhZTE4YmM0ZjA0MDM4ZWYiLCJwIjoiZXhjZWwtamlyYSJ9" TargetMode="External"/><Relationship Id="rId496" Type="http://schemas.openxmlformats.org/officeDocument/2006/relationships/hyperlink" Target="https://cogna.atlassian.net/browse/SGRP-91?atlOrigin=eyJpIjoiMjBhNWIzMmFjMjdiNGE1YzhhZTE4YmM0ZjA0MDM4ZWYiLCJwIjoiZXhjZWwtamlyYSJ9" TargetMode="External"/><Relationship Id="rId717" Type="http://schemas.openxmlformats.org/officeDocument/2006/relationships/hyperlink" Target="https://cogna.atlassian.net/browse/ARTSG-184?atlOrigin=eyJpIjoiMjBhNWIzMmFjMjdiNGE1YzhhZTE4YmM0ZjA0MDM4ZWYiLCJwIjoiZXhjZWwtamlyYSJ9" TargetMode="External"/><Relationship Id="rId924" Type="http://schemas.openxmlformats.org/officeDocument/2006/relationships/hyperlink" Target="https://cogna.atlassian.net/browse/SGGU-6141?atlOrigin=eyJpIjoiMjBhNWIzMmFjMjdiNGE1YzhhZTE4YmM0ZjA0MDM4ZWYiLCJwIjoiZXhjZWwtamlyYSJ9" TargetMode="External"/><Relationship Id="rId53" Type="http://schemas.openxmlformats.org/officeDocument/2006/relationships/hyperlink" Target="https://cogna.atlassian.net/browse/APSF-3486?atlOrigin=eyJpIjoiMjBhNWIzMmFjMjdiNGE1YzhhZTE4YmM0ZjA0MDM4ZWYiLCJwIjoiZXhjZWwtamlyYSJ9" TargetMode="External"/><Relationship Id="rId149" Type="http://schemas.openxmlformats.org/officeDocument/2006/relationships/hyperlink" Target="https://cogna.atlassian.net/browse/JACM-261?atlOrigin=eyJpIjoiMjBhNWIzMmFjMjdiNGE1YzhhZTE4YmM0ZjA0MDM4ZWYiLCJwIjoiZXhjZWwtamlyYSJ9" TargetMode="External"/><Relationship Id="rId356" Type="http://schemas.openxmlformats.org/officeDocument/2006/relationships/hyperlink" Target="https://cogna.atlassian.net/browse/ARTSG-270?atlOrigin=eyJpIjoiMjBhNWIzMmFjMjdiNGE1YzhhZTE4YmM0ZjA0MDM4ZWYiLCJwIjoiZXhjZWwtamlyYSJ9" TargetMode="External"/><Relationship Id="rId563" Type="http://schemas.openxmlformats.org/officeDocument/2006/relationships/hyperlink" Target="https://cogna.atlassian.net/browse/ARTSG-185?atlOrigin=eyJpIjoiMjBhNWIzMmFjMjdiNGE1YzhhZTE4YmM0ZjA0MDM4ZWYiLCJwIjoiZXhjZWwtamlyYSJ9" TargetMode="External"/><Relationship Id="rId770" Type="http://schemas.openxmlformats.org/officeDocument/2006/relationships/hyperlink" Target="https://cogna.atlassian.net/browse/SGGS-15520?atlOrigin=eyJpIjoiMjBhNWIzMmFjMjdiNGE1YzhhZTE4YmM0ZjA0MDM4ZWYiLCJwIjoiZXhjZWwtamlyYSJ9" TargetMode="External"/><Relationship Id="rId216" Type="http://schemas.openxmlformats.org/officeDocument/2006/relationships/hyperlink" Target="https://cogna.atlassian.net/browse/SGTB-1013?atlOrigin=eyJpIjoiMjBhNWIzMmFjMjdiNGE1YzhhZTE4YmM0ZjA0MDM4ZWYiLCJwIjoiZXhjZWwtamlyYSJ9" TargetMode="External"/><Relationship Id="rId423" Type="http://schemas.openxmlformats.org/officeDocument/2006/relationships/hyperlink" Target="https://cogna.atlassian.net/browse/ARTSG-193?atlOrigin=eyJpIjoiMjBhNWIzMmFjMjdiNGE1YzhhZTE4YmM0ZjA0MDM4ZWYiLCJwIjoiZXhjZWwtamlyYSJ9" TargetMode="External"/><Relationship Id="rId868" Type="http://schemas.openxmlformats.org/officeDocument/2006/relationships/hyperlink" Target="https://cogna.atlassian.net/browse/SGGS-15639?atlOrigin=eyJpIjoiMjBhNWIzMmFjMjdiNGE1YzhhZTE4YmM0ZjA0MDM4ZWYiLCJwIjoiZXhjZWwtamlyYSJ9" TargetMode="External"/><Relationship Id="rId1053" Type="http://schemas.openxmlformats.org/officeDocument/2006/relationships/hyperlink" Target="https://cogna.atlassian.net/browse/ARTPT-710?atlOrigin=eyJpIjoiMjBhNWIzMmFjMjdiNGE1YzhhZTE4YmM0ZjA0MDM4ZWYiLCJwIjoiZXhjZWwtamlyYSJ9" TargetMode="External"/><Relationship Id="rId630" Type="http://schemas.openxmlformats.org/officeDocument/2006/relationships/hyperlink" Target="https://cogna.atlassian.net/browse/SGGU-5369?atlOrigin=eyJpIjoiMjBhNWIzMmFjMjdiNGE1YzhhZTE4YmM0ZjA0MDM4ZWYiLCJwIjoiZXhjZWwtamlyYSJ9" TargetMode="External"/><Relationship Id="rId728" Type="http://schemas.openxmlformats.org/officeDocument/2006/relationships/hyperlink" Target="https://cogna.atlassian.net/browse/SGSE-3276?atlOrigin=eyJpIjoiMjBhNWIzMmFjMjdiNGE1YzhhZTE4YmM0ZjA0MDM4ZWYiLCJwIjoiZXhjZWwtamlyYSJ9" TargetMode="External"/><Relationship Id="rId935" Type="http://schemas.openxmlformats.org/officeDocument/2006/relationships/hyperlink" Target="https://cogna.atlassian.net/browse/SGGU-5187?atlOrigin=eyJpIjoiMjBhNWIzMmFjMjdiNGE1YzhhZTE4YmM0ZjA0MDM4ZWYiLCJwIjoiZXhjZWwtamlyYSJ9" TargetMode="External"/><Relationship Id="rId64" Type="http://schemas.openxmlformats.org/officeDocument/2006/relationships/hyperlink" Target="https://cogna.atlassian.net/browse/ARTPT-710?atlOrigin=eyJpIjoiMjBhNWIzMmFjMjdiNGE1YzhhZTE4YmM0ZjA0MDM4ZWYiLCJwIjoiZXhjZWwtamlyYSJ9" TargetMode="External"/><Relationship Id="rId367" Type="http://schemas.openxmlformats.org/officeDocument/2006/relationships/hyperlink" Target="https://cogna.atlassian.net/browse/APIN-13868?atlOrigin=eyJpIjoiMjBhNWIzMmFjMjdiNGE1YzhhZTE4YmM0ZjA0MDM4ZWYiLCJwIjoiZXhjZWwtamlyYSJ9" TargetMode="External"/><Relationship Id="rId574" Type="http://schemas.openxmlformats.org/officeDocument/2006/relationships/hyperlink" Target="https://cogna.atlassian.net/browse/SGRP-25?atlOrigin=eyJpIjoiMjBhNWIzMmFjMjdiNGE1YzhhZTE4YmM0ZjA0MDM4ZWYiLCJwIjoiZXhjZWwtamlyYSJ9" TargetMode="External"/><Relationship Id="rId227" Type="http://schemas.openxmlformats.org/officeDocument/2006/relationships/hyperlink" Target="https://cogna.atlassian.net/browse/SGTB-1389?atlOrigin=eyJpIjoiMjBhNWIzMmFjMjdiNGE1YzhhZTE4YmM0ZjA0MDM4ZWYiLCJwIjoiZXhjZWwtamlyYSJ9" TargetMode="External"/><Relationship Id="rId781" Type="http://schemas.openxmlformats.org/officeDocument/2006/relationships/hyperlink" Target="https://cogna.atlassian.net/browse/ARTSG-182?atlOrigin=eyJpIjoiMjBhNWIzMmFjMjdiNGE1YzhhZTE4YmM0ZjA0MDM4ZWYiLCJwIjoiZXhjZWwtamlyYSJ9" TargetMode="External"/><Relationship Id="rId879" Type="http://schemas.openxmlformats.org/officeDocument/2006/relationships/hyperlink" Target="https://cogna.atlassian.net/browse/ARTSG-178?atlOrigin=eyJpIjoiMjBhNWIzMmFjMjdiNGE1YzhhZTE4YmM0ZjA0MDM4ZWYiLCJwIjoiZXhjZWwtamlyYSJ9" TargetMode="External"/><Relationship Id="rId434" Type="http://schemas.openxmlformats.org/officeDocument/2006/relationships/hyperlink" Target="https://cogna.atlassian.net/browse/SGGU-5324?atlOrigin=eyJpIjoiMjBhNWIzMmFjMjdiNGE1YzhhZTE4YmM0ZjA0MDM4ZWYiLCJwIjoiZXhjZWwtamlyYSJ9" TargetMode="External"/><Relationship Id="rId641" Type="http://schemas.openxmlformats.org/officeDocument/2006/relationships/hyperlink" Target="https://cogna.atlassian.net/browse/ARTSG-185?atlOrigin=eyJpIjoiMjBhNWIzMmFjMjdiNGE1YzhhZTE4YmM0ZjA0MDM4ZWYiLCJwIjoiZXhjZWwtamlyYSJ9" TargetMode="External"/><Relationship Id="rId739" Type="http://schemas.openxmlformats.org/officeDocument/2006/relationships/hyperlink" Target="https://cogna.atlassian.net/browse/ARTSG-183?atlOrigin=eyJpIjoiMjBhNWIzMmFjMjdiNGE1YzhhZTE4YmM0ZjA0MDM4ZWYiLCJwIjoiZXhjZWwtamlyYSJ9" TargetMode="External"/><Relationship Id="rId1064" Type="http://schemas.openxmlformats.org/officeDocument/2006/relationships/hyperlink" Target="https://cogna.atlassian.net/browse/SGGS-3182?atlOrigin=eyJpIjoiMjBhNWIzMmFjMjdiNGE1YzhhZTE4YmM0ZjA0MDM4ZWYiLCJwIjoiZXhjZWwtamlyYSJ9" TargetMode="External"/><Relationship Id="rId280" Type="http://schemas.openxmlformats.org/officeDocument/2006/relationships/hyperlink" Target="https://cogna.atlassian.net/browse/SDIA-1212?atlOrigin=eyJpIjoiMjBhNWIzMmFjMjdiNGE1YzhhZTE4YmM0ZjA0MDM4ZWYiLCJwIjoiZXhjZWwtamlyYSJ9" TargetMode="External"/><Relationship Id="rId501" Type="http://schemas.openxmlformats.org/officeDocument/2006/relationships/hyperlink" Target="https://cogna.atlassian.net/browse/ARTSG-185?atlOrigin=eyJpIjoiMjBhNWIzMmFjMjdiNGE1YzhhZTE4YmM0ZjA0MDM4ZWYiLCJwIjoiZXhjZWwtamlyYSJ9" TargetMode="External"/><Relationship Id="rId946" Type="http://schemas.openxmlformats.org/officeDocument/2006/relationships/hyperlink" Target="https://cogna.atlassian.net/browse/SGGU-5421?atlOrigin=eyJpIjoiMjBhNWIzMmFjMjdiNGE1YzhhZTE4YmM0ZjA0MDM4ZWYiLCJwIjoiZXhjZWwtamlyYSJ9" TargetMode="External"/><Relationship Id="rId75" Type="http://schemas.openxmlformats.org/officeDocument/2006/relationships/hyperlink" Target="https://cogna.atlassian.net/browse/APIN-13271?atlOrigin=eyJpIjoiMjBhNWIzMmFjMjdiNGE1YzhhZTE4YmM0ZjA0MDM4ZWYiLCJwIjoiZXhjZWwtamlyYSJ9" TargetMode="External"/><Relationship Id="rId140" Type="http://schemas.openxmlformats.org/officeDocument/2006/relationships/hyperlink" Target="https://cogna.atlassian.net/browse/ARTPT-695?atlOrigin=eyJpIjoiMjBhNWIzMmFjMjdiNGE1YzhhZTE4YmM0ZjA0MDM4ZWYiLCJwIjoiZXhjZWwtamlyYSJ9" TargetMode="External"/><Relationship Id="rId378" Type="http://schemas.openxmlformats.org/officeDocument/2006/relationships/hyperlink" Target="https://cogna.atlassian.net/browse/SGSE-4112?atlOrigin=eyJpIjoiMjBhNWIzMmFjMjdiNGE1YzhhZTE4YmM0ZjA0MDM4ZWYiLCJwIjoiZXhjZWwtamlyYSJ9" TargetMode="External"/><Relationship Id="rId585" Type="http://schemas.openxmlformats.org/officeDocument/2006/relationships/hyperlink" Target="https://cogna.atlassian.net/browse/ARTSG-185?atlOrigin=eyJpIjoiMjBhNWIzMmFjMjdiNGE1YzhhZTE4YmM0ZjA0MDM4ZWYiLCJwIjoiZXhjZWwtamlyYSJ9" TargetMode="External"/><Relationship Id="rId792" Type="http://schemas.openxmlformats.org/officeDocument/2006/relationships/hyperlink" Target="https://cogna.atlassian.net/browse/SGGS-15316?atlOrigin=eyJpIjoiMjBhNWIzMmFjMjdiNGE1YzhhZTE4YmM0ZjA0MDM4ZWYiLCJwIjoiZXhjZWwtamlyYSJ9" TargetMode="External"/><Relationship Id="rId806" Type="http://schemas.openxmlformats.org/officeDocument/2006/relationships/hyperlink" Target="https://cogna.atlassian.net/browse/SGSE-4284?atlOrigin=eyJpIjoiMjBhNWIzMmFjMjdiNGE1YzhhZTE4YmM0ZjA0MDM4ZWYiLCJwIjoiZXhjZWwtamlyYSJ9" TargetMode="External"/><Relationship Id="rId6" Type="http://schemas.openxmlformats.org/officeDocument/2006/relationships/hyperlink" Target="https://cogna.atlassian.net/browse/ARTPT-710?atlOrigin=eyJpIjoiMjBhNWIzMmFjMjdiNGE1YzhhZTE4YmM0ZjA0MDM4ZWYiLCJwIjoiZXhjZWwtamlyYSJ9" TargetMode="External"/><Relationship Id="rId238" Type="http://schemas.openxmlformats.org/officeDocument/2006/relationships/hyperlink" Target="https://cogna.atlassian.net/browse/SDIA-1212?atlOrigin=eyJpIjoiMjBhNWIzMmFjMjdiNGE1YzhhZTE4YmM0ZjA0MDM4ZWYiLCJwIjoiZXhjZWwtamlyYSJ9" TargetMode="External"/><Relationship Id="rId445" Type="http://schemas.openxmlformats.org/officeDocument/2006/relationships/hyperlink" Target="https://cogna.atlassian.net/browse/ARTSG-190?atlOrigin=eyJpIjoiMjBhNWIzMmFjMjdiNGE1YzhhZTE4YmM0ZjA0MDM4ZWYiLCJwIjoiZXhjZWwtamlyYSJ9" TargetMode="External"/><Relationship Id="rId652" Type="http://schemas.openxmlformats.org/officeDocument/2006/relationships/hyperlink" Target="https://cogna.atlassian.net/browse/SGSE-3294?atlOrigin=eyJpIjoiMjBhNWIzMmFjMjdiNGE1YzhhZTE4YmM0ZjA0MDM4ZWYiLCJwIjoiZXhjZWwtamlyYSJ9" TargetMode="External"/><Relationship Id="rId1075" Type="http://schemas.openxmlformats.org/officeDocument/2006/relationships/hyperlink" Target="https://cogna.atlassian.net/browse/ARTPT-710?atlOrigin=eyJpIjoiMjBhNWIzMmFjMjdiNGE1YzhhZTE4YmM0ZjA0MDM4ZWYiLCJwIjoiZXhjZWwtamlyYSJ9" TargetMode="External"/><Relationship Id="rId291" Type="http://schemas.openxmlformats.org/officeDocument/2006/relationships/hyperlink" Target="https://cogna.atlassian.net/browse/SGTB-181?atlOrigin=eyJpIjoiMjBhNWIzMmFjMjdiNGE1YzhhZTE4YmM0ZjA0MDM4ZWYiLCJwIjoiZXhjZWwtamlyYSJ9" TargetMode="External"/><Relationship Id="rId305" Type="http://schemas.openxmlformats.org/officeDocument/2006/relationships/hyperlink" Target="https://cogna.atlassian.net/browse/SGSE-3821?atlOrigin=eyJpIjoiMjBhNWIzMmFjMjdiNGE1YzhhZTE4YmM0ZjA0MDM4ZWYiLCJwIjoiZXhjZWwtamlyYSJ9" TargetMode="External"/><Relationship Id="rId512" Type="http://schemas.openxmlformats.org/officeDocument/2006/relationships/hyperlink" Target="https://cogna.atlassian.net/browse/SGRP-79?atlOrigin=eyJpIjoiMjBhNWIzMmFjMjdiNGE1YzhhZTE4YmM0ZjA0MDM4ZWYiLCJwIjoiZXhjZWwtamlyYSJ9" TargetMode="External"/><Relationship Id="rId957" Type="http://schemas.openxmlformats.org/officeDocument/2006/relationships/hyperlink" Target="https://cogna.atlassian.net/browse/SGGU-5187?atlOrigin=eyJpIjoiMjBhNWIzMmFjMjdiNGE1YzhhZTE4YmM0ZjA0MDM4ZWYiLCJwIjoiZXhjZWwtamlyYSJ9" TargetMode="External"/><Relationship Id="rId86" Type="http://schemas.openxmlformats.org/officeDocument/2006/relationships/hyperlink" Target="https://cogna.atlassian.net/browse/ARTPT-701?atlOrigin=eyJpIjoiMjBhNWIzMmFjMjdiNGE1YzhhZTE4YmM0ZjA0MDM4ZWYiLCJwIjoiZXhjZWwtamlyYSJ9" TargetMode="External"/><Relationship Id="rId151" Type="http://schemas.openxmlformats.org/officeDocument/2006/relationships/hyperlink" Target="https://cogna.atlassian.net/browse/JACM-257?atlOrigin=eyJpIjoiMjBhNWIzMmFjMjdiNGE1YzhhZTE4YmM0ZjA0MDM4ZWYiLCJwIjoiZXhjZWwtamlyYSJ9" TargetMode="External"/><Relationship Id="rId389" Type="http://schemas.openxmlformats.org/officeDocument/2006/relationships/hyperlink" Target="https://cogna.atlassian.net/browse/SGGU-5288?atlOrigin=eyJpIjoiMjBhNWIzMmFjMjdiNGE1YzhhZTE4YmM0ZjA0MDM4ZWYiLCJwIjoiZXhjZWwtamlyYSJ9" TargetMode="External"/><Relationship Id="rId596" Type="http://schemas.openxmlformats.org/officeDocument/2006/relationships/hyperlink" Target="https://cogna.atlassian.net/browse/SGRP-13?atlOrigin=eyJpIjoiMjBhNWIzMmFjMjdiNGE1YzhhZTE4YmM0ZjA0MDM4ZWYiLCJwIjoiZXhjZWwtamlyYSJ9" TargetMode="External"/><Relationship Id="rId817" Type="http://schemas.openxmlformats.org/officeDocument/2006/relationships/hyperlink" Target="https://cogna.atlassian.net/browse/ARTSG-178?atlOrigin=eyJpIjoiMjBhNWIzMmFjMjdiNGE1YzhhZTE4YmM0ZjA0MDM4ZWYiLCJwIjoiZXhjZWwtamlyYSJ9" TargetMode="External"/><Relationship Id="rId1002" Type="http://schemas.openxmlformats.org/officeDocument/2006/relationships/hyperlink" Target="https://cogna.atlassian.net/browse/SGSE-1554?atlOrigin=eyJpIjoiMjBhNWIzMmFjMjdiNGE1YzhhZTE4YmM0ZjA0MDM4ZWYiLCJwIjoiZXhjZWwtamlyYSJ9" TargetMode="External"/><Relationship Id="rId249" Type="http://schemas.openxmlformats.org/officeDocument/2006/relationships/hyperlink" Target="https://cogna.atlassian.net/browse/SGTP-17190?atlOrigin=eyJpIjoiMjBhNWIzMmFjMjdiNGE1YzhhZTE4YmM0ZjA0MDM4ZWYiLCJwIjoiZXhjZWwtamlyYSJ9" TargetMode="External"/><Relationship Id="rId456" Type="http://schemas.openxmlformats.org/officeDocument/2006/relationships/hyperlink" Target="https://cogna.atlassian.net/browse/SGGU-7498?atlOrigin=eyJpIjoiMjBhNWIzMmFjMjdiNGE1YzhhZTE4YmM0ZjA0MDM4ZWYiLCJwIjoiZXhjZWwtamlyYSJ9" TargetMode="External"/><Relationship Id="rId663" Type="http://schemas.openxmlformats.org/officeDocument/2006/relationships/hyperlink" Target="https://cogna.atlassian.net/browse/ARTSG-184?atlOrigin=eyJpIjoiMjBhNWIzMmFjMjdiNGE1YzhhZTE4YmM0ZjA0MDM4ZWYiLCJwIjoiZXhjZWwtamlyYSJ9" TargetMode="External"/><Relationship Id="rId870" Type="http://schemas.openxmlformats.org/officeDocument/2006/relationships/hyperlink" Target="https://cogna.atlassian.net/browse/SGGS-15638?atlOrigin=eyJpIjoiMjBhNWIzMmFjMjdiNGE1YzhhZTE4YmM0ZjA0MDM4ZWYiLCJwIjoiZXhjZWwtamlyYSJ9" TargetMode="External"/><Relationship Id="rId1086" Type="http://schemas.openxmlformats.org/officeDocument/2006/relationships/hyperlink" Target="https://cogna.atlassian.net/browse/DFFA-4463?atlOrigin=eyJpIjoiMjBhNWIzMmFjMjdiNGE1YzhhZTE4YmM0ZjA0MDM4ZWYiLCJwIjoiZXhjZWwtamlyYSJ9" TargetMode="External"/><Relationship Id="rId13" Type="http://schemas.openxmlformats.org/officeDocument/2006/relationships/hyperlink" Target="https://cogna.atlassian.net/browse/BBCP-1308?atlOrigin=eyJpIjoiMjBhNWIzMmFjMjdiNGE1YzhhZTE4YmM0ZjA0MDM4ZWYiLCJwIjoiZXhjZWwtamlyYSJ9" TargetMode="External"/><Relationship Id="rId109" Type="http://schemas.openxmlformats.org/officeDocument/2006/relationships/hyperlink" Target="https://cogna.atlassian.net/browse/JACM-757?atlOrigin=eyJpIjoiMjBhNWIzMmFjMjdiNGE1YzhhZTE4YmM0ZjA0MDM4ZWYiLCJwIjoiZXhjZWwtamlyYSJ9" TargetMode="External"/><Relationship Id="rId316" Type="http://schemas.openxmlformats.org/officeDocument/2006/relationships/hyperlink" Target="https://cogna.atlassian.net/browse/SDIA-1212?atlOrigin=eyJpIjoiMjBhNWIzMmFjMjdiNGE1YzhhZTE4YmM0ZjA0MDM4ZWYiLCJwIjoiZXhjZWwtamlyYSJ9" TargetMode="External"/><Relationship Id="rId523" Type="http://schemas.openxmlformats.org/officeDocument/2006/relationships/hyperlink" Target="https://cogna.atlassian.net/browse/ARTSG-185?atlOrigin=eyJpIjoiMjBhNWIzMmFjMjdiNGE1YzhhZTE4YmM0ZjA0MDM4ZWYiLCJwIjoiZXhjZWwtamlyYSJ9" TargetMode="External"/><Relationship Id="rId968" Type="http://schemas.openxmlformats.org/officeDocument/2006/relationships/hyperlink" Target="https://cogna.atlassian.net/browse/JADO-10383?atlOrigin=eyJpIjoiMjBhNWIzMmFjMjdiNGE1YzhhZTE4YmM0ZjA0MDM4ZWYiLCJwIjoiZXhjZWwtamlyYSJ9" TargetMode="External"/><Relationship Id="rId97" Type="http://schemas.openxmlformats.org/officeDocument/2006/relationships/hyperlink" Target="https://cogna.atlassian.net/browse/JACM-794?atlOrigin=eyJpIjoiMjBhNWIzMmFjMjdiNGE1YzhhZTE4YmM0ZjA0MDM4ZWYiLCJwIjoiZXhjZWwtamlyYSJ9" TargetMode="External"/><Relationship Id="rId730" Type="http://schemas.openxmlformats.org/officeDocument/2006/relationships/hyperlink" Target="https://cogna.atlassian.net/browse/SGSE-3271?atlOrigin=eyJpIjoiMjBhNWIzMmFjMjdiNGE1YzhhZTE4YmM0ZjA0MDM4ZWYiLCJwIjoiZXhjZWwtamlyYSJ9" TargetMode="External"/><Relationship Id="rId828" Type="http://schemas.openxmlformats.org/officeDocument/2006/relationships/hyperlink" Target="https://cogna.atlassian.net/browse/SGSE-3441?atlOrigin=eyJpIjoiMjBhNWIzMmFjMjdiNGE1YzhhZTE4YmM0ZjA0MDM4ZWYiLCJwIjoiZXhjZWwtamlyYSJ9" TargetMode="External"/><Relationship Id="rId1013" Type="http://schemas.openxmlformats.org/officeDocument/2006/relationships/hyperlink" Target="https://cogna.atlassian.net/browse/ARTPT-710?atlOrigin=eyJpIjoiMjBhNWIzMmFjMjdiNGE1YzhhZTE4YmM0ZjA0MDM4ZWYiLCJwIjoiZXhjZWwtamlyYSJ9" TargetMode="External"/><Relationship Id="rId162" Type="http://schemas.openxmlformats.org/officeDocument/2006/relationships/hyperlink" Target="https://cogna.atlassian.net/browse/ARTPT-702?atlOrigin=eyJpIjoiMjBhNWIzMmFjMjdiNGE1YzhhZTE4YmM0ZjA0MDM4ZWYiLCJwIjoiZXhjZWwtamlyYSJ9" TargetMode="External"/><Relationship Id="rId467" Type="http://schemas.openxmlformats.org/officeDocument/2006/relationships/hyperlink" Target="https://cogna.atlassian.net/browse/ARTSG-189?atlOrigin=eyJpIjoiMjBhNWIzMmFjMjdiNGE1YzhhZTE4YmM0ZjA0MDM4ZWYiLCJwIjoiZXhjZWwtamlyYSJ9" TargetMode="External"/><Relationship Id="rId1097" Type="http://schemas.openxmlformats.org/officeDocument/2006/relationships/hyperlink" Target="https://cogna.atlassian.net/browse/ARTPT-710?atlOrigin=eyJpIjoiMjBhNWIzMmFjMjdiNGE1YzhhZTE4YmM0ZjA0MDM4ZWYiLCJwIjoiZXhjZWwtamlyYSJ9" TargetMode="External"/><Relationship Id="rId674" Type="http://schemas.openxmlformats.org/officeDocument/2006/relationships/hyperlink" Target="https://cogna.atlassian.net/browse/SGGU-6342?atlOrigin=eyJpIjoiMjBhNWIzMmFjMjdiNGE1YzhhZTE4YmM0ZjA0MDM4ZWYiLCJwIjoiZXhjZWwtamlyYSJ9" TargetMode="External"/><Relationship Id="rId881" Type="http://schemas.openxmlformats.org/officeDocument/2006/relationships/hyperlink" Target="https://cogna.atlassian.net/browse/ARTSG-178?atlOrigin=eyJpIjoiMjBhNWIzMmFjMjdiNGE1YzhhZTE4YmM0ZjA0MDM4ZWYiLCJwIjoiZXhjZWwtamlyYSJ9" TargetMode="External"/><Relationship Id="rId979" Type="http://schemas.openxmlformats.org/officeDocument/2006/relationships/hyperlink" Target="https://cogna.atlassian.net/browse/SGGU-5187?atlOrigin=eyJpIjoiMjBhNWIzMmFjMjdiNGE1YzhhZTE4YmM0ZjA0MDM4ZWYiLCJwIjoiZXhjZWwtamlyYSJ9" TargetMode="External"/><Relationship Id="rId24" Type="http://schemas.openxmlformats.org/officeDocument/2006/relationships/hyperlink" Target="https://cogna.atlassian.net/browse/ARTPT-710?atlOrigin=eyJpIjoiMjBhNWIzMmFjMjdiNGE1YzhhZTE4YmM0ZjA0MDM4ZWYiLCJwIjoiZXhjZWwtamlyYSJ9" TargetMode="External"/><Relationship Id="rId327" Type="http://schemas.openxmlformats.org/officeDocument/2006/relationships/hyperlink" Target="https://cogna.atlassian.net/browse/SGSE-4261?atlOrigin=eyJpIjoiMjBhNWIzMmFjMjdiNGE1YzhhZTE4YmM0ZjA0MDM4ZWYiLCJwIjoiZXhjZWwtamlyYSJ9" TargetMode="External"/><Relationship Id="rId534" Type="http://schemas.openxmlformats.org/officeDocument/2006/relationships/hyperlink" Target="https://cogna.atlassian.net/browse/SGRP-60?atlOrigin=eyJpIjoiMjBhNWIzMmFjMjdiNGE1YzhhZTE4YmM0ZjA0MDM4ZWYiLCJwIjoiZXhjZWwtamlyYSJ9" TargetMode="External"/><Relationship Id="rId741" Type="http://schemas.openxmlformats.org/officeDocument/2006/relationships/hyperlink" Target="https://cogna.atlassian.net/browse/ARTSG-183?atlOrigin=eyJpIjoiMjBhNWIzMmFjMjdiNGE1YzhhZTE4YmM0ZjA0MDM4ZWYiLCJwIjoiZXhjZWwtamlyYSJ9" TargetMode="External"/><Relationship Id="rId839" Type="http://schemas.openxmlformats.org/officeDocument/2006/relationships/hyperlink" Target="https://cogna.atlassian.net/browse/ARTSG-178?atlOrigin=eyJpIjoiMjBhNWIzMmFjMjdiNGE1YzhhZTE4YmM0ZjA0MDM4ZWYiLCJwIjoiZXhjZWwtamlyYSJ9" TargetMode="External"/><Relationship Id="rId173" Type="http://schemas.openxmlformats.org/officeDocument/2006/relationships/hyperlink" Target="https://cogna.atlassian.net/browse/SGTB-1676?atlOrigin=eyJpIjoiMjBhNWIzMmFjMjdiNGE1YzhhZTE4YmM0ZjA0MDM4ZWYiLCJwIjoiZXhjZWwtamlyYSJ9" TargetMode="External"/><Relationship Id="rId380" Type="http://schemas.openxmlformats.org/officeDocument/2006/relationships/hyperlink" Target="https://cogna.atlassian.net/browse/SGGU-6381?atlOrigin=eyJpIjoiMjBhNWIzMmFjMjdiNGE1YzhhZTE4YmM0ZjA0MDM4ZWYiLCJwIjoiZXhjZWwtamlyYSJ9" TargetMode="External"/><Relationship Id="rId601" Type="http://schemas.openxmlformats.org/officeDocument/2006/relationships/hyperlink" Target="https://cogna.atlassian.net/browse/ARTSG-185?atlOrigin=eyJpIjoiMjBhNWIzMmFjMjdiNGE1YzhhZTE4YmM0ZjA0MDM4ZWYiLCJwIjoiZXhjZWwtamlyYSJ9" TargetMode="External"/><Relationship Id="rId1024" Type="http://schemas.openxmlformats.org/officeDocument/2006/relationships/hyperlink" Target="https://cogna.atlassian.net/browse/SGGS-11218?atlOrigin=eyJpIjoiMjBhNWIzMmFjMjdiNGE1YzhhZTE4YmM0ZjA0MDM4ZWYiLCJwIjoiZXhjZWwtamlyYSJ9" TargetMode="External"/><Relationship Id="rId240" Type="http://schemas.openxmlformats.org/officeDocument/2006/relationships/hyperlink" Target="https://cogna.atlassian.net/browse/SDIA-1212?atlOrigin=eyJpIjoiMjBhNWIzMmFjMjdiNGE1YzhhZTE4YmM0ZjA0MDM4ZWYiLCJwIjoiZXhjZWwtamlyYSJ9" TargetMode="External"/><Relationship Id="rId478" Type="http://schemas.openxmlformats.org/officeDocument/2006/relationships/hyperlink" Target="https://cogna.atlassian.net/browse/SGRP-101?atlOrigin=eyJpIjoiMjBhNWIzMmFjMjdiNGE1YzhhZTE4YmM0ZjA0MDM4ZWYiLCJwIjoiZXhjZWwtamlyYSJ9" TargetMode="External"/><Relationship Id="rId685" Type="http://schemas.openxmlformats.org/officeDocument/2006/relationships/hyperlink" Target="https://cogna.atlassian.net/browse/ARTSG-184?atlOrigin=eyJpIjoiMjBhNWIzMmFjMjdiNGE1YzhhZTE4YmM0ZjA0MDM4ZWYiLCJwIjoiZXhjZWwtamlyYSJ9" TargetMode="External"/><Relationship Id="rId892" Type="http://schemas.openxmlformats.org/officeDocument/2006/relationships/hyperlink" Target="https://cogna.atlassian.net/browse/SGGU-7469?atlOrigin=eyJpIjoiMjBhNWIzMmFjMjdiNGE1YzhhZTE4YmM0ZjA0MDM4ZWYiLCJwIjoiZXhjZWwtamlyYSJ9" TargetMode="External"/><Relationship Id="rId906" Type="http://schemas.openxmlformats.org/officeDocument/2006/relationships/hyperlink" Target="https://cogna.atlassian.net/browse/SGGU-7208?atlOrigin=eyJpIjoiMjBhNWIzMmFjMjdiNGE1YzhhZTE4YmM0ZjA0MDM4ZWYiLCJwIjoiZXhjZWwtamlyYSJ9" TargetMode="External"/><Relationship Id="rId35" Type="http://schemas.openxmlformats.org/officeDocument/2006/relationships/hyperlink" Target="https://cogna.atlassian.net/browse/BBBE-5054?atlOrigin=eyJpIjoiMjBhNWIzMmFjMjdiNGE1YzhhZTE4YmM0ZjA0MDM4ZWYiLCJwIjoiZXhjZWwtamlyYSJ9" TargetMode="External"/><Relationship Id="rId100" Type="http://schemas.openxmlformats.org/officeDocument/2006/relationships/hyperlink" Target="https://cogna.atlassian.net/browse/ARTPT-701?atlOrigin=eyJpIjoiMjBhNWIzMmFjMjdiNGE1YzhhZTE4YmM0ZjA0MDM4ZWYiLCJwIjoiZXhjZWwtamlyYSJ9" TargetMode="External"/><Relationship Id="rId338" Type="http://schemas.openxmlformats.org/officeDocument/2006/relationships/hyperlink" Target="https://cogna.atlassian.net/browse/ARTSG-270?atlOrigin=eyJpIjoiMjBhNWIzMmFjMjdiNGE1YzhhZTE4YmM0ZjA0MDM4ZWYiLCJwIjoiZXhjZWwtamlyYSJ9" TargetMode="External"/><Relationship Id="rId545" Type="http://schemas.openxmlformats.org/officeDocument/2006/relationships/hyperlink" Target="https://cogna.atlassian.net/browse/ARTSG-185?atlOrigin=eyJpIjoiMjBhNWIzMmFjMjdiNGE1YzhhZTE4YmM0ZjA0MDM4ZWYiLCJwIjoiZXhjZWwtamlyYSJ9" TargetMode="External"/><Relationship Id="rId752" Type="http://schemas.openxmlformats.org/officeDocument/2006/relationships/hyperlink" Target="https://cogna.atlassian.net/browse/SGGS-17824?atlOrigin=eyJpIjoiMjBhNWIzMmFjMjdiNGE1YzhhZTE4YmM0ZjA0MDM4ZWYiLCJwIjoiZXhjZWwtamlyYSJ9" TargetMode="External"/><Relationship Id="rId184" Type="http://schemas.openxmlformats.org/officeDocument/2006/relationships/hyperlink" Target="https://cogna.atlassian.net/browse/ARTSG-313?atlOrigin=eyJpIjoiMjBhNWIzMmFjMjdiNGE1YzhhZTE4YmM0ZjA0MDM4ZWYiLCJwIjoiZXhjZWwtamlyYSJ9" TargetMode="External"/><Relationship Id="rId391" Type="http://schemas.openxmlformats.org/officeDocument/2006/relationships/hyperlink" Target="https://cogna.atlassian.net/browse/SGTB-61?atlOrigin=eyJpIjoiMjBhNWIzMmFjMjdiNGE1YzhhZTE4YmM0ZjA0MDM4ZWYiLCJwIjoiZXhjZWwtamlyYSJ9" TargetMode="External"/><Relationship Id="rId405" Type="http://schemas.openxmlformats.org/officeDocument/2006/relationships/hyperlink" Target="https://cogna.atlassian.net/browse/SGTB-100?atlOrigin=eyJpIjoiMjBhNWIzMmFjMjdiNGE1YzhhZTE4YmM0ZjA0MDM4ZWYiLCJwIjoiZXhjZWwtamlyYSJ9" TargetMode="External"/><Relationship Id="rId612" Type="http://schemas.openxmlformats.org/officeDocument/2006/relationships/hyperlink" Target="https://cogna.atlassian.net/browse/SGRP-5?atlOrigin=eyJpIjoiMjBhNWIzMmFjMjdiNGE1YzhhZTE4YmM0ZjA0MDM4ZWYiLCJwIjoiZXhjZWwtamlyYSJ9" TargetMode="External"/><Relationship Id="rId1035" Type="http://schemas.openxmlformats.org/officeDocument/2006/relationships/hyperlink" Target="https://cogna.atlassian.net/browse/ARTPT-710?atlOrigin=eyJpIjoiMjBhNWIzMmFjMjdiNGE1YzhhZTE4YmM0ZjA0MDM4ZWYiLCJwIjoiZXhjZWwtamlyYSJ9" TargetMode="External"/><Relationship Id="rId251" Type="http://schemas.openxmlformats.org/officeDocument/2006/relationships/hyperlink" Target="https://cogna.atlassian.net/browse/SGTP-17189?atlOrigin=eyJpIjoiMjBhNWIzMmFjMjdiNGE1YzhhZTE4YmM0ZjA0MDM4ZWYiLCJwIjoiZXhjZWwtamlyYSJ9" TargetMode="External"/><Relationship Id="rId489" Type="http://schemas.openxmlformats.org/officeDocument/2006/relationships/hyperlink" Target="https://cogna.atlassian.net/browse/ARTSG-185?atlOrigin=eyJpIjoiMjBhNWIzMmFjMjdiNGE1YzhhZTE4YmM0ZjA0MDM4ZWYiLCJwIjoiZXhjZWwtamlyYSJ9" TargetMode="External"/><Relationship Id="rId696" Type="http://schemas.openxmlformats.org/officeDocument/2006/relationships/hyperlink" Target="https://cogna.atlassian.net/browse/SGGU-5402?atlOrigin=eyJpIjoiMjBhNWIzMmFjMjdiNGE1YzhhZTE4YmM0ZjA0MDM4ZWYiLCJwIjoiZXhjZWwtamlyYSJ9" TargetMode="External"/><Relationship Id="rId917" Type="http://schemas.openxmlformats.org/officeDocument/2006/relationships/hyperlink" Target="https://cogna.atlassian.net/browse/SGGU-5187?atlOrigin=eyJpIjoiMjBhNWIzMmFjMjdiNGE1YzhhZTE4YmM0ZjA0MDM4ZWYiLCJwIjoiZXhjZWwtamlyYSJ9" TargetMode="External"/><Relationship Id="rId1102" Type="http://schemas.openxmlformats.org/officeDocument/2006/relationships/hyperlink" Target="https://cogna.atlassian.net/browse/DFAR-3117?atlOrigin=eyJpIjoiMjBhNWIzMmFjMjdiNGE1YzhhZTE4YmM0ZjA0MDM4ZWYiLCJwIjoiZXhjZWwtamlyYSJ9" TargetMode="External"/><Relationship Id="rId46" Type="http://schemas.openxmlformats.org/officeDocument/2006/relationships/hyperlink" Target="https://cogna.atlassian.net/browse/ARTPT-710?atlOrigin=eyJpIjoiMjBhNWIzMmFjMjdiNGE1YzhhZTE4YmM0ZjA0MDM4ZWYiLCJwIjoiZXhjZWwtamlyYSJ9" TargetMode="External"/><Relationship Id="rId349" Type="http://schemas.openxmlformats.org/officeDocument/2006/relationships/hyperlink" Target="https://cogna.atlassian.net/browse/SGSE-3380?atlOrigin=eyJpIjoiMjBhNWIzMmFjMjdiNGE1YzhhZTE4YmM0ZjA0MDM4ZWYiLCJwIjoiZXhjZWwtamlyYSJ9" TargetMode="External"/><Relationship Id="rId556" Type="http://schemas.openxmlformats.org/officeDocument/2006/relationships/hyperlink" Target="https://cogna.atlassian.net/browse/SGRP-34?atlOrigin=eyJpIjoiMjBhNWIzMmFjMjdiNGE1YzhhZTE4YmM0ZjA0MDM4ZWYiLCJwIjoiZXhjZWwtamlyYSJ9" TargetMode="External"/><Relationship Id="rId763" Type="http://schemas.openxmlformats.org/officeDocument/2006/relationships/hyperlink" Target="https://cogna.atlassian.net/browse/ARTSG-183?atlOrigin=eyJpIjoiMjBhNWIzMmFjMjdiNGE1YzhhZTE4YmM0ZjA0MDM4ZWYiLCJwIjoiZXhjZWwtamlyYSJ9" TargetMode="External"/><Relationship Id="rId111" Type="http://schemas.openxmlformats.org/officeDocument/2006/relationships/hyperlink" Target="https://cogna.atlassian.net/browse/JACM-756?atlOrigin=eyJpIjoiMjBhNWIzMmFjMjdiNGE1YzhhZTE4YmM0ZjA0MDM4ZWYiLCJwIjoiZXhjZWwtamlyYSJ9" TargetMode="External"/><Relationship Id="rId195" Type="http://schemas.openxmlformats.org/officeDocument/2006/relationships/hyperlink" Target="https://cogna.atlassian.net/browse/SGGS-16943?atlOrigin=eyJpIjoiMjBhNWIzMmFjMjdiNGE1YzhhZTE4YmM0ZjA0MDM4ZWYiLCJwIjoiZXhjZWwtamlyYSJ9" TargetMode="External"/><Relationship Id="rId209" Type="http://schemas.openxmlformats.org/officeDocument/2006/relationships/hyperlink" Target="https://cogna.atlassian.net/browse/SGTB-1361?atlOrigin=eyJpIjoiMjBhNWIzMmFjMjdiNGE1YzhhZTE4YmM0ZjA0MDM4ZWYiLCJwIjoiZXhjZWwtamlyYSJ9" TargetMode="External"/><Relationship Id="rId416" Type="http://schemas.openxmlformats.org/officeDocument/2006/relationships/hyperlink" Target="https://cogna.atlassian.net/browse/ASR6-14975?atlOrigin=eyJpIjoiMjBhNWIzMmFjMjdiNGE1YzhhZTE4YmM0ZjA0MDM4ZWYiLCJwIjoiZXhjZWwtamlyYSJ9" TargetMode="External"/><Relationship Id="rId970" Type="http://schemas.openxmlformats.org/officeDocument/2006/relationships/hyperlink" Target="https://cogna.atlassian.net/browse/JADO-10217?atlOrigin=eyJpIjoiMjBhNWIzMmFjMjdiNGE1YzhhZTE4YmM0ZjA0MDM4ZWYiLCJwIjoiZXhjZWwtamlyYSJ9" TargetMode="External"/><Relationship Id="rId1046" Type="http://schemas.openxmlformats.org/officeDocument/2006/relationships/hyperlink" Target="https://cogna.atlassian.net/browse/SGGS-7912?atlOrigin=eyJpIjoiMjBhNWIzMmFjMjdiNGE1YzhhZTE4YmM0ZjA0MDM4ZWYiLCJwIjoiZXhjZWwtamlyYSJ9" TargetMode="External"/><Relationship Id="rId623" Type="http://schemas.openxmlformats.org/officeDocument/2006/relationships/hyperlink" Target="https://cogna.atlassian.net/browse/ARTSG-185?atlOrigin=eyJpIjoiMjBhNWIzMmFjMjdiNGE1YzhhZTE4YmM0ZjA0MDM4ZWYiLCJwIjoiZXhjZWwtamlyYSJ9" TargetMode="External"/><Relationship Id="rId830" Type="http://schemas.openxmlformats.org/officeDocument/2006/relationships/hyperlink" Target="https://cogna.atlassian.net/browse/SGSE-3439?atlOrigin=eyJpIjoiMjBhNWIzMmFjMjdiNGE1YzhhZTE4YmM0ZjA0MDM4ZWYiLCJwIjoiZXhjZWwtamlyYSJ9" TargetMode="External"/><Relationship Id="rId928" Type="http://schemas.openxmlformats.org/officeDocument/2006/relationships/hyperlink" Target="https://cogna.atlassian.net/browse/SGGU-5833?atlOrigin=eyJpIjoiMjBhNWIzMmFjMjdiNGE1YzhhZTE4YmM0ZjA0MDM4ZWYiLCJwIjoiZXhjZWwtamlyYSJ9" TargetMode="External"/><Relationship Id="rId57" Type="http://schemas.openxmlformats.org/officeDocument/2006/relationships/hyperlink" Target="https://cogna.atlassian.net/browse/APSF-2890?atlOrigin=eyJpIjoiMjBhNWIzMmFjMjdiNGE1YzhhZTE4YmM0ZjA0MDM4ZWYiLCJwIjoiZXhjZWwtamlyYSJ9" TargetMode="External"/><Relationship Id="rId262" Type="http://schemas.openxmlformats.org/officeDocument/2006/relationships/hyperlink" Target="https://cogna.atlassian.net/browse/SDIA-1212?atlOrigin=eyJpIjoiMjBhNWIzMmFjMjdiNGE1YzhhZTE4YmM0ZjA0MDM4ZWYiLCJwIjoiZXhjZWwtamlyYSJ9" TargetMode="External"/><Relationship Id="rId567" Type="http://schemas.openxmlformats.org/officeDocument/2006/relationships/hyperlink" Target="https://cogna.atlassian.net/browse/ARTSG-185?atlOrigin=eyJpIjoiMjBhNWIzMmFjMjdiNGE1YzhhZTE4YmM0ZjA0MDM4ZWYiLCJwIjoiZXhjZWwtamlyYSJ9" TargetMode="External"/><Relationship Id="rId122" Type="http://schemas.openxmlformats.org/officeDocument/2006/relationships/hyperlink" Target="https://cogna.atlassian.net/browse/ARTPT-701?atlOrigin=eyJpIjoiMjBhNWIzMmFjMjdiNGE1YzhhZTE4YmM0ZjA0MDM4ZWYiLCJwIjoiZXhjZWwtamlyYSJ9" TargetMode="External"/><Relationship Id="rId774" Type="http://schemas.openxmlformats.org/officeDocument/2006/relationships/hyperlink" Target="https://cogna.atlassian.net/browse/SGSE-4470?atlOrigin=eyJpIjoiMjBhNWIzMmFjMjdiNGE1YzhhZTE4YmM0ZjA0MDM4ZWYiLCJwIjoiZXhjZWwtamlyYSJ9" TargetMode="External"/><Relationship Id="rId981" Type="http://schemas.openxmlformats.org/officeDocument/2006/relationships/hyperlink" Target="https://cogna.atlassian.net/browse/SGGU-5187?atlOrigin=eyJpIjoiMjBhNWIzMmFjMjdiNGE1YzhhZTE4YmM0ZjA0MDM4ZWYiLCJwIjoiZXhjZWwtamlyYSJ9" TargetMode="External"/><Relationship Id="rId1057" Type="http://schemas.openxmlformats.org/officeDocument/2006/relationships/hyperlink" Target="https://cogna.atlassian.net/browse/ARTPT-710?atlOrigin=eyJpIjoiMjBhNWIzMmFjMjdiNGE1YzhhZTE4YmM0ZjA0MDM4ZWYiLCJwIjoiZXhjZWwtamlyYSJ9" TargetMode="External"/><Relationship Id="rId427" Type="http://schemas.openxmlformats.org/officeDocument/2006/relationships/hyperlink" Target="https://cogna.atlassian.net/browse/ARTSG-193?atlOrigin=eyJpIjoiMjBhNWIzMmFjMjdiNGE1YzhhZTE4YmM0ZjA0MDM4ZWYiLCJwIjoiZXhjZWwtamlyYSJ9" TargetMode="External"/><Relationship Id="rId634" Type="http://schemas.openxmlformats.org/officeDocument/2006/relationships/hyperlink" Target="https://cogna.atlassian.net/browse/SGGS-16984?atlOrigin=eyJpIjoiMjBhNWIzMmFjMjdiNGE1YzhhZTE4YmM0ZjA0MDM4ZWYiLCJwIjoiZXhjZWwtamlyYSJ9" TargetMode="External"/><Relationship Id="rId841" Type="http://schemas.openxmlformats.org/officeDocument/2006/relationships/hyperlink" Target="https://cogna.atlassian.net/browse/ARTSG-178?atlOrigin=eyJpIjoiMjBhNWIzMmFjMjdiNGE1YzhhZTE4YmM0ZjA0MDM4ZWYiLCJwIjoiZXhjZWwtamlyYSJ9" TargetMode="External"/><Relationship Id="rId273" Type="http://schemas.openxmlformats.org/officeDocument/2006/relationships/hyperlink" Target="https://cogna.atlassian.net/browse/SGTB-190?atlOrigin=eyJpIjoiMjBhNWIzMmFjMjdiNGE1YzhhZTE4YmM0ZjA0MDM4ZWYiLCJwIjoiZXhjZWwtamlyYSJ9" TargetMode="External"/><Relationship Id="rId480" Type="http://schemas.openxmlformats.org/officeDocument/2006/relationships/hyperlink" Target="https://cogna.atlassian.net/browse/SGRP-100?atlOrigin=eyJpIjoiMjBhNWIzMmFjMjdiNGE1YzhhZTE4YmM0ZjA0MDM4ZWYiLCJwIjoiZXhjZWwtamlyYSJ9" TargetMode="External"/><Relationship Id="rId701" Type="http://schemas.openxmlformats.org/officeDocument/2006/relationships/hyperlink" Target="https://cogna.atlassian.net/browse/ARTSG-184?atlOrigin=eyJpIjoiMjBhNWIzMmFjMjdiNGE1YzhhZTE4YmM0ZjA0MDM4ZWYiLCJwIjoiZXhjZWwtamlyYSJ9" TargetMode="External"/><Relationship Id="rId939" Type="http://schemas.openxmlformats.org/officeDocument/2006/relationships/hyperlink" Target="https://cogna.atlassian.net/browse/SGGU-5187?atlOrigin=eyJpIjoiMjBhNWIzMmFjMjdiNGE1YzhhZTE4YmM0ZjA0MDM4ZWYiLCJwIjoiZXhjZWwtamlyYSJ9" TargetMode="External"/><Relationship Id="rId68" Type="http://schemas.openxmlformats.org/officeDocument/2006/relationships/hyperlink" Target="https://cogna.atlassian.net/browse/ARTPT-710?atlOrigin=eyJpIjoiMjBhNWIzMmFjMjdiNGE1YzhhZTE4YmM0ZjA0MDM4ZWYiLCJwIjoiZXhjZWwtamlyYSJ9" TargetMode="External"/><Relationship Id="rId133" Type="http://schemas.openxmlformats.org/officeDocument/2006/relationships/hyperlink" Target="https://cogna.atlassian.net/browse/JACM-169?atlOrigin=eyJpIjoiMjBhNWIzMmFjMjdiNGE1YzhhZTE4YmM0ZjA0MDM4ZWYiLCJwIjoiZXhjZWwtamlyYSJ9" TargetMode="External"/><Relationship Id="rId340" Type="http://schemas.openxmlformats.org/officeDocument/2006/relationships/hyperlink" Target="https://cogna.atlassian.net/browse/ARTSG-270?atlOrigin=eyJpIjoiMjBhNWIzMmFjMjdiNGE1YzhhZTE4YmM0ZjA0MDM4ZWYiLCJwIjoiZXhjZWwtamlyYSJ9" TargetMode="External"/><Relationship Id="rId578" Type="http://schemas.openxmlformats.org/officeDocument/2006/relationships/hyperlink" Target="https://cogna.atlassian.net/browse/SGRP-23?atlOrigin=eyJpIjoiMjBhNWIzMmFjMjdiNGE1YzhhZTE4YmM0ZjA0MDM4ZWYiLCJwIjoiZXhjZWwtamlyYSJ9" TargetMode="External"/><Relationship Id="rId785" Type="http://schemas.openxmlformats.org/officeDocument/2006/relationships/hyperlink" Target="https://cogna.atlassian.net/browse/ARTSG-182?atlOrigin=eyJpIjoiMjBhNWIzMmFjMjdiNGE1YzhhZTE4YmM0ZjA0MDM4ZWYiLCJwIjoiZXhjZWwtamlyYSJ9" TargetMode="External"/><Relationship Id="rId992" Type="http://schemas.openxmlformats.org/officeDocument/2006/relationships/hyperlink" Target="https://cogna.atlassian.net/browse/JADO-8436?atlOrigin=eyJpIjoiMjBhNWIzMmFjMjdiNGE1YzhhZTE4YmM0ZjA0MDM4ZWYiLCJwIjoiZXhjZWwtamlyYSJ9" TargetMode="External"/><Relationship Id="rId200" Type="http://schemas.openxmlformats.org/officeDocument/2006/relationships/hyperlink" Target="https://cogna.atlassian.net/browse/ARTSG-313?atlOrigin=eyJpIjoiMjBhNWIzMmFjMjdiNGE1YzhhZTE4YmM0ZjA0MDM4ZWYiLCJwIjoiZXhjZWwtamlyYSJ9" TargetMode="External"/><Relationship Id="rId438" Type="http://schemas.openxmlformats.org/officeDocument/2006/relationships/hyperlink" Target="https://cogna.atlassian.net/browse/SGGU-5322?atlOrigin=eyJpIjoiMjBhNWIzMmFjMjdiNGE1YzhhZTE4YmM0ZjA0MDM4ZWYiLCJwIjoiZXhjZWwtamlyYSJ9" TargetMode="External"/><Relationship Id="rId645" Type="http://schemas.openxmlformats.org/officeDocument/2006/relationships/hyperlink" Target="https://cogna.atlassian.net/browse/ARTSG-184?atlOrigin=eyJpIjoiMjBhNWIzMmFjMjdiNGE1YzhhZTE4YmM0ZjA0MDM4ZWYiLCJwIjoiZXhjZWwtamlyYSJ9" TargetMode="External"/><Relationship Id="rId852" Type="http://schemas.openxmlformats.org/officeDocument/2006/relationships/hyperlink" Target="https://cogna.atlassian.net/browse/SGSE-3424?atlOrigin=eyJpIjoiMjBhNWIzMmFjMjdiNGE1YzhhZTE4YmM0ZjA0MDM4ZWYiLCJwIjoiZXhjZWwtamlyYSJ9" TargetMode="External"/><Relationship Id="rId1068" Type="http://schemas.openxmlformats.org/officeDocument/2006/relationships/hyperlink" Target="https://cogna.atlassian.net/browse/JIBK-14587?atlOrigin=eyJpIjoiMjBhNWIzMmFjMjdiNGE1YzhhZTE4YmM0ZjA0MDM4ZWYiLCJwIjoiZXhjZWwtamlyYSJ9" TargetMode="External"/><Relationship Id="rId284" Type="http://schemas.openxmlformats.org/officeDocument/2006/relationships/hyperlink" Target="https://cogna.atlassian.net/browse/SDIA-1212?atlOrigin=eyJpIjoiMjBhNWIzMmFjMjdiNGE1YzhhZTE4YmM0ZjA0MDM4ZWYiLCJwIjoiZXhjZWwtamlyYSJ9" TargetMode="External"/><Relationship Id="rId491" Type="http://schemas.openxmlformats.org/officeDocument/2006/relationships/hyperlink" Target="https://cogna.atlassian.net/browse/ARTSG-185?atlOrigin=eyJpIjoiMjBhNWIzMmFjMjdiNGE1YzhhZTE4YmM0ZjA0MDM4ZWYiLCJwIjoiZXhjZWwtamlyYSJ9" TargetMode="External"/><Relationship Id="rId505" Type="http://schemas.openxmlformats.org/officeDocument/2006/relationships/hyperlink" Target="https://cogna.atlassian.net/browse/ARTSG-185?atlOrigin=eyJpIjoiMjBhNWIzMmFjMjdiNGE1YzhhZTE4YmM0ZjA0MDM4ZWYiLCJwIjoiZXhjZWwtamlyYSJ9" TargetMode="External"/><Relationship Id="rId712" Type="http://schemas.openxmlformats.org/officeDocument/2006/relationships/hyperlink" Target="https://cogna.atlassian.net/browse/SGGU-5385?atlOrigin=eyJpIjoiMjBhNWIzMmFjMjdiNGE1YzhhZTE4YmM0ZjA0MDM4ZWYiLCJwIjoiZXhjZWwtamlyYSJ9" TargetMode="External"/><Relationship Id="rId79" Type="http://schemas.openxmlformats.org/officeDocument/2006/relationships/hyperlink" Target="https://cogna.atlassian.net/browse/APIN-13196?atlOrigin=eyJpIjoiMjBhNWIzMmFjMjdiNGE1YzhhZTE4YmM0ZjA0MDM4ZWYiLCJwIjoiZXhjZWwtamlyYSJ9" TargetMode="External"/><Relationship Id="rId144" Type="http://schemas.openxmlformats.org/officeDocument/2006/relationships/hyperlink" Target="https://cogna.atlassian.net/browse/ARTPT-695?atlOrigin=eyJpIjoiMjBhNWIzMmFjMjdiNGE1YzhhZTE4YmM0ZjA0MDM4ZWYiLCJwIjoiZXhjZWwtamlyYSJ9" TargetMode="External"/><Relationship Id="rId589" Type="http://schemas.openxmlformats.org/officeDocument/2006/relationships/hyperlink" Target="https://cogna.atlassian.net/browse/ARTSG-185?atlOrigin=eyJpIjoiMjBhNWIzMmFjMjdiNGE1YzhhZTE4YmM0ZjA0MDM4ZWYiLCJwIjoiZXhjZWwtamlyYSJ9" TargetMode="External"/><Relationship Id="rId796" Type="http://schemas.openxmlformats.org/officeDocument/2006/relationships/hyperlink" Target="https://cogna.atlassian.net/browse/SGGS-15550?atlOrigin=eyJpIjoiMjBhNWIzMmFjMjdiNGE1YzhhZTE4YmM0ZjA0MDM4ZWYiLCJwIjoiZXhjZWwtamlyYSJ9" TargetMode="External"/><Relationship Id="rId351" Type="http://schemas.openxmlformats.org/officeDocument/2006/relationships/hyperlink" Target="https://cogna.atlassian.net/browse/SGGS-17086?atlOrigin=eyJpIjoiMjBhNWIzMmFjMjdiNGE1YzhhZTE4YmM0ZjA0MDM4ZWYiLCJwIjoiZXhjZWwtamlyYSJ9" TargetMode="External"/><Relationship Id="rId449" Type="http://schemas.openxmlformats.org/officeDocument/2006/relationships/hyperlink" Target="https://cogna.atlassian.net/browse/ARTSG-190?atlOrigin=eyJpIjoiMjBhNWIzMmFjMjdiNGE1YzhhZTE4YmM0ZjA0MDM4ZWYiLCJwIjoiZXhjZWwtamlyYSJ9" TargetMode="External"/><Relationship Id="rId656" Type="http://schemas.openxmlformats.org/officeDocument/2006/relationships/hyperlink" Target="https://cogna.atlassian.net/browse/SGSE-3291?atlOrigin=eyJpIjoiMjBhNWIzMmFjMjdiNGE1YzhhZTE4YmM0ZjA0MDM4ZWYiLCJwIjoiZXhjZWwtamlyYSJ9" TargetMode="External"/><Relationship Id="rId863" Type="http://schemas.openxmlformats.org/officeDocument/2006/relationships/hyperlink" Target="https://cogna.atlassian.net/browse/ARTSG-178?atlOrigin=eyJpIjoiMjBhNWIzMmFjMjdiNGE1YzhhZTE4YmM0ZjA0MDM4ZWYiLCJwIjoiZXhjZWwtamlyYSJ9" TargetMode="External"/><Relationship Id="rId1079" Type="http://schemas.openxmlformats.org/officeDocument/2006/relationships/hyperlink" Target="https://cogna.atlassian.net/browse/ARTPT-710?atlOrigin=eyJpIjoiMjBhNWIzMmFjMjdiNGE1YzhhZTE4YmM0ZjA0MDM4ZWYiLCJwIjoiZXhjZWwtamlyYSJ9" TargetMode="External"/><Relationship Id="rId211" Type="http://schemas.openxmlformats.org/officeDocument/2006/relationships/hyperlink" Target="https://cogna.atlassian.net/browse/SGTB-1360?atlOrigin=eyJpIjoiMjBhNWIzMmFjMjdiNGE1YzhhZTE4YmM0ZjA0MDM4ZWYiLCJwIjoiZXhjZWwtamlyYSJ9" TargetMode="External"/><Relationship Id="rId295" Type="http://schemas.openxmlformats.org/officeDocument/2006/relationships/hyperlink" Target="https://cogna.atlassian.net/browse/SGTB-179?atlOrigin=eyJpIjoiMjBhNWIzMmFjMjdiNGE1YzhhZTE4YmM0ZjA0MDM4ZWYiLCJwIjoiZXhjZWwtamlyYSJ9" TargetMode="External"/><Relationship Id="rId309" Type="http://schemas.openxmlformats.org/officeDocument/2006/relationships/hyperlink" Target="https://cogna.atlassian.net/browse/SGGU-6025?atlOrigin=eyJpIjoiMjBhNWIzMmFjMjdiNGE1YzhhZTE4YmM0ZjA0MDM4ZWYiLCJwIjoiZXhjZWwtamlyYSJ9" TargetMode="External"/><Relationship Id="rId516" Type="http://schemas.openxmlformats.org/officeDocument/2006/relationships/hyperlink" Target="https://cogna.atlassian.net/browse/SGRP-76?atlOrigin=eyJpIjoiMjBhNWIzMmFjMjdiNGE1YzhhZTE4YmM0ZjA0MDM4ZWYiLCJwIjoiZXhjZWwtamlyYSJ9" TargetMode="External"/><Relationship Id="rId723" Type="http://schemas.openxmlformats.org/officeDocument/2006/relationships/hyperlink" Target="https://cogna.atlassian.net/browse/ARTSG-184?atlOrigin=eyJpIjoiMjBhNWIzMmFjMjdiNGE1YzhhZTE4YmM0ZjA0MDM4ZWYiLCJwIjoiZXhjZWwtamlyYSJ9" TargetMode="External"/><Relationship Id="rId930" Type="http://schemas.openxmlformats.org/officeDocument/2006/relationships/hyperlink" Target="https://cogna.atlassian.net/browse/SGGU-5799?atlOrigin=eyJpIjoiMjBhNWIzMmFjMjdiNGE1YzhhZTE4YmM0ZjA0MDM4ZWYiLCJwIjoiZXhjZWwtamlyYSJ9" TargetMode="External"/><Relationship Id="rId1006" Type="http://schemas.openxmlformats.org/officeDocument/2006/relationships/hyperlink" Target="https://cogna.atlassian.net/browse/SGGS-18169?atlOrigin=eyJpIjoiMjBhNWIzMmFjMjdiNGE1YzhhZTE4YmM0ZjA0MDM4ZWYiLCJwIjoiZXhjZWwtamlyYSJ9" TargetMode="External"/><Relationship Id="rId155" Type="http://schemas.openxmlformats.org/officeDocument/2006/relationships/hyperlink" Target="https://cogna.atlassian.net/browse/JACM-162?atlOrigin=eyJpIjoiMjBhNWIzMmFjMjdiNGE1YzhhZTE4YmM0ZjA0MDM4ZWYiLCJwIjoiZXhjZWwtamlyYSJ9" TargetMode="External"/><Relationship Id="rId362" Type="http://schemas.openxmlformats.org/officeDocument/2006/relationships/hyperlink" Target="https://cogna.atlassian.net/browse/ARTSG-270?atlOrigin=eyJpIjoiMjBhNWIzMmFjMjdiNGE1YzhhZTE4YmM0ZjA0MDM4ZWYiLCJwIjoiZXhjZWwtamlyYSJ9" TargetMode="External"/><Relationship Id="rId222" Type="http://schemas.openxmlformats.org/officeDocument/2006/relationships/hyperlink" Target="https://cogna.atlassian.net/browse/SGTB-1013?atlOrigin=eyJpIjoiMjBhNWIzMmFjMjdiNGE1YzhhZTE4YmM0ZjA0MDM4ZWYiLCJwIjoiZXhjZWwtamlyYSJ9" TargetMode="External"/><Relationship Id="rId667" Type="http://schemas.openxmlformats.org/officeDocument/2006/relationships/hyperlink" Target="https://cogna.atlassian.net/browse/ARTSG-184?atlOrigin=eyJpIjoiMjBhNWIzMmFjMjdiNGE1YzhhZTE4YmM0ZjA0MDM4ZWYiLCJwIjoiZXhjZWwtamlyYSJ9" TargetMode="External"/><Relationship Id="rId874" Type="http://schemas.openxmlformats.org/officeDocument/2006/relationships/hyperlink" Target="https://cogna.atlassian.net/browse/SGGS-15636?atlOrigin=eyJpIjoiMjBhNWIzMmFjMjdiNGE1YzhhZTE4YmM0ZjA0MDM4ZWYiLCJwIjoiZXhjZWwtamlyYSJ9" TargetMode="External"/><Relationship Id="rId17" Type="http://schemas.openxmlformats.org/officeDocument/2006/relationships/hyperlink" Target="https://cogna.atlassian.net/browse/BBBE-6038?atlOrigin=eyJpIjoiMjBhNWIzMmFjMjdiNGE1YzhhZTE4YmM0ZjA0MDM4ZWYiLCJwIjoiZXhjZWwtamlyYSJ9" TargetMode="External"/><Relationship Id="rId527" Type="http://schemas.openxmlformats.org/officeDocument/2006/relationships/hyperlink" Target="https://cogna.atlassian.net/browse/ARTSG-185?atlOrigin=eyJpIjoiMjBhNWIzMmFjMjdiNGE1YzhhZTE4YmM0ZjA0MDM4ZWYiLCJwIjoiZXhjZWwtamlyYSJ9" TargetMode="External"/><Relationship Id="rId734" Type="http://schemas.openxmlformats.org/officeDocument/2006/relationships/hyperlink" Target="https://cogna.atlassian.net/browse/SGSE-3266?atlOrigin=eyJpIjoiMjBhNWIzMmFjMjdiNGE1YzhhZTE4YmM0ZjA0MDM4ZWYiLCJwIjoiZXhjZWwtamlyYSJ9" TargetMode="External"/><Relationship Id="rId941" Type="http://schemas.openxmlformats.org/officeDocument/2006/relationships/hyperlink" Target="https://cogna.atlassian.net/browse/SGGU-5187?atlOrigin=eyJpIjoiMjBhNWIzMmFjMjdiNGE1YzhhZTE4YmM0ZjA0MDM4ZWYiLCJwIjoiZXhjZWwtamlyYSJ9" TargetMode="External"/><Relationship Id="rId70" Type="http://schemas.openxmlformats.org/officeDocument/2006/relationships/hyperlink" Target="https://cogna.atlassian.net/browse/ARTPT-710?atlOrigin=eyJpIjoiMjBhNWIzMmFjMjdiNGE1YzhhZTE4YmM0ZjA0MDM4ZWYiLCJwIjoiZXhjZWwtamlyYSJ9" TargetMode="External"/><Relationship Id="rId166" Type="http://schemas.openxmlformats.org/officeDocument/2006/relationships/hyperlink" Target="https://cogna.atlassian.net/browse/ARTPT-702?atlOrigin=eyJpIjoiMjBhNWIzMmFjMjdiNGE1YzhhZTE4YmM0ZjA0MDM4ZWYiLCJwIjoiZXhjZWwtamlyYSJ9" TargetMode="External"/><Relationship Id="rId373" Type="http://schemas.openxmlformats.org/officeDocument/2006/relationships/hyperlink" Target="https://cogna.atlassian.net/browse/ARTSG-270?atlOrigin=eyJpIjoiMjBhNWIzMmFjMjdiNGE1YzhhZTE4YmM0ZjA0MDM4ZWYiLCJwIjoiZXhjZWwtamlyYSJ9" TargetMode="External"/><Relationship Id="rId580" Type="http://schemas.openxmlformats.org/officeDocument/2006/relationships/hyperlink" Target="https://cogna.atlassian.net/browse/SGRP-22?atlOrigin=eyJpIjoiMjBhNWIzMmFjMjdiNGE1YzhhZTE4YmM0ZjA0MDM4ZWYiLCJwIjoiZXhjZWwtamlyYSJ9" TargetMode="External"/><Relationship Id="rId801" Type="http://schemas.openxmlformats.org/officeDocument/2006/relationships/hyperlink" Target="https://cogna.atlassian.net/browse/ARTSG-180?atlOrigin=eyJpIjoiMjBhNWIzMmFjMjdiNGE1YzhhZTE4YmM0ZjA0MDM4ZWYiLCJwIjoiZXhjZWwtamlyYSJ9" TargetMode="External"/><Relationship Id="rId1017" Type="http://schemas.openxmlformats.org/officeDocument/2006/relationships/hyperlink" Target="https://cogna.atlassian.net/browse/ARTPT-710?atlOrigin=eyJpIjoiMjBhNWIzMmFjMjdiNGE1YzhhZTE4YmM0ZjA0MDM4ZWYiLCJwIjoiZXhjZWwtamlyYSJ9" TargetMode="External"/><Relationship Id="rId1" Type="http://schemas.openxmlformats.org/officeDocument/2006/relationships/hyperlink" Target="https://cogna.atlassian.net/browse/DFAR-3115?atlOrigin=eyJpIjoiMjBhNWIzMmFjMjdiNGE1YzhhZTE4YmM0ZjA0MDM4ZWYiLCJwIjoiZXhjZWwtamlyYSJ9" TargetMode="External"/><Relationship Id="rId233" Type="http://schemas.openxmlformats.org/officeDocument/2006/relationships/hyperlink" Target="https://cogna.atlassian.net/browse/SGTB-1386?atlOrigin=eyJpIjoiMjBhNWIzMmFjMjdiNGE1YzhhZTE4YmM0ZjA0MDM4ZWYiLCJwIjoiZXhjZWwtamlyYSJ9" TargetMode="External"/><Relationship Id="rId440" Type="http://schemas.openxmlformats.org/officeDocument/2006/relationships/hyperlink" Target="https://cogna.atlassian.net/browse/SGGU-5321?atlOrigin=eyJpIjoiMjBhNWIzMmFjMjdiNGE1YzhhZTE4YmM0ZjA0MDM4ZWYiLCJwIjoiZXhjZWwtamlyYSJ9" TargetMode="External"/><Relationship Id="rId678" Type="http://schemas.openxmlformats.org/officeDocument/2006/relationships/hyperlink" Target="https://cogna.atlassian.net/browse/SGGU-6340?atlOrigin=eyJpIjoiMjBhNWIzMmFjMjdiNGE1YzhhZTE4YmM0ZjA0MDM4ZWYiLCJwIjoiZXhjZWwtamlyYSJ9" TargetMode="External"/><Relationship Id="rId885" Type="http://schemas.openxmlformats.org/officeDocument/2006/relationships/hyperlink" Target="https://cogna.atlassian.net/browse/SGGU-5187?atlOrigin=eyJpIjoiMjBhNWIzMmFjMjdiNGE1YzhhZTE4YmM0ZjA0MDM4ZWYiLCJwIjoiZXhjZWwtamlyYSJ9" TargetMode="External"/><Relationship Id="rId1070" Type="http://schemas.openxmlformats.org/officeDocument/2006/relationships/hyperlink" Target="https://cogna.atlassian.net/browse/JIBK-14586?atlOrigin=eyJpIjoiMjBhNWIzMmFjMjdiNGE1YzhhZTE4YmM0ZjA0MDM4ZWYiLCJwIjoiZXhjZWwtamlyYSJ9" TargetMode="External"/><Relationship Id="rId28" Type="http://schemas.openxmlformats.org/officeDocument/2006/relationships/hyperlink" Target="https://cogna.atlassian.net/browse/ARTPT-710?atlOrigin=eyJpIjoiMjBhNWIzMmFjMjdiNGE1YzhhZTE4YmM0ZjA0MDM4ZWYiLCJwIjoiZXhjZWwtamlyYSJ9" TargetMode="External"/><Relationship Id="rId300" Type="http://schemas.openxmlformats.org/officeDocument/2006/relationships/hyperlink" Target="https://cogna.atlassian.net/browse/SDIA-1212?atlOrigin=eyJpIjoiMjBhNWIzMmFjMjdiNGE1YzhhZTE4YmM0ZjA0MDM4ZWYiLCJwIjoiZXhjZWwtamlyYSJ9" TargetMode="External"/><Relationship Id="rId538" Type="http://schemas.openxmlformats.org/officeDocument/2006/relationships/hyperlink" Target="https://cogna.atlassian.net/browse/SGRP-43?atlOrigin=eyJpIjoiMjBhNWIzMmFjMjdiNGE1YzhhZTE4YmM0ZjA0MDM4ZWYiLCJwIjoiZXhjZWwtamlyYSJ9" TargetMode="External"/><Relationship Id="rId745" Type="http://schemas.openxmlformats.org/officeDocument/2006/relationships/hyperlink" Target="https://cogna.atlassian.net/browse/ARTSG-183?atlOrigin=eyJpIjoiMjBhNWIzMmFjMjdiNGE1YzhhZTE4YmM0ZjA0MDM4ZWYiLCJwIjoiZXhjZWwtamlyYSJ9" TargetMode="External"/><Relationship Id="rId952" Type="http://schemas.openxmlformats.org/officeDocument/2006/relationships/hyperlink" Target="https://cogna.atlassian.net/browse/SGGU-5407?atlOrigin=eyJpIjoiMjBhNWIzMmFjMjdiNGE1YzhhZTE4YmM0ZjA0MDM4ZWYiLCJwIjoiZXhjZWwtamlyYSJ9" TargetMode="External"/><Relationship Id="rId81" Type="http://schemas.openxmlformats.org/officeDocument/2006/relationships/hyperlink" Target="https://cogna.atlassian.net/browse/APIN-11400?atlOrigin=eyJpIjoiMjBhNWIzMmFjMjdiNGE1YzhhZTE4YmM0ZjA0MDM4ZWYiLCJwIjoiZXhjZWwtamlyYSJ9" TargetMode="External"/><Relationship Id="rId177" Type="http://schemas.openxmlformats.org/officeDocument/2006/relationships/hyperlink" Target="https://cogna.atlassian.net/browse/SGTB-1379?atlOrigin=eyJpIjoiMjBhNWIzMmFjMjdiNGE1YzhhZTE4YmM0ZjA0MDM4ZWYiLCJwIjoiZXhjZWwtamlyYSJ9" TargetMode="External"/><Relationship Id="rId384" Type="http://schemas.openxmlformats.org/officeDocument/2006/relationships/hyperlink" Target="https://cogna.atlassian.net/browse/SGGU-5438?atlOrigin=eyJpIjoiMjBhNWIzMmFjMjdiNGE1YzhhZTE4YmM0ZjA0MDM4ZWYiLCJwIjoiZXhjZWwtamlyYSJ9" TargetMode="External"/><Relationship Id="rId591" Type="http://schemas.openxmlformats.org/officeDocument/2006/relationships/hyperlink" Target="https://cogna.atlassian.net/browse/ARTSG-185?atlOrigin=eyJpIjoiMjBhNWIzMmFjMjdiNGE1YzhhZTE4YmM0ZjA0MDM4ZWYiLCJwIjoiZXhjZWwtamlyYSJ9" TargetMode="External"/><Relationship Id="rId605" Type="http://schemas.openxmlformats.org/officeDocument/2006/relationships/hyperlink" Target="https://cogna.atlassian.net/browse/ARTSG-185?atlOrigin=eyJpIjoiMjBhNWIzMmFjMjdiNGE1YzhhZTE4YmM0ZjA0MDM4ZWYiLCJwIjoiZXhjZWwtamlyYSJ9" TargetMode="External"/><Relationship Id="rId812" Type="http://schemas.openxmlformats.org/officeDocument/2006/relationships/hyperlink" Target="https://cogna.atlassian.net/browse/SGSE-4224?atlOrigin=eyJpIjoiMjBhNWIzMmFjMjdiNGE1YzhhZTE4YmM0ZjA0MDM4ZWYiLCJwIjoiZXhjZWwtamlyYSJ9" TargetMode="External"/><Relationship Id="rId1028" Type="http://schemas.openxmlformats.org/officeDocument/2006/relationships/hyperlink" Target="https://cogna.atlassian.net/browse/SGGS-9907?atlOrigin=eyJpIjoiMjBhNWIzMmFjMjdiNGE1YzhhZTE4YmM0ZjA0MDM4ZWYiLCJwIjoiZXhjZWwtamlyYSJ9" TargetMode="External"/><Relationship Id="rId244" Type="http://schemas.openxmlformats.org/officeDocument/2006/relationships/hyperlink" Target="https://cogna.atlassian.net/browse/SDIA-1212?atlOrigin=eyJpIjoiMjBhNWIzMmFjMjdiNGE1YzhhZTE4YmM0ZjA0MDM4ZWYiLCJwIjoiZXhjZWwtamlyYSJ9" TargetMode="External"/><Relationship Id="rId689" Type="http://schemas.openxmlformats.org/officeDocument/2006/relationships/hyperlink" Target="https://cogna.atlassian.net/browse/ARTSG-184?atlOrigin=eyJpIjoiMjBhNWIzMmFjMjdiNGE1YzhhZTE4YmM0ZjA0MDM4ZWYiLCJwIjoiZXhjZWwtamlyYSJ9" TargetMode="External"/><Relationship Id="rId896" Type="http://schemas.openxmlformats.org/officeDocument/2006/relationships/hyperlink" Target="https://cogna.atlassian.net/browse/SGGU-7317?atlOrigin=eyJpIjoiMjBhNWIzMmFjMjdiNGE1YzhhZTE4YmM0ZjA0MDM4ZWYiLCJwIjoiZXhjZWwtamlyYSJ9" TargetMode="External"/><Relationship Id="rId1081" Type="http://schemas.openxmlformats.org/officeDocument/2006/relationships/hyperlink" Target="https://cogna.atlassian.net/browse/ARTPT-710?atlOrigin=eyJpIjoiMjBhNWIzMmFjMjdiNGE1YzhhZTE4YmM0ZjA0MDM4ZWYiLCJwIjoiZXhjZWwtamlyYSJ9" TargetMode="External"/><Relationship Id="rId39" Type="http://schemas.openxmlformats.org/officeDocument/2006/relationships/hyperlink" Target="https://cogna.atlassian.net/browse/APSF-6815?atlOrigin=eyJpIjoiMjBhNWIzMmFjMjdiNGE1YzhhZTE4YmM0ZjA0MDM4ZWYiLCJwIjoiZXhjZWwtamlyYSJ9" TargetMode="External"/><Relationship Id="rId451" Type="http://schemas.openxmlformats.org/officeDocument/2006/relationships/hyperlink" Target="https://cogna.atlassian.net/browse/ARTSG-190?atlOrigin=eyJpIjoiMjBhNWIzMmFjMjdiNGE1YzhhZTE4YmM0ZjA0MDM4ZWYiLCJwIjoiZXhjZWwtamlyYSJ9" TargetMode="External"/><Relationship Id="rId549" Type="http://schemas.openxmlformats.org/officeDocument/2006/relationships/hyperlink" Target="https://cogna.atlassian.net/browse/ARTSG-185?atlOrigin=eyJpIjoiMjBhNWIzMmFjMjdiNGE1YzhhZTE4YmM0ZjA0MDM4ZWYiLCJwIjoiZXhjZWwtamlyYSJ9" TargetMode="External"/><Relationship Id="rId756" Type="http://schemas.openxmlformats.org/officeDocument/2006/relationships/hyperlink" Target="https://cogna.atlassian.net/browse/SGGS-15534?atlOrigin=eyJpIjoiMjBhNWIzMmFjMjdiNGE1YzhhZTE4YmM0ZjA0MDM4ZWYiLCJwIjoiZXhjZWwtamlyYSJ9" TargetMode="External"/><Relationship Id="rId104" Type="http://schemas.openxmlformats.org/officeDocument/2006/relationships/hyperlink" Target="https://cogna.atlassian.net/browse/ARTPT-701?atlOrigin=eyJpIjoiMjBhNWIzMmFjMjdiNGE1YzhhZTE4YmM0ZjA0MDM4ZWYiLCJwIjoiZXhjZWwtamlyYSJ9" TargetMode="External"/><Relationship Id="rId188" Type="http://schemas.openxmlformats.org/officeDocument/2006/relationships/hyperlink" Target="https://cogna.atlassian.net/browse/ARTSG-313?atlOrigin=eyJpIjoiMjBhNWIzMmFjMjdiNGE1YzhhZTE4YmM0ZjA0MDM4ZWYiLCJwIjoiZXhjZWwtamlyYSJ9" TargetMode="External"/><Relationship Id="rId311" Type="http://schemas.openxmlformats.org/officeDocument/2006/relationships/hyperlink" Target="https://cogna.atlassian.net/browse/SGGS-16467?atlOrigin=eyJpIjoiMjBhNWIzMmFjMjdiNGE1YzhhZTE4YmM0ZjA0MDM4ZWYiLCJwIjoiZXhjZWwtamlyYSJ9" TargetMode="External"/><Relationship Id="rId395" Type="http://schemas.openxmlformats.org/officeDocument/2006/relationships/hyperlink" Target="https://cogna.atlassian.net/browse/SGTB-61?atlOrigin=eyJpIjoiMjBhNWIzMmFjMjdiNGE1YzhhZTE4YmM0ZjA0MDM4ZWYiLCJwIjoiZXhjZWwtamlyYSJ9" TargetMode="External"/><Relationship Id="rId409" Type="http://schemas.openxmlformats.org/officeDocument/2006/relationships/hyperlink" Target="https://cogna.atlassian.net/browse/SGTB-100?atlOrigin=eyJpIjoiMjBhNWIzMmFjMjdiNGE1YzhhZTE4YmM0ZjA0MDM4ZWYiLCJwIjoiZXhjZWwtamlyYSJ9" TargetMode="External"/><Relationship Id="rId963" Type="http://schemas.openxmlformats.org/officeDocument/2006/relationships/hyperlink" Target="https://cogna.atlassian.net/browse/SGGU-5187?atlOrigin=eyJpIjoiMjBhNWIzMmFjMjdiNGE1YzhhZTE4YmM0ZjA0MDM4ZWYiLCJwIjoiZXhjZWwtamlyYSJ9" TargetMode="External"/><Relationship Id="rId1039" Type="http://schemas.openxmlformats.org/officeDocument/2006/relationships/hyperlink" Target="https://cogna.atlassian.net/browse/ARTPT-710?atlOrigin=eyJpIjoiMjBhNWIzMmFjMjdiNGE1YzhhZTE4YmM0ZjA0MDM4ZWYiLCJwIjoiZXhjZWwtamlyYSJ9" TargetMode="External"/><Relationship Id="rId92" Type="http://schemas.openxmlformats.org/officeDocument/2006/relationships/hyperlink" Target="https://cogna.atlassian.net/browse/ARTPT-701?atlOrigin=eyJpIjoiMjBhNWIzMmFjMjdiNGE1YzhhZTE4YmM0ZjA0MDM4ZWYiLCJwIjoiZXhjZWwtamlyYSJ9" TargetMode="External"/><Relationship Id="rId616" Type="http://schemas.openxmlformats.org/officeDocument/2006/relationships/hyperlink" Target="https://cogna.atlassian.net/browse/SGRP-3?atlOrigin=eyJpIjoiMjBhNWIzMmFjMjdiNGE1YzhhZTE4YmM0ZjA0MDM4ZWYiLCJwIjoiZXhjZWwtamlyYSJ9" TargetMode="External"/><Relationship Id="rId823" Type="http://schemas.openxmlformats.org/officeDocument/2006/relationships/hyperlink" Target="https://cogna.atlassian.net/browse/ARTSG-178?atlOrigin=eyJpIjoiMjBhNWIzMmFjMjdiNGE1YzhhZTE4YmM0ZjA0MDM4ZWYiLCJwIjoiZXhjZWwtamlyYSJ9" TargetMode="External"/><Relationship Id="rId255" Type="http://schemas.openxmlformats.org/officeDocument/2006/relationships/hyperlink" Target="https://cogna.atlassian.net/browse/SGTP-17187?atlOrigin=eyJpIjoiMjBhNWIzMmFjMjdiNGE1YzhhZTE4YmM0ZjA0MDM4ZWYiLCJwIjoiZXhjZWwtamlyYSJ9" TargetMode="External"/><Relationship Id="rId462" Type="http://schemas.openxmlformats.org/officeDocument/2006/relationships/hyperlink" Target="https://cogna.atlassian.net/browse/SGGU-6350?atlOrigin=eyJpIjoiMjBhNWIzMmFjMjdiNGE1YzhhZTE4YmM0ZjA0MDM4ZWYiLCJwIjoiZXhjZWwtamlyYSJ9" TargetMode="External"/><Relationship Id="rId1092" Type="http://schemas.openxmlformats.org/officeDocument/2006/relationships/hyperlink" Target="https://cogna.atlassian.net/browse/DFFA-3578?atlOrigin=eyJpIjoiMjBhNWIzMmFjMjdiNGE1YzhhZTE4YmM0ZjA0MDM4ZWYiLCJwIjoiZXhjZWwtamlyYSJ9" TargetMode="External"/><Relationship Id="rId1106" Type="http://schemas.openxmlformats.org/officeDocument/2006/relationships/hyperlink" Target="https://cogna.atlassian.net/browse/ARTPT-710?atlOrigin=eyJpIjoiMjBhNWIzMmFjMjdiNGE1YzhhZTE4YmM0ZjA0MDM4ZWYiLCJwIjoiZXhjZWwtamlyYSJ9" TargetMode="External"/><Relationship Id="rId115" Type="http://schemas.openxmlformats.org/officeDocument/2006/relationships/hyperlink" Target="https://cogna.atlassian.net/browse/JACM-503?atlOrigin=eyJpIjoiMjBhNWIzMmFjMjdiNGE1YzhhZTE4YmM0ZjA0MDM4ZWYiLCJwIjoiZXhjZWwtamlyYSJ9" TargetMode="External"/><Relationship Id="rId322" Type="http://schemas.openxmlformats.org/officeDocument/2006/relationships/hyperlink" Target="https://cogna.atlassian.net/browse/SGTB-247?atlOrigin=eyJpIjoiMjBhNWIzMmFjMjdiNGE1YzhhZTE4YmM0ZjA0MDM4ZWYiLCJwIjoiZXhjZWwtamlyYSJ9" TargetMode="External"/><Relationship Id="rId767" Type="http://schemas.openxmlformats.org/officeDocument/2006/relationships/hyperlink" Target="https://cogna.atlassian.net/browse/ARTSG-183?atlOrigin=eyJpIjoiMjBhNWIzMmFjMjdiNGE1YzhhZTE4YmM0ZjA0MDM4ZWYiLCJwIjoiZXhjZWwtamlyYSJ9" TargetMode="External"/><Relationship Id="rId974" Type="http://schemas.openxmlformats.org/officeDocument/2006/relationships/hyperlink" Target="https://cogna.atlassian.net/browse/JADO-9656?atlOrigin=eyJpIjoiMjBhNWIzMmFjMjdiNGE1YzhhZTE4YmM0ZjA0MDM4ZWYiLCJwIjoiZXhjZWwtamlyYSJ9" TargetMode="External"/><Relationship Id="rId199" Type="http://schemas.openxmlformats.org/officeDocument/2006/relationships/hyperlink" Target="https://cogna.atlassian.net/browse/SGGS-16941?atlOrigin=eyJpIjoiMjBhNWIzMmFjMjdiNGE1YzhhZTE4YmM0ZjA0MDM4ZWYiLCJwIjoiZXhjZWwtamlyYSJ9" TargetMode="External"/><Relationship Id="rId627" Type="http://schemas.openxmlformats.org/officeDocument/2006/relationships/hyperlink" Target="https://cogna.atlassian.net/browse/ARTSG-185?atlOrigin=eyJpIjoiMjBhNWIzMmFjMjdiNGE1YzhhZTE4YmM0ZjA0MDM4ZWYiLCJwIjoiZXhjZWwtamlyYSJ9" TargetMode="External"/><Relationship Id="rId834" Type="http://schemas.openxmlformats.org/officeDocument/2006/relationships/hyperlink" Target="https://cogna.atlassian.net/browse/SGSE-3437?atlOrigin=eyJpIjoiMjBhNWIzMmFjMjdiNGE1YzhhZTE4YmM0ZjA0MDM4ZWYiLCJwIjoiZXhjZWwtamlyYSJ9" TargetMode="External"/><Relationship Id="rId266" Type="http://schemas.openxmlformats.org/officeDocument/2006/relationships/hyperlink" Target="https://cogna.atlassian.net/browse/SDIA-1212?atlOrigin=eyJpIjoiMjBhNWIzMmFjMjdiNGE1YzhhZTE4YmM0ZjA0MDM4ZWYiLCJwIjoiZXhjZWwtamlyYSJ9" TargetMode="External"/><Relationship Id="rId473" Type="http://schemas.openxmlformats.org/officeDocument/2006/relationships/hyperlink" Target="https://cogna.atlassian.net/browse/ARTSG-185?atlOrigin=eyJpIjoiMjBhNWIzMmFjMjdiNGE1YzhhZTE4YmM0ZjA0MDM4ZWYiLCJwIjoiZXhjZWwtamlyYSJ9" TargetMode="External"/><Relationship Id="rId680" Type="http://schemas.openxmlformats.org/officeDocument/2006/relationships/hyperlink" Target="https://cogna.atlassian.net/browse/SGGU-6339?atlOrigin=eyJpIjoiMjBhNWIzMmFjMjdiNGE1YzhhZTE4YmM0ZjA0MDM4ZWYiLCJwIjoiZXhjZWwtamlyYSJ9" TargetMode="External"/><Relationship Id="rId901" Type="http://schemas.openxmlformats.org/officeDocument/2006/relationships/hyperlink" Target="https://cogna.atlassian.net/browse/SGGU-5187?atlOrigin=eyJpIjoiMjBhNWIzMmFjMjdiNGE1YzhhZTE4YmM0ZjA0MDM4ZWYiLCJwIjoiZXhjZWwtamlyYSJ9" TargetMode="External"/><Relationship Id="rId30" Type="http://schemas.openxmlformats.org/officeDocument/2006/relationships/hyperlink" Target="https://cogna.atlassian.net/browse/ARTPT-710?atlOrigin=eyJpIjoiMjBhNWIzMmFjMjdiNGE1YzhhZTE4YmM0ZjA0MDM4ZWYiLCJwIjoiZXhjZWwtamlyYSJ9" TargetMode="External"/><Relationship Id="rId126" Type="http://schemas.openxmlformats.org/officeDocument/2006/relationships/hyperlink" Target="https://cogna.atlassian.net/browse/ARTPT-701?atlOrigin=eyJpIjoiMjBhNWIzMmFjMjdiNGE1YzhhZTE4YmM0ZjA0MDM4ZWYiLCJwIjoiZXhjZWwtamlyYSJ9" TargetMode="External"/><Relationship Id="rId333" Type="http://schemas.openxmlformats.org/officeDocument/2006/relationships/hyperlink" Target="https://cogna.atlassian.net/browse/SGSE-4101?atlOrigin=eyJpIjoiMjBhNWIzMmFjMjdiNGE1YzhhZTE4YmM0ZjA0MDM4ZWYiLCJwIjoiZXhjZWwtamlyYSJ9" TargetMode="External"/><Relationship Id="rId540" Type="http://schemas.openxmlformats.org/officeDocument/2006/relationships/hyperlink" Target="https://cogna.atlassian.net/browse/SGRP-42?atlOrigin=eyJpIjoiMjBhNWIzMmFjMjdiNGE1YzhhZTE4YmM0ZjA0MDM4ZWYiLCJwIjoiZXhjZWwtamlyYSJ9" TargetMode="External"/><Relationship Id="rId778" Type="http://schemas.openxmlformats.org/officeDocument/2006/relationships/hyperlink" Target="https://cogna.atlassian.net/browse/SGGS-17822?atlOrigin=eyJpIjoiMjBhNWIzMmFjMjdiNGE1YzhhZTE4YmM0ZjA0MDM4ZWYiLCJwIjoiZXhjZWwtamlyYSJ9" TargetMode="External"/><Relationship Id="rId985" Type="http://schemas.openxmlformats.org/officeDocument/2006/relationships/hyperlink" Target="https://cogna.atlassian.net/browse/SGGU-5187?atlOrigin=eyJpIjoiMjBhNWIzMmFjMjdiNGE1YzhhZTE4YmM0ZjA0MDM4ZWYiLCJwIjoiZXhjZWwtamlyYSJ9" TargetMode="External"/><Relationship Id="rId638" Type="http://schemas.openxmlformats.org/officeDocument/2006/relationships/hyperlink" Target="https://cogna.atlassian.net/browse/SGGS-16981?atlOrigin=eyJpIjoiMjBhNWIzMmFjMjdiNGE1YzhhZTE4YmM0ZjA0MDM4ZWYiLCJwIjoiZXhjZWwtamlyYSJ9" TargetMode="External"/><Relationship Id="rId845" Type="http://schemas.openxmlformats.org/officeDocument/2006/relationships/hyperlink" Target="https://cogna.atlassian.net/browse/ARTSG-178?atlOrigin=eyJpIjoiMjBhNWIzMmFjMjdiNGE1YzhhZTE4YmM0ZjA0MDM4ZWYiLCJwIjoiZXhjZWwtamlyYSJ9" TargetMode="External"/><Relationship Id="rId1030" Type="http://schemas.openxmlformats.org/officeDocument/2006/relationships/hyperlink" Target="https://cogna.atlassian.net/browse/SGGS-9906?atlOrigin=eyJpIjoiMjBhNWIzMmFjMjdiNGE1YzhhZTE4YmM0ZjA0MDM4ZWYiLCJwIjoiZXhjZWwtamlyYSJ9" TargetMode="External"/><Relationship Id="rId277" Type="http://schemas.openxmlformats.org/officeDocument/2006/relationships/hyperlink" Target="https://cogna.atlassian.net/browse/SGTB-188?atlOrigin=eyJpIjoiMjBhNWIzMmFjMjdiNGE1YzhhZTE4YmM0ZjA0MDM4ZWYiLCJwIjoiZXhjZWwtamlyYSJ9" TargetMode="External"/><Relationship Id="rId400" Type="http://schemas.openxmlformats.org/officeDocument/2006/relationships/hyperlink" Target="https://cogna.atlassian.net/browse/SGTB-1445?atlOrigin=eyJpIjoiMjBhNWIzMmFjMjdiNGE1YzhhZTE4YmM0ZjA0MDM4ZWYiLCJwIjoiZXhjZWwtamlyYSJ9" TargetMode="External"/><Relationship Id="rId484" Type="http://schemas.openxmlformats.org/officeDocument/2006/relationships/hyperlink" Target="https://cogna.atlassian.net/browse/SGRP-98?atlOrigin=eyJpIjoiMjBhNWIzMmFjMjdiNGE1YzhhZTE4YmM0ZjA0MDM4ZWYiLCJwIjoiZXhjZWwtamlyYSJ9" TargetMode="External"/><Relationship Id="rId705" Type="http://schemas.openxmlformats.org/officeDocument/2006/relationships/hyperlink" Target="https://cogna.atlassian.net/browse/ARTSG-184?atlOrigin=eyJpIjoiMjBhNWIzMmFjMjdiNGE1YzhhZTE4YmM0ZjA0MDM4ZWYiLCJwIjoiZXhjZWwtamlyYSJ9" TargetMode="External"/><Relationship Id="rId137" Type="http://schemas.openxmlformats.org/officeDocument/2006/relationships/hyperlink" Target="https://cogna.atlassian.net/browse/JACM-765?atlOrigin=eyJpIjoiMjBhNWIzMmFjMjdiNGE1YzhhZTE4YmM0ZjA0MDM4ZWYiLCJwIjoiZXhjZWwtamlyYSJ9" TargetMode="External"/><Relationship Id="rId344" Type="http://schemas.openxmlformats.org/officeDocument/2006/relationships/hyperlink" Target="https://cogna.atlassian.net/browse/ARTSG-270?atlOrigin=eyJpIjoiMjBhNWIzMmFjMjdiNGE1YzhhZTE4YmM0ZjA0MDM4ZWYiLCJwIjoiZXhjZWwtamlyYSJ9" TargetMode="External"/><Relationship Id="rId691" Type="http://schemas.openxmlformats.org/officeDocument/2006/relationships/hyperlink" Target="https://cogna.atlassian.net/browse/ARTSG-184?atlOrigin=eyJpIjoiMjBhNWIzMmFjMjdiNGE1YzhhZTE4YmM0ZjA0MDM4ZWYiLCJwIjoiZXhjZWwtamlyYSJ9" TargetMode="External"/><Relationship Id="rId789" Type="http://schemas.openxmlformats.org/officeDocument/2006/relationships/hyperlink" Target="https://cogna.atlassian.net/browse/ARTSG-182?atlOrigin=eyJpIjoiMjBhNWIzMmFjMjdiNGE1YzhhZTE4YmM0ZjA0MDM4ZWYiLCJwIjoiZXhjZWwtamlyYSJ9" TargetMode="External"/><Relationship Id="rId912" Type="http://schemas.openxmlformats.org/officeDocument/2006/relationships/hyperlink" Target="https://cogna.atlassian.net/browse/SGGU-6777?atlOrigin=eyJpIjoiMjBhNWIzMmFjMjdiNGE1YzhhZTE4YmM0ZjA0MDM4ZWYiLCJwIjoiZXhjZWwtamlyYSJ9" TargetMode="External"/><Relationship Id="rId996" Type="http://schemas.openxmlformats.org/officeDocument/2006/relationships/hyperlink" Target="https://cogna.atlassian.net/browse/JADO-8434?atlOrigin=eyJpIjoiMjBhNWIzMmFjMjdiNGE1YzhhZTE4YmM0ZjA0MDM4ZWYiLCJwIjoiZXhjZWwtamlyYSJ9" TargetMode="External"/><Relationship Id="rId41" Type="http://schemas.openxmlformats.org/officeDocument/2006/relationships/hyperlink" Target="https://cogna.atlassian.net/browse/APSF-6674?atlOrigin=eyJpIjoiMjBhNWIzMmFjMjdiNGE1YzhhZTE4YmM0ZjA0MDM4ZWYiLCJwIjoiZXhjZWwtamlyYSJ9" TargetMode="External"/><Relationship Id="rId551" Type="http://schemas.openxmlformats.org/officeDocument/2006/relationships/hyperlink" Target="https://cogna.atlassian.net/browse/ARTSG-185?atlOrigin=eyJpIjoiMjBhNWIzMmFjMjdiNGE1YzhhZTE4YmM0ZjA0MDM4ZWYiLCJwIjoiZXhjZWwtamlyYSJ9" TargetMode="External"/><Relationship Id="rId649" Type="http://schemas.openxmlformats.org/officeDocument/2006/relationships/hyperlink" Target="https://cogna.atlassian.net/browse/ARTSG-184?atlOrigin=eyJpIjoiMjBhNWIzMmFjMjdiNGE1YzhhZTE4YmM0ZjA0MDM4ZWYiLCJwIjoiZXhjZWwtamlyYSJ9" TargetMode="External"/><Relationship Id="rId856" Type="http://schemas.openxmlformats.org/officeDocument/2006/relationships/hyperlink" Target="https://cogna.atlassian.net/browse/SGSE-3394?atlOrigin=eyJpIjoiMjBhNWIzMmFjMjdiNGE1YzhhZTE4YmM0ZjA0MDM4ZWYiLCJwIjoiZXhjZWwtamlyYSJ9" TargetMode="External"/><Relationship Id="rId190" Type="http://schemas.openxmlformats.org/officeDocument/2006/relationships/hyperlink" Target="https://cogna.atlassian.net/browse/ARTSG-313?atlOrigin=eyJpIjoiMjBhNWIzMmFjMjdiNGE1YzhhZTE4YmM0ZjA0MDM4ZWYiLCJwIjoiZXhjZWwtamlyYSJ9" TargetMode="External"/><Relationship Id="rId204" Type="http://schemas.openxmlformats.org/officeDocument/2006/relationships/hyperlink" Target="https://cogna.atlassian.net/browse/SGTB-1013?atlOrigin=eyJpIjoiMjBhNWIzMmFjMjdiNGE1YzhhZTE4YmM0ZjA0MDM4ZWYiLCJwIjoiZXhjZWwtamlyYSJ9" TargetMode="External"/><Relationship Id="rId288" Type="http://schemas.openxmlformats.org/officeDocument/2006/relationships/hyperlink" Target="https://cogna.atlassian.net/browse/SDIA-1212?atlOrigin=eyJpIjoiMjBhNWIzMmFjMjdiNGE1YzhhZTE4YmM0ZjA0MDM4ZWYiLCJwIjoiZXhjZWwtamlyYSJ9" TargetMode="External"/><Relationship Id="rId411" Type="http://schemas.openxmlformats.org/officeDocument/2006/relationships/hyperlink" Target="https://cogna.atlassian.net/browse/SGTB-100?atlOrigin=eyJpIjoiMjBhNWIzMmFjMjdiNGE1YzhhZTE4YmM0ZjA0MDM4ZWYiLCJwIjoiZXhjZWwtamlyYSJ9" TargetMode="External"/><Relationship Id="rId509" Type="http://schemas.openxmlformats.org/officeDocument/2006/relationships/hyperlink" Target="https://cogna.atlassian.net/browse/ARTSG-185?atlOrigin=eyJpIjoiMjBhNWIzMmFjMjdiNGE1YzhhZTE4YmM0ZjA0MDM4ZWYiLCJwIjoiZXhjZWwtamlyYSJ9" TargetMode="External"/><Relationship Id="rId1041" Type="http://schemas.openxmlformats.org/officeDocument/2006/relationships/hyperlink" Target="https://cogna.atlassian.net/browse/ARTPT-710?atlOrigin=eyJpIjoiMjBhNWIzMmFjMjdiNGE1YzhhZTE4YmM0ZjA0MDM4ZWYiLCJwIjoiZXhjZWwtamlyYSJ9" TargetMode="External"/><Relationship Id="rId495" Type="http://schemas.openxmlformats.org/officeDocument/2006/relationships/hyperlink" Target="https://cogna.atlassian.net/browse/ARTSG-185?atlOrigin=eyJpIjoiMjBhNWIzMmFjMjdiNGE1YzhhZTE4YmM0ZjA0MDM4ZWYiLCJwIjoiZXhjZWwtamlyYSJ9" TargetMode="External"/><Relationship Id="rId716" Type="http://schemas.openxmlformats.org/officeDocument/2006/relationships/hyperlink" Target="https://cogna.atlassian.net/browse/SGGU-5382?atlOrigin=eyJpIjoiMjBhNWIzMmFjMjdiNGE1YzhhZTE4YmM0ZjA0MDM4ZWYiLCJwIjoiZXhjZWwtamlyYSJ9" TargetMode="External"/><Relationship Id="rId923" Type="http://schemas.openxmlformats.org/officeDocument/2006/relationships/hyperlink" Target="https://cogna.atlassian.net/browse/SGGU-5187?atlOrigin=eyJpIjoiMjBhNWIzMmFjMjdiNGE1YzhhZTE4YmM0ZjA0MDM4ZWYiLCJwIjoiZXhjZWwtamlyYSJ9" TargetMode="External"/><Relationship Id="rId52" Type="http://schemas.openxmlformats.org/officeDocument/2006/relationships/hyperlink" Target="https://cogna.atlassian.net/browse/ARTPT-710?atlOrigin=eyJpIjoiMjBhNWIzMmFjMjdiNGE1YzhhZTE4YmM0ZjA0MDM4ZWYiLCJwIjoiZXhjZWwtamlyYSJ9" TargetMode="External"/><Relationship Id="rId148" Type="http://schemas.openxmlformats.org/officeDocument/2006/relationships/hyperlink" Target="https://cogna.atlassian.net/browse/ARTPT-695?atlOrigin=eyJpIjoiMjBhNWIzMmFjMjdiNGE1YzhhZTE4YmM0ZjA0MDM4ZWYiLCJwIjoiZXhjZWwtamlyYSJ9" TargetMode="External"/><Relationship Id="rId355" Type="http://schemas.openxmlformats.org/officeDocument/2006/relationships/hyperlink" Target="https://cogna.atlassian.net/browse/BBBE-5870?atlOrigin=eyJpIjoiMjBhNWIzMmFjMjdiNGE1YzhhZTE4YmM0ZjA0MDM4ZWYiLCJwIjoiZXhjZWwtamlyYSJ9" TargetMode="External"/><Relationship Id="rId562" Type="http://schemas.openxmlformats.org/officeDocument/2006/relationships/hyperlink" Target="https://cogna.atlassian.net/browse/SGRP-31?atlOrigin=eyJpIjoiMjBhNWIzMmFjMjdiNGE1YzhhZTE4YmM0ZjA0MDM4ZWYiLCJwIjoiZXhjZWwtamlyYSJ9" TargetMode="External"/><Relationship Id="rId215" Type="http://schemas.openxmlformats.org/officeDocument/2006/relationships/hyperlink" Target="https://cogna.atlassian.net/browse/SGTB-1358?atlOrigin=eyJpIjoiMjBhNWIzMmFjMjdiNGE1YzhhZTE4YmM0ZjA0MDM4ZWYiLCJwIjoiZXhjZWwtamlyYSJ9" TargetMode="External"/><Relationship Id="rId422" Type="http://schemas.openxmlformats.org/officeDocument/2006/relationships/hyperlink" Target="https://cogna.atlassian.net/browse/SGGU-6348?atlOrigin=eyJpIjoiMjBhNWIzMmFjMjdiNGE1YzhhZTE4YmM0ZjA0MDM4ZWYiLCJwIjoiZXhjZWwtamlyYSJ9" TargetMode="External"/><Relationship Id="rId867" Type="http://schemas.openxmlformats.org/officeDocument/2006/relationships/hyperlink" Target="https://cogna.atlassian.net/browse/ARTSG-178?atlOrigin=eyJpIjoiMjBhNWIzMmFjMjdiNGE1YzhhZTE4YmM0ZjA0MDM4ZWYiLCJwIjoiZXhjZWwtamlyYSJ9" TargetMode="External"/><Relationship Id="rId1052" Type="http://schemas.openxmlformats.org/officeDocument/2006/relationships/hyperlink" Target="https://cogna.atlassian.net/browse/SGGS-6972?atlOrigin=eyJpIjoiMjBhNWIzMmFjMjdiNGE1YzhhZTE4YmM0ZjA0MDM4ZWYiLCJwIjoiZXhjZWwtamlyYSJ9" TargetMode="External"/><Relationship Id="rId299" Type="http://schemas.openxmlformats.org/officeDocument/2006/relationships/hyperlink" Target="https://cogna.atlassian.net/browse/SGTB-177?atlOrigin=eyJpIjoiMjBhNWIzMmFjMjdiNGE1YzhhZTE4YmM0ZjA0MDM4ZWYiLCJwIjoiZXhjZWwtamlyYSJ9" TargetMode="External"/><Relationship Id="rId727" Type="http://schemas.openxmlformats.org/officeDocument/2006/relationships/hyperlink" Target="https://cogna.atlassian.net/browse/ARTSG-183?atlOrigin=eyJpIjoiMjBhNWIzMmFjMjdiNGE1YzhhZTE4YmM0ZjA0MDM4ZWYiLCJwIjoiZXhjZWwtamlyYSJ9" TargetMode="External"/><Relationship Id="rId934" Type="http://schemas.openxmlformats.org/officeDocument/2006/relationships/hyperlink" Target="https://cogna.atlassian.net/browse/SGGU-5536?atlOrigin=eyJpIjoiMjBhNWIzMmFjMjdiNGE1YzhhZTE4YmM0ZjA0MDM4ZWYiLCJwIjoiZXhjZWwtamlyYSJ9" TargetMode="External"/><Relationship Id="rId63" Type="http://schemas.openxmlformats.org/officeDocument/2006/relationships/hyperlink" Target="https://cogna.atlassian.net/browse/APSF-2782?atlOrigin=eyJpIjoiMjBhNWIzMmFjMjdiNGE1YzhhZTE4YmM0ZjA0MDM4ZWYiLCJwIjoiZXhjZWwtamlyYSJ9" TargetMode="External"/><Relationship Id="rId159" Type="http://schemas.openxmlformats.org/officeDocument/2006/relationships/hyperlink" Target="https://cogna.atlassian.net/browse/JACM-749?atlOrigin=eyJpIjoiMjBhNWIzMmFjMjdiNGE1YzhhZTE4YmM0ZjA0MDM4ZWYiLCJwIjoiZXhjZWwtamlyYSJ9" TargetMode="External"/><Relationship Id="rId366" Type="http://schemas.openxmlformats.org/officeDocument/2006/relationships/hyperlink" Target="https://cogna.atlassian.net/browse/ARTSG-270?atlOrigin=eyJpIjoiMjBhNWIzMmFjMjdiNGE1YzhhZTE4YmM0ZjA0MDM4ZWYiLCJwIjoiZXhjZWwtamlyYSJ9" TargetMode="External"/><Relationship Id="rId573" Type="http://schemas.openxmlformats.org/officeDocument/2006/relationships/hyperlink" Target="https://cogna.atlassian.net/browse/ARTSG-185?atlOrigin=eyJpIjoiMjBhNWIzMmFjMjdiNGE1YzhhZTE4YmM0ZjA0MDM4ZWYiLCJwIjoiZXhjZWwtamlyYSJ9" TargetMode="External"/><Relationship Id="rId780" Type="http://schemas.openxmlformats.org/officeDocument/2006/relationships/hyperlink" Target="https://cogna.atlassian.net/browse/SGGS-17049?atlOrigin=eyJpIjoiMjBhNWIzMmFjMjdiNGE1YzhhZTE4YmM0ZjA0MDM4ZWYiLCJwIjoiZXhjZWwtamlyYSJ9" TargetMode="External"/><Relationship Id="rId226" Type="http://schemas.openxmlformats.org/officeDocument/2006/relationships/hyperlink" Target="https://cogna.atlassian.net/browse/SGTB-999?atlOrigin=eyJpIjoiMjBhNWIzMmFjMjdiNGE1YzhhZTE4YmM0ZjA0MDM4ZWYiLCJwIjoiZXhjZWwtamlyYSJ9" TargetMode="External"/><Relationship Id="rId433" Type="http://schemas.openxmlformats.org/officeDocument/2006/relationships/hyperlink" Target="https://cogna.atlassian.net/browse/ARTSG-193?atlOrigin=eyJpIjoiMjBhNWIzMmFjMjdiNGE1YzhhZTE4YmM0ZjA0MDM4ZWYiLCJwIjoiZXhjZWwtamlyYSJ9" TargetMode="External"/><Relationship Id="rId878" Type="http://schemas.openxmlformats.org/officeDocument/2006/relationships/hyperlink" Target="https://cogna.atlassian.net/browse/SGGS-15634?atlOrigin=eyJpIjoiMjBhNWIzMmFjMjdiNGE1YzhhZTE4YmM0ZjA0MDM4ZWYiLCJwIjoiZXhjZWwtamlyYSJ9" TargetMode="External"/><Relationship Id="rId1063" Type="http://schemas.openxmlformats.org/officeDocument/2006/relationships/hyperlink" Target="https://cogna.atlassian.net/browse/ARTPT-710?atlOrigin=eyJpIjoiMjBhNWIzMmFjMjdiNGE1YzhhZTE4YmM0ZjA0MDM4ZWYiLCJwIjoiZXhjZWwtamlyYSJ9" TargetMode="External"/><Relationship Id="rId640" Type="http://schemas.openxmlformats.org/officeDocument/2006/relationships/hyperlink" Target="https://cogna.atlassian.net/browse/SGGS-15614?atlOrigin=eyJpIjoiMjBhNWIzMmFjMjdiNGE1YzhhZTE4YmM0ZjA0MDM4ZWYiLCJwIjoiZXhjZWwtamlyYSJ9" TargetMode="External"/><Relationship Id="rId738" Type="http://schemas.openxmlformats.org/officeDocument/2006/relationships/hyperlink" Target="https://cogna.atlassian.net/browse/SGSE-3264?atlOrigin=eyJpIjoiMjBhNWIzMmFjMjdiNGE1YzhhZTE4YmM0ZjA0MDM4ZWYiLCJwIjoiZXhjZWwtamlyYSJ9" TargetMode="External"/><Relationship Id="rId945" Type="http://schemas.openxmlformats.org/officeDocument/2006/relationships/hyperlink" Target="https://cogna.atlassian.net/browse/SGGU-5187?atlOrigin=eyJpIjoiMjBhNWIzMmFjMjdiNGE1YzhhZTE4YmM0ZjA0MDM4ZWYiLCJwIjoiZXhjZWwtamlyYSJ9" TargetMode="External"/><Relationship Id="rId74" Type="http://schemas.openxmlformats.org/officeDocument/2006/relationships/hyperlink" Target="https://cogna.atlassian.net/browse/ARTPT-710?atlOrigin=eyJpIjoiMjBhNWIzMmFjMjdiNGE1YzhhZTE4YmM0ZjA0MDM4ZWYiLCJwIjoiZXhjZWwtamlyYSJ9" TargetMode="External"/><Relationship Id="rId377" Type="http://schemas.openxmlformats.org/officeDocument/2006/relationships/hyperlink" Target="https://cogna.atlassian.net/browse/SGGU-5288?atlOrigin=eyJpIjoiMjBhNWIzMmFjMjdiNGE1YzhhZTE4YmM0ZjA0MDM4ZWYiLCJwIjoiZXhjZWwtamlyYSJ9" TargetMode="External"/><Relationship Id="rId500" Type="http://schemas.openxmlformats.org/officeDocument/2006/relationships/hyperlink" Target="https://cogna.atlassian.net/browse/SGRP-87?atlOrigin=eyJpIjoiMjBhNWIzMmFjMjdiNGE1YzhhZTE4YmM0ZjA0MDM4ZWYiLCJwIjoiZXhjZWwtamlyYSJ9" TargetMode="External"/><Relationship Id="rId584" Type="http://schemas.openxmlformats.org/officeDocument/2006/relationships/hyperlink" Target="https://cogna.atlassian.net/browse/SGRP-20?atlOrigin=eyJpIjoiMjBhNWIzMmFjMjdiNGE1YzhhZTE4YmM0ZjA0MDM4ZWYiLCJwIjoiZXhjZWwtamlyYSJ9" TargetMode="External"/><Relationship Id="rId805" Type="http://schemas.openxmlformats.org/officeDocument/2006/relationships/hyperlink" Target="https://cogna.atlassian.net/browse/ARTSG-178?atlOrigin=eyJpIjoiMjBhNWIzMmFjMjdiNGE1YzhhZTE4YmM0ZjA0MDM4ZWYiLCJwIjoiZXhjZWwtamlyYSJ9" TargetMode="External"/><Relationship Id="rId5" Type="http://schemas.openxmlformats.org/officeDocument/2006/relationships/hyperlink" Target="https://cogna.atlassian.net/browse/DFAR-3113?atlOrigin=eyJpIjoiMjBhNWIzMmFjMjdiNGE1YzhhZTE4YmM0ZjA0MDM4ZWYiLCJwIjoiZXhjZWwtamlyYSJ9" TargetMode="External"/><Relationship Id="rId237" Type="http://schemas.openxmlformats.org/officeDocument/2006/relationships/hyperlink" Target="https://cogna.atlassian.net/browse/SGTP-18088?atlOrigin=eyJpIjoiMjBhNWIzMmFjMjdiNGE1YzhhZTE4YmM0ZjA0MDM4ZWYiLCJwIjoiZXhjZWwtamlyYSJ9" TargetMode="External"/><Relationship Id="rId791" Type="http://schemas.openxmlformats.org/officeDocument/2006/relationships/hyperlink" Target="https://cogna.atlassian.net/browse/ARTSG-182?atlOrigin=eyJpIjoiMjBhNWIzMmFjMjdiNGE1YzhhZTE4YmM0ZjA0MDM4ZWYiLCJwIjoiZXhjZWwtamlyYSJ9" TargetMode="External"/><Relationship Id="rId889" Type="http://schemas.openxmlformats.org/officeDocument/2006/relationships/hyperlink" Target="https://cogna.atlassian.net/browse/SGGU-5187?atlOrigin=eyJpIjoiMjBhNWIzMmFjMjdiNGE1YzhhZTE4YmM0ZjA0MDM4ZWYiLCJwIjoiZXhjZWwtamlyYSJ9" TargetMode="External"/><Relationship Id="rId1074" Type="http://schemas.openxmlformats.org/officeDocument/2006/relationships/hyperlink" Target="https://cogna.atlassian.net/browse/JFEA-21402?atlOrigin=eyJpIjoiMjBhNWIzMmFjMjdiNGE1YzhhZTE4YmM0ZjA0MDM4ZWYiLCJwIjoiZXhjZWwtamlyYSJ9" TargetMode="External"/><Relationship Id="rId444" Type="http://schemas.openxmlformats.org/officeDocument/2006/relationships/hyperlink" Target="https://cogna.atlassian.net/browse/SGGU-6355?atlOrigin=eyJpIjoiMjBhNWIzMmFjMjdiNGE1YzhhZTE4YmM0ZjA0MDM4ZWYiLCJwIjoiZXhjZWwtamlyYSJ9" TargetMode="External"/><Relationship Id="rId651" Type="http://schemas.openxmlformats.org/officeDocument/2006/relationships/hyperlink" Target="https://cogna.atlassian.net/browse/ARTSG-184?atlOrigin=eyJpIjoiMjBhNWIzMmFjMjdiNGE1YzhhZTE4YmM0ZjA0MDM4ZWYiLCJwIjoiZXhjZWwtamlyYSJ9" TargetMode="External"/><Relationship Id="rId749" Type="http://schemas.openxmlformats.org/officeDocument/2006/relationships/hyperlink" Target="https://cogna.atlassian.net/browse/ARTSG-183?atlOrigin=eyJpIjoiMjBhNWIzMmFjMjdiNGE1YzhhZTE4YmM0ZjA0MDM4ZWYiLCJwIjoiZXhjZWwtamlyYSJ9" TargetMode="External"/><Relationship Id="rId290" Type="http://schemas.openxmlformats.org/officeDocument/2006/relationships/hyperlink" Target="https://cogna.atlassian.net/browse/SDIA-1212?atlOrigin=eyJpIjoiMjBhNWIzMmFjMjdiNGE1YzhhZTE4YmM0ZjA0MDM4ZWYiLCJwIjoiZXhjZWwtamlyYSJ9" TargetMode="External"/><Relationship Id="rId304" Type="http://schemas.openxmlformats.org/officeDocument/2006/relationships/hyperlink" Target="https://cogna.atlassian.net/browse/SDIA-1212?atlOrigin=eyJpIjoiMjBhNWIzMmFjMjdiNGE1YzhhZTE4YmM0ZjA0MDM4ZWYiLCJwIjoiZXhjZWwtamlyYSJ9" TargetMode="External"/><Relationship Id="rId388" Type="http://schemas.openxmlformats.org/officeDocument/2006/relationships/hyperlink" Target="https://cogna.atlassian.net/browse/SGGS-16990?atlOrigin=eyJpIjoiMjBhNWIzMmFjMjdiNGE1YzhhZTE4YmM0ZjA0MDM4ZWYiLCJwIjoiZXhjZWwtamlyYSJ9" TargetMode="External"/><Relationship Id="rId511" Type="http://schemas.openxmlformats.org/officeDocument/2006/relationships/hyperlink" Target="https://cogna.atlassian.net/browse/ARTSG-185?atlOrigin=eyJpIjoiMjBhNWIzMmFjMjdiNGE1YzhhZTE4YmM0ZjA0MDM4ZWYiLCJwIjoiZXhjZWwtamlyYSJ9" TargetMode="External"/><Relationship Id="rId609" Type="http://schemas.openxmlformats.org/officeDocument/2006/relationships/hyperlink" Target="https://cogna.atlassian.net/browse/ARTSG-185?atlOrigin=eyJpIjoiMjBhNWIzMmFjMjdiNGE1YzhhZTE4YmM0ZjA0MDM4ZWYiLCJwIjoiZXhjZWwtamlyYSJ9" TargetMode="External"/><Relationship Id="rId956" Type="http://schemas.openxmlformats.org/officeDocument/2006/relationships/hyperlink" Target="https://cogna.atlassian.net/browse/JADO-11107?atlOrigin=eyJpIjoiMjBhNWIzMmFjMjdiNGE1YzhhZTE4YmM0ZjA0MDM4ZWYiLCJwIjoiZXhjZWwtamlyYSJ9" TargetMode="External"/><Relationship Id="rId85" Type="http://schemas.openxmlformats.org/officeDocument/2006/relationships/hyperlink" Target="https://cogna.atlassian.net/browse/JACM-831?atlOrigin=eyJpIjoiMjBhNWIzMmFjMjdiNGE1YzhhZTE4YmM0ZjA0MDM4ZWYiLCJwIjoiZXhjZWwtamlyYSJ9" TargetMode="External"/><Relationship Id="rId150" Type="http://schemas.openxmlformats.org/officeDocument/2006/relationships/hyperlink" Target="https://cogna.atlassian.net/browse/ARTPT-695?atlOrigin=eyJpIjoiMjBhNWIzMmFjMjdiNGE1YzhhZTE4YmM0ZjA0MDM4ZWYiLCJwIjoiZXhjZWwtamlyYSJ9" TargetMode="External"/><Relationship Id="rId595" Type="http://schemas.openxmlformats.org/officeDocument/2006/relationships/hyperlink" Target="https://cogna.atlassian.net/browse/ARTSG-185?atlOrigin=eyJpIjoiMjBhNWIzMmFjMjdiNGE1YzhhZTE4YmM0ZjA0MDM4ZWYiLCJwIjoiZXhjZWwtamlyYSJ9" TargetMode="External"/><Relationship Id="rId816" Type="http://schemas.openxmlformats.org/officeDocument/2006/relationships/hyperlink" Target="https://cogna.atlassian.net/browse/SGSE-4104?atlOrigin=eyJpIjoiMjBhNWIzMmFjMjdiNGE1YzhhZTE4YmM0ZjA0MDM4ZWYiLCJwIjoiZXhjZWwtamlyYSJ9" TargetMode="External"/><Relationship Id="rId1001" Type="http://schemas.openxmlformats.org/officeDocument/2006/relationships/hyperlink" Target="https://cogna.atlassian.net/browse/ARTPT-710?atlOrigin=eyJpIjoiMjBhNWIzMmFjMjdiNGE1YzhhZTE4YmM0ZjA0MDM4ZWYiLCJwIjoiZXhjZWwtamlyYSJ9" TargetMode="External"/><Relationship Id="rId248" Type="http://schemas.openxmlformats.org/officeDocument/2006/relationships/hyperlink" Target="https://cogna.atlassian.net/browse/SDIA-1212?atlOrigin=eyJpIjoiMjBhNWIzMmFjMjdiNGE1YzhhZTE4YmM0ZjA0MDM4ZWYiLCJwIjoiZXhjZWwtamlyYSJ9" TargetMode="External"/><Relationship Id="rId455" Type="http://schemas.openxmlformats.org/officeDocument/2006/relationships/hyperlink" Target="https://cogna.atlassian.net/browse/ARTSG-190?atlOrigin=eyJpIjoiMjBhNWIzMmFjMjdiNGE1YzhhZTE4YmM0ZjA0MDM4ZWYiLCJwIjoiZXhjZWwtamlyYSJ9" TargetMode="External"/><Relationship Id="rId662" Type="http://schemas.openxmlformats.org/officeDocument/2006/relationships/hyperlink" Target="https://cogna.atlassian.net/browse/SGSE-3286?atlOrigin=eyJpIjoiMjBhNWIzMmFjMjdiNGE1YzhhZTE4YmM0ZjA0MDM4ZWYiLCJwIjoiZXhjZWwtamlyYSJ9" TargetMode="External"/><Relationship Id="rId1085" Type="http://schemas.openxmlformats.org/officeDocument/2006/relationships/hyperlink" Target="https://cogna.atlassian.net/browse/ARTPT-710?atlOrigin=eyJpIjoiMjBhNWIzMmFjMjdiNGE1YzhhZTE4YmM0ZjA0MDM4ZWYiLCJwIjoiZXhjZWwtamlyYSJ9" TargetMode="External"/><Relationship Id="rId12" Type="http://schemas.openxmlformats.org/officeDocument/2006/relationships/hyperlink" Target="https://cogna.atlassian.net/browse/ARTPT-710?atlOrigin=eyJpIjoiMjBhNWIzMmFjMjdiNGE1YzhhZTE4YmM0ZjA0MDM4ZWYiLCJwIjoiZXhjZWwtamlyYSJ9" TargetMode="External"/><Relationship Id="rId108" Type="http://schemas.openxmlformats.org/officeDocument/2006/relationships/hyperlink" Target="https://cogna.atlassian.net/browse/ARTPT-701?atlOrigin=eyJpIjoiMjBhNWIzMmFjMjdiNGE1YzhhZTE4YmM0ZjA0MDM4ZWYiLCJwIjoiZXhjZWwtamlyYSJ9" TargetMode="External"/><Relationship Id="rId315" Type="http://schemas.openxmlformats.org/officeDocument/2006/relationships/hyperlink" Target="https://cogna.atlassian.net/browse/SGGS-15136?atlOrigin=eyJpIjoiMjBhNWIzMmFjMjdiNGE1YzhhZTE4YmM0ZjA0MDM4ZWYiLCJwIjoiZXhjZWwtamlyYSJ9" TargetMode="External"/><Relationship Id="rId522" Type="http://schemas.openxmlformats.org/officeDocument/2006/relationships/hyperlink" Target="https://cogna.atlassian.net/browse/SGRP-71?atlOrigin=eyJpIjoiMjBhNWIzMmFjMjdiNGE1YzhhZTE4YmM0ZjA0MDM4ZWYiLCJwIjoiZXhjZWwtamlyYSJ9" TargetMode="External"/><Relationship Id="rId967" Type="http://schemas.openxmlformats.org/officeDocument/2006/relationships/hyperlink" Target="https://cogna.atlassian.net/browse/SGGU-5187?atlOrigin=eyJpIjoiMjBhNWIzMmFjMjdiNGE1YzhhZTE4YmM0ZjA0MDM4ZWYiLCJwIjoiZXhjZWwtamlyYSJ9" TargetMode="External"/><Relationship Id="rId96" Type="http://schemas.openxmlformats.org/officeDocument/2006/relationships/hyperlink" Target="https://cogna.atlassian.net/browse/ARTPT-701?atlOrigin=eyJpIjoiMjBhNWIzMmFjMjdiNGE1YzhhZTE4YmM0ZjA0MDM4ZWYiLCJwIjoiZXhjZWwtamlyYSJ9" TargetMode="External"/><Relationship Id="rId161" Type="http://schemas.openxmlformats.org/officeDocument/2006/relationships/hyperlink" Target="https://cogna.atlassian.net/browse/JACM-748?atlOrigin=eyJpIjoiMjBhNWIzMmFjMjdiNGE1YzhhZTE4YmM0ZjA0MDM4ZWYiLCJwIjoiZXhjZWwtamlyYSJ9" TargetMode="External"/><Relationship Id="rId399" Type="http://schemas.openxmlformats.org/officeDocument/2006/relationships/hyperlink" Target="https://cogna.atlassian.net/browse/SGTB-100?atlOrigin=eyJpIjoiMjBhNWIzMmFjMjdiNGE1YzhhZTE4YmM0ZjA0MDM4ZWYiLCJwIjoiZXhjZWwtamlyYSJ9" TargetMode="External"/><Relationship Id="rId827" Type="http://schemas.openxmlformats.org/officeDocument/2006/relationships/hyperlink" Target="https://cogna.atlassian.net/browse/ARTSG-178?atlOrigin=eyJpIjoiMjBhNWIzMmFjMjdiNGE1YzhhZTE4YmM0ZjA0MDM4ZWYiLCJwIjoiZXhjZWwtamlyYSJ9" TargetMode="External"/><Relationship Id="rId1012" Type="http://schemas.openxmlformats.org/officeDocument/2006/relationships/hyperlink" Target="https://cogna.atlassian.net/browse/SGGS-17083?atlOrigin=eyJpIjoiMjBhNWIzMmFjMjdiNGE1YzhhZTE4YmM0ZjA0MDM4ZWYiLCJwIjoiZXhjZWwtamlyYSJ9" TargetMode="External"/><Relationship Id="rId259" Type="http://schemas.openxmlformats.org/officeDocument/2006/relationships/hyperlink" Target="https://cogna.atlassian.net/browse/SGTH-11891?atlOrigin=eyJpIjoiMjBhNWIzMmFjMjdiNGE1YzhhZTE4YmM0ZjA0MDM4ZWYiLCJwIjoiZXhjZWwtamlyYSJ9" TargetMode="External"/><Relationship Id="rId466" Type="http://schemas.openxmlformats.org/officeDocument/2006/relationships/hyperlink" Target="https://cogna.atlassian.net/browse/SGGU-5314?atlOrigin=eyJpIjoiMjBhNWIzMmFjMjdiNGE1YzhhZTE4YmM0ZjA0MDM4ZWYiLCJwIjoiZXhjZWwtamlyYSJ9" TargetMode="External"/><Relationship Id="rId673" Type="http://schemas.openxmlformats.org/officeDocument/2006/relationships/hyperlink" Target="https://cogna.atlassian.net/browse/ARTSG-184?atlOrigin=eyJpIjoiMjBhNWIzMmFjMjdiNGE1YzhhZTE4YmM0ZjA0MDM4ZWYiLCJwIjoiZXhjZWwtamlyYSJ9" TargetMode="External"/><Relationship Id="rId880" Type="http://schemas.openxmlformats.org/officeDocument/2006/relationships/hyperlink" Target="https://cogna.atlassian.net/browse/SGGS-15565?atlOrigin=eyJpIjoiMjBhNWIzMmFjMjdiNGE1YzhhZTE4YmM0ZjA0MDM4ZWYiLCJwIjoiZXhjZWwtamlyYSJ9" TargetMode="External"/><Relationship Id="rId1096" Type="http://schemas.openxmlformats.org/officeDocument/2006/relationships/hyperlink" Target="https://cogna.atlassian.net/browse/DFCR-4458?atlOrigin=eyJpIjoiMjBhNWIzMmFjMjdiNGE1YzhhZTE4YmM0ZjA0MDM4ZWYiLCJwIjoiZXhjZWwtamlyYSJ9" TargetMode="External"/><Relationship Id="rId23" Type="http://schemas.openxmlformats.org/officeDocument/2006/relationships/hyperlink" Target="https://cogna.atlassian.net/browse/BBBE-5897?atlOrigin=eyJpIjoiMjBhNWIzMmFjMjdiNGE1YzhhZTE4YmM0ZjA0MDM4ZWYiLCJwIjoiZXhjZWwtamlyYSJ9" TargetMode="External"/><Relationship Id="rId119" Type="http://schemas.openxmlformats.org/officeDocument/2006/relationships/hyperlink" Target="https://cogna.atlassian.net/browse/JACM-361?atlOrigin=eyJpIjoiMjBhNWIzMmFjMjdiNGE1YzhhZTE4YmM0ZjA0MDM4ZWYiLCJwIjoiZXhjZWwtamlyYSJ9" TargetMode="External"/><Relationship Id="rId326" Type="http://schemas.openxmlformats.org/officeDocument/2006/relationships/hyperlink" Target="https://cogna.atlassian.net/browse/ARTSG-270?atlOrigin=eyJpIjoiMjBhNWIzMmFjMjdiNGE1YzhhZTE4YmM0ZjA0MDM4ZWYiLCJwIjoiZXhjZWwtamlyYSJ9" TargetMode="External"/><Relationship Id="rId533" Type="http://schemas.openxmlformats.org/officeDocument/2006/relationships/hyperlink" Target="https://cogna.atlassian.net/browse/ARTSG-185?atlOrigin=eyJpIjoiMjBhNWIzMmFjMjdiNGE1YzhhZTE4YmM0ZjA0MDM4ZWYiLCJwIjoiZXhjZWwtamlyYSJ9" TargetMode="External"/><Relationship Id="rId978" Type="http://schemas.openxmlformats.org/officeDocument/2006/relationships/hyperlink" Target="https://cogna.atlassian.net/browse/JADO-9251?atlOrigin=eyJpIjoiMjBhNWIzMmFjMjdiNGE1YzhhZTE4YmM0ZjA0MDM4ZWYiLCJwIjoiZXhjZWwtamlyYSJ9" TargetMode="External"/><Relationship Id="rId740" Type="http://schemas.openxmlformats.org/officeDocument/2006/relationships/hyperlink" Target="https://cogna.atlassian.net/browse/SGSE-3263?atlOrigin=eyJpIjoiMjBhNWIzMmFjMjdiNGE1YzhhZTE4YmM0ZjA0MDM4ZWYiLCJwIjoiZXhjZWwtamlyYSJ9" TargetMode="External"/><Relationship Id="rId838" Type="http://schemas.openxmlformats.org/officeDocument/2006/relationships/hyperlink" Target="https://cogna.atlassian.net/browse/SGSE-3431?atlOrigin=eyJpIjoiMjBhNWIzMmFjMjdiNGE1YzhhZTE4YmM0ZjA0MDM4ZWYiLCJwIjoiZXhjZWwtamlyYSJ9" TargetMode="External"/><Relationship Id="rId1023" Type="http://schemas.openxmlformats.org/officeDocument/2006/relationships/hyperlink" Target="https://cogna.atlassian.net/browse/ARTPT-710?atlOrigin=eyJpIjoiMjBhNWIzMmFjMjdiNGE1YzhhZTE4YmM0ZjA0MDM4ZWYiLCJwIjoiZXhjZWwtamlyYSJ9" TargetMode="External"/><Relationship Id="rId172" Type="http://schemas.openxmlformats.org/officeDocument/2006/relationships/hyperlink" Target="https://cogna.atlassian.net/browse/ARTSG-313?atlOrigin=eyJpIjoiMjBhNWIzMmFjMjdiNGE1YzhhZTE4YmM0ZjA0MDM4ZWYiLCJwIjoiZXhjZWwtamlyYSJ9" TargetMode="External"/><Relationship Id="rId477" Type="http://schemas.openxmlformats.org/officeDocument/2006/relationships/hyperlink" Target="https://cogna.atlassian.net/browse/ARTSG-185?atlOrigin=eyJpIjoiMjBhNWIzMmFjMjdiNGE1YzhhZTE4YmM0ZjA0MDM4ZWYiLCJwIjoiZXhjZWwtamlyYSJ9" TargetMode="External"/><Relationship Id="rId600" Type="http://schemas.openxmlformats.org/officeDocument/2006/relationships/hyperlink" Target="https://cogna.atlassian.net/browse/SGRP-11?atlOrigin=eyJpIjoiMjBhNWIzMmFjMjdiNGE1YzhhZTE4YmM0ZjA0MDM4ZWYiLCJwIjoiZXhjZWwtamlyYSJ9" TargetMode="External"/><Relationship Id="rId684" Type="http://schemas.openxmlformats.org/officeDocument/2006/relationships/hyperlink" Target="https://cogna.atlassian.net/browse/SGGU-6124?atlOrigin=eyJpIjoiMjBhNWIzMmFjMjdiNGE1YzhhZTE4YmM0ZjA0MDM4ZWYiLCJwIjoiZXhjZWwtamlyYSJ9" TargetMode="External"/><Relationship Id="rId337" Type="http://schemas.openxmlformats.org/officeDocument/2006/relationships/hyperlink" Target="https://cogna.atlassian.net/browse/SGSE-3692?atlOrigin=eyJpIjoiMjBhNWIzMmFjMjdiNGE1YzhhZTE4YmM0ZjA0MDM4ZWYiLCJwIjoiZXhjZWwtamlyYSJ9" TargetMode="External"/><Relationship Id="rId891" Type="http://schemas.openxmlformats.org/officeDocument/2006/relationships/hyperlink" Target="https://cogna.atlassian.net/browse/SGGU-5187?atlOrigin=eyJpIjoiMjBhNWIzMmFjMjdiNGE1YzhhZTE4YmM0ZjA0MDM4ZWYiLCJwIjoiZXhjZWwtamlyYSJ9" TargetMode="External"/><Relationship Id="rId905" Type="http://schemas.openxmlformats.org/officeDocument/2006/relationships/hyperlink" Target="https://cogna.atlassian.net/browse/SGGU-5187?atlOrigin=eyJpIjoiMjBhNWIzMmFjMjdiNGE1YzhhZTE4YmM0ZjA0MDM4ZWYiLCJwIjoiZXhjZWwtamlyYSJ9" TargetMode="External"/><Relationship Id="rId989" Type="http://schemas.openxmlformats.org/officeDocument/2006/relationships/hyperlink" Target="https://cogna.atlassian.net/browse/SGGU-5187?atlOrigin=eyJpIjoiMjBhNWIzMmFjMjdiNGE1YzhhZTE4YmM0ZjA0MDM4ZWYiLCJwIjoiZXhjZWwtamlyYSJ9" TargetMode="External"/><Relationship Id="rId34" Type="http://schemas.openxmlformats.org/officeDocument/2006/relationships/hyperlink" Target="https://cogna.atlassian.net/browse/ARTPT-710?atlOrigin=eyJpIjoiMjBhNWIzMmFjMjdiNGE1YzhhZTE4YmM0ZjA0MDM4ZWYiLCJwIjoiZXhjZWwtamlyYSJ9" TargetMode="External"/><Relationship Id="rId544" Type="http://schemas.openxmlformats.org/officeDocument/2006/relationships/hyperlink" Target="https://cogna.atlassian.net/browse/SGRP-40?atlOrigin=eyJpIjoiMjBhNWIzMmFjMjdiNGE1YzhhZTE4YmM0ZjA0MDM4ZWYiLCJwIjoiZXhjZWwtamlyYSJ9" TargetMode="External"/><Relationship Id="rId751" Type="http://schemas.openxmlformats.org/officeDocument/2006/relationships/hyperlink" Target="https://cogna.atlassian.net/browse/ARTSG-183?atlOrigin=eyJpIjoiMjBhNWIzMmFjMjdiNGE1YzhhZTE4YmM0ZjA0MDM4ZWYiLCJwIjoiZXhjZWwtamlyYSJ9" TargetMode="External"/><Relationship Id="rId849" Type="http://schemas.openxmlformats.org/officeDocument/2006/relationships/hyperlink" Target="https://cogna.atlassian.net/browse/ARTSG-178?atlOrigin=eyJpIjoiMjBhNWIzMmFjMjdiNGE1YzhhZTE4YmM0ZjA0MDM4ZWYiLCJwIjoiZXhjZWwtamlyYSJ9" TargetMode="External"/><Relationship Id="rId183" Type="http://schemas.openxmlformats.org/officeDocument/2006/relationships/hyperlink" Target="https://cogna.atlassian.net/browse/SGTB-1373?atlOrigin=eyJpIjoiMjBhNWIzMmFjMjdiNGE1YzhhZTE4YmM0ZjA0MDM4ZWYiLCJwIjoiZXhjZWwtamlyYSJ9" TargetMode="External"/><Relationship Id="rId390" Type="http://schemas.openxmlformats.org/officeDocument/2006/relationships/hyperlink" Target="https://cogna.atlassian.net/browse/SGTB-60?atlOrigin=eyJpIjoiMjBhNWIzMmFjMjdiNGE1YzhhZTE4YmM0ZjA0MDM4ZWYiLCJwIjoiZXhjZWwtamlyYSJ9" TargetMode="External"/><Relationship Id="rId404" Type="http://schemas.openxmlformats.org/officeDocument/2006/relationships/hyperlink" Target="https://cogna.atlassian.net/browse/SGTB-77?atlOrigin=eyJpIjoiMjBhNWIzMmFjMjdiNGE1YzhhZTE4YmM0ZjA0MDM4ZWYiLCJwIjoiZXhjZWwtamlyYSJ9" TargetMode="External"/><Relationship Id="rId611" Type="http://schemas.openxmlformats.org/officeDocument/2006/relationships/hyperlink" Target="https://cogna.atlassian.net/browse/ARTSG-185?atlOrigin=eyJpIjoiMjBhNWIzMmFjMjdiNGE1YzhhZTE4YmM0ZjA0MDM4ZWYiLCJwIjoiZXhjZWwtamlyYSJ9" TargetMode="External"/><Relationship Id="rId1034" Type="http://schemas.openxmlformats.org/officeDocument/2006/relationships/hyperlink" Target="https://cogna.atlassian.net/browse/SGGS-9903?atlOrigin=eyJpIjoiMjBhNWIzMmFjMjdiNGE1YzhhZTE4YmM0ZjA0MDM4ZWYiLCJwIjoiZXhjZWwtamlyYSJ9" TargetMode="External"/><Relationship Id="rId250" Type="http://schemas.openxmlformats.org/officeDocument/2006/relationships/hyperlink" Target="https://cogna.atlassian.net/browse/SDIA-1212?atlOrigin=eyJpIjoiMjBhNWIzMmFjMjdiNGE1YzhhZTE4YmM0ZjA0MDM4ZWYiLCJwIjoiZXhjZWwtamlyYSJ9" TargetMode="External"/><Relationship Id="rId488" Type="http://schemas.openxmlformats.org/officeDocument/2006/relationships/hyperlink" Target="https://cogna.atlassian.net/browse/SGRP-96?atlOrigin=eyJpIjoiMjBhNWIzMmFjMjdiNGE1YzhhZTE4YmM0ZjA0MDM4ZWYiLCJwIjoiZXhjZWwtamlyYSJ9" TargetMode="External"/><Relationship Id="rId695" Type="http://schemas.openxmlformats.org/officeDocument/2006/relationships/hyperlink" Target="https://cogna.atlassian.net/browse/ARTSG-184?atlOrigin=eyJpIjoiMjBhNWIzMmFjMjdiNGE1YzhhZTE4YmM0ZjA0MDM4ZWYiLCJwIjoiZXhjZWwtamlyYSJ9" TargetMode="External"/><Relationship Id="rId709" Type="http://schemas.openxmlformats.org/officeDocument/2006/relationships/hyperlink" Target="https://cogna.atlassian.net/browse/ARTSG-184?atlOrigin=eyJpIjoiMjBhNWIzMmFjMjdiNGE1YzhhZTE4YmM0ZjA0MDM4ZWYiLCJwIjoiZXhjZWwtamlyYSJ9" TargetMode="External"/><Relationship Id="rId916" Type="http://schemas.openxmlformats.org/officeDocument/2006/relationships/hyperlink" Target="https://cogna.atlassian.net/browse/SGGU-6367?atlOrigin=eyJpIjoiMjBhNWIzMmFjMjdiNGE1YzhhZTE4YmM0ZjA0MDM4ZWYiLCJwIjoiZXhjZWwtamlyYSJ9" TargetMode="External"/><Relationship Id="rId1101" Type="http://schemas.openxmlformats.org/officeDocument/2006/relationships/hyperlink" Target="https://cogna.atlassian.net/browse/ARTPT-710?atlOrigin=eyJpIjoiMjBhNWIzMmFjMjdiNGE1YzhhZTE4YmM0ZjA0MDM4ZWYiLCJwIjoiZXhjZWwtamlyYSJ9" TargetMode="External"/><Relationship Id="rId45" Type="http://schemas.openxmlformats.org/officeDocument/2006/relationships/hyperlink" Target="https://cogna.atlassian.net/browse/APSF-6656?atlOrigin=eyJpIjoiMjBhNWIzMmFjMjdiNGE1YzhhZTE4YmM0ZjA0MDM4ZWYiLCJwIjoiZXhjZWwtamlyYSJ9" TargetMode="External"/><Relationship Id="rId110" Type="http://schemas.openxmlformats.org/officeDocument/2006/relationships/hyperlink" Target="https://cogna.atlassian.net/browse/ARTPT-701?atlOrigin=eyJpIjoiMjBhNWIzMmFjMjdiNGE1YzhhZTE4YmM0ZjA0MDM4ZWYiLCJwIjoiZXhjZWwtamlyYSJ9" TargetMode="External"/><Relationship Id="rId348" Type="http://schemas.openxmlformats.org/officeDocument/2006/relationships/hyperlink" Target="https://cogna.atlassian.net/browse/ARTSG-270?atlOrigin=eyJpIjoiMjBhNWIzMmFjMjdiNGE1YzhhZTE4YmM0ZjA0MDM4ZWYiLCJwIjoiZXhjZWwtamlyYSJ9" TargetMode="External"/><Relationship Id="rId555" Type="http://schemas.openxmlformats.org/officeDocument/2006/relationships/hyperlink" Target="https://cogna.atlassian.net/browse/ARTSG-185?atlOrigin=eyJpIjoiMjBhNWIzMmFjMjdiNGE1YzhhZTE4YmM0ZjA0MDM4ZWYiLCJwIjoiZXhjZWwtamlyYSJ9" TargetMode="External"/><Relationship Id="rId762" Type="http://schemas.openxmlformats.org/officeDocument/2006/relationships/hyperlink" Target="https://cogna.atlassian.net/browse/SGGS-15530?atlOrigin=eyJpIjoiMjBhNWIzMmFjMjdiNGE1YzhhZTE4YmM0ZjA0MDM4ZWYiLCJwIjoiZXhjZWwtamlyYSJ9" TargetMode="External"/><Relationship Id="rId194" Type="http://schemas.openxmlformats.org/officeDocument/2006/relationships/hyperlink" Target="https://cogna.atlassian.net/browse/ARTSG-313?atlOrigin=eyJpIjoiMjBhNWIzMmFjMjdiNGE1YzhhZTE4YmM0ZjA0MDM4ZWYiLCJwIjoiZXhjZWwtamlyYSJ9" TargetMode="External"/><Relationship Id="rId208" Type="http://schemas.openxmlformats.org/officeDocument/2006/relationships/hyperlink" Target="https://cogna.atlassian.net/browse/SGTB-1013?atlOrigin=eyJpIjoiMjBhNWIzMmFjMjdiNGE1YzhhZTE4YmM0ZjA0MDM4ZWYiLCJwIjoiZXhjZWwtamlyYSJ9" TargetMode="External"/><Relationship Id="rId415" Type="http://schemas.openxmlformats.org/officeDocument/2006/relationships/hyperlink" Target="https://cogna.atlassian.net/browse/SGTB-100?atlOrigin=eyJpIjoiMjBhNWIzMmFjMjdiNGE1YzhhZTE4YmM0ZjA0MDM4ZWYiLCJwIjoiZXhjZWwtamlyYSJ9" TargetMode="External"/><Relationship Id="rId622" Type="http://schemas.openxmlformats.org/officeDocument/2006/relationships/hyperlink" Target="https://cogna.atlassian.net/browse/SGGU-6389?atlOrigin=eyJpIjoiMjBhNWIzMmFjMjdiNGE1YzhhZTE4YmM0ZjA0MDM4ZWYiLCJwIjoiZXhjZWwtamlyYSJ9" TargetMode="External"/><Relationship Id="rId1045" Type="http://schemas.openxmlformats.org/officeDocument/2006/relationships/hyperlink" Target="https://cogna.atlassian.net/browse/ARTPT-710?atlOrigin=eyJpIjoiMjBhNWIzMmFjMjdiNGE1YzhhZTE4YmM0ZjA0MDM4ZWYiLCJwIjoiZXhjZWwtamlyYSJ9" TargetMode="External"/><Relationship Id="rId261" Type="http://schemas.openxmlformats.org/officeDocument/2006/relationships/hyperlink" Target="https://cogna.atlassian.net/browse/SGTH-11889?atlOrigin=eyJpIjoiMjBhNWIzMmFjMjdiNGE1YzhhZTE4YmM0ZjA0MDM4ZWYiLCJwIjoiZXhjZWwtamlyYSJ9" TargetMode="External"/><Relationship Id="rId499" Type="http://schemas.openxmlformats.org/officeDocument/2006/relationships/hyperlink" Target="https://cogna.atlassian.net/browse/ARTSG-185?atlOrigin=eyJpIjoiMjBhNWIzMmFjMjdiNGE1YzhhZTE4YmM0ZjA0MDM4ZWYiLCJwIjoiZXhjZWwtamlyYSJ9" TargetMode="External"/><Relationship Id="rId927" Type="http://schemas.openxmlformats.org/officeDocument/2006/relationships/hyperlink" Target="https://cogna.atlassian.net/browse/SGGU-5187?atlOrigin=eyJpIjoiMjBhNWIzMmFjMjdiNGE1YzhhZTE4YmM0ZjA0MDM4ZWYiLCJwIjoiZXhjZWwtamlyYSJ9" TargetMode="External"/><Relationship Id="rId56" Type="http://schemas.openxmlformats.org/officeDocument/2006/relationships/hyperlink" Target="https://cogna.atlassian.net/browse/ARTPT-710?atlOrigin=eyJpIjoiMjBhNWIzMmFjMjdiNGE1YzhhZTE4YmM0ZjA0MDM4ZWYiLCJwIjoiZXhjZWwtamlyYSJ9" TargetMode="External"/><Relationship Id="rId359" Type="http://schemas.openxmlformats.org/officeDocument/2006/relationships/hyperlink" Target="https://cogna.atlassian.net/browse/BBBE-5632?atlOrigin=eyJpIjoiMjBhNWIzMmFjMjdiNGE1YzhhZTE4YmM0ZjA0MDM4ZWYiLCJwIjoiZXhjZWwtamlyYSJ9" TargetMode="External"/><Relationship Id="rId566" Type="http://schemas.openxmlformats.org/officeDocument/2006/relationships/hyperlink" Target="https://cogna.atlassian.net/browse/SGRP-29?atlOrigin=eyJpIjoiMjBhNWIzMmFjMjdiNGE1YzhhZTE4YmM0ZjA0MDM4ZWYiLCJwIjoiZXhjZWwtamlyYSJ9" TargetMode="External"/><Relationship Id="rId773" Type="http://schemas.openxmlformats.org/officeDocument/2006/relationships/hyperlink" Target="https://cogna.atlassian.net/browse/ARTSG-183?atlOrigin=eyJpIjoiMjBhNWIzMmFjMjdiNGE1YzhhZTE4YmM0ZjA0MDM4ZWYiLCJwIjoiZXhjZWwtamlyYSJ9" TargetMode="External"/><Relationship Id="rId121" Type="http://schemas.openxmlformats.org/officeDocument/2006/relationships/hyperlink" Target="https://cogna.atlassian.net/browse/JACM-360?atlOrigin=eyJpIjoiMjBhNWIzMmFjMjdiNGE1YzhhZTE4YmM0ZjA0MDM4ZWYiLCJwIjoiZXhjZWwtamlyYSJ9" TargetMode="External"/><Relationship Id="rId219" Type="http://schemas.openxmlformats.org/officeDocument/2006/relationships/hyperlink" Target="https://cogna.atlassian.net/browse/SGTB-1356?atlOrigin=eyJpIjoiMjBhNWIzMmFjMjdiNGE1YzhhZTE4YmM0ZjA0MDM4ZWYiLCJwIjoiZXhjZWwtamlyYSJ9" TargetMode="External"/><Relationship Id="rId426" Type="http://schemas.openxmlformats.org/officeDocument/2006/relationships/hyperlink" Target="https://cogna.atlassian.net/browse/SGGU-5328?atlOrigin=eyJpIjoiMjBhNWIzMmFjMjdiNGE1YzhhZTE4YmM0ZjA0MDM4ZWYiLCJwIjoiZXhjZWwtamlyYSJ9" TargetMode="External"/><Relationship Id="rId633" Type="http://schemas.openxmlformats.org/officeDocument/2006/relationships/hyperlink" Target="https://cogna.atlassian.net/browse/ARTSG-185?atlOrigin=eyJpIjoiMjBhNWIzMmFjMjdiNGE1YzhhZTE4YmM0ZjA0MDM4ZWYiLCJwIjoiZXhjZWwtamlyYSJ9" TargetMode="External"/><Relationship Id="rId980" Type="http://schemas.openxmlformats.org/officeDocument/2006/relationships/hyperlink" Target="https://cogna.atlassian.net/browse/JADO-8442?atlOrigin=eyJpIjoiMjBhNWIzMmFjMjdiNGE1YzhhZTE4YmM0ZjA0MDM4ZWYiLCJwIjoiZXhjZWwtamlyYSJ9" TargetMode="External"/><Relationship Id="rId1056" Type="http://schemas.openxmlformats.org/officeDocument/2006/relationships/hyperlink" Target="https://cogna.atlassian.net/browse/SGGS-6561?atlOrigin=eyJpIjoiMjBhNWIzMmFjMjdiNGE1YzhhZTE4YmM0ZjA0MDM4ZWYiLCJwIjoiZXhjZWwtamlyYSJ9" TargetMode="External"/><Relationship Id="rId840" Type="http://schemas.openxmlformats.org/officeDocument/2006/relationships/hyperlink" Target="https://cogna.atlassian.net/browse/SGSE-3430?atlOrigin=eyJpIjoiMjBhNWIzMmFjMjdiNGE1YzhhZTE4YmM0ZjA0MDM4ZWYiLCJwIjoiZXhjZWwtamlyYSJ9" TargetMode="External"/><Relationship Id="rId938" Type="http://schemas.openxmlformats.org/officeDocument/2006/relationships/hyperlink" Target="https://cogna.atlassian.net/browse/SGGU-5427?atlOrigin=eyJpIjoiMjBhNWIzMmFjMjdiNGE1YzhhZTE4YmM0ZjA0MDM4ZWYiLCJwIjoiZXhjZWwtamlyYSJ9" TargetMode="External"/><Relationship Id="rId67" Type="http://schemas.openxmlformats.org/officeDocument/2006/relationships/hyperlink" Target="https://cogna.atlassian.net/browse/APSF-2586?atlOrigin=eyJpIjoiMjBhNWIzMmFjMjdiNGE1YzhhZTE4YmM0ZjA0MDM4ZWYiLCJwIjoiZXhjZWwtamlyYSJ9" TargetMode="External"/><Relationship Id="rId272" Type="http://schemas.openxmlformats.org/officeDocument/2006/relationships/hyperlink" Target="https://cogna.atlassian.net/browse/SDIA-1212?atlOrigin=eyJpIjoiMjBhNWIzMmFjMjdiNGE1YzhhZTE4YmM0ZjA0MDM4ZWYiLCJwIjoiZXhjZWwtamlyYSJ9" TargetMode="External"/><Relationship Id="rId577" Type="http://schemas.openxmlformats.org/officeDocument/2006/relationships/hyperlink" Target="https://cogna.atlassian.net/browse/ARTSG-185?atlOrigin=eyJpIjoiMjBhNWIzMmFjMjdiNGE1YzhhZTE4YmM0ZjA0MDM4ZWYiLCJwIjoiZXhjZWwtamlyYSJ9" TargetMode="External"/><Relationship Id="rId700" Type="http://schemas.openxmlformats.org/officeDocument/2006/relationships/hyperlink" Target="https://cogna.atlassian.net/browse/SGGU-5396?atlOrigin=eyJpIjoiMjBhNWIzMmFjMjdiNGE1YzhhZTE4YmM0ZjA0MDM4ZWYiLCJwIjoiZXhjZWwtamlyYSJ9" TargetMode="External"/><Relationship Id="rId132" Type="http://schemas.openxmlformats.org/officeDocument/2006/relationships/hyperlink" Target="https://cogna.atlassian.net/browse/ARTPT-701?atlOrigin=eyJpIjoiMjBhNWIzMmFjMjdiNGE1YzhhZTE4YmM0ZjA0MDM4ZWYiLCJwIjoiZXhjZWwtamlyYSJ9" TargetMode="External"/><Relationship Id="rId784" Type="http://schemas.openxmlformats.org/officeDocument/2006/relationships/hyperlink" Target="https://cogna.atlassian.net/browse/SGGS-15671?atlOrigin=eyJpIjoiMjBhNWIzMmFjMjdiNGE1YzhhZTE4YmM0ZjA0MDM4ZWYiLCJwIjoiZXhjZWwtamlyYSJ9" TargetMode="External"/><Relationship Id="rId991" Type="http://schemas.openxmlformats.org/officeDocument/2006/relationships/hyperlink" Target="https://cogna.atlassian.net/browse/SGGU-5187?atlOrigin=eyJpIjoiMjBhNWIzMmFjMjdiNGE1YzhhZTE4YmM0ZjA0MDM4ZWYiLCJwIjoiZXhjZWwtamlyYSJ9" TargetMode="External"/><Relationship Id="rId1067" Type="http://schemas.openxmlformats.org/officeDocument/2006/relationships/hyperlink" Target="https://cogna.atlassian.net/browse/ARTPT-710?atlOrigin=eyJpIjoiMjBhNWIzMmFjMjdiNGE1YzhhZTE4YmM0ZjA0MDM4ZWYiLCJwIjoiZXhjZWwtamlyYSJ9" TargetMode="External"/><Relationship Id="rId437" Type="http://schemas.openxmlformats.org/officeDocument/2006/relationships/hyperlink" Target="https://cogna.atlassian.net/browse/ARTSG-193?atlOrigin=eyJpIjoiMjBhNWIzMmFjMjdiNGE1YzhhZTE4YmM0ZjA0MDM4ZWYiLCJwIjoiZXhjZWwtamlyYSJ9" TargetMode="External"/><Relationship Id="rId644" Type="http://schemas.openxmlformats.org/officeDocument/2006/relationships/hyperlink" Target="https://cogna.atlassian.net/browse/SGSE-4380?atlOrigin=eyJpIjoiMjBhNWIzMmFjMjdiNGE1YzhhZTE4YmM0ZjA0MDM4ZWYiLCJwIjoiZXhjZWwtamlyYSJ9" TargetMode="External"/><Relationship Id="rId851" Type="http://schemas.openxmlformats.org/officeDocument/2006/relationships/hyperlink" Target="https://cogna.atlassian.net/browse/ARTSG-178?atlOrigin=eyJpIjoiMjBhNWIzMmFjMjdiNGE1YzhhZTE4YmM0ZjA0MDM4ZWYiLCJwIjoiZXhjZWwtamlyYSJ9" TargetMode="External"/><Relationship Id="rId283" Type="http://schemas.openxmlformats.org/officeDocument/2006/relationships/hyperlink" Target="https://cogna.atlassian.net/browse/SGTB-185?atlOrigin=eyJpIjoiMjBhNWIzMmFjMjdiNGE1YzhhZTE4YmM0ZjA0MDM4ZWYiLCJwIjoiZXhjZWwtamlyYSJ9" TargetMode="External"/><Relationship Id="rId490" Type="http://schemas.openxmlformats.org/officeDocument/2006/relationships/hyperlink" Target="https://cogna.atlassian.net/browse/SGRP-95?atlOrigin=eyJpIjoiMjBhNWIzMmFjMjdiNGE1YzhhZTE4YmM0ZjA0MDM4ZWYiLCJwIjoiZXhjZWwtamlyYSJ9" TargetMode="External"/><Relationship Id="rId504" Type="http://schemas.openxmlformats.org/officeDocument/2006/relationships/hyperlink" Target="https://cogna.atlassian.net/browse/SGRP-85?atlOrigin=eyJpIjoiMjBhNWIzMmFjMjdiNGE1YzhhZTE4YmM0ZjA0MDM4ZWYiLCJwIjoiZXhjZWwtamlyYSJ9" TargetMode="External"/><Relationship Id="rId711" Type="http://schemas.openxmlformats.org/officeDocument/2006/relationships/hyperlink" Target="https://cogna.atlassian.net/browse/ARTSG-184?atlOrigin=eyJpIjoiMjBhNWIzMmFjMjdiNGE1YzhhZTE4YmM0ZjA0MDM4ZWYiLCJwIjoiZXhjZWwtamlyYSJ9" TargetMode="External"/><Relationship Id="rId949" Type="http://schemas.openxmlformats.org/officeDocument/2006/relationships/hyperlink" Target="https://cogna.atlassian.net/browse/SGGU-5187?atlOrigin=eyJpIjoiMjBhNWIzMmFjMjdiNGE1YzhhZTE4YmM0ZjA0MDM4ZWYiLCJwIjoiZXhjZWwtamlyYSJ9" TargetMode="External"/><Relationship Id="rId78" Type="http://schemas.openxmlformats.org/officeDocument/2006/relationships/hyperlink" Target="https://cogna.atlassian.net/browse/ARTPT-710?atlOrigin=eyJpIjoiMjBhNWIzMmFjMjdiNGE1YzhhZTE4YmM0ZjA0MDM4ZWYiLCJwIjoiZXhjZWwtamlyYSJ9" TargetMode="External"/><Relationship Id="rId143" Type="http://schemas.openxmlformats.org/officeDocument/2006/relationships/hyperlink" Target="https://cogna.atlassian.net/browse/JACM-269?atlOrigin=eyJpIjoiMjBhNWIzMmFjMjdiNGE1YzhhZTE4YmM0ZjA0MDM4ZWYiLCJwIjoiZXhjZWwtamlyYSJ9" TargetMode="External"/><Relationship Id="rId350" Type="http://schemas.openxmlformats.org/officeDocument/2006/relationships/hyperlink" Target="https://cogna.atlassian.net/browse/ARTSG-270?atlOrigin=eyJpIjoiMjBhNWIzMmFjMjdiNGE1YzhhZTE4YmM0ZjA0MDM4ZWYiLCJwIjoiZXhjZWwtamlyYSJ9" TargetMode="External"/><Relationship Id="rId588" Type="http://schemas.openxmlformats.org/officeDocument/2006/relationships/hyperlink" Target="https://cogna.atlassian.net/browse/SGRP-17?atlOrigin=eyJpIjoiMjBhNWIzMmFjMjdiNGE1YzhhZTE4YmM0ZjA0MDM4ZWYiLCJwIjoiZXhjZWwtamlyYSJ9" TargetMode="External"/><Relationship Id="rId795" Type="http://schemas.openxmlformats.org/officeDocument/2006/relationships/hyperlink" Target="https://cogna.atlassian.net/browse/ARTSG-180?atlOrigin=eyJpIjoiMjBhNWIzMmFjMjdiNGE1YzhhZTE4YmM0ZjA0MDM4ZWYiLCJwIjoiZXhjZWwtamlyYSJ9" TargetMode="External"/><Relationship Id="rId809" Type="http://schemas.openxmlformats.org/officeDocument/2006/relationships/hyperlink" Target="https://cogna.atlassian.net/browse/ARTSG-178?atlOrigin=eyJpIjoiMjBhNWIzMmFjMjdiNGE1YzhhZTE4YmM0ZjA0MDM4ZWYiLCJwIjoiZXhjZWwtamlyYSJ9" TargetMode="External"/><Relationship Id="rId9" Type="http://schemas.openxmlformats.org/officeDocument/2006/relationships/hyperlink" Target="https://cogna.atlassian.net/browse/BBCP-1315?atlOrigin=eyJpIjoiMjBhNWIzMmFjMjdiNGE1YzhhZTE4YmM0ZjA0MDM4ZWYiLCJwIjoiZXhjZWwtamlyYSJ9" TargetMode="External"/><Relationship Id="rId210" Type="http://schemas.openxmlformats.org/officeDocument/2006/relationships/hyperlink" Target="https://cogna.atlassian.net/browse/SGTB-1013?atlOrigin=eyJpIjoiMjBhNWIzMmFjMjdiNGE1YzhhZTE4YmM0ZjA0MDM4ZWYiLCJwIjoiZXhjZWwtamlyYSJ9" TargetMode="External"/><Relationship Id="rId448" Type="http://schemas.openxmlformats.org/officeDocument/2006/relationships/hyperlink" Target="https://cogna.atlassian.net/browse/SGGU-5320?atlOrigin=eyJpIjoiMjBhNWIzMmFjMjdiNGE1YzhhZTE4YmM0ZjA0MDM4ZWYiLCJwIjoiZXhjZWwtamlyYSJ9" TargetMode="External"/><Relationship Id="rId655" Type="http://schemas.openxmlformats.org/officeDocument/2006/relationships/hyperlink" Target="https://cogna.atlassian.net/browse/ARTSG-184?atlOrigin=eyJpIjoiMjBhNWIzMmFjMjdiNGE1YzhhZTE4YmM0ZjA0MDM4ZWYiLCJwIjoiZXhjZWwtamlyYSJ9" TargetMode="External"/><Relationship Id="rId862" Type="http://schemas.openxmlformats.org/officeDocument/2006/relationships/hyperlink" Target="https://cogna.atlassian.net/browse/SGSE-3210?atlOrigin=eyJpIjoiMjBhNWIzMmFjMjdiNGE1YzhhZTE4YmM0ZjA0MDM4ZWYiLCJwIjoiZXhjZWwtamlyYSJ9" TargetMode="External"/><Relationship Id="rId1078" Type="http://schemas.openxmlformats.org/officeDocument/2006/relationships/hyperlink" Target="https://cogna.atlassian.net/browse/DFOC-5109?atlOrigin=eyJpIjoiMjBhNWIzMmFjMjdiNGE1YzhhZTE4YmM0ZjA0MDM4ZWYiLCJwIjoiZXhjZWwtamlyYSJ9" TargetMode="External"/><Relationship Id="rId294" Type="http://schemas.openxmlformats.org/officeDocument/2006/relationships/hyperlink" Target="https://cogna.atlassian.net/browse/SDIA-1212?atlOrigin=eyJpIjoiMjBhNWIzMmFjMjdiNGE1YzhhZTE4YmM0ZjA0MDM4ZWYiLCJwIjoiZXhjZWwtamlyYSJ9" TargetMode="External"/><Relationship Id="rId308" Type="http://schemas.openxmlformats.org/officeDocument/2006/relationships/hyperlink" Target="https://cogna.atlassian.net/browse/SDIA-1212?atlOrigin=eyJpIjoiMjBhNWIzMmFjMjdiNGE1YzhhZTE4YmM0ZjA0MDM4ZWYiLCJwIjoiZXhjZWwtamlyYSJ9" TargetMode="External"/><Relationship Id="rId515" Type="http://schemas.openxmlformats.org/officeDocument/2006/relationships/hyperlink" Target="https://cogna.atlassian.net/browse/ARTSG-185?atlOrigin=eyJpIjoiMjBhNWIzMmFjMjdiNGE1YzhhZTE4YmM0ZjA0MDM4ZWYiLCJwIjoiZXhjZWwtamlyYSJ9" TargetMode="External"/><Relationship Id="rId722" Type="http://schemas.openxmlformats.org/officeDocument/2006/relationships/hyperlink" Target="https://cogna.atlassian.net/browse/SGGS-15566?atlOrigin=eyJpIjoiMjBhNWIzMmFjMjdiNGE1YzhhZTE4YmM0ZjA0MDM4ZWYiLCJwIjoiZXhjZWwtamlyYSJ9" TargetMode="External"/><Relationship Id="rId89" Type="http://schemas.openxmlformats.org/officeDocument/2006/relationships/hyperlink" Target="https://cogna.atlassian.net/browse/JACM-799?atlOrigin=eyJpIjoiMjBhNWIzMmFjMjdiNGE1YzhhZTE4YmM0ZjA0MDM4ZWYiLCJwIjoiZXhjZWwtamlyYSJ9" TargetMode="External"/><Relationship Id="rId154" Type="http://schemas.openxmlformats.org/officeDocument/2006/relationships/hyperlink" Target="https://cogna.atlassian.net/browse/ARTPT-695?atlOrigin=eyJpIjoiMjBhNWIzMmFjMjdiNGE1YzhhZTE4YmM0ZjA0MDM4ZWYiLCJwIjoiZXhjZWwtamlyYSJ9" TargetMode="External"/><Relationship Id="rId361" Type="http://schemas.openxmlformats.org/officeDocument/2006/relationships/hyperlink" Target="https://cogna.atlassian.net/browse/BBBE-5627?atlOrigin=eyJpIjoiMjBhNWIzMmFjMjdiNGE1YzhhZTE4YmM0ZjA0MDM4ZWYiLCJwIjoiZXhjZWwtamlyYSJ9" TargetMode="External"/><Relationship Id="rId599" Type="http://schemas.openxmlformats.org/officeDocument/2006/relationships/hyperlink" Target="https://cogna.atlassian.net/browse/ARTSG-185?atlOrigin=eyJpIjoiMjBhNWIzMmFjMjdiNGE1YzhhZTE4YmM0ZjA0MDM4ZWYiLCJwIjoiZXhjZWwtamlyYSJ9" TargetMode="External"/><Relationship Id="rId1005" Type="http://schemas.openxmlformats.org/officeDocument/2006/relationships/hyperlink" Target="https://cogna.atlassian.net/browse/ARTPT-710?atlOrigin=eyJpIjoiMjBhNWIzMmFjMjdiNGE1YzhhZTE4YmM0ZjA0MDM4ZWYiLCJwIjoiZXhjZWwtamlyYSJ9" TargetMode="External"/><Relationship Id="rId459" Type="http://schemas.openxmlformats.org/officeDocument/2006/relationships/hyperlink" Target="https://cogna.atlassian.net/browse/ARTSG-189?atlOrigin=eyJpIjoiMjBhNWIzMmFjMjdiNGE1YzhhZTE4YmM0ZjA0MDM4ZWYiLCJwIjoiZXhjZWwtamlyYSJ9" TargetMode="External"/><Relationship Id="rId666" Type="http://schemas.openxmlformats.org/officeDocument/2006/relationships/hyperlink" Target="https://cogna.atlassian.net/browse/SGSE-3283?atlOrigin=eyJpIjoiMjBhNWIzMmFjMjdiNGE1YzhhZTE4YmM0ZjA0MDM4ZWYiLCJwIjoiZXhjZWwtamlyYSJ9" TargetMode="External"/><Relationship Id="rId873" Type="http://schemas.openxmlformats.org/officeDocument/2006/relationships/hyperlink" Target="https://cogna.atlassian.net/browse/ARTSG-178?atlOrigin=eyJpIjoiMjBhNWIzMmFjMjdiNGE1YzhhZTE4YmM0ZjA0MDM4ZWYiLCJwIjoiZXhjZWwtamlyYSJ9" TargetMode="External"/><Relationship Id="rId1089" Type="http://schemas.openxmlformats.org/officeDocument/2006/relationships/hyperlink" Target="https://cogna.atlassian.net/browse/ARTPT-710?atlOrigin=eyJpIjoiMjBhNWIzMmFjMjdiNGE1YzhhZTE4YmM0ZjA0MDM4ZWYiLCJwIjoiZXhjZWwtamlyYSJ9" TargetMode="External"/><Relationship Id="rId16" Type="http://schemas.openxmlformats.org/officeDocument/2006/relationships/hyperlink" Target="https://cogna.atlassian.net/browse/ARTPT-710?atlOrigin=eyJpIjoiMjBhNWIzMmFjMjdiNGE1YzhhZTE4YmM0ZjA0MDM4ZWYiLCJwIjoiZXhjZWwtamlyYSJ9" TargetMode="External"/><Relationship Id="rId221" Type="http://schemas.openxmlformats.org/officeDocument/2006/relationships/hyperlink" Target="https://cogna.atlassian.net/browse/SGTB-1355?atlOrigin=eyJpIjoiMjBhNWIzMmFjMjdiNGE1YzhhZTE4YmM0ZjA0MDM4ZWYiLCJwIjoiZXhjZWwtamlyYSJ9" TargetMode="External"/><Relationship Id="rId319" Type="http://schemas.openxmlformats.org/officeDocument/2006/relationships/hyperlink" Target="https://cogna.atlassian.net/browse/SGTB-84?atlOrigin=eyJpIjoiMjBhNWIzMmFjMjdiNGE1YzhhZTE4YmM0ZjA0MDM4ZWYiLCJwIjoiZXhjZWwtamlyYSJ9" TargetMode="External"/><Relationship Id="rId526" Type="http://schemas.openxmlformats.org/officeDocument/2006/relationships/hyperlink" Target="https://cogna.atlassian.net/browse/SGRP-69?atlOrigin=eyJpIjoiMjBhNWIzMmFjMjdiNGE1YzhhZTE4YmM0ZjA0MDM4ZWYiLCJwIjoiZXhjZWwtamlyYSJ9" TargetMode="External"/><Relationship Id="rId733" Type="http://schemas.openxmlformats.org/officeDocument/2006/relationships/hyperlink" Target="https://cogna.atlassian.net/browse/ARTSG-183?atlOrigin=eyJpIjoiMjBhNWIzMmFjMjdiNGE1YzhhZTE4YmM0ZjA0MDM4ZWYiLCJwIjoiZXhjZWwtamlyYSJ9" TargetMode="External"/><Relationship Id="rId940" Type="http://schemas.openxmlformats.org/officeDocument/2006/relationships/hyperlink" Target="https://cogna.atlassian.net/browse/SGGU-5424?atlOrigin=eyJpIjoiMjBhNWIzMmFjMjdiNGE1YzhhZTE4YmM0ZjA0MDM4ZWYiLCJwIjoiZXhjZWwtamlyYSJ9" TargetMode="External"/><Relationship Id="rId1016" Type="http://schemas.openxmlformats.org/officeDocument/2006/relationships/hyperlink" Target="https://cogna.atlassian.net/browse/SGGS-15665?atlOrigin=eyJpIjoiMjBhNWIzMmFjMjdiNGE1YzhhZTE4YmM0ZjA0MDM4ZWYiLCJwIjoiZXhjZWwtamlyYSJ9" TargetMode="External"/><Relationship Id="rId165" Type="http://schemas.openxmlformats.org/officeDocument/2006/relationships/hyperlink" Target="https://cogna.atlassian.net/browse/JACM-746?atlOrigin=eyJpIjoiMjBhNWIzMmFjMjdiNGE1YzhhZTE4YmM0ZjA0MDM4ZWYiLCJwIjoiZXhjZWwtamlyYSJ9" TargetMode="External"/><Relationship Id="rId372" Type="http://schemas.openxmlformats.org/officeDocument/2006/relationships/hyperlink" Target="https://cogna.atlassian.net/browse/APIN-13192?atlOrigin=eyJpIjoiMjBhNWIzMmFjMjdiNGE1YzhhZTE4YmM0ZjA0MDM4ZWYiLCJwIjoiZXhjZWwtamlyYSJ9" TargetMode="External"/><Relationship Id="rId677" Type="http://schemas.openxmlformats.org/officeDocument/2006/relationships/hyperlink" Target="https://cogna.atlassian.net/browse/ARTSG-184?atlOrigin=eyJpIjoiMjBhNWIzMmFjMjdiNGE1YzhhZTE4YmM0ZjA0MDM4ZWYiLCJwIjoiZXhjZWwtamlyYSJ9" TargetMode="External"/><Relationship Id="rId800" Type="http://schemas.openxmlformats.org/officeDocument/2006/relationships/hyperlink" Target="https://cogna.atlassian.net/browse/SGGS-15548?atlOrigin=eyJpIjoiMjBhNWIzMmFjMjdiNGE1YzhhZTE4YmM0ZjA0MDM4ZWYiLCJwIjoiZXhjZWwtamlyYSJ9" TargetMode="External"/><Relationship Id="rId232" Type="http://schemas.openxmlformats.org/officeDocument/2006/relationships/hyperlink" Target="https://cogna.atlassian.net/browse/SGTB-999?atlOrigin=eyJpIjoiMjBhNWIzMmFjMjdiNGE1YzhhZTE4YmM0ZjA0MDM4ZWYiLCJwIjoiZXhjZWwtamlyYSJ9" TargetMode="External"/><Relationship Id="rId884" Type="http://schemas.openxmlformats.org/officeDocument/2006/relationships/hyperlink" Target="https://cogna.atlassian.net/browse/SGGU-7677?atlOrigin=eyJpIjoiMjBhNWIzMmFjMjdiNGE1YzhhZTE4YmM0ZjA0MDM4ZWYiLCJwIjoiZXhjZWwtamlyYSJ9" TargetMode="External"/><Relationship Id="rId27" Type="http://schemas.openxmlformats.org/officeDocument/2006/relationships/hyperlink" Target="https://cogna.atlassian.net/browse/BBBE-5106?atlOrigin=eyJpIjoiMjBhNWIzMmFjMjdiNGE1YzhhZTE4YmM0ZjA0MDM4ZWYiLCJwIjoiZXhjZWwtamlyYSJ9" TargetMode="External"/><Relationship Id="rId537" Type="http://schemas.openxmlformats.org/officeDocument/2006/relationships/hyperlink" Target="https://cogna.atlassian.net/browse/ARTSG-185?atlOrigin=eyJpIjoiMjBhNWIzMmFjMjdiNGE1YzhhZTE4YmM0ZjA0MDM4ZWYiLCJwIjoiZXhjZWwtamlyYSJ9" TargetMode="External"/><Relationship Id="rId744" Type="http://schemas.openxmlformats.org/officeDocument/2006/relationships/hyperlink" Target="https://cogna.atlassian.net/browse/SGSE-3261?atlOrigin=eyJpIjoiMjBhNWIzMmFjMjdiNGE1YzhhZTE4YmM0ZjA0MDM4ZWYiLCJwIjoiZXhjZWwtamlyYSJ9" TargetMode="External"/><Relationship Id="rId951" Type="http://schemas.openxmlformats.org/officeDocument/2006/relationships/hyperlink" Target="https://cogna.atlassian.net/browse/SGGU-5187?atlOrigin=eyJpIjoiMjBhNWIzMmFjMjdiNGE1YzhhZTE4YmM0ZjA0MDM4ZWYiLCJwIjoiZXhjZWwtamlyYSJ9" TargetMode="External"/><Relationship Id="rId80" Type="http://schemas.openxmlformats.org/officeDocument/2006/relationships/hyperlink" Target="https://cogna.atlassian.net/browse/ARTPT-710?atlOrigin=eyJpIjoiMjBhNWIzMmFjMjdiNGE1YzhhZTE4YmM0ZjA0MDM4ZWYiLCJwIjoiZXhjZWwtamlyYSJ9" TargetMode="External"/><Relationship Id="rId176" Type="http://schemas.openxmlformats.org/officeDocument/2006/relationships/hyperlink" Target="https://cogna.atlassian.net/browse/ARTSG-313?atlOrigin=eyJpIjoiMjBhNWIzMmFjMjdiNGE1YzhhZTE4YmM0ZjA0MDM4ZWYiLCJwIjoiZXhjZWwtamlyYSJ9" TargetMode="External"/><Relationship Id="rId383" Type="http://schemas.openxmlformats.org/officeDocument/2006/relationships/hyperlink" Target="https://cogna.atlassian.net/browse/SGGU-5288?atlOrigin=eyJpIjoiMjBhNWIzMmFjMjdiNGE1YzhhZTE4YmM0ZjA0MDM4ZWYiLCJwIjoiZXhjZWwtamlyYSJ9" TargetMode="External"/><Relationship Id="rId590" Type="http://schemas.openxmlformats.org/officeDocument/2006/relationships/hyperlink" Target="https://cogna.atlassian.net/browse/SGRP-16?atlOrigin=eyJpIjoiMjBhNWIzMmFjMjdiNGE1YzhhZTE4YmM0ZjA0MDM4ZWYiLCJwIjoiZXhjZWwtamlyYSJ9" TargetMode="External"/><Relationship Id="rId604" Type="http://schemas.openxmlformats.org/officeDocument/2006/relationships/hyperlink" Target="https://cogna.atlassian.net/browse/SGRP-9?atlOrigin=eyJpIjoiMjBhNWIzMmFjMjdiNGE1YzhhZTE4YmM0ZjA0MDM4ZWYiLCJwIjoiZXhjZWwtamlyYSJ9" TargetMode="External"/><Relationship Id="rId811" Type="http://schemas.openxmlformats.org/officeDocument/2006/relationships/hyperlink" Target="https://cogna.atlassian.net/browse/ARTSG-178?atlOrigin=eyJpIjoiMjBhNWIzMmFjMjdiNGE1YzhhZTE4YmM0ZjA0MDM4ZWYiLCJwIjoiZXhjZWwtamlyYSJ9" TargetMode="External"/><Relationship Id="rId1027" Type="http://schemas.openxmlformats.org/officeDocument/2006/relationships/hyperlink" Target="https://cogna.atlassian.net/browse/ARTPT-710?atlOrigin=eyJpIjoiMjBhNWIzMmFjMjdiNGE1YzhhZTE4YmM0ZjA0MDM4ZWYiLCJwIjoiZXhjZWwtamlyYSJ9" TargetMode="External"/><Relationship Id="rId243" Type="http://schemas.openxmlformats.org/officeDocument/2006/relationships/hyperlink" Target="https://cogna.atlassian.net/browse/SGTP-17193?atlOrigin=eyJpIjoiMjBhNWIzMmFjMjdiNGE1YzhhZTE4YmM0ZjA0MDM4ZWYiLCJwIjoiZXhjZWwtamlyYSJ9" TargetMode="External"/><Relationship Id="rId450" Type="http://schemas.openxmlformats.org/officeDocument/2006/relationships/hyperlink" Target="https://cogna.atlassian.net/browse/SGGU-5319?atlOrigin=eyJpIjoiMjBhNWIzMmFjMjdiNGE1YzhhZTE4YmM0ZjA0MDM4ZWYiLCJwIjoiZXhjZWwtamlyYSJ9" TargetMode="External"/><Relationship Id="rId688" Type="http://schemas.openxmlformats.org/officeDocument/2006/relationships/hyperlink" Target="https://cogna.atlassian.net/browse/SGGU-5968?atlOrigin=eyJpIjoiMjBhNWIzMmFjMjdiNGE1YzhhZTE4YmM0ZjA0MDM4ZWYiLCJwIjoiZXhjZWwtamlyYSJ9" TargetMode="External"/><Relationship Id="rId895" Type="http://schemas.openxmlformats.org/officeDocument/2006/relationships/hyperlink" Target="https://cogna.atlassian.net/browse/SGGU-5187?atlOrigin=eyJpIjoiMjBhNWIzMmFjMjdiNGE1YzhhZTE4YmM0ZjA0MDM4ZWYiLCJwIjoiZXhjZWwtamlyYSJ9" TargetMode="External"/><Relationship Id="rId909" Type="http://schemas.openxmlformats.org/officeDocument/2006/relationships/hyperlink" Target="https://cogna.atlassian.net/browse/SGGU-5187?atlOrigin=eyJpIjoiMjBhNWIzMmFjMjdiNGE1YzhhZTE4YmM0ZjA0MDM4ZWYiLCJwIjoiZXhjZWwtamlyYSJ9" TargetMode="External"/><Relationship Id="rId1080" Type="http://schemas.openxmlformats.org/officeDocument/2006/relationships/hyperlink" Target="https://cogna.atlassian.net/browse/DFOC-4712?atlOrigin=eyJpIjoiMjBhNWIzMmFjMjdiNGE1YzhhZTE4YmM0ZjA0MDM4ZWYiLCJwIjoiZXhjZWwtamlyYSJ9" TargetMode="External"/><Relationship Id="rId38" Type="http://schemas.openxmlformats.org/officeDocument/2006/relationships/hyperlink" Target="https://cogna.atlassian.net/browse/ARTPT-710?atlOrigin=eyJpIjoiMjBhNWIzMmFjMjdiNGE1YzhhZTE4YmM0ZjA0MDM4ZWYiLCJwIjoiZXhjZWwtamlyYSJ9" TargetMode="External"/><Relationship Id="rId103" Type="http://schemas.openxmlformats.org/officeDocument/2006/relationships/hyperlink" Target="https://cogna.atlassian.net/browse/JACM-784?atlOrigin=eyJpIjoiMjBhNWIzMmFjMjdiNGE1YzhhZTE4YmM0ZjA0MDM4ZWYiLCJwIjoiZXhjZWwtamlyYSJ9" TargetMode="External"/><Relationship Id="rId310" Type="http://schemas.openxmlformats.org/officeDocument/2006/relationships/hyperlink" Target="https://cogna.atlassian.net/browse/SDIA-1212?atlOrigin=eyJpIjoiMjBhNWIzMmFjMjdiNGE1YzhhZTE4YmM0ZjA0MDM4ZWYiLCJwIjoiZXhjZWwtamlyYSJ9" TargetMode="External"/><Relationship Id="rId548" Type="http://schemas.openxmlformats.org/officeDocument/2006/relationships/hyperlink" Target="https://cogna.atlassian.net/browse/SGRP-38?atlOrigin=eyJpIjoiMjBhNWIzMmFjMjdiNGE1YzhhZTE4YmM0ZjA0MDM4ZWYiLCJwIjoiZXhjZWwtamlyYSJ9" TargetMode="External"/><Relationship Id="rId755" Type="http://schemas.openxmlformats.org/officeDocument/2006/relationships/hyperlink" Target="https://cogna.atlassian.net/browse/ARTSG-183?atlOrigin=eyJpIjoiMjBhNWIzMmFjMjdiNGE1YzhhZTE4YmM0ZjA0MDM4ZWYiLCJwIjoiZXhjZWwtamlyYSJ9" TargetMode="External"/><Relationship Id="rId962" Type="http://schemas.openxmlformats.org/officeDocument/2006/relationships/hyperlink" Target="https://cogna.atlassian.net/browse/JADO-11101?atlOrigin=eyJpIjoiMjBhNWIzMmFjMjdiNGE1YzhhZTE4YmM0ZjA0MDM4ZWYiLCJwIjoiZXhjZWwtamlyYSJ9" TargetMode="External"/><Relationship Id="rId91" Type="http://schemas.openxmlformats.org/officeDocument/2006/relationships/hyperlink" Target="https://cogna.atlassian.net/browse/JACM-798?atlOrigin=eyJpIjoiMjBhNWIzMmFjMjdiNGE1YzhhZTE4YmM0ZjA0MDM4ZWYiLCJwIjoiZXhjZWwtamlyYSJ9" TargetMode="External"/><Relationship Id="rId187" Type="http://schemas.openxmlformats.org/officeDocument/2006/relationships/hyperlink" Target="https://cogna.atlassian.net/browse/SGTB-1370?atlOrigin=eyJpIjoiMjBhNWIzMmFjMjdiNGE1YzhhZTE4YmM0ZjA0MDM4ZWYiLCJwIjoiZXhjZWwtamlyYSJ9" TargetMode="External"/><Relationship Id="rId394" Type="http://schemas.openxmlformats.org/officeDocument/2006/relationships/hyperlink" Target="https://cogna.atlassian.net/browse/SGTB-58?atlOrigin=eyJpIjoiMjBhNWIzMmFjMjdiNGE1YzhhZTE4YmM0ZjA0MDM4ZWYiLCJwIjoiZXhjZWwtamlyYSJ9" TargetMode="External"/><Relationship Id="rId408" Type="http://schemas.openxmlformats.org/officeDocument/2006/relationships/hyperlink" Target="https://cogna.atlassian.net/browse/ASR6-14979?atlOrigin=eyJpIjoiMjBhNWIzMmFjMjdiNGE1YzhhZTE4YmM0ZjA0MDM4ZWYiLCJwIjoiZXhjZWwtamlyYSJ9" TargetMode="External"/><Relationship Id="rId615" Type="http://schemas.openxmlformats.org/officeDocument/2006/relationships/hyperlink" Target="https://cogna.atlassian.net/browse/ARTSG-185?atlOrigin=eyJpIjoiMjBhNWIzMmFjMjdiNGE1YzhhZTE4YmM0ZjA0MDM4ZWYiLCJwIjoiZXhjZWwtamlyYSJ9" TargetMode="External"/><Relationship Id="rId822" Type="http://schemas.openxmlformats.org/officeDocument/2006/relationships/hyperlink" Target="https://cogna.atlassian.net/browse/SGSE-4040?atlOrigin=eyJpIjoiMjBhNWIzMmFjMjdiNGE1YzhhZTE4YmM0ZjA0MDM4ZWYiLCJwIjoiZXhjZWwtamlyYSJ9" TargetMode="External"/><Relationship Id="rId1038" Type="http://schemas.openxmlformats.org/officeDocument/2006/relationships/hyperlink" Target="https://cogna.atlassian.net/browse/SGGS-9855?atlOrigin=eyJpIjoiMjBhNWIzMmFjMjdiNGE1YzhhZTE4YmM0ZjA0MDM4ZWYiLCJwIjoiZXhjZWwtamlyYSJ9" TargetMode="External"/><Relationship Id="rId254" Type="http://schemas.openxmlformats.org/officeDocument/2006/relationships/hyperlink" Target="https://cogna.atlassian.net/browse/SDIA-1212?atlOrigin=eyJpIjoiMjBhNWIzMmFjMjdiNGE1YzhhZTE4YmM0ZjA0MDM4ZWYiLCJwIjoiZXhjZWwtamlyYSJ9" TargetMode="External"/><Relationship Id="rId699" Type="http://schemas.openxmlformats.org/officeDocument/2006/relationships/hyperlink" Target="https://cogna.atlassian.net/browse/ARTSG-184?atlOrigin=eyJpIjoiMjBhNWIzMmFjMjdiNGE1YzhhZTE4YmM0ZjA0MDM4ZWYiLCJwIjoiZXhjZWwtamlyYSJ9" TargetMode="External"/><Relationship Id="rId1091" Type="http://schemas.openxmlformats.org/officeDocument/2006/relationships/hyperlink" Target="https://cogna.atlassian.net/browse/ARTPT-710?atlOrigin=eyJpIjoiMjBhNWIzMmFjMjdiNGE1YzhhZTE4YmM0ZjA0MDM4ZWYiLCJwIjoiZXhjZWwtamlyYSJ9" TargetMode="External"/><Relationship Id="rId1105" Type="http://schemas.openxmlformats.org/officeDocument/2006/relationships/hyperlink" Target="https://cogna.atlassian.net/browse/ARTPT-710?atlOrigin=eyJpIjoiMjBhNWIzMmFjMjdiNGE1YzhhZTE4YmM0ZjA0MDM4ZWYiLCJwIjoiZXhjZWwtamlyYSJ9" TargetMode="External"/><Relationship Id="rId49" Type="http://schemas.openxmlformats.org/officeDocument/2006/relationships/hyperlink" Target="https://cogna.atlassian.net/browse/APSF-5647?atlOrigin=eyJpIjoiMjBhNWIzMmFjMjdiNGE1YzhhZTE4YmM0ZjA0MDM4ZWYiLCJwIjoiZXhjZWwtamlyYSJ9" TargetMode="External"/><Relationship Id="rId114" Type="http://schemas.openxmlformats.org/officeDocument/2006/relationships/hyperlink" Target="https://cogna.atlassian.net/browse/ARTPT-701?atlOrigin=eyJpIjoiMjBhNWIzMmFjMjdiNGE1YzhhZTE4YmM0ZjA0MDM4ZWYiLCJwIjoiZXhjZWwtamlyYSJ9" TargetMode="External"/><Relationship Id="rId461" Type="http://schemas.openxmlformats.org/officeDocument/2006/relationships/hyperlink" Target="https://cogna.atlassian.net/browse/ARTSG-189?atlOrigin=eyJpIjoiMjBhNWIzMmFjMjdiNGE1YzhhZTE4YmM0ZjA0MDM4ZWYiLCJwIjoiZXhjZWwtamlyYSJ9" TargetMode="External"/><Relationship Id="rId559" Type="http://schemas.openxmlformats.org/officeDocument/2006/relationships/hyperlink" Target="https://cogna.atlassian.net/browse/ARTSG-185?atlOrigin=eyJpIjoiMjBhNWIzMmFjMjdiNGE1YzhhZTE4YmM0ZjA0MDM4ZWYiLCJwIjoiZXhjZWwtamlyYSJ9" TargetMode="External"/><Relationship Id="rId766" Type="http://schemas.openxmlformats.org/officeDocument/2006/relationships/hyperlink" Target="https://cogna.atlassian.net/browse/SGGS-15528?atlOrigin=eyJpIjoiMjBhNWIzMmFjMjdiNGE1YzhhZTE4YmM0ZjA0MDM4ZWYiLCJwIjoiZXhjZWwtamlyYSJ9" TargetMode="External"/><Relationship Id="rId198" Type="http://schemas.openxmlformats.org/officeDocument/2006/relationships/hyperlink" Target="https://cogna.atlassian.net/browse/ARTSG-313?atlOrigin=eyJpIjoiMjBhNWIzMmFjMjdiNGE1YzhhZTE4YmM0ZjA0MDM4ZWYiLCJwIjoiZXhjZWwtamlyYSJ9" TargetMode="External"/><Relationship Id="rId321" Type="http://schemas.openxmlformats.org/officeDocument/2006/relationships/hyperlink" Target="https://cogna.atlassian.net/browse/SGTB-83?atlOrigin=eyJpIjoiMjBhNWIzMmFjMjdiNGE1YzhhZTE4YmM0ZjA0MDM4ZWYiLCJwIjoiZXhjZWwtamlyYSJ9" TargetMode="External"/><Relationship Id="rId419" Type="http://schemas.openxmlformats.org/officeDocument/2006/relationships/hyperlink" Target="https://cogna.atlassian.net/browse/SGTB-100?atlOrigin=eyJpIjoiMjBhNWIzMmFjMjdiNGE1YzhhZTE4YmM0ZjA0MDM4ZWYiLCJwIjoiZXhjZWwtamlyYSJ9" TargetMode="External"/><Relationship Id="rId626" Type="http://schemas.openxmlformats.org/officeDocument/2006/relationships/hyperlink" Target="https://cogna.atlassian.net/browse/SGGU-5374?atlOrigin=eyJpIjoiMjBhNWIzMmFjMjdiNGE1YzhhZTE4YmM0ZjA0MDM4ZWYiLCJwIjoiZXhjZWwtamlyYSJ9" TargetMode="External"/><Relationship Id="rId973" Type="http://schemas.openxmlformats.org/officeDocument/2006/relationships/hyperlink" Target="https://cogna.atlassian.net/browse/SGGU-5187?atlOrigin=eyJpIjoiMjBhNWIzMmFjMjdiNGE1YzhhZTE4YmM0ZjA0MDM4ZWYiLCJwIjoiZXhjZWwtamlyYSJ9" TargetMode="External"/><Relationship Id="rId1049" Type="http://schemas.openxmlformats.org/officeDocument/2006/relationships/hyperlink" Target="https://cogna.atlassian.net/browse/ARTPT-710?atlOrigin=eyJpIjoiMjBhNWIzMmFjMjdiNGE1YzhhZTE4YmM0ZjA0MDM4ZWYiLCJwIjoiZXhjZWwtamlyYSJ9" TargetMode="External"/><Relationship Id="rId833" Type="http://schemas.openxmlformats.org/officeDocument/2006/relationships/hyperlink" Target="https://cogna.atlassian.net/browse/ARTSG-178?atlOrigin=eyJpIjoiMjBhNWIzMmFjMjdiNGE1YzhhZTE4YmM0ZjA0MDM4ZWYiLCJwIjoiZXhjZWwtamlyYSJ9" TargetMode="External"/><Relationship Id="rId265" Type="http://schemas.openxmlformats.org/officeDocument/2006/relationships/hyperlink" Target="https://cogna.atlassian.net/browse/SGTB-194?atlOrigin=eyJpIjoiMjBhNWIzMmFjMjdiNGE1YzhhZTE4YmM0ZjA0MDM4ZWYiLCJwIjoiZXhjZWwtamlyYSJ9" TargetMode="External"/><Relationship Id="rId472" Type="http://schemas.openxmlformats.org/officeDocument/2006/relationships/hyperlink" Target="https://cogna.atlassian.net/browse/SGSE-3329?atlOrigin=eyJpIjoiMjBhNWIzMmFjMjdiNGE1YzhhZTE4YmM0ZjA0MDM4ZWYiLCJwIjoiZXhjZWwtamlyYSJ9" TargetMode="External"/><Relationship Id="rId900" Type="http://schemas.openxmlformats.org/officeDocument/2006/relationships/hyperlink" Target="https://cogna.atlassian.net/browse/SGGU-7277?atlOrigin=eyJpIjoiMjBhNWIzMmFjMjdiNGE1YzhhZTE4YmM0ZjA0MDM4ZWYiLCJwIjoiZXhjZWwtamlyYSJ9" TargetMode="External"/><Relationship Id="rId125" Type="http://schemas.openxmlformats.org/officeDocument/2006/relationships/hyperlink" Target="https://cogna.atlassian.net/browse/JACM-358?atlOrigin=eyJpIjoiMjBhNWIzMmFjMjdiNGE1YzhhZTE4YmM0ZjA0MDM4ZWYiLCJwIjoiZXhjZWwtamlyYSJ9" TargetMode="External"/><Relationship Id="rId332" Type="http://schemas.openxmlformats.org/officeDocument/2006/relationships/hyperlink" Target="https://cogna.atlassian.net/browse/ARTSG-270?atlOrigin=eyJpIjoiMjBhNWIzMmFjMjdiNGE1YzhhZTE4YmM0ZjA0MDM4ZWYiLCJwIjoiZXhjZWwtamlyYSJ9" TargetMode="External"/><Relationship Id="rId777" Type="http://schemas.openxmlformats.org/officeDocument/2006/relationships/hyperlink" Target="https://cogna.atlassian.net/browse/ARTSG-182?atlOrigin=eyJpIjoiMjBhNWIzMmFjMjdiNGE1YzhhZTE4YmM0ZjA0MDM4ZWYiLCJwIjoiZXhjZWwtamlyYSJ9" TargetMode="External"/><Relationship Id="rId984" Type="http://schemas.openxmlformats.org/officeDocument/2006/relationships/hyperlink" Target="https://cogna.atlassian.net/browse/JADO-8440?atlOrigin=eyJpIjoiMjBhNWIzMmFjMjdiNGE1YzhhZTE4YmM0ZjA0MDM4ZWYiLCJwIjoiZXhjZWwtamlyYSJ9" TargetMode="External"/><Relationship Id="rId637" Type="http://schemas.openxmlformats.org/officeDocument/2006/relationships/hyperlink" Target="https://cogna.atlassian.net/browse/ARTSG-185?atlOrigin=eyJpIjoiMjBhNWIzMmFjMjdiNGE1YzhhZTE4YmM0ZjA0MDM4ZWYiLCJwIjoiZXhjZWwtamlyYSJ9" TargetMode="External"/><Relationship Id="rId844" Type="http://schemas.openxmlformats.org/officeDocument/2006/relationships/hyperlink" Target="https://cogna.atlassian.net/browse/SGSE-3428?atlOrigin=eyJpIjoiMjBhNWIzMmFjMjdiNGE1YzhhZTE4YmM0ZjA0MDM4ZWYiLCJwIjoiZXhjZWwtamlyYSJ9" TargetMode="External"/><Relationship Id="rId276" Type="http://schemas.openxmlformats.org/officeDocument/2006/relationships/hyperlink" Target="https://cogna.atlassian.net/browse/SDIA-1212?atlOrigin=eyJpIjoiMjBhNWIzMmFjMjdiNGE1YzhhZTE4YmM0ZjA0MDM4ZWYiLCJwIjoiZXhjZWwtamlyYSJ9" TargetMode="External"/><Relationship Id="rId483" Type="http://schemas.openxmlformats.org/officeDocument/2006/relationships/hyperlink" Target="https://cogna.atlassian.net/browse/ARTSG-185?atlOrigin=eyJpIjoiMjBhNWIzMmFjMjdiNGE1YzhhZTE4YmM0ZjA0MDM4ZWYiLCJwIjoiZXhjZWwtamlyYSJ9" TargetMode="External"/><Relationship Id="rId690" Type="http://schemas.openxmlformats.org/officeDocument/2006/relationships/hyperlink" Target="https://cogna.atlassian.net/browse/SGGU-5798?atlOrigin=eyJpIjoiMjBhNWIzMmFjMjdiNGE1YzhhZTE4YmM0ZjA0MDM4ZWYiLCJwIjoiZXhjZWwtamlyYSJ9" TargetMode="External"/><Relationship Id="rId704" Type="http://schemas.openxmlformats.org/officeDocument/2006/relationships/hyperlink" Target="https://cogna.atlassian.net/browse/SGGU-5394?atlOrigin=eyJpIjoiMjBhNWIzMmFjMjdiNGE1YzhhZTE4YmM0ZjA0MDM4ZWYiLCJwIjoiZXhjZWwtamlyYSJ9" TargetMode="External"/><Relationship Id="rId911" Type="http://schemas.openxmlformats.org/officeDocument/2006/relationships/hyperlink" Target="https://cogna.atlassian.net/browse/SGGU-5187?atlOrigin=eyJpIjoiMjBhNWIzMmFjMjdiNGE1YzhhZTE4YmM0ZjA0MDM4ZWYiLCJwIjoiZXhjZWwtamlyYSJ9" TargetMode="External"/><Relationship Id="rId40" Type="http://schemas.openxmlformats.org/officeDocument/2006/relationships/hyperlink" Target="https://cogna.atlassian.net/browse/ARTPT-710?atlOrigin=eyJpIjoiMjBhNWIzMmFjMjdiNGE1YzhhZTE4YmM0ZjA0MDM4ZWYiLCJwIjoiZXhjZWwtamlyYSJ9" TargetMode="External"/><Relationship Id="rId136" Type="http://schemas.openxmlformats.org/officeDocument/2006/relationships/hyperlink" Target="https://cogna.atlassian.net/browse/ARTPT-695?atlOrigin=eyJpIjoiMjBhNWIzMmFjMjdiNGE1YzhhZTE4YmM0ZjA0MDM4ZWYiLCJwIjoiZXhjZWwtamlyYSJ9" TargetMode="External"/><Relationship Id="rId343" Type="http://schemas.openxmlformats.org/officeDocument/2006/relationships/hyperlink" Target="https://cogna.atlassian.net/browse/SGSE-3406?atlOrigin=eyJpIjoiMjBhNWIzMmFjMjdiNGE1YzhhZTE4YmM0ZjA0MDM4ZWYiLCJwIjoiZXhjZWwtamlyYSJ9" TargetMode="External"/><Relationship Id="rId550" Type="http://schemas.openxmlformats.org/officeDocument/2006/relationships/hyperlink" Target="https://cogna.atlassian.net/browse/SGRP-37?atlOrigin=eyJpIjoiMjBhNWIzMmFjMjdiNGE1YzhhZTE4YmM0ZjA0MDM4ZWYiLCJwIjoiZXhjZWwtamlyYSJ9" TargetMode="External"/><Relationship Id="rId788" Type="http://schemas.openxmlformats.org/officeDocument/2006/relationships/hyperlink" Target="https://cogna.atlassian.net/browse/SGGS-15540?atlOrigin=eyJpIjoiMjBhNWIzMmFjMjdiNGE1YzhhZTE4YmM0ZjA0MDM4ZWYiLCJwIjoiZXhjZWwtamlyYSJ9" TargetMode="External"/><Relationship Id="rId995" Type="http://schemas.openxmlformats.org/officeDocument/2006/relationships/hyperlink" Target="https://cogna.atlassian.net/browse/SGGU-5187?atlOrigin=eyJpIjoiMjBhNWIzMmFjMjdiNGE1YzhhZTE4YmM0ZjA0MDM4ZWYiLCJwIjoiZXhjZWwtamlyYSJ9" TargetMode="External"/><Relationship Id="rId203" Type="http://schemas.openxmlformats.org/officeDocument/2006/relationships/hyperlink" Target="https://cogna.atlassian.net/browse/SGTB-2661?atlOrigin=eyJpIjoiMjBhNWIzMmFjMjdiNGE1YzhhZTE4YmM0ZjA0MDM4ZWYiLCJwIjoiZXhjZWwtamlyYSJ9" TargetMode="External"/><Relationship Id="rId648" Type="http://schemas.openxmlformats.org/officeDocument/2006/relationships/hyperlink" Target="https://cogna.atlassian.net/browse/SGSE-4288?atlOrigin=eyJpIjoiMjBhNWIzMmFjMjdiNGE1YzhhZTE4YmM0ZjA0MDM4ZWYiLCJwIjoiZXhjZWwtamlyYSJ9" TargetMode="External"/><Relationship Id="rId855" Type="http://schemas.openxmlformats.org/officeDocument/2006/relationships/hyperlink" Target="https://cogna.atlassian.net/browse/ARTSG-178?atlOrigin=eyJpIjoiMjBhNWIzMmFjMjdiNGE1YzhhZTE4YmM0ZjA0MDM4ZWYiLCJwIjoiZXhjZWwtamlyYSJ9" TargetMode="External"/><Relationship Id="rId1040" Type="http://schemas.openxmlformats.org/officeDocument/2006/relationships/hyperlink" Target="https://cogna.atlassian.net/browse/SGGS-9619?atlOrigin=eyJpIjoiMjBhNWIzMmFjMjdiNGE1YzhhZTE4YmM0ZjA0MDM4ZWYiLCJwIjoiZXhjZWwtamlyYSJ9" TargetMode="External"/><Relationship Id="rId287" Type="http://schemas.openxmlformats.org/officeDocument/2006/relationships/hyperlink" Target="https://cogna.atlassian.net/browse/SGTB-183?atlOrigin=eyJpIjoiMjBhNWIzMmFjMjdiNGE1YzhhZTE4YmM0ZjA0MDM4ZWYiLCJwIjoiZXhjZWwtamlyYSJ9" TargetMode="External"/><Relationship Id="rId410" Type="http://schemas.openxmlformats.org/officeDocument/2006/relationships/hyperlink" Target="https://cogna.atlassian.net/browse/ASR6-14978?atlOrigin=eyJpIjoiMjBhNWIzMmFjMjdiNGE1YzhhZTE4YmM0ZjA0MDM4ZWYiLCJwIjoiZXhjZWwtamlyYSJ9" TargetMode="External"/><Relationship Id="rId494" Type="http://schemas.openxmlformats.org/officeDocument/2006/relationships/hyperlink" Target="https://cogna.atlassian.net/browse/SGRP-92?atlOrigin=eyJpIjoiMjBhNWIzMmFjMjdiNGE1YzhhZTE4YmM0ZjA0MDM4ZWYiLCJwIjoiZXhjZWwtamlyYSJ9" TargetMode="External"/><Relationship Id="rId508" Type="http://schemas.openxmlformats.org/officeDocument/2006/relationships/hyperlink" Target="https://cogna.atlassian.net/browse/SGRP-81?atlOrigin=eyJpIjoiMjBhNWIzMmFjMjdiNGE1YzhhZTE4YmM0ZjA0MDM4ZWYiLCJwIjoiZXhjZWwtamlyYSJ9" TargetMode="External"/><Relationship Id="rId715" Type="http://schemas.openxmlformats.org/officeDocument/2006/relationships/hyperlink" Target="https://cogna.atlassian.net/browse/ARTSG-184?atlOrigin=eyJpIjoiMjBhNWIzMmFjMjdiNGE1YzhhZTE4YmM0ZjA0MDM4ZWYiLCJwIjoiZXhjZWwtamlyYSJ9" TargetMode="External"/><Relationship Id="rId922" Type="http://schemas.openxmlformats.org/officeDocument/2006/relationships/hyperlink" Target="https://cogna.atlassian.net/browse/SGGU-6334?atlOrigin=eyJpIjoiMjBhNWIzMmFjMjdiNGE1YzhhZTE4YmM0ZjA0MDM4ZWYiLCJwIjoiZXhjZWwtamlyYSJ9" TargetMode="External"/><Relationship Id="rId147" Type="http://schemas.openxmlformats.org/officeDocument/2006/relationships/hyperlink" Target="https://cogna.atlassian.net/browse/JACM-262?atlOrigin=eyJpIjoiMjBhNWIzMmFjMjdiNGE1YzhhZTE4YmM0ZjA0MDM4ZWYiLCJwIjoiZXhjZWwtamlyYSJ9" TargetMode="External"/><Relationship Id="rId354" Type="http://schemas.openxmlformats.org/officeDocument/2006/relationships/hyperlink" Target="https://cogna.atlassian.net/browse/ARTSG-270?atlOrigin=eyJpIjoiMjBhNWIzMmFjMjdiNGE1YzhhZTE4YmM0ZjA0MDM4ZWYiLCJwIjoiZXhjZWwtamlyYSJ9" TargetMode="External"/><Relationship Id="rId799" Type="http://schemas.openxmlformats.org/officeDocument/2006/relationships/hyperlink" Target="https://cogna.atlassian.net/browse/ARTSG-180?atlOrigin=eyJpIjoiMjBhNWIzMmFjMjdiNGE1YzhhZTE4YmM0ZjA0MDM4ZWYiLCJwIjoiZXhjZWwtamlyYSJ9" TargetMode="External"/><Relationship Id="rId51" Type="http://schemas.openxmlformats.org/officeDocument/2006/relationships/hyperlink" Target="https://cogna.atlassian.net/browse/APSF-5431?atlOrigin=eyJpIjoiMjBhNWIzMmFjMjdiNGE1YzhhZTE4YmM0ZjA0MDM4ZWYiLCJwIjoiZXhjZWwtamlyYSJ9" TargetMode="External"/><Relationship Id="rId561" Type="http://schemas.openxmlformats.org/officeDocument/2006/relationships/hyperlink" Target="https://cogna.atlassian.net/browse/ARTSG-185?atlOrigin=eyJpIjoiMjBhNWIzMmFjMjdiNGE1YzhhZTE4YmM0ZjA0MDM4ZWYiLCJwIjoiZXhjZWwtamlyYSJ9" TargetMode="External"/><Relationship Id="rId659" Type="http://schemas.openxmlformats.org/officeDocument/2006/relationships/hyperlink" Target="https://cogna.atlassian.net/browse/ARTSG-184?atlOrigin=eyJpIjoiMjBhNWIzMmFjMjdiNGE1YzhhZTE4YmM0ZjA0MDM4ZWYiLCJwIjoiZXhjZWwtamlyYSJ9" TargetMode="External"/><Relationship Id="rId866" Type="http://schemas.openxmlformats.org/officeDocument/2006/relationships/hyperlink" Target="https://cogna.atlassian.net/browse/SGGS-17343?atlOrigin=eyJpIjoiMjBhNWIzMmFjMjdiNGE1YzhhZTE4YmM0ZjA0MDM4ZWYiLCJwIjoiZXhjZWwtamlyYSJ9" TargetMode="External"/><Relationship Id="rId214" Type="http://schemas.openxmlformats.org/officeDocument/2006/relationships/hyperlink" Target="https://cogna.atlassian.net/browse/SGTB-1013?atlOrigin=eyJpIjoiMjBhNWIzMmFjMjdiNGE1YzhhZTE4YmM0ZjA0MDM4ZWYiLCJwIjoiZXhjZWwtamlyYSJ9" TargetMode="External"/><Relationship Id="rId298" Type="http://schemas.openxmlformats.org/officeDocument/2006/relationships/hyperlink" Target="https://cogna.atlassian.net/browse/SDIA-1212?atlOrigin=eyJpIjoiMjBhNWIzMmFjMjdiNGE1YzhhZTE4YmM0ZjA0MDM4ZWYiLCJwIjoiZXhjZWwtamlyYSJ9" TargetMode="External"/><Relationship Id="rId421" Type="http://schemas.openxmlformats.org/officeDocument/2006/relationships/hyperlink" Target="https://cogna.atlassian.net/browse/ARTSG-193?atlOrigin=eyJpIjoiMjBhNWIzMmFjMjdiNGE1YzhhZTE4YmM0ZjA0MDM4ZWYiLCJwIjoiZXhjZWwtamlyYSJ9" TargetMode="External"/><Relationship Id="rId519" Type="http://schemas.openxmlformats.org/officeDocument/2006/relationships/hyperlink" Target="https://cogna.atlassian.net/browse/ARTSG-185?atlOrigin=eyJpIjoiMjBhNWIzMmFjMjdiNGE1YzhhZTE4YmM0ZjA0MDM4ZWYiLCJwIjoiZXhjZWwtamlyYSJ9" TargetMode="External"/><Relationship Id="rId1051" Type="http://schemas.openxmlformats.org/officeDocument/2006/relationships/hyperlink" Target="https://cogna.atlassian.net/browse/ARTPT-710?atlOrigin=eyJpIjoiMjBhNWIzMmFjMjdiNGE1YzhhZTE4YmM0ZjA0MDM4ZWYiLCJwIjoiZXhjZWwtamlyYSJ9" TargetMode="External"/><Relationship Id="rId158" Type="http://schemas.openxmlformats.org/officeDocument/2006/relationships/hyperlink" Target="https://cogna.atlassian.net/browse/ARTPT-702?atlOrigin=eyJpIjoiMjBhNWIzMmFjMjdiNGE1YzhhZTE4YmM0ZjA0MDM4ZWYiLCJwIjoiZXhjZWwtamlyYSJ9" TargetMode="External"/><Relationship Id="rId726" Type="http://schemas.openxmlformats.org/officeDocument/2006/relationships/hyperlink" Target="https://cogna.atlassian.net/browse/SGSE-4471?atlOrigin=eyJpIjoiMjBhNWIzMmFjMjdiNGE1YzhhZTE4YmM0ZjA0MDM4ZWYiLCJwIjoiZXhjZWwtamlyYSJ9" TargetMode="External"/><Relationship Id="rId933" Type="http://schemas.openxmlformats.org/officeDocument/2006/relationships/hyperlink" Target="https://cogna.atlassian.net/browse/SGGU-5187?atlOrigin=eyJpIjoiMjBhNWIzMmFjMjdiNGE1YzhhZTE4YmM0ZjA0MDM4ZWYiLCJwIjoiZXhjZWwtamlyYSJ9" TargetMode="External"/><Relationship Id="rId1009" Type="http://schemas.openxmlformats.org/officeDocument/2006/relationships/hyperlink" Target="https://cogna.atlassian.net/browse/ARTPT-710?atlOrigin=eyJpIjoiMjBhNWIzMmFjMjdiNGE1YzhhZTE4YmM0ZjA0MDM4ZWYiLCJwIjoiZXhjZWwtamlyYSJ9" TargetMode="External"/><Relationship Id="rId62" Type="http://schemas.openxmlformats.org/officeDocument/2006/relationships/hyperlink" Target="https://cogna.atlassian.net/browse/ARTPT-710?atlOrigin=eyJpIjoiMjBhNWIzMmFjMjdiNGE1YzhhZTE4YmM0ZjA0MDM4ZWYiLCJwIjoiZXhjZWwtamlyYSJ9" TargetMode="External"/><Relationship Id="rId365" Type="http://schemas.openxmlformats.org/officeDocument/2006/relationships/hyperlink" Target="https://cogna.atlassian.net/browse/ARTSG-280?atlOrigin=eyJpIjoiMjBhNWIzMmFjMjdiNGE1YzhhZTE4YmM0ZjA0MDM4ZWYiLCJwIjoiZXhjZWwtamlyYSJ9" TargetMode="External"/><Relationship Id="rId572" Type="http://schemas.openxmlformats.org/officeDocument/2006/relationships/hyperlink" Target="https://cogna.atlassian.net/browse/SGRP-26?atlOrigin=eyJpIjoiMjBhNWIzMmFjMjdiNGE1YzhhZTE4YmM0ZjA0MDM4ZWYiLCJwIjoiZXhjZWwtamlyYSJ9" TargetMode="External"/><Relationship Id="rId225" Type="http://schemas.openxmlformats.org/officeDocument/2006/relationships/hyperlink" Target="https://cogna.atlassian.net/browse/SGTB-1390?atlOrigin=eyJpIjoiMjBhNWIzMmFjMjdiNGE1YzhhZTE4YmM0ZjA0MDM4ZWYiLCJwIjoiZXhjZWwtamlyYSJ9" TargetMode="External"/><Relationship Id="rId432" Type="http://schemas.openxmlformats.org/officeDocument/2006/relationships/hyperlink" Target="https://cogna.atlassian.net/browse/SGGU-5325?atlOrigin=eyJpIjoiMjBhNWIzMmFjMjdiNGE1YzhhZTE4YmM0ZjA0MDM4ZWYiLCJwIjoiZXhjZWwtamlyYSJ9" TargetMode="External"/><Relationship Id="rId877" Type="http://schemas.openxmlformats.org/officeDocument/2006/relationships/hyperlink" Target="https://cogna.atlassian.net/browse/ARTSG-178?atlOrigin=eyJpIjoiMjBhNWIzMmFjMjdiNGE1YzhhZTE4YmM0ZjA0MDM4ZWYiLCJwIjoiZXhjZWwtamlyYSJ9" TargetMode="External"/><Relationship Id="rId1062" Type="http://schemas.openxmlformats.org/officeDocument/2006/relationships/hyperlink" Target="https://cogna.atlassian.net/browse/SGGS-6558?atlOrigin=eyJpIjoiMjBhNWIzMmFjMjdiNGE1YzhhZTE4YmM0ZjA0MDM4ZWYiLCJwIjoiZXhjZWwtamlyYSJ9" TargetMode="External"/><Relationship Id="rId737" Type="http://schemas.openxmlformats.org/officeDocument/2006/relationships/hyperlink" Target="https://cogna.atlassian.net/browse/ARTSG-183?atlOrigin=eyJpIjoiMjBhNWIzMmFjMjdiNGE1YzhhZTE4YmM0ZjA0MDM4ZWYiLCJwIjoiZXhjZWwtamlyYSJ9" TargetMode="External"/><Relationship Id="rId944" Type="http://schemas.openxmlformats.org/officeDocument/2006/relationships/hyperlink" Target="https://cogna.atlassian.net/browse/SGGU-5422?atlOrigin=eyJpIjoiMjBhNWIzMmFjMjdiNGE1YzhhZTE4YmM0ZjA0MDM4ZWYiLCJwIjoiZXhjZWwtamlyYSJ9" TargetMode="External"/><Relationship Id="rId73" Type="http://schemas.openxmlformats.org/officeDocument/2006/relationships/hyperlink" Target="https://cogna.atlassian.net/browse/APIN-13734?atlOrigin=eyJpIjoiMjBhNWIzMmFjMjdiNGE1YzhhZTE4YmM0ZjA0MDM4ZWYiLCJwIjoiZXhjZWwtamlyYSJ9" TargetMode="External"/><Relationship Id="rId169" Type="http://schemas.openxmlformats.org/officeDocument/2006/relationships/hyperlink" Target="https://cogna.atlassian.net/browse/JACM-741?atlOrigin=eyJpIjoiMjBhNWIzMmFjMjdiNGE1YzhhZTE4YmM0ZjA0MDM4ZWYiLCJwIjoiZXhjZWwtamlyYSJ9" TargetMode="External"/><Relationship Id="rId376" Type="http://schemas.openxmlformats.org/officeDocument/2006/relationships/hyperlink" Target="https://cogna.atlassian.net/browse/SGSE-4113?atlOrigin=eyJpIjoiMjBhNWIzMmFjMjdiNGE1YzhhZTE4YmM0ZjA0MDM4ZWYiLCJwIjoiZXhjZWwtamlyYSJ9" TargetMode="External"/><Relationship Id="rId583" Type="http://schemas.openxmlformats.org/officeDocument/2006/relationships/hyperlink" Target="https://cogna.atlassian.net/browse/ARTSG-185?atlOrigin=eyJpIjoiMjBhNWIzMmFjMjdiNGE1YzhhZTE4YmM0ZjA0MDM4ZWYiLCJwIjoiZXhjZWwtamlyYSJ9" TargetMode="External"/><Relationship Id="rId790" Type="http://schemas.openxmlformats.org/officeDocument/2006/relationships/hyperlink" Target="https://cogna.atlassian.net/browse/SGGS-15538?atlOrigin=eyJpIjoiMjBhNWIzMmFjMjdiNGE1YzhhZTE4YmM0ZjA0MDM4ZWYiLCJwIjoiZXhjZWwtamlyYSJ9" TargetMode="External"/><Relationship Id="rId804" Type="http://schemas.openxmlformats.org/officeDocument/2006/relationships/hyperlink" Target="https://cogna.atlassian.net/browse/SGSE-4289?atlOrigin=eyJpIjoiMjBhNWIzMmFjMjdiNGE1YzhhZTE4YmM0ZjA0MDM4ZWYiLCJwIjoiZXhjZWwtamlyYSJ9" TargetMode="External"/><Relationship Id="rId4" Type="http://schemas.openxmlformats.org/officeDocument/2006/relationships/hyperlink" Target="https://cogna.atlassian.net/browse/ARTPT-710?atlOrigin=eyJpIjoiMjBhNWIzMmFjMjdiNGE1YzhhZTE4YmM0ZjA0MDM4ZWYiLCJwIjoiZXhjZWwtamlyYSJ9" TargetMode="External"/><Relationship Id="rId236" Type="http://schemas.openxmlformats.org/officeDocument/2006/relationships/hyperlink" Target="https://cogna.atlassian.net/browse/SDIA-1212?atlOrigin=eyJpIjoiMjBhNWIzMmFjMjdiNGE1YzhhZTE4YmM0ZjA0MDM4ZWYiLCJwIjoiZXhjZWwtamlyYSJ9" TargetMode="External"/><Relationship Id="rId443" Type="http://schemas.openxmlformats.org/officeDocument/2006/relationships/hyperlink" Target="https://cogna.atlassian.net/browse/ARTSG-190?atlOrigin=eyJpIjoiMjBhNWIzMmFjMjdiNGE1YzhhZTE4YmM0ZjA0MDM4ZWYiLCJwIjoiZXhjZWwtamlyYSJ9" TargetMode="External"/><Relationship Id="rId650" Type="http://schemas.openxmlformats.org/officeDocument/2006/relationships/hyperlink" Target="https://cogna.atlassian.net/browse/SGSE-3296?atlOrigin=eyJpIjoiMjBhNWIzMmFjMjdiNGE1YzhhZTE4YmM0ZjA0MDM4ZWYiLCJwIjoiZXhjZWwtamlyYSJ9" TargetMode="External"/><Relationship Id="rId888" Type="http://schemas.openxmlformats.org/officeDocument/2006/relationships/hyperlink" Target="https://cogna.atlassian.net/browse/SGGU-7537?atlOrigin=eyJpIjoiMjBhNWIzMmFjMjdiNGE1YzhhZTE4YmM0ZjA0MDM4ZWYiLCJwIjoiZXhjZWwtamlyYSJ9" TargetMode="External"/><Relationship Id="rId1073" Type="http://schemas.openxmlformats.org/officeDocument/2006/relationships/hyperlink" Target="https://cogna.atlassian.net/browse/ARTPT-710?atlOrigin=eyJpIjoiMjBhNWIzMmFjMjdiNGE1YzhhZTE4YmM0ZjA0MDM4ZWYiLCJwIjoiZXhjZWwtamlyYSJ9" TargetMode="External"/><Relationship Id="rId303" Type="http://schemas.openxmlformats.org/officeDocument/2006/relationships/hyperlink" Target="https://cogna.atlassian.net/browse/SGTB-175?atlOrigin=eyJpIjoiMjBhNWIzMmFjMjdiNGE1YzhhZTE4YmM0ZjA0MDM4ZWYiLCJwIjoiZXhjZWwtamlyYSJ9" TargetMode="External"/><Relationship Id="rId748" Type="http://schemas.openxmlformats.org/officeDocument/2006/relationships/hyperlink" Target="https://cogna.atlassian.net/browse/SGGU-5371?atlOrigin=eyJpIjoiMjBhNWIzMmFjMjdiNGE1YzhhZTE4YmM0ZjA0MDM4ZWYiLCJwIjoiZXhjZWwtamlyYSJ9" TargetMode="External"/><Relationship Id="rId955" Type="http://schemas.openxmlformats.org/officeDocument/2006/relationships/hyperlink" Target="https://cogna.atlassian.net/browse/SGGU-5187?atlOrigin=eyJpIjoiMjBhNWIzMmFjMjdiNGE1YzhhZTE4YmM0ZjA0MDM4ZWYiLCJwIjoiZXhjZWwtamlyYSJ9" TargetMode="External"/><Relationship Id="rId84" Type="http://schemas.openxmlformats.org/officeDocument/2006/relationships/hyperlink" Target="https://cogna.atlassian.net/browse/ARTPT-710?atlOrigin=eyJpIjoiMjBhNWIzMmFjMjdiNGE1YzhhZTE4YmM0ZjA0MDM4ZWYiLCJwIjoiZXhjZWwtamlyYSJ9" TargetMode="External"/><Relationship Id="rId387" Type="http://schemas.openxmlformats.org/officeDocument/2006/relationships/hyperlink" Target="https://cogna.atlassian.net/browse/SGGU-5288?atlOrigin=eyJpIjoiMjBhNWIzMmFjMjdiNGE1YzhhZTE4YmM0ZjA0MDM4ZWYiLCJwIjoiZXhjZWwtamlyYSJ9" TargetMode="External"/><Relationship Id="rId510" Type="http://schemas.openxmlformats.org/officeDocument/2006/relationships/hyperlink" Target="https://cogna.atlassian.net/browse/SGRP-80?atlOrigin=eyJpIjoiMjBhNWIzMmFjMjdiNGE1YzhhZTE4YmM0ZjA0MDM4ZWYiLCJwIjoiZXhjZWwtamlyYSJ9" TargetMode="External"/><Relationship Id="rId594" Type="http://schemas.openxmlformats.org/officeDocument/2006/relationships/hyperlink" Target="https://cogna.atlassian.net/browse/SGRP-14?atlOrigin=eyJpIjoiMjBhNWIzMmFjMjdiNGE1YzhhZTE4YmM0ZjA0MDM4ZWYiLCJwIjoiZXhjZWwtamlyYSJ9" TargetMode="External"/><Relationship Id="rId608" Type="http://schemas.openxmlformats.org/officeDocument/2006/relationships/hyperlink" Target="https://cogna.atlassian.net/browse/SGRP-7?atlOrigin=eyJpIjoiMjBhNWIzMmFjMjdiNGE1YzhhZTE4YmM0ZjA0MDM4ZWYiLCJwIjoiZXhjZWwtamlyYSJ9" TargetMode="External"/><Relationship Id="rId815" Type="http://schemas.openxmlformats.org/officeDocument/2006/relationships/hyperlink" Target="https://cogna.atlassian.net/browse/ARTSG-178?atlOrigin=eyJpIjoiMjBhNWIzMmFjMjdiNGE1YzhhZTE4YmM0ZjA0MDM4ZWYiLCJwIjoiZXhjZWwtamlyYSJ9" TargetMode="External"/><Relationship Id="rId247" Type="http://schemas.openxmlformats.org/officeDocument/2006/relationships/hyperlink" Target="https://cogna.atlassian.net/browse/SGTP-17191?atlOrigin=eyJpIjoiMjBhNWIzMmFjMjdiNGE1YzhhZTE4YmM0ZjA0MDM4ZWYiLCJwIjoiZXhjZWwtamlyYSJ9" TargetMode="External"/><Relationship Id="rId899" Type="http://schemas.openxmlformats.org/officeDocument/2006/relationships/hyperlink" Target="https://cogna.atlassian.net/browse/SGGU-5187?atlOrigin=eyJpIjoiMjBhNWIzMmFjMjdiNGE1YzhhZTE4YmM0ZjA0MDM4ZWYiLCJwIjoiZXhjZWwtamlyYSJ9" TargetMode="External"/><Relationship Id="rId1000" Type="http://schemas.openxmlformats.org/officeDocument/2006/relationships/hyperlink" Target="https://cogna.atlassian.net/browse/SGSE-1947?atlOrigin=eyJpIjoiMjBhNWIzMmFjMjdiNGE1YzhhZTE4YmM0ZjA0MDM4ZWYiLCJwIjoiZXhjZWwtamlyYSJ9" TargetMode="External"/><Relationship Id="rId1084" Type="http://schemas.openxmlformats.org/officeDocument/2006/relationships/hyperlink" Target="https://cogna.atlassian.net/browse/DFFA-4674?atlOrigin=eyJpIjoiMjBhNWIzMmFjMjdiNGE1YzhhZTE4YmM0ZjA0MDM4ZWYiLCJwIjoiZXhjZWwtamlyYSJ9" TargetMode="External"/><Relationship Id="rId107" Type="http://schemas.openxmlformats.org/officeDocument/2006/relationships/hyperlink" Target="https://cogna.atlassian.net/browse/JACM-758?atlOrigin=eyJpIjoiMjBhNWIzMmFjMjdiNGE1YzhhZTE4YmM0ZjA0MDM4ZWYiLCJwIjoiZXhjZWwtamlyYSJ9" TargetMode="External"/><Relationship Id="rId454" Type="http://schemas.openxmlformats.org/officeDocument/2006/relationships/hyperlink" Target="https://cogna.atlassian.net/browse/SGGU-5316?atlOrigin=eyJpIjoiMjBhNWIzMmFjMjdiNGE1YzhhZTE4YmM0ZjA0MDM4ZWYiLCJwIjoiZXhjZWwtamlyYSJ9" TargetMode="External"/><Relationship Id="rId661" Type="http://schemas.openxmlformats.org/officeDocument/2006/relationships/hyperlink" Target="https://cogna.atlassian.net/browse/ARTSG-184?atlOrigin=eyJpIjoiMjBhNWIzMmFjMjdiNGE1YzhhZTE4YmM0ZjA0MDM4ZWYiLCJwIjoiZXhjZWwtamlyYSJ9" TargetMode="External"/><Relationship Id="rId759" Type="http://schemas.openxmlformats.org/officeDocument/2006/relationships/hyperlink" Target="https://cogna.atlassian.net/browse/ARTSG-183?atlOrigin=eyJpIjoiMjBhNWIzMmFjMjdiNGE1YzhhZTE4YmM0ZjA0MDM4ZWYiLCJwIjoiZXhjZWwtamlyYSJ9" TargetMode="External"/><Relationship Id="rId966" Type="http://schemas.openxmlformats.org/officeDocument/2006/relationships/hyperlink" Target="https://cogna.atlassian.net/browse/JADO-10384?atlOrigin=eyJpIjoiMjBhNWIzMmFjMjdiNGE1YzhhZTE4YmM0ZjA0MDM4ZWYiLCJwIjoiZXhjZWwtamlyYSJ9" TargetMode="External"/><Relationship Id="rId11" Type="http://schemas.openxmlformats.org/officeDocument/2006/relationships/hyperlink" Target="https://cogna.atlassian.net/browse/BBCP-1314?atlOrigin=eyJpIjoiMjBhNWIzMmFjMjdiNGE1YzhhZTE4YmM0ZjA0MDM4ZWYiLCJwIjoiZXhjZWwtamlyYSJ9" TargetMode="External"/><Relationship Id="rId314" Type="http://schemas.openxmlformats.org/officeDocument/2006/relationships/hyperlink" Target="https://cogna.atlassian.net/browse/SDIA-1212?atlOrigin=eyJpIjoiMjBhNWIzMmFjMjdiNGE1YzhhZTE4YmM0ZjA0MDM4ZWYiLCJwIjoiZXhjZWwtamlyYSJ9" TargetMode="External"/><Relationship Id="rId398" Type="http://schemas.openxmlformats.org/officeDocument/2006/relationships/hyperlink" Target="https://cogna.atlassian.net/browse/SGTB-1993?atlOrigin=eyJpIjoiMjBhNWIzMmFjMjdiNGE1YzhhZTE4YmM0ZjA0MDM4ZWYiLCJwIjoiZXhjZWwtamlyYSJ9" TargetMode="External"/><Relationship Id="rId521" Type="http://schemas.openxmlformats.org/officeDocument/2006/relationships/hyperlink" Target="https://cogna.atlassian.net/browse/ARTSG-185?atlOrigin=eyJpIjoiMjBhNWIzMmFjMjdiNGE1YzhhZTE4YmM0ZjA0MDM4ZWYiLCJwIjoiZXhjZWwtamlyYSJ9" TargetMode="External"/><Relationship Id="rId619" Type="http://schemas.openxmlformats.org/officeDocument/2006/relationships/hyperlink" Target="https://cogna.atlassian.net/browse/ARTSG-185?atlOrigin=eyJpIjoiMjBhNWIzMmFjMjdiNGE1YzhhZTE4YmM0ZjA0MDM4ZWYiLCJwIjoiZXhjZWwtamlyYSJ9" TargetMode="External"/><Relationship Id="rId95" Type="http://schemas.openxmlformats.org/officeDocument/2006/relationships/hyperlink" Target="https://cogna.atlassian.net/browse/JACM-795?atlOrigin=eyJpIjoiMjBhNWIzMmFjMjdiNGE1YzhhZTE4YmM0ZjA0MDM4ZWYiLCJwIjoiZXhjZWwtamlyYSJ9" TargetMode="External"/><Relationship Id="rId160" Type="http://schemas.openxmlformats.org/officeDocument/2006/relationships/hyperlink" Target="https://cogna.atlassian.net/browse/ARTPT-702?atlOrigin=eyJpIjoiMjBhNWIzMmFjMjdiNGE1YzhhZTE4YmM0ZjA0MDM4ZWYiLCJwIjoiZXhjZWwtamlyYSJ9" TargetMode="External"/><Relationship Id="rId826" Type="http://schemas.openxmlformats.org/officeDocument/2006/relationships/hyperlink" Target="https://cogna.atlassian.net/browse/SGSE-3751?atlOrigin=eyJpIjoiMjBhNWIzMmFjMjdiNGE1YzhhZTE4YmM0ZjA0MDM4ZWYiLCJwIjoiZXhjZWwtamlyYSJ9" TargetMode="External"/><Relationship Id="rId1011" Type="http://schemas.openxmlformats.org/officeDocument/2006/relationships/hyperlink" Target="https://cogna.atlassian.net/browse/ARTPT-710?atlOrigin=eyJpIjoiMjBhNWIzMmFjMjdiNGE1YzhhZTE4YmM0ZjA0MDM4ZWYiLCJwIjoiZXhjZWwtamlyYSJ9" TargetMode="External"/><Relationship Id="rId258" Type="http://schemas.openxmlformats.org/officeDocument/2006/relationships/hyperlink" Target="https://cogna.atlassian.net/browse/SDIA-1212?atlOrigin=eyJpIjoiMjBhNWIzMmFjMjdiNGE1YzhhZTE4YmM0ZjA0MDM4ZWYiLCJwIjoiZXhjZWwtamlyYSJ9" TargetMode="External"/><Relationship Id="rId465" Type="http://schemas.openxmlformats.org/officeDocument/2006/relationships/hyperlink" Target="https://cogna.atlassian.net/browse/ARTSG-189?atlOrigin=eyJpIjoiMjBhNWIzMmFjMjdiNGE1YzhhZTE4YmM0ZjA0MDM4ZWYiLCJwIjoiZXhjZWwtamlyYSJ9" TargetMode="External"/><Relationship Id="rId672" Type="http://schemas.openxmlformats.org/officeDocument/2006/relationships/hyperlink" Target="https://cogna.atlassian.net/browse/SGGU-6343?atlOrigin=eyJpIjoiMjBhNWIzMmFjMjdiNGE1YzhhZTE4YmM0ZjA0MDM4ZWYiLCJwIjoiZXhjZWwtamlyYSJ9" TargetMode="External"/><Relationship Id="rId1095" Type="http://schemas.openxmlformats.org/officeDocument/2006/relationships/hyperlink" Target="https://cogna.atlassian.net/browse/ARTPT-710?atlOrigin=eyJpIjoiMjBhNWIzMmFjMjdiNGE1YzhhZTE4YmM0ZjA0MDM4ZWYiLCJwIjoiZXhjZWwtamlyYSJ9" TargetMode="External"/><Relationship Id="rId22" Type="http://schemas.openxmlformats.org/officeDocument/2006/relationships/hyperlink" Target="https://cogna.atlassian.net/browse/ARTPT-710?atlOrigin=eyJpIjoiMjBhNWIzMmFjMjdiNGE1YzhhZTE4YmM0ZjA0MDM4ZWYiLCJwIjoiZXhjZWwtamlyYSJ9" TargetMode="External"/><Relationship Id="rId118" Type="http://schemas.openxmlformats.org/officeDocument/2006/relationships/hyperlink" Target="https://cogna.atlassian.net/browse/ARTPT-701?atlOrigin=eyJpIjoiMjBhNWIzMmFjMjdiNGE1YzhhZTE4YmM0ZjA0MDM4ZWYiLCJwIjoiZXhjZWwtamlyYSJ9" TargetMode="External"/><Relationship Id="rId325" Type="http://schemas.openxmlformats.org/officeDocument/2006/relationships/hyperlink" Target="https://cogna.atlassian.net/browse/SGSE-4357?atlOrigin=eyJpIjoiMjBhNWIzMmFjMjdiNGE1YzhhZTE4YmM0ZjA0MDM4ZWYiLCJwIjoiZXhjZWwtamlyYSJ9" TargetMode="External"/><Relationship Id="rId532" Type="http://schemas.openxmlformats.org/officeDocument/2006/relationships/hyperlink" Target="https://cogna.atlassian.net/browse/SGRP-61?atlOrigin=eyJpIjoiMjBhNWIzMmFjMjdiNGE1YzhhZTE4YmM0ZjA0MDM4ZWYiLCJwIjoiZXhjZWwtamlyYSJ9" TargetMode="External"/><Relationship Id="rId977" Type="http://schemas.openxmlformats.org/officeDocument/2006/relationships/hyperlink" Target="https://cogna.atlassian.net/browse/SGGU-5187?atlOrigin=eyJpIjoiMjBhNWIzMmFjMjdiNGE1YzhhZTE4YmM0ZjA0MDM4ZWYiLCJwIjoiZXhjZWwtamlyYSJ9" TargetMode="External"/><Relationship Id="rId171" Type="http://schemas.openxmlformats.org/officeDocument/2006/relationships/hyperlink" Target="https://cogna.atlassian.net/browse/SGTB-1677?atlOrigin=eyJpIjoiMjBhNWIzMmFjMjdiNGE1YzhhZTE4YmM0ZjA0MDM4ZWYiLCJwIjoiZXhjZWwtamlyYSJ9" TargetMode="External"/><Relationship Id="rId837" Type="http://schemas.openxmlformats.org/officeDocument/2006/relationships/hyperlink" Target="https://cogna.atlassian.net/browse/ARTSG-178?atlOrigin=eyJpIjoiMjBhNWIzMmFjMjdiNGE1YzhhZTE4YmM0ZjA0MDM4ZWYiLCJwIjoiZXhjZWwtamlyYSJ9" TargetMode="External"/><Relationship Id="rId1022" Type="http://schemas.openxmlformats.org/officeDocument/2006/relationships/hyperlink" Target="https://cogna.atlassian.net/browse/SGGS-11385?atlOrigin=eyJpIjoiMjBhNWIzMmFjMjdiNGE1YzhhZTE4YmM0ZjA0MDM4ZWYiLCJwIjoiZXhjZWwtamlyYSJ9" TargetMode="External"/><Relationship Id="rId269" Type="http://schemas.openxmlformats.org/officeDocument/2006/relationships/hyperlink" Target="https://cogna.atlassian.net/browse/SGTB-192?atlOrigin=eyJpIjoiMjBhNWIzMmFjMjdiNGE1YzhhZTE4YmM0ZjA0MDM4ZWYiLCJwIjoiZXhjZWwtamlyYSJ9" TargetMode="External"/><Relationship Id="rId476" Type="http://schemas.openxmlformats.org/officeDocument/2006/relationships/hyperlink" Target="https://cogna.atlassian.net/browse/SGRP-102?atlOrigin=eyJpIjoiMjBhNWIzMmFjMjdiNGE1YzhhZTE4YmM0ZjA0MDM4ZWYiLCJwIjoiZXhjZWwtamlyYSJ9" TargetMode="External"/><Relationship Id="rId683" Type="http://schemas.openxmlformats.org/officeDocument/2006/relationships/hyperlink" Target="https://cogna.atlassian.net/browse/ARTSG-184?atlOrigin=eyJpIjoiMjBhNWIzMmFjMjdiNGE1YzhhZTE4YmM0ZjA0MDM4ZWYiLCJwIjoiZXhjZWwtamlyYSJ9" TargetMode="External"/><Relationship Id="rId890" Type="http://schemas.openxmlformats.org/officeDocument/2006/relationships/hyperlink" Target="https://cogna.atlassian.net/browse/SGGU-7534?atlOrigin=eyJpIjoiMjBhNWIzMmFjMjdiNGE1YzhhZTE4YmM0ZjA0MDM4ZWYiLCJwIjoiZXhjZWwtamlyYSJ9" TargetMode="External"/><Relationship Id="rId904" Type="http://schemas.openxmlformats.org/officeDocument/2006/relationships/hyperlink" Target="https://cogna.atlassian.net/browse/SGGU-7216?atlOrigin=eyJpIjoiMjBhNWIzMmFjMjdiNGE1YzhhZTE4YmM0ZjA0MDM4ZWYiLCJwIjoiZXhjZWwtamlyYSJ9" TargetMode="External"/><Relationship Id="rId33" Type="http://schemas.openxmlformats.org/officeDocument/2006/relationships/hyperlink" Target="https://cogna.atlassian.net/browse/BBBE-5067?atlOrigin=eyJpIjoiMjBhNWIzMmFjMjdiNGE1YzhhZTE4YmM0ZjA0MDM4ZWYiLCJwIjoiZXhjZWwtamlyYSJ9" TargetMode="External"/><Relationship Id="rId129" Type="http://schemas.openxmlformats.org/officeDocument/2006/relationships/hyperlink" Target="https://cogna.atlassian.net/browse/JACM-271?atlOrigin=eyJpIjoiMjBhNWIzMmFjMjdiNGE1YzhhZTE4YmM0ZjA0MDM4ZWYiLCJwIjoiZXhjZWwtamlyYSJ9" TargetMode="External"/><Relationship Id="rId336" Type="http://schemas.openxmlformats.org/officeDocument/2006/relationships/hyperlink" Target="https://cogna.atlassian.net/browse/ARTSG-270?atlOrigin=eyJpIjoiMjBhNWIzMmFjMjdiNGE1YzhhZTE4YmM0ZjA0MDM4ZWYiLCJwIjoiZXhjZWwtamlyYSJ9" TargetMode="External"/><Relationship Id="rId543" Type="http://schemas.openxmlformats.org/officeDocument/2006/relationships/hyperlink" Target="https://cogna.atlassian.net/browse/ARTSG-185?atlOrigin=eyJpIjoiMjBhNWIzMmFjMjdiNGE1YzhhZTE4YmM0ZjA0MDM4ZWYiLCJwIjoiZXhjZWwtamlyYSJ9" TargetMode="External"/><Relationship Id="rId988" Type="http://schemas.openxmlformats.org/officeDocument/2006/relationships/hyperlink" Target="https://cogna.atlassian.net/browse/JADO-8438?atlOrigin=eyJpIjoiMjBhNWIzMmFjMjdiNGE1YzhhZTE4YmM0ZjA0MDM4ZWYiLCJwIjoiZXhjZWwtamlyYSJ9" TargetMode="External"/><Relationship Id="rId182" Type="http://schemas.openxmlformats.org/officeDocument/2006/relationships/hyperlink" Target="https://cogna.atlassian.net/browse/ARTSG-313?atlOrigin=eyJpIjoiMjBhNWIzMmFjMjdiNGE1YzhhZTE4YmM0ZjA0MDM4ZWYiLCJwIjoiZXhjZWwtamlyYSJ9" TargetMode="External"/><Relationship Id="rId403" Type="http://schemas.openxmlformats.org/officeDocument/2006/relationships/hyperlink" Target="https://cogna.atlassian.net/browse/SGTB-100?atlOrigin=eyJpIjoiMjBhNWIzMmFjMjdiNGE1YzhhZTE4YmM0ZjA0MDM4ZWYiLCJwIjoiZXhjZWwtamlyYSJ9" TargetMode="External"/><Relationship Id="rId750" Type="http://schemas.openxmlformats.org/officeDocument/2006/relationships/hyperlink" Target="https://cogna.atlassian.net/browse/SGGU-5370?atlOrigin=eyJpIjoiMjBhNWIzMmFjMjdiNGE1YzhhZTE4YmM0ZjA0MDM4ZWYiLCJwIjoiZXhjZWwtamlyYSJ9" TargetMode="External"/><Relationship Id="rId848" Type="http://schemas.openxmlformats.org/officeDocument/2006/relationships/hyperlink" Target="https://cogna.atlassian.net/browse/SGSE-3426?atlOrigin=eyJpIjoiMjBhNWIzMmFjMjdiNGE1YzhhZTE4YmM0ZjA0MDM4ZWYiLCJwIjoiZXhjZWwtamlyYSJ9" TargetMode="External"/><Relationship Id="rId1033" Type="http://schemas.openxmlformats.org/officeDocument/2006/relationships/hyperlink" Target="https://cogna.atlassian.net/browse/ARTPT-710?atlOrigin=eyJpIjoiMjBhNWIzMmFjMjdiNGE1YzhhZTE4YmM0ZjA0MDM4ZWYiLCJwIjoiZXhjZWwtamlyYSJ9" TargetMode="External"/><Relationship Id="rId487" Type="http://schemas.openxmlformats.org/officeDocument/2006/relationships/hyperlink" Target="https://cogna.atlassian.net/browse/ARTSG-185?atlOrigin=eyJpIjoiMjBhNWIzMmFjMjdiNGE1YzhhZTE4YmM0ZjA0MDM4ZWYiLCJwIjoiZXhjZWwtamlyYSJ9" TargetMode="External"/><Relationship Id="rId610" Type="http://schemas.openxmlformats.org/officeDocument/2006/relationships/hyperlink" Target="https://cogna.atlassian.net/browse/SGRP-6?atlOrigin=eyJpIjoiMjBhNWIzMmFjMjdiNGE1YzhhZTE4YmM0ZjA0MDM4ZWYiLCJwIjoiZXhjZWwtamlyYSJ9" TargetMode="External"/><Relationship Id="rId694" Type="http://schemas.openxmlformats.org/officeDocument/2006/relationships/hyperlink" Target="https://cogna.atlassian.net/browse/SGGU-5403?atlOrigin=eyJpIjoiMjBhNWIzMmFjMjdiNGE1YzhhZTE4YmM0ZjA0MDM4ZWYiLCJwIjoiZXhjZWwtamlyYSJ9" TargetMode="External"/><Relationship Id="rId708" Type="http://schemas.openxmlformats.org/officeDocument/2006/relationships/hyperlink" Target="https://cogna.atlassian.net/browse/SGGU-5389?atlOrigin=eyJpIjoiMjBhNWIzMmFjMjdiNGE1YzhhZTE4YmM0ZjA0MDM4ZWYiLCJwIjoiZXhjZWwtamlyYSJ9" TargetMode="External"/><Relationship Id="rId915" Type="http://schemas.openxmlformats.org/officeDocument/2006/relationships/hyperlink" Target="https://cogna.atlassian.net/browse/SGGU-5187?atlOrigin=eyJpIjoiMjBhNWIzMmFjMjdiNGE1YzhhZTE4YmM0ZjA0MDM4ZWYiLCJwIjoiZXhjZWwtamlyYSJ9" TargetMode="External"/><Relationship Id="rId347" Type="http://schemas.openxmlformats.org/officeDocument/2006/relationships/hyperlink" Target="https://cogna.atlassian.net/browse/SGSE-3384?atlOrigin=eyJpIjoiMjBhNWIzMmFjMjdiNGE1YzhhZTE4YmM0ZjA0MDM4ZWYiLCJwIjoiZXhjZWwtamlyYSJ9" TargetMode="External"/><Relationship Id="rId999" Type="http://schemas.openxmlformats.org/officeDocument/2006/relationships/hyperlink" Target="https://cogna.atlassian.net/browse/SGGU-5187?atlOrigin=eyJpIjoiMjBhNWIzMmFjMjdiNGE1YzhhZTE4YmM0ZjA0MDM4ZWYiLCJwIjoiZXhjZWwtamlyYSJ9" TargetMode="External"/><Relationship Id="rId1100" Type="http://schemas.openxmlformats.org/officeDocument/2006/relationships/hyperlink" Target="https://cogna.atlassian.net/browse/DFAR-3281?atlOrigin=eyJpIjoiMjBhNWIzMmFjMjdiNGE1YzhhZTE4YmM0ZjA0MDM4ZWYiLCJwIjoiZXhjZWwtamlyYSJ9" TargetMode="External"/><Relationship Id="rId44" Type="http://schemas.openxmlformats.org/officeDocument/2006/relationships/hyperlink" Target="https://cogna.atlassian.net/browse/ARTPT-710?atlOrigin=eyJpIjoiMjBhNWIzMmFjMjdiNGE1YzhhZTE4YmM0ZjA0MDM4ZWYiLCJwIjoiZXhjZWwtamlyYSJ9" TargetMode="External"/><Relationship Id="rId554" Type="http://schemas.openxmlformats.org/officeDocument/2006/relationships/hyperlink" Target="https://cogna.atlassian.net/browse/SGRP-35?atlOrigin=eyJpIjoiMjBhNWIzMmFjMjdiNGE1YzhhZTE4YmM0ZjA0MDM4ZWYiLCJwIjoiZXhjZWwtamlyYSJ9" TargetMode="External"/><Relationship Id="rId761" Type="http://schemas.openxmlformats.org/officeDocument/2006/relationships/hyperlink" Target="https://cogna.atlassian.net/browse/ARTSG-183?atlOrigin=eyJpIjoiMjBhNWIzMmFjMjdiNGE1YzhhZTE4YmM0ZjA0MDM4ZWYiLCJwIjoiZXhjZWwtamlyYSJ9" TargetMode="External"/><Relationship Id="rId859" Type="http://schemas.openxmlformats.org/officeDocument/2006/relationships/hyperlink" Target="https://cogna.atlassian.net/browse/ARTSG-178?atlOrigin=eyJpIjoiMjBhNWIzMmFjMjdiNGE1YzhhZTE4YmM0ZjA0MDM4ZWYiLCJwIjoiZXhjZWwtamlyYSJ9" TargetMode="External"/><Relationship Id="rId193" Type="http://schemas.openxmlformats.org/officeDocument/2006/relationships/hyperlink" Target="https://cogna.atlassian.net/browse/SGGU-6107?atlOrigin=eyJpIjoiMjBhNWIzMmFjMjdiNGE1YzhhZTE4YmM0ZjA0MDM4ZWYiLCJwIjoiZXhjZWwtamlyYSJ9" TargetMode="External"/><Relationship Id="rId207" Type="http://schemas.openxmlformats.org/officeDocument/2006/relationships/hyperlink" Target="https://cogna.atlassian.net/browse/SGTB-1362?atlOrigin=eyJpIjoiMjBhNWIzMmFjMjdiNGE1YzhhZTE4YmM0ZjA0MDM4ZWYiLCJwIjoiZXhjZWwtamlyYSJ9" TargetMode="External"/><Relationship Id="rId414" Type="http://schemas.openxmlformats.org/officeDocument/2006/relationships/hyperlink" Target="https://cogna.atlassian.net/browse/ASR6-14976?atlOrigin=eyJpIjoiMjBhNWIzMmFjMjdiNGE1YzhhZTE4YmM0ZjA0MDM4ZWYiLCJwIjoiZXhjZWwtamlyYSJ9" TargetMode="External"/><Relationship Id="rId498" Type="http://schemas.openxmlformats.org/officeDocument/2006/relationships/hyperlink" Target="https://cogna.atlassian.net/browse/SGRP-90?atlOrigin=eyJpIjoiMjBhNWIzMmFjMjdiNGE1YzhhZTE4YmM0ZjA0MDM4ZWYiLCJwIjoiZXhjZWwtamlyYSJ9" TargetMode="External"/><Relationship Id="rId621" Type="http://schemas.openxmlformats.org/officeDocument/2006/relationships/hyperlink" Target="https://cogna.atlassian.net/browse/ARTSG-185?atlOrigin=eyJpIjoiMjBhNWIzMmFjMjdiNGE1YzhhZTE4YmM0ZjA0MDM4ZWYiLCJwIjoiZXhjZWwtamlyYSJ9" TargetMode="External"/><Relationship Id="rId1044" Type="http://schemas.openxmlformats.org/officeDocument/2006/relationships/hyperlink" Target="https://cogna.atlassian.net/browse/SGGS-8429?atlOrigin=eyJpIjoiMjBhNWIzMmFjMjdiNGE1YzhhZTE4YmM0ZjA0MDM4ZWYiLCJwIjoiZXhjZWwtamlyYSJ9" TargetMode="External"/><Relationship Id="rId260" Type="http://schemas.openxmlformats.org/officeDocument/2006/relationships/hyperlink" Target="https://cogna.atlassian.net/browse/SDIA-1212?atlOrigin=eyJpIjoiMjBhNWIzMmFjMjdiNGE1YzhhZTE4YmM0ZjA0MDM4ZWYiLCJwIjoiZXhjZWwtamlyYSJ9" TargetMode="External"/><Relationship Id="rId719" Type="http://schemas.openxmlformats.org/officeDocument/2006/relationships/hyperlink" Target="https://cogna.atlassian.net/browse/ARTSG-184?atlOrigin=eyJpIjoiMjBhNWIzMmFjMjdiNGE1YzhhZTE4YmM0ZjA0MDM4ZWYiLCJwIjoiZXhjZWwtamlyYSJ9" TargetMode="External"/><Relationship Id="rId926" Type="http://schemas.openxmlformats.org/officeDocument/2006/relationships/hyperlink" Target="https://cogna.atlassian.net/browse/SGGU-6094?atlOrigin=eyJpIjoiMjBhNWIzMmFjMjdiNGE1YzhhZTE4YmM0ZjA0MDM4ZWYiLCJwIjoiZXhjZWwtamlyYSJ9" TargetMode="External"/><Relationship Id="rId55" Type="http://schemas.openxmlformats.org/officeDocument/2006/relationships/hyperlink" Target="https://cogna.atlassian.net/browse/APSF-2891?atlOrigin=eyJpIjoiMjBhNWIzMmFjMjdiNGE1YzhhZTE4YmM0ZjA0MDM4ZWYiLCJwIjoiZXhjZWwtamlyYSJ9" TargetMode="External"/><Relationship Id="rId120" Type="http://schemas.openxmlformats.org/officeDocument/2006/relationships/hyperlink" Target="https://cogna.atlassian.net/browse/ARTPT-701?atlOrigin=eyJpIjoiMjBhNWIzMmFjMjdiNGE1YzhhZTE4YmM0ZjA0MDM4ZWYiLCJwIjoiZXhjZWwtamlyYSJ9" TargetMode="External"/><Relationship Id="rId358" Type="http://schemas.openxmlformats.org/officeDocument/2006/relationships/hyperlink" Target="https://cogna.atlassian.net/browse/ARTSG-270?atlOrigin=eyJpIjoiMjBhNWIzMmFjMjdiNGE1YzhhZTE4YmM0ZjA0MDM4ZWYiLCJwIjoiZXhjZWwtamlyYSJ9" TargetMode="External"/><Relationship Id="rId565" Type="http://schemas.openxmlformats.org/officeDocument/2006/relationships/hyperlink" Target="https://cogna.atlassian.net/browse/ARTSG-185?atlOrigin=eyJpIjoiMjBhNWIzMmFjMjdiNGE1YzhhZTE4YmM0ZjA0MDM4ZWYiLCJwIjoiZXhjZWwtamlyYSJ9" TargetMode="External"/><Relationship Id="rId772" Type="http://schemas.openxmlformats.org/officeDocument/2006/relationships/hyperlink" Target="https://cogna.atlassian.net/browse/SGGS-15502?atlOrigin=eyJpIjoiMjBhNWIzMmFjMjdiNGE1YzhhZTE4YmM0ZjA0MDM4ZWYiLCJwIjoiZXhjZWwtamlyYSJ9" TargetMode="External"/><Relationship Id="rId218" Type="http://schemas.openxmlformats.org/officeDocument/2006/relationships/hyperlink" Target="https://cogna.atlassian.net/browse/SGTB-1013?atlOrigin=eyJpIjoiMjBhNWIzMmFjMjdiNGE1YzhhZTE4YmM0ZjA0MDM4ZWYiLCJwIjoiZXhjZWwtamlyYSJ9" TargetMode="External"/><Relationship Id="rId425" Type="http://schemas.openxmlformats.org/officeDocument/2006/relationships/hyperlink" Target="https://cogna.atlassian.net/browse/ARTSG-193?atlOrigin=eyJpIjoiMjBhNWIzMmFjMjdiNGE1YzhhZTE4YmM0ZjA0MDM4ZWYiLCJwIjoiZXhjZWwtamlyYSJ9" TargetMode="External"/><Relationship Id="rId632" Type="http://schemas.openxmlformats.org/officeDocument/2006/relationships/hyperlink" Target="https://cogna.atlassian.net/browse/SGGU-5368?atlOrigin=eyJpIjoiMjBhNWIzMmFjMjdiNGE1YzhhZTE4YmM0ZjA0MDM4ZWYiLCJwIjoiZXhjZWwtamlyYSJ9" TargetMode="External"/><Relationship Id="rId1055" Type="http://schemas.openxmlformats.org/officeDocument/2006/relationships/hyperlink" Target="https://cogna.atlassian.net/browse/ARTPT-710?atlOrigin=eyJpIjoiMjBhNWIzMmFjMjdiNGE1YzhhZTE4YmM0ZjA0MDM4ZWYiLCJwIjoiZXhjZWwtamlyYSJ9" TargetMode="External"/><Relationship Id="rId271" Type="http://schemas.openxmlformats.org/officeDocument/2006/relationships/hyperlink" Target="https://cogna.atlassian.net/browse/SGTB-191?atlOrigin=eyJpIjoiMjBhNWIzMmFjMjdiNGE1YzhhZTE4YmM0ZjA0MDM4ZWYiLCJwIjoiZXhjZWwtamlyYSJ9" TargetMode="External"/><Relationship Id="rId937" Type="http://schemas.openxmlformats.org/officeDocument/2006/relationships/hyperlink" Target="https://cogna.atlassian.net/browse/SGGU-5187?atlOrigin=eyJpIjoiMjBhNWIzMmFjMjdiNGE1YzhhZTE4YmM0ZjA0MDM4ZWYiLCJwIjoiZXhjZWwtamlyYSJ9" TargetMode="External"/><Relationship Id="rId66" Type="http://schemas.openxmlformats.org/officeDocument/2006/relationships/hyperlink" Target="https://cogna.atlassian.net/browse/ARTPT-710?atlOrigin=eyJpIjoiMjBhNWIzMmFjMjdiNGE1YzhhZTE4YmM0ZjA0MDM4ZWYiLCJwIjoiZXhjZWwtamlyYSJ9" TargetMode="External"/><Relationship Id="rId131" Type="http://schemas.openxmlformats.org/officeDocument/2006/relationships/hyperlink" Target="https://cogna.atlassian.net/browse/JACM-175?atlOrigin=eyJpIjoiMjBhNWIzMmFjMjdiNGE1YzhhZTE4YmM0ZjA0MDM4ZWYiLCJwIjoiZXhjZWwtamlyYSJ9" TargetMode="External"/><Relationship Id="rId369" Type="http://schemas.openxmlformats.org/officeDocument/2006/relationships/hyperlink" Target="https://cogna.atlassian.net/browse/ARTSG-270?atlOrigin=eyJpIjoiMjBhNWIzMmFjMjdiNGE1YzhhZTE4YmM0ZjA0MDM4ZWYiLCJwIjoiZXhjZWwtamlyYSJ9" TargetMode="External"/><Relationship Id="rId576" Type="http://schemas.openxmlformats.org/officeDocument/2006/relationships/hyperlink" Target="https://cogna.atlassian.net/browse/SGRP-24?atlOrigin=eyJpIjoiMjBhNWIzMmFjMjdiNGE1YzhhZTE4YmM0ZjA0MDM4ZWYiLCJwIjoiZXhjZWwtamlyYSJ9" TargetMode="External"/><Relationship Id="rId783" Type="http://schemas.openxmlformats.org/officeDocument/2006/relationships/hyperlink" Target="https://cogna.atlassian.net/browse/ARTSG-182?atlOrigin=eyJpIjoiMjBhNWIzMmFjMjdiNGE1YzhhZTE4YmM0ZjA0MDM4ZWYiLCJwIjoiZXhjZWwtamlyYSJ9" TargetMode="External"/><Relationship Id="rId990" Type="http://schemas.openxmlformats.org/officeDocument/2006/relationships/hyperlink" Target="https://cogna.atlassian.net/browse/JADO-8437?atlOrigin=eyJpIjoiMjBhNWIzMmFjMjdiNGE1YzhhZTE4YmM0ZjA0MDM4ZWYiLCJwIjoiZXhjZWwtamlyYSJ9" TargetMode="External"/><Relationship Id="rId229" Type="http://schemas.openxmlformats.org/officeDocument/2006/relationships/hyperlink" Target="https://cogna.atlassian.net/browse/SGTB-1388?atlOrigin=eyJpIjoiMjBhNWIzMmFjMjdiNGE1YzhhZTE4YmM0ZjA0MDM4ZWYiLCJwIjoiZXhjZWwtamlyYSJ9" TargetMode="External"/><Relationship Id="rId436" Type="http://schemas.openxmlformats.org/officeDocument/2006/relationships/hyperlink" Target="https://cogna.atlassian.net/browse/SGGU-5323?atlOrigin=eyJpIjoiMjBhNWIzMmFjMjdiNGE1YzhhZTE4YmM0ZjA0MDM4ZWYiLCJwIjoiZXhjZWwtamlyYSJ9" TargetMode="External"/><Relationship Id="rId643" Type="http://schemas.openxmlformats.org/officeDocument/2006/relationships/hyperlink" Target="https://cogna.atlassian.net/browse/ARTSG-185?atlOrigin=eyJpIjoiMjBhNWIzMmFjMjdiNGE1YzhhZTE4YmM0ZjA0MDM4ZWYiLCJwIjoiZXhjZWwtamlyYSJ9" TargetMode="External"/><Relationship Id="rId1066" Type="http://schemas.openxmlformats.org/officeDocument/2006/relationships/hyperlink" Target="https://cogna.atlassian.net/browse/JIBK-14588?atlOrigin=eyJpIjoiMjBhNWIzMmFjMjdiNGE1YzhhZTE4YmM0ZjA0MDM4ZWYiLCJwIjoiZXhjZWwtamlyYSJ9" TargetMode="External"/><Relationship Id="rId850" Type="http://schemas.openxmlformats.org/officeDocument/2006/relationships/hyperlink" Target="https://cogna.atlassian.net/browse/SGSE-3425?atlOrigin=eyJpIjoiMjBhNWIzMmFjMjdiNGE1YzhhZTE4YmM0ZjA0MDM4ZWYiLCJwIjoiZXhjZWwtamlyYSJ9" TargetMode="External"/><Relationship Id="rId948" Type="http://schemas.openxmlformats.org/officeDocument/2006/relationships/hyperlink" Target="https://cogna.atlassian.net/browse/SGGU-5420?atlOrigin=eyJpIjoiMjBhNWIzMmFjMjdiNGE1YzhhZTE4YmM0ZjA0MDM4ZWYiLCJwIjoiZXhjZWwtamlyYSJ9" TargetMode="External"/><Relationship Id="rId77" Type="http://schemas.openxmlformats.org/officeDocument/2006/relationships/hyperlink" Target="https://cogna.atlassian.net/browse/APIN-13270?atlOrigin=eyJpIjoiMjBhNWIzMmFjMjdiNGE1YzhhZTE4YmM0ZjA0MDM4ZWYiLCJwIjoiZXhjZWwtamlyYSJ9" TargetMode="External"/><Relationship Id="rId282" Type="http://schemas.openxmlformats.org/officeDocument/2006/relationships/hyperlink" Target="https://cogna.atlassian.net/browse/SDIA-1212?atlOrigin=eyJpIjoiMjBhNWIzMmFjMjdiNGE1YzhhZTE4YmM0ZjA0MDM4ZWYiLCJwIjoiZXhjZWwtamlyYSJ9" TargetMode="External"/><Relationship Id="rId503" Type="http://schemas.openxmlformats.org/officeDocument/2006/relationships/hyperlink" Target="https://cogna.atlassian.net/browse/ARTSG-185?atlOrigin=eyJpIjoiMjBhNWIzMmFjMjdiNGE1YzhhZTE4YmM0ZjA0MDM4ZWYiLCJwIjoiZXhjZWwtamlyYSJ9" TargetMode="External"/><Relationship Id="rId587" Type="http://schemas.openxmlformats.org/officeDocument/2006/relationships/hyperlink" Target="https://cogna.atlassian.net/browse/ARTSG-185?atlOrigin=eyJpIjoiMjBhNWIzMmFjMjdiNGE1YzhhZTE4YmM0ZjA0MDM4ZWYiLCJwIjoiZXhjZWwtamlyYSJ9" TargetMode="External"/><Relationship Id="rId710" Type="http://schemas.openxmlformats.org/officeDocument/2006/relationships/hyperlink" Target="https://cogna.atlassian.net/browse/SGGU-5387?atlOrigin=eyJpIjoiMjBhNWIzMmFjMjdiNGE1YzhhZTE4YmM0ZjA0MDM4ZWYiLCJwIjoiZXhjZWwtamlyYSJ9" TargetMode="External"/><Relationship Id="rId808" Type="http://schemas.openxmlformats.org/officeDocument/2006/relationships/hyperlink" Target="https://cogna.atlassian.net/browse/SGSE-4228?atlOrigin=eyJpIjoiMjBhNWIzMmFjMjdiNGE1YzhhZTE4YmM0ZjA0MDM4ZWYiLCJwIjoiZXhjZWwtamlyYSJ9" TargetMode="External"/><Relationship Id="rId8" Type="http://schemas.openxmlformats.org/officeDocument/2006/relationships/hyperlink" Target="https://cogna.atlassian.net/browse/ARTPT-710?atlOrigin=eyJpIjoiMjBhNWIzMmFjMjdiNGE1YzhhZTE4YmM0ZjA0MDM4ZWYiLCJwIjoiZXhjZWwtamlyYSJ9" TargetMode="External"/><Relationship Id="rId142" Type="http://schemas.openxmlformats.org/officeDocument/2006/relationships/hyperlink" Target="https://cogna.atlassian.net/browse/ARTPT-695?atlOrigin=eyJpIjoiMjBhNWIzMmFjMjdiNGE1YzhhZTE4YmM0ZjA0MDM4ZWYiLCJwIjoiZXhjZWwtamlyYSJ9" TargetMode="External"/><Relationship Id="rId447" Type="http://schemas.openxmlformats.org/officeDocument/2006/relationships/hyperlink" Target="https://cogna.atlassian.net/browse/ARTSG-190?atlOrigin=eyJpIjoiMjBhNWIzMmFjMjdiNGE1YzhhZTE4YmM0ZjA0MDM4ZWYiLCJwIjoiZXhjZWwtamlyYSJ9" TargetMode="External"/><Relationship Id="rId794" Type="http://schemas.openxmlformats.org/officeDocument/2006/relationships/hyperlink" Target="https://cogna.atlassian.net/browse/SGGS-15551?atlOrigin=eyJpIjoiMjBhNWIzMmFjMjdiNGE1YzhhZTE4YmM0ZjA0MDM4ZWYiLCJwIjoiZXhjZWwtamlyYSJ9" TargetMode="External"/><Relationship Id="rId1077" Type="http://schemas.openxmlformats.org/officeDocument/2006/relationships/hyperlink" Target="https://cogna.atlassian.net/browse/ARTPT-710?atlOrigin=eyJpIjoiMjBhNWIzMmFjMjdiNGE1YzhhZTE4YmM0ZjA0MDM4ZWYiLCJwIjoiZXhjZWwtamlyYSJ9" TargetMode="External"/><Relationship Id="rId654" Type="http://schemas.openxmlformats.org/officeDocument/2006/relationships/hyperlink" Target="https://cogna.atlassian.net/browse/SGSE-3292?atlOrigin=eyJpIjoiMjBhNWIzMmFjMjdiNGE1YzhhZTE4YmM0ZjA0MDM4ZWYiLCJwIjoiZXhjZWwtamlyYSJ9" TargetMode="External"/><Relationship Id="rId861" Type="http://schemas.openxmlformats.org/officeDocument/2006/relationships/hyperlink" Target="https://cogna.atlassian.net/browse/ARTSG-178?atlOrigin=eyJpIjoiMjBhNWIzMmFjMjdiNGE1YzhhZTE4YmM0ZjA0MDM4ZWYiLCJwIjoiZXhjZWwtamlyYSJ9" TargetMode="External"/><Relationship Id="rId959" Type="http://schemas.openxmlformats.org/officeDocument/2006/relationships/hyperlink" Target="https://cogna.atlassian.net/browse/SGGU-5187?atlOrigin=eyJpIjoiMjBhNWIzMmFjMjdiNGE1YzhhZTE4YmM0ZjA0MDM4ZWYiLCJwIjoiZXhjZWwtamlyYSJ9" TargetMode="External"/><Relationship Id="rId293" Type="http://schemas.openxmlformats.org/officeDocument/2006/relationships/hyperlink" Target="https://cogna.atlassian.net/browse/SGTB-180?atlOrigin=eyJpIjoiMjBhNWIzMmFjMjdiNGE1YzhhZTE4YmM0ZjA0MDM4ZWYiLCJwIjoiZXhjZWwtamlyYSJ9" TargetMode="External"/><Relationship Id="rId307" Type="http://schemas.openxmlformats.org/officeDocument/2006/relationships/hyperlink" Target="https://cogna.atlassian.net/browse/SGSE-3116?atlOrigin=eyJpIjoiMjBhNWIzMmFjMjdiNGE1YzhhZTE4YmM0ZjA0MDM4ZWYiLCJwIjoiZXhjZWwtamlyYSJ9" TargetMode="External"/><Relationship Id="rId514" Type="http://schemas.openxmlformats.org/officeDocument/2006/relationships/hyperlink" Target="https://cogna.atlassian.net/browse/SGRP-77?atlOrigin=eyJpIjoiMjBhNWIzMmFjMjdiNGE1YzhhZTE4YmM0ZjA0MDM4ZWYiLCJwIjoiZXhjZWwtamlyYSJ9" TargetMode="External"/><Relationship Id="rId721" Type="http://schemas.openxmlformats.org/officeDocument/2006/relationships/hyperlink" Target="https://cogna.atlassian.net/browse/ARTSG-184?atlOrigin=eyJpIjoiMjBhNWIzMmFjMjdiNGE1YzhhZTE4YmM0ZjA0MDM4ZWYiLCJwIjoiZXhjZWwtamlyYSJ9" TargetMode="External"/><Relationship Id="rId88" Type="http://schemas.openxmlformats.org/officeDocument/2006/relationships/hyperlink" Target="https://cogna.atlassian.net/browse/ARTPT-701?atlOrigin=eyJpIjoiMjBhNWIzMmFjMjdiNGE1YzhhZTE4YmM0ZjA0MDM4ZWYiLCJwIjoiZXhjZWwtamlyYSJ9" TargetMode="External"/><Relationship Id="rId153" Type="http://schemas.openxmlformats.org/officeDocument/2006/relationships/hyperlink" Target="https://cogna.atlassian.net/browse/JACM-228?atlOrigin=eyJpIjoiMjBhNWIzMmFjMjdiNGE1YzhhZTE4YmM0ZjA0MDM4ZWYiLCJwIjoiZXhjZWwtamlyYSJ9" TargetMode="External"/><Relationship Id="rId360" Type="http://schemas.openxmlformats.org/officeDocument/2006/relationships/hyperlink" Target="https://cogna.atlassian.net/browse/ARTSG-270?atlOrigin=eyJpIjoiMjBhNWIzMmFjMjdiNGE1YzhhZTE4YmM0ZjA0MDM4ZWYiLCJwIjoiZXhjZWwtamlyYSJ9" TargetMode="External"/><Relationship Id="rId598" Type="http://schemas.openxmlformats.org/officeDocument/2006/relationships/hyperlink" Target="https://cogna.atlassian.net/browse/SGRP-12?atlOrigin=eyJpIjoiMjBhNWIzMmFjMjdiNGE1YzhhZTE4YmM0ZjA0MDM4ZWYiLCJwIjoiZXhjZWwtamlyYSJ9" TargetMode="External"/><Relationship Id="rId819" Type="http://schemas.openxmlformats.org/officeDocument/2006/relationships/hyperlink" Target="https://cogna.atlassian.net/browse/ARTSG-178?atlOrigin=eyJpIjoiMjBhNWIzMmFjMjdiNGE1YzhhZTE4YmM0ZjA0MDM4ZWYiLCJwIjoiZXhjZWwtamlyYSJ9" TargetMode="External"/><Relationship Id="rId1004" Type="http://schemas.openxmlformats.org/officeDocument/2006/relationships/hyperlink" Target="https://cogna.atlassian.net/browse/SGSE-881?atlOrigin=eyJpIjoiMjBhNWIzMmFjMjdiNGE1YzhhZTE4YmM0ZjA0MDM4ZWYiLCJwIjoiZXhjZWwtamlyYSJ9" TargetMode="External"/><Relationship Id="rId220" Type="http://schemas.openxmlformats.org/officeDocument/2006/relationships/hyperlink" Target="https://cogna.atlassian.net/browse/SGTB-1013?atlOrigin=eyJpIjoiMjBhNWIzMmFjMjdiNGE1YzhhZTE4YmM0ZjA0MDM4ZWYiLCJwIjoiZXhjZWwtamlyYSJ9" TargetMode="External"/><Relationship Id="rId458" Type="http://schemas.openxmlformats.org/officeDocument/2006/relationships/hyperlink" Target="https://cogna.atlassian.net/browse/SGGU-7497?atlOrigin=eyJpIjoiMjBhNWIzMmFjMjdiNGE1YzhhZTE4YmM0ZjA0MDM4ZWYiLCJwIjoiZXhjZWwtamlyYSJ9" TargetMode="External"/><Relationship Id="rId665" Type="http://schemas.openxmlformats.org/officeDocument/2006/relationships/hyperlink" Target="https://cogna.atlassian.net/browse/ARTSG-184?atlOrigin=eyJpIjoiMjBhNWIzMmFjMjdiNGE1YzhhZTE4YmM0ZjA0MDM4ZWYiLCJwIjoiZXhjZWwtamlyYSJ9" TargetMode="External"/><Relationship Id="rId872" Type="http://schemas.openxmlformats.org/officeDocument/2006/relationships/hyperlink" Target="https://cogna.atlassian.net/browse/SGGS-15637?atlOrigin=eyJpIjoiMjBhNWIzMmFjMjdiNGE1YzhhZTE4YmM0ZjA0MDM4ZWYiLCJwIjoiZXhjZWwtamlyYSJ9" TargetMode="External"/><Relationship Id="rId1088" Type="http://schemas.openxmlformats.org/officeDocument/2006/relationships/hyperlink" Target="https://cogna.atlassian.net/browse/DFFA-4285?atlOrigin=eyJpIjoiMjBhNWIzMmFjMjdiNGE1YzhhZTE4YmM0ZjA0MDM4ZWYiLCJwIjoiZXhjZWwtamlyYSJ9" TargetMode="External"/><Relationship Id="rId15" Type="http://schemas.openxmlformats.org/officeDocument/2006/relationships/hyperlink" Target="https://cogna.atlassian.net/browse/BBCP-1267?atlOrigin=eyJpIjoiMjBhNWIzMmFjMjdiNGE1YzhhZTE4YmM0ZjA0MDM4ZWYiLCJwIjoiZXhjZWwtamlyYSJ9" TargetMode="External"/><Relationship Id="rId318" Type="http://schemas.openxmlformats.org/officeDocument/2006/relationships/hyperlink" Target="https://cogna.atlassian.net/browse/SDIA-1212?atlOrigin=eyJpIjoiMjBhNWIzMmFjMjdiNGE1YzhhZTE4YmM0ZjA0MDM4ZWYiLCJwIjoiZXhjZWwtamlyYSJ9" TargetMode="External"/><Relationship Id="rId525" Type="http://schemas.openxmlformats.org/officeDocument/2006/relationships/hyperlink" Target="https://cogna.atlassian.net/browse/ARTSG-185?atlOrigin=eyJpIjoiMjBhNWIzMmFjMjdiNGE1YzhhZTE4YmM0ZjA0MDM4ZWYiLCJwIjoiZXhjZWwtamlyYSJ9" TargetMode="External"/><Relationship Id="rId732" Type="http://schemas.openxmlformats.org/officeDocument/2006/relationships/hyperlink" Target="https://cogna.atlassian.net/browse/SGSE-3267?atlOrigin=eyJpIjoiMjBhNWIzMmFjMjdiNGE1YzhhZTE4YmM0ZjA0MDM4ZWYiLCJwIjoiZXhjZWwtamlyYSJ9" TargetMode="External"/><Relationship Id="rId99" Type="http://schemas.openxmlformats.org/officeDocument/2006/relationships/hyperlink" Target="https://cogna.atlassian.net/browse/JACM-793?atlOrigin=eyJpIjoiMjBhNWIzMmFjMjdiNGE1YzhhZTE4YmM0ZjA0MDM4ZWYiLCJwIjoiZXhjZWwtamlyYSJ9" TargetMode="External"/><Relationship Id="rId164" Type="http://schemas.openxmlformats.org/officeDocument/2006/relationships/hyperlink" Target="https://cogna.atlassian.net/browse/ARTPT-702?atlOrigin=eyJpIjoiMjBhNWIzMmFjMjdiNGE1YzhhZTE4YmM0ZjA0MDM4ZWYiLCJwIjoiZXhjZWwtamlyYSJ9" TargetMode="External"/><Relationship Id="rId371" Type="http://schemas.openxmlformats.org/officeDocument/2006/relationships/hyperlink" Target="https://cogna.atlassian.net/browse/ARTSG-270?atlOrigin=eyJpIjoiMjBhNWIzMmFjMjdiNGE1YzhhZTE4YmM0ZjA0MDM4ZWYiLCJwIjoiZXhjZWwtamlyYSJ9" TargetMode="External"/><Relationship Id="rId1015" Type="http://schemas.openxmlformats.org/officeDocument/2006/relationships/hyperlink" Target="https://cogna.atlassian.net/browse/ARTPT-710?atlOrigin=eyJpIjoiMjBhNWIzMmFjMjdiNGE1YzhhZTE4YmM0ZjA0MDM4ZWYiLCJwIjoiZXhjZWwtamlyYSJ9" TargetMode="External"/><Relationship Id="rId469" Type="http://schemas.openxmlformats.org/officeDocument/2006/relationships/hyperlink" Target="https://cogna.atlassian.net/browse/ARTSG-185?atlOrigin=eyJpIjoiMjBhNWIzMmFjMjdiNGE1YzhhZTE4YmM0ZjA0MDM4ZWYiLCJwIjoiZXhjZWwtamlyYSJ9" TargetMode="External"/><Relationship Id="rId676" Type="http://schemas.openxmlformats.org/officeDocument/2006/relationships/hyperlink" Target="https://cogna.atlassian.net/browse/SGGU-6341?atlOrigin=eyJpIjoiMjBhNWIzMmFjMjdiNGE1YzhhZTE4YmM0ZjA0MDM4ZWYiLCJwIjoiZXhjZWwtamlyYSJ9" TargetMode="External"/><Relationship Id="rId883" Type="http://schemas.openxmlformats.org/officeDocument/2006/relationships/hyperlink" Target="https://cogna.atlassian.net/browse/SGGU-5187?atlOrigin=eyJpIjoiMjBhNWIzMmFjMjdiNGE1YzhhZTE4YmM0ZjA0MDM4ZWYiLCJwIjoiZXhjZWwtamlyYSJ9" TargetMode="External"/><Relationship Id="rId1099" Type="http://schemas.openxmlformats.org/officeDocument/2006/relationships/hyperlink" Target="https://cogna.atlassian.net/browse/ARTPT-710?atlOrigin=eyJpIjoiMjBhNWIzMmFjMjdiNGE1YzhhZTE4YmM0ZjA0MDM4ZWYiLCJwIjoiZXhjZWwtamlyYSJ9" TargetMode="External"/><Relationship Id="rId26" Type="http://schemas.openxmlformats.org/officeDocument/2006/relationships/hyperlink" Target="https://cogna.atlassian.net/browse/ARTPT-710?atlOrigin=eyJpIjoiMjBhNWIzMmFjMjdiNGE1YzhhZTE4YmM0ZjA0MDM4ZWYiLCJwIjoiZXhjZWwtamlyYSJ9" TargetMode="External"/><Relationship Id="rId231" Type="http://schemas.openxmlformats.org/officeDocument/2006/relationships/hyperlink" Target="https://cogna.atlassian.net/browse/SGTB-1387?atlOrigin=eyJpIjoiMjBhNWIzMmFjMjdiNGE1YzhhZTE4YmM0ZjA0MDM4ZWYiLCJwIjoiZXhjZWwtamlyYSJ9" TargetMode="External"/><Relationship Id="rId329" Type="http://schemas.openxmlformats.org/officeDocument/2006/relationships/hyperlink" Target="https://cogna.atlassian.net/browse/SGSE-4256?atlOrigin=eyJpIjoiMjBhNWIzMmFjMjdiNGE1YzhhZTE4YmM0ZjA0MDM4ZWYiLCJwIjoiZXhjZWwtamlyYSJ9" TargetMode="External"/><Relationship Id="rId536" Type="http://schemas.openxmlformats.org/officeDocument/2006/relationships/hyperlink" Target="https://cogna.atlassian.net/browse/SGRP-44?atlOrigin=eyJpIjoiMjBhNWIzMmFjMjdiNGE1YzhhZTE4YmM0ZjA0MDM4ZWYiLCJwIjoiZXhjZWwtamlyYSJ9" TargetMode="External"/><Relationship Id="rId175" Type="http://schemas.openxmlformats.org/officeDocument/2006/relationships/hyperlink" Target="https://cogna.atlassian.net/browse/SGTB-1675?atlOrigin=eyJpIjoiMjBhNWIzMmFjMjdiNGE1YzhhZTE4YmM0ZjA0MDM4ZWYiLCJwIjoiZXhjZWwtamlyYSJ9" TargetMode="External"/><Relationship Id="rId743" Type="http://schemas.openxmlformats.org/officeDocument/2006/relationships/hyperlink" Target="https://cogna.atlassian.net/browse/ARTSG-183?atlOrigin=eyJpIjoiMjBhNWIzMmFjMjdiNGE1YzhhZTE4YmM0ZjA0MDM4ZWYiLCJwIjoiZXhjZWwtamlyYSJ9" TargetMode="External"/><Relationship Id="rId950" Type="http://schemas.openxmlformats.org/officeDocument/2006/relationships/hyperlink" Target="https://cogna.atlassian.net/browse/SGGU-5419?atlOrigin=eyJpIjoiMjBhNWIzMmFjMjdiNGE1YzhhZTE4YmM0ZjA0MDM4ZWYiLCJwIjoiZXhjZWwtamlyYSJ9" TargetMode="External"/><Relationship Id="rId1026" Type="http://schemas.openxmlformats.org/officeDocument/2006/relationships/hyperlink" Target="https://cogna.atlassian.net/browse/SGGS-11063?atlOrigin=eyJpIjoiMjBhNWIzMmFjMjdiNGE1YzhhZTE4YmM0ZjA0MDM4ZWYiLCJwIjoiZXhjZWwtamlyYSJ9" TargetMode="External"/><Relationship Id="rId382" Type="http://schemas.openxmlformats.org/officeDocument/2006/relationships/hyperlink" Target="https://cogna.atlassian.net/browse/SGGU-6106?atlOrigin=eyJpIjoiMjBhNWIzMmFjMjdiNGE1YzhhZTE4YmM0ZjA0MDM4ZWYiLCJwIjoiZXhjZWwtamlyYSJ9" TargetMode="External"/><Relationship Id="rId603" Type="http://schemas.openxmlformats.org/officeDocument/2006/relationships/hyperlink" Target="https://cogna.atlassian.net/browse/ARTSG-185?atlOrigin=eyJpIjoiMjBhNWIzMmFjMjdiNGE1YzhhZTE4YmM0ZjA0MDM4ZWYiLCJwIjoiZXhjZWwtamlyYSJ9" TargetMode="External"/><Relationship Id="rId687" Type="http://schemas.openxmlformats.org/officeDocument/2006/relationships/hyperlink" Target="https://cogna.atlassian.net/browse/ARTSG-184?atlOrigin=eyJpIjoiMjBhNWIzMmFjMjdiNGE1YzhhZTE4YmM0ZjA0MDM4ZWYiLCJwIjoiZXhjZWwtamlyYSJ9" TargetMode="External"/><Relationship Id="rId810" Type="http://schemas.openxmlformats.org/officeDocument/2006/relationships/hyperlink" Target="https://cogna.atlassian.net/browse/SGSE-4226?atlOrigin=eyJpIjoiMjBhNWIzMmFjMjdiNGE1YzhhZTE4YmM0ZjA0MDM4ZWYiLCJwIjoiZXhjZWwtamlyYSJ9" TargetMode="External"/><Relationship Id="rId908" Type="http://schemas.openxmlformats.org/officeDocument/2006/relationships/hyperlink" Target="https://cogna.atlassian.net/browse/SGGU-7207?atlOrigin=eyJpIjoiMjBhNWIzMmFjMjdiNGE1YzhhZTE4YmM0ZjA0MDM4ZWYiLCJwIjoiZXhjZWwtamlyYSJ9" TargetMode="External"/><Relationship Id="rId242" Type="http://schemas.openxmlformats.org/officeDocument/2006/relationships/hyperlink" Target="https://cogna.atlassian.net/browse/SDIA-1212?atlOrigin=eyJpIjoiMjBhNWIzMmFjMjdiNGE1YzhhZTE4YmM0ZjA0MDM4ZWYiLCJwIjoiZXhjZWwtamlyYSJ9" TargetMode="External"/><Relationship Id="rId894" Type="http://schemas.openxmlformats.org/officeDocument/2006/relationships/hyperlink" Target="https://cogna.atlassian.net/browse/SGGU-7359?atlOrigin=eyJpIjoiMjBhNWIzMmFjMjdiNGE1YzhhZTE4YmM0ZjA0MDM4ZWYiLCJwIjoiZXhjZWwtamlyYSJ9" TargetMode="External"/><Relationship Id="rId37" Type="http://schemas.openxmlformats.org/officeDocument/2006/relationships/hyperlink" Target="https://cogna.atlassian.net/browse/ARTAP-304?atlOrigin=eyJpIjoiMjBhNWIzMmFjMjdiNGE1YzhhZTE4YmM0ZjA0MDM4ZWYiLCJwIjoiZXhjZWwtamlyYSJ9" TargetMode="External"/><Relationship Id="rId102" Type="http://schemas.openxmlformats.org/officeDocument/2006/relationships/hyperlink" Target="https://cogna.atlassian.net/browse/ARTPT-701?atlOrigin=eyJpIjoiMjBhNWIzMmFjMjdiNGE1YzhhZTE4YmM0ZjA0MDM4ZWYiLCJwIjoiZXhjZWwtamlyYSJ9" TargetMode="External"/><Relationship Id="rId547" Type="http://schemas.openxmlformats.org/officeDocument/2006/relationships/hyperlink" Target="https://cogna.atlassian.net/browse/ARTSG-185?atlOrigin=eyJpIjoiMjBhNWIzMmFjMjdiNGE1YzhhZTE4YmM0ZjA0MDM4ZWYiLCJwIjoiZXhjZWwtamlyYSJ9" TargetMode="External"/><Relationship Id="rId754" Type="http://schemas.openxmlformats.org/officeDocument/2006/relationships/hyperlink" Target="https://cogna.atlassian.net/browse/SGGS-15564?atlOrigin=eyJpIjoiMjBhNWIzMmFjMjdiNGE1YzhhZTE4YmM0ZjA0MDM4ZWYiLCJwIjoiZXhjZWwtamlyYSJ9" TargetMode="External"/><Relationship Id="rId961" Type="http://schemas.openxmlformats.org/officeDocument/2006/relationships/hyperlink" Target="https://cogna.atlassian.net/browse/SGGU-5187?atlOrigin=eyJpIjoiMjBhNWIzMmFjMjdiNGE1YzhhZTE4YmM0ZjA0MDM4ZWYiLCJwIjoiZXhjZWwtamlyYSJ9" TargetMode="External"/><Relationship Id="rId90" Type="http://schemas.openxmlformats.org/officeDocument/2006/relationships/hyperlink" Target="https://cogna.atlassian.net/browse/ARTPT-701?atlOrigin=eyJpIjoiMjBhNWIzMmFjMjdiNGE1YzhhZTE4YmM0ZjA0MDM4ZWYiLCJwIjoiZXhjZWwtamlyYSJ9" TargetMode="External"/><Relationship Id="rId186" Type="http://schemas.openxmlformats.org/officeDocument/2006/relationships/hyperlink" Target="https://cogna.atlassian.net/browse/ARTSG-313?atlOrigin=eyJpIjoiMjBhNWIzMmFjMjdiNGE1YzhhZTE4YmM0ZjA0MDM4ZWYiLCJwIjoiZXhjZWwtamlyYSJ9" TargetMode="External"/><Relationship Id="rId393" Type="http://schemas.openxmlformats.org/officeDocument/2006/relationships/hyperlink" Target="https://cogna.atlassian.net/browse/SGTB-61?atlOrigin=eyJpIjoiMjBhNWIzMmFjMjdiNGE1YzhhZTE4YmM0ZjA0MDM4ZWYiLCJwIjoiZXhjZWwtamlyYSJ9" TargetMode="External"/><Relationship Id="rId407" Type="http://schemas.openxmlformats.org/officeDocument/2006/relationships/hyperlink" Target="https://cogna.atlassian.net/browse/SGTB-100?atlOrigin=eyJpIjoiMjBhNWIzMmFjMjdiNGE1YzhhZTE4YmM0ZjA0MDM4ZWYiLCJwIjoiZXhjZWwtamlyYSJ9" TargetMode="External"/><Relationship Id="rId614" Type="http://schemas.openxmlformats.org/officeDocument/2006/relationships/hyperlink" Target="https://cogna.atlassian.net/browse/SGRP-4?atlOrigin=eyJpIjoiMjBhNWIzMmFjMjdiNGE1YzhhZTE4YmM0ZjA0MDM4ZWYiLCJwIjoiZXhjZWwtamlyYSJ9" TargetMode="External"/><Relationship Id="rId821" Type="http://schemas.openxmlformats.org/officeDocument/2006/relationships/hyperlink" Target="https://cogna.atlassian.net/browse/ARTSG-178?atlOrigin=eyJpIjoiMjBhNWIzMmFjMjdiNGE1YzhhZTE4YmM0ZjA0MDM4ZWYiLCJwIjoiZXhjZWwtamlyYSJ9" TargetMode="External"/><Relationship Id="rId1037" Type="http://schemas.openxmlformats.org/officeDocument/2006/relationships/hyperlink" Target="https://cogna.atlassian.net/browse/ARTPT-710?atlOrigin=eyJpIjoiMjBhNWIzMmFjMjdiNGE1YzhhZTE4YmM0ZjA0MDM4ZWYiLCJwIjoiZXhjZWwtamlyYSJ9" TargetMode="External"/><Relationship Id="rId253" Type="http://schemas.openxmlformats.org/officeDocument/2006/relationships/hyperlink" Target="https://cogna.atlassian.net/browse/SGTP-17188?atlOrigin=eyJpIjoiMjBhNWIzMmFjMjdiNGE1YzhhZTE4YmM0ZjA0MDM4ZWYiLCJwIjoiZXhjZWwtamlyYSJ9" TargetMode="External"/><Relationship Id="rId460" Type="http://schemas.openxmlformats.org/officeDocument/2006/relationships/hyperlink" Target="https://cogna.atlassian.net/browse/SGGU-6971?atlOrigin=eyJpIjoiMjBhNWIzMmFjMjdiNGE1YzhhZTE4YmM0ZjA0MDM4ZWYiLCJwIjoiZXhjZWwtamlyYSJ9" TargetMode="External"/><Relationship Id="rId698" Type="http://schemas.openxmlformats.org/officeDocument/2006/relationships/hyperlink" Target="https://cogna.atlassian.net/browse/SGGU-5397?atlOrigin=eyJpIjoiMjBhNWIzMmFjMjdiNGE1YzhhZTE4YmM0ZjA0MDM4ZWYiLCJwIjoiZXhjZWwtamlyYSJ9" TargetMode="External"/><Relationship Id="rId919" Type="http://schemas.openxmlformats.org/officeDocument/2006/relationships/hyperlink" Target="https://cogna.atlassian.net/browse/SGGU-5187?atlOrigin=eyJpIjoiMjBhNWIzMmFjMjdiNGE1YzhhZTE4YmM0ZjA0MDM4ZWYiLCJwIjoiZXhjZWwtamlyYSJ9" TargetMode="External"/><Relationship Id="rId1090" Type="http://schemas.openxmlformats.org/officeDocument/2006/relationships/hyperlink" Target="https://cogna.atlassian.net/browse/DFFA-3698?atlOrigin=eyJpIjoiMjBhNWIzMmFjMjdiNGE1YzhhZTE4YmM0ZjA0MDM4ZWYiLCJwIjoiZXhjZWwtamlyYSJ9" TargetMode="External"/><Relationship Id="rId1104" Type="http://schemas.openxmlformats.org/officeDocument/2006/relationships/hyperlink" Target="https://cogna.atlassian.net/browse/DFAR-3116?atlOrigin=eyJpIjoiMjBhNWIzMmFjMjdiNGE1YzhhZTE4YmM0ZjA0MDM4ZWYiLCJwIjoiZXhjZWwtamlyYSJ9" TargetMode="External"/><Relationship Id="rId48" Type="http://schemas.openxmlformats.org/officeDocument/2006/relationships/hyperlink" Target="https://cogna.atlassian.net/browse/ARTPT-710?atlOrigin=eyJpIjoiMjBhNWIzMmFjMjdiNGE1YzhhZTE4YmM0ZjA0MDM4ZWYiLCJwIjoiZXhjZWwtamlyYSJ9" TargetMode="External"/><Relationship Id="rId113" Type="http://schemas.openxmlformats.org/officeDocument/2006/relationships/hyperlink" Target="https://cogna.atlassian.net/browse/JACM-755?atlOrigin=eyJpIjoiMjBhNWIzMmFjMjdiNGE1YzhhZTE4YmM0ZjA0MDM4ZWYiLCJwIjoiZXhjZWwtamlyYSJ9" TargetMode="External"/><Relationship Id="rId320" Type="http://schemas.openxmlformats.org/officeDocument/2006/relationships/hyperlink" Target="https://cogna.atlassian.net/browse/SGTB-247?atlOrigin=eyJpIjoiMjBhNWIzMmFjMjdiNGE1YzhhZTE4YmM0ZjA0MDM4ZWYiLCJwIjoiZXhjZWwtamlyYSJ9" TargetMode="External"/><Relationship Id="rId558" Type="http://schemas.openxmlformats.org/officeDocument/2006/relationships/hyperlink" Target="https://cogna.atlassian.net/browse/SGRP-33?atlOrigin=eyJpIjoiMjBhNWIzMmFjMjdiNGE1YzhhZTE4YmM0ZjA0MDM4ZWYiLCJwIjoiZXhjZWwtamlyYSJ9" TargetMode="External"/><Relationship Id="rId765" Type="http://schemas.openxmlformats.org/officeDocument/2006/relationships/hyperlink" Target="https://cogna.atlassian.net/browse/ARTSG-183?atlOrigin=eyJpIjoiMjBhNWIzMmFjMjdiNGE1YzhhZTE4YmM0ZjA0MDM4ZWYiLCJwIjoiZXhjZWwtamlyYSJ9" TargetMode="External"/><Relationship Id="rId972" Type="http://schemas.openxmlformats.org/officeDocument/2006/relationships/hyperlink" Target="https://cogna.atlassian.net/browse/JADO-10205?atlOrigin=eyJpIjoiMjBhNWIzMmFjMjdiNGE1YzhhZTE4YmM0ZjA0MDM4ZWYiLCJwIjoiZXhjZWwtamlyYSJ9" TargetMode="External"/><Relationship Id="rId197" Type="http://schemas.openxmlformats.org/officeDocument/2006/relationships/hyperlink" Target="https://cogna.atlassian.net/browse/SGGS-16942?atlOrigin=eyJpIjoiMjBhNWIzMmFjMjdiNGE1YzhhZTE4YmM0ZjA0MDM4ZWYiLCJwIjoiZXhjZWwtamlyYSJ9" TargetMode="External"/><Relationship Id="rId418" Type="http://schemas.openxmlformats.org/officeDocument/2006/relationships/hyperlink" Target="https://cogna.atlassian.net/browse/ASR6-14974?atlOrigin=eyJpIjoiMjBhNWIzMmFjMjdiNGE1YzhhZTE4YmM0ZjA0MDM4ZWYiLCJwIjoiZXhjZWwtamlyYSJ9" TargetMode="External"/><Relationship Id="rId625" Type="http://schemas.openxmlformats.org/officeDocument/2006/relationships/hyperlink" Target="https://cogna.atlassian.net/browse/ARTSG-185?atlOrigin=eyJpIjoiMjBhNWIzMmFjMjdiNGE1YzhhZTE4YmM0ZjA0MDM4ZWYiLCJwIjoiZXhjZWwtamlyYSJ9" TargetMode="External"/><Relationship Id="rId832" Type="http://schemas.openxmlformats.org/officeDocument/2006/relationships/hyperlink" Target="https://cogna.atlassian.net/browse/SGSE-3438?atlOrigin=eyJpIjoiMjBhNWIzMmFjMjdiNGE1YzhhZTE4YmM0ZjA0MDM4ZWYiLCJwIjoiZXhjZWwtamlyYSJ9" TargetMode="External"/><Relationship Id="rId1048" Type="http://schemas.openxmlformats.org/officeDocument/2006/relationships/hyperlink" Target="https://cogna.atlassian.net/browse/SGGS-7677?atlOrigin=eyJpIjoiMjBhNWIzMmFjMjdiNGE1YzhhZTE4YmM0ZjA0MDM4ZWYiLCJwIjoiZXhjZWwtamlyYSJ9" TargetMode="External"/><Relationship Id="rId264" Type="http://schemas.openxmlformats.org/officeDocument/2006/relationships/hyperlink" Target="https://cogna.atlassian.net/browse/SDIA-1212?atlOrigin=eyJpIjoiMjBhNWIzMmFjMjdiNGE1YzhhZTE4YmM0ZjA0MDM4ZWYiLCJwIjoiZXhjZWwtamlyYSJ9" TargetMode="External"/><Relationship Id="rId471" Type="http://schemas.openxmlformats.org/officeDocument/2006/relationships/hyperlink" Target="https://cogna.atlassian.net/browse/ARTSG-185?atlOrigin=eyJpIjoiMjBhNWIzMmFjMjdiNGE1YzhhZTE4YmM0ZjA0MDM4ZWYiLCJwIjoiZXhjZWwtamlyYSJ9" TargetMode="External"/><Relationship Id="rId59" Type="http://schemas.openxmlformats.org/officeDocument/2006/relationships/hyperlink" Target="https://cogna.atlassian.net/browse/APSF-2889?atlOrigin=eyJpIjoiMjBhNWIzMmFjMjdiNGE1YzhhZTE4YmM0ZjA0MDM4ZWYiLCJwIjoiZXhjZWwtamlyYSJ9" TargetMode="External"/><Relationship Id="rId124" Type="http://schemas.openxmlformats.org/officeDocument/2006/relationships/hyperlink" Target="https://cogna.atlassian.net/browse/ARTPT-701?atlOrigin=eyJpIjoiMjBhNWIzMmFjMjdiNGE1YzhhZTE4YmM0ZjA0MDM4ZWYiLCJwIjoiZXhjZWwtamlyYSJ9" TargetMode="External"/><Relationship Id="rId569" Type="http://schemas.openxmlformats.org/officeDocument/2006/relationships/hyperlink" Target="https://cogna.atlassian.net/browse/ARTSG-185?atlOrigin=eyJpIjoiMjBhNWIzMmFjMjdiNGE1YzhhZTE4YmM0ZjA0MDM4ZWYiLCJwIjoiZXhjZWwtamlyYSJ9" TargetMode="External"/><Relationship Id="rId776" Type="http://schemas.openxmlformats.org/officeDocument/2006/relationships/hyperlink" Target="https://cogna.atlassian.net/browse/SGSE-4424?atlOrigin=eyJpIjoiMjBhNWIzMmFjMjdiNGE1YzhhZTE4YmM0ZjA0MDM4ZWYiLCJwIjoiZXhjZWwtamlyYSJ9" TargetMode="External"/><Relationship Id="rId983" Type="http://schemas.openxmlformats.org/officeDocument/2006/relationships/hyperlink" Target="https://cogna.atlassian.net/browse/SGGU-5187?atlOrigin=eyJpIjoiMjBhNWIzMmFjMjdiNGE1YzhhZTE4YmM0ZjA0MDM4ZWYiLCJwIjoiZXhjZWwtamlyYSJ9" TargetMode="External"/><Relationship Id="rId331" Type="http://schemas.openxmlformats.org/officeDocument/2006/relationships/hyperlink" Target="https://cogna.atlassian.net/browse/SGSE-4131?atlOrigin=eyJpIjoiMjBhNWIzMmFjMjdiNGE1YzhhZTE4YmM0ZjA0MDM4ZWYiLCJwIjoiZXhjZWwtamlyYSJ9" TargetMode="External"/><Relationship Id="rId429" Type="http://schemas.openxmlformats.org/officeDocument/2006/relationships/hyperlink" Target="https://cogna.atlassian.net/browse/ARTSG-193?atlOrigin=eyJpIjoiMjBhNWIzMmFjMjdiNGE1YzhhZTE4YmM0ZjA0MDM4ZWYiLCJwIjoiZXhjZWwtamlyYSJ9" TargetMode="External"/><Relationship Id="rId636" Type="http://schemas.openxmlformats.org/officeDocument/2006/relationships/hyperlink" Target="https://cogna.atlassian.net/browse/SGGS-16982?atlOrigin=eyJpIjoiMjBhNWIzMmFjMjdiNGE1YzhhZTE4YmM0ZjA0MDM4ZWYiLCJwIjoiZXhjZWwtamlyYSJ9" TargetMode="External"/><Relationship Id="rId1059" Type="http://schemas.openxmlformats.org/officeDocument/2006/relationships/hyperlink" Target="https://cogna.atlassian.net/browse/ARTPT-710?atlOrigin=eyJpIjoiMjBhNWIzMmFjMjdiNGE1YzhhZTE4YmM0ZjA0MDM4ZWYiLCJwIjoiZXhjZWwtamlyYSJ9" TargetMode="External"/><Relationship Id="rId843" Type="http://schemas.openxmlformats.org/officeDocument/2006/relationships/hyperlink" Target="https://cogna.atlassian.net/browse/ARTSG-178?atlOrigin=eyJpIjoiMjBhNWIzMmFjMjdiNGE1YzhhZTE4YmM0ZjA0MDM4ZWYiLCJwIjoiZXhjZWwtamlyYSJ9" TargetMode="External"/><Relationship Id="rId275" Type="http://schemas.openxmlformats.org/officeDocument/2006/relationships/hyperlink" Target="https://cogna.atlassian.net/browse/SGTB-189?atlOrigin=eyJpIjoiMjBhNWIzMmFjMjdiNGE1YzhhZTE4YmM0ZjA0MDM4ZWYiLCJwIjoiZXhjZWwtamlyYSJ9" TargetMode="External"/><Relationship Id="rId482" Type="http://schemas.openxmlformats.org/officeDocument/2006/relationships/hyperlink" Target="https://cogna.atlassian.net/browse/SGRP-99?atlOrigin=eyJpIjoiMjBhNWIzMmFjMjdiNGE1YzhhZTE4YmM0ZjA0MDM4ZWYiLCJwIjoiZXhjZWwtamlyYSJ9" TargetMode="External"/><Relationship Id="rId703" Type="http://schemas.openxmlformats.org/officeDocument/2006/relationships/hyperlink" Target="https://cogna.atlassian.net/browse/ARTSG-184?atlOrigin=eyJpIjoiMjBhNWIzMmFjMjdiNGE1YzhhZTE4YmM0ZjA0MDM4ZWYiLCJwIjoiZXhjZWwtamlyYSJ9" TargetMode="External"/><Relationship Id="rId910" Type="http://schemas.openxmlformats.org/officeDocument/2006/relationships/hyperlink" Target="https://cogna.atlassian.net/browse/SGGU-7141?atlOrigin=eyJpIjoiMjBhNWIzMmFjMjdiNGE1YzhhZTE4YmM0ZjA0MDM4ZWYiLCJwIjoiZXhjZWwtamlyYSJ9" TargetMode="External"/><Relationship Id="rId135" Type="http://schemas.openxmlformats.org/officeDocument/2006/relationships/hyperlink" Target="https://cogna.atlassian.net/browse/JACM-868?atlOrigin=eyJpIjoiMjBhNWIzMmFjMjdiNGE1YzhhZTE4YmM0ZjA0MDM4ZWYiLCJwIjoiZXhjZWwtamlyYSJ9" TargetMode="External"/><Relationship Id="rId342" Type="http://schemas.openxmlformats.org/officeDocument/2006/relationships/hyperlink" Target="https://cogna.atlassian.net/browse/ARTSG-270?atlOrigin=eyJpIjoiMjBhNWIzMmFjMjdiNGE1YzhhZTE4YmM0ZjA0MDM4ZWYiLCJwIjoiZXhjZWwtamlyYSJ9" TargetMode="External"/><Relationship Id="rId787" Type="http://schemas.openxmlformats.org/officeDocument/2006/relationships/hyperlink" Target="https://cogna.atlassian.net/browse/ARTSG-182?atlOrigin=eyJpIjoiMjBhNWIzMmFjMjdiNGE1YzhhZTE4YmM0ZjA0MDM4ZWYiLCJwIjoiZXhjZWwtamlyYSJ9" TargetMode="External"/><Relationship Id="rId994" Type="http://schemas.openxmlformats.org/officeDocument/2006/relationships/hyperlink" Target="https://cogna.atlassian.net/browse/JADO-8435?atlOrigin=eyJpIjoiMjBhNWIzMmFjMjdiNGE1YzhhZTE4YmM0ZjA0MDM4ZWYiLCJwIjoiZXhjZWwtamlyYSJ9" TargetMode="External"/><Relationship Id="rId202" Type="http://schemas.openxmlformats.org/officeDocument/2006/relationships/hyperlink" Target="https://cogna.atlassian.net/browse/ARTSG-313?atlOrigin=eyJpIjoiMjBhNWIzMmFjMjdiNGE1YzhhZTE4YmM0ZjA0MDM4ZWYiLCJwIjoiZXhjZWwtamlyYSJ9" TargetMode="External"/><Relationship Id="rId647" Type="http://schemas.openxmlformats.org/officeDocument/2006/relationships/hyperlink" Target="https://cogna.atlassian.net/browse/ARTSG-184?atlOrigin=eyJpIjoiMjBhNWIzMmFjMjdiNGE1YzhhZTE4YmM0ZjA0MDM4ZWYiLCJwIjoiZXhjZWwtamlyYSJ9" TargetMode="External"/><Relationship Id="rId854" Type="http://schemas.openxmlformats.org/officeDocument/2006/relationships/hyperlink" Target="https://cogna.atlassian.net/browse/SGSE-3423?atlOrigin=eyJpIjoiMjBhNWIzMmFjMjdiNGE1YzhhZTE4YmM0ZjA0MDM4ZWYiLCJwIjoiZXhjZWwtamlyYSJ9" TargetMode="External"/><Relationship Id="rId286" Type="http://schemas.openxmlformats.org/officeDocument/2006/relationships/hyperlink" Target="https://cogna.atlassian.net/browse/SDIA-1212?atlOrigin=eyJpIjoiMjBhNWIzMmFjMjdiNGE1YzhhZTE4YmM0ZjA0MDM4ZWYiLCJwIjoiZXhjZWwtamlyYSJ9" TargetMode="External"/><Relationship Id="rId493" Type="http://schemas.openxmlformats.org/officeDocument/2006/relationships/hyperlink" Target="https://cogna.atlassian.net/browse/ARTSG-185?atlOrigin=eyJpIjoiMjBhNWIzMmFjMjdiNGE1YzhhZTE4YmM0ZjA0MDM4ZWYiLCJwIjoiZXhjZWwtamlyYSJ9" TargetMode="External"/><Relationship Id="rId507" Type="http://schemas.openxmlformats.org/officeDocument/2006/relationships/hyperlink" Target="https://cogna.atlassian.net/browse/ARTSG-185?atlOrigin=eyJpIjoiMjBhNWIzMmFjMjdiNGE1YzhhZTE4YmM0ZjA0MDM4ZWYiLCJwIjoiZXhjZWwtamlyYSJ9" TargetMode="External"/><Relationship Id="rId714" Type="http://schemas.openxmlformats.org/officeDocument/2006/relationships/hyperlink" Target="https://cogna.atlassian.net/browse/SGGU-5384?atlOrigin=eyJpIjoiMjBhNWIzMmFjMjdiNGE1YzhhZTE4YmM0ZjA0MDM4ZWYiLCJwIjoiZXhjZWwtamlyYSJ9" TargetMode="External"/><Relationship Id="rId921" Type="http://schemas.openxmlformats.org/officeDocument/2006/relationships/hyperlink" Target="https://cogna.atlassian.net/browse/SGGU-5187?atlOrigin=eyJpIjoiMjBhNWIzMmFjMjdiNGE1YzhhZTE4YmM0ZjA0MDM4ZWYiLCJwIjoiZXhjZWwtamlyYSJ9" TargetMode="External"/><Relationship Id="rId50" Type="http://schemas.openxmlformats.org/officeDocument/2006/relationships/hyperlink" Target="https://cogna.atlassian.net/browse/ARTPT-710?atlOrigin=eyJpIjoiMjBhNWIzMmFjMjdiNGE1YzhhZTE4YmM0ZjA0MDM4ZWYiLCJwIjoiZXhjZWwtamlyYSJ9" TargetMode="External"/><Relationship Id="rId146" Type="http://schemas.openxmlformats.org/officeDocument/2006/relationships/hyperlink" Target="https://cogna.atlassian.net/browse/ARTPT-695?atlOrigin=eyJpIjoiMjBhNWIzMmFjMjdiNGE1YzhhZTE4YmM0ZjA0MDM4ZWYiLCJwIjoiZXhjZWwtamlyYSJ9" TargetMode="External"/><Relationship Id="rId353" Type="http://schemas.openxmlformats.org/officeDocument/2006/relationships/hyperlink" Target="https://cogna.atlassian.net/browse/SGGS-17085?atlOrigin=eyJpIjoiMjBhNWIzMmFjMjdiNGE1YzhhZTE4YmM0ZjA0MDM4ZWYiLCJwIjoiZXhjZWwtamlyYSJ9" TargetMode="External"/><Relationship Id="rId560" Type="http://schemas.openxmlformats.org/officeDocument/2006/relationships/hyperlink" Target="https://cogna.atlassian.net/browse/SGRP-32?atlOrigin=eyJpIjoiMjBhNWIzMmFjMjdiNGE1YzhhZTE4YmM0ZjA0MDM4ZWYiLCJwIjoiZXhjZWwtamlyYSJ9" TargetMode="External"/><Relationship Id="rId798" Type="http://schemas.openxmlformats.org/officeDocument/2006/relationships/hyperlink" Target="https://cogna.atlassian.net/browse/SGGS-15549?atlOrigin=eyJpIjoiMjBhNWIzMmFjMjdiNGE1YzhhZTE4YmM0ZjA0MDM4ZWYiLCJwIjoiZXhjZWwtamlyYSJ9" TargetMode="External"/><Relationship Id="rId213" Type="http://schemas.openxmlformats.org/officeDocument/2006/relationships/hyperlink" Target="https://cogna.atlassian.net/browse/SGTB-1359?atlOrigin=eyJpIjoiMjBhNWIzMmFjMjdiNGE1YzhhZTE4YmM0ZjA0MDM4ZWYiLCJwIjoiZXhjZWwtamlyYSJ9" TargetMode="External"/><Relationship Id="rId420" Type="http://schemas.openxmlformats.org/officeDocument/2006/relationships/hyperlink" Target="https://cogna.atlassian.net/browse/SGGU-6561?atlOrigin=eyJpIjoiMjBhNWIzMmFjMjdiNGE1YzhhZTE4YmM0ZjA0MDM4ZWYiLCJwIjoiZXhjZWwtamlyYSJ9" TargetMode="External"/><Relationship Id="rId658" Type="http://schemas.openxmlformats.org/officeDocument/2006/relationships/hyperlink" Target="https://cogna.atlassian.net/browse/SGSE-3289?atlOrigin=eyJpIjoiMjBhNWIzMmFjMjdiNGE1YzhhZTE4YmM0ZjA0MDM4ZWYiLCJwIjoiZXhjZWwtamlyYSJ9" TargetMode="External"/><Relationship Id="rId865" Type="http://schemas.openxmlformats.org/officeDocument/2006/relationships/hyperlink" Target="https://cogna.atlassian.net/browse/ARTSG-178?atlOrigin=eyJpIjoiMjBhNWIzMmFjMjdiNGE1YzhhZTE4YmM0ZjA0MDM4ZWYiLCJwIjoiZXhjZWwtamlyYSJ9" TargetMode="External"/><Relationship Id="rId1050" Type="http://schemas.openxmlformats.org/officeDocument/2006/relationships/hyperlink" Target="https://cogna.atlassian.net/browse/SGGS-7669?atlOrigin=eyJpIjoiMjBhNWIzMmFjMjdiNGE1YzhhZTE4YmM0ZjA0MDM4ZWYiLCJwIjoiZXhjZWwtamlyYSJ9" TargetMode="External"/><Relationship Id="rId297" Type="http://schemas.openxmlformats.org/officeDocument/2006/relationships/hyperlink" Target="https://cogna.atlassian.net/browse/SGTB-178?atlOrigin=eyJpIjoiMjBhNWIzMmFjMjdiNGE1YzhhZTE4YmM0ZjA0MDM4ZWYiLCJwIjoiZXhjZWwtamlyYSJ9" TargetMode="External"/><Relationship Id="rId518" Type="http://schemas.openxmlformats.org/officeDocument/2006/relationships/hyperlink" Target="https://cogna.atlassian.net/browse/SGRP-75?atlOrigin=eyJpIjoiMjBhNWIzMmFjMjdiNGE1YzhhZTE4YmM0ZjA0MDM4ZWYiLCJwIjoiZXhjZWwtamlyYSJ9" TargetMode="External"/><Relationship Id="rId725" Type="http://schemas.openxmlformats.org/officeDocument/2006/relationships/hyperlink" Target="https://cogna.atlassian.net/browse/ARTSG-184?atlOrigin=eyJpIjoiMjBhNWIzMmFjMjdiNGE1YzhhZTE4YmM0ZjA0MDM4ZWYiLCJwIjoiZXhjZWwtamlyYSJ9" TargetMode="External"/><Relationship Id="rId932" Type="http://schemas.openxmlformats.org/officeDocument/2006/relationships/hyperlink" Target="https://cogna.atlassian.net/browse/SGGU-5656?atlOrigin=eyJpIjoiMjBhNWIzMmFjMjdiNGE1YzhhZTE4YmM0ZjA0MDM4ZWYiLCJwIjoiZXhjZWwtamlyYSJ9" TargetMode="External"/><Relationship Id="rId157" Type="http://schemas.openxmlformats.org/officeDocument/2006/relationships/hyperlink" Target="https://cogna.atlassian.net/browse/JACM-750?atlOrigin=eyJpIjoiMjBhNWIzMmFjMjdiNGE1YzhhZTE4YmM0ZjA0MDM4ZWYiLCJwIjoiZXhjZWwtamlyYSJ9" TargetMode="External"/><Relationship Id="rId364" Type="http://schemas.openxmlformats.org/officeDocument/2006/relationships/hyperlink" Target="https://cogna.atlassian.net/browse/ARTSG-270?atlOrigin=eyJpIjoiMjBhNWIzMmFjMjdiNGE1YzhhZTE4YmM0ZjA0MDM4ZWYiLCJwIjoiZXhjZWwtamlyYSJ9" TargetMode="External"/><Relationship Id="rId1008" Type="http://schemas.openxmlformats.org/officeDocument/2006/relationships/hyperlink" Target="https://cogna.atlassian.net/browse/SGGS-18161?atlOrigin=eyJpIjoiMjBhNWIzMmFjMjdiNGE1YzhhZTE4YmM0ZjA0MDM4ZWYiLCJwIjoiZXhjZWwtamlyYSJ9" TargetMode="External"/><Relationship Id="rId61" Type="http://schemas.openxmlformats.org/officeDocument/2006/relationships/hyperlink" Target="https://cogna.atlassian.net/browse/APSF-2888?atlOrigin=eyJpIjoiMjBhNWIzMmFjMjdiNGE1YzhhZTE4YmM0ZjA0MDM4ZWYiLCJwIjoiZXhjZWwtamlyYSJ9" TargetMode="External"/><Relationship Id="rId571" Type="http://schemas.openxmlformats.org/officeDocument/2006/relationships/hyperlink" Target="https://cogna.atlassian.net/browse/ARTSG-185?atlOrigin=eyJpIjoiMjBhNWIzMmFjMjdiNGE1YzhhZTE4YmM0ZjA0MDM4ZWYiLCJwIjoiZXhjZWwtamlyYSJ9" TargetMode="External"/><Relationship Id="rId669" Type="http://schemas.openxmlformats.org/officeDocument/2006/relationships/hyperlink" Target="https://cogna.atlassian.net/browse/ARTSG-184?atlOrigin=eyJpIjoiMjBhNWIzMmFjMjdiNGE1YzhhZTE4YmM0ZjA0MDM4ZWYiLCJwIjoiZXhjZWwtamlyYSJ9" TargetMode="External"/><Relationship Id="rId876" Type="http://schemas.openxmlformats.org/officeDocument/2006/relationships/hyperlink" Target="https://cogna.atlassian.net/browse/SGGS-15635?atlOrigin=eyJpIjoiMjBhNWIzMmFjMjdiNGE1YzhhZTE4YmM0ZjA0MDM4ZWYiLCJwIjoiZXhjZWwtamlyYSJ9" TargetMode="External"/><Relationship Id="rId19" Type="http://schemas.openxmlformats.org/officeDocument/2006/relationships/hyperlink" Target="https://cogna.atlassian.net/browse/BBBE-6037?atlOrigin=eyJpIjoiMjBhNWIzMmFjMjdiNGE1YzhhZTE4YmM0ZjA0MDM4ZWYiLCJwIjoiZXhjZWwtamlyYSJ9" TargetMode="External"/><Relationship Id="rId224" Type="http://schemas.openxmlformats.org/officeDocument/2006/relationships/hyperlink" Target="https://cogna.atlassian.net/browse/SGTB-999?atlOrigin=eyJpIjoiMjBhNWIzMmFjMjdiNGE1YzhhZTE4YmM0ZjA0MDM4ZWYiLCJwIjoiZXhjZWwtamlyYSJ9" TargetMode="External"/><Relationship Id="rId431" Type="http://schemas.openxmlformats.org/officeDocument/2006/relationships/hyperlink" Target="https://cogna.atlassian.net/browse/ARTSG-193?atlOrigin=eyJpIjoiMjBhNWIzMmFjMjdiNGE1YzhhZTE4YmM0ZjA0MDM4ZWYiLCJwIjoiZXhjZWwtamlyYSJ9" TargetMode="External"/><Relationship Id="rId529" Type="http://schemas.openxmlformats.org/officeDocument/2006/relationships/hyperlink" Target="https://cogna.atlassian.net/browse/ARTSG-185?atlOrigin=eyJpIjoiMjBhNWIzMmFjMjdiNGE1YzhhZTE4YmM0ZjA0MDM4ZWYiLCJwIjoiZXhjZWwtamlyYSJ9" TargetMode="External"/><Relationship Id="rId736" Type="http://schemas.openxmlformats.org/officeDocument/2006/relationships/hyperlink" Target="https://cogna.atlassian.net/browse/SGSE-3265?atlOrigin=eyJpIjoiMjBhNWIzMmFjMjdiNGE1YzhhZTE4YmM0ZjA0MDM4ZWYiLCJwIjoiZXhjZWwtamlyYSJ9" TargetMode="External"/><Relationship Id="rId1061" Type="http://schemas.openxmlformats.org/officeDocument/2006/relationships/hyperlink" Target="https://cogna.atlassian.net/browse/ARTPT-710?atlOrigin=eyJpIjoiMjBhNWIzMmFjMjdiNGE1YzhhZTE4YmM0ZjA0MDM4ZWYiLCJwIjoiZXhjZWwtamlyYSJ9" TargetMode="External"/><Relationship Id="rId168" Type="http://schemas.openxmlformats.org/officeDocument/2006/relationships/hyperlink" Target="https://cogna.atlassian.net/browse/ARTPT-702?atlOrigin=eyJpIjoiMjBhNWIzMmFjMjdiNGE1YzhhZTE4YmM0ZjA0MDM4ZWYiLCJwIjoiZXhjZWwtamlyYSJ9" TargetMode="External"/><Relationship Id="rId943" Type="http://schemas.openxmlformats.org/officeDocument/2006/relationships/hyperlink" Target="https://cogna.atlassian.net/browse/SGGU-5187?atlOrigin=eyJpIjoiMjBhNWIzMmFjMjdiNGE1YzhhZTE4YmM0ZjA0MDM4ZWYiLCJwIjoiZXhjZWwtamlyYSJ9" TargetMode="External"/><Relationship Id="rId1019" Type="http://schemas.openxmlformats.org/officeDocument/2006/relationships/hyperlink" Target="https://cogna.atlassian.net/browse/ARTPT-710?atlOrigin=eyJpIjoiMjBhNWIzMmFjMjdiNGE1YzhhZTE4YmM0ZjA0MDM4ZWYiLCJwIjoiZXhjZWwtamlyYSJ9" TargetMode="External"/><Relationship Id="rId72" Type="http://schemas.openxmlformats.org/officeDocument/2006/relationships/hyperlink" Target="https://cogna.atlassian.net/browse/ARTPT-710?atlOrigin=eyJpIjoiMjBhNWIzMmFjMjdiNGE1YzhhZTE4YmM0ZjA0MDM4ZWYiLCJwIjoiZXhjZWwtamlyYSJ9" TargetMode="External"/><Relationship Id="rId375" Type="http://schemas.openxmlformats.org/officeDocument/2006/relationships/hyperlink" Target="https://cogna.atlassian.net/browse/ARTSG-270?atlOrigin=eyJpIjoiMjBhNWIzMmFjMjdiNGE1YzhhZTE4YmM0ZjA0MDM4ZWYiLCJwIjoiZXhjZWwtamlyYSJ9" TargetMode="External"/><Relationship Id="rId582" Type="http://schemas.openxmlformats.org/officeDocument/2006/relationships/hyperlink" Target="https://cogna.atlassian.net/browse/SGRP-21?atlOrigin=eyJpIjoiMjBhNWIzMmFjMjdiNGE1YzhhZTE4YmM0ZjA0MDM4ZWYiLCJwIjoiZXhjZWwtamlyYSJ9" TargetMode="External"/><Relationship Id="rId803" Type="http://schemas.openxmlformats.org/officeDocument/2006/relationships/hyperlink" Target="https://cogna.atlassian.net/browse/ARTSG-180?atlOrigin=eyJpIjoiMjBhNWIzMmFjMjdiNGE1YzhhZTE4YmM0ZjA0MDM4ZWYiLCJwIjoiZXhjZWwtamlyYSJ9" TargetMode="External"/><Relationship Id="rId3" Type="http://schemas.openxmlformats.org/officeDocument/2006/relationships/hyperlink" Target="https://cogna.atlassian.net/browse/DFAR-3114?atlOrigin=eyJpIjoiMjBhNWIzMmFjMjdiNGE1YzhhZTE4YmM0ZjA0MDM4ZWYiLCJwIjoiZXhjZWwtamlyYSJ9" TargetMode="External"/><Relationship Id="rId235" Type="http://schemas.openxmlformats.org/officeDocument/2006/relationships/hyperlink" Target="https://cogna.atlassian.net/browse/SGTP-18097?atlOrigin=eyJpIjoiMjBhNWIzMmFjMjdiNGE1YzhhZTE4YmM0ZjA0MDM4ZWYiLCJwIjoiZXhjZWwtamlyYSJ9" TargetMode="External"/><Relationship Id="rId442" Type="http://schemas.openxmlformats.org/officeDocument/2006/relationships/hyperlink" Target="https://cogna.atlassian.net/browse/SGGU-6356?atlOrigin=eyJpIjoiMjBhNWIzMmFjMjdiNGE1YzhhZTE4YmM0ZjA0MDM4ZWYiLCJwIjoiZXhjZWwtamlyYSJ9" TargetMode="External"/><Relationship Id="rId887" Type="http://schemas.openxmlformats.org/officeDocument/2006/relationships/hyperlink" Target="https://cogna.atlassian.net/browse/SGGU-5187?atlOrigin=eyJpIjoiMjBhNWIzMmFjMjdiNGE1YzhhZTE4YmM0ZjA0MDM4ZWYiLCJwIjoiZXhjZWwtamlyYSJ9" TargetMode="External"/><Relationship Id="rId1072" Type="http://schemas.openxmlformats.org/officeDocument/2006/relationships/hyperlink" Target="https://cogna.atlassian.net/browse/JFEA-23393?atlOrigin=eyJpIjoiMjBhNWIzMmFjMjdiNGE1YzhhZTE4YmM0ZjA0MDM4ZWYiLCJwIjoiZXhjZWwtamlyYSJ9" TargetMode="External"/><Relationship Id="rId302" Type="http://schemas.openxmlformats.org/officeDocument/2006/relationships/hyperlink" Target="https://cogna.atlassian.net/browse/SDIA-1212?atlOrigin=eyJpIjoiMjBhNWIzMmFjMjdiNGE1YzhhZTE4YmM0ZjA0MDM4ZWYiLCJwIjoiZXhjZWwtamlyYSJ9" TargetMode="External"/><Relationship Id="rId747" Type="http://schemas.openxmlformats.org/officeDocument/2006/relationships/hyperlink" Target="https://cogna.atlassian.net/browse/ARTSG-183?atlOrigin=eyJpIjoiMjBhNWIzMmFjMjdiNGE1YzhhZTE4YmM0ZjA0MDM4ZWYiLCJwIjoiZXhjZWwtamlyYSJ9" TargetMode="External"/><Relationship Id="rId954" Type="http://schemas.openxmlformats.org/officeDocument/2006/relationships/hyperlink" Target="https://cogna.atlassian.net/browse/SGGU-5406?atlOrigin=eyJpIjoiMjBhNWIzMmFjMjdiNGE1YzhhZTE4YmM0ZjA0MDM4ZWYiLCJwIjoiZXhjZWwtamlyYSJ9" TargetMode="External"/><Relationship Id="rId83" Type="http://schemas.openxmlformats.org/officeDocument/2006/relationships/hyperlink" Target="https://cogna.atlassian.net/browse/APIN-11367?atlOrigin=eyJpIjoiMjBhNWIzMmFjMjdiNGE1YzhhZTE4YmM0ZjA0MDM4ZWYiLCJwIjoiZXhjZWwtamlyYSJ9" TargetMode="External"/><Relationship Id="rId179" Type="http://schemas.openxmlformats.org/officeDocument/2006/relationships/hyperlink" Target="https://cogna.atlassian.net/browse/SGTB-1378?atlOrigin=eyJpIjoiMjBhNWIzMmFjMjdiNGE1YzhhZTE4YmM0ZjA0MDM4ZWYiLCJwIjoiZXhjZWwtamlyYSJ9" TargetMode="External"/><Relationship Id="rId386" Type="http://schemas.openxmlformats.org/officeDocument/2006/relationships/hyperlink" Target="https://cogna.atlassian.net/browse/SGGU-5437?atlOrigin=eyJpIjoiMjBhNWIzMmFjMjdiNGE1YzhhZTE4YmM0ZjA0MDM4ZWYiLCJwIjoiZXhjZWwtamlyYSJ9" TargetMode="External"/><Relationship Id="rId593" Type="http://schemas.openxmlformats.org/officeDocument/2006/relationships/hyperlink" Target="https://cogna.atlassian.net/browse/ARTSG-185?atlOrigin=eyJpIjoiMjBhNWIzMmFjMjdiNGE1YzhhZTE4YmM0ZjA0MDM4ZWYiLCJwIjoiZXhjZWwtamlyYSJ9" TargetMode="External"/><Relationship Id="rId607" Type="http://schemas.openxmlformats.org/officeDocument/2006/relationships/hyperlink" Target="https://cogna.atlassian.net/browse/ARTSG-185?atlOrigin=eyJpIjoiMjBhNWIzMmFjMjdiNGE1YzhhZTE4YmM0ZjA0MDM4ZWYiLCJwIjoiZXhjZWwtamlyYSJ9" TargetMode="External"/><Relationship Id="rId814" Type="http://schemas.openxmlformats.org/officeDocument/2006/relationships/hyperlink" Target="https://cogna.atlassian.net/browse/SGSE-4105?atlOrigin=eyJpIjoiMjBhNWIzMmFjMjdiNGE1YzhhZTE4YmM0ZjA0MDM4ZWYiLCJwIjoiZXhjZWwtamlyYSJ9" TargetMode="External"/><Relationship Id="rId246" Type="http://schemas.openxmlformats.org/officeDocument/2006/relationships/hyperlink" Target="https://cogna.atlassian.net/browse/SDIA-1212?atlOrigin=eyJpIjoiMjBhNWIzMmFjMjdiNGE1YzhhZTE4YmM0ZjA0MDM4ZWYiLCJwIjoiZXhjZWwtamlyYSJ9" TargetMode="External"/><Relationship Id="rId453" Type="http://schemas.openxmlformats.org/officeDocument/2006/relationships/hyperlink" Target="https://cogna.atlassian.net/browse/ARTSG-190?atlOrigin=eyJpIjoiMjBhNWIzMmFjMjdiNGE1YzhhZTE4YmM0ZjA0MDM4ZWYiLCJwIjoiZXhjZWwtamlyYSJ9" TargetMode="External"/><Relationship Id="rId660" Type="http://schemas.openxmlformats.org/officeDocument/2006/relationships/hyperlink" Target="https://cogna.atlassian.net/browse/SGSE-3287?atlOrigin=eyJpIjoiMjBhNWIzMmFjMjdiNGE1YzhhZTE4YmM0ZjA0MDM4ZWYiLCJwIjoiZXhjZWwtamlyYSJ9" TargetMode="External"/><Relationship Id="rId898" Type="http://schemas.openxmlformats.org/officeDocument/2006/relationships/hyperlink" Target="https://cogna.atlassian.net/browse/SGGU-7301?atlOrigin=eyJpIjoiMjBhNWIzMmFjMjdiNGE1YzhhZTE4YmM0ZjA0MDM4ZWYiLCJwIjoiZXhjZWwtamlyYSJ9" TargetMode="External"/><Relationship Id="rId1083" Type="http://schemas.openxmlformats.org/officeDocument/2006/relationships/hyperlink" Target="https://cogna.atlassian.net/browse/ARTPT-710?atlOrigin=eyJpIjoiMjBhNWIzMmFjMjdiNGE1YzhhZTE4YmM0ZjA0MDM4ZWYiLCJwIjoiZXhjZWwtamlyYSJ9" TargetMode="External"/><Relationship Id="rId106" Type="http://schemas.openxmlformats.org/officeDocument/2006/relationships/hyperlink" Target="https://cogna.atlassian.net/browse/ARTPT-701?atlOrigin=eyJpIjoiMjBhNWIzMmFjMjdiNGE1YzhhZTE4YmM0ZjA0MDM4ZWYiLCJwIjoiZXhjZWwtamlyYSJ9" TargetMode="External"/><Relationship Id="rId313" Type="http://schemas.openxmlformats.org/officeDocument/2006/relationships/hyperlink" Target="https://cogna.atlassian.net/browse/SGGS-15138?atlOrigin=eyJpIjoiMjBhNWIzMmFjMjdiNGE1YzhhZTE4YmM0ZjA0MDM4ZWYiLCJwIjoiZXhjZWwtamlyYSJ9" TargetMode="External"/><Relationship Id="rId758" Type="http://schemas.openxmlformats.org/officeDocument/2006/relationships/hyperlink" Target="https://cogna.atlassian.net/browse/SGGS-15532?atlOrigin=eyJpIjoiMjBhNWIzMmFjMjdiNGE1YzhhZTE4YmM0ZjA0MDM4ZWYiLCJwIjoiZXhjZWwtamlyYSJ9" TargetMode="External"/><Relationship Id="rId965" Type="http://schemas.openxmlformats.org/officeDocument/2006/relationships/hyperlink" Target="https://cogna.atlassian.net/browse/SGGU-5187?atlOrigin=eyJpIjoiMjBhNWIzMmFjMjdiNGE1YzhhZTE4YmM0ZjA0MDM4ZWYiLCJwIjoiZXhjZWwtamlyYSJ9" TargetMode="External"/><Relationship Id="rId10" Type="http://schemas.openxmlformats.org/officeDocument/2006/relationships/hyperlink" Target="https://cogna.atlassian.net/browse/ARTPT-710?atlOrigin=eyJpIjoiMjBhNWIzMmFjMjdiNGE1YzhhZTE4YmM0ZjA0MDM4ZWYiLCJwIjoiZXhjZWwtamlyYSJ9" TargetMode="External"/><Relationship Id="rId94" Type="http://schemas.openxmlformats.org/officeDocument/2006/relationships/hyperlink" Target="https://cogna.atlassian.net/browse/ARTPT-701?atlOrigin=eyJpIjoiMjBhNWIzMmFjMjdiNGE1YzhhZTE4YmM0ZjA0MDM4ZWYiLCJwIjoiZXhjZWwtamlyYSJ9" TargetMode="External"/><Relationship Id="rId397" Type="http://schemas.openxmlformats.org/officeDocument/2006/relationships/hyperlink" Target="https://cogna.atlassian.net/browse/SGTB-61?atlOrigin=eyJpIjoiMjBhNWIzMmFjMjdiNGE1YzhhZTE4YmM0ZjA0MDM4ZWYiLCJwIjoiZXhjZWwtamlyYSJ9" TargetMode="External"/><Relationship Id="rId520" Type="http://schemas.openxmlformats.org/officeDocument/2006/relationships/hyperlink" Target="https://cogna.atlassian.net/browse/SGRP-72?atlOrigin=eyJpIjoiMjBhNWIzMmFjMjdiNGE1YzhhZTE4YmM0ZjA0MDM4ZWYiLCJwIjoiZXhjZWwtamlyYSJ9" TargetMode="External"/><Relationship Id="rId618" Type="http://schemas.openxmlformats.org/officeDocument/2006/relationships/hyperlink" Target="https://cogna.atlassian.net/browse/SGRP-2?atlOrigin=eyJpIjoiMjBhNWIzMmFjMjdiNGE1YzhhZTE4YmM0ZjA0MDM4ZWYiLCJwIjoiZXhjZWwtamlyYSJ9" TargetMode="External"/><Relationship Id="rId825" Type="http://schemas.openxmlformats.org/officeDocument/2006/relationships/hyperlink" Target="https://cogna.atlassian.net/browse/ARTSG-178?atlOrigin=eyJpIjoiMjBhNWIzMmFjMjdiNGE1YzhhZTE4YmM0ZjA0MDM4ZWYiLCJwIjoiZXhjZWwtamlyYSJ9" TargetMode="External"/><Relationship Id="rId257" Type="http://schemas.openxmlformats.org/officeDocument/2006/relationships/hyperlink" Target="https://cogna.atlassian.net/browse/SGTP-17175?atlOrigin=eyJpIjoiMjBhNWIzMmFjMjdiNGE1YzhhZTE4YmM0ZjA0MDM4ZWYiLCJwIjoiZXhjZWwtamlyYSJ9" TargetMode="External"/><Relationship Id="rId464" Type="http://schemas.openxmlformats.org/officeDocument/2006/relationships/hyperlink" Target="https://cogna.atlassian.net/browse/SGGU-6349?atlOrigin=eyJpIjoiMjBhNWIzMmFjMjdiNGE1YzhhZTE4YmM0ZjA0MDM4ZWYiLCJwIjoiZXhjZWwtamlyYSJ9" TargetMode="External"/><Relationship Id="rId1010" Type="http://schemas.openxmlformats.org/officeDocument/2006/relationships/hyperlink" Target="https://cogna.atlassian.net/browse/SGGS-17930?atlOrigin=eyJpIjoiMjBhNWIzMmFjMjdiNGE1YzhhZTE4YmM0ZjA0MDM4ZWYiLCJwIjoiZXhjZWwtamlyYSJ9" TargetMode="External"/><Relationship Id="rId1094" Type="http://schemas.openxmlformats.org/officeDocument/2006/relationships/hyperlink" Target="https://cogna.atlassian.net/browse/DFFA-3577?atlOrigin=eyJpIjoiMjBhNWIzMmFjMjdiNGE1YzhhZTE4YmM0ZjA0MDM4ZWYiLCJwIjoiZXhjZWwtamlyYSJ9" TargetMode="External"/><Relationship Id="rId117" Type="http://schemas.openxmlformats.org/officeDocument/2006/relationships/hyperlink" Target="https://cogna.atlassian.net/browse/JACM-410?atlOrigin=eyJpIjoiMjBhNWIzMmFjMjdiNGE1YzhhZTE4YmM0ZjA0MDM4ZWYiLCJwIjoiZXhjZWwtamlyYSJ9" TargetMode="External"/><Relationship Id="rId671" Type="http://schemas.openxmlformats.org/officeDocument/2006/relationships/hyperlink" Target="https://cogna.atlassian.net/browse/ARTSG-184?atlOrigin=eyJpIjoiMjBhNWIzMmFjMjdiNGE1YzhhZTE4YmM0ZjA0MDM4ZWYiLCJwIjoiZXhjZWwtamlyYSJ9" TargetMode="External"/><Relationship Id="rId769" Type="http://schemas.openxmlformats.org/officeDocument/2006/relationships/hyperlink" Target="https://cogna.atlassian.net/browse/ARTSG-183?atlOrigin=eyJpIjoiMjBhNWIzMmFjMjdiNGE1YzhhZTE4YmM0ZjA0MDM4ZWYiLCJwIjoiZXhjZWwtamlyYSJ9" TargetMode="External"/><Relationship Id="rId976" Type="http://schemas.openxmlformats.org/officeDocument/2006/relationships/hyperlink" Target="https://cogna.atlassian.net/browse/JADO-9406?atlOrigin=eyJpIjoiMjBhNWIzMmFjMjdiNGE1YzhhZTE4YmM0ZjA0MDM4ZWYiLCJwIjoiZXhjZWwtamlyYSJ9" TargetMode="External"/><Relationship Id="rId324" Type="http://schemas.openxmlformats.org/officeDocument/2006/relationships/hyperlink" Target="https://cogna.atlassian.net/browse/SGTB-247?atlOrigin=eyJpIjoiMjBhNWIzMmFjMjdiNGE1YzhhZTE4YmM0ZjA0MDM4ZWYiLCJwIjoiZXhjZWwtamlyYSJ9" TargetMode="External"/><Relationship Id="rId531" Type="http://schemas.openxmlformats.org/officeDocument/2006/relationships/hyperlink" Target="https://cogna.atlassian.net/browse/ARTSG-185?atlOrigin=eyJpIjoiMjBhNWIzMmFjMjdiNGE1YzhhZTE4YmM0ZjA0MDM4ZWYiLCJwIjoiZXhjZWwtamlyYSJ9" TargetMode="External"/><Relationship Id="rId629" Type="http://schemas.openxmlformats.org/officeDocument/2006/relationships/hyperlink" Target="https://cogna.atlassian.net/browse/ARTSG-185?atlOrigin=eyJpIjoiMjBhNWIzMmFjMjdiNGE1YzhhZTE4YmM0ZjA0MDM4ZWYiLCJwIjoiZXhjZWwtamlyYSJ9" TargetMode="External"/><Relationship Id="rId836" Type="http://schemas.openxmlformats.org/officeDocument/2006/relationships/hyperlink" Target="https://cogna.atlassian.net/browse/SGSE-3432?atlOrigin=eyJpIjoiMjBhNWIzMmFjMjdiNGE1YzhhZTE4YmM0ZjA0MDM4ZWYiLCJwIjoiZXhjZWwtamlyYSJ9" TargetMode="External"/><Relationship Id="rId1021" Type="http://schemas.openxmlformats.org/officeDocument/2006/relationships/hyperlink" Target="https://cogna.atlassian.net/browse/ARTPT-710?atlOrigin=eyJpIjoiMjBhNWIzMmFjMjdiNGE1YzhhZTE4YmM0ZjA0MDM4ZWYiLCJwIjoiZXhjZWwtamlyYSJ9" TargetMode="External"/><Relationship Id="rId903" Type="http://schemas.openxmlformats.org/officeDocument/2006/relationships/hyperlink" Target="https://cogna.atlassian.net/browse/SGGU-5187?atlOrigin=eyJpIjoiMjBhNWIzMmFjMjdiNGE1YzhhZTE4YmM0ZjA0MDM4ZWYiLCJwIjoiZXhjZWwtamlyYSJ9" TargetMode="External"/><Relationship Id="rId32" Type="http://schemas.openxmlformats.org/officeDocument/2006/relationships/hyperlink" Target="https://cogna.atlassian.net/browse/ARTPT-710?atlOrigin=eyJpIjoiMjBhNWIzMmFjMjdiNGE1YzhhZTE4YmM0ZjA0MDM4ZWYiLCJwIjoiZXhjZWwtamlyYSJ9" TargetMode="External"/><Relationship Id="rId181" Type="http://schemas.openxmlformats.org/officeDocument/2006/relationships/hyperlink" Target="https://cogna.atlassian.net/browse/SGTB-1375?atlOrigin=eyJpIjoiMjBhNWIzMmFjMjdiNGE1YzhhZTE4YmM0ZjA0MDM4ZWYiLCJwIjoiZXhjZWwtamlyYSJ9" TargetMode="External"/><Relationship Id="rId279" Type="http://schemas.openxmlformats.org/officeDocument/2006/relationships/hyperlink" Target="https://cogna.atlassian.net/browse/SGTB-187?atlOrigin=eyJpIjoiMjBhNWIzMmFjMjdiNGE1YzhhZTE4YmM0ZjA0MDM4ZWYiLCJwIjoiZXhjZWwtamlyYSJ9" TargetMode="External"/><Relationship Id="rId486" Type="http://schemas.openxmlformats.org/officeDocument/2006/relationships/hyperlink" Target="https://cogna.atlassian.net/browse/SGRP-97?atlOrigin=eyJpIjoiMjBhNWIzMmFjMjdiNGE1YzhhZTE4YmM0ZjA0MDM4ZWYiLCJwIjoiZXhjZWwtamlyYSJ9" TargetMode="External"/><Relationship Id="rId693" Type="http://schemas.openxmlformats.org/officeDocument/2006/relationships/hyperlink" Target="https://cogna.atlassian.net/browse/ARTSG-184?atlOrigin=eyJpIjoiMjBhNWIzMmFjMjdiNGE1YzhhZTE4YmM0ZjA0MDM4ZWYiLCJwIjoiZXhjZWwtamlyYSJ9" TargetMode="External"/><Relationship Id="rId139" Type="http://schemas.openxmlformats.org/officeDocument/2006/relationships/hyperlink" Target="https://cogna.atlassian.net/browse/JACM-754?atlOrigin=eyJpIjoiMjBhNWIzMmFjMjdiNGE1YzhhZTE4YmM0ZjA0MDM4ZWYiLCJwIjoiZXhjZWwtamlyYSJ9" TargetMode="External"/><Relationship Id="rId346" Type="http://schemas.openxmlformats.org/officeDocument/2006/relationships/hyperlink" Target="https://cogna.atlassian.net/browse/ARTSG-270?atlOrigin=eyJpIjoiMjBhNWIzMmFjMjdiNGE1YzhhZTE4YmM0ZjA0MDM4ZWYiLCJwIjoiZXhjZWwtamlyYSJ9" TargetMode="External"/><Relationship Id="rId553" Type="http://schemas.openxmlformats.org/officeDocument/2006/relationships/hyperlink" Target="https://cogna.atlassian.net/browse/ARTSG-185?atlOrigin=eyJpIjoiMjBhNWIzMmFjMjdiNGE1YzhhZTE4YmM0ZjA0MDM4ZWYiLCJwIjoiZXhjZWwtamlyYSJ9" TargetMode="External"/><Relationship Id="rId760" Type="http://schemas.openxmlformats.org/officeDocument/2006/relationships/hyperlink" Target="https://cogna.atlassian.net/browse/SGGS-15531?atlOrigin=eyJpIjoiMjBhNWIzMmFjMjdiNGE1YzhhZTE4YmM0ZjA0MDM4ZWYiLCJwIjoiZXhjZWwtamlyYSJ9" TargetMode="External"/><Relationship Id="rId998" Type="http://schemas.openxmlformats.org/officeDocument/2006/relationships/hyperlink" Target="https://cogna.atlassian.net/browse/JADO-8433?atlOrigin=eyJpIjoiMjBhNWIzMmFjMjdiNGE1YzhhZTE4YmM0ZjA0MDM4ZWYiLCJwIjoiZXhjZWwtamlyYSJ9" TargetMode="External"/><Relationship Id="rId206" Type="http://schemas.openxmlformats.org/officeDocument/2006/relationships/hyperlink" Target="https://cogna.atlassian.net/browse/SGTB-1013?atlOrigin=eyJpIjoiMjBhNWIzMmFjMjdiNGE1YzhhZTE4YmM0ZjA0MDM4ZWYiLCJwIjoiZXhjZWwtamlyYSJ9" TargetMode="External"/><Relationship Id="rId413" Type="http://schemas.openxmlformats.org/officeDocument/2006/relationships/hyperlink" Target="https://cogna.atlassian.net/browse/SGTB-100?atlOrigin=eyJpIjoiMjBhNWIzMmFjMjdiNGE1YzhhZTE4YmM0ZjA0MDM4ZWYiLCJwIjoiZXhjZWwtamlyYSJ9" TargetMode="External"/><Relationship Id="rId858" Type="http://schemas.openxmlformats.org/officeDocument/2006/relationships/hyperlink" Target="https://cogna.atlassian.net/browse/SGSE-3341?atlOrigin=eyJpIjoiMjBhNWIzMmFjMjdiNGE1YzhhZTE4YmM0ZjA0MDM4ZWYiLCJwIjoiZXhjZWwtamlyYSJ9" TargetMode="External"/><Relationship Id="rId1043" Type="http://schemas.openxmlformats.org/officeDocument/2006/relationships/hyperlink" Target="https://cogna.atlassian.net/browse/ARTPT-710?atlOrigin=eyJpIjoiMjBhNWIzMmFjMjdiNGE1YzhhZTE4YmM0ZjA0MDM4ZWYiLCJwIjoiZXhjZWwtamlyYSJ9" TargetMode="External"/><Relationship Id="rId620" Type="http://schemas.openxmlformats.org/officeDocument/2006/relationships/hyperlink" Target="https://cogna.atlassian.net/browse/SGRP-1?atlOrigin=eyJpIjoiMjBhNWIzMmFjMjdiNGE1YzhhZTE4YmM0ZjA0MDM4ZWYiLCJwIjoiZXhjZWwtamlyYSJ9" TargetMode="External"/><Relationship Id="rId718" Type="http://schemas.openxmlformats.org/officeDocument/2006/relationships/hyperlink" Target="https://cogna.atlassian.net/browse/SGGS-17051?atlOrigin=eyJpIjoiMjBhNWIzMmFjMjdiNGE1YzhhZTE4YmM0ZjA0MDM4ZWYiLCJwIjoiZXhjZWwtamlyYSJ9" TargetMode="External"/><Relationship Id="rId925" Type="http://schemas.openxmlformats.org/officeDocument/2006/relationships/hyperlink" Target="https://cogna.atlassian.net/browse/SGGU-5187?atlOrigin=eyJpIjoiMjBhNWIzMmFjMjdiNGE1YzhhZTE4YmM0ZjA0MDM4ZWYiLCJwIjoiZXhjZWwtamlyYSJ9" TargetMode="External"/><Relationship Id="rId54" Type="http://schemas.openxmlformats.org/officeDocument/2006/relationships/hyperlink" Target="https://cogna.atlassian.net/browse/ARTPT-710?atlOrigin=eyJpIjoiMjBhNWIzMmFjMjdiNGE1YzhhZTE4YmM0ZjA0MDM4ZWYiLCJwIjoiZXhjZWwtamlyYSJ9" TargetMode="External"/><Relationship Id="rId270" Type="http://schemas.openxmlformats.org/officeDocument/2006/relationships/hyperlink" Target="https://cogna.atlassian.net/browse/SDIA-1212?atlOrigin=eyJpIjoiMjBhNWIzMmFjMjdiNGE1YzhhZTE4YmM0ZjA0MDM4ZWYiLCJwIjoiZXhjZWwtamlyYSJ9" TargetMode="External"/><Relationship Id="rId130" Type="http://schemas.openxmlformats.org/officeDocument/2006/relationships/hyperlink" Target="https://cogna.atlassian.net/browse/ARTPT-701?atlOrigin=eyJpIjoiMjBhNWIzMmFjMjdiNGE1YzhhZTE4YmM0ZjA0MDM4ZWYiLCJwIjoiZXhjZWwtamlyYSJ9" TargetMode="External"/><Relationship Id="rId368" Type="http://schemas.openxmlformats.org/officeDocument/2006/relationships/hyperlink" Target="https://cogna.atlassian.net/browse/ARTSG-270?atlOrigin=eyJpIjoiMjBhNWIzMmFjMjdiNGE1YzhhZTE4YmM0ZjA0MDM4ZWYiLCJwIjoiZXhjZWwtamlyYSJ9" TargetMode="External"/><Relationship Id="rId575" Type="http://schemas.openxmlformats.org/officeDocument/2006/relationships/hyperlink" Target="https://cogna.atlassian.net/browse/ARTSG-185?atlOrigin=eyJpIjoiMjBhNWIzMmFjMjdiNGE1YzhhZTE4YmM0ZjA0MDM4ZWYiLCJwIjoiZXhjZWwtamlyYSJ9" TargetMode="External"/><Relationship Id="rId782" Type="http://schemas.openxmlformats.org/officeDocument/2006/relationships/hyperlink" Target="https://cogna.atlassian.net/browse/SGGS-16815?atlOrigin=eyJpIjoiMjBhNWIzMmFjMjdiNGE1YzhhZTE4YmM0ZjA0MDM4ZWYiLCJwIjoiZXhjZWwtamlyYSJ9" TargetMode="External"/><Relationship Id="rId228" Type="http://schemas.openxmlformats.org/officeDocument/2006/relationships/hyperlink" Target="https://cogna.atlassian.net/browse/SGTB-999?atlOrigin=eyJpIjoiMjBhNWIzMmFjMjdiNGE1YzhhZTE4YmM0ZjA0MDM4ZWYiLCJwIjoiZXhjZWwtamlyYSJ9" TargetMode="External"/><Relationship Id="rId435" Type="http://schemas.openxmlformats.org/officeDocument/2006/relationships/hyperlink" Target="https://cogna.atlassian.net/browse/ARTSG-193?atlOrigin=eyJpIjoiMjBhNWIzMmFjMjdiNGE1YzhhZTE4YmM0ZjA0MDM4ZWYiLCJwIjoiZXhjZWwtamlyYSJ9" TargetMode="External"/><Relationship Id="rId642" Type="http://schemas.openxmlformats.org/officeDocument/2006/relationships/hyperlink" Target="https://cogna.atlassian.net/browse/SGGS-15526?atlOrigin=eyJpIjoiMjBhNWIzMmFjMjdiNGE1YzhhZTE4YmM0ZjA0MDM4ZWYiLCJwIjoiZXhjZWwtamlyYSJ9" TargetMode="External"/><Relationship Id="rId1065" Type="http://schemas.openxmlformats.org/officeDocument/2006/relationships/hyperlink" Target="https://cogna.atlassian.net/browse/ARTPT-710?atlOrigin=eyJpIjoiMjBhNWIzMmFjMjdiNGE1YzhhZTE4YmM0ZjA0MDM4ZWYiLCJwIjoiZXhjZWwtamlyYSJ9" TargetMode="External"/><Relationship Id="rId502" Type="http://schemas.openxmlformats.org/officeDocument/2006/relationships/hyperlink" Target="https://cogna.atlassian.net/browse/SGRP-86?atlOrigin=eyJpIjoiMjBhNWIzMmFjMjdiNGE1YzhhZTE4YmM0ZjA0MDM4ZWYiLCJwIjoiZXhjZWwtamlyYSJ9" TargetMode="External"/><Relationship Id="rId947" Type="http://schemas.openxmlformats.org/officeDocument/2006/relationships/hyperlink" Target="https://cogna.atlassian.net/browse/SGGU-5187?atlOrigin=eyJpIjoiMjBhNWIzMmFjMjdiNGE1YzhhZTE4YmM0ZjA0MDM4ZWYiLCJwIjoiZXhjZWwtamlyYSJ9" TargetMode="External"/><Relationship Id="rId76" Type="http://schemas.openxmlformats.org/officeDocument/2006/relationships/hyperlink" Target="https://cogna.atlassian.net/browse/ARTPT-710?atlOrigin=eyJpIjoiMjBhNWIzMmFjMjdiNGE1YzhhZTE4YmM0ZjA0MDM4ZWYiLCJwIjoiZXhjZWwtamlyYSJ9" TargetMode="External"/><Relationship Id="rId807" Type="http://schemas.openxmlformats.org/officeDocument/2006/relationships/hyperlink" Target="https://cogna.atlassian.net/browse/ARTSG-178?atlOrigin=eyJpIjoiMjBhNWIzMmFjMjdiNGE1YzhhZTE4YmM0ZjA0MDM4ZWYiLCJwIjoiZXhjZWwtamlyYSJ9" TargetMode="External"/><Relationship Id="rId292" Type="http://schemas.openxmlformats.org/officeDocument/2006/relationships/hyperlink" Target="https://cogna.atlassian.net/browse/SDIA-1212?atlOrigin=eyJpIjoiMjBhNWIzMmFjMjdiNGE1YzhhZTE4YmM0ZjA0MDM4ZWYiLCJwIjoiZXhjZWwtamlyYSJ9" TargetMode="External"/><Relationship Id="rId597" Type="http://schemas.openxmlformats.org/officeDocument/2006/relationships/hyperlink" Target="https://cogna.atlassian.net/browse/ARTSG-185?atlOrigin=eyJpIjoiMjBhNWIzMmFjMjdiNGE1YzhhZTE4YmM0ZjA0MDM4ZWYiLCJwIjoiZXhjZWwtamlyYSJ9"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comments" Target="../comments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vmlDrawing" Target="../drawings/vmlDrawing5.vml"/><Relationship Id="rId5" Type="http://schemas.openxmlformats.org/officeDocument/2006/relationships/pivotTable" Target="../pivotTables/pivotTable8.xml"/><Relationship Id="rId10" Type="http://schemas.openxmlformats.org/officeDocument/2006/relationships/drawing" Target="../drawings/drawing6.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printerSettings" Target="../printerSettings/printerSettings9.bin"/><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E61F-BB82-477E-B40C-7142EBE16070}">
  <sheetPr>
    <tabColor theme="5"/>
  </sheetPr>
  <dimension ref="A1:E6"/>
  <sheetViews>
    <sheetView showGridLines="0" workbookViewId="0">
      <selection activeCell="D19" sqref="D19"/>
    </sheetView>
  </sheetViews>
  <sheetFormatPr defaultColWidth="9.33203125" defaultRowHeight="14.4" x14ac:dyDescent="0.3"/>
  <cols>
    <col min="1" max="1" width="4.6640625" customWidth="1"/>
    <col min="2" max="2" width="11" style="138" bestFit="1" customWidth="1"/>
    <col min="3" max="3" width="9" style="138" customWidth="1"/>
    <col min="4" max="4" width="136" style="138" customWidth="1"/>
    <col min="5" max="5" width="4.6640625" customWidth="1"/>
  </cols>
  <sheetData>
    <row r="1" spans="1:5" ht="7.5" customHeight="1" x14ac:dyDescent="0.3">
      <c r="A1" s="74"/>
      <c r="B1" s="170"/>
      <c r="C1" s="170"/>
      <c r="D1" s="170"/>
      <c r="E1" s="74"/>
    </row>
    <row r="2" spans="1:5" ht="21" x14ac:dyDescent="0.3">
      <c r="A2" s="74"/>
      <c r="B2" s="171" t="s">
        <v>0</v>
      </c>
      <c r="C2" s="170"/>
      <c r="D2" s="170"/>
      <c r="E2" s="74"/>
    </row>
    <row r="3" spans="1:5" ht="8.25" customHeight="1" x14ac:dyDescent="0.3">
      <c r="A3" s="74"/>
      <c r="B3" s="170"/>
      <c r="C3" s="170"/>
      <c r="D3" s="170"/>
      <c r="E3" s="74"/>
    </row>
    <row r="5" spans="1:5" x14ac:dyDescent="0.3">
      <c r="B5" s="172" t="s">
        <v>1</v>
      </c>
      <c r="C5" s="172" t="s">
        <v>2</v>
      </c>
      <c r="D5" s="172" t="s">
        <v>3</v>
      </c>
    </row>
    <row r="6" spans="1:5" ht="28.8" x14ac:dyDescent="0.3">
      <c r="B6" s="174">
        <v>45961</v>
      </c>
      <c r="C6" s="175">
        <v>13</v>
      </c>
      <c r="D6" s="173" t="s">
        <v>4</v>
      </c>
    </row>
  </sheetData>
  <pageMargins left="0.511811024" right="0.511811024" top="0.78740157499999996" bottom="0.78740157499999996" header="0.31496062000000002" footer="0.31496062000000002"/>
  <headerFooter>
    <oddFooter>&amp;L_x000D_&amp;1#&amp;"Calibri"&amp;10&amp;K000000 Público</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687E-9127-42BD-A446-7AF1D4D142C1}">
  <sheetPr>
    <tabColor theme="5"/>
  </sheetPr>
  <dimension ref="A1:G57"/>
  <sheetViews>
    <sheetView showGridLines="0" tabSelected="1" topLeftCell="A11" workbookViewId="0">
      <selection activeCell="E10" sqref="E10:E11"/>
    </sheetView>
  </sheetViews>
  <sheetFormatPr defaultColWidth="9.33203125" defaultRowHeight="14.4" x14ac:dyDescent="0.3"/>
  <cols>
    <col min="1" max="1" width="9.33203125" customWidth="1"/>
    <col min="2" max="2" width="12.6640625" bestFit="1" customWidth="1"/>
    <col min="3" max="3" width="46.33203125" customWidth="1"/>
    <col min="4" max="4" width="64.6640625" customWidth="1"/>
    <col min="5" max="5" width="34.44140625" customWidth="1"/>
    <col min="6" max="6" width="24.6640625" style="51" customWidth="1"/>
    <col min="7" max="7" width="9.33203125" customWidth="1"/>
  </cols>
  <sheetData>
    <row r="1" spans="1:7" ht="7.5" customHeight="1" x14ac:dyDescent="0.3">
      <c r="A1" s="74"/>
      <c r="B1" s="74"/>
      <c r="C1" s="74"/>
      <c r="D1" s="74"/>
      <c r="E1" s="74"/>
      <c r="F1" s="75"/>
      <c r="G1" s="74"/>
    </row>
    <row r="2" spans="1:7" ht="21" x14ac:dyDescent="0.4">
      <c r="A2" s="74"/>
      <c r="B2" s="76" t="s">
        <v>5</v>
      </c>
      <c r="C2" s="74"/>
      <c r="D2" s="74"/>
      <c r="E2" s="74"/>
      <c r="F2" s="77" t="s">
        <v>6</v>
      </c>
      <c r="G2" s="74"/>
    </row>
    <row r="3" spans="1:7" ht="8.25" customHeight="1" x14ac:dyDescent="0.3">
      <c r="A3" s="74"/>
      <c r="B3" s="74"/>
      <c r="C3" s="74"/>
      <c r="D3" s="74"/>
      <c r="E3" s="74"/>
      <c r="F3" s="75"/>
      <c r="G3" s="74"/>
    </row>
    <row r="4" spans="1:7" x14ac:dyDescent="0.3">
      <c r="B4" s="39" t="s">
        <v>7</v>
      </c>
    </row>
    <row r="5" spans="1:7" ht="47.25" customHeight="1" x14ac:dyDescent="0.3">
      <c r="B5" s="239" t="s">
        <v>8</v>
      </c>
      <c r="C5" s="240"/>
      <c r="D5" s="240"/>
      <c r="E5" s="240"/>
    </row>
    <row r="6" spans="1:7" x14ac:dyDescent="0.3">
      <c r="B6" s="39"/>
    </row>
    <row r="7" spans="1:7" x14ac:dyDescent="0.3">
      <c r="B7" s="31" t="s">
        <v>9</v>
      </c>
      <c r="C7" s="32"/>
      <c r="D7" s="32"/>
      <c r="E7" s="32"/>
      <c r="F7" s="53"/>
    </row>
    <row r="8" spans="1:7" x14ac:dyDescent="0.3">
      <c r="B8" s="42" t="s">
        <v>10</v>
      </c>
      <c r="C8" s="43" t="s">
        <v>11</v>
      </c>
      <c r="D8" s="43" t="s">
        <v>12</v>
      </c>
      <c r="E8" s="44" t="s">
        <v>13</v>
      </c>
      <c r="F8" s="52" t="s">
        <v>14</v>
      </c>
    </row>
    <row r="9" spans="1:7" ht="409.6" x14ac:dyDescent="0.3">
      <c r="B9" s="45" t="s">
        <v>15</v>
      </c>
      <c r="C9" s="46" t="s">
        <v>16</v>
      </c>
      <c r="D9" s="46" t="s">
        <v>17</v>
      </c>
      <c r="E9" s="47" t="s">
        <v>18</v>
      </c>
      <c r="F9" s="50" t="s">
        <v>19</v>
      </c>
    </row>
    <row r="10" spans="1:7" ht="409.5" customHeight="1" x14ac:dyDescent="0.3">
      <c r="B10" s="241" t="s">
        <v>20</v>
      </c>
      <c r="C10" s="243" t="s">
        <v>21</v>
      </c>
      <c r="D10" s="245" t="s">
        <v>22</v>
      </c>
      <c r="E10" s="246" t="s">
        <v>23</v>
      </c>
      <c r="F10" s="248" t="s">
        <v>24</v>
      </c>
    </row>
    <row r="11" spans="1:7" ht="105.75" customHeight="1" x14ac:dyDescent="0.3">
      <c r="B11" s="242"/>
      <c r="C11" s="244"/>
      <c r="D11" s="244"/>
      <c r="E11" s="247"/>
      <c r="F11" s="249"/>
    </row>
    <row r="12" spans="1:7" ht="72" x14ac:dyDescent="0.3">
      <c r="B12" s="49" t="s">
        <v>25</v>
      </c>
      <c r="C12" s="48" t="s">
        <v>26</v>
      </c>
      <c r="D12" s="48" t="s">
        <v>27</v>
      </c>
      <c r="E12" t="s">
        <v>28</v>
      </c>
      <c r="F12" s="50" t="s">
        <v>29</v>
      </c>
    </row>
    <row r="13" spans="1:7" ht="105.75" customHeight="1" x14ac:dyDescent="0.3">
      <c r="B13" s="49" t="s">
        <v>30</v>
      </c>
      <c r="C13" s="133" t="s">
        <v>31</v>
      </c>
      <c r="D13" s="133" t="s">
        <v>32</v>
      </c>
      <c r="E13" s="134" t="s">
        <v>33</v>
      </c>
      <c r="F13" s="135"/>
    </row>
    <row r="14" spans="1:7" ht="86.4" x14ac:dyDescent="0.3">
      <c r="B14" s="49" t="s">
        <v>34</v>
      </c>
      <c r="C14" s="48" t="s">
        <v>35</v>
      </c>
      <c r="D14" s="48" t="s">
        <v>36</v>
      </c>
      <c r="E14" s="41" t="s">
        <v>37</v>
      </c>
      <c r="F14" s="50"/>
    </row>
    <row r="15" spans="1:7" ht="409.6" x14ac:dyDescent="0.3">
      <c r="B15" s="49" t="s">
        <v>38</v>
      </c>
      <c r="C15" s="133" t="s">
        <v>39</v>
      </c>
      <c r="D15" s="133" t="s">
        <v>40</v>
      </c>
      <c r="E15" s="41" t="s">
        <v>41</v>
      </c>
      <c r="F15" s="135"/>
    </row>
    <row r="16" spans="1:7" x14ac:dyDescent="0.3">
      <c r="B16" s="237" t="s">
        <v>42</v>
      </c>
      <c r="C16" s="238"/>
      <c r="D16" s="238"/>
      <c r="E16" s="238"/>
      <c r="F16" s="238"/>
    </row>
    <row r="17" spans="2:6" x14ac:dyDescent="0.3">
      <c r="B17" s="41"/>
    </row>
    <row r="18" spans="2:6" x14ac:dyDescent="0.3">
      <c r="B18" s="41"/>
    </row>
    <row r="19" spans="2:6" x14ac:dyDescent="0.3">
      <c r="B19" s="31" t="s">
        <v>43</v>
      </c>
      <c r="C19" s="32"/>
      <c r="D19" s="32"/>
      <c r="E19" s="32"/>
      <c r="F19" s="53"/>
    </row>
    <row r="20" spans="2:6" x14ac:dyDescent="0.3">
      <c r="B20" t="s">
        <v>44</v>
      </c>
    </row>
    <row r="21" spans="2:6" x14ac:dyDescent="0.3">
      <c r="B21" t="s">
        <v>45</v>
      </c>
    </row>
    <row r="22" spans="2:6" x14ac:dyDescent="0.3">
      <c r="B22" t="s">
        <v>46</v>
      </c>
      <c r="F22"/>
    </row>
    <row r="23" spans="2:6" x14ac:dyDescent="0.3">
      <c r="B23" t="s">
        <v>47</v>
      </c>
      <c r="F23"/>
    </row>
    <row r="24" spans="2:6" x14ac:dyDescent="0.3">
      <c r="F24"/>
    </row>
    <row r="25" spans="2:6" x14ac:dyDescent="0.3">
      <c r="F25"/>
    </row>
    <row r="26" spans="2:6" x14ac:dyDescent="0.3">
      <c r="F26"/>
    </row>
    <row r="27" spans="2:6" x14ac:dyDescent="0.3">
      <c r="F27"/>
    </row>
    <row r="28" spans="2:6" x14ac:dyDescent="0.3">
      <c r="F28"/>
    </row>
    <row r="29" spans="2:6" x14ac:dyDescent="0.3">
      <c r="F29"/>
    </row>
    <row r="30" spans="2:6" x14ac:dyDescent="0.3">
      <c r="F30"/>
    </row>
    <row r="31" spans="2:6" x14ac:dyDescent="0.3">
      <c r="F31"/>
    </row>
    <row r="32" spans="2:6" x14ac:dyDescent="0.3">
      <c r="F32"/>
    </row>
    <row r="33" spans="6:6" x14ac:dyDescent="0.3">
      <c r="F33"/>
    </row>
    <row r="34" spans="6:6" x14ac:dyDescent="0.3">
      <c r="F34"/>
    </row>
    <row r="35" spans="6:6" x14ac:dyDescent="0.3">
      <c r="F35"/>
    </row>
    <row r="36" spans="6:6" x14ac:dyDescent="0.3">
      <c r="F36"/>
    </row>
    <row r="37" spans="6:6" x14ac:dyDescent="0.3">
      <c r="F37"/>
    </row>
    <row r="38" spans="6:6" x14ac:dyDescent="0.3">
      <c r="F38"/>
    </row>
    <row r="39" spans="6:6" x14ac:dyDescent="0.3">
      <c r="F39"/>
    </row>
    <row r="40" spans="6:6" x14ac:dyDescent="0.3">
      <c r="F40"/>
    </row>
    <row r="41" spans="6:6" x14ac:dyDescent="0.3">
      <c r="F41"/>
    </row>
    <row r="42" spans="6:6" x14ac:dyDescent="0.3">
      <c r="F42"/>
    </row>
    <row r="43" spans="6:6" x14ac:dyDescent="0.3">
      <c r="F43"/>
    </row>
    <row r="44" spans="6:6" x14ac:dyDescent="0.3">
      <c r="F44"/>
    </row>
    <row r="45" spans="6:6" x14ac:dyDescent="0.3">
      <c r="F45"/>
    </row>
    <row r="46" spans="6:6" x14ac:dyDescent="0.3">
      <c r="F46"/>
    </row>
    <row r="47" spans="6:6" x14ac:dyDescent="0.3">
      <c r="F47"/>
    </row>
    <row r="48" spans="6:6" x14ac:dyDescent="0.3">
      <c r="F48"/>
    </row>
    <row r="49" spans="6:6" x14ac:dyDescent="0.3">
      <c r="F49"/>
    </row>
    <row r="50" spans="6:6" x14ac:dyDescent="0.3">
      <c r="F50"/>
    </row>
    <row r="51" spans="6:6" x14ac:dyDescent="0.3">
      <c r="F51"/>
    </row>
    <row r="52" spans="6:6" x14ac:dyDescent="0.3">
      <c r="F52"/>
    </row>
    <row r="53" spans="6:6" x14ac:dyDescent="0.3">
      <c r="F53"/>
    </row>
    <row r="54" spans="6:6" x14ac:dyDescent="0.3">
      <c r="F54"/>
    </row>
    <row r="55" spans="6:6" x14ac:dyDescent="0.3">
      <c r="F55"/>
    </row>
    <row r="56" spans="6:6" x14ac:dyDescent="0.3">
      <c r="F56"/>
    </row>
    <row r="57" spans="6:6" x14ac:dyDescent="0.3">
      <c r="F57"/>
    </row>
  </sheetData>
  <mergeCells count="7">
    <mergeCell ref="B16:F16"/>
    <mergeCell ref="B5:E5"/>
    <mergeCell ref="B10:B11"/>
    <mergeCell ref="C10:C11"/>
    <mergeCell ref="D10:D11"/>
    <mergeCell ref="E10:E11"/>
    <mergeCell ref="F10:F11"/>
  </mergeCells>
  <pageMargins left="0.511811024" right="0.511811024" top="0.78740157499999996" bottom="0.78740157499999996" header="0.31496062000000002" footer="0.31496062000000002"/>
  <headerFooter>
    <oddFooter>&amp;L_x000D_&amp;1#&amp;"Calibri"&amp;10&amp;K000000 Público</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A967-588C-48FF-85B9-01514A37635B}">
  <sheetPr>
    <tabColor theme="9" tint="0.79998168889431442"/>
  </sheetPr>
  <dimension ref="A1:AO684"/>
  <sheetViews>
    <sheetView showGridLines="0" topLeftCell="U664" workbookViewId="0">
      <selection activeCell="L589" sqref="L36:L589"/>
    </sheetView>
  </sheetViews>
  <sheetFormatPr defaultColWidth="8.6640625" defaultRowHeight="14.4" x14ac:dyDescent="0.3"/>
  <cols>
    <col min="1" max="1" width="19.88671875" bestFit="1" customWidth="1"/>
    <col min="2" max="2" width="28.88671875" customWidth="1"/>
    <col min="3" max="3" width="17.44140625" customWidth="1"/>
    <col min="4" max="4" width="14" bestFit="1" customWidth="1"/>
    <col min="5" max="5" width="6.6640625" bestFit="1" customWidth="1"/>
    <col min="6" max="6" width="9" bestFit="1" customWidth="1"/>
    <col min="7" max="7" width="14.6640625" customWidth="1"/>
    <col min="8" max="8" width="11.33203125" bestFit="1" customWidth="1"/>
    <col min="9" max="9" width="11.88671875" bestFit="1" customWidth="1"/>
    <col min="10" max="10" width="16.21875" bestFit="1" customWidth="1"/>
    <col min="11" max="11" width="11" customWidth="1"/>
    <col min="12" max="12" width="11" bestFit="1" customWidth="1"/>
    <col min="13" max="13" width="19.88671875" customWidth="1"/>
    <col min="14" max="14" width="16.88671875" bestFit="1" customWidth="1"/>
    <col min="15" max="15" width="13" customWidth="1"/>
    <col min="16" max="16" width="4.6640625" bestFit="1" customWidth="1"/>
    <col min="17" max="30" width="9.33203125" customWidth="1"/>
  </cols>
  <sheetData>
    <row r="1" spans="1:41" x14ac:dyDescent="0.3">
      <c r="A1" s="140" t="s">
        <v>48</v>
      </c>
      <c r="B1" s="140" t="s">
        <v>49</v>
      </c>
      <c r="C1" s="140" t="s">
        <v>50</v>
      </c>
      <c r="D1" s="140" t="s">
        <v>51</v>
      </c>
      <c r="E1" s="140" t="s">
        <v>53</v>
      </c>
      <c r="F1" s="140" t="s">
        <v>54</v>
      </c>
      <c r="G1" s="140" t="s">
        <v>56</v>
      </c>
      <c r="H1" s="140" t="s">
        <v>58</v>
      </c>
      <c r="I1" s="140" t="s">
        <v>59</v>
      </c>
      <c r="J1" s="140" t="s">
        <v>60</v>
      </c>
      <c r="K1" s="140" t="s">
        <v>61</v>
      </c>
      <c r="L1" s="140" t="s">
        <v>62</v>
      </c>
      <c r="M1" s="140" t="s">
        <v>63</v>
      </c>
      <c r="N1" s="140" t="s">
        <v>64</v>
      </c>
      <c r="O1" s="140" t="s">
        <v>65</v>
      </c>
      <c r="P1" s="140" t="s">
        <v>66</v>
      </c>
      <c r="Q1" s="140" t="s">
        <v>67</v>
      </c>
      <c r="R1" s="140" t="s">
        <v>68</v>
      </c>
      <c r="S1" s="140" t="s">
        <v>69</v>
      </c>
      <c r="T1" s="140" t="s">
        <v>70</v>
      </c>
      <c r="U1" s="140" t="s">
        <v>71</v>
      </c>
      <c r="V1" s="140" t="s">
        <v>72</v>
      </c>
      <c r="W1" s="140" t="s">
        <v>73</v>
      </c>
      <c r="X1" s="140" t="s">
        <v>74</v>
      </c>
      <c r="Y1" s="140" t="s">
        <v>75</v>
      </c>
      <c r="Z1" s="140" t="s">
        <v>76</v>
      </c>
      <c r="AA1" s="140" t="s">
        <v>77</v>
      </c>
      <c r="AB1" s="140" t="s">
        <v>78</v>
      </c>
      <c r="AC1" s="140" t="s">
        <v>79</v>
      </c>
      <c r="AD1" s="140" t="s">
        <v>80</v>
      </c>
      <c r="AE1" s="140" t="s">
        <v>81</v>
      </c>
      <c r="AF1" s="140" t="s">
        <v>82</v>
      </c>
      <c r="AG1" s="140" t="s">
        <v>83</v>
      </c>
      <c r="AH1" s="195" t="s">
        <v>7382</v>
      </c>
      <c r="AI1" s="195" t="s">
        <v>68</v>
      </c>
      <c r="AJ1" s="195" t="s">
        <v>436</v>
      </c>
      <c r="AK1" s="195" t="s">
        <v>7383</v>
      </c>
      <c r="AL1" s="195" t="s">
        <v>7384</v>
      </c>
      <c r="AM1" s="195" t="s">
        <v>7385</v>
      </c>
      <c r="AN1" s="195" t="s">
        <v>7386</v>
      </c>
      <c r="AO1" s="140" t="s">
        <v>81</v>
      </c>
    </row>
    <row r="2" spans="1:41" x14ac:dyDescent="0.3">
      <c r="A2" t="s">
        <v>84</v>
      </c>
      <c r="B2" t="s">
        <v>3895</v>
      </c>
      <c r="C2" t="s">
        <v>3894</v>
      </c>
      <c r="D2" t="s">
        <v>85</v>
      </c>
      <c r="G2" t="s">
        <v>3178</v>
      </c>
      <c r="M2" t="s">
        <v>3847</v>
      </c>
      <c r="AF2" t="s">
        <v>1151</v>
      </c>
      <c r="AG2" t="s">
        <v>7387</v>
      </c>
    </row>
    <row r="3" spans="1:41" x14ac:dyDescent="0.3">
      <c r="A3" t="s">
        <v>84</v>
      </c>
      <c r="B3" t="s">
        <v>3897</v>
      </c>
      <c r="C3" t="s">
        <v>3896</v>
      </c>
      <c r="D3" t="s">
        <v>85</v>
      </c>
      <c r="G3" t="s">
        <v>3178</v>
      </c>
      <c r="M3" t="s">
        <v>3847</v>
      </c>
      <c r="AF3" t="s">
        <v>1151</v>
      </c>
      <c r="AG3" t="s">
        <v>7387</v>
      </c>
    </row>
    <row r="4" spans="1:41" x14ac:dyDescent="0.3">
      <c r="A4" t="s">
        <v>84</v>
      </c>
      <c r="B4" t="s">
        <v>3899</v>
      </c>
      <c r="C4" t="s">
        <v>3898</v>
      </c>
      <c r="D4" t="s">
        <v>92</v>
      </c>
      <c r="G4" t="s">
        <v>3178</v>
      </c>
      <c r="M4" t="s">
        <v>3847</v>
      </c>
      <c r="AF4" t="s">
        <v>1151</v>
      </c>
      <c r="AG4" t="s">
        <v>7387</v>
      </c>
    </row>
    <row r="5" spans="1:41" x14ac:dyDescent="0.3">
      <c r="A5" t="s">
        <v>84</v>
      </c>
      <c r="B5" t="s">
        <v>3901</v>
      </c>
      <c r="C5" t="s">
        <v>3900</v>
      </c>
      <c r="D5" t="s">
        <v>90</v>
      </c>
      <c r="G5" t="s">
        <v>3178</v>
      </c>
      <c r="M5" t="s">
        <v>3847</v>
      </c>
      <c r="AF5" t="s">
        <v>1151</v>
      </c>
      <c r="AG5" t="s">
        <v>7387</v>
      </c>
    </row>
    <row r="6" spans="1:41" x14ac:dyDescent="0.3">
      <c r="A6" t="s">
        <v>84</v>
      </c>
      <c r="B6" t="s">
        <v>3904</v>
      </c>
      <c r="C6" t="s">
        <v>3902</v>
      </c>
      <c r="D6" t="s">
        <v>90</v>
      </c>
      <c r="G6" t="s">
        <v>3178</v>
      </c>
      <c r="M6" t="s">
        <v>3903</v>
      </c>
      <c r="AF6" t="s">
        <v>1151</v>
      </c>
      <c r="AG6" t="s">
        <v>7387</v>
      </c>
    </row>
    <row r="7" spans="1:41" x14ac:dyDescent="0.3">
      <c r="A7" t="s">
        <v>84</v>
      </c>
      <c r="B7" t="s">
        <v>3906</v>
      </c>
      <c r="C7" t="s">
        <v>3905</v>
      </c>
      <c r="D7" t="s">
        <v>85</v>
      </c>
      <c r="G7" t="s">
        <v>3178</v>
      </c>
      <c r="M7" t="s">
        <v>3903</v>
      </c>
      <c r="AF7" t="s">
        <v>1151</v>
      </c>
      <c r="AG7" t="s">
        <v>7387</v>
      </c>
    </row>
    <row r="8" spans="1:41" x14ac:dyDescent="0.3">
      <c r="A8" t="s">
        <v>84</v>
      </c>
      <c r="B8" t="s">
        <v>3908</v>
      </c>
      <c r="C8" t="s">
        <v>3907</v>
      </c>
      <c r="D8" t="s">
        <v>90</v>
      </c>
      <c r="G8" t="s">
        <v>3178</v>
      </c>
      <c r="M8" t="s">
        <v>3903</v>
      </c>
      <c r="AF8" t="s">
        <v>1151</v>
      </c>
      <c r="AG8" t="s">
        <v>7387</v>
      </c>
    </row>
    <row r="9" spans="1:41" x14ac:dyDescent="0.3">
      <c r="A9" t="s">
        <v>84</v>
      </c>
      <c r="B9" t="s">
        <v>3910</v>
      </c>
      <c r="C9" t="s">
        <v>3909</v>
      </c>
      <c r="D9" t="s">
        <v>94</v>
      </c>
      <c r="G9" t="s">
        <v>3178</v>
      </c>
      <c r="M9" t="s">
        <v>3903</v>
      </c>
      <c r="AF9" t="s">
        <v>1151</v>
      </c>
      <c r="AG9" t="s">
        <v>7387</v>
      </c>
    </row>
    <row r="10" spans="1:41" x14ac:dyDescent="0.3">
      <c r="A10" t="s">
        <v>84</v>
      </c>
      <c r="B10" t="s">
        <v>3912</v>
      </c>
      <c r="C10" t="s">
        <v>3911</v>
      </c>
      <c r="D10" t="s">
        <v>94</v>
      </c>
      <c r="G10" t="s">
        <v>3178</v>
      </c>
      <c r="M10" t="s">
        <v>3903</v>
      </c>
      <c r="AF10" t="s">
        <v>1151</v>
      </c>
      <c r="AG10" t="s">
        <v>7387</v>
      </c>
    </row>
    <row r="11" spans="1:41" x14ac:dyDescent="0.3">
      <c r="A11" t="s">
        <v>108</v>
      </c>
      <c r="B11" t="s">
        <v>3914</v>
      </c>
      <c r="C11" t="s">
        <v>3913</v>
      </c>
      <c r="D11" t="s">
        <v>85</v>
      </c>
      <c r="G11" t="s">
        <v>3178</v>
      </c>
      <c r="H11" t="s">
        <v>3915</v>
      </c>
      <c r="K11">
        <v>2</v>
      </c>
      <c r="L11">
        <v>2</v>
      </c>
      <c r="M11" t="s">
        <v>3564</v>
      </c>
      <c r="AF11" t="s">
        <v>1151</v>
      </c>
      <c r="AG11" t="s">
        <v>7387</v>
      </c>
    </row>
    <row r="12" spans="1:41" x14ac:dyDescent="0.3">
      <c r="A12" t="s">
        <v>95</v>
      </c>
      <c r="B12" t="s">
        <v>7388</v>
      </c>
      <c r="C12" t="s">
        <v>7389</v>
      </c>
      <c r="D12" t="s">
        <v>85</v>
      </c>
      <c r="G12" t="s">
        <v>3178</v>
      </c>
      <c r="H12" t="s">
        <v>2885</v>
      </c>
      <c r="K12">
        <v>5</v>
      </c>
      <c r="L12">
        <v>5</v>
      </c>
      <c r="M12" t="s">
        <v>3564</v>
      </c>
      <c r="AF12" t="s">
        <v>1151</v>
      </c>
      <c r="AG12" t="s">
        <v>7387</v>
      </c>
    </row>
    <row r="13" spans="1:41" x14ac:dyDescent="0.3">
      <c r="A13" t="s">
        <v>95</v>
      </c>
      <c r="B13" t="s">
        <v>7390</v>
      </c>
      <c r="C13" t="s">
        <v>7391</v>
      </c>
      <c r="D13" t="s">
        <v>85</v>
      </c>
      <c r="G13" t="s">
        <v>3178</v>
      </c>
      <c r="H13" t="s">
        <v>2885</v>
      </c>
      <c r="K13">
        <v>5</v>
      </c>
      <c r="L13">
        <v>5</v>
      </c>
      <c r="M13" t="s">
        <v>3291</v>
      </c>
      <c r="AF13" t="s">
        <v>1151</v>
      </c>
      <c r="AG13" t="s">
        <v>7387</v>
      </c>
    </row>
    <row r="14" spans="1:41" x14ac:dyDescent="0.3">
      <c r="A14" t="s">
        <v>96</v>
      </c>
      <c r="B14" t="s">
        <v>7392</v>
      </c>
      <c r="C14" t="s">
        <v>3916</v>
      </c>
      <c r="D14" t="s">
        <v>85</v>
      </c>
      <c r="G14" t="s">
        <v>3178</v>
      </c>
      <c r="H14" t="s">
        <v>2885</v>
      </c>
      <c r="K14">
        <v>8</v>
      </c>
      <c r="L14">
        <v>8</v>
      </c>
      <c r="M14" t="s">
        <v>3439</v>
      </c>
      <c r="AF14" t="s">
        <v>1151</v>
      </c>
      <c r="AG14" t="s">
        <v>7387</v>
      </c>
    </row>
    <row r="15" spans="1:41" x14ac:dyDescent="0.3">
      <c r="A15" t="s">
        <v>96</v>
      </c>
      <c r="B15" t="s">
        <v>3919</v>
      </c>
      <c r="C15" t="s">
        <v>3918</v>
      </c>
      <c r="D15" t="s">
        <v>85</v>
      </c>
      <c r="G15" t="s">
        <v>3178</v>
      </c>
      <c r="H15" t="s">
        <v>2885</v>
      </c>
      <c r="K15">
        <v>5</v>
      </c>
      <c r="L15">
        <v>5</v>
      </c>
      <c r="M15" t="s">
        <v>3564</v>
      </c>
      <c r="AF15" t="s">
        <v>1151</v>
      </c>
      <c r="AG15" t="s">
        <v>7387</v>
      </c>
    </row>
    <row r="16" spans="1:41" x14ac:dyDescent="0.3">
      <c r="A16" t="s">
        <v>96</v>
      </c>
      <c r="B16" t="s">
        <v>7393</v>
      </c>
      <c r="C16" t="s">
        <v>3920</v>
      </c>
      <c r="D16" t="s">
        <v>85</v>
      </c>
      <c r="G16" t="s">
        <v>3178</v>
      </c>
      <c r="H16" t="s">
        <v>2885</v>
      </c>
      <c r="K16">
        <v>8</v>
      </c>
      <c r="L16">
        <v>8</v>
      </c>
      <c r="M16" t="s">
        <v>3439</v>
      </c>
      <c r="AF16" t="s">
        <v>1151</v>
      </c>
      <c r="AG16" t="s">
        <v>7387</v>
      </c>
    </row>
    <row r="17" spans="1:33" x14ac:dyDescent="0.3">
      <c r="A17" t="s">
        <v>96</v>
      </c>
      <c r="B17" t="s">
        <v>7394</v>
      </c>
      <c r="C17" t="s">
        <v>3922</v>
      </c>
      <c r="D17" t="s">
        <v>85</v>
      </c>
      <c r="G17" t="s">
        <v>3178</v>
      </c>
      <c r="H17" t="s">
        <v>2885</v>
      </c>
      <c r="K17">
        <v>8</v>
      </c>
      <c r="L17">
        <v>8</v>
      </c>
      <c r="M17" t="s">
        <v>3439</v>
      </c>
      <c r="AF17" t="s">
        <v>1151</v>
      </c>
      <c r="AG17" t="s">
        <v>7387</v>
      </c>
    </row>
    <row r="18" spans="1:33" x14ac:dyDescent="0.3">
      <c r="A18" t="s">
        <v>96</v>
      </c>
      <c r="B18" t="s">
        <v>7395</v>
      </c>
      <c r="C18" t="s">
        <v>3924</v>
      </c>
      <c r="D18" t="s">
        <v>85</v>
      </c>
      <c r="G18" t="s">
        <v>3178</v>
      </c>
      <c r="H18" t="s">
        <v>2885</v>
      </c>
      <c r="K18">
        <v>8</v>
      </c>
      <c r="L18">
        <v>8</v>
      </c>
      <c r="M18" t="s">
        <v>3439</v>
      </c>
      <c r="AF18" t="s">
        <v>1151</v>
      </c>
      <c r="AG18" t="s">
        <v>7387</v>
      </c>
    </row>
    <row r="19" spans="1:33" x14ac:dyDescent="0.3">
      <c r="A19" t="s">
        <v>95</v>
      </c>
      <c r="B19" t="s">
        <v>7396</v>
      </c>
      <c r="C19" t="s">
        <v>7397</v>
      </c>
      <c r="D19" t="s">
        <v>85</v>
      </c>
      <c r="G19" t="s">
        <v>3178</v>
      </c>
      <c r="H19" t="s">
        <v>2885</v>
      </c>
      <c r="K19">
        <v>5</v>
      </c>
      <c r="L19">
        <v>5</v>
      </c>
      <c r="M19" t="s">
        <v>3291</v>
      </c>
      <c r="AF19" t="s">
        <v>1151</v>
      </c>
      <c r="AG19" t="s">
        <v>7387</v>
      </c>
    </row>
    <row r="20" spans="1:33" x14ac:dyDescent="0.3">
      <c r="A20" t="s">
        <v>95</v>
      </c>
      <c r="B20" t="s">
        <v>7398</v>
      </c>
      <c r="C20" t="s">
        <v>7399</v>
      </c>
      <c r="D20" t="s">
        <v>85</v>
      </c>
      <c r="G20" t="s">
        <v>3178</v>
      </c>
      <c r="H20" t="s">
        <v>2885</v>
      </c>
      <c r="K20">
        <v>5</v>
      </c>
      <c r="L20">
        <v>5</v>
      </c>
      <c r="M20" t="s">
        <v>3291</v>
      </c>
      <c r="AF20" t="s">
        <v>1151</v>
      </c>
      <c r="AG20" t="s">
        <v>7387</v>
      </c>
    </row>
    <row r="21" spans="1:33" x14ac:dyDescent="0.3">
      <c r="A21" t="s">
        <v>89</v>
      </c>
      <c r="B21" t="s">
        <v>3927</v>
      </c>
      <c r="C21" t="s">
        <v>3926</v>
      </c>
      <c r="D21" t="s">
        <v>85</v>
      </c>
      <c r="G21" t="s">
        <v>3178</v>
      </c>
      <c r="M21" t="s">
        <v>3847</v>
      </c>
      <c r="AF21" t="s">
        <v>1151</v>
      </c>
      <c r="AG21" t="s">
        <v>7387</v>
      </c>
    </row>
    <row r="22" spans="1:33" x14ac:dyDescent="0.3">
      <c r="A22" t="s">
        <v>108</v>
      </c>
      <c r="B22" t="s">
        <v>3929</v>
      </c>
      <c r="C22" t="s">
        <v>3928</v>
      </c>
      <c r="D22" t="s">
        <v>85</v>
      </c>
      <c r="G22" t="s">
        <v>3178</v>
      </c>
      <c r="H22" t="s">
        <v>3187</v>
      </c>
      <c r="K22">
        <v>1</v>
      </c>
      <c r="L22">
        <v>1</v>
      </c>
      <c r="M22" t="s">
        <v>3291</v>
      </c>
      <c r="AF22" t="s">
        <v>1151</v>
      </c>
      <c r="AG22" t="s">
        <v>7387</v>
      </c>
    </row>
    <row r="23" spans="1:33" x14ac:dyDescent="0.3">
      <c r="A23" t="s">
        <v>84</v>
      </c>
      <c r="B23" t="s">
        <v>3931</v>
      </c>
      <c r="C23" t="s">
        <v>3930</v>
      </c>
      <c r="D23" t="s">
        <v>94</v>
      </c>
      <c r="G23" t="s">
        <v>3178</v>
      </c>
      <c r="M23" t="s">
        <v>3903</v>
      </c>
      <c r="AF23" t="s">
        <v>1151</v>
      </c>
      <c r="AG23" t="s">
        <v>7387</v>
      </c>
    </row>
    <row r="24" spans="1:33" x14ac:dyDescent="0.3">
      <c r="A24" t="s">
        <v>84</v>
      </c>
      <c r="B24" t="s">
        <v>3933</v>
      </c>
      <c r="C24" t="s">
        <v>3932</v>
      </c>
      <c r="D24" t="s">
        <v>90</v>
      </c>
      <c r="G24" t="s">
        <v>3178</v>
      </c>
      <c r="M24" t="s">
        <v>3903</v>
      </c>
      <c r="AF24" t="s">
        <v>1151</v>
      </c>
      <c r="AG24" t="s">
        <v>7387</v>
      </c>
    </row>
    <row r="25" spans="1:33" x14ac:dyDescent="0.3">
      <c r="A25" t="s">
        <v>89</v>
      </c>
      <c r="B25" t="s">
        <v>3935</v>
      </c>
      <c r="C25" t="s">
        <v>3934</v>
      </c>
      <c r="D25" t="s">
        <v>94</v>
      </c>
      <c r="G25" t="s">
        <v>3178</v>
      </c>
      <c r="M25" t="s">
        <v>3903</v>
      </c>
      <c r="AF25" t="s">
        <v>1151</v>
      </c>
      <c r="AG25" t="s">
        <v>7387</v>
      </c>
    </row>
    <row r="26" spans="1:33" x14ac:dyDescent="0.3">
      <c r="A26" t="s">
        <v>96</v>
      </c>
      <c r="B26" t="s">
        <v>7400</v>
      </c>
      <c r="C26" t="s">
        <v>3936</v>
      </c>
      <c r="D26" t="s">
        <v>85</v>
      </c>
      <c r="G26" t="s">
        <v>3178</v>
      </c>
      <c r="H26" t="s">
        <v>3412</v>
      </c>
      <c r="K26">
        <v>0</v>
      </c>
      <c r="L26">
        <v>2</v>
      </c>
      <c r="M26" t="s">
        <v>3439</v>
      </c>
      <c r="AF26" t="s">
        <v>1151</v>
      </c>
      <c r="AG26" t="s">
        <v>7387</v>
      </c>
    </row>
    <row r="27" spans="1:33" x14ac:dyDescent="0.3">
      <c r="A27" t="s">
        <v>96</v>
      </c>
      <c r="B27" t="s">
        <v>7401</v>
      </c>
      <c r="C27" t="s">
        <v>7402</v>
      </c>
      <c r="D27" t="s">
        <v>85</v>
      </c>
      <c r="G27" t="s">
        <v>3178</v>
      </c>
      <c r="H27" t="s">
        <v>3412</v>
      </c>
      <c r="K27">
        <v>5</v>
      </c>
      <c r="L27">
        <v>5</v>
      </c>
      <c r="M27" t="s">
        <v>3181</v>
      </c>
      <c r="AF27" t="s">
        <v>1151</v>
      </c>
      <c r="AG27" t="s">
        <v>7387</v>
      </c>
    </row>
    <row r="28" spans="1:33" x14ac:dyDescent="0.3">
      <c r="A28" t="s">
        <v>96</v>
      </c>
      <c r="B28" t="s">
        <v>3939</v>
      </c>
      <c r="C28" t="s">
        <v>7403</v>
      </c>
      <c r="D28" t="s">
        <v>85</v>
      </c>
      <c r="G28" t="s">
        <v>3178</v>
      </c>
      <c r="H28" t="s">
        <v>3067</v>
      </c>
      <c r="K28">
        <v>1</v>
      </c>
      <c r="L28">
        <v>1</v>
      </c>
      <c r="M28" t="s">
        <v>3564</v>
      </c>
      <c r="AF28" t="s">
        <v>1151</v>
      </c>
      <c r="AG28" t="s">
        <v>7387</v>
      </c>
    </row>
    <row r="29" spans="1:33" x14ac:dyDescent="0.3">
      <c r="A29" t="s">
        <v>96</v>
      </c>
      <c r="B29" t="s">
        <v>3939</v>
      </c>
      <c r="C29" t="s">
        <v>3938</v>
      </c>
      <c r="D29" t="s">
        <v>85</v>
      </c>
      <c r="G29" t="s">
        <v>3178</v>
      </c>
      <c r="H29" t="s">
        <v>3067</v>
      </c>
      <c r="K29">
        <v>1</v>
      </c>
      <c r="L29">
        <v>1</v>
      </c>
      <c r="M29" t="s">
        <v>3731</v>
      </c>
      <c r="AF29" t="s">
        <v>1151</v>
      </c>
      <c r="AG29" t="s">
        <v>7387</v>
      </c>
    </row>
    <row r="30" spans="1:33" x14ac:dyDescent="0.3">
      <c r="A30" t="s">
        <v>96</v>
      </c>
      <c r="B30" t="s">
        <v>7404</v>
      </c>
      <c r="C30" t="s">
        <v>7405</v>
      </c>
      <c r="D30" t="s">
        <v>85</v>
      </c>
      <c r="G30" t="s">
        <v>3178</v>
      </c>
      <c r="H30" t="s">
        <v>3412</v>
      </c>
      <c r="K30">
        <v>8</v>
      </c>
      <c r="L30">
        <v>8</v>
      </c>
      <c r="M30" t="s">
        <v>3291</v>
      </c>
      <c r="AF30" t="s">
        <v>1151</v>
      </c>
      <c r="AG30" t="s">
        <v>7387</v>
      </c>
    </row>
    <row r="31" spans="1:33" x14ac:dyDescent="0.3">
      <c r="A31" t="s">
        <v>96</v>
      </c>
      <c r="B31" t="s">
        <v>3939</v>
      </c>
      <c r="C31" t="s">
        <v>3940</v>
      </c>
      <c r="D31" t="s">
        <v>85</v>
      </c>
      <c r="G31" t="s">
        <v>3178</v>
      </c>
      <c r="H31" t="s">
        <v>3067</v>
      </c>
      <c r="K31">
        <v>1</v>
      </c>
      <c r="L31">
        <v>1</v>
      </c>
      <c r="M31" t="s">
        <v>3847</v>
      </c>
      <c r="AF31" t="s">
        <v>1151</v>
      </c>
      <c r="AG31" t="s">
        <v>7387</v>
      </c>
    </row>
    <row r="32" spans="1:33" x14ac:dyDescent="0.3">
      <c r="A32" t="s">
        <v>95</v>
      </c>
      <c r="B32" t="s">
        <v>3942</v>
      </c>
      <c r="C32" t="s">
        <v>3941</v>
      </c>
      <c r="D32" t="s">
        <v>85</v>
      </c>
      <c r="G32" t="s">
        <v>3178</v>
      </c>
      <c r="H32" t="s">
        <v>3412</v>
      </c>
      <c r="K32">
        <v>3</v>
      </c>
      <c r="L32">
        <v>3</v>
      </c>
      <c r="M32" t="s">
        <v>3439</v>
      </c>
      <c r="AF32" t="s">
        <v>1151</v>
      </c>
      <c r="AG32" t="s">
        <v>7387</v>
      </c>
    </row>
    <row r="33" spans="1:33" x14ac:dyDescent="0.3">
      <c r="A33" t="s">
        <v>96</v>
      </c>
      <c r="B33" t="s">
        <v>3944</v>
      </c>
      <c r="C33" t="s">
        <v>3943</v>
      </c>
      <c r="D33" t="s">
        <v>85</v>
      </c>
      <c r="G33" t="s">
        <v>3178</v>
      </c>
      <c r="H33" t="s">
        <v>3071</v>
      </c>
      <c r="K33">
        <v>0</v>
      </c>
      <c r="L33">
        <v>3</v>
      </c>
      <c r="M33" t="s">
        <v>3731</v>
      </c>
      <c r="AF33" t="s">
        <v>1151</v>
      </c>
      <c r="AG33" t="s">
        <v>7387</v>
      </c>
    </row>
    <row r="34" spans="1:33" x14ac:dyDescent="0.3">
      <c r="A34" t="s">
        <v>95</v>
      </c>
      <c r="B34" t="s">
        <v>3946</v>
      </c>
      <c r="C34" t="s">
        <v>3945</v>
      </c>
      <c r="D34" t="s">
        <v>85</v>
      </c>
      <c r="G34" t="s">
        <v>3178</v>
      </c>
      <c r="H34" t="s">
        <v>3187</v>
      </c>
      <c r="K34">
        <v>2</v>
      </c>
      <c r="L34">
        <v>2</v>
      </c>
      <c r="M34" t="s">
        <v>3291</v>
      </c>
      <c r="AF34" t="s">
        <v>1151</v>
      </c>
      <c r="AG34" t="s">
        <v>7387</v>
      </c>
    </row>
    <row r="35" spans="1:33" x14ac:dyDescent="0.3">
      <c r="A35" t="s">
        <v>96</v>
      </c>
      <c r="B35" t="s">
        <v>3948</v>
      </c>
      <c r="C35" t="s">
        <v>3947</v>
      </c>
      <c r="D35" t="s">
        <v>85</v>
      </c>
      <c r="G35" t="s">
        <v>3178</v>
      </c>
      <c r="H35" t="s">
        <v>3187</v>
      </c>
      <c r="K35">
        <v>2</v>
      </c>
      <c r="L35">
        <v>2</v>
      </c>
      <c r="M35" t="s">
        <v>3291</v>
      </c>
      <c r="AF35" t="s">
        <v>1151</v>
      </c>
      <c r="AG35" t="s">
        <v>7387</v>
      </c>
    </row>
    <row r="36" spans="1:33" x14ac:dyDescent="0.3">
      <c r="A36" t="s">
        <v>98</v>
      </c>
      <c r="B36" t="s">
        <v>3950</v>
      </c>
      <c r="C36" t="s">
        <v>3949</v>
      </c>
      <c r="D36" t="s">
        <v>92</v>
      </c>
      <c r="G36" t="s">
        <v>3178</v>
      </c>
      <c r="H36" t="s">
        <v>3187</v>
      </c>
      <c r="K36">
        <v>5</v>
      </c>
      <c r="L36">
        <v>5</v>
      </c>
      <c r="M36" t="s">
        <v>3847</v>
      </c>
      <c r="AF36" t="s">
        <v>1151</v>
      </c>
      <c r="AG36" t="s">
        <v>7387</v>
      </c>
    </row>
    <row r="37" spans="1:33" x14ac:dyDescent="0.3">
      <c r="A37" t="s">
        <v>96</v>
      </c>
      <c r="B37" t="s">
        <v>3952</v>
      </c>
      <c r="C37" t="s">
        <v>3951</v>
      </c>
      <c r="D37" t="s">
        <v>85</v>
      </c>
      <c r="G37" t="s">
        <v>3178</v>
      </c>
      <c r="H37" t="s">
        <v>3953</v>
      </c>
      <c r="K37">
        <v>3</v>
      </c>
      <c r="L37">
        <v>3</v>
      </c>
      <c r="M37" t="s">
        <v>3847</v>
      </c>
      <c r="AF37" t="s">
        <v>1151</v>
      </c>
      <c r="AG37" t="s">
        <v>7387</v>
      </c>
    </row>
    <row r="38" spans="1:33" x14ac:dyDescent="0.3">
      <c r="A38" t="s">
        <v>96</v>
      </c>
      <c r="B38" t="s">
        <v>3955</v>
      </c>
      <c r="C38" t="s">
        <v>3954</v>
      </c>
      <c r="D38" t="s">
        <v>85</v>
      </c>
      <c r="G38" t="s">
        <v>3178</v>
      </c>
      <c r="H38" t="s">
        <v>3953</v>
      </c>
      <c r="K38">
        <v>3</v>
      </c>
      <c r="L38">
        <v>3</v>
      </c>
      <c r="M38" t="s">
        <v>3847</v>
      </c>
      <c r="AF38" t="s">
        <v>1151</v>
      </c>
      <c r="AG38" t="s">
        <v>7387</v>
      </c>
    </row>
    <row r="39" spans="1:33" x14ac:dyDescent="0.3">
      <c r="A39" t="s">
        <v>96</v>
      </c>
      <c r="B39" t="s">
        <v>3957</v>
      </c>
      <c r="C39" t="s">
        <v>3956</v>
      </c>
      <c r="D39" t="s">
        <v>85</v>
      </c>
      <c r="G39" t="s">
        <v>3178</v>
      </c>
      <c r="H39" t="s">
        <v>3953</v>
      </c>
      <c r="K39">
        <v>2</v>
      </c>
      <c r="L39">
        <v>2</v>
      </c>
      <c r="M39" t="s">
        <v>3731</v>
      </c>
      <c r="AF39" t="s">
        <v>1151</v>
      </c>
      <c r="AG39" t="s">
        <v>7387</v>
      </c>
    </row>
    <row r="40" spans="1:33" x14ac:dyDescent="0.3">
      <c r="A40" t="s">
        <v>96</v>
      </c>
      <c r="B40" t="s">
        <v>7406</v>
      </c>
      <c r="C40" t="s">
        <v>3958</v>
      </c>
      <c r="D40" t="s">
        <v>85</v>
      </c>
      <c r="G40" t="s">
        <v>3178</v>
      </c>
      <c r="H40" t="s">
        <v>3617</v>
      </c>
      <c r="K40">
        <v>3</v>
      </c>
      <c r="L40">
        <v>3</v>
      </c>
      <c r="M40" t="s">
        <v>3439</v>
      </c>
      <c r="AF40" t="s">
        <v>1151</v>
      </c>
      <c r="AG40" t="s">
        <v>7387</v>
      </c>
    </row>
    <row r="41" spans="1:33" x14ac:dyDescent="0.3">
      <c r="A41" t="s">
        <v>100</v>
      </c>
      <c r="B41" t="s">
        <v>3961</v>
      </c>
      <c r="C41" t="s">
        <v>3960</v>
      </c>
      <c r="D41" t="s">
        <v>85</v>
      </c>
      <c r="G41" t="s">
        <v>3178</v>
      </c>
      <c r="H41" t="s">
        <v>3617</v>
      </c>
      <c r="K41">
        <v>2</v>
      </c>
      <c r="L41">
        <v>2</v>
      </c>
      <c r="M41" t="s">
        <v>3564</v>
      </c>
      <c r="AF41" t="s">
        <v>1151</v>
      </c>
      <c r="AG41" t="s">
        <v>7387</v>
      </c>
    </row>
    <row r="42" spans="1:33" x14ac:dyDescent="0.3">
      <c r="A42" t="s">
        <v>98</v>
      </c>
      <c r="B42" t="s">
        <v>3963</v>
      </c>
      <c r="C42" t="s">
        <v>3962</v>
      </c>
      <c r="D42" t="s">
        <v>85</v>
      </c>
      <c r="G42" t="s">
        <v>3178</v>
      </c>
      <c r="H42" t="s">
        <v>3876</v>
      </c>
      <c r="K42">
        <v>8</v>
      </c>
      <c r="L42">
        <v>5</v>
      </c>
      <c r="M42" t="s">
        <v>3564</v>
      </c>
      <c r="AF42" t="s">
        <v>1151</v>
      </c>
      <c r="AG42" t="s">
        <v>7387</v>
      </c>
    </row>
    <row r="43" spans="1:33" x14ac:dyDescent="0.3">
      <c r="A43" t="s">
        <v>98</v>
      </c>
      <c r="B43" t="s">
        <v>3965</v>
      </c>
      <c r="C43" t="s">
        <v>3964</v>
      </c>
      <c r="D43" t="s">
        <v>85</v>
      </c>
      <c r="G43" t="s">
        <v>3178</v>
      </c>
      <c r="H43" t="s">
        <v>2876</v>
      </c>
      <c r="K43">
        <v>3</v>
      </c>
      <c r="L43">
        <v>3</v>
      </c>
      <c r="M43" t="s">
        <v>3731</v>
      </c>
      <c r="AF43" t="s">
        <v>1151</v>
      </c>
      <c r="AG43" t="s">
        <v>7387</v>
      </c>
    </row>
    <row r="44" spans="1:33" x14ac:dyDescent="0.3">
      <c r="A44" t="s">
        <v>96</v>
      </c>
      <c r="B44" t="s">
        <v>3967</v>
      </c>
      <c r="C44" t="s">
        <v>3966</v>
      </c>
      <c r="D44" t="s">
        <v>85</v>
      </c>
      <c r="G44" t="s">
        <v>3178</v>
      </c>
      <c r="H44" t="s">
        <v>2876</v>
      </c>
      <c r="K44">
        <v>5</v>
      </c>
      <c r="L44">
        <v>5</v>
      </c>
      <c r="M44" t="s">
        <v>3564</v>
      </c>
      <c r="AF44" t="s">
        <v>1151</v>
      </c>
      <c r="AG44" t="s">
        <v>7387</v>
      </c>
    </row>
    <row r="45" spans="1:33" x14ac:dyDescent="0.3">
      <c r="A45" t="s">
        <v>96</v>
      </c>
      <c r="B45" t="s">
        <v>3969</v>
      </c>
      <c r="C45" t="s">
        <v>3968</v>
      </c>
      <c r="D45" t="s">
        <v>85</v>
      </c>
      <c r="G45" t="s">
        <v>3178</v>
      </c>
      <c r="H45" t="s">
        <v>2876</v>
      </c>
      <c r="K45">
        <v>3</v>
      </c>
      <c r="L45">
        <v>3</v>
      </c>
      <c r="M45" t="s">
        <v>3731</v>
      </c>
      <c r="AF45" t="s">
        <v>1151</v>
      </c>
      <c r="AG45" t="s">
        <v>7387</v>
      </c>
    </row>
    <row r="46" spans="1:33" x14ac:dyDescent="0.3">
      <c r="A46" t="s">
        <v>96</v>
      </c>
      <c r="B46" t="s">
        <v>3971</v>
      </c>
      <c r="C46" t="s">
        <v>3970</v>
      </c>
      <c r="D46" t="s">
        <v>85</v>
      </c>
      <c r="G46" t="s">
        <v>3178</v>
      </c>
      <c r="H46" t="s">
        <v>2876</v>
      </c>
      <c r="K46">
        <v>3</v>
      </c>
      <c r="L46">
        <v>5</v>
      </c>
      <c r="M46" t="s">
        <v>3847</v>
      </c>
      <c r="AF46" t="s">
        <v>1151</v>
      </c>
      <c r="AG46" t="s">
        <v>7387</v>
      </c>
    </row>
    <row r="47" spans="1:33" x14ac:dyDescent="0.3">
      <c r="A47" t="s">
        <v>98</v>
      </c>
      <c r="B47" t="s">
        <v>3973</v>
      </c>
      <c r="C47" t="s">
        <v>3972</v>
      </c>
      <c r="D47" t="s">
        <v>92</v>
      </c>
      <c r="G47" t="s">
        <v>3178</v>
      </c>
      <c r="H47" t="s">
        <v>2876</v>
      </c>
      <c r="K47">
        <v>5</v>
      </c>
      <c r="L47">
        <v>5</v>
      </c>
      <c r="M47" t="s">
        <v>3847</v>
      </c>
      <c r="AF47" t="s">
        <v>1151</v>
      </c>
      <c r="AG47" t="s">
        <v>7387</v>
      </c>
    </row>
    <row r="48" spans="1:33" x14ac:dyDescent="0.3">
      <c r="A48" t="s">
        <v>95</v>
      </c>
      <c r="B48" t="s">
        <v>3975</v>
      </c>
      <c r="C48" t="s">
        <v>3974</v>
      </c>
      <c r="D48" t="s">
        <v>92</v>
      </c>
      <c r="G48" t="s">
        <v>3178</v>
      </c>
      <c r="H48" t="s">
        <v>3187</v>
      </c>
      <c r="K48">
        <v>5</v>
      </c>
      <c r="L48">
        <v>5</v>
      </c>
      <c r="M48" t="s">
        <v>3847</v>
      </c>
      <c r="AF48" t="s">
        <v>1151</v>
      </c>
      <c r="AG48" t="s">
        <v>7387</v>
      </c>
    </row>
    <row r="49" spans="1:41" x14ac:dyDescent="0.3">
      <c r="A49" t="s">
        <v>96</v>
      </c>
      <c r="B49" t="s">
        <v>3977</v>
      </c>
      <c r="C49" t="s">
        <v>3976</v>
      </c>
      <c r="D49" t="s">
        <v>85</v>
      </c>
      <c r="G49" t="s">
        <v>3178</v>
      </c>
      <c r="H49" t="s">
        <v>1149</v>
      </c>
      <c r="K49">
        <v>1</v>
      </c>
      <c r="L49">
        <v>1</v>
      </c>
      <c r="M49" t="s">
        <v>3847</v>
      </c>
      <c r="AF49" t="s">
        <v>1151</v>
      </c>
      <c r="AG49" t="s">
        <v>7387</v>
      </c>
    </row>
    <row r="50" spans="1:41" x14ac:dyDescent="0.3">
      <c r="A50" t="s">
        <v>97</v>
      </c>
      <c r="B50" t="s">
        <v>3979</v>
      </c>
      <c r="C50" t="s">
        <v>3978</v>
      </c>
      <c r="D50" t="s">
        <v>85</v>
      </c>
      <c r="G50" t="s">
        <v>3178</v>
      </c>
      <c r="K50">
        <v>3</v>
      </c>
      <c r="L50">
        <v>3</v>
      </c>
      <c r="M50" t="s">
        <v>3181</v>
      </c>
      <c r="AF50" t="s">
        <v>1151</v>
      </c>
      <c r="AG50" t="s">
        <v>7387</v>
      </c>
      <c r="AO50" t="s">
        <v>89</v>
      </c>
    </row>
    <row r="51" spans="1:41" x14ac:dyDescent="0.3">
      <c r="A51" t="s">
        <v>97</v>
      </c>
      <c r="B51" t="s">
        <v>3979</v>
      </c>
      <c r="C51" t="s">
        <v>3980</v>
      </c>
      <c r="D51" t="s">
        <v>85</v>
      </c>
      <c r="G51" t="s">
        <v>3178</v>
      </c>
      <c r="K51">
        <v>3</v>
      </c>
      <c r="L51">
        <v>3</v>
      </c>
      <c r="M51" t="s">
        <v>3291</v>
      </c>
      <c r="AF51" t="s">
        <v>1151</v>
      </c>
      <c r="AG51" t="s">
        <v>7387</v>
      </c>
      <c r="AO51" t="s">
        <v>89</v>
      </c>
    </row>
    <row r="52" spans="1:41" x14ac:dyDescent="0.3">
      <c r="A52" t="s">
        <v>97</v>
      </c>
      <c r="B52" t="s">
        <v>3979</v>
      </c>
      <c r="C52" t="s">
        <v>3981</v>
      </c>
      <c r="D52" t="s">
        <v>85</v>
      </c>
      <c r="G52" t="s">
        <v>3178</v>
      </c>
      <c r="K52">
        <v>3</v>
      </c>
      <c r="L52">
        <v>3</v>
      </c>
      <c r="M52" t="s">
        <v>3564</v>
      </c>
      <c r="AF52" t="s">
        <v>1151</v>
      </c>
      <c r="AG52" t="s">
        <v>7387</v>
      </c>
      <c r="AO52" t="s">
        <v>89</v>
      </c>
    </row>
    <row r="53" spans="1:41" x14ac:dyDescent="0.3">
      <c r="A53" t="s">
        <v>97</v>
      </c>
      <c r="B53" t="s">
        <v>3979</v>
      </c>
      <c r="C53" t="s">
        <v>3982</v>
      </c>
      <c r="D53" t="s">
        <v>85</v>
      </c>
      <c r="G53" t="s">
        <v>3178</v>
      </c>
      <c r="K53">
        <v>3</v>
      </c>
      <c r="L53">
        <v>3</v>
      </c>
      <c r="M53" t="s">
        <v>3439</v>
      </c>
      <c r="AF53" t="s">
        <v>1151</v>
      </c>
      <c r="AG53" t="s">
        <v>7387</v>
      </c>
      <c r="AO53" t="s">
        <v>89</v>
      </c>
    </row>
    <row r="54" spans="1:41" x14ac:dyDescent="0.3">
      <c r="A54" t="s">
        <v>97</v>
      </c>
      <c r="B54" t="s">
        <v>3979</v>
      </c>
      <c r="C54" t="s">
        <v>3983</v>
      </c>
      <c r="D54" t="s">
        <v>85</v>
      </c>
      <c r="G54" t="s">
        <v>3178</v>
      </c>
      <c r="K54">
        <v>3</v>
      </c>
      <c r="L54">
        <v>3</v>
      </c>
      <c r="M54" t="s">
        <v>3731</v>
      </c>
      <c r="AF54" t="s">
        <v>1151</v>
      </c>
      <c r="AG54" t="s">
        <v>7387</v>
      </c>
      <c r="AO54" t="s">
        <v>89</v>
      </c>
    </row>
    <row r="55" spans="1:41" x14ac:dyDescent="0.3">
      <c r="A55" t="s">
        <v>97</v>
      </c>
      <c r="B55" t="s">
        <v>3979</v>
      </c>
      <c r="C55" t="s">
        <v>3984</v>
      </c>
      <c r="D55" t="s">
        <v>90</v>
      </c>
      <c r="G55" t="s">
        <v>3178</v>
      </c>
      <c r="K55">
        <v>3</v>
      </c>
      <c r="L55">
        <v>3</v>
      </c>
      <c r="M55" t="s">
        <v>3847</v>
      </c>
      <c r="AF55" t="s">
        <v>1151</v>
      </c>
      <c r="AG55" t="s">
        <v>7387</v>
      </c>
      <c r="AO55" t="s">
        <v>89</v>
      </c>
    </row>
    <row r="56" spans="1:41" x14ac:dyDescent="0.3">
      <c r="A56" t="s">
        <v>97</v>
      </c>
      <c r="B56" t="s">
        <v>3986</v>
      </c>
      <c r="C56" t="s">
        <v>3985</v>
      </c>
      <c r="D56" t="s">
        <v>85</v>
      </c>
      <c r="G56" t="s">
        <v>3178</v>
      </c>
      <c r="K56">
        <v>8</v>
      </c>
      <c r="L56">
        <v>5</v>
      </c>
      <c r="M56" t="s">
        <v>3181</v>
      </c>
      <c r="AF56" t="s">
        <v>1151</v>
      </c>
      <c r="AG56" t="s">
        <v>7387</v>
      </c>
      <c r="AO56" t="s">
        <v>84</v>
      </c>
    </row>
    <row r="57" spans="1:41" x14ac:dyDescent="0.3">
      <c r="A57" t="s">
        <v>97</v>
      </c>
      <c r="B57" t="s">
        <v>3986</v>
      </c>
      <c r="C57" t="s">
        <v>3987</v>
      </c>
      <c r="D57" t="s">
        <v>85</v>
      </c>
      <c r="G57" t="s">
        <v>3178</v>
      </c>
      <c r="K57">
        <v>8</v>
      </c>
      <c r="L57">
        <v>5</v>
      </c>
      <c r="M57" t="s">
        <v>3291</v>
      </c>
      <c r="AF57" t="s">
        <v>1151</v>
      </c>
      <c r="AG57" t="s">
        <v>7387</v>
      </c>
      <c r="AO57" t="s">
        <v>84</v>
      </c>
    </row>
    <row r="58" spans="1:41" x14ac:dyDescent="0.3">
      <c r="A58" t="s">
        <v>97</v>
      </c>
      <c r="B58" t="s">
        <v>3986</v>
      </c>
      <c r="C58" t="s">
        <v>3988</v>
      </c>
      <c r="D58" t="s">
        <v>85</v>
      </c>
      <c r="G58" t="s">
        <v>3178</v>
      </c>
      <c r="K58">
        <v>8</v>
      </c>
      <c r="L58">
        <v>8</v>
      </c>
      <c r="M58" t="s">
        <v>3439</v>
      </c>
      <c r="AF58" t="s">
        <v>1151</v>
      </c>
      <c r="AG58" t="s">
        <v>7387</v>
      </c>
      <c r="AO58" t="s">
        <v>84</v>
      </c>
    </row>
    <row r="59" spans="1:41" x14ac:dyDescent="0.3">
      <c r="A59" t="s">
        <v>97</v>
      </c>
      <c r="B59" t="s">
        <v>3986</v>
      </c>
      <c r="C59" t="s">
        <v>3989</v>
      </c>
      <c r="D59" t="s">
        <v>85</v>
      </c>
      <c r="G59" t="s">
        <v>3178</v>
      </c>
      <c r="K59">
        <v>8</v>
      </c>
      <c r="L59">
        <v>8</v>
      </c>
      <c r="M59" t="s">
        <v>3564</v>
      </c>
      <c r="AF59" t="s">
        <v>1151</v>
      </c>
      <c r="AG59" t="s">
        <v>7387</v>
      </c>
      <c r="AO59" t="s">
        <v>84</v>
      </c>
    </row>
    <row r="60" spans="1:41" x14ac:dyDescent="0.3">
      <c r="A60" t="s">
        <v>97</v>
      </c>
      <c r="B60" t="s">
        <v>3986</v>
      </c>
      <c r="C60" t="s">
        <v>3990</v>
      </c>
      <c r="D60" t="s">
        <v>85</v>
      </c>
      <c r="G60" t="s">
        <v>3178</v>
      </c>
      <c r="K60">
        <v>8</v>
      </c>
      <c r="L60">
        <v>5</v>
      </c>
      <c r="M60" t="s">
        <v>3731</v>
      </c>
      <c r="AF60" t="s">
        <v>1151</v>
      </c>
      <c r="AG60" t="s">
        <v>7387</v>
      </c>
      <c r="AO60" t="s">
        <v>84</v>
      </c>
    </row>
    <row r="61" spans="1:41" x14ac:dyDescent="0.3">
      <c r="A61" t="s">
        <v>97</v>
      </c>
      <c r="B61" t="s">
        <v>3986</v>
      </c>
      <c r="C61" t="s">
        <v>3991</v>
      </c>
      <c r="D61" t="s">
        <v>90</v>
      </c>
      <c r="G61" t="s">
        <v>3178</v>
      </c>
      <c r="K61">
        <v>8</v>
      </c>
      <c r="L61">
        <v>5</v>
      </c>
      <c r="M61" t="s">
        <v>3847</v>
      </c>
      <c r="AF61" t="s">
        <v>1151</v>
      </c>
      <c r="AG61" t="s">
        <v>7387</v>
      </c>
      <c r="AO61" t="s">
        <v>84</v>
      </c>
    </row>
    <row r="62" spans="1:41" x14ac:dyDescent="0.3">
      <c r="A62" t="s">
        <v>96</v>
      </c>
      <c r="B62" t="s">
        <v>3993</v>
      </c>
      <c r="C62" t="s">
        <v>3992</v>
      </c>
      <c r="D62" t="s">
        <v>85</v>
      </c>
      <c r="G62" t="s">
        <v>3178</v>
      </c>
      <c r="K62">
        <v>1</v>
      </c>
      <c r="L62">
        <v>1</v>
      </c>
      <c r="M62" t="s">
        <v>3181</v>
      </c>
      <c r="AF62" t="s">
        <v>1151</v>
      </c>
      <c r="AG62" t="s">
        <v>7387</v>
      </c>
    </row>
    <row r="63" spans="1:41" x14ac:dyDescent="0.3">
      <c r="A63" t="s">
        <v>96</v>
      </c>
      <c r="B63" t="s">
        <v>3995</v>
      </c>
      <c r="C63" t="s">
        <v>3994</v>
      </c>
      <c r="D63" t="s">
        <v>85</v>
      </c>
      <c r="G63" t="s">
        <v>3178</v>
      </c>
      <c r="K63">
        <v>1</v>
      </c>
      <c r="L63">
        <v>1</v>
      </c>
      <c r="M63" t="s">
        <v>3291</v>
      </c>
      <c r="AF63" t="s">
        <v>1151</v>
      </c>
      <c r="AG63" t="s">
        <v>7387</v>
      </c>
    </row>
    <row r="64" spans="1:41" x14ac:dyDescent="0.3">
      <c r="A64" t="s">
        <v>96</v>
      </c>
      <c r="B64" t="s">
        <v>3997</v>
      </c>
      <c r="C64" t="s">
        <v>3996</v>
      </c>
      <c r="D64" t="s">
        <v>85</v>
      </c>
      <c r="G64" t="s">
        <v>3178</v>
      </c>
      <c r="K64">
        <v>1</v>
      </c>
      <c r="L64">
        <v>1</v>
      </c>
      <c r="M64" t="s">
        <v>3439</v>
      </c>
      <c r="AF64" t="s">
        <v>1151</v>
      </c>
      <c r="AG64" t="s">
        <v>7387</v>
      </c>
    </row>
    <row r="65" spans="1:33" x14ac:dyDescent="0.3">
      <c r="A65" t="s">
        <v>96</v>
      </c>
      <c r="B65" t="s">
        <v>3999</v>
      </c>
      <c r="C65" t="s">
        <v>3998</v>
      </c>
      <c r="D65" t="s">
        <v>85</v>
      </c>
      <c r="G65" t="s">
        <v>3178</v>
      </c>
      <c r="K65">
        <v>1</v>
      </c>
      <c r="L65">
        <v>1</v>
      </c>
      <c r="M65" t="s">
        <v>3564</v>
      </c>
      <c r="AF65" t="s">
        <v>1151</v>
      </c>
      <c r="AG65" t="s">
        <v>7387</v>
      </c>
    </row>
    <row r="66" spans="1:33" x14ac:dyDescent="0.3">
      <c r="A66" t="s">
        <v>96</v>
      </c>
      <c r="B66" t="s">
        <v>4001</v>
      </c>
      <c r="C66" t="s">
        <v>4000</v>
      </c>
      <c r="D66" t="s">
        <v>85</v>
      </c>
      <c r="G66" t="s">
        <v>3178</v>
      </c>
      <c r="K66">
        <v>1</v>
      </c>
      <c r="L66">
        <v>1</v>
      </c>
      <c r="M66" t="s">
        <v>3731</v>
      </c>
      <c r="AF66" t="s">
        <v>1151</v>
      </c>
      <c r="AG66" t="s">
        <v>7387</v>
      </c>
    </row>
    <row r="67" spans="1:33" x14ac:dyDescent="0.3">
      <c r="A67" t="s">
        <v>96</v>
      </c>
      <c r="B67" t="s">
        <v>4003</v>
      </c>
      <c r="C67" t="s">
        <v>4002</v>
      </c>
      <c r="D67" t="s">
        <v>85</v>
      </c>
      <c r="G67" t="s">
        <v>3178</v>
      </c>
      <c r="K67">
        <v>1</v>
      </c>
      <c r="L67">
        <v>1</v>
      </c>
      <c r="M67" t="s">
        <v>3847</v>
      </c>
      <c r="AF67" t="s">
        <v>1151</v>
      </c>
      <c r="AG67" t="s">
        <v>7387</v>
      </c>
    </row>
    <row r="68" spans="1:33" x14ac:dyDescent="0.3">
      <c r="A68" t="s">
        <v>96</v>
      </c>
      <c r="B68" t="s">
        <v>4005</v>
      </c>
      <c r="C68" t="s">
        <v>4004</v>
      </c>
      <c r="D68" t="s">
        <v>85</v>
      </c>
      <c r="G68" t="s">
        <v>3178</v>
      </c>
      <c r="K68">
        <v>1</v>
      </c>
      <c r="L68">
        <v>1</v>
      </c>
      <c r="M68" t="s">
        <v>3181</v>
      </c>
      <c r="AF68" t="s">
        <v>1151</v>
      </c>
      <c r="AG68" t="s">
        <v>7387</v>
      </c>
    </row>
    <row r="69" spans="1:33" x14ac:dyDescent="0.3">
      <c r="A69" t="s">
        <v>96</v>
      </c>
      <c r="B69" t="s">
        <v>4007</v>
      </c>
      <c r="C69" t="s">
        <v>4006</v>
      </c>
      <c r="D69" t="s">
        <v>85</v>
      </c>
      <c r="G69" t="s">
        <v>3178</v>
      </c>
      <c r="K69">
        <v>1</v>
      </c>
      <c r="L69">
        <v>1</v>
      </c>
      <c r="M69" t="s">
        <v>3291</v>
      </c>
      <c r="AF69" t="s">
        <v>1151</v>
      </c>
      <c r="AG69" t="s">
        <v>7387</v>
      </c>
    </row>
    <row r="70" spans="1:33" x14ac:dyDescent="0.3">
      <c r="A70" t="s">
        <v>96</v>
      </c>
      <c r="B70" t="s">
        <v>4009</v>
      </c>
      <c r="C70" t="s">
        <v>4008</v>
      </c>
      <c r="D70" t="s">
        <v>85</v>
      </c>
      <c r="G70" t="s">
        <v>3178</v>
      </c>
      <c r="K70">
        <v>1</v>
      </c>
      <c r="L70">
        <v>1</v>
      </c>
      <c r="M70" t="s">
        <v>3439</v>
      </c>
      <c r="AF70" t="s">
        <v>1151</v>
      </c>
      <c r="AG70" t="s">
        <v>7387</v>
      </c>
    </row>
    <row r="71" spans="1:33" x14ac:dyDescent="0.3">
      <c r="A71" t="s">
        <v>96</v>
      </c>
      <c r="B71" t="s">
        <v>4011</v>
      </c>
      <c r="C71" t="s">
        <v>4010</v>
      </c>
      <c r="D71" t="s">
        <v>85</v>
      </c>
      <c r="G71" t="s">
        <v>3178</v>
      </c>
      <c r="K71">
        <v>1</v>
      </c>
      <c r="L71">
        <v>1</v>
      </c>
      <c r="M71" t="s">
        <v>3564</v>
      </c>
      <c r="AF71" t="s">
        <v>1151</v>
      </c>
      <c r="AG71" t="s">
        <v>7387</v>
      </c>
    </row>
    <row r="72" spans="1:33" x14ac:dyDescent="0.3">
      <c r="A72" t="s">
        <v>96</v>
      </c>
      <c r="B72" t="s">
        <v>4013</v>
      </c>
      <c r="C72" t="s">
        <v>4012</v>
      </c>
      <c r="D72" t="s">
        <v>85</v>
      </c>
      <c r="G72" t="s">
        <v>3178</v>
      </c>
      <c r="K72">
        <v>1</v>
      </c>
      <c r="L72">
        <v>1</v>
      </c>
      <c r="M72" t="s">
        <v>3731</v>
      </c>
      <c r="AF72" t="s">
        <v>1151</v>
      </c>
      <c r="AG72" t="s">
        <v>7387</v>
      </c>
    </row>
    <row r="73" spans="1:33" x14ac:dyDescent="0.3">
      <c r="A73" t="s">
        <v>96</v>
      </c>
      <c r="B73" t="s">
        <v>4015</v>
      </c>
      <c r="C73" t="s">
        <v>4014</v>
      </c>
      <c r="D73" t="s">
        <v>85</v>
      </c>
      <c r="G73" t="s">
        <v>3178</v>
      </c>
      <c r="K73">
        <v>1</v>
      </c>
      <c r="L73">
        <v>1</v>
      </c>
      <c r="M73" t="s">
        <v>3847</v>
      </c>
      <c r="AF73" t="s">
        <v>1151</v>
      </c>
      <c r="AG73" t="s">
        <v>7387</v>
      </c>
    </row>
    <row r="74" spans="1:33" x14ac:dyDescent="0.3">
      <c r="A74" t="s">
        <v>95</v>
      </c>
      <c r="B74" t="s">
        <v>4017</v>
      </c>
      <c r="C74" t="s">
        <v>4016</v>
      </c>
      <c r="D74" t="s">
        <v>85</v>
      </c>
      <c r="G74" t="s">
        <v>3178</v>
      </c>
      <c r="H74" t="s">
        <v>2111</v>
      </c>
      <c r="K74">
        <v>0</v>
      </c>
      <c r="L74">
        <v>3</v>
      </c>
      <c r="M74" t="s">
        <v>3847</v>
      </c>
      <c r="AF74" t="s">
        <v>1151</v>
      </c>
      <c r="AG74" t="s">
        <v>7387</v>
      </c>
    </row>
    <row r="75" spans="1:33" x14ac:dyDescent="0.3">
      <c r="A75" t="s">
        <v>95</v>
      </c>
      <c r="B75" t="s">
        <v>4019</v>
      </c>
      <c r="C75" t="s">
        <v>4018</v>
      </c>
      <c r="D75" t="s">
        <v>92</v>
      </c>
      <c r="G75" t="s">
        <v>3178</v>
      </c>
      <c r="H75" t="s">
        <v>3071</v>
      </c>
      <c r="K75">
        <v>0</v>
      </c>
      <c r="L75">
        <v>3</v>
      </c>
      <c r="M75" t="s">
        <v>3847</v>
      </c>
      <c r="AF75" t="s">
        <v>1151</v>
      </c>
      <c r="AG75" t="s">
        <v>7387</v>
      </c>
    </row>
    <row r="76" spans="1:33" x14ac:dyDescent="0.3">
      <c r="A76" t="s">
        <v>4020</v>
      </c>
      <c r="B76" t="s">
        <v>4022</v>
      </c>
      <c r="C76" t="s">
        <v>4021</v>
      </c>
      <c r="D76" t="s">
        <v>85</v>
      </c>
      <c r="G76" t="s">
        <v>3178</v>
      </c>
      <c r="H76" t="s">
        <v>4023</v>
      </c>
      <c r="K76">
        <v>0</v>
      </c>
      <c r="L76">
        <v>0</v>
      </c>
      <c r="M76" t="s">
        <v>3291</v>
      </c>
      <c r="AF76" t="s">
        <v>1151</v>
      </c>
      <c r="AG76" t="s">
        <v>7387</v>
      </c>
    </row>
    <row r="77" spans="1:33" x14ac:dyDescent="0.3">
      <c r="A77" t="s">
        <v>108</v>
      </c>
      <c r="B77" t="s">
        <v>3929</v>
      </c>
      <c r="C77" t="s">
        <v>7407</v>
      </c>
      <c r="D77" t="s">
        <v>85</v>
      </c>
      <c r="G77" t="s">
        <v>3178</v>
      </c>
      <c r="H77" t="s">
        <v>3187</v>
      </c>
      <c r="K77">
        <v>0</v>
      </c>
      <c r="L77">
        <v>1</v>
      </c>
      <c r="M77" t="s">
        <v>3439</v>
      </c>
      <c r="AF77" t="s">
        <v>1151</v>
      </c>
      <c r="AG77" t="s">
        <v>7387</v>
      </c>
    </row>
    <row r="78" spans="1:33" x14ac:dyDescent="0.3">
      <c r="A78" t="s">
        <v>95</v>
      </c>
      <c r="B78" t="s">
        <v>4025</v>
      </c>
      <c r="C78" t="s">
        <v>4024</v>
      </c>
      <c r="D78" t="s">
        <v>85</v>
      </c>
      <c r="G78" t="s">
        <v>3178</v>
      </c>
      <c r="H78" t="s">
        <v>3071</v>
      </c>
      <c r="K78">
        <v>8</v>
      </c>
      <c r="L78">
        <v>8</v>
      </c>
      <c r="M78" t="s">
        <v>3731</v>
      </c>
      <c r="AF78" t="s">
        <v>1151</v>
      </c>
      <c r="AG78" t="s">
        <v>7387</v>
      </c>
    </row>
    <row r="79" spans="1:33" x14ac:dyDescent="0.3">
      <c r="A79" t="s">
        <v>100</v>
      </c>
      <c r="B79" t="s">
        <v>4027</v>
      </c>
      <c r="C79" t="s">
        <v>4026</v>
      </c>
      <c r="D79" t="s">
        <v>92</v>
      </c>
      <c r="G79" t="s">
        <v>3178</v>
      </c>
      <c r="H79" t="s">
        <v>3071</v>
      </c>
      <c r="K79">
        <v>3</v>
      </c>
      <c r="L79">
        <v>3</v>
      </c>
      <c r="M79" t="s">
        <v>3847</v>
      </c>
      <c r="AF79" t="s">
        <v>1151</v>
      </c>
      <c r="AG79" t="s">
        <v>7387</v>
      </c>
    </row>
    <row r="80" spans="1:33" x14ac:dyDescent="0.3">
      <c r="A80" t="s">
        <v>98</v>
      </c>
      <c r="B80" t="s">
        <v>4029</v>
      </c>
      <c r="C80" t="s">
        <v>4028</v>
      </c>
      <c r="D80" t="s">
        <v>85</v>
      </c>
      <c r="G80" t="s">
        <v>3178</v>
      </c>
      <c r="H80" t="s">
        <v>3876</v>
      </c>
      <c r="K80">
        <v>8</v>
      </c>
      <c r="L80">
        <v>5</v>
      </c>
      <c r="M80" t="s">
        <v>3564</v>
      </c>
      <c r="AF80" t="s">
        <v>1151</v>
      </c>
      <c r="AG80" t="s">
        <v>7387</v>
      </c>
    </row>
    <row r="81" spans="1:41" x14ac:dyDescent="0.3">
      <c r="A81" t="s">
        <v>98</v>
      </c>
      <c r="B81" t="s">
        <v>4031</v>
      </c>
      <c r="C81" t="s">
        <v>4030</v>
      </c>
      <c r="D81" t="s">
        <v>85</v>
      </c>
      <c r="G81" t="s">
        <v>3178</v>
      </c>
      <c r="H81" t="s">
        <v>3876</v>
      </c>
      <c r="K81">
        <v>8</v>
      </c>
      <c r="L81">
        <v>5</v>
      </c>
      <c r="M81" t="s">
        <v>3564</v>
      </c>
      <c r="AF81" t="s">
        <v>1151</v>
      </c>
      <c r="AG81" t="s">
        <v>7387</v>
      </c>
    </row>
    <row r="82" spans="1:41" x14ac:dyDescent="0.3">
      <c r="A82" t="s">
        <v>98</v>
      </c>
      <c r="B82" t="s">
        <v>7408</v>
      </c>
      <c r="C82" t="s">
        <v>4032</v>
      </c>
      <c r="D82" t="s">
        <v>85</v>
      </c>
      <c r="G82" t="s">
        <v>3178</v>
      </c>
      <c r="H82" t="s">
        <v>3876</v>
      </c>
      <c r="K82">
        <v>8</v>
      </c>
      <c r="L82">
        <v>8</v>
      </c>
      <c r="M82" t="s">
        <v>3564</v>
      </c>
      <c r="AF82" t="s">
        <v>1151</v>
      </c>
      <c r="AG82" t="s">
        <v>7387</v>
      </c>
    </row>
    <row r="83" spans="1:41" x14ac:dyDescent="0.3">
      <c r="A83" t="s">
        <v>98</v>
      </c>
      <c r="B83" t="s">
        <v>4035</v>
      </c>
      <c r="C83" t="s">
        <v>4034</v>
      </c>
      <c r="D83" t="s">
        <v>85</v>
      </c>
      <c r="G83" t="s">
        <v>3178</v>
      </c>
      <c r="H83" t="s">
        <v>3876</v>
      </c>
      <c r="K83">
        <v>8</v>
      </c>
      <c r="L83">
        <v>5</v>
      </c>
      <c r="M83" t="s">
        <v>3731</v>
      </c>
      <c r="AF83" t="s">
        <v>1151</v>
      </c>
      <c r="AG83" t="s">
        <v>7387</v>
      </c>
    </row>
    <row r="84" spans="1:41" x14ac:dyDescent="0.3">
      <c r="A84" t="s">
        <v>98</v>
      </c>
      <c r="B84" t="s">
        <v>4037</v>
      </c>
      <c r="C84" t="s">
        <v>4036</v>
      </c>
      <c r="D84" t="s">
        <v>85</v>
      </c>
      <c r="G84" t="s">
        <v>3178</v>
      </c>
      <c r="H84" t="s">
        <v>3876</v>
      </c>
      <c r="K84">
        <v>8</v>
      </c>
      <c r="L84">
        <v>8</v>
      </c>
      <c r="M84" t="s">
        <v>3731</v>
      </c>
      <c r="AF84" t="s">
        <v>1151</v>
      </c>
      <c r="AG84" t="s">
        <v>7387</v>
      </c>
    </row>
    <row r="85" spans="1:41" x14ac:dyDescent="0.3">
      <c r="A85" t="s">
        <v>96</v>
      </c>
      <c r="B85" t="s">
        <v>7409</v>
      </c>
      <c r="C85" t="s">
        <v>4038</v>
      </c>
      <c r="D85" t="s">
        <v>85</v>
      </c>
      <c r="G85" t="s">
        <v>3178</v>
      </c>
      <c r="H85" t="s">
        <v>3876</v>
      </c>
      <c r="K85">
        <v>2</v>
      </c>
      <c r="L85">
        <v>2</v>
      </c>
      <c r="M85" t="s">
        <v>3731</v>
      </c>
      <c r="AF85" t="s">
        <v>1151</v>
      </c>
      <c r="AG85" t="s">
        <v>7387</v>
      </c>
    </row>
    <row r="86" spans="1:41" x14ac:dyDescent="0.3">
      <c r="A86" t="s">
        <v>98</v>
      </c>
      <c r="B86" t="s">
        <v>4041</v>
      </c>
      <c r="C86" t="s">
        <v>4040</v>
      </c>
      <c r="D86" t="s">
        <v>85</v>
      </c>
      <c r="G86" t="s">
        <v>3178</v>
      </c>
      <c r="H86" t="s">
        <v>3953</v>
      </c>
      <c r="K86">
        <v>5</v>
      </c>
      <c r="L86">
        <v>5</v>
      </c>
      <c r="M86" t="s">
        <v>3731</v>
      </c>
      <c r="AF86" t="s">
        <v>1151</v>
      </c>
      <c r="AG86" t="s">
        <v>7387</v>
      </c>
    </row>
    <row r="87" spans="1:41" x14ac:dyDescent="0.3">
      <c r="A87" t="s">
        <v>98</v>
      </c>
      <c r="B87" t="s">
        <v>7410</v>
      </c>
      <c r="C87" t="s">
        <v>4042</v>
      </c>
      <c r="D87" t="s">
        <v>85</v>
      </c>
      <c r="G87" t="s">
        <v>3178</v>
      </c>
      <c r="H87" t="s">
        <v>3953</v>
      </c>
      <c r="K87">
        <v>3</v>
      </c>
      <c r="L87">
        <v>3</v>
      </c>
      <c r="M87" t="s">
        <v>3731</v>
      </c>
      <c r="AF87" t="s">
        <v>1151</v>
      </c>
      <c r="AG87" t="s">
        <v>7387</v>
      </c>
    </row>
    <row r="88" spans="1:41" x14ac:dyDescent="0.3">
      <c r="A88" t="s">
        <v>98</v>
      </c>
      <c r="B88" t="s">
        <v>4045</v>
      </c>
      <c r="C88" t="s">
        <v>4044</v>
      </c>
      <c r="D88" t="s">
        <v>85</v>
      </c>
      <c r="G88" t="s">
        <v>3178</v>
      </c>
      <c r="H88" t="s">
        <v>3953</v>
      </c>
      <c r="K88">
        <v>3</v>
      </c>
      <c r="L88">
        <v>3</v>
      </c>
      <c r="M88" t="s">
        <v>3731</v>
      </c>
      <c r="AF88" t="s">
        <v>1151</v>
      </c>
      <c r="AG88" t="s">
        <v>7387</v>
      </c>
    </row>
    <row r="89" spans="1:41" x14ac:dyDescent="0.3">
      <c r="A89" t="s">
        <v>96</v>
      </c>
      <c r="B89" t="s">
        <v>4047</v>
      </c>
      <c r="C89" t="s">
        <v>4046</v>
      </c>
      <c r="D89" t="s">
        <v>92</v>
      </c>
      <c r="G89" t="s">
        <v>3178</v>
      </c>
      <c r="H89" t="s">
        <v>3953</v>
      </c>
      <c r="K89">
        <v>5</v>
      </c>
      <c r="L89">
        <v>3</v>
      </c>
      <c r="M89" t="s">
        <v>3847</v>
      </c>
      <c r="AF89" t="s">
        <v>1151</v>
      </c>
      <c r="AG89" t="s">
        <v>7387</v>
      </c>
    </row>
    <row r="90" spans="1:41" x14ac:dyDescent="0.3">
      <c r="A90" t="s">
        <v>84</v>
      </c>
      <c r="B90" t="s">
        <v>3013</v>
      </c>
      <c r="C90" t="s">
        <v>3012</v>
      </c>
      <c r="D90" t="s">
        <v>85</v>
      </c>
      <c r="G90" t="s">
        <v>2465</v>
      </c>
      <c r="M90" t="s">
        <v>2991</v>
      </c>
      <c r="AF90" t="s">
        <v>1150</v>
      </c>
      <c r="AG90" t="s">
        <v>7387</v>
      </c>
    </row>
    <row r="91" spans="1:41" x14ac:dyDescent="0.3">
      <c r="A91" t="s">
        <v>97</v>
      </c>
      <c r="B91" t="s">
        <v>3015</v>
      </c>
      <c r="C91" t="s">
        <v>3014</v>
      </c>
      <c r="D91" t="s">
        <v>85</v>
      </c>
      <c r="G91" t="s">
        <v>2465</v>
      </c>
      <c r="K91">
        <v>2</v>
      </c>
      <c r="L91">
        <v>2</v>
      </c>
      <c r="M91" t="s">
        <v>2991</v>
      </c>
      <c r="AF91" t="s">
        <v>1150</v>
      </c>
      <c r="AG91" t="s">
        <v>7387</v>
      </c>
      <c r="AO91" t="s">
        <v>89</v>
      </c>
    </row>
    <row r="92" spans="1:41" x14ac:dyDescent="0.3">
      <c r="A92" t="s">
        <v>97</v>
      </c>
      <c r="B92" t="s">
        <v>3017</v>
      </c>
      <c r="C92" t="s">
        <v>3016</v>
      </c>
      <c r="D92" t="s">
        <v>85</v>
      </c>
      <c r="G92" t="s">
        <v>2465</v>
      </c>
      <c r="K92">
        <v>5</v>
      </c>
      <c r="L92">
        <v>5</v>
      </c>
      <c r="M92" t="s">
        <v>2991</v>
      </c>
      <c r="AF92" t="s">
        <v>1150</v>
      </c>
      <c r="AG92" t="s">
        <v>7387</v>
      </c>
      <c r="AO92" t="s">
        <v>84</v>
      </c>
    </row>
    <row r="93" spans="1:41" x14ac:dyDescent="0.3">
      <c r="A93" t="s">
        <v>84</v>
      </c>
      <c r="B93" t="s">
        <v>2605</v>
      </c>
      <c r="C93" t="s">
        <v>3018</v>
      </c>
      <c r="D93" t="s">
        <v>90</v>
      </c>
      <c r="G93" t="s">
        <v>2465</v>
      </c>
      <c r="M93" t="s">
        <v>2991</v>
      </c>
      <c r="AF93" t="s">
        <v>1150</v>
      </c>
      <c r="AG93" t="s">
        <v>7387</v>
      </c>
    </row>
    <row r="94" spans="1:41" x14ac:dyDescent="0.3">
      <c r="A94" t="s">
        <v>84</v>
      </c>
      <c r="B94" t="s">
        <v>2816</v>
      </c>
      <c r="C94" t="s">
        <v>3019</v>
      </c>
      <c r="D94" t="s">
        <v>90</v>
      </c>
      <c r="G94" t="s">
        <v>2465</v>
      </c>
      <c r="M94" t="s">
        <v>2991</v>
      </c>
      <c r="AF94" t="s">
        <v>1150</v>
      </c>
      <c r="AG94" t="s">
        <v>7387</v>
      </c>
    </row>
    <row r="95" spans="1:41" x14ac:dyDescent="0.3">
      <c r="A95" t="s">
        <v>84</v>
      </c>
      <c r="B95" t="s">
        <v>3021</v>
      </c>
      <c r="C95" t="s">
        <v>3020</v>
      </c>
      <c r="D95" t="s">
        <v>85</v>
      </c>
      <c r="G95" t="s">
        <v>2465</v>
      </c>
      <c r="M95" t="s">
        <v>2991</v>
      </c>
      <c r="AF95" t="s">
        <v>1150</v>
      </c>
      <c r="AG95" t="s">
        <v>7387</v>
      </c>
    </row>
    <row r="96" spans="1:41" x14ac:dyDescent="0.3">
      <c r="A96" t="s">
        <v>84</v>
      </c>
      <c r="B96" t="s">
        <v>3024</v>
      </c>
      <c r="C96" t="s">
        <v>3022</v>
      </c>
      <c r="D96" t="s">
        <v>94</v>
      </c>
      <c r="G96" t="s">
        <v>2465</v>
      </c>
      <c r="M96" t="s">
        <v>3023</v>
      </c>
      <c r="AF96" t="s">
        <v>1150</v>
      </c>
      <c r="AG96" t="s">
        <v>7387</v>
      </c>
    </row>
    <row r="97" spans="1:33" x14ac:dyDescent="0.3">
      <c r="A97" t="s">
        <v>84</v>
      </c>
      <c r="B97" t="s">
        <v>3026</v>
      </c>
      <c r="C97" t="s">
        <v>3025</v>
      </c>
      <c r="D97" t="s">
        <v>94</v>
      </c>
      <c r="G97" t="s">
        <v>2465</v>
      </c>
      <c r="M97" t="s">
        <v>3023</v>
      </c>
      <c r="AF97" t="s">
        <v>1150</v>
      </c>
      <c r="AG97" t="s">
        <v>7387</v>
      </c>
    </row>
    <row r="98" spans="1:33" x14ac:dyDescent="0.3">
      <c r="A98" t="s">
        <v>84</v>
      </c>
      <c r="B98" t="s">
        <v>3028</v>
      </c>
      <c r="C98" t="s">
        <v>3027</v>
      </c>
      <c r="D98" t="s">
        <v>85</v>
      </c>
      <c r="G98" t="s">
        <v>2465</v>
      </c>
      <c r="M98" t="s">
        <v>3023</v>
      </c>
      <c r="AF98" t="s">
        <v>1150</v>
      </c>
      <c r="AG98" t="s">
        <v>7387</v>
      </c>
    </row>
    <row r="99" spans="1:33" x14ac:dyDescent="0.3">
      <c r="A99" t="s">
        <v>84</v>
      </c>
      <c r="B99" t="s">
        <v>3030</v>
      </c>
      <c r="C99" t="s">
        <v>3029</v>
      </c>
      <c r="D99" t="s">
        <v>85</v>
      </c>
      <c r="G99" t="s">
        <v>2465</v>
      </c>
      <c r="M99" t="s">
        <v>3023</v>
      </c>
      <c r="AF99" t="s">
        <v>1150</v>
      </c>
      <c r="AG99" t="s">
        <v>7387</v>
      </c>
    </row>
    <row r="100" spans="1:33" x14ac:dyDescent="0.3">
      <c r="A100" t="s">
        <v>84</v>
      </c>
      <c r="B100" t="s">
        <v>3032</v>
      </c>
      <c r="C100" t="s">
        <v>3031</v>
      </c>
      <c r="D100" t="s">
        <v>90</v>
      </c>
      <c r="G100" t="s">
        <v>2465</v>
      </c>
      <c r="M100" t="s">
        <v>3023</v>
      </c>
      <c r="AF100" t="s">
        <v>1150</v>
      </c>
      <c r="AG100" t="s">
        <v>7387</v>
      </c>
    </row>
    <row r="101" spans="1:33" x14ac:dyDescent="0.3">
      <c r="A101" t="s">
        <v>84</v>
      </c>
      <c r="B101" t="s">
        <v>3034</v>
      </c>
      <c r="C101" t="s">
        <v>3033</v>
      </c>
      <c r="D101" t="s">
        <v>136</v>
      </c>
      <c r="G101" t="s">
        <v>2465</v>
      </c>
      <c r="M101" t="s">
        <v>3023</v>
      </c>
      <c r="AF101" t="s">
        <v>1150</v>
      </c>
      <c r="AG101" t="s">
        <v>7387</v>
      </c>
    </row>
    <row r="102" spans="1:33" x14ac:dyDescent="0.3">
      <c r="A102" t="s">
        <v>108</v>
      </c>
      <c r="B102" t="s">
        <v>3036</v>
      </c>
      <c r="C102" t="s">
        <v>3035</v>
      </c>
      <c r="D102" t="s">
        <v>85</v>
      </c>
      <c r="G102" t="s">
        <v>2465</v>
      </c>
      <c r="H102" t="s">
        <v>2947</v>
      </c>
      <c r="K102">
        <v>1</v>
      </c>
      <c r="L102">
        <v>1</v>
      </c>
      <c r="M102" t="s">
        <v>2954</v>
      </c>
      <c r="AF102" t="s">
        <v>1150</v>
      </c>
      <c r="AG102" t="s">
        <v>7387</v>
      </c>
    </row>
    <row r="103" spans="1:33" x14ac:dyDescent="0.3">
      <c r="A103" t="s">
        <v>113</v>
      </c>
      <c r="B103" t="s">
        <v>3038</v>
      </c>
      <c r="C103" t="s">
        <v>3037</v>
      </c>
      <c r="D103" t="s">
        <v>85</v>
      </c>
      <c r="G103" t="s">
        <v>2465</v>
      </c>
      <c r="H103" t="s">
        <v>2947</v>
      </c>
      <c r="K103">
        <v>1</v>
      </c>
      <c r="L103">
        <v>1</v>
      </c>
      <c r="M103" t="s">
        <v>2991</v>
      </c>
      <c r="AF103" t="s">
        <v>1150</v>
      </c>
      <c r="AG103" t="s">
        <v>7387</v>
      </c>
    </row>
    <row r="104" spans="1:33" x14ac:dyDescent="0.3">
      <c r="A104" t="s">
        <v>108</v>
      </c>
      <c r="B104" t="s">
        <v>3040</v>
      </c>
      <c r="C104" t="s">
        <v>3039</v>
      </c>
      <c r="D104" t="s">
        <v>85</v>
      </c>
      <c r="G104" t="s">
        <v>2465</v>
      </c>
      <c r="K104">
        <v>1</v>
      </c>
      <c r="L104">
        <v>1</v>
      </c>
      <c r="M104" t="s">
        <v>2991</v>
      </c>
      <c r="AF104" t="s">
        <v>1150</v>
      </c>
      <c r="AG104" t="s">
        <v>7387</v>
      </c>
    </row>
    <row r="105" spans="1:33" x14ac:dyDescent="0.3">
      <c r="A105" t="s">
        <v>95</v>
      </c>
      <c r="B105" t="s">
        <v>7411</v>
      </c>
      <c r="C105" t="s">
        <v>7412</v>
      </c>
      <c r="D105" t="s">
        <v>85</v>
      </c>
      <c r="G105" t="s">
        <v>2465</v>
      </c>
      <c r="H105" t="s">
        <v>1145</v>
      </c>
      <c r="K105">
        <v>8</v>
      </c>
      <c r="L105">
        <v>8</v>
      </c>
      <c r="M105" t="s">
        <v>2647</v>
      </c>
      <c r="AF105" t="s">
        <v>1150</v>
      </c>
      <c r="AG105" t="s">
        <v>7387</v>
      </c>
    </row>
    <row r="106" spans="1:33" x14ac:dyDescent="0.3">
      <c r="A106" t="s">
        <v>100</v>
      </c>
      <c r="B106" t="s">
        <v>3043</v>
      </c>
      <c r="C106" t="s">
        <v>3042</v>
      </c>
      <c r="D106" t="s">
        <v>85</v>
      </c>
      <c r="G106" t="s">
        <v>2465</v>
      </c>
      <c r="H106" t="s">
        <v>1145</v>
      </c>
      <c r="K106">
        <v>2</v>
      </c>
      <c r="L106">
        <v>2</v>
      </c>
      <c r="M106" t="s">
        <v>2890</v>
      </c>
      <c r="AF106" t="s">
        <v>1150</v>
      </c>
      <c r="AG106" t="s">
        <v>7387</v>
      </c>
    </row>
    <row r="107" spans="1:33" x14ac:dyDescent="0.3">
      <c r="A107" t="s">
        <v>95</v>
      </c>
      <c r="B107" t="s">
        <v>7413</v>
      </c>
      <c r="C107" t="s">
        <v>7414</v>
      </c>
      <c r="D107" t="s">
        <v>85</v>
      </c>
      <c r="G107" t="s">
        <v>2465</v>
      </c>
      <c r="H107" t="s">
        <v>3079</v>
      </c>
      <c r="K107">
        <v>2</v>
      </c>
      <c r="L107">
        <v>2</v>
      </c>
      <c r="M107" t="s">
        <v>2890</v>
      </c>
      <c r="AF107" t="s">
        <v>1150</v>
      </c>
      <c r="AG107" t="s">
        <v>7387</v>
      </c>
    </row>
    <row r="108" spans="1:33" x14ac:dyDescent="0.3">
      <c r="A108" t="s">
        <v>95</v>
      </c>
      <c r="B108" t="s">
        <v>3045</v>
      </c>
      <c r="C108" t="s">
        <v>3044</v>
      </c>
      <c r="D108" t="s">
        <v>85</v>
      </c>
      <c r="G108" t="s">
        <v>2465</v>
      </c>
      <c r="H108" t="s">
        <v>2893</v>
      </c>
      <c r="K108">
        <v>5</v>
      </c>
      <c r="L108">
        <v>5</v>
      </c>
      <c r="M108" t="s">
        <v>2834</v>
      </c>
      <c r="AF108" t="s">
        <v>1150</v>
      </c>
      <c r="AG108" t="s">
        <v>7387</v>
      </c>
    </row>
    <row r="109" spans="1:33" x14ac:dyDescent="0.3">
      <c r="A109" t="s">
        <v>108</v>
      </c>
      <c r="B109" t="s">
        <v>3047</v>
      </c>
      <c r="C109" t="s">
        <v>3046</v>
      </c>
      <c r="D109" t="s">
        <v>85</v>
      </c>
      <c r="G109" t="s">
        <v>2465</v>
      </c>
      <c r="H109" t="s">
        <v>2893</v>
      </c>
      <c r="K109">
        <v>1</v>
      </c>
      <c r="L109">
        <v>1</v>
      </c>
      <c r="M109" t="s">
        <v>2954</v>
      </c>
      <c r="AF109" t="s">
        <v>1150</v>
      </c>
      <c r="AG109" t="s">
        <v>7387</v>
      </c>
    </row>
    <row r="110" spans="1:33" x14ac:dyDescent="0.3">
      <c r="A110" t="s">
        <v>95</v>
      </c>
      <c r="B110" t="s">
        <v>3049</v>
      </c>
      <c r="C110" t="s">
        <v>3048</v>
      </c>
      <c r="D110" t="s">
        <v>85</v>
      </c>
      <c r="G110" t="s">
        <v>2465</v>
      </c>
      <c r="H110" t="s">
        <v>2947</v>
      </c>
      <c r="K110">
        <v>1</v>
      </c>
      <c r="L110">
        <v>1</v>
      </c>
      <c r="M110" t="s">
        <v>2991</v>
      </c>
      <c r="AF110" t="s">
        <v>1150</v>
      </c>
      <c r="AG110" t="s">
        <v>7387</v>
      </c>
    </row>
    <row r="111" spans="1:33" x14ac:dyDescent="0.3">
      <c r="A111" t="s">
        <v>95</v>
      </c>
      <c r="B111" t="s">
        <v>7415</v>
      </c>
      <c r="C111" t="s">
        <v>7416</v>
      </c>
      <c r="D111" t="s">
        <v>85</v>
      </c>
      <c r="G111" t="s">
        <v>2465</v>
      </c>
      <c r="H111" t="s">
        <v>1145</v>
      </c>
      <c r="K111">
        <v>8</v>
      </c>
      <c r="L111">
        <v>8</v>
      </c>
      <c r="M111" t="s">
        <v>2647</v>
      </c>
      <c r="AF111" t="s">
        <v>1150</v>
      </c>
      <c r="AG111" t="s">
        <v>7387</v>
      </c>
    </row>
    <row r="112" spans="1:33" x14ac:dyDescent="0.3">
      <c r="A112" t="s">
        <v>95</v>
      </c>
      <c r="B112" t="s">
        <v>7417</v>
      </c>
      <c r="C112" t="s">
        <v>7418</v>
      </c>
      <c r="D112" t="s">
        <v>85</v>
      </c>
      <c r="G112" t="s">
        <v>2465</v>
      </c>
      <c r="H112" t="s">
        <v>1145</v>
      </c>
      <c r="K112">
        <v>8</v>
      </c>
      <c r="L112">
        <v>8</v>
      </c>
      <c r="M112" t="s">
        <v>2647</v>
      </c>
      <c r="AF112" t="s">
        <v>1150</v>
      </c>
      <c r="AG112" t="s">
        <v>7387</v>
      </c>
    </row>
    <row r="113" spans="1:33" x14ac:dyDescent="0.3">
      <c r="A113" t="s">
        <v>95</v>
      </c>
      <c r="B113" t="s">
        <v>7419</v>
      </c>
      <c r="C113" t="s">
        <v>7420</v>
      </c>
      <c r="D113" t="s">
        <v>85</v>
      </c>
      <c r="G113" t="s">
        <v>2465</v>
      </c>
      <c r="H113" t="s">
        <v>1145</v>
      </c>
      <c r="K113">
        <v>8</v>
      </c>
      <c r="L113">
        <v>8</v>
      </c>
      <c r="M113" t="s">
        <v>2834</v>
      </c>
      <c r="AF113" t="s">
        <v>1150</v>
      </c>
      <c r="AG113" t="s">
        <v>7387</v>
      </c>
    </row>
    <row r="114" spans="1:33" x14ac:dyDescent="0.3">
      <c r="A114" t="s">
        <v>95</v>
      </c>
      <c r="B114" t="s">
        <v>7421</v>
      </c>
      <c r="C114" t="s">
        <v>7422</v>
      </c>
      <c r="D114" t="s">
        <v>85</v>
      </c>
      <c r="G114" t="s">
        <v>2465</v>
      </c>
      <c r="H114" t="s">
        <v>1145</v>
      </c>
      <c r="K114">
        <v>8</v>
      </c>
      <c r="L114">
        <v>8</v>
      </c>
      <c r="M114" t="s">
        <v>2834</v>
      </c>
      <c r="AF114" t="s">
        <v>1150</v>
      </c>
      <c r="AG114" t="s">
        <v>7387</v>
      </c>
    </row>
    <row r="115" spans="1:33" x14ac:dyDescent="0.3">
      <c r="A115" t="s">
        <v>84</v>
      </c>
      <c r="B115" t="s">
        <v>2576</v>
      </c>
      <c r="C115" t="s">
        <v>3050</v>
      </c>
      <c r="D115" t="s">
        <v>90</v>
      </c>
      <c r="G115" t="s">
        <v>2465</v>
      </c>
      <c r="M115" t="s">
        <v>3023</v>
      </c>
      <c r="AF115" t="s">
        <v>1150</v>
      </c>
      <c r="AG115" t="s">
        <v>7387</v>
      </c>
    </row>
    <row r="116" spans="1:33" x14ac:dyDescent="0.3">
      <c r="A116" t="s">
        <v>84</v>
      </c>
      <c r="B116" t="s">
        <v>3052</v>
      </c>
      <c r="C116" t="s">
        <v>3051</v>
      </c>
      <c r="D116" t="s">
        <v>90</v>
      </c>
      <c r="G116" t="s">
        <v>2465</v>
      </c>
      <c r="M116" t="s">
        <v>3023</v>
      </c>
      <c r="AF116" t="s">
        <v>1150</v>
      </c>
      <c r="AG116" t="s">
        <v>7387</v>
      </c>
    </row>
    <row r="117" spans="1:33" x14ac:dyDescent="0.3">
      <c r="A117" t="s">
        <v>96</v>
      </c>
      <c r="B117" t="s">
        <v>3054</v>
      </c>
      <c r="C117" t="s">
        <v>3053</v>
      </c>
      <c r="D117" t="s">
        <v>85</v>
      </c>
      <c r="G117" t="s">
        <v>2465</v>
      </c>
      <c r="K117">
        <v>5</v>
      </c>
      <c r="L117">
        <v>8</v>
      </c>
      <c r="M117" t="s">
        <v>2464</v>
      </c>
      <c r="AF117" t="s">
        <v>1150</v>
      </c>
      <c r="AG117" t="s">
        <v>7387</v>
      </c>
    </row>
    <row r="118" spans="1:33" x14ac:dyDescent="0.3">
      <c r="A118" t="s">
        <v>96</v>
      </c>
      <c r="B118" t="s">
        <v>7423</v>
      </c>
      <c r="C118" t="s">
        <v>3055</v>
      </c>
      <c r="D118" t="s">
        <v>85</v>
      </c>
      <c r="G118" t="s">
        <v>2465</v>
      </c>
      <c r="K118">
        <v>1</v>
      </c>
      <c r="L118">
        <v>1</v>
      </c>
      <c r="M118" t="s">
        <v>2647</v>
      </c>
      <c r="AF118" t="s">
        <v>1150</v>
      </c>
      <c r="AG118" t="s">
        <v>7387</v>
      </c>
    </row>
    <row r="119" spans="1:33" x14ac:dyDescent="0.3">
      <c r="A119" t="s">
        <v>96</v>
      </c>
      <c r="B119" t="s">
        <v>3058</v>
      </c>
      <c r="C119" t="s">
        <v>3057</v>
      </c>
      <c r="D119" t="s">
        <v>85</v>
      </c>
      <c r="G119" t="s">
        <v>2465</v>
      </c>
      <c r="K119">
        <v>1</v>
      </c>
      <c r="L119">
        <v>1</v>
      </c>
      <c r="M119" t="s">
        <v>2834</v>
      </c>
      <c r="AF119" t="s">
        <v>1150</v>
      </c>
      <c r="AG119" t="s">
        <v>7387</v>
      </c>
    </row>
    <row r="120" spans="1:33" x14ac:dyDescent="0.3">
      <c r="A120" t="s">
        <v>96</v>
      </c>
      <c r="B120" t="s">
        <v>7424</v>
      </c>
      <c r="C120" t="s">
        <v>3059</v>
      </c>
      <c r="D120" t="s">
        <v>85</v>
      </c>
      <c r="G120" t="s">
        <v>2465</v>
      </c>
      <c r="K120">
        <v>1</v>
      </c>
      <c r="L120">
        <v>1</v>
      </c>
      <c r="M120" t="s">
        <v>2890</v>
      </c>
      <c r="AF120" t="s">
        <v>1150</v>
      </c>
      <c r="AG120" t="s">
        <v>7387</v>
      </c>
    </row>
    <row r="121" spans="1:33" x14ac:dyDescent="0.3">
      <c r="A121" t="s">
        <v>96</v>
      </c>
      <c r="B121" t="s">
        <v>3062</v>
      </c>
      <c r="C121" t="s">
        <v>3061</v>
      </c>
      <c r="D121" t="s">
        <v>85</v>
      </c>
      <c r="G121" t="s">
        <v>2465</v>
      </c>
      <c r="K121">
        <v>1</v>
      </c>
      <c r="L121">
        <v>1</v>
      </c>
      <c r="M121" t="s">
        <v>2954</v>
      </c>
      <c r="AF121" t="s">
        <v>1150</v>
      </c>
      <c r="AG121" t="s">
        <v>7387</v>
      </c>
    </row>
    <row r="122" spans="1:33" x14ac:dyDescent="0.3">
      <c r="A122" t="s">
        <v>96</v>
      </c>
      <c r="B122" t="s">
        <v>7425</v>
      </c>
      <c r="C122" t="s">
        <v>3063</v>
      </c>
      <c r="D122" t="s">
        <v>85</v>
      </c>
      <c r="G122" t="s">
        <v>2465</v>
      </c>
      <c r="K122">
        <v>1</v>
      </c>
      <c r="L122">
        <v>1</v>
      </c>
      <c r="M122" t="s">
        <v>2991</v>
      </c>
      <c r="AF122" t="s">
        <v>1150</v>
      </c>
      <c r="AG122" t="s">
        <v>7387</v>
      </c>
    </row>
    <row r="123" spans="1:33" x14ac:dyDescent="0.3">
      <c r="A123" t="s">
        <v>95</v>
      </c>
      <c r="B123" t="s">
        <v>3066</v>
      </c>
      <c r="C123" t="s">
        <v>7426</v>
      </c>
      <c r="D123" t="s">
        <v>85</v>
      </c>
      <c r="G123" t="s">
        <v>2465</v>
      </c>
      <c r="H123" t="s">
        <v>3067</v>
      </c>
      <c r="K123">
        <v>5</v>
      </c>
      <c r="L123">
        <v>5</v>
      </c>
      <c r="M123" t="s">
        <v>2890</v>
      </c>
      <c r="AF123" t="s">
        <v>1150</v>
      </c>
      <c r="AG123" t="s">
        <v>7387</v>
      </c>
    </row>
    <row r="124" spans="1:33" x14ac:dyDescent="0.3">
      <c r="A124" t="s">
        <v>96</v>
      </c>
      <c r="B124" t="s">
        <v>3066</v>
      </c>
      <c r="C124" t="s">
        <v>3065</v>
      </c>
      <c r="D124" t="s">
        <v>85</v>
      </c>
      <c r="G124" t="s">
        <v>2465</v>
      </c>
      <c r="H124" t="s">
        <v>3067</v>
      </c>
      <c r="K124">
        <v>5</v>
      </c>
      <c r="L124">
        <v>5</v>
      </c>
      <c r="M124" t="s">
        <v>2954</v>
      </c>
      <c r="AF124" t="s">
        <v>1150</v>
      </c>
      <c r="AG124" t="s">
        <v>7387</v>
      </c>
    </row>
    <row r="125" spans="1:33" x14ac:dyDescent="0.3">
      <c r="A125" t="s">
        <v>96</v>
      </c>
      <c r="B125" t="s">
        <v>3066</v>
      </c>
      <c r="C125" t="s">
        <v>3068</v>
      </c>
      <c r="D125" t="s">
        <v>85</v>
      </c>
      <c r="G125" t="s">
        <v>2465</v>
      </c>
      <c r="H125" t="s">
        <v>3067</v>
      </c>
      <c r="K125">
        <v>5</v>
      </c>
      <c r="L125">
        <v>5</v>
      </c>
      <c r="M125" t="s">
        <v>2991</v>
      </c>
      <c r="AF125" t="s">
        <v>1150</v>
      </c>
      <c r="AG125" t="s">
        <v>7387</v>
      </c>
    </row>
    <row r="126" spans="1:33" x14ac:dyDescent="0.3">
      <c r="A126" t="s">
        <v>95</v>
      </c>
      <c r="B126" t="s">
        <v>3070</v>
      </c>
      <c r="C126" t="s">
        <v>3069</v>
      </c>
      <c r="D126" t="s">
        <v>85</v>
      </c>
      <c r="G126" t="s">
        <v>2465</v>
      </c>
      <c r="H126" t="s">
        <v>3071</v>
      </c>
      <c r="K126">
        <v>5</v>
      </c>
      <c r="L126">
        <v>5</v>
      </c>
      <c r="M126" t="s">
        <v>2954</v>
      </c>
      <c r="AF126" t="s">
        <v>1150</v>
      </c>
      <c r="AG126" t="s">
        <v>7387</v>
      </c>
    </row>
    <row r="127" spans="1:33" x14ac:dyDescent="0.3">
      <c r="A127" t="s">
        <v>95</v>
      </c>
      <c r="B127" t="s">
        <v>3073</v>
      </c>
      <c r="C127" t="s">
        <v>3072</v>
      </c>
      <c r="D127" t="s">
        <v>85</v>
      </c>
      <c r="G127" t="s">
        <v>2465</v>
      </c>
      <c r="H127" t="s">
        <v>3071</v>
      </c>
      <c r="K127">
        <v>5</v>
      </c>
      <c r="L127">
        <v>5</v>
      </c>
      <c r="M127" t="s">
        <v>2991</v>
      </c>
      <c r="AF127" t="s">
        <v>1150</v>
      </c>
      <c r="AG127" t="s">
        <v>7387</v>
      </c>
    </row>
    <row r="128" spans="1:33" x14ac:dyDescent="0.3">
      <c r="A128" t="s">
        <v>84</v>
      </c>
      <c r="B128" t="s">
        <v>2607</v>
      </c>
      <c r="C128" t="s">
        <v>3074</v>
      </c>
      <c r="D128" t="s">
        <v>136</v>
      </c>
      <c r="G128" t="s">
        <v>2465</v>
      </c>
      <c r="M128" t="s">
        <v>3023</v>
      </c>
      <c r="AF128" t="s">
        <v>1150</v>
      </c>
      <c r="AG128" t="s">
        <v>7387</v>
      </c>
    </row>
    <row r="129" spans="1:41" x14ac:dyDescent="0.3">
      <c r="A129" t="s">
        <v>84</v>
      </c>
      <c r="B129" t="s">
        <v>3076</v>
      </c>
      <c r="C129" t="s">
        <v>3075</v>
      </c>
      <c r="D129" t="s">
        <v>94</v>
      </c>
      <c r="G129" t="s">
        <v>2465</v>
      </c>
      <c r="M129" t="s">
        <v>3023</v>
      </c>
      <c r="AF129" t="s">
        <v>1150</v>
      </c>
      <c r="AG129" t="s">
        <v>7387</v>
      </c>
    </row>
    <row r="130" spans="1:41" x14ac:dyDescent="0.3">
      <c r="A130" t="s">
        <v>95</v>
      </c>
      <c r="B130" t="s">
        <v>3078</v>
      </c>
      <c r="C130" t="s">
        <v>3077</v>
      </c>
      <c r="D130" t="s">
        <v>85</v>
      </c>
      <c r="G130" t="s">
        <v>2465</v>
      </c>
      <c r="H130" t="s">
        <v>3079</v>
      </c>
      <c r="K130">
        <v>8</v>
      </c>
      <c r="L130">
        <v>8</v>
      </c>
      <c r="M130" t="s">
        <v>2890</v>
      </c>
      <c r="AF130" t="s">
        <v>1150</v>
      </c>
      <c r="AG130" t="s">
        <v>7387</v>
      </c>
    </row>
    <row r="131" spans="1:41" x14ac:dyDescent="0.3">
      <c r="A131" t="s">
        <v>95</v>
      </c>
      <c r="B131" t="s">
        <v>3081</v>
      </c>
      <c r="C131" t="s">
        <v>3080</v>
      </c>
      <c r="D131" t="s">
        <v>85</v>
      </c>
      <c r="G131" t="s">
        <v>2465</v>
      </c>
      <c r="H131" t="s">
        <v>3079</v>
      </c>
      <c r="K131">
        <v>8</v>
      </c>
      <c r="L131">
        <v>8</v>
      </c>
      <c r="M131" t="s">
        <v>2954</v>
      </c>
      <c r="AF131" t="s">
        <v>1150</v>
      </c>
      <c r="AG131" t="s">
        <v>7387</v>
      </c>
    </row>
    <row r="132" spans="1:41" x14ac:dyDescent="0.3">
      <c r="A132" t="s">
        <v>96</v>
      </c>
      <c r="B132" t="s">
        <v>7427</v>
      </c>
      <c r="C132" t="s">
        <v>3082</v>
      </c>
      <c r="D132" t="s">
        <v>85</v>
      </c>
      <c r="G132" t="s">
        <v>2465</v>
      </c>
      <c r="H132" t="s">
        <v>2938</v>
      </c>
      <c r="K132">
        <v>8</v>
      </c>
      <c r="L132">
        <v>8</v>
      </c>
      <c r="M132" t="s">
        <v>2890</v>
      </c>
      <c r="AF132" t="s">
        <v>1150</v>
      </c>
      <c r="AG132" t="s">
        <v>7387</v>
      </c>
    </row>
    <row r="133" spans="1:41" x14ac:dyDescent="0.3">
      <c r="A133" t="s">
        <v>96</v>
      </c>
      <c r="B133" t="s">
        <v>3085</v>
      </c>
      <c r="C133" t="s">
        <v>3084</v>
      </c>
      <c r="D133" t="s">
        <v>85</v>
      </c>
      <c r="G133" t="s">
        <v>2465</v>
      </c>
      <c r="H133" t="s">
        <v>2938</v>
      </c>
      <c r="K133">
        <v>8</v>
      </c>
      <c r="L133">
        <v>8</v>
      </c>
      <c r="M133" t="s">
        <v>2991</v>
      </c>
      <c r="AF133" t="s">
        <v>1150</v>
      </c>
      <c r="AG133" t="s">
        <v>7387</v>
      </c>
    </row>
    <row r="134" spans="1:41" x14ac:dyDescent="0.3">
      <c r="A134" t="s">
        <v>108</v>
      </c>
      <c r="B134" t="s">
        <v>3087</v>
      </c>
      <c r="C134" t="s">
        <v>3086</v>
      </c>
      <c r="D134" t="s">
        <v>85</v>
      </c>
      <c r="G134" t="s">
        <v>2465</v>
      </c>
      <c r="H134" t="s">
        <v>2938</v>
      </c>
      <c r="K134">
        <v>8</v>
      </c>
      <c r="L134">
        <v>8</v>
      </c>
      <c r="M134" t="s">
        <v>2954</v>
      </c>
      <c r="AF134" t="s">
        <v>1150</v>
      </c>
      <c r="AG134" t="s">
        <v>7387</v>
      </c>
    </row>
    <row r="135" spans="1:41" x14ac:dyDescent="0.3">
      <c r="A135" t="s">
        <v>108</v>
      </c>
      <c r="B135" t="s">
        <v>2808</v>
      </c>
      <c r="C135" t="s">
        <v>3088</v>
      </c>
      <c r="D135" t="s">
        <v>85</v>
      </c>
      <c r="G135" t="s">
        <v>2465</v>
      </c>
      <c r="H135" t="s">
        <v>2938</v>
      </c>
      <c r="K135">
        <v>8</v>
      </c>
      <c r="L135">
        <v>8</v>
      </c>
      <c r="M135" t="s">
        <v>2991</v>
      </c>
      <c r="AF135" t="s">
        <v>1150</v>
      </c>
      <c r="AG135" t="s">
        <v>7387</v>
      </c>
    </row>
    <row r="136" spans="1:41" x14ac:dyDescent="0.3">
      <c r="A136" t="s">
        <v>95</v>
      </c>
      <c r="B136" t="s">
        <v>3090</v>
      </c>
      <c r="C136" t="s">
        <v>3089</v>
      </c>
      <c r="D136" t="s">
        <v>85</v>
      </c>
      <c r="G136" t="s">
        <v>2465</v>
      </c>
      <c r="H136" t="s">
        <v>2893</v>
      </c>
      <c r="K136">
        <v>3</v>
      </c>
      <c r="L136">
        <v>3</v>
      </c>
      <c r="M136" t="s">
        <v>2954</v>
      </c>
      <c r="AF136" t="s">
        <v>1150</v>
      </c>
      <c r="AG136" t="s">
        <v>7387</v>
      </c>
    </row>
    <row r="137" spans="1:41" x14ac:dyDescent="0.3">
      <c r="A137" t="s">
        <v>95</v>
      </c>
      <c r="B137" t="s">
        <v>3092</v>
      </c>
      <c r="C137" t="s">
        <v>3091</v>
      </c>
      <c r="D137" t="s">
        <v>85</v>
      </c>
      <c r="G137" t="s">
        <v>2465</v>
      </c>
      <c r="H137" t="s">
        <v>2893</v>
      </c>
      <c r="K137">
        <v>3</v>
      </c>
      <c r="L137">
        <v>3</v>
      </c>
      <c r="M137" t="s">
        <v>2954</v>
      </c>
      <c r="AF137" t="s">
        <v>1150</v>
      </c>
      <c r="AG137" t="s">
        <v>7387</v>
      </c>
    </row>
    <row r="138" spans="1:41" x14ac:dyDescent="0.3">
      <c r="A138" t="s">
        <v>97</v>
      </c>
      <c r="B138" t="s">
        <v>3094</v>
      </c>
      <c r="C138" t="s">
        <v>3093</v>
      </c>
      <c r="D138" t="s">
        <v>85</v>
      </c>
      <c r="G138" t="s">
        <v>2465</v>
      </c>
      <c r="K138">
        <v>2</v>
      </c>
      <c r="L138">
        <v>2</v>
      </c>
      <c r="M138" t="s">
        <v>2464</v>
      </c>
      <c r="AF138" t="s">
        <v>1150</v>
      </c>
      <c r="AG138" t="s">
        <v>7387</v>
      </c>
      <c r="AO138" t="s">
        <v>89</v>
      </c>
    </row>
    <row r="139" spans="1:41" x14ac:dyDescent="0.3">
      <c r="A139" t="s">
        <v>97</v>
      </c>
      <c r="B139" t="s">
        <v>3096</v>
      </c>
      <c r="C139" t="s">
        <v>3095</v>
      </c>
      <c r="D139" t="s">
        <v>85</v>
      </c>
      <c r="G139" t="s">
        <v>2465</v>
      </c>
      <c r="K139">
        <v>2</v>
      </c>
      <c r="L139">
        <v>2</v>
      </c>
      <c r="M139" t="s">
        <v>2647</v>
      </c>
      <c r="AF139" t="s">
        <v>1150</v>
      </c>
      <c r="AG139" t="s">
        <v>7387</v>
      </c>
      <c r="AO139" t="s">
        <v>89</v>
      </c>
    </row>
    <row r="140" spans="1:41" x14ac:dyDescent="0.3">
      <c r="A140" t="s">
        <v>97</v>
      </c>
      <c r="B140" t="s">
        <v>3098</v>
      </c>
      <c r="C140" t="s">
        <v>3097</v>
      </c>
      <c r="D140" t="s">
        <v>85</v>
      </c>
      <c r="G140" t="s">
        <v>2465</v>
      </c>
      <c r="K140">
        <v>2</v>
      </c>
      <c r="L140">
        <v>2</v>
      </c>
      <c r="M140" t="s">
        <v>2834</v>
      </c>
      <c r="AF140" t="s">
        <v>1150</v>
      </c>
      <c r="AG140" t="s">
        <v>7387</v>
      </c>
      <c r="AO140" t="s">
        <v>89</v>
      </c>
    </row>
    <row r="141" spans="1:41" x14ac:dyDescent="0.3">
      <c r="A141" t="s">
        <v>97</v>
      </c>
      <c r="B141" t="s">
        <v>3100</v>
      </c>
      <c r="C141" t="s">
        <v>3099</v>
      </c>
      <c r="D141" t="s">
        <v>85</v>
      </c>
      <c r="G141" t="s">
        <v>2465</v>
      </c>
      <c r="K141">
        <v>2</v>
      </c>
      <c r="L141">
        <v>2</v>
      </c>
      <c r="M141" t="s">
        <v>2890</v>
      </c>
      <c r="AF141" t="s">
        <v>1150</v>
      </c>
      <c r="AG141" t="s">
        <v>7387</v>
      </c>
      <c r="AO141" t="s">
        <v>89</v>
      </c>
    </row>
    <row r="142" spans="1:41" x14ac:dyDescent="0.3">
      <c r="A142" t="s">
        <v>97</v>
      </c>
      <c r="B142" t="s">
        <v>7428</v>
      </c>
      <c r="C142" t="s">
        <v>7429</v>
      </c>
      <c r="D142" t="s">
        <v>85</v>
      </c>
      <c r="G142" t="s">
        <v>2465</v>
      </c>
      <c r="K142">
        <v>2</v>
      </c>
      <c r="L142">
        <v>2</v>
      </c>
      <c r="M142" t="s">
        <v>2954</v>
      </c>
      <c r="AF142" t="s">
        <v>1150</v>
      </c>
      <c r="AG142" t="s">
        <v>7387</v>
      </c>
      <c r="AO142" t="s">
        <v>89</v>
      </c>
    </row>
    <row r="143" spans="1:41" x14ac:dyDescent="0.3">
      <c r="A143" t="s">
        <v>97</v>
      </c>
      <c r="B143" t="s">
        <v>3102</v>
      </c>
      <c r="C143" t="s">
        <v>3101</v>
      </c>
      <c r="D143" t="s">
        <v>85</v>
      </c>
      <c r="G143" t="s">
        <v>2465</v>
      </c>
      <c r="K143">
        <v>3</v>
      </c>
      <c r="L143">
        <v>3</v>
      </c>
      <c r="M143" t="s">
        <v>2464</v>
      </c>
      <c r="AF143" t="s">
        <v>1150</v>
      </c>
      <c r="AG143" t="s">
        <v>7387</v>
      </c>
      <c r="AO143" t="s">
        <v>84</v>
      </c>
    </row>
    <row r="144" spans="1:41" x14ac:dyDescent="0.3">
      <c r="A144" t="s">
        <v>97</v>
      </c>
      <c r="B144" t="s">
        <v>3104</v>
      </c>
      <c r="C144" t="s">
        <v>3103</v>
      </c>
      <c r="D144" t="s">
        <v>85</v>
      </c>
      <c r="G144" t="s">
        <v>2465</v>
      </c>
      <c r="K144">
        <v>5</v>
      </c>
      <c r="L144">
        <v>5</v>
      </c>
      <c r="M144" t="s">
        <v>2647</v>
      </c>
      <c r="AF144" t="s">
        <v>1150</v>
      </c>
      <c r="AG144" t="s">
        <v>7387</v>
      </c>
      <c r="AO144" t="s">
        <v>84</v>
      </c>
    </row>
    <row r="145" spans="1:41" x14ac:dyDescent="0.3">
      <c r="A145" t="s">
        <v>97</v>
      </c>
      <c r="B145" t="s">
        <v>3106</v>
      </c>
      <c r="C145" t="s">
        <v>3105</v>
      </c>
      <c r="D145" t="s">
        <v>85</v>
      </c>
      <c r="G145" t="s">
        <v>2465</v>
      </c>
      <c r="K145">
        <v>8</v>
      </c>
      <c r="L145">
        <v>8</v>
      </c>
      <c r="M145" t="s">
        <v>2834</v>
      </c>
      <c r="AF145" t="s">
        <v>1150</v>
      </c>
      <c r="AG145" t="s">
        <v>7387</v>
      </c>
      <c r="AO145" t="s">
        <v>84</v>
      </c>
    </row>
    <row r="146" spans="1:41" x14ac:dyDescent="0.3">
      <c r="A146" t="s">
        <v>97</v>
      </c>
      <c r="B146" t="s">
        <v>3108</v>
      </c>
      <c r="C146" t="s">
        <v>3107</v>
      </c>
      <c r="D146" t="s">
        <v>85</v>
      </c>
      <c r="G146" t="s">
        <v>2465</v>
      </c>
      <c r="K146">
        <v>8</v>
      </c>
      <c r="L146">
        <v>8</v>
      </c>
      <c r="M146" t="s">
        <v>2890</v>
      </c>
      <c r="AF146" t="s">
        <v>1150</v>
      </c>
      <c r="AG146" t="s">
        <v>7387</v>
      </c>
      <c r="AO146" t="s">
        <v>84</v>
      </c>
    </row>
    <row r="147" spans="1:41" x14ac:dyDescent="0.3">
      <c r="A147" t="s">
        <v>97</v>
      </c>
      <c r="B147" t="s">
        <v>3110</v>
      </c>
      <c r="C147" t="s">
        <v>3109</v>
      </c>
      <c r="D147" t="s">
        <v>85</v>
      </c>
      <c r="G147" t="s">
        <v>2465</v>
      </c>
      <c r="K147">
        <v>5</v>
      </c>
      <c r="L147">
        <v>5</v>
      </c>
      <c r="M147" t="s">
        <v>2954</v>
      </c>
      <c r="AF147" t="s">
        <v>1150</v>
      </c>
      <c r="AG147" t="s">
        <v>7387</v>
      </c>
      <c r="AO147" t="s">
        <v>84</v>
      </c>
    </row>
    <row r="148" spans="1:41" x14ac:dyDescent="0.3">
      <c r="A148" t="s">
        <v>84</v>
      </c>
      <c r="B148" t="s">
        <v>3112</v>
      </c>
      <c r="C148" t="s">
        <v>3111</v>
      </c>
      <c r="D148" t="s">
        <v>92</v>
      </c>
      <c r="G148" t="s">
        <v>2465</v>
      </c>
      <c r="M148" t="s">
        <v>3023</v>
      </c>
      <c r="AF148" t="s">
        <v>1150</v>
      </c>
      <c r="AG148" t="s">
        <v>7387</v>
      </c>
    </row>
    <row r="149" spans="1:41" x14ac:dyDescent="0.3">
      <c r="A149" t="s">
        <v>84</v>
      </c>
      <c r="B149" t="s">
        <v>3114</v>
      </c>
      <c r="C149" t="s">
        <v>3113</v>
      </c>
      <c r="D149" t="s">
        <v>90</v>
      </c>
      <c r="G149" t="s">
        <v>2465</v>
      </c>
      <c r="M149" t="s">
        <v>3023</v>
      </c>
      <c r="AF149" t="s">
        <v>1150</v>
      </c>
      <c r="AG149" t="s">
        <v>7387</v>
      </c>
    </row>
    <row r="150" spans="1:41" x14ac:dyDescent="0.3">
      <c r="A150" t="s">
        <v>84</v>
      </c>
      <c r="B150" t="s">
        <v>3116</v>
      </c>
      <c r="C150" t="s">
        <v>3115</v>
      </c>
      <c r="D150" t="s">
        <v>90</v>
      </c>
      <c r="G150" t="s">
        <v>2465</v>
      </c>
      <c r="M150" t="s">
        <v>3023</v>
      </c>
      <c r="AF150" t="s">
        <v>1150</v>
      </c>
      <c r="AG150" t="s">
        <v>7387</v>
      </c>
    </row>
    <row r="151" spans="1:41" x14ac:dyDescent="0.3">
      <c r="A151" t="s">
        <v>84</v>
      </c>
      <c r="B151" t="s">
        <v>3118</v>
      </c>
      <c r="C151" t="s">
        <v>3117</v>
      </c>
      <c r="D151" t="s">
        <v>90</v>
      </c>
      <c r="G151" t="s">
        <v>2465</v>
      </c>
      <c r="M151" t="s">
        <v>3023</v>
      </c>
      <c r="AF151" t="s">
        <v>1150</v>
      </c>
      <c r="AG151" t="s">
        <v>7387</v>
      </c>
    </row>
    <row r="152" spans="1:41" x14ac:dyDescent="0.3">
      <c r="A152" t="s">
        <v>84</v>
      </c>
      <c r="B152" t="s">
        <v>3120</v>
      </c>
      <c r="C152" t="s">
        <v>3119</v>
      </c>
      <c r="D152" t="s">
        <v>90</v>
      </c>
      <c r="G152" t="s">
        <v>2465</v>
      </c>
      <c r="M152" t="s">
        <v>3023</v>
      </c>
      <c r="AF152" t="s">
        <v>1150</v>
      </c>
      <c r="AG152" t="s">
        <v>7387</v>
      </c>
    </row>
    <row r="153" spans="1:41" x14ac:dyDescent="0.3">
      <c r="A153" t="s">
        <v>84</v>
      </c>
      <c r="B153" t="s">
        <v>3122</v>
      </c>
      <c r="C153" t="s">
        <v>3121</v>
      </c>
      <c r="D153" t="s">
        <v>90</v>
      </c>
      <c r="G153" t="s">
        <v>2465</v>
      </c>
      <c r="M153" t="s">
        <v>3023</v>
      </c>
      <c r="AF153" t="s">
        <v>1150</v>
      </c>
      <c r="AG153" t="s">
        <v>7387</v>
      </c>
    </row>
    <row r="154" spans="1:41" x14ac:dyDescent="0.3">
      <c r="A154" t="s">
        <v>84</v>
      </c>
      <c r="B154" t="s">
        <v>3124</v>
      </c>
      <c r="C154" t="s">
        <v>3123</v>
      </c>
      <c r="D154" t="s">
        <v>90</v>
      </c>
      <c r="G154" t="s">
        <v>2465</v>
      </c>
      <c r="M154" t="s">
        <v>3023</v>
      </c>
      <c r="AF154" t="s">
        <v>1150</v>
      </c>
      <c r="AG154" t="s">
        <v>7387</v>
      </c>
    </row>
    <row r="155" spans="1:41" x14ac:dyDescent="0.3">
      <c r="A155" t="s">
        <v>84</v>
      </c>
      <c r="B155" t="s">
        <v>3126</v>
      </c>
      <c r="C155" t="s">
        <v>3125</v>
      </c>
      <c r="D155" t="s">
        <v>90</v>
      </c>
      <c r="G155" t="s">
        <v>2465</v>
      </c>
      <c r="M155" t="s">
        <v>3023</v>
      </c>
      <c r="AF155" t="s">
        <v>1150</v>
      </c>
      <c r="AG155" t="s">
        <v>7387</v>
      </c>
    </row>
    <row r="156" spans="1:41" x14ac:dyDescent="0.3">
      <c r="A156" t="s">
        <v>84</v>
      </c>
      <c r="B156" t="s">
        <v>3128</v>
      </c>
      <c r="C156" t="s">
        <v>3127</v>
      </c>
      <c r="D156" t="s">
        <v>90</v>
      </c>
      <c r="G156" t="s">
        <v>2465</v>
      </c>
      <c r="M156" t="s">
        <v>3023</v>
      </c>
      <c r="AF156" t="s">
        <v>1150</v>
      </c>
      <c r="AG156" t="s">
        <v>7387</v>
      </c>
    </row>
    <row r="157" spans="1:41" x14ac:dyDescent="0.3">
      <c r="A157" t="s">
        <v>84</v>
      </c>
      <c r="B157" t="s">
        <v>3130</v>
      </c>
      <c r="C157" t="s">
        <v>3129</v>
      </c>
      <c r="D157" t="s">
        <v>90</v>
      </c>
      <c r="G157" t="s">
        <v>2465</v>
      </c>
      <c r="M157" t="s">
        <v>3023</v>
      </c>
      <c r="AF157" t="s">
        <v>1150</v>
      </c>
      <c r="AG157" t="s">
        <v>7387</v>
      </c>
    </row>
    <row r="158" spans="1:41" x14ac:dyDescent="0.3">
      <c r="A158" t="s">
        <v>84</v>
      </c>
      <c r="B158" t="s">
        <v>3132</v>
      </c>
      <c r="C158" t="s">
        <v>3131</v>
      </c>
      <c r="D158" t="s">
        <v>90</v>
      </c>
      <c r="G158" t="s">
        <v>2465</v>
      </c>
      <c r="M158" t="s">
        <v>3023</v>
      </c>
      <c r="AF158" t="s">
        <v>1150</v>
      </c>
      <c r="AG158" t="s">
        <v>7387</v>
      </c>
    </row>
    <row r="159" spans="1:41" x14ac:dyDescent="0.3">
      <c r="A159" t="s">
        <v>84</v>
      </c>
      <c r="B159" t="s">
        <v>3135</v>
      </c>
      <c r="C159" t="s">
        <v>3133</v>
      </c>
      <c r="D159" t="s">
        <v>85</v>
      </c>
      <c r="G159" t="s">
        <v>2465</v>
      </c>
      <c r="M159" t="s">
        <v>7430</v>
      </c>
      <c r="AF159" t="s">
        <v>1150</v>
      </c>
      <c r="AG159" t="s">
        <v>7387</v>
      </c>
    </row>
    <row r="160" spans="1:41" x14ac:dyDescent="0.3">
      <c r="A160" t="s">
        <v>108</v>
      </c>
      <c r="B160" t="s">
        <v>3137</v>
      </c>
      <c r="C160" t="s">
        <v>3136</v>
      </c>
      <c r="D160" t="s">
        <v>85</v>
      </c>
      <c r="G160" t="s">
        <v>2465</v>
      </c>
      <c r="H160" t="s">
        <v>2893</v>
      </c>
      <c r="K160">
        <v>1</v>
      </c>
      <c r="L160">
        <v>1</v>
      </c>
      <c r="M160" t="s">
        <v>2991</v>
      </c>
      <c r="AF160" t="s">
        <v>1150</v>
      </c>
      <c r="AG160" t="s">
        <v>7387</v>
      </c>
    </row>
    <row r="161" spans="1:33" x14ac:dyDescent="0.3">
      <c r="A161" t="s">
        <v>98</v>
      </c>
      <c r="B161" t="s">
        <v>3141</v>
      </c>
      <c r="C161" t="s">
        <v>3140</v>
      </c>
      <c r="D161" t="s">
        <v>85</v>
      </c>
      <c r="G161" t="s">
        <v>2465</v>
      </c>
      <c r="H161" t="s">
        <v>2876</v>
      </c>
      <c r="K161">
        <v>1</v>
      </c>
      <c r="L161">
        <v>1</v>
      </c>
      <c r="M161" t="s">
        <v>2890</v>
      </c>
      <c r="AF161" t="s">
        <v>1150</v>
      </c>
      <c r="AG161" t="s">
        <v>7387</v>
      </c>
    </row>
    <row r="162" spans="1:33" x14ac:dyDescent="0.3">
      <c r="A162" t="s">
        <v>98</v>
      </c>
      <c r="B162" t="s">
        <v>3143</v>
      </c>
      <c r="C162" t="s">
        <v>3142</v>
      </c>
      <c r="D162" t="s">
        <v>85</v>
      </c>
      <c r="G162" t="s">
        <v>2465</v>
      </c>
      <c r="H162" t="s">
        <v>2876</v>
      </c>
      <c r="K162">
        <v>1</v>
      </c>
      <c r="L162">
        <v>1</v>
      </c>
      <c r="M162" t="s">
        <v>2890</v>
      </c>
      <c r="AF162" t="s">
        <v>1150</v>
      </c>
      <c r="AG162" t="s">
        <v>7387</v>
      </c>
    </row>
    <row r="163" spans="1:33" x14ac:dyDescent="0.3">
      <c r="A163" t="s">
        <v>98</v>
      </c>
      <c r="B163" t="s">
        <v>7431</v>
      </c>
      <c r="C163" t="s">
        <v>3144</v>
      </c>
      <c r="D163" t="s">
        <v>85</v>
      </c>
      <c r="G163" t="s">
        <v>2465</v>
      </c>
      <c r="H163" t="s">
        <v>2876</v>
      </c>
      <c r="K163">
        <v>1</v>
      </c>
      <c r="L163">
        <v>1</v>
      </c>
      <c r="M163" t="s">
        <v>2890</v>
      </c>
      <c r="AF163" t="s">
        <v>1150</v>
      </c>
      <c r="AG163" t="s">
        <v>7387</v>
      </c>
    </row>
    <row r="164" spans="1:33" x14ac:dyDescent="0.3">
      <c r="A164" t="s">
        <v>98</v>
      </c>
      <c r="B164" t="s">
        <v>3147</v>
      </c>
      <c r="C164" t="s">
        <v>3146</v>
      </c>
      <c r="D164" t="s">
        <v>85</v>
      </c>
      <c r="G164" t="s">
        <v>2465</v>
      </c>
      <c r="H164" t="s">
        <v>2876</v>
      </c>
      <c r="K164">
        <v>1</v>
      </c>
      <c r="L164">
        <v>1</v>
      </c>
      <c r="M164" t="s">
        <v>2954</v>
      </c>
      <c r="AF164" t="s">
        <v>1150</v>
      </c>
      <c r="AG164" t="s">
        <v>7387</v>
      </c>
    </row>
    <row r="165" spans="1:33" x14ac:dyDescent="0.3">
      <c r="A165" t="s">
        <v>98</v>
      </c>
      <c r="B165" t="s">
        <v>3149</v>
      </c>
      <c r="C165" t="s">
        <v>3148</v>
      </c>
      <c r="D165" t="s">
        <v>85</v>
      </c>
      <c r="G165" t="s">
        <v>2465</v>
      </c>
      <c r="H165" t="s">
        <v>2876</v>
      </c>
      <c r="K165">
        <v>1</v>
      </c>
      <c r="L165">
        <v>1</v>
      </c>
      <c r="M165" t="s">
        <v>2647</v>
      </c>
      <c r="AF165" t="s">
        <v>1150</v>
      </c>
      <c r="AG165" t="s">
        <v>7387</v>
      </c>
    </row>
    <row r="166" spans="1:33" x14ac:dyDescent="0.3">
      <c r="A166" t="s">
        <v>98</v>
      </c>
      <c r="B166" t="s">
        <v>3151</v>
      </c>
      <c r="C166" t="s">
        <v>3150</v>
      </c>
      <c r="D166" t="s">
        <v>85</v>
      </c>
      <c r="G166" t="s">
        <v>2465</v>
      </c>
      <c r="H166" t="s">
        <v>2876</v>
      </c>
      <c r="K166">
        <v>1</v>
      </c>
      <c r="L166">
        <v>1</v>
      </c>
      <c r="M166" t="s">
        <v>2834</v>
      </c>
      <c r="AF166" t="s">
        <v>1150</v>
      </c>
      <c r="AG166" t="s">
        <v>7387</v>
      </c>
    </row>
    <row r="167" spans="1:33" x14ac:dyDescent="0.3">
      <c r="A167" t="s">
        <v>98</v>
      </c>
      <c r="B167" t="s">
        <v>3153</v>
      </c>
      <c r="C167" t="s">
        <v>3152</v>
      </c>
      <c r="D167" t="s">
        <v>85</v>
      </c>
      <c r="G167" t="s">
        <v>2465</v>
      </c>
      <c r="H167" t="s">
        <v>2876</v>
      </c>
      <c r="K167">
        <v>1</v>
      </c>
      <c r="L167">
        <v>1</v>
      </c>
      <c r="M167" t="s">
        <v>2834</v>
      </c>
      <c r="AF167" t="s">
        <v>1150</v>
      </c>
      <c r="AG167" t="s">
        <v>7387</v>
      </c>
    </row>
    <row r="168" spans="1:33" x14ac:dyDescent="0.3">
      <c r="A168" t="s">
        <v>98</v>
      </c>
      <c r="B168" t="s">
        <v>3155</v>
      </c>
      <c r="C168" t="s">
        <v>3154</v>
      </c>
      <c r="D168" t="s">
        <v>85</v>
      </c>
      <c r="G168" t="s">
        <v>2465</v>
      </c>
      <c r="H168" t="s">
        <v>2876</v>
      </c>
      <c r="K168">
        <v>1</v>
      </c>
      <c r="L168">
        <v>1</v>
      </c>
      <c r="M168" t="s">
        <v>2834</v>
      </c>
      <c r="AF168" t="s">
        <v>1150</v>
      </c>
      <c r="AG168" t="s">
        <v>7387</v>
      </c>
    </row>
    <row r="169" spans="1:33" x14ac:dyDescent="0.3">
      <c r="A169" t="s">
        <v>98</v>
      </c>
      <c r="B169" t="s">
        <v>3157</v>
      </c>
      <c r="C169" t="s">
        <v>3156</v>
      </c>
      <c r="D169" t="s">
        <v>85</v>
      </c>
      <c r="G169" t="s">
        <v>2465</v>
      </c>
      <c r="H169" t="s">
        <v>2876</v>
      </c>
      <c r="K169">
        <v>1</v>
      </c>
      <c r="L169">
        <v>1</v>
      </c>
      <c r="M169" t="s">
        <v>2834</v>
      </c>
      <c r="AF169" t="s">
        <v>1150</v>
      </c>
      <c r="AG169" t="s">
        <v>7387</v>
      </c>
    </row>
    <row r="170" spans="1:33" x14ac:dyDescent="0.3">
      <c r="A170" t="s">
        <v>98</v>
      </c>
      <c r="B170" t="s">
        <v>7432</v>
      </c>
      <c r="C170" t="s">
        <v>7433</v>
      </c>
      <c r="D170" t="s">
        <v>85</v>
      </c>
      <c r="G170" t="s">
        <v>2465</v>
      </c>
      <c r="H170" t="s">
        <v>2876</v>
      </c>
      <c r="K170">
        <v>1</v>
      </c>
      <c r="L170">
        <v>1</v>
      </c>
      <c r="M170" t="s">
        <v>2834</v>
      </c>
      <c r="AF170" t="s">
        <v>1150</v>
      </c>
      <c r="AG170" t="s">
        <v>7387</v>
      </c>
    </row>
    <row r="171" spans="1:33" x14ac:dyDescent="0.3">
      <c r="A171" t="s">
        <v>98</v>
      </c>
      <c r="B171" t="s">
        <v>3159</v>
      </c>
      <c r="C171" t="s">
        <v>3158</v>
      </c>
      <c r="D171" t="s">
        <v>85</v>
      </c>
      <c r="G171" t="s">
        <v>2465</v>
      </c>
      <c r="H171" t="s">
        <v>2876</v>
      </c>
      <c r="K171">
        <v>1</v>
      </c>
      <c r="L171">
        <v>1</v>
      </c>
      <c r="M171" t="s">
        <v>2890</v>
      </c>
      <c r="AF171" t="s">
        <v>1150</v>
      </c>
      <c r="AG171" t="s">
        <v>7387</v>
      </c>
    </row>
    <row r="172" spans="1:33" x14ac:dyDescent="0.3">
      <c r="A172" t="s">
        <v>98</v>
      </c>
      <c r="B172" t="s">
        <v>3161</v>
      </c>
      <c r="C172" t="s">
        <v>3160</v>
      </c>
      <c r="D172" t="s">
        <v>85</v>
      </c>
      <c r="G172" t="s">
        <v>2465</v>
      </c>
      <c r="H172" t="s">
        <v>2806</v>
      </c>
      <c r="K172">
        <v>1</v>
      </c>
      <c r="L172">
        <v>1</v>
      </c>
      <c r="M172" t="s">
        <v>2954</v>
      </c>
      <c r="AF172" t="s">
        <v>1150</v>
      </c>
      <c r="AG172" t="s">
        <v>7387</v>
      </c>
    </row>
    <row r="173" spans="1:33" x14ac:dyDescent="0.3">
      <c r="A173" t="s">
        <v>98</v>
      </c>
      <c r="B173" t="s">
        <v>7434</v>
      </c>
      <c r="C173" t="s">
        <v>7435</v>
      </c>
      <c r="D173" t="s">
        <v>85</v>
      </c>
      <c r="G173" t="s">
        <v>2465</v>
      </c>
      <c r="H173" t="s">
        <v>2806</v>
      </c>
      <c r="K173">
        <v>1</v>
      </c>
      <c r="L173">
        <v>1</v>
      </c>
      <c r="M173" t="s">
        <v>2647</v>
      </c>
      <c r="AF173" t="s">
        <v>1150</v>
      </c>
      <c r="AG173" t="s">
        <v>7387</v>
      </c>
    </row>
    <row r="174" spans="1:33" x14ac:dyDescent="0.3">
      <c r="A174" t="s">
        <v>98</v>
      </c>
      <c r="B174" t="s">
        <v>3163</v>
      </c>
      <c r="C174" t="s">
        <v>3162</v>
      </c>
      <c r="D174" t="s">
        <v>85</v>
      </c>
      <c r="G174" t="s">
        <v>2465</v>
      </c>
      <c r="H174" t="s">
        <v>2806</v>
      </c>
      <c r="K174">
        <v>1</v>
      </c>
      <c r="L174">
        <v>1</v>
      </c>
      <c r="M174" t="s">
        <v>2834</v>
      </c>
      <c r="AF174" t="s">
        <v>1150</v>
      </c>
      <c r="AG174" t="s">
        <v>7387</v>
      </c>
    </row>
    <row r="175" spans="1:33" x14ac:dyDescent="0.3">
      <c r="A175" t="s">
        <v>98</v>
      </c>
      <c r="B175" t="s">
        <v>7436</v>
      </c>
      <c r="C175" t="s">
        <v>7437</v>
      </c>
      <c r="D175" t="s">
        <v>85</v>
      </c>
      <c r="G175" t="s">
        <v>2465</v>
      </c>
      <c r="H175" t="s">
        <v>2806</v>
      </c>
      <c r="K175">
        <v>1</v>
      </c>
      <c r="L175">
        <v>1</v>
      </c>
      <c r="M175" t="s">
        <v>2834</v>
      </c>
      <c r="AF175" t="s">
        <v>1150</v>
      </c>
      <c r="AG175" t="s">
        <v>7387</v>
      </c>
    </row>
    <row r="176" spans="1:33" x14ac:dyDescent="0.3">
      <c r="A176" t="s">
        <v>98</v>
      </c>
      <c r="B176" t="s">
        <v>3165</v>
      </c>
      <c r="C176" t="s">
        <v>3164</v>
      </c>
      <c r="D176" t="s">
        <v>85</v>
      </c>
      <c r="G176" t="s">
        <v>2465</v>
      </c>
      <c r="H176" t="s">
        <v>2806</v>
      </c>
      <c r="K176">
        <v>1</v>
      </c>
      <c r="L176">
        <v>1</v>
      </c>
      <c r="M176" t="s">
        <v>2890</v>
      </c>
      <c r="AF176" t="s">
        <v>1150</v>
      </c>
      <c r="AG176" t="s">
        <v>7387</v>
      </c>
    </row>
    <row r="177" spans="1:33" x14ac:dyDescent="0.3">
      <c r="A177" t="s">
        <v>98</v>
      </c>
      <c r="B177" t="s">
        <v>3167</v>
      </c>
      <c r="C177" t="s">
        <v>3166</v>
      </c>
      <c r="D177" t="s">
        <v>85</v>
      </c>
      <c r="G177" t="s">
        <v>2465</v>
      </c>
      <c r="H177" t="s">
        <v>2806</v>
      </c>
      <c r="K177">
        <v>1</v>
      </c>
      <c r="L177">
        <v>1</v>
      </c>
      <c r="M177" t="s">
        <v>2890</v>
      </c>
      <c r="AF177" t="s">
        <v>1150</v>
      </c>
      <c r="AG177" t="s">
        <v>7387</v>
      </c>
    </row>
    <row r="178" spans="1:33" x14ac:dyDescent="0.3">
      <c r="A178" t="s">
        <v>98</v>
      </c>
      <c r="B178" t="s">
        <v>3169</v>
      </c>
      <c r="C178" t="s">
        <v>3168</v>
      </c>
      <c r="D178" t="s">
        <v>85</v>
      </c>
      <c r="G178" t="s">
        <v>2465</v>
      </c>
      <c r="H178" t="s">
        <v>2806</v>
      </c>
      <c r="K178">
        <v>1</v>
      </c>
      <c r="L178">
        <v>1</v>
      </c>
      <c r="M178" t="s">
        <v>2890</v>
      </c>
      <c r="AF178" t="s">
        <v>1150</v>
      </c>
      <c r="AG178" t="s">
        <v>7387</v>
      </c>
    </row>
    <row r="179" spans="1:33" x14ac:dyDescent="0.3">
      <c r="A179" t="s">
        <v>98</v>
      </c>
      <c r="B179" t="s">
        <v>3171</v>
      </c>
      <c r="C179" t="s">
        <v>3170</v>
      </c>
      <c r="D179" t="s">
        <v>85</v>
      </c>
      <c r="G179" t="s">
        <v>2465</v>
      </c>
      <c r="H179" t="s">
        <v>2806</v>
      </c>
      <c r="K179">
        <v>1</v>
      </c>
      <c r="L179">
        <v>1</v>
      </c>
      <c r="M179" t="s">
        <v>2890</v>
      </c>
      <c r="AF179" t="s">
        <v>1150</v>
      </c>
      <c r="AG179" t="s">
        <v>7387</v>
      </c>
    </row>
    <row r="180" spans="1:33" x14ac:dyDescent="0.3">
      <c r="A180" t="s">
        <v>98</v>
      </c>
      <c r="B180" t="s">
        <v>3173</v>
      </c>
      <c r="C180" t="s">
        <v>3172</v>
      </c>
      <c r="D180" t="s">
        <v>85</v>
      </c>
      <c r="G180" t="s">
        <v>2465</v>
      </c>
      <c r="H180" t="s">
        <v>2806</v>
      </c>
      <c r="K180">
        <v>1</v>
      </c>
      <c r="L180">
        <v>1</v>
      </c>
      <c r="M180" t="s">
        <v>2890</v>
      </c>
      <c r="AF180" t="s">
        <v>1150</v>
      </c>
      <c r="AG180" t="s">
        <v>7387</v>
      </c>
    </row>
    <row r="181" spans="1:33" x14ac:dyDescent="0.3">
      <c r="A181" t="s">
        <v>98</v>
      </c>
      <c r="B181" t="s">
        <v>3175</v>
      </c>
      <c r="C181" t="s">
        <v>3174</v>
      </c>
      <c r="D181" t="s">
        <v>85</v>
      </c>
      <c r="G181" t="s">
        <v>2465</v>
      </c>
      <c r="H181" t="s">
        <v>2806</v>
      </c>
      <c r="K181">
        <v>1</v>
      </c>
      <c r="L181">
        <v>1</v>
      </c>
      <c r="M181" t="s">
        <v>2890</v>
      </c>
      <c r="AF181" t="s">
        <v>1150</v>
      </c>
      <c r="AG181" t="s">
        <v>7387</v>
      </c>
    </row>
    <row r="182" spans="1:33" x14ac:dyDescent="0.3">
      <c r="A182" t="s">
        <v>84</v>
      </c>
      <c r="B182" t="s">
        <v>3908</v>
      </c>
      <c r="C182" t="s">
        <v>5527</v>
      </c>
      <c r="D182" t="s">
        <v>85</v>
      </c>
      <c r="G182" t="s">
        <v>4063</v>
      </c>
      <c r="M182" t="s">
        <v>5324</v>
      </c>
      <c r="AF182" t="s">
        <v>1152</v>
      </c>
      <c r="AG182" t="s">
        <v>7387</v>
      </c>
    </row>
    <row r="183" spans="1:33" x14ac:dyDescent="0.3">
      <c r="A183" t="s">
        <v>84</v>
      </c>
      <c r="B183" t="s">
        <v>2203</v>
      </c>
      <c r="C183" t="s">
        <v>5528</v>
      </c>
      <c r="D183" t="s">
        <v>85</v>
      </c>
      <c r="G183" t="s">
        <v>4063</v>
      </c>
      <c r="M183" t="s">
        <v>5324</v>
      </c>
      <c r="AF183" t="s">
        <v>1152</v>
      </c>
      <c r="AG183" t="s">
        <v>7387</v>
      </c>
    </row>
    <row r="184" spans="1:33" x14ac:dyDescent="0.3">
      <c r="A184" t="s">
        <v>84</v>
      </c>
      <c r="B184" t="s">
        <v>7438</v>
      </c>
      <c r="C184" t="s">
        <v>7439</v>
      </c>
      <c r="D184" t="s">
        <v>85</v>
      </c>
      <c r="G184" t="s">
        <v>4063</v>
      </c>
      <c r="M184" t="s">
        <v>5324</v>
      </c>
      <c r="AF184" t="s">
        <v>1152</v>
      </c>
      <c r="AG184" t="s">
        <v>7387</v>
      </c>
    </row>
    <row r="185" spans="1:33" x14ac:dyDescent="0.3">
      <c r="A185" t="s">
        <v>84</v>
      </c>
      <c r="B185" t="s">
        <v>2205</v>
      </c>
      <c r="C185" t="s">
        <v>5529</v>
      </c>
      <c r="D185" t="s">
        <v>85</v>
      </c>
      <c r="G185" t="s">
        <v>4063</v>
      </c>
      <c r="M185" t="s">
        <v>5324</v>
      </c>
      <c r="AF185" t="s">
        <v>1152</v>
      </c>
      <c r="AG185" t="s">
        <v>7387</v>
      </c>
    </row>
    <row r="186" spans="1:33" x14ac:dyDescent="0.3">
      <c r="A186" t="s">
        <v>84</v>
      </c>
      <c r="B186" t="s">
        <v>5532</v>
      </c>
      <c r="C186" t="s">
        <v>5531</v>
      </c>
      <c r="D186" t="s">
        <v>90</v>
      </c>
      <c r="G186" t="s">
        <v>4063</v>
      </c>
      <c r="M186" t="s">
        <v>5324</v>
      </c>
      <c r="AF186" t="s">
        <v>1152</v>
      </c>
      <c r="AG186" t="s">
        <v>7387</v>
      </c>
    </row>
    <row r="187" spans="1:33" x14ac:dyDescent="0.3">
      <c r="A187" t="s">
        <v>84</v>
      </c>
      <c r="B187" t="s">
        <v>5536</v>
      </c>
      <c r="C187" t="s">
        <v>5535</v>
      </c>
      <c r="D187" t="s">
        <v>92</v>
      </c>
      <c r="G187" t="s">
        <v>4063</v>
      </c>
      <c r="M187" t="s">
        <v>5324</v>
      </c>
      <c r="AF187" t="s">
        <v>1152</v>
      </c>
      <c r="AG187" t="s">
        <v>7387</v>
      </c>
    </row>
    <row r="188" spans="1:33" x14ac:dyDescent="0.3">
      <c r="A188" t="s">
        <v>84</v>
      </c>
      <c r="B188" t="s">
        <v>5545</v>
      </c>
      <c r="C188" t="s">
        <v>5544</v>
      </c>
      <c r="D188" t="s">
        <v>94</v>
      </c>
      <c r="G188" t="s">
        <v>4063</v>
      </c>
      <c r="M188" t="s">
        <v>5324</v>
      </c>
      <c r="AF188" t="s">
        <v>1152</v>
      </c>
      <c r="AG188" t="s">
        <v>7387</v>
      </c>
    </row>
    <row r="189" spans="1:33" x14ac:dyDescent="0.3">
      <c r="A189" t="s">
        <v>84</v>
      </c>
      <c r="B189" t="s">
        <v>5547</v>
      </c>
      <c r="C189" t="s">
        <v>5546</v>
      </c>
      <c r="D189" t="s">
        <v>94</v>
      </c>
      <c r="G189" t="s">
        <v>4063</v>
      </c>
      <c r="M189" t="s">
        <v>5324</v>
      </c>
      <c r="AF189" t="s">
        <v>1152</v>
      </c>
      <c r="AG189" t="s">
        <v>7387</v>
      </c>
    </row>
    <row r="190" spans="1:33" x14ac:dyDescent="0.3">
      <c r="A190" t="s">
        <v>84</v>
      </c>
      <c r="B190" t="s">
        <v>5550</v>
      </c>
      <c r="C190" t="s">
        <v>5549</v>
      </c>
      <c r="D190" t="s">
        <v>90</v>
      </c>
      <c r="G190" t="s">
        <v>4063</v>
      </c>
      <c r="M190" t="s">
        <v>5324</v>
      </c>
      <c r="AF190" t="s">
        <v>1152</v>
      </c>
      <c r="AG190" t="s">
        <v>7387</v>
      </c>
    </row>
    <row r="191" spans="1:33" x14ac:dyDescent="0.3">
      <c r="A191" t="s">
        <v>84</v>
      </c>
      <c r="B191" t="s">
        <v>5552</v>
      </c>
      <c r="C191" t="s">
        <v>5551</v>
      </c>
      <c r="D191" t="s">
        <v>90</v>
      </c>
      <c r="G191" t="s">
        <v>4063</v>
      </c>
      <c r="M191" t="s">
        <v>5324</v>
      </c>
      <c r="AF191" t="s">
        <v>1152</v>
      </c>
      <c r="AG191" t="s">
        <v>7387</v>
      </c>
    </row>
    <row r="192" spans="1:33" x14ac:dyDescent="0.3">
      <c r="A192" t="s">
        <v>84</v>
      </c>
      <c r="B192" t="s">
        <v>5561</v>
      </c>
      <c r="C192" t="s">
        <v>5559</v>
      </c>
      <c r="D192" t="s">
        <v>85</v>
      </c>
      <c r="G192" t="s">
        <v>4063</v>
      </c>
      <c r="M192" t="s">
        <v>5577</v>
      </c>
      <c r="AF192" t="s">
        <v>1152</v>
      </c>
      <c r="AG192" t="s">
        <v>7387</v>
      </c>
    </row>
    <row r="193" spans="1:33" x14ac:dyDescent="0.3">
      <c r="A193" t="s">
        <v>84</v>
      </c>
      <c r="B193" t="s">
        <v>5564</v>
      </c>
      <c r="C193" t="s">
        <v>5562</v>
      </c>
      <c r="D193" t="s">
        <v>85</v>
      </c>
      <c r="G193" t="s">
        <v>4063</v>
      </c>
      <c r="M193" t="s">
        <v>5577</v>
      </c>
      <c r="AF193" t="s">
        <v>1152</v>
      </c>
      <c r="AG193" t="s">
        <v>7387</v>
      </c>
    </row>
    <row r="194" spans="1:33" x14ac:dyDescent="0.3">
      <c r="A194" t="s">
        <v>84</v>
      </c>
      <c r="B194" t="s">
        <v>5567</v>
      </c>
      <c r="C194" t="s">
        <v>5565</v>
      </c>
      <c r="D194" t="s">
        <v>85</v>
      </c>
      <c r="G194" t="s">
        <v>4063</v>
      </c>
      <c r="M194" t="s">
        <v>5577</v>
      </c>
      <c r="AF194" t="s">
        <v>1152</v>
      </c>
      <c r="AG194" t="s">
        <v>7387</v>
      </c>
    </row>
    <row r="195" spans="1:33" x14ac:dyDescent="0.3">
      <c r="A195" t="s">
        <v>84</v>
      </c>
      <c r="B195" t="s">
        <v>5570</v>
      </c>
      <c r="C195" t="s">
        <v>5568</v>
      </c>
      <c r="D195" t="s">
        <v>85</v>
      </c>
      <c r="G195" t="s">
        <v>4063</v>
      </c>
      <c r="M195" t="s">
        <v>5577</v>
      </c>
      <c r="AF195" t="s">
        <v>1152</v>
      </c>
      <c r="AG195" t="s">
        <v>7387</v>
      </c>
    </row>
    <row r="196" spans="1:33" x14ac:dyDescent="0.3">
      <c r="A196" t="s">
        <v>84</v>
      </c>
      <c r="B196" t="s">
        <v>5572</v>
      </c>
      <c r="C196" t="s">
        <v>5571</v>
      </c>
      <c r="D196" t="s">
        <v>85</v>
      </c>
      <c r="G196" t="s">
        <v>4063</v>
      </c>
      <c r="M196" t="s">
        <v>5577</v>
      </c>
      <c r="AF196" t="s">
        <v>1152</v>
      </c>
      <c r="AG196" t="s">
        <v>7387</v>
      </c>
    </row>
    <row r="197" spans="1:33" x14ac:dyDescent="0.3">
      <c r="A197" t="s">
        <v>84</v>
      </c>
      <c r="B197" t="s">
        <v>5575</v>
      </c>
      <c r="C197" t="s">
        <v>5573</v>
      </c>
      <c r="D197" t="s">
        <v>85</v>
      </c>
      <c r="G197" t="s">
        <v>4063</v>
      </c>
      <c r="M197" t="s">
        <v>5577</v>
      </c>
      <c r="AF197" t="s">
        <v>1152</v>
      </c>
      <c r="AG197" t="s">
        <v>7387</v>
      </c>
    </row>
    <row r="198" spans="1:33" x14ac:dyDescent="0.3">
      <c r="A198" t="s">
        <v>84</v>
      </c>
      <c r="B198" t="s">
        <v>5578</v>
      </c>
      <c r="C198" t="s">
        <v>5576</v>
      </c>
      <c r="D198" t="s">
        <v>85</v>
      </c>
      <c r="G198" t="s">
        <v>4063</v>
      </c>
      <c r="M198" t="s">
        <v>5577</v>
      </c>
      <c r="AF198" t="s">
        <v>1152</v>
      </c>
      <c r="AG198" t="s">
        <v>7387</v>
      </c>
    </row>
    <row r="199" spans="1:33" x14ac:dyDescent="0.3">
      <c r="A199" t="s">
        <v>84</v>
      </c>
      <c r="B199" t="s">
        <v>5580</v>
      </c>
      <c r="C199" t="s">
        <v>5579</v>
      </c>
      <c r="D199" t="s">
        <v>85</v>
      </c>
      <c r="G199" t="s">
        <v>4063</v>
      </c>
      <c r="M199" t="s">
        <v>5577</v>
      </c>
      <c r="AF199" t="s">
        <v>1152</v>
      </c>
      <c r="AG199" t="s">
        <v>7387</v>
      </c>
    </row>
    <row r="200" spans="1:33" x14ac:dyDescent="0.3">
      <c r="A200" t="s">
        <v>84</v>
      </c>
      <c r="B200" t="s">
        <v>5304</v>
      </c>
      <c r="C200" t="s">
        <v>5581</v>
      </c>
      <c r="D200" t="s">
        <v>85</v>
      </c>
      <c r="G200" t="s">
        <v>4063</v>
      </c>
      <c r="M200" t="s">
        <v>5577</v>
      </c>
      <c r="AF200" t="s">
        <v>1152</v>
      </c>
      <c r="AG200" t="s">
        <v>7387</v>
      </c>
    </row>
    <row r="201" spans="1:33" x14ac:dyDescent="0.3">
      <c r="A201" t="s">
        <v>84</v>
      </c>
      <c r="B201" t="s">
        <v>5583</v>
      </c>
      <c r="C201" t="s">
        <v>5582</v>
      </c>
      <c r="D201" t="s">
        <v>85</v>
      </c>
      <c r="G201" t="s">
        <v>4063</v>
      </c>
      <c r="M201" t="s">
        <v>5577</v>
      </c>
      <c r="AF201" t="s">
        <v>1152</v>
      </c>
      <c r="AG201" t="s">
        <v>7387</v>
      </c>
    </row>
    <row r="202" spans="1:33" x14ac:dyDescent="0.3">
      <c r="A202" t="s">
        <v>84</v>
      </c>
      <c r="B202" t="s">
        <v>7440</v>
      </c>
      <c r="C202" t="s">
        <v>7441</v>
      </c>
      <c r="D202" t="s">
        <v>85</v>
      </c>
      <c r="G202" t="s">
        <v>4063</v>
      </c>
      <c r="M202" t="s">
        <v>5577</v>
      </c>
      <c r="AF202" t="s">
        <v>1152</v>
      </c>
      <c r="AG202" t="s">
        <v>7387</v>
      </c>
    </row>
    <row r="203" spans="1:33" x14ac:dyDescent="0.3">
      <c r="A203" t="s">
        <v>84</v>
      </c>
      <c r="B203" t="s">
        <v>5586</v>
      </c>
      <c r="C203" t="s">
        <v>5584</v>
      </c>
      <c r="D203" t="s">
        <v>85</v>
      </c>
      <c r="G203" t="s">
        <v>4063</v>
      </c>
      <c r="M203" t="s">
        <v>5577</v>
      </c>
      <c r="AF203" t="s">
        <v>1152</v>
      </c>
      <c r="AG203" t="s">
        <v>7387</v>
      </c>
    </row>
    <row r="204" spans="1:33" x14ac:dyDescent="0.3">
      <c r="A204" t="s">
        <v>84</v>
      </c>
      <c r="B204" t="s">
        <v>5588</v>
      </c>
      <c r="C204" t="s">
        <v>5587</v>
      </c>
      <c r="D204" t="s">
        <v>94</v>
      </c>
      <c r="G204" t="s">
        <v>4063</v>
      </c>
      <c r="M204" t="s">
        <v>5577</v>
      </c>
      <c r="AF204" t="s">
        <v>1152</v>
      </c>
      <c r="AG204" t="s">
        <v>7387</v>
      </c>
    </row>
    <row r="205" spans="1:33" x14ac:dyDescent="0.3">
      <c r="A205" t="s">
        <v>84</v>
      </c>
      <c r="B205" t="s">
        <v>4274</v>
      </c>
      <c r="C205" t="s">
        <v>5589</v>
      </c>
      <c r="D205" t="s">
        <v>85</v>
      </c>
      <c r="G205" t="s">
        <v>4063</v>
      </c>
      <c r="M205" t="s">
        <v>5577</v>
      </c>
      <c r="AF205" t="s">
        <v>1152</v>
      </c>
      <c r="AG205" t="s">
        <v>7387</v>
      </c>
    </row>
    <row r="206" spans="1:33" x14ac:dyDescent="0.3">
      <c r="A206" t="s">
        <v>84</v>
      </c>
      <c r="B206" t="s">
        <v>5591</v>
      </c>
      <c r="C206" t="s">
        <v>5590</v>
      </c>
      <c r="D206" t="s">
        <v>85</v>
      </c>
      <c r="G206" t="s">
        <v>4063</v>
      </c>
      <c r="M206" t="s">
        <v>5577</v>
      </c>
      <c r="AF206" t="s">
        <v>1152</v>
      </c>
      <c r="AG206" t="s">
        <v>7387</v>
      </c>
    </row>
    <row r="207" spans="1:33" x14ac:dyDescent="0.3">
      <c r="A207" t="s">
        <v>84</v>
      </c>
      <c r="B207" t="s">
        <v>5340</v>
      </c>
      <c r="C207" t="s">
        <v>5592</v>
      </c>
      <c r="D207" t="s">
        <v>85</v>
      </c>
      <c r="G207" t="s">
        <v>4063</v>
      </c>
      <c r="M207" t="s">
        <v>5577</v>
      </c>
      <c r="AF207" t="s">
        <v>1152</v>
      </c>
      <c r="AG207" t="s">
        <v>7387</v>
      </c>
    </row>
    <row r="208" spans="1:33" x14ac:dyDescent="0.3">
      <c r="A208" t="s">
        <v>84</v>
      </c>
      <c r="B208" t="s">
        <v>5594</v>
      </c>
      <c r="C208" t="s">
        <v>5593</v>
      </c>
      <c r="D208" t="s">
        <v>85</v>
      </c>
      <c r="G208" t="s">
        <v>4063</v>
      </c>
      <c r="M208" t="s">
        <v>5577</v>
      </c>
      <c r="AF208" t="s">
        <v>1152</v>
      </c>
      <c r="AG208" t="s">
        <v>7387</v>
      </c>
    </row>
    <row r="209" spans="1:33" x14ac:dyDescent="0.3">
      <c r="A209" t="s">
        <v>84</v>
      </c>
      <c r="B209" t="s">
        <v>5596</v>
      </c>
      <c r="C209" t="s">
        <v>5595</v>
      </c>
      <c r="D209" t="s">
        <v>85</v>
      </c>
      <c r="G209" t="s">
        <v>4063</v>
      </c>
      <c r="M209" t="s">
        <v>5577</v>
      </c>
      <c r="AF209" t="s">
        <v>1152</v>
      </c>
      <c r="AG209" t="s">
        <v>7387</v>
      </c>
    </row>
    <row r="210" spans="1:33" x14ac:dyDescent="0.3">
      <c r="A210" t="s">
        <v>84</v>
      </c>
      <c r="B210" t="s">
        <v>5598</v>
      </c>
      <c r="C210" t="s">
        <v>5597</v>
      </c>
      <c r="D210" t="s">
        <v>85</v>
      </c>
      <c r="G210" t="s">
        <v>4063</v>
      </c>
      <c r="M210" t="s">
        <v>5577</v>
      </c>
      <c r="AF210" t="s">
        <v>1152</v>
      </c>
      <c r="AG210" t="s">
        <v>7387</v>
      </c>
    </row>
    <row r="211" spans="1:33" x14ac:dyDescent="0.3">
      <c r="A211" t="s">
        <v>84</v>
      </c>
      <c r="B211" t="s">
        <v>5600</v>
      </c>
      <c r="C211" t="s">
        <v>5599</v>
      </c>
      <c r="D211" t="s">
        <v>85</v>
      </c>
      <c r="G211" t="s">
        <v>4063</v>
      </c>
      <c r="M211" t="s">
        <v>5577</v>
      </c>
      <c r="AF211" t="s">
        <v>1152</v>
      </c>
      <c r="AG211" t="s">
        <v>7387</v>
      </c>
    </row>
    <row r="212" spans="1:33" x14ac:dyDescent="0.3">
      <c r="A212" t="s">
        <v>84</v>
      </c>
      <c r="B212" t="s">
        <v>5602</v>
      </c>
      <c r="C212" t="s">
        <v>5601</v>
      </c>
      <c r="D212" t="s">
        <v>85</v>
      </c>
      <c r="G212" t="s">
        <v>4063</v>
      </c>
      <c r="M212" t="s">
        <v>5577</v>
      </c>
      <c r="AF212" t="s">
        <v>1152</v>
      </c>
      <c r="AG212" t="s">
        <v>7387</v>
      </c>
    </row>
    <row r="213" spans="1:33" x14ac:dyDescent="0.3">
      <c r="A213" t="s">
        <v>84</v>
      </c>
      <c r="B213" t="s">
        <v>5604</v>
      </c>
      <c r="C213" t="s">
        <v>5603</v>
      </c>
      <c r="D213" t="s">
        <v>85</v>
      </c>
      <c r="G213" t="s">
        <v>4063</v>
      </c>
      <c r="M213" t="s">
        <v>5577</v>
      </c>
      <c r="AF213" t="s">
        <v>1152</v>
      </c>
      <c r="AG213" t="s">
        <v>7387</v>
      </c>
    </row>
    <row r="214" spans="1:33" x14ac:dyDescent="0.3">
      <c r="A214" t="s">
        <v>84</v>
      </c>
      <c r="B214" t="s">
        <v>5606</v>
      </c>
      <c r="C214" t="s">
        <v>5605</v>
      </c>
      <c r="D214" t="s">
        <v>85</v>
      </c>
      <c r="G214" t="s">
        <v>4063</v>
      </c>
      <c r="M214" t="s">
        <v>5577</v>
      </c>
      <c r="AF214" t="s">
        <v>1152</v>
      </c>
      <c r="AG214" t="s">
        <v>7387</v>
      </c>
    </row>
    <row r="215" spans="1:33" x14ac:dyDescent="0.3">
      <c r="A215" t="s">
        <v>84</v>
      </c>
      <c r="B215" t="s">
        <v>5322</v>
      </c>
      <c r="C215" t="s">
        <v>5607</v>
      </c>
      <c r="D215" t="s">
        <v>85</v>
      </c>
      <c r="G215" t="s">
        <v>4063</v>
      </c>
      <c r="M215" t="s">
        <v>5577</v>
      </c>
      <c r="AF215" t="s">
        <v>1152</v>
      </c>
      <c r="AG215" t="s">
        <v>7387</v>
      </c>
    </row>
    <row r="216" spans="1:33" x14ac:dyDescent="0.3">
      <c r="A216" t="s">
        <v>84</v>
      </c>
      <c r="B216" t="s">
        <v>5609</v>
      </c>
      <c r="C216" t="s">
        <v>5608</v>
      </c>
      <c r="D216" t="s">
        <v>85</v>
      </c>
      <c r="G216" t="s">
        <v>4063</v>
      </c>
      <c r="M216" t="s">
        <v>5577</v>
      </c>
      <c r="AF216" t="s">
        <v>1152</v>
      </c>
      <c r="AG216" t="s">
        <v>7387</v>
      </c>
    </row>
    <row r="217" spans="1:33" x14ac:dyDescent="0.3">
      <c r="A217" t="s">
        <v>84</v>
      </c>
      <c r="B217" t="s">
        <v>5611</v>
      </c>
      <c r="C217" t="s">
        <v>5610</v>
      </c>
      <c r="D217" t="s">
        <v>85</v>
      </c>
      <c r="G217" t="s">
        <v>4063</v>
      </c>
      <c r="M217" t="s">
        <v>5577</v>
      </c>
      <c r="AF217" t="s">
        <v>1152</v>
      </c>
      <c r="AG217" t="s">
        <v>7387</v>
      </c>
    </row>
    <row r="218" spans="1:33" x14ac:dyDescent="0.3">
      <c r="A218" t="s">
        <v>84</v>
      </c>
      <c r="B218" t="s">
        <v>5613</v>
      </c>
      <c r="C218" t="s">
        <v>5612</v>
      </c>
      <c r="D218" t="s">
        <v>85</v>
      </c>
      <c r="G218" t="s">
        <v>4063</v>
      </c>
      <c r="M218" t="s">
        <v>5577</v>
      </c>
      <c r="AF218" t="s">
        <v>1152</v>
      </c>
      <c r="AG218" t="s">
        <v>7387</v>
      </c>
    </row>
    <row r="219" spans="1:33" x14ac:dyDescent="0.3">
      <c r="A219" t="s">
        <v>84</v>
      </c>
      <c r="B219" t="s">
        <v>5615</v>
      </c>
      <c r="C219" t="s">
        <v>5614</v>
      </c>
      <c r="D219" t="s">
        <v>85</v>
      </c>
      <c r="G219" t="s">
        <v>4063</v>
      </c>
      <c r="M219" t="s">
        <v>5577</v>
      </c>
      <c r="AF219" t="s">
        <v>1152</v>
      </c>
      <c r="AG219" t="s">
        <v>7387</v>
      </c>
    </row>
    <row r="220" spans="1:33" x14ac:dyDescent="0.3">
      <c r="A220" t="s">
        <v>84</v>
      </c>
      <c r="B220" t="s">
        <v>5617</v>
      </c>
      <c r="C220" t="s">
        <v>5616</v>
      </c>
      <c r="D220" t="s">
        <v>85</v>
      </c>
      <c r="G220" t="s">
        <v>4063</v>
      </c>
      <c r="M220" t="s">
        <v>5577</v>
      </c>
      <c r="AF220" t="s">
        <v>1152</v>
      </c>
      <c r="AG220" t="s">
        <v>7387</v>
      </c>
    </row>
    <row r="221" spans="1:33" x14ac:dyDescent="0.3">
      <c r="A221" t="s">
        <v>84</v>
      </c>
      <c r="B221" t="s">
        <v>5619</v>
      </c>
      <c r="C221" t="s">
        <v>5618</v>
      </c>
      <c r="D221" t="s">
        <v>85</v>
      </c>
      <c r="G221" t="s">
        <v>4063</v>
      </c>
      <c r="M221" t="s">
        <v>5577</v>
      </c>
      <c r="AF221" t="s">
        <v>1152</v>
      </c>
      <c r="AG221" t="s">
        <v>7387</v>
      </c>
    </row>
    <row r="222" spans="1:33" x14ac:dyDescent="0.3">
      <c r="A222" t="s">
        <v>84</v>
      </c>
      <c r="B222" t="s">
        <v>7442</v>
      </c>
      <c r="C222" t="s">
        <v>7443</v>
      </c>
      <c r="D222" t="s">
        <v>85</v>
      </c>
      <c r="G222" t="s">
        <v>4063</v>
      </c>
      <c r="M222" t="s">
        <v>5577</v>
      </c>
      <c r="AF222" t="s">
        <v>1152</v>
      </c>
      <c r="AG222" t="s">
        <v>7387</v>
      </c>
    </row>
    <row r="223" spans="1:33" x14ac:dyDescent="0.3">
      <c r="A223" t="s">
        <v>84</v>
      </c>
      <c r="B223" t="s">
        <v>5621</v>
      </c>
      <c r="C223" t="s">
        <v>5620</v>
      </c>
      <c r="D223" t="s">
        <v>94</v>
      </c>
      <c r="G223" t="s">
        <v>4063</v>
      </c>
      <c r="M223" t="s">
        <v>5577</v>
      </c>
      <c r="AF223" t="s">
        <v>1152</v>
      </c>
      <c r="AG223" t="s">
        <v>7387</v>
      </c>
    </row>
    <row r="224" spans="1:33" x14ac:dyDescent="0.3">
      <c r="A224" t="s">
        <v>84</v>
      </c>
      <c r="B224" t="s">
        <v>2959</v>
      </c>
      <c r="C224" t="s">
        <v>5622</v>
      </c>
      <c r="D224" t="s">
        <v>85</v>
      </c>
      <c r="G224" t="s">
        <v>4063</v>
      </c>
      <c r="M224" t="s">
        <v>5577</v>
      </c>
      <c r="AF224" t="s">
        <v>1152</v>
      </c>
      <c r="AG224" t="s">
        <v>7387</v>
      </c>
    </row>
    <row r="225" spans="1:33" x14ac:dyDescent="0.3">
      <c r="A225" t="s">
        <v>84</v>
      </c>
      <c r="B225" t="s">
        <v>5624</v>
      </c>
      <c r="C225" t="s">
        <v>5623</v>
      </c>
      <c r="D225" t="s">
        <v>85</v>
      </c>
      <c r="G225" t="s">
        <v>4063</v>
      </c>
      <c r="M225" t="s">
        <v>5577</v>
      </c>
      <c r="AF225" t="s">
        <v>1152</v>
      </c>
      <c r="AG225" t="s">
        <v>7387</v>
      </c>
    </row>
    <row r="226" spans="1:33" x14ac:dyDescent="0.3">
      <c r="A226" t="s">
        <v>84</v>
      </c>
      <c r="B226" t="s">
        <v>5626</v>
      </c>
      <c r="C226" t="s">
        <v>5625</v>
      </c>
      <c r="D226" t="s">
        <v>85</v>
      </c>
      <c r="G226" t="s">
        <v>4063</v>
      </c>
      <c r="M226" t="s">
        <v>5577</v>
      </c>
      <c r="AF226" t="s">
        <v>1152</v>
      </c>
      <c r="AG226" t="s">
        <v>7387</v>
      </c>
    </row>
    <row r="227" spans="1:33" x14ac:dyDescent="0.3">
      <c r="A227" t="s">
        <v>84</v>
      </c>
      <c r="B227" t="s">
        <v>5628</v>
      </c>
      <c r="C227" t="s">
        <v>5627</v>
      </c>
      <c r="D227" t="s">
        <v>94</v>
      </c>
      <c r="G227" t="s">
        <v>4063</v>
      </c>
      <c r="M227" t="s">
        <v>5577</v>
      </c>
      <c r="AF227" t="s">
        <v>1152</v>
      </c>
      <c r="AG227" t="s">
        <v>7387</v>
      </c>
    </row>
    <row r="228" spans="1:33" x14ac:dyDescent="0.3">
      <c r="A228" t="s">
        <v>84</v>
      </c>
      <c r="B228" t="s">
        <v>5630</v>
      </c>
      <c r="C228" t="s">
        <v>5629</v>
      </c>
      <c r="D228" t="s">
        <v>85</v>
      </c>
      <c r="G228" t="s">
        <v>4063</v>
      </c>
      <c r="M228" t="s">
        <v>5577</v>
      </c>
      <c r="AF228" t="s">
        <v>1152</v>
      </c>
      <c r="AG228" t="s">
        <v>7387</v>
      </c>
    </row>
    <row r="229" spans="1:33" x14ac:dyDescent="0.3">
      <c r="A229" t="s">
        <v>84</v>
      </c>
      <c r="B229" t="s">
        <v>5632</v>
      </c>
      <c r="C229" t="s">
        <v>5631</v>
      </c>
      <c r="D229" t="s">
        <v>94</v>
      </c>
      <c r="G229" t="s">
        <v>4063</v>
      </c>
      <c r="M229" t="s">
        <v>5577</v>
      </c>
      <c r="AF229" t="s">
        <v>1152</v>
      </c>
      <c r="AG229" t="s">
        <v>7387</v>
      </c>
    </row>
    <row r="230" spans="1:33" x14ac:dyDescent="0.3">
      <c r="A230" t="s">
        <v>84</v>
      </c>
      <c r="B230" t="s">
        <v>5634</v>
      </c>
      <c r="C230" t="s">
        <v>5633</v>
      </c>
      <c r="D230" t="s">
        <v>94</v>
      </c>
      <c r="G230" t="s">
        <v>4063</v>
      </c>
      <c r="M230" t="s">
        <v>5577</v>
      </c>
      <c r="AF230" t="s">
        <v>1152</v>
      </c>
      <c r="AG230" t="s">
        <v>7387</v>
      </c>
    </row>
    <row r="231" spans="1:33" x14ac:dyDescent="0.3">
      <c r="A231" t="s">
        <v>84</v>
      </c>
      <c r="B231" t="s">
        <v>5636</v>
      </c>
      <c r="C231" t="s">
        <v>5635</v>
      </c>
      <c r="D231" t="s">
        <v>85</v>
      </c>
      <c r="G231" t="s">
        <v>4063</v>
      </c>
      <c r="M231" t="s">
        <v>5577</v>
      </c>
      <c r="AF231" t="s">
        <v>1152</v>
      </c>
      <c r="AG231" t="s">
        <v>7387</v>
      </c>
    </row>
    <row r="232" spans="1:33" x14ac:dyDescent="0.3">
      <c r="A232" t="s">
        <v>84</v>
      </c>
      <c r="B232" t="s">
        <v>5638</v>
      </c>
      <c r="C232" t="s">
        <v>5637</v>
      </c>
      <c r="D232" t="s">
        <v>94</v>
      </c>
      <c r="G232" t="s">
        <v>4063</v>
      </c>
      <c r="M232" t="s">
        <v>5577</v>
      </c>
      <c r="AF232" t="s">
        <v>1152</v>
      </c>
      <c r="AG232" t="s">
        <v>7387</v>
      </c>
    </row>
    <row r="233" spans="1:33" x14ac:dyDescent="0.3">
      <c r="A233" t="s">
        <v>108</v>
      </c>
      <c r="B233" t="s">
        <v>5640</v>
      </c>
      <c r="C233" t="s">
        <v>5639</v>
      </c>
      <c r="D233" t="s">
        <v>85</v>
      </c>
      <c r="G233" t="s">
        <v>4063</v>
      </c>
      <c r="H233" t="s">
        <v>2893</v>
      </c>
      <c r="K233">
        <v>1</v>
      </c>
      <c r="L233">
        <v>1</v>
      </c>
      <c r="M233" t="s">
        <v>5059</v>
      </c>
      <c r="AF233" t="s">
        <v>1152</v>
      </c>
      <c r="AG233" t="s">
        <v>7387</v>
      </c>
    </row>
    <row r="234" spans="1:33" x14ac:dyDescent="0.3">
      <c r="A234" t="s">
        <v>108</v>
      </c>
      <c r="B234" t="s">
        <v>5640</v>
      </c>
      <c r="C234" t="s">
        <v>5641</v>
      </c>
      <c r="D234" t="s">
        <v>85</v>
      </c>
      <c r="G234" t="s">
        <v>4063</v>
      </c>
      <c r="H234" t="s">
        <v>2893</v>
      </c>
      <c r="K234">
        <v>1</v>
      </c>
      <c r="L234">
        <v>1</v>
      </c>
      <c r="M234" t="s">
        <v>5324</v>
      </c>
      <c r="AF234" t="s">
        <v>1152</v>
      </c>
      <c r="AG234" t="s">
        <v>7387</v>
      </c>
    </row>
    <row r="235" spans="1:33" x14ac:dyDescent="0.3">
      <c r="A235" t="s">
        <v>108</v>
      </c>
      <c r="B235" t="s">
        <v>5643</v>
      </c>
      <c r="C235" t="s">
        <v>5642</v>
      </c>
      <c r="D235" t="s">
        <v>85</v>
      </c>
      <c r="G235" t="s">
        <v>4063</v>
      </c>
      <c r="H235" t="s">
        <v>4477</v>
      </c>
      <c r="K235">
        <v>2</v>
      </c>
      <c r="L235">
        <v>2</v>
      </c>
      <c r="M235" t="s">
        <v>4773</v>
      </c>
      <c r="AF235" t="s">
        <v>1152</v>
      </c>
      <c r="AG235" t="s">
        <v>7387</v>
      </c>
    </row>
    <row r="236" spans="1:33" x14ac:dyDescent="0.3">
      <c r="A236" t="s">
        <v>84</v>
      </c>
      <c r="B236" t="s">
        <v>5645</v>
      </c>
      <c r="C236" t="s">
        <v>5644</v>
      </c>
      <c r="D236" t="s">
        <v>85</v>
      </c>
      <c r="G236" t="s">
        <v>4063</v>
      </c>
      <c r="M236" t="s">
        <v>5577</v>
      </c>
      <c r="AF236" t="s">
        <v>1152</v>
      </c>
      <c r="AG236" t="s">
        <v>7387</v>
      </c>
    </row>
    <row r="237" spans="1:33" x14ac:dyDescent="0.3">
      <c r="A237" t="s">
        <v>113</v>
      </c>
      <c r="B237" t="s">
        <v>7444</v>
      </c>
      <c r="C237" t="s">
        <v>5646</v>
      </c>
      <c r="D237" t="s">
        <v>85</v>
      </c>
      <c r="G237" t="s">
        <v>4063</v>
      </c>
      <c r="H237" t="s">
        <v>2947</v>
      </c>
      <c r="K237">
        <v>1</v>
      </c>
      <c r="L237">
        <v>1</v>
      </c>
      <c r="M237" t="s">
        <v>5324</v>
      </c>
      <c r="AF237" t="s">
        <v>1152</v>
      </c>
      <c r="AG237" t="s">
        <v>7387</v>
      </c>
    </row>
    <row r="238" spans="1:33" x14ac:dyDescent="0.3">
      <c r="A238" t="s">
        <v>108</v>
      </c>
      <c r="B238" t="s">
        <v>5649</v>
      </c>
      <c r="C238" t="s">
        <v>5648</v>
      </c>
      <c r="D238" t="s">
        <v>85</v>
      </c>
      <c r="G238" t="s">
        <v>4063</v>
      </c>
      <c r="H238" t="s">
        <v>5650</v>
      </c>
      <c r="K238">
        <v>1</v>
      </c>
      <c r="L238">
        <v>1</v>
      </c>
      <c r="M238" t="s">
        <v>4311</v>
      </c>
      <c r="AF238" t="s">
        <v>1152</v>
      </c>
      <c r="AG238" t="s">
        <v>7387</v>
      </c>
    </row>
    <row r="239" spans="1:33" x14ac:dyDescent="0.3">
      <c r="A239" t="s">
        <v>108</v>
      </c>
      <c r="B239" t="s">
        <v>5652</v>
      </c>
      <c r="C239" t="s">
        <v>5651</v>
      </c>
      <c r="D239" t="s">
        <v>85</v>
      </c>
      <c r="G239" t="s">
        <v>4063</v>
      </c>
      <c r="H239" t="s">
        <v>4544</v>
      </c>
      <c r="K239">
        <v>1</v>
      </c>
      <c r="L239">
        <v>1</v>
      </c>
      <c r="M239" t="s">
        <v>4311</v>
      </c>
      <c r="AF239" t="s">
        <v>1152</v>
      </c>
      <c r="AG239" t="s">
        <v>7387</v>
      </c>
    </row>
    <row r="240" spans="1:33" x14ac:dyDescent="0.3">
      <c r="A240" t="s">
        <v>108</v>
      </c>
      <c r="B240" t="s">
        <v>5652</v>
      </c>
      <c r="C240" t="s">
        <v>5653</v>
      </c>
      <c r="D240" t="s">
        <v>85</v>
      </c>
      <c r="G240" t="s">
        <v>4063</v>
      </c>
      <c r="H240" t="s">
        <v>4544</v>
      </c>
      <c r="K240">
        <v>1</v>
      </c>
      <c r="L240">
        <v>1</v>
      </c>
      <c r="M240" t="s">
        <v>4602</v>
      </c>
      <c r="AF240" t="s">
        <v>1152</v>
      </c>
      <c r="AG240" t="s">
        <v>7387</v>
      </c>
    </row>
    <row r="241" spans="1:33" x14ac:dyDescent="0.3">
      <c r="A241" t="s">
        <v>108</v>
      </c>
      <c r="B241" t="s">
        <v>5652</v>
      </c>
      <c r="C241" t="s">
        <v>5654</v>
      </c>
      <c r="D241" t="s">
        <v>85</v>
      </c>
      <c r="G241" t="s">
        <v>4063</v>
      </c>
      <c r="H241" t="s">
        <v>4544</v>
      </c>
      <c r="K241">
        <v>1</v>
      </c>
      <c r="L241">
        <v>1</v>
      </c>
      <c r="M241" t="s">
        <v>4773</v>
      </c>
      <c r="AF241" t="s">
        <v>1152</v>
      </c>
      <c r="AG241" t="s">
        <v>7387</v>
      </c>
    </row>
    <row r="242" spans="1:33" x14ac:dyDescent="0.3">
      <c r="A242" t="s">
        <v>108</v>
      </c>
      <c r="B242" t="s">
        <v>5652</v>
      </c>
      <c r="C242" t="s">
        <v>5655</v>
      </c>
      <c r="D242" t="s">
        <v>85</v>
      </c>
      <c r="G242" t="s">
        <v>4063</v>
      </c>
      <c r="H242" t="s">
        <v>4544</v>
      </c>
      <c r="K242">
        <v>1</v>
      </c>
      <c r="L242">
        <v>1</v>
      </c>
      <c r="M242" t="s">
        <v>5059</v>
      </c>
      <c r="AF242" t="s">
        <v>1152</v>
      </c>
      <c r="AG242" t="s">
        <v>7387</v>
      </c>
    </row>
    <row r="243" spans="1:33" x14ac:dyDescent="0.3">
      <c r="A243" t="s">
        <v>84</v>
      </c>
      <c r="B243" t="s">
        <v>4240</v>
      </c>
      <c r="C243" t="s">
        <v>5656</v>
      </c>
      <c r="D243" t="s">
        <v>85</v>
      </c>
      <c r="G243" t="s">
        <v>4063</v>
      </c>
      <c r="M243" t="s">
        <v>5577</v>
      </c>
      <c r="AF243" t="s">
        <v>1152</v>
      </c>
      <c r="AG243" t="s">
        <v>7387</v>
      </c>
    </row>
    <row r="244" spans="1:33" x14ac:dyDescent="0.3">
      <c r="A244" t="s">
        <v>84</v>
      </c>
      <c r="B244" t="s">
        <v>4917</v>
      </c>
      <c r="C244" t="s">
        <v>5657</v>
      </c>
      <c r="D244" t="s">
        <v>85</v>
      </c>
      <c r="G244" t="s">
        <v>4063</v>
      </c>
      <c r="M244" t="s">
        <v>5577</v>
      </c>
      <c r="AF244" t="s">
        <v>1152</v>
      </c>
      <c r="AG244" t="s">
        <v>7387</v>
      </c>
    </row>
    <row r="245" spans="1:33" x14ac:dyDescent="0.3">
      <c r="A245" t="s">
        <v>84</v>
      </c>
      <c r="B245" t="s">
        <v>5659</v>
      </c>
      <c r="C245" t="s">
        <v>5658</v>
      </c>
      <c r="D245" t="s">
        <v>85</v>
      </c>
      <c r="G245" t="s">
        <v>4063</v>
      </c>
      <c r="M245" t="s">
        <v>5577</v>
      </c>
      <c r="AF245" t="s">
        <v>1152</v>
      </c>
      <c r="AG245" t="s">
        <v>7387</v>
      </c>
    </row>
    <row r="246" spans="1:33" x14ac:dyDescent="0.3">
      <c r="A246" t="s">
        <v>84</v>
      </c>
      <c r="B246" t="s">
        <v>5661</v>
      </c>
      <c r="C246" t="s">
        <v>5660</v>
      </c>
      <c r="D246" t="s">
        <v>85</v>
      </c>
      <c r="G246" t="s">
        <v>4063</v>
      </c>
      <c r="M246" t="s">
        <v>5577</v>
      </c>
      <c r="AF246" t="s">
        <v>1152</v>
      </c>
      <c r="AG246" t="s">
        <v>7387</v>
      </c>
    </row>
    <row r="247" spans="1:33" x14ac:dyDescent="0.3">
      <c r="A247" t="s">
        <v>84</v>
      </c>
      <c r="B247" t="s">
        <v>5663</v>
      </c>
      <c r="C247" t="s">
        <v>5662</v>
      </c>
      <c r="D247" t="s">
        <v>85</v>
      </c>
      <c r="G247" t="s">
        <v>4063</v>
      </c>
      <c r="M247" t="s">
        <v>5577</v>
      </c>
      <c r="AF247" t="s">
        <v>1152</v>
      </c>
      <c r="AG247" t="s">
        <v>7387</v>
      </c>
    </row>
    <row r="248" spans="1:33" x14ac:dyDescent="0.3">
      <c r="A248" t="s">
        <v>108</v>
      </c>
      <c r="B248" t="s">
        <v>5665</v>
      </c>
      <c r="C248" t="s">
        <v>5664</v>
      </c>
      <c r="D248" t="s">
        <v>85</v>
      </c>
      <c r="G248" t="s">
        <v>4063</v>
      </c>
      <c r="H248" t="s">
        <v>5666</v>
      </c>
      <c r="K248">
        <v>1</v>
      </c>
      <c r="L248">
        <v>1</v>
      </c>
      <c r="M248" t="s">
        <v>5324</v>
      </c>
      <c r="AF248" t="s">
        <v>1152</v>
      </c>
      <c r="AG248" t="s">
        <v>7387</v>
      </c>
    </row>
    <row r="249" spans="1:33" x14ac:dyDescent="0.3">
      <c r="A249" t="s">
        <v>95</v>
      </c>
      <c r="B249" t="s">
        <v>7445</v>
      </c>
      <c r="C249" t="s">
        <v>7446</v>
      </c>
      <c r="D249" t="s">
        <v>85</v>
      </c>
      <c r="G249" t="s">
        <v>4063</v>
      </c>
      <c r="K249">
        <v>21</v>
      </c>
      <c r="L249">
        <v>21</v>
      </c>
      <c r="M249" t="s">
        <v>4311</v>
      </c>
      <c r="AF249" t="s">
        <v>1152</v>
      </c>
      <c r="AG249" t="s">
        <v>7387</v>
      </c>
    </row>
    <row r="250" spans="1:33" x14ac:dyDescent="0.3">
      <c r="A250" t="s">
        <v>95</v>
      </c>
      <c r="B250" t="s">
        <v>5671</v>
      </c>
      <c r="C250" t="s">
        <v>5670</v>
      </c>
      <c r="D250" t="s">
        <v>85</v>
      </c>
      <c r="G250" t="s">
        <v>4063</v>
      </c>
      <c r="K250">
        <v>3</v>
      </c>
      <c r="L250">
        <v>3</v>
      </c>
      <c r="M250" t="s">
        <v>5324</v>
      </c>
      <c r="AF250" t="s">
        <v>1152</v>
      </c>
      <c r="AG250" t="s">
        <v>7387</v>
      </c>
    </row>
    <row r="251" spans="1:33" x14ac:dyDescent="0.3">
      <c r="A251" t="s">
        <v>113</v>
      </c>
      <c r="B251" t="s">
        <v>5674</v>
      </c>
      <c r="C251" t="s">
        <v>5673</v>
      </c>
      <c r="D251" t="s">
        <v>85</v>
      </c>
      <c r="G251" t="s">
        <v>4063</v>
      </c>
      <c r="K251">
        <v>1</v>
      </c>
      <c r="L251">
        <v>1</v>
      </c>
      <c r="M251" t="s">
        <v>5324</v>
      </c>
      <c r="AF251" t="s">
        <v>1152</v>
      </c>
      <c r="AG251" t="s">
        <v>7387</v>
      </c>
    </row>
    <row r="252" spans="1:33" x14ac:dyDescent="0.3">
      <c r="A252" t="s">
        <v>113</v>
      </c>
      <c r="B252" t="s">
        <v>5676</v>
      </c>
      <c r="C252" t="s">
        <v>5675</v>
      </c>
      <c r="D252" t="s">
        <v>85</v>
      </c>
      <c r="G252" t="s">
        <v>4063</v>
      </c>
      <c r="K252">
        <v>1</v>
      </c>
      <c r="L252">
        <v>1</v>
      </c>
      <c r="M252" t="s">
        <v>5324</v>
      </c>
      <c r="AF252" t="s">
        <v>1152</v>
      </c>
      <c r="AG252" t="s">
        <v>7387</v>
      </c>
    </row>
    <row r="253" spans="1:33" x14ac:dyDescent="0.3">
      <c r="A253" t="s">
        <v>113</v>
      </c>
      <c r="B253" t="s">
        <v>7447</v>
      </c>
      <c r="C253" t="s">
        <v>5677</v>
      </c>
      <c r="D253" t="s">
        <v>85</v>
      </c>
      <c r="G253" t="s">
        <v>4063</v>
      </c>
      <c r="K253">
        <v>2</v>
      </c>
      <c r="L253">
        <v>2</v>
      </c>
      <c r="M253" t="s">
        <v>5324</v>
      </c>
      <c r="AF253" t="s">
        <v>1152</v>
      </c>
      <c r="AG253" t="s">
        <v>7387</v>
      </c>
    </row>
    <row r="254" spans="1:33" x14ac:dyDescent="0.3">
      <c r="A254" t="s">
        <v>84</v>
      </c>
      <c r="B254" t="s">
        <v>5680</v>
      </c>
      <c r="C254" t="s">
        <v>5679</v>
      </c>
      <c r="D254" t="s">
        <v>85</v>
      </c>
      <c r="G254" t="s">
        <v>4063</v>
      </c>
      <c r="M254" t="s">
        <v>5577</v>
      </c>
      <c r="AF254" t="s">
        <v>1152</v>
      </c>
      <c r="AG254" t="s">
        <v>7387</v>
      </c>
    </row>
    <row r="255" spans="1:33" x14ac:dyDescent="0.3">
      <c r="A255" t="s">
        <v>113</v>
      </c>
      <c r="B255" t="s">
        <v>7448</v>
      </c>
      <c r="C255" t="s">
        <v>7449</v>
      </c>
      <c r="D255" t="s">
        <v>85</v>
      </c>
      <c r="G255" t="s">
        <v>4063</v>
      </c>
      <c r="H255" t="s">
        <v>2885</v>
      </c>
      <c r="K255">
        <v>3</v>
      </c>
      <c r="L255">
        <v>3</v>
      </c>
      <c r="M255" t="s">
        <v>4062</v>
      </c>
      <c r="AF255" t="s">
        <v>1152</v>
      </c>
      <c r="AG255" t="s">
        <v>7387</v>
      </c>
    </row>
    <row r="256" spans="1:33" x14ac:dyDescent="0.3">
      <c r="A256" t="s">
        <v>84</v>
      </c>
      <c r="B256" t="s">
        <v>2873</v>
      </c>
      <c r="C256" t="s">
        <v>5681</v>
      </c>
      <c r="D256" t="s">
        <v>85</v>
      </c>
      <c r="G256" t="s">
        <v>4063</v>
      </c>
      <c r="M256" t="s">
        <v>5577</v>
      </c>
      <c r="AF256" t="s">
        <v>1152</v>
      </c>
      <c r="AG256" t="s">
        <v>7387</v>
      </c>
    </row>
    <row r="257" spans="1:33" x14ac:dyDescent="0.3">
      <c r="A257" t="s">
        <v>84</v>
      </c>
      <c r="B257" t="s">
        <v>5683</v>
      </c>
      <c r="C257" t="s">
        <v>5682</v>
      </c>
      <c r="D257" t="s">
        <v>85</v>
      </c>
      <c r="G257" t="s">
        <v>4063</v>
      </c>
      <c r="M257" t="s">
        <v>5577</v>
      </c>
      <c r="AF257" t="s">
        <v>1152</v>
      </c>
      <c r="AG257" t="s">
        <v>7387</v>
      </c>
    </row>
    <row r="258" spans="1:33" x14ac:dyDescent="0.3">
      <c r="A258" t="s">
        <v>106</v>
      </c>
      <c r="B258" t="s">
        <v>7450</v>
      </c>
      <c r="C258" t="s">
        <v>5684</v>
      </c>
      <c r="D258" t="s">
        <v>94</v>
      </c>
      <c r="G258" t="s">
        <v>4063</v>
      </c>
      <c r="H258" t="s">
        <v>5686</v>
      </c>
      <c r="M258" t="s">
        <v>5577</v>
      </c>
      <c r="AF258" t="s">
        <v>1152</v>
      </c>
      <c r="AG258" t="s">
        <v>7387</v>
      </c>
    </row>
    <row r="259" spans="1:33" x14ac:dyDescent="0.3">
      <c r="A259" t="s">
        <v>113</v>
      </c>
      <c r="B259" t="s">
        <v>5688</v>
      </c>
      <c r="C259" t="s">
        <v>5687</v>
      </c>
      <c r="D259" t="s">
        <v>85</v>
      </c>
      <c r="G259" t="s">
        <v>4063</v>
      </c>
      <c r="H259" t="s">
        <v>5689</v>
      </c>
      <c r="K259">
        <v>1</v>
      </c>
      <c r="L259">
        <v>1</v>
      </c>
      <c r="M259" t="s">
        <v>5059</v>
      </c>
      <c r="AF259" t="s">
        <v>1152</v>
      </c>
      <c r="AG259" t="s">
        <v>7387</v>
      </c>
    </row>
    <row r="260" spans="1:33" x14ac:dyDescent="0.3">
      <c r="A260" t="s">
        <v>113</v>
      </c>
      <c r="B260" t="s">
        <v>5691</v>
      </c>
      <c r="C260" t="s">
        <v>5690</v>
      </c>
      <c r="D260" t="s">
        <v>85</v>
      </c>
      <c r="G260" t="s">
        <v>4063</v>
      </c>
      <c r="H260" t="s">
        <v>5689</v>
      </c>
      <c r="K260">
        <v>1</v>
      </c>
      <c r="L260">
        <v>1</v>
      </c>
      <c r="M260" t="s">
        <v>5059</v>
      </c>
      <c r="AF260" t="s">
        <v>1152</v>
      </c>
      <c r="AG260" t="s">
        <v>7387</v>
      </c>
    </row>
    <row r="261" spans="1:33" x14ac:dyDescent="0.3">
      <c r="A261" t="s">
        <v>95</v>
      </c>
      <c r="B261" t="s">
        <v>5693</v>
      </c>
      <c r="C261" t="s">
        <v>5692</v>
      </c>
      <c r="D261" t="s">
        <v>85</v>
      </c>
      <c r="G261" t="s">
        <v>4063</v>
      </c>
      <c r="H261" t="s">
        <v>5689</v>
      </c>
      <c r="K261">
        <v>2</v>
      </c>
      <c r="L261">
        <v>2</v>
      </c>
      <c r="M261" t="s">
        <v>5324</v>
      </c>
      <c r="AF261" t="s">
        <v>1152</v>
      </c>
      <c r="AG261" t="s">
        <v>7387</v>
      </c>
    </row>
    <row r="262" spans="1:33" x14ac:dyDescent="0.3">
      <c r="A262" t="s">
        <v>95</v>
      </c>
      <c r="B262" t="s">
        <v>5695</v>
      </c>
      <c r="C262" t="s">
        <v>5694</v>
      </c>
      <c r="D262" t="s">
        <v>85</v>
      </c>
      <c r="G262" t="s">
        <v>4063</v>
      </c>
      <c r="H262" t="s">
        <v>5689</v>
      </c>
      <c r="K262">
        <v>1</v>
      </c>
      <c r="L262">
        <v>1</v>
      </c>
      <c r="M262" t="s">
        <v>5324</v>
      </c>
      <c r="AF262" t="s">
        <v>1152</v>
      </c>
      <c r="AG262" t="s">
        <v>7387</v>
      </c>
    </row>
    <row r="263" spans="1:33" x14ac:dyDescent="0.3">
      <c r="A263" t="s">
        <v>84</v>
      </c>
      <c r="B263" t="s">
        <v>5697</v>
      </c>
      <c r="C263" t="s">
        <v>5696</v>
      </c>
      <c r="D263" t="s">
        <v>85</v>
      </c>
      <c r="G263" t="s">
        <v>4063</v>
      </c>
      <c r="M263" t="s">
        <v>5577</v>
      </c>
      <c r="AF263" t="s">
        <v>1152</v>
      </c>
      <c r="AG263" t="s">
        <v>7387</v>
      </c>
    </row>
    <row r="264" spans="1:33" x14ac:dyDescent="0.3">
      <c r="A264" t="s">
        <v>84</v>
      </c>
      <c r="B264" t="s">
        <v>5699</v>
      </c>
      <c r="C264" t="s">
        <v>5698</v>
      </c>
      <c r="D264" t="s">
        <v>85</v>
      </c>
      <c r="G264" t="s">
        <v>4063</v>
      </c>
      <c r="M264" t="s">
        <v>5577</v>
      </c>
      <c r="AF264" t="s">
        <v>1152</v>
      </c>
      <c r="AG264" t="s">
        <v>7387</v>
      </c>
    </row>
    <row r="265" spans="1:33" x14ac:dyDescent="0.3">
      <c r="A265" t="s">
        <v>84</v>
      </c>
      <c r="B265" t="s">
        <v>5701</v>
      </c>
      <c r="C265" t="s">
        <v>5700</v>
      </c>
      <c r="D265" t="s">
        <v>85</v>
      </c>
      <c r="G265" t="s">
        <v>4063</v>
      </c>
      <c r="M265" t="s">
        <v>5577</v>
      </c>
      <c r="AF265" t="s">
        <v>1152</v>
      </c>
      <c r="AG265" t="s">
        <v>7387</v>
      </c>
    </row>
    <row r="266" spans="1:33" x14ac:dyDescent="0.3">
      <c r="A266" t="s">
        <v>84</v>
      </c>
      <c r="B266" t="s">
        <v>5703</v>
      </c>
      <c r="C266" t="s">
        <v>5702</v>
      </c>
      <c r="D266" t="s">
        <v>85</v>
      </c>
      <c r="G266" t="s">
        <v>4063</v>
      </c>
      <c r="M266" t="s">
        <v>5577</v>
      </c>
      <c r="AF266" t="s">
        <v>1152</v>
      </c>
      <c r="AG266" t="s">
        <v>7387</v>
      </c>
    </row>
    <row r="267" spans="1:33" x14ac:dyDescent="0.3">
      <c r="A267" t="s">
        <v>84</v>
      </c>
      <c r="B267" t="s">
        <v>5705</v>
      </c>
      <c r="C267" t="s">
        <v>5704</v>
      </c>
      <c r="D267" t="s">
        <v>85</v>
      </c>
      <c r="G267" t="s">
        <v>4063</v>
      </c>
      <c r="M267" t="s">
        <v>5577</v>
      </c>
      <c r="AF267" t="s">
        <v>1152</v>
      </c>
      <c r="AG267" t="s">
        <v>7387</v>
      </c>
    </row>
    <row r="268" spans="1:33" x14ac:dyDescent="0.3">
      <c r="A268" t="s">
        <v>84</v>
      </c>
      <c r="B268" t="s">
        <v>5707</v>
      </c>
      <c r="C268" t="s">
        <v>5706</v>
      </c>
      <c r="D268" t="s">
        <v>94</v>
      </c>
      <c r="G268" t="s">
        <v>4063</v>
      </c>
      <c r="M268" t="s">
        <v>5577</v>
      </c>
      <c r="AF268" t="s">
        <v>1152</v>
      </c>
      <c r="AG268" t="s">
        <v>7387</v>
      </c>
    </row>
    <row r="269" spans="1:33" x14ac:dyDescent="0.3">
      <c r="A269" t="s">
        <v>84</v>
      </c>
      <c r="B269" t="s">
        <v>5709</v>
      </c>
      <c r="C269" t="s">
        <v>5708</v>
      </c>
      <c r="D269" t="s">
        <v>85</v>
      </c>
      <c r="G269" t="s">
        <v>4063</v>
      </c>
      <c r="M269" t="s">
        <v>5577</v>
      </c>
      <c r="AF269" t="s">
        <v>1152</v>
      </c>
      <c r="AG269" t="s">
        <v>7387</v>
      </c>
    </row>
    <row r="270" spans="1:33" x14ac:dyDescent="0.3">
      <c r="A270" t="s">
        <v>84</v>
      </c>
      <c r="B270" t="s">
        <v>5711</v>
      </c>
      <c r="C270" t="s">
        <v>5710</v>
      </c>
      <c r="D270" t="s">
        <v>85</v>
      </c>
      <c r="G270" t="s">
        <v>4063</v>
      </c>
      <c r="M270" t="s">
        <v>5577</v>
      </c>
      <c r="AF270" t="s">
        <v>1152</v>
      </c>
      <c r="AG270" t="s">
        <v>7387</v>
      </c>
    </row>
    <row r="271" spans="1:33" x14ac:dyDescent="0.3">
      <c r="A271" t="s">
        <v>84</v>
      </c>
      <c r="B271" t="s">
        <v>5713</v>
      </c>
      <c r="C271" t="s">
        <v>5712</v>
      </c>
      <c r="D271" t="s">
        <v>90</v>
      </c>
      <c r="G271" t="s">
        <v>4063</v>
      </c>
      <c r="M271" t="s">
        <v>5577</v>
      </c>
      <c r="AF271" t="s">
        <v>1152</v>
      </c>
      <c r="AG271" t="s">
        <v>7387</v>
      </c>
    </row>
    <row r="272" spans="1:33" x14ac:dyDescent="0.3">
      <c r="A272" t="s">
        <v>84</v>
      </c>
      <c r="B272" t="s">
        <v>5715</v>
      </c>
      <c r="C272" t="s">
        <v>5714</v>
      </c>
      <c r="D272" t="s">
        <v>85</v>
      </c>
      <c r="G272" t="s">
        <v>4063</v>
      </c>
      <c r="M272" t="s">
        <v>5577</v>
      </c>
      <c r="AF272" t="s">
        <v>1152</v>
      </c>
      <c r="AG272" t="s">
        <v>7387</v>
      </c>
    </row>
    <row r="273" spans="1:33" x14ac:dyDescent="0.3">
      <c r="A273" t="s">
        <v>84</v>
      </c>
      <c r="B273" t="s">
        <v>5717</v>
      </c>
      <c r="C273" t="s">
        <v>5716</v>
      </c>
      <c r="D273" t="s">
        <v>94</v>
      </c>
      <c r="G273" t="s">
        <v>4063</v>
      </c>
      <c r="M273" t="s">
        <v>5577</v>
      </c>
      <c r="AF273" t="s">
        <v>1152</v>
      </c>
      <c r="AG273" t="s">
        <v>7387</v>
      </c>
    </row>
    <row r="274" spans="1:33" x14ac:dyDescent="0.3">
      <c r="A274" t="s">
        <v>84</v>
      </c>
      <c r="B274" t="s">
        <v>5719</v>
      </c>
      <c r="C274" t="s">
        <v>5718</v>
      </c>
      <c r="D274" t="s">
        <v>85</v>
      </c>
      <c r="G274" t="s">
        <v>4063</v>
      </c>
      <c r="M274" t="s">
        <v>5577</v>
      </c>
      <c r="AF274" t="s">
        <v>1152</v>
      </c>
      <c r="AG274" t="s">
        <v>7387</v>
      </c>
    </row>
    <row r="275" spans="1:33" x14ac:dyDescent="0.3">
      <c r="A275" t="s">
        <v>84</v>
      </c>
      <c r="B275" t="s">
        <v>5721</v>
      </c>
      <c r="C275" t="s">
        <v>5720</v>
      </c>
      <c r="D275" t="s">
        <v>85</v>
      </c>
      <c r="G275" t="s">
        <v>4063</v>
      </c>
      <c r="M275" t="s">
        <v>5577</v>
      </c>
      <c r="AF275" t="s">
        <v>1152</v>
      </c>
      <c r="AG275" t="s">
        <v>7387</v>
      </c>
    </row>
    <row r="276" spans="1:33" x14ac:dyDescent="0.3">
      <c r="A276" t="s">
        <v>84</v>
      </c>
      <c r="B276" t="s">
        <v>5723</v>
      </c>
      <c r="C276" t="s">
        <v>5722</v>
      </c>
      <c r="D276" t="s">
        <v>85</v>
      </c>
      <c r="G276" t="s">
        <v>4063</v>
      </c>
      <c r="M276" t="s">
        <v>5577</v>
      </c>
      <c r="AF276" t="s">
        <v>1152</v>
      </c>
      <c r="AG276" t="s">
        <v>7387</v>
      </c>
    </row>
    <row r="277" spans="1:33" x14ac:dyDescent="0.3">
      <c r="A277" t="s">
        <v>84</v>
      </c>
      <c r="B277" t="s">
        <v>5725</v>
      </c>
      <c r="C277" t="s">
        <v>5724</v>
      </c>
      <c r="D277" t="s">
        <v>85</v>
      </c>
      <c r="G277" t="s">
        <v>4063</v>
      </c>
      <c r="M277" t="s">
        <v>5577</v>
      </c>
      <c r="AF277" t="s">
        <v>1152</v>
      </c>
      <c r="AG277" t="s">
        <v>7387</v>
      </c>
    </row>
    <row r="278" spans="1:33" x14ac:dyDescent="0.3">
      <c r="A278" t="s">
        <v>106</v>
      </c>
      <c r="B278" t="s">
        <v>7451</v>
      </c>
      <c r="C278" t="s">
        <v>5726</v>
      </c>
      <c r="D278" t="s">
        <v>92</v>
      </c>
      <c r="G278" t="s">
        <v>4063</v>
      </c>
      <c r="H278" t="s">
        <v>5686</v>
      </c>
      <c r="M278" t="s">
        <v>5577</v>
      </c>
      <c r="AF278" t="s">
        <v>1152</v>
      </c>
      <c r="AG278" t="s">
        <v>7387</v>
      </c>
    </row>
    <row r="279" spans="1:33" x14ac:dyDescent="0.3">
      <c r="A279" t="s">
        <v>113</v>
      </c>
      <c r="B279" t="s">
        <v>5729</v>
      </c>
      <c r="C279" t="s">
        <v>5728</v>
      </c>
      <c r="D279" t="s">
        <v>85</v>
      </c>
      <c r="G279" t="s">
        <v>4063</v>
      </c>
      <c r="H279" t="s">
        <v>5689</v>
      </c>
      <c r="K279">
        <v>1</v>
      </c>
      <c r="L279">
        <v>1</v>
      </c>
      <c r="M279" t="s">
        <v>5059</v>
      </c>
      <c r="AF279" t="s">
        <v>1152</v>
      </c>
      <c r="AG279" t="s">
        <v>7387</v>
      </c>
    </row>
    <row r="280" spans="1:33" x14ac:dyDescent="0.3">
      <c r="A280" t="s">
        <v>95</v>
      </c>
      <c r="B280" t="s">
        <v>5731</v>
      </c>
      <c r="C280" t="s">
        <v>5730</v>
      </c>
      <c r="D280" t="s">
        <v>85</v>
      </c>
      <c r="G280" t="s">
        <v>4063</v>
      </c>
      <c r="H280" t="s">
        <v>3412</v>
      </c>
      <c r="K280">
        <v>5</v>
      </c>
      <c r="L280">
        <v>5</v>
      </c>
      <c r="M280" t="s">
        <v>4311</v>
      </c>
      <c r="AF280" t="s">
        <v>1152</v>
      </c>
      <c r="AG280" t="s">
        <v>7387</v>
      </c>
    </row>
    <row r="281" spans="1:33" x14ac:dyDescent="0.3">
      <c r="A281" t="s">
        <v>95</v>
      </c>
      <c r="B281" t="s">
        <v>5733</v>
      </c>
      <c r="C281" t="s">
        <v>5732</v>
      </c>
      <c r="D281" t="s">
        <v>85</v>
      </c>
      <c r="G281" t="s">
        <v>4063</v>
      </c>
      <c r="H281" t="s">
        <v>3412</v>
      </c>
      <c r="K281">
        <v>3</v>
      </c>
      <c r="L281">
        <v>3</v>
      </c>
      <c r="M281" t="s">
        <v>4773</v>
      </c>
      <c r="AF281" t="s">
        <v>1152</v>
      </c>
      <c r="AG281" t="s">
        <v>7387</v>
      </c>
    </row>
    <row r="282" spans="1:33" x14ac:dyDescent="0.3">
      <c r="A282" t="s">
        <v>84</v>
      </c>
      <c r="B282" t="s">
        <v>5735</v>
      </c>
      <c r="C282" t="s">
        <v>5734</v>
      </c>
      <c r="D282" t="s">
        <v>85</v>
      </c>
      <c r="G282" t="s">
        <v>4063</v>
      </c>
      <c r="M282" t="s">
        <v>5577</v>
      </c>
      <c r="AF282" t="s">
        <v>1152</v>
      </c>
      <c r="AG282" t="s">
        <v>7387</v>
      </c>
    </row>
    <row r="283" spans="1:33" x14ac:dyDescent="0.3">
      <c r="A283" t="s">
        <v>95</v>
      </c>
      <c r="B283" t="s">
        <v>7452</v>
      </c>
      <c r="C283" t="s">
        <v>5736</v>
      </c>
      <c r="D283" t="s">
        <v>85</v>
      </c>
      <c r="G283" t="s">
        <v>4063</v>
      </c>
      <c r="H283" t="s">
        <v>3412</v>
      </c>
      <c r="K283">
        <v>5</v>
      </c>
      <c r="L283">
        <v>5</v>
      </c>
      <c r="M283" t="s">
        <v>4773</v>
      </c>
      <c r="AF283" t="s">
        <v>1152</v>
      </c>
      <c r="AG283" t="s">
        <v>7387</v>
      </c>
    </row>
    <row r="284" spans="1:33" x14ac:dyDescent="0.3">
      <c r="A284" t="s">
        <v>95</v>
      </c>
      <c r="B284" t="s">
        <v>5739</v>
      </c>
      <c r="C284" t="s">
        <v>5738</v>
      </c>
      <c r="D284" t="s">
        <v>85</v>
      </c>
      <c r="G284" t="s">
        <v>4063</v>
      </c>
      <c r="H284" t="s">
        <v>2885</v>
      </c>
      <c r="K284">
        <v>5</v>
      </c>
      <c r="L284">
        <v>5</v>
      </c>
      <c r="M284" t="s">
        <v>4773</v>
      </c>
      <c r="AF284" t="s">
        <v>1152</v>
      </c>
      <c r="AG284" t="s">
        <v>7387</v>
      </c>
    </row>
    <row r="285" spans="1:33" x14ac:dyDescent="0.3">
      <c r="A285" t="s">
        <v>95</v>
      </c>
      <c r="B285" t="s">
        <v>7453</v>
      </c>
      <c r="C285" t="s">
        <v>5740</v>
      </c>
      <c r="D285" t="s">
        <v>85</v>
      </c>
      <c r="G285" t="s">
        <v>4063</v>
      </c>
      <c r="H285" t="s">
        <v>2885</v>
      </c>
      <c r="K285">
        <v>8</v>
      </c>
      <c r="L285">
        <v>8</v>
      </c>
      <c r="M285" t="s">
        <v>4773</v>
      </c>
      <c r="AF285" t="s">
        <v>1152</v>
      </c>
      <c r="AG285" t="s">
        <v>7387</v>
      </c>
    </row>
    <row r="286" spans="1:33" x14ac:dyDescent="0.3">
      <c r="A286" t="s">
        <v>95</v>
      </c>
      <c r="B286" t="s">
        <v>7454</v>
      </c>
      <c r="C286" t="s">
        <v>5742</v>
      </c>
      <c r="D286" t="s">
        <v>85</v>
      </c>
      <c r="G286" t="s">
        <v>4063</v>
      </c>
      <c r="H286" t="s">
        <v>2885</v>
      </c>
      <c r="K286">
        <v>5</v>
      </c>
      <c r="L286">
        <v>5</v>
      </c>
      <c r="M286" t="s">
        <v>4602</v>
      </c>
      <c r="AF286" t="s">
        <v>1152</v>
      </c>
      <c r="AG286" t="s">
        <v>7387</v>
      </c>
    </row>
    <row r="287" spans="1:33" x14ac:dyDescent="0.3">
      <c r="A287" t="s">
        <v>113</v>
      </c>
      <c r="B287" t="s">
        <v>5745</v>
      </c>
      <c r="C287" t="s">
        <v>5744</v>
      </c>
      <c r="D287" t="s">
        <v>85</v>
      </c>
      <c r="G287" t="s">
        <v>4063</v>
      </c>
      <c r="H287" t="s">
        <v>3071</v>
      </c>
      <c r="K287">
        <v>2</v>
      </c>
      <c r="L287">
        <v>2</v>
      </c>
      <c r="M287" t="s">
        <v>5324</v>
      </c>
      <c r="AF287" t="s">
        <v>1152</v>
      </c>
      <c r="AG287" t="s">
        <v>7387</v>
      </c>
    </row>
    <row r="288" spans="1:33" x14ac:dyDescent="0.3">
      <c r="A288" t="s">
        <v>95</v>
      </c>
      <c r="B288" t="s">
        <v>5747</v>
      </c>
      <c r="C288" t="s">
        <v>5746</v>
      </c>
      <c r="D288" t="s">
        <v>85</v>
      </c>
      <c r="G288" t="s">
        <v>4063</v>
      </c>
      <c r="H288" t="s">
        <v>5748</v>
      </c>
      <c r="K288">
        <v>3</v>
      </c>
      <c r="L288">
        <v>3</v>
      </c>
      <c r="M288" t="s">
        <v>5059</v>
      </c>
      <c r="AF288" t="s">
        <v>1152</v>
      </c>
      <c r="AG288" t="s">
        <v>7387</v>
      </c>
    </row>
    <row r="289" spans="1:33" x14ac:dyDescent="0.3">
      <c r="A289" t="s">
        <v>95</v>
      </c>
      <c r="B289" t="s">
        <v>5750</v>
      </c>
      <c r="C289" t="s">
        <v>5749</v>
      </c>
      <c r="D289" t="s">
        <v>85</v>
      </c>
      <c r="G289" t="s">
        <v>4063</v>
      </c>
      <c r="H289" t="s">
        <v>5748</v>
      </c>
      <c r="K289">
        <v>3</v>
      </c>
      <c r="L289">
        <v>3</v>
      </c>
      <c r="M289" t="s">
        <v>5059</v>
      </c>
      <c r="AF289" t="s">
        <v>1152</v>
      </c>
      <c r="AG289" t="s">
        <v>7387</v>
      </c>
    </row>
    <row r="290" spans="1:33" x14ac:dyDescent="0.3">
      <c r="A290" t="s">
        <v>95</v>
      </c>
      <c r="B290" t="s">
        <v>5752</v>
      </c>
      <c r="C290" t="s">
        <v>5751</v>
      </c>
      <c r="D290" t="s">
        <v>85</v>
      </c>
      <c r="G290" t="s">
        <v>4063</v>
      </c>
      <c r="H290" t="s">
        <v>5748</v>
      </c>
      <c r="K290">
        <v>3</v>
      </c>
      <c r="L290">
        <v>3</v>
      </c>
      <c r="M290" t="s">
        <v>5059</v>
      </c>
      <c r="AF290" t="s">
        <v>1152</v>
      </c>
      <c r="AG290" t="s">
        <v>7387</v>
      </c>
    </row>
    <row r="291" spans="1:33" x14ac:dyDescent="0.3">
      <c r="A291" t="s">
        <v>95</v>
      </c>
      <c r="B291" t="s">
        <v>5754</v>
      </c>
      <c r="C291" t="s">
        <v>5753</v>
      </c>
      <c r="D291" t="s">
        <v>85</v>
      </c>
      <c r="G291" t="s">
        <v>4063</v>
      </c>
      <c r="H291" t="s">
        <v>5748</v>
      </c>
      <c r="K291">
        <v>3</v>
      </c>
      <c r="L291">
        <v>3</v>
      </c>
      <c r="M291" t="s">
        <v>5324</v>
      </c>
      <c r="AF291" t="s">
        <v>1152</v>
      </c>
      <c r="AG291" t="s">
        <v>7387</v>
      </c>
    </row>
    <row r="292" spans="1:33" x14ac:dyDescent="0.3">
      <c r="A292" t="s">
        <v>113</v>
      </c>
      <c r="B292" t="s">
        <v>5756</v>
      </c>
      <c r="C292" t="s">
        <v>5755</v>
      </c>
      <c r="D292" t="s">
        <v>85</v>
      </c>
      <c r="G292" t="s">
        <v>4063</v>
      </c>
      <c r="H292" t="s">
        <v>3067</v>
      </c>
      <c r="K292">
        <v>3</v>
      </c>
      <c r="L292">
        <v>3</v>
      </c>
      <c r="M292" t="s">
        <v>4773</v>
      </c>
      <c r="AF292" t="s">
        <v>1152</v>
      </c>
      <c r="AG292" t="s">
        <v>7387</v>
      </c>
    </row>
    <row r="293" spans="1:33" x14ac:dyDescent="0.3">
      <c r="A293" t="s">
        <v>113</v>
      </c>
      <c r="B293" t="s">
        <v>5758</v>
      </c>
      <c r="C293" t="s">
        <v>5757</v>
      </c>
      <c r="D293" t="s">
        <v>85</v>
      </c>
      <c r="G293" t="s">
        <v>4063</v>
      </c>
      <c r="H293" t="s">
        <v>3067</v>
      </c>
      <c r="K293">
        <v>3</v>
      </c>
      <c r="L293">
        <v>3</v>
      </c>
      <c r="M293" t="s">
        <v>5059</v>
      </c>
      <c r="AF293" t="s">
        <v>1152</v>
      </c>
      <c r="AG293" t="s">
        <v>7387</v>
      </c>
    </row>
    <row r="294" spans="1:33" x14ac:dyDescent="0.3">
      <c r="A294" t="s">
        <v>113</v>
      </c>
      <c r="B294" t="s">
        <v>5760</v>
      </c>
      <c r="C294" t="s">
        <v>5759</v>
      </c>
      <c r="D294" t="s">
        <v>85</v>
      </c>
      <c r="G294" t="s">
        <v>4063</v>
      </c>
      <c r="H294" t="s">
        <v>3067</v>
      </c>
      <c r="K294">
        <v>3</v>
      </c>
      <c r="L294">
        <v>3</v>
      </c>
      <c r="M294" t="s">
        <v>5324</v>
      </c>
      <c r="AF294" t="s">
        <v>1152</v>
      </c>
      <c r="AG294" t="s">
        <v>7387</v>
      </c>
    </row>
    <row r="295" spans="1:33" x14ac:dyDescent="0.3">
      <c r="A295" t="s">
        <v>84</v>
      </c>
      <c r="B295" t="s">
        <v>5762</v>
      </c>
      <c r="C295" t="s">
        <v>5761</v>
      </c>
      <c r="D295" t="s">
        <v>85</v>
      </c>
      <c r="G295" t="s">
        <v>4063</v>
      </c>
      <c r="M295" t="s">
        <v>5577</v>
      </c>
      <c r="AF295" t="s">
        <v>1152</v>
      </c>
      <c r="AG295" t="s">
        <v>7387</v>
      </c>
    </row>
    <row r="296" spans="1:33" x14ac:dyDescent="0.3">
      <c r="A296" t="s">
        <v>84</v>
      </c>
      <c r="B296" t="s">
        <v>5764</v>
      </c>
      <c r="C296" t="s">
        <v>5763</v>
      </c>
      <c r="D296" t="s">
        <v>85</v>
      </c>
      <c r="G296" t="s">
        <v>4063</v>
      </c>
      <c r="M296" t="s">
        <v>5577</v>
      </c>
      <c r="AF296" t="s">
        <v>1152</v>
      </c>
      <c r="AG296" t="s">
        <v>7387</v>
      </c>
    </row>
    <row r="297" spans="1:33" x14ac:dyDescent="0.3">
      <c r="A297" t="s">
        <v>84</v>
      </c>
      <c r="B297" t="s">
        <v>5766</v>
      </c>
      <c r="C297" t="s">
        <v>5765</v>
      </c>
      <c r="D297" t="s">
        <v>85</v>
      </c>
      <c r="G297" t="s">
        <v>4063</v>
      </c>
      <c r="M297" t="s">
        <v>5577</v>
      </c>
      <c r="AF297" t="s">
        <v>1152</v>
      </c>
      <c r="AG297" t="s">
        <v>7387</v>
      </c>
    </row>
    <row r="298" spans="1:33" x14ac:dyDescent="0.3">
      <c r="A298" t="s">
        <v>84</v>
      </c>
      <c r="B298" t="s">
        <v>5768</v>
      </c>
      <c r="C298" t="s">
        <v>5767</v>
      </c>
      <c r="D298" t="s">
        <v>94</v>
      </c>
      <c r="G298" t="s">
        <v>4063</v>
      </c>
      <c r="M298" t="s">
        <v>5577</v>
      </c>
      <c r="AF298" t="s">
        <v>1152</v>
      </c>
      <c r="AG298" t="s">
        <v>7387</v>
      </c>
    </row>
    <row r="299" spans="1:33" x14ac:dyDescent="0.3">
      <c r="A299" t="s">
        <v>84</v>
      </c>
      <c r="B299" t="s">
        <v>5770</v>
      </c>
      <c r="C299" t="s">
        <v>5769</v>
      </c>
      <c r="D299" t="s">
        <v>85</v>
      </c>
      <c r="G299" t="s">
        <v>4063</v>
      </c>
      <c r="M299" t="s">
        <v>5577</v>
      </c>
      <c r="AF299" t="s">
        <v>1152</v>
      </c>
      <c r="AG299" t="s">
        <v>7387</v>
      </c>
    </row>
    <row r="300" spans="1:33" x14ac:dyDescent="0.3">
      <c r="A300" t="s">
        <v>84</v>
      </c>
      <c r="B300" t="s">
        <v>5772</v>
      </c>
      <c r="C300" t="s">
        <v>5771</v>
      </c>
      <c r="D300" t="s">
        <v>85</v>
      </c>
      <c r="G300" t="s">
        <v>4063</v>
      </c>
      <c r="M300" t="s">
        <v>5577</v>
      </c>
      <c r="AF300" t="s">
        <v>1152</v>
      </c>
      <c r="AG300" t="s">
        <v>7387</v>
      </c>
    </row>
    <row r="301" spans="1:33" x14ac:dyDescent="0.3">
      <c r="A301" t="s">
        <v>84</v>
      </c>
      <c r="B301" t="s">
        <v>5776</v>
      </c>
      <c r="C301" t="s">
        <v>5775</v>
      </c>
      <c r="D301" t="s">
        <v>85</v>
      </c>
      <c r="G301" t="s">
        <v>4063</v>
      </c>
      <c r="M301" t="s">
        <v>5577</v>
      </c>
      <c r="AF301" t="s">
        <v>1152</v>
      </c>
      <c r="AG301" t="s">
        <v>7387</v>
      </c>
    </row>
    <row r="302" spans="1:33" x14ac:dyDescent="0.3">
      <c r="A302" t="s">
        <v>84</v>
      </c>
      <c r="B302" t="s">
        <v>5778</v>
      </c>
      <c r="C302" t="s">
        <v>5777</v>
      </c>
      <c r="D302" t="s">
        <v>85</v>
      </c>
      <c r="G302" t="s">
        <v>4063</v>
      </c>
      <c r="M302" t="s">
        <v>5577</v>
      </c>
      <c r="AF302" t="s">
        <v>1152</v>
      </c>
      <c r="AG302" t="s">
        <v>7387</v>
      </c>
    </row>
    <row r="303" spans="1:33" x14ac:dyDescent="0.3">
      <c r="A303" t="s">
        <v>84</v>
      </c>
      <c r="B303" t="s">
        <v>5780</v>
      </c>
      <c r="C303" t="s">
        <v>5779</v>
      </c>
      <c r="D303" t="s">
        <v>85</v>
      </c>
      <c r="G303" t="s">
        <v>4063</v>
      </c>
      <c r="M303" t="s">
        <v>5577</v>
      </c>
      <c r="AF303" t="s">
        <v>1152</v>
      </c>
      <c r="AG303" t="s">
        <v>7387</v>
      </c>
    </row>
    <row r="304" spans="1:33" x14ac:dyDescent="0.3">
      <c r="A304" t="s">
        <v>84</v>
      </c>
      <c r="B304" t="s">
        <v>5782</v>
      </c>
      <c r="C304" t="s">
        <v>5781</v>
      </c>
      <c r="D304" t="s">
        <v>85</v>
      </c>
      <c r="G304" t="s">
        <v>4063</v>
      </c>
      <c r="M304" t="s">
        <v>5577</v>
      </c>
      <c r="AF304" t="s">
        <v>1152</v>
      </c>
      <c r="AG304" t="s">
        <v>7387</v>
      </c>
    </row>
    <row r="305" spans="1:33" x14ac:dyDescent="0.3">
      <c r="A305" t="s">
        <v>84</v>
      </c>
      <c r="B305" t="s">
        <v>5784</v>
      </c>
      <c r="C305" t="s">
        <v>5783</v>
      </c>
      <c r="D305" t="s">
        <v>85</v>
      </c>
      <c r="G305" t="s">
        <v>4063</v>
      </c>
      <c r="M305" t="s">
        <v>5577</v>
      </c>
      <c r="AF305" t="s">
        <v>1152</v>
      </c>
      <c r="AG305" t="s">
        <v>7387</v>
      </c>
    </row>
    <row r="306" spans="1:33" x14ac:dyDescent="0.3">
      <c r="A306" t="s">
        <v>84</v>
      </c>
      <c r="B306" t="s">
        <v>5786</v>
      </c>
      <c r="C306" t="s">
        <v>5785</v>
      </c>
      <c r="D306" t="s">
        <v>85</v>
      </c>
      <c r="G306" t="s">
        <v>4063</v>
      </c>
      <c r="M306" t="s">
        <v>5577</v>
      </c>
      <c r="AF306" t="s">
        <v>1152</v>
      </c>
      <c r="AG306" t="s">
        <v>7387</v>
      </c>
    </row>
    <row r="307" spans="1:33" x14ac:dyDescent="0.3">
      <c r="A307" t="s">
        <v>84</v>
      </c>
      <c r="B307" t="s">
        <v>5788</v>
      </c>
      <c r="C307" t="s">
        <v>5787</v>
      </c>
      <c r="D307" t="s">
        <v>85</v>
      </c>
      <c r="G307" t="s">
        <v>4063</v>
      </c>
      <c r="M307" t="s">
        <v>5577</v>
      </c>
      <c r="AF307" t="s">
        <v>1152</v>
      </c>
      <c r="AG307" t="s">
        <v>7387</v>
      </c>
    </row>
    <row r="308" spans="1:33" x14ac:dyDescent="0.3">
      <c r="A308" t="s">
        <v>84</v>
      </c>
      <c r="B308" t="s">
        <v>5790</v>
      </c>
      <c r="C308" t="s">
        <v>5789</v>
      </c>
      <c r="D308" t="s">
        <v>85</v>
      </c>
      <c r="G308" t="s">
        <v>4063</v>
      </c>
      <c r="M308" t="s">
        <v>5577</v>
      </c>
      <c r="AF308" t="s">
        <v>1152</v>
      </c>
      <c r="AG308" t="s">
        <v>7387</v>
      </c>
    </row>
    <row r="309" spans="1:33" x14ac:dyDescent="0.3">
      <c r="A309" t="s">
        <v>95</v>
      </c>
      <c r="B309" t="s">
        <v>5792</v>
      </c>
      <c r="C309" t="s">
        <v>5791</v>
      </c>
      <c r="D309" t="s">
        <v>85</v>
      </c>
      <c r="G309" t="s">
        <v>4063</v>
      </c>
      <c r="H309" t="s">
        <v>2111</v>
      </c>
      <c r="K309">
        <v>8</v>
      </c>
      <c r="L309">
        <v>8</v>
      </c>
      <c r="M309" t="s">
        <v>5059</v>
      </c>
      <c r="AF309" t="s">
        <v>1152</v>
      </c>
      <c r="AG309" t="s">
        <v>7387</v>
      </c>
    </row>
    <row r="310" spans="1:33" x14ac:dyDescent="0.3">
      <c r="A310" t="s">
        <v>95</v>
      </c>
      <c r="B310" t="s">
        <v>7455</v>
      </c>
      <c r="C310" t="s">
        <v>5793</v>
      </c>
      <c r="D310" t="s">
        <v>85</v>
      </c>
      <c r="G310" t="s">
        <v>4063</v>
      </c>
      <c r="H310" t="s">
        <v>2111</v>
      </c>
      <c r="K310">
        <v>8</v>
      </c>
      <c r="L310">
        <v>8</v>
      </c>
      <c r="M310" t="s">
        <v>5059</v>
      </c>
      <c r="AF310" t="s">
        <v>1152</v>
      </c>
      <c r="AG310" t="s">
        <v>7387</v>
      </c>
    </row>
    <row r="311" spans="1:33" x14ac:dyDescent="0.3">
      <c r="A311" t="s">
        <v>100</v>
      </c>
      <c r="B311" t="s">
        <v>5796</v>
      </c>
      <c r="C311" t="s">
        <v>5795</v>
      </c>
      <c r="D311" t="s">
        <v>85</v>
      </c>
      <c r="G311" t="s">
        <v>4063</v>
      </c>
      <c r="H311" t="s">
        <v>2111</v>
      </c>
      <c r="K311">
        <v>2</v>
      </c>
      <c r="L311">
        <v>2</v>
      </c>
      <c r="M311" t="s">
        <v>5324</v>
      </c>
      <c r="AF311" t="s">
        <v>1152</v>
      </c>
      <c r="AG311" t="s">
        <v>7387</v>
      </c>
    </row>
    <row r="312" spans="1:33" x14ac:dyDescent="0.3">
      <c r="A312" t="s">
        <v>84</v>
      </c>
      <c r="B312" t="s">
        <v>5798</v>
      </c>
      <c r="C312" t="s">
        <v>5797</v>
      </c>
      <c r="D312" t="s">
        <v>85</v>
      </c>
      <c r="G312" t="s">
        <v>4063</v>
      </c>
      <c r="M312" t="s">
        <v>5577</v>
      </c>
      <c r="AF312" t="s">
        <v>1152</v>
      </c>
      <c r="AG312" t="s">
        <v>7387</v>
      </c>
    </row>
    <row r="313" spans="1:33" x14ac:dyDescent="0.3">
      <c r="A313" t="s">
        <v>84</v>
      </c>
      <c r="B313" t="s">
        <v>5381</v>
      </c>
      <c r="C313" t="s">
        <v>5799</v>
      </c>
      <c r="D313" t="s">
        <v>85</v>
      </c>
      <c r="G313" t="s">
        <v>4063</v>
      </c>
      <c r="M313" t="s">
        <v>5577</v>
      </c>
      <c r="AF313" t="s">
        <v>1152</v>
      </c>
      <c r="AG313" t="s">
        <v>7387</v>
      </c>
    </row>
    <row r="314" spans="1:33" x14ac:dyDescent="0.3">
      <c r="A314" t="s">
        <v>84</v>
      </c>
      <c r="B314" t="s">
        <v>5801</v>
      </c>
      <c r="C314" t="s">
        <v>5800</v>
      </c>
      <c r="D314" t="s">
        <v>85</v>
      </c>
      <c r="G314" t="s">
        <v>4063</v>
      </c>
      <c r="M314" t="s">
        <v>5577</v>
      </c>
      <c r="AF314" t="s">
        <v>1152</v>
      </c>
      <c r="AG314" t="s">
        <v>7387</v>
      </c>
    </row>
    <row r="315" spans="1:33" x14ac:dyDescent="0.3">
      <c r="A315" t="s">
        <v>84</v>
      </c>
      <c r="B315" t="s">
        <v>5803</v>
      </c>
      <c r="C315" t="s">
        <v>5802</v>
      </c>
      <c r="D315" t="s">
        <v>85</v>
      </c>
      <c r="G315" t="s">
        <v>4063</v>
      </c>
      <c r="M315" t="s">
        <v>5577</v>
      </c>
      <c r="AF315" t="s">
        <v>1152</v>
      </c>
      <c r="AG315" t="s">
        <v>7387</v>
      </c>
    </row>
    <row r="316" spans="1:33" x14ac:dyDescent="0.3">
      <c r="A316" t="s">
        <v>84</v>
      </c>
      <c r="B316" t="s">
        <v>5805</v>
      </c>
      <c r="C316" t="s">
        <v>5804</v>
      </c>
      <c r="D316" t="s">
        <v>85</v>
      </c>
      <c r="G316" t="s">
        <v>4063</v>
      </c>
      <c r="M316" t="s">
        <v>5577</v>
      </c>
      <c r="AF316" t="s">
        <v>1152</v>
      </c>
      <c r="AG316" t="s">
        <v>7387</v>
      </c>
    </row>
    <row r="317" spans="1:33" x14ac:dyDescent="0.3">
      <c r="A317" t="s">
        <v>84</v>
      </c>
      <c r="B317" t="s">
        <v>5807</v>
      </c>
      <c r="C317" t="s">
        <v>5806</v>
      </c>
      <c r="D317" t="s">
        <v>85</v>
      </c>
      <c r="G317" t="s">
        <v>4063</v>
      </c>
      <c r="M317" t="s">
        <v>5577</v>
      </c>
      <c r="AF317" t="s">
        <v>1152</v>
      </c>
      <c r="AG317" t="s">
        <v>7387</v>
      </c>
    </row>
    <row r="318" spans="1:33" x14ac:dyDescent="0.3">
      <c r="A318" t="s">
        <v>84</v>
      </c>
      <c r="B318" t="s">
        <v>5809</v>
      </c>
      <c r="C318" t="s">
        <v>5808</v>
      </c>
      <c r="D318" t="s">
        <v>85</v>
      </c>
      <c r="G318" t="s">
        <v>4063</v>
      </c>
      <c r="M318" t="s">
        <v>5577</v>
      </c>
      <c r="AF318" t="s">
        <v>1152</v>
      </c>
      <c r="AG318" t="s">
        <v>7387</v>
      </c>
    </row>
    <row r="319" spans="1:33" x14ac:dyDescent="0.3">
      <c r="A319" t="s">
        <v>84</v>
      </c>
      <c r="B319" t="s">
        <v>5811</v>
      </c>
      <c r="C319" t="s">
        <v>5810</v>
      </c>
      <c r="D319" t="s">
        <v>85</v>
      </c>
      <c r="G319" t="s">
        <v>4063</v>
      </c>
      <c r="M319" t="s">
        <v>5577</v>
      </c>
      <c r="AF319" t="s">
        <v>1152</v>
      </c>
      <c r="AG319" t="s">
        <v>7387</v>
      </c>
    </row>
    <row r="320" spans="1:33" x14ac:dyDescent="0.3">
      <c r="A320" t="s">
        <v>84</v>
      </c>
      <c r="B320" t="s">
        <v>5813</v>
      </c>
      <c r="C320" t="s">
        <v>5812</v>
      </c>
      <c r="D320" t="s">
        <v>85</v>
      </c>
      <c r="G320" t="s">
        <v>4063</v>
      </c>
      <c r="M320" t="s">
        <v>5577</v>
      </c>
      <c r="AF320" t="s">
        <v>1152</v>
      </c>
      <c r="AG320" t="s">
        <v>7387</v>
      </c>
    </row>
    <row r="321" spans="1:33" x14ac:dyDescent="0.3">
      <c r="A321" t="s">
        <v>84</v>
      </c>
      <c r="B321" t="s">
        <v>4904</v>
      </c>
      <c r="C321" t="s">
        <v>5814</v>
      </c>
      <c r="D321" t="s">
        <v>85</v>
      </c>
      <c r="G321" t="s">
        <v>4063</v>
      </c>
      <c r="M321" t="s">
        <v>5577</v>
      </c>
      <c r="AF321" t="s">
        <v>1152</v>
      </c>
      <c r="AG321" t="s">
        <v>7387</v>
      </c>
    </row>
    <row r="322" spans="1:33" x14ac:dyDescent="0.3">
      <c r="A322" t="s">
        <v>84</v>
      </c>
      <c r="B322" t="s">
        <v>5816</v>
      </c>
      <c r="C322" t="s">
        <v>5815</v>
      </c>
      <c r="D322" t="s">
        <v>85</v>
      </c>
      <c r="G322" t="s">
        <v>4063</v>
      </c>
      <c r="M322" t="s">
        <v>5577</v>
      </c>
      <c r="AF322" t="s">
        <v>1152</v>
      </c>
      <c r="AG322" t="s">
        <v>7387</v>
      </c>
    </row>
    <row r="323" spans="1:33" x14ac:dyDescent="0.3">
      <c r="A323" t="s">
        <v>84</v>
      </c>
      <c r="B323" t="s">
        <v>5818</v>
      </c>
      <c r="C323" t="s">
        <v>5817</v>
      </c>
      <c r="D323" t="s">
        <v>85</v>
      </c>
      <c r="G323" t="s">
        <v>4063</v>
      </c>
      <c r="M323" t="s">
        <v>5577</v>
      </c>
      <c r="AF323" t="s">
        <v>1152</v>
      </c>
      <c r="AG323" t="s">
        <v>7387</v>
      </c>
    </row>
    <row r="324" spans="1:33" x14ac:dyDescent="0.3">
      <c r="A324" t="s">
        <v>108</v>
      </c>
      <c r="B324" t="s">
        <v>5820</v>
      </c>
      <c r="C324" t="s">
        <v>5819</v>
      </c>
      <c r="D324" t="s">
        <v>90</v>
      </c>
      <c r="G324" t="s">
        <v>4063</v>
      </c>
      <c r="H324" t="s">
        <v>4477</v>
      </c>
      <c r="K324">
        <v>1</v>
      </c>
      <c r="L324">
        <v>1</v>
      </c>
      <c r="M324" t="s">
        <v>5577</v>
      </c>
      <c r="AF324" t="s">
        <v>1152</v>
      </c>
      <c r="AG324" t="s">
        <v>7387</v>
      </c>
    </row>
    <row r="325" spans="1:33" x14ac:dyDescent="0.3">
      <c r="A325" t="s">
        <v>84</v>
      </c>
      <c r="B325" t="s">
        <v>5831</v>
      </c>
      <c r="C325" t="s">
        <v>5829</v>
      </c>
      <c r="D325" t="s">
        <v>85</v>
      </c>
      <c r="G325" t="s">
        <v>4063</v>
      </c>
      <c r="M325" t="s">
        <v>5877</v>
      </c>
      <c r="AF325" t="s">
        <v>1152</v>
      </c>
      <c r="AG325" t="s">
        <v>7387</v>
      </c>
    </row>
    <row r="326" spans="1:33" x14ac:dyDescent="0.3">
      <c r="A326" t="s">
        <v>84</v>
      </c>
      <c r="B326" t="s">
        <v>4686</v>
      </c>
      <c r="C326" t="s">
        <v>5832</v>
      </c>
      <c r="D326" t="s">
        <v>85</v>
      </c>
      <c r="G326" t="s">
        <v>4063</v>
      </c>
      <c r="M326" t="s">
        <v>5877</v>
      </c>
      <c r="AF326" t="s">
        <v>1152</v>
      </c>
      <c r="AG326" t="s">
        <v>7387</v>
      </c>
    </row>
    <row r="327" spans="1:33" x14ac:dyDescent="0.3">
      <c r="A327" t="s">
        <v>84</v>
      </c>
      <c r="B327" t="s">
        <v>5835</v>
      </c>
      <c r="C327" t="s">
        <v>5834</v>
      </c>
      <c r="D327" t="s">
        <v>92</v>
      </c>
      <c r="G327" t="s">
        <v>4063</v>
      </c>
      <c r="M327" t="s">
        <v>5577</v>
      </c>
      <c r="AF327" t="s">
        <v>1152</v>
      </c>
      <c r="AG327" t="s">
        <v>7387</v>
      </c>
    </row>
    <row r="328" spans="1:33" x14ac:dyDescent="0.3">
      <c r="A328" t="s">
        <v>84</v>
      </c>
      <c r="B328" t="s">
        <v>5837</v>
      </c>
      <c r="C328" t="s">
        <v>5836</v>
      </c>
      <c r="D328" t="s">
        <v>92</v>
      </c>
      <c r="G328" t="s">
        <v>4063</v>
      </c>
      <c r="M328" t="s">
        <v>5577</v>
      </c>
      <c r="AF328" t="s">
        <v>1152</v>
      </c>
      <c r="AG328" t="s">
        <v>7387</v>
      </c>
    </row>
    <row r="329" spans="1:33" x14ac:dyDescent="0.3">
      <c r="A329" t="s">
        <v>84</v>
      </c>
      <c r="B329" t="s">
        <v>5840</v>
      </c>
      <c r="C329" t="s">
        <v>5838</v>
      </c>
      <c r="D329" t="s">
        <v>85</v>
      </c>
      <c r="G329" t="s">
        <v>4063</v>
      </c>
      <c r="M329" t="s">
        <v>5877</v>
      </c>
      <c r="AF329" t="s">
        <v>1152</v>
      </c>
      <c r="AG329" t="s">
        <v>7387</v>
      </c>
    </row>
    <row r="330" spans="1:33" x14ac:dyDescent="0.3">
      <c r="A330" t="s">
        <v>84</v>
      </c>
      <c r="B330" t="s">
        <v>5842</v>
      </c>
      <c r="C330" t="s">
        <v>5841</v>
      </c>
      <c r="D330" t="s">
        <v>85</v>
      </c>
      <c r="G330" t="s">
        <v>4063</v>
      </c>
      <c r="M330" t="s">
        <v>5877</v>
      </c>
      <c r="AF330" t="s">
        <v>1152</v>
      </c>
      <c r="AG330" t="s">
        <v>7387</v>
      </c>
    </row>
    <row r="331" spans="1:33" x14ac:dyDescent="0.3">
      <c r="A331" t="s">
        <v>84</v>
      </c>
      <c r="B331" t="s">
        <v>5844</v>
      </c>
      <c r="C331" t="s">
        <v>5843</v>
      </c>
      <c r="D331" t="s">
        <v>85</v>
      </c>
      <c r="G331" t="s">
        <v>4063</v>
      </c>
      <c r="M331" t="s">
        <v>5877</v>
      </c>
      <c r="AF331" t="s">
        <v>1152</v>
      </c>
      <c r="AG331" t="s">
        <v>7387</v>
      </c>
    </row>
    <row r="332" spans="1:33" x14ac:dyDescent="0.3">
      <c r="A332" t="s">
        <v>84</v>
      </c>
      <c r="B332" t="s">
        <v>5846</v>
      </c>
      <c r="C332" t="s">
        <v>5845</v>
      </c>
      <c r="D332" t="s">
        <v>85</v>
      </c>
      <c r="G332" t="s">
        <v>4063</v>
      </c>
      <c r="M332" t="s">
        <v>5877</v>
      </c>
      <c r="AF332" t="s">
        <v>1152</v>
      </c>
      <c r="AG332" t="s">
        <v>7387</v>
      </c>
    </row>
    <row r="333" spans="1:33" x14ac:dyDescent="0.3">
      <c r="A333" t="s">
        <v>84</v>
      </c>
      <c r="B333" t="s">
        <v>5848</v>
      </c>
      <c r="C333" t="s">
        <v>5847</v>
      </c>
      <c r="D333" t="s">
        <v>85</v>
      </c>
      <c r="G333" t="s">
        <v>4063</v>
      </c>
      <c r="M333" t="s">
        <v>5877</v>
      </c>
      <c r="AF333" t="s">
        <v>1152</v>
      </c>
      <c r="AG333" t="s">
        <v>7387</v>
      </c>
    </row>
    <row r="334" spans="1:33" x14ac:dyDescent="0.3">
      <c r="A334" t="s">
        <v>84</v>
      </c>
      <c r="B334" t="s">
        <v>5850</v>
      </c>
      <c r="C334" t="s">
        <v>5849</v>
      </c>
      <c r="D334" t="s">
        <v>85</v>
      </c>
      <c r="G334" t="s">
        <v>4063</v>
      </c>
      <c r="M334" t="s">
        <v>5877</v>
      </c>
      <c r="AF334" t="s">
        <v>1152</v>
      </c>
      <c r="AG334" t="s">
        <v>7387</v>
      </c>
    </row>
    <row r="335" spans="1:33" x14ac:dyDescent="0.3">
      <c r="A335" t="s">
        <v>84</v>
      </c>
      <c r="B335" t="s">
        <v>5852</v>
      </c>
      <c r="C335" t="s">
        <v>5851</v>
      </c>
      <c r="D335" t="s">
        <v>85</v>
      </c>
      <c r="G335" t="s">
        <v>4063</v>
      </c>
      <c r="M335" t="s">
        <v>5877</v>
      </c>
      <c r="AF335" t="s">
        <v>1152</v>
      </c>
      <c r="AG335" t="s">
        <v>7387</v>
      </c>
    </row>
    <row r="336" spans="1:33" x14ac:dyDescent="0.3">
      <c r="A336" t="s">
        <v>84</v>
      </c>
      <c r="B336" t="s">
        <v>5854</v>
      </c>
      <c r="C336" t="s">
        <v>5853</v>
      </c>
      <c r="D336" t="s">
        <v>85</v>
      </c>
      <c r="G336" t="s">
        <v>4063</v>
      </c>
      <c r="M336" t="s">
        <v>5877</v>
      </c>
      <c r="AF336" t="s">
        <v>1152</v>
      </c>
      <c r="AG336" t="s">
        <v>7387</v>
      </c>
    </row>
    <row r="337" spans="1:33" x14ac:dyDescent="0.3">
      <c r="A337" t="s">
        <v>84</v>
      </c>
      <c r="B337" t="s">
        <v>5856</v>
      </c>
      <c r="C337" t="s">
        <v>5855</v>
      </c>
      <c r="D337" t="s">
        <v>92</v>
      </c>
      <c r="G337" t="s">
        <v>4063</v>
      </c>
      <c r="M337" t="s">
        <v>5577</v>
      </c>
      <c r="AF337" t="s">
        <v>1152</v>
      </c>
      <c r="AG337" t="s">
        <v>7387</v>
      </c>
    </row>
    <row r="338" spans="1:33" x14ac:dyDescent="0.3">
      <c r="A338" t="s">
        <v>84</v>
      </c>
      <c r="B338" t="s">
        <v>5858</v>
      </c>
      <c r="C338" t="s">
        <v>5857</v>
      </c>
      <c r="D338" t="s">
        <v>92</v>
      </c>
      <c r="G338" t="s">
        <v>4063</v>
      </c>
      <c r="M338" t="s">
        <v>5577</v>
      </c>
      <c r="AF338" t="s">
        <v>1152</v>
      </c>
      <c r="AG338" t="s">
        <v>7387</v>
      </c>
    </row>
    <row r="339" spans="1:33" x14ac:dyDescent="0.3">
      <c r="A339" t="s">
        <v>84</v>
      </c>
      <c r="B339" t="s">
        <v>5860</v>
      </c>
      <c r="C339" t="s">
        <v>5859</v>
      </c>
      <c r="D339" t="s">
        <v>85</v>
      </c>
      <c r="G339" t="s">
        <v>4063</v>
      </c>
      <c r="M339" t="s">
        <v>5877</v>
      </c>
      <c r="AF339" t="s">
        <v>1152</v>
      </c>
      <c r="AG339" t="s">
        <v>7387</v>
      </c>
    </row>
    <row r="340" spans="1:33" x14ac:dyDescent="0.3">
      <c r="A340" t="s">
        <v>84</v>
      </c>
      <c r="B340" t="s">
        <v>5862</v>
      </c>
      <c r="C340" t="s">
        <v>5861</v>
      </c>
      <c r="D340" t="s">
        <v>85</v>
      </c>
      <c r="G340" t="s">
        <v>4063</v>
      </c>
      <c r="M340" t="s">
        <v>5877</v>
      </c>
      <c r="AF340" t="s">
        <v>1152</v>
      </c>
      <c r="AG340" t="s">
        <v>7387</v>
      </c>
    </row>
    <row r="341" spans="1:33" x14ac:dyDescent="0.3">
      <c r="A341" t="s">
        <v>84</v>
      </c>
      <c r="B341" t="s">
        <v>5864</v>
      </c>
      <c r="C341" t="s">
        <v>5863</v>
      </c>
      <c r="D341" t="s">
        <v>92</v>
      </c>
      <c r="G341" t="s">
        <v>4063</v>
      </c>
      <c r="M341" t="s">
        <v>5577</v>
      </c>
      <c r="AF341" t="s">
        <v>1152</v>
      </c>
      <c r="AG341" t="s">
        <v>7387</v>
      </c>
    </row>
    <row r="342" spans="1:33" x14ac:dyDescent="0.3">
      <c r="A342" t="s">
        <v>84</v>
      </c>
      <c r="B342" t="s">
        <v>5866</v>
      </c>
      <c r="C342" t="s">
        <v>5865</v>
      </c>
      <c r="D342" t="s">
        <v>85</v>
      </c>
      <c r="G342" t="s">
        <v>4063</v>
      </c>
      <c r="M342" t="s">
        <v>5877</v>
      </c>
      <c r="AF342" t="s">
        <v>1152</v>
      </c>
      <c r="AG342" t="s">
        <v>7387</v>
      </c>
    </row>
    <row r="343" spans="1:33" x14ac:dyDescent="0.3">
      <c r="A343" t="s">
        <v>84</v>
      </c>
      <c r="B343" t="s">
        <v>4830</v>
      </c>
      <c r="C343" t="s">
        <v>5867</v>
      </c>
      <c r="D343" t="s">
        <v>85</v>
      </c>
      <c r="G343" t="s">
        <v>4063</v>
      </c>
      <c r="M343" t="s">
        <v>5877</v>
      </c>
      <c r="AF343" t="s">
        <v>1152</v>
      </c>
      <c r="AG343" t="s">
        <v>7387</v>
      </c>
    </row>
    <row r="344" spans="1:33" x14ac:dyDescent="0.3">
      <c r="A344" t="s">
        <v>84</v>
      </c>
      <c r="B344" t="s">
        <v>5869</v>
      </c>
      <c r="C344" t="s">
        <v>5868</v>
      </c>
      <c r="D344" t="s">
        <v>85</v>
      </c>
      <c r="G344" t="s">
        <v>4063</v>
      </c>
      <c r="M344" t="s">
        <v>5877</v>
      </c>
      <c r="AF344" t="s">
        <v>1152</v>
      </c>
      <c r="AG344" t="s">
        <v>7387</v>
      </c>
    </row>
    <row r="345" spans="1:33" x14ac:dyDescent="0.3">
      <c r="A345" t="s">
        <v>84</v>
      </c>
      <c r="B345" t="s">
        <v>5871</v>
      </c>
      <c r="C345" t="s">
        <v>5870</v>
      </c>
      <c r="D345" t="s">
        <v>92</v>
      </c>
      <c r="G345" t="s">
        <v>4063</v>
      </c>
      <c r="M345" t="s">
        <v>5577</v>
      </c>
      <c r="AF345" t="s">
        <v>1152</v>
      </c>
      <c r="AG345" t="s">
        <v>7387</v>
      </c>
    </row>
    <row r="346" spans="1:33" x14ac:dyDescent="0.3">
      <c r="A346" t="s">
        <v>84</v>
      </c>
      <c r="B346" t="s">
        <v>7456</v>
      </c>
      <c r="C346" t="s">
        <v>7457</v>
      </c>
      <c r="D346" t="s">
        <v>92</v>
      </c>
      <c r="G346" t="s">
        <v>4063</v>
      </c>
      <c r="M346" t="s">
        <v>5577</v>
      </c>
      <c r="AF346" t="s">
        <v>1152</v>
      </c>
      <c r="AG346" t="s">
        <v>7387</v>
      </c>
    </row>
    <row r="347" spans="1:33" x14ac:dyDescent="0.3">
      <c r="A347" t="s">
        <v>84</v>
      </c>
      <c r="B347" t="s">
        <v>5873</v>
      </c>
      <c r="C347" t="s">
        <v>5872</v>
      </c>
      <c r="D347" t="s">
        <v>92</v>
      </c>
      <c r="G347" t="s">
        <v>4063</v>
      </c>
      <c r="M347" t="s">
        <v>5577</v>
      </c>
      <c r="AF347" t="s">
        <v>1152</v>
      </c>
      <c r="AG347" t="s">
        <v>7387</v>
      </c>
    </row>
    <row r="348" spans="1:33" x14ac:dyDescent="0.3">
      <c r="A348" t="s">
        <v>84</v>
      </c>
      <c r="B348" t="s">
        <v>5875</v>
      </c>
      <c r="C348" t="s">
        <v>5874</v>
      </c>
      <c r="D348" t="s">
        <v>85</v>
      </c>
      <c r="G348" t="s">
        <v>4063</v>
      </c>
      <c r="M348" t="s">
        <v>5877</v>
      </c>
      <c r="AF348" t="s">
        <v>1152</v>
      </c>
      <c r="AG348" t="s">
        <v>7387</v>
      </c>
    </row>
    <row r="349" spans="1:33" x14ac:dyDescent="0.3">
      <c r="A349" t="s">
        <v>84</v>
      </c>
      <c r="B349" t="s">
        <v>5878</v>
      </c>
      <c r="C349" t="s">
        <v>5876</v>
      </c>
      <c r="D349" t="s">
        <v>85</v>
      </c>
      <c r="G349" t="s">
        <v>4063</v>
      </c>
      <c r="M349" t="s">
        <v>5877</v>
      </c>
      <c r="AF349" t="s">
        <v>1152</v>
      </c>
      <c r="AG349" t="s">
        <v>7387</v>
      </c>
    </row>
    <row r="350" spans="1:33" x14ac:dyDescent="0.3">
      <c r="A350" t="s">
        <v>84</v>
      </c>
      <c r="B350" t="s">
        <v>5881</v>
      </c>
      <c r="C350" t="s">
        <v>5879</v>
      </c>
      <c r="D350" t="s">
        <v>85</v>
      </c>
      <c r="G350" t="s">
        <v>4063</v>
      </c>
      <c r="M350" t="s">
        <v>5877</v>
      </c>
      <c r="AF350" t="s">
        <v>1152</v>
      </c>
      <c r="AG350" t="s">
        <v>7387</v>
      </c>
    </row>
    <row r="351" spans="1:33" x14ac:dyDescent="0.3">
      <c r="A351" t="s">
        <v>84</v>
      </c>
      <c r="B351" t="s">
        <v>5883</v>
      </c>
      <c r="C351" t="s">
        <v>5882</v>
      </c>
      <c r="D351" t="s">
        <v>92</v>
      </c>
      <c r="G351" t="s">
        <v>4063</v>
      </c>
      <c r="M351" t="s">
        <v>5577</v>
      </c>
      <c r="AF351" t="s">
        <v>1152</v>
      </c>
      <c r="AG351" t="s">
        <v>7387</v>
      </c>
    </row>
    <row r="352" spans="1:33" x14ac:dyDescent="0.3">
      <c r="A352" t="s">
        <v>84</v>
      </c>
      <c r="B352" t="s">
        <v>5885</v>
      </c>
      <c r="C352" t="s">
        <v>5884</v>
      </c>
      <c r="D352" t="s">
        <v>92</v>
      </c>
      <c r="G352" t="s">
        <v>4063</v>
      </c>
      <c r="M352" t="s">
        <v>5577</v>
      </c>
      <c r="AF352" t="s">
        <v>1152</v>
      </c>
      <c r="AG352" t="s">
        <v>7387</v>
      </c>
    </row>
    <row r="353" spans="1:33" x14ac:dyDescent="0.3">
      <c r="A353" t="s">
        <v>84</v>
      </c>
      <c r="B353" t="s">
        <v>5887</v>
      </c>
      <c r="C353" t="s">
        <v>5886</v>
      </c>
      <c r="D353" t="s">
        <v>85</v>
      </c>
      <c r="G353" t="s">
        <v>4063</v>
      </c>
      <c r="M353" t="s">
        <v>5877</v>
      </c>
      <c r="AF353" t="s">
        <v>1152</v>
      </c>
      <c r="AG353" t="s">
        <v>7387</v>
      </c>
    </row>
    <row r="354" spans="1:33" x14ac:dyDescent="0.3">
      <c r="A354" t="s">
        <v>84</v>
      </c>
      <c r="B354" t="s">
        <v>5889</v>
      </c>
      <c r="C354" t="s">
        <v>5888</v>
      </c>
      <c r="D354" t="s">
        <v>85</v>
      </c>
      <c r="G354" t="s">
        <v>4063</v>
      </c>
      <c r="M354" t="s">
        <v>5877</v>
      </c>
      <c r="AF354" t="s">
        <v>1152</v>
      </c>
      <c r="AG354" t="s">
        <v>7387</v>
      </c>
    </row>
    <row r="355" spans="1:33" x14ac:dyDescent="0.3">
      <c r="A355" t="s">
        <v>84</v>
      </c>
      <c r="B355" t="s">
        <v>5891</v>
      </c>
      <c r="C355" t="s">
        <v>5890</v>
      </c>
      <c r="D355" t="s">
        <v>92</v>
      </c>
      <c r="G355" t="s">
        <v>4063</v>
      </c>
      <c r="M355" t="s">
        <v>5577</v>
      </c>
      <c r="AF355" t="s">
        <v>1152</v>
      </c>
      <c r="AG355" t="s">
        <v>7387</v>
      </c>
    </row>
    <row r="356" spans="1:33" x14ac:dyDescent="0.3">
      <c r="A356" t="s">
        <v>84</v>
      </c>
      <c r="B356" t="s">
        <v>5893</v>
      </c>
      <c r="C356" t="s">
        <v>5892</v>
      </c>
      <c r="D356" t="s">
        <v>85</v>
      </c>
      <c r="G356" t="s">
        <v>4063</v>
      </c>
      <c r="M356" t="s">
        <v>5877</v>
      </c>
      <c r="AF356" t="s">
        <v>1152</v>
      </c>
      <c r="AG356" t="s">
        <v>7387</v>
      </c>
    </row>
    <row r="357" spans="1:33" x14ac:dyDescent="0.3">
      <c r="A357" t="s">
        <v>84</v>
      </c>
      <c r="B357" t="s">
        <v>5895</v>
      </c>
      <c r="C357" t="s">
        <v>5894</v>
      </c>
      <c r="D357" t="s">
        <v>85</v>
      </c>
      <c r="G357" t="s">
        <v>4063</v>
      </c>
      <c r="M357" t="s">
        <v>5877</v>
      </c>
      <c r="AF357" t="s">
        <v>1152</v>
      </c>
      <c r="AG357" t="s">
        <v>7387</v>
      </c>
    </row>
    <row r="358" spans="1:33" x14ac:dyDescent="0.3">
      <c r="A358" t="s">
        <v>84</v>
      </c>
      <c r="B358" t="s">
        <v>5897</v>
      </c>
      <c r="C358" t="s">
        <v>5896</v>
      </c>
      <c r="D358" t="s">
        <v>92</v>
      </c>
      <c r="G358" t="s">
        <v>4063</v>
      </c>
      <c r="M358" t="s">
        <v>5577</v>
      </c>
      <c r="AF358" t="s">
        <v>1152</v>
      </c>
      <c r="AG358" t="s">
        <v>7387</v>
      </c>
    </row>
    <row r="359" spans="1:33" x14ac:dyDescent="0.3">
      <c r="A359" t="s">
        <v>84</v>
      </c>
      <c r="B359" t="s">
        <v>5899</v>
      </c>
      <c r="C359" t="s">
        <v>5898</v>
      </c>
      <c r="D359" t="s">
        <v>85</v>
      </c>
      <c r="G359" t="s">
        <v>4063</v>
      </c>
      <c r="M359" t="s">
        <v>5877</v>
      </c>
      <c r="AF359" t="s">
        <v>1152</v>
      </c>
      <c r="AG359" t="s">
        <v>7387</v>
      </c>
    </row>
    <row r="360" spans="1:33" x14ac:dyDescent="0.3">
      <c r="A360" t="s">
        <v>84</v>
      </c>
      <c r="B360" t="s">
        <v>5901</v>
      </c>
      <c r="C360" t="s">
        <v>5900</v>
      </c>
      <c r="D360" t="s">
        <v>85</v>
      </c>
      <c r="G360" t="s">
        <v>4063</v>
      </c>
      <c r="M360" t="s">
        <v>5877</v>
      </c>
      <c r="AF360" t="s">
        <v>1152</v>
      </c>
      <c r="AG360" t="s">
        <v>7387</v>
      </c>
    </row>
    <row r="361" spans="1:33" x14ac:dyDescent="0.3">
      <c r="A361" t="s">
        <v>84</v>
      </c>
      <c r="B361" t="s">
        <v>5903</v>
      </c>
      <c r="C361" t="s">
        <v>5902</v>
      </c>
      <c r="D361" t="s">
        <v>92</v>
      </c>
      <c r="G361" t="s">
        <v>4063</v>
      </c>
      <c r="M361" t="s">
        <v>5577</v>
      </c>
      <c r="AF361" t="s">
        <v>1152</v>
      </c>
      <c r="AG361" t="s">
        <v>7387</v>
      </c>
    </row>
    <row r="362" spans="1:33" x14ac:dyDescent="0.3">
      <c r="A362" t="s">
        <v>84</v>
      </c>
      <c r="B362" t="s">
        <v>5905</v>
      </c>
      <c r="C362" t="s">
        <v>5904</v>
      </c>
      <c r="D362" t="s">
        <v>92</v>
      </c>
      <c r="G362" t="s">
        <v>4063</v>
      </c>
      <c r="M362" t="s">
        <v>5577</v>
      </c>
      <c r="AF362" t="s">
        <v>1152</v>
      </c>
      <c r="AG362" t="s">
        <v>7387</v>
      </c>
    </row>
    <row r="363" spans="1:33" x14ac:dyDescent="0.3">
      <c r="A363" t="s">
        <v>84</v>
      </c>
      <c r="B363" t="s">
        <v>5907</v>
      </c>
      <c r="C363" t="s">
        <v>5906</v>
      </c>
      <c r="D363" t="s">
        <v>92</v>
      </c>
      <c r="G363" t="s">
        <v>4063</v>
      </c>
      <c r="M363" t="s">
        <v>5577</v>
      </c>
      <c r="AF363" t="s">
        <v>1152</v>
      </c>
      <c r="AG363" t="s">
        <v>7387</v>
      </c>
    </row>
    <row r="364" spans="1:33" x14ac:dyDescent="0.3">
      <c r="A364" t="s">
        <v>84</v>
      </c>
      <c r="B364" t="s">
        <v>5909</v>
      </c>
      <c r="C364" t="s">
        <v>5908</v>
      </c>
      <c r="D364" t="s">
        <v>94</v>
      </c>
      <c r="G364" t="s">
        <v>4063</v>
      </c>
      <c r="M364" t="s">
        <v>5877</v>
      </c>
      <c r="AF364" t="s">
        <v>1152</v>
      </c>
      <c r="AG364" t="s">
        <v>7387</v>
      </c>
    </row>
    <row r="365" spans="1:33" x14ac:dyDescent="0.3">
      <c r="A365" t="s">
        <v>84</v>
      </c>
      <c r="B365" t="s">
        <v>2993</v>
      </c>
      <c r="C365" t="s">
        <v>5910</v>
      </c>
      <c r="D365" t="s">
        <v>85</v>
      </c>
      <c r="G365" t="s">
        <v>4063</v>
      </c>
      <c r="M365" t="s">
        <v>5877</v>
      </c>
      <c r="AF365" t="s">
        <v>1152</v>
      </c>
      <c r="AG365" t="s">
        <v>7387</v>
      </c>
    </row>
    <row r="366" spans="1:33" x14ac:dyDescent="0.3">
      <c r="A366" t="s">
        <v>84</v>
      </c>
      <c r="B366" t="s">
        <v>5912</v>
      </c>
      <c r="C366" t="s">
        <v>5911</v>
      </c>
      <c r="D366" t="s">
        <v>92</v>
      </c>
      <c r="G366" t="s">
        <v>4063</v>
      </c>
      <c r="M366" t="s">
        <v>5577</v>
      </c>
      <c r="AF366" t="s">
        <v>1152</v>
      </c>
      <c r="AG366" t="s">
        <v>7387</v>
      </c>
    </row>
    <row r="367" spans="1:33" x14ac:dyDescent="0.3">
      <c r="A367" t="s">
        <v>84</v>
      </c>
      <c r="B367" t="s">
        <v>5914</v>
      </c>
      <c r="C367" t="s">
        <v>5913</v>
      </c>
      <c r="D367" t="s">
        <v>92</v>
      </c>
      <c r="G367" t="s">
        <v>4063</v>
      </c>
      <c r="M367" t="s">
        <v>5577</v>
      </c>
      <c r="AF367" t="s">
        <v>1152</v>
      </c>
      <c r="AG367" t="s">
        <v>7387</v>
      </c>
    </row>
    <row r="368" spans="1:33" x14ac:dyDescent="0.3">
      <c r="A368" t="s">
        <v>84</v>
      </c>
      <c r="B368" t="s">
        <v>5916</v>
      </c>
      <c r="C368" t="s">
        <v>5915</v>
      </c>
      <c r="D368" t="s">
        <v>92</v>
      </c>
      <c r="G368" t="s">
        <v>4063</v>
      </c>
      <c r="M368" t="s">
        <v>5577</v>
      </c>
      <c r="AF368" t="s">
        <v>1152</v>
      </c>
      <c r="AG368" t="s">
        <v>7387</v>
      </c>
    </row>
    <row r="369" spans="1:33" x14ac:dyDescent="0.3">
      <c r="A369" t="s">
        <v>84</v>
      </c>
      <c r="B369" t="s">
        <v>5918</v>
      </c>
      <c r="C369" t="s">
        <v>5917</v>
      </c>
      <c r="D369" t="s">
        <v>94</v>
      </c>
      <c r="G369" t="s">
        <v>4063</v>
      </c>
      <c r="M369" t="s">
        <v>5877</v>
      </c>
      <c r="AF369" t="s">
        <v>1152</v>
      </c>
      <c r="AG369" t="s">
        <v>7387</v>
      </c>
    </row>
    <row r="370" spans="1:33" x14ac:dyDescent="0.3">
      <c r="A370" t="s">
        <v>84</v>
      </c>
      <c r="B370" t="s">
        <v>5920</v>
      </c>
      <c r="C370" t="s">
        <v>5919</v>
      </c>
      <c r="D370" t="s">
        <v>94</v>
      </c>
      <c r="G370" t="s">
        <v>4063</v>
      </c>
      <c r="M370" t="s">
        <v>5877</v>
      </c>
      <c r="AF370" t="s">
        <v>1152</v>
      </c>
      <c r="AG370" t="s">
        <v>7387</v>
      </c>
    </row>
    <row r="371" spans="1:33" x14ac:dyDescent="0.3">
      <c r="A371" t="s">
        <v>84</v>
      </c>
      <c r="B371" t="s">
        <v>5922</v>
      </c>
      <c r="C371" t="s">
        <v>5921</v>
      </c>
      <c r="D371" t="s">
        <v>94</v>
      </c>
      <c r="G371" t="s">
        <v>4063</v>
      </c>
      <c r="M371" t="s">
        <v>5877</v>
      </c>
      <c r="AF371" t="s">
        <v>1152</v>
      </c>
      <c r="AG371" t="s">
        <v>7387</v>
      </c>
    </row>
    <row r="372" spans="1:33" x14ac:dyDescent="0.3">
      <c r="A372" t="s">
        <v>84</v>
      </c>
      <c r="B372" t="s">
        <v>5924</v>
      </c>
      <c r="C372" t="s">
        <v>5923</v>
      </c>
      <c r="D372" t="s">
        <v>94</v>
      </c>
      <c r="G372" t="s">
        <v>4063</v>
      </c>
      <c r="M372" t="s">
        <v>5877</v>
      </c>
      <c r="AF372" t="s">
        <v>1152</v>
      </c>
      <c r="AG372" t="s">
        <v>7387</v>
      </c>
    </row>
    <row r="373" spans="1:33" x14ac:dyDescent="0.3">
      <c r="A373" t="s">
        <v>84</v>
      </c>
      <c r="B373" t="s">
        <v>5926</v>
      </c>
      <c r="C373" t="s">
        <v>5925</v>
      </c>
      <c r="D373" t="s">
        <v>85</v>
      </c>
      <c r="G373" t="s">
        <v>4063</v>
      </c>
      <c r="M373" t="s">
        <v>5877</v>
      </c>
      <c r="AF373" t="s">
        <v>1152</v>
      </c>
      <c r="AG373" t="s">
        <v>7387</v>
      </c>
    </row>
    <row r="374" spans="1:33" x14ac:dyDescent="0.3">
      <c r="A374" t="s">
        <v>84</v>
      </c>
      <c r="B374" t="s">
        <v>5928</v>
      </c>
      <c r="C374" t="s">
        <v>5927</v>
      </c>
      <c r="D374" t="s">
        <v>85</v>
      </c>
      <c r="G374" t="s">
        <v>4063</v>
      </c>
      <c r="M374" t="s">
        <v>5877</v>
      </c>
      <c r="AF374" t="s">
        <v>1152</v>
      </c>
      <c r="AG374" t="s">
        <v>7387</v>
      </c>
    </row>
    <row r="375" spans="1:33" x14ac:dyDescent="0.3">
      <c r="A375" t="s">
        <v>84</v>
      </c>
      <c r="B375" t="s">
        <v>5930</v>
      </c>
      <c r="C375" t="s">
        <v>5929</v>
      </c>
      <c r="D375" t="s">
        <v>94</v>
      </c>
      <c r="G375" t="s">
        <v>4063</v>
      </c>
      <c r="M375" t="s">
        <v>5877</v>
      </c>
      <c r="AF375" t="s">
        <v>1152</v>
      </c>
      <c r="AG375" t="s">
        <v>7387</v>
      </c>
    </row>
    <row r="376" spans="1:33" x14ac:dyDescent="0.3">
      <c r="A376" t="s">
        <v>84</v>
      </c>
      <c r="B376" t="s">
        <v>5932</v>
      </c>
      <c r="C376" t="s">
        <v>5931</v>
      </c>
      <c r="D376" t="s">
        <v>85</v>
      </c>
      <c r="G376" t="s">
        <v>4063</v>
      </c>
      <c r="M376" t="s">
        <v>5877</v>
      </c>
      <c r="AF376" t="s">
        <v>1152</v>
      </c>
      <c r="AG376" t="s">
        <v>7387</v>
      </c>
    </row>
    <row r="377" spans="1:33" x14ac:dyDescent="0.3">
      <c r="A377" t="s">
        <v>84</v>
      </c>
      <c r="B377" t="s">
        <v>5934</v>
      </c>
      <c r="C377" t="s">
        <v>5933</v>
      </c>
      <c r="D377" t="s">
        <v>85</v>
      </c>
      <c r="G377" t="s">
        <v>4063</v>
      </c>
      <c r="M377" t="s">
        <v>5877</v>
      </c>
      <c r="AF377" t="s">
        <v>1152</v>
      </c>
      <c r="AG377" t="s">
        <v>7387</v>
      </c>
    </row>
    <row r="378" spans="1:33" x14ac:dyDescent="0.3">
      <c r="A378" t="s">
        <v>84</v>
      </c>
      <c r="B378" t="s">
        <v>5936</v>
      </c>
      <c r="C378" t="s">
        <v>5935</v>
      </c>
      <c r="D378" t="s">
        <v>92</v>
      </c>
      <c r="G378" t="s">
        <v>4063</v>
      </c>
      <c r="M378" t="s">
        <v>5577</v>
      </c>
      <c r="AF378" t="s">
        <v>1152</v>
      </c>
      <c r="AG378" t="s">
        <v>7387</v>
      </c>
    </row>
    <row r="379" spans="1:33" x14ac:dyDescent="0.3">
      <c r="A379" t="s">
        <v>84</v>
      </c>
      <c r="B379" t="s">
        <v>5938</v>
      </c>
      <c r="C379" t="s">
        <v>5937</v>
      </c>
      <c r="D379" t="s">
        <v>92</v>
      </c>
      <c r="G379" t="s">
        <v>4063</v>
      </c>
      <c r="M379" t="s">
        <v>5577</v>
      </c>
      <c r="AF379" t="s">
        <v>1152</v>
      </c>
      <c r="AG379" t="s">
        <v>7387</v>
      </c>
    </row>
    <row r="380" spans="1:33" x14ac:dyDescent="0.3">
      <c r="A380" t="s">
        <v>84</v>
      </c>
      <c r="B380" t="s">
        <v>5940</v>
      </c>
      <c r="C380" t="s">
        <v>5939</v>
      </c>
      <c r="D380" t="s">
        <v>92</v>
      </c>
      <c r="G380" t="s">
        <v>4063</v>
      </c>
      <c r="M380" t="s">
        <v>5577</v>
      </c>
      <c r="AF380" t="s">
        <v>1152</v>
      </c>
      <c r="AG380" t="s">
        <v>7387</v>
      </c>
    </row>
    <row r="381" spans="1:33" x14ac:dyDescent="0.3">
      <c r="A381" t="s">
        <v>84</v>
      </c>
      <c r="B381" t="s">
        <v>5942</v>
      </c>
      <c r="C381" t="s">
        <v>5941</v>
      </c>
      <c r="D381" t="s">
        <v>92</v>
      </c>
      <c r="G381" t="s">
        <v>4063</v>
      </c>
      <c r="M381" t="s">
        <v>5577</v>
      </c>
      <c r="AF381" t="s">
        <v>1152</v>
      </c>
      <c r="AG381" t="s">
        <v>7387</v>
      </c>
    </row>
    <row r="382" spans="1:33" x14ac:dyDescent="0.3">
      <c r="A382" t="s">
        <v>84</v>
      </c>
      <c r="B382" t="s">
        <v>5944</v>
      </c>
      <c r="C382" t="s">
        <v>5943</v>
      </c>
      <c r="D382" t="s">
        <v>92</v>
      </c>
      <c r="G382" t="s">
        <v>4063</v>
      </c>
      <c r="M382" t="s">
        <v>5577</v>
      </c>
      <c r="AF382" t="s">
        <v>1152</v>
      </c>
      <c r="AG382" t="s">
        <v>7387</v>
      </c>
    </row>
    <row r="383" spans="1:33" x14ac:dyDescent="0.3">
      <c r="A383" t="s">
        <v>84</v>
      </c>
      <c r="B383" t="s">
        <v>5946</v>
      </c>
      <c r="C383" t="s">
        <v>5945</v>
      </c>
      <c r="D383" t="s">
        <v>92</v>
      </c>
      <c r="G383" t="s">
        <v>4063</v>
      </c>
      <c r="M383" t="s">
        <v>5577</v>
      </c>
      <c r="AF383" t="s">
        <v>1152</v>
      </c>
      <c r="AG383" t="s">
        <v>7387</v>
      </c>
    </row>
    <row r="384" spans="1:33" x14ac:dyDescent="0.3">
      <c r="A384" t="s">
        <v>106</v>
      </c>
      <c r="B384" t="s">
        <v>7458</v>
      </c>
      <c r="C384" t="s">
        <v>5947</v>
      </c>
      <c r="D384" t="s">
        <v>94</v>
      </c>
      <c r="G384" t="s">
        <v>4063</v>
      </c>
      <c r="H384" t="s">
        <v>2947</v>
      </c>
      <c r="M384" t="s">
        <v>5577</v>
      </c>
      <c r="AF384" t="s">
        <v>1152</v>
      </c>
      <c r="AG384" t="s">
        <v>7387</v>
      </c>
    </row>
    <row r="385" spans="1:33" x14ac:dyDescent="0.3">
      <c r="A385" t="s">
        <v>84</v>
      </c>
      <c r="B385" t="s">
        <v>5950</v>
      </c>
      <c r="C385" t="s">
        <v>5949</v>
      </c>
      <c r="D385" t="s">
        <v>85</v>
      </c>
      <c r="G385" t="s">
        <v>4063</v>
      </c>
      <c r="M385" t="s">
        <v>5877</v>
      </c>
      <c r="AF385" t="s">
        <v>1152</v>
      </c>
      <c r="AG385" t="s">
        <v>7387</v>
      </c>
    </row>
    <row r="386" spans="1:33" x14ac:dyDescent="0.3">
      <c r="A386" t="s">
        <v>84</v>
      </c>
      <c r="B386" t="s">
        <v>5952</v>
      </c>
      <c r="C386" t="s">
        <v>5951</v>
      </c>
      <c r="D386" t="s">
        <v>92</v>
      </c>
      <c r="G386" t="s">
        <v>4063</v>
      </c>
      <c r="M386" t="s">
        <v>5577</v>
      </c>
      <c r="AF386" t="s">
        <v>1152</v>
      </c>
      <c r="AG386" t="s">
        <v>7387</v>
      </c>
    </row>
    <row r="387" spans="1:33" x14ac:dyDescent="0.3">
      <c r="A387" t="s">
        <v>84</v>
      </c>
      <c r="B387" t="s">
        <v>5954</v>
      </c>
      <c r="C387" t="s">
        <v>5953</v>
      </c>
      <c r="D387" t="s">
        <v>85</v>
      </c>
      <c r="G387" t="s">
        <v>4063</v>
      </c>
      <c r="M387" t="s">
        <v>5877</v>
      </c>
      <c r="AF387" t="s">
        <v>1152</v>
      </c>
      <c r="AG387" t="s">
        <v>7387</v>
      </c>
    </row>
    <row r="388" spans="1:33" x14ac:dyDescent="0.3">
      <c r="A388" t="s">
        <v>84</v>
      </c>
      <c r="B388" t="s">
        <v>5956</v>
      </c>
      <c r="C388" t="s">
        <v>5955</v>
      </c>
      <c r="D388" t="s">
        <v>85</v>
      </c>
      <c r="G388" t="s">
        <v>4063</v>
      </c>
      <c r="M388" t="s">
        <v>5877</v>
      </c>
      <c r="AF388" t="s">
        <v>1152</v>
      </c>
      <c r="AG388" t="s">
        <v>7387</v>
      </c>
    </row>
    <row r="389" spans="1:33" x14ac:dyDescent="0.3">
      <c r="A389" t="s">
        <v>84</v>
      </c>
      <c r="B389" t="s">
        <v>5958</v>
      </c>
      <c r="C389" t="s">
        <v>5957</v>
      </c>
      <c r="D389" t="s">
        <v>85</v>
      </c>
      <c r="G389" t="s">
        <v>4063</v>
      </c>
      <c r="M389" t="s">
        <v>5877</v>
      </c>
      <c r="AF389" t="s">
        <v>1152</v>
      </c>
      <c r="AG389" t="s">
        <v>7387</v>
      </c>
    </row>
    <row r="390" spans="1:33" x14ac:dyDescent="0.3">
      <c r="A390" t="s">
        <v>106</v>
      </c>
      <c r="B390" t="s">
        <v>7459</v>
      </c>
      <c r="C390" t="s">
        <v>5959</v>
      </c>
      <c r="D390" t="s">
        <v>85</v>
      </c>
      <c r="G390" t="s">
        <v>4063</v>
      </c>
      <c r="H390" t="s">
        <v>2947</v>
      </c>
      <c r="M390" t="s">
        <v>5577</v>
      </c>
      <c r="AF390" t="s">
        <v>1152</v>
      </c>
      <c r="AG390" t="s">
        <v>7387</v>
      </c>
    </row>
    <row r="391" spans="1:33" x14ac:dyDescent="0.3">
      <c r="A391" t="s">
        <v>106</v>
      </c>
      <c r="B391" t="s">
        <v>7460</v>
      </c>
      <c r="C391" t="s">
        <v>5965</v>
      </c>
      <c r="D391" t="s">
        <v>85</v>
      </c>
      <c r="G391" t="s">
        <v>4063</v>
      </c>
      <c r="H391" t="s">
        <v>2947</v>
      </c>
      <c r="M391" t="s">
        <v>5577</v>
      </c>
      <c r="AF391" t="s">
        <v>1152</v>
      </c>
      <c r="AG391" t="s">
        <v>7387</v>
      </c>
    </row>
    <row r="392" spans="1:33" x14ac:dyDescent="0.3">
      <c r="A392" t="s">
        <v>106</v>
      </c>
      <c r="B392" t="s">
        <v>7461</v>
      </c>
      <c r="C392" t="s">
        <v>5967</v>
      </c>
      <c r="D392" t="s">
        <v>85</v>
      </c>
      <c r="G392" t="s">
        <v>4063</v>
      </c>
      <c r="H392" t="s">
        <v>2947</v>
      </c>
      <c r="M392" t="s">
        <v>5577</v>
      </c>
      <c r="AF392" t="s">
        <v>1152</v>
      </c>
      <c r="AG392" t="s">
        <v>7387</v>
      </c>
    </row>
    <row r="393" spans="1:33" x14ac:dyDescent="0.3">
      <c r="A393" t="s">
        <v>84</v>
      </c>
      <c r="B393" t="s">
        <v>5971</v>
      </c>
      <c r="C393" t="s">
        <v>5969</v>
      </c>
      <c r="D393" t="s">
        <v>85</v>
      </c>
      <c r="G393" t="s">
        <v>4063</v>
      </c>
      <c r="M393" t="s">
        <v>6013</v>
      </c>
      <c r="AF393" t="s">
        <v>1152</v>
      </c>
      <c r="AG393" t="s">
        <v>7387</v>
      </c>
    </row>
    <row r="394" spans="1:33" x14ac:dyDescent="0.3">
      <c r="A394" t="s">
        <v>84</v>
      </c>
      <c r="B394" t="s">
        <v>5973</v>
      </c>
      <c r="C394" t="s">
        <v>5972</v>
      </c>
      <c r="D394" t="s">
        <v>85</v>
      </c>
      <c r="G394" t="s">
        <v>4063</v>
      </c>
      <c r="M394" t="s">
        <v>6013</v>
      </c>
      <c r="AF394" t="s">
        <v>1152</v>
      </c>
      <c r="AG394" t="s">
        <v>7387</v>
      </c>
    </row>
    <row r="395" spans="1:33" x14ac:dyDescent="0.3">
      <c r="A395" t="s">
        <v>106</v>
      </c>
      <c r="B395" t="s">
        <v>7462</v>
      </c>
      <c r="C395" t="s">
        <v>5974</v>
      </c>
      <c r="D395" t="s">
        <v>85</v>
      </c>
      <c r="G395" t="s">
        <v>4063</v>
      </c>
      <c r="H395" t="s">
        <v>2947</v>
      </c>
      <c r="M395" t="s">
        <v>5577</v>
      </c>
      <c r="AF395" t="s">
        <v>1152</v>
      </c>
      <c r="AG395" t="s">
        <v>7387</v>
      </c>
    </row>
    <row r="396" spans="1:33" x14ac:dyDescent="0.3">
      <c r="A396" t="s">
        <v>84</v>
      </c>
      <c r="B396" t="s">
        <v>5977</v>
      </c>
      <c r="C396" t="s">
        <v>5976</v>
      </c>
      <c r="D396" t="s">
        <v>92</v>
      </c>
      <c r="G396" t="s">
        <v>4063</v>
      </c>
      <c r="M396" t="s">
        <v>5577</v>
      </c>
      <c r="AF396" t="s">
        <v>1152</v>
      </c>
      <c r="AG396" t="s">
        <v>7387</v>
      </c>
    </row>
    <row r="397" spans="1:33" x14ac:dyDescent="0.3">
      <c r="A397" t="s">
        <v>84</v>
      </c>
      <c r="B397" t="s">
        <v>5979</v>
      </c>
      <c r="C397" t="s">
        <v>5978</v>
      </c>
      <c r="D397" t="s">
        <v>92</v>
      </c>
      <c r="G397" t="s">
        <v>4063</v>
      </c>
      <c r="M397" t="s">
        <v>6013</v>
      </c>
      <c r="AF397" t="s">
        <v>1152</v>
      </c>
      <c r="AG397" t="s">
        <v>7387</v>
      </c>
    </row>
    <row r="398" spans="1:33" x14ac:dyDescent="0.3">
      <c r="A398" t="s">
        <v>84</v>
      </c>
      <c r="B398" t="s">
        <v>5981</v>
      </c>
      <c r="C398" t="s">
        <v>5980</v>
      </c>
      <c r="D398" t="s">
        <v>92</v>
      </c>
      <c r="G398" t="s">
        <v>4063</v>
      </c>
      <c r="M398" t="s">
        <v>5577</v>
      </c>
      <c r="AF398" t="s">
        <v>1152</v>
      </c>
      <c r="AG398" t="s">
        <v>7387</v>
      </c>
    </row>
    <row r="399" spans="1:33" x14ac:dyDescent="0.3">
      <c r="A399" t="s">
        <v>84</v>
      </c>
      <c r="B399" t="s">
        <v>5983</v>
      </c>
      <c r="C399" t="s">
        <v>5982</v>
      </c>
      <c r="D399" t="s">
        <v>92</v>
      </c>
      <c r="G399" t="s">
        <v>4063</v>
      </c>
      <c r="M399" t="s">
        <v>5577</v>
      </c>
      <c r="AF399" t="s">
        <v>1152</v>
      </c>
      <c r="AG399" t="s">
        <v>7387</v>
      </c>
    </row>
    <row r="400" spans="1:33" x14ac:dyDescent="0.3">
      <c r="A400" t="s">
        <v>84</v>
      </c>
      <c r="B400" t="s">
        <v>5985</v>
      </c>
      <c r="C400" t="s">
        <v>5984</v>
      </c>
      <c r="D400" t="s">
        <v>85</v>
      </c>
      <c r="G400" t="s">
        <v>4063</v>
      </c>
      <c r="M400" t="s">
        <v>6013</v>
      </c>
      <c r="AF400" t="s">
        <v>1152</v>
      </c>
      <c r="AG400" t="s">
        <v>7387</v>
      </c>
    </row>
    <row r="401" spans="1:33" x14ac:dyDescent="0.3">
      <c r="A401" t="s">
        <v>84</v>
      </c>
      <c r="B401" t="s">
        <v>5987</v>
      </c>
      <c r="C401" t="s">
        <v>5986</v>
      </c>
      <c r="D401" t="s">
        <v>85</v>
      </c>
      <c r="G401" t="s">
        <v>4063</v>
      </c>
      <c r="M401" t="s">
        <v>6013</v>
      </c>
      <c r="AF401" t="s">
        <v>1152</v>
      </c>
      <c r="AG401" t="s">
        <v>7387</v>
      </c>
    </row>
    <row r="402" spans="1:33" x14ac:dyDescent="0.3">
      <c r="A402" t="s">
        <v>84</v>
      </c>
      <c r="B402" t="s">
        <v>5989</v>
      </c>
      <c r="C402" t="s">
        <v>5988</v>
      </c>
      <c r="D402" t="s">
        <v>92</v>
      </c>
      <c r="G402" t="s">
        <v>4063</v>
      </c>
      <c r="M402" t="s">
        <v>5577</v>
      </c>
      <c r="AF402" t="s">
        <v>1152</v>
      </c>
      <c r="AG402" t="s">
        <v>7387</v>
      </c>
    </row>
    <row r="403" spans="1:33" x14ac:dyDescent="0.3">
      <c r="A403" t="s">
        <v>84</v>
      </c>
      <c r="B403" t="s">
        <v>5991</v>
      </c>
      <c r="C403" t="s">
        <v>5990</v>
      </c>
      <c r="D403" t="s">
        <v>92</v>
      </c>
      <c r="G403" t="s">
        <v>4063</v>
      </c>
      <c r="M403" t="s">
        <v>5577</v>
      </c>
      <c r="AF403" t="s">
        <v>1152</v>
      </c>
      <c r="AG403" t="s">
        <v>7387</v>
      </c>
    </row>
    <row r="404" spans="1:33" x14ac:dyDescent="0.3">
      <c r="A404" t="s">
        <v>95</v>
      </c>
      <c r="B404" t="s">
        <v>7463</v>
      </c>
      <c r="C404" t="s">
        <v>5992</v>
      </c>
      <c r="D404" t="s">
        <v>85</v>
      </c>
      <c r="G404" t="s">
        <v>4063</v>
      </c>
      <c r="H404" t="s">
        <v>2111</v>
      </c>
      <c r="K404">
        <v>3</v>
      </c>
      <c r="L404">
        <v>3</v>
      </c>
      <c r="M404" t="s">
        <v>5059</v>
      </c>
      <c r="AF404" t="s">
        <v>1152</v>
      </c>
      <c r="AG404" t="s">
        <v>7387</v>
      </c>
    </row>
    <row r="405" spans="1:33" x14ac:dyDescent="0.3">
      <c r="A405" t="s">
        <v>84</v>
      </c>
      <c r="B405" t="s">
        <v>5995</v>
      </c>
      <c r="C405" t="s">
        <v>5994</v>
      </c>
      <c r="D405" t="s">
        <v>92</v>
      </c>
      <c r="G405" t="s">
        <v>4063</v>
      </c>
      <c r="M405" t="s">
        <v>5577</v>
      </c>
      <c r="AF405" t="s">
        <v>1152</v>
      </c>
      <c r="AG405" t="s">
        <v>7387</v>
      </c>
    </row>
    <row r="406" spans="1:33" x14ac:dyDescent="0.3">
      <c r="A406" t="s">
        <v>84</v>
      </c>
      <c r="B406" t="s">
        <v>5997</v>
      </c>
      <c r="C406" t="s">
        <v>5996</v>
      </c>
      <c r="D406" t="s">
        <v>92</v>
      </c>
      <c r="G406" t="s">
        <v>4063</v>
      </c>
      <c r="M406" t="s">
        <v>5577</v>
      </c>
      <c r="AF406" t="s">
        <v>1152</v>
      </c>
      <c r="AG406" t="s">
        <v>7387</v>
      </c>
    </row>
    <row r="407" spans="1:33" x14ac:dyDescent="0.3">
      <c r="A407" t="s">
        <v>84</v>
      </c>
      <c r="B407" t="s">
        <v>5999</v>
      </c>
      <c r="C407" t="s">
        <v>5998</v>
      </c>
      <c r="D407" t="s">
        <v>85</v>
      </c>
      <c r="G407" t="s">
        <v>4063</v>
      </c>
      <c r="M407" t="s">
        <v>6013</v>
      </c>
      <c r="AF407" t="s">
        <v>1152</v>
      </c>
      <c r="AG407" t="s">
        <v>7387</v>
      </c>
    </row>
    <row r="408" spans="1:33" x14ac:dyDescent="0.3">
      <c r="A408" t="s">
        <v>84</v>
      </c>
      <c r="B408" t="s">
        <v>6001</v>
      </c>
      <c r="C408" t="s">
        <v>6000</v>
      </c>
      <c r="D408" t="s">
        <v>85</v>
      </c>
      <c r="G408" t="s">
        <v>4063</v>
      </c>
      <c r="M408" t="s">
        <v>6013</v>
      </c>
      <c r="AF408" t="s">
        <v>1152</v>
      </c>
      <c r="AG408" t="s">
        <v>7387</v>
      </c>
    </row>
    <row r="409" spans="1:33" x14ac:dyDescent="0.3">
      <c r="A409" t="s">
        <v>84</v>
      </c>
      <c r="B409" t="s">
        <v>6003</v>
      </c>
      <c r="C409" t="s">
        <v>6002</v>
      </c>
      <c r="D409" t="s">
        <v>92</v>
      </c>
      <c r="G409" t="s">
        <v>4063</v>
      </c>
      <c r="M409" t="s">
        <v>5577</v>
      </c>
      <c r="AF409" t="s">
        <v>1152</v>
      </c>
      <c r="AG409" t="s">
        <v>7387</v>
      </c>
    </row>
    <row r="410" spans="1:33" x14ac:dyDescent="0.3">
      <c r="A410" t="s">
        <v>84</v>
      </c>
      <c r="B410" t="s">
        <v>6005</v>
      </c>
      <c r="C410" t="s">
        <v>6004</v>
      </c>
      <c r="D410" t="s">
        <v>85</v>
      </c>
      <c r="G410" t="s">
        <v>4063</v>
      </c>
      <c r="M410" t="s">
        <v>6013</v>
      </c>
      <c r="AF410" t="s">
        <v>1152</v>
      </c>
      <c r="AG410" t="s">
        <v>7387</v>
      </c>
    </row>
    <row r="411" spans="1:33" x14ac:dyDescent="0.3">
      <c r="A411" t="s">
        <v>84</v>
      </c>
      <c r="B411" t="s">
        <v>6007</v>
      </c>
      <c r="C411" t="s">
        <v>6006</v>
      </c>
      <c r="D411" t="s">
        <v>85</v>
      </c>
      <c r="G411" t="s">
        <v>4063</v>
      </c>
      <c r="M411" t="s">
        <v>6013</v>
      </c>
      <c r="AF411" t="s">
        <v>1152</v>
      </c>
      <c r="AG411" t="s">
        <v>7387</v>
      </c>
    </row>
    <row r="412" spans="1:33" x14ac:dyDescent="0.3">
      <c r="A412" t="s">
        <v>84</v>
      </c>
      <c r="B412" t="s">
        <v>6009</v>
      </c>
      <c r="C412" t="s">
        <v>6008</v>
      </c>
      <c r="D412" t="s">
        <v>85</v>
      </c>
      <c r="G412" t="s">
        <v>4063</v>
      </c>
      <c r="M412" t="s">
        <v>6013</v>
      </c>
      <c r="AF412" t="s">
        <v>1152</v>
      </c>
      <c r="AG412" t="s">
        <v>7387</v>
      </c>
    </row>
    <row r="413" spans="1:33" x14ac:dyDescent="0.3">
      <c r="A413" t="s">
        <v>84</v>
      </c>
      <c r="B413" t="s">
        <v>6011</v>
      </c>
      <c r="C413" t="s">
        <v>6010</v>
      </c>
      <c r="D413" t="s">
        <v>85</v>
      </c>
      <c r="G413" t="s">
        <v>4063</v>
      </c>
      <c r="M413" t="s">
        <v>6013</v>
      </c>
      <c r="AF413" t="s">
        <v>1152</v>
      </c>
      <c r="AG413" t="s">
        <v>7387</v>
      </c>
    </row>
    <row r="414" spans="1:33" x14ac:dyDescent="0.3">
      <c r="A414" t="s">
        <v>84</v>
      </c>
      <c r="B414" t="s">
        <v>6014</v>
      </c>
      <c r="C414" t="s">
        <v>6012</v>
      </c>
      <c r="D414" t="s">
        <v>85</v>
      </c>
      <c r="G414" t="s">
        <v>4063</v>
      </c>
      <c r="M414" t="s">
        <v>6013</v>
      </c>
      <c r="AF414" t="s">
        <v>1152</v>
      </c>
      <c r="AG414" t="s">
        <v>7387</v>
      </c>
    </row>
    <row r="415" spans="1:33" x14ac:dyDescent="0.3">
      <c r="A415" t="s">
        <v>84</v>
      </c>
      <c r="B415" t="s">
        <v>6016</v>
      </c>
      <c r="C415" t="s">
        <v>6015</v>
      </c>
      <c r="D415" t="s">
        <v>85</v>
      </c>
      <c r="G415" t="s">
        <v>4063</v>
      </c>
      <c r="M415" t="s">
        <v>6013</v>
      </c>
      <c r="AF415" t="s">
        <v>1152</v>
      </c>
      <c r="AG415" t="s">
        <v>7387</v>
      </c>
    </row>
    <row r="416" spans="1:33" x14ac:dyDescent="0.3">
      <c r="A416" t="s">
        <v>84</v>
      </c>
      <c r="B416" t="s">
        <v>6018</v>
      </c>
      <c r="C416" t="s">
        <v>6017</v>
      </c>
      <c r="D416" t="s">
        <v>92</v>
      </c>
      <c r="G416" t="s">
        <v>4063</v>
      </c>
      <c r="M416" t="s">
        <v>5577</v>
      </c>
      <c r="AF416" t="s">
        <v>1152</v>
      </c>
      <c r="AG416" t="s">
        <v>7387</v>
      </c>
    </row>
    <row r="417" spans="1:33" x14ac:dyDescent="0.3">
      <c r="A417" t="s">
        <v>84</v>
      </c>
      <c r="B417" t="s">
        <v>6020</v>
      </c>
      <c r="C417" t="s">
        <v>6019</v>
      </c>
      <c r="D417" t="s">
        <v>85</v>
      </c>
      <c r="G417" t="s">
        <v>4063</v>
      </c>
      <c r="M417" t="s">
        <v>6013</v>
      </c>
      <c r="AF417" t="s">
        <v>1152</v>
      </c>
      <c r="AG417" t="s">
        <v>7387</v>
      </c>
    </row>
    <row r="418" spans="1:33" x14ac:dyDescent="0.3">
      <c r="A418" t="s">
        <v>84</v>
      </c>
      <c r="B418" t="s">
        <v>6022</v>
      </c>
      <c r="C418" t="s">
        <v>6021</v>
      </c>
      <c r="D418" t="s">
        <v>92</v>
      </c>
      <c r="G418" t="s">
        <v>4063</v>
      </c>
      <c r="M418" t="s">
        <v>5577</v>
      </c>
      <c r="AF418" t="s">
        <v>1152</v>
      </c>
      <c r="AG418" t="s">
        <v>7387</v>
      </c>
    </row>
    <row r="419" spans="1:33" x14ac:dyDescent="0.3">
      <c r="A419" t="s">
        <v>84</v>
      </c>
      <c r="B419" t="s">
        <v>6024</v>
      </c>
      <c r="C419" t="s">
        <v>6023</v>
      </c>
      <c r="D419" t="s">
        <v>92</v>
      </c>
      <c r="G419" t="s">
        <v>4063</v>
      </c>
      <c r="M419" t="s">
        <v>5577</v>
      </c>
      <c r="AF419" t="s">
        <v>1152</v>
      </c>
      <c r="AG419" t="s">
        <v>7387</v>
      </c>
    </row>
    <row r="420" spans="1:33" x14ac:dyDescent="0.3">
      <c r="A420" t="s">
        <v>84</v>
      </c>
      <c r="B420" t="s">
        <v>6026</v>
      </c>
      <c r="C420" t="s">
        <v>6025</v>
      </c>
      <c r="D420" t="s">
        <v>92</v>
      </c>
      <c r="G420" t="s">
        <v>4063</v>
      </c>
      <c r="M420" t="s">
        <v>5577</v>
      </c>
      <c r="AF420" t="s">
        <v>1152</v>
      </c>
      <c r="AG420" t="s">
        <v>7387</v>
      </c>
    </row>
    <row r="421" spans="1:33" x14ac:dyDescent="0.3">
      <c r="A421" t="s">
        <v>84</v>
      </c>
      <c r="B421" t="s">
        <v>6028</v>
      </c>
      <c r="C421" t="s">
        <v>6027</v>
      </c>
      <c r="D421" t="s">
        <v>92</v>
      </c>
      <c r="G421" t="s">
        <v>4063</v>
      </c>
      <c r="M421" t="s">
        <v>5577</v>
      </c>
      <c r="AF421" t="s">
        <v>1152</v>
      </c>
      <c r="AG421" t="s">
        <v>7387</v>
      </c>
    </row>
    <row r="422" spans="1:33" x14ac:dyDescent="0.3">
      <c r="A422" t="s">
        <v>84</v>
      </c>
      <c r="B422" t="s">
        <v>6030</v>
      </c>
      <c r="C422" t="s">
        <v>6029</v>
      </c>
      <c r="D422" t="s">
        <v>85</v>
      </c>
      <c r="G422" t="s">
        <v>4063</v>
      </c>
      <c r="M422" t="s">
        <v>6013</v>
      </c>
      <c r="AF422" t="s">
        <v>1152</v>
      </c>
      <c r="AG422" t="s">
        <v>7387</v>
      </c>
    </row>
    <row r="423" spans="1:33" x14ac:dyDescent="0.3">
      <c r="A423" t="s">
        <v>84</v>
      </c>
      <c r="B423" t="s">
        <v>6032</v>
      </c>
      <c r="C423" t="s">
        <v>6031</v>
      </c>
      <c r="D423" t="s">
        <v>85</v>
      </c>
      <c r="G423" t="s">
        <v>4063</v>
      </c>
      <c r="M423" t="s">
        <v>6013</v>
      </c>
      <c r="AF423" t="s">
        <v>1152</v>
      </c>
      <c r="AG423" t="s">
        <v>7387</v>
      </c>
    </row>
    <row r="424" spans="1:33" x14ac:dyDescent="0.3">
      <c r="A424" t="s">
        <v>84</v>
      </c>
      <c r="B424" t="s">
        <v>6034</v>
      </c>
      <c r="C424" t="s">
        <v>6033</v>
      </c>
      <c r="D424" t="s">
        <v>92</v>
      </c>
      <c r="G424" t="s">
        <v>4063</v>
      </c>
      <c r="M424" t="s">
        <v>5577</v>
      </c>
      <c r="AF424" t="s">
        <v>1152</v>
      </c>
      <c r="AG424" t="s">
        <v>7387</v>
      </c>
    </row>
    <row r="425" spans="1:33" x14ac:dyDescent="0.3">
      <c r="A425" t="s">
        <v>84</v>
      </c>
      <c r="B425" t="s">
        <v>6036</v>
      </c>
      <c r="C425" t="s">
        <v>6035</v>
      </c>
      <c r="D425" t="s">
        <v>92</v>
      </c>
      <c r="G425" t="s">
        <v>4063</v>
      </c>
      <c r="M425" t="s">
        <v>5577</v>
      </c>
      <c r="AF425" t="s">
        <v>1152</v>
      </c>
      <c r="AG425" t="s">
        <v>7387</v>
      </c>
    </row>
    <row r="426" spans="1:33" x14ac:dyDescent="0.3">
      <c r="A426" t="s">
        <v>84</v>
      </c>
      <c r="B426" t="s">
        <v>6038</v>
      </c>
      <c r="C426" t="s">
        <v>6037</v>
      </c>
      <c r="D426" t="s">
        <v>85</v>
      </c>
      <c r="G426" t="s">
        <v>4063</v>
      </c>
      <c r="M426" t="s">
        <v>6013</v>
      </c>
      <c r="AF426" t="s">
        <v>1152</v>
      </c>
      <c r="AG426" t="s">
        <v>7387</v>
      </c>
    </row>
    <row r="427" spans="1:33" x14ac:dyDescent="0.3">
      <c r="A427" t="s">
        <v>84</v>
      </c>
      <c r="B427" t="s">
        <v>6040</v>
      </c>
      <c r="C427" t="s">
        <v>6039</v>
      </c>
      <c r="D427" t="s">
        <v>85</v>
      </c>
      <c r="G427" t="s">
        <v>4063</v>
      </c>
      <c r="M427" t="s">
        <v>6013</v>
      </c>
      <c r="AF427" t="s">
        <v>1152</v>
      </c>
      <c r="AG427" t="s">
        <v>7387</v>
      </c>
    </row>
    <row r="428" spans="1:33" x14ac:dyDescent="0.3">
      <c r="A428" t="s">
        <v>84</v>
      </c>
      <c r="B428" t="s">
        <v>6042</v>
      </c>
      <c r="C428" t="s">
        <v>6041</v>
      </c>
      <c r="D428" t="s">
        <v>85</v>
      </c>
      <c r="G428" t="s">
        <v>4063</v>
      </c>
      <c r="M428" t="s">
        <v>6013</v>
      </c>
      <c r="AF428" t="s">
        <v>1152</v>
      </c>
      <c r="AG428" t="s">
        <v>7387</v>
      </c>
    </row>
    <row r="429" spans="1:33" x14ac:dyDescent="0.3">
      <c r="A429" t="s">
        <v>84</v>
      </c>
      <c r="B429" t="s">
        <v>6044</v>
      </c>
      <c r="C429" t="s">
        <v>6043</v>
      </c>
      <c r="D429" t="s">
        <v>85</v>
      </c>
      <c r="G429" t="s">
        <v>4063</v>
      </c>
      <c r="M429" t="s">
        <v>6013</v>
      </c>
      <c r="AF429" t="s">
        <v>1152</v>
      </c>
      <c r="AG429" t="s">
        <v>7387</v>
      </c>
    </row>
    <row r="430" spans="1:33" x14ac:dyDescent="0.3">
      <c r="A430" t="s">
        <v>84</v>
      </c>
      <c r="B430" t="s">
        <v>6046</v>
      </c>
      <c r="C430" t="s">
        <v>6045</v>
      </c>
      <c r="D430" t="s">
        <v>92</v>
      </c>
      <c r="G430" t="s">
        <v>4063</v>
      </c>
      <c r="M430" t="s">
        <v>5577</v>
      </c>
      <c r="AF430" t="s">
        <v>1152</v>
      </c>
      <c r="AG430" t="s">
        <v>7387</v>
      </c>
    </row>
    <row r="431" spans="1:33" x14ac:dyDescent="0.3">
      <c r="A431" t="s">
        <v>84</v>
      </c>
      <c r="B431" t="s">
        <v>6048</v>
      </c>
      <c r="C431" t="s">
        <v>6047</v>
      </c>
      <c r="D431" t="s">
        <v>92</v>
      </c>
      <c r="G431" t="s">
        <v>4063</v>
      </c>
      <c r="M431" t="s">
        <v>5577</v>
      </c>
      <c r="AF431" t="s">
        <v>1152</v>
      </c>
      <c r="AG431" t="s">
        <v>7387</v>
      </c>
    </row>
    <row r="432" spans="1:33" x14ac:dyDescent="0.3">
      <c r="A432" t="s">
        <v>84</v>
      </c>
      <c r="B432" t="s">
        <v>6050</v>
      </c>
      <c r="C432" t="s">
        <v>6049</v>
      </c>
      <c r="D432" t="s">
        <v>92</v>
      </c>
      <c r="G432" t="s">
        <v>4063</v>
      </c>
      <c r="M432" t="s">
        <v>5577</v>
      </c>
      <c r="AF432" t="s">
        <v>1152</v>
      </c>
      <c r="AG432" t="s">
        <v>7387</v>
      </c>
    </row>
    <row r="433" spans="1:33" x14ac:dyDescent="0.3">
      <c r="A433" t="s">
        <v>84</v>
      </c>
      <c r="B433" t="s">
        <v>6052</v>
      </c>
      <c r="C433" t="s">
        <v>6051</v>
      </c>
      <c r="D433" t="s">
        <v>85</v>
      </c>
      <c r="G433" t="s">
        <v>4063</v>
      </c>
      <c r="M433" t="s">
        <v>6013</v>
      </c>
      <c r="AF433" t="s">
        <v>1152</v>
      </c>
      <c r="AG433" t="s">
        <v>7387</v>
      </c>
    </row>
    <row r="434" spans="1:33" x14ac:dyDescent="0.3">
      <c r="A434" t="s">
        <v>84</v>
      </c>
      <c r="B434" t="s">
        <v>6054</v>
      </c>
      <c r="C434" t="s">
        <v>6053</v>
      </c>
      <c r="D434" t="s">
        <v>85</v>
      </c>
      <c r="G434" t="s">
        <v>4063</v>
      </c>
      <c r="M434" t="s">
        <v>6013</v>
      </c>
      <c r="AF434" t="s">
        <v>1152</v>
      </c>
      <c r="AG434" t="s">
        <v>7387</v>
      </c>
    </row>
    <row r="435" spans="1:33" x14ac:dyDescent="0.3">
      <c r="A435" t="s">
        <v>84</v>
      </c>
      <c r="B435" t="s">
        <v>6056</v>
      </c>
      <c r="C435" t="s">
        <v>6055</v>
      </c>
      <c r="D435" t="s">
        <v>85</v>
      </c>
      <c r="G435" t="s">
        <v>4063</v>
      </c>
      <c r="M435" t="s">
        <v>6013</v>
      </c>
      <c r="AF435" t="s">
        <v>1152</v>
      </c>
      <c r="AG435" t="s">
        <v>7387</v>
      </c>
    </row>
    <row r="436" spans="1:33" x14ac:dyDescent="0.3">
      <c r="A436" t="s">
        <v>84</v>
      </c>
      <c r="B436" t="s">
        <v>6058</v>
      </c>
      <c r="C436" t="s">
        <v>6057</v>
      </c>
      <c r="D436" t="s">
        <v>85</v>
      </c>
      <c r="G436" t="s">
        <v>4063</v>
      </c>
      <c r="M436" t="s">
        <v>6013</v>
      </c>
      <c r="AF436" t="s">
        <v>1152</v>
      </c>
      <c r="AG436" t="s">
        <v>7387</v>
      </c>
    </row>
    <row r="437" spans="1:33" x14ac:dyDescent="0.3">
      <c r="A437" t="s">
        <v>84</v>
      </c>
      <c r="B437" t="s">
        <v>6060</v>
      </c>
      <c r="C437" t="s">
        <v>6059</v>
      </c>
      <c r="D437" t="s">
        <v>85</v>
      </c>
      <c r="G437" t="s">
        <v>4063</v>
      </c>
      <c r="M437" t="s">
        <v>6013</v>
      </c>
      <c r="AF437" t="s">
        <v>1152</v>
      </c>
      <c r="AG437" t="s">
        <v>7387</v>
      </c>
    </row>
    <row r="438" spans="1:33" x14ac:dyDescent="0.3">
      <c r="A438" t="s">
        <v>84</v>
      </c>
      <c r="B438" t="s">
        <v>6062</v>
      </c>
      <c r="C438" t="s">
        <v>6061</v>
      </c>
      <c r="D438" t="s">
        <v>85</v>
      </c>
      <c r="G438" t="s">
        <v>4063</v>
      </c>
      <c r="M438" t="s">
        <v>6013</v>
      </c>
      <c r="AF438" t="s">
        <v>1152</v>
      </c>
      <c r="AG438" t="s">
        <v>7387</v>
      </c>
    </row>
    <row r="439" spans="1:33" x14ac:dyDescent="0.3">
      <c r="A439" t="s">
        <v>84</v>
      </c>
      <c r="B439" t="s">
        <v>6070</v>
      </c>
      <c r="C439" t="s">
        <v>6069</v>
      </c>
      <c r="D439" t="s">
        <v>92</v>
      </c>
      <c r="G439" t="s">
        <v>4063</v>
      </c>
      <c r="M439" t="s">
        <v>5577</v>
      </c>
      <c r="AF439" t="s">
        <v>1152</v>
      </c>
      <c r="AG439" t="s">
        <v>7387</v>
      </c>
    </row>
    <row r="440" spans="1:33" x14ac:dyDescent="0.3">
      <c r="A440" t="s">
        <v>84</v>
      </c>
      <c r="B440" t="s">
        <v>6073</v>
      </c>
      <c r="C440" t="s">
        <v>6071</v>
      </c>
      <c r="D440" t="s">
        <v>85</v>
      </c>
      <c r="G440" t="s">
        <v>4063</v>
      </c>
      <c r="M440" t="s">
        <v>6097</v>
      </c>
      <c r="AF440" t="s">
        <v>1152</v>
      </c>
      <c r="AG440" t="s">
        <v>7387</v>
      </c>
    </row>
    <row r="441" spans="1:33" x14ac:dyDescent="0.3">
      <c r="A441" t="s">
        <v>84</v>
      </c>
      <c r="B441" t="s">
        <v>6075</v>
      </c>
      <c r="C441" t="s">
        <v>6074</v>
      </c>
      <c r="D441" t="s">
        <v>85</v>
      </c>
      <c r="G441" t="s">
        <v>4063</v>
      </c>
      <c r="M441" t="s">
        <v>6097</v>
      </c>
      <c r="AF441" t="s">
        <v>1152</v>
      </c>
      <c r="AG441" t="s">
        <v>7387</v>
      </c>
    </row>
    <row r="442" spans="1:33" x14ac:dyDescent="0.3">
      <c r="A442" t="s">
        <v>84</v>
      </c>
      <c r="B442" t="s">
        <v>6077</v>
      </c>
      <c r="C442" t="s">
        <v>6076</v>
      </c>
      <c r="D442" t="s">
        <v>92</v>
      </c>
      <c r="G442" t="s">
        <v>4063</v>
      </c>
      <c r="M442" t="s">
        <v>5577</v>
      </c>
      <c r="AF442" t="s">
        <v>1152</v>
      </c>
      <c r="AG442" t="s">
        <v>7387</v>
      </c>
    </row>
    <row r="443" spans="1:33" x14ac:dyDescent="0.3">
      <c r="A443" t="s">
        <v>84</v>
      </c>
      <c r="B443" t="s">
        <v>6079</v>
      </c>
      <c r="C443" t="s">
        <v>6078</v>
      </c>
      <c r="D443" t="s">
        <v>85</v>
      </c>
      <c r="G443" t="s">
        <v>4063</v>
      </c>
      <c r="M443" t="s">
        <v>6097</v>
      </c>
      <c r="AF443" t="s">
        <v>1152</v>
      </c>
      <c r="AG443" t="s">
        <v>7387</v>
      </c>
    </row>
    <row r="444" spans="1:33" x14ac:dyDescent="0.3">
      <c r="A444" t="s">
        <v>84</v>
      </c>
      <c r="B444" t="s">
        <v>6081</v>
      </c>
      <c r="C444" t="s">
        <v>6080</v>
      </c>
      <c r="D444" t="s">
        <v>92</v>
      </c>
      <c r="G444" t="s">
        <v>4063</v>
      </c>
      <c r="M444" t="s">
        <v>5577</v>
      </c>
      <c r="AF444" t="s">
        <v>1152</v>
      </c>
      <c r="AG444" t="s">
        <v>7387</v>
      </c>
    </row>
    <row r="445" spans="1:33" x14ac:dyDescent="0.3">
      <c r="A445" t="s">
        <v>84</v>
      </c>
      <c r="B445" t="s">
        <v>6083</v>
      </c>
      <c r="C445" t="s">
        <v>6082</v>
      </c>
      <c r="D445" t="s">
        <v>92</v>
      </c>
      <c r="G445" t="s">
        <v>4063</v>
      </c>
      <c r="M445" t="s">
        <v>5577</v>
      </c>
      <c r="AF445" t="s">
        <v>1152</v>
      </c>
      <c r="AG445" t="s">
        <v>7387</v>
      </c>
    </row>
    <row r="446" spans="1:33" x14ac:dyDescent="0.3">
      <c r="A446" t="s">
        <v>84</v>
      </c>
      <c r="B446" t="s">
        <v>6085</v>
      </c>
      <c r="C446" t="s">
        <v>6084</v>
      </c>
      <c r="D446" t="s">
        <v>85</v>
      </c>
      <c r="G446" t="s">
        <v>4063</v>
      </c>
      <c r="M446" t="s">
        <v>6097</v>
      </c>
      <c r="AF446" t="s">
        <v>1152</v>
      </c>
      <c r="AG446" t="s">
        <v>7387</v>
      </c>
    </row>
    <row r="447" spans="1:33" x14ac:dyDescent="0.3">
      <c r="A447" t="s">
        <v>84</v>
      </c>
      <c r="B447" t="s">
        <v>6087</v>
      </c>
      <c r="C447" t="s">
        <v>6086</v>
      </c>
      <c r="D447" t="s">
        <v>85</v>
      </c>
      <c r="G447" t="s">
        <v>4063</v>
      </c>
      <c r="M447" t="s">
        <v>6097</v>
      </c>
      <c r="AF447" t="s">
        <v>1152</v>
      </c>
      <c r="AG447" t="s">
        <v>7387</v>
      </c>
    </row>
    <row r="448" spans="1:33" x14ac:dyDescent="0.3">
      <c r="A448" t="s">
        <v>84</v>
      </c>
      <c r="B448" t="s">
        <v>6089</v>
      </c>
      <c r="C448" t="s">
        <v>6088</v>
      </c>
      <c r="D448" t="s">
        <v>92</v>
      </c>
      <c r="G448" t="s">
        <v>4063</v>
      </c>
      <c r="M448" t="s">
        <v>5577</v>
      </c>
      <c r="AF448" t="s">
        <v>1152</v>
      </c>
      <c r="AG448" t="s">
        <v>7387</v>
      </c>
    </row>
    <row r="449" spans="1:33" x14ac:dyDescent="0.3">
      <c r="A449" t="s">
        <v>84</v>
      </c>
      <c r="B449" t="s">
        <v>6091</v>
      </c>
      <c r="C449" t="s">
        <v>6090</v>
      </c>
      <c r="D449" t="s">
        <v>92</v>
      </c>
      <c r="G449" t="s">
        <v>4063</v>
      </c>
      <c r="M449" t="s">
        <v>5577</v>
      </c>
      <c r="AF449" t="s">
        <v>1152</v>
      </c>
      <c r="AG449" t="s">
        <v>7387</v>
      </c>
    </row>
    <row r="450" spans="1:33" x14ac:dyDescent="0.3">
      <c r="A450" t="s">
        <v>84</v>
      </c>
      <c r="B450" t="s">
        <v>6093</v>
      </c>
      <c r="C450" t="s">
        <v>6092</v>
      </c>
      <c r="D450" t="s">
        <v>85</v>
      </c>
      <c r="G450" t="s">
        <v>4063</v>
      </c>
      <c r="M450" t="s">
        <v>6097</v>
      </c>
      <c r="AF450" t="s">
        <v>1152</v>
      </c>
      <c r="AG450" t="s">
        <v>7387</v>
      </c>
    </row>
    <row r="451" spans="1:33" x14ac:dyDescent="0.3">
      <c r="A451" t="s">
        <v>84</v>
      </c>
      <c r="B451" t="s">
        <v>6095</v>
      </c>
      <c r="C451" t="s">
        <v>6094</v>
      </c>
      <c r="D451" t="s">
        <v>92</v>
      </c>
      <c r="G451" t="s">
        <v>4063</v>
      </c>
      <c r="M451" t="s">
        <v>5577</v>
      </c>
      <c r="AF451" t="s">
        <v>1152</v>
      </c>
      <c r="AG451" t="s">
        <v>7387</v>
      </c>
    </row>
    <row r="452" spans="1:33" x14ac:dyDescent="0.3">
      <c r="A452" t="s">
        <v>84</v>
      </c>
      <c r="B452" t="s">
        <v>6098</v>
      </c>
      <c r="C452" t="s">
        <v>6096</v>
      </c>
      <c r="D452" t="s">
        <v>94</v>
      </c>
      <c r="G452" t="s">
        <v>4063</v>
      </c>
      <c r="M452" t="s">
        <v>6097</v>
      </c>
      <c r="AF452" t="s">
        <v>1152</v>
      </c>
      <c r="AG452" t="s">
        <v>7387</v>
      </c>
    </row>
    <row r="453" spans="1:33" x14ac:dyDescent="0.3">
      <c r="A453" t="s">
        <v>84</v>
      </c>
      <c r="B453" t="s">
        <v>6100</v>
      </c>
      <c r="C453" t="s">
        <v>6099</v>
      </c>
      <c r="D453" t="s">
        <v>85</v>
      </c>
      <c r="G453" t="s">
        <v>4063</v>
      </c>
      <c r="M453" t="s">
        <v>6097</v>
      </c>
      <c r="AF453" t="s">
        <v>1152</v>
      </c>
      <c r="AG453" t="s">
        <v>7387</v>
      </c>
    </row>
    <row r="454" spans="1:33" x14ac:dyDescent="0.3">
      <c r="A454" t="s">
        <v>84</v>
      </c>
      <c r="B454" t="s">
        <v>6102</v>
      </c>
      <c r="C454" t="s">
        <v>6101</v>
      </c>
      <c r="D454" t="s">
        <v>85</v>
      </c>
      <c r="G454" t="s">
        <v>4063</v>
      </c>
      <c r="M454" t="s">
        <v>6097</v>
      </c>
      <c r="AF454" t="s">
        <v>1152</v>
      </c>
      <c r="AG454" t="s">
        <v>7387</v>
      </c>
    </row>
    <row r="455" spans="1:33" x14ac:dyDescent="0.3">
      <c r="A455" t="s">
        <v>84</v>
      </c>
      <c r="B455" t="s">
        <v>6104</v>
      </c>
      <c r="C455" t="s">
        <v>6103</v>
      </c>
      <c r="D455" t="s">
        <v>85</v>
      </c>
      <c r="G455" t="s">
        <v>4063</v>
      </c>
      <c r="M455" t="s">
        <v>6097</v>
      </c>
      <c r="AF455" t="s">
        <v>1152</v>
      </c>
      <c r="AG455" t="s">
        <v>7387</v>
      </c>
    </row>
    <row r="456" spans="1:33" x14ac:dyDescent="0.3">
      <c r="A456" t="s">
        <v>84</v>
      </c>
      <c r="B456" t="s">
        <v>6106</v>
      </c>
      <c r="C456" t="s">
        <v>6105</v>
      </c>
      <c r="D456" t="s">
        <v>85</v>
      </c>
      <c r="G456" t="s">
        <v>4063</v>
      </c>
      <c r="M456" t="s">
        <v>6097</v>
      </c>
      <c r="AF456" t="s">
        <v>1152</v>
      </c>
      <c r="AG456" t="s">
        <v>7387</v>
      </c>
    </row>
    <row r="457" spans="1:33" x14ac:dyDescent="0.3">
      <c r="A457" t="s">
        <v>84</v>
      </c>
      <c r="B457" t="s">
        <v>6108</v>
      </c>
      <c r="C457" t="s">
        <v>6107</v>
      </c>
      <c r="D457" t="s">
        <v>85</v>
      </c>
      <c r="G457" t="s">
        <v>4063</v>
      </c>
      <c r="M457" t="s">
        <v>6097</v>
      </c>
      <c r="AF457" t="s">
        <v>1152</v>
      </c>
      <c r="AG457" t="s">
        <v>7387</v>
      </c>
    </row>
    <row r="458" spans="1:33" x14ac:dyDescent="0.3">
      <c r="A458" t="s">
        <v>84</v>
      </c>
      <c r="B458" t="s">
        <v>6110</v>
      </c>
      <c r="C458" t="s">
        <v>6109</v>
      </c>
      <c r="D458" t="s">
        <v>85</v>
      </c>
      <c r="G458" t="s">
        <v>4063</v>
      </c>
      <c r="M458" t="s">
        <v>6097</v>
      </c>
      <c r="AF458" t="s">
        <v>1152</v>
      </c>
      <c r="AG458" t="s">
        <v>7387</v>
      </c>
    </row>
    <row r="459" spans="1:33" x14ac:dyDescent="0.3">
      <c r="A459" t="s">
        <v>84</v>
      </c>
      <c r="B459" t="s">
        <v>6112</v>
      </c>
      <c r="C459" t="s">
        <v>6111</v>
      </c>
      <c r="D459" t="s">
        <v>85</v>
      </c>
      <c r="G459" t="s">
        <v>4063</v>
      </c>
      <c r="M459" t="s">
        <v>6097</v>
      </c>
      <c r="AF459" t="s">
        <v>1152</v>
      </c>
      <c r="AG459" t="s">
        <v>7387</v>
      </c>
    </row>
    <row r="460" spans="1:33" x14ac:dyDescent="0.3">
      <c r="A460" t="s">
        <v>84</v>
      </c>
      <c r="B460" t="s">
        <v>6114</v>
      </c>
      <c r="C460" t="s">
        <v>6113</v>
      </c>
      <c r="D460" t="s">
        <v>92</v>
      </c>
      <c r="G460" t="s">
        <v>4063</v>
      </c>
      <c r="M460" t="s">
        <v>6097</v>
      </c>
      <c r="AF460" t="s">
        <v>1152</v>
      </c>
      <c r="AG460" t="s">
        <v>7387</v>
      </c>
    </row>
    <row r="461" spans="1:33" x14ac:dyDescent="0.3">
      <c r="A461" t="s">
        <v>84</v>
      </c>
      <c r="B461" t="s">
        <v>6116</v>
      </c>
      <c r="C461" t="s">
        <v>6115</v>
      </c>
      <c r="D461" t="s">
        <v>85</v>
      </c>
      <c r="G461" t="s">
        <v>4063</v>
      </c>
      <c r="M461" t="s">
        <v>6097</v>
      </c>
      <c r="AF461" t="s">
        <v>1152</v>
      </c>
      <c r="AG461" t="s">
        <v>7387</v>
      </c>
    </row>
    <row r="462" spans="1:33" x14ac:dyDescent="0.3">
      <c r="A462" t="s">
        <v>84</v>
      </c>
      <c r="B462" t="s">
        <v>6118</v>
      </c>
      <c r="C462" t="s">
        <v>6117</v>
      </c>
      <c r="D462" t="s">
        <v>85</v>
      </c>
      <c r="G462" t="s">
        <v>4063</v>
      </c>
      <c r="M462" t="s">
        <v>6097</v>
      </c>
      <c r="AF462" t="s">
        <v>1152</v>
      </c>
      <c r="AG462" t="s">
        <v>7387</v>
      </c>
    </row>
    <row r="463" spans="1:33" x14ac:dyDescent="0.3">
      <c r="A463" t="s">
        <v>84</v>
      </c>
      <c r="B463" t="s">
        <v>6120</v>
      </c>
      <c r="C463" t="s">
        <v>6119</v>
      </c>
      <c r="D463" t="s">
        <v>85</v>
      </c>
      <c r="G463" t="s">
        <v>4063</v>
      </c>
      <c r="M463" t="s">
        <v>6097</v>
      </c>
      <c r="AF463" t="s">
        <v>1152</v>
      </c>
      <c r="AG463" t="s">
        <v>7387</v>
      </c>
    </row>
    <row r="464" spans="1:33" x14ac:dyDescent="0.3">
      <c r="A464" t="s">
        <v>84</v>
      </c>
      <c r="B464" t="s">
        <v>6122</v>
      </c>
      <c r="C464" t="s">
        <v>6121</v>
      </c>
      <c r="D464" t="s">
        <v>85</v>
      </c>
      <c r="G464" t="s">
        <v>4063</v>
      </c>
      <c r="M464" t="s">
        <v>6097</v>
      </c>
      <c r="AF464" t="s">
        <v>1152</v>
      </c>
      <c r="AG464" t="s">
        <v>7387</v>
      </c>
    </row>
    <row r="465" spans="1:33" x14ac:dyDescent="0.3">
      <c r="A465" t="s">
        <v>84</v>
      </c>
      <c r="B465" t="s">
        <v>6124</v>
      </c>
      <c r="C465" t="s">
        <v>6123</v>
      </c>
      <c r="D465" t="s">
        <v>92</v>
      </c>
      <c r="G465" t="s">
        <v>4063</v>
      </c>
      <c r="M465" t="s">
        <v>5577</v>
      </c>
      <c r="AF465" t="s">
        <v>1152</v>
      </c>
      <c r="AG465" t="s">
        <v>7387</v>
      </c>
    </row>
    <row r="466" spans="1:33" x14ac:dyDescent="0.3">
      <c r="A466" t="s">
        <v>84</v>
      </c>
      <c r="B466" t="s">
        <v>6126</v>
      </c>
      <c r="C466" t="s">
        <v>6125</v>
      </c>
      <c r="D466" t="s">
        <v>92</v>
      </c>
      <c r="G466" t="s">
        <v>4063</v>
      </c>
      <c r="M466" t="s">
        <v>5577</v>
      </c>
      <c r="AF466" t="s">
        <v>1152</v>
      </c>
      <c r="AG466" t="s">
        <v>7387</v>
      </c>
    </row>
    <row r="467" spans="1:33" x14ac:dyDescent="0.3">
      <c r="A467" t="s">
        <v>84</v>
      </c>
      <c r="B467" t="s">
        <v>6128</v>
      </c>
      <c r="C467" t="s">
        <v>6127</v>
      </c>
      <c r="D467" t="s">
        <v>92</v>
      </c>
      <c r="G467" t="s">
        <v>4063</v>
      </c>
      <c r="M467" t="s">
        <v>5577</v>
      </c>
      <c r="AF467" t="s">
        <v>1152</v>
      </c>
      <c r="AG467" t="s">
        <v>7387</v>
      </c>
    </row>
    <row r="468" spans="1:33" x14ac:dyDescent="0.3">
      <c r="A468" t="s">
        <v>84</v>
      </c>
      <c r="B468" t="s">
        <v>6130</v>
      </c>
      <c r="C468" t="s">
        <v>6129</v>
      </c>
      <c r="D468" t="s">
        <v>92</v>
      </c>
      <c r="G468" t="s">
        <v>4063</v>
      </c>
      <c r="M468" t="s">
        <v>5577</v>
      </c>
      <c r="AF468" t="s">
        <v>1152</v>
      </c>
      <c r="AG468" t="s">
        <v>7387</v>
      </c>
    </row>
    <row r="469" spans="1:33" x14ac:dyDescent="0.3">
      <c r="A469" t="s">
        <v>84</v>
      </c>
      <c r="B469" t="s">
        <v>6132</v>
      </c>
      <c r="C469" t="s">
        <v>6131</v>
      </c>
      <c r="D469" t="s">
        <v>85</v>
      </c>
      <c r="G469" t="s">
        <v>4063</v>
      </c>
      <c r="M469" t="s">
        <v>6097</v>
      </c>
      <c r="AF469" t="s">
        <v>1152</v>
      </c>
      <c r="AG469" t="s">
        <v>7387</v>
      </c>
    </row>
    <row r="470" spans="1:33" x14ac:dyDescent="0.3">
      <c r="A470" t="s">
        <v>84</v>
      </c>
      <c r="B470" t="s">
        <v>6134</v>
      </c>
      <c r="C470" t="s">
        <v>6133</v>
      </c>
      <c r="D470" t="s">
        <v>85</v>
      </c>
      <c r="G470" t="s">
        <v>4063</v>
      </c>
      <c r="M470" t="s">
        <v>6097</v>
      </c>
      <c r="AF470" t="s">
        <v>1152</v>
      </c>
      <c r="AG470" t="s">
        <v>7387</v>
      </c>
    </row>
    <row r="471" spans="1:33" x14ac:dyDescent="0.3">
      <c r="A471" t="s">
        <v>84</v>
      </c>
      <c r="B471" t="s">
        <v>6136</v>
      </c>
      <c r="C471" t="s">
        <v>6135</v>
      </c>
      <c r="D471" t="s">
        <v>85</v>
      </c>
      <c r="G471" t="s">
        <v>4063</v>
      </c>
      <c r="M471" t="s">
        <v>6097</v>
      </c>
      <c r="AF471" t="s">
        <v>1152</v>
      </c>
      <c r="AG471" t="s">
        <v>7387</v>
      </c>
    </row>
    <row r="472" spans="1:33" x14ac:dyDescent="0.3">
      <c r="A472" t="s">
        <v>84</v>
      </c>
      <c r="B472" t="s">
        <v>6138</v>
      </c>
      <c r="C472" t="s">
        <v>6137</v>
      </c>
      <c r="D472" t="s">
        <v>85</v>
      </c>
      <c r="G472" t="s">
        <v>4063</v>
      </c>
      <c r="M472" t="s">
        <v>6097</v>
      </c>
      <c r="AF472" t="s">
        <v>1152</v>
      </c>
      <c r="AG472" t="s">
        <v>7387</v>
      </c>
    </row>
    <row r="473" spans="1:33" x14ac:dyDescent="0.3">
      <c r="A473" t="s">
        <v>84</v>
      </c>
      <c r="B473" t="s">
        <v>6140</v>
      </c>
      <c r="C473" t="s">
        <v>6139</v>
      </c>
      <c r="D473" t="s">
        <v>85</v>
      </c>
      <c r="G473" t="s">
        <v>4063</v>
      </c>
      <c r="M473" t="s">
        <v>6097</v>
      </c>
      <c r="AF473" t="s">
        <v>1152</v>
      </c>
      <c r="AG473" t="s">
        <v>7387</v>
      </c>
    </row>
    <row r="474" spans="1:33" x14ac:dyDescent="0.3">
      <c r="A474" t="s">
        <v>84</v>
      </c>
      <c r="B474" t="s">
        <v>2989</v>
      </c>
      <c r="C474" t="s">
        <v>6141</v>
      </c>
      <c r="D474" t="s">
        <v>85</v>
      </c>
      <c r="G474" t="s">
        <v>4063</v>
      </c>
      <c r="M474" t="s">
        <v>6097</v>
      </c>
      <c r="AF474" t="s">
        <v>1152</v>
      </c>
      <c r="AG474" t="s">
        <v>7387</v>
      </c>
    </row>
    <row r="475" spans="1:33" x14ac:dyDescent="0.3">
      <c r="A475" t="s">
        <v>84</v>
      </c>
      <c r="B475" t="s">
        <v>6143</v>
      </c>
      <c r="C475" t="s">
        <v>6142</v>
      </c>
      <c r="D475" t="s">
        <v>85</v>
      </c>
      <c r="G475" t="s">
        <v>4063</v>
      </c>
      <c r="M475" t="s">
        <v>6097</v>
      </c>
      <c r="AF475" t="s">
        <v>1152</v>
      </c>
      <c r="AG475" t="s">
        <v>7387</v>
      </c>
    </row>
    <row r="476" spans="1:33" x14ac:dyDescent="0.3">
      <c r="A476" t="s">
        <v>84</v>
      </c>
      <c r="B476" t="s">
        <v>6145</v>
      </c>
      <c r="C476" t="s">
        <v>6144</v>
      </c>
      <c r="D476" t="s">
        <v>85</v>
      </c>
      <c r="G476" t="s">
        <v>4063</v>
      </c>
      <c r="M476" t="s">
        <v>6097</v>
      </c>
      <c r="AF476" t="s">
        <v>1152</v>
      </c>
      <c r="AG476" t="s">
        <v>7387</v>
      </c>
    </row>
    <row r="477" spans="1:33" x14ac:dyDescent="0.3">
      <c r="A477" t="s">
        <v>84</v>
      </c>
      <c r="B477" t="s">
        <v>6147</v>
      </c>
      <c r="C477" t="s">
        <v>6146</v>
      </c>
      <c r="D477" t="s">
        <v>85</v>
      </c>
      <c r="G477" t="s">
        <v>4063</v>
      </c>
      <c r="M477" t="s">
        <v>6097</v>
      </c>
      <c r="AF477" t="s">
        <v>1152</v>
      </c>
      <c r="AG477" t="s">
        <v>7387</v>
      </c>
    </row>
    <row r="478" spans="1:33" x14ac:dyDescent="0.3">
      <c r="A478" t="s">
        <v>84</v>
      </c>
      <c r="B478" t="s">
        <v>6149</v>
      </c>
      <c r="C478" t="s">
        <v>6148</v>
      </c>
      <c r="D478" t="s">
        <v>85</v>
      </c>
      <c r="G478" t="s">
        <v>4063</v>
      </c>
      <c r="M478" t="s">
        <v>6097</v>
      </c>
      <c r="AF478" t="s">
        <v>1152</v>
      </c>
      <c r="AG478" t="s">
        <v>7387</v>
      </c>
    </row>
    <row r="479" spans="1:33" x14ac:dyDescent="0.3">
      <c r="A479" t="s">
        <v>84</v>
      </c>
      <c r="B479" t="s">
        <v>6151</v>
      </c>
      <c r="C479" t="s">
        <v>6150</v>
      </c>
      <c r="D479" t="s">
        <v>85</v>
      </c>
      <c r="G479" t="s">
        <v>4063</v>
      </c>
      <c r="M479" t="s">
        <v>6097</v>
      </c>
      <c r="AF479" t="s">
        <v>1152</v>
      </c>
      <c r="AG479" t="s">
        <v>7387</v>
      </c>
    </row>
    <row r="480" spans="1:33" x14ac:dyDescent="0.3">
      <c r="A480" t="s">
        <v>84</v>
      </c>
      <c r="B480" t="s">
        <v>6153</v>
      </c>
      <c r="C480" t="s">
        <v>6152</v>
      </c>
      <c r="D480" t="s">
        <v>85</v>
      </c>
      <c r="G480" t="s">
        <v>4063</v>
      </c>
      <c r="M480" t="s">
        <v>6097</v>
      </c>
      <c r="AF480" t="s">
        <v>1152</v>
      </c>
      <c r="AG480" t="s">
        <v>7387</v>
      </c>
    </row>
    <row r="481" spans="1:33" x14ac:dyDescent="0.3">
      <c r="A481" t="s">
        <v>84</v>
      </c>
      <c r="B481" t="s">
        <v>6155</v>
      </c>
      <c r="C481" t="s">
        <v>6154</v>
      </c>
      <c r="D481" t="s">
        <v>85</v>
      </c>
      <c r="G481" t="s">
        <v>4063</v>
      </c>
      <c r="M481" t="s">
        <v>6097</v>
      </c>
      <c r="AF481" t="s">
        <v>1152</v>
      </c>
      <c r="AG481" t="s">
        <v>7387</v>
      </c>
    </row>
    <row r="482" spans="1:33" x14ac:dyDescent="0.3">
      <c r="A482" t="s">
        <v>84</v>
      </c>
      <c r="B482" t="s">
        <v>6157</v>
      </c>
      <c r="C482" t="s">
        <v>6156</v>
      </c>
      <c r="D482" t="s">
        <v>85</v>
      </c>
      <c r="G482" t="s">
        <v>4063</v>
      </c>
      <c r="M482" t="s">
        <v>6097</v>
      </c>
      <c r="AF482" t="s">
        <v>1152</v>
      </c>
      <c r="AG482" t="s">
        <v>7387</v>
      </c>
    </row>
    <row r="483" spans="1:33" x14ac:dyDescent="0.3">
      <c r="A483" t="s">
        <v>84</v>
      </c>
      <c r="B483" t="s">
        <v>6159</v>
      </c>
      <c r="C483" t="s">
        <v>6158</v>
      </c>
      <c r="D483" t="s">
        <v>85</v>
      </c>
      <c r="G483" t="s">
        <v>4063</v>
      </c>
      <c r="M483" t="s">
        <v>6097</v>
      </c>
      <c r="AF483" t="s">
        <v>1152</v>
      </c>
      <c r="AG483" t="s">
        <v>7387</v>
      </c>
    </row>
    <row r="484" spans="1:33" x14ac:dyDescent="0.3">
      <c r="A484" t="s">
        <v>84</v>
      </c>
      <c r="B484" t="s">
        <v>6161</v>
      </c>
      <c r="C484" t="s">
        <v>6160</v>
      </c>
      <c r="D484" t="s">
        <v>85</v>
      </c>
      <c r="G484" t="s">
        <v>4063</v>
      </c>
      <c r="M484" t="s">
        <v>6097</v>
      </c>
      <c r="AF484" t="s">
        <v>1152</v>
      </c>
      <c r="AG484" t="s">
        <v>7387</v>
      </c>
    </row>
    <row r="485" spans="1:33" x14ac:dyDescent="0.3">
      <c r="A485" t="s">
        <v>84</v>
      </c>
      <c r="B485" t="s">
        <v>6163</v>
      </c>
      <c r="C485" t="s">
        <v>6162</v>
      </c>
      <c r="D485" t="s">
        <v>85</v>
      </c>
      <c r="G485" t="s">
        <v>4063</v>
      </c>
      <c r="M485" t="s">
        <v>6097</v>
      </c>
      <c r="AF485" t="s">
        <v>1152</v>
      </c>
      <c r="AG485" t="s">
        <v>7387</v>
      </c>
    </row>
    <row r="486" spans="1:33" x14ac:dyDescent="0.3">
      <c r="A486" t="s">
        <v>84</v>
      </c>
      <c r="B486" t="s">
        <v>6165</v>
      </c>
      <c r="C486" t="s">
        <v>6164</v>
      </c>
      <c r="D486" t="s">
        <v>85</v>
      </c>
      <c r="G486" t="s">
        <v>4063</v>
      </c>
      <c r="M486" t="s">
        <v>6097</v>
      </c>
      <c r="AF486" t="s">
        <v>1152</v>
      </c>
      <c r="AG486" t="s">
        <v>7387</v>
      </c>
    </row>
    <row r="487" spans="1:33" x14ac:dyDescent="0.3">
      <c r="A487" t="s">
        <v>84</v>
      </c>
      <c r="B487" t="s">
        <v>6167</v>
      </c>
      <c r="C487" t="s">
        <v>6166</v>
      </c>
      <c r="D487" t="s">
        <v>85</v>
      </c>
      <c r="G487" t="s">
        <v>4063</v>
      </c>
      <c r="M487" t="s">
        <v>6097</v>
      </c>
      <c r="AF487" t="s">
        <v>1152</v>
      </c>
      <c r="AG487" t="s">
        <v>7387</v>
      </c>
    </row>
    <row r="488" spans="1:33" x14ac:dyDescent="0.3">
      <c r="A488" t="s">
        <v>84</v>
      </c>
      <c r="B488" t="s">
        <v>6169</v>
      </c>
      <c r="C488" t="s">
        <v>6168</v>
      </c>
      <c r="D488" t="s">
        <v>85</v>
      </c>
      <c r="G488" t="s">
        <v>4063</v>
      </c>
      <c r="M488" t="s">
        <v>6097</v>
      </c>
      <c r="AF488" t="s">
        <v>1152</v>
      </c>
      <c r="AG488" t="s">
        <v>7387</v>
      </c>
    </row>
    <row r="489" spans="1:33" x14ac:dyDescent="0.3">
      <c r="A489" t="s">
        <v>84</v>
      </c>
      <c r="B489" t="s">
        <v>6171</v>
      </c>
      <c r="C489" t="s">
        <v>6170</v>
      </c>
      <c r="D489" t="s">
        <v>85</v>
      </c>
      <c r="G489" t="s">
        <v>4063</v>
      </c>
      <c r="M489" t="s">
        <v>6097</v>
      </c>
      <c r="AF489" t="s">
        <v>1152</v>
      </c>
      <c r="AG489" t="s">
        <v>7387</v>
      </c>
    </row>
    <row r="490" spans="1:33" x14ac:dyDescent="0.3">
      <c r="A490" t="s">
        <v>84</v>
      </c>
      <c r="B490" t="s">
        <v>6173</v>
      </c>
      <c r="C490" t="s">
        <v>6172</v>
      </c>
      <c r="D490" t="s">
        <v>85</v>
      </c>
      <c r="G490" t="s">
        <v>4063</v>
      </c>
      <c r="M490" t="s">
        <v>6097</v>
      </c>
      <c r="AF490" t="s">
        <v>1152</v>
      </c>
      <c r="AG490" t="s">
        <v>7387</v>
      </c>
    </row>
    <row r="491" spans="1:33" x14ac:dyDescent="0.3">
      <c r="A491" t="s">
        <v>84</v>
      </c>
      <c r="B491" t="s">
        <v>6175</v>
      </c>
      <c r="C491" t="s">
        <v>6174</v>
      </c>
      <c r="D491" t="s">
        <v>85</v>
      </c>
      <c r="G491" t="s">
        <v>4063</v>
      </c>
      <c r="M491" t="s">
        <v>6097</v>
      </c>
      <c r="AF491" t="s">
        <v>1152</v>
      </c>
      <c r="AG491" t="s">
        <v>7387</v>
      </c>
    </row>
    <row r="492" spans="1:33" x14ac:dyDescent="0.3">
      <c r="A492" t="s">
        <v>84</v>
      </c>
      <c r="B492" t="s">
        <v>6177</v>
      </c>
      <c r="C492" t="s">
        <v>6176</v>
      </c>
      <c r="D492" t="s">
        <v>85</v>
      </c>
      <c r="G492" t="s">
        <v>4063</v>
      </c>
      <c r="M492" t="s">
        <v>6097</v>
      </c>
      <c r="AF492" t="s">
        <v>1152</v>
      </c>
      <c r="AG492" t="s">
        <v>7387</v>
      </c>
    </row>
    <row r="493" spans="1:33" x14ac:dyDescent="0.3">
      <c r="A493" t="s">
        <v>84</v>
      </c>
      <c r="B493" t="s">
        <v>6179</v>
      </c>
      <c r="C493" t="s">
        <v>6178</v>
      </c>
      <c r="D493" t="s">
        <v>85</v>
      </c>
      <c r="G493" t="s">
        <v>4063</v>
      </c>
      <c r="M493" t="s">
        <v>6097</v>
      </c>
      <c r="AF493" t="s">
        <v>1152</v>
      </c>
      <c r="AG493" t="s">
        <v>7387</v>
      </c>
    </row>
    <row r="494" spans="1:33" x14ac:dyDescent="0.3">
      <c r="A494" t="s">
        <v>84</v>
      </c>
      <c r="B494" t="s">
        <v>6181</v>
      </c>
      <c r="C494" t="s">
        <v>6180</v>
      </c>
      <c r="D494" t="s">
        <v>90</v>
      </c>
      <c r="G494" t="s">
        <v>4063</v>
      </c>
      <c r="M494" t="s">
        <v>6097</v>
      </c>
      <c r="AF494" t="s">
        <v>1152</v>
      </c>
      <c r="AG494" t="s">
        <v>7387</v>
      </c>
    </row>
    <row r="495" spans="1:33" x14ac:dyDescent="0.3">
      <c r="A495" t="s">
        <v>84</v>
      </c>
      <c r="B495" t="s">
        <v>6183</v>
      </c>
      <c r="C495" t="s">
        <v>6182</v>
      </c>
      <c r="D495" t="s">
        <v>90</v>
      </c>
      <c r="G495" t="s">
        <v>4063</v>
      </c>
      <c r="M495" t="s">
        <v>6097</v>
      </c>
      <c r="AF495" t="s">
        <v>1152</v>
      </c>
      <c r="AG495" t="s">
        <v>7387</v>
      </c>
    </row>
    <row r="496" spans="1:33" x14ac:dyDescent="0.3">
      <c r="A496" t="s">
        <v>84</v>
      </c>
      <c r="B496" t="s">
        <v>6185</v>
      </c>
      <c r="C496" t="s">
        <v>6184</v>
      </c>
      <c r="D496" t="s">
        <v>85</v>
      </c>
      <c r="G496" t="s">
        <v>4063</v>
      </c>
      <c r="M496" t="s">
        <v>6097</v>
      </c>
      <c r="AF496" t="s">
        <v>1152</v>
      </c>
      <c r="AG496" t="s">
        <v>7387</v>
      </c>
    </row>
    <row r="497" spans="1:33" x14ac:dyDescent="0.3">
      <c r="A497" t="s">
        <v>84</v>
      </c>
      <c r="B497" t="s">
        <v>6187</v>
      </c>
      <c r="C497" t="s">
        <v>6186</v>
      </c>
      <c r="D497" t="s">
        <v>85</v>
      </c>
      <c r="G497" t="s">
        <v>4063</v>
      </c>
      <c r="M497" t="s">
        <v>6097</v>
      </c>
      <c r="AF497" t="s">
        <v>1152</v>
      </c>
      <c r="AG497" t="s">
        <v>7387</v>
      </c>
    </row>
    <row r="498" spans="1:33" x14ac:dyDescent="0.3">
      <c r="A498" t="s">
        <v>84</v>
      </c>
      <c r="B498" t="s">
        <v>6189</v>
      </c>
      <c r="C498" t="s">
        <v>6188</v>
      </c>
      <c r="D498" t="s">
        <v>90</v>
      </c>
      <c r="G498" t="s">
        <v>4063</v>
      </c>
      <c r="M498" t="s">
        <v>6097</v>
      </c>
      <c r="AF498" t="s">
        <v>1152</v>
      </c>
      <c r="AG498" t="s">
        <v>7387</v>
      </c>
    </row>
    <row r="499" spans="1:33" x14ac:dyDescent="0.3">
      <c r="A499" t="s">
        <v>84</v>
      </c>
      <c r="B499" t="s">
        <v>6191</v>
      </c>
      <c r="C499" t="s">
        <v>6190</v>
      </c>
      <c r="D499" t="s">
        <v>85</v>
      </c>
      <c r="G499" t="s">
        <v>4063</v>
      </c>
      <c r="M499" t="s">
        <v>6097</v>
      </c>
      <c r="AF499" t="s">
        <v>1152</v>
      </c>
      <c r="AG499" t="s">
        <v>7387</v>
      </c>
    </row>
    <row r="500" spans="1:33" x14ac:dyDescent="0.3">
      <c r="A500" t="s">
        <v>84</v>
      </c>
      <c r="B500" t="s">
        <v>6193</v>
      </c>
      <c r="C500" t="s">
        <v>6192</v>
      </c>
      <c r="D500" t="s">
        <v>85</v>
      </c>
      <c r="G500" t="s">
        <v>4063</v>
      </c>
      <c r="M500" t="s">
        <v>6097</v>
      </c>
      <c r="AF500" t="s">
        <v>1152</v>
      </c>
      <c r="AG500" t="s">
        <v>7387</v>
      </c>
    </row>
    <row r="501" spans="1:33" x14ac:dyDescent="0.3">
      <c r="A501" t="s">
        <v>84</v>
      </c>
      <c r="B501" t="s">
        <v>6195</v>
      </c>
      <c r="C501" t="s">
        <v>6194</v>
      </c>
      <c r="D501" t="s">
        <v>85</v>
      </c>
      <c r="G501" t="s">
        <v>4063</v>
      </c>
      <c r="M501" t="s">
        <v>6097</v>
      </c>
      <c r="AF501" t="s">
        <v>1152</v>
      </c>
      <c r="AG501" t="s">
        <v>7387</v>
      </c>
    </row>
    <row r="502" spans="1:33" x14ac:dyDescent="0.3">
      <c r="A502" t="s">
        <v>84</v>
      </c>
      <c r="B502" t="s">
        <v>6197</v>
      </c>
      <c r="C502" t="s">
        <v>6196</v>
      </c>
      <c r="D502" t="s">
        <v>85</v>
      </c>
      <c r="G502" t="s">
        <v>4063</v>
      </c>
      <c r="M502" t="s">
        <v>6097</v>
      </c>
      <c r="AF502" t="s">
        <v>1152</v>
      </c>
      <c r="AG502" t="s">
        <v>7387</v>
      </c>
    </row>
    <row r="503" spans="1:33" x14ac:dyDescent="0.3">
      <c r="A503" t="s">
        <v>84</v>
      </c>
      <c r="B503" t="s">
        <v>6199</v>
      </c>
      <c r="C503" t="s">
        <v>6198</v>
      </c>
      <c r="D503" t="s">
        <v>85</v>
      </c>
      <c r="G503" t="s">
        <v>4063</v>
      </c>
      <c r="M503" t="s">
        <v>6097</v>
      </c>
      <c r="AF503" t="s">
        <v>1152</v>
      </c>
      <c r="AG503" t="s">
        <v>7387</v>
      </c>
    </row>
    <row r="504" spans="1:33" x14ac:dyDescent="0.3">
      <c r="A504" t="s">
        <v>84</v>
      </c>
      <c r="B504" t="s">
        <v>6201</v>
      </c>
      <c r="C504" t="s">
        <v>6200</v>
      </c>
      <c r="D504" t="s">
        <v>85</v>
      </c>
      <c r="G504" t="s">
        <v>4063</v>
      </c>
      <c r="M504" t="s">
        <v>6097</v>
      </c>
      <c r="AF504" t="s">
        <v>1152</v>
      </c>
      <c r="AG504" t="s">
        <v>7387</v>
      </c>
    </row>
    <row r="505" spans="1:33" x14ac:dyDescent="0.3">
      <c r="A505" t="s">
        <v>84</v>
      </c>
      <c r="B505" t="s">
        <v>6203</v>
      </c>
      <c r="C505" t="s">
        <v>6202</v>
      </c>
      <c r="D505" t="s">
        <v>85</v>
      </c>
      <c r="G505" t="s">
        <v>4063</v>
      </c>
      <c r="M505" t="s">
        <v>6097</v>
      </c>
      <c r="AF505" t="s">
        <v>1152</v>
      </c>
      <c r="AG505" t="s">
        <v>7387</v>
      </c>
    </row>
    <row r="506" spans="1:33" x14ac:dyDescent="0.3">
      <c r="A506" t="s">
        <v>84</v>
      </c>
      <c r="B506" t="s">
        <v>6205</v>
      </c>
      <c r="C506" t="s">
        <v>6204</v>
      </c>
      <c r="D506" t="s">
        <v>85</v>
      </c>
      <c r="G506" t="s">
        <v>4063</v>
      </c>
      <c r="M506" t="s">
        <v>6097</v>
      </c>
      <c r="AF506" t="s">
        <v>1152</v>
      </c>
      <c r="AG506" t="s">
        <v>7387</v>
      </c>
    </row>
    <row r="507" spans="1:33" x14ac:dyDescent="0.3">
      <c r="A507" t="s">
        <v>84</v>
      </c>
      <c r="B507" t="s">
        <v>6207</v>
      </c>
      <c r="C507" t="s">
        <v>6206</v>
      </c>
      <c r="D507" t="s">
        <v>85</v>
      </c>
      <c r="G507" t="s">
        <v>4063</v>
      </c>
      <c r="M507" t="s">
        <v>6097</v>
      </c>
      <c r="AF507" t="s">
        <v>1152</v>
      </c>
      <c r="AG507" t="s">
        <v>7387</v>
      </c>
    </row>
    <row r="508" spans="1:33" x14ac:dyDescent="0.3">
      <c r="A508" t="s">
        <v>84</v>
      </c>
      <c r="B508" t="s">
        <v>6209</v>
      </c>
      <c r="C508" t="s">
        <v>6208</v>
      </c>
      <c r="D508" t="s">
        <v>85</v>
      </c>
      <c r="G508" t="s">
        <v>4063</v>
      </c>
      <c r="M508" t="s">
        <v>6097</v>
      </c>
      <c r="AF508" t="s">
        <v>1152</v>
      </c>
      <c r="AG508" t="s">
        <v>7387</v>
      </c>
    </row>
    <row r="509" spans="1:33" x14ac:dyDescent="0.3">
      <c r="A509" t="s">
        <v>84</v>
      </c>
      <c r="B509" t="s">
        <v>6211</v>
      </c>
      <c r="C509" t="s">
        <v>6210</v>
      </c>
      <c r="D509" t="s">
        <v>85</v>
      </c>
      <c r="G509" t="s">
        <v>4063</v>
      </c>
      <c r="M509" t="s">
        <v>6097</v>
      </c>
      <c r="AF509" t="s">
        <v>1152</v>
      </c>
      <c r="AG509" t="s">
        <v>7387</v>
      </c>
    </row>
    <row r="510" spans="1:33" x14ac:dyDescent="0.3">
      <c r="A510" t="s">
        <v>84</v>
      </c>
      <c r="B510" t="s">
        <v>6213</v>
      </c>
      <c r="C510" t="s">
        <v>6212</v>
      </c>
      <c r="D510" t="s">
        <v>85</v>
      </c>
      <c r="G510" t="s">
        <v>4063</v>
      </c>
      <c r="M510" t="s">
        <v>6097</v>
      </c>
      <c r="AF510" t="s">
        <v>1152</v>
      </c>
      <c r="AG510" t="s">
        <v>7387</v>
      </c>
    </row>
    <row r="511" spans="1:33" x14ac:dyDescent="0.3">
      <c r="A511" t="s">
        <v>84</v>
      </c>
      <c r="B511" t="s">
        <v>6215</v>
      </c>
      <c r="C511" t="s">
        <v>6214</v>
      </c>
      <c r="D511" t="s">
        <v>85</v>
      </c>
      <c r="G511" t="s">
        <v>4063</v>
      </c>
      <c r="M511" t="s">
        <v>6097</v>
      </c>
      <c r="AF511" t="s">
        <v>1152</v>
      </c>
      <c r="AG511" t="s">
        <v>7387</v>
      </c>
    </row>
    <row r="512" spans="1:33" x14ac:dyDescent="0.3">
      <c r="A512" t="s">
        <v>84</v>
      </c>
      <c r="B512" t="s">
        <v>2957</v>
      </c>
      <c r="C512" t="s">
        <v>6216</v>
      </c>
      <c r="D512" t="s">
        <v>85</v>
      </c>
      <c r="G512" t="s">
        <v>4063</v>
      </c>
      <c r="M512" t="s">
        <v>6097</v>
      </c>
      <c r="AF512" t="s">
        <v>1152</v>
      </c>
      <c r="AG512" t="s">
        <v>7387</v>
      </c>
    </row>
    <row r="513" spans="1:33" x14ac:dyDescent="0.3">
      <c r="A513" t="s">
        <v>84</v>
      </c>
      <c r="B513" t="s">
        <v>6218</v>
      </c>
      <c r="C513" t="s">
        <v>6217</v>
      </c>
      <c r="D513" t="s">
        <v>85</v>
      </c>
      <c r="G513" t="s">
        <v>4063</v>
      </c>
      <c r="M513" t="s">
        <v>6097</v>
      </c>
      <c r="AF513" t="s">
        <v>1152</v>
      </c>
      <c r="AG513" t="s">
        <v>7387</v>
      </c>
    </row>
    <row r="514" spans="1:33" x14ac:dyDescent="0.3">
      <c r="A514" t="s">
        <v>84</v>
      </c>
      <c r="B514" t="s">
        <v>6220</v>
      </c>
      <c r="C514" t="s">
        <v>6219</v>
      </c>
      <c r="D514" t="s">
        <v>85</v>
      </c>
      <c r="G514" t="s">
        <v>4063</v>
      </c>
      <c r="M514" t="s">
        <v>6097</v>
      </c>
      <c r="AF514" t="s">
        <v>1152</v>
      </c>
      <c r="AG514" t="s">
        <v>7387</v>
      </c>
    </row>
    <row r="515" spans="1:33" x14ac:dyDescent="0.3">
      <c r="A515" t="s">
        <v>84</v>
      </c>
      <c r="B515" t="s">
        <v>6222</v>
      </c>
      <c r="C515" t="s">
        <v>6221</v>
      </c>
      <c r="D515" t="s">
        <v>85</v>
      </c>
      <c r="G515" t="s">
        <v>4063</v>
      </c>
      <c r="M515" t="s">
        <v>6097</v>
      </c>
      <c r="AF515" t="s">
        <v>1152</v>
      </c>
      <c r="AG515" t="s">
        <v>7387</v>
      </c>
    </row>
    <row r="516" spans="1:33" x14ac:dyDescent="0.3">
      <c r="A516" t="s">
        <v>84</v>
      </c>
      <c r="B516" t="s">
        <v>6224</v>
      </c>
      <c r="C516" t="s">
        <v>6223</v>
      </c>
      <c r="D516" t="s">
        <v>85</v>
      </c>
      <c r="G516" t="s">
        <v>4063</v>
      </c>
      <c r="M516" t="s">
        <v>6097</v>
      </c>
      <c r="AF516" t="s">
        <v>1152</v>
      </c>
      <c r="AG516" t="s">
        <v>7387</v>
      </c>
    </row>
    <row r="517" spans="1:33" x14ac:dyDescent="0.3">
      <c r="A517" t="s">
        <v>84</v>
      </c>
      <c r="B517" t="s">
        <v>6226</v>
      </c>
      <c r="C517" t="s">
        <v>6225</v>
      </c>
      <c r="D517" t="s">
        <v>85</v>
      </c>
      <c r="G517" t="s">
        <v>4063</v>
      </c>
      <c r="M517" t="s">
        <v>6097</v>
      </c>
      <c r="AF517" t="s">
        <v>1152</v>
      </c>
      <c r="AG517" t="s">
        <v>7387</v>
      </c>
    </row>
    <row r="518" spans="1:33" x14ac:dyDescent="0.3">
      <c r="A518" t="s">
        <v>84</v>
      </c>
      <c r="B518" t="s">
        <v>6228</v>
      </c>
      <c r="C518" t="s">
        <v>6227</v>
      </c>
      <c r="D518" t="s">
        <v>85</v>
      </c>
      <c r="G518" t="s">
        <v>4063</v>
      </c>
      <c r="M518" t="s">
        <v>6097</v>
      </c>
      <c r="AF518" t="s">
        <v>1152</v>
      </c>
      <c r="AG518" t="s">
        <v>7387</v>
      </c>
    </row>
    <row r="519" spans="1:33" x14ac:dyDescent="0.3">
      <c r="A519" t="s">
        <v>84</v>
      </c>
      <c r="B519" t="s">
        <v>6230</v>
      </c>
      <c r="C519" t="s">
        <v>6229</v>
      </c>
      <c r="D519" t="s">
        <v>85</v>
      </c>
      <c r="G519" t="s">
        <v>4063</v>
      </c>
      <c r="M519" t="s">
        <v>6097</v>
      </c>
      <c r="AF519" t="s">
        <v>1152</v>
      </c>
      <c r="AG519" t="s">
        <v>7387</v>
      </c>
    </row>
    <row r="520" spans="1:33" x14ac:dyDescent="0.3">
      <c r="A520" t="s">
        <v>84</v>
      </c>
      <c r="B520" t="s">
        <v>6232</v>
      </c>
      <c r="C520" t="s">
        <v>6231</v>
      </c>
      <c r="D520" t="s">
        <v>85</v>
      </c>
      <c r="G520" t="s">
        <v>4063</v>
      </c>
      <c r="M520" t="s">
        <v>6097</v>
      </c>
      <c r="AF520" t="s">
        <v>1152</v>
      </c>
      <c r="AG520" t="s">
        <v>7387</v>
      </c>
    </row>
    <row r="521" spans="1:33" x14ac:dyDescent="0.3">
      <c r="A521" t="s">
        <v>84</v>
      </c>
      <c r="B521" t="s">
        <v>6234</v>
      </c>
      <c r="C521" t="s">
        <v>6233</v>
      </c>
      <c r="D521" t="s">
        <v>85</v>
      </c>
      <c r="G521" t="s">
        <v>4063</v>
      </c>
      <c r="M521" t="s">
        <v>6097</v>
      </c>
      <c r="AF521" t="s">
        <v>1152</v>
      </c>
      <c r="AG521" t="s">
        <v>7387</v>
      </c>
    </row>
    <row r="522" spans="1:33" x14ac:dyDescent="0.3">
      <c r="A522" t="s">
        <v>84</v>
      </c>
      <c r="B522" t="s">
        <v>6236</v>
      </c>
      <c r="C522" t="s">
        <v>6235</v>
      </c>
      <c r="D522" t="s">
        <v>85</v>
      </c>
      <c r="G522" t="s">
        <v>4063</v>
      </c>
      <c r="M522" t="s">
        <v>6097</v>
      </c>
      <c r="AF522" t="s">
        <v>1152</v>
      </c>
      <c r="AG522" t="s">
        <v>7387</v>
      </c>
    </row>
    <row r="523" spans="1:33" x14ac:dyDescent="0.3">
      <c r="A523" t="s">
        <v>84</v>
      </c>
      <c r="B523" t="s">
        <v>6239</v>
      </c>
      <c r="C523" t="s">
        <v>6237</v>
      </c>
      <c r="D523" t="s">
        <v>85</v>
      </c>
      <c r="G523" t="s">
        <v>4063</v>
      </c>
      <c r="M523" t="s">
        <v>7464</v>
      </c>
      <c r="AF523" t="s">
        <v>1152</v>
      </c>
      <c r="AG523" t="s">
        <v>7387</v>
      </c>
    </row>
    <row r="524" spans="1:33" x14ac:dyDescent="0.3">
      <c r="A524" t="s">
        <v>84</v>
      </c>
      <c r="B524" t="s">
        <v>6241</v>
      </c>
      <c r="C524" t="s">
        <v>6240</v>
      </c>
      <c r="D524" t="s">
        <v>85</v>
      </c>
      <c r="G524" t="s">
        <v>4063</v>
      </c>
      <c r="M524" t="s">
        <v>7464</v>
      </c>
      <c r="AF524" t="s">
        <v>1152</v>
      </c>
      <c r="AG524" t="s">
        <v>7387</v>
      </c>
    </row>
    <row r="525" spans="1:33" x14ac:dyDescent="0.3">
      <c r="A525" t="s">
        <v>84</v>
      </c>
      <c r="B525" t="s">
        <v>6243</v>
      </c>
      <c r="C525" t="s">
        <v>6242</v>
      </c>
      <c r="D525" t="s">
        <v>85</v>
      </c>
      <c r="G525" t="s">
        <v>4063</v>
      </c>
      <c r="M525" t="s">
        <v>7464</v>
      </c>
      <c r="AF525" t="s">
        <v>1152</v>
      </c>
      <c r="AG525" t="s">
        <v>7387</v>
      </c>
    </row>
    <row r="526" spans="1:33" x14ac:dyDescent="0.3">
      <c r="A526" t="s">
        <v>84</v>
      </c>
      <c r="B526" t="s">
        <v>6245</v>
      </c>
      <c r="C526" t="s">
        <v>6244</v>
      </c>
      <c r="D526" t="s">
        <v>85</v>
      </c>
      <c r="G526" t="s">
        <v>4063</v>
      </c>
      <c r="M526" t="s">
        <v>7464</v>
      </c>
      <c r="AF526" t="s">
        <v>1152</v>
      </c>
      <c r="AG526" t="s">
        <v>7387</v>
      </c>
    </row>
    <row r="527" spans="1:33" x14ac:dyDescent="0.3">
      <c r="A527" t="s">
        <v>84</v>
      </c>
      <c r="B527" t="s">
        <v>6247</v>
      </c>
      <c r="C527" t="s">
        <v>6246</v>
      </c>
      <c r="D527" t="s">
        <v>85</v>
      </c>
      <c r="G527" t="s">
        <v>4063</v>
      </c>
      <c r="M527" t="s">
        <v>7464</v>
      </c>
      <c r="AF527" t="s">
        <v>1152</v>
      </c>
      <c r="AG527" t="s">
        <v>7387</v>
      </c>
    </row>
    <row r="528" spans="1:33" x14ac:dyDescent="0.3">
      <c r="A528" t="s">
        <v>84</v>
      </c>
      <c r="B528" t="s">
        <v>6249</v>
      </c>
      <c r="C528" t="s">
        <v>6248</v>
      </c>
      <c r="D528" t="s">
        <v>85</v>
      </c>
      <c r="G528" t="s">
        <v>4063</v>
      </c>
      <c r="M528" t="s">
        <v>7464</v>
      </c>
      <c r="AF528" t="s">
        <v>1152</v>
      </c>
      <c r="AG528" t="s">
        <v>7387</v>
      </c>
    </row>
    <row r="529" spans="1:33" x14ac:dyDescent="0.3">
      <c r="A529" t="s">
        <v>84</v>
      </c>
      <c r="B529" t="s">
        <v>6251</v>
      </c>
      <c r="C529" t="s">
        <v>6250</v>
      </c>
      <c r="D529" t="s">
        <v>85</v>
      </c>
      <c r="G529" t="s">
        <v>4063</v>
      </c>
      <c r="M529" t="s">
        <v>7464</v>
      </c>
      <c r="AF529" t="s">
        <v>1152</v>
      </c>
      <c r="AG529" t="s">
        <v>7387</v>
      </c>
    </row>
    <row r="530" spans="1:33" x14ac:dyDescent="0.3">
      <c r="A530" t="s">
        <v>84</v>
      </c>
      <c r="B530" t="s">
        <v>6253</v>
      </c>
      <c r="C530" t="s">
        <v>6252</v>
      </c>
      <c r="D530" t="s">
        <v>85</v>
      </c>
      <c r="G530" t="s">
        <v>4063</v>
      </c>
      <c r="M530" t="s">
        <v>7464</v>
      </c>
      <c r="AF530" t="s">
        <v>1152</v>
      </c>
      <c r="AG530" t="s">
        <v>7387</v>
      </c>
    </row>
    <row r="531" spans="1:33" x14ac:dyDescent="0.3">
      <c r="A531" t="s">
        <v>84</v>
      </c>
      <c r="B531" t="s">
        <v>6255</v>
      </c>
      <c r="C531" t="s">
        <v>6254</v>
      </c>
      <c r="D531" t="s">
        <v>85</v>
      </c>
      <c r="G531" t="s">
        <v>4063</v>
      </c>
      <c r="M531" t="s">
        <v>7464</v>
      </c>
      <c r="AF531" t="s">
        <v>1152</v>
      </c>
      <c r="AG531" t="s">
        <v>7387</v>
      </c>
    </row>
    <row r="532" spans="1:33" x14ac:dyDescent="0.3">
      <c r="A532" t="s">
        <v>84</v>
      </c>
      <c r="B532" t="s">
        <v>6257</v>
      </c>
      <c r="C532" t="s">
        <v>6256</v>
      </c>
      <c r="D532" t="s">
        <v>85</v>
      </c>
      <c r="G532" t="s">
        <v>4063</v>
      </c>
      <c r="M532" t="s">
        <v>7464</v>
      </c>
      <c r="AF532" t="s">
        <v>1152</v>
      </c>
      <c r="AG532" t="s">
        <v>7387</v>
      </c>
    </row>
    <row r="533" spans="1:33" x14ac:dyDescent="0.3">
      <c r="A533" t="s">
        <v>84</v>
      </c>
      <c r="B533" t="s">
        <v>6259</v>
      </c>
      <c r="C533" t="s">
        <v>6258</v>
      </c>
      <c r="D533" t="s">
        <v>85</v>
      </c>
      <c r="G533" t="s">
        <v>4063</v>
      </c>
      <c r="M533" t="s">
        <v>7464</v>
      </c>
      <c r="AF533" t="s">
        <v>1152</v>
      </c>
      <c r="AG533" t="s">
        <v>7387</v>
      </c>
    </row>
    <row r="534" spans="1:33" x14ac:dyDescent="0.3">
      <c r="A534" t="s">
        <v>84</v>
      </c>
      <c r="B534" t="s">
        <v>6261</v>
      </c>
      <c r="C534" t="s">
        <v>6260</v>
      </c>
      <c r="D534" t="s">
        <v>85</v>
      </c>
      <c r="G534" t="s">
        <v>4063</v>
      </c>
      <c r="M534" t="s">
        <v>7464</v>
      </c>
      <c r="AF534" t="s">
        <v>1152</v>
      </c>
      <c r="AG534" t="s">
        <v>7387</v>
      </c>
    </row>
    <row r="535" spans="1:33" x14ac:dyDescent="0.3">
      <c r="A535" t="s">
        <v>84</v>
      </c>
      <c r="B535" t="s">
        <v>6263</v>
      </c>
      <c r="C535" t="s">
        <v>6262</v>
      </c>
      <c r="D535" t="s">
        <v>85</v>
      </c>
      <c r="G535" t="s">
        <v>4063</v>
      </c>
      <c r="M535" t="s">
        <v>7464</v>
      </c>
      <c r="AF535" t="s">
        <v>1152</v>
      </c>
      <c r="AG535" t="s">
        <v>7387</v>
      </c>
    </row>
    <row r="536" spans="1:33" x14ac:dyDescent="0.3">
      <c r="A536" t="s">
        <v>84</v>
      </c>
      <c r="B536" t="s">
        <v>6265</v>
      </c>
      <c r="C536" t="s">
        <v>6264</v>
      </c>
      <c r="D536" t="s">
        <v>85</v>
      </c>
      <c r="G536" t="s">
        <v>4063</v>
      </c>
      <c r="M536" t="s">
        <v>7464</v>
      </c>
      <c r="AF536" t="s">
        <v>1152</v>
      </c>
      <c r="AG536" t="s">
        <v>7387</v>
      </c>
    </row>
    <row r="537" spans="1:33" x14ac:dyDescent="0.3">
      <c r="A537" t="s">
        <v>84</v>
      </c>
      <c r="B537" t="s">
        <v>6267</v>
      </c>
      <c r="C537" t="s">
        <v>6266</v>
      </c>
      <c r="D537" t="s">
        <v>85</v>
      </c>
      <c r="G537" t="s">
        <v>4063</v>
      </c>
      <c r="M537" t="s">
        <v>7464</v>
      </c>
      <c r="AF537" t="s">
        <v>1152</v>
      </c>
      <c r="AG537" t="s">
        <v>7387</v>
      </c>
    </row>
    <row r="538" spans="1:33" x14ac:dyDescent="0.3">
      <c r="A538" t="s">
        <v>84</v>
      </c>
      <c r="B538" t="s">
        <v>6269</v>
      </c>
      <c r="C538" t="s">
        <v>6268</v>
      </c>
      <c r="D538" t="s">
        <v>85</v>
      </c>
      <c r="G538" t="s">
        <v>4063</v>
      </c>
      <c r="M538" t="s">
        <v>7464</v>
      </c>
      <c r="AF538" t="s">
        <v>1152</v>
      </c>
      <c r="AG538" t="s">
        <v>7387</v>
      </c>
    </row>
    <row r="539" spans="1:33" x14ac:dyDescent="0.3">
      <c r="A539" t="s">
        <v>84</v>
      </c>
      <c r="B539" t="s">
        <v>6271</v>
      </c>
      <c r="C539" t="s">
        <v>6270</v>
      </c>
      <c r="D539" t="s">
        <v>85</v>
      </c>
      <c r="G539" t="s">
        <v>4063</v>
      </c>
      <c r="M539" t="s">
        <v>6097</v>
      </c>
      <c r="AF539" t="s">
        <v>1152</v>
      </c>
      <c r="AG539" t="s">
        <v>7387</v>
      </c>
    </row>
    <row r="540" spans="1:33" x14ac:dyDescent="0.3">
      <c r="A540" t="s">
        <v>84</v>
      </c>
      <c r="B540" t="s">
        <v>6274</v>
      </c>
      <c r="C540" t="s">
        <v>6272</v>
      </c>
      <c r="D540" t="s">
        <v>85</v>
      </c>
      <c r="G540" t="s">
        <v>4063</v>
      </c>
      <c r="M540" t="s">
        <v>6280</v>
      </c>
      <c r="AF540" t="s">
        <v>1152</v>
      </c>
      <c r="AG540" t="s">
        <v>7387</v>
      </c>
    </row>
    <row r="541" spans="1:33" x14ac:dyDescent="0.3">
      <c r="A541" t="s">
        <v>84</v>
      </c>
      <c r="B541" t="s">
        <v>6276</v>
      </c>
      <c r="C541" t="s">
        <v>6275</v>
      </c>
      <c r="D541" t="s">
        <v>92</v>
      </c>
      <c r="G541" t="s">
        <v>4063</v>
      </c>
      <c r="M541" t="s">
        <v>6280</v>
      </c>
      <c r="AF541" t="s">
        <v>1152</v>
      </c>
      <c r="AG541" t="s">
        <v>7387</v>
      </c>
    </row>
    <row r="542" spans="1:33" x14ac:dyDescent="0.3">
      <c r="A542" t="s">
        <v>84</v>
      </c>
      <c r="B542" t="s">
        <v>6278</v>
      </c>
      <c r="C542" t="s">
        <v>6277</v>
      </c>
      <c r="D542" t="s">
        <v>85</v>
      </c>
      <c r="G542" t="s">
        <v>4063</v>
      </c>
      <c r="M542" t="s">
        <v>6280</v>
      </c>
      <c r="AF542" t="s">
        <v>1152</v>
      </c>
      <c r="AG542" t="s">
        <v>7387</v>
      </c>
    </row>
    <row r="543" spans="1:33" x14ac:dyDescent="0.3">
      <c r="A543" t="s">
        <v>84</v>
      </c>
      <c r="B543" t="s">
        <v>6281</v>
      </c>
      <c r="C543" t="s">
        <v>6279</v>
      </c>
      <c r="D543" t="s">
        <v>85</v>
      </c>
      <c r="G543" t="s">
        <v>4063</v>
      </c>
      <c r="M543" t="s">
        <v>6280</v>
      </c>
      <c r="AF543" t="s">
        <v>1152</v>
      </c>
      <c r="AG543" t="s">
        <v>7387</v>
      </c>
    </row>
    <row r="544" spans="1:33" x14ac:dyDescent="0.3">
      <c r="A544" t="s">
        <v>84</v>
      </c>
      <c r="B544" t="s">
        <v>6283</v>
      </c>
      <c r="C544" t="s">
        <v>6282</v>
      </c>
      <c r="D544" t="s">
        <v>85</v>
      </c>
      <c r="G544" t="s">
        <v>4063</v>
      </c>
      <c r="M544" t="s">
        <v>6280</v>
      </c>
      <c r="AF544" t="s">
        <v>1152</v>
      </c>
      <c r="AG544" t="s">
        <v>7387</v>
      </c>
    </row>
    <row r="545" spans="1:33" x14ac:dyDescent="0.3">
      <c r="A545" t="s">
        <v>84</v>
      </c>
      <c r="B545" t="s">
        <v>6285</v>
      </c>
      <c r="C545" t="s">
        <v>6284</v>
      </c>
      <c r="D545" t="s">
        <v>85</v>
      </c>
      <c r="G545" t="s">
        <v>4063</v>
      </c>
      <c r="M545" t="s">
        <v>6280</v>
      </c>
      <c r="AF545" t="s">
        <v>1152</v>
      </c>
      <c r="AG545" t="s">
        <v>7387</v>
      </c>
    </row>
    <row r="546" spans="1:33" x14ac:dyDescent="0.3">
      <c r="A546" t="s">
        <v>84</v>
      </c>
      <c r="B546" t="s">
        <v>6287</v>
      </c>
      <c r="C546" t="s">
        <v>6286</v>
      </c>
      <c r="D546" t="s">
        <v>85</v>
      </c>
      <c r="G546" t="s">
        <v>4063</v>
      </c>
      <c r="M546" t="s">
        <v>6280</v>
      </c>
      <c r="AF546" t="s">
        <v>1152</v>
      </c>
      <c r="AG546" t="s">
        <v>7387</v>
      </c>
    </row>
    <row r="547" spans="1:33" x14ac:dyDescent="0.3">
      <c r="A547" t="s">
        <v>84</v>
      </c>
      <c r="B547" t="s">
        <v>6289</v>
      </c>
      <c r="C547" t="s">
        <v>6288</v>
      </c>
      <c r="D547" t="s">
        <v>85</v>
      </c>
      <c r="G547" t="s">
        <v>4063</v>
      </c>
      <c r="M547" t="s">
        <v>6280</v>
      </c>
      <c r="AF547" t="s">
        <v>1152</v>
      </c>
      <c r="AG547" t="s">
        <v>7387</v>
      </c>
    </row>
    <row r="548" spans="1:33" x14ac:dyDescent="0.3">
      <c r="A548" t="s">
        <v>84</v>
      </c>
      <c r="B548" t="s">
        <v>6291</v>
      </c>
      <c r="C548" t="s">
        <v>6290</v>
      </c>
      <c r="D548" t="s">
        <v>85</v>
      </c>
      <c r="G548" t="s">
        <v>4063</v>
      </c>
      <c r="M548" t="s">
        <v>6280</v>
      </c>
      <c r="AF548" t="s">
        <v>1152</v>
      </c>
      <c r="AG548" t="s">
        <v>7387</v>
      </c>
    </row>
    <row r="549" spans="1:33" x14ac:dyDescent="0.3">
      <c r="A549" t="s">
        <v>84</v>
      </c>
      <c r="B549" t="s">
        <v>6293</v>
      </c>
      <c r="C549" t="s">
        <v>6292</v>
      </c>
      <c r="D549" t="s">
        <v>85</v>
      </c>
      <c r="G549" t="s">
        <v>4063</v>
      </c>
      <c r="M549" t="s">
        <v>6280</v>
      </c>
      <c r="AF549" t="s">
        <v>1152</v>
      </c>
      <c r="AG549" t="s">
        <v>7387</v>
      </c>
    </row>
    <row r="550" spans="1:33" x14ac:dyDescent="0.3">
      <c r="A550" t="s">
        <v>84</v>
      </c>
      <c r="B550" t="s">
        <v>6295</v>
      </c>
      <c r="C550" t="s">
        <v>6294</v>
      </c>
      <c r="D550" t="s">
        <v>85</v>
      </c>
      <c r="G550" t="s">
        <v>4063</v>
      </c>
      <c r="M550" t="s">
        <v>6280</v>
      </c>
      <c r="AF550" t="s">
        <v>1152</v>
      </c>
      <c r="AG550" t="s">
        <v>7387</v>
      </c>
    </row>
    <row r="551" spans="1:33" x14ac:dyDescent="0.3">
      <c r="A551" t="s">
        <v>84</v>
      </c>
      <c r="B551" t="s">
        <v>6297</v>
      </c>
      <c r="C551" t="s">
        <v>6296</v>
      </c>
      <c r="D551" t="s">
        <v>85</v>
      </c>
      <c r="G551" t="s">
        <v>4063</v>
      </c>
      <c r="M551" t="s">
        <v>6280</v>
      </c>
      <c r="AF551" t="s">
        <v>1152</v>
      </c>
      <c r="AG551" t="s">
        <v>7387</v>
      </c>
    </row>
    <row r="552" spans="1:33" x14ac:dyDescent="0.3">
      <c r="A552" t="s">
        <v>84</v>
      </c>
      <c r="B552" t="s">
        <v>6299</v>
      </c>
      <c r="C552" t="s">
        <v>6298</v>
      </c>
      <c r="D552" t="s">
        <v>85</v>
      </c>
      <c r="G552" t="s">
        <v>4063</v>
      </c>
      <c r="M552" t="s">
        <v>6280</v>
      </c>
      <c r="AF552" t="s">
        <v>1152</v>
      </c>
      <c r="AG552" t="s">
        <v>7387</v>
      </c>
    </row>
    <row r="553" spans="1:33" x14ac:dyDescent="0.3">
      <c r="A553" t="s">
        <v>84</v>
      </c>
      <c r="B553" t="s">
        <v>6301</v>
      </c>
      <c r="C553" t="s">
        <v>6300</v>
      </c>
      <c r="D553" t="s">
        <v>85</v>
      </c>
      <c r="G553" t="s">
        <v>4063</v>
      </c>
      <c r="M553" t="s">
        <v>6280</v>
      </c>
      <c r="AF553" t="s">
        <v>1152</v>
      </c>
      <c r="AG553" t="s">
        <v>7387</v>
      </c>
    </row>
    <row r="554" spans="1:33" x14ac:dyDescent="0.3">
      <c r="A554" t="s">
        <v>84</v>
      </c>
      <c r="B554" t="s">
        <v>6303</v>
      </c>
      <c r="C554" t="s">
        <v>6302</v>
      </c>
      <c r="D554" t="s">
        <v>85</v>
      </c>
      <c r="G554" t="s">
        <v>4063</v>
      </c>
      <c r="M554" t="s">
        <v>6280</v>
      </c>
      <c r="AF554" t="s">
        <v>1152</v>
      </c>
      <c r="AG554" t="s">
        <v>7387</v>
      </c>
    </row>
    <row r="555" spans="1:33" x14ac:dyDescent="0.3">
      <c r="A555" t="s">
        <v>84</v>
      </c>
      <c r="B555" t="s">
        <v>6305</v>
      </c>
      <c r="C555" t="s">
        <v>6304</v>
      </c>
      <c r="D555" t="s">
        <v>85</v>
      </c>
      <c r="G555" t="s">
        <v>4063</v>
      </c>
      <c r="M555" t="s">
        <v>6097</v>
      </c>
      <c r="AF555" t="s">
        <v>1152</v>
      </c>
      <c r="AG555" t="s">
        <v>7387</v>
      </c>
    </row>
    <row r="556" spans="1:33" x14ac:dyDescent="0.3">
      <c r="A556" t="s">
        <v>84</v>
      </c>
      <c r="B556" t="s">
        <v>6307</v>
      </c>
      <c r="C556" t="s">
        <v>6306</v>
      </c>
      <c r="D556" t="s">
        <v>85</v>
      </c>
      <c r="G556" t="s">
        <v>4063</v>
      </c>
      <c r="M556" t="s">
        <v>6097</v>
      </c>
      <c r="AF556" t="s">
        <v>1152</v>
      </c>
      <c r="AG556" t="s">
        <v>7387</v>
      </c>
    </row>
    <row r="557" spans="1:33" x14ac:dyDescent="0.3">
      <c r="A557" t="s">
        <v>84</v>
      </c>
      <c r="B557" t="s">
        <v>6309</v>
      </c>
      <c r="C557" t="s">
        <v>6308</v>
      </c>
      <c r="D557" t="s">
        <v>85</v>
      </c>
      <c r="G557" t="s">
        <v>4063</v>
      </c>
      <c r="M557" t="s">
        <v>6097</v>
      </c>
      <c r="AF557" t="s">
        <v>1152</v>
      </c>
      <c r="AG557" t="s">
        <v>7387</v>
      </c>
    </row>
    <row r="558" spans="1:33" x14ac:dyDescent="0.3">
      <c r="A558" t="s">
        <v>84</v>
      </c>
      <c r="B558" t="s">
        <v>6311</v>
      </c>
      <c r="C558" t="s">
        <v>6310</v>
      </c>
      <c r="D558" t="s">
        <v>85</v>
      </c>
      <c r="G558" t="s">
        <v>4063</v>
      </c>
      <c r="M558" t="s">
        <v>6097</v>
      </c>
      <c r="AF558" t="s">
        <v>1152</v>
      </c>
      <c r="AG558" t="s">
        <v>7387</v>
      </c>
    </row>
    <row r="559" spans="1:33" x14ac:dyDescent="0.3">
      <c r="A559" t="s">
        <v>84</v>
      </c>
      <c r="B559" t="s">
        <v>6313</v>
      </c>
      <c r="C559" t="s">
        <v>6312</v>
      </c>
      <c r="D559" t="s">
        <v>85</v>
      </c>
      <c r="G559" t="s">
        <v>4063</v>
      </c>
      <c r="M559" t="s">
        <v>6097</v>
      </c>
      <c r="AF559" t="s">
        <v>1152</v>
      </c>
      <c r="AG559" t="s">
        <v>7387</v>
      </c>
    </row>
    <row r="560" spans="1:33" x14ac:dyDescent="0.3">
      <c r="A560" t="s">
        <v>84</v>
      </c>
      <c r="B560" t="s">
        <v>6315</v>
      </c>
      <c r="C560" t="s">
        <v>6314</v>
      </c>
      <c r="D560" t="s">
        <v>85</v>
      </c>
      <c r="G560" t="s">
        <v>4063</v>
      </c>
      <c r="M560" t="s">
        <v>6097</v>
      </c>
      <c r="AF560" t="s">
        <v>1152</v>
      </c>
      <c r="AG560" t="s">
        <v>7387</v>
      </c>
    </row>
    <row r="561" spans="1:33" x14ac:dyDescent="0.3">
      <c r="A561" t="s">
        <v>113</v>
      </c>
      <c r="B561" t="s">
        <v>6317</v>
      </c>
      <c r="C561" t="s">
        <v>6316</v>
      </c>
      <c r="D561" t="s">
        <v>85</v>
      </c>
      <c r="G561" t="s">
        <v>4063</v>
      </c>
      <c r="H561" t="s">
        <v>6318</v>
      </c>
      <c r="K561">
        <v>1</v>
      </c>
      <c r="L561">
        <v>1</v>
      </c>
      <c r="M561" t="s">
        <v>5324</v>
      </c>
      <c r="AF561" t="s">
        <v>1152</v>
      </c>
      <c r="AG561" t="s">
        <v>7387</v>
      </c>
    </row>
    <row r="562" spans="1:33" x14ac:dyDescent="0.3">
      <c r="A562" t="s">
        <v>84</v>
      </c>
      <c r="B562" t="s">
        <v>6320</v>
      </c>
      <c r="C562" t="s">
        <v>6319</v>
      </c>
      <c r="D562" t="s">
        <v>85</v>
      </c>
      <c r="G562" t="s">
        <v>4063</v>
      </c>
      <c r="M562" t="s">
        <v>6097</v>
      </c>
      <c r="AF562" t="s">
        <v>1152</v>
      </c>
      <c r="AG562" t="s">
        <v>7387</v>
      </c>
    </row>
    <row r="563" spans="1:33" x14ac:dyDescent="0.3">
      <c r="A563" t="s">
        <v>84</v>
      </c>
      <c r="B563" t="s">
        <v>6322</v>
      </c>
      <c r="C563" t="s">
        <v>6321</v>
      </c>
      <c r="D563" t="s">
        <v>85</v>
      </c>
      <c r="G563" t="s">
        <v>4063</v>
      </c>
      <c r="M563" t="s">
        <v>6097</v>
      </c>
      <c r="AF563" t="s">
        <v>1152</v>
      </c>
      <c r="AG563" t="s">
        <v>7387</v>
      </c>
    </row>
    <row r="564" spans="1:33" x14ac:dyDescent="0.3">
      <c r="A564" t="s">
        <v>84</v>
      </c>
      <c r="B564" t="s">
        <v>6324</v>
      </c>
      <c r="C564" t="s">
        <v>6323</v>
      </c>
      <c r="D564" t="s">
        <v>85</v>
      </c>
      <c r="G564" t="s">
        <v>4063</v>
      </c>
      <c r="M564" t="s">
        <v>6097</v>
      </c>
      <c r="AF564" t="s">
        <v>1152</v>
      </c>
      <c r="AG564" t="s">
        <v>7387</v>
      </c>
    </row>
    <row r="565" spans="1:33" x14ac:dyDescent="0.3">
      <c r="A565" t="s">
        <v>84</v>
      </c>
      <c r="B565" t="s">
        <v>6326</v>
      </c>
      <c r="C565" t="s">
        <v>6325</v>
      </c>
      <c r="D565" t="s">
        <v>85</v>
      </c>
      <c r="G565" t="s">
        <v>4063</v>
      </c>
      <c r="M565" t="s">
        <v>6097</v>
      </c>
      <c r="AF565" t="s">
        <v>1152</v>
      </c>
      <c r="AG565" t="s">
        <v>7387</v>
      </c>
    </row>
    <row r="566" spans="1:33" x14ac:dyDescent="0.3">
      <c r="A566" t="s">
        <v>95</v>
      </c>
      <c r="B566" t="s">
        <v>6328</v>
      </c>
      <c r="C566" t="s">
        <v>6327</v>
      </c>
      <c r="D566" t="s">
        <v>85</v>
      </c>
      <c r="G566" t="s">
        <v>4063</v>
      </c>
      <c r="H566" t="s">
        <v>2809</v>
      </c>
      <c r="K566">
        <v>8</v>
      </c>
      <c r="L566">
        <v>8</v>
      </c>
      <c r="M566" t="s">
        <v>4602</v>
      </c>
      <c r="AF566" t="s">
        <v>1152</v>
      </c>
      <c r="AG566" t="s">
        <v>7387</v>
      </c>
    </row>
    <row r="567" spans="1:33" x14ac:dyDescent="0.3">
      <c r="A567" t="s">
        <v>84</v>
      </c>
      <c r="B567" t="s">
        <v>6330</v>
      </c>
      <c r="C567" t="s">
        <v>6329</v>
      </c>
      <c r="D567" t="s">
        <v>85</v>
      </c>
      <c r="G567" t="s">
        <v>4063</v>
      </c>
      <c r="M567" t="s">
        <v>6097</v>
      </c>
      <c r="AF567" t="s">
        <v>1152</v>
      </c>
      <c r="AG567" t="s">
        <v>7387</v>
      </c>
    </row>
    <row r="568" spans="1:33" x14ac:dyDescent="0.3">
      <c r="A568" t="s">
        <v>84</v>
      </c>
      <c r="B568" t="s">
        <v>6332</v>
      </c>
      <c r="C568" t="s">
        <v>6331</v>
      </c>
      <c r="D568" t="s">
        <v>85</v>
      </c>
      <c r="G568" t="s">
        <v>4063</v>
      </c>
      <c r="M568" t="s">
        <v>6097</v>
      </c>
      <c r="AF568" t="s">
        <v>1152</v>
      </c>
      <c r="AG568" t="s">
        <v>7387</v>
      </c>
    </row>
    <row r="569" spans="1:33" x14ac:dyDescent="0.3">
      <c r="A569" t="s">
        <v>84</v>
      </c>
      <c r="B569" t="s">
        <v>6334</v>
      </c>
      <c r="C569" t="s">
        <v>6333</v>
      </c>
      <c r="D569" t="s">
        <v>85</v>
      </c>
      <c r="G569" t="s">
        <v>4063</v>
      </c>
      <c r="M569" t="s">
        <v>6097</v>
      </c>
      <c r="AF569" t="s">
        <v>1152</v>
      </c>
      <c r="AG569" t="s">
        <v>7387</v>
      </c>
    </row>
    <row r="570" spans="1:33" x14ac:dyDescent="0.3">
      <c r="A570" t="s">
        <v>84</v>
      </c>
      <c r="B570" t="s">
        <v>6336</v>
      </c>
      <c r="C570" t="s">
        <v>6335</v>
      </c>
      <c r="D570" t="s">
        <v>85</v>
      </c>
      <c r="G570" t="s">
        <v>4063</v>
      </c>
      <c r="M570" t="s">
        <v>6097</v>
      </c>
      <c r="AF570" t="s">
        <v>1152</v>
      </c>
      <c r="AG570" t="s">
        <v>7387</v>
      </c>
    </row>
    <row r="571" spans="1:33" x14ac:dyDescent="0.3">
      <c r="A571" t="s">
        <v>84</v>
      </c>
      <c r="B571" t="s">
        <v>6338</v>
      </c>
      <c r="C571" t="s">
        <v>6337</v>
      </c>
      <c r="D571" t="s">
        <v>85</v>
      </c>
      <c r="G571" t="s">
        <v>4063</v>
      </c>
      <c r="M571" t="s">
        <v>6097</v>
      </c>
      <c r="AF571" t="s">
        <v>1152</v>
      </c>
      <c r="AG571" t="s">
        <v>7387</v>
      </c>
    </row>
    <row r="572" spans="1:33" x14ac:dyDescent="0.3">
      <c r="A572" t="s">
        <v>84</v>
      </c>
      <c r="B572" t="s">
        <v>6340</v>
      </c>
      <c r="C572" t="s">
        <v>6339</v>
      </c>
      <c r="D572" t="s">
        <v>85</v>
      </c>
      <c r="G572" t="s">
        <v>4063</v>
      </c>
      <c r="M572" t="s">
        <v>6097</v>
      </c>
      <c r="AF572" t="s">
        <v>1152</v>
      </c>
      <c r="AG572" t="s">
        <v>7387</v>
      </c>
    </row>
    <row r="573" spans="1:33" x14ac:dyDescent="0.3">
      <c r="A573" t="s">
        <v>84</v>
      </c>
      <c r="B573" t="s">
        <v>6342</v>
      </c>
      <c r="C573" t="s">
        <v>6341</v>
      </c>
      <c r="D573" t="s">
        <v>85</v>
      </c>
      <c r="G573" t="s">
        <v>4063</v>
      </c>
      <c r="M573" t="s">
        <v>6097</v>
      </c>
      <c r="AF573" t="s">
        <v>1152</v>
      </c>
      <c r="AG573" t="s">
        <v>7387</v>
      </c>
    </row>
    <row r="574" spans="1:33" x14ac:dyDescent="0.3">
      <c r="A574" t="s">
        <v>84</v>
      </c>
      <c r="B574" t="s">
        <v>6344</v>
      </c>
      <c r="C574" t="s">
        <v>6343</v>
      </c>
      <c r="D574" t="s">
        <v>85</v>
      </c>
      <c r="G574" t="s">
        <v>4063</v>
      </c>
      <c r="M574" t="s">
        <v>6097</v>
      </c>
      <c r="AF574" t="s">
        <v>1152</v>
      </c>
      <c r="AG574" t="s">
        <v>7387</v>
      </c>
    </row>
    <row r="575" spans="1:33" x14ac:dyDescent="0.3">
      <c r="A575" t="s">
        <v>108</v>
      </c>
      <c r="B575" t="s">
        <v>6346</v>
      </c>
      <c r="C575" t="s">
        <v>6345</v>
      </c>
      <c r="D575" t="s">
        <v>90</v>
      </c>
      <c r="G575" t="s">
        <v>4063</v>
      </c>
      <c r="H575" t="s">
        <v>6347</v>
      </c>
      <c r="K575">
        <v>1</v>
      </c>
      <c r="L575">
        <v>1</v>
      </c>
      <c r="M575" t="s">
        <v>5577</v>
      </c>
      <c r="AF575" t="s">
        <v>1152</v>
      </c>
      <c r="AG575" t="s">
        <v>7387</v>
      </c>
    </row>
    <row r="576" spans="1:33" x14ac:dyDescent="0.3">
      <c r="A576" t="s">
        <v>84</v>
      </c>
      <c r="B576" t="s">
        <v>5145</v>
      </c>
      <c r="C576" t="s">
        <v>6348</v>
      </c>
      <c r="D576" t="s">
        <v>85</v>
      </c>
      <c r="G576" t="s">
        <v>4063</v>
      </c>
      <c r="M576" t="s">
        <v>6349</v>
      </c>
      <c r="AF576" t="s">
        <v>1152</v>
      </c>
      <c r="AG576" t="s">
        <v>7387</v>
      </c>
    </row>
    <row r="577" spans="1:33" x14ac:dyDescent="0.3">
      <c r="A577" t="s">
        <v>84</v>
      </c>
      <c r="B577" t="s">
        <v>6352</v>
      </c>
      <c r="C577" t="s">
        <v>6350</v>
      </c>
      <c r="D577" t="s">
        <v>85</v>
      </c>
      <c r="G577" t="s">
        <v>4063</v>
      </c>
      <c r="M577" t="s">
        <v>6349</v>
      </c>
      <c r="AF577" t="s">
        <v>1152</v>
      </c>
      <c r="AG577" t="s">
        <v>7387</v>
      </c>
    </row>
    <row r="578" spans="1:33" x14ac:dyDescent="0.3">
      <c r="A578" t="s">
        <v>84</v>
      </c>
      <c r="B578" t="s">
        <v>6354</v>
      </c>
      <c r="C578" t="s">
        <v>6353</v>
      </c>
      <c r="D578" t="s">
        <v>85</v>
      </c>
      <c r="G578" t="s">
        <v>4063</v>
      </c>
      <c r="M578" t="s">
        <v>6349</v>
      </c>
      <c r="AF578" t="s">
        <v>1152</v>
      </c>
      <c r="AG578" t="s">
        <v>7387</v>
      </c>
    </row>
    <row r="579" spans="1:33" x14ac:dyDescent="0.3">
      <c r="A579" t="s">
        <v>84</v>
      </c>
      <c r="B579" t="s">
        <v>6356</v>
      </c>
      <c r="C579" t="s">
        <v>6355</v>
      </c>
      <c r="D579" t="s">
        <v>85</v>
      </c>
      <c r="G579" t="s">
        <v>4063</v>
      </c>
      <c r="M579" t="s">
        <v>6349</v>
      </c>
      <c r="AF579" t="s">
        <v>1152</v>
      </c>
      <c r="AG579" t="s">
        <v>7387</v>
      </c>
    </row>
    <row r="580" spans="1:33" x14ac:dyDescent="0.3">
      <c r="A580" t="s">
        <v>84</v>
      </c>
      <c r="B580" t="s">
        <v>6358</v>
      </c>
      <c r="C580" t="s">
        <v>6357</v>
      </c>
      <c r="D580" t="s">
        <v>85</v>
      </c>
      <c r="G580" t="s">
        <v>4063</v>
      </c>
      <c r="M580" t="s">
        <v>6349</v>
      </c>
      <c r="AF580" t="s">
        <v>1152</v>
      </c>
      <c r="AG580" t="s">
        <v>7387</v>
      </c>
    </row>
    <row r="581" spans="1:33" x14ac:dyDescent="0.3">
      <c r="A581" t="s">
        <v>84</v>
      </c>
      <c r="B581" t="s">
        <v>6360</v>
      </c>
      <c r="C581" t="s">
        <v>6359</v>
      </c>
      <c r="D581" t="s">
        <v>85</v>
      </c>
      <c r="G581" t="s">
        <v>4063</v>
      </c>
      <c r="M581" t="s">
        <v>6349</v>
      </c>
      <c r="AF581" t="s">
        <v>1152</v>
      </c>
      <c r="AG581" t="s">
        <v>7387</v>
      </c>
    </row>
    <row r="582" spans="1:33" x14ac:dyDescent="0.3">
      <c r="A582" t="s">
        <v>84</v>
      </c>
      <c r="B582" t="s">
        <v>6362</v>
      </c>
      <c r="C582" t="s">
        <v>6361</v>
      </c>
      <c r="D582" t="s">
        <v>85</v>
      </c>
      <c r="G582" t="s">
        <v>4063</v>
      </c>
      <c r="M582" t="s">
        <v>6349</v>
      </c>
      <c r="AF582" t="s">
        <v>1152</v>
      </c>
      <c r="AG582" t="s">
        <v>7387</v>
      </c>
    </row>
    <row r="583" spans="1:33" x14ac:dyDescent="0.3">
      <c r="A583" t="s">
        <v>84</v>
      </c>
      <c r="B583" t="s">
        <v>6364</v>
      </c>
      <c r="C583" t="s">
        <v>6363</v>
      </c>
      <c r="D583" t="s">
        <v>85</v>
      </c>
      <c r="G583" t="s">
        <v>4063</v>
      </c>
      <c r="M583" t="s">
        <v>6349</v>
      </c>
      <c r="AF583" t="s">
        <v>1152</v>
      </c>
      <c r="AG583" t="s">
        <v>7387</v>
      </c>
    </row>
    <row r="584" spans="1:33" x14ac:dyDescent="0.3">
      <c r="A584" t="s">
        <v>98</v>
      </c>
      <c r="B584" t="s">
        <v>6366</v>
      </c>
      <c r="C584" t="s">
        <v>6365</v>
      </c>
      <c r="D584" t="s">
        <v>85</v>
      </c>
      <c r="G584" t="s">
        <v>4063</v>
      </c>
      <c r="H584" t="s">
        <v>6367</v>
      </c>
      <c r="K584">
        <v>3</v>
      </c>
      <c r="L584">
        <v>3</v>
      </c>
      <c r="M584" t="s">
        <v>5324</v>
      </c>
      <c r="AF584" t="s">
        <v>1152</v>
      </c>
      <c r="AG584" t="s">
        <v>7387</v>
      </c>
    </row>
    <row r="585" spans="1:33" x14ac:dyDescent="0.3">
      <c r="A585" t="s">
        <v>98</v>
      </c>
      <c r="B585" t="s">
        <v>6369</v>
      </c>
      <c r="C585" t="s">
        <v>6368</v>
      </c>
      <c r="D585" t="s">
        <v>85</v>
      </c>
      <c r="G585" t="s">
        <v>4063</v>
      </c>
      <c r="H585" t="s">
        <v>2809</v>
      </c>
      <c r="K585">
        <v>8</v>
      </c>
      <c r="L585">
        <v>8</v>
      </c>
      <c r="M585" t="s">
        <v>4311</v>
      </c>
      <c r="AF585" t="s">
        <v>1152</v>
      </c>
      <c r="AG585" t="s">
        <v>7387</v>
      </c>
    </row>
    <row r="586" spans="1:33" x14ac:dyDescent="0.3">
      <c r="A586" t="s">
        <v>98</v>
      </c>
      <c r="B586" t="s">
        <v>6371</v>
      </c>
      <c r="C586" t="s">
        <v>6370</v>
      </c>
      <c r="D586" t="s">
        <v>85</v>
      </c>
      <c r="G586" t="s">
        <v>4063</v>
      </c>
      <c r="H586" t="s">
        <v>2809</v>
      </c>
      <c r="K586">
        <v>8</v>
      </c>
      <c r="L586">
        <v>8</v>
      </c>
      <c r="M586" t="s">
        <v>4773</v>
      </c>
      <c r="AF586" t="s">
        <v>1152</v>
      </c>
      <c r="AG586" t="s">
        <v>7387</v>
      </c>
    </row>
    <row r="587" spans="1:33" x14ac:dyDescent="0.3">
      <c r="A587" t="s">
        <v>98</v>
      </c>
      <c r="B587" t="s">
        <v>6373</v>
      </c>
      <c r="C587" t="s">
        <v>6372</v>
      </c>
      <c r="D587" t="s">
        <v>85</v>
      </c>
      <c r="G587" t="s">
        <v>4063</v>
      </c>
      <c r="H587" t="s">
        <v>2809</v>
      </c>
      <c r="K587">
        <v>8</v>
      </c>
      <c r="L587">
        <v>8</v>
      </c>
      <c r="M587" t="s">
        <v>4602</v>
      </c>
      <c r="AF587" t="s">
        <v>1152</v>
      </c>
      <c r="AG587" t="s">
        <v>7387</v>
      </c>
    </row>
    <row r="588" spans="1:33" x14ac:dyDescent="0.3">
      <c r="A588" t="s">
        <v>98</v>
      </c>
      <c r="B588" t="s">
        <v>6377</v>
      </c>
      <c r="C588" t="s">
        <v>6376</v>
      </c>
      <c r="D588" t="s">
        <v>85</v>
      </c>
      <c r="G588" t="s">
        <v>4063</v>
      </c>
      <c r="H588" t="s">
        <v>2806</v>
      </c>
      <c r="K588">
        <v>5</v>
      </c>
      <c r="L588">
        <v>5</v>
      </c>
      <c r="M588" t="s">
        <v>4602</v>
      </c>
      <c r="AF588" t="s">
        <v>1152</v>
      </c>
      <c r="AG588" t="s">
        <v>7387</v>
      </c>
    </row>
    <row r="589" spans="1:33" x14ac:dyDescent="0.3">
      <c r="A589" t="s">
        <v>98</v>
      </c>
      <c r="B589" t="s">
        <v>6379</v>
      </c>
      <c r="C589" t="s">
        <v>6378</v>
      </c>
      <c r="D589" t="s">
        <v>85</v>
      </c>
      <c r="G589" t="s">
        <v>4063</v>
      </c>
      <c r="H589" t="s">
        <v>2806</v>
      </c>
      <c r="K589">
        <v>5</v>
      </c>
      <c r="L589">
        <v>5</v>
      </c>
      <c r="M589" t="s">
        <v>4773</v>
      </c>
      <c r="AF589" t="s">
        <v>1152</v>
      </c>
      <c r="AG589" t="s">
        <v>7387</v>
      </c>
    </row>
    <row r="590" spans="1:33" x14ac:dyDescent="0.3">
      <c r="A590" t="s">
        <v>84</v>
      </c>
      <c r="B590" t="s">
        <v>6383</v>
      </c>
      <c r="C590" t="s">
        <v>6382</v>
      </c>
      <c r="D590" t="s">
        <v>85</v>
      </c>
      <c r="G590" t="s">
        <v>4063</v>
      </c>
      <c r="M590" t="s">
        <v>6349</v>
      </c>
      <c r="AF590" t="s">
        <v>1152</v>
      </c>
      <c r="AG590" t="s">
        <v>7387</v>
      </c>
    </row>
    <row r="591" spans="1:33" x14ac:dyDescent="0.3">
      <c r="A591" t="s">
        <v>84</v>
      </c>
      <c r="B591" t="s">
        <v>6385</v>
      </c>
      <c r="C591" t="s">
        <v>6384</v>
      </c>
      <c r="D591" t="s">
        <v>85</v>
      </c>
      <c r="G591" t="s">
        <v>4063</v>
      </c>
      <c r="M591" t="s">
        <v>6349</v>
      </c>
      <c r="AF591" t="s">
        <v>1152</v>
      </c>
      <c r="AG591" t="s">
        <v>7387</v>
      </c>
    </row>
    <row r="592" spans="1:33" x14ac:dyDescent="0.3">
      <c r="A592" t="s">
        <v>84</v>
      </c>
      <c r="B592" t="s">
        <v>6387</v>
      </c>
      <c r="C592" t="s">
        <v>6386</v>
      </c>
      <c r="D592" t="s">
        <v>85</v>
      </c>
      <c r="G592" t="s">
        <v>4063</v>
      </c>
      <c r="M592" t="s">
        <v>6349</v>
      </c>
      <c r="AF592" t="s">
        <v>1152</v>
      </c>
      <c r="AG592" t="s">
        <v>7387</v>
      </c>
    </row>
    <row r="593" spans="1:33" x14ac:dyDescent="0.3">
      <c r="A593" t="s">
        <v>84</v>
      </c>
      <c r="B593" t="s">
        <v>6389</v>
      </c>
      <c r="C593" t="s">
        <v>6388</v>
      </c>
      <c r="D593" t="s">
        <v>85</v>
      </c>
      <c r="G593" t="s">
        <v>4063</v>
      </c>
      <c r="M593" t="s">
        <v>6349</v>
      </c>
      <c r="AF593" t="s">
        <v>1152</v>
      </c>
      <c r="AG593" t="s">
        <v>7387</v>
      </c>
    </row>
    <row r="594" spans="1:33" x14ac:dyDescent="0.3">
      <c r="A594" t="s">
        <v>84</v>
      </c>
      <c r="B594" t="s">
        <v>6391</v>
      </c>
      <c r="C594" t="s">
        <v>6390</v>
      </c>
      <c r="D594" t="s">
        <v>85</v>
      </c>
      <c r="G594" t="s">
        <v>4063</v>
      </c>
      <c r="M594" t="s">
        <v>6349</v>
      </c>
      <c r="AF594" t="s">
        <v>1152</v>
      </c>
      <c r="AG594" t="s">
        <v>7387</v>
      </c>
    </row>
    <row r="595" spans="1:33" x14ac:dyDescent="0.3">
      <c r="A595" t="s">
        <v>84</v>
      </c>
      <c r="B595" t="s">
        <v>6396</v>
      </c>
      <c r="C595" t="s">
        <v>6395</v>
      </c>
      <c r="D595" t="s">
        <v>85</v>
      </c>
      <c r="G595" t="s">
        <v>4063</v>
      </c>
      <c r="M595" t="s">
        <v>6349</v>
      </c>
      <c r="AF595" t="s">
        <v>1152</v>
      </c>
      <c r="AG595" t="s">
        <v>7387</v>
      </c>
    </row>
    <row r="596" spans="1:33" x14ac:dyDescent="0.3">
      <c r="A596" t="s">
        <v>84</v>
      </c>
      <c r="B596" t="s">
        <v>6398</v>
      </c>
      <c r="C596" t="s">
        <v>6397</v>
      </c>
      <c r="D596" t="s">
        <v>92</v>
      </c>
      <c r="G596" t="s">
        <v>4063</v>
      </c>
      <c r="M596" t="s">
        <v>6349</v>
      </c>
      <c r="AF596" t="s">
        <v>1152</v>
      </c>
      <c r="AG596" t="s">
        <v>7387</v>
      </c>
    </row>
    <row r="597" spans="1:33" x14ac:dyDescent="0.3">
      <c r="A597" t="s">
        <v>84</v>
      </c>
      <c r="B597" t="s">
        <v>6400</v>
      </c>
      <c r="C597" t="s">
        <v>6399</v>
      </c>
      <c r="D597" t="s">
        <v>92</v>
      </c>
      <c r="G597" t="s">
        <v>4063</v>
      </c>
      <c r="M597" t="s">
        <v>6349</v>
      </c>
      <c r="AF597" t="s">
        <v>1152</v>
      </c>
      <c r="AG597" t="s">
        <v>7387</v>
      </c>
    </row>
    <row r="598" spans="1:33" x14ac:dyDescent="0.3">
      <c r="A598" t="s">
        <v>84</v>
      </c>
      <c r="B598" t="s">
        <v>6402</v>
      </c>
      <c r="C598" t="s">
        <v>6401</v>
      </c>
      <c r="D598" t="s">
        <v>85</v>
      </c>
      <c r="G598" t="s">
        <v>4063</v>
      </c>
      <c r="M598" t="s">
        <v>6097</v>
      </c>
      <c r="AF598" t="s">
        <v>1152</v>
      </c>
      <c r="AG598" t="s">
        <v>7387</v>
      </c>
    </row>
    <row r="599" spans="1:33" x14ac:dyDescent="0.3">
      <c r="A599" t="s">
        <v>84</v>
      </c>
      <c r="B599" t="s">
        <v>6404</v>
      </c>
      <c r="C599" t="s">
        <v>6403</v>
      </c>
      <c r="D599" t="s">
        <v>85</v>
      </c>
      <c r="G599" t="s">
        <v>4063</v>
      </c>
      <c r="M599" t="s">
        <v>6097</v>
      </c>
      <c r="AF599" t="s">
        <v>1152</v>
      </c>
      <c r="AG599" t="s">
        <v>7387</v>
      </c>
    </row>
    <row r="600" spans="1:33" x14ac:dyDescent="0.3">
      <c r="A600" t="s">
        <v>104</v>
      </c>
      <c r="B600" t="s">
        <v>6406</v>
      </c>
      <c r="C600" t="s">
        <v>6405</v>
      </c>
      <c r="D600" t="s">
        <v>85</v>
      </c>
      <c r="G600" t="s">
        <v>4063</v>
      </c>
      <c r="H600" t="s">
        <v>2809</v>
      </c>
      <c r="K600">
        <v>0</v>
      </c>
      <c r="M600" t="s">
        <v>5324</v>
      </c>
      <c r="AF600" t="s">
        <v>1152</v>
      </c>
      <c r="AG600" t="s">
        <v>7387</v>
      </c>
    </row>
    <row r="601" spans="1:33" x14ac:dyDescent="0.3">
      <c r="A601" t="s">
        <v>4020</v>
      </c>
      <c r="B601" t="s">
        <v>6606</v>
      </c>
      <c r="C601" t="s">
        <v>6605</v>
      </c>
      <c r="D601" t="s">
        <v>85</v>
      </c>
      <c r="G601" t="s">
        <v>4063</v>
      </c>
      <c r="H601" t="s">
        <v>4023</v>
      </c>
      <c r="K601">
        <v>3</v>
      </c>
      <c r="L601">
        <v>3</v>
      </c>
      <c r="M601" t="s">
        <v>4062</v>
      </c>
      <c r="AF601" t="s">
        <v>1152</v>
      </c>
      <c r="AG601" t="s">
        <v>7387</v>
      </c>
    </row>
    <row r="602" spans="1:33" x14ac:dyDescent="0.3">
      <c r="A602" t="s">
        <v>4020</v>
      </c>
      <c r="B602" t="s">
        <v>6608</v>
      </c>
      <c r="C602" t="s">
        <v>6607</v>
      </c>
      <c r="D602" t="s">
        <v>85</v>
      </c>
      <c r="G602" t="s">
        <v>4063</v>
      </c>
      <c r="H602" t="s">
        <v>4023</v>
      </c>
      <c r="K602">
        <v>3</v>
      </c>
      <c r="L602">
        <v>3</v>
      </c>
      <c r="M602" t="s">
        <v>4062</v>
      </c>
      <c r="AF602" t="s">
        <v>1152</v>
      </c>
      <c r="AG602" t="s">
        <v>7387</v>
      </c>
    </row>
    <row r="603" spans="1:33" x14ac:dyDescent="0.3">
      <c r="A603" t="s">
        <v>95</v>
      </c>
      <c r="B603" t="s">
        <v>7465</v>
      </c>
      <c r="C603" t="s">
        <v>6410</v>
      </c>
      <c r="D603" t="s">
        <v>85</v>
      </c>
      <c r="G603" t="s">
        <v>4063</v>
      </c>
      <c r="H603" t="s">
        <v>2885</v>
      </c>
      <c r="K603">
        <v>5</v>
      </c>
      <c r="L603">
        <v>5</v>
      </c>
      <c r="M603" t="s">
        <v>4773</v>
      </c>
      <c r="AF603" t="s">
        <v>1152</v>
      </c>
      <c r="AG603" t="s">
        <v>7387</v>
      </c>
    </row>
    <row r="604" spans="1:33" x14ac:dyDescent="0.3">
      <c r="A604" t="s">
        <v>100</v>
      </c>
      <c r="B604" t="s">
        <v>6413</v>
      </c>
      <c r="C604" t="s">
        <v>6412</v>
      </c>
      <c r="D604" t="s">
        <v>85</v>
      </c>
      <c r="G604" t="s">
        <v>4063</v>
      </c>
      <c r="H604" t="s">
        <v>2885</v>
      </c>
      <c r="K604">
        <v>3</v>
      </c>
      <c r="L604">
        <v>3</v>
      </c>
      <c r="M604" t="s">
        <v>5059</v>
      </c>
      <c r="AF604" t="s">
        <v>1152</v>
      </c>
      <c r="AG604" t="s">
        <v>7387</v>
      </c>
    </row>
    <row r="605" spans="1:33" x14ac:dyDescent="0.3">
      <c r="A605" t="s">
        <v>95</v>
      </c>
      <c r="B605" t="s">
        <v>7466</v>
      </c>
      <c r="C605" t="s">
        <v>6414</v>
      </c>
      <c r="D605" t="s">
        <v>85</v>
      </c>
      <c r="G605" t="s">
        <v>4063</v>
      </c>
      <c r="H605" t="s">
        <v>2885</v>
      </c>
      <c r="K605">
        <v>8</v>
      </c>
      <c r="L605">
        <v>8</v>
      </c>
      <c r="M605" t="s">
        <v>4602</v>
      </c>
      <c r="AF605" t="s">
        <v>1152</v>
      </c>
      <c r="AG605" t="s">
        <v>7387</v>
      </c>
    </row>
    <row r="606" spans="1:33" x14ac:dyDescent="0.3">
      <c r="A606" t="s">
        <v>95</v>
      </c>
      <c r="B606" t="s">
        <v>6417</v>
      </c>
      <c r="C606" t="s">
        <v>6416</v>
      </c>
      <c r="D606" t="s">
        <v>85</v>
      </c>
      <c r="G606" t="s">
        <v>4063</v>
      </c>
      <c r="H606" t="s">
        <v>2885</v>
      </c>
      <c r="K606">
        <v>8</v>
      </c>
      <c r="L606">
        <v>8</v>
      </c>
      <c r="M606" t="s">
        <v>4602</v>
      </c>
      <c r="AF606" t="s">
        <v>1152</v>
      </c>
      <c r="AG606" t="s">
        <v>7387</v>
      </c>
    </row>
    <row r="607" spans="1:33" x14ac:dyDescent="0.3">
      <c r="A607" t="s">
        <v>84</v>
      </c>
      <c r="B607" t="s">
        <v>2238</v>
      </c>
      <c r="C607" t="s">
        <v>2237</v>
      </c>
      <c r="D607" t="s">
        <v>85</v>
      </c>
      <c r="G607" t="s">
        <v>1433</v>
      </c>
      <c r="M607" t="s">
        <v>2135</v>
      </c>
      <c r="AF607" t="s">
        <v>1432</v>
      </c>
      <c r="AG607" t="s">
        <v>7387</v>
      </c>
    </row>
    <row r="608" spans="1:33" x14ac:dyDescent="0.3">
      <c r="A608" t="s">
        <v>84</v>
      </c>
      <c r="B608" t="s">
        <v>2240</v>
      </c>
      <c r="C608" t="s">
        <v>2239</v>
      </c>
      <c r="D608" t="s">
        <v>85</v>
      </c>
      <c r="G608" t="s">
        <v>1433</v>
      </c>
      <c r="M608" t="s">
        <v>2135</v>
      </c>
      <c r="AF608" t="s">
        <v>1432</v>
      </c>
      <c r="AG608" t="s">
        <v>7387</v>
      </c>
    </row>
    <row r="609" spans="1:33" x14ac:dyDescent="0.3">
      <c r="A609" t="s">
        <v>84</v>
      </c>
      <c r="B609" t="s">
        <v>2242</v>
      </c>
      <c r="C609" t="s">
        <v>2241</v>
      </c>
      <c r="D609" t="s">
        <v>85</v>
      </c>
      <c r="G609" t="s">
        <v>1433</v>
      </c>
      <c r="M609" t="s">
        <v>2135</v>
      </c>
      <c r="AF609" t="s">
        <v>1432</v>
      </c>
      <c r="AG609" t="s">
        <v>7387</v>
      </c>
    </row>
    <row r="610" spans="1:33" x14ac:dyDescent="0.3">
      <c r="A610" t="s">
        <v>84</v>
      </c>
      <c r="B610" t="s">
        <v>2244</v>
      </c>
      <c r="C610" t="s">
        <v>2243</v>
      </c>
      <c r="D610" t="s">
        <v>85</v>
      </c>
      <c r="G610" t="s">
        <v>1433</v>
      </c>
      <c r="M610" t="s">
        <v>2135</v>
      </c>
      <c r="AF610" t="s">
        <v>1432</v>
      </c>
      <c r="AG610" t="s">
        <v>7387</v>
      </c>
    </row>
    <row r="611" spans="1:33" x14ac:dyDescent="0.3">
      <c r="A611" t="s">
        <v>84</v>
      </c>
      <c r="B611" t="s">
        <v>2246</v>
      </c>
      <c r="C611" t="s">
        <v>2245</v>
      </c>
      <c r="D611" t="s">
        <v>94</v>
      </c>
      <c r="G611" t="s">
        <v>1433</v>
      </c>
      <c r="M611" t="s">
        <v>2135</v>
      </c>
      <c r="AF611" t="s">
        <v>1432</v>
      </c>
      <c r="AG611" t="s">
        <v>7387</v>
      </c>
    </row>
    <row r="612" spans="1:33" x14ac:dyDescent="0.3">
      <c r="A612" t="s">
        <v>84</v>
      </c>
      <c r="B612" t="s">
        <v>2248</v>
      </c>
      <c r="C612" t="s">
        <v>2247</v>
      </c>
      <c r="D612" t="s">
        <v>85</v>
      </c>
      <c r="G612" t="s">
        <v>1433</v>
      </c>
      <c r="M612" t="s">
        <v>2135</v>
      </c>
      <c r="AF612" t="s">
        <v>1432</v>
      </c>
      <c r="AG612" t="s">
        <v>7387</v>
      </c>
    </row>
    <row r="613" spans="1:33" x14ac:dyDescent="0.3">
      <c r="A613" t="s">
        <v>84</v>
      </c>
      <c r="B613" t="s">
        <v>2250</v>
      </c>
      <c r="C613" t="s">
        <v>2249</v>
      </c>
      <c r="D613" t="s">
        <v>92</v>
      </c>
      <c r="G613" t="s">
        <v>1433</v>
      </c>
      <c r="M613" t="s">
        <v>2135</v>
      </c>
      <c r="AF613" t="s">
        <v>1432</v>
      </c>
      <c r="AG613" t="s">
        <v>7387</v>
      </c>
    </row>
    <row r="614" spans="1:33" x14ac:dyDescent="0.3">
      <c r="A614" t="s">
        <v>84</v>
      </c>
      <c r="B614" t="s">
        <v>2254</v>
      </c>
      <c r="C614" t="s">
        <v>2253</v>
      </c>
      <c r="D614" t="s">
        <v>85</v>
      </c>
      <c r="G614" t="s">
        <v>1433</v>
      </c>
      <c r="M614" t="s">
        <v>2135</v>
      </c>
      <c r="AF614" t="s">
        <v>1432</v>
      </c>
      <c r="AG614" t="s">
        <v>7387</v>
      </c>
    </row>
    <row r="615" spans="1:33" x14ac:dyDescent="0.3">
      <c r="A615" t="s">
        <v>89</v>
      </c>
      <c r="B615" t="s">
        <v>2259</v>
      </c>
      <c r="C615" t="s">
        <v>2257</v>
      </c>
      <c r="D615" t="s">
        <v>94</v>
      </c>
      <c r="G615" t="s">
        <v>1433</v>
      </c>
      <c r="M615" t="s">
        <v>2258</v>
      </c>
      <c r="AF615" t="s">
        <v>1432</v>
      </c>
      <c r="AG615" t="s">
        <v>7387</v>
      </c>
    </row>
    <row r="616" spans="1:33" x14ac:dyDescent="0.3">
      <c r="A616" t="s">
        <v>84</v>
      </c>
      <c r="B616" t="s">
        <v>2261</v>
      </c>
      <c r="C616" t="s">
        <v>2260</v>
      </c>
      <c r="D616" t="s">
        <v>92</v>
      </c>
      <c r="G616" t="s">
        <v>1433</v>
      </c>
      <c r="M616" t="s">
        <v>2258</v>
      </c>
      <c r="AF616" t="s">
        <v>1432</v>
      </c>
      <c r="AG616" t="s">
        <v>7387</v>
      </c>
    </row>
    <row r="617" spans="1:33" x14ac:dyDescent="0.3">
      <c r="A617" t="s">
        <v>89</v>
      </c>
      <c r="B617" t="s">
        <v>2263</v>
      </c>
      <c r="C617" t="s">
        <v>2262</v>
      </c>
      <c r="D617" t="s">
        <v>94</v>
      </c>
      <c r="G617" t="s">
        <v>1433</v>
      </c>
      <c r="M617" t="s">
        <v>2258</v>
      </c>
      <c r="AF617" t="s">
        <v>1432</v>
      </c>
      <c r="AG617" t="s">
        <v>7387</v>
      </c>
    </row>
    <row r="618" spans="1:33" x14ac:dyDescent="0.3">
      <c r="A618" t="s">
        <v>84</v>
      </c>
      <c r="B618" t="s">
        <v>2265</v>
      </c>
      <c r="C618" t="s">
        <v>2264</v>
      </c>
      <c r="D618" t="s">
        <v>94</v>
      </c>
      <c r="G618" t="s">
        <v>1433</v>
      </c>
      <c r="M618" t="s">
        <v>2258</v>
      </c>
      <c r="AF618" t="s">
        <v>1432</v>
      </c>
      <c r="AG618" t="s">
        <v>7387</v>
      </c>
    </row>
    <row r="619" spans="1:33" x14ac:dyDescent="0.3">
      <c r="A619" t="s">
        <v>89</v>
      </c>
      <c r="B619" t="s">
        <v>2267</v>
      </c>
      <c r="C619" t="s">
        <v>2266</v>
      </c>
      <c r="D619" t="s">
        <v>94</v>
      </c>
      <c r="G619" t="s">
        <v>1433</v>
      </c>
      <c r="M619" t="s">
        <v>2258</v>
      </c>
      <c r="AF619" t="s">
        <v>1432</v>
      </c>
      <c r="AG619" t="s">
        <v>7387</v>
      </c>
    </row>
    <row r="620" spans="1:33" x14ac:dyDescent="0.3">
      <c r="A620" t="s">
        <v>108</v>
      </c>
      <c r="B620" t="s">
        <v>2269</v>
      </c>
      <c r="C620" t="s">
        <v>2268</v>
      </c>
      <c r="D620" t="s">
        <v>85</v>
      </c>
      <c r="G620" t="s">
        <v>1433</v>
      </c>
      <c r="K620">
        <v>2</v>
      </c>
      <c r="L620">
        <v>2</v>
      </c>
      <c r="M620" t="s">
        <v>2135</v>
      </c>
      <c r="AF620" t="s">
        <v>1432</v>
      </c>
      <c r="AG620" t="s">
        <v>7387</v>
      </c>
    </row>
    <row r="621" spans="1:33" x14ac:dyDescent="0.3">
      <c r="A621" t="s">
        <v>84</v>
      </c>
      <c r="B621" t="s">
        <v>2271</v>
      </c>
      <c r="C621" t="s">
        <v>2270</v>
      </c>
      <c r="D621" t="s">
        <v>94</v>
      </c>
      <c r="G621" t="s">
        <v>1433</v>
      </c>
      <c r="M621" t="s">
        <v>2258</v>
      </c>
      <c r="AF621" t="s">
        <v>1432</v>
      </c>
      <c r="AG621" t="s">
        <v>7387</v>
      </c>
    </row>
    <row r="622" spans="1:33" x14ac:dyDescent="0.3">
      <c r="A622" t="s">
        <v>84</v>
      </c>
      <c r="B622" t="s">
        <v>2273</v>
      </c>
      <c r="C622" t="s">
        <v>2272</v>
      </c>
      <c r="D622" t="s">
        <v>94</v>
      </c>
      <c r="G622" t="s">
        <v>1433</v>
      </c>
      <c r="M622" t="s">
        <v>2258</v>
      </c>
      <c r="AF622" t="s">
        <v>1432</v>
      </c>
      <c r="AG622" t="s">
        <v>7387</v>
      </c>
    </row>
    <row r="623" spans="1:33" x14ac:dyDescent="0.3">
      <c r="A623" t="s">
        <v>108</v>
      </c>
      <c r="B623" t="s">
        <v>7467</v>
      </c>
      <c r="C623" t="s">
        <v>2278</v>
      </c>
      <c r="D623" t="s">
        <v>85</v>
      </c>
      <c r="G623" t="s">
        <v>1433</v>
      </c>
      <c r="H623" t="s">
        <v>1548</v>
      </c>
      <c r="K623">
        <v>3</v>
      </c>
      <c r="L623">
        <v>3</v>
      </c>
      <c r="M623" t="s">
        <v>1573</v>
      </c>
      <c r="AF623" t="s">
        <v>1432</v>
      </c>
      <c r="AG623" t="s">
        <v>7387</v>
      </c>
    </row>
    <row r="624" spans="1:33" x14ac:dyDescent="0.3">
      <c r="A624" t="s">
        <v>96</v>
      </c>
      <c r="B624" t="s">
        <v>2282</v>
      </c>
      <c r="C624" t="s">
        <v>2281</v>
      </c>
      <c r="D624" t="s">
        <v>85</v>
      </c>
      <c r="G624" t="s">
        <v>1433</v>
      </c>
      <c r="K624">
        <v>2</v>
      </c>
      <c r="L624">
        <v>2</v>
      </c>
      <c r="M624" t="s">
        <v>1573</v>
      </c>
      <c r="AF624" t="s">
        <v>1432</v>
      </c>
      <c r="AG624" t="s">
        <v>7387</v>
      </c>
    </row>
    <row r="625" spans="1:41" x14ac:dyDescent="0.3">
      <c r="A625" t="s">
        <v>96</v>
      </c>
      <c r="B625" t="s">
        <v>2284</v>
      </c>
      <c r="C625" t="s">
        <v>2283</v>
      </c>
      <c r="D625" t="s">
        <v>85</v>
      </c>
      <c r="G625" t="s">
        <v>1433</v>
      </c>
      <c r="K625">
        <v>2</v>
      </c>
      <c r="L625">
        <v>2</v>
      </c>
      <c r="M625" t="s">
        <v>1694</v>
      </c>
      <c r="AF625" t="s">
        <v>1432</v>
      </c>
      <c r="AG625" t="s">
        <v>7387</v>
      </c>
    </row>
    <row r="626" spans="1:41" x14ac:dyDescent="0.3">
      <c r="A626" t="s">
        <v>96</v>
      </c>
      <c r="B626" t="s">
        <v>2286</v>
      </c>
      <c r="C626" t="s">
        <v>2285</v>
      </c>
      <c r="D626" t="s">
        <v>85</v>
      </c>
      <c r="G626" t="s">
        <v>1433</v>
      </c>
      <c r="K626">
        <v>2</v>
      </c>
      <c r="L626">
        <v>2</v>
      </c>
      <c r="M626" t="s">
        <v>1864</v>
      </c>
      <c r="AF626" t="s">
        <v>1432</v>
      </c>
      <c r="AG626" t="s">
        <v>7387</v>
      </c>
    </row>
    <row r="627" spans="1:41" x14ac:dyDescent="0.3">
      <c r="A627" t="s">
        <v>96</v>
      </c>
      <c r="B627" t="s">
        <v>2288</v>
      </c>
      <c r="C627" t="s">
        <v>2287</v>
      </c>
      <c r="D627" t="s">
        <v>85</v>
      </c>
      <c r="G627" t="s">
        <v>1433</v>
      </c>
      <c r="K627">
        <v>2</v>
      </c>
      <c r="L627">
        <v>1</v>
      </c>
      <c r="M627" t="s">
        <v>1990</v>
      </c>
      <c r="AF627" t="s">
        <v>1432</v>
      </c>
      <c r="AG627" t="s">
        <v>7387</v>
      </c>
    </row>
    <row r="628" spans="1:41" x14ac:dyDescent="0.3">
      <c r="A628" t="s">
        <v>97</v>
      </c>
      <c r="B628" t="s">
        <v>2290</v>
      </c>
      <c r="C628" t="s">
        <v>2289</v>
      </c>
      <c r="D628" t="s">
        <v>85</v>
      </c>
      <c r="G628" t="s">
        <v>1433</v>
      </c>
      <c r="K628">
        <v>2</v>
      </c>
      <c r="L628">
        <v>2</v>
      </c>
      <c r="M628" t="s">
        <v>1431</v>
      </c>
      <c r="AF628" t="s">
        <v>1432</v>
      </c>
      <c r="AG628" t="s">
        <v>7387</v>
      </c>
      <c r="AO628" t="s">
        <v>84</v>
      </c>
    </row>
    <row r="629" spans="1:41" x14ac:dyDescent="0.3">
      <c r="A629" t="s">
        <v>97</v>
      </c>
      <c r="B629" t="s">
        <v>2292</v>
      </c>
      <c r="C629" t="s">
        <v>2291</v>
      </c>
      <c r="D629" t="s">
        <v>85</v>
      </c>
      <c r="G629" t="s">
        <v>1433</v>
      </c>
      <c r="K629">
        <v>1</v>
      </c>
      <c r="L629">
        <v>1</v>
      </c>
      <c r="M629" t="s">
        <v>1431</v>
      </c>
      <c r="AF629" t="s">
        <v>1432</v>
      </c>
      <c r="AG629" t="s">
        <v>7387</v>
      </c>
      <c r="AO629" t="s">
        <v>89</v>
      </c>
    </row>
    <row r="630" spans="1:41" x14ac:dyDescent="0.3">
      <c r="A630" t="s">
        <v>97</v>
      </c>
      <c r="B630" t="s">
        <v>2294</v>
      </c>
      <c r="C630" t="s">
        <v>2293</v>
      </c>
      <c r="D630" t="s">
        <v>85</v>
      </c>
      <c r="G630" t="s">
        <v>1433</v>
      </c>
      <c r="K630">
        <v>3</v>
      </c>
      <c r="L630">
        <v>5</v>
      </c>
      <c r="M630" t="s">
        <v>1573</v>
      </c>
      <c r="AF630" t="s">
        <v>1432</v>
      </c>
      <c r="AG630" t="s">
        <v>7387</v>
      </c>
      <c r="AO630" t="s">
        <v>84</v>
      </c>
    </row>
    <row r="631" spans="1:41" x14ac:dyDescent="0.3">
      <c r="A631" t="s">
        <v>97</v>
      </c>
      <c r="B631" t="s">
        <v>2296</v>
      </c>
      <c r="C631" t="s">
        <v>2295</v>
      </c>
      <c r="D631" t="s">
        <v>85</v>
      </c>
      <c r="G631" t="s">
        <v>1433</v>
      </c>
      <c r="K631">
        <v>3</v>
      </c>
      <c r="L631">
        <v>3</v>
      </c>
      <c r="M631" t="s">
        <v>1573</v>
      </c>
      <c r="AF631" t="s">
        <v>1432</v>
      </c>
      <c r="AG631" t="s">
        <v>7387</v>
      </c>
      <c r="AO631" t="s">
        <v>89</v>
      </c>
    </row>
    <row r="632" spans="1:41" x14ac:dyDescent="0.3">
      <c r="A632" t="s">
        <v>97</v>
      </c>
      <c r="B632" t="s">
        <v>2298</v>
      </c>
      <c r="C632" t="s">
        <v>2297</v>
      </c>
      <c r="D632" t="s">
        <v>85</v>
      </c>
      <c r="G632" t="s">
        <v>1433</v>
      </c>
      <c r="K632">
        <v>5</v>
      </c>
      <c r="L632">
        <v>5</v>
      </c>
      <c r="M632" t="s">
        <v>1694</v>
      </c>
      <c r="AF632" t="s">
        <v>1432</v>
      </c>
      <c r="AG632" t="s">
        <v>7387</v>
      </c>
      <c r="AO632" t="s">
        <v>84</v>
      </c>
    </row>
    <row r="633" spans="1:41" x14ac:dyDescent="0.3">
      <c r="A633" t="s">
        <v>97</v>
      </c>
      <c r="B633" t="s">
        <v>2300</v>
      </c>
      <c r="C633" t="s">
        <v>2299</v>
      </c>
      <c r="D633" t="s">
        <v>85</v>
      </c>
      <c r="G633" t="s">
        <v>1433</v>
      </c>
      <c r="K633">
        <v>3</v>
      </c>
      <c r="L633">
        <v>3</v>
      </c>
      <c r="M633" t="s">
        <v>1694</v>
      </c>
      <c r="AF633" t="s">
        <v>1432</v>
      </c>
      <c r="AG633" t="s">
        <v>7387</v>
      </c>
      <c r="AO633" t="s">
        <v>89</v>
      </c>
    </row>
    <row r="634" spans="1:41" x14ac:dyDescent="0.3">
      <c r="A634" t="s">
        <v>97</v>
      </c>
      <c r="B634" t="s">
        <v>2302</v>
      </c>
      <c r="C634" t="s">
        <v>2301</v>
      </c>
      <c r="D634" t="s">
        <v>85</v>
      </c>
      <c r="G634" t="s">
        <v>1433</v>
      </c>
      <c r="K634">
        <v>5</v>
      </c>
      <c r="L634">
        <v>5</v>
      </c>
      <c r="M634" t="s">
        <v>1864</v>
      </c>
      <c r="AF634" t="s">
        <v>1432</v>
      </c>
      <c r="AG634" t="s">
        <v>7387</v>
      </c>
      <c r="AO634" t="s">
        <v>84</v>
      </c>
    </row>
    <row r="635" spans="1:41" x14ac:dyDescent="0.3">
      <c r="A635" t="s">
        <v>97</v>
      </c>
      <c r="B635" t="s">
        <v>2304</v>
      </c>
      <c r="C635" t="s">
        <v>2303</v>
      </c>
      <c r="D635" t="s">
        <v>85</v>
      </c>
      <c r="G635" t="s">
        <v>1433</v>
      </c>
      <c r="K635">
        <v>3</v>
      </c>
      <c r="L635">
        <v>3</v>
      </c>
      <c r="M635" t="s">
        <v>1864</v>
      </c>
      <c r="AF635" t="s">
        <v>1432</v>
      </c>
      <c r="AG635" t="s">
        <v>7387</v>
      </c>
      <c r="AO635" t="s">
        <v>89</v>
      </c>
    </row>
    <row r="636" spans="1:41" x14ac:dyDescent="0.3">
      <c r="A636" t="s">
        <v>97</v>
      </c>
      <c r="B636" t="s">
        <v>2306</v>
      </c>
      <c r="C636" t="s">
        <v>2305</v>
      </c>
      <c r="D636" t="s">
        <v>85</v>
      </c>
      <c r="G636" t="s">
        <v>1433</v>
      </c>
      <c r="K636">
        <v>8</v>
      </c>
      <c r="L636">
        <v>8</v>
      </c>
      <c r="M636" t="s">
        <v>1990</v>
      </c>
      <c r="AF636" t="s">
        <v>1432</v>
      </c>
      <c r="AG636" t="s">
        <v>7387</v>
      </c>
      <c r="AO636" t="s">
        <v>84</v>
      </c>
    </row>
    <row r="637" spans="1:41" x14ac:dyDescent="0.3">
      <c r="A637" t="s">
        <v>97</v>
      </c>
      <c r="B637" t="s">
        <v>2308</v>
      </c>
      <c r="C637" t="s">
        <v>2307</v>
      </c>
      <c r="D637" t="s">
        <v>85</v>
      </c>
      <c r="G637" t="s">
        <v>1433</v>
      </c>
      <c r="K637">
        <v>5</v>
      </c>
      <c r="L637">
        <v>5</v>
      </c>
      <c r="M637" t="s">
        <v>1990</v>
      </c>
      <c r="AF637" t="s">
        <v>1432</v>
      </c>
      <c r="AG637" t="s">
        <v>7387</v>
      </c>
      <c r="AO637" t="s">
        <v>89</v>
      </c>
    </row>
    <row r="638" spans="1:41" x14ac:dyDescent="0.3">
      <c r="A638" t="s">
        <v>96</v>
      </c>
      <c r="B638" t="s">
        <v>2310</v>
      </c>
      <c r="C638" t="s">
        <v>2309</v>
      </c>
      <c r="D638" t="s">
        <v>85</v>
      </c>
      <c r="G638" t="s">
        <v>1433</v>
      </c>
      <c r="K638">
        <v>2</v>
      </c>
      <c r="L638">
        <v>1</v>
      </c>
      <c r="M638" t="s">
        <v>2135</v>
      </c>
      <c r="AF638" t="s">
        <v>1432</v>
      </c>
      <c r="AG638" t="s">
        <v>7387</v>
      </c>
    </row>
    <row r="639" spans="1:41" x14ac:dyDescent="0.3">
      <c r="A639" t="s">
        <v>97</v>
      </c>
      <c r="B639" t="s">
        <v>2312</v>
      </c>
      <c r="C639" t="s">
        <v>2311</v>
      </c>
      <c r="D639" t="s">
        <v>90</v>
      </c>
      <c r="G639" t="s">
        <v>1433</v>
      </c>
      <c r="K639">
        <v>8</v>
      </c>
      <c r="L639">
        <v>8</v>
      </c>
      <c r="M639" t="s">
        <v>2135</v>
      </c>
      <c r="AF639" t="s">
        <v>1432</v>
      </c>
      <c r="AG639" t="s">
        <v>7387</v>
      </c>
      <c r="AO639" t="s">
        <v>84</v>
      </c>
    </row>
    <row r="640" spans="1:41" x14ac:dyDescent="0.3">
      <c r="A640" t="s">
        <v>97</v>
      </c>
      <c r="B640" t="s">
        <v>2314</v>
      </c>
      <c r="C640" t="s">
        <v>2313</v>
      </c>
      <c r="D640" t="s">
        <v>90</v>
      </c>
      <c r="G640" t="s">
        <v>1433</v>
      </c>
      <c r="K640">
        <v>5</v>
      </c>
      <c r="L640">
        <v>3</v>
      </c>
      <c r="M640" t="s">
        <v>2135</v>
      </c>
      <c r="AF640" t="s">
        <v>1432</v>
      </c>
      <c r="AG640" t="s">
        <v>7387</v>
      </c>
      <c r="AO640" t="s">
        <v>89</v>
      </c>
    </row>
    <row r="641" spans="1:33" x14ac:dyDescent="0.3">
      <c r="A641" t="s">
        <v>108</v>
      </c>
      <c r="B641" t="s">
        <v>7468</v>
      </c>
      <c r="C641" t="s">
        <v>2315</v>
      </c>
      <c r="D641" t="s">
        <v>85</v>
      </c>
      <c r="G641" t="s">
        <v>1433</v>
      </c>
      <c r="H641" t="s">
        <v>7469</v>
      </c>
      <c r="K641">
        <v>5</v>
      </c>
      <c r="L641">
        <v>5</v>
      </c>
      <c r="M641" t="s">
        <v>1573</v>
      </c>
      <c r="AF641" t="s">
        <v>1432</v>
      </c>
      <c r="AG641" t="s">
        <v>7387</v>
      </c>
    </row>
    <row r="642" spans="1:33" x14ac:dyDescent="0.3">
      <c r="A642" t="s">
        <v>95</v>
      </c>
      <c r="B642" t="s">
        <v>7470</v>
      </c>
      <c r="C642" t="s">
        <v>2317</v>
      </c>
      <c r="D642" t="s">
        <v>85</v>
      </c>
      <c r="G642" t="s">
        <v>1433</v>
      </c>
      <c r="H642" t="s">
        <v>7469</v>
      </c>
      <c r="K642">
        <v>5</v>
      </c>
      <c r="L642">
        <v>5</v>
      </c>
      <c r="M642" t="s">
        <v>1694</v>
      </c>
      <c r="AF642" t="s">
        <v>1432</v>
      </c>
      <c r="AG642" t="s">
        <v>7387</v>
      </c>
    </row>
    <row r="643" spans="1:33" x14ac:dyDescent="0.3">
      <c r="A643" t="s">
        <v>95</v>
      </c>
      <c r="B643" t="s">
        <v>2320</v>
      </c>
      <c r="C643" t="s">
        <v>2319</v>
      </c>
      <c r="D643" t="s">
        <v>85</v>
      </c>
      <c r="G643" t="s">
        <v>1433</v>
      </c>
      <c r="H643" t="s">
        <v>7469</v>
      </c>
      <c r="K643">
        <v>5</v>
      </c>
      <c r="L643">
        <v>5</v>
      </c>
      <c r="M643" t="s">
        <v>1694</v>
      </c>
      <c r="AF643" t="s">
        <v>1432</v>
      </c>
      <c r="AG643" t="s">
        <v>7387</v>
      </c>
    </row>
    <row r="644" spans="1:33" x14ac:dyDescent="0.3">
      <c r="A644" t="s">
        <v>95</v>
      </c>
      <c r="B644" t="s">
        <v>2322</v>
      </c>
      <c r="C644" t="s">
        <v>2321</v>
      </c>
      <c r="D644" t="s">
        <v>85</v>
      </c>
      <c r="G644" t="s">
        <v>1433</v>
      </c>
      <c r="H644" t="s">
        <v>7469</v>
      </c>
      <c r="K644">
        <v>5</v>
      </c>
      <c r="L644">
        <v>5</v>
      </c>
      <c r="M644" t="s">
        <v>1864</v>
      </c>
      <c r="AF644" t="s">
        <v>1432</v>
      </c>
      <c r="AG644" t="s">
        <v>7387</v>
      </c>
    </row>
    <row r="645" spans="1:33" x14ac:dyDescent="0.3">
      <c r="A645" t="s">
        <v>95</v>
      </c>
      <c r="B645" t="s">
        <v>7471</v>
      </c>
      <c r="C645" t="s">
        <v>2323</v>
      </c>
      <c r="D645" t="s">
        <v>85</v>
      </c>
      <c r="G645" t="s">
        <v>1433</v>
      </c>
      <c r="H645" t="s">
        <v>7469</v>
      </c>
      <c r="K645">
        <v>5</v>
      </c>
      <c r="L645">
        <v>5</v>
      </c>
      <c r="M645" t="s">
        <v>1864</v>
      </c>
      <c r="AF645" t="s">
        <v>1432</v>
      </c>
      <c r="AG645" t="s">
        <v>7387</v>
      </c>
    </row>
    <row r="646" spans="1:33" x14ac:dyDescent="0.3">
      <c r="A646" t="s">
        <v>95</v>
      </c>
      <c r="B646" t="s">
        <v>7472</v>
      </c>
      <c r="C646" t="s">
        <v>2325</v>
      </c>
      <c r="D646" t="s">
        <v>85</v>
      </c>
      <c r="G646" t="s">
        <v>1433</v>
      </c>
      <c r="H646" t="s">
        <v>7469</v>
      </c>
      <c r="K646">
        <v>5</v>
      </c>
      <c r="L646">
        <v>5</v>
      </c>
      <c r="M646" t="s">
        <v>1990</v>
      </c>
      <c r="AF646" t="s">
        <v>1432</v>
      </c>
      <c r="AG646" t="s">
        <v>7387</v>
      </c>
    </row>
    <row r="647" spans="1:33" x14ac:dyDescent="0.3">
      <c r="A647" t="s">
        <v>96</v>
      </c>
      <c r="B647" t="s">
        <v>7473</v>
      </c>
      <c r="C647" t="s">
        <v>2327</v>
      </c>
      <c r="D647" t="s">
        <v>85</v>
      </c>
      <c r="G647" t="s">
        <v>1433</v>
      </c>
      <c r="H647" t="s">
        <v>7469</v>
      </c>
      <c r="K647">
        <v>5</v>
      </c>
      <c r="L647">
        <v>5</v>
      </c>
      <c r="M647" t="s">
        <v>1990</v>
      </c>
      <c r="AF647" t="s">
        <v>1432</v>
      </c>
      <c r="AG647" t="s">
        <v>7387</v>
      </c>
    </row>
    <row r="648" spans="1:33" x14ac:dyDescent="0.3">
      <c r="A648" t="s">
        <v>95</v>
      </c>
      <c r="B648" t="s">
        <v>7474</v>
      </c>
      <c r="C648" t="s">
        <v>2329</v>
      </c>
      <c r="D648" t="s">
        <v>85</v>
      </c>
      <c r="G648" t="s">
        <v>1433</v>
      </c>
      <c r="H648" t="s">
        <v>7469</v>
      </c>
      <c r="K648">
        <v>5</v>
      </c>
      <c r="L648">
        <v>5</v>
      </c>
      <c r="M648" t="s">
        <v>1694</v>
      </c>
      <c r="AF648" t="s">
        <v>1432</v>
      </c>
      <c r="AG648" t="s">
        <v>7387</v>
      </c>
    </row>
    <row r="649" spans="1:33" x14ac:dyDescent="0.3">
      <c r="A649" t="s">
        <v>96</v>
      </c>
      <c r="B649" t="s">
        <v>2332</v>
      </c>
      <c r="C649" t="s">
        <v>2331</v>
      </c>
      <c r="D649" t="s">
        <v>85</v>
      </c>
      <c r="G649" t="s">
        <v>1433</v>
      </c>
      <c r="H649" t="s">
        <v>2333</v>
      </c>
      <c r="K649">
        <v>3</v>
      </c>
      <c r="L649">
        <v>3</v>
      </c>
      <c r="M649" t="s">
        <v>1694</v>
      </c>
      <c r="AF649" t="s">
        <v>1432</v>
      </c>
      <c r="AG649" t="s">
        <v>7387</v>
      </c>
    </row>
    <row r="650" spans="1:33" x14ac:dyDescent="0.3">
      <c r="A650" t="s">
        <v>96</v>
      </c>
      <c r="B650" t="s">
        <v>2335</v>
      </c>
      <c r="C650" t="s">
        <v>2334</v>
      </c>
      <c r="D650" t="s">
        <v>85</v>
      </c>
      <c r="G650" t="s">
        <v>1433</v>
      </c>
      <c r="H650" t="s">
        <v>2333</v>
      </c>
      <c r="K650">
        <v>3</v>
      </c>
      <c r="L650">
        <v>3</v>
      </c>
      <c r="M650" t="s">
        <v>1864</v>
      </c>
      <c r="AF650" t="s">
        <v>1432</v>
      </c>
      <c r="AG650" t="s">
        <v>7387</v>
      </c>
    </row>
    <row r="651" spans="1:33" x14ac:dyDescent="0.3">
      <c r="A651" t="s">
        <v>96</v>
      </c>
      <c r="B651" t="s">
        <v>2337</v>
      </c>
      <c r="C651" t="s">
        <v>2336</v>
      </c>
      <c r="D651" t="s">
        <v>85</v>
      </c>
      <c r="G651" t="s">
        <v>1433</v>
      </c>
      <c r="H651" t="s">
        <v>2333</v>
      </c>
      <c r="K651">
        <v>3</v>
      </c>
      <c r="L651">
        <v>3</v>
      </c>
      <c r="M651" t="s">
        <v>1864</v>
      </c>
      <c r="AF651" t="s">
        <v>1432</v>
      </c>
      <c r="AG651" t="s">
        <v>7387</v>
      </c>
    </row>
    <row r="652" spans="1:33" x14ac:dyDescent="0.3">
      <c r="A652" t="s">
        <v>96</v>
      </c>
      <c r="B652" t="s">
        <v>2339</v>
      </c>
      <c r="C652" t="s">
        <v>2338</v>
      </c>
      <c r="D652" t="s">
        <v>85</v>
      </c>
      <c r="G652" t="s">
        <v>1433</v>
      </c>
      <c r="H652" t="s">
        <v>2333</v>
      </c>
      <c r="K652">
        <v>3</v>
      </c>
      <c r="L652">
        <v>3</v>
      </c>
      <c r="M652" t="s">
        <v>1864</v>
      </c>
      <c r="AF652" t="s">
        <v>1432</v>
      </c>
      <c r="AG652" t="s">
        <v>7387</v>
      </c>
    </row>
    <row r="653" spans="1:33" x14ac:dyDescent="0.3">
      <c r="A653" t="s">
        <v>96</v>
      </c>
      <c r="B653" t="s">
        <v>2341</v>
      </c>
      <c r="C653" t="s">
        <v>2340</v>
      </c>
      <c r="D653" t="s">
        <v>85</v>
      </c>
      <c r="G653" t="s">
        <v>1433</v>
      </c>
      <c r="H653" t="s">
        <v>2333</v>
      </c>
      <c r="K653">
        <v>3</v>
      </c>
      <c r="L653">
        <v>3</v>
      </c>
      <c r="M653" t="s">
        <v>1990</v>
      </c>
      <c r="AF653" t="s">
        <v>1432</v>
      </c>
      <c r="AG653" t="s">
        <v>7387</v>
      </c>
    </row>
    <row r="654" spans="1:33" x14ac:dyDescent="0.3">
      <c r="A654" t="s">
        <v>96</v>
      </c>
      <c r="B654" t="s">
        <v>2343</v>
      </c>
      <c r="C654" t="s">
        <v>2342</v>
      </c>
      <c r="D654" t="s">
        <v>85</v>
      </c>
      <c r="G654" t="s">
        <v>1433</v>
      </c>
      <c r="H654" t="s">
        <v>2333</v>
      </c>
      <c r="K654">
        <v>3</v>
      </c>
      <c r="L654">
        <v>3</v>
      </c>
      <c r="M654" t="s">
        <v>1990</v>
      </c>
      <c r="AF654" t="s">
        <v>1432</v>
      </c>
      <c r="AG654" t="s">
        <v>7387</v>
      </c>
    </row>
    <row r="655" spans="1:33" x14ac:dyDescent="0.3">
      <c r="A655" t="s">
        <v>108</v>
      </c>
      <c r="B655" t="s">
        <v>7475</v>
      </c>
      <c r="C655" t="s">
        <v>7476</v>
      </c>
      <c r="D655" t="s">
        <v>85</v>
      </c>
      <c r="G655" t="s">
        <v>1433</v>
      </c>
      <c r="H655" t="s">
        <v>7477</v>
      </c>
      <c r="K655">
        <v>2</v>
      </c>
      <c r="L655">
        <v>2</v>
      </c>
      <c r="M655" t="s">
        <v>1431</v>
      </c>
      <c r="AF655" t="s">
        <v>1432</v>
      </c>
      <c r="AG655" t="s">
        <v>7387</v>
      </c>
    </row>
    <row r="656" spans="1:33" x14ac:dyDescent="0.3">
      <c r="A656" t="s">
        <v>95</v>
      </c>
      <c r="B656" t="s">
        <v>7478</v>
      </c>
      <c r="C656" t="s">
        <v>7479</v>
      </c>
      <c r="D656" t="s">
        <v>85</v>
      </c>
      <c r="G656" t="s">
        <v>1433</v>
      </c>
      <c r="H656" t="s">
        <v>7477</v>
      </c>
      <c r="K656">
        <v>5</v>
      </c>
      <c r="L656">
        <v>5</v>
      </c>
      <c r="M656" t="s">
        <v>1573</v>
      </c>
      <c r="AF656" t="s">
        <v>1432</v>
      </c>
      <c r="AG656" t="s">
        <v>7387</v>
      </c>
    </row>
    <row r="657" spans="1:33" x14ac:dyDescent="0.3">
      <c r="A657" t="s">
        <v>108</v>
      </c>
      <c r="B657" t="s">
        <v>2345</v>
      </c>
      <c r="C657" t="s">
        <v>2344</v>
      </c>
      <c r="D657" t="s">
        <v>85</v>
      </c>
      <c r="G657" t="s">
        <v>1433</v>
      </c>
      <c r="H657" t="s">
        <v>2346</v>
      </c>
      <c r="K657">
        <v>1</v>
      </c>
      <c r="L657">
        <v>1</v>
      </c>
      <c r="M657" t="s">
        <v>1694</v>
      </c>
      <c r="AF657" t="s">
        <v>1432</v>
      </c>
      <c r="AG657" t="s">
        <v>7387</v>
      </c>
    </row>
    <row r="658" spans="1:33" x14ac:dyDescent="0.3">
      <c r="A658" t="s">
        <v>95</v>
      </c>
      <c r="B658" t="s">
        <v>2348</v>
      </c>
      <c r="C658" t="s">
        <v>2347</v>
      </c>
      <c r="D658" t="s">
        <v>85</v>
      </c>
      <c r="G658" t="s">
        <v>1433</v>
      </c>
      <c r="H658" t="s">
        <v>2346</v>
      </c>
      <c r="K658">
        <v>3</v>
      </c>
      <c r="L658">
        <v>3</v>
      </c>
      <c r="M658" t="s">
        <v>2135</v>
      </c>
      <c r="AF658" t="s">
        <v>1432</v>
      </c>
      <c r="AG658" t="s">
        <v>7387</v>
      </c>
    </row>
    <row r="659" spans="1:33" x14ac:dyDescent="0.3">
      <c r="A659" t="s">
        <v>95</v>
      </c>
      <c r="B659" t="s">
        <v>2350</v>
      </c>
      <c r="C659" t="s">
        <v>2349</v>
      </c>
      <c r="D659" t="s">
        <v>85</v>
      </c>
      <c r="G659" t="s">
        <v>1433</v>
      </c>
      <c r="H659" t="s">
        <v>2111</v>
      </c>
      <c r="K659">
        <v>8</v>
      </c>
      <c r="L659">
        <v>8</v>
      </c>
      <c r="M659" t="s">
        <v>1573</v>
      </c>
      <c r="AF659" t="s">
        <v>1432</v>
      </c>
      <c r="AG659" t="s">
        <v>7387</v>
      </c>
    </row>
    <row r="660" spans="1:33" x14ac:dyDescent="0.3">
      <c r="A660" t="s">
        <v>95</v>
      </c>
      <c r="B660" t="s">
        <v>7480</v>
      </c>
      <c r="C660" t="s">
        <v>2351</v>
      </c>
      <c r="D660" t="s">
        <v>85</v>
      </c>
      <c r="G660" t="s">
        <v>1433</v>
      </c>
      <c r="H660" t="s">
        <v>2111</v>
      </c>
      <c r="K660">
        <v>8</v>
      </c>
      <c r="L660">
        <v>8</v>
      </c>
      <c r="M660" t="s">
        <v>1990</v>
      </c>
      <c r="AF660" t="s">
        <v>1432</v>
      </c>
      <c r="AG660" t="s">
        <v>7387</v>
      </c>
    </row>
    <row r="661" spans="1:33" x14ac:dyDescent="0.3">
      <c r="A661" t="s">
        <v>95</v>
      </c>
      <c r="B661" t="s">
        <v>7481</v>
      </c>
      <c r="C661" t="s">
        <v>2353</v>
      </c>
      <c r="D661" t="s">
        <v>85</v>
      </c>
      <c r="G661" t="s">
        <v>1433</v>
      </c>
      <c r="H661" t="s">
        <v>2111</v>
      </c>
      <c r="K661">
        <v>8</v>
      </c>
      <c r="L661">
        <v>8</v>
      </c>
      <c r="M661" t="s">
        <v>1864</v>
      </c>
      <c r="AF661" t="s">
        <v>1432</v>
      </c>
      <c r="AG661" t="s">
        <v>7387</v>
      </c>
    </row>
    <row r="662" spans="1:33" x14ac:dyDescent="0.3">
      <c r="A662" t="s">
        <v>95</v>
      </c>
      <c r="B662" t="s">
        <v>2356</v>
      </c>
      <c r="C662" t="s">
        <v>2355</v>
      </c>
      <c r="D662" t="s">
        <v>85</v>
      </c>
      <c r="G662" t="s">
        <v>1433</v>
      </c>
      <c r="H662" t="s">
        <v>2111</v>
      </c>
      <c r="K662">
        <v>8</v>
      </c>
      <c r="L662">
        <v>8</v>
      </c>
      <c r="M662" t="s">
        <v>1694</v>
      </c>
      <c r="AF662" t="s">
        <v>1432</v>
      </c>
      <c r="AG662" t="s">
        <v>7387</v>
      </c>
    </row>
    <row r="663" spans="1:33" x14ac:dyDescent="0.3">
      <c r="A663" t="s">
        <v>100</v>
      </c>
      <c r="B663" t="s">
        <v>2358</v>
      </c>
      <c r="C663" t="s">
        <v>2357</v>
      </c>
      <c r="D663" t="s">
        <v>85</v>
      </c>
      <c r="G663" t="s">
        <v>1433</v>
      </c>
      <c r="H663" t="s">
        <v>2111</v>
      </c>
      <c r="K663">
        <v>5</v>
      </c>
      <c r="L663">
        <v>5</v>
      </c>
      <c r="M663" t="s">
        <v>2135</v>
      </c>
      <c r="AF663" t="s">
        <v>1432</v>
      </c>
      <c r="AG663" t="s">
        <v>7387</v>
      </c>
    </row>
    <row r="664" spans="1:33" x14ac:dyDescent="0.3">
      <c r="A664" t="s">
        <v>100</v>
      </c>
      <c r="B664" t="s">
        <v>2360</v>
      </c>
      <c r="C664" t="s">
        <v>2359</v>
      </c>
      <c r="D664" t="s">
        <v>85</v>
      </c>
      <c r="G664" t="s">
        <v>1433</v>
      </c>
      <c r="H664" t="s">
        <v>2111</v>
      </c>
      <c r="K664">
        <v>5</v>
      </c>
      <c r="L664">
        <v>5</v>
      </c>
      <c r="M664" t="s">
        <v>2135</v>
      </c>
      <c r="AF664" t="s">
        <v>1432</v>
      </c>
      <c r="AG664" t="s">
        <v>7387</v>
      </c>
    </row>
    <row r="665" spans="1:33" x14ac:dyDescent="0.3">
      <c r="A665" t="s">
        <v>100</v>
      </c>
      <c r="B665" t="s">
        <v>2362</v>
      </c>
      <c r="C665" t="s">
        <v>2361</v>
      </c>
      <c r="D665" t="s">
        <v>85</v>
      </c>
      <c r="G665" t="s">
        <v>1433</v>
      </c>
      <c r="H665" t="s">
        <v>2111</v>
      </c>
      <c r="K665">
        <v>5</v>
      </c>
      <c r="L665">
        <v>5</v>
      </c>
      <c r="M665" t="s">
        <v>2135</v>
      </c>
      <c r="AF665" t="s">
        <v>1432</v>
      </c>
      <c r="AG665" t="s">
        <v>7387</v>
      </c>
    </row>
    <row r="666" spans="1:33" x14ac:dyDescent="0.3">
      <c r="A666" t="s">
        <v>100</v>
      </c>
      <c r="B666" t="s">
        <v>2364</v>
      </c>
      <c r="C666" t="s">
        <v>2363</v>
      </c>
      <c r="D666" t="s">
        <v>85</v>
      </c>
      <c r="G666" t="s">
        <v>1433</v>
      </c>
      <c r="H666" t="s">
        <v>2111</v>
      </c>
      <c r="K666">
        <v>5</v>
      </c>
      <c r="L666">
        <v>5</v>
      </c>
      <c r="M666" t="s">
        <v>2135</v>
      </c>
      <c r="AF666" t="s">
        <v>1432</v>
      </c>
      <c r="AG666" t="s">
        <v>7387</v>
      </c>
    </row>
    <row r="667" spans="1:33" x14ac:dyDescent="0.3">
      <c r="A667" t="s">
        <v>96</v>
      </c>
      <c r="B667" t="s">
        <v>7482</v>
      </c>
      <c r="C667" t="s">
        <v>7483</v>
      </c>
      <c r="D667" t="s">
        <v>85</v>
      </c>
      <c r="G667" t="s">
        <v>1433</v>
      </c>
      <c r="H667" t="s">
        <v>1548</v>
      </c>
      <c r="K667">
        <v>5</v>
      </c>
      <c r="L667">
        <v>5</v>
      </c>
      <c r="M667" t="s">
        <v>1573</v>
      </c>
      <c r="AF667" t="s">
        <v>1432</v>
      </c>
      <c r="AG667" t="s">
        <v>7387</v>
      </c>
    </row>
    <row r="668" spans="1:33" x14ac:dyDescent="0.3">
      <c r="A668" t="s">
        <v>100</v>
      </c>
      <c r="B668" t="s">
        <v>2366</v>
      </c>
      <c r="C668" t="s">
        <v>2365</v>
      </c>
      <c r="D668" t="s">
        <v>85</v>
      </c>
      <c r="G668" t="s">
        <v>1433</v>
      </c>
      <c r="H668" t="s">
        <v>1548</v>
      </c>
      <c r="K668">
        <v>5</v>
      </c>
      <c r="L668">
        <v>5</v>
      </c>
      <c r="M668" t="s">
        <v>1694</v>
      </c>
      <c r="AF668" t="s">
        <v>1432</v>
      </c>
      <c r="AG668" t="s">
        <v>7387</v>
      </c>
    </row>
    <row r="669" spans="1:33" x14ac:dyDescent="0.3">
      <c r="A669" t="s">
        <v>95</v>
      </c>
      <c r="B669" t="s">
        <v>7484</v>
      </c>
      <c r="C669" t="s">
        <v>2367</v>
      </c>
      <c r="D669" t="s">
        <v>85</v>
      </c>
      <c r="G669" t="s">
        <v>1433</v>
      </c>
      <c r="H669" t="s">
        <v>1548</v>
      </c>
      <c r="K669">
        <v>5</v>
      </c>
      <c r="L669">
        <v>5</v>
      </c>
      <c r="M669" t="s">
        <v>1694</v>
      </c>
      <c r="AF669" t="s">
        <v>1432</v>
      </c>
      <c r="AG669" t="s">
        <v>7387</v>
      </c>
    </row>
    <row r="670" spans="1:33" x14ac:dyDescent="0.3">
      <c r="A670" t="s">
        <v>95</v>
      </c>
      <c r="B670" t="s">
        <v>7485</v>
      </c>
      <c r="C670" t="s">
        <v>2369</v>
      </c>
      <c r="D670" t="s">
        <v>85</v>
      </c>
      <c r="G670" t="s">
        <v>1433</v>
      </c>
      <c r="H670" t="s">
        <v>1548</v>
      </c>
      <c r="K670">
        <v>8</v>
      </c>
      <c r="L670">
        <v>8</v>
      </c>
      <c r="M670" t="s">
        <v>1864</v>
      </c>
      <c r="AF670" t="s">
        <v>1432</v>
      </c>
      <c r="AG670" t="s">
        <v>7387</v>
      </c>
    </row>
    <row r="671" spans="1:33" x14ac:dyDescent="0.3">
      <c r="A671" t="s">
        <v>95</v>
      </c>
      <c r="B671" t="s">
        <v>2372</v>
      </c>
      <c r="C671" t="s">
        <v>2371</v>
      </c>
      <c r="D671" t="s">
        <v>85</v>
      </c>
      <c r="G671" t="s">
        <v>1433</v>
      </c>
      <c r="H671" t="s">
        <v>1548</v>
      </c>
      <c r="K671">
        <v>3</v>
      </c>
      <c r="L671">
        <v>3</v>
      </c>
      <c r="M671" t="s">
        <v>1864</v>
      </c>
      <c r="AF671" t="s">
        <v>1432</v>
      </c>
      <c r="AG671" t="s">
        <v>7387</v>
      </c>
    </row>
    <row r="672" spans="1:33" x14ac:dyDescent="0.3">
      <c r="A672" t="s">
        <v>95</v>
      </c>
      <c r="B672" t="s">
        <v>7486</v>
      </c>
      <c r="C672" t="s">
        <v>2373</v>
      </c>
      <c r="D672" t="s">
        <v>85</v>
      </c>
      <c r="G672" t="s">
        <v>1433</v>
      </c>
      <c r="H672" t="s">
        <v>1548</v>
      </c>
      <c r="K672">
        <v>5</v>
      </c>
      <c r="L672">
        <v>5</v>
      </c>
      <c r="M672" t="s">
        <v>1990</v>
      </c>
      <c r="AF672" t="s">
        <v>1432</v>
      </c>
      <c r="AG672" t="s">
        <v>7387</v>
      </c>
    </row>
    <row r="673" spans="1:33" x14ac:dyDescent="0.3">
      <c r="A673" t="s">
        <v>96</v>
      </c>
      <c r="B673" t="s">
        <v>2376</v>
      </c>
      <c r="C673" t="s">
        <v>2375</v>
      </c>
      <c r="D673" t="s">
        <v>85</v>
      </c>
      <c r="G673" t="s">
        <v>1433</v>
      </c>
      <c r="H673" t="s">
        <v>1548</v>
      </c>
      <c r="K673">
        <v>3</v>
      </c>
      <c r="L673">
        <v>3</v>
      </c>
      <c r="M673" t="s">
        <v>1990</v>
      </c>
      <c r="AF673" t="s">
        <v>1432</v>
      </c>
      <c r="AG673" t="s">
        <v>7387</v>
      </c>
    </row>
    <row r="674" spans="1:33" x14ac:dyDescent="0.3">
      <c r="A674" t="s">
        <v>100</v>
      </c>
      <c r="B674" t="s">
        <v>2378</v>
      </c>
      <c r="C674" t="s">
        <v>2377</v>
      </c>
      <c r="D674" t="s">
        <v>85</v>
      </c>
      <c r="G674" t="s">
        <v>1433</v>
      </c>
      <c r="H674" t="s">
        <v>1548</v>
      </c>
      <c r="K674">
        <v>5</v>
      </c>
      <c r="L674">
        <v>5</v>
      </c>
      <c r="M674" t="s">
        <v>2135</v>
      </c>
      <c r="AF674" t="s">
        <v>1432</v>
      </c>
      <c r="AG674" t="s">
        <v>7387</v>
      </c>
    </row>
    <row r="675" spans="1:33" x14ac:dyDescent="0.3">
      <c r="A675" t="s">
        <v>95</v>
      </c>
      <c r="B675" t="s">
        <v>2380</v>
      </c>
      <c r="C675" t="s">
        <v>2379</v>
      </c>
      <c r="D675" t="s">
        <v>85</v>
      </c>
      <c r="G675" t="s">
        <v>1433</v>
      </c>
      <c r="H675" t="s">
        <v>1548</v>
      </c>
      <c r="K675">
        <v>3</v>
      </c>
      <c r="L675">
        <v>3</v>
      </c>
      <c r="M675" t="s">
        <v>1990</v>
      </c>
      <c r="AF675" t="s">
        <v>1432</v>
      </c>
      <c r="AG675" t="s">
        <v>7387</v>
      </c>
    </row>
    <row r="676" spans="1:33" x14ac:dyDescent="0.3">
      <c r="A676" t="s">
        <v>84</v>
      </c>
      <c r="B676" t="s">
        <v>2384</v>
      </c>
      <c r="C676" t="s">
        <v>2383</v>
      </c>
      <c r="D676" t="s">
        <v>90</v>
      </c>
      <c r="G676" t="s">
        <v>1433</v>
      </c>
      <c r="M676" t="s">
        <v>2258</v>
      </c>
      <c r="AF676" t="s">
        <v>1432</v>
      </c>
      <c r="AG676" t="s">
        <v>7387</v>
      </c>
    </row>
    <row r="677" spans="1:33" x14ac:dyDescent="0.3">
      <c r="A677" t="s">
        <v>84</v>
      </c>
      <c r="B677" t="s">
        <v>2386</v>
      </c>
      <c r="C677" t="s">
        <v>2385</v>
      </c>
      <c r="D677" t="s">
        <v>90</v>
      </c>
      <c r="G677" t="s">
        <v>1433</v>
      </c>
      <c r="M677" t="s">
        <v>2258</v>
      </c>
      <c r="AF677" t="s">
        <v>1432</v>
      </c>
      <c r="AG677" t="s">
        <v>7387</v>
      </c>
    </row>
    <row r="678" spans="1:33" x14ac:dyDescent="0.3">
      <c r="A678" t="s">
        <v>84</v>
      </c>
      <c r="B678" t="s">
        <v>2388</v>
      </c>
      <c r="C678" t="s">
        <v>2387</v>
      </c>
      <c r="D678" t="s">
        <v>90</v>
      </c>
      <c r="G678" t="s">
        <v>1433</v>
      </c>
      <c r="M678" t="s">
        <v>2258</v>
      </c>
      <c r="AF678" t="s">
        <v>1432</v>
      </c>
      <c r="AG678" t="s">
        <v>7387</v>
      </c>
    </row>
    <row r="679" spans="1:33" x14ac:dyDescent="0.3">
      <c r="A679" t="s">
        <v>84</v>
      </c>
      <c r="B679" t="s">
        <v>2390</v>
      </c>
      <c r="C679" t="s">
        <v>2389</v>
      </c>
      <c r="D679" t="s">
        <v>90</v>
      </c>
      <c r="G679" t="s">
        <v>1433</v>
      </c>
      <c r="M679" t="s">
        <v>2258</v>
      </c>
      <c r="AF679" t="s">
        <v>1432</v>
      </c>
      <c r="AG679" t="s">
        <v>7387</v>
      </c>
    </row>
    <row r="680" spans="1:33" x14ac:dyDescent="0.3">
      <c r="A680" t="s">
        <v>84</v>
      </c>
      <c r="B680" t="s">
        <v>2392</v>
      </c>
      <c r="C680" t="s">
        <v>2391</v>
      </c>
      <c r="D680" t="s">
        <v>90</v>
      </c>
      <c r="G680" t="s">
        <v>1433</v>
      </c>
      <c r="M680" t="s">
        <v>2258</v>
      </c>
      <c r="AF680" t="s">
        <v>1432</v>
      </c>
      <c r="AG680" t="s">
        <v>7387</v>
      </c>
    </row>
    <row r="681" spans="1:33" x14ac:dyDescent="0.3">
      <c r="A681" t="s">
        <v>89</v>
      </c>
      <c r="B681" t="s">
        <v>2394</v>
      </c>
      <c r="C681" t="s">
        <v>2393</v>
      </c>
      <c r="D681" t="s">
        <v>94</v>
      </c>
      <c r="G681" t="s">
        <v>1433</v>
      </c>
      <c r="M681" t="s">
        <v>2258</v>
      </c>
      <c r="AF681" t="s">
        <v>1432</v>
      </c>
      <c r="AG681" t="s">
        <v>7387</v>
      </c>
    </row>
    <row r="682" spans="1:33" x14ac:dyDescent="0.3">
      <c r="A682" t="s">
        <v>89</v>
      </c>
      <c r="B682" t="s">
        <v>2416</v>
      </c>
      <c r="C682" t="s">
        <v>2415</v>
      </c>
      <c r="D682" t="s">
        <v>90</v>
      </c>
      <c r="G682" t="s">
        <v>1433</v>
      </c>
      <c r="M682" t="s">
        <v>2258</v>
      </c>
      <c r="AF682" t="s">
        <v>1432</v>
      </c>
      <c r="AG682" t="s">
        <v>7387</v>
      </c>
    </row>
    <row r="683" spans="1:33" x14ac:dyDescent="0.3">
      <c r="A683" t="s">
        <v>89</v>
      </c>
      <c r="B683" t="s">
        <v>2450</v>
      </c>
      <c r="C683" t="s">
        <v>2449</v>
      </c>
      <c r="D683" t="s">
        <v>85</v>
      </c>
      <c r="G683" t="s">
        <v>1433</v>
      </c>
      <c r="M683" t="s">
        <v>2135</v>
      </c>
      <c r="AF683" t="s">
        <v>1432</v>
      </c>
      <c r="AG683" t="s">
        <v>7387</v>
      </c>
    </row>
    <row r="684" spans="1:33" x14ac:dyDescent="0.3">
      <c r="A684" t="s">
        <v>96</v>
      </c>
      <c r="B684" t="s">
        <v>2454</v>
      </c>
      <c r="C684" t="s">
        <v>2453</v>
      </c>
      <c r="D684" t="s">
        <v>85</v>
      </c>
      <c r="G684" t="s">
        <v>1433</v>
      </c>
      <c r="H684" t="s">
        <v>2455</v>
      </c>
      <c r="K684">
        <v>2</v>
      </c>
      <c r="L684">
        <v>2</v>
      </c>
      <c r="M684" t="s">
        <v>1573</v>
      </c>
      <c r="AF684" t="s">
        <v>1432</v>
      </c>
      <c r="AG684" t="s">
        <v>7387</v>
      </c>
    </row>
  </sheetData>
  <autoFilter ref="A1:AO684" xr:uid="{292BA967-588C-48FF-85B9-01514A37635B}"/>
  <pageMargins left="0.511811024" right="0.511811024" top="0.78740157499999996" bottom="0.78740157499999996" header="0.31496062000000002" footer="0.31496062000000002"/>
  <headerFooter>
    <oddFooter>&amp;L_x000D_&amp;1#&amp;"Calibri"&amp;10&amp;K000000 Público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DA5A-DE0A-4605-8696-102EB2A3FE43}">
  <sheetPr>
    <tabColor theme="9" tint="0.79998168889431442"/>
  </sheetPr>
  <dimension ref="A1:AU2999"/>
  <sheetViews>
    <sheetView showGridLines="0" topLeftCell="AG1" zoomScaleNormal="100" workbookViewId="0">
      <pane ySplit="1" topLeftCell="A2" activePane="bottomLeft" state="frozen"/>
      <selection activeCell="H1" sqref="H1"/>
      <selection pane="bottomLeft" activeCell="Q999" sqref="Q999"/>
    </sheetView>
  </sheetViews>
  <sheetFormatPr defaultColWidth="8.6640625" defaultRowHeight="14.4" x14ac:dyDescent="0.3"/>
  <cols>
    <col min="1" max="1" width="20.44140625" bestFit="1" customWidth="1"/>
    <col min="2" max="2" width="10.44140625" bestFit="1" customWidth="1"/>
    <col min="3" max="3" width="79.6640625" customWidth="1"/>
    <col min="4" max="4" width="34.33203125" bestFit="1" customWidth="1"/>
    <col min="5" max="5" width="21" bestFit="1" customWidth="1"/>
    <col min="6" max="6" width="36.6640625" bestFit="1" customWidth="1"/>
    <col min="7" max="7" width="56.6640625" bestFit="1" customWidth="1"/>
    <col min="8" max="8" width="14.109375" bestFit="1" customWidth="1"/>
    <col min="9" max="9" width="21.6640625" bestFit="1" customWidth="1"/>
    <col min="10" max="10" width="19.44140625" bestFit="1" customWidth="1"/>
    <col min="11" max="11" width="20.44140625" bestFit="1" customWidth="1"/>
    <col min="12" max="12" width="21" bestFit="1" customWidth="1"/>
    <col min="13" max="13" width="11.33203125" bestFit="1" customWidth="1"/>
    <col min="14" max="14" width="40.44140625" bestFit="1" customWidth="1"/>
    <col min="15" max="15" width="12.6640625" bestFit="1" customWidth="1"/>
    <col min="16" max="16" width="15.44140625" style="33" bestFit="1" customWidth="1"/>
    <col min="17" max="17" width="24.44140625" style="33" bestFit="1" customWidth="1"/>
    <col min="18" max="18" width="16.109375" style="33" bestFit="1" customWidth="1"/>
    <col min="19" max="19" width="14.33203125" style="33" bestFit="1" customWidth="1"/>
    <col min="20" max="20" width="21.33203125" style="33" bestFit="1" customWidth="1"/>
    <col min="21" max="21" width="19.44140625" style="33" bestFit="1" customWidth="1"/>
    <col min="22" max="22" width="20" style="33" bestFit="1" customWidth="1"/>
    <col min="23" max="23" width="18.109375" style="33" bestFit="1" customWidth="1"/>
    <col min="24" max="24" width="18.33203125" bestFit="1" customWidth="1"/>
    <col min="25" max="25" width="27.44140625" bestFit="1" customWidth="1"/>
    <col min="26" max="26" width="21" bestFit="1" customWidth="1"/>
    <col min="27" max="27" width="22.44140625" bestFit="1" customWidth="1"/>
    <col min="28" max="28" width="12.44140625" bestFit="1" customWidth="1"/>
    <col min="29" max="29" width="22.109375" bestFit="1" customWidth="1"/>
    <col min="30" max="30" width="18.6640625" bestFit="1" customWidth="1"/>
    <col min="31" max="32" width="18.6640625" customWidth="1"/>
    <col min="33" max="33" width="36.44140625" customWidth="1"/>
    <col min="34" max="34" width="22.33203125" style="56" bestFit="1" customWidth="1"/>
    <col min="35" max="35" width="22.33203125" style="56" customWidth="1"/>
    <col min="36" max="36" width="25.109375" style="56" customWidth="1"/>
    <col min="37" max="37" width="12.44140625" style="93" bestFit="1" customWidth="1"/>
    <col min="38" max="38" width="16.44140625" style="97" bestFit="1" customWidth="1"/>
    <col min="39" max="39" width="21.6640625" style="93" bestFit="1" customWidth="1"/>
    <col min="40" max="40" width="25.6640625" style="97" bestFit="1" customWidth="1"/>
    <col min="41" max="41" width="18" style="93" bestFit="1" customWidth="1"/>
    <col min="42" max="42" width="22" style="97" bestFit="1" customWidth="1"/>
    <col min="43" max="43" width="16.44140625" style="93" bestFit="1" customWidth="1"/>
    <col min="44" max="44" width="20.6640625" style="97" bestFit="1" customWidth="1"/>
    <col min="45" max="45" width="14.6640625" style="93" bestFit="1" customWidth="1"/>
    <col min="46" max="46" width="18.44140625" style="97" bestFit="1" customWidth="1"/>
    <col min="47" max="47" width="14.6640625" style="93" bestFit="1" customWidth="1"/>
    <col min="48" max="48" width="42.6640625" bestFit="1" customWidth="1"/>
    <col min="49" max="49" width="34.109375" bestFit="1" customWidth="1"/>
    <col min="50" max="50" width="15.6640625" bestFit="1" customWidth="1"/>
  </cols>
  <sheetData>
    <row r="1" spans="1:47" x14ac:dyDescent="0.3">
      <c r="A1" t="s">
        <v>48</v>
      </c>
      <c r="B1" t="s">
        <v>50</v>
      </c>
      <c r="C1" t="s">
        <v>63</v>
      </c>
      <c r="D1" t="s">
        <v>82</v>
      </c>
      <c r="E1" t="s">
        <v>51</v>
      </c>
      <c r="F1" t="s">
        <v>56</v>
      </c>
      <c r="G1" t="s">
        <v>62</v>
      </c>
      <c r="H1" t="s">
        <v>49</v>
      </c>
      <c r="I1" t="s">
        <v>61</v>
      </c>
      <c r="J1" t="s">
        <v>60</v>
      </c>
      <c r="K1" t="s">
        <v>66</v>
      </c>
      <c r="L1" t="s">
        <v>67</v>
      </c>
      <c r="M1" t="s">
        <v>114</v>
      </c>
      <c r="N1" t="s">
        <v>68</v>
      </c>
      <c r="O1" t="s">
        <v>52</v>
      </c>
      <c r="P1" t="s">
        <v>53</v>
      </c>
      <c r="Q1" t="s">
        <v>65</v>
      </c>
      <c r="R1" t="s">
        <v>69</v>
      </c>
      <c r="S1" t="s">
        <v>70</v>
      </c>
      <c r="T1" t="s">
        <v>71</v>
      </c>
      <c r="U1" t="s">
        <v>72</v>
      </c>
      <c r="V1" t="s">
        <v>73</v>
      </c>
      <c r="W1" t="s">
        <v>74</v>
      </c>
      <c r="X1" t="s">
        <v>75</v>
      </c>
      <c r="Y1" t="s">
        <v>76</v>
      </c>
      <c r="Z1" t="s">
        <v>77</v>
      </c>
      <c r="AA1" t="s">
        <v>78</v>
      </c>
      <c r="AB1" t="s">
        <v>79</v>
      </c>
      <c r="AC1" t="s">
        <v>80</v>
      </c>
      <c r="AD1" t="s">
        <v>81</v>
      </c>
      <c r="AE1" t="s">
        <v>115</v>
      </c>
      <c r="AF1" t="s">
        <v>116</v>
      </c>
      <c r="AG1" t="s">
        <v>1429</v>
      </c>
      <c r="AH1" s="54" t="s">
        <v>117</v>
      </c>
      <c r="AI1" s="168" t="s">
        <v>118</v>
      </c>
      <c r="AJ1" s="54" t="s">
        <v>119</v>
      </c>
      <c r="AK1" s="94" t="s">
        <v>120</v>
      </c>
      <c r="AL1" s="95" t="s">
        <v>121</v>
      </c>
      <c r="AM1" s="94" t="s">
        <v>122</v>
      </c>
      <c r="AN1" s="95" t="s">
        <v>123</v>
      </c>
      <c r="AO1" s="94" t="s">
        <v>124</v>
      </c>
      <c r="AP1" s="95" t="s">
        <v>125</v>
      </c>
      <c r="AQ1" s="94" t="s">
        <v>126</v>
      </c>
      <c r="AR1" s="95" t="s">
        <v>127</v>
      </c>
      <c r="AS1" s="94" t="s">
        <v>79</v>
      </c>
      <c r="AT1" s="95" t="s">
        <v>128</v>
      </c>
      <c r="AU1" s="94" t="s">
        <v>129</v>
      </c>
    </row>
    <row r="2" spans="1:47" x14ac:dyDescent="0.3">
      <c r="A2" t="s">
        <v>84</v>
      </c>
      <c r="B2" s="164" t="s">
        <v>1430</v>
      </c>
      <c r="C2" t="s">
        <v>1431</v>
      </c>
      <c r="D2" t="s">
        <v>1432</v>
      </c>
      <c r="E2" t="s">
        <v>90</v>
      </c>
      <c r="F2" t="s">
        <v>1433</v>
      </c>
      <c r="H2" t="s">
        <v>1434</v>
      </c>
      <c r="J2">
        <v>900</v>
      </c>
      <c r="L2" t="s">
        <v>91</v>
      </c>
      <c r="O2" t="s">
        <v>135</v>
      </c>
      <c r="P2" s="19">
        <v>46289.504166666666</v>
      </c>
      <c r="Q2" s="33">
        <v>46279</v>
      </c>
      <c r="R2" s="33">
        <v>46290</v>
      </c>
      <c r="T2"/>
      <c r="U2"/>
      <c r="V2"/>
      <c r="W2"/>
      <c r="AH2" s="55">
        <f t="shared" ref="AH2" si="0">IF(J2="","",J2/3600)</f>
        <v>0.25</v>
      </c>
      <c r="AI2" s="55" t="str">
        <f>IF(COUNTIF(AG2, "*dia*"), "VERDADEIRO", "FALSO")</f>
        <v>FALSO</v>
      </c>
      <c r="AJ2" s="55">
        <f>IF(AI2="VERDADEIRO",LEFT(AG2,2),0)</f>
        <v>0</v>
      </c>
      <c r="AK2" s="93" t="str">
        <f>IF(OR(A2="Solicitação de Serviço",A2="Incidente",P2="",Q2=""),"",IF((NETWORKDAYS.INTL(P2,Q2,1)-1)=0,1,NETWORKDAYS.INTL(P2,Q2,1)-1))</f>
        <v/>
      </c>
      <c r="AL2" s="96" t="str">
        <f t="shared" ref="AL2" si="1">IF(X2="","",AK2=X2)</f>
        <v/>
      </c>
      <c r="AM2" s="93" t="str">
        <f>IF(OR(A2="Solicitação de Serviço",A2="Incidente",R2="",S2=""),"",IF((NETWORKDAYS.INTL(R2,S2,1)-1)=0,1,NETWORKDAYS.INTL(R2,S2,1)-1-AJ2))</f>
        <v/>
      </c>
      <c r="AN2" s="96" t="str">
        <f t="shared" ref="AN2" si="2">IF(Y2="","",AM2=Y2)</f>
        <v/>
      </c>
      <c r="AO2" s="93" t="str">
        <f t="shared" ref="AO2" si="3">IF(OR(A2="Solicitação de Serviço",A2="Incidente",T2="",U2=""),"",IF((NETWORKDAYS.INTL(T2,U2,1)-1)=0,1,NETWORKDAYS.INTL(T2,U2,1)-1))</f>
        <v/>
      </c>
      <c r="AP2" s="96" t="str">
        <f t="shared" ref="AP2" si="4">IF(Z2="","",AO2=Z2)</f>
        <v/>
      </c>
      <c r="AQ2" s="93" t="str">
        <f t="shared" ref="AQ2" si="5">IF(OR(A2="Solicitação de Serviço",A2="Incidente",V2="",W2=""),"",IF((NETWORKDAYS.INTL(V2,W2,1)-1)=0,1,IF((NETWORKDAYS.INTL(V2,W2,1)-1)&lt;0,"",NETWORKDAYS.INTL(V2,W2,1)-1)))</f>
        <v/>
      </c>
      <c r="AR2" s="96" t="str">
        <f t="shared" ref="AR2" si="6">IF(AA2="","",AQ2=AA2)</f>
        <v/>
      </c>
      <c r="AS2" s="93" t="str">
        <f t="shared" ref="AS2" si="7">IF(OR(A2="Solicitação de Serviço",A2="Incidente",P2=""),"",IF(OR(A2="História",A2="Enabler",A2="Débito Técnico"),IF(W2="","",NETWORKDAYS.INTL(P2,W2,1)-1),IF(U2="","",NETWORKDAYS.INTL(P2,U2,1)-1)))</f>
        <v/>
      </c>
      <c r="AT2" s="96" t="str">
        <f t="shared" ref="AT2" si="8">IF(OR(A2="Solicitação de Serviço",A2="Incidente",A2="Sustentação"),"",IF(P2="","",IF(OR(A2="História",A2="Enabler",A2="Débito Técnico"),AS2=AC2,AS2=AB2)))</f>
        <v/>
      </c>
      <c r="AU2" s="93" t="str">
        <f t="shared" ref="AU2" si="9">IF(M2="","",M2)</f>
        <v/>
      </c>
    </row>
    <row r="3" spans="1:47" x14ac:dyDescent="0.3">
      <c r="A3" t="s">
        <v>84</v>
      </c>
      <c r="B3" s="164" t="s">
        <v>1435</v>
      </c>
      <c r="C3" t="s">
        <v>1436</v>
      </c>
      <c r="D3" t="s">
        <v>1432</v>
      </c>
      <c r="E3" t="s">
        <v>90</v>
      </c>
      <c r="F3" t="s">
        <v>1433</v>
      </c>
      <c r="H3" t="s">
        <v>1437</v>
      </c>
      <c r="J3">
        <v>1800</v>
      </c>
      <c r="L3" t="s">
        <v>91</v>
      </c>
      <c r="O3" t="s">
        <v>94</v>
      </c>
      <c r="P3" s="19">
        <v>46289.432638888888</v>
      </c>
      <c r="Q3" s="33">
        <v>46279</v>
      </c>
      <c r="R3" s="33">
        <v>46289</v>
      </c>
      <c r="S3" s="33">
        <v>46289</v>
      </c>
      <c r="T3"/>
      <c r="U3"/>
      <c r="V3"/>
      <c r="W3"/>
      <c r="AH3" s="55">
        <f t="shared" ref="AH3:AH66" si="10">IF(J3="","",J3/3600)</f>
        <v>0.5</v>
      </c>
      <c r="AI3" s="55" t="str">
        <f t="shared" ref="AI3:AI66" si="11">IF(COUNTIF(AG3, "*dia*"), "VERDADEIRO", "FALSO")</f>
        <v>FALSO</v>
      </c>
      <c r="AJ3" s="55">
        <f t="shared" ref="AJ3:AJ66" si="12">IF(AI3="VERDADEIRO",LEFT(AG3,2),0)</f>
        <v>0</v>
      </c>
      <c r="AK3" s="93" t="str">
        <f t="shared" ref="AK3:AK66" si="13">IF(OR(A3="Solicitação de Serviço",A3="Incidente",P3="",Q3=""),"",IF((NETWORKDAYS.INTL(P3,Q3,1)-1)=0,1,NETWORKDAYS.INTL(P3,Q3,1)-1))</f>
        <v/>
      </c>
      <c r="AL3" s="96" t="str">
        <f t="shared" ref="AL3:AL66" si="14">IF(X3="","",AK3=X3)</f>
        <v/>
      </c>
      <c r="AM3" s="93" t="str">
        <f t="shared" ref="AM3:AM66" si="15">IF(OR(A3="Solicitação de Serviço",A3="Incidente",R3="",S3=""),"",IF((NETWORKDAYS.INTL(R3,S3,1)-1)=0,1,NETWORKDAYS.INTL(R3,S3,1)-1-AJ3))</f>
        <v/>
      </c>
      <c r="AN3" s="96" t="str">
        <f t="shared" ref="AN3:AN66" si="16">IF(Y3="","",AM3=Y3)</f>
        <v/>
      </c>
      <c r="AO3" s="93" t="str">
        <f t="shared" ref="AO3:AO66" si="17">IF(OR(A3="Solicitação de Serviço",A3="Incidente",T3="",U3=""),"",IF((NETWORKDAYS.INTL(T3,U3,1)-1)=0,1,NETWORKDAYS.INTL(T3,U3,1)-1))</f>
        <v/>
      </c>
      <c r="AP3" s="96" t="str">
        <f t="shared" ref="AP3:AP66" si="18">IF(Z3="","",AO3=Z3)</f>
        <v/>
      </c>
      <c r="AQ3" s="93" t="str">
        <f t="shared" ref="AQ3:AQ66" si="19">IF(OR(A3="Solicitação de Serviço",A3="Incidente",V3="",W3=""),"",IF((NETWORKDAYS.INTL(V3,W3,1)-1)=0,1,IF((NETWORKDAYS.INTL(V3,W3,1)-1)&lt;0,"",NETWORKDAYS.INTL(V3,W3,1)-1)))</f>
        <v/>
      </c>
      <c r="AR3" s="96" t="str">
        <f t="shared" ref="AR3:AR66" si="20">IF(AA3="","",AQ3=AA3)</f>
        <v/>
      </c>
      <c r="AS3" s="93" t="str">
        <f t="shared" ref="AS3:AS66" si="21">IF(OR(A3="Solicitação de Serviço",A3="Incidente",P3=""),"",IF(OR(A3="História",A3="Enabler",A3="Débito Técnico"),IF(W3="","",NETWORKDAYS.INTL(P3,W3,1)-1),IF(U3="","",NETWORKDAYS.INTL(P3,U3,1)-1)))</f>
        <v/>
      </c>
      <c r="AT3" s="96" t="str">
        <f t="shared" ref="AT3:AT66" si="22">IF(OR(A3="Solicitação de Serviço",A3="Incidente",A3="Sustentação"),"",IF(P3="","",IF(OR(A3="História",A3="Enabler",A3="Débito Técnico"),AS3=AC3,AS3=AB3)))</f>
        <v/>
      </c>
      <c r="AU3" s="93" t="str">
        <f t="shared" ref="AU3:AU66" si="23">IF(M3="","",M3)</f>
        <v/>
      </c>
    </row>
    <row r="4" spans="1:47" x14ac:dyDescent="0.3">
      <c r="A4" t="s">
        <v>84</v>
      </c>
      <c r="B4" s="164" t="s">
        <v>1438</v>
      </c>
      <c r="C4" t="s">
        <v>1436</v>
      </c>
      <c r="D4" t="s">
        <v>1432</v>
      </c>
      <c r="E4" t="s">
        <v>90</v>
      </c>
      <c r="F4" t="s">
        <v>1433</v>
      </c>
      <c r="H4" t="s">
        <v>1439</v>
      </c>
      <c r="J4">
        <v>3600</v>
      </c>
      <c r="L4" t="s">
        <v>91</v>
      </c>
      <c r="O4" t="s">
        <v>94</v>
      </c>
      <c r="P4" s="19">
        <v>46289.432638888888</v>
      </c>
      <c r="Q4" s="33">
        <v>46279</v>
      </c>
      <c r="R4" s="33">
        <v>46289</v>
      </c>
      <c r="S4" s="33">
        <v>46289</v>
      </c>
      <c r="T4"/>
      <c r="U4"/>
      <c r="V4"/>
      <c r="W4"/>
      <c r="AH4" s="55">
        <f t="shared" si="10"/>
        <v>1</v>
      </c>
      <c r="AI4" s="55" t="str">
        <f t="shared" si="11"/>
        <v>FALSO</v>
      </c>
      <c r="AJ4" s="55">
        <f t="shared" si="12"/>
        <v>0</v>
      </c>
      <c r="AK4" s="93" t="str">
        <f t="shared" si="13"/>
        <v/>
      </c>
      <c r="AL4" s="96" t="str">
        <f t="shared" si="14"/>
        <v/>
      </c>
      <c r="AM4" s="93" t="str">
        <f t="shared" si="15"/>
        <v/>
      </c>
      <c r="AN4" s="96" t="str">
        <f t="shared" si="16"/>
        <v/>
      </c>
      <c r="AO4" s="93" t="str">
        <f t="shared" si="17"/>
        <v/>
      </c>
      <c r="AP4" s="96" t="str">
        <f t="shared" si="18"/>
        <v/>
      </c>
      <c r="AQ4" s="93" t="str">
        <f t="shared" si="19"/>
        <v/>
      </c>
      <c r="AR4" s="96" t="str">
        <f t="shared" si="20"/>
        <v/>
      </c>
      <c r="AS4" s="93" t="str">
        <f t="shared" si="21"/>
        <v/>
      </c>
      <c r="AT4" s="96" t="str">
        <f t="shared" si="22"/>
        <v/>
      </c>
      <c r="AU4" s="93" t="str">
        <f t="shared" si="23"/>
        <v/>
      </c>
    </row>
    <row r="5" spans="1:47" x14ac:dyDescent="0.3">
      <c r="A5" t="s">
        <v>84</v>
      </c>
      <c r="B5" s="164" t="s">
        <v>1440</v>
      </c>
      <c r="C5" t="s">
        <v>1431</v>
      </c>
      <c r="D5" t="s">
        <v>1432</v>
      </c>
      <c r="E5" t="s">
        <v>90</v>
      </c>
      <c r="F5" t="s">
        <v>1433</v>
      </c>
      <c r="H5" t="s">
        <v>1441</v>
      </c>
      <c r="J5">
        <v>1800</v>
      </c>
      <c r="L5" t="s">
        <v>91</v>
      </c>
      <c r="O5" t="s">
        <v>135</v>
      </c>
      <c r="P5" s="19">
        <v>46289.40347222222</v>
      </c>
      <c r="Q5" s="33">
        <v>46279</v>
      </c>
      <c r="R5" s="33">
        <v>46289</v>
      </c>
      <c r="S5"/>
      <c r="T5"/>
      <c r="U5"/>
      <c r="V5"/>
      <c r="W5"/>
      <c r="AH5" s="55">
        <f t="shared" si="10"/>
        <v>0.5</v>
      </c>
      <c r="AI5" s="55" t="str">
        <f t="shared" si="11"/>
        <v>FALSO</v>
      </c>
      <c r="AJ5" s="55">
        <f t="shared" si="12"/>
        <v>0</v>
      </c>
      <c r="AK5" s="93" t="str">
        <f t="shared" si="13"/>
        <v/>
      </c>
      <c r="AL5" s="96" t="str">
        <f t="shared" si="14"/>
        <v/>
      </c>
      <c r="AM5" s="93" t="str">
        <f t="shared" si="15"/>
        <v/>
      </c>
      <c r="AN5" s="96" t="str">
        <f t="shared" si="16"/>
        <v/>
      </c>
      <c r="AO5" s="93" t="str">
        <f t="shared" si="17"/>
        <v/>
      </c>
      <c r="AP5" s="96" t="str">
        <f t="shared" si="18"/>
        <v/>
      </c>
      <c r="AQ5" s="93" t="str">
        <f t="shared" si="19"/>
        <v/>
      </c>
      <c r="AR5" s="96" t="str">
        <f t="shared" si="20"/>
        <v/>
      </c>
      <c r="AS5" s="93" t="str">
        <f t="shared" si="21"/>
        <v/>
      </c>
      <c r="AT5" s="96" t="str">
        <f t="shared" si="22"/>
        <v/>
      </c>
      <c r="AU5" s="93" t="str">
        <f t="shared" si="23"/>
        <v/>
      </c>
    </row>
    <row r="6" spans="1:47" x14ac:dyDescent="0.3">
      <c r="A6" t="s">
        <v>89</v>
      </c>
      <c r="B6" s="164" t="s">
        <v>1442</v>
      </c>
      <c r="C6" t="s">
        <v>1436</v>
      </c>
      <c r="D6" t="s">
        <v>1432</v>
      </c>
      <c r="E6" t="s">
        <v>90</v>
      </c>
      <c r="F6" t="s">
        <v>1433</v>
      </c>
      <c r="H6" t="s">
        <v>1443</v>
      </c>
      <c r="J6">
        <v>600</v>
      </c>
      <c r="L6" t="s">
        <v>91</v>
      </c>
      <c r="O6" t="s">
        <v>94</v>
      </c>
      <c r="P6" s="19">
        <v>46288.682638888888</v>
      </c>
      <c r="Q6" s="33">
        <v>46279</v>
      </c>
      <c r="R6" s="33">
        <v>46290</v>
      </c>
      <c r="S6" s="33">
        <v>46290</v>
      </c>
      <c r="T6"/>
      <c r="U6"/>
      <c r="V6"/>
      <c r="W6"/>
      <c r="AH6" s="55">
        <f t="shared" si="10"/>
        <v>0.16666666666666666</v>
      </c>
      <c r="AI6" s="55" t="str">
        <f t="shared" si="11"/>
        <v>FALSO</v>
      </c>
      <c r="AJ6" s="55">
        <f t="shared" si="12"/>
        <v>0</v>
      </c>
      <c r="AK6" s="93" t="str">
        <f t="shared" si="13"/>
        <v/>
      </c>
      <c r="AL6" s="96" t="str">
        <f t="shared" si="14"/>
        <v/>
      </c>
      <c r="AM6" s="93" t="str">
        <f t="shared" si="15"/>
        <v/>
      </c>
      <c r="AN6" s="96" t="str">
        <f t="shared" si="16"/>
        <v/>
      </c>
      <c r="AO6" s="93" t="str">
        <f t="shared" si="17"/>
        <v/>
      </c>
      <c r="AP6" s="96" t="str">
        <f t="shared" si="18"/>
        <v/>
      </c>
      <c r="AQ6" s="93" t="str">
        <f t="shared" si="19"/>
        <v/>
      </c>
      <c r="AR6" s="96" t="str">
        <f t="shared" si="20"/>
        <v/>
      </c>
      <c r="AS6" s="93" t="str">
        <f t="shared" si="21"/>
        <v/>
      </c>
      <c r="AT6" s="96" t="str">
        <f t="shared" si="22"/>
        <v/>
      </c>
      <c r="AU6" s="93" t="str">
        <f t="shared" si="23"/>
        <v/>
      </c>
    </row>
    <row r="7" spans="1:47" x14ac:dyDescent="0.3">
      <c r="A7" t="s">
        <v>84</v>
      </c>
      <c r="B7" s="164" t="s">
        <v>1444</v>
      </c>
      <c r="C7" t="s">
        <v>1431</v>
      </c>
      <c r="D7" t="s">
        <v>1432</v>
      </c>
      <c r="E7" t="s">
        <v>90</v>
      </c>
      <c r="F7" t="s">
        <v>1433</v>
      </c>
      <c r="H7" t="s">
        <v>1445</v>
      </c>
      <c r="J7">
        <v>3600</v>
      </c>
      <c r="L7" t="s">
        <v>91</v>
      </c>
      <c r="O7" t="s">
        <v>135</v>
      </c>
      <c r="P7" s="19">
        <v>46288.681250000001</v>
      </c>
      <c r="Q7" s="33">
        <v>46279</v>
      </c>
      <c r="R7" s="33">
        <v>46288</v>
      </c>
      <c r="S7"/>
      <c r="T7"/>
      <c r="U7"/>
      <c r="V7"/>
      <c r="W7"/>
      <c r="AH7" s="55">
        <f t="shared" si="10"/>
        <v>1</v>
      </c>
      <c r="AI7" s="55" t="str">
        <f t="shared" si="11"/>
        <v>FALSO</v>
      </c>
      <c r="AJ7" s="55">
        <f t="shared" si="12"/>
        <v>0</v>
      </c>
      <c r="AK7" s="93" t="str">
        <f t="shared" si="13"/>
        <v/>
      </c>
      <c r="AL7" s="96" t="str">
        <f t="shared" si="14"/>
        <v/>
      </c>
      <c r="AM7" s="93" t="str">
        <f t="shared" si="15"/>
        <v/>
      </c>
      <c r="AN7" s="96" t="str">
        <f t="shared" si="16"/>
        <v/>
      </c>
      <c r="AO7" s="93" t="str">
        <f t="shared" si="17"/>
        <v/>
      </c>
      <c r="AP7" s="96" t="str">
        <f t="shared" si="18"/>
        <v/>
      </c>
      <c r="AQ7" s="93" t="str">
        <f t="shared" si="19"/>
        <v/>
      </c>
      <c r="AR7" s="96" t="str">
        <f t="shared" si="20"/>
        <v/>
      </c>
      <c r="AS7" s="93" t="str">
        <f t="shared" si="21"/>
        <v/>
      </c>
      <c r="AT7" s="96" t="str">
        <f t="shared" si="22"/>
        <v/>
      </c>
      <c r="AU7" s="93" t="str">
        <f t="shared" si="23"/>
        <v/>
      </c>
    </row>
    <row r="8" spans="1:47" x14ac:dyDescent="0.3">
      <c r="A8" t="s">
        <v>84</v>
      </c>
      <c r="B8" s="164" t="s">
        <v>1446</v>
      </c>
      <c r="C8" t="s">
        <v>1436</v>
      </c>
      <c r="D8" t="s">
        <v>1432</v>
      </c>
      <c r="E8" t="s">
        <v>90</v>
      </c>
      <c r="F8" t="s">
        <v>1433</v>
      </c>
      <c r="H8" t="s">
        <v>1447</v>
      </c>
      <c r="J8">
        <v>10800</v>
      </c>
      <c r="L8" t="s">
        <v>91</v>
      </c>
      <c r="O8" t="s">
        <v>94</v>
      </c>
      <c r="P8" s="19">
        <v>46288.458333333336</v>
      </c>
      <c r="Q8" s="33">
        <v>46279</v>
      </c>
      <c r="R8" s="33">
        <v>46289</v>
      </c>
      <c r="S8" s="33">
        <v>46289</v>
      </c>
      <c r="T8"/>
      <c r="U8"/>
      <c r="V8"/>
      <c r="W8"/>
      <c r="AH8" s="55">
        <f t="shared" si="10"/>
        <v>3</v>
      </c>
      <c r="AI8" s="55" t="str">
        <f t="shared" si="11"/>
        <v>FALSO</v>
      </c>
      <c r="AJ8" s="55">
        <f t="shared" si="12"/>
        <v>0</v>
      </c>
      <c r="AK8" s="93" t="str">
        <f t="shared" si="13"/>
        <v/>
      </c>
      <c r="AL8" s="96" t="str">
        <f t="shared" si="14"/>
        <v/>
      </c>
      <c r="AM8" s="93" t="str">
        <f t="shared" si="15"/>
        <v/>
      </c>
      <c r="AN8" s="96" t="str">
        <f t="shared" si="16"/>
        <v/>
      </c>
      <c r="AO8" s="93" t="str">
        <f t="shared" si="17"/>
        <v/>
      </c>
      <c r="AP8" s="96" t="str">
        <f t="shared" si="18"/>
        <v/>
      </c>
      <c r="AQ8" s="93" t="str">
        <f t="shared" si="19"/>
        <v/>
      </c>
      <c r="AR8" s="96" t="str">
        <f t="shared" si="20"/>
        <v/>
      </c>
      <c r="AS8" s="93" t="str">
        <f t="shared" si="21"/>
        <v/>
      </c>
      <c r="AT8" s="96" t="str">
        <f t="shared" si="22"/>
        <v/>
      </c>
      <c r="AU8" s="93" t="str">
        <f t="shared" si="23"/>
        <v/>
      </c>
    </row>
    <row r="9" spans="1:47" x14ac:dyDescent="0.3">
      <c r="A9" t="s">
        <v>84</v>
      </c>
      <c r="B9" s="164" t="s">
        <v>1448</v>
      </c>
      <c r="C9" t="s">
        <v>1431</v>
      </c>
      <c r="D9" t="s">
        <v>1432</v>
      </c>
      <c r="E9" t="s">
        <v>90</v>
      </c>
      <c r="F9" t="s">
        <v>1433</v>
      </c>
      <c r="H9" t="s">
        <v>1449</v>
      </c>
      <c r="J9">
        <v>900</v>
      </c>
      <c r="L9" t="s">
        <v>91</v>
      </c>
      <c r="O9" t="s">
        <v>135</v>
      </c>
      <c r="P9" s="19">
        <v>46288.45</v>
      </c>
      <c r="Q9" s="33">
        <v>46279</v>
      </c>
      <c r="R9" s="33">
        <v>46288</v>
      </c>
      <c r="S9"/>
      <c r="T9"/>
      <c r="U9"/>
      <c r="V9"/>
      <c r="W9"/>
      <c r="AH9" s="55">
        <f t="shared" si="10"/>
        <v>0.25</v>
      </c>
      <c r="AI9" s="55" t="str">
        <f t="shared" si="11"/>
        <v>FALSO</v>
      </c>
      <c r="AJ9" s="55">
        <f t="shared" si="12"/>
        <v>0</v>
      </c>
      <c r="AK9" s="93" t="str">
        <f t="shared" si="13"/>
        <v/>
      </c>
      <c r="AL9" s="96" t="str">
        <f t="shared" si="14"/>
        <v/>
      </c>
      <c r="AM9" s="93" t="str">
        <f t="shared" si="15"/>
        <v/>
      </c>
      <c r="AN9" s="96" t="str">
        <f t="shared" si="16"/>
        <v/>
      </c>
      <c r="AO9" s="93" t="str">
        <f t="shared" si="17"/>
        <v/>
      </c>
      <c r="AP9" s="96" t="str">
        <f t="shared" si="18"/>
        <v/>
      </c>
      <c r="AQ9" s="93" t="str">
        <f t="shared" si="19"/>
        <v/>
      </c>
      <c r="AR9" s="96" t="str">
        <f t="shared" si="20"/>
        <v/>
      </c>
      <c r="AS9" s="93" t="str">
        <f t="shared" si="21"/>
        <v/>
      </c>
      <c r="AT9" s="96" t="str">
        <f t="shared" si="22"/>
        <v/>
      </c>
      <c r="AU9" s="93" t="str">
        <f t="shared" si="23"/>
        <v/>
      </c>
    </row>
    <row r="10" spans="1:47" x14ac:dyDescent="0.3">
      <c r="A10" t="s">
        <v>84</v>
      </c>
      <c r="B10" s="164" t="s">
        <v>1450</v>
      </c>
      <c r="C10" t="s">
        <v>1431</v>
      </c>
      <c r="D10" t="s">
        <v>1432</v>
      </c>
      <c r="E10" t="s">
        <v>90</v>
      </c>
      <c r="F10" t="s">
        <v>1433</v>
      </c>
      <c r="H10" t="s">
        <v>1451</v>
      </c>
      <c r="J10">
        <v>900</v>
      </c>
      <c r="L10" t="s">
        <v>91</v>
      </c>
      <c r="O10" t="s">
        <v>135</v>
      </c>
      <c r="P10" s="19">
        <v>46288.443749999999</v>
      </c>
      <c r="Q10" s="33">
        <v>46279</v>
      </c>
      <c r="R10" s="33">
        <v>46288</v>
      </c>
      <c r="S10"/>
      <c r="T10"/>
      <c r="U10"/>
      <c r="V10"/>
      <c r="W10"/>
      <c r="AH10" s="55">
        <f t="shared" si="10"/>
        <v>0.25</v>
      </c>
      <c r="AI10" s="55" t="str">
        <f t="shared" si="11"/>
        <v>FALSO</v>
      </c>
      <c r="AJ10" s="55">
        <f t="shared" si="12"/>
        <v>0</v>
      </c>
      <c r="AK10" s="93" t="str">
        <f t="shared" si="13"/>
        <v/>
      </c>
      <c r="AL10" s="96" t="str">
        <f t="shared" si="14"/>
        <v/>
      </c>
      <c r="AM10" s="93" t="str">
        <f t="shared" si="15"/>
        <v/>
      </c>
      <c r="AN10" s="96" t="str">
        <f t="shared" si="16"/>
        <v/>
      </c>
      <c r="AO10" s="93" t="str">
        <f t="shared" si="17"/>
        <v/>
      </c>
      <c r="AP10" s="96" t="str">
        <f t="shared" si="18"/>
        <v/>
      </c>
      <c r="AQ10" s="93" t="str">
        <f t="shared" si="19"/>
        <v/>
      </c>
      <c r="AR10" s="96" t="str">
        <f t="shared" si="20"/>
        <v/>
      </c>
      <c r="AS10" s="93" t="str">
        <f t="shared" si="21"/>
        <v/>
      </c>
      <c r="AT10" s="96" t="str">
        <f t="shared" si="22"/>
        <v/>
      </c>
      <c r="AU10" s="93" t="str">
        <f t="shared" si="23"/>
        <v/>
      </c>
    </row>
    <row r="11" spans="1:47" x14ac:dyDescent="0.3">
      <c r="A11" t="s">
        <v>84</v>
      </c>
      <c r="B11" s="164" t="s">
        <v>1452</v>
      </c>
      <c r="C11" t="s">
        <v>1436</v>
      </c>
      <c r="D11" t="s">
        <v>1432</v>
      </c>
      <c r="E11" t="s">
        <v>90</v>
      </c>
      <c r="F11" t="s">
        <v>1433</v>
      </c>
      <c r="H11" t="s">
        <v>1453</v>
      </c>
      <c r="J11">
        <v>3600</v>
      </c>
      <c r="L11" t="s">
        <v>91</v>
      </c>
      <c r="O11" t="s">
        <v>94</v>
      </c>
      <c r="P11" s="19">
        <v>46287.652777777781</v>
      </c>
      <c r="Q11" s="33">
        <v>46279</v>
      </c>
      <c r="R11" s="33">
        <v>46288</v>
      </c>
      <c r="S11" s="33">
        <v>46288</v>
      </c>
      <c r="T11"/>
      <c r="U11"/>
      <c r="V11"/>
      <c r="W11"/>
      <c r="AH11" s="55">
        <f t="shared" si="10"/>
        <v>1</v>
      </c>
      <c r="AI11" s="55" t="str">
        <f t="shared" si="11"/>
        <v>FALSO</v>
      </c>
      <c r="AJ11" s="55">
        <f t="shared" si="12"/>
        <v>0</v>
      </c>
      <c r="AK11" s="93" t="str">
        <f t="shared" si="13"/>
        <v/>
      </c>
      <c r="AL11" s="96" t="str">
        <f t="shared" si="14"/>
        <v/>
      </c>
      <c r="AM11" s="93" t="str">
        <f t="shared" si="15"/>
        <v/>
      </c>
      <c r="AN11" s="96" t="str">
        <f t="shared" si="16"/>
        <v/>
      </c>
      <c r="AO11" s="93" t="str">
        <f t="shared" si="17"/>
        <v/>
      </c>
      <c r="AP11" s="96" t="str">
        <f t="shared" si="18"/>
        <v/>
      </c>
      <c r="AQ11" s="93" t="str">
        <f t="shared" si="19"/>
        <v/>
      </c>
      <c r="AR11" s="96" t="str">
        <f t="shared" si="20"/>
        <v/>
      </c>
      <c r="AS11" s="93" t="str">
        <f t="shared" si="21"/>
        <v/>
      </c>
      <c r="AT11" s="96" t="str">
        <f t="shared" si="22"/>
        <v/>
      </c>
      <c r="AU11" s="93" t="str">
        <f t="shared" si="23"/>
        <v/>
      </c>
    </row>
    <row r="12" spans="1:47" x14ac:dyDescent="0.3">
      <c r="A12" t="s">
        <v>89</v>
      </c>
      <c r="B12" s="164" t="s">
        <v>1454</v>
      </c>
      <c r="C12" t="s">
        <v>1436</v>
      </c>
      <c r="D12" t="s">
        <v>1432</v>
      </c>
      <c r="E12" t="s">
        <v>90</v>
      </c>
      <c r="F12" t="s">
        <v>1433</v>
      </c>
      <c r="H12" t="s">
        <v>1455</v>
      </c>
      <c r="J12">
        <v>1800</v>
      </c>
      <c r="L12" t="s">
        <v>91</v>
      </c>
      <c r="O12" t="s">
        <v>94</v>
      </c>
      <c r="P12" s="19">
        <v>46287.635416666664</v>
      </c>
      <c r="Q12" s="33">
        <v>46279</v>
      </c>
      <c r="R12" s="33">
        <v>46288</v>
      </c>
      <c r="S12" s="33">
        <v>46288</v>
      </c>
      <c r="T12"/>
      <c r="U12"/>
      <c r="V12"/>
      <c r="W12"/>
      <c r="AH12" s="55">
        <f t="shared" si="10"/>
        <v>0.5</v>
      </c>
      <c r="AI12" s="55" t="str">
        <f t="shared" si="11"/>
        <v>FALSO</v>
      </c>
      <c r="AJ12" s="55">
        <f t="shared" si="12"/>
        <v>0</v>
      </c>
      <c r="AK12" s="93" t="str">
        <f t="shared" si="13"/>
        <v/>
      </c>
      <c r="AL12" s="96" t="str">
        <f t="shared" si="14"/>
        <v/>
      </c>
      <c r="AM12" s="93" t="str">
        <f t="shared" si="15"/>
        <v/>
      </c>
      <c r="AN12" s="96" t="str">
        <f t="shared" si="16"/>
        <v/>
      </c>
      <c r="AO12" s="93" t="str">
        <f t="shared" si="17"/>
        <v/>
      </c>
      <c r="AP12" s="96" t="str">
        <f t="shared" si="18"/>
        <v/>
      </c>
      <c r="AQ12" s="93" t="str">
        <f t="shared" si="19"/>
        <v/>
      </c>
      <c r="AR12" s="96" t="str">
        <f t="shared" si="20"/>
        <v/>
      </c>
      <c r="AS12" s="93" t="str">
        <f t="shared" si="21"/>
        <v/>
      </c>
      <c r="AT12" s="96" t="str">
        <f t="shared" si="22"/>
        <v/>
      </c>
      <c r="AU12" s="93" t="str">
        <f t="shared" si="23"/>
        <v/>
      </c>
    </row>
    <row r="13" spans="1:47" x14ac:dyDescent="0.3">
      <c r="A13" t="s">
        <v>84</v>
      </c>
      <c r="B13" s="164" t="s">
        <v>1456</v>
      </c>
      <c r="C13" t="s">
        <v>1436</v>
      </c>
      <c r="D13" t="s">
        <v>1432</v>
      </c>
      <c r="E13" t="s">
        <v>90</v>
      </c>
      <c r="F13" t="s">
        <v>1433</v>
      </c>
      <c r="H13" t="s">
        <v>1457</v>
      </c>
      <c r="J13">
        <v>900</v>
      </c>
      <c r="L13" t="s">
        <v>91</v>
      </c>
      <c r="O13" t="s">
        <v>94</v>
      </c>
      <c r="P13" s="19">
        <v>46287.613888888889</v>
      </c>
      <c r="Q13" s="33">
        <v>46279</v>
      </c>
      <c r="R13" s="33">
        <v>46289</v>
      </c>
      <c r="S13" s="33">
        <v>46289</v>
      </c>
      <c r="T13"/>
      <c r="U13"/>
      <c r="V13"/>
      <c r="W13"/>
      <c r="AH13" s="55">
        <f t="shared" si="10"/>
        <v>0.25</v>
      </c>
      <c r="AI13" s="55" t="str">
        <f t="shared" si="11"/>
        <v>FALSO</v>
      </c>
      <c r="AJ13" s="55">
        <f t="shared" si="12"/>
        <v>0</v>
      </c>
      <c r="AK13" s="93" t="str">
        <f t="shared" si="13"/>
        <v/>
      </c>
      <c r="AL13" s="96" t="str">
        <f t="shared" si="14"/>
        <v/>
      </c>
      <c r="AM13" s="93" t="str">
        <f t="shared" si="15"/>
        <v/>
      </c>
      <c r="AN13" s="96" t="str">
        <f t="shared" si="16"/>
        <v/>
      </c>
      <c r="AO13" s="93" t="str">
        <f t="shared" si="17"/>
        <v/>
      </c>
      <c r="AP13" s="96" t="str">
        <f t="shared" si="18"/>
        <v/>
      </c>
      <c r="AQ13" s="93" t="str">
        <f t="shared" si="19"/>
        <v/>
      </c>
      <c r="AR13" s="96" t="str">
        <f t="shared" si="20"/>
        <v/>
      </c>
      <c r="AS13" s="93" t="str">
        <f t="shared" si="21"/>
        <v/>
      </c>
      <c r="AT13" s="96" t="str">
        <f t="shared" si="22"/>
        <v/>
      </c>
      <c r="AU13" s="93" t="str">
        <f t="shared" si="23"/>
        <v/>
      </c>
    </row>
    <row r="14" spans="1:47" x14ac:dyDescent="0.3">
      <c r="A14" t="s">
        <v>84</v>
      </c>
      <c r="B14" s="164" t="s">
        <v>1458</v>
      </c>
      <c r="C14" t="s">
        <v>1436</v>
      </c>
      <c r="D14" t="s">
        <v>1432</v>
      </c>
      <c r="E14" t="s">
        <v>90</v>
      </c>
      <c r="F14" t="s">
        <v>1433</v>
      </c>
      <c r="H14" t="s">
        <v>1459</v>
      </c>
      <c r="J14">
        <v>25200</v>
      </c>
      <c r="L14" t="s">
        <v>91</v>
      </c>
      <c r="O14" t="s">
        <v>94</v>
      </c>
      <c r="P14" s="19">
        <v>46287.509027777778</v>
      </c>
      <c r="Q14" s="33">
        <v>46279</v>
      </c>
      <c r="R14" s="33">
        <v>46289</v>
      </c>
      <c r="S14" s="33">
        <v>46289</v>
      </c>
      <c r="T14"/>
      <c r="U14"/>
      <c r="V14"/>
      <c r="W14"/>
      <c r="AH14" s="55">
        <f t="shared" si="10"/>
        <v>7</v>
      </c>
      <c r="AI14" s="55" t="str">
        <f t="shared" si="11"/>
        <v>FALSO</v>
      </c>
      <c r="AJ14" s="55">
        <f t="shared" si="12"/>
        <v>0</v>
      </c>
      <c r="AK14" s="93" t="str">
        <f t="shared" si="13"/>
        <v/>
      </c>
      <c r="AL14" s="96" t="str">
        <f t="shared" si="14"/>
        <v/>
      </c>
      <c r="AM14" s="93" t="str">
        <f t="shared" si="15"/>
        <v/>
      </c>
      <c r="AN14" s="96" t="str">
        <f t="shared" si="16"/>
        <v/>
      </c>
      <c r="AO14" s="93" t="str">
        <f t="shared" si="17"/>
        <v/>
      </c>
      <c r="AP14" s="96" t="str">
        <f t="shared" si="18"/>
        <v/>
      </c>
      <c r="AQ14" s="93" t="str">
        <f t="shared" si="19"/>
        <v/>
      </c>
      <c r="AR14" s="96" t="str">
        <f t="shared" si="20"/>
        <v/>
      </c>
      <c r="AS14" s="93" t="str">
        <f t="shared" si="21"/>
        <v/>
      </c>
      <c r="AT14" s="96" t="str">
        <f t="shared" si="22"/>
        <v/>
      </c>
      <c r="AU14" s="93" t="str">
        <f t="shared" si="23"/>
        <v/>
      </c>
    </row>
    <row r="15" spans="1:47" x14ac:dyDescent="0.3">
      <c r="A15" t="s">
        <v>84</v>
      </c>
      <c r="B15" s="164" t="s">
        <v>1460</v>
      </c>
      <c r="C15" t="s">
        <v>1431</v>
      </c>
      <c r="D15" t="s">
        <v>1432</v>
      </c>
      <c r="E15" t="s">
        <v>90</v>
      </c>
      <c r="F15" t="s">
        <v>1433</v>
      </c>
      <c r="H15" t="s">
        <v>1461</v>
      </c>
      <c r="J15">
        <v>600</v>
      </c>
      <c r="L15" t="s">
        <v>91</v>
      </c>
      <c r="O15" t="s">
        <v>135</v>
      </c>
      <c r="P15" s="19">
        <v>46287.495833333334</v>
      </c>
      <c r="Q15" s="33">
        <v>46279</v>
      </c>
      <c r="R15" s="33">
        <v>46288</v>
      </c>
      <c r="T15"/>
      <c r="U15"/>
      <c r="V15"/>
      <c r="W15"/>
      <c r="AH15" s="55">
        <f t="shared" si="10"/>
        <v>0.16666666666666666</v>
      </c>
      <c r="AI15" s="55" t="str">
        <f t="shared" si="11"/>
        <v>FALSO</v>
      </c>
      <c r="AJ15" s="55">
        <f t="shared" si="12"/>
        <v>0</v>
      </c>
      <c r="AK15" s="93" t="str">
        <f t="shared" si="13"/>
        <v/>
      </c>
      <c r="AL15" s="96" t="str">
        <f t="shared" si="14"/>
        <v/>
      </c>
      <c r="AM15" s="93" t="str">
        <f t="shared" si="15"/>
        <v/>
      </c>
      <c r="AN15" s="96" t="str">
        <f t="shared" si="16"/>
        <v/>
      </c>
      <c r="AO15" s="93" t="str">
        <f t="shared" si="17"/>
        <v/>
      </c>
      <c r="AP15" s="96" t="str">
        <f t="shared" si="18"/>
        <v/>
      </c>
      <c r="AQ15" s="93" t="str">
        <f t="shared" si="19"/>
        <v/>
      </c>
      <c r="AR15" s="96" t="str">
        <f t="shared" si="20"/>
        <v/>
      </c>
      <c r="AS15" s="93" t="str">
        <f t="shared" si="21"/>
        <v/>
      </c>
      <c r="AT15" s="96" t="str">
        <f t="shared" si="22"/>
        <v/>
      </c>
      <c r="AU15" s="93" t="str">
        <f t="shared" si="23"/>
        <v/>
      </c>
    </row>
    <row r="16" spans="1:47" x14ac:dyDescent="0.3">
      <c r="A16" t="s">
        <v>84</v>
      </c>
      <c r="B16" s="164" t="s">
        <v>1462</v>
      </c>
      <c r="C16" t="s">
        <v>1436</v>
      </c>
      <c r="D16" t="s">
        <v>1432</v>
      </c>
      <c r="E16" t="s">
        <v>90</v>
      </c>
      <c r="F16" t="s">
        <v>1433</v>
      </c>
      <c r="H16" t="s">
        <v>1463</v>
      </c>
      <c r="J16">
        <v>600</v>
      </c>
      <c r="L16" t="s">
        <v>91</v>
      </c>
      <c r="O16" t="s">
        <v>94</v>
      </c>
      <c r="P16" s="19">
        <v>46287.489583333336</v>
      </c>
      <c r="Q16" s="33">
        <v>46279</v>
      </c>
      <c r="R16" s="33">
        <v>46287</v>
      </c>
      <c r="S16" s="33">
        <v>46287</v>
      </c>
      <c r="T16"/>
      <c r="U16"/>
      <c r="V16"/>
      <c r="W16"/>
      <c r="AH16" s="55">
        <f t="shared" si="10"/>
        <v>0.16666666666666666</v>
      </c>
      <c r="AI16" s="55" t="str">
        <f t="shared" si="11"/>
        <v>FALSO</v>
      </c>
      <c r="AJ16" s="55">
        <f t="shared" si="12"/>
        <v>0</v>
      </c>
      <c r="AK16" s="93" t="str">
        <f t="shared" si="13"/>
        <v/>
      </c>
      <c r="AL16" s="96" t="str">
        <f t="shared" si="14"/>
        <v/>
      </c>
      <c r="AM16" s="93" t="str">
        <f t="shared" si="15"/>
        <v/>
      </c>
      <c r="AN16" s="96" t="str">
        <f t="shared" si="16"/>
        <v/>
      </c>
      <c r="AO16" s="93" t="str">
        <f t="shared" si="17"/>
        <v/>
      </c>
      <c r="AP16" s="96" t="str">
        <f t="shared" si="18"/>
        <v/>
      </c>
      <c r="AQ16" s="93" t="str">
        <f t="shared" si="19"/>
        <v/>
      </c>
      <c r="AR16" s="96" t="str">
        <f t="shared" si="20"/>
        <v/>
      </c>
      <c r="AS16" s="93" t="str">
        <f t="shared" si="21"/>
        <v/>
      </c>
      <c r="AT16" s="96" t="str">
        <f t="shared" si="22"/>
        <v/>
      </c>
      <c r="AU16" s="93" t="str">
        <f t="shared" si="23"/>
        <v/>
      </c>
    </row>
    <row r="17" spans="1:47" x14ac:dyDescent="0.3">
      <c r="A17" t="s">
        <v>84</v>
      </c>
      <c r="B17" s="164" t="s">
        <v>1464</v>
      </c>
      <c r="C17" t="s">
        <v>1431</v>
      </c>
      <c r="D17" t="s">
        <v>1432</v>
      </c>
      <c r="E17" t="s">
        <v>90</v>
      </c>
      <c r="F17" t="s">
        <v>1433</v>
      </c>
      <c r="H17" t="s">
        <v>1465</v>
      </c>
      <c r="L17" t="s">
        <v>91</v>
      </c>
      <c r="O17" t="s">
        <v>135</v>
      </c>
      <c r="P17" s="19">
        <v>46287.479861111111</v>
      </c>
      <c r="Q17" s="33">
        <v>46279</v>
      </c>
      <c r="R17" s="33">
        <v>46287</v>
      </c>
      <c r="S17"/>
      <c r="T17"/>
      <c r="U17"/>
      <c r="V17"/>
      <c r="W17"/>
      <c r="AH17" s="55" t="str">
        <f t="shared" si="10"/>
        <v/>
      </c>
      <c r="AI17" s="55" t="str">
        <f t="shared" si="11"/>
        <v>FALSO</v>
      </c>
      <c r="AJ17" s="55">
        <f t="shared" si="12"/>
        <v>0</v>
      </c>
      <c r="AK17" s="93" t="str">
        <f t="shared" si="13"/>
        <v/>
      </c>
      <c r="AL17" s="96" t="str">
        <f t="shared" si="14"/>
        <v/>
      </c>
      <c r="AM17" s="93" t="str">
        <f t="shared" si="15"/>
        <v/>
      </c>
      <c r="AN17" s="96" t="str">
        <f t="shared" si="16"/>
        <v/>
      </c>
      <c r="AO17" s="93" t="str">
        <f t="shared" si="17"/>
        <v/>
      </c>
      <c r="AP17" s="96" t="str">
        <f t="shared" si="18"/>
        <v/>
      </c>
      <c r="AQ17" s="93" t="str">
        <f t="shared" si="19"/>
        <v/>
      </c>
      <c r="AR17" s="96" t="str">
        <f t="shared" si="20"/>
        <v/>
      </c>
      <c r="AS17" s="93" t="str">
        <f t="shared" si="21"/>
        <v/>
      </c>
      <c r="AT17" s="96" t="str">
        <f t="shared" si="22"/>
        <v/>
      </c>
      <c r="AU17" s="93" t="str">
        <f t="shared" si="23"/>
        <v/>
      </c>
    </row>
    <row r="18" spans="1:47" x14ac:dyDescent="0.3">
      <c r="A18" t="s">
        <v>84</v>
      </c>
      <c r="B18" s="164" t="s">
        <v>1466</v>
      </c>
      <c r="C18" t="s">
        <v>1436</v>
      </c>
      <c r="D18" t="s">
        <v>1432</v>
      </c>
      <c r="E18" t="s">
        <v>90</v>
      </c>
      <c r="F18" t="s">
        <v>1433</v>
      </c>
      <c r="H18" t="s">
        <v>1467</v>
      </c>
      <c r="J18">
        <v>25200</v>
      </c>
      <c r="L18" t="s">
        <v>91</v>
      </c>
      <c r="O18" t="s">
        <v>94</v>
      </c>
      <c r="P18" s="19">
        <v>46287.460416666669</v>
      </c>
      <c r="Q18" s="33">
        <v>46279</v>
      </c>
      <c r="R18" s="33">
        <v>46287</v>
      </c>
      <c r="S18" s="33">
        <v>46288</v>
      </c>
      <c r="T18"/>
      <c r="U18"/>
      <c r="V18"/>
      <c r="W18"/>
      <c r="AH18" s="55">
        <f t="shared" si="10"/>
        <v>7</v>
      </c>
      <c r="AI18" s="55" t="str">
        <f t="shared" si="11"/>
        <v>FALSO</v>
      </c>
      <c r="AJ18" s="55">
        <f t="shared" si="12"/>
        <v>0</v>
      </c>
      <c r="AK18" s="93" t="str">
        <f t="shared" si="13"/>
        <v/>
      </c>
      <c r="AL18" s="96" t="str">
        <f t="shared" si="14"/>
        <v/>
      </c>
      <c r="AM18" s="93" t="str">
        <f t="shared" si="15"/>
        <v/>
      </c>
      <c r="AN18" s="96" t="str">
        <f t="shared" si="16"/>
        <v/>
      </c>
      <c r="AO18" s="93" t="str">
        <f t="shared" si="17"/>
        <v/>
      </c>
      <c r="AP18" s="96" t="str">
        <f t="shared" si="18"/>
        <v/>
      </c>
      <c r="AQ18" s="93" t="str">
        <f t="shared" si="19"/>
        <v/>
      </c>
      <c r="AR18" s="96" t="str">
        <f t="shared" si="20"/>
        <v/>
      </c>
      <c r="AS18" s="93" t="str">
        <f t="shared" si="21"/>
        <v/>
      </c>
      <c r="AT18" s="96" t="str">
        <f t="shared" si="22"/>
        <v/>
      </c>
      <c r="AU18" s="93" t="str">
        <f t="shared" si="23"/>
        <v/>
      </c>
    </row>
    <row r="19" spans="1:47" x14ac:dyDescent="0.3">
      <c r="A19" t="s">
        <v>84</v>
      </c>
      <c r="B19" s="164" t="s">
        <v>1468</v>
      </c>
      <c r="C19" t="s">
        <v>1431</v>
      </c>
      <c r="D19" t="s">
        <v>1432</v>
      </c>
      <c r="E19" t="s">
        <v>90</v>
      </c>
      <c r="F19" t="s">
        <v>1433</v>
      </c>
      <c r="H19" t="s">
        <v>1469</v>
      </c>
      <c r="J19">
        <v>600</v>
      </c>
      <c r="L19" t="s">
        <v>91</v>
      </c>
      <c r="O19" t="s">
        <v>135</v>
      </c>
      <c r="P19" s="19">
        <v>46287.388194444444</v>
      </c>
      <c r="Q19" s="33">
        <v>46279</v>
      </c>
      <c r="R19" s="33">
        <v>46287</v>
      </c>
      <c r="S19"/>
      <c r="T19"/>
      <c r="U19"/>
      <c r="V19"/>
      <c r="W19"/>
      <c r="AH19" s="55">
        <f t="shared" si="10"/>
        <v>0.16666666666666666</v>
      </c>
      <c r="AI19" s="55" t="str">
        <f t="shared" si="11"/>
        <v>FALSO</v>
      </c>
      <c r="AJ19" s="55">
        <f t="shared" si="12"/>
        <v>0</v>
      </c>
      <c r="AK19" s="93" t="str">
        <f t="shared" si="13"/>
        <v/>
      </c>
      <c r="AL19" s="96" t="str">
        <f t="shared" si="14"/>
        <v/>
      </c>
      <c r="AM19" s="93" t="str">
        <f t="shared" si="15"/>
        <v/>
      </c>
      <c r="AN19" s="96" t="str">
        <f t="shared" si="16"/>
        <v/>
      </c>
      <c r="AO19" s="93" t="str">
        <f t="shared" si="17"/>
        <v/>
      </c>
      <c r="AP19" s="96" t="str">
        <f t="shared" si="18"/>
        <v/>
      </c>
      <c r="AQ19" s="93" t="str">
        <f t="shared" si="19"/>
        <v/>
      </c>
      <c r="AR19" s="96" t="str">
        <f t="shared" si="20"/>
        <v/>
      </c>
      <c r="AS19" s="93" t="str">
        <f t="shared" si="21"/>
        <v/>
      </c>
      <c r="AT19" s="96" t="str">
        <f t="shared" si="22"/>
        <v/>
      </c>
      <c r="AU19" s="93" t="str">
        <f t="shared" si="23"/>
        <v/>
      </c>
    </row>
    <row r="20" spans="1:47" x14ac:dyDescent="0.3">
      <c r="A20" t="s">
        <v>84</v>
      </c>
      <c r="B20" s="164" t="s">
        <v>1470</v>
      </c>
      <c r="C20" t="s">
        <v>1431</v>
      </c>
      <c r="D20" t="s">
        <v>1432</v>
      </c>
      <c r="E20" t="s">
        <v>90</v>
      </c>
      <c r="F20" t="s">
        <v>1433</v>
      </c>
      <c r="H20" t="s">
        <v>1471</v>
      </c>
      <c r="L20" t="s">
        <v>91</v>
      </c>
      <c r="O20" t="s">
        <v>135</v>
      </c>
      <c r="P20" s="19">
        <v>46286.522222222222</v>
      </c>
      <c r="Q20" s="33">
        <v>46279</v>
      </c>
      <c r="R20" s="33">
        <v>46286</v>
      </c>
      <c r="S20"/>
      <c r="T20"/>
      <c r="U20"/>
      <c r="V20"/>
      <c r="W20"/>
      <c r="AH20" s="55" t="str">
        <f t="shared" si="10"/>
        <v/>
      </c>
      <c r="AI20" s="55" t="str">
        <f t="shared" si="11"/>
        <v>FALSO</v>
      </c>
      <c r="AJ20" s="55">
        <f t="shared" si="12"/>
        <v>0</v>
      </c>
      <c r="AK20" s="93" t="str">
        <f t="shared" si="13"/>
        <v/>
      </c>
      <c r="AL20" s="96" t="str">
        <f t="shared" si="14"/>
        <v/>
      </c>
      <c r="AM20" s="93" t="str">
        <f t="shared" si="15"/>
        <v/>
      </c>
      <c r="AN20" s="96" t="str">
        <f t="shared" si="16"/>
        <v/>
      </c>
      <c r="AO20" s="93" t="str">
        <f t="shared" si="17"/>
        <v/>
      </c>
      <c r="AP20" s="96" t="str">
        <f t="shared" si="18"/>
        <v/>
      </c>
      <c r="AQ20" s="93" t="str">
        <f t="shared" si="19"/>
        <v/>
      </c>
      <c r="AR20" s="96" t="str">
        <f t="shared" si="20"/>
        <v/>
      </c>
      <c r="AS20" s="93" t="str">
        <f t="shared" si="21"/>
        <v/>
      </c>
      <c r="AT20" s="96" t="str">
        <f t="shared" si="22"/>
        <v/>
      </c>
      <c r="AU20" s="93" t="str">
        <f t="shared" si="23"/>
        <v/>
      </c>
    </row>
    <row r="21" spans="1:47" x14ac:dyDescent="0.3">
      <c r="A21" t="s">
        <v>84</v>
      </c>
      <c r="B21" s="164" t="s">
        <v>1472</v>
      </c>
      <c r="C21" t="s">
        <v>1431</v>
      </c>
      <c r="D21" t="s">
        <v>1432</v>
      </c>
      <c r="E21" t="s">
        <v>90</v>
      </c>
      <c r="F21" t="s">
        <v>1433</v>
      </c>
      <c r="H21" t="s">
        <v>1473</v>
      </c>
      <c r="J21">
        <v>1800</v>
      </c>
      <c r="L21" t="s">
        <v>91</v>
      </c>
      <c r="O21" t="s">
        <v>135</v>
      </c>
      <c r="P21" s="19">
        <v>46286.501388888886</v>
      </c>
      <c r="Q21" s="33">
        <v>46279</v>
      </c>
      <c r="R21" s="33">
        <v>46286</v>
      </c>
      <c r="S21"/>
      <c r="T21"/>
      <c r="U21"/>
      <c r="V21"/>
      <c r="W21"/>
      <c r="AH21" s="55">
        <f t="shared" si="10"/>
        <v>0.5</v>
      </c>
      <c r="AI21" s="55" t="str">
        <f t="shared" si="11"/>
        <v>FALSO</v>
      </c>
      <c r="AJ21" s="55">
        <f t="shared" si="12"/>
        <v>0</v>
      </c>
      <c r="AK21" s="93" t="str">
        <f t="shared" si="13"/>
        <v/>
      </c>
      <c r="AL21" s="96" t="str">
        <f t="shared" si="14"/>
        <v/>
      </c>
      <c r="AM21" s="93" t="str">
        <f t="shared" si="15"/>
        <v/>
      </c>
      <c r="AN21" s="96" t="str">
        <f t="shared" si="16"/>
        <v/>
      </c>
      <c r="AO21" s="93" t="str">
        <f t="shared" si="17"/>
        <v/>
      </c>
      <c r="AP21" s="96" t="str">
        <f t="shared" si="18"/>
        <v/>
      </c>
      <c r="AQ21" s="93" t="str">
        <f t="shared" si="19"/>
        <v/>
      </c>
      <c r="AR21" s="96" t="str">
        <f t="shared" si="20"/>
        <v/>
      </c>
      <c r="AS21" s="93" t="str">
        <f t="shared" si="21"/>
        <v/>
      </c>
      <c r="AT21" s="96" t="str">
        <f t="shared" si="22"/>
        <v/>
      </c>
      <c r="AU21" s="93" t="str">
        <f t="shared" si="23"/>
        <v/>
      </c>
    </row>
    <row r="22" spans="1:47" x14ac:dyDescent="0.3">
      <c r="A22" t="s">
        <v>84</v>
      </c>
      <c r="B22" s="164" t="s">
        <v>1474</v>
      </c>
      <c r="C22" t="s">
        <v>1436</v>
      </c>
      <c r="D22" t="s">
        <v>1432</v>
      </c>
      <c r="E22" t="s">
        <v>90</v>
      </c>
      <c r="F22" t="s">
        <v>1433</v>
      </c>
      <c r="H22" t="s">
        <v>1475</v>
      </c>
      <c r="J22">
        <v>14400</v>
      </c>
      <c r="L22" t="s">
        <v>91</v>
      </c>
      <c r="O22" t="s">
        <v>94</v>
      </c>
      <c r="P22" s="19">
        <v>46286.45416666667</v>
      </c>
      <c r="Q22" s="33">
        <v>46279</v>
      </c>
      <c r="R22" s="33">
        <v>46286</v>
      </c>
      <c r="S22" s="33">
        <v>46288</v>
      </c>
      <c r="T22"/>
      <c r="U22"/>
      <c r="V22"/>
      <c r="W22"/>
      <c r="AH22" s="55">
        <f t="shared" si="10"/>
        <v>4</v>
      </c>
      <c r="AI22" s="55" t="str">
        <f t="shared" si="11"/>
        <v>FALSO</v>
      </c>
      <c r="AJ22" s="55">
        <f t="shared" si="12"/>
        <v>0</v>
      </c>
      <c r="AK22" s="93" t="str">
        <f t="shared" si="13"/>
        <v/>
      </c>
      <c r="AL22" s="96" t="str">
        <f t="shared" si="14"/>
        <v/>
      </c>
      <c r="AM22" s="93" t="str">
        <f t="shared" si="15"/>
        <v/>
      </c>
      <c r="AN22" s="96" t="str">
        <f t="shared" si="16"/>
        <v/>
      </c>
      <c r="AO22" s="93" t="str">
        <f t="shared" si="17"/>
        <v/>
      </c>
      <c r="AP22" s="96" t="str">
        <f t="shared" si="18"/>
        <v/>
      </c>
      <c r="AQ22" s="93" t="str">
        <f t="shared" si="19"/>
        <v/>
      </c>
      <c r="AR22" s="96" t="str">
        <f t="shared" si="20"/>
        <v/>
      </c>
      <c r="AS22" s="93" t="str">
        <f t="shared" si="21"/>
        <v/>
      </c>
      <c r="AT22" s="96" t="str">
        <f t="shared" si="22"/>
        <v/>
      </c>
      <c r="AU22" s="93" t="str">
        <f t="shared" si="23"/>
        <v/>
      </c>
    </row>
    <row r="23" spans="1:47" x14ac:dyDescent="0.3">
      <c r="A23" t="s">
        <v>84</v>
      </c>
      <c r="B23" s="164" t="s">
        <v>1476</v>
      </c>
      <c r="C23" t="s">
        <v>1436</v>
      </c>
      <c r="D23" t="s">
        <v>1432</v>
      </c>
      <c r="E23" t="s">
        <v>90</v>
      </c>
      <c r="F23" t="s">
        <v>1433</v>
      </c>
      <c r="H23" t="s">
        <v>1477</v>
      </c>
      <c r="J23">
        <v>3600</v>
      </c>
      <c r="L23" t="s">
        <v>91</v>
      </c>
      <c r="O23" t="s">
        <v>94</v>
      </c>
      <c r="P23" s="19">
        <v>46286.45416666667</v>
      </c>
      <c r="Q23" s="33">
        <v>46279</v>
      </c>
      <c r="R23" s="33">
        <v>46286</v>
      </c>
      <c r="S23" s="33">
        <v>46286</v>
      </c>
      <c r="T23"/>
      <c r="U23"/>
      <c r="V23"/>
      <c r="W23"/>
      <c r="AH23" s="55">
        <f t="shared" si="10"/>
        <v>1</v>
      </c>
      <c r="AI23" s="55" t="str">
        <f t="shared" si="11"/>
        <v>FALSO</v>
      </c>
      <c r="AJ23" s="55">
        <f t="shared" si="12"/>
        <v>0</v>
      </c>
      <c r="AK23" s="93" t="str">
        <f t="shared" si="13"/>
        <v/>
      </c>
      <c r="AL23" s="96" t="str">
        <f t="shared" si="14"/>
        <v/>
      </c>
      <c r="AM23" s="93" t="str">
        <f t="shared" si="15"/>
        <v/>
      </c>
      <c r="AN23" s="96" t="str">
        <f t="shared" si="16"/>
        <v/>
      </c>
      <c r="AO23" s="93" t="str">
        <f t="shared" si="17"/>
        <v/>
      </c>
      <c r="AP23" s="96" t="str">
        <f t="shared" si="18"/>
        <v/>
      </c>
      <c r="AQ23" s="93" t="str">
        <f t="shared" si="19"/>
        <v/>
      </c>
      <c r="AR23" s="96" t="str">
        <f t="shared" si="20"/>
        <v/>
      </c>
      <c r="AS23" s="93" t="str">
        <f t="shared" si="21"/>
        <v/>
      </c>
      <c r="AT23" s="96" t="str">
        <f t="shared" si="22"/>
        <v/>
      </c>
      <c r="AU23" s="93" t="str">
        <f t="shared" si="23"/>
        <v/>
      </c>
    </row>
    <row r="24" spans="1:47" x14ac:dyDescent="0.3">
      <c r="A24" t="s">
        <v>84</v>
      </c>
      <c r="B24" s="164" t="s">
        <v>1478</v>
      </c>
      <c r="C24" t="s">
        <v>1436</v>
      </c>
      <c r="D24" t="s">
        <v>1432</v>
      </c>
      <c r="E24" t="s">
        <v>90</v>
      </c>
      <c r="F24" t="s">
        <v>1433</v>
      </c>
      <c r="H24" t="s">
        <v>1479</v>
      </c>
      <c r="J24">
        <v>3600</v>
      </c>
      <c r="L24" t="s">
        <v>91</v>
      </c>
      <c r="O24" t="s">
        <v>94</v>
      </c>
      <c r="P24" s="19">
        <v>46286.448611111111</v>
      </c>
      <c r="Q24" s="33">
        <v>46279</v>
      </c>
      <c r="R24" s="33">
        <v>46288</v>
      </c>
      <c r="S24" s="33">
        <v>46288</v>
      </c>
      <c r="T24"/>
      <c r="U24"/>
      <c r="V24"/>
      <c r="W24"/>
      <c r="AH24" s="55">
        <f t="shared" si="10"/>
        <v>1</v>
      </c>
      <c r="AI24" s="55" t="str">
        <f t="shared" si="11"/>
        <v>FALSO</v>
      </c>
      <c r="AJ24" s="55">
        <f t="shared" si="12"/>
        <v>0</v>
      </c>
      <c r="AK24" s="93" t="str">
        <f t="shared" si="13"/>
        <v/>
      </c>
      <c r="AL24" s="96" t="str">
        <f t="shared" si="14"/>
        <v/>
      </c>
      <c r="AM24" s="93" t="str">
        <f t="shared" si="15"/>
        <v/>
      </c>
      <c r="AN24" s="96" t="str">
        <f t="shared" si="16"/>
        <v/>
      </c>
      <c r="AO24" s="93" t="str">
        <f t="shared" si="17"/>
        <v/>
      </c>
      <c r="AP24" s="96" t="str">
        <f t="shared" si="18"/>
        <v/>
      </c>
      <c r="AQ24" s="93" t="str">
        <f t="shared" si="19"/>
        <v/>
      </c>
      <c r="AR24" s="96" t="str">
        <f t="shared" si="20"/>
        <v/>
      </c>
      <c r="AS24" s="93" t="str">
        <f t="shared" si="21"/>
        <v/>
      </c>
      <c r="AT24" s="96" t="str">
        <f t="shared" si="22"/>
        <v/>
      </c>
      <c r="AU24" s="93" t="str">
        <f t="shared" si="23"/>
        <v/>
      </c>
    </row>
    <row r="25" spans="1:47" x14ac:dyDescent="0.3">
      <c r="A25" t="s">
        <v>84</v>
      </c>
      <c r="B25" s="164" t="s">
        <v>1480</v>
      </c>
      <c r="C25" t="s">
        <v>1436</v>
      </c>
      <c r="D25" t="s">
        <v>1432</v>
      </c>
      <c r="E25" t="s">
        <v>90</v>
      </c>
      <c r="F25" t="s">
        <v>1433</v>
      </c>
      <c r="H25" t="s">
        <v>1481</v>
      </c>
      <c r="J25">
        <v>7200</v>
      </c>
      <c r="L25" t="s">
        <v>91</v>
      </c>
      <c r="O25" t="s">
        <v>94</v>
      </c>
      <c r="P25" s="19">
        <v>46283.824305555558</v>
      </c>
      <c r="Q25" s="33">
        <v>46279</v>
      </c>
      <c r="R25" s="33">
        <v>46286</v>
      </c>
      <c r="S25" s="33">
        <v>46288</v>
      </c>
      <c r="T25"/>
      <c r="U25"/>
      <c r="V25"/>
      <c r="W25"/>
      <c r="AH25" s="55">
        <f t="shared" si="10"/>
        <v>2</v>
      </c>
      <c r="AI25" s="55" t="str">
        <f t="shared" si="11"/>
        <v>FALSO</v>
      </c>
      <c r="AJ25" s="55">
        <f t="shared" si="12"/>
        <v>0</v>
      </c>
      <c r="AK25" s="93" t="str">
        <f t="shared" si="13"/>
        <v/>
      </c>
      <c r="AL25" s="96" t="str">
        <f t="shared" si="14"/>
        <v/>
      </c>
      <c r="AM25" s="93" t="str">
        <f t="shared" si="15"/>
        <v/>
      </c>
      <c r="AN25" s="96" t="str">
        <f t="shared" si="16"/>
        <v/>
      </c>
      <c r="AO25" s="93" t="str">
        <f t="shared" si="17"/>
        <v/>
      </c>
      <c r="AP25" s="96" t="str">
        <f t="shared" si="18"/>
        <v/>
      </c>
      <c r="AQ25" s="93" t="str">
        <f t="shared" si="19"/>
        <v/>
      </c>
      <c r="AR25" s="96" t="str">
        <f t="shared" si="20"/>
        <v/>
      </c>
      <c r="AS25" s="93" t="str">
        <f t="shared" si="21"/>
        <v/>
      </c>
      <c r="AT25" s="96" t="str">
        <f t="shared" si="22"/>
        <v/>
      </c>
      <c r="AU25" s="93" t="str">
        <f t="shared" si="23"/>
        <v/>
      </c>
    </row>
    <row r="26" spans="1:47" x14ac:dyDescent="0.3">
      <c r="A26" t="s">
        <v>84</v>
      </c>
      <c r="B26" s="164" t="s">
        <v>1482</v>
      </c>
      <c r="C26" t="s">
        <v>1431</v>
      </c>
      <c r="D26" t="s">
        <v>1432</v>
      </c>
      <c r="E26" t="s">
        <v>90</v>
      </c>
      <c r="F26" t="s">
        <v>1433</v>
      </c>
      <c r="H26" t="s">
        <v>1483</v>
      </c>
      <c r="J26">
        <v>900</v>
      </c>
      <c r="L26" t="s">
        <v>91</v>
      </c>
      <c r="O26" t="s">
        <v>94</v>
      </c>
      <c r="P26" s="19">
        <v>46283.666666666664</v>
      </c>
      <c r="Q26" s="33">
        <v>46279</v>
      </c>
      <c r="R26" s="33">
        <v>46286</v>
      </c>
      <c r="S26" s="33">
        <v>46286</v>
      </c>
      <c r="T26"/>
      <c r="U26"/>
      <c r="V26"/>
      <c r="W26"/>
      <c r="AH26" s="55">
        <f t="shared" si="10"/>
        <v>0.25</v>
      </c>
      <c r="AI26" s="55" t="str">
        <f t="shared" si="11"/>
        <v>FALSO</v>
      </c>
      <c r="AJ26" s="55">
        <f t="shared" si="12"/>
        <v>0</v>
      </c>
      <c r="AK26" s="93" t="str">
        <f t="shared" si="13"/>
        <v/>
      </c>
      <c r="AL26" s="96" t="str">
        <f t="shared" si="14"/>
        <v/>
      </c>
      <c r="AM26" s="93" t="str">
        <f t="shared" si="15"/>
        <v/>
      </c>
      <c r="AN26" s="96" t="str">
        <f t="shared" si="16"/>
        <v/>
      </c>
      <c r="AO26" s="93" t="str">
        <f t="shared" si="17"/>
        <v/>
      </c>
      <c r="AP26" s="96" t="str">
        <f t="shared" si="18"/>
        <v/>
      </c>
      <c r="AQ26" s="93" t="str">
        <f t="shared" si="19"/>
        <v/>
      </c>
      <c r="AR26" s="96" t="str">
        <f t="shared" si="20"/>
        <v/>
      </c>
      <c r="AS26" s="93" t="str">
        <f t="shared" si="21"/>
        <v/>
      </c>
      <c r="AT26" s="96" t="str">
        <f t="shared" si="22"/>
        <v/>
      </c>
      <c r="AU26" s="93" t="str">
        <f t="shared" si="23"/>
        <v/>
      </c>
    </row>
    <row r="27" spans="1:47" x14ac:dyDescent="0.3">
      <c r="A27" t="s">
        <v>84</v>
      </c>
      <c r="B27" s="164" t="s">
        <v>1484</v>
      </c>
      <c r="C27" t="s">
        <v>1436</v>
      </c>
      <c r="D27" t="s">
        <v>1432</v>
      </c>
      <c r="E27" t="s">
        <v>90</v>
      </c>
      <c r="F27" t="s">
        <v>1433</v>
      </c>
      <c r="H27" t="s">
        <v>1485</v>
      </c>
      <c r="J27">
        <v>25200</v>
      </c>
      <c r="L27" t="s">
        <v>91</v>
      </c>
      <c r="O27" t="s">
        <v>94</v>
      </c>
      <c r="P27" s="19">
        <v>46283.661111111112</v>
      </c>
      <c r="Q27" s="33">
        <v>46279</v>
      </c>
      <c r="R27" s="33">
        <v>46288</v>
      </c>
      <c r="S27" s="33">
        <v>46288</v>
      </c>
      <c r="T27"/>
      <c r="U27"/>
      <c r="V27"/>
      <c r="W27"/>
      <c r="AH27" s="55">
        <f t="shared" si="10"/>
        <v>7</v>
      </c>
      <c r="AI27" s="55" t="str">
        <f t="shared" si="11"/>
        <v>FALSO</v>
      </c>
      <c r="AJ27" s="55">
        <f t="shared" si="12"/>
        <v>0</v>
      </c>
      <c r="AK27" s="93" t="str">
        <f t="shared" si="13"/>
        <v/>
      </c>
      <c r="AL27" s="96" t="str">
        <f t="shared" si="14"/>
        <v/>
      </c>
      <c r="AM27" s="93" t="str">
        <f t="shared" si="15"/>
        <v/>
      </c>
      <c r="AN27" s="96" t="str">
        <f t="shared" si="16"/>
        <v/>
      </c>
      <c r="AO27" s="93" t="str">
        <f t="shared" si="17"/>
        <v/>
      </c>
      <c r="AP27" s="96" t="str">
        <f t="shared" si="18"/>
        <v/>
      </c>
      <c r="AQ27" s="93" t="str">
        <f t="shared" si="19"/>
        <v/>
      </c>
      <c r="AR27" s="96" t="str">
        <f t="shared" si="20"/>
        <v/>
      </c>
      <c r="AS27" s="93" t="str">
        <f t="shared" si="21"/>
        <v/>
      </c>
      <c r="AT27" s="96" t="str">
        <f t="shared" si="22"/>
        <v/>
      </c>
      <c r="AU27" s="93" t="str">
        <f t="shared" si="23"/>
        <v/>
      </c>
    </row>
    <row r="28" spans="1:47" x14ac:dyDescent="0.3">
      <c r="A28" t="s">
        <v>84</v>
      </c>
      <c r="B28" s="164" t="s">
        <v>1486</v>
      </c>
      <c r="C28" t="s">
        <v>1431</v>
      </c>
      <c r="D28" t="s">
        <v>1432</v>
      </c>
      <c r="E28" t="s">
        <v>90</v>
      </c>
      <c r="F28" t="s">
        <v>1433</v>
      </c>
      <c r="H28" t="s">
        <v>1487</v>
      </c>
      <c r="J28">
        <v>1800</v>
      </c>
      <c r="L28" t="s">
        <v>91</v>
      </c>
      <c r="O28" t="s">
        <v>135</v>
      </c>
      <c r="P28" s="19">
        <v>46283.59375</v>
      </c>
      <c r="Q28" s="33">
        <v>46279</v>
      </c>
      <c r="R28" s="33">
        <v>46286</v>
      </c>
      <c r="T28"/>
      <c r="U28"/>
      <c r="V28"/>
      <c r="W28"/>
      <c r="AH28" s="55">
        <f t="shared" si="10"/>
        <v>0.5</v>
      </c>
      <c r="AI28" s="55" t="str">
        <f t="shared" si="11"/>
        <v>FALSO</v>
      </c>
      <c r="AJ28" s="55">
        <f t="shared" si="12"/>
        <v>0</v>
      </c>
      <c r="AK28" s="93" t="str">
        <f t="shared" si="13"/>
        <v/>
      </c>
      <c r="AL28" s="96" t="str">
        <f t="shared" si="14"/>
        <v/>
      </c>
      <c r="AM28" s="93" t="str">
        <f t="shared" si="15"/>
        <v/>
      </c>
      <c r="AN28" s="96" t="str">
        <f t="shared" si="16"/>
        <v/>
      </c>
      <c r="AO28" s="93" t="str">
        <f t="shared" si="17"/>
        <v/>
      </c>
      <c r="AP28" s="96" t="str">
        <f t="shared" si="18"/>
        <v/>
      </c>
      <c r="AQ28" s="93" t="str">
        <f t="shared" si="19"/>
        <v/>
      </c>
      <c r="AR28" s="96" t="str">
        <f t="shared" si="20"/>
        <v/>
      </c>
      <c r="AS28" s="93" t="str">
        <f t="shared" si="21"/>
        <v/>
      </c>
      <c r="AT28" s="96" t="str">
        <f t="shared" si="22"/>
        <v/>
      </c>
      <c r="AU28" s="93" t="str">
        <f t="shared" si="23"/>
        <v/>
      </c>
    </row>
    <row r="29" spans="1:47" x14ac:dyDescent="0.3">
      <c r="A29" t="s">
        <v>89</v>
      </c>
      <c r="B29" s="164" t="s">
        <v>1488</v>
      </c>
      <c r="C29" t="s">
        <v>1436</v>
      </c>
      <c r="D29" t="s">
        <v>1432</v>
      </c>
      <c r="E29" t="s">
        <v>90</v>
      </c>
      <c r="F29" t="s">
        <v>1433</v>
      </c>
      <c r="H29" t="s">
        <v>1489</v>
      </c>
      <c r="J29">
        <v>3600</v>
      </c>
      <c r="L29" t="s">
        <v>91</v>
      </c>
      <c r="O29" t="s">
        <v>94</v>
      </c>
      <c r="P29" s="19">
        <v>46283.591666666667</v>
      </c>
      <c r="Q29" s="33">
        <v>46279</v>
      </c>
      <c r="R29" s="33">
        <v>46290</v>
      </c>
      <c r="S29" s="33">
        <v>46290</v>
      </c>
      <c r="T29"/>
      <c r="U29"/>
      <c r="V29"/>
      <c r="W29"/>
      <c r="AH29" s="55">
        <f t="shared" si="10"/>
        <v>1</v>
      </c>
      <c r="AI29" s="55" t="str">
        <f t="shared" si="11"/>
        <v>FALSO</v>
      </c>
      <c r="AJ29" s="55">
        <f t="shared" si="12"/>
        <v>0</v>
      </c>
      <c r="AK29" s="93" t="str">
        <f t="shared" si="13"/>
        <v/>
      </c>
      <c r="AL29" s="96" t="str">
        <f t="shared" si="14"/>
        <v/>
      </c>
      <c r="AM29" s="93" t="str">
        <f t="shared" si="15"/>
        <v/>
      </c>
      <c r="AN29" s="96" t="str">
        <f t="shared" si="16"/>
        <v/>
      </c>
      <c r="AO29" s="93" t="str">
        <f t="shared" si="17"/>
        <v/>
      </c>
      <c r="AP29" s="96" t="str">
        <f t="shared" si="18"/>
        <v/>
      </c>
      <c r="AQ29" s="93" t="str">
        <f t="shared" si="19"/>
        <v/>
      </c>
      <c r="AR29" s="96" t="str">
        <f t="shared" si="20"/>
        <v/>
      </c>
      <c r="AS29" s="93" t="str">
        <f t="shared" si="21"/>
        <v/>
      </c>
      <c r="AT29" s="96" t="str">
        <f t="shared" si="22"/>
        <v/>
      </c>
      <c r="AU29" s="93" t="str">
        <f t="shared" si="23"/>
        <v/>
      </c>
    </row>
    <row r="30" spans="1:47" x14ac:dyDescent="0.3">
      <c r="A30" t="s">
        <v>84</v>
      </c>
      <c r="B30" s="164" t="s">
        <v>1490</v>
      </c>
      <c r="C30" t="s">
        <v>1431</v>
      </c>
      <c r="D30" t="s">
        <v>1432</v>
      </c>
      <c r="E30" t="s">
        <v>90</v>
      </c>
      <c r="F30" t="s">
        <v>1433</v>
      </c>
      <c r="H30" t="s">
        <v>1491</v>
      </c>
      <c r="L30" t="s">
        <v>91</v>
      </c>
      <c r="O30" t="s">
        <v>135</v>
      </c>
      <c r="P30" s="19">
        <v>46283.492361111108</v>
      </c>
      <c r="Q30" s="33">
        <v>46279</v>
      </c>
      <c r="R30" s="33">
        <v>46283</v>
      </c>
      <c r="T30"/>
      <c r="U30"/>
      <c r="V30"/>
      <c r="W30"/>
      <c r="AH30" s="55" t="str">
        <f t="shared" si="10"/>
        <v/>
      </c>
      <c r="AI30" s="55" t="str">
        <f t="shared" si="11"/>
        <v>FALSO</v>
      </c>
      <c r="AJ30" s="55">
        <f t="shared" si="12"/>
        <v>0</v>
      </c>
      <c r="AK30" s="93" t="str">
        <f t="shared" si="13"/>
        <v/>
      </c>
      <c r="AL30" s="96" t="str">
        <f t="shared" si="14"/>
        <v/>
      </c>
      <c r="AM30" s="93" t="str">
        <f t="shared" si="15"/>
        <v/>
      </c>
      <c r="AN30" s="96" t="str">
        <f t="shared" si="16"/>
        <v/>
      </c>
      <c r="AO30" s="93" t="str">
        <f t="shared" si="17"/>
        <v/>
      </c>
      <c r="AP30" s="96" t="str">
        <f t="shared" si="18"/>
        <v/>
      </c>
      <c r="AQ30" s="93" t="str">
        <f t="shared" si="19"/>
        <v/>
      </c>
      <c r="AR30" s="96" t="str">
        <f t="shared" si="20"/>
        <v/>
      </c>
      <c r="AS30" s="93" t="str">
        <f t="shared" si="21"/>
        <v/>
      </c>
      <c r="AT30" s="96" t="str">
        <f t="shared" si="22"/>
        <v/>
      </c>
      <c r="AU30" s="93" t="str">
        <f t="shared" si="23"/>
        <v/>
      </c>
    </row>
    <row r="31" spans="1:47" x14ac:dyDescent="0.3">
      <c r="A31" t="s">
        <v>84</v>
      </c>
      <c r="B31" s="164" t="s">
        <v>1492</v>
      </c>
      <c r="C31" t="s">
        <v>1436</v>
      </c>
      <c r="D31" t="s">
        <v>1432</v>
      </c>
      <c r="E31" t="s">
        <v>90</v>
      </c>
      <c r="F31" t="s">
        <v>1433</v>
      </c>
      <c r="H31" t="s">
        <v>1493</v>
      </c>
      <c r="J31">
        <v>7200</v>
      </c>
      <c r="L31" t="s">
        <v>91</v>
      </c>
      <c r="O31" t="s">
        <v>94</v>
      </c>
      <c r="P31" s="19">
        <v>46283.474305555559</v>
      </c>
      <c r="Q31" s="33">
        <v>46279</v>
      </c>
      <c r="R31" s="33">
        <v>46286</v>
      </c>
      <c r="S31" s="33">
        <v>46287</v>
      </c>
      <c r="T31"/>
      <c r="U31"/>
      <c r="V31"/>
      <c r="W31"/>
      <c r="AH31" s="55">
        <f t="shared" si="10"/>
        <v>2</v>
      </c>
      <c r="AI31" s="55" t="str">
        <f t="shared" si="11"/>
        <v>FALSO</v>
      </c>
      <c r="AJ31" s="55">
        <f t="shared" si="12"/>
        <v>0</v>
      </c>
      <c r="AK31" s="93" t="str">
        <f t="shared" si="13"/>
        <v/>
      </c>
      <c r="AL31" s="96" t="str">
        <f t="shared" si="14"/>
        <v/>
      </c>
      <c r="AM31" s="93" t="str">
        <f t="shared" si="15"/>
        <v/>
      </c>
      <c r="AN31" s="96" t="str">
        <f t="shared" si="16"/>
        <v/>
      </c>
      <c r="AO31" s="93" t="str">
        <f t="shared" si="17"/>
        <v/>
      </c>
      <c r="AP31" s="96" t="str">
        <f t="shared" si="18"/>
        <v/>
      </c>
      <c r="AQ31" s="93" t="str">
        <f t="shared" si="19"/>
        <v/>
      </c>
      <c r="AR31" s="96" t="str">
        <f t="shared" si="20"/>
        <v/>
      </c>
      <c r="AS31" s="93" t="str">
        <f t="shared" si="21"/>
        <v/>
      </c>
      <c r="AT31" s="96" t="str">
        <f t="shared" si="22"/>
        <v/>
      </c>
      <c r="AU31" s="93" t="str">
        <f t="shared" si="23"/>
        <v/>
      </c>
    </row>
    <row r="32" spans="1:47" x14ac:dyDescent="0.3">
      <c r="A32" t="s">
        <v>84</v>
      </c>
      <c r="B32" s="164" t="s">
        <v>1494</v>
      </c>
      <c r="C32" t="s">
        <v>1431</v>
      </c>
      <c r="D32" t="s">
        <v>1432</v>
      </c>
      <c r="E32" t="s">
        <v>90</v>
      </c>
      <c r="F32" t="s">
        <v>1433</v>
      </c>
      <c r="H32" t="s">
        <v>1495</v>
      </c>
      <c r="L32" t="s">
        <v>91</v>
      </c>
      <c r="O32" t="s">
        <v>135</v>
      </c>
      <c r="P32" s="19">
        <v>46282.441666666666</v>
      </c>
      <c r="Q32" s="33">
        <v>46279</v>
      </c>
      <c r="R32" s="33">
        <v>46282</v>
      </c>
      <c r="T32"/>
      <c r="U32"/>
      <c r="V32"/>
      <c r="W32"/>
      <c r="AH32" s="55" t="str">
        <f t="shared" si="10"/>
        <v/>
      </c>
      <c r="AI32" s="55" t="str">
        <f t="shared" si="11"/>
        <v>FALSO</v>
      </c>
      <c r="AJ32" s="55">
        <f t="shared" si="12"/>
        <v>0</v>
      </c>
      <c r="AK32" s="93" t="str">
        <f t="shared" si="13"/>
        <v/>
      </c>
      <c r="AL32" s="96" t="str">
        <f t="shared" si="14"/>
        <v/>
      </c>
      <c r="AM32" s="93" t="str">
        <f t="shared" si="15"/>
        <v/>
      </c>
      <c r="AN32" s="96" t="str">
        <f t="shared" si="16"/>
        <v/>
      </c>
      <c r="AO32" s="93" t="str">
        <f t="shared" si="17"/>
        <v/>
      </c>
      <c r="AP32" s="96" t="str">
        <f t="shared" si="18"/>
        <v/>
      </c>
      <c r="AQ32" s="93" t="str">
        <f t="shared" si="19"/>
        <v/>
      </c>
      <c r="AR32" s="96" t="str">
        <f t="shared" si="20"/>
        <v/>
      </c>
      <c r="AS32" s="93" t="str">
        <f t="shared" si="21"/>
        <v/>
      </c>
      <c r="AT32" s="96" t="str">
        <f t="shared" si="22"/>
        <v/>
      </c>
      <c r="AU32" s="93" t="str">
        <f t="shared" si="23"/>
        <v/>
      </c>
    </row>
    <row r="33" spans="1:47" x14ac:dyDescent="0.3">
      <c r="A33" t="s">
        <v>89</v>
      </c>
      <c r="B33" s="164" t="s">
        <v>1496</v>
      </c>
      <c r="C33" t="s">
        <v>1436</v>
      </c>
      <c r="D33" t="s">
        <v>1432</v>
      </c>
      <c r="E33" t="s">
        <v>90</v>
      </c>
      <c r="F33" t="s">
        <v>1433</v>
      </c>
      <c r="H33" t="s">
        <v>1497</v>
      </c>
      <c r="J33">
        <v>1800</v>
      </c>
      <c r="L33" t="s">
        <v>91</v>
      </c>
      <c r="O33" t="s">
        <v>94</v>
      </c>
      <c r="P33" s="19">
        <v>46282.44027777778</v>
      </c>
      <c r="Q33" s="33">
        <v>46279</v>
      </c>
      <c r="R33" s="33">
        <v>46290</v>
      </c>
      <c r="S33" s="33">
        <v>46290</v>
      </c>
      <c r="T33"/>
      <c r="U33"/>
      <c r="V33"/>
      <c r="W33"/>
      <c r="AH33" s="55">
        <f t="shared" si="10"/>
        <v>0.5</v>
      </c>
      <c r="AI33" s="55" t="str">
        <f t="shared" si="11"/>
        <v>FALSO</v>
      </c>
      <c r="AJ33" s="55">
        <f t="shared" si="12"/>
        <v>0</v>
      </c>
      <c r="AK33" s="93" t="str">
        <f t="shared" si="13"/>
        <v/>
      </c>
      <c r="AL33" s="96" t="str">
        <f t="shared" si="14"/>
        <v/>
      </c>
      <c r="AM33" s="93" t="str">
        <f t="shared" si="15"/>
        <v/>
      </c>
      <c r="AN33" s="96" t="str">
        <f t="shared" si="16"/>
        <v/>
      </c>
      <c r="AO33" s="93" t="str">
        <f t="shared" si="17"/>
        <v/>
      </c>
      <c r="AP33" s="96" t="str">
        <f t="shared" si="18"/>
        <v/>
      </c>
      <c r="AQ33" s="93" t="str">
        <f t="shared" si="19"/>
        <v/>
      </c>
      <c r="AR33" s="96" t="str">
        <f t="shared" si="20"/>
        <v/>
      </c>
      <c r="AS33" s="93" t="str">
        <f t="shared" si="21"/>
        <v/>
      </c>
      <c r="AT33" s="96" t="str">
        <f t="shared" si="22"/>
        <v/>
      </c>
      <c r="AU33" s="93" t="str">
        <f t="shared" si="23"/>
        <v/>
      </c>
    </row>
    <row r="34" spans="1:47" x14ac:dyDescent="0.3">
      <c r="A34" t="s">
        <v>89</v>
      </c>
      <c r="B34" s="164" t="s">
        <v>1498</v>
      </c>
      <c r="C34" t="s">
        <v>1436</v>
      </c>
      <c r="D34" t="s">
        <v>1432</v>
      </c>
      <c r="E34" t="s">
        <v>90</v>
      </c>
      <c r="F34" t="s">
        <v>1433</v>
      </c>
      <c r="H34" t="s">
        <v>1499</v>
      </c>
      <c r="J34">
        <v>1800</v>
      </c>
      <c r="L34" t="s">
        <v>91</v>
      </c>
      <c r="O34" t="s">
        <v>94</v>
      </c>
      <c r="P34" s="19">
        <v>46282.439583333333</v>
      </c>
      <c r="Q34" s="33">
        <v>46279</v>
      </c>
      <c r="R34" s="33">
        <v>46290</v>
      </c>
      <c r="S34" s="33">
        <v>46290</v>
      </c>
      <c r="T34"/>
      <c r="U34"/>
      <c r="V34"/>
      <c r="W34"/>
      <c r="AH34" s="55">
        <f t="shared" si="10"/>
        <v>0.5</v>
      </c>
      <c r="AI34" s="55" t="str">
        <f t="shared" si="11"/>
        <v>FALSO</v>
      </c>
      <c r="AJ34" s="55">
        <f t="shared" si="12"/>
        <v>0</v>
      </c>
      <c r="AK34" s="93" t="str">
        <f t="shared" si="13"/>
        <v/>
      </c>
      <c r="AL34" s="96" t="str">
        <f t="shared" si="14"/>
        <v/>
      </c>
      <c r="AM34" s="93" t="str">
        <f t="shared" si="15"/>
        <v/>
      </c>
      <c r="AN34" s="96" t="str">
        <f t="shared" si="16"/>
        <v/>
      </c>
      <c r="AO34" s="93" t="str">
        <f t="shared" si="17"/>
        <v/>
      </c>
      <c r="AP34" s="96" t="str">
        <f t="shared" si="18"/>
        <v/>
      </c>
      <c r="AQ34" s="93" t="str">
        <f t="shared" si="19"/>
        <v/>
      </c>
      <c r="AR34" s="96" t="str">
        <f t="shared" si="20"/>
        <v/>
      </c>
      <c r="AS34" s="93" t="str">
        <f t="shared" si="21"/>
        <v/>
      </c>
      <c r="AT34" s="96" t="str">
        <f t="shared" si="22"/>
        <v/>
      </c>
      <c r="AU34" s="93" t="str">
        <f t="shared" si="23"/>
        <v/>
      </c>
    </row>
    <row r="35" spans="1:47" x14ac:dyDescent="0.3">
      <c r="A35" t="s">
        <v>84</v>
      </c>
      <c r="B35" s="164" t="s">
        <v>1500</v>
      </c>
      <c r="C35" t="s">
        <v>1431</v>
      </c>
      <c r="D35" t="s">
        <v>1432</v>
      </c>
      <c r="E35" t="s">
        <v>90</v>
      </c>
      <c r="F35" t="s">
        <v>1433</v>
      </c>
      <c r="H35" t="s">
        <v>1501</v>
      </c>
      <c r="J35">
        <v>7200</v>
      </c>
      <c r="L35" t="s">
        <v>91</v>
      </c>
      <c r="O35" t="s">
        <v>94</v>
      </c>
      <c r="P35" s="19">
        <v>46282.415277777778</v>
      </c>
      <c r="Q35" s="33">
        <v>46279</v>
      </c>
      <c r="R35" s="33">
        <v>46282</v>
      </c>
      <c r="S35" s="33">
        <v>46283</v>
      </c>
      <c r="T35"/>
      <c r="U35"/>
      <c r="V35"/>
      <c r="W35"/>
      <c r="AH35" s="55">
        <f t="shared" si="10"/>
        <v>2</v>
      </c>
      <c r="AI35" s="55" t="str">
        <f t="shared" si="11"/>
        <v>FALSO</v>
      </c>
      <c r="AJ35" s="55">
        <f t="shared" si="12"/>
        <v>0</v>
      </c>
      <c r="AK35" s="93" t="str">
        <f t="shared" si="13"/>
        <v/>
      </c>
      <c r="AL35" s="96" t="str">
        <f t="shared" si="14"/>
        <v/>
      </c>
      <c r="AM35" s="93" t="str">
        <f t="shared" si="15"/>
        <v/>
      </c>
      <c r="AN35" s="96" t="str">
        <f t="shared" si="16"/>
        <v/>
      </c>
      <c r="AO35" s="93" t="str">
        <f t="shared" si="17"/>
        <v/>
      </c>
      <c r="AP35" s="96" t="str">
        <f t="shared" si="18"/>
        <v/>
      </c>
      <c r="AQ35" s="93" t="str">
        <f t="shared" si="19"/>
        <v/>
      </c>
      <c r="AR35" s="96" t="str">
        <f t="shared" si="20"/>
        <v/>
      </c>
      <c r="AS35" s="93" t="str">
        <f t="shared" si="21"/>
        <v/>
      </c>
      <c r="AT35" s="96" t="str">
        <f t="shared" si="22"/>
        <v/>
      </c>
      <c r="AU35" s="93" t="str">
        <f t="shared" si="23"/>
        <v/>
      </c>
    </row>
    <row r="36" spans="1:47" x14ac:dyDescent="0.3">
      <c r="A36" t="s">
        <v>89</v>
      </c>
      <c r="B36" s="164" t="s">
        <v>1502</v>
      </c>
      <c r="C36" t="s">
        <v>1431</v>
      </c>
      <c r="D36" t="s">
        <v>1432</v>
      </c>
      <c r="E36" t="s">
        <v>90</v>
      </c>
      <c r="F36" t="s">
        <v>1433</v>
      </c>
      <c r="H36" t="s">
        <v>1503</v>
      </c>
      <c r="J36">
        <v>3600</v>
      </c>
      <c r="L36" t="s">
        <v>91</v>
      </c>
      <c r="O36" t="s">
        <v>94</v>
      </c>
      <c r="P36" s="19">
        <v>46281.911805555559</v>
      </c>
      <c r="Q36" s="33">
        <v>46279</v>
      </c>
      <c r="R36" s="33">
        <v>46282</v>
      </c>
      <c r="S36" s="33">
        <v>46282</v>
      </c>
      <c r="T36"/>
      <c r="U36"/>
      <c r="V36"/>
      <c r="W36"/>
      <c r="AH36" s="55">
        <f t="shared" si="10"/>
        <v>1</v>
      </c>
      <c r="AI36" s="55" t="str">
        <f t="shared" si="11"/>
        <v>FALSO</v>
      </c>
      <c r="AJ36" s="55">
        <f t="shared" si="12"/>
        <v>0</v>
      </c>
      <c r="AK36" s="93" t="str">
        <f t="shared" si="13"/>
        <v/>
      </c>
      <c r="AL36" s="96" t="str">
        <f t="shared" si="14"/>
        <v/>
      </c>
      <c r="AM36" s="93" t="str">
        <f t="shared" si="15"/>
        <v/>
      </c>
      <c r="AN36" s="96" t="str">
        <f t="shared" si="16"/>
        <v/>
      </c>
      <c r="AO36" s="93" t="str">
        <f t="shared" si="17"/>
        <v/>
      </c>
      <c r="AP36" s="96" t="str">
        <f t="shared" si="18"/>
        <v/>
      </c>
      <c r="AQ36" s="93" t="str">
        <f t="shared" si="19"/>
        <v/>
      </c>
      <c r="AR36" s="96" t="str">
        <f t="shared" si="20"/>
        <v/>
      </c>
      <c r="AS36" s="93" t="str">
        <f t="shared" si="21"/>
        <v/>
      </c>
      <c r="AT36" s="96" t="str">
        <f t="shared" si="22"/>
        <v/>
      </c>
      <c r="AU36" s="93" t="str">
        <f t="shared" si="23"/>
        <v/>
      </c>
    </row>
    <row r="37" spans="1:47" x14ac:dyDescent="0.3">
      <c r="A37" t="s">
        <v>84</v>
      </c>
      <c r="B37" s="164" t="s">
        <v>1504</v>
      </c>
      <c r="C37" t="s">
        <v>1431</v>
      </c>
      <c r="D37" t="s">
        <v>1432</v>
      </c>
      <c r="E37" t="s">
        <v>90</v>
      </c>
      <c r="F37" t="s">
        <v>1433</v>
      </c>
      <c r="H37" t="s">
        <v>1505</v>
      </c>
      <c r="J37">
        <v>25200</v>
      </c>
      <c r="L37" t="s">
        <v>91</v>
      </c>
      <c r="O37" t="s">
        <v>94</v>
      </c>
      <c r="P37" s="19">
        <v>46281.727777777778</v>
      </c>
      <c r="Q37" s="33">
        <v>46279</v>
      </c>
      <c r="R37" s="33">
        <v>46282</v>
      </c>
      <c r="S37" s="33">
        <v>46282</v>
      </c>
      <c r="AH37" s="55">
        <f t="shared" si="10"/>
        <v>7</v>
      </c>
      <c r="AI37" s="55" t="str">
        <f t="shared" si="11"/>
        <v>FALSO</v>
      </c>
      <c r="AJ37" s="55">
        <f t="shared" si="12"/>
        <v>0</v>
      </c>
      <c r="AK37" s="93" t="str">
        <f t="shared" si="13"/>
        <v/>
      </c>
      <c r="AL37" s="96" t="str">
        <f t="shared" si="14"/>
        <v/>
      </c>
      <c r="AM37" s="93" t="str">
        <f t="shared" si="15"/>
        <v/>
      </c>
      <c r="AN37" s="96" t="str">
        <f t="shared" si="16"/>
        <v/>
      </c>
      <c r="AO37" s="93" t="str">
        <f t="shared" si="17"/>
        <v/>
      </c>
      <c r="AP37" s="96" t="str">
        <f t="shared" si="18"/>
        <v/>
      </c>
      <c r="AQ37" s="93" t="str">
        <f t="shared" si="19"/>
        <v/>
      </c>
      <c r="AR37" s="96" t="str">
        <f t="shared" si="20"/>
        <v/>
      </c>
      <c r="AS37" s="93" t="str">
        <f t="shared" si="21"/>
        <v/>
      </c>
      <c r="AT37" s="96" t="str">
        <f t="shared" si="22"/>
        <v/>
      </c>
      <c r="AU37" s="93" t="str">
        <f t="shared" si="23"/>
        <v/>
      </c>
    </row>
    <row r="38" spans="1:47" x14ac:dyDescent="0.3">
      <c r="A38" t="s">
        <v>89</v>
      </c>
      <c r="B38" s="164" t="s">
        <v>1506</v>
      </c>
      <c r="C38" t="s">
        <v>1431</v>
      </c>
      <c r="D38" t="s">
        <v>1432</v>
      </c>
      <c r="E38" t="s">
        <v>90</v>
      </c>
      <c r="F38" t="s">
        <v>1433</v>
      </c>
      <c r="H38" t="s">
        <v>1507</v>
      </c>
      <c r="J38">
        <v>3600</v>
      </c>
      <c r="L38" t="s">
        <v>91</v>
      </c>
      <c r="O38" t="s">
        <v>94</v>
      </c>
      <c r="P38" s="19">
        <v>46281.523611111108</v>
      </c>
      <c r="Q38" s="33">
        <v>46279</v>
      </c>
      <c r="R38" s="33">
        <v>46282</v>
      </c>
      <c r="S38" s="33">
        <v>46282</v>
      </c>
      <c r="T38"/>
      <c r="U38"/>
      <c r="V38"/>
      <c r="W38"/>
      <c r="AH38" s="55">
        <f t="shared" si="10"/>
        <v>1</v>
      </c>
      <c r="AI38" s="55" t="str">
        <f t="shared" si="11"/>
        <v>FALSO</v>
      </c>
      <c r="AJ38" s="55">
        <f t="shared" si="12"/>
        <v>0</v>
      </c>
      <c r="AK38" s="93" t="str">
        <f t="shared" si="13"/>
        <v/>
      </c>
      <c r="AL38" s="96" t="str">
        <f t="shared" si="14"/>
        <v/>
      </c>
      <c r="AM38" s="93" t="str">
        <f t="shared" si="15"/>
        <v/>
      </c>
      <c r="AN38" s="96" t="str">
        <f t="shared" si="16"/>
        <v/>
      </c>
      <c r="AO38" s="93" t="str">
        <f t="shared" si="17"/>
        <v/>
      </c>
      <c r="AP38" s="96" t="str">
        <f t="shared" si="18"/>
        <v/>
      </c>
      <c r="AQ38" s="93" t="str">
        <f t="shared" si="19"/>
        <v/>
      </c>
      <c r="AR38" s="96" t="str">
        <f t="shared" si="20"/>
        <v/>
      </c>
      <c r="AS38" s="93" t="str">
        <f t="shared" si="21"/>
        <v/>
      </c>
      <c r="AT38" s="96" t="str">
        <f t="shared" si="22"/>
        <v/>
      </c>
      <c r="AU38" s="93" t="str">
        <f t="shared" si="23"/>
        <v/>
      </c>
    </row>
    <row r="39" spans="1:47" x14ac:dyDescent="0.3">
      <c r="A39" t="s">
        <v>84</v>
      </c>
      <c r="B39" s="164" t="s">
        <v>1508</v>
      </c>
      <c r="C39" t="s">
        <v>1431</v>
      </c>
      <c r="D39" t="s">
        <v>1432</v>
      </c>
      <c r="E39" t="s">
        <v>90</v>
      </c>
      <c r="F39" t="s">
        <v>1433</v>
      </c>
      <c r="H39" t="s">
        <v>1509</v>
      </c>
      <c r="J39">
        <v>900</v>
      </c>
      <c r="L39" t="s">
        <v>91</v>
      </c>
      <c r="O39" t="s">
        <v>94</v>
      </c>
      <c r="P39" s="19">
        <v>46281.515277777777</v>
      </c>
      <c r="Q39" s="33">
        <v>46279</v>
      </c>
      <c r="R39" s="33">
        <v>46283</v>
      </c>
      <c r="S39" s="33">
        <v>46283</v>
      </c>
      <c r="T39"/>
      <c r="U39"/>
      <c r="V39"/>
      <c r="W39"/>
      <c r="AH39" s="55">
        <f t="shared" si="10"/>
        <v>0.25</v>
      </c>
      <c r="AI39" s="55" t="str">
        <f t="shared" si="11"/>
        <v>FALSO</v>
      </c>
      <c r="AJ39" s="55">
        <f t="shared" si="12"/>
        <v>0</v>
      </c>
      <c r="AK39" s="93" t="str">
        <f t="shared" si="13"/>
        <v/>
      </c>
      <c r="AL39" s="96" t="str">
        <f t="shared" si="14"/>
        <v/>
      </c>
      <c r="AM39" s="93" t="str">
        <f t="shared" si="15"/>
        <v/>
      </c>
      <c r="AN39" s="96" t="str">
        <f t="shared" si="16"/>
        <v/>
      </c>
      <c r="AO39" s="93" t="str">
        <f t="shared" si="17"/>
        <v/>
      </c>
      <c r="AP39" s="96" t="str">
        <f t="shared" si="18"/>
        <v/>
      </c>
      <c r="AQ39" s="93" t="str">
        <f t="shared" si="19"/>
        <v/>
      </c>
      <c r="AR39" s="96" t="str">
        <f t="shared" si="20"/>
        <v/>
      </c>
      <c r="AS39" s="93" t="str">
        <f t="shared" si="21"/>
        <v/>
      </c>
      <c r="AT39" s="96" t="str">
        <f t="shared" si="22"/>
        <v/>
      </c>
      <c r="AU39" s="93" t="str">
        <f t="shared" si="23"/>
        <v/>
      </c>
    </row>
    <row r="40" spans="1:47" x14ac:dyDescent="0.3">
      <c r="A40" t="s">
        <v>84</v>
      </c>
      <c r="B40" s="164" t="s">
        <v>1510</v>
      </c>
      <c r="C40" t="s">
        <v>1431</v>
      </c>
      <c r="D40" t="s">
        <v>1432</v>
      </c>
      <c r="E40" t="s">
        <v>90</v>
      </c>
      <c r="F40" t="s">
        <v>1433</v>
      </c>
      <c r="H40" t="s">
        <v>1511</v>
      </c>
      <c r="J40">
        <v>900</v>
      </c>
      <c r="L40" t="s">
        <v>91</v>
      </c>
      <c r="O40" t="s">
        <v>94</v>
      </c>
      <c r="P40" s="19">
        <v>46281.51458333333</v>
      </c>
      <c r="Q40" s="33">
        <v>46279</v>
      </c>
      <c r="R40" s="33">
        <v>46283</v>
      </c>
      <c r="S40" s="33">
        <v>46283</v>
      </c>
      <c r="T40"/>
      <c r="U40"/>
      <c r="V40"/>
      <c r="W40"/>
      <c r="AH40" s="55">
        <f t="shared" si="10"/>
        <v>0.25</v>
      </c>
      <c r="AI40" s="55" t="str">
        <f t="shared" si="11"/>
        <v>FALSO</v>
      </c>
      <c r="AJ40" s="55">
        <f t="shared" si="12"/>
        <v>0</v>
      </c>
      <c r="AK40" s="93" t="str">
        <f t="shared" si="13"/>
        <v/>
      </c>
      <c r="AL40" s="96" t="str">
        <f t="shared" si="14"/>
        <v/>
      </c>
      <c r="AM40" s="93" t="str">
        <f t="shared" si="15"/>
        <v/>
      </c>
      <c r="AN40" s="96" t="str">
        <f t="shared" si="16"/>
        <v/>
      </c>
      <c r="AO40" s="93" t="str">
        <f t="shared" si="17"/>
        <v/>
      </c>
      <c r="AP40" s="96" t="str">
        <f t="shared" si="18"/>
        <v/>
      </c>
      <c r="AQ40" s="93" t="str">
        <f t="shared" si="19"/>
        <v/>
      </c>
      <c r="AR40" s="96" t="str">
        <f t="shared" si="20"/>
        <v/>
      </c>
      <c r="AS40" s="93" t="str">
        <f t="shared" si="21"/>
        <v/>
      </c>
      <c r="AT40" s="96" t="str">
        <f t="shared" si="22"/>
        <v/>
      </c>
      <c r="AU40" s="93" t="str">
        <f t="shared" si="23"/>
        <v/>
      </c>
    </row>
    <row r="41" spans="1:47" x14ac:dyDescent="0.3">
      <c r="A41" t="s">
        <v>84</v>
      </c>
      <c r="B41" s="164" t="s">
        <v>1512</v>
      </c>
      <c r="C41" t="s">
        <v>1431</v>
      </c>
      <c r="D41" t="s">
        <v>1432</v>
      </c>
      <c r="E41" t="s">
        <v>90</v>
      </c>
      <c r="F41" t="s">
        <v>1433</v>
      </c>
      <c r="H41" t="s">
        <v>1513</v>
      </c>
      <c r="J41">
        <v>900</v>
      </c>
      <c r="L41" t="s">
        <v>91</v>
      </c>
      <c r="O41" t="s">
        <v>94</v>
      </c>
      <c r="P41" s="19">
        <v>46281.51458333333</v>
      </c>
      <c r="Q41" s="33">
        <v>46279</v>
      </c>
      <c r="R41" s="33">
        <v>46283</v>
      </c>
      <c r="S41" s="33">
        <v>46283</v>
      </c>
      <c r="AH41" s="55">
        <f t="shared" si="10"/>
        <v>0.25</v>
      </c>
      <c r="AI41" s="55" t="str">
        <f t="shared" si="11"/>
        <v>FALSO</v>
      </c>
      <c r="AJ41" s="55">
        <f t="shared" si="12"/>
        <v>0</v>
      </c>
      <c r="AK41" s="93" t="str">
        <f t="shared" si="13"/>
        <v/>
      </c>
      <c r="AL41" s="96" t="str">
        <f t="shared" si="14"/>
        <v/>
      </c>
      <c r="AM41" s="93" t="str">
        <f t="shared" si="15"/>
        <v/>
      </c>
      <c r="AN41" s="96" t="str">
        <f t="shared" si="16"/>
        <v/>
      </c>
      <c r="AO41" s="93" t="str">
        <f t="shared" si="17"/>
        <v/>
      </c>
      <c r="AP41" s="96" t="str">
        <f t="shared" si="18"/>
        <v/>
      </c>
      <c r="AQ41" s="93" t="str">
        <f t="shared" si="19"/>
        <v/>
      </c>
      <c r="AR41" s="96" t="str">
        <f t="shared" si="20"/>
        <v/>
      </c>
      <c r="AS41" s="93" t="str">
        <f t="shared" si="21"/>
        <v/>
      </c>
      <c r="AT41" s="96" t="str">
        <f t="shared" si="22"/>
        <v/>
      </c>
      <c r="AU41" s="93" t="str">
        <f t="shared" si="23"/>
        <v/>
      </c>
    </row>
    <row r="42" spans="1:47" x14ac:dyDescent="0.3">
      <c r="A42" t="s">
        <v>84</v>
      </c>
      <c r="B42" s="164" t="s">
        <v>1514</v>
      </c>
      <c r="C42" t="s">
        <v>1431</v>
      </c>
      <c r="D42" t="s">
        <v>1432</v>
      </c>
      <c r="E42" t="s">
        <v>90</v>
      </c>
      <c r="F42" t="s">
        <v>1433</v>
      </c>
      <c r="H42" t="s">
        <v>1515</v>
      </c>
      <c r="L42" t="s">
        <v>91</v>
      </c>
      <c r="O42" t="s">
        <v>135</v>
      </c>
      <c r="P42" s="19">
        <v>46281.478472222225</v>
      </c>
      <c r="Q42" s="33">
        <v>46279</v>
      </c>
      <c r="R42" s="33">
        <v>46282</v>
      </c>
      <c r="W42"/>
      <c r="AH42" s="55" t="str">
        <f t="shared" si="10"/>
        <v/>
      </c>
      <c r="AI42" s="55" t="str">
        <f t="shared" si="11"/>
        <v>FALSO</v>
      </c>
      <c r="AJ42" s="55">
        <f t="shared" si="12"/>
        <v>0</v>
      </c>
      <c r="AK42" s="93" t="str">
        <f t="shared" si="13"/>
        <v/>
      </c>
      <c r="AL42" s="96" t="str">
        <f t="shared" si="14"/>
        <v/>
      </c>
      <c r="AM42" s="93" t="str">
        <f t="shared" si="15"/>
        <v/>
      </c>
      <c r="AN42" s="96" t="str">
        <f t="shared" si="16"/>
        <v/>
      </c>
      <c r="AO42" s="93" t="str">
        <f t="shared" si="17"/>
        <v/>
      </c>
      <c r="AP42" s="96" t="str">
        <f t="shared" si="18"/>
        <v/>
      </c>
      <c r="AQ42" s="93" t="str">
        <f t="shared" si="19"/>
        <v/>
      </c>
      <c r="AR42" s="96" t="str">
        <f t="shared" si="20"/>
        <v/>
      </c>
      <c r="AS42" s="93" t="str">
        <f t="shared" si="21"/>
        <v/>
      </c>
      <c r="AT42" s="96" t="str">
        <f t="shared" si="22"/>
        <v/>
      </c>
      <c r="AU42" s="93" t="str">
        <f t="shared" si="23"/>
        <v/>
      </c>
    </row>
    <row r="43" spans="1:47" x14ac:dyDescent="0.3">
      <c r="A43" t="s">
        <v>84</v>
      </c>
      <c r="B43" s="164" t="s">
        <v>1516</v>
      </c>
      <c r="C43" t="s">
        <v>1431</v>
      </c>
      <c r="D43" t="s">
        <v>1432</v>
      </c>
      <c r="E43" t="s">
        <v>90</v>
      </c>
      <c r="F43" t="s">
        <v>1433</v>
      </c>
      <c r="H43" t="s">
        <v>1517</v>
      </c>
      <c r="J43">
        <v>900</v>
      </c>
      <c r="L43" t="s">
        <v>91</v>
      </c>
      <c r="O43" t="s">
        <v>94</v>
      </c>
      <c r="P43" s="19">
        <v>46281.377083333333</v>
      </c>
      <c r="Q43" s="33">
        <v>46279</v>
      </c>
      <c r="R43" s="33">
        <v>46281</v>
      </c>
      <c r="S43" s="33">
        <v>46281</v>
      </c>
      <c r="AH43" s="55">
        <f t="shared" si="10"/>
        <v>0.25</v>
      </c>
      <c r="AI43" s="55" t="str">
        <f t="shared" si="11"/>
        <v>FALSO</v>
      </c>
      <c r="AJ43" s="55">
        <f t="shared" si="12"/>
        <v>0</v>
      </c>
      <c r="AK43" s="93" t="str">
        <f t="shared" si="13"/>
        <v/>
      </c>
      <c r="AL43" s="96" t="str">
        <f t="shared" si="14"/>
        <v/>
      </c>
      <c r="AM43" s="93" t="str">
        <f t="shared" si="15"/>
        <v/>
      </c>
      <c r="AN43" s="96" t="str">
        <f t="shared" si="16"/>
        <v/>
      </c>
      <c r="AO43" s="93" t="str">
        <f t="shared" si="17"/>
        <v/>
      </c>
      <c r="AP43" s="96" t="str">
        <f t="shared" si="18"/>
        <v/>
      </c>
      <c r="AQ43" s="93" t="str">
        <f t="shared" si="19"/>
        <v/>
      </c>
      <c r="AR43" s="96" t="str">
        <f t="shared" si="20"/>
        <v/>
      </c>
      <c r="AS43" s="93" t="str">
        <f t="shared" si="21"/>
        <v/>
      </c>
      <c r="AT43" s="96" t="str">
        <f t="shared" si="22"/>
        <v/>
      </c>
      <c r="AU43" s="93" t="str">
        <f t="shared" si="23"/>
        <v/>
      </c>
    </row>
    <row r="44" spans="1:47" x14ac:dyDescent="0.3">
      <c r="A44" t="s">
        <v>84</v>
      </c>
      <c r="B44" s="164" t="s">
        <v>1518</v>
      </c>
      <c r="C44" t="s">
        <v>1431</v>
      </c>
      <c r="D44" t="s">
        <v>1432</v>
      </c>
      <c r="E44" t="s">
        <v>90</v>
      </c>
      <c r="F44" t="s">
        <v>1433</v>
      </c>
      <c r="H44" t="s">
        <v>1519</v>
      </c>
      <c r="J44">
        <v>1800</v>
      </c>
      <c r="L44" t="s">
        <v>91</v>
      </c>
      <c r="O44" t="s">
        <v>94</v>
      </c>
      <c r="P44" s="19">
        <v>46280.745833333334</v>
      </c>
      <c r="Q44" s="33">
        <v>46279</v>
      </c>
      <c r="R44" s="33">
        <v>46281</v>
      </c>
      <c r="S44" s="33">
        <v>46281</v>
      </c>
      <c r="T44"/>
      <c r="U44"/>
      <c r="V44"/>
      <c r="W44"/>
      <c r="AH44" s="55">
        <f t="shared" si="10"/>
        <v>0.5</v>
      </c>
      <c r="AI44" s="55" t="str">
        <f t="shared" si="11"/>
        <v>FALSO</v>
      </c>
      <c r="AJ44" s="55">
        <f t="shared" si="12"/>
        <v>0</v>
      </c>
      <c r="AK44" s="93" t="str">
        <f t="shared" si="13"/>
        <v/>
      </c>
      <c r="AL44" s="96" t="str">
        <f t="shared" si="14"/>
        <v/>
      </c>
      <c r="AM44" s="93" t="str">
        <f t="shared" si="15"/>
        <v/>
      </c>
      <c r="AN44" s="96" t="str">
        <f t="shared" si="16"/>
        <v/>
      </c>
      <c r="AO44" s="93" t="str">
        <f t="shared" si="17"/>
        <v/>
      </c>
      <c r="AP44" s="96" t="str">
        <f t="shared" si="18"/>
        <v/>
      </c>
      <c r="AQ44" s="93" t="str">
        <f t="shared" si="19"/>
        <v/>
      </c>
      <c r="AR44" s="96" t="str">
        <f t="shared" si="20"/>
        <v/>
      </c>
      <c r="AS44" s="93" t="str">
        <f t="shared" si="21"/>
        <v/>
      </c>
      <c r="AT44" s="96" t="str">
        <f t="shared" si="22"/>
        <v/>
      </c>
      <c r="AU44" s="93" t="str">
        <f t="shared" si="23"/>
        <v/>
      </c>
    </row>
    <row r="45" spans="1:47" x14ac:dyDescent="0.3">
      <c r="A45" t="s">
        <v>84</v>
      </c>
      <c r="B45" s="164" t="s">
        <v>1520</v>
      </c>
      <c r="C45" t="s">
        <v>1431</v>
      </c>
      <c r="D45" t="s">
        <v>1432</v>
      </c>
      <c r="E45" t="s">
        <v>90</v>
      </c>
      <c r="F45" t="s">
        <v>1433</v>
      </c>
      <c r="H45" t="s">
        <v>1521</v>
      </c>
      <c r="J45">
        <v>900</v>
      </c>
      <c r="L45" t="s">
        <v>91</v>
      </c>
      <c r="O45" t="s">
        <v>135</v>
      </c>
      <c r="P45" s="19">
        <v>46280.736805555556</v>
      </c>
      <c r="Q45" s="33">
        <v>46279</v>
      </c>
      <c r="R45" s="33">
        <v>46281</v>
      </c>
      <c r="T45"/>
      <c r="U45"/>
      <c r="V45"/>
      <c r="W45"/>
      <c r="AH45" s="55">
        <f t="shared" si="10"/>
        <v>0.25</v>
      </c>
      <c r="AI45" s="55" t="str">
        <f t="shared" si="11"/>
        <v>FALSO</v>
      </c>
      <c r="AJ45" s="55">
        <f t="shared" si="12"/>
        <v>0</v>
      </c>
      <c r="AK45" s="93" t="str">
        <f t="shared" si="13"/>
        <v/>
      </c>
      <c r="AL45" s="96" t="str">
        <f t="shared" si="14"/>
        <v/>
      </c>
      <c r="AM45" s="93" t="str">
        <f t="shared" si="15"/>
        <v/>
      </c>
      <c r="AN45" s="96" t="str">
        <f t="shared" si="16"/>
        <v/>
      </c>
      <c r="AO45" s="93" t="str">
        <f t="shared" si="17"/>
        <v/>
      </c>
      <c r="AP45" s="96" t="str">
        <f t="shared" si="18"/>
        <v/>
      </c>
      <c r="AQ45" s="93" t="str">
        <f t="shared" si="19"/>
        <v/>
      </c>
      <c r="AR45" s="96" t="str">
        <f t="shared" si="20"/>
        <v/>
      </c>
      <c r="AS45" s="93" t="str">
        <f t="shared" si="21"/>
        <v/>
      </c>
      <c r="AT45" s="96" t="str">
        <f t="shared" si="22"/>
        <v/>
      </c>
      <c r="AU45" s="93" t="str">
        <f t="shared" si="23"/>
        <v/>
      </c>
    </row>
    <row r="46" spans="1:47" x14ac:dyDescent="0.3">
      <c r="A46" t="s">
        <v>84</v>
      </c>
      <c r="B46" s="164" t="s">
        <v>1522</v>
      </c>
      <c r="C46" t="s">
        <v>1431</v>
      </c>
      <c r="D46" t="s">
        <v>1432</v>
      </c>
      <c r="E46" t="s">
        <v>90</v>
      </c>
      <c r="F46" t="s">
        <v>1433</v>
      </c>
      <c r="H46" t="s">
        <v>1523</v>
      </c>
      <c r="L46" t="s">
        <v>91</v>
      </c>
      <c r="O46" t="s">
        <v>135</v>
      </c>
      <c r="P46" s="19">
        <v>46280.73541666667</v>
      </c>
      <c r="Q46" s="33">
        <v>46279</v>
      </c>
      <c r="R46" s="33">
        <v>46282</v>
      </c>
      <c r="T46"/>
      <c r="U46"/>
      <c r="V46"/>
      <c r="W46"/>
      <c r="AH46" s="55" t="str">
        <f t="shared" si="10"/>
        <v/>
      </c>
      <c r="AI46" s="55" t="str">
        <f t="shared" si="11"/>
        <v>FALSO</v>
      </c>
      <c r="AJ46" s="55">
        <f t="shared" si="12"/>
        <v>0</v>
      </c>
      <c r="AK46" s="93" t="str">
        <f t="shared" si="13"/>
        <v/>
      </c>
      <c r="AL46" s="96" t="str">
        <f t="shared" si="14"/>
        <v/>
      </c>
      <c r="AM46" s="93" t="str">
        <f t="shared" si="15"/>
        <v/>
      </c>
      <c r="AN46" s="96" t="str">
        <f t="shared" si="16"/>
        <v/>
      </c>
      <c r="AO46" s="93" t="str">
        <f t="shared" si="17"/>
        <v/>
      </c>
      <c r="AP46" s="96" t="str">
        <f t="shared" si="18"/>
        <v/>
      </c>
      <c r="AQ46" s="93" t="str">
        <f t="shared" si="19"/>
        <v/>
      </c>
      <c r="AR46" s="96" t="str">
        <f t="shared" si="20"/>
        <v/>
      </c>
      <c r="AS46" s="93" t="str">
        <f t="shared" si="21"/>
        <v/>
      </c>
      <c r="AT46" s="96" t="str">
        <f t="shared" si="22"/>
        <v/>
      </c>
      <c r="AU46" s="93" t="str">
        <f t="shared" si="23"/>
        <v/>
      </c>
    </row>
    <row r="47" spans="1:47" x14ac:dyDescent="0.3">
      <c r="A47" t="s">
        <v>84</v>
      </c>
      <c r="B47" s="164" t="s">
        <v>1524</v>
      </c>
      <c r="C47" t="s">
        <v>1431</v>
      </c>
      <c r="D47" t="s">
        <v>1432</v>
      </c>
      <c r="E47" t="s">
        <v>90</v>
      </c>
      <c r="F47" t="s">
        <v>1433</v>
      </c>
      <c r="H47" t="s">
        <v>1525</v>
      </c>
      <c r="J47">
        <v>1800</v>
      </c>
      <c r="L47" t="s">
        <v>91</v>
      </c>
      <c r="O47" t="s">
        <v>94</v>
      </c>
      <c r="P47" s="19">
        <v>46280.683333333334</v>
      </c>
      <c r="Q47" s="33">
        <v>46279</v>
      </c>
      <c r="R47" s="33">
        <v>46283</v>
      </c>
      <c r="S47" s="33">
        <v>46283</v>
      </c>
      <c r="T47"/>
      <c r="U47"/>
      <c r="V47"/>
      <c r="W47"/>
      <c r="AH47" s="55">
        <f t="shared" si="10"/>
        <v>0.5</v>
      </c>
      <c r="AI47" s="55" t="str">
        <f t="shared" si="11"/>
        <v>FALSO</v>
      </c>
      <c r="AJ47" s="55">
        <f t="shared" si="12"/>
        <v>0</v>
      </c>
      <c r="AK47" s="93" t="str">
        <f t="shared" si="13"/>
        <v/>
      </c>
      <c r="AL47" s="96" t="str">
        <f t="shared" si="14"/>
        <v/>
      </c>
      <c r="AM47" s="93" t="str">
        <f t="shared" si="15"/>
        <v/>
      </c>
      <c r="AN47" s="96" t="str">
        <f t="shared" si="16"/>
        <v/>
      </c>
      <c r="AO47" s="93" t="str">
        <f t="shared" si="17"/>
        <v/>
      </c>
      <c r="AP47" s="96" t="str">
        <f t="shared" si="18"/>
        <v/>
      </c>
      <c r="AQ47" s="93" t="str">
        <f t="shared" si="19"/>
        <v/>
      </c>
      <c r="AR47" s="96" t="str">
        <f t="shared" si="20"/>
        <v/>
      </c>
      <c r="AS47" s="93" t="str">
        <f t="shared" si="21"/>
        <v/>
      </c>
      <c r="AT47" s="96" t="str">
        <f t="shared" si="22"/>
        <v/>
      </c>
      <c r="AU47" s="93" t="str">
        <f t="shared" si="23"/>
        <v/>
      </c>
    </row>
    <row r="48" spans="1:47" x14ac:dyDescent="0.3">
      <c r="A48" t="s">
        <v>84</v>
      </c>
      <c r="B48" s="164" t="s">
        <v>1526</v>
      </c>
      <c r="C48" t="s">
        <v>1431</v>
      </c>
      <c r="D48" t="s">
        <v>1432</v>
      </c>
      <c r="E48" t="s">
        <v>90</v>
      </c>
      <c r="F48" t="s">
        <v>1433</v>
      </c>
      <c r="H48" t="s">
        <v>1527</v>
      </c>
      <c r="J48">
        <v>600</v>
      </c>
      <c r="L48" t="s">
        <v>91</v>
      </c>
      <c r="O48" t="s">
        <v>94</v>
      </c>
      <c r="P48" s="19">
        <v>46280.665972222225</v>
      </c>
      <c r="Q48" s="33">
        <v>46279</v>
      </c>
      <c r="R48" s="33">
        <v>46281</v>
      </c>
      <c r="S48" s="33">
        <v>46281</v>
      </c>
      <c r="T48"/>
      <c r="U48"/>
      <c r="V48"/>
      <c r="W48"/>
      <c r="AH48" s="55">
        <f t="shared" si="10"/>
        <v>0.16666666666666666</v>
      </c>
      <c r="AI48" s="55" t="str">
        <f t="shared" si="11"/>
        <v>FALSO</v>
      </c>
      <c r="AJ48" s="55">
        <f t="shared" si="12"/>
        <v>0</v>
      </c>
      <c r="AK48" s="93" t="str">
        <f t="shared" si="13"/>
        <v/>
      </c>
      <c r="AL48" s="96" t="str">
        <f t="shared" si="14"/>
        <v/>
      </c>
      <c r="AM48" s="93" t="str">
        <f t="shared" si="15"/>
        <v/>
      </c>
      <c r="AN48" s="96" t="str">
        <f t="shared" si="16"/>
        <v/>
      </c>
      <c r="AO48" s="93" t="str">
        <f t="shared" si="17"/>
        <v/>
      </c>
      <c r="AP48" s="96" t="str">
        <f t="shared" si="18"/>
        <v/>
      </c>
      <c r="AQ48" s="93" t="str">
        <f t="shared" si="19"/>
        <v/>
      </c>
      <c r="AR48" s="96" t="str">
        <f t="shared" si="20"/>
        <v/>
      </c>
      <c r="AS48" s="93" t="str">
        <f t="shared" si="21"/>
        <v/>
      </c>
      <c r="AT48" s="96" t="str">
        <f t="shared" si="22"/>
        <v/>
      </c>
      <c r="AU48" s="93" t="str">
        <f t="shared" si="23"/>
        <v/>
      </c>
    </row>
    <row r="49" spans="1:47" x14ac:dyDescent="0.3">
      <c r="A49" t="s">
        <v>84</v>
      </c>
      <c r="B49" s="164" t="s">
        <v>1528</v>
      </c>
      <c r="C49" t="s">
        <v>1431</v>
      </c>
      <c r="D49" t="s">
        <v>1432</v>
      </c>
      <c r="E49" t="s">
        <v>90</v>
      </c>
      <c r="F49" t="s">
        <v>1433</v>
      </c>
      <c r="H49" t="s">
        <v>1529</v>
      </c>
      <c r="J49">
        <v>600</v>
      </c>
      <c r="L49" t="s">
        <v>91</v>
      </c>
      <c r="O49" t="s">
        <v>94</v>
      </c>
      <c r="P49" s="19">
        <v>46280.665277777778</v>
      </c>
      <c r="Q49" s="33">
        <v>46279</v>
      </c>
      <c r="R49" s="33">
        <v>46281</v>
      </c>
      <c r="S49" s="33">
        <v>46281</v>
      </c>
      <c r="AH49" s="55">
        <f t="shared" si="10"/>
        <v>0.16666666666666666</v>
      </c>
      <c r="AI49" s="55" t="str">
        <f t="shared" si="11"/>
        <v>FALSO</v>
      </c>
      <c r="AJ49" s="55">
        <f t="shared" si="12"/>
        <v>0</v>
      </c>
      <c r="AK49" s="93" t="str">
        <f t="shared" si="13"/>
        <v/>
      </c>
      <c r="AL49" s="96" t="str">
        <f t="shared" si="14"/>
        <v/>
      </c>
      <c r="AM49" s="93" t="str">
        <f t="shared" si="15"/>
        <v/>
      </c>
      <c r="AN49" s="96" t="str">
        <f t="shared" si="16"/>
        <v/>
      </c>
      <c r="AO49" s="93" t="str">
        <f t="shared" si="17"/>
        <v/>
      </c>
      <c r="AP49" s="96" t="str">
        <f t="shared" si="18"/>
        <v/>
      </c>
      <c r="AQ49" s="93" t="str">
        <f t="shared" si="19"/>
        <v/>
      </c>
      <c r="AR49" s="96" t="str">
        <f t="shared" si="20"/>
        <v/>
      </c>
      <c r="AS49" s="93" t="str">
        <f t="shared" si="21"/>
        <v/>
      </c>
      <c r="AT49" s="96" t="str">
        <f t="shared" si="22"/>
        <v/>
      </c>
      <c r="AU49" s="93" t="str">
        <f t="shared" si="23"/>
        <v/>
      </c>
    </row>
    <row r="50" spans="1:47" x14ac:dyDescent="0.3">
      <c r="A50" t="s">
        <v>84</v>
      </c>
      <c r="B50" s="164" t="s">
        <v>1530</v>
      </c>
      <c r="C50" t="s">
        <v>1431</v>
      </c>
      <c r="D50" t="s">
        <v>1432</v>
      </c>
      <c r="E50" t="s">
        <v>90</v>
      </c>
      <c r="F50" t="s">
        <v>1433</v>
      </c>
      <c r="H50" t="s">
        <v>1531</v>
      </c>
      <c r="J50">
        <v>600</v>
      </c>
      <c r="L50" t="s">
        <v>91</v>
      </c>
      <c r="O50" t="s">
        <v>94</v>
      </c>
      <c r="P50" s="19">
        <v>46280.665277777778</v>
      </c>
      <c r="Q50" s="33">
        <v>46279</v>
      </c>
      <c r="R50" s="33">
        <v>46281</v>
      </c>
      <c r="S50" s="33">
        <v>46281</v>
      </c>
      <c r="T50"/>
      <c r="U50"/>
      <c r="V50"/>
      <c r="W50"/>
      <c r="AH50" s="55">
        <f t="shared" si="10"/>
        <v>0.16666666666666666</v>
      </c>
      <c r="AI50" s="55" t="str">
        <f t="shared" si="11"/>
        <v>FALSO</v>
      </c>
      <c r="AJ50" s="55">
        <f t="shared" si="12"/>
        <v>0</v>
      </c>
      <c r="AK50" s="93" t="str">
        <f t="shared" si="13"/>
        <v/>
      </c>
      <c r="AL50" s="96" t="str">
        <f t="shared" si="14"/>
        <v/>
      </c>
      <c r="AM50" s="93" t="str">
        <f t="shared" si="15"/>
        <v/>
      </c>
      <c r="AN50" s="96" t="str">
        <f t="shared" si="16"/>
        <v/>
      </c>
      <c r="AO50" s="93" t="str">
        <f t="shared" si="17"/>
        <v/>
      </c>
      <c r="AP50" s="96" t="str">
        <f t="shared" si="18"/>
        <v/>
      </c>
      <c r="AQ50" s="93" t="str">
        <f t="shared" si="19"/>
        <v/>
      </c>
      <c r="AR50" s="96" t="str">
        <f t="shared" si="20"/>
        <v/>
      </c>
      <c r="AS50" s="93" t="str">
        <f t="shared" si="21"/>
        <v/>
      </c>
      <c r="AT50" s="96" t="str">
        <f t="shared" si="22"/>
        <v/>
      </c>
      <c r="AU50" s="93" t="str">
        <f t="shared" si="23"/>
        <v/>
      </c>
    </row>
    <row r="51" spans="1:47" x14ac:dyDescent="0.3">
      <c r="A51" t="s">
        <v>84</v>
      </c>
      <c r="B51" s="164" t="s">
        <v>1532</v>
      </c>
      <c r="C51" t="s">
        <v>1431</v>
      </c>
      <c r="D51" t="s">
        <v>1432</v>
      </c>
      <c r="E51" t="s">
        <v>90</v>
      </c>
      <c r="F51" t="s">
        <v>1433</v>
      </c>
      <c r="H51" t="s">
        <v>1533</v>
      </c>
      <c r="J51">
        <v>1800</v>
      </c>
      <c r="L51" t="s">
        <v>91</v>
      </c>
      <c r="O51" t="s">
        <v>94</v>
      </c>
      <c r="P51" s="19">
        <v>46280.456250000003</v>
      </c>
      <c r="Q51" s="33">
        <v>46279</v>
      </c>
      <c r="R51" s="33">
        <v>46280</v>
      </c>
      <c r="S51" s="33">
        <v>46280</v>
      </c>
      <c r="T51"/>
      <c r="U51"/>
      <c r="V51"/>
      <c r="W51"/>
      <c r="AH51" s="55">
        <f t="shared" si="10"/>
        <v>0.5</v>
      </c>
      <c r="AI51" s="55" t="str">
        <f t="shared" si="11"/>
        <v>FALSO</v>
      </c>
      <c r="AJ51" s="55">
        <f t="shared" si="12"/>
        <v>0</v>
      </c>
      <c r="AK51" s="93" t="str">
        <f t="shared" si="13"/>
        <v/>
      </c>
      <c r="AL51" s="96" t="str">
        <f t="shared" si="14"/>
        <v/>
      </c>
      <c r="AM51" s="93" t="str">
        <f t="shared" si="15"/>
        <v/>
      </c>
      <c r="AN51" s="96" t="str">
        <f t="shared" si="16"/>
        <v/>
      </c>
      <c r="AO51" s="93" t="str">
        <f t="shared" si="17"/>
        <v/>
      </c>
      <c r="AP51" s="96" t="str">
        <f t="shared" si="18"/>
        <v/>
      </c>
      <c r="AQ51" s="93" t="str">
        <f t="shared" si="19"/>
        <v/>
      </c>
      <c r="AR51" s="96" t="str">
        <f t="shared" si="20"/>
        <v/>
      </c>
      <c r="AS51" s="93" t="str">
        <f t="shared" si="21"/>
        <v/>
      </c>
      <c r="AT51" s="96" t="str">
        <f t="shared" si="22"/>
        <v/>
      </c>
      <c r="AU51" s="93" t="str">
        <f t="shared" si="23"/>
        <v/>
      </c>
    </row>
    <row r="52" spans="1:47" x14ac:dyDescent="0.3">
      <c r="A52" t="s">
        <v>89</v>
      </c>
      <c r="B52" s="164" t="s">
        <v>1534</v>
      </c>
      <c r="C52" t="s">
        <v>1431</v>
      </c>
      <c r="D52" t="s">
        <v>1432</v>
      </c>
      <c r="E52" t="s">
        <v>90</v>
      </c>
      <c r="F52" t="s">
        <v>1433</v>
      </c>
      <c r="H52" t="s">
        <v>1535</v>
      </c>
      <c r="J52">
        <v>900</v>
      </c>
      <c r="L52" t="s">
        <v>91</v>
      </c>
      <c r="O52" t="s">
        <v>94</v>
      </c>
      <c r="P52" s="19">
        <v>46280.393055555556</v>
      </c>
      <c r="Q52" s="33">
        <v>46279</v>
      </c>
      <c r="R52" s="33">
        <v>46283</v>
      </c>
      <c r="S52" s="33">
        <v>46283</v>
      </c>
      <c r="T52"/>
      <c r="U52"/>
      <c r="V52"/>
      <c r="W52"/>
      <c r="AH52" s="55">
        <f t="shared" si="10"/>
        <v>0.25</v>
      </c>
      <c r="AI52" s="55" t="str">
        <f t="shared" si="11"/>
        <v>FALSO</v>
      </c>
      <c r="AJ52" s="55">
        <f t="shared" si="12"/>
        <v>0</v>
      </c>
      <c r="AK52" s="93" t="str">
        <f t="shared" si="13"/>
        <v/>
      </c>
      <c r="AL52" s="96" t="str">
        <f t="shared" si="14"/>
        <v/>
      </c>
      <c r="AM52" s="93" t="str">
        <f t="shared" si="15"/>
        <v/>
      </c>
      <c r="AN52" s="96" t="str">
        <f t="shared" si="16"/>
        <v/>
      </c>
      <c r="AO52" s="93" t="str">
        <f t="shared" si="17"/>
        <v/>
      </c>
      <c r="AP52" s="96" t="str">
        <f t="shared" si="18"/>
        <v/>
      </c>
      <c r="AQ52" s="93" t="str">
        <f t="shared" si="19"/>
        <v/>
      </c>
      <c r="AR52" s="96" t="str">
        <f t="shared" si="20"/>
        <v/>
      </c>
      <c r="AS52" s="93" t="str">
        <f t="shared" si="21"/>
        <v/>
      </c>
      <c r="AT52" s="96" t="str">
        <f t="shared" si="22"/>
        <v/>
      </c>
      <c r="AU52" s="93" t="str">
        <f t="shared" si="23"/>
        <v/>
      </c>
    </row>
    <row r="53" spans="1:47" x14ac:dyDescent="0.3">
      <c r="A53" t="s">
        <v>89</v>
      </c>
      <c r="B53" s="164" t="s">
        <v>1536</v>
      </c>
      <c r="C53" t="s">
        <v>1431</v>
      </c>
      <c r="D53" t="s">
        <v>1432</v>
      </c>
      <c r="E53" t="s">
        <v>90</v>
      </c>
      <c r="F53" t="s">
        <v>1433</v>
      </c>
      <c r="H53" t="s">
        <v>1537</v>
      </c>
      <c r="J53">
        <v>900</v>
      </c>
      <c r="L53" t="s">
        <v>91</v>
      </c>
      <c r="O53" t="s">
        <v>94</v>
      </c>
      <c r="P53" s="19">
        <v>46280.393055555556</v>
      </c>
      <c r="Q53" s="33">
        <v>46279</v>
      </c>
      <c r="R53" s="33">
        <v>46283</v>
      </c>
      <c r="S53" s="33">
        <v>46283</v>
      </c>
      <c r="T53"/>
      <c r="U53"/>
      <c r="V53"/>
      <c r="W53"/>
      <c r="AH53" s="55">
        <f t="shared" si="10"/>
        <v>0.25</v>
      </c>
      <c r="AI53" s="55" t="str">
        <f t="shared" si="11"/>
        <v>FALSO</v>
      </c>
      <c r="AJ53" s="55">
        <f t="shared" si="12"/>
        <v>0</v>
      </c>
      <c r="AK53" s="93" t="str">
        <f t="shared" si="13"/>
        <v/>
      </c>
      <c r="AL53" s="96" t="str">
        <f t="shared" si="14"/>
        <v/>
      </c>
      <c r="AM53" s="93" t="str">
        <f t="shared" si="15"/>
        <v/>
      </c>
      <c r="AN53" s="96" t="str">
        <f t="shared" si="16"/>
        <v/>
      </c>
      <c r="AO53" s="93" t="str">
        <f t="shared" si="17"/>
        <v/>
      </c>
      <c r="AP53" s="96" t="str">
        <f t="shared" si="18"/>
        <v/>
      </c>
      <c r="AQ53" s="93" t="str">
        <f t="shared" si="19"/>
        <v/>
      </c>
      <c r="AR53" s="96" t="str">
        <f t="shared" si="20"/>
        <v/>
      </c>
      <c r="AS53" s="93" t="str">
        <f t="shared" si="21"/>
        <v/>
      </c>
      <c r="AT53" s="96" t="str">
        <f t="shared" si="22"/>
        <v/>
      </c>
      <c r="AU53" s="93" t="str">
        <f t="shared" si="23"/>
        <v/>
      </c>
    </row>
    <row r="54" spans="1:47" x14ac:dyDescent="0.3">
      <c r="A54" t="s">
        <v>84</v>
      </c>
      <c r="B54" s="164" t="s">
        <v>1538</v>
      </c>
      <c r="C54" t="s">
        <v>1431</v>
      </c>
      <c r="D54" t="s">
        <v>1432</v>
      </c>
      <c r="E54" t="s">
        <v>90</v>
      </c>
      <c r="F54" t="s">
        <v>1433</v>
      </c>
      <c r="H54" t="s">
        <v>1539</v>
      </c>
      <c r="J54">
        <v>900</v>
      </c>
      <c r="L54" t="s">
        <v>91</v>
      </c>
      <c r="O54" t="s">
        <v>135</v>
      </c>
      <c r="P54" s="19">
        <v>46280.388888888891</v>
      </c>
      <c r="Q54" s="33">
        <v>46279</v>
      </c>
      <c r="R54" s="33">
        <v>46281</v>
      </c>
      <c r="W54"/>
      <c r="AH54" s="55">
        <f t="shared" si="10"/>
        <v>0.25</v>
      </c>
      <c r="AI54" s="55" t="str">
        <f t="shared" si="11"/>
        <v>FALSO</v>
      </c>
      <c r="AJ54" s="55">
        <f t="shared" si="12"/>
        <v>0</v>
      </c>
      <c r="AK54" s="93" t="str">
        <f t="shared" si="13"/>
        <v/>
      </c>
      <c r="AL54" s="96" t="str">
        <f t="shared" si="14"/>
        <v/>
      </c>
      <c r="AM54" s="93" t="str">
        <f t="shared" si="15"/>
        <v/>
      </c>
      <c r="AN54" s="96" t="str">
        <f t="shared" si="16"/>
        <v/>
      </c>
      <c r="AO54" s="93" t="str">
        <f t="shared" si="17"/>
        <v/>
      </c>
      <c r="AP54" s="96" t="str">
        <f t="shared" si="18"/>
        <v/>
      </c>
      <c r="AQ54" s="93" t="str">
        <f t="shared" si="19"/>
        <v/>
      </c>
      <c r="AR54" s="96" t="str">
        <f t="shared" si="20"/>
        <v/>
      </c>
      <c r="AS54" s="93" t="str">
        <f t="shared" si="21"/>
        <v/>
      </c>
      <c r="AT54" s="96" t="str">
        <f t="shared" si="22"/>
        <v/>
      </c>
      <c r="AU54" s="93" t="str">
        <f t="shared" si="23"/>
        <v/>
      </c>
    </row>
    <row r="55" spans="1:47" x14ac:dyDescent="0.3">
      <c r="A55" t="s">
        <v>84</v>
      </c>
      <c r="B55" s="164" t="s">
        <v>1540</v>
      </c>
      <c r="C55" t="s">
        <v>1431</v>
      </c>
      <c r="D55" t="s">
        <v>1432</v>
      </c>
      <c r="E55" t="s">
        <v>90</v>
      </c>
      <c r="F55" t="s">
        <v>1433</v>
      </c>
      <c r="H55" t="s">
        <v>1541</v>
      </c>
      <c r="L55" t="s">
        <v>91</v>
      </c>
      <c r="O55" t="s">
        <v>135</v>
      </c>
      <c r="P55" s="19">
        <v>46279.719444444447</v>
      </c>
      <c r="Q55" s="33">
        <v>46279</v>
      </c>
      <c r="R55" s="33">
        <v>46280</v>
      </c>
      <c r="W55"/>
      <c r="AH55" s="55" t="str">
        <f t="shared" si="10"/>
        <v/>
      </c>
      <c r="AI55" s="55" t="str">
        <f t="shared" si="11"/>
        <v>FALSO</v>
      </c>
      <c r="AJ55" s="55">
        <f t="shared" si="12"/>
        <v>0</v>
      </c>
      <c r="AK55" s="93" t="str">
        <f t="shared" si="13"/>
        <v/>
      </c>
      <c r="AL55" s="96" t="str">
        <f t="shared" si="14"/>
        <v/>
      </c>
      <c r="AM55" s="93" t="str">
        <f t="shared" si="15"/>
        <v/>
      </c>
      <c r="AN55" s="96" t="str">
        <f t="shared" si="16"/>
        <v/>
      </c>
      <c r="AO55" s="93" t="str">
        <f t="shared" si="17"/>
        <v/>
      </c>
      <c r="AP55" s="96" t="str">
        <f t="shared" si="18"/>
        <v/>
      </c>
      <c r="AQ55" s="93" t="str">
        <f t="shared" si="19"/>
        <v/>
      </c>
      <c r="AR55" s="96" t="str">
        <f t="shared" si="20"/>
        <v/>
      </c>
      <c r="AS55" s="93" t="str">
        <f t="shared" si="21"/>
        <v/>
      </c>
      <c r="AT55" s="96" t="str">
        <f t="shared" si="22"/>
        <v/>
      </c>
      <c r="AU55" s="93" t="str">
        <f t="shared" si="23"/>
        <v/>
      </c>
    </row>
    <row r="56" spans="1:47" x14ac:dyDescent="0.3">
      <c r="A56" t="s">
        <v>84</v>
      </c>
      <c r="B56" s="164" t="s">
        <v>1542</v>
      </c>
      <c r="C56" t="s">
        <v>1431</v>
      </c>
      <c r="D56" t="s">
        <v>1432</v>
      </c>
      <c r="E56" t="s">
        <v>90</v>
      </c>
      <c r="F56" t="s">
        <v>1433</v>
      </c>
      <c r="H56" t="s">
        <v>1543</v>
      </c>
      <c r="L56" t="s">
        <v>91</v>
      </c>
      <c r="O56" t="s">
        <v>135</v>
      </c>
      <c r="P56" s="19">
        <v>46279.672222222223</v>
      </c>
      <c r="Q56" s="33">
        <v>46279</v>
      </c>
      <c r="R56" s="33">
        <v>46280</v>
      </c>
      <c r="T56"/>
      <c r="U56"/>
      <c r="V56"/>
      <c r="W56"/>
      <c r="AH56" s="55" t="str">
        <f t="shared" si="10"/>
        <v/>
      </c>
      <c r="AI56" s="55" t="str">
        <f t="shared" si="11"/>
        <v>FALSO</v>
      </c>
      <c r="AJ56" s="55">
        <f t="shared" si="12"/>
        <v>0</v>
      </c>
      <c r="AK56" s="93" t="str">
        <f t="shared" si="13"/>
        <v/>
      </c>
      <c r="AL56" s="96" t="str">
        <f t="shared" si="14"/>
        <v/>
      </c>
      <c r="AM56" s="93" t="str">
        <f t="shared" si="15"/>
        <v/>
      </c>
      <c r="AN56" s="96" t="str">
        <f t="shared" si="16"/>
        <v/>
      </c>
      <c r="AO56" s="93" t="str">
        <f t="shared" si="17"/>
        <v/>
      </c>
      <c r="AP56" s="96" t="str">
        <f t="shared" si="18"/>
        <v/>
      </c>
      <c r="AQ56" s="93" t="str">
        <f t="shared" si="19"/>
        <v/>
      </c>
      <c r="AR56" s="96" t="str">
        <f t="shared" si="20"/>
        <v/>
      </c>
      <c r="AS56" s="93" t="str">
        <f t="shared" si="21"/>
        <v/>
      </c>
      <c r="AT56" s="96" t="str">
        <f t="shared" si="22"/>
        <v/>
      </c>
      <c r="AU56" s="93" t="str">
        <f t="shared" si="23"/>
        <v/>
      </c>
    </row>
    <row r="57" spans="1:47" x14ac:dyDescent="0.3">
      <c r="A57" t="s">
        <v>84</v>
      </c>
      <c r="B57" s="164" t="s">
        <v>1544</v>
      </c>
      <c r="C57" t="s">
        <v>1431</v>
      </c>
      <c r="D57" t="s">
        <v>1432</v>
      </c>
      <c r="E57" t="s">
        <v>90</v>
      </c>
      <c r="F57" t="s">
        <v>1433</v>
      </c>
      <c r="H57" t="s">
        <v>1545</v>
      </c>
      <c r="L57" t="s">
        <v>91</v>
      </c>
      <c r="O57" t="s">
        <v>135</v>
      </c>
      <c r="P57" s="19">
        <v>46279.668055555558</v>
      </c>
      <c r="Q57" s="33">
        <v>46279</v>
      </c>
      <c r="R57" s="33">
        <v>46280</v>
      </c>
      <c r="T57"/>
      <c r="U57"/>
      <c r="V57"/>
      <c r="W57"/>
      <c r="AH57" s="55" t="str">
        <f t="shared" si="10"/>
        <v/>
      </c>
      <c r="AI57" s="55" t="str">
        <f t="shared" si="11"/>
        <v>FALSO</v>
      </c>
      <c r="AJ57" s="55">
        <f t="shared" si="12"/>
        <v>0</v>
      </c>
      <c r="AK57" s="93" t="str">
        <f t="shared" si="13"/>
        <v/>
      </c>
      <c r="AL57" s="96" t="str">
        <f t="shared" si="14"/>
        <v/>
      </c>
      <c r="AM57" s="93" t="str">
        <f t="shared" si="15"/>
        <v/>
      </c>
      <c r="AN57" s="96" t="str">
        <f t="shared" si="16"/>
        <v/>
      </c>
      <c r="AO57" s="93" t="str">
        <f t="shared" si="17"/>
        <v/>
      </c>
      <c r="AP57" s="96" t="str">
        <f t="shared" si="18"/>
        <v/>
      </c>
      <c r="AQ57" s="93" t="str">
        <f t="shared" si="19"/>
        <v/>
      </c>
      <c r="AR57" s="96" t="str">
        <f t="shared" si="20"/>
        <v/>
      </c>
      <c r="AS57" s="93" t="str">
        <f t="shared" si="21"/>
        <v/>
      </c>
      <c r="AT57" s="96" t="str">
        <f t="shared" si="22"/>
        <v/>
      </c>
      <c r="AU57" s="93" t="str">
        <f t="shared" si="23"/>
        <v/>
      </c>
    </row>
    <row r="58" spans="1:47" x14ac:dyDescent="0.3">
      <c r="A58" t="s">
        <v>108</v>
      </c>
      <c r="B58" s="164" t="s">
        <v>1546</v>
      </c>
      <c r="C58" t="s">
        <v>1431</v>
      </c>
      <c r="D58" t="s">
        <v>1432</v>
      </c>
      <c r="E58" t="s">
        <v>90</v>
      </c>
      <c r="F58" t="s">
        <v>1433</v>
      </c>
      <c r="G58">
        <v>2</v>
      </c>
      <c r="H58" t="s">
        <v>1547</v>
      </c>
      <c r="I58">
        <v>2</v>
      </c>
      <c r="J58">
        <v>55800</v>
      </c>
      <c r="L58" t="s">
        <v>91</v>
      </c>
      <c r="M58" s="164" t="s">
        <v>1548</v>
      </c>
      <c r="O58" t="s">
        <v>94</v>
      </c>
      <c r="P58" s="19">
        <v>46279.663194444445</v>
      </c>
      <c r="Q58" s="33">
        <v>46279</v>
      </c>
      <c r="R58" s="33">
        <v>46283</v>
      </c>
      <c r="S58" s="33">
        <v>46290</v>
      </c>
      <c r="T58" s="33">
        <v>46290</v>
      </c>
      <c r="U58" s="33">
        <v>46290</v>
      </c>
      <c r="V58" s="33">
        <v>46290</v>
      </c>
      <c r="W58"/>
      <c r="Z58">
        <v>1</v>
      </c>
      <c r="AB58">
        <v>9</v>
      </c>
      <c r="AH58" s="55">
        <f t="shared" si="10"/>
        <v>15.5</v>
      </c>
      <c r="AI58" s="55" t="str">
        <f t="shared" si="11"/>
        <v>FALSO</v>
      </c>
      <c r="AJ58" s="55">
        <f t="shared" si="12"/>
        <v>0</v>
      </c>
      <c r="AK58" s="93">
        <f t="shared" si="13"/>
        <v>1</v>
      </c>
      <c r="AL58" s="96" t="str">
        <f t="shared" si="14"/>
        <v/>
      </c>
      <c r="AM58" s="93">
        <f t="shared" si="15"/>
        <v>5</v>
      </c>
      <c r="AN58" s="96" t="str">
        <f t="shared" si="16"/>
        <v/>
      </c>
      <c r="AO58" s="93">
        <f t="shared" si="17"/>
        <v>1</v>
      </c>
      <c r="AP58" s="96" t="b">
        <f t="shared" si="18"/>
        <v>1</v>
      </c>
      <c r="AQ58" s="93" t="str">
        <f t="shared" si="19"/>
        <v/>
      </c>
      <c r="AR58" s="96" t="str">
        <f t="shared" si="20"/>
        <v/>
      </c>
      <c r="AS58" s="93">
        <f t="shared" si="21"/>
        <v>9</v>
      </c>
      <c r="AT58" s="96" t="b">
        <f t="shared" si="22"/>
        <v>1</v>
      </c>
      <c r="AU58" s="93" t="str">
        <f t="shared" si="23"/>
        <v>SGTB-1013</v>
      </c>
    </row>
    <row r="59" spans="1:47" x14ac:dyDescent="0.3">
      <c r="A59" t="s">
        <v>96</v>
      </c>
      <c r="B59" s="164" t="s">
        <v>1549</v>
      </c>
      <c r="C59" t="s">
        <v>1431</v>
      </c>
      <c r="D59" t="s">
        <v>1432</v>
      </c>
      <c r="E59" t="s">
        <v>90</v>
      </c>
      <c r="F59" t="s">
        <v>1433</v>
      </c>
      <c r="G59">
        <v>2</v>
      </c>
      <c r="H59" t="s">
        <v>1550</v>
      </c>
      <c r="I59">
        <v>2</v>
      </c>
      <c r="J59">
        <v>97200</v>
      </c>
      <c r="L59" t="s">
        <v>91</v>
      </c>
      <c r="O59" t="s">
        <v>94</v>
      </c>
      <c r="P59" s="19">
        <v>46279.640972222223</v>
      </c>
      <c r="Q59" s="33">
        <v>46279</v>
      </c>
      <c r="R59" s="33">
        <v>46290</v>
      </c>
      <c r="S59" s="33">
        <v>46290</v>
      </c>
      <c r="T59" s="33">
        <v>46290</v>
      </c>
      <c r="U59" s="33">
        <v>46290</v>
      </c>
      <c r="V59" s="33">
        <v>46290</v>
      </c>
      <c r="W59"/>
      <c r="Y59">
        <v>1</v>
      </c>
      <c r="AB59">
        <v>9</v>
      </c>
      <c r="AH59" s="55">
        <f t="shared" si="10"/>
        <v>27</v>
      </c>
      <c r="AI59" s="55" t="str">
        <f t="shared" si="11"/>
        <v>FALSO</v>
      </c>
      <c r="AJ59" s="55">
        <f t="shared" si="12"/>
        <v>0</v>
      </c>
      <c r="AK59" s="93">
        <f t="shared" si="13"/>
        <v>1</v>
      </c>
      <c r="AL59" s="96" t="str">
        <f t="shared" si="14"/>
        <v/>
      </c>
      <c r="AM59" s="93">
        <f t="shared" si="15"/>
        <v>1</v>
      </c>
      <c r="AN59" s="96" t="b">
        <f t="shared" si="16"/>
        <v>1</v>
      </c>
      <c r="AO59" s="93">
        <f t="shared" si="17"/>
        <v>1</v>
      </c>
      <c r="AP59" s="96" t="str">
        <f t="shared" si="18"/>
        <v/>
      </c>
      <c r="AQ59" s="93" t="str">
        <f t="shared" si="19"/>
        <v/>
      </c>
      <c r="AR59" s="96" t="str">
        <f t="shared" si="20"/>
        <v/>
      </c>
      <c r="AS59" s="93" t="str">
        <f t="shared" si="21"/>
        <v/>
      </c>
      <c r="AT59" s="96" t="b">
        <f t="shared" si="22"/>
        <v>1</v>
      </c>
      <c r="AU59" s="93" t="str">
        <f t="shared" si="23"/>
        <v/>
      </c>
    </row>
    <row r="60" spans="1:47" x14ac:dyDescent="0.3">
      <c r="A60" t="s">
        <v>84</v>
      </c>
      <c r="B60" s="164" t="s">
        <v>1551</v>
      </c>
      <c r="C60" t="s">
        <v>1431</v>
      </c>
      <c r="D60" t="s">
        <v>1432</v>
      </c>
      <c r="E60" t="s">
        <v>90</v>
      </c>
      <c r="F60" t="s">
        <v>1433</v>
      </c>
      <c r="H60" t="s">
        <v>1552</v>
      </c>
      <c r="J60">
        <v>25200</v>
      </c>
      <c r="L60" t="s">
        <v>91</v>
      </c>
      <c r="O60" t="s">
        <v>94</v>
      </c>
      <c r="P60" s="19">
        <v>46279.455555555556</v>
      </c>
      <c r="Q60" s="33">
        <v>46279</v>
      </c>
      <c r="R60" s="33">
        <v>46280</v>
      </c>
      <c r="S60" s="33">
        <v>46280</v>
      </c>
      <c r="T60"/>
      <c r="U60"/>
      <c r="V60"/>
      <c r="W60"/>
      <c r="AH60" s="55">
        <f t="shared" si="10"/>
        <v>7</v>
      </c>
      <c r="AI60" s="55" t="str">
        <f t="shared" si="11"/>
        <v>FALSO</v>
      </c>
      <c r="AJ60" s="55">
        <f t="shared" si="12"/>
        <v>0</v>
      </c>
      <c r="AK60" s="93" t="str">
        <f t="shared" si="13"/>
        <v/>
      </c>
      <c r="AL60" s="96" t="str">
        <f t="shared" si="14"/>
        <v/>
      </c>
      <c r="AM60" s="93" t="str">
        <f t="shared" si="15"/>
        <v/>
      </c>
      <c r="AN60" s="96" t="str">
        <f t="shared" si="16"/>
        <v/>
      </c>
      <c r="AO60" s="93" t="str">
        <f t="shared" si="17"/>
        <v/>
      </c>
      <c r="AP60" s="96" t="str">
        <f t="shared" si="18"/>
        <v/>
      </c>
      <c r="AQ60" s="93" t="str">
        <f t="shared" si="19"/>
        <v/>
      </c>
      <c r="AR60" s="96" t="str">
        <f t="shared" si="20"/>
        <v/>
      </c>
      <c r="AS60" s="93" t="str">
        <f t="shared" si="21"/>
        <v/>
      </c>
      <c r="AT60" s="96" t="str">
        <f t="shared" si="22"/>
        <v/>
      </c>
      <c r="AU60" s="93" t="str">
        <f t="shared" si="23"/>
        <v/>
      </c>
    </row>
    <row r="61" spans="1:47" x14ac:dyDescent="0.3">
      <c r="A61" t="s">
        <v>84</v>
      </c>
      <c r="B61" s="164" t="s">
        <v>1553</v>
      </c>
      <c r="C61" t="s">
        <v>1431</v>
      </c>
      <c r="D61" t="s">
        <v>1432</v>
      </c>
      <c r="E61" t="s">
        <v>90</v>
      </c>
      <c r="F61" t="s">
        <v>1433</v>
      </c>
      <c r="H61" t="s">
        <v>1554</v>
      </c>
      <c r="J61">
        <v>900</v>
      </c>
      <c r="L61" t="s">
        <v>91</v>
      </c>
      <c r="O61" t="s">
        <v>94</v>
      </c>
      <c r="P61" s="19">
        <v>46276.59097222222</v>
      </c>
      <c r="Q61" s="33">
        <v>46279</v>
      </c>
      <c r="R61" s="33">
        <v>46279</v>
      </c>
      <c r="S61" s="33">
        <v>46279</v>
      </c>
      <c r="T61"/>
      <c r="U61"/>
      <c r="V61"/>
      <c r="W61"/>
      <c r="AH61" s="55">
        <f t="shared" si="10"/>
        <v>0.25</v>
      </c>
      <c r="AI61" s="55" t="str">
        <f t="shared" si="11"/>
        <v>FALSO</v>
      </c>
      <c r="AJ61" s="55">
        <f t="shared" si="12"/>
        <v>0</v>
      </c>
      <c r="AK61" s="93" t="str">
        <f t="shared" si="13"/>
        <v/>
      </c>
      <c r="AL61" s="96" t="str">
        <f t="shared" si="14"/>
        <v/>
      </c>
      <c r="AM61" s="93" t="str">
        <f t="shared" si="15"/>
        <v/>
      </c>
      <c r="AN61" s="96" t="str">
        <f t="shared" si="16"/>
        <v/>
      </c>
      <c r="AO61" s="93" t="str">
        <f t="shared" si="17"/>
        <v/>
      </c>
      <c r="AP61" s="96" t="str">
        <f t="shared" si="18"/>
        <v/>
      </c>
      <c r="AQ61" s="93" t="str">
        <f t="shared" si="19"/>
        <v/>
      </c>
      <c r="AR61" s="96" t="str">
        <f t="shared" si="20"/>
        <v/>
      </c>
      <c r="AS61" s="93" t="str">
        <f t="shared" si="21"/>
        <v/>
      </c>
      <c r="AT61" s="96" t="str">
        <f t="shared" si="22"/>
        <v/>
      </c>
      <c r="AU61" s="93" t="str">
        <f t="shared" si="23"/>
        <v/>
      </c>
    </row>
    <row r="62" spans="1:47" x14ac:dyDescent="0.3">
      <c r="A62" t="s">
        <v>84</v>
      </c>
      <c r="B62" s="164" t="s">
        <v>1555</v>
      </c>
      <c r="C62" t="s">
        <v>1431</v>
      </c>
      <c r="D62" t="s">
        <v>1432</v>
      </c>
      <c r="E62" t="s">
        <v>90</v>
      </c>
      <c r="F62" t="s">
        <v>1433</v>
      </c>
      <c r="H62" t="s">
        <v>1556</v>
      </c>
      <c r="J62">
        <v>3600</v>
      </c>
      <c r="L62" t="s">
        <v>91</v>
      </c>
      <c r="O62" t="s">
        <v>94</v>
      </c>
      <c r="P62" s="19">
        <v>46275.693749999999</v>
      </c>
      <c r="Q62" s="33">
        <v>46279</v>
      </c>
      <c r="R62" s="33">
        <v>46279</v>
      </c>
      <c r="S62" s="33">
        <v>46279</v>
      </c>
      <c r="T62"/>
      <c r="U62"/>
      <c r="V62"/>
      <c r="W62"/>
      <c r="AH62" s="55">
        <f t="shared" si="10"/>
        <v>1</v>
      </c>
      <c r="AI62" s="55" t="str">
        <f t="shared" si="11"/>
        <v>FALSO</v>
      </c>
      <c r="AJ62" s="55">
        <f t="shared" si="12"/>
        <v>0</v>
      </c>
      <c r="AK62" s="93" t="str">
        <f t="shared" si="13"/>
        <v/>
      </c>
      <c r="AL62" s="96" t="str">
        <f t="shared" si="14"/>
        <v/>
      </c>
      <c r="AM62" s="93" t="str">
        <f t="shared" si="15"/>
        <v/>
      </c>
      <c r="AN62" s="96" t="str">
        <f t="shared" si="16"/>
        <v/>
      </c>
      <c r="AO62" s="93" t="str">
        <f t="shared" si="17"/>
        <v/>
      </c>
      <c r="AP62" s="96" t="str">
        <f t="shared" si="18"/>
        <v/>
      </c>
      <c r="AQ62" s="93" t="str">
        <f t="shared" si="19"/>
        <v/>
      </c>
      <c r="AR62" s="96" t="str">
        <f t="shared" si="20"/>
        <v/>
      </c>
      <c r="AS62" s="93" t="str">
        <f t="shared" si="21"/>
        <v/>
      </c>
      <c r="AT62" s="96" t="str">
        <f t="shared" si="22"/>
        <v/>
      </c>
      <c r="AU62" s="93" t="str">
        <f t="shared" si="23"/>
        <v/>
      </c>
    </row>
    <row r="63" spans="1:47" x14ac:dyDescent="0.3">
      <c r="A63" t="s">
        <v>84</v>
      </c>
      <c r="B63" s="164" t="s">
        <v>1557</v>
      </c>
      <c r="C63" t="s">
        <v>1558</v>
      </c>
      <c r="D63" t="s">
        <v>1432</v>
      </c>
      <c r="E63" t="s">
        <v>90</v>
      </c>
      <c r="F63" t="s">
        <v>1433</v>
      </c>
      <c r="H63" t="s">
        <v>1559</v>
      </c>
      <c r="J63">
        <v>900</v>
      </c>
      <c r="L63" t="s">
        <v>91</v>
      </c>
      <c r="O63" t="s">
        <v>94</v>
      </c>
      <c r="P63" s="19">
        <v>46275.589583333334</v>
      </c>
      <c r="Q63" s="33">
        <v>46265</v>
      </c>
      <c r="R63" s="33">
        <v>46275</v>
      </c>
      <c r="S63" s="33">
        <v>46275</v>
      </c>
      <c r="T63"/>
      <c r="U63"/>
      <c r="V63"/>
      <c r="W63"/>
      <c r="AH63" s="55">
        <f t="shared" si="10"/>
        <v>0.25</v>
      </c>
      <c r="AI63" s="55" t="str">
        <f t="shared" si="11"/>
        <v>FALSO</v>
      </c>
      <c r="AJ63" s="55">
        <f t="shared" si="12"/>
        <v>0</v>
      </c>
      <c r="AK63" s="93" t="str">
        <f t="shared" si="13"/>
        <v/>
      </c>
      <c r="AL63" s="96" t="str">
        <f t="shared" si="14"/>
        <v/>
      </c>
      <c r="AM63" s="93" t="str">
        <f t="shared" si="15"/>
        <v/>
      </c>
      <c r="AN63" s="96" t="str">
        <f t="shared" si="16"/>
        <v/>
      </c>
      <c r="AO63" s="93" t="str">
        <f t="shared" si="17"/>
        <v/>
      </c>
      <c r="AP63" s="96" t="str">
        <f t="shared" si="18"/>
        <v/>
      </c>
      <c r="AQ63" s="93" t="str">
        <f t="shared" si="19"/>
        <v/>
      </c>
      <c r="AR63" s="96" t="str">
        <f t="shared" si="20"/>
        <v/>
      </c>
      <c r="AS63" s="93" t="str">
        <f t="shared" si="21"/>
        <v/>
      </c>
      <c r="AT63" s="96" t="str">
        <f t="shared" si="22"/>
        <v/>
      </c>
      <c r="AU63" s="93" t="str">
        <f t="shared" si="23"/>
        <v/>
      </c>
    </row>
    <row r="64" spans="1:47" x14ac:dyDescent="0.3">
      <c r="A64" t="s">
        <v>84</v>
      </c>
      <c r="B64" s="164" t="s">
        <v>1560</v>
      </c>
      <c r="C64" t="s">
        <v>1558</v>
      </c>
      <c r="D64" t="s">
        <v>1432</v>
      </c>
      <c r="E64" t="s">
        <v>90</v>
      </c>
      <c r="F64" t="s">
        <v>1433</v>
      </c>
      <c r="H64" t="s">
        <v>1561</v>
      </c>
      <c r="J64">
        <v>7200</v>
      </c>
      <c r="L64" t="s">
        <v>91</v>
      </c>
      <c r="O64" t="s">
        <v>94</v>
      </c>
      <c r="P64" s="19">
        <v>46275.464583333334</v>
      </c>
      <c r="Q64" s="33">
        <v>46265</v>
      </c>
      <c r="R64" s="33">
        <v>46275</v>
      </c>
      <c r="S64" s="33">
        <v>46275</v>
      </c>
      <c r="T64"/>
      <c r="U64"/>
      <c r="V64"/>
      <c r="W64"/>
      <c r="AH64" s="55">
        <f t="shared" si="10"/>
        <v>2</v>
      </c>
      <c r="AI64" s="55" t="str">
        <f t="shared" si="11"/>
        <v>FALSO</v>
      </c>
      <c r="AJ64" s="55">
        <f t="shared" si="12"/>
        <v>0</v>
      </c>
      <c r="AK64" s="93" t="str">
        <f t="shared" si="13"/>
        <v/>
      </c>
      <c r="AL64" s="96" t="str">
        <f t="shared" si="14"/>
        <v/>
      </c>
      <c r="AM64" s="93" t="str">
        <f t="shared" si="15"/>
        <v/>
      </c>
      <c r="AN64" s="96" t="str">
        <f t="shared" si="16"/>
        <v/>
      </c>
      <c r="AO64" s="93" t="str">
        <f t="shared" si="17"/>
        <v/>
      </c>
      <c r="AP64" s="96" t="str">
        <f t="shared" si="18"/>
        <v/>
      </c>
      <c r="AQ64" s="93" t="str">
        <f t="shared" si="19"/>
        <v/>
      </c>
      <c r="AR64" s="96" t="str">
        <f t="shared" si="20"/>
        <v/>
      </c>
      <c r="AS64" s="93" t="str">
        <f t="shared" si="21"/>
        <v/>
      </c>
      <c r="AT64" s="96" t="str">
        <f t="shared" si="22"/>
        <v/>
      </c>
      <c r="AU64" s="93" t="str">
        <f t="shared" si="23"/>
        <v/>
      </c>
    </row>
    <row r="65" spans="1:47" x14ac:dyDescent="0.3">
      <c r="A65" t="s">
        <v>84</v>
      </c>
      <c r="B65" s="164" t="s">
        <v>1562</v>
      </c>
      <c r="C65" t="s">
        <v>1558</v>
      </c>
      <c r="D65" t="s">
        <v>1432</v>
      </c>
      <c r="E65" t="s">
        <v>90</v>
      </c>
      <c r="F65" t="s">
        <v>1433</v>
      </c>
      <c r="H65" t="s">
        <v>1563</v>
      </c>
      <c r="J65">
        <v>600</v>
      </c>
      <c r="L65" t="s">
        <v>91</v>
      </c>
      <c r="O65" t="s">
        <v>94</v>
      </c>
      <c r="P65" s="19">
        <v>46274.847222222219</v>
      </c>
      <c r="Q65" s="33">
        <v>46265</v>
      </c>
      <c r="R65" s="33">
        <v>46275</v>
      </c>
      <c r="S65" s="33">
        <v>46275</v>
      </c>
      <c r="T65"/>
      <c r="U65"/>
      <c r="V65"/>
      <c r="W65"/>
      <c r="AH65" s="55">
        <f t="shared" si="10"/>
        <v>0.16666666666666666</v>
      </c>
      <c r="AI65" s="55" t="str">
        <f t="shared" si="11"/>
        <v>FALSO</v>
      </c>
      <c r="AJ65" s="55">
        <f t="shared" si="12"/>
        <v>0</v>
      </c>
      <c r="AK65" s="93" t="str">
        <f t="shared" si="13"/>
        <v/>
      </c>
      <c r="AL65" s="96" t="str">
        <f t="shared" si="14"/>
        <v/>
      </c>
      <c r="AM65" s="93" t="str">
        <f t="shared" si="15"/>
        <v/>
      </c>
      <c r="AN65" s="96" t="str">
        <f t="shared" si="16"/>
        <v/>
      </c>
      <c r="AO65" s="93" t="str">
        <f t="shared" si="17"/>
        <v/>
      </c>
      <c r="AP65" s="96" t="str">
        <f t="shared" si="18"/>
        <v/>
      </c>
      <c r="AQ65" s="93" t="str">
        <f t="shared" si="19"/>
        <v/>
      </c>
      <c r="AR65" s="96" t="str">
        <f t="shared" si="20"/>
        <v/>
      </c>
      <c r="AS65" s="93" t="str">
        <f t="shared" si="21"/>
        <v/>
      </c>
      <c r="AT65" s="96" t="str">
        <f t="shared" si="22"/>
        <v/>
      </c>
      <c r="AU65" s="93" t="str">
        <f t="shared" si="23"/>
        <v/>
      </c>
    </row>
    <row r="66" spans="1:47" x14ac:dyDescent="0.3">
      <c r="A66" t="s">
        <v>84</v>
      </c>
      <c r="B66" s="164" t="s">
        <v>1564</v>
      </c>
      <c r="C66" t="s">
        <v>1431</v>
      </c>
      <c r="D66" t="s">
        <v>1432</v>
      </c>
      <c r="E66" t="s">
        <v>90</v>
      </c>
      <c r="F66" t="s">
        <v>1433</v>
      </c>
      <c r="H66" t="s">
        <v>1565</v>
      </c>
      <c r="J66">
        <v>14400</v>
      </c>
      <c r="L66" t="s">
        <v>91</v>
      </c>
      <c r="O66" t="s">
        <v>135</v>
      </c>
      <c r="P66" s="19">
        <v>46274.765277777777</v>
      </c>
      <c r="Q66" s="33">
        <v>46279</v>
      </c>
      <c r="R66" s="33">
        <v>46280</v>
      </c>
      <c r="T66"/>
      <c r="U66"/>
      <c r="V66"/>
      <c r="W66"/>
      <c r="AH66" s="55">
        <f t="shared" si="10"/>
        <v>4</v>
      </c>
      <c r="AI66" s="55" t="str">
        <f t="shared" si="11"/>
        <v>FALSO</v>
      </c>
      <c r="AJ66" s="55">
        <f t="shared" si="12"/>
        <v>0</v>
      </c>
      <c r="AK66" s="93" t="str">
        <f t="shared" si="13"/>
        <v/>
      </c>
      <c r="AL66" s="96" t="str">
        <f t="shared" si="14"/>
        <v/>
      </c>
      <c r="AM66" s="93" t="str">
        <f t="shared" si="15"/>
        <v/>
      </c>
      <c r="AN66" s="96" t="str">
        <f t="shared" si="16"/>
        <v/>
      </c>
      <c r="AO66" s="93" t="str">
        <f t="shared" si="17"/>
        <v/>
      </c>
      <c r="AP66" s="96" t="str">
        <f t="shared" si="18"/>
        <v/>
      </c>
      <c r="AQ66" s="93" t="str">
        <f t="shared" si="19"/>
        <v/>
      </c>
      <c r="AR66" s="96" t="str">
        <f t="shared" si="20"/>
        <v/>
      </c>
      <c r="AS66" s="93" t="str">
        <f t="shared" si="21"/>
        <v/>
      </c>
      <c r="AT66" s="96" t="str">
        <f t="shared" si="22"/>
        <v/>
      </c>
      <c r="AU66" s="93" t="str">
        <f t="shared" si="23"/>
        <v/>
      </c>
    </row>
    <row r="67" spans="1:47" x14ac:dyDescent="0.3">
      <c r="A67" t="s">
        <v>89</v>
      </c>
      <c r="B67" s="164" t="s">
        <v>1566</v>
      </c>
      <c r="C67" t="s">
        <v>1431</v>
      </c>
      <c r="D67" t="s">
        <v>1432</v>
      </c>
      <c r="E67" t="s">
        <v>90</v>
      </c>
      <c r="F67" t="s">
        <v>1433</v>
      </c>
      <c r="H67" t="s">
        <v>1567</v>
      </c>
      <c r="J67">
        <v>3600</v>
      </c>
      <c r="L67" t="s">
        <v>91</v>
      </c>
      <c r="O67" t="s">
        <v>94</v>
      </c>
      <c r="P67" s="19">
        <v>46274.706944444442</v>
      </c>
      <c r="Q67" s="33">
        <v>46279</v>
      </c>
      <c r="R67" s="33">
        <v>46279</v>
      </c>
      <c r="S67" s="33">
        <v>46279</v>
      </c>
      <c r="T67"/>
      <c r="U67"/>
      <c r="V67"/>
      <c r="W67"/>
      <c r="AH67" s="55">
        <f t="shared" ref="AH67:AH130" si="24">IF(J67="","",J67/3600)</f>
        <v>1</v>
      </c>
      <c r="AI67" s="55" t="str">
        <f t="shared" ref="AI67:AI130" si="25">IF(COUNTIF(AG67, "*dia*"), "VERDADEIRO", "FALSO")</f>
        <v>FALSO</v>
      </c>
      <c r="AJ67" s="55">
        <f t="shared" ref="AJ67:AJ130" si="26">IF(AI67="VERDADEIRO",LEFT(AG67,2),0)</f>
        <v>0</v>
      </c>
      <c r="AK67" s="93" t="str">
        <f t="shared" ref="AK67:AK130" si="27">IF(OR(A67="Solicitação de Serviço",A67="Incidente",P67="",Q67=""),"",IF((NETWORKDAYS.INTL(P67,Q67,1)-1)=0,1,NETWORKDAYS.INTL(P67,Q67,1)-1))</f>
        <v/>
      </c>
      <c r="AL67" s="96" t="str">
        <f t="shared" ref="AL67:AL130" si="28">IF(X67="","",AK67=X67)</f>
        <v/>
      </c>
      <c r="AM67" s="93" t="str">
        <f t="shared" ref="AM67:AM130" si="29">IF(OR(A67="Solicitação de Serviço",A67="Incidente",R67="",S67=""),"",IF((NETWORKDAYS.INTL(R67,S67,1)-1)=0,1,NETWORKDAYS.INTL(R67,S67,1)-1-AJ67))</f>
        <v/>
      </c>
      <c r="AN67" s="96" t="str">
        <f t="shared" ref="AN67:AN130" si="30">IF(Y67="","",AM67=Y67)</f>
        <v/>
      </c>
      <c r="AO67" s="93" t="str">
        <f t="shared" ref="AO67:AO130" si="31">IF(OR(A67="Solicitação de Serviço",A67="Incidente",T67="",U67=""),"",IF((NETWORKDAYS.INTL(T67,U67,1)-1)=0,1,NETWORKDAYS.INTL(T67,U67,1)-1))</f>
        <v/>
      </c>
      <c r="AP67" s="96" t="str">
        <f t="shared" ref="AP67:AP130" si="32">IF(Z67="","",AO67=Z67)</f>
        <v/>
      </c>
      <c r="AQ67" s="93" t="str">
        <f t="shared" ref="AQ67:AQ130" si="33">IF(OR(A67="Solicitação de Serviço",A67="Incidente",V67="",W67=""),"",IF((NETWORKDAYS.INTL(V67,W67,1)-1)=0,1,IF((NETWORKDAYS.INTL(V67,W67,1)-1)&lt;0,"",NETWORKDAYS.INTL(V67,W67,1)-1)))</f>
        <v/>
      </c>
      <c r="AR67" s="96" t="str">
        <f t="shared" ref="AR67:AR130" si="34">IF(AA67="","",AQ67=AA67)</f>
        <v/>
      </c>
      <c r="AS67" s="93" t="str">
        <f t="shared" ref="AS67:AS130" si="35">IF(OR(A67="Solicitação de Serviço",A67="Incidente",P67=""),"",IF(OR(A67="História",A67="Enabler",A67="Débito Técnico"),IF(W67="","",NETWORKDAYS.INTL(P67,W67,1)-1),IF(U67="","",NETWORKDAYS.INTL(P67,U67,1)-1)))</f>
        <v/>
      </c>
      <c r="AT67" s="96" t="str">
        <f t="shared" ref="AT67:AT130" si="36">IF(OR(A67="Solicitação de Serviço",A67="Incidente",A67="Sustentação"),"",IF(P67="","",IF(OR(A67="História",A67="Enabler",A67="Débito Técnico"),AS67=AC67,AS67=AB67)))</f>
        <v/>
      </c>
      <c r="AU67" s="93" t="str">
        <f t="shared" ref="AU67:AU130" si="37">IF(M67="","",M67)</f>
        <v/>
      </c>
    </row>
    <row r="68" spans="1:47" x14ac:dyDescent="0.3">
      <c r="A68" t="s">
        <v>89</v>
      </c>
      <c r="B68" s="164" t="s">
        <v>1568</v>
      </c>
      <c r="C68" t="s">
        <v>1558</v>
      </c>
      <c r="D68" t="s">
        <v>1432</v>
      </c>
      <c r="E68" t="s">
        <v>90</v>
      </c>
      <c r="F68" t="s">
        <v>1433</v>
      </c>
      <c r="H68" t="s">
        <v>1569</v>
      </c>
      <c r="J68">
        <v>14400</v>
      </c>
      <c r="L68" t="s">
        <v>91</v>
      </c>
      <c r="O68" t="s">
        <v>94</v>
      </c>
      <c r="P68" s="19">
        <v>46274.663888888892</v>
      </c>
      <c r="Q68" s="33">
        <v>46265</v>
      </c>
      <c r="R68" s="33">
        <v>46275</v>
      </c>
      <c r="S68" s="33">
        <v>46275</v>
      </c>
      <c r="T68"/>
      <c r="U68"/>
      <c r="V68"/>
      <c r="W68"/>
      <c r="AH68" s="55">
        <f t="shared" si="24"/>
        <v>4</v>
      </c>
      <c r="AI68" s="55" t="str">
        <f t="shared" si="25"/>
        <v>FALSO</v>
      </c>
      <c r="AJ68" s="55">
        <f t="shared" si="26"/>
        <v>0</v>
      </c>
      <c r="AK68" s="93" t="str">
        <f t="shared" si="27"/>
        <v/>
      </c>
      <c r="AL68" s="96" t="str">
        <f t="shared" si="28"/>
        <v/>
      </c>
      <c r="AM68" s="93" t="str">
        <f t="shared" si="29"/>
        <v/>
      </c>
      <c r="AN68" s="96" t="str">
        <f t="shared" si="30"/>
        <v/>
      </c>
      <c r="AO68" s="93" t="str">
        <f t="shared" si="31"/>
        <v/>
      </c>
      <c r="AP68" s="96" t="str">
        <f t="shared" si="32"/>
        <v/>
      </c>
      <c r="AQ68" s="93" t="str">
        <f t="shared" si="33"/>
        <v/>
      </c>
      <c r="AR68" s="96" t="str">
        <f t="shared" si="34"/>
        <v/>
      </c>
      <c r="AS68" s="93" t="str">
        <f t="shared" si="35"/>
        <v/>
      </c>
      <c r="AT68" s="96" t="str">
        <f t="shared" si="36"/>
        <v/>
      </c>
      <c r="AU68" s="93" t="str">
        <f t="shared" si="37"/>
        <v/>
      </c>
    </row>
    <row r="69" spans="1:47" x14ac:dyDescent="0.3">
      <c r="A69" t="s">
        <v>89</v>
      </c>
      <c r="B69" s="164" t="s">
        <v>1570</v>
      </c>
      <c r="C69" t="s">
        <v>1431</v>
      </c>
      <c r="D69" t="s">
        <v>1432</v>
      </c>
      <c r="E69" t="s">
        <v>90</v>
      </c>
      <c r="F69" t="s">
        <v>1433</v>
      </c>
      <c r="H69" t="s">
        <v>1571</v>
      </c>
      <c r="J69">
        <v>3600</v>
      </c>
      <c r="L69" t="s">
        <v>91</v>
      </c>
      <c r="O69" t="s">
        <v>94</v>
      </c>
      <c r="P69" s="19">
        <v>46274.55</v>
      </c>
      <c r="Q69" s="33">
        <v>46279</v>
      </c>
      <c r="R69" s="33">
        <v>46281</v>
      </c>
      <c r="S69" s="33">
        <v>46281</v>
      </c>
      <c r="W69"/>
      <c r="AH69" s="55">
        <f t="shared" si="24"/>
        <v>1</v>
      </c>
      <c r="AI69" s="55" t="str">
        <f t="shared" si="25"/>
        <v>FALSO</v>
      </c>
      <c r="AJ69" s="55">
        <f t="shared" si="26"/>
        <v>0</v>
      </c>
      <c r="AK69" s="93" t="str">
        <f t="shared" si="27"/>
        <v/>
      </c>
      <c r="AL69" s="96" t="str">
        <f t="shared" si="28"/>
        <v/>
      </c>
      <c r="AM69" s="93" t="str">
        <f t="shared" si="29"/>
        <v/>
      </c>
      <c r="AN69" s="96" t="str">
        <f t="shared" si="30"/>
        <v/>
      </c>
      <c r="AO69" s="93" t="str">
        <f t="shared" si="31"/>
        <v/>
      </c>
      <c r="AP69" s="96" t="str">
        <f t="shared" si="32"/>
        <v/>
      </c>
      <c r="AQ69" s="93" t="str">
        <f t="shared" si="33"/>
        <v/>
      </c>
      <c r="AR69" s="96" t="str">
        <f t="shared" si="34"/>
        <v/>
      </c>
      <c r="AS69" s="93" t="str">
        <f t="shared" si="35"/>
        <v/>
      </c>
      <c r="AT69" s="96" t="str">
        <f t="shared" si="36"/>
        <v/>
      </c>
      <c r="AU69" s="93" t="str">
        <f t="shared" si="37"/>
        <v/>
      </c>
    </row>
    <row r="70" spans="1:47" x14ac:dyDescent="0.3">
      <c r="A70" t="s">
        <v>84</v>
      </c>
      <c r="B70" s="164" t="s">
        <v>1572</v>
      </c>
      <c r="C70" t="s">
        <v>1573</v>
      </c>
      <c r="D70" t="s">
        <v>1432</v>
      </c>
      <c r="E70" t="s">
        <v>90</v>
      </c>
      <c r="F70" t="s">
        <v>1433</v>
      </c>
      <c r="H70" t="s">
        <v>1574</v>
      </c>
      <c r="J70">
        <v>10800</v>
      </c>
      <c r="L70" t="s">
        <v>91</v>
      </c>
      <c r="O70" t="s">
        <v>94</v>
      </c>
      <c r="P70" s="19">
        <v>46274.512499999997</v>
      </c>
      <c r="Q70" s="33">
        <v>46265</v>
      </c>
      <c r="R70" s="33">
        <v>46276</v>
      </c>
      <c r="S70" s="33">
        <v>46276</v>
      </c>
      <c r="T70"/>
      <c r="U70"/>
      <c r="V70"/>
      <c r="W70"/>
      <c r="AH70" s="55">
        <f t="shared" si="24"/>
        <v>3</v>
      </c>
      <c r="AI70" s="55" t="str">
        <f t="shared" si="25"/>
        <v>FALSO</v>
      </c>
      <c r="AJ70" s="55">
        <f t="shared" si="26"/>
        <v>0</v>
      </c>
      <c r="AK70" s="93" t="str">
        <f t="shared" si="27"/>
        <v/>
      </c>
      <c r="AL70" s="96" t="str">
        <f t="shared" si="28"/>
        <v/>
      </c>
      <c r="AM70" s="93" t="str">
        <f t="shared" si="29"/>
        <v/>
      </c>
      <c r="AN70" s="96" t="str">
        <f t="shared" si="30"/>
        <v/>
      </c>
      <c r="AO70" s="93" t="str">
        <f t="shared" si="31"/>
        <v/>
      </c>
      <c r="AP70" s="96" t="str">
        <f t="shared" si="32"/>
        <v/>
      </c>
      <c r="AQ70" s="93" t="str">
        <f t="shared" si="33"/>
        <v/>
      </c>
      <c r="AR70" s="96" t="str">
        <f t="shared" si="34"/>
        <v/>
      </c>
      <c r="AS70" s="93" t="str">
        <f t="shared" si="35"/>
        <v/>
      </c>
      <c r="AT70" s="96" t="str">
        <f t="shared" si="36"/>
        <v/>
      </c>
      <c r="AU70" s="93" t="str">
        <f t="shared" si="37"/>
        <v/>
      </c>
    </row>
    <row r="71" spans="1:47" x14ac:dyDescent="0.3">
      <c r="A71" t="s">
        <v>84</v>
      </c>
      <c r="B71" s="164" t="s">
        <v>1575</v>
      </c>
      <c r="C71" t="s">
        <v>1573</v>
      </c>
      <c r="D71" t="s">
        <v>1432</v>
      </c>
      <c r="E71" t="s">
        <v>90</v>
      </c>
      <c r="F71" t="s">
        <v>1433</v>
      </c>
      <c r="H71" t="s">
        <v>1576</v>
      </c>
      <c r="J71">
        <v>7200</v>
      </c>
      <c r="L71" t="s">
        <v>91</v>
      </c>
      <c r="O71" t="s">
        <v>135</v>
      </c>
      <c r="P71" s="19">
        <v>46274.476388888892</v>
      </c>
      <c r="Q71" s="33">
        <v>46265</v>
      </c>
      <c r="R71" s="33">
        <v>46275</v>
      </c>
      <c r="T71"/>
      <c r="U71"/>
      <c r="V71"/>
      <c r="W71"/>
      <c r="AH71" s="55">
        <f t="shared" si="24"/>
        <v>2</v>
      </c>
      <c r="AI71" s="55" t="str">
        <f t="shared" si="25"/>
        <v>FALSO</v>
      </c>
      <c r="AJ71" s="55">
        <f t="shared" si="26"/>
        <v>0</v>
      </c>
      <c r="AK71" s="93" t="str">
        <f t="shared" si="27"/>
        <v/>
      </c>
      <c r="AL71" s="96" t="str">
        <f t="shared" si="28"/>
        <v/>
      </c>
      <c r="AM71" s="93" t="str">
        <f t="shared" si="29"/>
        <v/>
      </c>
      <c r="AN71" s="96" t="str">
        <f t="shared" si="30"/>
        <v/>
      </c>
      <c r="AO71" s="93" t="str">
        <f t="shared" si="31"/>
        <v/>
      </c>
      <c r="AP71" s="96" t="str">
        <f t="shared" si="32"/>
        <v/>
      </c>
      <c r="AQ71" s="93" t="str">
        <f t="shared" si="33"/>
        <v/>
      </c>
      <c r="AR71" s="96" t="str">
        <f t="shared" si="34"/>
        <v/>
      </c>
      <c r="AS71" s="93" t="str">
        <f t="shared" si="35"/>
        <v/>
      </c>
      <c r="AT71" s="96" t="str">
        <f t="shared" si="36"/>
        <v/>
      </c>
      <c r="AU71" s="93" t="str">
        <f t="shared" si="37"/>
        <v/>
      </c>
    </row>
    <row r="72" spans="1:47" x14ac:dyDescent="0.3">
      <c r="A72" t="s">
        <v>84</v>
      </c>
      <c r="B72" s="164" t="s">
        <v>1577</v>
      </c>
      <c r="C72" t="s">
        <v>1573</v>
      </c>
      <c r="D72" t="s">
        <v>1432</v>
      </c>
      <c r="E72" t="s">
        <v>90</v>
      </c>
      <c r="F72" t="s">
        <v>1433</v>
      </c>
      <c r="H72" t="s">
        <v>1578</v>
      </c>
      <c r="J72">
        <v>600</v>
      </c>
      <c r="L72" t="s">
        <v>91</v>
      </c>
      <c r="O72" t="s">
        <v>135</v>
      </c>
      <c r="P72" s="19">
        <v>46274.434027777781</v>
      </c>
      <c r="Q72" s="33">
        <v>46265</v>
      </c>
      <c r="R72" s="33">
        <v>46274</v>
      </c>
      <c r="T72"/>
      <c r="U72"/>
      <c r="V72"/>
      <c r="W72"/>
      <c r="AH72" s="55">
        <f t="shared" si="24"/>
        <v>0.16666666666666666</v>
      </c>
      <c r="AI72" s="55" t="str">
        <f t="shared" si="25"/>
        <v>FALSO</v>
      </c>
      <c r="AJ72" s="55">
        <f t="shared" si="26"/>
        <v>0</v>
      </c>
      <c r="AK72" s="93" t="str">
        <f t="shared" si="27"/>
        <v/>
      </c>
      <c r="AL72" s="96" t="str">
        <f t="shared" si="28"/>
        <v/>
      </c>
      <c r="AM72" s="93" t="str">
        <f t="shared" si="29"/>
        <v/>
      </c>
      <c r="AN72" s="96" t="str">
        <f t="shared" si="30"/>
        <v/>
      </c>
      <c r="AO72" s="93" t="str">
        <f t="shared" si="31"/>
        <v/>
      </c>
      <c r="AP72" s="96" t="str">
        <f t="shared" si="32"/>
        <v/>
      </c>
      <c r="AQ72" s="93" t="str">
        <f t="shared" si="33"/>
        <v/>
      </c>
      <c r="AR72" s="96" t="str">
        <f t="shared" si="34"/>
        <v/>
      </c>
      <c r="AS72" s="93" t="str">
        <f t="shared" si="35"/>
        <v/>
      </c>
      <c r="AT72" s="96" t="str">
        <f t="shared" si="36"/>
        <v/>
      </c>
      <c r="AU72" s="93" t="str">
        <f t="shared" si="37"/>
        <v/>
      </c>
    </row>
    <row r="73" spans="1:47" x14ac:dyDescent="0.3">
      <c r="A73" t="s">
        <v>84</v>
      </c>
      <c r="B73" s="164" t="s">
        <v>1579</v>
      </c>
      <c r="C73" t="s">
        <v>1558</v>
      </c>
      <c r="D73" t="s">
        <v>1432</v>
      </c>
      <c r="E73" t="s">
        <v>90</v>
      </c>
      <c r="F73" t="s">
        <v>1433</v>
      </c>
      <c r="H73" t="s">
        <v>1580</v>
      </c>
      <c r="J73">
        <v>1800</v>
      </c>
      <c r="L73" t="s">
        <v>91</v>
      </c>
      <c r="O73" t="s">
        <v>94</v>
      </c>
      <c r="P73" s="19">
        <v>46274.430555555555</v>
      </c>
      <c r="Q73" s="33">
        <v>46265</v>
      </c>
      <c r="R73" s="33">
        <v>46275</v>
      </c>
      <c r="S73" s="33">
        <v>46275</v>
      </c>
      <c r="T73"/>
      <c r="U73"/>
      <c r="V73"/>
      <c r="W73"/>
      <c r="AH73" s="55">
        <f t="shared" si="24"/>
        <v>0.5</v>
      </c>
      <c r="AI73" s="55" t="str">
        <f t="shared" si="25"/>
        <v>FALSO</v>
      </c>
      <c r="AJ73" s="55">
        <f t="shared" si="26"/>
        <v>0</v>
      </c>
      <c r="AK73" s="93" t="str">
        <f t="shared" si="27"/>
        <v/>
      </c>
      <c r="AL73" s="96" t="str">
        <f t="shared" si="28"/>
        <v/>
      </c>
      <c r="AM73" s="93" t="str">
        <f t="shared" si="29"/>
        <v/>
      </c>
      <c r="AN73" s="96" t="str">
        <f t="shared" si="30"/>
        <v/>
      </c>
      <c r="AO73" s="93" t="str">
        <f t="shared" si="31"/>
        <v/>
      </c>
      <c r="AP73" s="96" t="str">
        <f t="shared" si="32"/>
        <v/>
      </c>
      <c r="AQ73" s="93" t="str">
        <f t="shared" si="33"/>
        <v/>
      </c>
      <c r="AR73" s="96" t="str">
        <f t="shared" si="34"/>
        <v/>
      </c>
      <c r="AS73" s="93" t="str">
        <f t="shared" si="35"/>
        <v/>
      </c>
      <c r="AT73" s="96" t="str">
        <f t="shared" si="36"/>
        <v/>
      </c>
      <c r="AU73" s="93" t="str">
        <f t="shared" si="37"/>
        <v/>
      </c>
    </row>
    <row r="74" spans="1:47" x14ac:dyDescent="0.3">
      <c r="A74" t="s">
        <v>84</v>
      </c>
      <c r="B74" s="164" t="s">
        <v>1581</v>
      </c>
      <c r="C74" t="s">
        <v>1573</v>
      </c>
      <c r="D74" t="s">
        <v>1432</v>
      </c>
      <c r="E74" t="s">
        <v>90</v>
      </c>
      <c r="F74" t="s">
        <v>1433</v>
      </c>
      <c r="H74" t="s">
        <v>1582</v>
      </c>
      <c r="L74" t="s">
        <v>91</v>
      </c>
      <c r="O74" t="s">
        <v>135</v>
      </c>
      <c r="P74" s="19">
        <v>46274.427777777775</v>
      </c>
      <c r="Q74" s="33">
        <v>46265</v>
      </c>
      <c r="R74" s="33">
        <v>46274</v>
      </c>
      <c r="T74"/>
      <c r="U74"/>
      <c r="V74"/>
      <c r="W74"/>
      <c r="AH74" s="55" t="str">
        <f t="shared" si="24"/>
        <v/>
      </c>
      <c r="AI74" s="55" t="str">
        <f t="shared" si="25"/>
        <v>FALSO</v>
      </c>
      <c r="AJ74" s="55">
        <f t="shared" si="26"/>
        <v>0</v>
      </c>
      <c r="AK74" s="93" t="str">
        <f t="shared" si="27"/>
        <v/>
      </c>
      <c r="AL74" s="96" t="str">
        <f t="shared" si="28"/>
        <v/>
      </c>
      <c r="AM74" s="93" t="str">
        <f t="shared" si="29"/>
        <v/>
      </c>
      <c r="AN74" s="96" t="str">
        <f t="shared" si="30"/>
        <v/>
      </c>
      <c r="AO74" s="93" t="str">
        <f t="shared" si="31"/>
        <v/>
      </c>
      <c r="AP74" s="96" t="str">
        <f t="shared" si="32"/>
        <v/>
      </c>
      <c r="AQ74" s="93" t="str">
        <f t="shared" si="33"/>
        <v/>
      </c>
      <c r="AR74" s="96" t="str">
        <f t="shared" si="34"/>
        <v/>
      </c>
      <c r="AS74" s="93" t="str">
        <f t="shared" si="35"/>
        <v/>
      </c>
      <c r="AT74" s="96" t="str">
        <f t="shared" si="36"/>
        <v/>
      </c>
      <c r="AU74" s="93" t="str">
        <f t="shared" si="37"/>
        <v/>
      </c>
    </row>
    <row r="75" spans="1:47" x14ac:dyDescent="0.3">
      <c r="A75" t="s">
        <v>84</v>
      </c>
      <c r="B75" s="164" t="s">
        <v>1583</v>
      </c>
      <c r="C75" t="s">
        <v>1558</v>
      </c>
      <c r="D75" t="s">
        <v>1432</v>
      </c>
      <c r="E75" t="s">
        <v>90</v>
      </c>
      <c r="F75" t="s">
        <v>1433</v>
      </c>
      <c r="H75" t="s">
        <v>1584</v>
      </c>
      <c r="J75">
        <v>900</v>
      </c>
      <c r="L75" t="s">
        <v>91</v>
      </c>
      <c r="O75" t="s">
        <v>94</v>
      </c>
      <c r="P75" s="19">
        <v>46274.427083333336</v>
      </c>
      <c r="Q75" s="33">
        <v>46265</v>
      </c>
      <c r="R75" s="33">
        <v>46275</v>
      </c>
      <c r="S75" s="33">
        <v>46275</v>
      </c>
      <c r="T75"/>
      <c r="U75"/>
      <c r="V75"/>
      <c r="W75"/>
      <c r="AH75" s="55">
        <f t="shared" si="24"/>
        <v>0.25</v>
      </c>
      <c r="AI75" s="55" t="str">
        <f t="shared" si="25"/>
        <v>FALSO</v>
      </c>
      <c r="AJ75" s="55">
        <f t="shared" si="26"/>
        <v>0</v>
      </c>
      <c r="AK75" s="93" t="str">
        <f t="shared" si="27"/>
        <v/>
      </c>
      <c r="AL75" s="96" t="str">
        <f t="shared" si="28"/>
        <v/>
      </c>
      <c r="AM75" s="93" t="str">
        <f t="shared" si="29"/>
        <v/>
      </c>
      <c r="AN75" s="96" t="str">
        <f t="shared" si="30"/>
        <v/>
      </c>
      <c r="AO75" s="93" t="str">
        <f t="shared" si="31"/>
        <v/>
      </c>
      <c r="AP75" s="96" t="str">
        <f t="shared" si="32"/>
        <v/>
      </c>
      <c r="AQ75" s="93" t="str">
        <f t="shared" si="33"/>
        <v/>
      </c>
      <c r="AR75" s="96" t="str">
        <f t="shared" si="34"/>
        <v/>
      </c>
      <c r="AS75" s="93" t="str">
        <f t="shared" si="35"/>
        <v/>
      </c>
      <c r="AT75" s="96" t="str">
        <f t="shared" si="36"/>
        <v/>
      </c>
      <c r="AU75" s="93" t="str">
        <f t="shared" si="37"/>
        <v/>
      </c>
    </row>
    <row r="76" spans="1:47" x14ac:dyDescent="0.3">
      <c r="A76" t="s">
        <v>84</v>
      </c>
      <c r="B76" s="164" t="s">
        <v>1585</v>
      </c>
      <c r="C76" t="s">
        <v>1573</v>
      </c>
      <c r="D76" t="s">
        <v>1432</v>
      </c>
      <c r="E76" t="s">
        <v>90</v>
      </c>
      <c r="F76" t="s">
        <v>1433</v>
      </c>
      <c r="H76" t="s">
        <v>1586</v>
      </c>
      <c r="J76">
        <v>900</v>
      </c>
      <c r="L76" t="s">
        <v>91</v>
      </c>
      <c r="O76" t="s">
        <v>94</v>
      </c>
      <c r="P76" s="19">
        <v>46274.426388888889</v>
      </c>
      <c r="Q76" s="33">
        <v>46265</v>
      </c>
      <c r="R76" s="33">
        <v>46275</v>
      </c>
      <c r="S76" s="33">
        <v>46275</v>
      </c>
      <c r="T76"/>
      <c r="U76"/>
      <c r="V76"/>
      <c r="W76"/>
      <c r="AH76" s="55">
        <f t="shared" si="24"/>
        <v>0.25</v>
      </c>
      <c r="AI76" s="55" t="str">
        <f t="shared" si="25"/>
        <v>FALSO</v>
      </c>
      <c r="AJ76" s="55">
        <f t="shared" si="26"/>
        <v>0</v>
      </c>
      <c r="AK76" s="93" t="str">
        <f t="shared" si="27"/>
        <v/>
      </c>
      <c r="AL76" s="96" t="str">
        <f t="shared" si="28"/>
        <v/>
      </c>
      <c r="AM76" s="93" t="str">
        <f t="shared" si="29"/>
        <v/>
      </c>
      <c r="AN76" s="96" t="str">
        <f t="shared" si="30"/>
        <v/>
      </c>
      <c r="AO76" s="93" t="str">
        <f t="shared" si="31"/>
        <v/>
      </c>
      <c r="AP76" s="96" t="str">
        <f t="shared" si="32"/>
        <v/>
      </c>
      <c r="AQ76" s="93" t="str">
        <f t="shared" si="33"/>
        <v/>
      </c>
      <c r="AR76" s="96" t="str">
        <f t="shared" si="34"/>
        <v/>
      </c>
      <c r="AS76" s="93" t="str">
        <f t="shared" si="35"/>
        <v/>
      </c>
      <c r="AT76" s="96" t="str">
        <f t="shared" si="36"/>
        <v/>
      </c>
      <c r="AU76" s="93" t="str">
        <f t="shared" si="37"/>
        <v/>
      </c>
    </row>
    <row r="77" spans="1:47" x14ac:dyDescent="0.3">
      <c r="A77" t="s">
        <v>84</v>
      </c>
      <c r="B77" s="164" t="s">
        <v>1587</v>
      </c>
      <c r="C77" t="s">
        <v>1573</v>
      </c>
      <c r="D77" t="s">
        <v>1432</v>
      </c>
      <c r="E77" t="s">
        <v>90</v>
      </c>
      <c r="F77" t="s">
        <v>1433</v>
      </c>
      <c r="H77" t="s">
        <v>1588</v>
      </c>
      <c r="J77">
        <v>1800</v>
      </c>
      <c r="L77" t="s">
        <v>91</v>
      </c>
      <c r="O77" t="s">
        <v>94</v>
      </c>
      <c r="P77" s="19">
        <v>46274.393055555556</v>
      </c>
      <c r="Q77" s="33">
        <v>46265</v>
      </c>
      <c r="R77" s="33">
        <v>46275</v>
      </c>
      <c r="S77" s="33">
        <v>46275</v>
      </c>
      <c r="T77"/>
      <c r="U77"/>
      <c r="V77"/>
      <c r="W77"/>
      <c r="AH77" s="55">
        <f t="shared" si="24"/>
        <v>0.5</v>
      </c>
      <c r="AI77" s="55" t="str">
        <f t="shared" si="25"/>
        <v>FALSO</v>
      </c>
      <c r="AJ77" s="55">
        <f t="shared" si="26"/>
        <v>0</v>
      </c>
      <c r="AK77" s="93" t="str">
        <f t="shared" si="27"/>
        <v/>
      </c>
      <c r="AL77" s="96" t="str">
        <f t="shared" si="28"/>
        <v/>
      </c>
      <c r="AM77" s="93" t="str">
        <f t="shared" si="29"/>
        <v/>
      </c>
      <c r="AN77" s="96" t="str">
        <f t="shared" si="30"/>
        <v/>
      </c>
      <c r="AO77" s="93" t="str">
        <f t="shared" si="31"/>
        <v/>
      </c>
      <c r="AP77" s="96" t="str">
        <f t="shared" si="32"/>
        <v/>
      </c>
      <c r="AQ77" s="93" t="str">
        <f t="shared" si="33"/>
        <v/>
      </c>
      <c r="AR77" s="96" t="str">
        <f t="shared" si="34"/>
        <v/>
      </c>
      <c r="AS77" s="93" t="str">
        <f t="shared" si="35"/>
        <v/>
      </c>
      <c r="AT77" s="96" t="str">
        <f t="shared" si="36"/>
        <v/>
      </c>
      <c r="AU77" s="93" t="str">
        <f t="shared" si="37"/>
        <v/>
      </c>
    </row>
    <row r="78" spans="1:47" x14ac:dyDescent="0.3">
      <c r="A78" t="s">
        <v>84</v>
      </c>
      <c r="B78" s="164" t="s">
        <v>1589</v>
      </c>
      <c r="C78" t="s">
        <v>1431</v>
      </c>
      <c r="D78" t="s">
        <v>1432</v>
      </c>
      <c r="E78" t="s">
        <v>90</v>
      </c>
      <c r="F78" t="s">
        <v>1433</v>
      </c>
      <c r="H78" t="s">
        <v>1590</v>
      </c>
      <c r="J78">
        <v>3600</v>
      </c>
      <c r="L78" t="s">
        <v>91</v>
      </c>
      <c r="O78" t="s">
        <v>94</v>
      </c>
      <c r="P78" s="19">
        <v>46273.65347222222</v>
      </c>
      <c r="Q78" s="33">
        <v>46279</v>
      </c>
      <c r="R78" s="33">
        <v>46279</v>
      </c>
      <c r="S78" s="33">
        <v>46280</v>
      </c>
      <c r="W78"/>
      <c r="AH78" s="55">
        <f t="shared" si="24"/>
        <v>1</v>
      </c>
      <c r="AI78" s="55" t="str">
        <f t="shared" si="25"/>
        <v>FALSO</v>
      </c>
      <c r="AJ78" s="55">
        <f t="shared" si="26"/>
        <v>0</v>
      </c>
      <c r="AK78" s="93" t="str">
        <f t="shared" si="27"/>
        <v/>
      </c>
      <c r="AL78" s="96" t="str">
        <f t="shared" si="28"/>
        <v/>
      </c>
      <c r="AM78" s="93" t="str">
        <f t="shared" si="29"/>
        <v/>
      </c>
      <c r="AN78" s="96" t="str">
        <f t="shared" si="30"/>
        <v/>
      </c>
      <c r="AO78" s="93" t="str">
        <f t="shared" si="31"/>
        <v/>
      </c>
      <c r="AP78" s="96" t="str">
        <f t="shared" si="32"/>
        <v/>
      </c>
      <c r="AQ78" s="93" t="str">
        <f t="shared" si="33"/>
        <v/>
      </c>
      <c r="AR78" s="96" t="str">
        <f t="shared" si="34"/>
        <v/>
      </c>
      <c r="AS78" s="93" t="str">
        <f t="shared" si="35"/>
        <v/>
      </c>
      <c r="AT78" s="96" t="str">
        <f t="shared" si="36"/>
        <v/>
      </c>
      <c r="AU78" s="93" t="str">
        <f t="shared" si="37"/>
        <v/>
      </c>
    </row>
    <row r="79" spans="1:47" x14ac:dyDescent="0.3">
      <c r="A79" t="s">
        <v>84</v>
      </c>
      <c r="B79" s="164" t="s">
        <v>1591</v>
      </c>
      <c r="C79" t="s">
        <v>1431</v>
      </c>
      <c r="D79" t="s">
        <v>1432</v>
      </c>
      <c r="E79" t="s">
        <v>90</v>
      </c>
      <c r="F79" t="s">
        <v>1433</v>
      </c>
      <c r="H79" t="s">
        <v>1592</v>
      </c>
      <c r="J79">
        <v>25200</v>
      </c>
      <c r="L79" t="s">
        <v>91</v>
      </c>
      <c r="O79" t="s">
        <v>94</v>
      </c>
      <c r="P79" s="19">
        <v>46273.632638888892</v>
      </c>
      <c r="Q79" s="33">
        <v>46279</v>
      </c>
      <c r="R79" s="33">
        <v>46274</v>
      </c>
      <c r="S79" s="33">
        <v>46280</v>
      </c>
      <c r="T79"/>
      <c r="U79"/>
      <c r="V79"/>
      <c r="W79"/>
      <c r="AH79" s="55">
        <f t="shared" si="24"/>
        <v>7</v>
      </c>
      <c r="AI79" s="55" t="str">
        <f t="shared" si="25"/>
        <v>FALSO</v>
      </c>
      <c r="AJ79" s="55">
        <f t="shared" si="26"/>
        <v>0</v>
      </c>
      <c r="AK79" s="93" t="str">
        <f t="shared" si="27"/>
        <v/>
      </c>
      <c r="AL79" s="96" t="str">
        <f t="shared" si="28"/>
        <v/>
      </c>
      <c r="AM79" s="93" t="str">
        <f t="shared" si="29"/>
        <v/>
      </c>
      <c r="AN79" s="96" t="str">
        <f t="shared" si="30"/>
        <v/>
      </c>
      <c r="AO79" s="93" t="str">
        <f t="shared" si="31"/>
        <v/>
      </c>
      <c r="AP79" s="96" t="str">
        <f t="shared" si="32"/>
        <v/>
      </c>
      <c r="AQ79" s="93" t="str">
        <f t="shared" si="33"/>
        <v/>
      </c>
      <c r="AR79" s="96" t="str">
        <f t="shared" si="34"/>
        <v/>
      </c>
      <c r="AS79" s="93" t="str">
        <f t="shared" si="35"/>
        <v/>
      </c>
      <c r="AT79" s="96" t="str">
        <f t="shared" si="36"/>
        <v/>
      </c>
      <c r="AU79" s="93" t="str">
        <f t="shared" si="37"/>
        <v/>
      </c>
    </row>
    <row r="80" spans="1:47" x14ac:dyDescent="0.3">
      <c r="A80" t="s">
        <v>84</v>
      </c>
      <c r="B80" s="164" t="s">
        <v>1593</v>
      </c>
      <c r="C80" t="s">
        <v>1558</v>
      </c>
      <c r="D80" t="s">
        <v>1432</v>
      </c>
      <c r="E80" t="s">
        <v>90</v>
      </c>
      <c r="F80" t="s">
        <v>1433</v>
      </c>
      <c r="H80" t="s">
        <v>1594</v>
      </c>
      <c r="J80">
        <v>3600</v>
      </c>
      <c r="L80" t="s">
        <v>91</v>
      </c>
      <c r="O80" t="s">
        <v>94</v>
      </c>
      <c r="P80" s="19">
        <v>46273.581944444442</v>
      </c>
      <c r="Q80" s="33">
        <v>46265</v>
      </c>
      <c r="R80" s="33">
        <v>46274</v>
      </c>
      <c r="S80" s="33">
        <v>46274</v>
      </c>
      <c r="T80"/>
      <c r="U80"/>
      <c r="V80"/>
      <c r="W80"/>
      <c r="AH80" s="55">
        <f t="shared" si="24"/>
        <v>1</v>
      </c>
      <c r="AI80" s="55" t="str">
        <f t="shared" si="25"/>
        <v>FALSO</v>
      </c>
      <c r="AJ80" s="55">
        <f t="shared" si="26"/>
        <v>0</v>
      </c>
      <c r="AK80" s="93" t="str">
        <f t="shared" si="27"/>
        <v/>
      </c>
      <c r="AL80" s="96" t="str">
        <f t="shared" si="28"/>
        <v/>
      </c>
      <c r="AM80" s="93" t="str">
        <f t="shared" si="29"/>
        <v/>
      </c>
      <c r="AN80" s="96" t="str">
        <f t="shared" si="30"/>
        <v/>
      </c>
      <c r="AO80" s="93" t="str">
        <f t="shared" si="31"/>
        <v/>
      </c>
      <c r="AP80" s="96" t="str">
        <f t="shared" si="32"/>
        <v/>
      </c>
      <c r="AQ80" s="93" t="str">
        <f t="shared" si="33"/>
        <v/>
      </c>
      <c r="AR80" s="96" t="str">
        <f t="shared" si="34"/>
        <v/>
      </c>
      <c r="AS80" s="93" t="str">
        <f t="shared" si="35"/>
        <v/>
      </c>
      <c r="AT80" s="96" t="str">
        <f t="shared" si="36"/>
        <v/>
      </c>
      <c r="AU80" s="93" t="str">
        <f t="shared" si="37"/>
        <v/>
      </c>
    </row>
    <row r="81" spans="1:47" x14ac:dyDescent="0.3">
      <c r="A81" t="s">
        <v>84</v>
      </c>
      <c r="B81" s="164" t="s">
        <v>1595</v>
      </c>
      <c r="C81" t="s">
        <v>1558</v>
      </c>
      <c r="D81" t="s">
        <v>1432</v>
      </c>
      <c r="E81" t="s">
        <v>90</v>
      </c>
      <c r="F81" t="s">
        <v>1433</v>
      </c>
      <c r="H81" t="s">
        <v>1596</v>
      </c>
      <c r="J81">
        <v>600</v>
      </c>
      <c r="L81" t="s">
        <v>91</v>
      </c>
      <c r="O81" t="s">
        <v>94</v>
      </c>
      <c r="P81" s="19">
        <v>46273.481249999997</v>
      </c>
      <c r="Q81" s="33">
        <v>46265</v>
      </c>
      <c r="R81" s="33">
        <v>46273</v>
      </c>
      <c r="S81" s="33">
        <v>46275</v>
      </c>
      <c r="W81"/>
      <c r="AH81" s="55">
        <f t="shared" si="24"/>
        <v>0.16666666666666666</v>
      </c>
      <c r="AI81" s="55" t="str">
        <f t="shared" si="25"/>
        <v>FALSO</v>
      </c>
      <c r="AJ81" s="55">
        <f t="shared" si="26"/>
        <v>0</v>
      </c>
      <c r="AK81" s="93" t="str">
        <f t="shared" si="27"/>
        <v/>
      </c>
      <c r="AL81" s="96" t="str">
        <f t="shared" si="28"/>
        <v/>
      </c>
      <c r="AM81" s="93" t="str">
        <f t="shared" si="29"/>
        <v/>
      </c>
      <c r="AN81" s="96" t="str">
        <f t="shared" si="30"/>
        <v/>
      </c>
      <c r="AO81" s="93" t="str">
        <f t="shared" si="31"/>
        <v/>
      </c>
      <c r="AP81" s="96" t="str">
        <f t="shared" si="32"/>
        <v/>
      </c>
      <c r="AQ81" s="93" t="str">
        <f t="shared" si="33"/>
        <v/>
      </c>
      <c r="AR81" s="96" t="str">
        <f t="shared" si="34"/>
        <v/>
      </c>
      <c r="AS81" s="93" t="str">
        <f t="shared" si="35"/>
        <v/>
      </c>
      <c r="AT81" s="96" t="str">
        <f t="shared" si="36"/>
        <v/>
      </c>
      <c r="AU81" s="93" t="str">
        <f t="shared" si="37"/>
        <v/>
      </c>
    </row>
    <row r="82" spans="1:47" x14ac:dyDescent="0.3">
      <c r="A82" t="s">
        <v>84</v>
      </c>
      <c r="B82" s="164" t="s">
        <v>1597</v>
      </c>
      <c r="C82" t="s">
        <v>1558</v>
      </c>
      <c r="D82" t="s">
        <v>1432</v>
      </c>
      <c r="E82" t="s">
        <v>90</v>
      </c>
      <c r="F82" t="s">
        <v>1433</v>
      </c>
      <c r="H82" t="s">
        <v>1598</v>
      </c>
      <c r="J82">
        <v>10800</v>
      </c>
      <c r="L82" t="s">
        <v>91</v>
      </c>
      <c r="O82" t="s">
        <v>94</v>
      </c>
      <c r="P82" s="19">
        <v>46273.43472222222</v>
      </c>
      <c r="Q82" s="33">
        <v>46265</v>
      </c>
      <c r="R82" s="33">
        <v>46275</v>
      </c>
      <c r="S82" s="33">
        <v>46276</v>
      </c>
      <c r="T82"/>
      <c r="U82"/>
      <c r="V82"/>
      <c r="W82"/>
      <c r="AH82" s="55">
        <f t="shared" si="24"/>
        <v>3</v>
      </c>
      <c r="AI82" s="55" t="str">
        <f t="shared" si="25"/>
        <v>FALSO</v>
      </c>
      <c r="AJ82" s="55">
        <f t="shared" si="26"/>
        <v>0</v>
      </c>
      <c r="AK82" s="93" t="str">
        <f t="shared" si="27"/>
        <v/>
      </c>
      <c r="AL82" s="96" t="str">
        <f t="shared" si="28"/>
        <v/>
      </c>
      <c r="AM82" s="93" t="str">
        <f t="shared" si="29"/>
        <v/>
      </c>
      <c r="AN82" s="96" t="str">
        <f t="shared" si="30"/>
        <v/>
      </c>
      <c r="AO82" s="93" t="str">
        <f t="shared" si="31"/>
        <v/>
      </c>
      <c r="AP82" s="96" t="str">
        <f t="shared" si="32"/>
        <v/>
      </c>
      <c r="AQ82" s="93" t="str">
        <f t="shared" si="33"/>
        <v/>
      </c>
      <c r="AR82" s="96" t="str">
        <f t="shared" si="34"/>
        <v/>
      </c>
      <c r="AS82" s="93" t="str">
        <f t="shared" si="35"/>
        <v/>
      </c>
      <c r="AT82" s="96" t="str">
        <f t="shared" si="36"/>
        <v/>
      </c>
      <c r="AU82" s="93" t="str">
        <f t="shared" si="37"/>
        <v/>
      </c>
    </row>
    <row r="83" spans="1:47" x14ac:dyDescent="0.3">
      <c r="A83" t="s">
        <v>84</v>
      </c>
      <c r="B83" s="164" t="s">
        <v>1599</v>
      </c>
      <c r="C83" t="s">
        <v>1558</v>
      </c>
      <c r="D83" t="s">
        <v>1432</v>
      </c>
      <c r="E83" t="s">
        <v>90</v>
      </c>
      <c r="F83" t="s">
        <v>1433</v>
      </c>
      <c r="H83" t="s">
        <v>1600</v>
      </c>
      <c r="J83">
        <v>3600</v>
      </c>
      <c r="L83" t="s">
        <v>91</v>
      </c>
      <c r="O83" t="s">
        <v>94</v>
      </c>
      <c r="P83" s="19">
        <v>46273.434027777781</v>
      </c>
      <c r="Q83" s="33">
        <v>46265</v>
      </c>
      <c r="R83" s="33">
        <v>46275</v>
      </c>
      <c r="S83" s="33">
        <v>46275</v>
      </c>
      <c r="T83"/>
      <c r="U83"/>
      <c r="V83"/>
      <c r="W83"/>
      <c r="AH83" s="55">
        <f t="shared" si="24"/>
        <v>1</v>
      </c>
      <c r="AI83" s="55" t="str">
        <f t="shared" si="25"/>
        <v>FALSO</v>
      </c>
      <c r="AJ83" s="55">
        <f t="shared" si="26"/>
        <v>0</v>
      </c>
      <c r="AK83" s="93" t="str">
        <f t="shared" si="27"/>
        <v/>
      </c>
      <c r="AL83" s="96" t="str">
        <f t="shared" si="28"/>
        <v/>
      </c>
      <c r="AM83" s="93" t="str">
        <f t="shared" si="29"/>
        <v/>
      </c>
      <c r="AN83" s="96" t="str">
        <f t="shared" si="30"/>
        <v/>
      </c>
      <c r="AO83" s="93" t="str">
        <f t="shared" si="31"/>
        <v/>
      </c>
      <c r="AP83" s="96" t="str">
        <f t="shared" si="32"/>
        <v/>
      </c>
      <c r="AQ83" s="93" t="str">
        <f t="shared" si="33"/>
        <v/>
      </c>
      <c r="AR83" s="96" t="str">
        <f t="shared" si="34"/>
        <v/>
      </c>
      <c r="AS83" s="93" t="str">
        <f t="shared" si="35"/>
        <v/>
      </c>
      <c r="AT83" s="96" t="str">
        <f t="shared" si="36"/>
        <v/>
      </c>
      <c r="AU83" s="93" t="str">
        <f t="shared" si="37"/>
        <v/>
      </c>
    </row>
    <row r="84" spans="1:47" x14ac:dyDescent="0.3">
      <c r="A84" t="s">
        <v>89</v>
      </c>
      <c r="B84" s="164" t="s">
        <v>1601</v>
      </c>
      <c r="C84" t="s">
        <v>1558</v>
      </c>
      <c r="D84" t="s">
        <v>1432</v>
      </c>
      <c r="E84" t="s">
        <v>90</v>
      </c>
      <c r="F84" t="s">
        <v>1433</v>
      </c>
      <c r="H84" t="s">
        <v>1602</v>
      </c>
      <c r="J84">
        <v>7200</v>
      </c>
      <c r="L84" t="s">
        <v>91</v>
      </c>
      <c r="O84" t="s">
        <v>94</v>
      </c>
      <c r="P84" s="19">
        <v>46269.816666666666</v>
      </c>
      <c r="Q84" s="33">
        <v>46265</v>
      </c>
      <c r="R84" s="33">
        <v>46273</v>
      </c>
      <c r="S84" s="33">
        <v>46273</v>
      </c>
      <c r="T84"/>
      <c r="U84"/>
      <c r="V84"/>
      <c r="W84"/>
      <c r="AH84" s="55">
        <f t="shared" si="24"/>
        <v>2</v>
      </c>
      <c r="AI84" s="55" t="str">
        <f t="shared" si="25"/>
        <v>FALSO</v>
      </c>
      <c r="AJ84" s="55">
        <f t="shared" si="26"/>
        <v>0</v>
      </c>
      <c r="AK84" s="93" t="str">
        <f t="shared" si="27"/>
        <v/>
      </c>
      <c r="AL84" s="96" t="str">
        <f t="shared" si="28"/>
        <v/>
      </c>
      <c r="AM84" s="93" t="str">
        <f t="shared" si="29"/>
        <v/>
      </c>
      <c r="AN84" s="96" t="str">
        <f t="shared" si="30"/>
        <v/>
      </c>
      <c r="AO84" s="93" t="str">
        <f t="shared" si="31"/>
        <v/>
      </c>
      <c r="AP84" s="96" t="str">
        <f t="shared" si="32"/>
        <v/>
      </c>
      <c r="AQ84" s="93" t="str">
        <f t="shared" si="33"/>
        <v/>
      </c>
      <c r="AR84" s="96" t="str">
        <f t="shared" si="34"/>
        <v/>
      </c>
      <c r="AS84" s="93" t="str">
        <f t="shared" si="35"/>
        <v/>
      </c>
      <c r="AT84" s="96" t="str">
        <f t="shared" si="36"/>
        <v/>
      </c>
      <c r="AU84" s="93" t="str">
        <f t="shared" si="37"/>
        <v/>
      </c>
    </row>
    <row r="85" spans="1:47" x14ac:dyDescent="0.3">
      <c r="A85" t="s">
        <v>84</v>
      </c>
      <c r="B85" s="164" t="s">
        <v>1603</v>
      </c>
      <c r="C85" t="s">
        <v>1573</v>
      </c>
      <c r="D85" t="s">
        <v>1432</v>
      </c>
      <c r="E85" t="s">
        <v>90</v>
      </c>
      <c r="F85" t="s">
        <v>1433</v>
      </c>
      <c r="H85" t="s">
        <v>1604</v>
      </c>
      <c r="L85" t="s">
        <v>91</v>
      </c>
      <c r="O85" t="s">
        <v>135</v>
      </c>
      <c r="P85" s="19">
        <v>46269.488194444442</v>
      </c>
      <c r="Q85" s="33">
        <v>46265</v>
      </c>
      <c r="R85" s="33">
        <v>46269</v>
      </c>
      <c r="T85"/>
      <c r="U85"/>
      <c r="V85"/>
      <c r="W85"/>
      <c r="AH85" s="55" t="str">
        <f t="shared" si="24"/>
        <v/>
      </c>
      <c r="AI85" s="55" t="str">
        <f t="shared" si="25"/>
        <v>FALSO</v>
      </c>
      <c r="AJ85" s="55">
        <f t="shared" si="26"/>
        <v>0</v>
      </c>
      <c r="AK85" s="93" t="str">
        <f t="shared" si="27"/>
        <v/>
      </c>
      <c r="AL85" s="96" t="str">
        <f t="shared" si="28"/>
        <v/>
      </c>
      <c r="AM85" s="93" t="str">
        <f t="shared" si="29"/>
        <v/>
      </c>
      <c r="AN85" s="96" t="str">
        <f t="shared" si="30"/>
        <v/>
      </c>
      <c r="AO85" s="93" t="str">
        <f t="shared" si="31"/>
        <v/>
      </c>
      <c r="AP85" s="96" t="str">
        <f t="shared" si="32"/>
        <v/>
      </c>
      <c r="AQ85" s="93" t="str">
        <f t="shared" si="33"/>
        <v/>
      </c>
      <c r="AR85" s="96" t="str">
        <f t="shared" si="34"/>
        <v/>
      </c>
      <c r="AS85" s="93" t="str">
        <f t="shared" si="35"/>
        <v/>
      </c>
      <c r="AT85" s="96" t="str">
        <f t="shared" si="36"/>
        <v/>
      </c>
      <c r="AU85" s="93" t="str">
        <f t="shared" si="37"/>
        <v/>
      </c>
    </row>
    <row r="86" spans="1:47" x14ac:dyDescent="0.3">
      <c r="A86" t="s">
        <v>84</v>
      </c>
      <c r="B86" s="164" t="s">
        <v>1605</v>
      </c>
      <c r="C86" t="s">
        <v>1558</v>
      </c>
      <c r="D86" t="s">
        <v>1432</v>
      </c>
      <c r="E86" t="s">
        <v>90</v>
      </c>
      <c r="F86" t="s">
        <v>1433</v>
      </c>
      <c r="H86" t="s">
        <v>1606</v>
      </c>
      <c r="L86" t="s">
        <v>91</v>
      </c>
      <c r="O86" t="s">
        <v>94</v>
      </c>
      <c r="P86" s="19">
        <v>46269.42291666667</v>
      </c>
      <c r="Q86" s="33">
        <v>46265</v>
      </c>
      <c r="R86" s="33">
        <v>46273</v>
      </c>
      <c r="S86" s="33">
        <v>46273</v>
      </c>
      <c r="T86"/>
      <c r="U86"/>
      <c r="V86"/>
      <c r="W86"/>
      <c r="AH86" s="55" t="str">
        <f t="shared" si="24"/>
        <v/>
      </c>
      <c r="AI86" s="55" t="str">
        <f t="shared" si="25"/>
        <v>FALSO</v>
      </c>
      <c r="AJ86" s="55">
        <f t="shared" si="26"/>
        <v>0</v>
      </c>
      <c r="AK86" s="93" t="str">
        <f t="shared" si="27"/>
        <v/>
      </c>
      <c r="AL86" s="96" t="str">
        <f t="shared" si="28"/>
        <v/>
      </c>
      <c r="AM86" s="93" t="str">
        <f t="shared" si="29"/>
        <v/>
      </c>
      <c r="AN86" s="96" t="str">
        <f t="shared" si="30"/>
        <v/>
      </c>
      <c r="AO86" s="93" t="str">
        <f t="shared" si="31"/>
        <v/>
      </c>
      <c r="AP86" s="96" t="str">
        <f t="shared" si="32"/>
        <v/>
      </c>
      <c r="AQ86" s="93" t="str">
        <f t="shared" si="33"/>
        <v/>
      </c>
      <c r="AR86" s="96" t="str">
        <f t="shared" si="34"/>
        <v/>
      </c>
      <c r="AS86" s="93" t="str">
        <f t="shared" si="35"/>
        <v/>
      </c>
      <c r="AT86" s="96" t="str">
        <f t="shared" si="36"/>
        <v/>
      </c>
      <c r="AU86" s="93" t="str">
        <f t="shared" si="37"/>
        <v/>
      </c>
    </row>
    <row r="87" spans="1:47" x14ac:dyDescent="0.3">
      <c r="A87" t="s">
        <v>84</v>
      </c>
      <c r="B87" s="164" t="s">
        <v>1607</v>
      </c>
      <c r="C87" t="s">
        <v>1573</v>
      </c>
      <c r="D87" t="s">
        <v>1432</v>
      </c>
      <c r="E87" t="s">
        <v>90</v>
      </c>
      <c r="F87" t="s">
        <v>1433</v>
      </c>
      <c r="H87" t="s">
        <v>1608</v>
      </c>
      <c r="L87" t="s">
        <v>91</v>
      </c>
      <c r="O87" t="s">
        <v>94</v>
      </c>
      <c r="P87" s="19">
        <v>46268.722222222219</v>
      </c>
      <c r="Q87" s="33">
        <v>46265</v>
      </c>
      <c r="R87" s="33">
        <v>46269</v>
      </c>
      <c r="S87" s="33">
        <v>46269</v>
      </c>
      <c r="T87"/>
      <c r="U87"/>
      <c r="V87"/>
      <c r="W87"/>
      <c r="AH87" s="55" t="str">
        <f t="shared" si="24"/>
        <v/>
      </c>
      <c r="AI87" s="55" t="str">
        <f t="shared" si="25"/>
        <v>FALSO</v>
      </c>
      <c r="AJ87" s="55">
        <f t="shared" si="26"/>
        <v>0</v>
      </c>
      <c r="AK87" s="93" t="str">
        <f t="shared" si="27"/>
        <v/>
      </c>
      <c r="AL87" s="96" t="str">
        <f t="shared" si="28"/>
        <v/>
      </c>
      <c r="AM87" s="93" t="str">
        <f t="shared" si="29"/>
        <v/>
      </c>
      <c r="AN87" s="96" t="str">
        <f t="shared" si="30"/>
        <v/>
      </c>
      <c r="AO87" s="93" t="str">
        <f t="shared" si="31"/>
        <v/>
      </c>
      <c r="AP87" s="96" t="str">
        <f t="shared" si="32"/>
        <v/>
      </c>
      <c r="AQ87" s="93" t="str">
        <f t="shared" si="33"/>
        <v/>
      </c>
      <c r="AR87" s="96" t="str">
        <f t="shared" si="34"/>
        <v/>
      </c>
      <c r="AS87" s="93" t="str">
        <f t="shared" si="35"/>
        <v/>
      </c>
      <c r="AT87" s="96" t="str">
        <f t="shared" si="36"/>
        <v/>
      </c>
      <c r="AU87" s="93" t="str">
        <f t="shared" si="37"/>
        <v/>
      </c>
    </row>
    <row r="88" spans="1:47" x14ac:dyDescent="0.3">
      <c r="A88" t="s">
        <v>84</v>
      </c>
      <c r="B88" s="164" t="s">
        <v>1609</v>
      </c>
      <c r="C88" t="s">
        <v>1573</v>
      </c>
      <c r="D88" t="s">
        <v>1432</v>
      </c>
      <c r="E88" t="s">
        <v>90</v>
      </c>
      <c r="F88" t="s">
        <v>1433</v>
      </c>
      <c r="H88" t="s">
        <v>1610</v>
      </c>
      <c r="J88">
        <v>600</v>
      </c>
      <c r="L88" t="s">
        <v>91</v>
      </c>
      <c r="O88" t="s">
        <v>135</v>
      </c>
      <c r="P88" s="19">
        <v>46268.684027777781</v>
      </c>
      <c r="Q88" s="33">
        <v>46265</v>
      </c>
      <c r="R88" s="33">
        <v>46268</v>
      </c>
      <c r="T88"/>
      <c r="U88"/>
      <c r="V88"/>
      <c r="W88"/>
      <c r="AH88" s="55">
        <f t="shared" si="24"/>
        <v>0.16666666666666666</v>
      </c>
      <c r="AI88" s="55" t="str">
        <f t="shared" si="25"/>
        <v>FALSO</v>
      </c>
      <c r="AJ88" s="55">
        <f t="shared" si="26"/>
        <v>0</v>
      </c>
      <c r="AK88" s="93" t="str">
        <f t="shared" si="27"/>
        <v/>
      </c>
      <c r="AL88" s="96" t="str">
        <f t="shared" si="28"/>
        <v/>
      </c>
      <c r="AM88" s="93" t="str">
        <f t="shared" si="29"/>
        <v/>
      </c>
      <c r="AN88" s="96" t="str">
        <f t="shared" si="30"/>
        <v/>
      </c>
      <c r="AO88" s="93" t="str">
        <f t="shared" si="31"/>
        <v/>
      </c>
      <c r="AP88" s="96" t="str">
        <f t="shared" si="32"/>
        <v/>
      </c>
      <c r="AQ88" s="93" t="str">
        <f t="shared" si="33"/>
        <v/>
      </c>
      <c r="AR88" s="96" t="str">
        <f t="shared" si="34"/>
        <v/>
      </c>
      <c r="AS88" s="93" t="str">
        <f t="shared" si="35"/>
        <v/>
      </c>
      <c r="AT88" s="96" t="str">
        <f t="shared" si="36"/>
        <v/>
      </c>
      <c r="AU88" s="93" t="str">
        <f t="shared" si="37"/>
        <v/>
      </c>
    </row>
    <row r="89" spans="1:47" x14ac:dyDescent="0.3">
      <c r="A89" t="s">
        <v>84</v>
      </c>
      <c r="B89" s="164" t="s">
        <v>1611</v>
      </c>
      <c r="C89" t="s">
        <v>1573</v>
      </c>
      <c r="D89" t="s">
        <v>1432</v>
      </c>
      <c r="E89" t="s">
        <v>90</v>
      </c>
      <c r="F89" t="s">
        <v>1433</v>
      </c>
      <c r="H89" t="s">
        <v>1612</v>
      </c>
      <c r="J89">
        <v>600</v>
      </c>
      <c r="L89" t="s">
        <v>91</v>
      </c>
      <c r="O89" t="s">
        <v>135</v>
      </c>
      <c r="P89" s="19">
        <v>46268.599305555559</v>
      </c>
      <c r="Q89" s="33">
        <v>46265</v>
      </c>
      <c r="R89" s="33">
        <v>46268</v>
      </c>
      <c r="T89"/>
      <c r="U89"/>
      <c r="V89"/>
      <c r="W89"/>
      <c r="AH89" s="55">
        <f t="shared" si="24"/>
        <v>0.16666666666666666</v>
      </c>
      <c r="AI89" s="55" t="str">
        <f t="shared" si="25"/>
        <v>FALSO</v>
      </c>
      <c r="AJ89" s="55">
        <f t="shared" si="26"/>
        <v>0</v>
      </c>
      <c r="AK89" s="93" t="str">
        <f t="shared" si="27"/>
        <v/>
      </c>
      <c r="AL89" s="96" t="str">
        <f t="shared" si="28"/>
        <v/>
      </c>
      <c r="AM89" s="93" t="str">
        <f t="shared" si="29"/>
        <v/>
      </c>
      <c r="AN89" s="96" t="str">
        <f t="shared" si="30"/>
        <v/>
      </c>
      <c r="AO89" s="93" t="str">
        <f t="shared" si="31"/>
        <v/>
      </c>
      <c r="AP89" s="96" t="str">
        <f t="shared" si="32"/>
        <v/>
      </c>
      <c r="AQ89" s="93" t="str">
        <f t="shared" si="33"/>
        <v/>
      </c>
      <c r="AR89" s="96" t="str">
        <f t="shared" si="34"/>
        <v/>
      </c>
      <c r="AS89" s="93" t="str">
        <f t="shared" si="35"/>
        <v/>
      </c>
      <c r="AT89" s="96" t="str">
        <f t="shared" si="36"/>
        <v/>
      </c>
      <c r="AU89" s="93" t="str">
        <f t="shared" si="37"/>
        <v/>
      </c>
    </row>
    <row r="90" spans="1:47" x14ac:dyDescent="0.3">
      <c r="A90" t="s">
        <v>84</v>
      </c>
      <c r="B90" s="164" t="s">
        <v>1613</v>
      </c>
      <c r="C90" t="s">
        <v>1573</v>
      </c>
      <c r="D90" t="s">
        <v>1432</v>
      </c>
      <c r="E90" t="s">
        <v>90</v>
      </c>
      <c r="F90" t="s">
        <v>1433</v>
      </c>
      <c r="H90" t="s">
        <v>1614</v>
      </c>
      <c r="J90">
        <v>600</v>
      </c>
      <c r="L90" t="s">
        <v>91</v>
      </c>
      <c r="O90" t="s">
        <v>94</v>
      </c>
      <c r="P90" s="19">
        <v>46268.433333333334</v>
      </c>
      <c r="Q90" s="33">
        <v>46265</v>
      </c>
      <c r="R90" s="33">
        <v>46268</v>
      </c>
      <c r="S90" s="33">
        <v>46268</v>
      </c>
      <c r="W90"/>
      <c r="AH90" s="55">
        <f t="shared" si="24"/>
        <v>0.16666666666666666</v>
      </c>
      <c r="AI90" s="55" t="str">
        <f t="shared" si="25"/>
        <v>FALSO</v>
      </c>
      <c r="AJ90" s="55">
        <f t="shared" si="26"/>
        <v>0</v>
      </c>
      <c r="AK90" s="93" t="str">
        <f t="shared" si="27"/>
        <v/>
      </c>
      <c r="AL90" s="96" t="str">
        <f t="shared" si="28"/>
        <v/>
      </c>
      <c r="AM90" s="93" t="str">
        <f t="shared" si="29"/>
        <v/>
      </c>
      <c r="AN90" s="96" t="str">
        <f t="shared" si="30"/>
        <v/>
      </c>
      <c r="AO90" s="93" t="str">
        <f t="shared" si="31"/>
        <v/>
      </c>
      <c r="AP90" s="96" t="str">
        <f t="shared" si="32"/>
        <v/>
      </c>
      <c r="AQ90" s="93" t="str">
        <f t="shared" si="33"/>
        <v/>
      </c>
      <c r="AR90" s="96" t="str">
        <f t="shared" si="34"/>
        <v/>
      </c>
      <c r="AS90" s="93" t="str">
        <f t="shared" si="35"/>
        <v/>
      </c>
      <c r="AT90" s="96" t="str">
        <f t="shared" si="36"/>
        <v/>
      </c>
      <c r="AU90" s="93" t="str">
        <f t="shared" si="37"/>
        <v/>
      </c>
    </row>
    <row r="91" spans="1:47" x14ac:dyDescent="0.3">
      <c r="A91" t="s">
        <v>89</v>
      </c>
      <c r="B91" s="164" t="s">
        <v>1615</v>
      </c>
      <c r="C91" t="s">
        <v>1558</v>
      </c>
      <c r="D91" t="s">
        <v>1432</v>
      </c>
      <c r="E91" t="s">
        <v>90</v>
      </c>
      <c r="F91" t="s">
        <v>1433</v>
      </c>
      <c r="H91" t="s">
        <v>1616</v>
      </c>
      <c r="J91">
        <v>14400</v>
      </c>
      <c r="L91" t="s">
        <v>91</v>
      </c>
      <c r="O91" t="s">
        <v>94</v>
      </c>
      <c r="P91" s="19">
        <v>46268.396527777775</v>
      </c>
      <c r="Q91" s="33">
        <v>46265</v>
      </c>
      <c r="R91" s="33">
        <v>46273</v>
      </c>
      <c r="S91" s="33">
        <v>46273</v>
      </c>
      <c r="T91"/>
      <c r="U91"/>
      <c r="V91"/>
      <c r="W91"/>
      <c r="AH91" s="55">
        <f t="shared" si="24"/>
        <v>4</v>
      </c>
      <c r="AI91" s="55" t="str">
        <f t="shared" si="25"/>
        <v>FALSO</v>
      </c>
      <c r="AJ91" s="55">
        <f t="shared" si="26"/>
        <v>0</v>
      </c>
      <c r="AK91" s="93" t="str">
        <f t="shared" si="27"/>
        <v/>
      </c>
      <c r="AL91" s="96" t="str">
        <f t="shared" si="28"/>
        <v/>
      </c>
      <c r="AM91" s="93" t="str">
        <f t="shared" si="29"/>
        <v/>
      </c>
      <c r="AN91" s="96" t="str">
        <f t="shared" si="30"/>
        <v/>
      </c>
      <c r="AO91" s="93" t="str">
        <f t="shared" si="31"/>
        <v/>
      </c>
      <c r="AP91" s="96" t="str">
        <f t="shared" si="32"/>
        <v/>
      </c>
      <c r="AQ91" s="93" t="str">
        <f t="shared" si="33"/>
        <v/>
      </c>
      <c r="AR91" s="96" t="str">
        <f t="shared" si="34"/>
        <v/>
      </c>
      <c r="AS91" s="93" t="str">
        <f t="shared" si="35"/>
        <v/>
      </c>
      <c r="AT91" s="96" t="str">
        <f t="shared" si="36"/>
        <v/>
      </c>
      <c r="AU91" s="93" t="str">
        <f t="shared" si="37"/>
        <v/>
      </c>
    </row>
    <row r="92" spans="1:47" x14ac:dyDescent="0.3">
      <c r="A92" t="s">
        <v>84</v>
      </c>
      <c r="B92" s="164" t="s">
        <v>1617</v>
      </c>
      <c r="C92" t="s">
        <v>1573</v>
      </c>
      <c r="D92" t="s">
        <v>1432</v>
      </c>
      <c r="E92" t="s">
        <v>90</v>
      </c>
      <c r="F92" t="s">
        <v>1433</v>
      </c>
      <c r="H92" t="s">
        <v>1618</v>
      </c>
      <c r="J92">
        <v>600</v>
      </c>
      <c r="L92" t="s">
        <v>91</v>
      </c>
      <c r="O92" t="s">
        <v>135</v>
      </c>
      <c r="P92" s="19">
        <v>46268.349305555559</v>
      </c>
      <c r="Q92" s="33">
        <v>46265</v>
      </c>
      <c r="R92" s="33">
        <v>46268</v>
      </c>
      <c r="T92"/>
      <c r="U92"/>
      <c r="V92"/>
      <c r="W92"/>
      <c r="AH92" s="55">
        <f t="shared" si="24"/>
        <v>0.16666666666666666</v>
      </c>
      <c r="AI92" s="55" t="str">
        <f t="shared" si="25"/>
        <v>FALSO</v>
      </c>
      <c r="AJ92" s="55">
        <f t="shared" si="26"/>
        <v>0</v>
      </c>
      <c r="AK92" s="93" t="str">
        <f t="shared" si="27"/>
        <v/>
      </c>
      <c r="AL92" s="96" t="str">
        <f t="shared" si="28"/>
        <v/>
      </c>
      <c r="AM92" s="93" t="str">
        <f t="shared" si="29"/>
        <v/>
      </c>
      <c r="AN92" s="96" t="str">
        <f t="shared" si="30"/>
        <v/>
      </c>
      <c r="AO92" s="93" t="str">
        <f t="shared" si="31"/>
        <v/>
      </c>
      <c r="AP92" s="96" t="str">
        <f t="shared" si="32"/>
        <v/>
      </c>
      <c r="AQ92" s="93" t="str">
        <f t="shared" si="33"/>
        <v/>
      </c>
      <c r="AR92" s="96" t="str">
        <f t="shared" si="34"/>
        <v/>
      </c>
      <c r="AS92" s="93" t="str">
        <f t="shared" si="35"/>
        <v/>
      </c>
      <c r="AT92" s="96" t="str">
        <f t="shared" si="36"/>
        <v/>
      </c>
      <c r="AU92" s="93" t="str">
        <f t="shared" si="37"/>
        <v/>
      </c>
    </row>
    <row r="93" spans="1:47" x14ac:dyDescent="0.3">
      <c r="A93" t="s">
        <v>84</v>
      </c>
      <c r="B93" s="164" t="s">
        <v>1619</v>
      </c>
      <c r="C93" t="s">
        <v>1573</v>
      </c>
      <c r="D93" t="s">
        <v>1432</v>
      </c>
      <c r="E93" t="s">
        <v>90</v>
      </c>
      <c r="F93" t="s">
        <v>1433</v>
      </c>
      <c r="H93" t="s">
        <v>1620</v>
      </c>
      <c r="J93">
        <v>3600</v>
      </c>
      <c r="L93" t="s">
        <v>91</v>
      </c>
      <c r="O93" t="s">
        <v>94</v>
      </c>
      <c r="P93" s="19">
        <v>46267.768055555556</v>
      </c>
      <c r="Q93" s="33">
        <v>46265</v>
      </c>
      <c r="R93" s="33">
        <v>46267</v>
      </c>
      <c r="S93" s="33">
        <v>46267</v>
      </c>
      <c r="T93"/>
      <c r="U93"/>
      <c r="V93"/>
      <c r="W93"/>
      <c r="AH93" s="55">
        <f t="shared" si="24"/>
        <v>1</v>
      </c>
      <c r="AI93" s="55" t="str">
        <f t="shared" si="25"/>
        <v>FALSO</v>
      </c>
      <c r="AJ93" s="55">
        <f t="shared" si="26"/>
        <v>0</v>
      </c>
      <c r="AK93" s="93" t="str">
        <f t="shared" si="27"/>
        <v/>
      </c>
      <c r="AL93" s="96" t="str">
        <f t="shared" si="28"/>
        <v/>
      </c>
      <c r="AM93" s="93" t="str">
        <f t="shared" si="29"/>
        <v/>
      </c>
      <c r="AN93" s="96" t="str">
        <f t="shared" si="30"/>
        <v/>
      </c>
      <c r="AO93" s="93" t="str">
        <f t="shared" si="31"/>
        <v/>
      </c>
      <c r="AP93" s="96" t="str">
        <f t="shared" si="32"/>
        <v/>
      </c>
      <c r="AQ93" s="93" t="str">
        <f t="shared" si="33"/>
        <v/>
      </c>
      <c r="AR93" s="96" t="str">
        <f t="shared" si="34"/>
        <v/>
      </c>
      <c r="AS93" s="93" t="str">
        <f t="shared" si="35"/>
        <v/>
      </c>
      <c r="AT93" s="96" t="str">
        <f t="shared" si="36"/>
        <v/>
      </c>
      <c r="AU93" s="93" t="str">
        <f t="shared" si="37"/>
        <v/>
      </c>
    </row>
    <row r="94" spans="1:47" x14ac:dyDescent="0.3">
      <c r="A94" t="s">
        <v>84</v>
      </c>
      <c r="B94" s="164" t="s">
        <v>1621</v>
      </c>
      <c r="C94" t="s">
        <v>1558</v>
      </c>
      <c r="D94" t="s">
        <v>1432</v>
      </c>
      <c r="E94" t="s">
        <v>90</v>
      </c>
      <c r="F94" t="s">
        <v>1433</v>
      </c>
      <c r="H94" t="s">
        <v>1622</v>
      </c>
      <c r="J94">
        <v>28800</v>
      </c>
      <c r="L94" t="s">
        <v>91</v>
      </c>
      <c r="O94" t="s">
        <v>94</v>
      </c>
      <c r="P94" s="19">
        <v>46267.734027777777</v>
      </c>
      <c r="Q94" s="33">
        <v>46265</v>
      </c>
      <c r="R94" s="33">
        <v>46268</v>
      </c>
      <c r="S94" s="33">
        <v>46269</v>
      </c>
      <c r="T94"/>
      <c r="U94"/>
      <c r="V94"/>
      <c r="W94"/>
      <c r="AH94" s="55">
        <f t="shared" si="24"/>
        <v>8</v>
      </c>
      <c r="AI94" s="55" t="str">
        <f t="shared" si="25"/>
        <v>FALSO</v>
      </c>
      <c r="AJ94" s="55">
        <f t="shared" si="26"/>
        <v>0</v>
      </c>
      <c r="AK94" s="93" t="str">
        <f t="shared" si="27"/>
        <v/>
      </c>
      <c r="AL94" s="96" t="str">
        <f t="shared" si="28"/>
        <v/>
      </c>
      <c r="AM94" s="93" t="str">
        <f t="shared" si="29"/>
        <v/>
      </c>
      <c r="AN94" s="96" t="str">
        <f t="shared" si="30"/>
        <v/>
      </c>
      <c r="AO94" s="93" t="str">
        <f t="shared" si="31"/>
        <v/>
      </c>
      <c r="AP94" s="96" t="str">
        <f t="shared" si="32"/>
        <v/>
      </c>
      <c r="AQ94" s="93" t="str">
        <f t="shared" si="33"/>
        <v/>
      </c>
      <c r="AR94" s="96" t="str">
        <f t="shared" si="34"/>
        <v/>
      </c>
      <c r="AS94" s="93" t="str">
        <f t="shared" si="35"/>
        <v/>
      </c>
      <c r="AT94" s="96" t="str">
        <f t="shared" si="36"/>
        <v/>
      </c>
      <c r="AU94" s="93" t="str">
        <f t="shared" si="37"/>
        <v/>
      </c>
    </row>
    <row r="95" spans="1:47" x14ac:dyDescent="0.3">
      <c r="A95" t="s">
        <v>84</v>
      </c>
      <c r="B95" s="164" t="s">
        <v>1623</v>
      </c>
      <c r="C95" t="s">
        <v>1573</v>
      </c>
      <c r="D95" t="s">
        <v>1432</v>
      </c>
      <c r="E95" t="s">
        <v>90</v>
      </c>
      <c r="F95" t="s">
        <v>1433</v>
      </c>
      <c r="H95" t="s">
        <v>1624</v>
      </c>
      <c r="L95" t="s">
        <v>91</v>
      </c>
      <c r="O95" t="s">
        <v>135</v>
      </c>
      <c r="P95" s="19">
        <v>46267.707638888889</v>
      </c>
      <c r="Q95" s="33">
        <v>46265</v>
      </c>
      <c r="R95" s="33">
        <v>46267</v>
      </c>
      <c r="T95"/>
      <c r="U95"/>
      <c r="V95"/>
      <c r="W95"/>
      <c r="AH95" s="55" t="str">
        <f t="shared" si="24"/>
        <v/>
      </c>
      <c r="AI95" s="55" t="str">
        <f t="shared" si="25"/>
        <v>FALSO</v>
      </c>
      <c r="AJ95" s="55">
        <f t="shared" si="26"/>
        <v>0</v>
      </c>
      <c r="AK95" s="93" t="str">
        <f t="shared" si="27"/>
        <v/>
      </c>
      <c r="AL95" s="96" t="str">
        <f t="shared" si="28"/>
        <v/>
      </c>
      <c r="AM95" s="93" t="str">
        <f t="shared" si="29"/>
        <v/>
      </c>
      <c r="AN95" s="96" t="str">
        <f t="shared" si="30"/>
        <v/>
      </c>
      <c r="AO95" s="93" t="str">
        <f t="shared" si="31"/>
        <v/>
      </c>
      <c r="AP95" s="96" t="str">
        <f t="shared" si="32"/>
        <v/>
      </c>
      <c r="AQ95" s="93" t="str">
        <f t="shared" si="33"/>
        <v/>
      </c>
      <c r="AR95" s="96" t="str">
        <f t="shared" si="34"/>
        <v/>
      </c>
      <c r="AS95" s="93" t="str">
        <f t="shared" si="35"/>
        <v/>
      </c>
      <c r="AT95" s="96" t="str">
        <f t="shared" si="36"/>
        <v/>
      </c>
      <c r="AU95" s="93" t="str">
        <f t="shared" si="37"/>
        <v/>
      </c>
    </row>
    <row r="96" spans="1:47" x14ac:dyDescent="0.3">
      <c r="A96" t="s">
        <v>84</v>
      </c>
      <c r="B96" s="164" t="s">
        <v>1625</v>
      </c>
      <c r="C96" t="s">
        <v>1573</v>
      </c>
      <c r="D96" t="s">
        <v>1432</v>
      </c>
      <c r="E96" t="s">
        <v>90</v>
      </c>
      <c r="F96" t="s">
        <v>1433</v>
      </c>
      <c r="H96" t="s">
        <v>1626</v>
      </c>
      <c r="J96">
        <v>600</v>
      </c>
      <c r="L96" t="s">
        <v>91</v>
      </c>
      <c r="O96" t="s">
        <v>135</v>
      </c>
      <c r="P96" s="19">
        <v>46267.686111111114</v>
      </c>
      <c r="Q96" s="33">
        <v>46265</v>
      </c>
      <c r="R96" s="33">
        <v>46268</v>
      </c>
      <c r="T96"/>
      <c r="U96"/>
      <c r="V96"/>
      <c r="W96"/>
      <c r="AH96" s="55">
        <f t="shared" si="24"/>
        <v>0.16666666666666666</v>
      </c>
      <c r="AI96" s="55" t="str">
        <f t="shared" si="25"/>
        <v>FALSO</v>
      </c>
      <c r="AJ96" s="55">
        <f t="shared" si="26"/>
        <v>0</v>
      </c>
      <c r="AK96" s="93" t="str">
        <f t="shared" si="27"/>
        <v/>
      </c>
      <c r="AL96" s="96" t="str">
        <f t="shared" si="28"/>
        <v/>
      </c>
      <c r="AM96" s="93" t="str">
        <f t="shared" si="29"/>
        <v/>
      </c>
      <c r="AN96" s="96" t="str">
        <f t="shared" si="30"/>
        <v/>
      </c>
      <c r="AO96" s="93" t="str">
        <f t="shared" si="31"/>
        <v/>
      </c>
      <c r="AP96" s="96" t="str">
        <f t="shared" si="32"/>
        <v/>
      </c>
      <c r="AQ96" s="93" t="str">
        <f t="shared" si="33"/>
        <v/>
      </c>
      <c r="AR96" s="96" t="str">
        <f t="shared" si="34"/>
        <v/>
      </c>
      <c r="AS96" s="93" t="str">
        <f t="shared" si="35"/>
        <v/>
      </c>
      <c r="AT96" s="96" t="str">
        <f t="shared" si="36"/>
        <v/>
      </c>
      <c r="AU96" s="93" t="str">
        <f t="shared" si="37"/>
        <v/>
      </c>
    </row>
    <row r="97" spans="1:47" x14ac:dyDescent="0.3">
      <c r="A97" t="s">
        <v>84</v>
      </c>
      <c r="B97" s="164" t="s">
        <v>1627</v>
      </c>
      <c r="C97" t="s">
        <v>1573</v>
      </c>
      <c r="D97" t="s">
        <v>1432</v>
      </c>
      <c r="E97" t="s">
        <v>90</v>
      </c>
      <c r="F97" t="s">
        <v>1433</v>
      </c>
      <c r="H97" t="s">
        <v>1628</v>
      </c>
      <c r="J97">
        <v>7200</v>
      </c>
      <c r="L97" t="s">
        <v>91</v>
      </c>
      <c r="O97" t="s">
        <v>94</v>
      </c>
      <c r="P97" s="19">
        <v>46267.571527777778</v>
      </c>
      <c r="Q97" s="33">
        <v>46265</v>
      </c>
      <c r="R97" s="33">
        <v>46267</v>
      </c>
      <c r="S97" s="33">
        <v>46267</v>
      </c>
      <c r="T97"/>
      <c r="U97"/>
      <c r="V97"/>
      <c r="W97"/>
      <c r="AH97" s="55">
        <f t="shared" si="24"/>
        <v>2</v>
      </c>
      <c r="AI97" s="55" t="str">
        <f t="shared" si="25"/>
        <v>FALSO</v>
      </c>
      <c r="AJ97" s="55">
        <f t="shared" si="26"/>
        <v>0</v>
      </c>
      <c r="AK97" s="93" t="str">
        <f t="shared" si="27"/>
        <v/>
      </c>
      <c r="AL97" s="96" t="str">
        <f t="shared" si="28"/>
        <v/>
      </c>
      <c r="AM97" s="93" t="str">
        <f t="shared" si="29"/>
        <v/>
      </c>
      <c r="AN97" s="96" t="str">
        <f t="shared" si="30"/>
        <v/>
      </c>
      <c r="AO97" s="93" t="str">
        <f t="shared" si="31"/>
        <v/>
      </c>
      <c r="AP97" s="96" t="str">
        <f t="shared" si="32"/>
        <v/>
      </c>
      <c r="AQ97" s="93" t="str">
        <f t="shared" si="33"/>
        <v/>
      </c>
      <c r="AR97" s="96" t="str">
        <f t="shared" si="34"/>
        <v/>
      </c>
      <c r="AS97" s="93" t="str">
        <f t="shared" si="35"/>
        <v/>
      </c>
      <c r="AT97" s="96" t="str">
        <f t="shared" si="36"/>
        <v/>
      </c>
      <c r="AU97" s="93" t="str">
        <f t="shared" si="37"/>
        <v/>
      </c>
    </row>
    <row r="98" spans="1:47" x14ac:dyDescent="0.3">
      <c r="A98" t="s">
        <v>84</v>
      </c>
      <c r="B98" s="164" t="s">
        <v>1629</v>
      </c>
      <c r="C98" t="s">
        <v>1573</v>
      </c>
      <c r="D98" t="s">
        <v>1432</v>
      </c>
      <c r="E98" t="s">
        <v>90</v>
      </c>
      <c r="F98" t="s">
        <v>1433</v>
      </c>
      <c r="H98" t="s">
        <v>1630</v>
      </c>
      <c r="J98">
        <v>14400</v>
      </c>
      <c r="L98" t="s">
        <v>91</v>
      </c>
      <c r="O98" t="s">
        <v>94</v>
      </c>
      <c r="P98" s="19">
        <v>46267.465277777781</v>
      </c>
      <c r="Q98" s="33">
        <v>46265</v>
      </c>
      <c r="R98" s="33">
        <v>46267</v>
      </c>
      <c r="S98" s="33">
        <v>46267</v>
      </c>
      <c r="T98"/>
      <c r="U98"/>
      <c r="V98"/>
      <c r="W98"/>
      <c r="AH98" s="55">
        <f t="shared" si="24"/>
        <v>4</v>
      </c>
      <c r="AI98" s="55" t="str">
        <f t="shared" si="25"/>
        <v>FALSO</v>
      </c>
      <c r="AJ98" s="55">
        <f t="shared" si="26"/>
        <v>0</v>
      </c>
      <c r="AK98" s="93" t="str">
        <f t="shared" si="27"/>
        <v/>
      </c>
      <c r="AL98" s="96" t="str">
        <f t="shared" si="28"/>
        <v/>
      </c>
      <c r="AM98" s="93" t="str">
        <f t="shared" si="29"/>
        <v/>
      </c>
      <c r="AN98" s="96" t="str">
        <f t="shared" si="30"/>
        <v/>
      </c>
      <c r="AO98" s="93" t="str">
        <f t="shared" si="31"/>
        <v/>
      </c>
      <c r="AP98" s="96" t="str">
        <f t="shared" si="32"/>
        <v/>
      </c>
      <c r="AQ98" s="93" t="str">
        <f t="shared" si="33"/>
        <v/>
      </c>
      <c r="AR98" s="96" t="str">
        <f t="shared" si="34"/>
        <v/>
      </c>
      <c r="AS98" s="93" t="str">
        <f t="shared" si="35"/>
        <v/>
      </c>
      <c r="AT98" s="96" t="str">
        <f t="shared" si="36"/>
        <v/>
      </c>
      <c r="AU98" s="93" t="str">
        <f t="shared" si="37"/>
        <v/>
      </c>
    </row>
    <row r="99" spans="1:47" x14ac:dyDescent="0.3">
      <c r="A99" t="s">
        <v>84</v>
      </c>
      <c r="B99" s="164" t="s">
        <v>1631</v>
      </c>
      <c r="C99" t="s">
        <v>1573</v>
      </c>
      <c r="D99" t="s">
        <v>1432</v>
      </c>
      <c r="E99" t="s">
        <v>90</v>
      </c>
      <c r="F99" t="s">
        <v>1433</v>
      </c>
      <c r="H99" t="s">
        <v>1632</v>
      </c>
      <c r="J99">
        <v>25200</v>
      </c>
      <c r="L99" t="s">
        <v>91</v>
      </c>
      <c r="O99" t="s">
        <v>94</v>
      </c>
      <c r="P99" s="19">
        <v>46266.623611111114</v>
      </c>
      <c r="Q99" s="33">
        <v>46265</v>
      </c>
      <c r="R99" s="33">
        <v>46268</v>
      </c>
      <c r="S99" s="33">
        <v>46268</v>
      </c>
      <c r="T99"/>
      <c r="U99"/>
      <c r="V99"/>
      <c r="W99"/>
      <c r="AH99" s="55">
        <f t="shared" si="24"/>
        <v>7</v>
      </c>
      <c r="AI99" s="55" t="str">
        <f t="shared" si="25"/>
        <v>FALSO</v>
      </c>
      <c r="AJ99" s="55">
        <f t="shared" si="26"/>
        <v>0</v>
      </c>
      <c r="AK99" s="93" t="str">
        <f t="shared" si="27"/>
        <v/>
      </c>
      <c r="AL99" s="96" t="str">
        <f t="shared" si="28"/>
        <v/>
      </c>
      <c r="AM99" s="93" t="str">
        <f t="shared" si="29"/>
        <v/>
      </c>
      <c r="AN99" s="96" t="str">
        <f t="shared" si="30"/>
        <v/>
      </c>
      <c r="AO99" s="93" t="str">
        <f t="shared" si="31"/>
        <v/>
      </c>
      <c r="AP99" s="96" t="str">
        <f t="shared" si="32"/>
        <v/>
      </c>
      <c r="AQ99" s="93" t="str">
        <f t="shared" si="33"/>
        <v/>
      </c>
      <c r="AR99" s="96" t="str">
        <f t="shared" si="34"/>
        <v/>
      </c>
      <c r="AS99" s="93" t="str">
        <f t="shared" si="35"/>
        <v/>
      </c>
      <c r="AT99" s="96" t="str">
        <f t="shared" si="36"/>
        <v/>
      </c>
      <c r="AU99" s="93" t="str">
        <f t="shared" si="37"/>
        <v/>
      </c>
    </row>
    <row r="100" spans="1:47" x14ac:dyDescent="0.3">
      <c r="A100" t="s">
        <v>89</v>
      </c>
      <c r="B100" s="164" t="s">
        <v>1633</v>
      </c>
      <c r="C100" t="s">
        <v>1573</v>
      </c>
      <c r="D100" t="s">
        <v>1432</v>
      </c>
      <c r="E100" t="s">
        <v>90</v>
      </c>
      <c r="F100" t="s">
        <v>1433</v>
      </c>
      <c r="H100" t="s">
        <v>1634</v>
      </c>
      <c r="J100">
        <v>900</v>
      </c>
      <c r="L100" t="s">
        <v>91</v>
      </c>
      <c r="M100" s="164"/>
      <c r="O100" t="s">
        <v>94</v>
      </c>
      <c r="P100" s="19">
        <v>46266.522916666669</v>
      </c>
      <c r="Q100" s="33">
        <v>46265</v>
      </c>
      <c r="R100" s="33">
        <v>46267</v>
      </c>
      <c r="S100" s="33">
        <v>46267</v>
      </c>
      <c r="AH100" s="55">
        <f t="shared" si="24"/>
        <v>0.25</v>
      </c>
      <c r="AI100" s="55" t="str">
        <f t="shared" si="25"/>
        <v>FALSO</v>
      </c>
      <c r="AJ100" s="55">
        <f t="shared" si="26"/>
        <v>0</v>
      </c>
      <c r="AK100" s="93" t="str">
        <f t="shared" si="27"/>
        <v/>
      </c>
      <c r="AL100" s="96" t="str">
        <f t="shared" si="28"/>
        <v/>
      </c>
      <c r="AM100" s="93" t="str">
        <f t="shared" si="29"/>
        <v/>
      </c>
      <c r="AN100" s="96" t="str">
        <f t="shared" si="30"/>
        <v/>
      </c>
      <c r="AO100" s="93" t="str">
        <f t="shared" si="31"/>
        <v/>
      </c>
      <c r="AP100" s="96" t="str">
        <f t="shared" si="32"/>
        <v/>
      </c>
      <c r="AQ100" s="93" t="str">
        <f t="shared" si="33"/>
        <v/>
      </c>
      <c r="AR100" s="96" t="str">
        <f t="shared" si="34"/>
        <v/>
      </c>
      <c r="AS100" s="93" t="str">
        <f t="shared" si="35"/>
        <v/>
      </c>
      <c r="AT100" s="96" t="str">
        <f t="shared" si="36"/>
        <v/>
      </c>
      <c r="AU100" s="93" t="str">
        <f t="shared" si="37"/>
        <v/>
      </c>
    </row>
    <row r="101" spans="1:47" x14ac:dyDescent="0.3">
      <c r="A101" t="s">
        <v>89</v>
      </c>
      <c r="B101" s="164" t="s">
        <v>1635</v>
      </c>
      <c r="C101" t="s">
        <v>1431</v>
      </c>
      <c r="D101" t="s">
        <v>1432</v>
      </c>
      <c r="E101" t="s">
        <v>90</v>
      </c>
      <c r="F101" t="s">
        <v>1433</v>
      </c>
      <c r="H101" t="s">
        <v>1636</v>
      </c>
      <c r="J101">
        <v>900</v>
      </c>
      <c r="L101" t="s">
        <v>91</v>
      </c>
      <c r="O101" t="s">
        <v>94</v>
      </c>
      <c r="P101" s="19">
        <v>46266.522916666669</v>
      </c>
      <c r="Q101" s="33">
        <v>46279</v>
      </c>
      <c r="R101" s="33">
        <v>46279</v>
      </c>
      <c r="S101" s="33">
        <v>46279</v>
      </c>
      <c r="T101"/>
      <c r="U101"/>
      <c r="V101"/>
      <c r="W101"/>
      <c r="AH101" s="55">
        <f t="shared" si="24"/>
        <v>0.25</v>
      </c>
      <c r="AI101" s="55" t="str">
        <f t="shared" si="25"/>
        <v>FALSO</v>
      </c>
      <c r="AJ101" s="55">
        <f t="shared" si="26"/>
        <v>0</v>
      </c>
      <c r="AK101" s="93" t="str">
        <f t="shared" si="27"/>
        <v/>
      </c>
      <c r="AL101" s="96" t="str">
        <f t="shared" si="28"/>
        <v/>
      </c>
      <c r="AM101" s="93" t="str">
        <f t="shared" si="29"/>
        <v/>
      </c>
      <c r="AN101" s="96" t="str">
        <f t="shared" si="30"/>
        <v/>
      </c>
      <c r="AO101" s="93" t="str">
        <f t="shared" si="31"/>
        <v/>
      </c>
      <c r="AP101" s="96" t="str">
        <f t="shared" si="32"/>
        <v/>
      </c>
      <c r="AQ101" s="93" t="str">
        <f t="shared" si="33"/>
        <v/>
      </c>
      <c r="AR101" s="96" t="str">
        <f t="shared" si="34"/>
        <v/>
      </c>
      <c r="AS101" s="93" t="str">
        <f t="shared" si="35"/>
        <v/>
      </c>
      <c r="AT101" s="96" t="str">
        <f t="shared" si="36"/>
        <v/>
      </c>
      <c r="AU101" s="93" t="str">
        <f t="shared" si="37"/>
        <v/>
      </c>
    </row>
    <row r="102" spans="1:47" x14ac:dyDescent="0.3">
      <c r="A102" t="s">
        <v>84</v>
      </c>
      <c r="B102" s="164" t="s">
        <v>1637</v>
      </c>
      <c r="C102" t="s">
        <v>1573</v>
      </c>
      <c r="D102" t="s">
        <v>1432</v>
      </c>
      <c r="E102" t="s">
        <v>90</v>
      </c>
      <c r="F102" t="s">
        <v>1433</v>
      </c>
      <c r="H102" t="s">
        <v>1638</v>
      </c>
      <c r="J102">
        <v>1800</v>
      </c>
      <c r="L102" t="s">
        <v>91</v>
      </c>
      <c r="M102" s="164"/>
      <c r="O102" t="s">
        <v>94</v>
      </c>
      <c r="P102" s="19">
        <v>46266.513194444444</v>
      </c>
      <c r="Q102" s="33">
        <v>46265</v>
      </c>
      <c r="R102" s="33">
        <v>46268</v>
      </c>
      <c r="S102" s="33">
        <v>46268</v>
      </c>
      <c r="W102"/>
      <c r="AH102" s="55">
        <f t="shared" si="24"/>
        <v>0.5</v>
      </c>
      <c r="AI102" s="55" t="str">
        <f t="shared" si="25"/>
        <v>FALSO</v>
      </c>
      <c r="AJ102" s="55">
        <f t="shared" si="26"/>
        <v>0</v>
      </c>
      <c r="AK102" s="93" t="str">
        <f t="shared" si="27"/>
        <v/>
      </c>
      <c r="AL102" s="96" t="str">
        <f t="shared" si="28"/>
        <v/>
      </c>
      <c r="AM102" s="93" t="str">
        <f t="shared" si="29"/>
        <v/>
      </c>
      <c r="AN102" s="96" t="str">
        <f t="shared" si="30"/>
        <v/>
      </c>
      <c r="AO102" s="93" t="str">
        <f t="shared" si="31"/>
        <v/>
      </c>
      <c r="AP102" s="96" t="str">
        <f t="shared" si="32"/>
        <v/>
      </c>
      <c r="AQ102" s="93" t="str">
        <f t="shared" si="33"/>
        <v/>
      </c>
      <c r="AR102" s="96" t="str">
        <f t="shared" si="34"/>
        <v/>
      </c>
      <c r="AS102" s="93" t="str">
        <f t="shared" si="35"/>
        <v/>
      </c>
      <c r="AT102" s="96" t="str">
        <f t="shared" si="36"/>
        <v/>
      </c>
      <c r="AU102" s="93" t="str">
        <f t="shared" si="37"/>
        <v/>
      </c>
    </row>
    <row r="103" spans="1:47" x14ac:dyDescent="0.3">
      <c r="A103" t="s">
        <v>84</v>
      </c>
      <c r="B103" s="164" t="s">
        <v>1639</v>
      </c>
      <c r="C103" t="s">
        <v>1573</v>
      </c>
      <c r="D103" t="s">
        <v>1432</v>
      </c>
      <c r="E103" t="s">
        <v>90</v>
      </c>
      <c r="F103" t="s">
        <v>1433</v>
      </c>
      <c r="H103" t="s">
        <v>1640</v>
      </c>
      <c r="L103" t="s">
        <v>91</v>
      </c>
      <c r="M103" s="164"/>
      <c r="O103" t="s">
        <v>135</v>
      </c>
      <c r="P103" s="19">
        <v>46266.486111111109</v>
      </c>
      <c r="Q103" s="33">
        <v>46265</v>
      </c>
      <c r="R103" s="33">
        <v>46267</v>
      </c>
      <c r="AH103" s="55" t="str">
        <f t="shared" si="24"/>
        <v/>
      </c>
      <c r="AI103" s="55" t="str">
        <f t="shared" si="25"/>
        <v>FALSO</v>
      </c>
      <c r="AJ103" s="55">
        <f t="shared" si="26"/>
        <v>0</v>
      </c>
      <c r="AK103" s="93" t="str">
        <f t="shared" si="27"/>
        <v/>
      </c>
      <c r="AL103" s="96" t="str">
        <f t="shared" si="28"/>
        <v/>
      </c>
      <c r="AM103" s="93" t="str">
        <f t="shared" si="29"/>
        <v/>
      </c>
      <c r="AN103" s="96" t="str">
        <f t="shared" si="30"/>
        <v/>
      </c>
      <c r="AO103" s="93" t="str">
        <f t="shared" si="31"/>
        <v/>
      </c>
      <c r="AP103" s="96" t="str">
        <f t="shared" si="32"/>
        <v/>
      </c>
      <c r="AQ103" s="93" t="str">
        <f t="shared" si="33"/>
        <v/>
      </c>
      <c r="AR103" s="96" t="str">
        <f t="shared" si="34"/>
        <v/>
      </c>
      <c r="AS103" s="93" t="str">
        <f t="shared" si="35"/>
        <v/>
      </c>
      <c r="AT103" s="96" t="str">
        <f t="shared" si="36"/>
        <v/>
      </c>
      <c r="AU103" s="93" t="str">
        <f t="shared" si="37"/>
        <v/>
      </c>
    </row>
    <row r="104" spans="1:47" x14ac:dyDescent="0.3">
      <c r="A104" t="s">
        <v>84</v>
      </c>
      <c r="B104" s="164" t="s">
        <v>1641</v>
      </c>
      <c r="C104" t="s">
        <v>1573</v>
      </c>
      <c r="D104" t="s">
        <v>1432</v>
      </c>
      <c r="E104" t="s">
        <v>90</v>
      </c>
      <c r="F104" t="s">
        <v>1433</v>
      </c>
      <c r="H104" t="s">
        <v>1642</v>
      </c>
      <c r="J104">
        <v>7200</v>
      </c>
      <c r="L104" t="s">
        <v>91</v>
      </c>
      <c r="O104" t="s">
        <v>94</v>
      </c>
      <c r="P104" s="19">
        <v>46266.477083333331</v>
      </c>
      <c r="Q104" s="33">
        <v>46265</v>
      </c>
      <c r="R104" s="33">
        <v>46267</v>
      </c>
      <c r="S104" s="33">
        <v>46267</v>
      </c>
      <c r="W104"/>
      <c r="AH104" s="55">
        <f t="shared" si="24"/>
        <v>2</v>
      </c>
      <c r="AI104" s="55" t="str">
        <f t="shared" si="25"/>
        <v>FALSO</v>
      </c>
      <c r="AJ104" s="55">
        <f t="shared" si="26"/>
        <v>0</v>
      </c>
      <c r="AK104" s="93" t="str">
        <f t="shared" si="27"/>
        <v/>
      </c>
      <c r="AL104" s="96" t="str">
        <f t="shared" si="28"/>
        <v/>
      </c>
      <c r="AM104" s="93" t="str">
        <f t="shared" si="29"/>
        <v/>
      </c>
      <c r="AN104" s="96" t="str">
        <f t="shared" si="30"/>
        <v/>
      </c>
      <c r="AO104" s="93" t="str">
        <f t="shared" si="31"/>
        <v/>
      </c>
      <c r="AP104" s="96" t="str">
        <f t="shared" si="32"/>
        <v/>
      </c>
      <c r="AQ104" s="93" t="str">
        <f t="shared" si="33"/>
        <v/>
      </c>
      <c r="AR104" s="96" t="str">
        <f t="shared" si="34"/>
        <v/>
      </c>
      <c r="AS104" s="93" t="str">
        <f t="shared" si="35"/>
        <v/>
      </c>
      <c r="AT104" s="96" t="str">
        <f t="shared" si="36"/>
        <v/>
      </c>
      <c r="AU104" s="93" t="str">
        <f t="shared" si="37"/>
        <v/>
      </c>
    </row>
    <row r="105" spans="1:47" x14ac:dyDescent="0.3">
      <c r="A105" t="s">
        <v>84</v>
      </c>
      <c r="B105" s="164" t="s">
        <v>1643</v>
      </c>
      <c r="C105" t="s">
        <v>1573</v>
      </c>
      <c r="D105" t="s">
        <v>1432</v>
      </c>
      <c r="E105" t="s">
        <v>90</v>
      </c>
      <c r="F105" t="s">
        <v>1433</v>
      </c>
      <c r="H105" t="s">
        <v>1644</v>
      </c>
      <c r="J105">
        <v>600</v>
      </c>
      <c r="L105" t="s">
        <v>91</v>
      </c>
      <c r="O105" t="s">
        <v>135</v>
      </c>
      <c r="P105" s="19">
        <v>46266.421527777777</v>
      </c>
      <c r="Q105" s="33">
        <v>46265</v>
      </c>
      <c r="R105" s="33">
        <v>46269</v>
      </c>
      <c r="W105"/>
      <c r="AH105" s="55">
        <f t="shared" si="24"/>
        <v>0.16666666666666666</v>
      </c>
      <c r="AI105" s="55" t="str">
        <f t="shared" si="25"/>
        <v>FALSO</v>
      </c>
      <c r="AJ105" s="55">
        <f t="shared" si="26"/>
        <v>0</v>
      </c>
      <c r="AK105" s="93" t="str">
        <f t="shared" si="27"/>
        <v/>
      </c>
      <c r="AL105" s="96" t="str">
        <f t="shared" si="28"/>
        <v/>
      </c>
      <c r="AM105" s="93" t="str">
        <f t="shared" si="29"/>
        <v/>
      </c>
      <c r="AN105" s="96" t="str">
        <f t="shared" si="30"/>
        <v/>
      </c>
      <c r="AO105" s="93" t="str">
        <f t="shared" si="31"/>
        <v/>
      </c>
      <c r="AP105" s="96" t="str">
        <f t="shared" si="32"/>
        <v/>
      </c>
      <c r="AQ105" s="93" t="str">
        <f t="shared" si="33"/>
        <v/>
      </c>
      <c r="AR105" s="96" t="str">
        <f t="shared" si="34"/>
        <v/>
      </c>
      <c r="AS105" s="93" t="str">
        <f t="shared" si="35"/>
        <v/>
      </c>
      <c r="AT105" s="96" t="str">
        <f t="shared" si="36"/>
        <v/>
      </c>
      <c r="AU105" s="93" t="str">
        <f t="shared" si="37"/>
        <v/>
      </c>
    </row>
    <row r="106" spans="1:47" x14ac:dyDescent="0.3">
      <c r="A106" t="s">
        <v>89</v>
      </c>
      <c r="B106" s="164" t="s">
        <v>1645</v>
      </c>
      <c r="C106" t="s">
        <v>1573</v>
      </c>
      <c r="D106" t="s">
        <v>1432</v>
      </c>
      <c r="E106" t="s">
        <v>90</v>
      </c>
      <c r="F106" t="s">
        <v>1433</v>
      </c>
      <c r="H106" t="s">
        <v>1646</v>
      </c>
      <c r="J106">
        <v>900</v>
      </c>
      <c r="L106" t="s">
        <v>91</v>
      </c>
      <c r="O106" t="s">
        <v>94</v>
      </c>
      <c r="P106" s="19">
        <v>46266.365277777775</v>
      </c>
      <c r="Q106" s="33">
        <v>46265</v>
      </c>
      <c r="R106" s="33">
        <v>46267</v>
      </c>
      <c r="S106" s="33">
        <v>46267</v>
      </c>
      <c r="W106"/>
      <c r="AH106" s="55">
        <f t="shared" si="24"/>
        <v>0.25</v>
      </c>
      <c r="AI106" s="55" t="str">
        <f t="shared" si="25"/>
        <v>FALSO</v>
      </c>
      <c r="AJ106" s="55">
        <f t="shared" si="26"/>
        <v>0</v>
      </c>
      <c r="AK106" s="93" t="str">
        <f t="shared" si="27"/>
        <v/>
      </c>
      <c r="AL106" s="96" t="str">
        <f t="shared" si="28"/>
        <v/>
      </c>
      <c r="AM106" s="93" t="str">
        <f t="shared" si="29"/>
        <v/>
      </c>
      <c r="AN106" s="96" t="str">
        <f t="shared" si="30"/>
        <v/>
      </c>
      <c r="AO106" s="93" t="str">
        <f t="shared" si="31"/>
        <v/>
      </c>
      <c r="AP106" s="96" t="str">
        <f t="shared" si="32"/>
        <v/>
      </c>
      <c r="AQ106" s="93" t="str">
        <f t="shared" si="33"/>
        <v/>
      </c>
      <c r="AR106" s="96" t="str">
        <f t="shared" si="34"/>
        <v/>
      </c>
      <c r="AS106" s="93" t="str">
        <f t="shared" si="35"/>
        <v/>
      </c>
      <c r="AT106" s="96" t="str">
        <f t="shared" si="36"/>
        <v/>
      </c>
      <c r="AU106" s="93" t="str">
        <f t="shared" si="37"/>
        <v/>
      </c>
    </row>
    <row r="107" spans="1:47" x14ac:dyDescent="0.3">
      <c r="A107" t="s">
        <v>95</v>
      </c>
      <c r="B107" s="164" t="s">
        <v>1647</v>
      </c>
      <c r="C107" t="s">
        <v>1573</v>
      </c>
      <c r="D107" t="s">
        <v>1432</v>
      </c>
      <c r="E107" t="s">
        <v>132</v>
      </c>
      <c r="F107" t="s">
        <v>1433</v>
      </c>
      <c r="G107">
        <v>3</v>
      </c>
      <c r="H107" t="s">
        <v>1648</v>
      </c>
      <c r="I107">
        <v>3</v>
      </c>
      <c r="J107">
        <v>57600</v>
      </c>
      <c r="L107" t="s">
        <v>91</v>
      </c>
      <c r="M107" s="164" t="s">
        <v>1649</v>
      </c>
      <c r="O107" t="s">
        <v>94</v>
      </c>
      <c r="P107" s="19">
        <v>46265.749305555553</v>
      </c>
      <c r="Q107" s="33">
        <v>46265</v>
      </c>
      <c r="R107" s="33">
        <v>46274</v>
      </c>
      <c r="S107" s="33">
        <v>46275</v>
      </c>
      <c r="T107" s="33">
        <v>46275</v>
      </c>
      <c r="U107" s="33">
        <v>46275</v>
      </c>
      <c r="V107" s="33">
        <v>46275</v>
      </c>
      <c r="W107" s="33">
        <v>46287</v>
      </c>
      <c r="Y107">
        <v>1</v>
      </c>
      <c r="Z107">
        <v>1</v>
      </c>
      <c r="AA107">
        <v>8</v>
      </c>
      <c r="AB107">
        <v>8</v>
      </c>
      <c r="AH107" s="55">
        <f t="shared" si="24"/>
        <v>16</v>
      </c>
      <c r="AI107" s="55" t="str">
        <f t="shared" si="25"/>
        <v>FALSO</v>
      </c>
      <c r="AJ107" s="55">
        <f t="shared" si="26"/>
        <v>0</v>
      </c>
      <c r="AK107" s="93">
        <f t="shared" si="27"/>
        <v>1</v>
      </c>
      <c r="AL107" s="96" t="str">
        <f t="shared" si="28"/>
        <v/>
      </c>
      <c r="AM107" s="93">
        <f t="shared" si="29"/>
        <v>1</v>
      </c>
      <c r="AN107" s="96" t="b">
        <f t="shared" si="30"/>
        <v>1</v>
      </c>
      <c r="AO107" s="93">
        <f t="shared" si="31"/>
        <v>1</v>
      </c>
      <c r="AP107" s="96" t="b">
        <f t="shared" si="32"/>
        <v>1</v>
      </c>
      <c r="AQ107" s="93">
        <f t="shared" si="33"/>
        <v>8</v>
      </c>
      <c r="AR107" s="96" t="b">
        <f t="shared" si="34"/>
        <v>1</v>
      </c>
      <c r="AS107" s="93">
        <f t="shared" si="35"/>
        <v>16</v>
      </c>
      <c r="AT107" s="96" t="b">
        <f t="shared" si="36"/>
        <v>0</v>
      </c>
      <c r="AU107" s="93" t="str">
        <f t="shared" si="37"/>
        <v>SGTB-2421</v>
      </c>
    </row>
    <row r="108" spans="1:47" x14ac:dyDescent="0.3">
      <c r="A108" t="s">
        <v>95</v>
      </c>
      <c r="B108" s="164" t="s">
        <v>1650</v>
      </c>
      <c r="C108" t="s">
        <v>1573</v>
      </c>
      <c r="D108" t="s">
        <v>1432</v>
      </c>
      <c r="E108" t="s">
        <v>132</v>
      </c>
      <c r="F108" t="s">
        <v>1433</v>
      </c>
      <c r="G108">
        <v>3</v>
      </c>
      <c r="H108" t="s">
        <v>1651</v>
      </c>
      <c r="I108">
        <v>3</v>
      </c>
      <c r="J108">
        <v>68400</v>
      </c>
      <c r="L108" t="s">
        <v>91</v>
      </c>
      <c r="M108" s="164" t="s">
        <v>1649</v>
      </c>
      <c r="O108" t="s">
        <v>94</v>
      </c>
      <c r="P108" s="19">
        <v>46265.727777777778</v>
      </c>
      <c r="Q108" s="33">
        <v>46265</v>
      </c>
      <c r="R108" s="33">
        <v>46273</v>
      </c>
      <c r="S108" s="33">
        <v>46275</v>
      </c>
      <c r="T108" s="33">
        <v>46275</v>
      </c>
      <c r="U108" s="33">
        <v>46276</v>
      </c>
      <c r="V108" s="33">
        <v>46276</v>
      </c>
      <c r="W108" s="33">
        <v>46287</v>
      </c>
      <c r="Y108">
        <v>2</v>
      </c>
      <c r="AA108">
        <v>7</v>
      </c>
      <c r="AB108">
        <v>9</v>
      </c>
      <c r="AC108">
        <v>16</v>
      </c>
      <c r="AH108" s="55">
        <f t="shared" si="24"/>
        <v>19</v>
      </c>
      <c r="AI108" s="55" t="str">
        <f t="shared" si="25"/>
        <v>FALSO</v>
      </c>
      <c r="AJ108" s="55">
        <f t="shared" si="26"/>
        <v>0</v>
      </c>
      <c r="AK108" s="93">
        <f t="shared" si="27"/>
        <v>1</v>
      </c>
      <c r="AL108" s="96" t="str">
        <f t="shared" si="28"/>
        <v/>
      </c>
      <c r="AM108" s="93">
        <f t="shared" si="29"/>
        <v>2</v>
      </c>
      <c r="AN108" s="96" t="b">
        <f t="shared" si="30"/>
        <v>1</v>
      </c>
      <c r="AO108" s="93">
        <f t="shared" si="31"/>
        <v>1</v>
      </c>
      <c r="AP108" s="96" t="str">
        <f t="shared" si="32"/>
        <v/>
      </c>
      <c r="AQ108" s="93">
        <f t="shared" si="33"/>
        <v>7</v>
      </c>
      <c r="AR108" s="96" t="b">
        <f t="shared" si="34"/>
        <v>1</v>
      </c>
      <c r="AS108" s="93">
        <f t="shared" si="35"/>
        <v>16</v>
      </c>
      <c r="AT108" s="96" t="b">
        <f t="shared" si="36"/>
        <v>1</v>
      </c>
      <c r="AU108" s="93" t="str">
        <f t="shared" si="37"/>
        <v>SGTB-2421</v>
      </c>
    </row>
    <row r="109" spans="1:47" x14ac:dyDescent="0.3">
      <c r="A109" t="s">
        <v>84</v>
      </c>
      <c r="B109" s="164" t="s">
        <v>1652</v>
      </c>
      <c r="C109" t="s">
        <v>1573</v>
      </c>
      <c r="D109" t="s">
        <v>1432</v>
      </c>
      <c r="E109" t="s">
        <v>90</v>
      </c>
      <c r="F109" t="s">
        <v>1433</v>
      </c>
      <c r="H109" t="s">
        <v>1653</v>
      </c>
      <c r="J109">
        <v>600</v>
      </c>
      <c r="L109" t="s">
        <v>91</v>
      </c>
      <c r="O109" t="s">
        <v>94</v>
      </c>
      <c r="P109" s="19">
        <v>46265.722916666666</v>
      </c>
      <c r="Q109" s="33">
        <v>46265</v>
      </c>
      <c r="R109" s="33">
        <v>46267</v>
      </c>
      <c r="S109" s="33">
        <v>46267</v>
      </c>
      <c r="W109"/>
      <c r="AH109" s="55">
        <f t="shared" si="24"/>
        <v>0.16666666666666666</v>
      </c>
      <c r="AI109" s="55" t="str">
        <f t="shared" si="25"/>
        <v>FALSO</v>
      </c>
      <c r="AJ109" s="55">
        <f t="shared" si="26"/>
        <v>0</v>
      </c>
      <c r="AK109" s="93" t="str">
        <f t="shared" si="27"/>
        <v/>
      </c>
      <c r="AL109" s="96" t="str">
        <f t="shared" si="28"/>
        <v/>
      </c>
      <c r="AM109" s="93" t="str">
        <f t="shared" si="29"/>
        <v/>
      </c>
      <c r="AN109" s="96" t="str">
        <f t="shared" si="30"/>
        <v/>
      </c>
      <c r="AO109" s="93" t="str">
        <f t="shared" si="31"/>
        <v/>
      </c>
      <c r="AP109" s="96" t="str">
        <f t="shared" si="32"/>
        <v/>
      </c>
      <c r="AQ109" s="93" t="str">
        <f t="shared" si="33"/>
        <v/>
      </c>
      <c r="AR109" s="96" t="str">
        <f t="shared" si="34"/>
        <v/>
      </c>
      <c r="AS109" s="93" t="str">
        <f t="shared" si="35"/>
        <v/>
      </c>
      <c r="AT109" s="96" t="str">
        <f t="shared" si="36"/>
        <v/>
      </c>
      <c r="AU109" s="93" t="str">
        <f t="shared" si="37"/>
        <v/>
      </c>
    </row>
    <row r="110" spans="1:47" x14ac:dyDescent="0.3">
      <c r="A110" t="s">
        <v>95</v>
      </c>
      <c r="B110" s="164" t="s">
        <v>1654</v>
      </c>
      <c r="C110" t="s">
        <v>1573</v>
      </c>
      <c r="D110" t="s">
        <v>1432</v>
      </c>
      <c r="E110" t="s">
        <v>132</v>
      </c>
      <c r="F110" t="s">
        <v>1433</v>
      </c>
      <c r="G110">
        <v>3</v>
      </c>
      <c r="H110" t="s">
        <v>1655</v>
      </c>
      <c r="I110">
        <v>3</v>
      </c>
      <c r="J110">
        <v>82800</v>
      </c>
      <c r="L110" t="s">
        <v>91</v>
      </c>
      <c r="M110" s="164" t="s">
        <v>1649</v>
      </c>
      <c r="O110" t="s">
        <v>94</v>
      </c>
      <c r="P110" s="19">
        <v>46265.689583333333</v>
      </c>
      <c r="Q110" s="33">
        <v>46265</v>
      </c>
      <c r="R110" s="33">
        <v>46274</v>
      </c>
      <c r="S110" s="33">
        <v>46275</v>
      </c>
      <c r="T110" s="33">
        <v>46275</v>
      </c>
      <c r="U110" s="33">
        <v>46275</v>
      </c>
      <c r="V110" s="33">
        <v>46275</v>
      </c>
      <c r="W110" s="33">
        <v>46287</v>
      </c>
      <c r="Y110">
        <v>1</v>
      </c>
      <c r="AB110">
        <v>8</v>
      </c>
      <c r="AC110">
        <v>16</v>
      </c>
      <c r="AH110" s="55">
        <f t="shared" si="24"/>
        <v>23</v>
      </c>
      <c r="AI110" s="55" t="str">
        <f t="shared" si="25"/>
        <v>FALSO</v>
      </c>
      <c r="AJ110" s="55">
        <f t="shared" si="26"/>
        <v>0</v>
      </c>
      <c r="AK110" s="93">
        <f t="shared" si="27"/>
        <v>1</v>
      </c>
      <c r="AL110" s="96" t="str">
        <f t="shared" si="28"/>
        <v/>
      </c>
      <c r="AM110" s="93">
        <f t="shared" si="29"/>
        <v>1</v>
      </c>
      <c r="AN110" s="96" t="b">
        <f t="shared" si="30"/>
        <v>1</v>
      </c>
      <c r="AO110" s="93">
        <f t="shared" si="31"/>
        <v>1</v>
      </c>
      <c r="AP110" s="96" t="str">
        <f t="shared" si="32"/>
        <v/>
      </c>
      <c r="AQ110" s="93">
        <f t="shared" si="33"/>
        <v>8</v>
      </c>
      <c r="AR110" s="96" t="str">
        <f t="shared" si="34"/>
        <v/>
      </c>
      <c r="AS110" s="93">
        <f t="shared" si="35"/>
        <v>16</v>
      </c>
      <c r="AT110" s="96" t="b">
        <f t="shared" si="36"/>
        <v>1</v>
      </c>
      <c r="AU110" s="93" t="str">
        <f t="shared" si="37"/>
        <v>SGTB-2421</v>
      </c>
    </row>
    <row r="111" spans="1:47" x14ac:dyDescent="0.3">
      <c r="A111" t="s">
        <v>84</v>
      </c>
      <c r="B111" s="164" t="s">
        <v>1656</v>
      </c>
      <c r="C111" t="s">
        <v>1573</v>
      </c>
      <c r="D111" t="s">
        <v>1432</v>
      </c>
      <c r="E111" t="s">
        <v>90</v>
      </c>
      <c r="F111" t="s">
        <v>1433</v>
      </c>
      <c r="H111" t="s">
        <v>1657</v>
      </c>
      <c r="J111">
        <v>600</v>
      </c>
      <c r="L111" t="s">
        <v>91</v>
      </c>
      <c r="O111" t="s">
        <v>135</v>
      </c>
      <c r="P111" s="19">
        <v>46265.636805555558</v>
      </c>
      <c r="Q111" s="33">
        <v>46265</v>
      </c>
      <c r="R111" s="33">
        <v>46265</v>
      </c>
      <c r="W111"/>
      <c r="AH111" s="55">
        <f t="shared" si="24"/>
        <v>0.16666666666666666</v>
      </c>
      <c r="AI111" s="55" t="str">
        <f t="shared" si="25"/>
        <v>FALSO</v>
      </c>
      <c r="AJ111" s="55">
        <f t="shared" si="26"/>
        <v>0</v>
      </c>
      <c r="AK111" s="93" t="str">
        <f t="shared" si="27"/>
        <v/>
      </c>
      <c r="AL111" s="96" t="str">
        <f t="shared" si="28"/>
        <v/>
      </c>
      <c r="AM111" s="93" t="str">
        <f t="shared" si="29"/>
        <v/>
      </c>
      <c r="AN111" s="96" t="str">
        <f t="shared" si="30"/>
        <v/>
      </c>
      <c r="AO111" s="93" t="str">
        <f t="shared" si="31"/>
        <v/>
      </c>
      <c r="AP111" s="96" t="str">
        <f t="shared" si="32"/>
        <v/>
      </c>
      <c r="AQ111" s="93" t="str">
        <f t="shared" si="33"/>
        <v/>
      </c>
      <c r="AR111" s="96" t="str">
        <f t="shared" si="34"/>
        <v/>
      </c>
      <c r="AS111" s="93" t="str">
        <f t="shared" si="35"/>
        <v/>
      </c>
      <c r="AT111" s="96" t="str">
        <f t="shared" si="36"/>
        <v/>
      </c>
      <c r="AU111" s="93" t="str">
        <f t="shared" si="37"/>
        <v/>
      </c>
    </row>
    <row r="112" spans="1:47" x14ac:dyDescent="0.3">
      <c r="A112" t="s">
        <v>89</v>
      </c>
      <c r="B112" s="164" t="s">
        <v>1658</v>
      </c>
      <c r="C112" t="s">
        <v>1436</v>
      </c>
      <c r="D112" t="s">
        <v>1432</v>
      </c>
      <c r="E112" t="s">
        <v>90</v>
      </c>
      <c r="F112" t="s">
        <v>1433</v>
      </c>
      <c r="H112" t="s">
        <v>1659</v>
      </c>
      <c r="J112">
        <v>7200</v>
      </c>
      <c r="L112" t="s">
        <v>91</v>
      </c>
      <c r="M112" s="35"/>
      <c r="O112" t="s">
        <v>94</v>
      </c>
      <c r="P112" s="19">
        <v>46265.636805555558</v>
      </c>
      <c r="Q112" s="33">
        <v>46279</v>
      </c>
      <c r="R112" s="33">
        <v>46283</v>
      </c>
      <c r="S112" s="33">
        <v>46289</v>
      </c>
      <c r="AH112" s="55">
        <f t="shared" si="24"/>
        <v>2</v>
      </c>
      <c r="AI112" s="55" t="str">
        <f t="shared" si="25"/>
        <v>FALSO</v>
      </c>
      <c r="AJ112" s="55">
        <f t="shared" si="26"/>
        <v>0</v>
      </c>
      <c r="AK112" s="93" t="str">
        <f t="shared" si="27"/>
        <v/>
      </c>
      <c r="AL112" s="96" t="str">
        <f t="shared" si="28"/>
        <v/>
      </c>
      <c r="AM112" s="93" t="str">
        <f t="shared" si="29"/>
        <v/>
      </c>
      <c r="AN112" s="96" t="str">
        <f t="shared" si="30"/>
        <v/>
      </c>
      <c r="AO112" s="93" t="str">
        <f t="shared" si="31"/>
        <v/>
      </c>
      <c r="AP112" s="96" t="str">
        <f t="shared" si="32"/>
        <v/>
      </c>
      <c r="AQ112" s="93" t="str">
        <f t="shared" si="33"/>
        <v/>
      </c>
      <c r="AR112" s="96" t="str">
        <f t="shared" si="34"/>
        <v/>
      </c>
      <c r="AS112" s="93" t="str">
        <f t="shared" si="35"/>
        <v/>
      </c>
      <c r="AT112" s="96" t="str">
        <f t="shared" si="36"/>
        <v/>
      </c>
      <c r="AU112" s="93" t="str">
        <f t="shared" si="37"/>
        <v/>
      </c>
    </row>
    <row r="113" spans="1:47" x14ac:dyDescent="0.3">
      <c r="A113" t="s">
        <v>84</v>
      </c>
      <c r="B113" s="164" t="s">
        <v>1660</v>
      </c>
      <c r="C113" t="s">
        <v>1573</v>
      </c>
      <c r="D113" t="s">
        <v>1432</v>
      </c>
      <c r="E113" t="s">
        <v>90</v>
      </c>
      <c r="F113" t="s">
        <v>1433</v>
      </c>
      <c r="H113" t="s">
        <v>1661</v>
      </c>
      <c r="J113">
        <v>1200</v>
      </c>
      <c r="L113" t="s">
        <v>91</v>
      </c>
      <c r="O113" t="s">
        <v>94</v>
      </c>
      <c r="P113" s="19">
        <v>46265.609722222223</v>
      </c>
      <c r="Q113" s="33">
        <v>46265</v>
      </c>
      <c r="R113" s="33">
        <v>46269</v>
      </c>
      <c r="S113" s="33">
        <v>46269</v>
      </c>
      <c r="T113"/>
      <c r="U113"/>
      <c r="V113"/>
      <c r="W113"/>
      <c r="AH113" s="55">
        <f t="shared" si="24"/>
        <v>0.33333333333333331</v>
      </c>
      <c r="AI113" s="55" t="str">
        <f t="shared" si="25"/>
        <v>FALSO</v>
      </c>
      <c r="AJ113" s="55">
        <f t="shared" si="26"/>
        <v>0</v>
      </c>
      <c r="AK113" s="93" t="str">
        <f t="shared" si="27"/>
        <v/>
      </c>
      <c r="AL113" s="96" t="str">
        <f t="shared" si="28"/>
        <v/>
      </c>
      <c r="AM113" s="93" t="str">
        <f t="shared" si="29"/>
        <v/>
      </c>
      <c r="AN113" s="96" t="str">
        <f t="shared" si="30"/>
        <v/>
      </c>
      <c r="AO113" s="93" t="str">
        <f t="shared" si="31"/>
        <v/>
      </c>
      <c r="AP113" s="96" t="str">
        <f t="shared" si="32"/>
        <v/>
      </c>
      <c r="AQ113" s="93" t="str">
        <f t="shared" si="33"/>
        <v/>
      </c>
      <c r="AR113" s="96" t="str">
        <f t="shared" si="34"/>
        <v/>
      </c>
      <c r="AS113" s="93" t="str">
        <f t="shared" si="35"/>
        <v/>
      </c>
      <c r="AT113" s="96" t="str">
        <f t="shared" si="36"/>
        <v/>
      </c>
      <c r="AU113" s="93" t="str">
        <f t="shared" si="37"/>
        <v/>
      </c>
    </row>
    <row r="114" spans="1:47" x14ac:dyDescent="0.3">
      <c r="A114" t="s">
        <v>84</v>
      </c>
      <c r="B114" s="164" t="s">
        <v>1662</v>
      </c>
      <c r="C114" t="s">
        <v>1573</v>
      </c>
      <c r="D114" t="s">
        <v>1432</v>
      </c>
      <c r="E114" t="s">
        <v>90</v>
      </c>
      <c r="F114" t="s">
        <v>1433</v>
      </c>
      <c r="H114" t="s">
        <v>1663</v>
      </c>
      <c r="J114">
        <v>600</v>
      </c>
      <c r="L114" t="s">
        <v>91</v>
      </c>
      <c r="M114" s="35"/>
      <c r="O114" t="s">
        <v>135</v>
      </c>
      <c r="P114" s="19">
        <v>46265.597916666666</v>
      </c>
      <c r="Q114" s="33">
        <v>46265</v>
      </c>
      <c r="R114" s="33">
        <v>46265</v>
      </c>
      <c r="W114"/>
      <c r="AH114" s="55">
        <f t="shared" si="24"/>
        <v>0.16666666666666666</v>
      </c>
      <c r="AI114" s="55" t="str">
        <f t="shared" si="25"/>
        <v>FALSO</v>
      </c>
      <c r="AJ114" s="55">
        <f t="shared" si="26"/>
        <v>0</v>
      </c>
      <c r="AK114" s="93" t="str">
        <f t="shared" si="27"/>
        <v/>
      </c>
      <c r="AL114" s="96" t="str">
        <f t="shared" si="28"/>
        <v/>
      </c>
      <c r="AM114" s="93" t="str">
        <f t="shared" si="29"/>
        <v/>
      </c>
      <c r="AN114" s="96" t="str">
        <f t="shared" si="30"/>
        <v/>
      </c>
      <c r="AO114" s="93" t="str">
        <f t="shared" si="31"/>
        <v/>
      </c>
      <c r="AP114" s="96" t="str">
        <f t="shared" si="32"/>
        <v/>
      </c>
      <c r="AQ114" s="93" t="str">
        <f t="shared" si="33"/>
        <v/>
      </c>
      <c r="AR114" s="96" t="str">
        <f t="shared" si="34"/>
        <v/>
      </c>
      <c r="AS114" s="93" t="str">
        <f t="shared" si="35"/>
        <v/>
      </c>
      <c r="AT114" s="96" t="str">
        <f t="shared" si="36"/>
        <v/>
      </c>
      <c r="AU114" s="93" t="str">
        <f t="shared" si="37"/>
        <v/>
      </c>
    </row>
    <row r="115" spans="1:47" x14ac:dyDescent="0.3">
      <c r="A115" t="s">
        <v>84</v>
      </c>
      <c r="B115" s="164" t="s">
        <v>1664</v>
      </c>
      <c r="C115" t="s">
        <v>1573</v>
      </c>
      <c r="D115" t="s">
        <v>1432</v>
      </c>
      <c r="E115" t="s">
        <v>90</v>
      </c>
      <c r="F115" t="s">
        <v>1433</v>
      </c>
      <c r="H115" t="s">
        <v>1576</v>
      </c>
      <c r="J115">
        <v>600</v>
      </c>
      <c r="L115" t="s">
        <v>91</v>
      </c>
      <c r="M115" s="35"/>
      <c r="O115" t="s">
        <v>135</v>
      </c>
      <c r="P115" s="19">
        <v>46265.587500000001</v>
      </c>
      <c r="Q115" s="33">
        <v>46265</v>
      </c>
      <c r="R115" s="33">
        <v>46265</v>
      </c>
      <c r="W115"/>
      <c r="AH115" s="55">
        <f t="shared" si="24"/>
        <v>0.16666666666666666</v>
      </c>
      <c r="AI115" s="55" t="str">
        <f t="shared" si="25"/>
        <v>FALSO</v>
      </c>
      <c r="AJ115" s="55">
        <f t="shared" si="26"/>
        <v>0</v>
      </c>
      <c r="AK115" s="93" t="str">
        <f t="shared" si="27"/>
        <v/>
      </c>
      <c r="AL115" s="96" t="str">
        <f t="shared" si="28"/>
        <v/>
      </c>
      <c r="AM115" s="93" t="str">
        <f t="shared" si="29"/>
        <v/>
      </c>
      <c r="AN115" s="96" t="str">
        <f t="shared" si="30"/>
        <v/>
      </c>
      <c r="AO115" s="93" t="str">
        <f t="shared" si="31"/>
        <v/>
      </c>
      <c r="AP115" s="96" t="str">
        <f t="shared" si="32"/>
        <v/>
      </c>
      <c r="AQ115" s="93" t="str">
        <f t="shared" si="33"/>
        <v/>
      </c>
      <c r="AR115" s="96" t="str">
        <f t="shared" si="34"/>
        <v/>
      </c>
      <c r="AS115" s="93" t="str">
        <f t="shared" si="35"/>
        <v/>
      </c>
      <c r="AT115" s="96" t="str">
        <f t="shared" si="36"/>
        <v/>
      </c>
      <c r="AU115" s="93" t="str">
        <f t="shared" si="37"/>
        <v/>
      </c>
    </row>
    <row r="116" spans="1:47" x14ac:dyDescent="0.3">
      <c r="A116" t="s">
        <v>84</v>
      </c>
      <c r="B116" s="164" t="s">
        <v>1665</v>
      </c>
      <c r="C116" t="s">
        <v>1573</v>
      </c>
      <c r="D116" t="s">
        <v>1432</v>
      </c>
      <c r="E116" t="s">
        <v>90</v>
      </c>
      <c r="F116" t="s">
        <v>1433</v>
      </c>
      <c r="H116" t="s">
        <v>1666</v>
      </c>
      <c r="J116">
        <v>7200</v>
      </c>
      <c r="L116" t="s">
        <v>91</v>
      </c>
      <c r="O116" t="s">
        <v>94</v>
      </c>
      <c r="P116" s="19">
        <v>46265.534722222219</v>
      </c>
      <c r="Q116" s="33">
        <v>46265</v>
      </c>
      <c r="R116" s="33">
        <v>46266</v>
      </c>
      <c r="S116" s="33">
        <v>46266</v>
      </c>
      <c r="W116"/>
      <c r="AH116" s="55">
        <f t="shared" si="24"/>
        <v>2</v>
      </c>
      <c r="AI116" s="55" t="str">
        <f t="shared" si="25"/>
        <v>FALSO</v>
      </c>
      <c r="AJ116" s="55">
        <f t="shared" si="26"/>
        <v>0</v>
      </c>
      <c r="AK116" s="93" t="str">
        <f t="shared" si="27"/>
        <v/>
      </c>
      <c r="AL116" s="96" t="str">
        <f t="shared" si="28"/>
        <v/>
      </c>
      <c r="AM116" s="93" t="str">
        <f t="shared" si="29"/>
        <v/>
      </c>
      <c r="AN116" s="96" t="str">
        <f t="shared" si="30"/>
        <v/>
      </c>
      <c r="AO116" s="93" t="str">
        <f t="shared" si="31"/>
        <v/>
      </c>
      <c r="AP116" s="96" t="str">
        <f t="shared" si="32"/>
        <v/>
      </c>
      <c r="AQ116" s="93" t="str">
        <f t="shared" si="33"/>
        <v/>
      </c>
      <c r="AR116" s="96" t="str">
        <f t="shared" si="34"/>
        <v/>
      </c>
      <c r="AS116" s="93" t="str">
        <f t="shared" si="35"/>
        <v/>
      </c>
      <c r="AT116" s="96" t="str">
        <f t="shared" si="36"/>
        <v/>
      </c>
      <c r="AU116" s="93" t="str">
        <f t="shared" si="37"/>
        <v/>
      </c>
    </row>
    <row r="117" spans="1:47" x14ac:dyDescent="0.3">
      <c r="A117" t="s">
        <v>84</v>
      </c>
      <c r="B117" s="164" t="s">
        <v>1667</v>
      </c>
      <c r="C117" t="s">
        <v>1573</v>
      </c>
      <c r="D117" t="s">
        <v>1432</v>
      </c>
      <c r="E117" t="s">
        <v>90</v>
      </c>
      <c r="F117" t="s">
        <v>1433</v>
      </c>
      <c r="H117" t="s">
        <v>1668</v>
      </c>
      <c r="J117">
        <v>600</v>
      </c>
      <c r="L117" t="s">
        <v>91</v>
      </c>
      <c r="O117" t="s">
        <v>135</v>
      </c>
      <c r="P117" s="19">
        <v>46265.53402777778</v>
      </c>
      <c r="Q117" s="33">
        <v>46265</v>
      </c>
      <c r="R117" s="33">
        <v>46265</v>
      </c>
      <c r="W117"/>
      <c r="AH117" s="55">
        <f t="shared" si="24"/>
        <v>0.16666666666666666</v>
      </c>
      <c r="AI117" s="55" t="str">
        <f t="shared" si="25"/>
        <v>FALSO</v>
      </c>
      <c r="AJ117" s="55">
        <f t="shared" si="26"/>
        <v>0</v>
      </c>
      <c r="AK117" s="93" t="str">
        <f t="shared" si="27"/>
        <v/>
      </c>
      <c r="AL117" s="96" t="str">
        <f t="shared" si="28"/>
        <v/>
      </c>
      <c r="AM117" s="93" t="str">
        <f t="shared" si="29"/>
        <v/>
      </c>
      <c r="AN117" s="96" t="str">
        <f t="shared" si="30"/>
        <v/>
      </c>
      <c r="AO117" s="93" t="str">
        <f t="shared" si="31"/>
        <v/>
      </c>
      <c r="AP117" s="96" t="str">
        <f t="shared" si="32"/>
        <v/>
      </c>
      <c r="AQ117" s="93" t="str">
        <f t="shared" si="33"/>
        <v/>
      </c>
      <c r="AR117" s="96" t="str">
        <f t="shared" si="34"/>
        <v/>
      </c>
      <c r="AS117" s="93" t="str">
        <f t="shared" si="35"/>
        <v/>
      </c>
      <c r="AT117" s="96" t="str">
        <f t="shared" si="36"/>
        <v/>
      </c>
      <c r="AU117" s="93" t="str">
        <f t="shared" si="37"/>
        <v/>
      </c>
    </row>
    <row r="118" spans="1:47" x14ac:dyDescent="0.3">
      <c r="A118" t="s">
        <v>84</v>
      </c>
      <c r="B118" s="164" t="s">
        <v>1669</v>
      </c>
      <c r="C118" t="s">
        <v>1573</v>
      </c>
      <c r="D118" t="s">
        <v>1432</v>
      </c>
      <c r="E118" t="s">
        <v>90</v>
      </c>
      <c r="F118" t="s">
        <v>1433</v>
      </c>
      <c r="H118" t="s">
        <v>1670</v>
      </c>
      <c r="J118">
        <v>600</v>
      </c>
      <c r="L118" t="s">
        <v>91</v>
      </c>
      <c r="O118" t="s">
        <v>135</v>
      </c>
      <c r="P118" s="19">
        <v>46265.53402777778</v>
      </c>
      <c r="Q118" s="33">
        <v>46265</v>
      </c>
      <c r="R118" s="33">
        <v>46265</v>
      </c>
      <c r="W118"/>
      <c r="AH118" s="55">
        <f t="shared" si="24"/>
        <v>0.16666666666666666</v>
      </c>
      <c r="AI118" s="55" t="str">
        <f t="shared" si="25"/>
        <v>FALSO</v>
      </c>
      <c r="AJ118" s="55">
        <f t="shared" si="26"/>
        <v>0</v>
      </c>
      <c r="AK118" s="93" t="str">
        <f t="shared" si="27"/>
        <v/>
      </c>
      <c r="AL118" s="96" t="str">
        <f t="shared" si="28"/>
        <v/>
      </c>
      <c r="AM118" s="93" t="str">
        <f t="shared" si="29"/>
        <v/>
      </c>
      <c r="AN118" s="96" t="str">
        <f t="shared" si="30"/>
        <v/>
      </c>
      <c r="AO118" s="93" t="str">
        <f t="shared" si="31"/>
        <v/>
      </c>
      <c r="AP118" s="96" t="str">
        <f t="shared" si="32"/>
        <v/>
      </c>
      <c r="AQ118" s="93" t="str">
        <f t="shared" si="33"/>
        <v/>
      </c>
      <c r="AR118" s="96" t="str">
        <f t="shared" si="34"/>
        <v/>
      </c>
      <c r="AS118" s="93" t="str">
        <f t="shared" si="35"/>
        <v/>
      </c>
      <c r="AT118" s="96" t="str">
        <f t="shared" si="36"/>
        <v/>
      </c>
      <c r="AU118" s="93" t="str">
        <f t="shared" si="37"/>
        <v/>
      </c>
    </row>
    <row r="119" spans="1:47" x14ac:dyDescent="0.3">
      <c r="A119" t="s">
        <v>84</v>
      </c>
      <c r="B119" s="164" t="s">
        <v>1671</v>
      </c>
      <c r="C119" t="s">
        <v>1573</v>
      </c>
      <c r="D119" t="s">
        <v>1432</v>
      </c>
      <c r="E119" t="s">
        <v>90</v>
      </c>
      <c r="F119" t="s">
        <v>1433</v>
      </c>
      <c r="H119" t="s">
        <v>1672</v>
      </c>
      <c r="J119">
        <v>600</v>
      </c>
      <c r="L119" t="s">
        <v>91</v>
      </c>
      <c r="M119" s="164"/>
      <c r="O119" t="s">
        <v>94</v>
      </c>
      <c r="P119" s="19">
        <v>46265.491666666669</v>
      </c>
      <c r="Q119" s="33">
        <v>46265</v>
      </c>
      <c r="R119" s="33">
        <v>46265</v>
      </c>
      <c r="S119" s="33">
        <v>46265</v>
      </c>
      <c r="AH119" s="55">
        <f t="shared" si="24"/>
        <v>0.16666666666666666</v>
      </c>
      <c r="AI119" s="55" t="str">
        <f t="shared" si="25"/>
        <v>FALSO</v>
      </c>
      <c r="AJ119" s="55">
        <f t="shared" si="26"/>
        <v>0</v>
      </c>
      <c r="AK119" s="93" t="str">
        <f t="shared" si="27"/>
        <v/>
      </c>
      <c r="AL119" s="96" t="str">
        <f t="shared" si="28"/>
        <v/>
      </c>
      <c r="AM119" s="93" t="str">
        <f t="shared" si="29"/>
        <v/>
      </c>
      <c r="AN119" s="96" t="str">
        <f t="shared" si="30"/>
        <v/>
      </c>
      <c r="AO119" s="93" t="str">
        <f t="shared" si="31"/>
        <v/>
      </c>
      <c r="AP119" s="96" t="str">
        <f t="shared" si="32"/>
        <v/>
      </c>
      <c r="AQ119" s="93" t="str">
        <f t="shared" si="33"/>
        <v/>
      </c>
      <c r="AR119" s="96" t="str">
        <f t="shared" si="34"/>
        <v/>
      </c>
      <c r="AS119" s="93" t="str">
        <f t="shared" si="35"/>
        <v/>
      </c>
      <c r="AT119" s="96" t="str">
        <f t="shared" si="36"/>
        <v/>
      </c>
      <c r="AU119" s="93" t="str">
        <f t="shared" si="37"/>
        <v/>
      </c>
    </row>
    <row r="120" spans="1:47" x14ac:dyDescent="0.3">
      <c r="A120" t="s">
        <v>84</v>
      </c>
      <c r="B120" s="164" t="s">
        <v>1673</v>
      </c>
      <c r="C120" t="s">
        <v>1573</v>
      </c>
      <c r="D120" t="s">
        <v>1432</v>
      </c>
      <c r="E120" t="s">
        <v>90</v>
      </c>
      <c r="F120" t="s">
        <v>1433</v>
      </c>
      <c r="H120" t="s">
        <v>1674</v>
      </c>
      <c r="J120">
        <v>600</v>
      </c>
      <c r="L120" t="s">
        <v>91</v>
      </c>
      <c r="M120" s="164"/>
      <c r="O120" t="s">
        <v>135</v>
      </c>
      <c r="P120" s="19">
        <v>46265.47152777778</v>
      </c>
      <c r="Q120" s="33">
        <v>46265</v>
      </c>
      <c r="R120" s="33">
        <v>46265</v>
      </c>
      <c r="W120"/>
      <c r="AH120" s="55">
        <f t="shared" si="24"/>
        <v>0.16666666666666666</v>
      </c>
      <c r="AI120" s="55" t="str">
        <f t="shared" si="25"/>
        <v>FALSO</v>
      </c>
      <c r="AJ120" s="55">
        <f t="shared" si="26"/>
        <v>0</v>
      </c>
      <c r="AK120" s="93" t="str">
        <f t="shared" si="27"/>
        <v/>
      </c>
      <c r="AL120" s="96" t="str">
        <f t="shared" si="28"/>
        <v/>
      </c>
      <c r="AM120" s="93" t="str">
        <f t="shared" si="29"/>
        <v/>
      </c>
      <c r="AN120" s="96" t="str">
        <f t="shared" si="30"/>
        <v/>
      </c>
      <c r="AO120" s="93" t="str">
        <f t="shared" si="31"/>
        <v/>
      </c>
      <c r="AP120" s="96" t="str">
        <f t="shared" si="32"/>
        <v/>
      </c>
      <c r="AQ120" s="93" t="str">
        <f t="shared" si="33"/>
        <v/>
      </c>
      <c r="AR120" s="96" t="str">
        <f t="shared" si="34"/>
        <v/>
      </c>
      <c r="AS120" s="93" t="str">
        <f t="shared" si="35"/>
        <v/>
      </c>
      <c r="AT120" s="96" t="str">
        <f t="shared" si="36"/>
        <v/>
      </c>
      <c r="AU120" s="93" t="str">
        <f t="shared" si="37"/>
        <v/>
      </c>
    </row>
    <row r="121" spans="1:47" x14ac:dyDescent="0.3">
      <c r="A121" t="s">
        <v>84</v>
      </c>
      <c r="B121" s="164" t="s">
        <v>1675</v>
      </c>
      <c r="C121" t="s">
        <v>1573</v>
      </c>
      <c r="D121" t="s">
        <v>1432</v>
      </c>
      <c r="E121" t="s">
        <v>90</v>
      </c>
      <c r="F121" t="s">
        <v>1433</v>
      </c>
      <c r="H121" t="s">
        <v>1676</v>
      </c>
      <c r="J121">
        <v>3600</v>
      </c>
      <c r="L121" t="s">
        <v>91</v>
      </c>
      <c r="M121" s="164"/>
      <c r="O121" t="s">
        <v>94</v>
      </c>
      <c r="P121" s="19">
        <v>46265.440972222219</v>
      </c>
      <c r="Q121" s="33">
        <v>46265</v>
      </c>
      <c r="R121" s="33">
        <v>46265</v>
      </c>
      <c r="S121" s="33">
        <v>46265</v>
      </c>
      <c r="AH121" s="55">
        <f t="shared" si="24"/>
        <v>1</v>
      </c>
      <c r="AI121" s="55" t="str">
        <f t="shared" si="25"/>
        <v>FALSO</v>
      </c>
      <c r="AJ121" s="55">
        <f t="shared" si="26"/>
        <v>0</v>
      </c>
      <c r="AK121" s="93" t="str">
        <f t="shared" si="27"/>
        <v/>
      </c>
      <c r="AL121" s="96" t="str">
        <f t="shared" si="28"/>
        <v/>
      </c>
      <c r="AM121" s="93" t="str">
        <f t="shared" si="29"/>
        <v/>
      </c>
      <c r="AN121" s="96" t="str">
        <f t="shared" si="30"/>
        <v/>
      </c>
      <c r="AO121" s="93" t="str">
        <f t="shared" si="31"/>
        <v/>
      </c>
      <c r="AP121" s="96" t="str">
        <f t="shared" si="32"/>
        <v/>
      </c>
      <c r="AQ121" s="93" t="str">
        <f t="shared" si="33"/>
        <v/>
      </c>
      <c r="AR121" s="96" t="str">
        <f t="shared" si="34"/>
        <v/>
      </c>
      <c r="AS121" s="93" t="str">
        <f t="shared" si="35"/>
        <v/>
      </c>
      <c r="AT121" s="96" t="str">
        <f t="shared" si="36"/>
        <v/>
      </c>
      <c r="AU121" s="93" t="str">
        <f t="shared" si="37"/>
        <v/>
      </c>
    </row>
    <row r="122" spans="1:47" x14ac:dyDescent="0.3">
      <c r="A122" t="s">
        <v>84</v>
      </c>
      <c r="B122" s="164" t="s">
        <v>1677</v>
      </c>
      <c r="C122" t="s">
        <v>1573</v>
      </c>
      <c r="D122" t="s">
        <v>1432</v>
      </c>
      <c r="E122" t="s">
        <v>90</v>
      </c>
      <c r="F122" t="s">
        <v>1433</v>
      </c>
      <c r="H122" t="s">
        <v>1678</v>
      </c>
      <c r="J122">
        <v>1200</v>
      </c>
      <c r="L122" t="s">
        <v>91</v>
      </c>
      <c r="O122" t="s">
        <v>135</v>
      </c>
      <c r="P122" s="19">
        <v>46265.418749999997</v>
      </c>
      <c r="Q122" s="33">
        <v>46265</v>
      </c>
      <c r="R122" s="33">
        <v>46267</v>
      </c>
      <c r="AH122" s="55">
        <f t="shared" si="24"/>
        <v>0.33333333333333331</v>
      </c>
      <c r="AI122" s="55" t="str">
        <f t="shared" si="25"/>
        <v>FALSO</v>
      </c>
      <c r="AJ122" s="55">
        <f t="shared" si="26"/>
        <v>0</v>
      </c>
      <c r="AK122" s="93" t="str">
        <f t="shared" si="27"/>
        <v/>
      </c>
      <c r="AL122" s="96" t="str">
        <f t="shared" si="28"/>
        <v/>
      </c>
      <c r="AM122" s="93" t="str">
        <f t="shared" si="29"/>
        <v/>
      </c>
      <c r="AN122" s="96" t="str">
        <f t="shared" si="30"/>
        <v/>
      </c>
      <c r="AO122" s="93" t="str">
        <f t="shared" si="31"/>
        <v/>
      </c>
      <c r="AP122" s="96" t="str">
        <f t="shared" si="32"/>
        <v/>
      </c>
      <c r="AQ122" s="93" t="str">
        <f t="shared" si="33"/>
        <v/>
      </c>
      <c r="AR122" s="96" t="str">
        <f t="shared" si="34"/>
        <v/>
      </c>
      <c r="AS122" s="93" t="str">
        <f t="shared" si="35"/>
        <v/>
      </c>
      <c r="AT122" s="96" t="str">
        <f t="shared" si="36"/>
        <v/>
      </c>
      <c r="AU122" s="93" t="str">
        <f t="shared" si="37"/>
        <v/>
      </c>
    </row>
    <row r="123" spans="1:47" x14ac:dyDescent="0.3">
      <c r="A123" t="s">
        <v>84</v>
      </c>
      <c r="B123" s="164" t="s">
        <v>1679</v>
      </c>
      <c r="C123" t="s">
        <v>1573</v>
      </c>
      <c r="D123" t="s">
        <v>1432</v>
      </c>
      <c r="E123" t="s">
        <v>90</v>
      </c>
      <c r="F123" t="s">
        <v>1433</v>
      </c>
      <c r="H123" t="s">
        <v>1680</v>
      </c>
      <c r="J123">
        <v>1800</v>
      </c>
      <c r="L123" t="s">
        <v>91</v>
      </c>
      <c r="M123" s="164"/>
      <c r="O123" t="s">
        <v>94</v>
      </c>
      <c r="P123" s="19">
        <v>46265.398611111108</v>
      </c>
      <c r="Q123" s="33">
        <v>46265</v>
      </c>
      <c r="R123" s="33">
        <v>46265</v>
      </c>
      <c r="S123" s="33">
        <v>46265</v>
      </c>
      <c r="W123"/>
      <c r="AH123" s="55">
        <f t="shared" si="24"/>
        <v>0.5</v>
      </c>
      <c r="AI123" s="55" t="str">
        <f t="shared" si="25"/>
        <v>FALSO</v>
      </c>
      <c r="AJ123" s="55">
        <f t="shared" si="26"/>
        <v>0</v>
      </c>
      <c r="AK123" s="93" t="str">
        <f t="shared" si="27"/>
        <v/>
      </c>
      <c r="AL123" s="96" t="str">
        <f t="shared" si="28"/>
        <v/>
      </c>
      <c r="AM123" s="93" t="str">
        <f t="shared" si="29"/>
        <v/>
      </c>
      <c r="AN123" s="96" t="str">
        <f t="shared" si="30"/>
        <v/>
      </c>
      <c r="AO123" s="93" t="str">
        <f t="shared" si="31"/>
        <v/>
      </c>
      <c r="AP123" s="96" t="str">
        <f t="shared" si="32"/>
        <v/>
      </c>
      <c r="AQ123" s="93" t="str">
        <f t="shared" si="33"/>
        <v/>
      </c>
      <c r="AR123" s="96" t="str">
        <f t="shared" si="34"/>
        <v/>
      </c>
      <c r="AS123" s="93" t="str">
        <f t="shared" si="35"/>
        <v/>
      </c>
      <c r="AT123" s="96" t="str">
        <f t="shared" si="36"/>
        <v/>
      </c>
      <c r="AU123" s="93" t="str">
        <f t="shared" si="37"/>
        <v/>
      </c>
    </row>
    <row r="124" spans="1:47" x14ac:dyDescent="0.3">
      <c r="A124" t="s">
        <v>84</v>
      </c>
      <c r="B124" s="164" t="s">
        <v>1681</v>
      </c>
      <c r="C124" t="s">
        <v>1573</v>
      </c>
      <c r="D124" t="s">
        <v>1432</v>
      </c>
      <c r="E124" t="s">
        <v>90</v>
      </c>
      <c r="F124" t="s">
        <v>1433</v>
      </c>
      <c r="H124" t="s">
        <v>1682</v>
      </c>
      <c r="J124">
        <v>900</v>
      </c>
      <c r="L124" t="s">
        <v>91</v>
      </c>
      <c r="M124" s="164"/>
      <c r="O124" t="s">
        <v>94</v>
      </c>
      <c r="P124" s="19">
        <v>46265.392361111109</v>
      </c>
      <c r="Q124" s="33">
        <v>46265</v>
      </c>
      <c r="R124" s="33">
        <v>46265</v>
      </c>
      <c r="S124" s="33">
        <v>46265</v>
      </c>
      <c r="W124"/>
      <c r="AH124" s="55">
        <f t="shared" si="24"/>
        <v>0.25</v>
      </c>
      <c r="AI124" s="55" t="str">
        <f t="shared" si="25"/>
        <v>FALSO</v>
      </c>
      <c r="AJ124" s="55">
        <f t="shared" si="26"/>
        <v>0</v>
      </c>
      <c r="AK124" s="93" t="str">
        <f t="shared" si="27"/>
        <v/>
      </c>
      <c r="AL124" s="96" t="str">
        <f t="shared" si="28"/>
        <v/>
      </c>
      <c r="AM124" s="93" t="str">
        <f t="shared" si="29"/>
        <v/>
      </c>
      <c r="AN124" s="96" t="str">
        <f t="shared" si="30"/>
        <v/>
      </c>
      <c r="AO124" s="93" t="str">
        <f t="shared" si="31"/>
        <v/>
      </c>
      <c r="AP124" s="96" t="str">
        <f t="shared" si="32"/>
        <v/>
      </c>
      <c r="AQ124" s="93" t="str">
        <f t="shared" si="33"/>
        <v/>
      </c>
      <c r="AR124" s="96" t="str">
        <f t="shared" si="34"/>
        <v/>
      </c>
      <c r="AS124" s="93" t="str">
        <f t="shared" si="35"/>
        <v/>
      </c>
      <c r="AT124" s="96" t="str">
        <f t="shared" si="36"/>
        <v/>
      </c>
      <c r="AU124" s="93" t="str">
        <f t="shared" si="37"/>
        <v/>
      </c>
    </row>
    <row r="125" spans="1:47" x14ac:dyDescent="0.3">
      <c r="A125" t="s">
        <v>84</v>
      </c>
      <c r="B125" s="164" t="s">
        <v>1683</v>
      </c>
      <c r="C125" t="s">
        <v>1573</v>
      </c>
      <c r="D125" t="s">
        <v>1432</v>
      </c>
      <c r="E125" t="s">
        <v>90</v>
      </c>
      <c r="F125" t="s">
        <v>1433</v>
      </c>
      <c r="H125" t="s">
        <v>1684</v>
      </c>
      <c r="J125">
        <v>21600</v>
      </c>
      <c r="L125" t="s">
        <v>91</v>
      </c>
      <c r="O125" t="s">
        <v>94</v>
      </c>
      <c r="P125" s="19">
        <v>46262.671527777777</v>
      </c>
      <c r="Q125" s="33">
        <v>46265</v>
      </c>
      <c r="R125" s="33">
        <v>46269</v>
      </c>
      <c r="S125" s="33">
        <v>46269</v>
      </c>
      <c r="AH125" s="55">
        <f t="shared" si="24"/>
        <v>6</v>
      </c>
      <c r="AI125" s="55" t="str">
        <f t="shared" si="25"/>
        <v>FALSO</v>
      </c>
      <c r="AJ125" s="55">
        <f t="shared" si="26"/>
        <v>0</v>
      </c>
      <c r="AK125" s="93" t="str">
        <f t="shared" si="27"/>
        <v/>
      </c>
      <c r="AL125" s="96" t="str">
        <f t="shared" si="28"/>
        <v/>
      </c>
      <c r="AM125" s="93" t="str">
        <f t="shared" si="29"/>
        <v/>
      </c>
      <c r="AN125" s="96" t="str">
        <f t="shared" si="30"/>
        <v/>
      </c>
      <c r="AO125" s="93" t="str">
        <f t="shared" si="31"/>
        <v/>
      </c>
      <c r="AP125" s="96" t="str">
        <f t="shared" si="32"/>
        <v/>
      </c>
      <c r="AQ125" s="93" t="str">
        <f t="shared" si="33"/>
        <v/>
      </c>
      <c r="AR125" s="96" t="str">
        <f t="shared" si="34"/>
        <v/>
      </c>
      <c r="AS125" s="93" t="str">
        <f t="shared" si="35"/>
        <v/>
      </c>
      <c r="AT125" s="96" t="str">
        <f t="shared" si="36"/>
        <v/>
      </c>
      <c r="AU125" s="93" t="str">
        <f t="shared" si="37"/>
        <v/>
      </c>
    </row>
    <row r="126" spans="1:47" x14ac:dyDescent="0.3">
      <c r="A126" t="s">
        <v>84</v>
      </c>
      <c r="B126" s="164" t="s">
        <v>1685</v>
      </c>
      <c r="C126" t="s">
        <v>1573</v>
      </c>
      <c r="D126" t="s">
        <v>1432</v>
      </c>
      <c r="E126" t="s">
        <v>90</v>
      </c>
      <c r="F126" t="s">
        <v>1433</v>
      </c>
      <c r="H126" t="s">
        <v>1686</v>
      </c>
      <c r="J126">
        <v>600</v>
      </c>
      <c r="L126" t="s">
        <v>91</v>
      </c>
      <c r="M126" s="164"/>
      <c r="O126" t="s">
        <v>94</v>
      </c>
      <c r="P126" s="19">
        <v>46262.648611111108</v>
      </c>
      <c r="Q126" s="33">
        <v>46265</v>
      </c>
      <c r="R126" s="33">
        <v>46266</v>
      </c>
      <c r="S126" s="33">
        <v>46266</v>
      </c>
      <c r="W126"/>
      <c r="AH126" s="55">
        <f t="shared" si="24"/>
        <v>0.16666666666666666</v>
      </c>
      <c r="AI126" s="55" t="str">
        <f t="shared" si="25"/>
        <v>FALSO</v>
      </c>
      <c r="AJ126" s="55">
        <f t="shared" si="26"/>
        <v>0</v>
      </c>
      <c r="AK126" s="93" t="str">
        <f t="shared" si="27"/>
        <v/>
      </c>
      <c r="AL126" s="96" t="str">
        <f t="shared" si="28"/>
        <v/>
      </c>
      <c r="AM126" s="93" t="str">
        <f t="shared" si="29"/>
        <v/>
      </c>
      <c r="AN126" s="96" t="str">
        <f t="shared" si="30"/>
        <v/>
      </c>
      <c r="AO126" s="93" t="str">
        <f t="shared" si="31"/>
        <v/>
      </c>
      <c r="AP126" s="96" t="str">
        <f t="shared" si="32"/>
        <v/>
      </c>
      <c r="AQ126" s="93" t="str">
        <f t="shared" si="33"/>
        <v/>
      </c>
      <c r="AR126" s="96" t="str">
        <f t="shared" si="34"/>
        <v/>
      </c>
      <c r="AS126" s="93" t="str">
        <f t="shared" si="35"/>
        <v/>
      </c>
      <c r="AT126" s="96" t="str">
        <f t="shared" si="36"/>
        <v/>
      </c>
      <c r="AU126" s="93" t="str">
        <f t="shared" si="37"/>
        <v/>
      </c>
    </row>
    <row r="127" spans="1:47" x14ac:dyDescent="0.3">
      <c r="A127" t="s">
        <v>84</v>
      </c>
      <c r="B127" s="164" t="s">
        <v>1687</v>
      </c>
      <c r="C127" t="s">
        <v>1573</v>
      </c>
      <c r="D127" t="s">
        <v>1432</v>
      </c>
      <c r="E127" t="s">
        <v>90</v>
      </c>
      <c r="F127" t="s">
        <v>1433</v>
      </c>
      <c r="H127" t="s">
        <v>1688</v>
      </c>
      <c r="L127" t="s">
        <v>91</v>
      </c>
      <c r="O127" t="s">
        <v>135</v>
      </c>
      <c r="P127" s="19">
        <v>46262.543055555558</v>
      </c>
      <c r="Q127" s="33">
        <v>46265</v>
      </c>
      <c r="R127" s="33">
        <v>46265</v>
      </c>
      <c r="S127"/>
      <c r="T127"/>
      <c r="U127"/>
      <c r="V127"/>
      <c r="W127"/>
      <c r="AH127" s="55" t="str">
        <f t="shared" si="24"/>
        <v/>
      </c>
      <c r="AI127" s="55" t="str">
        <f t="shared" si="25"/>
        <v>FALSO</v>
      </c>
      <c r="AJ127" s="55">
        <f t="shared" si="26"/>
        <v>0</v>
      </c>
      <c r="AK127" s="93" t="str">
        <f t="shared" si="27"/>
        <v/>
      </c>
      <c r="AL127" s="96" t="str">
        <f t="shared" si="28"/>
        <v/>
      </c>
      <c r="AM127" s="93" t="str">
        <f t="shared" si="29"/>
        <v/>
      </c>
      <c r="AN127" s="96" t="str">
        <f t="shared" si="30"/>
        <v/>
      </c>
      <c r="AO127" s="93" t="str">
        <f t="shared" si="31"/>
        <v/>
      </c>
      <c r="AP127" s="96" t="str">
        <f t="shared" si="32"/>
        <v/>
      </c>
      <c r="AQ127" s="93" t="str">
        <f t="shared" si="33"/>
        <v/>
      </c>
      <c r="AR127" s="96" t="str">
        <f t="shared" si="34"/>
        <v/>
      </c>
      <c r="AS127" s="93" t="str">
        <f t="shared" si="35"/>
        <v/>
      </c>
      <c r="AT127" s="96" t="str">
        <f t="shared" si="36"/>
        <v/>
      </c>
      <c r="AU127" s="93" t="str">
        <f t="shared" si="37"/>
        <v/>
      </c>
    </row>
    <row r="128" spans="1:47" x14ac:dyDescent="0.3">
      <c r="A128" t="s">
        <v>84</v>
      </c>
      <c r="B128" s="164" t="s">
        <v>1689</v>
      </c>
      <c r="C128" t="s">
        <v>1573</v>
      </c>
      <c r="D128" t="s">
        <v>1432</v>
      </c>
      <c r="E128" t="s">
        <v>90</v>
      </c>
      <c r="F128" t="s">
        <v>1433</v>
      </c>
      <c r="H128" t="s">
        <v>1690</v>
      </c>
      <c r="J128">
        <v>3600</v>
      </c>
      <c r="L128" t="s">
        <v>91</v>
      </c>
      <c r="O128" t="s">
        <v>94</v>
      </c>
      <c r="P128" s="19">
        <v>46262.491666666669</v>
      </c>
      <c r="Q128" s="33">
        <v>46265</v>
      </c>
      <c r="R128" s="33">
        <v>46265</v>
      </c>
      <c r="S128" s="33">
        <v>46265</v>
      </c>
      <c r="W128"/>
      <c r="AH128" s="55">
        <f t="shared" si="24"/>
        <v>1</v>
      </c>
      <c r="AI128" s="55" t="str">
        <f t="shared" si="25"/>
        <v>FALSO</v>
      </c>
      <c r="AJ128" s="55">
        <f t="shared" si="26"/>
        <v>0</v>
      </c>
      <c r="AK128" s="93" t="str">
        <f t="shared" si="27"/>
        <v/>
      </c>
      <c r="AL128" s="96" t="str">
        <f t="shared" si="28"/>
        <v/>
      </c>
      <c r="AM128" s="93" t="str">
        <f t="shared" si="29"/>
        <v/>
      </c>
      <c r="AN128" s="96" t="str">
        <f t="shared" si="30"/>
        <v/>
      </c>
      <c r="AO128" s="93" t="str">
        <f t="shared" si="31"/>
        <v/>
      </c>
      <c r="AP128" s="96" t="str">
        <f t="shared" si="32"/>
        <v/>
      </c>
      <c r="AQ128" s="93" t="str">
        <f t="shared" si="33"/>
        <v/>
      </c>
      <c r="AR128" s="96" t="str">
        <f t="shared" si="34"/>
        <v/>
      </c>
      <c r="AS128" s="93" t="str">
        <f t="shared" si="35"/>
        <v/>
      </c>
      <c r="AT128" s="96" t="str">
        <f t="shared" si="36"/>
        <v/>
      </c>
      <c r="AU128" s="93" t="str">
        <f t="shared" si="37"/>
        <v/>
      </c>
    </row>
    <row r="129" spans="1:47" x14ac:dyDescent="0.3">
      <c r="A129" t="s">
        <v>89</v>
      </c>
      <c r="B129" s="164" t="s">
        <v>1691</v>
      </c>
      <c r="C129" t="s">
        <v>1573</v>
      </c>
      <c r="D129" t="s">
        <v>1432</v>
      </c>
      <c r="E129" t="s">
        <v>90</v>
      </c>
      <c r="F129" t="s">
        <v>1433</v>
      </c>
      <c r="H129" t="s">
        <v>1692</v>
      </c>
      <c r="L129" t="s">
        <v>91</v>
      </c>
      <c r="O129" t="s">
        <v>135</v>
      </c>
      <c r="P129" s="19">
        <v>46262.476388888892</v>
      </c>
      <c r="Q129" s="33">
        <v>46265</v>
      </c>
      <c r="R129" s="33">
        <v>46275</v>
      </c>
      <c r="S129"/>
      <c r="T129"/>
      <c r="U129"/>
      <c r="V129"/>
      <c r="W129"/>
      <c r="AH129" s="55" t="str">
        <f t="shared" si="24"/>
        <v/>
      </c>
      <c r="AI129" s="55" t="str">
        <f t="shared" si="25"/>
        <v>FALSO</v>
      </c>
      <c r="AJ129" s="55">
        <f t="shared" si="26"/>
        <v>0</v>
      </c>
      <c r="AK129" s="93" t="str">
        <f t="shared" si="27"/>
        <v/>
      </c>
      <c r="AL129" s="96" t="str">
        <f t="shared" si="28"/>
        <v/>
      </c>
      <c r="AM129" s="93" t="str">
        <f t="shared" si="29"/>
        <v/>
      </c>
      <c r="AN129" s="96" t="str">
        <f t="shared" si="30"/>
        <v/>
      </c>
      <c r="AO129" s="93" t="str">
        <f t="shared" si="31"/>
        <v/>
      </c>
      <c r="AP129" s="96" t="str">
        <f t="shared" si="32"/>
        <v/>
      </c>
      <c r="AQ129" s="93" t="str">
        <f t="shared" si="33"/>
        <v/>
      </c>
      <c r="AR129" s="96" t="str">
        <f t="shared" si="34"/>
        <v/>
      </c>
      <c r="AS129" s="93" t="str">
        <f t="shared" si="35"/>
        <v/>
      </c>
      <c r="AT129" s="96" t="str">
        <f t="shared" si="36"/>
        <v/>
      </c>
      <c r="AU129" s="93" t="str">
        <f t="shared" si="37"/>
        <v/>
      </c>
    </row>
    <row r="130" spans="1:47" x14ac:dyDescent="0.3">
      <c r="A130" t="s">
        <v>84</v>
      </c>
      <c r="B130" s="164" t="s">
        <v>1693</v>
      </c>
      <c r="C130" t="s">
        <v>1694</v>
      </c>
      <c r="D130" t="s">
        <v>1432</v>
      </c>
      <c r="E130" t="s">
        <v>90</v>
      </c>
      <c r="F130" t="s">
        <v>1433</v>
      </c>
      <c r="H130" t="s">
        <v>1695</v>
      </c>
      <c r="J130">
        <v>1200</v>
      </c>
      <c r="L130" t="s">
        <v>91</v>
      </c>
      <c r="O130" t="s">
        <v>135</v>
      </c>
      <c r="P130" s="19">
        <v>46261.697916666664</v>
      </c>
      <c r="Q130" s="33">
        <v>46251</v>
      </c>
      <c r="R130" s="33">
        <v>46262</v>
      </c>
      <c r="T130"/>
      <c r="U130"/>
      <c r="V130"/>
      <c r="W130"/>
      <c r="AH130" s="55">
        <f t="shared" si="24"/>
        <v>0.33333333333333331</v>
      </c>
      <c r="AI130" s="55" t="str">
        <f t="shared" si="25"/>
        <v>FALSO</v>
      </c>
      <c r="AJ130" s="55">
        <f t="shared" si="26"/>
        <v>0</v>
      </c>
      <c r="AK130" s="93" t="str">
        <f t="shared" si="27"/>
        <v/>
      </c>
      <c r="AL130" s="96" t="str">
        <f t="shared" si="28"/>
        <v/>
      </c>
      <c r="AM130" s="93" t="str">
        <f t="shared" si="29"/>
        <v/>
      </c>
      <c r="AN130" s="96" t="str">
        <f t="shared" si="30"/>
        <v/>
      </c>
      <c r="AO130" s="93" t="str">
        <f t="shared" si="31"/>
        <v/>
      </c>
      <c r="AP130" s="96" t="str">
        <f t="shared" si="32"/>
        <v/>
      </c>
      <c r="AQ130" s="93" t="str">
        <f t="shared" si="33"/>
        <v/>
      </c>
      <c r="AR130" s="96" t="str">
        <f t="shared" si="34"/>
        <v/>
      </c>
      <c r="AS130" s="93" t="str">
        <f t="shared" si="35"/>
        <v/>
      </c>
      <c r="AT130" s="96" t="str">
        <f t="shared" si="36"/>
        <v/>
      </c>
      <c r="AU130" s="93" t="str">
        <f t="shared" si="37"/>
        <v/>
      </c>
    </row>
    <row r="131" spans="1:47" x14ac:dyDescent="0.3">
      <c r="A131" t="s">
        <v>84</v>
      </c>
      <c r="B131" s="164" t="s">
        <v>1696</v>
      </c>
      <c r="C131" t="s">
        <v>1697</v>
      </c>
      <c r="D131" t="s">
        <v>1432</v>
      </c>
      <c r="E131" t="s">
        <v>90</v>
      </c>
      <c r="F131" t="s">
        <v>1433</v>
      </c>
      <c r="H131" t="s">
        <v>1698</v>
      </c>
      <c r="J131">
        <v>3600</v>
      </c>
      <c r="L131" t="s">
        <v>91</v>
      </c>
      <c r="M131" s="35"/>
      <c r="O131" t="s">
        <v>94</v>
      </c>
      <c r="P131" s="19">
        <v>46261.646527777775</v>
      </c>
      <c r="Q131" s="33">
        <v>46251</v>
      </c>
      <c r="R131" s="33">
        <v>46262</v>
      </c>
      <c r="S131" s="33">
        <v>46262</v>
      </c>
      <c r="W131"/>
      <c r="AH131" s="55">
        <f t="shared" ref="AH131:AH194" si="38">IF(J131="","",J131/3600)</f>
        <v>1</v>
      </c>
      <c r="AI131" s="55" t="str">
        <f t="shared" ref="AI131:AI194" si="39">IF(COUNTIF(AG131, "*dia*"), "VERDADEIRO", "FALSO")</f>
        <v>FALSO</v>
      </c>
      <c r="AJ131" s="55">
        <f t="shared" ref="AJ131:AJ194" si="40">IF(AI131="VERDADEIRO",LEFT(AG131,2),0)</f>
        <v>0</v>
      </c>
      <c r="AK131" s="93" t="str">
        <f t="shared" ref="AK131:AK194" si="41">IF(OR(A131="Solicitação de Serviço",A131="Incidente",P131="",Q131=""),"",IF((NETWORKDAYS.INTL(P131,Q131,1)-1)=0,1,NETWORKDAYS.INTL(P131,Q131,1)-1))</f>
        <v/>
      </c>
      <c r="AL131" s="96" t="str">
        <f t="shared" ref="AL131:AL194" si="42">IF(X131="","",AK131=X131)</f>
        <v/>
      </c>
      <c r="AM131" s="93" t="str">
        <f t="shared" ref="AM131:AM194" si="43">IF(OR(A131="Solicitação de Serviço",A131="Incidente",R131="",S131=""),"",IF((NETWORKDAYS.INTL(R131,S131,1)-1)=0,1,NETWORKDAYS.INTL(R131,S131,1)-1-AJ131))</f>
        <v/>
      </c>
      <c r="AN131" s="96" t="str">
        <f t="shared" ref="AN131:AN194" si="44">IF(Y131="","",AM131=Y131)</f>
        <v/>
      </c>
      <c r="AO131" s="93" t="str">
        <f t="shared" ref="AO131:AO194" si="45">IF(OR(A131="Solicitação de Serviço",A131="Incidente",T131="",U131=""),"",IF((NETWORKDAYS.INTL(T131,U131,1)-1)=0,1,NETWORKDAYS.INTL(T131,U131,1)-1))</f>
        <v/>
      </c>
      <c r="AP131" s="96" t="str">
        <f t="shared" ref="AP131:AP194" si="46">IF(Z131="","",AO131=Z131)</f>
        <v/>
      </c>
      <c r="AQ131" s="93" t="str">
        <f t="shared" ref="AQ131:AQ194" si="47">IF(OR(A131="Solicitação de Serviço",A131="Incidente",V131="",W131=""),"",IF((NETWORKDAYS.INTL(V131,W131,1)-1)=0,1,IF((NETWORKDAYS.INTL(V131,W131,1)-1)&lt;0,"",NETWORKDAYS.INTL(V131,W131,1)-1)))</f>
        <v/>
      </c>
      <c r="AR131" s="96" t="str">
        <f t="shared" ref="AR131:AR194" si="48">IF(AA131="","",AQ131=AA131)</f>
        <v/>
      </c>
      <c r="AS131" s="93" t="str">
        <f t="shared" ref="AS131:AS194" si="49">IF(OR(A131="Solicitação de Serviço",A131="Incidente",P131=""),"",IF(OR(A131="História",A131="Enabler",A131="Débito Técnico"),IF(W131="","",NETWORKDAYS.INTL(P131,W131,1)-1),IF(U131="","",NETWORKDAYS.INTL(P131,U131,1)-1)))</f>
        <v/>
      </c>
      <c r="AT131" s="96" t="str">
        <f t="shared" ref="AT131:AT194" si="50">IF(OR(A131="Solicitação de Serviço",A131="Incidente",A131="Sustentação"),"",IF(P131="","",IF(OR(A131="História",A131="Enabler",A131="Débito Técnico"),AS131=AC131,AS131=AB131)))</f>
        <v/>
      </c>
      <c r="AU131" s="93" t="str">
        <f t="shared" ref="AU131:AU194" si="51">IF(M131="","",M131)</f>
        <v/>
      </c>
    </row>
    <row r="132" spans="1:47" x14ac:dyDescent="0.3">
      <c r="A132" t="s">
        <v>84</v>
      </c>
      <c r="B132" s="164" t="s">
        <v>1699</v>
      </c>
      <c r="C132" t="s">
        <v>1697</v>
      </c>
      <c r="D132" t="s">
        <v>1432</v>
      </c>
      <c r="E132" t="s">
        <v>90</v>
      </c>
      <c r="F132" t="s">
        <v>1433</v>
      </c>
      <c r="H132" t="s">
        <v>1700</v>
      </c>
      <c r="J132">
        <v>3600</v>
      </c>
      <c r="L132" t="s">
        <v>91</v>
      </c>
      <c r="M132" s="35"/>
      <c r="O132" t="s">
        <v>94</v>
      </c>
      <c r="P132" s="19">
        <v>46261.636111111111</v>
      </c>
      <c r="Q132" s="33">
        <v>46251</v>
      </c>
      <c r="R132" s="33">
        <v>46261</v>
      </c>
      <c r="S132" s="33">
        <v>46261</v>
      </c>
      <c r="W132"/>
      <c r="AH132" s="55">
        <f t="shared" si="38"/>
        <v>1</v>
      </c>
      <c r="AI132" s="55" t="str">
        <f t="shared" si="39"/>
        <v>FALSO</v>
      </c>
      <c r="AJ132" s="55">
        <f t="shared" si="40"/>
        <v>0</v>
      </c>
      <c r="AK132" s="93" t="str">
        <f t="shared" si="41"/>
        <v/>
      </c>
      <c r="AL132" s="96" t="str">
        <f t="shared" si="42"/>
        <v/>
      </c>
      <c r="AM132" s="93" t="str">
        <f t="shared" si="43"/>
        <v/>
      </c>
      <c r="AN132" s="96" t="str">
        <f t="shared" si="44"/>
        <v/>
      </c>
      <c r="AO132" s="93" t="str">
        <f t="shared" si="45"/>
        <v/>
      </c>
      <c r="AP132" s="96" t="str">
        <f t="shared" si="46"/>
        <v/>
      </c>
      <c r="AQ132" s="93" t="str">
        <f t="shared" si="47"/>
        <v/>
      </c>
      <c r="AR132" s="96" t="str">
        <f t="shared" si="48"/>
        <v/>
      </c>
      <c r="AS132" s="93" t="str">
        <f t="shared" si="49"/>
        <v/>
      </c>
      <c r="AT132" s="96" t="str">
        <f t="shared" si="50"/>
        <v/>
      </c>
      <c r="AU132" s="93" t="str">
        <f t="shared" si="51"/>
        <v/>
      </c>
    </row>
    <row r="133" spans="1:47" x14ac:dyDescent="0.3">
      <c r="A133" t="s">
        <v>89</v>
      </c>
      <c r="B133" s="164" t="s">
        <v>1701</v>
      </c>
      <c r="C133" t="s">
        <v>1573</v>
      </c>
      <c r="D133" t="s">
        <v>1432</v>
      </c>
      <c r="E133" t="s">
        <v>90</v>
      </c>
      <c r="F133" t="s">
        <v>1433</v>
      </c>
      <c r="H133" t="s">
        <v>1702</v>
      </c>
      <c r="J133">
        <v>7200</v>
      </c>
      <c r="L133" t="s">
        <v>91</v>
      </c>
      <c r="M133" s="35"/>
      <c r="O133" t="s">
        <v>94</v>
      </c>
      <c r="P133" s="19">
        <v>46261.614583333336</v>
      </c>
      <c r="Q133" s="33">
        <v>46265</v>
      </c>
      <c r="R133" s="33">
        <v>46266</v>
      </c>
      <c r="S133" s="33">
        <v>46266</v>
      </c>
      <c r="AH133" s="55">
        <f t="shared" si="38"/>
        <v>2</v>
      </c>
      <c r="AI133" s="55" t="str">
        <f t="shared" si="39"/>
        <v>FALSO</v>
      </c>
      <c r="AJ133" s="55">
        <f t="shared" si="40"/>
        <v>0</v>
      </c>
      <c r="AK133" s="93" t="str">
        <f t="shared" si="41"/>
        <v/>
      </c>
      <c r="AL133" s="96" t="str">
        <f t="shared" si="42"/>
        <v/>
      </c>
      <c r="AM133" s="93" t="str">
        <f t="shared" si="43"/>
        <v/>
      </c>
      <c r="AN133" s="96" t="str">
        <f t="shared" si="44"/>
        <v/>
      </c>
      <c r="AO133" s="93" t="str">
        <f t="shared" si="45"/>
        <v/>
      </c>
      <c r="AP133" s="96" t="str">
        <f t="shared" si="46"/>
        <v/>
      </c>
      <c r="AQ133" s="93" t="str">
        <f t="shared" si="47"/>
        <v/>
      </c>
      <c r="AR133" s="96" t="str">
        <f t="shared" si="48"/>
        <v/>
      </c>
      <c r="AS133" s="93" t="str">
        <f t="shared" si="49"/>
        <v/>
      </c>
      <c r="AT133" s="96" t="str">
        <f t="shared" si="50"/>
        <v/>
      </c>
      <c r="AU133" s="93" t="str">
        <f t="shared" si="51"/>
        <v/>
      </c>
    </row>
    <row r="134" spans="1:47" x14ac:dyDescent="0.3">
      <c r="A134" t="s">
        <v>84</v>
      </c>
      <c r="B134" s="164" t="s">
        <v>1703</v>
      </c>
      <c r="C134" t="s">
        <v>1697</v>
      </c>
      <c r="D134" t="s">
        <v>1432</v>
      </c>
      <c r="E134" t="s">
        <v>90</v>
      </c>
      <c r="F134" t="s">
        <v>1433</v>
      </c>
      <c r="H134" t="s">
        <v>1704</v>
      </c>
      <c r="J134">
        <v>600</v>
      </c>
      <c r="L134" t="s">
        <v>91</v>
      </c>
      <c r="O134" t="s">
        <v>135</v>
      </c>
      <c r="P134" s="19">
        <v>46261.611805555556</v>
      </c>
      <c r="Q134" s="33">
        <v>46251</v>
      </c>
      <c r="R134" s="33">
        <v>46261</v>
      </c>
      <c r="W134"/>
      <c r="AH134" s="55">
        <f t="shared" si="38"/>
        <v>0.16666666666666666</v>
      </c>
      <c r="AI134" s="55" t="str">
        <f t="shared" si="39"/>
        <v>FALSO</v>
      </c>
      <c r="AJ134" s="55">
        <f t="shared" si="40"/>
        <v>0</v>
      </c>
      <c r="AK134" s="93" t="str">
        <f t="shared" si="41"/>
        <v/>
      </c>
      <c r="AL134" s="96" t="str">
        <f t="shared" si="42"/>
        <v/>
      </c>
      <c r="AM134" s="93" t="str">
        <f t="shared" si="43"/>
        <v/>
      </c>
      <c r="AN134" s="96" t="str">
        <f t="shared" si="44"/>
        <v/>
      </c>
      <c r="AO134" s="93" t="str">
        <f t="shared" si="45"/>
        <v/>
      </c>
      <c r="AP134" s="96" t="str">
        <f t="shared" si="46"/>
        <v/>
      </c>
      <c r="AQ134" s="93" t="str">
        <f t="shared" si="47"/>
        <v/>
      </c>
      <c r="AR134" s="96" t="str">
        <f t="shared" si="48"/>
        <v/>
      </c>
      <c r="AS134" s="93" t="str">
        <f t="shared" si="49"/>
        <v/>
      </c>
      <c r="AT134" s="96" t="str">
        <f t="shared" si="50"/>
        <v/>
      </c>
      <c r="AU134" s="93" t="str">
        <f t="shared" si="51"/>
        <v/>
      </c>
    </row>
    <row r="135" spans="1:47" x14ac:dyDescent="0.3">
      <c r="A135" t="s">
        <v>84</v>
      </c>
      <c r="B135" s="164" t="s">
        <v>1705</v>
      </c>
      <c r="C135" t="s">
        <v>1573</v>
      </c>
      <c r="D135" t="s">
        <v>1432</v>
      </c>
      <c r="E135" t="s">
        <v>90</v>
      </c>
      <c r="F135" t="s">
        <v>1433</v>
      </c>
      <c r="H135" t="s">
        <v>1706</v>
      </c>
      <c r="J135">
        <v>14400</v>
      </c>
      <c r="L135" t="s">
        <v>91</v>
      </c>
      <c r="M135" s="35"/>
      <c r="O135" t="s">
        <v>94</v>
      </c>
      <c r="P135" s="19">
        <v>46261.595833333333</v>
      </c>
      <c r="Q135" s="33">
        <v>46265</v>
      </c>
      <c r="R135" s="33">
        <v>46267</v>
      </c>
      <c r="S135" s="33">
        <v>46267</v>
      </c>
      <c r="W135"/>
      <c r="AH135" s="55">
        <f t="shared" si="38"/>
        <v>4</v>
      </c>
      <c r="AI135" s="55" t="str">
        <f t="shared" si="39"/>
        <v>FALSO</v>
      </c>
      <c r="AJ135" s="55">
        <f t="shared" si="40"/>
        <v>0</v>
      </c>
      <c r="AK135" s="93" t="str">
        <f t="shared" si="41"/>
        <v/>
      </c>
      <c r="AL135" s="96" t="str">
        <f t="shared" si="42"/>
        <v/>
      </c>
      <c r="AM135" s="93" t="str">
        <f t="shared" si="43"/>
        <v/>
      </c>
      <c r="AN135" s="96" t="str">
        <f t="shared" si="44"/>
        <v/>
      </c>
      <c r="AO135" s="93" t="str">
        <f t="shared" si="45"/>
        <v/>
      </c>
      <c r="AP135" s="96" t="str">
        <f t="shared" si="46"/>
        <v/>
      </c>
      <c r="AQ135" s="93" t="str">
        <f t="shared" si="47"/>
        <v/>
      </c>
      <c r="AR135" s="96" t="str">
        <f t="shared" si="48"/>
        <v/>
      </c>
      <c r="AS135" s="93" t="str">
        <f t="shared" si="49"/>
        <v/>
      </c>
      <c r="AT135" s="96" t="str">
        <f t="shared" si="50"/>
        <v/>
      </c>
      <c r="AU135" s="93" t="str">
        <f t="shared" si="51"/>
        <v/>
      </c>
    </row>
    <row r="136" spans="1:47" x14ac:dyDescent="0.3">
      <c r="A136" t="s">
        <v>84</v>
      </c>
      <c r="B136" s="164" t="s">
        <v>1707</v>
      </c>
      <c r="C136" t="s">
        <v>1697</v>
      </c>
      <c r="D136" t="s">
        <v>1432</v>
      </c>
      <c r="E136" t="s">
        <v>90</v>
      </c>
      <c r="F136" t="s">
        <v>1433</v>
      </c>
      <c r="H136" t="s">
        <v>1708</v>
      </c>
      <c r="J136">
        <v>900</v>
      </c>
      <c r="L136" t="s">
        <v>91</v>
      </c>
      <c r="M136" s="35"/>
      <c r="O136" t="s">
        <v>94</v>
      </c>
      <c r="P136" s="19">
        <v>46261.590277777781</v>
      </c>
      <c r="Q136" s="33">
        <v>46251</v>
      </c>
      <c r="R136" s="33">
        <v>46262</v>
      </c>
      <c r="S136" s="33">
        <v>46262</v>
      </c>
      <c r="W136"/>
      <c r="AH136" s="55">
        <f t="shared" si="38"/>
        <v>0.25</v>
      </c>
      <c r="AI136" s="55" t="str">
        <f t="shared" si="39"/>
        <v>FALSO</v>
      </c>
      <c r="AJ136" s="55">
        <f t="shared" si="40"/>
        <v>0</v>
      </c>
      <c r="AK136" s="93" t="str">
        <f t="shared" si="41"/>
        <v/>
      </c>
      <c r="AL136" s="96" t="str">
        <f t="shared" si="42"/>
        <v/>
      </c>
      <c r="AM136" s="93" t="str">
        <f t="shared" si="43"/>
        <v/>
      </c>
      <c r="AN136" s="96" t="str">
        <f t="shared" si="44"/>
        <v/>
      </c>
      <c r="AO136" s="93" t="str">
        <f t="shared" si="45"/>
        <v/>
      </c>
      <c r="AP136" s="96" t="str">
        <f t="shared" si="46"/>
        <v/>
      </c>
      <c r="AQ136" s="93" t="str">
        <f t="shared" si="47"/>
        <v/>
      </c>
      <c r="AR136" s="96" t="str">
        <f t="shared" si="48"/>
        <v/>
      </c>
      <c r="AS136" s="93" t="str">
        <f t="shared" si="49"/>
        <v/>
      </c>
      <c r="AT136" s="96" t="str">
        <f t="shared" si="50"/>
        <v/>
      </c>
      <c r="AU136" s="93" t="str">
        <f t="shared" si="51"/>
        <v/>
      </c>
    </row>
    <row r="137" spans="1:47" x14ac:dyDescent="0.3">
      <c r="A137" t="s">
        <v>84</v>
      </c>
      <c r="B137" s="164" t="s">
        <v>1709</v>
      </c>
      <c r="C137" t="s">
        <v>1573</v>
      </c>
      <c r="D137" t="s">
        <v>1432</v>
      </c>
      <c r="E137" t="s">
        <v>90</v>
      </c>
      <c r="F137" t="s">
        <v>1433</v>
      </c>
      <c r="H137" t="s">
        <v>1710</v>
      </c>
      <c r="J137">
        <v>1800</v>
      </c>
      <c r="L137" t="s">
        <v>91</v>
      </c>
      <c r="O137" t="s">
        <v>94</v>
      </c>
      <c r="P137" s="19">
        <v>46261.586805555555</v>
      </c>
      <c r="Q137" s="33">
        <v>46265</v>
      </c>
      <c r="R137" s="33">
        <v>46262</v>
      </c>
      <c r="S137" s="33">
        <v>46262</v>
      </c>
      <c r="W137"/>
      <c r="AH137" s="55">
        <f t="shared" si="38"/>
        <v>0.5</v>
      </c>
      <c r="AI137" s="55" t="str">
        <f t="shared" si="39"/>
        <v>FALSO</v>
      </c>
      <c r="AJ137" s="55">
        <f t="shared" si="40"/>
        <v>0</v>
      </c>
      <c r="AK137" s="93" t="str">
        <f t="shared" si="41"/>
        <v/>
      </c>
      <c r="AL137" s="96" t="str">
        <f t="shared" si="42"/>
        <v/>
      </c>
      <c r="AM137" s="93" t="str">
        <f t="shared" si="43"/>
        <v/>
      </c>
      <c r="AN137" s="96" t="str">
        <f t="shared" si="44"/>
        <v/>
      </c>
      <c r="AO137" s="93" t="str">
        <f t="shared" si="45"/>
        <v/>
      </c>
      <c r="AP137" s="96" t="str">
        <f t="shared" si="46"/>
        <v/>
      </c>
      <c r="AQ137" s="93" t="str">
        <f t="shared" si="47"/>
        <v/>
      </c>
      <c r="AR137" s="96" t="str">
        <f t="shared" si="48"/>
        <v/>
      </c>
      <c r="AS137" s="93" t="str">
        <f t="shared" si="49"/>
        <v/>
      </c>
      <c r="AT137" s="96" t="str">
        <f t="shared" si="50"/>
        <v/>
      </c>
      <c r="AU137" s="93" t="str">
        <f t="shared" si="51"/>
        <v/>
      </c>
    </row>
    <row r="138" spans="1:47" x14ac:dyDescent="0.3">
      <c r="A138" t="s">
        <v>84</v>
      </c>
      <c r="B138" s="164" t="s">
        <v>1711</v>
      </c>
      <c r="C138" t="s">
        <v>1694</v>
      </c>
      <c r="D138" t="s">
        <v>1432</v>
      </c>
      <c r="E138" t="s">
        <v>90</v>
      </c>
      <c r="F138" t="s">
        <v>1433</v>
      </c>
      <c r="H138" t="s">
        <v>1712</v>
      </c>
      <c r="J138">
        <v>1800</v>
      </c>
      <c r="L138" t="s">
        <v>91</v>
      </c>
      <c r="M138" s="35"/>
      <c r="O138" t="s">
        <v>135</v>
      </c>
      <c r="P138" s="19">
        <v>46261.431250000001</v>
      </c>
      <c r="Q138" s="33">
        <v>46251</v>
      </c>
      <c r="R138" s="33">
        <v>46262</v>
      </c>
      <c r="W138"/>
      <c r="AH138" s="55">
        <f t="shared" si="38"/>
        <v>0.5</v>
      </c>
      <c r="AI138" s="55" t="str">
        <f t="shared" si="39"/>
        <v>FALSO</v>
      </c>
      <c r="AJ138" s="55">
        <f t="shared" si="40"/>
        <v>0</v>
      </c>
      <c r="AK138" s="93" t="str">
        <f t="shared" si="41"/>
        <v/>
      </c>
      <c r="AL138" s="96" t="str">
        <f t="shared" si="42"/>
        <v/>
      </c>
      <c r="AM138" s="93" t="str">
        <f t="shared" si="43"/>
        <v/>
      </c>
      <c r="AN138" s="96" t="str">
        <f t="shared" si="44"/>
        <v/>
      </c>
      <c r="AO138" s="93" t="str">
        <f t="shared" si="45"/>
        <v/>
      </c>
      <c r="AP138" s="96" t="str">
        <f t="shared" si="46"/>
        <v/>
      </c>
      <c r="AQ138" s="93" t="str">
        <f t="shared" si="47"/>
        <v/>
      </c>
      <c r="AR138" s="96" t="str">
        <f t="shared" si="48"/>
        <v/>
      </c>
      <c r="AS138" s="93" t="str">
        <f t="shared" si="49"/>
        <v/>
      </c>
      <c r="AT138" s="96" t="str">
        <f t="shared" si="50"/>
        <v/>
      </c>
      <c r="AU138" s="93" t="str">
        <f t="shared" si="51"/>
        <v/>
      </c>
    </row>
    <row r="139" spans="1:47" x14ac:dyDescent="0.3">
      <c r="A139" t="s">
        <v>84</v>
      </c>
      <c r="B139" s="164" t="s">
        <v>1713</v>
      </c>
      <c r="C139" t="s">
        <v>1694</v>
      </c>
      <c r="D139" t="s">
        <v>1432</v>
      </c>
      <c r="E139" t="s">
        <v>90</v>
      </c>
      <c r="F139" t="s">
        <v>1433</v>
      </c>
      <c r="H139" t="s">
        <v>1714</v>
      </c>
      <c r="J139">
        <v>1200</v>
      </c>
      <c r="L139" t="s">
        <v>91</v>
      </c>
      <c r="O139" t="s">
        <v>135</v>
      </c>
      <c r="P139" s="19">
        <v>46260.681250000001</v>
      </c>
      <c r="Q139" s="33">
        <v>46251</v>
      </c>
      <c r="R139" s="33">
        <v>46260</v>
      </c>
      <c r="S139"/>
      <c r="T139"/>
      <c r="U139"/>
      <c r="V139"/>
      <c r="W139"/>
      <c r="AH139" s="55">
        <f t="shared" si="38"/>
        <v>0.33333333333333331</v>
      </c>
      <c r="AI139" s="55" t="str">
        <f t="shared" si="39"/>
        <v>FALSO</v>
      </c>
      <c r="AJ139" s="55">
        <f t="shared" si="40"/>
        <v>0</v>
      </c>
      <c r="AK139" s="93" t="str">
        <f t="shared" si="41"/>
        <v/>
      </c>
      <c r="AL139" s="96" t="str">
        <f t="shared" si="42"/>
        <v/>
      </c>
      <c r="AM139" s="93" t="str">
        <f t="shared" si="43"/>
        <v/>
      </c>
      <c r="AN139" s="96" t="str">
        <f t="shared" si="44"/>
        <v/>
      </c>
      <c r="AO139" s="93" t="str">
        <f t="shared" si="45"/>
        <v/>
      </c>
      <c r="AP139" s="96" t="str">
        <f t="shared" si="46"/>
        <v/>
      </c>
      <c r="AQ139" s="93" t="str">
        <f t="shared" si="47"/>
        <v/>
      </c>
      <c r="AR139" s="96" t="str">
        <f t="shared" si="48"/>
        <v/>
      </c>
      <c r="AS139" s="93" t="str">
        <f t="shared" si="49"/>
        <v/>
      </c>
      <c r="AT139" s="96" t="str">
        <f t="shared" si="50"/>
        <v/>
      </c>
      <c r="AU139" s="93" t="str">
        <f t="shared" si="51"/>
        <v/>
      </c>
    </row>
    <row r="140" spans="1:47" x14ac:dyDescent="0.3">
      <c r="A140" t="s">
        <v>84</v>
      </c>
      <c r="B140" s="164" t="s">
        <v>1715</v>
      </c>
      <c r="C140" t="s">
        <v>1694</v>
      </c>
      <c r="D140" t="s">
        <v>1432</v>
      </c>
      <c r="E140" t="s">
        <v>90</v>
      </c>
      <c r="F140" t="s">
        <v>1433</v>
      </c>
      <c r="H140" t="s">
        <v>1716</v>
      </c>
      <c r="J140">
        <v>1200</v>
      </c>
      <c r="L140" t="s">
        <v>91</v>
      </c>
      <c r="O140" t="s">
        <v>135</v>
      </c>
      <c r="P140" s="19">
        <v>46260.615277777775</v>
      </c>
      <c r="Q140" s="33">
        <v>46251</v>
      </c>
      <c r="R140" s="33">
        <v>46260</v>
      </c>
      <c r="W140"/>
      <c r="AH140" s="55">
        <f t="shared" si="38"/>
        <v>0.33333333333333331</v>
      </c>
      <c r="AI140" s="55" t="str">
        <f t="shared" si="39"/>
        <v>FALSO</v>
      </c>
      <c r="AJ140" s="55">
        <f t="shared" si="40"/>
        <v>0</v>
      </c>
      <c r="AK140" s="93" t="str">
        <f t="shared" si="41"/>
        <v/>
      </c>
      <c r="AL140" s="96" t="str">
        <f t="shared" si="42"/>
        <v/>
      </c>
      <c r="AM140" s="93" t="str">
        <f t="shared" si="43"/>
        <v/>
      </c>
      <c r="AN140" s="96" t="str">
        <f t="shared" si="44"/>
        <v/>
      </c>
      <c r="AO140" s="93" t="str">
        <f t="shared" si="45"/>
        <v/>
      </c>
      <c r="AP140" s="96" t="str">
        <f t="shared" si="46"/>
        <v/>
      </c>
      <c r="AQ140" s="93" t="str">
        <f t="shared" si="47"/>
        <v/>
      </c>
      <c r="AR140" s="96" t="str">
        <f t="shared" si="48"/>
        <v/>
      </c>
      <c r="AS140" s="93" t="str">
        <f t="shared" si="49"/>
        <v/>
      </c>
      <c r="AT140" s="96" t="str">
        <f t="shared" si="50"/>
        <v/>
      </c>
      <c r="AU140" s="93" t="str">
        <f t="shared" si="51"/>
        <v/>
      </c>
    </row>
    <row r="141" spans="1:47" x14ac:dyDescent="0.3">
      <c r="A141" t="s">
        <v>84</v>
      </c>
      <c r="B141" s="164" t="s">
        <v>1717</v>
      </c>
      <c r="C141" t="s">
        <v>1697</v>
      </c>
      <c r="D141" t="s">
        <v>1432</v>
      </c>
      <c r="E141" t="s">
        <v>90</v>
      </c>
      <c r="F141" t="s">
        <v>1433</v>
      </c>
      <c r="H141" t="s">
        <v>1718</v>
      </c>
      <c r="J141">
        <v>10800</v>
      </c>
      <c r="L141" t="s">
        <v>91</v>
      </c>
      <c r="O141" t="s">
        <v>94</v>
      </c>
      <c r="P141" s="19">
        <v>46260.517361111109</v>
      </c>
      <c r="Q141" s="33">
        <v>46251</v>
      </c>
      <c r="R141" s="33">
        <v>46261</v>
      </c>
      <c r="S141" s="33">
        <v>46261</v>
      </c>
      <c r="T141"/>
      <c r="U141"/>
      <c r="V141"/>
      <c r="W141"/>
      <c r="AH141" s="55">
        <f t="shared" si="38"/>
        <v>3</v>
      </c>
      <c r="AI141" s="55" t="str">
        <f t="shared" si="39"/>
        <v>FALSO</v>
      </c>
      <c r="AJ141" s="55">
        <f t="shared" si="40"/>
        <v>0</v>
      </c>
      <c r="AK141" s="93" t="str">
        <f t="shared" si="41"/>
        <v/>
      </c>
      <c r="AL141" s="96" t="str">
        <f t="shared" si="42"/>
        <v/>
      </c>
      <c r="AM141" s="93" t="str">
        <f t="shared" si="43"/>
        <v/>
      </c>
      <c r="AN141" s="96" t="str">
        <f t="shared" si="44"/>
        <v/>
      </c>
      <c r="AO141" s="93" t="str">
        <f t="shared" si="45"/>
        <v/>
      </c>
      <c r="AP141" s="96" t="str">
        <f t="shared" si="46"/>
        <v/>
      </c>
      <c r="AQ141" s="93" t="str">
        <f t="shared" si="47"/>
        <v/>
      </c>
      <c r="AR141" s="96" t="str">
        <f t="shared" si="48"/>
        <v/>
      </c>
      <c r="AS141" s="93" t="str">
        <f t="shared" si="49"/>
        <v/>
      </c>
      <c r="AT141" s="96" t="str">
        <f t="shared" si="50"/>
        <v/>
      </c>
      <c r="AU141" s="93" t="str">
        <f t="shared" si="51"/>
        <v/>
      </c>
    </row>
    <row r="142" spans="1:47" x14ac:dyDescent="0.3">
      <c r="A142" t="s">
        <v>84</v>
      </c>
      <c r="B142" s="164" t="s">
        <v>1719</v>
      </c>
      <c r="C142" t="s">
        <v>1697</v>
      </c>
      <c r="D142" t="s">
        <v>1432</v>
      </c>
      <c r="E142" t="s">
        <v>90</v>
      </c>
      <c r="F142" t="s">
        <v>1433</v>
      </c>
      <c r="H142" t="s">
        <v>1720</v>
      </c>
      <c r="J142">
        <v>7200</v>
      </c>
      <c r="L142" t="s">
        <v>91</v>
      </c>
      <c r="O142" t="s">
        <v>94</v>
      </c>
      <c r="P142" s="19">
        <v>46260.512499999997</v>
      </c>
      <c r="Q142" s="33">
        <v>46251</v>
      </c>
      <c r="R142" s="33">
        <v>46260</v>
      </c>
      <c r="S142" s="33">
        <v>46260</v>
      </c>
      <c r="T142"/>
      <c r="U142"/>
      <c r="V142"/>
      <c r="W142"/>
      <c r="AH142" s="55">
        <f t="shared" si="38"/>
        <v>2</v>
      </c>
      <c r="AI142" s="55" t="str">
        <f t="shared" si="39"/>
        <v>FALSO</v>
      </c>
      <c r="AJ142" s="55">
        <f t="shared" si="40"/>
        <v>0</v>
      </c>
      <c r="AK142" s="93" t="str">
        <f t="shared" si="41"/>
        <v/>
      </c>
      <c r="AL142" s="96" t="str">
        <f t="shared" si="42"/>
        <v/>
      </c>
      <c r="AM142" s="93" t="str">
        <f t="shared" si="43"/>
        <v/>
      </c>
      <c r="AN142" s="96" t="str">
        <f t="shared" si="44"/>
        <v/>
      </c>
      <c r="AO142" s="93" t="str">
        <f t="shared" si="45"/>
        <v/>
      </c>
      <c r="AP142" s="96" t="str">
        <f t="shared" si="46"/>
        <v/>
      </c>
      <c r="AQ142" s="93" t="str">
        <f t="shared" si="47"/>
        <v/>
      </c>
      <c r="AR142" s="96" t="str">
        <f t="shared" si="48"/>
        <v/>
      </c>
      <c r="AS142" s="93" t="str">
        <f t="shared" si="49"/>
        <v/>
      </c>
      <c r="AT142" s="96" t="str">
        <f t="shared" si="50"/>
        <v/>
      </c>
      <c r="AU142" s="93" t="str">
        <f t="shared" si="51"/>
        <v/>
      </c>
    </row>
    <row r="143" spans="1:47" x14ac:dyDescent="0.3">
      <c r="A143" t="s">
        <v>84</v>
      </c>
      <c r="B143" s="164" t="s">
        <v>1721</v>
      </c>
      <c r="C143" t="s">
        <v>1694</v>
      </c>
      <c r="D143" t="s">
        <v>1432</v>
      </c>
      <c r="E143" t="s">
        <v>90</v>
      </c>
      <c r="F143" t="s">
        <v>1433</v>
      </c>
      <c r="H143" t="s">
        <v>1722</v>
      </c>
      <c r="J143">
        <v>900</v>
      </c>
      <c r="L143" t="s">
        <v>91</v>
      </c>
      <c r="O143" t="s">
        <v>135</v>
      </c>
      <c r="P143" s="19">
        <v>46260.511805555558</v>
      </c>
      <c r="Q143" s="33">
        <v>46251</v>
      </c>
      <c r="R143" s="33">
        <v>46260</v>
      </c>
      <c r="W143"/>
      <c r="AH143" s="55">
        <f t="shared" si="38"/>
        <v>0.25</v>
      </c>
      <c r="AI143" s="55" t="str">
        <f t="shared" si="39"/>
        <v>FALSO</v>
      </c>
      <c r="AJ143" s="55">
        <f t="shared" si="40"/>
        <v>0</v>
      </c>
      <c r="AK143" s="93" t="str">
        <f t="shared" si="41"/>
        <v/>
      </c>
      <c r="AL143" s="96" t="str">
        <f t="shared" si="42"/>
        <v/>
      </c>
      <c r="AM143" s="93" t="str">
        <f t="shared" si="43"/>
        <v/>
      </c>
      <c r="AN143" s="96" t="str">
        <f t="shared" si="44"/>
        <v/>
      </c>
      <c r="AO143" s="93" t="str">
        <f t="shared" si="45"/>
        <v/>
      </c>
      <c r="AP143" s="96" t="str">
        <f t="shared" si="46"/>
        <v/>
      </c>
      <c r="AQ143" s="93" t="str">
        <f t="shared" si="47"/>
        <v/>
      </c>
      <c r="AR143" s="96" t="str">
        <f t="shared" si="48"/>
        <v/>
      </c>
      <c r="AS143" s="93" t="str">
        <f t="shared" si="49"/>
        <v/>
      </c>
      <c r="AT143" s="96" t="str">
        <f t="shared" si="50"/>
        <v/>
      </c>
      <c r="AU143" s="93" t="str">
        <f t="shared" si="51"/>
        <v/>
      </c>
    </row>
    <row r="144" spans="1:47" x14ac:dyDescent="0.3">
      <c r="A144" t="s">
        <v>84</v>
      </c>
      <c r="B144" s="164" t="s">
        <v>1723</v>
      </c>
      <c r="C144" t="s">
        <v>1694</v>
      </c>
      <c r="D144" t="s">
        <v>1432</v>
      </c>
      <c r="E144" t="s">
        <v>90</v>
      </c>
      <c r="F144" t="s">
        <v>1433</v>
      </c>
      <c r="H144" t="s">
        <v>1724</v>
      </c>
      <c r="J144">
        <v>900</v>
      </c>
      <c r="L144" t="s">
        <v>91</v>
      </c>
      <c r="O144" t="s">
        <v>135</v>
      </c>
      <c r="P144" s="19">
        <v>46260.495138888888</v>
      </c>
      <c r="Q144" s="33">
        <v>46251</v>
      </c>
      <c r="R144" s="33">
        <v>46260</v>
      </c>
      <c r="T144"/>
      <c r="U144"/>
      <c r="V144"/>
      <c r="W144"/>
      <c r="AH144" s="55">
        <f t="shared" si="38"/>
        <v>0.25</v>
      </c>
      <c r="AI144" s="55" t="str">
        <f t="shared" si="39"/>
        <v>FALSO</v>
      </c>
      <c r="AJ144" s="55">
        <f t="shared" si="40"/>
        <v>0</v>
      </c>
      <c r="AK144" s="93" t="str">
        <f t="shared" si="41"/>
        <v/>
      </c>
      <c r="AL144" s="96" t="str">
        <f t="shared" si="42"/>
        <v/>
      </c>
      <c r="AM144" s="93" t="str">
        <f t="shared" si="43"/>
        <v/>
      </c>
      <c r="AN144" s="96" t="str">
        <f t="shared" si="44"/>
        <v/>
      </c>
      <c r="AO144" s="93" t="str">
        <f t="shared" si="45"/>
        <v/>
      </c>
      <c r="AP144" s="96" t="str">
        <f t="shared" si="46"/>
        <v/>
      </c>
      <c r="AQ144" s="93" t="str">
        <f t="shared" si="47"/>
        <v/>
      </c>
      <c r="AR144" s="96" t="str">
        <f t="shared" si="48"/>
        <v/>
      </c>
      <c r="AS144" s="93" t="str">
        <f t="shared" si="49"/>
        <v/>
      </c>
      <c r="AT144" s="96" t="str">
        <f t="shared" si="50"/>
        <v/>
      </c>
      <c r="AU144" s="93" t="str">
        <f t="shared" si="51"/>
        <v/>
      </c>
    </row>
    <row r="145" spans="1:47" x14ac:dyDescent="0.3">
      <c r="A145" t="s">
        <v>84</v>
      </c>
      <c r="B145" s="164" t="s">
        <v>1725</v>
      </c>
      <c r="C145" t="s">
        <v>1694</v>
      </c>
      <c r="D145" t="s">
        <v>1432</v>
      </c>
      <c r="E145" t="s">
        <v>90</v>
      </c>
      <c r="F145" t="s">
        <v>1433</v>
      </c>
      <c r="H145" t="s">
        <v>1726</v>
      </c>
      <c r="J145">
        <v>1800</v>
      </c>
      <c r="L145" t="s">
        <v>91</v>
      </c>
      <c r="O145" t="s">
        <v>135</v>
      </c>
      <c r="P145" s="19">
        <v>46260.457638888889</v>
      </c>
      <c r="Q145" s="33">
        <v>46251</v>
      </c>
      <c r="R145" s="33">
        <v>46260</v>
      </c>
      <c r="T145"/>
      <c r="U145"/>
      <c r="V145"/>
      <c r="W145"/>
      <c r="AH145" s="55">
        <f t="shared" si="38"/>
        <v>0.5</v>
      </c>
      <c r="AI145" s="55" t="str">
        <f t="shared" si="39"/>
        <v>FALSO</v>
      </c>
      <c r="AJ145" s="55">
        <f t="shared" si="40"/>
        <v>0</v>
      </c>
      <c r="AK145" s="93" t="str">
        <f t="shared" si="41"/>
        <v/>
      </c>
      <c r="AL145" s="96" t="str">
        <f t="shared" si="42"/>
        <v/>
      </c>
      <c r="AM145" s="93" t="str">
        <f t="shared" si="43"/>
        <v/>
      </c>
      <c r="AN145" s="96" t="str">
        <f t="shared" si="44"/>
        <v/>
      </c>
      <c r="AO145" s="93" t="str">
        <f t="shared" si="45"/>
        <v/>
      </c>
      <c r="AP145" s="96" t="str">
        <f t="shared" si="46"/>
        <v/>
      </c>
      <c r="AQ145" s="93" t="str">
        <f t="shared" si="47"/>
        <v/>
      </c>
      <c r="AR145" s="96" t="str">
        <f t="shared" si="48"/>
        <v/>
      </c>
      <c r="AS145" s="93" t="str">
        <f t="shared" si="49"/>
        <v/>
      </c>
      <c r="AT145" s="96" t="str">
        <f t="shared" si="50"/>
        <v/>
      </c>
      <c r="AU145" s="93" t="str">
        <f t="shared" si="51"/>
        <v/>
      </c>
    </row>
    <row r="146" spans="1:47" x14ac:dyDescent="0.3">
      <c r="A146" t="s">
        <v>84</v>
      </c>
      <c r="B146" s="164" t="s">
        <v>1727</v>
      </c>
      <c r="C146" t="s">
        <v>1694</v>
      </c>
      <c r="D146" t="s">
        <v>1432</v>
      </c>
      <c r="E146" t="s">
        <v>90</v>
      </c>
      <c r="F146" t="s">
        <v>1433</v>
      </c>
      <c r="H146" t="s">
        <v>1698</v>
      </c>
      <c r="L146" t="s">
        <v>91</v>
      </c>
      <c r="M146" s="164"/>
      <c r="O146" t="s">
        <v>135</v>
      </c>
      <c r="P146" s="19">
        <v>46260.438194444447</v>
      </c>
      <c r="Q146" s="33">
        <v>46251</v>
      </c>
      <c r="R146" s="33">
        <v>46260</v>
      </c>
      <c r="AH146" s="55" t="str">
        <f t="shared" si="38"/>
        <v/>
      </c>
      <c r="AI146" s="55" t="str">
        <f t="shared" si="39"/>
        <v>FALSO</v>
      </c>
      <c r="AJ146" s="55">
        <f t="shared" si="40"/>
        <v>0</v>
      </c>
      <c r="AK146" s="93" t="str">
        <f t="shared" si="41"/>
        <v/>
      </c>
      <c r="AL146" s="96" t="str">
        <f t="shared" si="42"/>
        <v/>
      </c>
      <c r="AM146" s="93" t="str">
        <f t="shared" si="43"/>
        <v/>
      </c>
      <c r="AN146" s="96" t="str">
        <f t="shared" si="44"/>
        <v/>
      </c>
      <c r="AO146" s="93" t="str">
        <f t="shared" si="45"/>
        <v/>
      </c>
      <c r="AP146" s="96" t="str">
        <f t="shared" si="46"/>
        <v/>
      </c>
      <c r="AQ146" s="93" t="str">
        <f t="shared" si="47"/>
        <v/>
      </c>
      <c r="AR146" s="96" t="str">
        <f t="shared" si="48"/>
        <v/>
      </c>
      <c r="AS146" s="93" t="str">
        <f t="shared" si="49"/>
        <v/>
      </c>
      <c r="AT146" s="96" t="str">
        <f t="shared" si="50"/>
        <v/>
      </c>
      <c r="AU146" s="93" t="str">
        <f t="shared" si="51"/>
        <v/>
      </c>
    </row>
    <row r="147" spans="1:47" x14ac:dyDescent="0.3">
      <c r="A147" t="s">
        <v>84</v>
      </c>
      <c r="B147" s="164" t="s">
        <v>1728</v>
      </c>
      <c r="C147" t="s">
        <v>1694</v>
      </c>
      <c r="D147" t="s">
        <v>1432</v>
      </c>
      <c r="E147" t="s">
        <v>90</v>
      </c>
      <c r="F147" t="s">
        <v>1433</v>
      </c>
      <c r="H147" t="s">
        <v>1729</v>
      </c>
      <c r="J147">
        <v>1800</v>
      </c>
      <c r="L147" t="s">
        <v>91</v>
      </c>
      <c r="M147" s="164"/>
      <c r="O147" t="s">
        <v>135</v>
      </c>
      <c r="P147" s="19">
        <v>46259.679861111108</v>
      </c>
      <c r="Q147" s="33">
        <v>46251</v>
      </c>
      <c r="R147" s="33">
        <v>46260</v>
      </c>
      <c r="AH147" s="55">
        <f t="shared" si="38"/>
        <v>0.5</v>
      </c>
      <c r="AI147" s="55" t="str">
        <f t="shared" si="39"/>
        <v>FALSO</v>
      </c>
      <c r="AJ147" s="55">
        <f t="shared" si="40"/>
        <v>0</v>
      </c>
      <c r="AK147" s="93" t="str">
        <f t="shared" si="41"/>
        <v/>
      </c>
      <c r="AL147" s="96" t="str">
        <f t="shared" si="42"/>
        <v/>
      </c>
      <c r="AM147" s="93" t="str">
        <f t="shared" si="43"/>
        <v/>
      </c>
      <c r="AN147" s="96" t="str">
        <f t="shared" si="44"/>
        <v/>
      </c>
      <c r="AO147" s="93" t="str">
        <f t="shared" si="45"/>
        <v/>
      </c>
      <c r="AP147" s="96" t="str">
        <f t="shared" si="46"/>
        <v/>
      </c>
      <c r="AQ147" s="93" t="str">
        <f t="shared" si="47"/>
        <v/>
      </c>
      <c r="AR147" s="96" t="str">
        <f t="shared" si="48"/>
        <v/>
      </c>
      <c r="AS147" s="93" t="str">
        <f t="shared" si="49"/>
        <v/>
      </c>
      <c r="AT147" s="96" t="str">
        <f t="shared" si="50"/>
        <v/>
      </c>
      <c r="AU147" s="93" t="str">
        <f t="shared" si="51"/>
        <v/>
      </c>
    </row>
    <row r="148" spans="1:47" x14ac:dyDescent="0.3">
      <c r="A148" t="s">
        <v>84</v>
      </c>
      <c r="B148" s="164" t="s">
        <v>1730</v>
      </c>
      <c r="C148" t="s">
        <v>1694</v>
      </c>
      <c r="D148" t="s">
        <v>1432</v>
      </c>
      <c r="E148" t="s">
        <v>90</v>
      </c>
      <c r="F148" t="s">
        <v>1433</v>
      </c>
      <c r="H148" t="s">
        <v>1731</v>
      </c>
      <c r="J148">
        <v>14400</v>
      </c>
      <c r="L148" t="s">
        <v>91</v>
      </c>
      <c r="O148" t="s">
        <v>135</v>
      </c>
      <c r="P148" s="19">
        <v>46259.595833333333</v>
      </c>
      <c r="Q148" s="33">
        <v>46251</v>
      </c>
      <c r="R148" s="33">
        <v>46260</v>
      </c>
      <c r="T148"/>
      <c r="U148"/>
      <c r="V148"/>
      <c r="W148"/>
      <c r="AH148" s="55">
        <f t="shared" si="38"/>
        <v>4</v>
      </c>
      <c r="AI148" s="55" t="str">
        <f t="shared" si="39"/>
        <v>FALSO</v>
      </c>
      <c r="AJ148" s="55">
        <f t="shared" si="40"/>
        <v>0</v>
      </c>
      <c r="AK148" s="93" t="str">
        <f t="shared" si="41"/>
        <v/>
      </c>
      <c r="AL148" s="96" t="str">
        <f t="shared" si="42"/>
        <v/>
      </c>
      <c r="AM148" s="93" t="str">
        <f t="shared" si="43"/>
        <v/>
      </c>
      <c r="AN148" s="96" t="str">
        <f t="shared" si="44"/>
        <v/>
      </c>
      <c r="AO148" s="93" t="str">
        <f t="shared" si="45"/>
        <v/>
      </c>
      <c r="AP148" s="96" t="str">
        <f t="shared" si="46"/>
        <v/>
      </c>
      <c r="AQ148" s="93" t="str">
        <f t="shared" si="47"/>
        <v/>
      </c>
      <c r="AR148" s="96" t="str">
        <f t="shared" si="48"/>
        <v/>
      </c>
      <c r="AS148" s="93" t="str">
        <f t="shared" si="49"/>
        <v/>
      </c>
      <c r="AT148" s="96" t="str">
        <f t="shared" si="50"/>
        <v/>
      </c>
      <c r="AU148" s="93" t="str">
        <f t="shared" si="51"/>
        <v/>
      </c>
    </row>
    <row r="149" spans="1:47" x14ac:dyDescent="0.3">
      <c r="A149" t="s">
        <v>84</v>
      </c>
      <c r="B149" s="164" t="s">
        <v>1732</v>
      </c>
      <c r="C149" t="s">
        <v>1697</v>
      </c>
      <c r="D149" t="s">
        <v>1432</v>
      </c>
      <c r="E149" t="s">
        <v>90</v>
      </c>
      <c r="F149" t="s">
        <v>1433</v>
      </c>
      <c r="H149" t="s">
        <v>1733</v>
      </c>
      <c r="J149">
        <v>1800</v>
      </c>
      <c r="L149" t="s">
        <v>91</v>
      </c>
      <c r="O149" t="s">
        <v>94</v>
      </c>
      <c r="P149" s="19">
        <v>46259.536111111112</v>
      </c>
      <c r="Q149" s="33">
        <v>46251</v>
      </c>
      <c r="R149" s="33">
        <v>46259</v>
      </c>
      <c r="S149" s="33">
        <v>46259</v>
      </c>
      <c r="T149"/>
      <c r="U149"/>
      <c r="V149"/>
      <c r="W149"/>
      <c r="AH149" s="55">
        <f t="shared" si="38"/>
        <v>0.5</v>
      </c>
      <c r="AI149" s="55" t="str">
        <f t="shared" si="39"/>
        <v>FALSO</v>
      </c>
      <c r="AJ149" s="55">
        <f t="shared" si="40"/>
        <v>0</v>
      </c>
      <c r="AK149" s="93" t="str">
        <f t="shared" si="41"/>
        <v/>
      </c>
      <c r="AL149" s="96" t="str">
        <f t="shared" si="42"/>
        <v/>
      </c>
      <c r="AM149" s="93" t="str">
        <f t="shared" si="43"/>
        <v/>
      </c>
      <c r="AN149" s="96" t="str">
        <f t="shared" si="44"/>
        <v/>
      </c>
      <c r="AO149" s="93" t="str">
        <f t="shared" si="45"/>
        <v/>
      </c>
      <c r="AP149" s="96" t="str">
        <f t="shared" si="46"/>
        <v/>
      </c>
      <c r="AQ149" s="93" t="str">
        <f t="shared" si="47"/>
        <v/>
      </c>
      <c r="AR149" s="96" t="str">
        <f t="shared" si="48"/>
        <v/>
      </c>
      <c r="AS149" s="93" t="str">
        <f t="shared" si="49"/>
        <v/>
      </c>
      <c r="AT149" s="96" t="str">
        <f t="shared" si="50"/>
        <v/>
      </c>
      <c r="AU149" s="93" t="str">
        <f t="shared" si="51"/>
        <v/>
      </c>
    </row>
    <row r="150" spans="1:47" x14ac:dyDescent="0.3">
      <c r="A150" t="s">
        <v>84</v>
      </c>
      <c r="B150" s="164" t="s">
        <v>1734</v>
      </c>
      <c r="C150" t="s">
        <v>1694</v>
      </c>
      <c r="D150" t="s">
        <v>1432</v>
      </c>
      <c r="E150" t="s">
        <v>90</v>
      </c>
      <c r="F150" t="s">
        <v>1433</v>
      </c>
      <c r="H150" t="s">
        <v>1735</v>
      </c>
      <c r="J150">
        <v>3600</v>
      </c>
      <c r="L150" t="s">
        <v>91</v>
      </c>
      <c r="O150" t="s">
        <v>135</v>
      </c>
      <c r="P150" s="19">
        <v>46259.468055555553</v>
      </c>
      <c r="Q150" s="33">
        <v>46251</v>
      </c>
      <c r="R150" s="33">
        <v>46259</v>
      </c>
      <c r="S150" s="33">
        <v>46259</v>
      </c>
      <c r="T150"/>
      <c r="U150"/>
      <c r="V150"/>
      <c r="W150"/>
      <c r="AH150" s="55">
        <f t="shared" si="38"/>
        <v>1</v>
      </c>
      <c r="AI150" s="55" t="str">
        <f t="shared" si="39"/>
        <v>FALSO</v>
      </c>
      <c r="AJ150" s="55">
        <f t="shared" si="40"/>
        <v>0</v>
      </c>
      <c r="AK150" s="93" t="str">
        <f t="shared" si="41"/>
        <v/>
      </c>
      <c r="AL150" s="96" t="str">
        <f t="shared" si="42"/>
        <v/>
      </c>
      <c r="AM150" s="93" t="str">
        <f t="shared" si="43"/>
        <v/>
      </c>
      <c r="AN150" s="96" t="str">
        <f t="shared" si="44"/>
        <v/>
      </c>
      <c r="AO150" s="93" t="str">
        <f t="shared" si="45"/>
        <v/>
      </c>
      <c r="AP150" s="96" t="str">
        <f t="shared" si="46"/>
        <v/>
      </c>
      <c r="AQ150" s="93" t="str">
        <f t="shared" si="47"/>
        <v/>
      </c>
      <c r="AR150" s="96" t="str">
        <f t="shared" si="48"/>
        <v/>
      </c>
      <c r="AS150" s="93" t="str">
        <f t="shared" si="49"/>
        <v/>
      </c>
      <c r="AT150" s="96" t="str">
        <f t="shared" si="50"/>
        <v/>
      </c>
      <c r="AU150" s="93" t="str">
        <f t="shared" si="51"/>
        <v/>
      </c>
    </row>
    <row r="151" spans="1:47" x14ac:dyDescent="0.3">
      <c r="A151" t="s">
        <v>84</v>
      </c>
      <c r="B151" s="164" t="s">
        <v>1736</v>
      </c>
      <c r="C151" t="s">
        <v>1697</v>
      </c>
      <c r="D151" t="s">
        <v>1432</v>
      </c>
      <c r="E151" t="s">
        <v>90</v>
      </c>
      <c r="F151" t="s">
        <v>1433</v>
      </c>
      <c r="H151" t="s">
        <v>1737</v>
      </c>
      <c r="J151">
        <v>21600</v>
      </c>
      <c r="L151" t="s">
        <v>91</v>
      </c>
      <c r="O151" t="s">
        <v>94</v>
      </c>
      <c r="P151" s="19">
        <v>46259.363888888889</v>
      </c>
      <c r="Q151" s="33">
        <v>46251</v>
      </c>
      <c r="R151" s="33">
        <v>46262</v>
      </c>
      <c r="S151" s="33">
        <v>46262</v>
      </c>
      <c r="T151"/>
      <c r="U151"/>
      <c r="V151"/>
      <c r="W151"/>
      <c r="AH151" s="55">
        <f t="shared" si="38"/>
        <v>6</v>
      </c>
      <c r="AI151" s="55" t="str">
        <f t="shared" si="39"/>
        <v>FALSO</v>
      </c>
      <c r="AJ151" s="55">
        <f t="shared" si="40"/>
        <v>0</v>
      </c>
      <c r="AK151" s="93" t="str">
        <f t="shared" si="41"/>
        <v/>
      </c>
      <c r="AL151" s="96" t="str">
        <f t="shared" si="42"/>
        <v/>
      </c>
      <c r="AM151" s="93" t="str">
        <f t="shared" si="43"/>
        <v/>
      </c>
      <c r="AN151" s="96" t="str">
        <f t="shared" si="44"/>
        <v/>
      </c>
      <c r="AO151" s="93" t="str">
        <f t="shared" si="45"/>
        <v/>
      </c>
      <c r="AP151" s="96" t="str">
        <f t="shared" si="46"/>
        <v/>
      </c>
      <c r="AQ151" s="93" t="str">
        <f t="shared" si="47"/>
        <v/>
      </c>
      <c r="AR151" s="96" t="str">
        <f t="shared" si="48"/>
        <v/>
      </c>
      <c r="AS151" s="93" t="str">
        <f t="shared" si="49"/>
        <v/>
      </c>
      <c r="AT151" s="96" t="str">
        <f t="shared" si="50"/>
        <v/>
      </c>
      <c r="AU151" s="93" t="str">
        <f t="shared" si="51"/>
        <v/>
      </c>
    </row>
    <row r="152" spans="1:47" x14ac:dyDescent="0.3">
      <c r="A152" t="s">
        <v>84</v>
      </c>
      <c r="B152" s="164" t="s">
        <v>1738</v>
      </c>
      <c r="C152" t="s">
        <v>1697</v>
      </c>
      <c r="D152" t="s">
        <v>1432</v>
      </c>
      <c r="E152" t="s">
        <v>90</v>
      </c>
      <c r="F152" t="s">
        <v>1433</v>
      </c>
      <c r="H152" t="s">
        <v>1739</v>
      </c>
      <c r="J152">
        <v>7200</v>
      </c>
      <c r="L152" t="s">
        <v>91</v>
      </c>
      <c r="O152" t="s">
        <v>94</v>
      </c>
      <c r="P152" s="19">
        <v>46259.35833333333</v>
      </c>
      <c r="Q152" s="33">
        <v>46251</v>
      </c>
      <c r="R152" s="33">
        <v>46260</v>
      </c>
      <c r="S152" s="33">
        <v>46260</v>
      </c>
      <c r="T152"/>
      <c r="U152"/>
      <c r="V152"/>
      <c r="W152"/>
      <c r="AH152" s="55">
        <f t="shared" si="38"/>
        <v>2</v>
      </c>
      <c r="AI152" s="55" t="str">
        <f t="shared" si="39"/>
        <v>FALSO</v>
      </c>
      <c r="AJ152" s="55">
        <f t="shared" si="40"/>
        <v>0</v>
      </c>
      <c r="AK152" s="93" t="str">
        <f t="shared" si="41"/>
        <v/>
      </c>
      <c r="AL152" s="96" t="str">
        <f t="shared" si="42"/>
        <v/>
      </c>
      <c r="AM152" s="93" t="str">
        <f t="shared" si="43"/>
        <v/>
      </c>
      <c r="AN152" s="96" t="str">
        <f t="shared" si="44"/>
        <v/>
      </c>
      <c r="AO152" s="93" t="str">
        <f t="shared" si="45"/>
        <v/>
      </c>
      <c r="AP152" s="96" t="str">
        <f t="shared" si="46"/>
        <v/>
      </c>
      <c r="AQ152" s="93" t="str">
        <f t="shared" si="47"/>
        <v/>
      </c>
      <c r="AR152" s="96" t="str">
        <f t="shared" si="48"/>
        <v/>
      </c>
      <c r="AS152" s="93" t="str">
        <f t="shared" si="49"/>
        <v/>
      </c>
      <c r="AT152" s="96" t="str">
        <f t="shared" si="50"/>
        <v/>
      </c>
      <c r="AU152" s="93" t="str">
        <f t="shared" si="51"/>
        <v/>
      </c>
    </row>
    <row r="153" spans="1:47" x14ac:dyDescent="0.3">
      <c r="A153" t="s">
        <v>84</v>
      </c>
      <c r="B153" s="164" t="s">
        <v>1740</v>
      </c>
      <c r="C153" t="s">
        <v>1697</v>
      </c>
      <c r="D153" t="s">
        <v>1432</v>
      </c>
      <c r="E153" t="s">
        <v>90</v>
      </c>
      <c r="F153" t="s">
        <v>1433</v>
      </c>
      <c r="H153" t="s">
        <v>1741</v>
      </c>
      <c r="J153">
        <v>21600</v>
      </c>
      <c r="L153" t="s">
        <v>91</v>
      </c>
      <c r="O153" t="s">
        <v>94</v>
      </c>
      <c r="P153" s="19">
        <v>46258.780555555553</v>
      </c>
      <c r="Q153" s="33">
        <v>46251</v>
      </c>
      <c r="R153" s="33">
        <v>46260</v>
      </c>
      <c r="S153" s="33">
        <v>46262</v>
      </c>
      <c r="AH153" s="55">
        <f t="shared" si="38"/>
        <v>6</v>
      </c>
      <c r="AI153" s="55" t="str">
        <f t="shared" si="39"/>
        <v>FALSO</v>
      </c>
      <c r="AJ153" s="55">
        <f t="shared" si="40"/>
        <v>0</v>
      </c>
      <c r="AK153" s="93" t="str">
        <f t="shared" si="41"/>
        <v/>
      </c>
      <c r="AL153" s="96" t="str">
        <f t="shared" si="42"/>
        <v/>
      </c>
      <c r="AM153" s="93" t="str">
        <f t="shared" si="43"/>
        <v/>
      </c>
      <c r="AN153" s="96" t="str">
        <f t="shared" si="44"/>
        <v/>
      </c>
      <c r="AO153" s="93" t="str">
        <f t="shared" si="45"/>
        <v/>
      </c>
      <c r="AP153" s="96" t="str">
        <f t="shared" si="46"/>
        <v/>
      </c>
      <c r="AQ153" s="93" t="str">
        <f t="shared" si="47"/>
        <v/>
      </c>
      <c r="AR153" s="96" t="str">
        <f t="shared" si="48"/>
        <v/>
      </c>
      <c r="AS153" s="93" t="str">
        <f t="shared" si="49"/>
        <v/>
      </c>
      <c r="AT153" s="96" t="str">
        <f t="shared" si="50"/>
        <v/>
      </c>
      <c r="AU153" s="93" t="str">
        <f t="shared" si="51"/>
        <v/>
      </c>
    </row>
    <row r="154" spans="1:47" x14ac:dyDescent="0.3">
      <c r="A154" t="s">
        <v>84</v>
      </c>
      <c r="B154" s="164" t="s">
        <v>1742</v>
      </c>
      <c r="C154" t="s">
        <v>1573</v>
      </c>
      <c r="D154" t="s">
        <v>1432</v>
      </c>
      <c r="E154" t="s">
        <v>90</v>
      </c>
      <c r="F154" t="s">
        <v>1433</v>
      </c>
      <c r="H154" t="s">
        <v>1676</v>
      </c>
      <c r="J154">
        <v>5400</v>
      </c>
      <c r="L154" t="s">
        <v>91</v>
      </c>
      <c r="O154" t="s">
        <v>94</v>
      </c>
      <c r="P154" s="19">
        <v>46258.768055555556</v>
      </c>
      <c r="R154" s="33">
        <v>46260</v>
      </c>
      <c r="S154" s="33">
        <v>46265</v>
      </c>
      <c r="U154"/>
      <c r="V154"/>
      <c r="W154"/>
      <c r="AH154" s="55">
        <f t="shared" si="38"/>
        <v>1.5</v>
      </c>
      <c r="AI154" s="55" t="str">
        <f t="shared" si="39"/>
        <v>FALSO</v>
      </c>
      <c r="AJ154" s="55">
        <f t="shared" si="40"/>
        <v>0</v>
      </c>
      <c r="AK154" s="93" t="str">
        <f t="shared" si="41"/>
        <v/>
      </c>
      <c r="AL154" s="96" t="str">
        <f t="shared" si="42"/>
        <v/>
      </c>
      <c r="AM154" s="93" t="str">
        <f t="shared" si="43"/>
        <v/>
      </c>
      <c r="AN154" s="96" t="str">
        <f t="shared" si="44"/>
        <v/>
      </c>
      <c r="AO154" s="93" t="str">
        <f t="shared" si="45"/>
        <v/>
      </c>
      <c r="AP154" s="96" t="str">
        <f t="shared" si="46"/>
        <v/>
      </c>
      <c r="AQ154" s="93" t="str">
        <f t="shared" si="47"/>
        <v/>
      </c>
      <c r="AR154" s="96" t="str">
        <f t="shared" si="48"/>
        <v/>
      </c>
      <c r="AS154" s="93" t="str">
        <f t="shared" si="49"/>
        <v/>
      </c>
      <c r="AT154" s="96" t="str">
        <f t="shared" si="50"/>
        <v/>
      </c>
      <c r="AU154" s="93" t="str">
        <f t="shared" si="51"/>
        <v/>
      </c>
    </row>
    <row r="155" spans="1:47" x14ac:dyDescent="0.3">
      <c r="A155" t="s">
        <v>84</v>
      </c>
      <c r="B155" s="164" t="s">
        <v>1743</v>
      </c>
      <c r="C155" t="s">
        <v>1694</v>
      </c>
      <c r="D155" t="s">
        <v>1432</v>
      </c>
      <c r="E155" t="s">
        <v>90</v>
      </c>
      <c r="F155" t="s">
        <v>1433</v>
      </c>
      <c r="H155" t="s">
        <v>1744</v>
      </c>
      <c r="J155">
        <v>1800</v>
      </c>
      <c r="L155" t="s">
        <v>91</v>
      </c>
      <c r="O155" t="s">
        <v>135</v>
      </c>
      <c r="P155" s="19">
        <v>46258.765972222223</v>
      </c>
      <c r="Q155" s="33">
        <v>46251</v>
      </c>
      <c r="R155" s="33">
        <v>46259</v>
      </c>
      <c r="T155"/>
      <c r="U155"/>
      <c r="V155"/>
      <c r="W155"/>
      <c r="AH155" s="55">
        <f t="shared" si="38"/>
        <v>0.5</v>
      </c>
      <c r="AI155" s="55" t="str">
        <f t="shared" si="39"/>
        <v>FALSO</v>
      </c>
      <c r="AJ155" s="55">
        <f t="shared" si="40"/>
        <v>0</v>
      </c>
      <c r="AK155" s="93" t="str">
        <f t="shared" si="41"/>
        <v/>
      </c>
      <c r="AL155" s="96" t="str">
        <f t="shared" si="42"/>
        <v/>
      </c>
      <c r="AM155" s="93" t="str">
        <f t="shared" si="43"/>
        <v/>
      </c>
      <c r="AN155" s="96" t="str">
        <f t="shared" si="44"/>
        <v/>
      </c>
      <c r="AO155" s="93" t="str">
        <f t="shared" si="45"/>
        <v/>
      </c>
      <c r="AP155" s="96" t="str">
        <f t="shared" si="46"/>
        <v/>
      </c>
      <c r="AQ155" s="93" t="str">
        <f t="shared" si="47"/>
        <v/>
      </c>
      <c r="AR155" s="96" t="str">
        <f t="shared" si="48"/>
        <v/>
      </c>
      <c r="AS155" s="93" t="str">
        <f t="shared" si="49"/>
        <v/>
      </c>
      <c r="AT155" s="96" t="str">
        <f t="shared" si="50"/>
        <v/>
      </c>
      <c r="AU155" s="93" t="str">
        <f t="shared" si="51"/>
        <v/>
      </c>
    </row>
    <row r="156" spans="1:47" x14ac:dyDescent="0.3">
      <c r="A156" t="s">
        <v>89</v>
      </c>
      <c r="B156" s="164" t="s">
        <v>1745</v>
      </c>
      <c r="C156" t="s">
        <v>1573</v>
      </c>
      <c r="D156" t="s">
        <v>1432</v>
      </c>
      <c r="E156" t="s">
        <v>90</v>
      </c>
      <c r="F156" t="s">
        <v>1433</v>
      </c>
      <c r="H156" t="s">
        <v>1746</v>
      </c>
      <c r="J156">
        <v>1200</v>
      </c>
      <c r="L156" t="s">
        <v>91</v>
      </c>
      <c r="O156" t="s">
        <v>94</v>
      </c>
      <c r="P156" s="19">
        <v>46258.658333333333</v>
      </c>
      <c r="Q156" s="33">
        <v>46265</v>
      </c>
      <c r="R156" s="33">
        <v>46266</v>
      </c>
      <c r="S156" s="33">
        <v>46266</v>
      </c>
      <c r="T156"/>
      <c r="U156"/>
      <c r="V156"/>
      <c r="W156"/>
      <c r="AH156" s="55">
        <f t="shared" si="38"/>
        <v>0.33333333333333331</v>
      </c>
      <c r="AI156" s="55" t="str">
        <f t="shared" si="39"/>
        <v>FALSO</v>
      </c>
      <c r="AJ156" s="55">
        <f t="shared" si="40"/>
        <v>0</v>
      </c>
      <c r="AK156" s="93" t="str">
        <f t="shared" si="41"/>
        <v/>
      </c>
      <c r="AL156" s="96" t="str">
        <f t="shared" si="42"/>
        <v/>
      </c>
      <c r="AM156" s="93" t="str">
        <f t="shared" si="43"/>
        <v/>
      </c>
      <c r="AN156" s="96" t="str">
        <f t="shared" si="44"/>
        <v/>
      </c>
      <c r="AO156" s="93" t="str">
        <f t="shared" si="45"/>
        <v/>
      </c>
      <c r="AP156" s="96" t="str">
        <f t="shared" si="46"/>
        <v/>
      </c>
      <c r="AQ156" s="93" t="str">
        <f t="shared" si="47"/>
        <v/>
      </c>
      <c r="AR156" s="96" t="str">
        <f t="shared" si="48"/>
        <v/>
      </c>
      <c r="AS156" s="93" t="str">
        <f t="shared" si="49"/>
        <v/>
      </c>
      <c r="AT156" s="96" t="str">
        <f t="shared" si="50"/>
        <v/>
      </c>
      <c r="AU156" s="93" t="str">
        <f t="shared" si="51"/>
        <v/>
      </c>
    </row>
    <row r="157" spans="1:47" x14ac:dyDescent="0.3">
      <c r="A157" t="s">
        <v>89</v>
      </c>
      <c r="B157" s="164" t="s">
        <v>1747</v>
      </c>
      <c r="C157" t="s">
        <v>1431</v>
      </c>
      <c r="D157" t="s">
        <v>1432</v>
      </c>
      <c r="E157" t="s">
        <v>90</v>
      </c>
      <c r="F157" t="s">
        <v>1433</v>
      </c>
      <c r="H157" t="s">
        <v>1748</v>
      </c>
      <c r="J157">
        <v>900</v>
      </c>
      <c r="L157" t="s">
        <v>91</v>
      </c>
      <c r="M157" s="35"/>
      <c r="O157" t="s">
        <v>94</v>
      </c>
      <c r="P157" s="19">
        <v>46258.658333333333</v>
      </c>
      <c r="Q157" s="33">
        <v>46279</v>
      </c>
      <c r="R157" s="33">
        <v>46279</v>
      </c>
      <c r="S157" s="33">
        <v>46279</v>
      </c>
      <c r="AH157" s="55">
        <f t="shared" si="38"/>
        <v>0.25</v>
      </c>
      <c r="AI157" s="55" t="str">
        <f t="shared" si="39"/>
        <v>FALSO</v>
      </c>
      <c r="AJ157" s="55">
        <f t="shared" si="40"/>
        <v>0</v>
      </c>
      <c r="AK157" s="93" t="str">
        <f t="shared" si="41"/>
        <v/>
      </c>
      <c r="AL157" s="96" t="str">
        <f t="shared" si="42"/>
        <v/>
      </c>
      <c r="AM157" s="93" t="str">
        <f t="shared" si="43"/>
        <v/>
      </c>
      <c r="AN157" s="96" t="str">
        <f t="shared" si="44"/>
        <v/>
      </c>
      <c r="AO157" s="93" t="str">
        <f t="shared" si="45"/>
        <v/>
      </c>
      <c r="AP157" s="96" t="str">
        <f t="shared" si="46"/>
        <v/>
      </c>
      <c r="AQ157" s="93" t="str">
        <f t="shared" si="47"/>
        <v/>
      </c>
      <c r="AR157" s="96" t="str">
        <f t="shared" si="48"/>
        <v/>
      </c>
      <c r="AS157" s="93" t="str">
        <f t="shared" si="49"/>
        <v/>
      </c>
      <c r="AT157" s="96" t="str">
        <f t="shared" si="50"/>
        <v/>
      </c>
      <c r="AU157" s="93" t="str">
        <f t="shared" si="51"/>
        <v/>
      </c>
    </row>
    <row r="158" spans="1:47" x14ac:dyDescent="0.3">
      <c r="A158" t="s">
        <v>89</v>
      </c>
      <c r="B158" s="164" t="s">
        <v>1749</v>
      </c>
      <c r="C158" t="s">
        <v>1431</v>
      </c>
      <c r="D158" t="s">
        <v>1432</v>
      </c>
      <c r="E158" t="s">
        <v>90</v>
      </c>
      <c r="F158" t="s">
        <v>1433</v>
      </c>
      <c r="H158" t="s">
        <v>1750</v>
      </c>
      <c r="J158">
        <v>900</v>
      </c>
      <c r="L158" t="s">
        <v>91</v>
      </c>
      <c r="M158" s="35"/>
      <c r="O158" t="s">
        <v>94</v>
      </c>
      <c r="P158" s="19">
        <v>46258.658333333333</v>
      </c>
      <c r="Q158" s="33">
        <v>46279</v>
      </c>
      <c r="R158" s="33">
        <v>46279</v>
      </c>
      <c r="S158" s="33">
        <v>46279</v>
      </c>
      <c r="AH158" s="55">
        <f t="shared" si="38"/>
        <v>0.25</v>
      </c>
      <c r="AI158" s="55" t="str">
        <f t="shared" si="39"/>
        <v>FALSO</v>
      </c>
      <c r="AJ158" s="55">
        <f t="shared" si="40"/>
        <v>0</v>
      </c>
      <c r="AK158" s="93" t="str">
        <f t="shared" si="41"/>
        <v/>
      </c>
      <c r="AL158" s="96" t="str">
        <f t="shared" si="42"/>
        <v/>
      </c>
      <c r="AM158" s="93" t="str">
        <f t="shared" si="43"/>
        <v/>
      </c>
      <c r="AN158" s="96" t="str">
        <f t="shared" si="44"/>
        <v/>
      </c>
      <c r="AO158" s="93" t="str">
        <f t="shared" si="45"/>
        <v/>
      </c>
      <c r="AP158" s="96" t="str">
        <f t="shared" si="46"/>
        <v/>
      </c>
      <c r="AQ158" s="93" t="str">
        <f t="shared" si="47"/>
        <v/>
      </c>
      <c r="AR158" s="96" t="str">
        <f t="shared" si="48"/>
        <v/>
      </c>
      <c r="AS158" s="93" t="str">
        <f t="shared" si="49"/>
        <v/>
      </c>
      <c r="AT158" s="96" t="str">
        <f t="shared" si="50"/>
        <v/>
      </c>
      <c r="AU158" s="93" t="str">
        <f t="shared" si="51"/>
        <v/>
      </c>
    </row>
    <row r="159" spans="1:47" x14ac:dyDescent="0.3">
      <c r="A159" t="s">
        <v>84</v>
      </c>
      <c r="B159" s="164" t="s">
        <v>1751</v>
      </c>
      <c r="C159" t="s">
        <v>1697</v>
      </c>
      <c r="D159" t="s">
        <v>1432</v>
      </c>
      <c r="E159" t="s">
        <v>90</v>
      </c>
      <c r="F159" t="s">
        <v>1433</v>
      </c>
      <c r="H159" t="s">
        <v>1752</v>
      </c>
      <c r="J159">
        <v>900</v>
      </c>
      <c r="L159" t="s">
        <v>91</v>
      </c>
      <c r="O159" t="s">
        <v>94</v>
      </c>
      <c r="P159" s="19">
        <v>46258.598611111112</v>
      </c>
      <c r="Q159" s="33">
        <v>46251</v>
      </c>
      <c r="R159" s="33">
        <v>46259</v>
      </c>
      <c r="S159" s="33">
        <v>46259</v>
      </c>
      <c r="T159"/>
      <c r="U159"/>
      <c r="V159"/>
      <c r="W159"/>
      <c r="AH159" s="55">
        <f t="shared" si="38"/>
        <v>0.25</v>
      </c>
      <c r="AI159" s="55" t="str">
        <f t="shared" si="39"/>
        <v>FALSO</v>
      </c>
      <c r="AJ159" s="55">
        <f t="shared" si="40"/>
        <v>0</v>
      </c>
      <c r="AK159" s="93" t="str">
        <f t="shared" si="41"/>
        <v/>
      </c>
      <c r="AL159" s="96" t="str">
        <f t="shared" si="42"/>
        <v/>
      </c>
      <c r="AM159" s="93" t="str">
        <f t="shared" si="43"/>
        <v/>
      </c>
      <c r="AN159" s="96" t="str">
        <f t="shared" si="44"/>
        <v/>
      </c>
      <c r="AO159" s="93" t="str">
        <f t="shared" si="45"/>
        <v/>
      </c>
      <c r="AP159" s="96" t="str">
        <f t="shared" si="46"/>
        <v/>
      </c>
      <c r="AQ159" s="93" t="str">
        <f t="shared" si="47"/>
        <v/>
      </c>
      <c r="AR159" s="96" t="str">
        <f t="shared" si="48"/>
        <v/>
      </c>
      <c r="AS159" s="93" t="str">
        <f t="shared" si="49"/>
        <v/>
      </c>
      <c r="AT159" s="96" t="str">
        <f t="shared" si="50"/>
        <v/>
      </c>
      <c r="AU159" s="93" t="str">
        <f t="shared" si="51"/>
        <v/>
      </c>
    </row>
    <row r="160" spans="1:47" x14ac:dyDescent="0.3">
      <c r="A160" t="s">
        <v>84</v>
      </c>
      <c r="B160" s="164" t="s">
        <v>1753</v>
      </c>
      <c r="C160" t="s">
        <v>1694</v>
      </c>
      <c r="D160" t="s">
        <v>1432</v>
      </c>
      <c r="E160" t="s">
        <v>90</v>
      </c>
      <c r="F160" t="s">
        <v>1433</v>
      </c>
      <c r="H160" t="s">
        <v>1754</v>
      </c>
      <c r="J160">
        <v>3600</v>
      </c>
      <c r="L160" t="s">
        <v>91</v>
      </c>
      <c r="O160" t="s">
        <v>135</v>
      </c>
      <c r="P160" s="19">
        <v>46258.540972222225</v>
      </c>
      <c r="Q160" s="33">
        <v>46251</v>
      </c>
      <c r="R160" s="33">
        <v>46260</v>
      </c>
      <c r="AH160" s="55">
        <f t="shared" si="38"/>
        <v>1</v>
      </c>
      <c r="AI160" s="55" t="str">
        <f t="shared" si="39"/>
        <v>FALSO</v>
      </c>
      <c r="AJ160" s="55">
        <f t="shared" si="40"/>
        <v>0</v>
      </c>
      <c r="AK160" s="93" t="str">
        <f t="shared" si="41"/>
        <v/>
      </c>
      <c r="AL160" s="96" t="str">
        <f t="shared" si="42"/>
        <v/>
      </c>
      <c r="AM160" s="93" t="str">
        <f t="shared" si="43"/>
        <v/>
      </c>
      <c r="AN160" s="96" t="str">
        <f t="shared" si="44"/>
        <v/>
      </c>
      <c r="AO160" s="93" t="str">
        <f t="shared" si="45"/>
        <v/>
      </c>
      <c r="AP160" s="96" t="str">
        <f t="shared" si="46"/>
        <v/>
      </c>
      <c r="AQ160" s="93" t="str">
        <f t="shared" si="47"/>
        <v/>
      </c>
      <c r="AR160" s="96" t="str">
        <f t="shared" si="48"/>
        <v/>
      </c>
      <c r="AS160" s="93" t="str">
        <f t="shared" si="49"/>
        <v/>
      </c>
      <c r="AT160" s="96" t="str">
        <f t="shared" si="50"/>
        <v/>
      </c>
      <c r="AU160" s="93" t="str">
        <f t="shared" si="51"/>
        <v/>
      </c>
    </row>
    <row r="161" spans="1:47" x14ac:dyDescent="0.3">
      <c r="A161" t="s">
        <v>84</v>
      </c>
      <c r="B161" s="164" t="s">
        <v>1755</v>
      </c>
      <c r="C161" t="s">
        <v>1697</v>
      </c>
      <c r="D161" t="s">
        <v>1432</v>
      </c>
      <c r="E161" t="s">
        <v>90</v>
      </c>
      <c r="F161" t="s">
        <v>1433</v>
      </c>
      <c r="H161" t="s">
        <v>1756</v>
      </c>
      <c r="J161">
        <v>14400</v>
      </c>
      <c r="L161" t="s">
        <v>91</v>
      </c>
      <c r="O161" t="s">
        <v>94</v>
      </c>
      <c r="P161" s="19">
        <v>46258.504166666666</v>
      </c>
      <c r="Q161" s="33">
        <v>46251</v>
      </c>
      <c r="R161" s="33">
        <v>46259</v>
      </c>
      <c r="S161" s="33">
        <v>46259</v>
      </c>
      <c r="AH161" s="55">
        <f t="shared" si="38"/>
        <v>4</v>
      </c>
      <c r="AI161" s="55" t="str">
        <f t="shared" si="39"/>
        <v>FALSO</v>
      </c>
      <c r="AJ161" s="55">
        <f t="shared" si="40"/>
        <v>0</v>
      </c>
      <c r="AK161" s="93" t="str">
        <f t="shared" si="41"/>
        <v/>
      </c>
      <c r="AL161" s="96" t="str">
        <f t="shared" si="42"/>
        <v/>
      </c>
      <c r="AM161" s="93" t="str">
        <f t="shared" si="43"/>
        <v/>
      </c>
      <c r="AN161" s="96" t="str">
        <f t="shared" si="44"/>
        <v/>
      </c>
      <c r="AO161" s="93" t="str">
        <f t="shared" si="45"/>
        <v/>
      </c>
      <c r="AP161" s="96" t="str">
        <f t="shared" si="46"/>
        <v/>
      </c>
      <c r="AQ161" s="93" t="str">
        <f t="shared" si="47"/>
        <v/>
      </c>
      <c r="AR161" s="96" t="str">
        <f t="shared" si="48"/>
        <v/>
      </c>
      <c r="AS161" s="93" t="str">
        <f t="shared" si="49"/>
        <v/>
      </c>
      <c r="AT161" s="96" t="str">
        <f t="shared" si="50"/>
        <v/>
      </c>
      <c r="AU161" s="93" t="str">
        <f t="shared" si="51"/>
        <v/>
      </c>
    </row>
    <row r="162" spans="1:47" x14ac:dyDescent="0.3">
      <c r="A162" t="s">
        <v>84</v>
      </c>
      <c r="B162" s="164" t="s">
        <v>1757</v>
      </c>
      <c r="C162" t="s">
        <v>1694</v>
      </c>
      <c r="D162" t="s">
        <v>1432</v>
      </c>
      <c r="E162" t="s">
        <v>90</v>
      </c>
      <c r="F162" t="s">
        <v>1433</v>
      </c>
      <c r="H162" t="s">
        <v>1758</v>
      </c>
      <c r="L162" t="s">
        <v>91</v>
      </c>
      <c r="O162" t="s">
        <v>135</v>
      </c>
      <c r="P162" s="19">
        <v>46258.39166666667</v>
      </c>
      <c r="Q162" s="33">
        <v>46251</v>
      </c>
      <c r="R162" s="33">
        <v>46258</v>
      </c>
      <c r="AH162" s="55" t="str">
        <f t="shared" si="38"/>
        <v/>
      </c>
      <c r="AI162" s="55" t="str">
        <f t="shared" si="39"/>
        <v>FALSO</v>
      </c>
      <c r="AJ162" s="55">
        <f t="shared" si="40"/>
        <v>0</v>
      </c>
      <c r="AK162" s="93" t="str">
        <f t="shared" si="41"/>
        <v/>
      </c>
      <c r="AL162" s="96" t="str">
        <f t="shared" si="42"/>
        <v/>
      </c>
      <c r="AM162" s="93" t="str">
        <f t="shared" si="43"/>
        <v/>
      </c>
      <c r="AN162" s="96" t="str">
        <f t="shared" si="44"/>
        <v/>
      </c>
      <c r="AO162" s="93" t="str">
        <f t="shared" si="45"/>
        <v/>
      </c>
      <c r="AP162" s="96" t="str">
        <f t="shared" si="46"/>
        <v/>
      </c>
      <c r="AQ162" s="93" t="str">
        <f t="shared" si="47"/>
        <v/>
      </c>
      <c r="AR162" s="96" t="str">
        <f t="shared" si="48"/>
        <v/>
      </c>
      <c r="AS162" s="93" t="str">
        <f t="shared" si="49"/>
        <v/>
      </c>
      <c r="AT162" s="96" t="str">
        <f t="shared" si="50"/>
        <v/>
      </c>
      <c r="AU162" s="93" t="str">
        <f t="shared" si="51"/>
        <v/>
      </c>
    </row>
    <row r="163" spans="1:47" x14ac:dyDescent="0.3">
      <c r="A163" t="s">
        <v>84</v>
      </c>
      <c r="B163" s="164" t="s">
        <v>1759</v>
      </c>
      <c r="C163" t="s">
        <v>1694</v>
      </c>
      <c r="D163" t="s">
        <v>1432</v>
      </c>
      <c r="E163" t="s">
        <v>90</v>
      </c>
      <c r="F163" t="s">
        <v>1433</v>
      </c>
      <c r="H163" t="s">
        <v>1760</v>
      </c>
      <c r="L163" t="s">
        <v>91</v>
      </c>
      <c r="M163" s="164"/>
      <c r="O163" t="s">
        <v>135</v>
      </c>
      <c r="P163" s="19">
        <v>46258.390972222223</v>
      </c>
      <c r="Q163" s="33">
        <v>46251</v>
      </c>
      <c r="R163" s="33">
        <v>46258</v>
      </c>
      <c r="W163"/>
      <c r="AH163" s="55" t="str">
        <f t="shared" si="38"/>
        <v/>
      </c>
      <c r="AI163" s="55" t="str">
        <f t="shared" si="39"/>
        <v>FALSO</v>
      </c>
      <c r="AJ163" s="55">
        <f t="shared" si="40"/>
        <v>0</v>
      </c>
      <c r="AK163" s="93" t="str">
        <f t="shared" si="41"/>
        <v/>
      </c>
      <c r="AL163" s="96" t="str">
        <f t="shared" si="42"/>
        <v/>
      </c>
      <c r="AM163" s="93" t="str">
        <f t="shared" si="43"/>
        <v/>
      </c>
      <c r="AN163" s="96" t="str">
        <f t="shared" si="44"/>
        <v/>
      </c>
      <c r="AO163" s="93" t="str">
        <f t="shared" si="45"/>
        <v/>
      </c>
      <c r="AP163" s="96" t="str">
        <f t="shared" si="46"/>
        <v/>
      </c>
      <c r="AQ163" s="93" t="str">
        <f t="shared" si="47"/>
        <v/>
      </c>
      <c r="AR163" s="96" t="str">
        <f t="shared" si="48"/>
        <v/>
      </c>
      <c r="AS163" s="93" t="str">
        <f t="shared" si="49"/>
        <v/>
      </c>
      <c r="AT163" s="96" t="str">
        <f t="shared" si="50"/>
        <v/>
      </c>
      <c r="AU163" s="93" t="str">
        <f t="shared" si="51"/>
        <v/>
      </c>
    </row>
    <row r="164" spans="1:47" x14ac:dyDescent="0.3">
      <c r="A164" t="s">
        <v>84</v>
      </c>
      <c r="B164" s="164" t="s">
        <v>1761</v>
      </c>
      <c r="C164" t="s">
        <v>1694</v>
      </c>
      <c r="D164" t="s">
        <v>1432</v>
      </c>
      <c r="E164" t="s">
        <v>90</v>
      </c>
      <c r="F164" t="s">
        <v>1433</v>
      </c>
      <c r="H164" t="s">
        <v>1762</v>
      </c>
      <c r="L164" t="s">
        <v>91</v>
      </c>
      <c r="M164" s="164"/>
      <c r="O164" t="s">
        <v>135</v>
      </c>
      <c r="P164" s="19">
        <v>46258.390972222223</v>
      </c>
      <c r="Q164" s="33">
        <v>46251</v>
      </c>
      <c r="R164" s="33">
        <v>46258</v>
      </c>
      <c r="AH164" s="55" t="str">
        <f t="shared" si="38"/>
        <v/>
      </c>
      <c r="AI164" s="55" t="str">
        <f t="shared" si="39"/>
        <v>FALSO</v>
      </c>
      <c r="AJ164" s="55">
        <f t="shared" si="40"/>
        <v>0</v>
      </c>
      <c r="AK164" s="93" t="str">
        <f t="shared" si="41"/>
        <v/>
      </c>
      <c r="AL164" s="96" t="str">
        <f t="shared" si="42"/>
        <v/>
      </c>
      <c r="AM164" s="93" t="str">
        <f t="shared" si="43"/>
        <v/>
      </c>
      <c r="AN164" s="96" t="str">
        <f t="shared" si="44"/>
        <v/>
      </c>
      <c r="AO164" s="93" t="str">
        <f t="shared" si="45"/>
        <v/>
      </c>
      <c r="AP164" s="96" t="str">
        <f t="shared" si="46"/>
        <v/>
      </c>
      <c r="AQ164" s="93" t="str">
        <f t="shared" si="47"/>
        <v/>
      </c>
      <c r="AR164" s="96" t="str">
        <f t="shared" si="48"/>
        <v/>
      </c>
      <c r="AS164" s="93" t="str">
        <f t="shared" si="49"/>
        <v/>
      </c>
      <c r="AT164" s="96" t="str">
        <f t="shared" si="50"/>
        <v/>
      </c>
      <c r="AU164" s="93" t="str">
        <f t="shared" si="51"/>
        <v/>
      </c>
    </row>
    <row r="165" spans="1:47" x14ac:dyDescent="0.3">
      <c r="A165" t="s">
        <v>84</v>
      </c>
      <c r="B165" s="164" t="s">
        <v>1763</v>
      </c>
      <c r="C165" t="s">
        <v>1697</v>
      </c>
      <c r="D165" t="s">
        <v>1432</v>
      </c>
      <c r="E165" t="s">
        <v>90</v>
      </c>
      <c r="F165" t="s">
        <v>1433</v>
      </c>
      <c r="H165" t="s">
        <v>1764</v>
      </c>
      <c r="J165">
        <v>7200</v>
      </c>
      <c r="L165" t="s">
        <v>91</v>
      </c>
      <c r="M165" s="164"/>
      <c r="O165" t="s">
        <v>94</v>
      </c>
      <c r="P165" s="19">
        <v>46258.38958333333</v>
      </c>
      <c r="Q165" s="33">
        <v>46251</v>
      </c>
      <c r="R165" s="33">
        <v>46259</v>
      </c>
      <c r="S165" s="33">
        <v>46259</v>
      </c>
      <c r="AH165" s="55">
        <f t="shared" si="38"/>
        <v>2</v>
      </c>
      <c r="AI165" s="55" t="str">
        <f t="shared" si="39"/>
        <v>FALSO</v>
      </c>
      <c r="AJ165" s="55">
        <f t="shared" si="40"/>
        <v>0</v>
      </c>
      <c r="AK165" s="93" t="str">
        <f t="shared" si="41"/>
        <v/>
      </c>
      <c r="AL165" s="96" t="str">
        <f t="shared" si="42"/>
        <v/>
      </c>
      <c r="AM165" s="93" t="str">
        <f t="shared" si="43"/>
        <v/>
      </c>
      <c r="AN165" s="96" t="str">
        <f t="shared" si="44"/>
        <v/>
      </c>
      <c r="AO165" s="93" t="str">
        <f t="shared" si="45"/>
        <v/>
      </c>
      <c r="AP165" s="96" t="str">
        <f t="shared" si="46"/>
        <v/>
      </c>
      <c r="AQ165" s="93" t="str">
        <f t="shared" si="47"/>
        <v/>
      </c>
      <c r="AR165" s="96" t="str">
        <f t="shared" si="48"/>
        <v/>
      </c>
      <c r="AS165" s="93" t="str">
        <f t="shared" si="49"/>
        <v/>
      </c>
      <c r="AT165" s="96" t="str">
        <f t="shared" si="50"/>
        <v/>
      </c>
      <c r="AU165" s="93" t="str">
        <f t="shared" si="51"/>
        <v/>
      </c>
    </row>
    <row r="166" spans="1:47" x14ac:dyDescent="0.3">
      <c r="A166" t="s">
        <v>84</v>
      </c>
      <c r="B166" s="164" t="s">
        <v>1765</v>
      </c>
      <c r="C166" t="s">
        <v>1694</v>
      </c>
      <c r="D166" t="s">
        <v>1432</v>
      </c>
      <c r="E166" t="s">
        <v>90</v>
      </c>
      <c r="F166" t="s">
        <v>1433</v>
      </c>
      <c r="H166" t="s">
        <v>1766</v>
      </c>
      <c r="J166">
        <v>3600</v>
      </c>
      <c r="L166" t="s">
        <v>91</v>
      </c>
      <c r="M166" s="164"/>
      <c r="O166" t="s">
        <v>135</v>
      </c>
      <c r="P166" s="19">
        <v>46258.379166666666</v>
      </c>
      <c r="Q166" s="33">
        <v>46251</v>
      </c>
      <c r="R166" s="33">
        <v>46261</v>
      </c>
      <c r="AH166" s="55">
        <f t="shared" si="38"/>
        <v>1</v>
      </c>
      <c r="AI166" s="55" t="str">
        <f t="shared" si="39"/>
        <v>FALSO</v>
      </c>
      <c r="AJ166" s="55">
        <f t="shared" si="40"/>
        <v>0</v>
      </c>
      <c r="AK166" s="93" t="str">
        <f t="shared" si="41"/>
        <v/>
      </c>
      <c r="AL166" s="96" t="str">
        <f t="shared" si="42"/>
        <v/>
      </c>
      <c r="AM166" s="93" t="str">
        <f t="shared" si="43"/>
        <v/>
      </c>
      <c r="AN166" s="96" t="str">
        <f t="shared" si="44"/>
        <v/>
      </c>
      <c r="AO166" s="93" t="str">
        <f t="shared" si="45"/>
        <v/>
      </c>
      <c r="AP166" s="96" t="str">
        <f t="shared" si="46"/>
        <v/>
      </c>
      <c r="AQ166" s="93" t="str">
        <f t="shared" si="47"/>
        <v/>
      </c>
      <c r="AR166" s="96" t="str">
        <f t="shared" si="48"/>
        <v/>
      </c>
      <c r="AS166" s="93" t="str">
        <f t="shared" si="49"/>
        <v/>
      </c>
      <c r="AT166" s="96" t="str">
        <f t="shared" si="50"/>
        <v/>
      </c>
      <c r="AU166" s="93" t="str">
        <f t="shared" si="51"/>
        <v/>
      </c>
    </row>
    <row r="167" spans="1:47" x14ac:dyDescent="0.3">
      <c r="A167" t="s">
        <v>84</v>
      </c>
      <c r="B167" s="164" t="s">
        <v>1767</v>
      </c>
      <c r="C167" t="s">
        <v>1694</v>
      </c>
      <c r="D167" t="s">
        <v>1432</v>
      </c>
      <c r="E167" t="s">
        <v>90</v>
      </c>
      <c r="F167" t="s">
        <v>1433</v>
      </c>
      <c r="H167" t="s">
        <v>1768</v>
      </c>
      <c r="J167">
        <v>1800</v>
      </c>
      <c r="L167" t="s">
        <v>91</v>
      </c>
      <c r="M167" s="164"/>
      <c r="O167" t="s">
        <v>94</v>
      </c>
      <c r="P167" s="19">
        <v>46258.376388888886</v>
      </c>
      <c r="Q167" s="33">
        <v>46251</v>
      </c>
      <c r="R167" s="33">
        <v>46258</v>
      </c>
      <c r="S167" s="33">
        <v>46258</v>
      </c>
      <c r="W167"/>
      <c r="AH167" s="55">
        <f t="shared" si="38"/>
        <v>0.5</v>
      </c>
      <c r="AI167" s="55" t="str">
        <f t="shared" si="39"/>
        <v>FALSO</v>
      </c>
      <c r="AJ167" s="55">
        <f t="shared" si="40"/>
        <v>0</v>
      </c>
      <c r="AK167" s="93" t="str">
        <f t="shared" si="41"/>
        <v/>
      </c>
      <c r="AL167" s="96" t="str">
        <f t="shared" si="42"/>
        <v/>
      </c>
      <c r="AM167" s="93" t="str">
        <f t="shared" si="43"/>
        <v/>
      </c>
      <c r="AN167" s="96" t="str">
        <f t="shared" si="44"/>
        <v/>
      </c>
      <c r="AO167" s="93" t="str">
        <f t="shared" si="45"/>
        <v/>
      </c>
      <c r="AP167" s="96" t="str">
        <f t="shared" si="46"/>
        <v/>
      </c>
      <c r="AQ167" s="93" t="str">
        <f t="shared" si="47"/>
        <v/>
      </c>
      <c r="AR167" s="96" t="str">
        <f t="shared" si="48"/>
        <v/>
      </c>
      <c r="AS167" s="93" t="str">
        <f t="shared" si="49"/>
        <v/>
      </c>
      <c r="AT167" s="96" t="str">
        <f t="shared" si="50"/>
        <v/>
      </c>
      <c r="AU167" s="93" t="str">
        <f t="shared" si="51"/>
        <v/>
      </c>
    </row>
    <row r="168" spans="1:47" x14ac:dyDescent="0.3">
      <c r="A168" t="s">
        <v>84</v>
      </c>
      <c r="B168" s="164" t="s">
        <v>1769</v>
      </c>
      <c r="C168" t="s">
        <v>1694</v>
      </c>
      <c r="D168" t="s">
        <v>1432</v>
      </c>
      <c r="E168" t="s">
        <v>90</v>
      </c>
      <c r="F168" t="s">
        <v>1433</v>
      </c>
      <c r="H168" t="s">
        <v>1770</v>
      </c>
      <c r="J168">
        <v>1800</v>
      </c>
      <c r="L168" t="s">
        <v>91</v>
      </c>
      <c r="O168" t="s">
        <v>94</v>
      </c>
      <c r="P168" s="19">
        <v>46258.369444444441</v>
      </c>
      <c r="Q168" s="33">
        <v>46251</v>
      </c>
      <c r="R168" s="33">
        <v>46258</v>
      </c>
      <c r="S168" s="33">
        <v>46258</v>
      </c>
      <c r="AH168" s="55">
        <f t="shared" si="38"/>
        <v>0.5</v>
      </c>
      <c r="AI168" s="55" t="str">
        <f t="shared" si="39"/>
        <v>FALSO</v>
      </c>
      <c r="AJ168" s="55">
        <f t="shared" si="40"/>
        <v>0</v>
      </c>
      <c r="AK168" s="93" t="str">
        <f t="shared" si="41"/>
        <v/>
      </c>
      <c r="AL168" s="96" t="str">
        <f t="shared" si="42"/>
        <v/>
      </c>
      <c r="AM168" s="93" t="str">
        <f t="shared" si="43"/>
        <v/>
      </c>
      <c r="AN168" s="96" t="str">
        <f t="shared" si="44"/>
        <v/>
      </c>
      <c r="AO168" s="93" t="str">
        <f t="shared" si="45"/>
        <v/>
      </c>
      <c r="AP168" s="96" t="str">
        <f t="shared" si="46"/>
        <v/>
      </c>
      <c r="AQ168" s="93" t="str">
        <f t="shared" si="47"/>
        <v/>
      </c>
      <c r="AR168" s="96" t="str">
        <f t="shared" si="48"/>
        <v/>
      </c>
      <c r="AS168" s="93" t="str">
        <f t="shared" si="49"/>
        <v/>
      </c>
      <c r="AT168" s="96" t="str">
        <f t="shared" si="50"/>
        <v/>
      </c>
      <c r="AU168" s="93" t="str">
        <f t="shared" si="51"/>
        <v/>
      </c>
    </row>
    <row r="169" spans="1:47" x14ac:dyDescent="0.3">
      <c r="A169" t="s">
        <v>84</v>
      </c>
      <c r="B169" s="164" t="s">
        <v>1771</v>
      </c>
      <c r="C169" t="s">
        <v>1694</v>
      </c>
      <c r="D169" t="s">
        <v>1432</v>
      </c>
      <c r="E169" t="s">
        <v>90</v>
      </c>
      <c r="F169" t="s">
        <v>1433</v>
      </c>
      <c r="H169" t="s">
        <v>1772</v>
      </c>
      <c r="L169" t="s">
        <v>91</v>
      </c>
      <c r="O169" t="s">
        <v>135</v>
      </c>
      <c r="P169" s="19">
        <v>46258.324999999997</v>
      </c>
      <c r="Q169" s="33">
        <v>46251</v>
      </c>
      <c r="R169" s="33">
        <v>46258</v>
      </c>
      <c r="AH169" s="55" t="str">
        <f t="shared" si="38"/>
        <v/>
      </c>
      <c r="AI169" s="55" t="str">
        <f t="shared" si="39"/>
        <v>FALSO</v>
      </c>
      <c r="AJ169" s="55">
        <f t="shared" si="40"/>
        <v>0</v>
      </c>
      <c r="AK169" s="93" t="str">
        <f t="shared" si="41"/>
        <v/>
      </c>
      <c r="AL169" s="96" t="str">
        <f t="shared" si="42"/>
        <v/>
      </c>
      <c r="AM169" s="93" t="str">
        <f t="shared" si="43"/>
        <v/>
      </c>
      <c r="AN169" s="96" t="str">
        <f t="shared" si="44"/>
        <v/>
      </c>
      <c r="AO169" s="93" t="str">
        <f t="shared" si="45"/>
        <v/>
      </c>
      <c r="AP169" s="96" t="str">
        <f t="shared" si="46"/>
        <v/>
      </c>
      <c r="AQ169" s="93" t="str">
        <f t="shared" si="47"/>
        <v/>
      </c>
      <c r="AR169" s="96" t="str">
        <f t="shared" si="48"/>
        <v/>
      </c>
      <c r="AS169" s="93" t="str">
        <f t="shared" si="49"/>
        <v/>
      </c>
      <c r="AT169" s="96" t="str">
        <f t="shared" si="50"/>
        <v/>
      </c>
      <c r="AU169" s="93" t="str">
        <f t="shared" si="51"/>
        <v/>
      </c>
    </row>
    <row r="170" spans="1:47" x14ac:dyDescent="0.3">
      <c r="A170" t="s">
        <v>84</v>
      </c>
      <c r="B170" s="164" t="s">
        <v>1773</v>
      </c>
      <c r="C170" t="s">
        <v>1694</v>
      </c>
      <c r="D170" t="s">
        <v>1432</v>
      </c>
      <c r="E170" t="s">
        <v>90</v>
      </c>
      <c r="F170" t="s">
        <v>1433</v>
      </c>
      <c r="H170" t="s">
        <v>1774</v>
      </c>
      <c r="J170">
        <v>1800</v>
      </c>
      <c r="L170" t="s">
        <v>91</v>
      </c>
      <c r="O170" t="s">
        <v>135</v>
      </c>
      <c r="P170" s="19">
        <v>46255.736111111109</v>
      </c>
      <c r="Q170" s="33">
        <v>46251</v>
      </c>
      <c r="R170" s="33">
        <v>46259</v>
      </c>
      <c r="S170"/>
      <c r="T170"/>
      <c r="U170"/>
      <c r="V170"/>
      <c r="W170"/>
      <c r="AH170" s="55">
        <f t="shared" si="38"/>
        <v>0.5</v>
      </c>
      <c r="AI170" s="55" t="str">
        <f t="shared" si="39"/>
        <v>FALSO</v>
      </c>
      <c r="AJ170" s="55">
        <f t="shared" si="40"/>
        <v>0</v>
      </c>
      <c r="AK170" s="93" t="str">
        <f t="shared" si="41"/>
        <v/>
      </c>
      <c r="AL170" s="96" t="str">
        <f t="shared" si="42"/>
        <v/>
      </c>
      <c r="AM170" s="93" t="str">
        <f t="shared" si="43"/>
        <v/>
      </c>
      <c r="AN170" s="96" t="str">
        <f t="shared" si="44"/>
        <v/>
      </c>
      <c r="AO170" s="93" t="str">
        <f t="shared" si="45"/>
        <v/>
      </c>
      <c r="AP170" s="96" t="str">
        <f t="shared" si="46"/>
        <v/>
      </c>
      <c r="AQ170" s="93" t="str">
        <f t="shared" si="47"/>
        <v/>
      </c>
      <c r="AR170" s="96" t="str">
        <f t="shared" si="48"/>
        <v/>
      </c>
      <c r="AS170" s="93" t="str">
        <f t="shared" si="49"/>
        <v/>
      </c>
      <c r="AT170" s="96" t="str">
        <f t="shared" si="50"/>
        <v/>
      </c>
      <c r="AU170" s="93" t="str">
        <f t="shared" si="51"/>
        <v/>
      </c>
    </row>
    <row r="171" spans="1:47" x14ac:dyDescent="0.3">
      <c r="A171" t="s">
        <v>84</v>
      </c>
      <c r="B171" s="164" t="s">
        <v>1775</v>
      </c>
      <c r="C171" t="s">
        <v>1697</v>
      </c>
      <c r="D171" t="s">
        <v>1432</v>
      </c>
      <c r="E171" t="s">
        <v>90</v>
      </c>
      <c r="F171" t="s">
        <v>1433</v>
      </c>
      <c r="H171" t="s">
        <v>1776</v>
      </c>
      <c r="J171">
        <v>28800</v>
      </c>
      <c r="L171" t="s">
        <v>91</v>
      </c>
      <c r="M171" s="164"/>
      <c r="O171" t="s">
        <v>94</v>
      </c>
      <c r="P171" s="19">
        <v>46255.709722222222</v>
      </c>
      <c r="Q171" s="33">
        <v>46251</v>
      </c>
      <c r="R171" s="33">
        <v>46258</v>
      </c>
      <c r="S171" s="33">
        <v>46260</v>
      </c>
      <c r="AH171" s="55">
        <f t="shared" si="38"/>
        <v>8</v>
      </c>
      <c r="AI171" s="55" t="str">
        <f t="shared" si="39"/>
        <v>FALSO</v>
      </c>
      <c r="AJ171" s="55">
        <f t="shared" si="40"/>
        <v>0</v>
      </c>
      <c r="AK171" s="93" t="str">
        <f t="shared" si="41"/>
        <v/>
      </c>
      <c r="AL171" s="96" t="str">
        <f t="shared" si="42"/>
        <v/>
      </c>
      <c r="AM171" s="93" t="str">
        <f t="shared" si="43"/>
        <v/>
      </c>
      <c r="AN171" s="96" t="str">
        <f t="shared" si="44"/>
        <v/>
      </c>
      <c r="AO171" s="93" t="str">
        <f t="shared" si="45"/>
        <v/>
      </c>
      <c r="AP171" s="96" t="str">
        <f t="shared" si="46"/>
        <v/>
      </c>
      <c r="AQ171" s="93" t="str">
        <f t="shared" si="47"/>
        <v/>
      </c>
      <c r="AR171" s="96" t="str">
        <f t="shared" si="48"/>
        <v/>
      </c>
      <c r="AS171" s="93" t="str">
        <f t="shared" si="49"/>
        <v/>
      </c>
      <c r="AT171" s="96" t="str">
        <f t="shared" si="50"/>
        <v/>
      </c>
      <c r="AU171" s="93" t="str">
        <f t="shared" si="51"/>
        <v/>
      </c>
    </row>
    <row r="172" spans="1:47" x14ac:dyDescent="0.3">
      <c r="A172" t="s">
        <v>89</v>
      </c>
      <c r="B172" s="164" t="s">
        <v>1777</v>
      </c>
      <c r="C172" t="s">
        <v>1573</v>
      </c>
      <c r="D172" t="s">
        <v>1432</v>
      </c>
      <c r="E172" t="s">
        <v>90</v>
      </c>
      <c r="F172" t="s">
        <v>1433</v>
      </c>
      <c r="H172" t="s">
        <v>1778</v>
      </c>
      <c r="L172" t="s">
        <v>91</v>
      </c>
      <c r="M172" s="164"/>
      <c r="O172" t="s">
        <v>135</v>
      </c>
      <c r="P172" s="19">
        <v>46255.575694444444</v>
      </c>
      <c r="Q172" s="33">
        <v>46265</v>
      </c>
      <c r="R172" s="33">
        <v>46268</v>
      </c>
      <c r="AH172" s="55" t="str">
        <f t="shared" si="38"/>
        <v/>
      </c>
      <c r="AI172" s="55" t="str">
        <f t="shared" si="39"/>
        <v>FALSO</v>
      </c>
      <c r="AJ172" s="55">
        <f t="shared" si="40"/>
        <v>0</v>
      </c>
      <c r="AK172" s="93" t="str">
        <f t="shared" si="41"/>
        <v/>
      </c>
      <c r="AL172" s="96" t="str">
        <f t="shared" si="42"/>
        <v/>
      </c>
      <c r="AM172" s="93" t="str">
        <f t="shared" si="43"/>
        <v/>
      </c>
      <c r="AN172" s="96" t="str">
        <f t="shared" si="44"/>
        <v/>
      </c>
      <c r="AO172" s="93" t="str">
        <f t="shared" si="45"/>
        <v/>
      </c>
      <c r="AP172" s="96" t="str">
        <f t="shared" si="46"/>
        <v/>
      </c>
      <c r="AQ172" s="93" t="str">
        <f t="shared" si="47"/>
        <v/>
      </c>
      <c r="AR172" s="96" t="str">
        <f t="shared" si="48"/>
        <v/>
      </c>
      <c r="AS172" s="93" t="str">
        <f t="shared" si="49"/>
        <v/>
      </c>
      <c r="AT172" s="96" t="str">
        <f t="shared" si="50"/>
        <v/>
      </c>
      <c r="AU172" s="93" t="str">
        <f t="shared" si="51"/>
        <v/>
      </c>
    </row>
    <row r="173" spans="1:47" x14ac:dyDescent="0.3">
      <c r="A173" t="s">
        <v>89</v>
      </c>
      <c r="B173" s="164" t="s">
        <v>1779</v>
      </c>
      <c r="C173" t="s">
        <v>1694</v>
      </c>
      <c r="D173" t="s">
        <v>1432</v>
      </c>
      <c r="E173" t="s">
        <v>90</v>
      </c>
      <c r="F173" t="s">
        <v>1433</v>
      </c>
      <c r="H173" t="s">
        <v>1780</v>
      </c>
      <c r="J173">
        <v>3600</v>
      </c>
      <c r="L173" t="s">
        <v>91</v>
      </c>
      <c r="O173" t="s">
        <v>94</v>
      </c>
      <c r="P173" s="19">
        <v>46255.512499999997</v>
      </c>
      <c r="Q173" s="33">
        <v>46251</v>
      </c>
      <c r="R173" s="33">
        <v>46255</v>
      </c>
      <c r="S173" s="33">
        <v>46255</v>
      </c>
      <c r="AH173" s="55">
        <f t="shared" si="38"/>
        <v>1</v>
      </c>
      <c r="AI173" s="55" t="str">
        <f t="shared" si="39"/>
        <v>FALSO</v>
      </c>
      <c r="AJ173" s="55">
        <f t="shared" si="40"/>
        <v>0</v>
      </c>
      <c r="AK173" s="93" t="str">
        <f t="shared" si="41"/>
        <v/>
      </c>
      <c r="AL173" s="96" t="str">
        <f t="shared" si="42"/>
        <v/>
      </c>
      <c r="AM173" s="93" t="str">
        <f t="shared" si="43"/>
        <v/>
      </c>
      <c r="AN173" s="96" t="str">
        <f t="shared" si="44"/>
        <v/>
      </c>
      <c r="AO173" s="93" t="str">
        <f t="shared" si="45"/>
        <v/>
      </c>
      <c r="AP173" s="96" t="str">
        <f t="shared" si="46"/>
        <v/>
      </c>
      <c r="AQ173" s="93" t="str">
        <f t="shared" si="47"/>
        <v/>
      </c>
      <c r="AR173" s="96" t="str">
        <f t="shared" si="48"/>
        <v/>
      </c>
      <c r="AS173" s="93" t="str">
        <f t="shared" si="49"/>
        <v/>
      </c>
      <c r="AT173" s="96" t="str">
        <f t="shared" si="50"/>
        <v/>
      </c>
      <c r="AU173" s="93" t="str">
        <f t="shared" si="51"/>
        <v/>
      </c>
    </row>
    <row r="174" spans="1:47" x14ac:dyDescent="0.3">
      <c r="A174" t="s">
        <v>84</v>
      </c>
      <c r="B174" s="164" t="s">
        <v>1781</v>
      </c>
      <c r="C174" t="s">
        <v>1694</v>
      </c>
      <c r="D174" t="s">
        <v>1432</v>
      </c>
      <c r="E174" t="s">
        <v>90</v>
      </c>
      <c r="F174" t="s">
        <v>1433</v>
      </c>
      <c r="H174" t="s">
        <v>1782</v>
      </c>
      <c r="J174">
        <v>900</v>
      </c>
      <c r="L174" t="s">
        <v>91</v>
      </c>
      <c r="M174" s="164"/>
      <c r="O174" t="s">
        <v>94</v>
      </c>
      <c r="P174" s="19">
        <v>46255.504166666666</v>
      </c>
      <c r="Q174" s="33">
        <v>46251</v>
      </c>
      <c r="R174" s="33">
        <v>46258</v>
      </c>
      <c r="S174" s="33">
        <v>46258</v>
      </c>
      <c r="AH174" s="55">
        <f t="shared" si="38"/>
        <v>0.25</v>
      </c>
      <c r="AI174" s="55" t="str">
        <f t="shared" si="39"/>
        <v>FALSO</v>
      </c>
      <c r="AJ174" s="55">
        <f t="shared" si="40"/>
        <v>0</v>
      </c>
      <c r="AK174" s="93" t="str">
        <f t="shared" si="41"/>
        <v/>
      </c>
      <c r="AL174" s="96" t="str">
        <f t="shared" si="42"/>
        <v/>
      </c>
      <c r="AM174" s="93" t="str">
        <f t="shared" si="43"/>
        <v/>
      </c>
      <c r="AN174" s="96" t="str">
        <f t="shared" si="44"/>
        <v/>
      </c>
      <c r="AO174" s="93" t="str">
        <f t="shared" si="45"/>
        <v/>
      </c>
      <c r="AP174" s="96" t="str">
        <f t="shared" si="46"/>
        <v/>
      </c>
      <c r="AQ174" s="93" t="str">
        <f t="shared" si="47"/>
        <v/>
      </c>
      <c r="AR174" s="96" t="str">
        <f t="shared" si="48"/>
        <v/>
      </c>
      <c r="AS174" s="93" t="str">
        <f t="shared" si="49"/>
        <v/>
      </c>
      <c r="AT174" s="96" t="str">
        <f t="shared" si="50"/>
        <v/>
      </c>
      <c r="AU174" s="93" t="str">
        <f t="shared" si="51"/>
        <v/>
      </c>
    </row>
    <row r="175" spans="1:47" x14ac:dyDescent="0.3">
      <c r="A175" t="s">
        <v>84</v>
      </c>
      <c r="B175" s="164" t="s">
        <v>1783</v>
      </c>
      <c r="C175" t="s">
        <v>1694</v>
      </c>
      <c r="D175" t="s">
        <v>1432</v>
      </c>
      <c r="E175" t="s">
        <v>90</v>
      </c>
      <c r="F175" t="s">
        <v>1433</v>
      </c>
      <c r="H175" t="s">
        <v>1784</v>
      </c>
      <c r="J175">
        <v>600</v>
      </c>
      <c r="L175" t="s">
        <v>91</v>
      </c>
      <c r="M175" s="164"/>
      <c r="O175" t="s">
        <v>94</v>
      </c>
      <c r="P175" s="19">
        <v>46255.47152777778</v>
      </c>
      <c r="Q175" s="33">
        <v>46251</v>
      </c>
      <c r="R175" s="33">
        <v>46258</v>
      </c>
      <c r="S175" s="33">
        <v>46258</v>
      </c>
      <c r="AH175" s="55">
        <f t="shared" si="38"/>
        <v>0.16666666666666666</v>
      </c>
      <c r="AI175" s="55" t="str">
        <f t="shared" si="39"/>
        <v>FALSO</v>
      </c>
      <c r="AJ175" s="55">
        <f t="shared" si="40"/>
        <v>0</v>
      </c>
      <c r="AK175" s="93" t="str">
        <f t="shared" si="41"/>
        <v/>
      </c>
      <c r="AL175" s="96" t="str">
        <f t="shared" si="42"/>
        <v/>
      </c>
      <c r="AM175" s="93" t="str">
        <f t="shared" si="43"/>
        <v/>
      </c>
      <c r="AN175" s="96" t="str">
        <f t="shared" si="44"/>
        <v/>
      </c>
      <c r="AO175" s="93" t="str">
        <f t="shared" si="45"/>
        <v/>
      </c>
      <c r="AP175" s="96" t="str">
        <f t="shared" si="46"/>
        <v/>
      </c>
      <c r="AQ175" s="93" t="str">
        <f t="shared" si="47"/>
        <v/>
      </c>
      <c r="AR175" s="96" t="str">
        <f t="shared" si="48"/>
        <v/>
      </c>
      <c r="AS175" s="93" t="str">
        <f t="shared" si="49"/>
        <v/>
      </c>
      <c r="AT175" s="96" t="str">
        <f t="shared" si="50"/>
        <v/>
      </c>
      <c r="AU175" s="93" t="str">
        <f t="shared" si="51"/>
        <v/>
      </c>
    </row>
    <row r="176" spans="1:47" x14ac:dyDescent="0.3">
      <c r="A176" t="s">
        <v>84</v>
      </c>
      <c r="B176" s="164" t="s">
        <v>1785</v>
      </c>
      <c r="C176" t="s">
        <v>1694</v>
      </c>
      <c r="D176" t="s">
        <v>1432</v>
      </c>
      <c r="E176" t="s">
        <v>90</v>
      </c>
      <c r="F176" t="s">
        <v>1433</v>
      </c>
      <c r="H176" t="s">
        <v>1786</v>
      </c>
      <c r="J176">
        <v>1800</v>
      </c>
      <c r="L176" t="s">
        <v>91</v>
      </c>
      <c r="M176" s="164"/>
      <c r="O176" t="s">
        <v>135</v>
      </c>
      <c r="P176" s="19">
        <v>46254.71875</v>
      </c>
      <c r="Q176" s="33">
        <v>46251</v>
      </c>
      <c r="R176" s="33">
        <v>46259</v>
      </c>
      <c r="AH176" s="55">
        <f t="shared" si="38"/>
        <v>0.5</v>
      </c>
      <c r="AI176" s="55" t="str">
        <f t="shared" si="39"/>
        <v>FALSO</v>
      </c>
      <c r="AJ176" s="55">
        <f t="shared" si="40"/>
        <v>0</v>
      </c>
      <c r="AK176" s="93" t="str">
        <f t="shared" si="41"/>
        <v/>
      </c>
      <c r="AL176" s="96" t="str">
        <f t="shared" si="42"/>
        <v/>
      </c>
      <c r="AM176" s="93" t="str">
        <f t="shared" si="43"/>
        <v/>
      </c>
      <c r="AN176" s="96" t="str">
        <f t="shared" si="44"/>
        <v/>
      </c>
      <c r="AO176" s="93" t="str">
        <f t="shared" si="45"/>
        <v/>
      </c>
      <c r="AP176" s="96" t="str">
        <f t="shared" si="46"/>
        <v/>
      </c>
      <c r="AQ176" s="93" t="str">
        <f t="shared" si="47"/>
        <v/>
      </c>
      <c r="AR176" s="96" t="str">
        <f t="shared" si="48"/>
        <v/>
      </c>
      <c r="AS176" s="93" t="str">
        <f t="shared" si="49"/>
        <v/>
      </c>
      <c r="AT176" s="96" t="str">
        <f t="shared" si="50"/>
        <v/>
      </c>
      <c r="AU176" s="93" t="str">
        <f t="shared" si="51"/>
        <v/>
      </c>
    </row>
    <row r="177" spans="1:47" x14ac:dyDescent="0.3">
      <c r="A177" t="s">
        <v>89</v>
      </c>
      <c r="B177" s="164" t="s">
        <v>1787</v>
      </c>
      <c r="C177" t="s">
        <v>1697</v>
      </c>
      <c r="D177" t="s">
        <v>1432</v>
      </c>
      <c r="E177" t="s">
        <v>90</v>
      </c>
      <c r="F177" t="s">
        <v>1433</v>
      </c>
      <c r="H177" t="s">
        <v>1788</v>
      </c>
      <c r="J177">
        <v>21600</v>
      </c>
      <c r="L177" t="s">
        <v>91</v>
      </c>
      <c r="M177" s="164"/>
      <c r="O177" t="s">
        <v>94</v>
      </c>
      <c r="P177" s="19">
        <v>46254.665972222225</v>
      </c>
      <c r="Q177" s="33">
        <v>46251</v>
      </c>
      <c r="R177" s="33">
        <v>46259</v>
      </c>
      <c r="S177" s="33">
        <v>46259</v>
      </c>
      <c r="AH177" s="55">
        <f t="shared" si="38"/>
        <v>6</v>
      </c>
      <c r="AI177" s="55" t="str">
        <f t="shared" si="39"/>
        <v>FALSO</v>
      </c>
      <c r="AJ177" s="55">
        <f t="shared" si="40"/>
        <v>0</v>
      </c>
      <c r="AK177" s="93" t="str">
        <f t="shared" si="41"/>
        <v/>
      </c>
      <c r="AL177" s="96" t="str">
        <f t="shared" si="42"/>
        <v/>
      </c>
      <c r="AM177" s="93" t="str">
        <f t="shared" si="43"/>
        <v/>
      </c>
      <c r="AN177" s="96" t="str">
        <f t="shared" si="44"/>
        <v/>
      </c>
      <c r="AO177" s="93" t="str">
        <f t="shared" si="45"/>
        <v/>
      </c>
      <c r="AP177" s="96" t="str">
        <f t="shared" si="46"/>
        <v/>
      </c>
      <c r="AQ177" s="93" t="str">
        <f t="shared" si="47"/>
        <v/>
      </c>
      <c r="AR177" s="96" t="str">
        <f t="shared" si="48"/>
        <v/>
      </c>
      <c r="AS177" s="93" t="str">
        <f t="shared" si="49"/>
        <v/>
      </c>
      <c r="AT177" s="96" t="str">
        <f t="shared" si="50"/>
        <v/>
      </c>
      <c r="AU177" s="93" t="str">
        <f t="shared" si="51"/>
        <v/>
      </c>
    </row>
    <row r="178" spans="1:47" x14ac:dyDescent="0.3">
      <c r="A178" t="s">
        <v>84</v>
      </c>
      <c r="B178" s="164" t="s">
        <v>1789</v>
      </c>
      <c r="C178" t="s">
        <v>1694</v>
      </c>
      <c r="D178" t="s">
        <v>1432</v>
      </c>
      <c r="E178" t="s">
        <v>90</v>
      </c>
      <c r="F178" t="s">
        <v>1433</v>
      </c>
      <c r="H178" t="s">
        <v>1790</v>
      </c>
      <c r="J178">
        <v>1200</v>
      </c>
      <c r="L178" t="s">
        <v>91</v>
      </c>
      <c r="M178" s="164"/>
      <c r="O178" t="s">
        <v>135</v>
      </c>
      <c r="P178" s="19">
        <v>46254.601388888892</v>
      </c>
      <c r="Q178" s="33">
        <v>46251</v>
      </c>
      <c r="R178" s="33">
        <v>46255</v>
      </c>
      <c r="AH178" s="55">
        <f t="shared" si="38"/>
        <v>0.33333333333333331</v>
      </c>
      <c r="AI178" s="55" t="str">
        <f t="shared" si="39"/>
        <v>FALSO</v>
      </c>
      <c r="AJ178" s="55">
        <f t="shared" si="40"/>
        <v>0</v>
      </c>
      <c r="AK178" s="93" t="str">
        <f t="shared" si="41"/>
        <v/>
      </c>
      <c r="AL178" s="96" t="str">
        <f t="shared" si="42"/>
        <v/>
      </c>
      <c r="AM178" s="93" t="str">
        <f t="shared" si="43"/>
        <v/>
      </c>
      <c r="AN178" s="96" t="str">
        <f t="shared" si="44"/>
        <v/>
      </c>
      <c r="AO178" s="93" t="str">
        <f t="shared" si="45"/>
        <v/>
      </c>
      <c r="AP178" s="96" t="str">
        <f t="shared" si="46"/>
        <v/>
      </c>
      <c r="AQ178" s="93" t="str">
        <f t="shared" si="47"/>
        <v/>
      </c>
      <c r="AR178" s="96" t="str">
        <f t="shared" si="48"/>
        <v/>
      </c>
      <c r="AS178" s="93" t="str">
        <f t="shared" si="49"/>
        <v/>
      </c>
      <c r="AT178" s="96" t="str">
        <f t="shared" si="50"/>
        <v/>
      </c>
      <c r="AU178" s="93" t="str">
        <f t="shared" si="51"/>
        <v/>
      </c>
    </row>
    <row r="179" spans="1:47" x14ac:dyDescent="0.3">
      <c r="A179" t="s">
        <v>84</v>
      </c>
      <c r="B179" s="164" t="s">
        <v>1791</v>
      </c>
      <c r="C179" t="s">
        <v>1694</v>
      </c>
      <c r="D179" t="s">
        <v>1432</v>
      </c>
      <c r="E179" t="s">
        <v>90</v>
      </c>
      <c r="F179" t="s">
        <v>1433</v>
      </c>
      <c r="H179" t="s">
        <v>1792</v>
      </c>
      <c r="J179">
        <v>600</v>
      </c>
      <c r="L179" t="s">
        <v>91</v>
      </c>
      <c r="M179" s="164"/>
      <c r="O179" t="s">
        <v>94</v>
      </c>
      <c r="P179" s="19">
        <v>46254.495833333334</v>
      </c>
      <c r="Q179" s="33">
        <v>46251</v>
      </c>
      <c r="R179" s="33">
        <v>46254</v>
      </c>
      <c r="S179" s="33">
        <v>46254</v>
      </c>
      <c r="AH179" s="55">
        <f t="shared" si="38"/>
        <v>0.16666666666666666</v>
      </c>
      <c r="AI179" s="55" t="str">
        <f t="shared" si="39"/>
        <v>FALSO</v>
      </c>
      <c r="AJ179" s="55">
        <f t="shared" si="40"/>
        <v>0</v>
      </c>
      <c r="AK179" s="93" t="str">
        <f t="shared" si="41"/>
        <v/>
      </c>
      <c r="AL179" s="96" t="str">
        <f t="shared" si="42"/>
        <v/>
      </c>
      <c r="AM179" s="93" t="str">
        <f t="shared" si="43"/>
        <v/>
      </c>
      <c r="AN179" s="96" t="str">
        <f t="shared" si="44"/>
        <v/>
      </c>
      <c r="AO179" s="93" t="str">
        <f t="shared" si="45"/>
        <v/>
      </c>
      <c r="AP179" s="96" t="str">
        <f t="shared" si="46"/>
        <v/>
      </c>
      <c r="AQ179" s="93" t="str">
        <f t="shared" si="47"/>
        <v/>
      </c>
      <c r="AR179" s="96" t="str">
        <f t="shared" si="48"/>
        <v/>
      </c>
      <c r="AS179" s="93" t="str">
        <f t="shared" si="49"/>
        <v/>
      </c>
      <c r="AT179" s="96" t="str">
        <f t="shared" si="50"/>
        <v/>
      </c>
      <c r="AU179" s="93" t="str">
        <f t="shared" si="51"/>
        <v/>
      </c>
    </row>
    <row r="180" spans="1:47" x14ac:dyDescent="0.3">
      <c r="A180" t="s">
        <v>84</v>
      </c>
      <c r="B180" s="164" t="s">
        <v>1793</v>
      </c>
      <c r="C180" t="s">
        <v>1697</v>
      </c>
      <c r="D180" t="s">
        <v>1432</v>
      </c>
      <c r="E180" t="s">
        <v>90</v>
      </c>
      <c r="F180" t="s">
        <v>1433</v>
      </c>
      <c r="H180" t="s">
        <v>1794</v>
      </c>
      <c r="J180">
        <v>3600</v>
      </c>
      <c r="L180" t="s">
        <v>91</v>
      </c>
      <c r="M180" s="164"/>
      <c r="O180" t="s">
        <v>94</v>
      </c>
      <c r="P180" s="19">
        <v>46254.495138888888</v>
      </c>
      <c r="Q180" s="33">
        <v>46251</v>
      </c>
      <c r="R180" s="33">
        <v>46259</v>
      </c>
      <c r="S180" s="33">
        <v>46259</v>
      </c>
      <c r="AH180" s="55">
        <f t="shared" si="38"/>
        <v>1</v>
      </c>
      <c r="AI180" s="55" t="str">
        <f t="shared" si="39"/>
        <v>FALSO</v>
      </c>
      <c r="AJ180" s="55">
        <f t="shared" si="40"/>
        <v>0</v>
      </c>
      <c r="AK180" s="93" t="str">
        <f t="shared" si="41"/>
        <v/>
      </c>
      <c r="AL180" s="96" t="str">
        <f t="shared" si="42"/>
        <v/>
      </c>
      <c r="AM180" s="93" t="str">
        <f t="shared" si="43"/>
        <v/>
      </c>
      <c r="AN180" s="96" t="str">
        <f t="shared" si="44"/>
        <v/>
      </c>
      <c r="AO180" s="93" t="str">
        <f t="shared" si="45"/>
        <v/>
      </c>
      <c r="AP180" s="96" t="str">
        <f t="shared" si="46"/>
        <v/>
      </c>
      <c r="AQ180" s="93" t="str">
        <f t="shared" si="47"/>
        <v/>
      </c>
      <c r="AR180" s="96" t="str">
        <f t="shared" si="48"/>
        <v/>
      </c>
      <c r="AS180" s="93" t="str">
        <f t="shared" si="49"/>
        <v/>
      </c>
      <c r="AT180" s="96" t="str">
        <f t="shared" si="50"/>
        <v/>
      </c>
      <c r="AU180" s="93" t="str">
        <f t="shared" si="51"/>
        <v/>
      </c>
    </row>
    <row r="181" spans="1:47" x14ac:dyDescent="0.3">
      <c r="A181" t="s">
        <v>84</v>
      </c>
      <c r="B181" s="164" t="s">
        <v>1795</v>
      </c>
      <c r="C181" t="s">
        <v>1694</v>
      </c>
      <c r="D181" t="s">
        <v>1432</v>
      </c>
      <c r="E181" t="s">
        <v>90</v>
      </c>
      <c r="F181" t="s">
        <v>1433</v>
      </c>
      <c r="H181" t="s">
        <v>1796</v>
      </c>
      <c r="L181" t="s">
        <v>91</v>
      </c>
      <c r="M181" s="164"/>
      <c r="O181" t="s">
        <v>135</v>
      </c>
      <c r="P181" s="19">
        <v>46254.399305555555</v>
      </c>
      <c r="Q181" s="33">
        <v>46251</v>
      </c>
      <c r="R181" s="33">
        <v>46254</v>
      </c>
      <c r="AH181" s="55" t="str">
        <f t="shared" si="38"/>
        <v/>
      </c>
      <c r="AI181" s="55" t="str">
        <f t="shared" si="39"/>
        <v>FALSO</v>
      </c>
      <c r="AJ181" s="55">
        <f t="shared" si="40"/>
        <v>0</v>
      </c>
      <c r="AK181" s="93" t="str">
        <f t="shared" si="41"/>
        <v/>
      </c>
      <c r="AL181" s="96" t="str">
        <f t="shared" si="42"/>
        <v/>
      </c>
      <c r="AM181" s="93" t="str">
        <f t="shared" si="43"/>
        <v/>
      </c>
      <c r="AN181" s="96" t="str">
        <f t="shared" si="44"/>
        <v/>
      </c>
      <c r="AO181" s="93" t="str">
        <f t="shared" si="45"/>
        <v/>
      </c>
      <c r="AP181" s="96" t="str">
        <f t="shared" si="46"/>
        <v/>
      </c>
      <c r="AQ181" s="93" t="str">
        <f t="shared" si="47"/>
        <v/>
      </c>
      <c r="AR181" s="96" t="str">
        <f t="shared" si="48"/>
        <v/>
      </c>
      <c r="AS181" s="93" t="str">
        <f t="shared" si="49"/>
        <v/>
      </c>
      <c r="AT181" s="96" t="str">
        <f t="shared" si="50"/>
        <v/>
      </c>
      <c r="AU181" s="93" t="str">
        <f t="shared" si="51"/>
        <v/>
      </c>
    </row>
    <row r="182" spans="1:47" x14ac:dyDescent="0.3">
      <c r="A182" t="s">
        <v>84</v>
      </c>
      <c r="B182" s="164" t="s">
        <v>1797</v>
      </c>
      <c r="C182" t="s">
        <v>1694</v>
      </c>
      <c r="D182" t="s">
        <v>1432</v>
      </c>
      <c r="E182" t="s">
        <v>90</v>
      </c>
      <c r="F182" t="s">
        <v>1433</v>
      </c>
      <c r="H182" t="s">
        <v>1798</v>
      </c>
      <c r="L182" t="s">
        <v>91</v>
      </c>
      <c r="M182" s="164"/>
      <c r="O182" t="s">
        <v>135</v>
      </c>
      <c r="P182" s="19">
        <v>46254.388194444444</v>
      </c>
      <c r="Q182" s="33">
        <v>46251</v>
      </c>
      <c r="R182" s="33">
        <v>46254</v>
      </c>
      <c r="AH182" s="55" t="str">
        <f t="shared" si="38"/>
        <v/>
      </c>
      <c r="AI182" s="55" t="str">
        <f t="shared" si="39"/>
        <v>FALSO</v>
      </c>
      <c r="AJ182" s="55">
        <f t="shared" si="40"/>
        <v>0</v>
      </c>
      <c r="AK182" s="93" t="str">
        <f t="shared" si="41"/>
        <v/>
      </c>
      <c r="AL182" s="96" t="str">
        <f t="shared" si="42"/>
        <v/>
      </c>
      <c r="AM182" s="93" t="str">
        <f t="shared" si="43"/>
        <v/>
      </c>
      <c r="AN182" s="96" t="str">
        <f t="shared" si="44"/>
        <v/>
      </c>
      <c r="AO182" s="93" t="str">
        <f t="shared" si="45"/>
        <v/>
      </c>
      <c r="AP182" s="96" t="str">
        <f t="shared" si="46"/>
        <v/>
      </c>
      <c r="AQ182" s="93" t="str">
        <f t="shared" si="47"/>
        <v/>
      </c>
      <c r="AR182" s="96" t="str">
        <f t="shared" si="48"/>
        <v/>
      </c>
      <c r="AS182" s="93" t="str">
        <f t="shared" si="49"/>
        <v/>
      </c>
      <c r="AT182" s="96" t="str">
        <f t="shared" si="50"/>
        <v/>
      </c>
      <c r="AU182" s="93" t="str">
        <f t="shared" si="51"/>
        <v/>
      </c>
    </row>
    <row r="183" spans="1:47" x14ac:dyDescent="0.3">
      <c r="A183" t="s">
        <v>84</v>
      </c>
      <c r="B183" s="164" t="s">
        <v>1799</v>
      </c>
      <c r="C183" t="s">
        <v>1694</v>
      </c>
      <c r="D183" t="s">
        <v>1432</v>
      </c>
      <c r="E183" t="s">
        <v>90</v>
      </c>
      <c r="F183" t="s">
        <v>1433</v>
      </c>
      <c r="H183" t="s">
        <v>1800</v>
      </c>
      <c r="L183" t="s">
        <v>91</v>
      </c>
      <c r="M183" s="164"/>
      <c r="O183" t="s">
        <v>135</v>
      </c>
      <c r="P183" s="19">
        <v>46254.386111111111</v>
      </c>
      <c r="Q183" s="33">
        <v>46251</v>
      </c>
      <c r="R183" s="33">
        <v>46254</v>
      </c>
      <c r="AH183" s="55" t="str">
        <f t="shared" si="38"/>
        <v/>
      </c>
      <c r="AI183" s="55" t="str">
        <f t="shared" si="39"/>
        <v>FALSO</v>
      </c>
      <c r="AJ183" s="55">
        <f t="shared" si="40"/>
        <v>0</v>
      </c>
      <c r="AK183" s="93" t="str">
        <f t="shared" si="41"/>
        <v/>
      </c>
      <c r="AL183" s="96" t="str">
        <f t="shared" si="42"/>
        <v/>
      </c>
      <c r="AM183" s="93" t="str">
        <f t="shared" si="43"/>
        <v/>
      </c>
      <c r="AN183" s="96" t="str">
        <f t="shared" si="44"/>
        <v/>
      </c>
      <c r="AO183" s="93" t="str">
        <f t="shared" si="45"/>
        <v/>
      </c>
      <c r="AP183" s="96" t="str">
        <f t="shared" si="46"/>
        <v/>
      </c>
      <c r="AQ183" s="93" t="str">
        <f t="shared" si="47"/>
        <v/>
      </c>
      <c r="AR183" s="96" t="str">
        <f t="shared" si="48"/>
        <v/>
      </c>
      <c r="AS183" s="93" t="str">
        <f t="shared" si="49"/>
        <v/>
      </c>
      <c r="AT183" s="96" t="str">
        <f t="shared" si="50"/>
        <v/>
      </c>
      <c r="AU183" s="93" t="str">
        <f t="shared" si="51"/>
        <v/>
      </c>
    </row>
    <row r="184" spans="1:47" x14ac:dyDescent="0.3">
      <c r="A184" t="s">
        <v>89</v>
      </c>
      <c r="B184" s="164" t="s">
        <v>1801</v>
      </c>
      <c r="C184" t="s">
        <v>1694</v>
      </c>
      <c r="D184" t="s">
        <v>1432</v>
      </c>
      <c r="E184" t="s">
        <v>90</v>
      </c>
      <c r="F184" t="s">
        <v>1433</v>
      </c>
      <c r="H184" t="s">
        <v>1802</v>
      </c>
      <c r="J184">
        <v>25200</v>
      </c>
      <c r="L184" t="s">
        <v>91</v>
      </c>
      <c r="M184" s="164"/>
      <c r="O184" t="s">
        <v>94</v>
      </c>
      <c r="P184" s="19">
        <v>46253.661805555559</v>
      </c>
      <c r="Q184" s="33">
        <v>46251</v>
      </c>
      <c r="R184" s="33">
        <v>46258</v>
      </c>
      <c r="S184" s="33">
        <v>46258</v>
      </c>
      <c r="W184"/>
      <c r="AH184" s="55">
        <f t="shared" si="38"/>
        <v>7</v>
      </c>
      <c r="AI184" s="55" t="str">
        <f t="shared" si="39"/>
        <v>FALSO</v>
      </c>
      <c r="AJ184" s="55">
        <f t="shared" si="40"/>
        <v>0</v>
      </c>
      <c r="AK184" s="93" t="str">
        <f t="shared" si="41"/>
        <v/>
      </c>
      <c r="AL184" s="96" t="str">
        <f t="shared" si="42"/>
        <v/>
      </c>
      <c r="AM184" s="93" t="str">
        <f t="shared" si="43"/>
        <v/>
      </c>
      <c r="AN184" s="96" t="str">
        <f t="shared" si="44"/>
        <v/>
      </c>
      <c r="AO184" s="93" t="str">
        <f t="shared" si="45"/>
        <v/>
      </c>
      <c r="AP184" s="96" t="str">
        <f t="shared" si="46"/>
        <v/>
      </c>
      <c r="AQ184" s="93" t="str">
        <f t="shared" si="47"/>
        <v/>
      </c>
      <c r="AR184" s="96" t="str">
        <f t="shared" si="48"/>
        <v/>
      </c>
      <c r="AS184" s="93" t="str">
        <f t="shared" si="49"/>
        <v/>
      </c>
      <c r="AT184" s="96" t="str">
        <f t="shared" si="50"/>
        <v/>
      </c>
      <c r="AU184" s="93" t="str">
        <f t="shared" si="51"/>
        <v/>
      </c>
    </row>
    <row r="185" spans="1:47" x14ac:dyDescent="0.3">
      <c r="A185" t="s">
        <v>84</v>
      </c>
      <c r="B185" s="164" t="s">
        <v>1803</v>
      </c>
      <c r="C185" t="s">
        <v>1694</v>
      </c>
      <c r="D185" t="s">
        <v>1432</v>
      </c>
      <c r="E185" t="s">
        <v>90</v>
      </c>
      <c r="F185" t="s">
        <v>1433</v>
      </c>
      <c r="H185" t="s">
        <v>1804</v>
      </c>
      <c r="J185">
        <v>2700</v>
      </c>
      <c r="L185" t="s">
        <v>91</v>
      </c>
      <c r="M185" s="164"/>
      <c r="O185" t="s">
        <v>94</v>
      </c>
      <c r="P185" s="19">
        <v>46253.65625</v>
      </c>
      <c r="Q185" s="33">
        <v>46251</v>
      </c>
      <c r="R185" s="33">
        <v>46253</v>
      </c>
      <c r="S185" s="33">
        <v>46254</v>
      </c>
      <c r="AH185" s="55">
        <f t="shared" si="38"/>
        <v>0.75</v>
      </c>
      <c r="AI185" s="55" t="str">
        <f t="shared" si="39"/>
        <v>FALSO</v>
      </c>
      <c r="AJ185" s="55">
        <f t="shared" si="40"/>
        <v>0</v>
      </c>
      <c r="AK185" s="93" t="str">
        <f t="shared" si="41"/>
        <v/>
      </c>
      <c r="AL185" s="96" t="str">
        <f t="shared" si="42"/>
        <v/>
      </c>
      <c r="AM185" s="93" t="str">
        <f t="shared" si="43"/>
        <v/>
      </c>
      <c r="AN185" s="96" t="str">
        <f t="shared" si="44"/>
        <v/>
      </c>
      <c r="AO185" s="93" t="str">
        <f t="shared" si="45"/>
        <v/>
      </c>
      <c r="AP185" s="96" t="str">
        <f t="shared" si="46"/>
        <v/>
      </c>
      <c r="AQ185" s="93" t="str">
        <f t="shared" si="47"/>
        <v/>
      </c>
      <c r="AR185" s="96" t="str">
        <f t="shared" si="48"/>
        <v/>
      </c>
      <c r="AS185" s="93" t="str">
        <f t="shared" si="49"/>
        <v/>
      </c>
      <c r="AT185" s="96" t="str">
        <f t="shared" si="50"/>
        <v/>
      </c>
      <c r="AU185" s="93" t="str">
        <f t="shared" si="51"/>
        <v/>
      </c>
    </row>
    <row r="186" spans="1:47" x14ac:dyDescent="0.3">
      <c r="A186" t="s">
        <v>84</v>
      </c>
      <c r="B186" s="164" t="s">
        <v>1805</v>
      </c>
      <c r="C186" t="s">
        <v>1694</v>
      </c>
      <c r="D186" t="s">
        <v>1432</v>
      </c>
      <c r="E186" t="s">
        <v>90</v>
      </c>
      <c r="F186" t="s">
        <v>1433</v>
      </c>
      <c r="H186" t="s">
        <v>1806</v>
      </c>
      <c r="J186">
        <v>8100</v>
      </c>
      <c r="L186" t="s">
        <v>91</v>
      </c>
      <c r="M186" s="35"/>
      <c r="O186" t="s">
        <v>94</v>
      </c>
      <c r="P186" s="19">
        <v>46253.654166666667</v>
      </c>
      <c r="Q186" s="33">
        <v>46251</v>
      </c>
      <c r="R186" s="33">
        <v>46253</v>
      </c>
      <c r="S186" s="33">
        <v>46254</v>
      </c>
      <c r="AH186" s="55">
        <f t="shared" si="38"/>
        <v>2.25</v>
      </c>
      <c r="AI186" s="55" t="str">
        <f t="shared" si="39"/>
        <v>FALSO</v>
      </c>
      <c r="AJ186" s="55">
        <f t="shared" si="40"/>
        <v>0</v>
      </c>
      <c r="AK186" s="93" t="str">
        <f t="shared" si="41"/>
        <v/>
      </c>
      <c r="AL186" s="96" t="str">
        <f t="shared" si="42"/>
        <v/>
      </c>
      <c r="AM186" s="93" t="str">
        <f t="shared" si="43"/>
        <v/>
      </c>
      <c r="AN186" s="96" t="str">
        <f t="shared" si="44"/>
        <v/>
      </c>
      <c r="AO186" s="93" t="str">
        <f t="shared" si="45"/>
        <v/>
      </c>
      <c r="AP186" s="96" t="str">
        <f t="shared" si="46"/>
        <v/>
      </c>
      <c r="AQ186" s="93" t="str">
        <f t="shared" si="47"/>
        <v/>
      </c>
      <c r="AR186" s="96" t="str">
        <f t="shared" si="48"/>
        <v/>
      </c>
      <c r="AS186" s="93" t="str">
        <f t="shared" si="49"/>
        <v/>
      </c>
      <c r="AT186" s="96" t="str">
        <f t="shared" si="50"/>
        <v/>
      </c>
      <c r="AU186" s="93" t="str">
        <f t="shared" si="51"/>
        <v/>
      </c>
    </row>
    <row r="187" spans="1:47" x14ac:dyDescent="0.3">
      <c r="A187" t="s">
        <v>84</v>
      </c>
      <c r="B187" s="164" t="s">
        <v>1807</v>
      </c>
      <c r="C187" t="s">
        <v>1694</v>
      </c>
      <c r="D187" t="s">
        <v>1432</v>
      </c>
      <c r="E187" t="s">
        <v>90</v>
      </c>
      <c r="F187" t="s">
        <v>1433</v>
      </c>
      <c r="H187" t="s">
        <v>1808</v>
      </c>
      <c r="L187" t="s">
        <v>91</v>
      </c>
      <c r="M187" s="164"/>
      <c r="O187" t="s">
        <v>135</v>
      </c>
      <c r="P187" s="19">
        <v>46253.61041666667</v>
      </c>
      <c r="Q187" s="33">
        <v>46251</v>
      </c>
      <c r="R187" s="33">
        <v>46253</v>
      </c>
      <c r="AH187" s="55" t="str">
        <f t="shared" si="38"/>
        <v/>
      </c>
      <c r="AI187" s="55" t="str">
        <f t="shared" si="39"/>
        <v>FALSO</v>
      </c>
      <c r="AJ187" s="55">
        <f t="shared" si="40"/>
        <v>0</v>
      </c>
      <c r="AK187" s="93" t="str">
        <f t="shared" si="41"/>
        <v/>
      </c>
      <c r="AL187" s="96" t="str">
        <f t="shared" si="42"/>
        <v/>
      </c>
      <c r="AM187" s="93" t="str">
        <f t="shared" si="43"/>
        <v/>
      </c>
      <c r="AN187" s="96" t="str">
        <f t="shared" si="44"/>
        <v/>
      </c>
      <c r="AO187" s="93" t="str">
        <f t="shared" si="45"/>
        <v/>
      </c>
      <c r="AP187" s="96" t="str">
        <f t="shared" si="46"/>
        <v/>
      </c>
      <c r="AQ187" s="93" t="str">
        <f t="shared" si="47"/>
        <v/>
      </c>
      <c r="AR187" s="96" t="str">
        <f t="shared" si="48"/>
        <v/>
      </c>
      <c r="AS187" s="93" t="str">
        <f t="shared" si="49"/>
        <v/>
      </c>
      <c r="AT187" s="96" t="str">
        <f t="shared" si="50"/>
        <v/>
      </c>
      <c r="AU187" s="93" t="str">
        <f t="shared" si="51"/>
        <v/>
      </c>
    </row>
    <row r="188" spans="1:47" x14ac:dyDescent="0.3">
      <c r="A188" t="s">
        <v>84</v>
      </c>
      <c r="B188" s="164" t="s">
        <v>1809</v>
      </c>
      <c r="C188" t="s">
        <v>1694</v>
      </c>
      <c r="D188" t="s">
        <v>1432</v>
      </c>
      <c r="E188" t="s">
        <v>90</v>
      </c>
      <c r="F188" t="s">
        <v>1433</v>
      </c>
      <c r="H188" t="s">
        <v>1810</v>
      </c>
      <c r="J188">
        <v>1800</v>
      </c>
      <c r="L188" t="s">
        <v>91</v>
      </c>
      <c r="M188" s="164"/>
      <c r="O188" t="s">
        <v>94</v>
      </c>
      <c r="P188" s="19">
        <v>46252.654166666667</v>
      </c>
      <c r="Q188" s="33">
        <v>46251</v>
      </c>
      <c r="R188" s="33">
        <v>46253</v>
      </c>
      <c r="S188" s="33">
        <v>46253</v>
      </c>
      <c r="AH188" s="55">
        <f t="shared" si="38"/>
        <v>0.5</v>
      </c>
      <c r="AI188" s="55" t="str">
        <f t="shared" si="39"/>
        <v>FALSO</v>
      </c>
      <c r="AJ188" s="55">
        <f t="shared" si="40"/>
        <v>0</v>
      </c>
      <c r="AK188" s="93" t="str">
        <f t="shared" si="41"/>
        <v/>
      </c>
      <c r="AL188" s="96" t="str">
        <f t="shared" si="42"/>
        <v/>
      </c>
      <c r="AM188" s="93" t="str">
        <f t="shared" si="43"/>
        <v/>
      </c>
      <c r="AN188" s="96" t="str">
        <f t="shared" si="44"/>
        <v/>
      </c>
      <c r="AO188" s="93" t="str">
        <f t="shared" si="45"/>
        <v/>
      </c>
      <c r="AP188" s="96" t="str">
        <f t="shared" si="46"/>
        <v/>
      </c>
      <c r="AQ188" s="93" t="str">
        <f t="shared" si="47"/>
        <v/>
      </c>
      <c r="AR188" s="96" t="str">
        <f t="shared" si="48"/>
        <v/>
      </c>
      <c r="AS188" s="93" t="str">
        <f t="shared" si="49"/>
        <v/>
      </c>
      <c r="AT188" s="96" t="str">
        <f t="shared" si="50"/>
        <v/>
      </c>
      <c r="AU188" s="93" t="str">
        <f t="shared" si="51"/>
        <v/>
      </c>
    </row>
    <row r="189" spans="1:47" x14ac:dyDescent="0.3">
      <c r="A189" t="s">
        <v>84</v>
      </c>
      <c r="B189" s="164" t="s">
        <v>1811</v>
      </c>
      <c r="C189" t="s">
        <v>1694</v>
      </c>
      <c r="D189" t="s">
        <v>1432</v>
      </c>
      <c r="E189" t="s">
        <v>90</v>
      </c>
      <c r="F189" t="s">
        <v>1433</v>
      </c>
      <c r="H189" t="s">
        <v>1812</v>
      </c>
      <c r="L189" t="s">
        <v>91</v>
      </c>
      <c r="M189" s="164"/>
      <c r="O189" t="s">
        <v>135</v>
      </c>
      <c r="P189" s="19">
        <v>46252.619444444441</v>
      </c>
      <c r="Q189" s="33">
        <v>46251</v>
      </c>
      <c r="R189" s="33">
        <v>46253</v>
      </c>
      <c r="AH189" s="55" t="str">
        <f t="shared" si="38"/>
        <v/>
      </c>
      <c r="AI189" s="55" t="str">
        <f t="shared" si="39"/>
        <v>FALSO</v>
      </c>
      <c r="AJ189" s="55">
        <f t="shared" si="40"/>
        <v>0</v>
      </c>
      <c r="AK189" s="93" t="str">
        <f t="shared" si="41"/>
        <v/>
      </c>
      <c r="AL189" s="96" t="str">
        <f t="shared" si="42"/>
        <v/>
      </c>
      <c r="AM189" s="93" t="str">
        <f t="shared" si="43"/>
        <v/>
      </c>
      <c r="AN189" s="96" t="str">
        <f t="shared" si="44"/>
        <v/>
      </c>
      <c r="AO189" s="93" t="str">
        <f t="shared" si="45"/>
        <v/>
      </c>
      <c r="AP189" s="96" t="str">
        <f t="shared" si="46"/>
        <v/>
      </c>
      <c r="AQ189" s="93" t="str">
        <f t="shared" si="47"/>
        <v/>
      </c>
      <c r="AR189" s="96" t="str">
        <f t="shared" si="48"/>
        <v/>
      </c>
      <c r="AS189" s="93" t="str">
        <f t="shared" si="49"/>
        <v/>
      </c>
      <c r="AT189" s="96" t="str">
        <f t="shared" si="50"/>
        <v/>
      </c>
      <c r="AU189" s="93" t="str">
        <f t="shared" si="51"/>
        <v/>
      </c>
    </row>
    <row r="190" spans="1:47" x14ac:dyDescent="0.3">
      <c r="A190" t="s">
        <v>84</v>
      </c>
      <c r="B190" s="164" t="s">
        <v>1813</v>
      </c>
      <c r="C190" t="s">
        <v>1694</v>
      </c>
      <c r="D190" t="s">
        <v>1432</v>
      </c>
      <c r="E190" t="s">
        <v>90</v>
      </c>
      <c r="F190" t="s">
        <v>1433</v>
      </c>
      <c r="H190" t="s">
        <v>1814</v>
      </c>
      <c r="J190">
        <v>5400</v>
      </c>
      <c r="L190" t="s">
        <v>91</v>
      </c>
      <c r="M190" s="35"/>
      <c r="O190" t="s">
        <v>94</v>
      </c>
      <c r="P190" s="19">
        <v>46252.560416666667</v>
      </c>
      <c r="Q190" s="33">
        <v>46251</v>
      </c>
      <c r="R190" s="33">
        <v>46253</v>
      </c>
      <c r="S190" s="33">
        <v>46254</v>
      </c>
      <c r="AH190" s="55">
        <f t="shared" si="38"/>
        <v>1.5</v>
      </c>
      <c r="AI190" s="55" t="str">
        <f t="shared" si="39"/>
        <v>FALSO</v>
      </c>
      <c r="AJ190" s="55">
        <f t="shared" si="40"/>
        <v>0</v>
      </c>
      <c r="AK190" s="93" t="str">
        <f t="shared" si="41"/>
        <v/>
      </c>
      <c r="AL190" s="96" t="str">
        <f t="shared" si="42"/>
        <v/>
      </c>
      <c r="AM190" s="93" t="str">
        <f t="shared" si="43"/>
        <v/>
      </c>
      <c r="AN190" s="96" t="str">
        <f t="shared" si="44"/>
        <v/>
      </c>
      <c r="AO190" s="93" t="str">
        <f t="shared" si="45"/>
        <v/>
      </c>
      <c r="AP190" s="96" t="str">
        <f t="shared" si="46"/>
        <v/>
      </c>
      <c r="AQ190" s="93" t="str">
        <f t="shared" si="47"/>
        <v/>
      </c>
      <c r="AR190" s="96" t="str">
        <f t="shared" si="48"/>
        <v/>
      </c>
      <c r="AS190" s="93" t="str">
        <f t="shared" si="49"/>
        <v/>
      </c>
      <c r="AT190" s="96" t="str">
        <f t="shared" si="50"/>
        <v/>
      </c>
      <c r="AU190" s="93" t="str">
        <f t="shared" si="51"/>
        <v/>
      </c>
    </row>
    <row r="191" spans="1:47" x14ac:dyDescent="0.3">
      <c r="A191" t="s">
        <v>84</v>
      </c>
      <c r="B191" s="164" t="s">
        <v>1815</v>
      </c>
      <c r="C191" t="s">
        <v>1694</v>
      </c>
      <c r="D191" t="s">
        <v>1432</v>
      </c>
      <c r="E191" t="s">
        <v>90</v>
      </c>
      <c r="F191" t="s">
        <v>1433</v>
      </c>
      <c r="H191" t="s">
        <v>1816</v>
      </c>
      <c r="J191">
        <v>600</v>
      </c>
      <c r="L191" t="s">
        <v>91</v>
      </c>
      <c r="M191" s="164"/>
      <c r="O191" t="s">
        <v>94</v>
      </c>
      <c r="P191" s="19">
        <v>46252.511805555558</v>
      </c>
      <c r="Q191" s="33">
        <v>46251</v>
      </c>
      <c r="R191" s="33">
        <v>46253</v>
      </c>
      <c r="S191" s="33">
        <v>46253</v>
      </c>
      <c r="AH191" s="55">
        <f t="shared" si="38"/>
        <v>0.16666666666666666</v>
      </c>
      <c r="AI191" s="55" t="str">
        <f t="shared" si="39"/>
        <v>FALSO</v>
      </c>
      <c r="AJ191" s="55">
        <f t="shared" si="40"/>
        <v>0</v>
      </c>
      <c r="AK191" s="93" t="str">
        <f t="shared" si="41"/>
        <v/>
      </c>
      <c r="AL191" s="96" t="str">
        <f t="shared" si="42"/>
        <v/>
      </c>
      <c r="AM191" s="93" t="str">
        <f t="shared" si="43"/>
        <v/>
      </c>
      <c r="AN191" s="96" t="str">
        <f t="shared" si="44"/>
        <v/>
      </c>
      <c r="AO191" s="93" t="str">
        <f t="shared" si="45"/>
        <v/>
      </c>
      <c r="AP191" s="96" t="str">
        <f t="shared" si="46"/>
        <v/>
      </c>
      <c r="AQ191" s="93" t="str">
        <f t="shared" si="47"/>
        <v/>
      </c>
      <c r="AR191" s="96" t="str">
        <f t="shared" si="48"/>
        <v/>
      </c>
      <c r="AS191" s="93" t="str">
        <f t="shared" si="49"/>
        <v/>
      </c>
      <c r="AT191" s="96" t="str">
        <f t="shared" si="50"/>
        <v/>
      </c>
      <c r="AU191" s="93" t="str">
        <f t="shared" si="51"/>
        <v/>
      </c>
    </row>
    <row r="192" spans="1:47" x14ac:dyDescent="0.3">
      <c r="A192" t="s">
        <v>84</v>
      </c>
      <c r="B192" s="164" t="s">
        <v>1817</v>
      </c>
      <c r="C192" t="s">
        <v>1694</v>
      </c>
      <c r="D192" t="s">
        <v>1432</v>
      </c>
      <c r="E192" t="s">
        <v>90</v>
      </c>
      <c r="F192" t="s">
        <v>1433</v>
      </c>
      <c r="H192" t="s">
        <v>1818</v>
      </c>
      <c r="J192">
        <v>600</v>
      </c>
      <c r="L192" t="s">
        <v>91</v>
      </c>
      <c r="M192" s="164"/>
      <c r="O192" t="s">
        <v>135</v>
      </c>
      <c r="P192" s="19">
        <v>46252.511111111111</v>
      </c>
      <c r="Q192" s="33">
        <v>46251</v>
      </c>
      <c r="R192" s="33">
        <v>46254</v>
      </c>
      <c r="AH192" s="55">
        <f t="shared" si="38"/>
        <v>0.16666666666666666</v>
      </c>
      <c r="AI192" s="55" t="str">
        <f t="shared" si="39"/>
        <v>FALSO</v>
      </c>
      <c r="AJ192" s="55">
        <f t="shared" si="40"/>
        <v>0</v>
      </c>
      <c r="AK192" s="93" t="str">
        <f t="shared" si="41"/>
        <v/>
      </c>
      <c r="AL192" s="96" t="str">
        <f t="shared" si="42"/>
        <v/>
      </c>
      <c r="AM192" s="93" t="str">
        <f t="shared" si="43"/>
        <v/>
      </c>
      <c r="AN192" s="96" t="str">
        <f t="shared" si="44"/>
        <v/>
      </c>
      <c r="AO192" s="93" t="str">
        <f t="shared" si="45"/>
        <v/>
      </c>
      <c r="AP192" s="96" t="str">
        <f t="shared" si="46"/>
        <v/>
      </c>
      <c r="AQ192" s="93" t="str">
        <f t="shared" si="47"/>
        <v/>
      </c>
      <c r="AR192" s="96" t="str">
        <f t="shared" si="48"/>
        <v/>
      </c>
      <c r="AS192" s="93" t="str">
        <f t="shared" si="49"/>
        <v/>
      </c>
      <c r="AT192" s="96" t="str">
        <f t="shared" si="50"/>
        <v/>
      </c>
      <c r="AU192" s="93" t="str">
        <f t="shared" si="51"/>
        <v/>
      </c>
    </row>
    <row r="193" spans="1:47" x14ac:dyDescent="0.3">
      <c r="A193" t="s">
        <v>84</v>
      </c>
      <c r="B193" s="164" t="s">
        <v>1819</v>
      </c>
      <c r="C193" t="s">
        <v>1694</v>
      </c>
      <c r="D193" t="s">
        <v>1432</v>
      </c>
      <c r="E193" t="s">
        <v>90</v>
      </c>
      <c r="F193" t="s">
        <v>1433</v>
      </c>
      <c r="H193" t="s">
        <v>1820</v>
      </c>
      <c r="J193">
        <v>7200</v>
      </c>
      <c r="L193" t="s">
        <v>91</v>
      </c>
      <c r="M193" s="164"/>
      <c r="O193" t="s">
        <v>94</v>
      </c>
      <c r="P193" s="19">
        <v>46252.49722222222</v>
      </c>
      <c r="Q193" s="33">
        <v>46251</v>
      </c>
      <c r="R193" s="33">
        <v>46254</v>
      </c>
      <c r="S193" s="33">
        <v>46254</v>
      </c>
      <c r="AH193" s="55">
        <f t="shared" si="38"/>
        <v>2</v>
      </c>
      <c r="AI193" s="55" t="str">
        <f t="shared" si="39"/>
        <v>FALSO</v>
      </c>
      <c r="AJ193" s="55">
        <f t="shared" si="40"/>
        <v>0</v>
      </c>
      <c r="AK193" s="93" t="str">
        <f t="shared" si="41"/>
        <v/>
      </c>
      <c r="AL193" s="96" t="str">
        <f t="shared" si="42"/>
        <v/>
      </c>
      <c r="AM193" s="93" t="str">
        <f t="shared" si="43"/>
        <v/>
      </c>
      <c r="AN193" s="96" t="str">
        <f t="shared" si="44"/>
        <v/>
      </c>
      <c r="AO193" s="93" t="str">
        <f t="shared" si="45"/>
        <v/>
      </c>
      <c r="AP193" s="96" t="str">
        <f t="shared" si="46"/>
        <v/>
      </c>
      <c r="AQ193" s="93" t="str">
        <f t="shared" si="47"/>
        <v/>
      </c>
      <c r="AR193" s="96" t="str">
        <f t="shared" si="48"/>
        <v/>
      </c>
      <c r="AS193" s="93" t="str">
        <f t="shared" si="49"/>
        <v/>
      </c>
      <c r="AT193" s="96" t="str">
        <f t="shared" si="50"/>
        <v/>
      </c>
      <c r="AU193" s="93" t="str">
        <f t="shared" si="51"/>
        <v/>
      </c>
    </row>
    <row r="194" spans="1:47" x14ac:dyDescent="0.3">
      <c r="A194" t="s">
        <v>84</v>
      </c>
      <c r="B194" s="164" t="s">
        <v>1821</v>
      </c>
      <c r="C194" t="s">
        <v>1694</v>
      </c>
      <c r="D194" t="s">
        <v>1432</v>
      </c>
      <c r="E194" t="s">
        <v>90</v>
      </c>
      <c r="F194" t="s">
        <v>1433</v>
      </c>
      <c r="H194" t="s">
        <v>1822</v>
      </c>
      <c r="J194">
        <v>7200</v>
      </c>
      <c r="L194" t="s">
        <v>91</v>
      </c>
      <c r="M194" s="164"/>
      <c r="O194" t="s">
        <v>94</v>
      </c>
      <c r="P194" s="19">
        <v>46252.402777777781</v>
      </c>
      <c r="Q194" s="33">
        <v>46251</v>
      </c>
      <c r="R194" s="33">
        <v>46255</v>
      </c>
      <c r="S194" s="33">
        <v>46255</v>
      </c>
      <c r="AH194" s="55">
        <f t="shared" si="38"/>
        <v>2</v>
      </c>
      <c r="AI194" s="55" t="str">
        <f t="shared" si="39"/>
        <v>FALSO</v>
      </c>
      <c r="AJ194" s="55">
        <f t="shared" si="40"/>
        <v>0</v>
      </c>
      <c r="AK194" s="93" t="str">
        <f t="shared" si="41"/>
        <v/>
      </c>
      <c r="AL194" s="96" t="str">
        <f t="shared" si="42"/>
        <v/>
      </c>
      <c r="AM194" s="93" t="str">
        <f t="shared" si="43"/>
        <v/>
      </c>
      <c r="AN194" s="96" t="str">
        <f t="shared" si="44"/>
        <v/>
      </c>
      <c r="AO194" s="93" t="str">
        <f t="shared" si="45"/>
        <v/>
      </c>
      <c r="AP194" s="96" t="str">
        <f t="shared" si="46"/>
        <v/>
      </c>
      <c r="AQ194" s="93" t="str">
        <f t="shared" si="47"/>
        <v/>
      </c>
      <c r="AR194" s="96" t="str">
        <f t="shared" si="48"/>
        <v/>
      </c>
      <c r="AS194" s="93" t="str">
        <f t="shared" si="49"/>
        <v/>
      </c>
      <c r="AT194" s="96" t="str">
        <f t="shared" si="50"/>
        <v/>
      </c>
      <c r="AU194" s="93" t="str">
        <f t="shared" si="51"/>
        <v/>
      </c>
    </row>
    <row r="195" spans="1:47" x14ac:dyDescent="0.3">
      <c r="A195" t="s">
        <v>84</v>
      </c>
      <c r="B195" s="164" t="s">
        <v>1823</v>
      </c>
      <c r="C195" t="s">
        <v>1694</v>
      </c>
      <c r="D195" t="s">
        <v>1432</v>
      </c>
      <c r="E195" t="s">
        <v>90</v>
      </c>
      <c r="F195" t="s">
        <v>1433</v>
      </c>
      <c r="H195" t="s">
        <v>1824</v>
      </c>
      <c r="J195">
        <v>3600</v>
      </c>
      <c r="L195" t="s">
        <v>91</v>
      </c>
      <c r="M195" s="164"/>
      <c r="O195" t="s">
        <v>94</v>
      </c>
      <c r="P195" s="19">
        <v>46252.402777777781</v>
      </c>
      <c r="Q195" s="33">
        <v>46251</v>
      </c>
      <c r="R195" s="33">
        <v>46252</v>
      </c>
      <c r="S195" s="33">
        <v>46252</v>
      </c>
      <c r="W195"/>
      <c r="AH195" s="55">
        <f t="shared" ref="AH195:AH258" si="52">IF(J195="","",J195/3600)</f>
        <v>1</v>
      </c>
      <c r="AI195" s="55" t="str">
        <f t="shared" ref="AI195:AI258" si="53">IF(COUNTIF(AG195, "*dia*"), "VERDADEIRO", "FALSO")</f>
        <v>FALSO</v>
      </c>
      <c r="AJ195" s="55">
        <f t="shared" ref="AJ195:AJ258" si="54">IF(AI195="VERDADEIRO",LEFT(AG195,2),0)</f>
        <v>0</v>
      </c>
      <c r="AK195" s="93" t="str">
        <f t="shared" ref="AK195:AK258" si="55">IF(OR(A195="Solicitação de Serviço",A195="Incidente",P195="",Q195=""),"",IF((NETWORKDAYS.INTL(P195,Q195,1)-1)=0,1,NETWORKDAYS.INTL(P195,Q195,1)-1))</f>
        <v/>
      </c>
      <c r="AL195" s="96" t="str">
        <f t="shared" ref="AL195:AL258" si="56">IF(X195="","",AK195=X195)</f>
        <v/>
      </c>
      <c r="AM195" s="93" t="str">
        <f t="shared" ref="AM195:AM258" si="57">IF(OR(A195="Solicitação de Serviço",A195="Incidente",R195="",S195=""),"",IF((NETWORKDAYS.INTL(R195,S195,1)-1)=0,1,NETWORKDAYS.INTL(R195,S195,1)-1-AJ195))</f>
        <v/>
      </c>
      <c r="AN195" s="96" t="str">
        <f t="shared" ref="AN195:AN258" si="58">IF(Y195="","",AM195=Y195)</f>
        <v/>
      </c>
      <c r="AO195" s="93" t="str">
        <f t="shared" ref="AO195:AO258" si="59">IF(OR(A195="Solicitação de Serviço",A195="Incidente",T195="",U195=""),"",IF((NETWORKDAYS.INTL(T195,U195,1)-1)=0,1,NETWORKDAYS.INTL(T195,U195,1)-1))</f>
        <v/>
      </c>
      <c r="AP195" s="96" t="str">
        <f t="shared" ref="AP195:AP258" si="60">IF(Z195="","",AO195=Z195)</f>
        <v/>
      </c>
      <c r="AQ195" s="93" t="str">
        <f t="shared" ref="AQ195:AQ258" si="61">IF(OR(A195="Solicitação de Serviço",A195="Incidente",V195="",W195=""),"",IF((NETWORKDAYS.INTL(V195,W195,1)-1)=0,1,IF((NETWORKDAYS.INTL(V195,W195,1)-1)&lt;0,"",NETWORKDAYS.INTL(V195,W195,1)-1)))</f>
        <v/>
      </c>
      <c r="AR195" s="96" t="str">
        <f t="shared" ref="AR195:AR258" si="62">IF(AA195="","",AQ195=AA195)</f>
        <v/>
      </c>
      <c r="AS195" s="93" t="str">
        <f t="shared" ref="AS195:AS258" si="63">IF(OR(A195="Solicitação de Serviço",A195="Incidente",P195=""),"",IF(OR(A195="História",A195="Enabler",A195="Débito Técnico"),IF(W195="","",NETWORKDAYS.INTL(P195,W195,1)-1),IF(U195="","",NETWORKDAYS.INTL(P195,U195,1)-1)))</f>
        <v/>
      </c>
      <c r="AT195" s="96" t="str">
        <f t="shared" ref="AT195:AT258" si="64">IF(OR(A195="Solicitação de Serviço",A195="Incidente",A195="Sustentação"),"",IF(P195="","",IF(OR(A195="História",A195="Enabler",A195="Débito Técnico"),AS195=AC195,AS195=AB195)))</f>
        <v/>
      </c>
      <c r="AU195" s="93" t="str">
        <f t="shared" ref="AU195:AU258" si="65">IF(M195="","",M195)</f>
        <v/>
      </c>
    </row>
    <row r="196" spans="1:47" x14ac:dyDescent="0.3">
      <c r="A196" t="s">
        <v>84</v>
      </c>
      <c r="B196" s="164" t="s">
        <v>1825</v>
      </c>
      <c r="C196" t="s">
        <v>1694</v>
      </c>
      <c r="D196" t="s">
        <v>1432</v>
      </c>
      <c r="E196" t="s">
        <v>90</v>
      </c>
      <c r="F196" t="s">
        <v>1433</v>
      </c>
      <c r="H196" t="s">
        <v>1826</v>
      </c>
      <c r="J196">
        <v>7200</v>
      </c>
      <c r="L196" t="s">
        <v>91</v>
      </c>
      <c r="M196" s="164"/>
      <c r="O196" t="s">
        <v>94</v>
      </c>
      <c r="P196" s="19">
        <v>46251.785416666666</v>
      </c>
      <c r="Q196" s="33">
        <v>46251</v>
      </c>
      <c r="R196" s="33">
        <v>46252</v>
      </c>
      <c r="S196" s="33">
        <v>46252</v>
      </c>
      <c r="AH196" s="55">
        <f t="shared" si="52"/>
        <v>2</v>
      </c>
      <c r="AI196" s="55" t="str">
        <f t="shared" si="53"/>
        <v>FALSO</v>
      </c>
      <c r="AJ196" s="55">
        <f t="shared" si="54"/>
        <v>0</v>
      </c>
      <c r="AK196" s="93" t="str">
        <f t="shared" si="55"/>
        <v/>
      </c>
      <c r="AL196" s="96" t="str">
        <f t="shared" si="56"/>
        <v/>
      </c>
      <c r="AM196" s="93" t="str">
        <f t="shared" si="57"/>
        <v/>
      </c>
      <c r="AN196" s="96" t="str">
        <f t="shared" si="58"/>
        <v/>
      </c>
      <c r="AO196" s="93" t="str">
        <f t="shared" si="59"/>
        <v/>
      </c>
      <c r="AP196" s="96" t="str">
        <f t="shared" si="60"/>
        <v/>
      </c>
      <c r="AQ196" s="93" t="str">
        <f t="shared" si="61"/>
        <v/>
      </c>
      <c r="AR196" s="96" t="str">
        <f t="shared" si="62"/>
        <v/>
      </c>
      <c r="AS196" s="93" t="str">
        <f t="shared" si="63"/>
        <v/>
      </c>
      <c r="AT196" s="96" t="str">
        <f t="shared" si="64"/>
        <v/>
      </c>
      <c r="AU196" s="93" t="str">
        <f t="shared" si="65"/>
        <v/>
      </c>
    </row>
    <row r="197" spans="1:47" x14ac:dyDescent="0.3">
      <c r="A197" t="s">
        <v>84</v>
      </c>
      <c r="B197" s="164" t="s">
        <v>1827</v>
      </c>
      <c r="C197" t="s">
        <v>1694</v>
      </c>
      <c r="D197" t="s">
        <v>1432</v>
      </c>
      <c r="E197" t="s">
        <v>90</v>
      </c>
      <c r="F197" t="s">
        <v>1433</v>
      </c>
      <c r="H197" t="s">
        <v>1828</v>
      </c>
      <c r="J197">
        <v>3600</v>
      </c>
      <c r="L197" t="s">
        <v>91</v>
      </c>
      <c r="O197" t="s">
        <v>94</v>
      </c>
      <c r="P197" s="19">
        <v>46251.760416666664</v>
      </c>
      <c r="Q197" s="33">
        <v>46251</v>
      </c>
      <c r="R197" s="33">
        <v>46252</v>
      </c>
      <c r="S197" s="33">
        <v>46252</v>
      </c>
      <c r="T197"/>
      <c r="U197"/>
      <c r="V197"/>
      <c r="W197"/>
      <c r="AH197" s="55">
        <f t="shared" si="52"/>
        <v>1</v>
      </c>
      <c r="AI197" s="55" t="str">
        <f t="shared" si="53"/>
        <v>FALSO</v>
      </c>
      <c r="AJ197" s="55">
        <f t="shared" si="54"/>
        <v>0</v>
      </c>
      <c r="AK197" s="93" t="str">
        <f t="shared" si="55"/>
        <v/>
      </c>
      <c r="AL197" s="96" t="str">
        <f t="shared" si="56"/>
        <v/>
      </c>
      <c r="AM197" s="93" t="str">
        <f t="shared" si="57"/>
        <v/>
      </c>
      <c r="AN197" s="96" t="str">
        <f t="shared" si="58"/>
        <v/>
      </c>
      <c r="AO197" s="93" t="str">
        <f t="shared" si="59"/>
        <v/>
      </c>
      <c r="AP197" s="96" t="str">
        <f t="shared" si="60"/>
        <v/>
      </c>
      <c r="AQ197" s="93" t="str">
        <f t="shared" si="61"/>
        <v/>
      </c>
      <c r="AR197" s="96" t="str">
        <f t="shared" si="62"/>
        <v/>
      </c>
      <c r="AS197" s="93" t="str">
        <f t="shared" si="63"/>
        <v/>
      </c>
      <c r="AT197" s="96" t="str">
        <f t="shared" si="64"/>
        <v/>
      </c>
      <c r="AU197" s="93" t="str">
        <f t="shared" si="65"/>
        <v/>
      </c>
    </row>
    <row r="198" spans="1:47" x14ac:dyDescent="0.3">
      <c r="A198" t="s">
        <v>95</v>
      </c>
      <c r="B198" s="164" t="s">
        <v>1829</v>
      </c>
      <c r="C198" t="s">
        <v>1694</v>
      </c>
      <c r="D198" t="s">
        <v>1432</v>
      </c>
      <c r="E198" t="s">
        <v>132</v>
      </c>
      <c r="F198" t="s">
        <v>1433</v>
      </c>
      <c r="G198">
        <v>5</v>
      </c>
      <c r="H198" t="s">
        <v>1830</v>
      </c>
      <c r="I198">
        <v>5</v>
      </c>
      <c r="J198">
        <v>122400</v>
      </c>
      <c r="L198" t="s">
        <v>91</v>
      </c>
      <c r="M198" s="164" t="s">
        <v>1649</v>
      </c>
      <c r="O198" t="s">
        <v>94</v>
      </c>
      <c r="P198" s="19">
        <v>46251.654861111114</v>
      </c>
      <c r="Q198" s="33">
        <v>46251</v>
      </c>
      <c r="R198" s="33">
        <v>46254</v>
      </c>
      <c r="S198" s="33">
        <v>46261</v>
      </c>
      <c r="T198" s="33">
        <v>46261</v>
      </c>
      <c r="U198" s="33">
        <v>46261</v>
      </c>
      <c r="V198" s="33">
        <v>46261</v>
      </c>
      <c r="W198" s="33">
        <v>46287</v>
      </c>
      <c r="Y198">
        <v>5</v>
      </c>
      <c r="AB198">
        <v>8</v>
      </c>
      <c r="AC198">
        <v>26</v>
      </c>
      <c r="AH198" s="55">
        <f t="shared" si="52"/>
        <v>34</v>
      </c>
      <c r="AI198" s="55" t="str">
        <f t="shared" si="53"/>
        <v>FALSO</v>
      </c>
      <c r="AJ198" s="55">
        <f t="shared" si="54"/>
        <v>0</v>
      </c>
      <c r="AK198" s="93">
        <f t="shared" si="55"/>
        <v>1</v>
      </c>
      <c r="AL198" s="96" t="str">
        <f t="shared" si="56"/>
        <v/>
      </c>
      <c r="AM198" s="93">
        <f t="shared" si="57"/>
        <v>5</v>
      </c>
      <c r="AN198" s="96" t="b">
        <f t="shared" si="58"/>
        <v>1</v>
      </c>
      <c r="AO198" s="93">
        <f t="shared" si="59"/>
        <v>1</v>
      </c>
      <c r="AP198" s="96" t="str">
        <f t="shared" si="60"/>
        <v/>
      </c>
      <c r="AQ198" s="93">
        <f t="shared" si="61"/>
        <v>18</v>
      </c>
      <c r="AR198" s="96" t="str">
        <f t="shared" si="62"/>
        <v/>
      </c>
      <c r="AS198" s="93">
        <f t="shared" si="63"/>
        <v>26</v>
      </c>
      <c r="AT198" s="96" t="b">
        <f t="shared" si="64"/>
        <v>1</v>
      </c>
      <c r="AU198" s="93" t="str">
        <f t="shared" si="65"/>
        <v>SGTB-2421</v>
      </c>
    </row>
    <row r="199" spans="1:47" x14ac:dyDescent="0.3">
      <c r="A199" t="s">
        <v>84</v>
      </c>
      <c r="B199" s="164" t="s">
        <v>1831</v>
      </c>
      <c r="C199" t="s">
        <v>1694</v>
      </c>
      <c r="D199" t="s">
        <v>1432</v>
      </c>
      <c r="E199" t="s">
        <v>90</v>
      </c>
      <c r="F199" t="s">
        <v>1433</v>
      </c>
      <c r="H199" t="s">
        <v>1832</v>
      </c>
      <c r="J199">
        <v>1200</v>
      </c>
      <c r="L199" t="s">
        <v>91</v>
      </c>
      <c r="M199" s="164"/>
      <c r="O199" t="s">
        <v>135</v>
      </c>
      <c r="P199" s="19">
        <v>46251.65347222222</v>
      </c>
      <c r="Q199" s="33">
        <v>46251</v>
      </c>
      <c r="R199" s="33">
        <v>46252</v>
      </c>
      <c r="AH199" s="55">
        <f t="shared" si="52"/>
        <v>0.33333333333333331</v>
      </c>
      <c r="AI199" s="55" t="str">
        <f t="shared" si="53"/>
        <v>FALSO</v>
      </c>
      <c r="AJ199" s="55">
        <f t="shared" si="54"/>
        <v>0</v>
      </c>
      <c r="AK199" s="93" t="str">
        <f t="shared" si="55"/>
        <v/>
      </c>
      <c r="AL199" s="96" t="str">
        <f t="shared" si="56"/>
        <v/>
      </c>
      <c r="AM199" s="93" t="str">
        <f t="shared" si="57"/>
        <v/>
      </c>
      <c r="AN199" s="96" t="str">
        <f t="shared" si="58"/>
        <v/>
      </c>
      <c r="AO199" s="93" t="str">
        <f t="shared" si="59"/>
        <v/>
      </c>
      <c r="AP199" s="96" t="str">
        <f t="shared" si="60"/>
        <v/>
      </c>
      <c r="AQ199" s="93" t="str">
        <f t="shared" si="61"/>
        <v/>
      </c>
      <c r="AR199" s="96" t="str">
        <f t="shared" si="62"/>
        <v/>
      </c>
      <c r="AS199" s="93" t="str">
        <f t="shared" si="63"/>
        <v/>
      </c>
      <c r="AT199" s="96" t="str">
        <f t="shared" si="64"/>
        <v/>
      </c>
      <c r="AU199" s="93" t="str">
        <f t="shared" si="65"/>
        <v/>
      </c>
    </row>
    <row r="200" spans="1:47" x14ac:dyDescent="0.3">
      <c r="A200" t="s">
        <v>84</v>
      </c>
      <c r="B200" s="164" t="s">
        <v>1833</v>
      </c>
      <c r="C200" t="s">
        <v>1694</v>
      </c>
      <c r="D200" t="s">
        <v>1432</v>
      </c>
      <c r="E200" t="s">
        <v>90</v>
      </c>
      <c r="F200" t="s">
        <v>1433</v>
      </c>
      <c r="H200" t="s">
        <v>1834</v>
      </c>
      <c r="J200">
        <v>1800</v>
      </c>
      <c r="L200" t="s">
        <v>91</v>
      </c>
      <c r="M200" s="164"/>
      <c r="O200" t="s">
        <v>135</v>
      </c>
      <c r="P200" s="19">
        <v>46251.647916666669</v>
      </c>
      <c r="Q200" s="33">
        <v>46251</v>
      </c>
      <c r="R200" s="33">
        <v>46252</v>
      </c>
      <c r="AH200" s="55">
        <f t="shared" si="52"/>
        <v>0.5</v>
      </c>
      <c r="AI200" s="55" t="str">
        <f t="shared" si="53"/>
        <v>FALSO</v>
      </c>
      <c r="AJ200" s="55">
        <f t="shared" si="54"/>
        <v>0</v>
      </c>
      <c r="AK200" s="93" t="str">
        <f t="shared" si="55"/>
        <v/>
      </c>
      <c r="AL200" s="96" t="str">
        <f t="shared" si="56"/>
        <v/>
      </c>
      <c r="AM200" s="93" t="str">
        <f t="shared" si="57"/>
        <v/>
      </c>
      <c r="AN200" s="96" t="str">
        <f t="shared" si="58"/>
        <v/>
      </c>
      <c r="AO200" s="93" t="str">
        <f t="shared" si="59"/>
        <v/>
      </c>
      <c r="AP200" s="96" t="str">
        <f t="shared" si="60"/>
        <v/>
      </c>
      <c r="AQ200" s="93" t="str">
        <f t="shared" si="61"/>
        <v/>
      </c>
      <c r="AR200" s="96" t="str">
        <f t="shared" si="62"/>
        <v/>
      </c>
      <c r="AS200" s="93" t="str">
        <f t="shared" si="63"/>
        <v/>
      </c>
      <c r="AT200" s="96" t="str">
        <f t="shared" si="64"/>
        <v/>
      </c>
      <c r="AU200" s="93" t="str">
        <f t="shared" si="65"/>
        <v/>
      </c>
    </row>
    <row r="201" spans="1:47" x14ac:dyDescent="0.3">
      <c r="A201" t="s">
        <v>84</v>
      </c>
      <c r="B201" s="164" t="s">
        <v>1835</v>
      </c>
      <c r="C201" t="s">
        <v>1694</v>
      </c>
      <c r="D201" t="s">
        <v>1432</v>
      </c>
      <c r="E201" t="s">
        <v>90</v>
      </c>
      <c r="F201" t="s">
        <v>1433</v>
      </c>
      <c r="H201" t="s">
        <v>1836</v>
      </c>
      <c r="J201">
        <v>1200</v>
      </c>
      <c r="L201" t="s">
        <v>91</v>
      </c>
      <c r="M201" s="164"/>
      <c r="O201" t="s">
        <v>135</v>
      </c>
      <c r="P201" s="19">
        <v>46251.60833333333</v>
      </c>
      <c r="Q201" s="33">
        <v>46251</v>
      </c>
      <c r="R201" s="33">
        <v>46252</v>
      </c>
      <c r="AH201" s="55">
        <f t="shared" si="52"/>
        <v>0.33333333333333331</v>
      </c>
      <c r="AI201" s="55" t="str">
        <f t="shared" si="53"/>
        <v>FALSO</v>
      </c>
      <c r="AJ201" s="55">
        <f t="shared" si="54"/>
        <v>0</v>
      </c>
      <c r="AK201" s="93" t="str">
        <f t="shared" si="55"/>
        <v/>
      </c>
      <c r="AL201" s="96" t="str">
        <f t="shared" si="56"/>
        <v/>
      </c>
      <c r="AM201" s="93" t="str">
        <f t="shared" si="57"/>
        <v/>
      </c>
      <c r="AN201" s="96" t="str">
        <f t="shared" si="58"/>
        <v/>
      </c>
      <c r="AO201" s="93" t="str">
        <f t="shared" si="59"/>
        <v/>
      </c>
      <c r="AP201" s="96" t="str">
        <f t="shared" si="60"/>
        <v/>
      </c>
      <c r="AQ201" s="93" t="str">
        <f t="shared" si="61"/>
        <v/>
      </c>
      <c r="AR201" s="96" t="str">
        <f t="shared" si="62"/>
        <v/>
      </c>
      <c r="AS201" s="93" t="str">
        <f t="shared" si="63"/>
        <v/>
      </c>
      <c r="AT201" s="96" t="str">
        <f t="shared" si="64"/>
        <v/>
      </c>
      <c r="AU201" s="93" t="str">
        <f t="shared" si="65"/>
        <v/>
      </c>
    </row>
    <row r="202" spans="1:47" x14ac:dyDescent="0.3">
      <c r="A202" t="s">
        <v>84</v>
      </c>
      <c r="B202" s="164" t="s">
        <v>1837</v>
      </c>
      <c r="C202" t="s">
        <v>1694</v>
      </c>
      <c r="D202" t="s">
        <v>1432</v>
      </c>
      <c r="E202" t="s">
        <v>90</v>
      </c>
      <c r="F202" t="s">
        <v>1433</v>
      </c>
      <c r="H202" t="s">
        <v>1838</v>
      </c>
      <c r="J202">
        <v>3600</v>
      </c>
      <c r="L202" t="s">
        <v>91</v>
      </c>
      <c r="M202" s="164"/>
      <c r="O202" t="s">
        <v>94</v>
      </c>
      <c r="P202" s="19">
        <v>46251.407638888886</v>
      </c>
      <c r="Q202" s="33">
        <v>46251</v>
      </c>
      <c r="R202" s="33">
        <v>46252</v>
      </c>
      <c r="S202" s="33">
        <v>46252</v>
      </c>
      <c r="AH202" s="55">
        <f t="shared" si="52"/>
        <v>1</v>
      </c>
      <c r="AI202" s="55" t="str">
        <f t="shared" si="53"/>
        <v>FALSO</v>
      </c>
      <c r="AJ202" s="55">
        <f t="shared" si="54"/>
        <v>0</v>
      </c>
      <c r="AK202" s="93" t="str">
        <f t="shared" si="55"/>
        <v/>
      </c>
      <c r="AL202" s="96" t="str">
        <f t="shared" si="56"/>
        <v/>
      </c>
      <c r="AM202" s="93" t="str">
        <f t="shared" si="57"/>
        <v/>
      </c>
      <c r="AN202" s="96" t="str">
        <f t="shared" si="58"/>
        <v/>
      </c>
      <c r="AO202" s="93" t="str">
        <f t="shared" si="59"/>
        <v/>
      </c>
      <c r="AP202" s="96" t="str">
        <f t="shared" si="60"/>
        <v/>
      </c>
      <c r="AQ202" s="93" t="str">
        <f t="shared" si="61"/>
        <v/>
      </c>
      <c r="AR202" s="96" t="str">
        <f t="shared" si="62"/>
        <v/>
      </c>
      <c r="AS202" s="93" t="str">
        <f t="shared" si="63"/>
        <v/>
      </c>
      <c r="AT202" s="96" t="str">
        <f t="shared" si="64"/>
        <v/>
      </c>
      <c r="AU202" s="93" t="str">
        <f t="shared" si="65"/>
        <v/>
      </c>
    </row>
    <row r="203" spans="1:47" x14ac:dyDescent="0.3">
      <c r="A203" t="s">
        <v>89</v>
      </c>
      <c r="B203" s="164" t="s">
        <v>1839</v>
      </c>
      <c r="C203" t="s">
        <v>1697</v>
      </c>
      <c r="D203" t="s">
        <v>1432</v>
      </c>
      <c r="E203" t="s">
        <v>90</v>
      </c>
      <c r="F203" t="s">
        <v>1433</v>
      </c>
      <c r="H203" t="s">
        <v>1840</v>
      </c>
      <c r="J203">
        <v>43200</v>
      </c>
      <c r="L203" t="s">
        <v>91</v>
      </c>
      <c r="M203" s="35"/>
      <c r="O203" t="s">
        <v>94</v>
      </c>
      <c r="P203" s="19">
        <v>46249.859722222223</v>
      </c>
      <c r="Q203" s="33">
        <v>46251</v>
      </c>
      <c r="R203" s="33">
        <v>46259</v>
      </c>
      <c r="S203" s="33">
        <v>46259</v>
      </c>
      <c r="W203"/>
      <c r="AH203" s="55">
        <f t="shared" si="52"/>
        <v>12</v>
      </c>
      <c r="AI203" s="55" t="str">
        <f t="shared" si="53"/>
        <v>FALSO</v>
      </c>
      <c r="AJ203" s="55">
        <f t="shared" si="54"/>
        <v>0</v>
      </c>
      <c r="AK203" s="93" t="str">
        <f t="shared" si="55"/>
        <v/>
      </c>
      <c r="AL203" s="96" t="str">
        <f t="shared" si="56"/>
        <v/>
      </c>
      <c r="AM203" s="93" t="str">
        <f t="shared" si="57"/>
        <v/>
      </c>
      <c r="AN203" s="96" t="str">
        <f t="shared" si="58"/>
        <v/>
      </c>
      <c r="AO203" s="93" t="str">
        <f t="shared" si="59"/>
        <v/>
      </c>
      <c r="AP203" s="96" t="str">
        <f t="shared" si="60"/>
        <v/>
      </c>
      <c r="AQ203" s="93" t="str">
        <f t="shared" si="61"/>
        <v/>
      </c>
      <c r="AR203" s="96" t="str">
        <f t="shared" si="62"/>
        <v/>
      </c>
      <c r="AS203" s="93" t="str">
        <f t="shared" si="63"/>
        <v/>
      </c>
      <c r="AT203" s="96" t="str">
        <f t="shared" si="64"/>
        <v/>
      </c>
      <c r="AU203" s="93" t="str">
        <f t="shared" si="65"/>
        <v/>
      </c>
    </row>
    <row r="204" spans="1:47" x14ac:dyDescent="0.3">
      <c r="A204" t="s">
        <v>89</v>
      </c>
      <c r="B204" s="164" t="s">
        <v>1841</v>
      </c>
      <c r="C204" t="s">
        <v>1573</v>
      </c>
      <c r="D204" t="s">
        <v>1432</v>
      </c>
      <c r="E204" t="s">
        <v>90</v>
      </c>
      <c r="F204" t="s">
        <v>1433</v>
      </c>
      <c r="H204" t="s">
        <v>1842</v>
      </c>
      <c r="J204">
        <v>5400</v>
      </c>
      <c r="L204" t="s">
        <v>91</v>
      </c>
      <c r="M204" s="35"/>
      <c r="O204" t="s">
        <v>94</v>
      </c>
      <c r="P204" s="19">
        <v>46248.825694444444</v>
      </c>
      <c r="R204" s="33">
        <v>46265</v>
      </c>
      <c r="S204" s="33">
        <v>46265</v>
      </c>
      <c r="W204"/>
      <c r="AH204" s="55">
        <f t="shared" si="52"/>
        <v>1.5</v>
      </c>
      <c r="AI204" s="55" t="str">
        <f t="shared" si="53"/>
        <v>FALSO</v>
      </c>
      <c r="AJ204" s="55">
        <f t="shared" si="54"/>
        <v>0</v>
      </c>
      <c r="AK204" s="93" t="str">
        <f t="shared" si="55"/>
        <v/>
      </c>
      <c r="AL204" s="96" t="str">
        <f t="shared" si="56"/>
        <v/>
      </c>
      <c r="AM204" s="93" t="str">
        <f t="shared" si="57"/>
        <v/>
      </c>
      <c r="AN204" s="96" t="str">
        <f t="shared" si="58"/>
        <v/>
      </c>
      <c r="AO204" s="93" t="str">
        <f t="shared" si="59"/>
        <v/>
      </c>
      <c r="AP204" s="96" t="str">
        <f t="shared" si="60"/>
        <v/>
      </c>
      <c r="AQ204" s="93" t="str">
        <f t="shared" si="61"/>
        <v/>
      </c>
      <c r="AR204" s="96" t="str">
        <f t="shared" si="62"/>
        <v/>
      </c>
      <c r="AS204" s="93" t="str">
        <f t="shared" si="63"/>
        <v/>
      </c>
      <c r="AT204" s="96" t="str">
        <f t="shared" si="64"/>
        <v/>
      </c>
      <c r="AU204" s="93" t="str">
        <f t="shared" si="65"/>
        <v/>
      </c>
    </row>
    <row r="205" spans="1:47" x14ac:dyDescent="0.3">
      <c r="A205" t="s">
        <v>84</v>
      </c>
      <c r="B205" s="164" t="s">
        <v>1843</v>
      </c>
      <c r="C205" t="s">
        <v>1694</v>
      </c>
      <c r="D205" t="s">
        <v>1432</v>
      </c>
      <c r="E205" t="s">
        <v>90</v>
      </c>
      <c r="F205" t="s">
        <v>1433</v>
      </c>
      <c r="H205" t="s">
        <v>1844</v>
      </c>
      <c r="J205">
        <v>7200</v>
      </c>
      <c r="L205" t="s">
        <v>91</v>
      </c>
      <c r="M205" s="35"/>
      <c r="O205" t="s">
        <v>94</v>
      </c>
      <c r="P205" s="19">
        <v>46248.761111111111</v>
      </c>
      <c r="Q205" s="33">
        <v>46251</v>
      </c>
      <c r="R205" s="33">
        <v>46252</v>
      </c>
      <c r="S205" s="33">
        <v>46252</v>
      </c>
      <c r="W205"/>
      <c r="AH205" s="55">
        <f t="shared" si="52"/>
        <v>2</v>
      </c>
      <c r="AI205" s="55" t="str">
        <f t="shared" si="53"/>
        <v>FALSO</v>
      </c>
      <c r="AJ205" s="55">
        <f t="shared" si="54"/>
        <v>0</v>
      </c>
      <c r="AK205" s="93" t="str">
        <f t="shared" si="55"/>
        <v/>
      </c>
      <c r="AL205" s="96" t="str">
        <f t="shared" si="56"/>
        <v/>
      </c>
      <c r="AM205" s="93" t="str">
        <f t="shared" si="57"/>
        <v/>
      </c>
      <c r="AN205" s="96" t="str">
        <f t="shared" si="58"/>
        <v/>
      </c>
      <c r="AO205" s="93" t="str">
        <f t="shared" si="59"/>
        <v/>
      </c>
      <c r="AP205" s="96" t="str">
        <f t="shared" si="60"/>
        <v/>
      </c>
      <c r="AQ205" s="93" t="str">
        <f t="shared" si="61"/>
        <v/>
      </c>
      <c r="AR205" s="96" t="str">
        <f t="shared" si="62"/>
        <v/>
      </c>
      <c r="AS205" s="93" t="str">
        <f t="shared" si="63"/>
        <v/>
      </c>
      <c r="AT205" s="96" t="str">
        <f t="shared" si="64"/>
        <v/>
      </c>
      <c r="AU205" s="93" t="str">
        <f t="shared" si="65"/>
        <v/>
      </c>
    </row>
    <row r="206" spans="1:47" x14ac:dyDescent="0.3">
      <c r="A206" t="s">
        <v>84</v>
      </c>
      <c r="B206" s="164" t="s">
        <v>1845</v>
      </c>
      <c r="C206" t="s">
        <v>1694</v>
      </c>
      <c r="D206" t="s">
        <v>1432</v>
      </c>
      <c r="E206" t="s">
        <v>90</v>
      </c>
      <c r="F206" t="s">
        <v>1433</v>
      </c>
      <c r="H206" t="s">
        <v>1846</v>
      </c>
      <c r="J206">
        <v>7200</v>
      </c>
      <c r="L206" t="s">
        <v>91</v>
      </c>
      <c r="M206" s="35"/>
      <c r="O206" t="s">
        <v>94</v>
      </c>
      <c r="P206" s="19">
        <v>46248.699305555558</v>
      </c>
      <c r="Q206" s="33">
        <v>46251</v>
      </c>
      <c r="R206" s="33">
        <v>46252</v>
      </c>
      <c r="S206" s="33">
        <v>46252</v>
      </c>
      <c r="W206"/>
      <c r="AH206" s="55">
        <f t="shared" si="52"/>
        <v>2</v>
      </c>
      <c r="AI206" s="55" t="str">
        <f t="shared" si="53"/>
        <v>FALSO</v>
      </c>
      <c r="AJ206" s="55">
        <f t="shared" si="54"/>
        <v>0</v>
      </c>
      <c r="AK206" s="93" t="str">
        <f t="shared" si="55"/>
        <v/>
      </c>
      <c r="AL206" s="96" t="str">
        <f t="shared" si="56"/>
        <v/>
      </c>
      <c r="AM206" s="93" t="str">
        <f t="shared" si="57"/>
        <v/>
      </c>
      <c r="AN206" s="96" t="str">
        <f t="shared" si="58"/>
        <v/>
      </c>
      <c r="AO206" s="93" t="str">
        <f t="shared" si="59"/>
        <v/>
      </c>
      <c r="AP206" s="96" t="str">
        <f t="shared" si="60"/>
        <v/>
      </c>
      <c r="AQ206" s="93" t="str">
        <f t="shared" si="61"/>
        <v/>
      </c>
      <c r="AR206" s="96" t="str">
        <f t="shared" si="62"/>
        <v/>
      </c>
      <c r="AS206" s="93" t="str">
        <f t="shared" si="63"/>
        <v/>
      </c>
      <c r="AT206" s="96" t="str">
        <f t="shared" si="64"/>
        <v/>
      </c>
      <c r="AU206" s="93" t="str">
        <f t="shared" si="65"/>
        <v/>
      </c>
    </row>
    <row r="207" spans="1:47" x14ac:dyDescent="0.3">
      <c r="A207" t="s">
        <v>84</v>
      </c>
      <c r="B207" s="164" t="s">
        <v>1847</v>
      </c>
      <c r="C207" t="s">
        <v>1694</v>
      </c>
      <c r="D207" t="s">
        <v>1432</v>
      </c>
      <c r="E207" t="s">
        <v>90</v>
      </c>
      <c r="F207" t="s">
        <v>1433</v>
      </c>
      <c r="H207" t="s">
        <v>1848</v>
      </c>
      <c r="J207">
        <v>7200</v>
      </c>
      <c r="L207" t="s">
        <v>91</v>
      </c>
      <c r="M207" s="35"/>
      <c r="O207" t="s">
        <v>94</v>
      </c>
      <c r="P207" s="19">
        <v>46248.618055555555</v>
      </c>
      <c r="Q207" s="33">
        <v>46251</v>
      </c>
      <c r="R207" s="33">
        <v>46252</v>
      </c>
      <c r="S207" s="33">
        <v>46252</v>
      </c>
      <c r="AH207" s="55">
        <f t="shared" si="52"/>
        <v>2</v>
      </c>
      <c r="AI207" s="55" t="str">
        <f t="shared" si="53"/>
        <v>FALSO</v>
      </c>
      <c r="AJ207" s="55">
        <f t="shared" si="54"/>
        <v>0</v>
      </c>
      <c r="AK207" s="93" t="str">
        <f t="shared" si="55"/>
        <v/>
      </c>
      <c r="AL207" s="96" t="str">
        <f t="shared" si="56"/>
        <v/>
      </c>
      <c r="AM207" s="93" t="str">
        <f t="shared" si="57"/>
        <v/>
      </c>
      <c r="AN207" s="96" t="str">
        <f t="shared" si="58"/>
        <v/>
      </c>
      <c r="AO207" s="93" t="str">
        <f t="shared" si="59"/>
        <v/>
      </c>
      <c r="AP207" s="96" t="str">
        <f t="shared" si="60"/>
        <v/>
      </c>
      <c r="AQ207" s="93" t="str">
        <f t="shared" si="61"/>
        <v/>
      </c>
      <c r="AR207" s="96" t="str">
        <f t="shared" si="62"/>
        <v/>
      </c>
      <c r="AS207" s="93" t="str">
        <f t="shared" si="63"/>
        <v/>
      </c>
      <c r="AT207" s="96" t="str">
        <f t="shared" si="64"/>
        <v/>
      </c>
      <c r="AU207" s="93" t="str">
        <f t="shared" si="65"/>
        <v/>
      </c>
    </row>
    <row r="208" spans="1:47" x14ac:dyDescent="0.3">
      <c r="A208" t="s">
        <v>84</v>
      </c>
      <c r="B208" s="164" t="s">
        <v>1849</v>
      </c>
      <c r="C208" t="s">
        <v>1694</v>
      </c>
      <c r="D208" t="s">
        <v>1432</v>
      </c>
      <c r="E208" t="s">
        <v>90</v>
      </c>
      <c r="F208" t="s">
        <v>1433</v>
      </c>
      <c r="H208" t="s">
        <v>1850</v>
      </c>
      <c r="J208">
        <v>7200</v>
      </c>
      <c r="L208" t="s">
        <v>91</v>
      </c>
      <c r="O208" t="s">
        <v>94</v>
      </c>
      <c r="P208" s="19">
        <v>46248.618055555555</v>
      </c>
      <c r="Q208" s="33">
        <v>46251</v>
      </c>
      <c r="R208" s="33">
        <v>46254</v>
      </c>
      <c r="S208" s="33">
        <v>46254</v>
      </c>
      <c r="AH208" s="55">
        <f t="shared" si="52"/>
        <v>2</v>
      </c>
      <c r="AI208" s="55" t="str">
        <f t="shared" si="53"/>
        <v>FALSO</v>
      </c>
      <c r="AJ208" s="55">
        <f t="shared" si="54"/>
        <v>0</v>
      </c>
      <c r="AK208" s="93" t="str">
        <f t="shared" si="55"/>
        <v/>
      </c>
      <c r="AL208" s="96" t="str">
        <f t="shared" si="56"/>
        <v/>
      </c>
      <c r="AM208" s="93" t="str">
        <f t="shared" si="57"/>
        <v/>
      </c>
      <c r="AN208" s="96" t="str">
        <f t="shared" si="58"/>
        <v/>
      </c>
      <c r="AO208" s="93" t="str">
        <f t="shared" si="59"/>
        <v/>
      </c>
      <c r="AP208" s="96" t="str">
        <f t="shared" si="60"/>
        <v/>
      </c>
      <c r="AQ208" s="93" t="str">
        <f t="shared" si="61"/>
        <v/>
      </c>
      <c r="AR208" s="96" t="str">
        <f t="shared" si="62"/>
        <v/>
      </c>
      <c r="AS208" s="93" t="str">
        <f t="shared" si="63"/>
        <v/>
      </c>
      <c r="AT208" s="96" t="str">
        <f t="shared" si="64"/>
        <v/>
      </c>
      <c r="AU208" s="93" t="str">
        <f t="shared" si="65"/>
        <v/>
      </c>
    </row>
    <row r="209" spans="1:47" x14ac:dyDescent="0.3">
      <c r="A209" t="s">
        <v>84</v>
      </c>
      <c r="B209" s="164" t="s">
        <v>1851</v>
      </c>
      <c r="C209" t="s">
        <v>1694</v>
      </c>
      <c r="D209" t="s">
        <v>1432</v>
      </c>
      <c r="E209" t="s">
        <v>90</v>
      </c>
      <c r="F209" t="s">
        <v>1433</v>
      </c>
      <c r="H209" t="s">
        <v>1852</v>
      </c>
      <c r="J209">
        <v>600</v>
      </c>
      <c r="L209" t="s">
        <v>91</v>
      </c>
      <c r="M209" s="35"/>
      <c r="O209" t="s">
        <v>135</v>
      </c>
      <c r="P209" s="19">
        <v>46248.582638888889</v>
      </c>
      <c r="Q209" s="33">
        <v>46251</v>
      </c>
      <c r="R209" s="33">
        <v>46251</v>
      </c>
      <c r="W209"/>
      <c r="AH209" s="55">
        <f t="shared" si="52"/>
        <v>0.16666666666666666</v>
      </c>
      <c r="AI209" s="55" t="str">
        <f t="shared" si="53"/>
        <v>FALSO</v>
      </c>
      <c r="AJ209" s="55">
        <f t="shared" si="54"/>
        <v>0</v>
      </c>
      <c r="AK209" s="93" t="str">
        <f t="shared" si="55"/>
        <v/>
      </c>
      <c r="AL209" s="96" t="str">
        <f t="shared" si="56"/>
        <v/>
      </c>
      <c r="AM209" s="93" t="str">
        <f t="shared" si="57"/>
        <v/>
      </c>
      <c r="AN209" s="96" t="str">
        <f t="shared" si="58"/>
        <v/>
      </c>
      <c r="AO209" s="93" t="str">
        <f t="shared" si="59"/>
        <v/>
      </c>
      <c r="AP209" s="96" t="str">
        <f t="shared" si="60"/>
        <v/>
      </c>
      <c r="AQ209" s="93" t="str">
        <f t="shared" si="61"/>
        <v/>
      </c>
      <c r="AR209" s="96" t="str">
        <f t="shared" si="62"/>
        <v/>
      </c>
      <c r="AS209" s="93" t="str">
        <f t="shared" si="63"/>
        <v/>
      </c>
      <c r="AT209" s="96" t="str">
        <f t="shared" si="64"/>
        <v/>
      </c>
      <c r="AU209" s="93" t="str">
        <f t="shared" si="65"/>
        <v/>
      </c>
    </row>
    <row r="210" spans="1:47" x14ac:dyDescent="0.3">
      <c r="A210" t="s">
        <v>89</v>
      </c>
      <c r="B210" s="164" t="s">
        <v>1853</v>
      </c>
      <c r="C210" t="s">
        <v>1573</v>
      </c>
      <c r="D210" t="s">
        <v>1432</v>
      </c>
      <c r="E210" t="s">
        <v>90</v>
      </c>
      <c r="F210" t="s">
        <v>1433</v>
      </c>
      <c r="H210" t="s">
        <v>1854</v>
      </c>
      <c r="J210">
        <v>1200</v>
      </c>
      <c r="L210" t="s">
        <v>91</v>
      </c>
      <c r="M210" s="35"/>
      <c r="O210" t="s">
        <v>94</v>
      </c>
      <c r="P210" s="19">
        <v>46248.404166666667</v>
      </c>
      <c r="Q210" s="33">
        <v>46265</v>
      </c>
      <c r="R210" s="33">
        <v>46266</v>
      </c>
      <c r="S210" s="33">
        <v>46266</v>
      </c>
      <c r="W210"/>
      <c r="AH210" s="55">
        <f t="shared" si="52"/>
        <v>0.33333333333333331</v>
      </c>
      <c r="AI210" s="55" t="str">
        <f t="shared" si="53"/>
        <v>FALSO</v>
      </c>
      <c r="AJ210" s="55">
        <f t="shared" si="54"/>
        <v>0</v>
      </c>
      <c r="AK210" s="93" t="str">
        <f t="shared" si="55"/>
        <v/>
      </c>
      <c r="AL210" s="96" t="str">
        <f t="shared" si="56"/>
        <v/>
      </c>
      <c r="AM210" s="93" t="str">
        <f t="shared" si="57"/>
        <v/>
      </c>
      <c r="AN210" s="96" t="str">
        <f t="shared" si="58"/>
        <v/>
      </c>
      <c r="AO210" s="93" t="str">
        <f t="shared" si="59"/>
        <v/>
      </c>
      <c r="AP210" s="96" t="str">
        <f t="shared" si="60"/>
        <v/>
      </c>
      <c r="AQ210" s="93" t="str">
        <f t="shared" si="61"/>
        <v/>
      </c>
      <c r="AR210" s="96" t="str">
        <f t="shared" si="62"/>
        <v/>
      </c>
      <c r="AS210" s="93" t="str">
        <f t="shared" si="63"/>
        <v/>
      </c>
      <c r="AT210" s="96" t="str">
        <f t="shared" si="64"/>
        <v/>
      </c>
      <c r="AU210" s="93" t="str">
        <f t="shared" si="65"/>
        <v/>
      </c>
    </row>
    <row r="211" spans="1:47" x14ac:dyDescent="0.3">
      <c r="A211" t="s">
        <v>89</v>
      </c>
      <c r="B211" s="164" t="s">
        <v>1855</v>
      </c>
      <c r="C211" t="s">
        <v>1573</v>
      </c>
      <c r="D211" t="s">
        <v>1432</v>
      </c>
      <c r="E211" t="s">
        <v>90</v>
      </c>
      <c r="F211" t="s">
        <v>1433</v>
      </c>
      <c r="H211" t="s">
        <v>1856</v>
      </c>
      <c r="J211">
        <v>1200</v>
      </c>
      <c r="L211" t="s">
        <v>91</v>
      </c>
      <c r="M211" s="35"/>
      <c r="O211" t="s">
        <v>94</v>
      </c>
      <c r="P211" s="19">
        <v>46248.404166666667</v>
      </c>
      <c r="Q211" s="33">
        <v>46265</v>
      </c>
      <c r="R211" s="33">
        <v>46266</v>
      </c>
      <c r="S211" s="33">
        <v>46266</v>
      </c>
      <c r="W211"/>
      <c r="AH211" s="55">
        <f t="shared" si="52"/>
        <v>0.33333333333333331</v>
      </c>
      <c r="AI211" s="55" t="str">
        <f t="shared" si="53"/>
        <v>FALSO</v>
      </c>
      <c r="AJ211" s="55">
        <f t="shared" si="54"/>
        <v>0</v>
      </c>
      <c r="AK211" s="93" t="str">
        <f t="shared" si="55"/>
        <v/>
      </c>
      <c r="AL211" s="96" t="str">
        <f t="shared" si="56"/>
        <v/>
      </c>
      <c r="AM211" s="93" t="str">
        <f t="shared" si="57"/>
        <v/>
      </c>
      <c r="AN211" s="96" t="str">
        <f t="shared" si="58"/>
        <v/>
      </c>
      <c r="AO211" s="93" t="str">
        <f t="shared" si="59"/>
        <v/>
      </c>
      <c r="AP211" s="96" t="str">
        <f t="shared" si="60"/>
        <v/>
      </c>
      <c r="AQ211" s="93" t="str">
        <f t="shared" si="61"/>
        <v/>
      </c>
      <c r="AR211" s="96" t="str">
        <f t="shared" si="62"/>
        <v/>
      </c>
      <c r="AS211" s="93" t="str">
        <f t="shared" si="63"/>
        <v/>
      </c>
      <c r="AT211" s="96" t="str">
        <f t="shared" si="64"/>
        <v/>
      </c>
      <c r="AU211" s="93" t="str">
        <f t="shared" si="65"/>
        <v/>
      </c>
    </row>
    <row r="212" spans="1:47" x14ac:dyDescent="0.3">
      <c r="A212" t="s">
        <v>89</v>
      </c>
      <c r="B212" s="164" t="s">
        <v>1857</v>
      </c>
      <c r="C212" t="s">
        <v>1694</v>
      </c>
      <c r="D212" t="s">
        <v>1432</v>
      </c>
      <c r="E212" t="s">
        <v>90</v>
      </c>
      <c r="F212" t="s">
        <v>1433</v>
      </c>
      <c r="H212" t="s">
        <v>1858</v>
      </c>
      <c r="J212">
        <v>900</v>
      </c>
      <c r="L212" t="s">
        <v>91</v>
      </c>
      <c r="M212" s="164"/>
      <c r="O212" t="s">
        <v>94</v>
      </c>
      <c r="P212" s="19">
        <v>46248.40347222222</v>
      </c>
      <c r="Q212" s="33">
        <v>46251</v>
      </c>
      <c r="R212" s="33">
        <v>46252</v>
      </c>
      <c r="S212" s="33">
        <v>46252</v>
      </c>
      <c r="AH212" s="55">
        <f t="shared" si="52"/>
        <v>0.25</v>
      </c>
      <c r="AI212" s="55" t="str">
        <f t="shared" si="53"/>
        <v>FALSO</v>
      </c>
      <c r="AJ212" s="55">
        <f t="shared" si="54"/>
        <v>0</v>
      </c>
      <c r="AK212" s="93" t="str">
        <f t="shared" si="55"/>
        <v/>
      </c>
      <c r="AL212" s="96" t="str">
        <f t="shared" si="56"/>
        <v/>
      </c>
      <c r="AM212" s="93" t="str">
        <f t="shared" si="57"/>
        <v/>
      </c>
      <c r="AN212" s="96" t="str">
        <f t="shared" si="58"/>
        <v/>
      </c>
      <c r="AO212" s="93" t="str">
        <f t="shared" si="59"/>
        <v/>
      </c>
      <c r="AP212" s="96" t="str">
        <f t="shared" si="60"/>
        <v/>
      </c>
      <c r="AQ212" s="93" t="str">
        <f t="shared" si="61"/>
        <v/>
      </c>
      <c r="AR212" s="96" t="str">
        <f t="shared" si="62"/>
        <v/>
      </c>
      <c r="AS212" s="93" t="str">
        <f t="shared" si="63"/>
        <v/>
      </c>
      <c r="AT212" s="96" t="str">
        <f t="shared" si="64"/>
        <v/>
      </c>
      <c r="AU212" s="93" t="str">
        <f t="shared" si="65"/>
        <v/>
      </c>
    </row>
    <row r="213" spans="1:47" x14ac:dyDescent="0.3">
      <c r="A213" t="s">
        <v>89</v>
      </c>
      <c r="B213" s="164" t="s">
        <v>1859</v>
      </c>
      <c r="C213" t="s">
        <v>1694</v>
      </c>
      <c r="D213" t="s">
        <v>1432</v>
      </c>
      <c r="E213" t="s">
        <v>90</v>
      </c>
      <c r="F213" t="s">
        <v>1433</v>
      </c>
      <c r="H213" t="s">
        <v>1860</v>
      </c>
      <c r="J213">
        <v>900</v>
      </c>
      <c r="L213" t="s">
        <v>91</v>
      </c>
      <c r="M213" s="164"/>
      <c r="O213" t="s">
        <v>94</v>
      </c>
      <c r="P213" s="19">
        <v>46248.402777777781</v>
      </c>
      <c r="Q213" s="33">
        <v>46251</v>
      </c>
      <c r="R213" s="33">
        <v>46252</v>
      </c>
      <c r="S213" s="33">
        <v>46252</v>
      </c>
      <c r="AH213" s="55">
        <f t="shared" si="52"/>
        <v>0.25</v>
      </c>
      <c r="AI213" s="55" t="str">
        <f t="shared" si="53"/>
        <v>FALSO</v>
      </c>
      <c r="AJ213" s="55">
        <f t="shared" si="54"/>
        <v>0</v>
      </c>
      <c r="AK213" s="93" t="str">
        <f t="shared" si="55"/>
        <v/>
      </c>
      <c r="AL213" s="96" t="str">
        <f t="shared" si="56"/>
        <v/>
      </c>
      <c r="AM213" s="93" t="str">
        <f t="shared" si="57"/>
        <v/>
      </c>
      <c r="AN213" s="96" t="str">
        <f t="shared" si="58"/>
        <v/>
      </c>
      <c r="AO213" s="93" t="str">
        <f t="shared" si="59"/>
        <v/>
      </c>
      <c r="AP213" s="96" t="str">
        <f t="shared" si="60"/>
        <v/>
      </c>
      <c r="AQ213" s="93" t="str">
        <f t="shared" si="61"/>
        <v/>
      </c>
      <c r="AR213" s="96" t="str">
        <f t="shared" si="62"/>
        <v/>
      </c>
      <c r="AS213" s="93" t="str">
        <f t="shared" si="63"/>
        <v/>
      </c>
      <c r="AT213" s="96" t="str">
        <f t="shared" si="64"/>
        <v/>
      </c>
      <c r="AU213" s="93" t="str">
        <f t="shared" si="65"/>
        <v/>
      </c>
    </row>
    <row r="214" spans="1:47" x14ac:dyDescent="0.3">
      <c r="A214" t="s">
        <v>89</v>
      </c>
      <c r="B214" s="164" t="s">
        <v>1861</v>
      </c>
      <c r="C214" t="s">
        <v>1694</v>
      </c>
      <c r="D214" t="s">
        <v>1432</v>
      </c>
      <c r="E214" t="s">
        <v>90</v>
      </c>
      <c r="F214" t="s">
        <v>1433</v>
      </c>
      <c r="H214" t="s">
        <v>1862</v>
      </c>
      <c r="J214">
        <v>1800</v>
      </c>
      <c r="L214" t="s">
        <v>91</v>
      </c>
      <c r="M214" s="164"/>
      <c r="O214" t="s">
        <v>94</v>
      </c>
      <c r="P214" s="19">
        <v>46248.401388888888</v>
      </c>
      <c r="Q214" s="33">
        <v>46251</v>
      </c>
      <c r="R214" s="33">
        <v>46252</v>
      </c>
      <c r="S214" s="33">
        <v>46252</v>
      </c>
      <c r="W214"/>
      <c r="AH214" s="55">
        <f t="shared" si="52"/>
        <v>0.5</v>
      </c>
      <c r="AI214" s="55" t="str">
        <f t="shared" si="53"/>
        <v>FALSO</v>
      </c>
      <c r="AJ214" s="55">
        <f t="shared" si="54"/>
        <v>0</v>
      </c>
      <c r="AK214" s="93" t="str">
        <f t="shared" si="55"/>
        <v/>
      </c>
      <c r="AL214" s="96" t="str">
        <f t="shared" si="56"/>
        <v/>
      </c>
      <c r="AM214" s="93" t="str">
        <f t="shared" si="57"/>
        <v/>
      </c>
      <c r="AN214" s="96" t="str">
        <f t="shared" si="58"/>
        <v/>
      </c>
      <c r="AO214" s="93" t="str">
        <f t="shared" si="59"/>
        <v/>
      </c>
      <c r="AP214" s="96" t="str">
        <f t="shared" si="60"/>
        <v/>
      </c>
      <c r="AQ214" s="93" t="str">
        <f t="shared" si="61"/>
        <v/>
      </c>
      <c r="AR214" s="96" t="str">
        <f t="shared" si="62"/>
        <v/>
      </c>
      <c r="AS214" s="93" t="str">
        <f t="shared" si="63"/>
        <v/>
      </c>
      <c r="AT214" s="96" t="str">
        <f t="shared" si="64"/>
        <v/>
      </c>
      <c r="AU214" s="93" t="str">
        <f t="shared" si="65"/>
        <v/>
      </c>
    </row>
    <row r="215" spans="1:47" x14ac:dyDescent="0.3">
      <c r="A215" t="s">
        <v>84</v>
      </c>
      <c r="B215" s="164" t="s">
        <v>1863</v>
      </c>
      <c r="C215" t="s">
        <v>1864</v>
      </c>
      <c r="D215" t="s">
        <v>1432</v>
      </c>
      <c r="E215" t="s">
        <v>90</v>
      </c>
      <c r="F215" t="s">
        <v>1433</v>
      </c>
      <c r="H215" t="s">
        <v>1865</v>
      </c>
      <c r="J215">
        <v>3600</v>
      </c>
      <c r="L215" t="s">
        <v>91</v>
      </c>
      <c r="M215" s="164"/>
      <c r="O215" t="s">
        <v>135</v>
      </c>
      <c r="P215" s="19">
        <v>46247.823611111111</v>
      </c>
      <c r="Q215" s="33">
        <v>46237</v>
      </c>
      <c r="R215" s="33">
        <v>46248</v>
      </c>
      <c r="W215"/>
      <c r="AH215" s="55">
        <f t="shared" si="52"/>
        <v>1</v>
      </c>
      <c r="AI215" s="55" t="str">
        <f t="shared" si="53"/>
        <v>FALSO</v>
      </c>
      <c r="AJ215" s="55">
        <f t="shared" si="54"/>
        <v>0</v>
      </c>
      <c r="AK215" s="93" t="str">
        <f t="shared" si="55"/>
        <v/>
      </c>
      <c r="AL215" s="96" t="str">
        <f t="shared" si="56"/>
        <v/>
      </c>
      <c r="AM215" s="93" t="str">
        <f t="shared" si="57"/>
        <v/>
      </c>
      <c r="AN215" s="96" t="str">
        <f t="shared" si="58"/>
        <v/>
      </c>
      <c r="AO215" s="93" t="str">
        <f t="shared" si="59"/>
        <v/>
      </c>
      <c r="AP215" s="96" t="str">
        <f t="shared" si="60"/>
        <v/>
      </c>
      <c r="AQ215" s="93" t="str">
        <f t="shared" si="61"/>
        <v/>
      </c>
      <c r="AR215" s="96" t="str">
        <f t="shared" si="62"/>
        <v/>
      </c>
      <c r="AS215" s="93" t="str">
        <f t="shared" si="63"/>
        <v/>
      </c>
      <c r="AT215" s="96" t="str">
        <f t="shared" si="64"/>
        <v/>
      </c>
      <c r="AU215" s="93" t="str">
        <f t="shared" si="65"/>
        <v/>
      </c>
    </row>
    <row r="216" spans="1:47" x14ac:dyDescent="0.3">
      <c r="A216" t="s">
        <v>89</v>
      </c>
      <c r="B216" s="164" t="s">
        <v>1866</v>
      </c>
      <c r="C216" t="s">
        <v>1867</v>
      </c>
      <c r="D216" t="s">
        <v>1432</v>
      </c>
      <c r="E216" t="s">
        <v>90</v>
      </c>
      <c r="F216" t="s">
        <v>1433</v>
      </c>
      <c r="H216" t="s">
        <v>1868</v>
      </c>
      <c r="J216">
        <v>72000</v>
      </c>
      <c r="L216" t="s">
        <v>91</v>
      </c>
      <c r="M216" s="164"/>
      <c r="O216" t="s">
        <v>94</v>
      </c>
      <c r="P216" s="19">
        <v>46247.751388888886</v>
      </c>
      <c r="Q216" s="33">
        <v>46237</v>
      </c>
      <c r="R216" s="33">
        <v>46248</v>
      </c>
      <c r="S216" s="33">
        <v>46248</v>
      </c>
      <c r="W216"/>
      <c r="AH216" s="55">
        <f t="shared" si="52"/>
        <v>20</v>
      </c>
      <c r="AI216" s="55" t="str">
        <f t="shared" si="53"/>
        <v>FALSO</v>
      </c>
      <c r="AJ216" s="55">
        <f t="shared" si="54"/>
        <v>0</v>
      </c>
      <c r="AK216" s="93" t="str">
        <f t="shared" si="55"/>
        <v/>
      </c>
      <c r="AL216" s="96" t="str">
        <f t="shared" si="56"/>
        <v/>
      </c>
      <c r="AM216" s="93" t="str">
        <f t="shared" si="57"/>
        <v/>
      </c>
      <c r="AN216" s="96" t="str">
        <f t="shared" si="58"/>
        <v/>
      </c>
      <c r="AO216" s="93" t="str">
        <f t="shared" si="59"/>
        <v/>
      </c>
      <c r="AP216" s="96" t="str">
        <f t="shared" si="60"/>
        <v/>
      </c>
      <c r="AQ216" s="93" t="str">
        <f t="shared" si="61"/>
        <v/>
      </c>
      <c r="AR216" s="96" t="str">
        <f t="shared" si="62"/>
        <v/>
      </c>
      <c r="AS216" s="93" t="str">
        <f t="shared" si="63"/>
        <v/>
      </c>
      <c r="AT216" s="96" t="str">
        <f t="shared" si="64"/>
        <v/>
      </c>
      <c r="AU216" s="93" t="str">
        <f t="shared" si="65"/>
        <v/>
      </c>
    </row>
    <row r="217" spans="1:47" x14ac:dyDescent="0.3">
      <c r="A217" t="s">
        <v>84</v>
      </c>
      <c r="B217" s="164" t="s">
        <v>1869</v>
      </c>
      <c r="C217" t="s">
        <v>1867</v>
      </c>
      <c r="D217" t="s">
        <v>1432</v>
      </c>
      <c r="E217" t="s">
        <v>90</v>
      </c>
      <c r="F217" t="s">
        <v>1433</v>
      </c>
      <c r="H217" t="s">
        <v>1870</v>
      </c>
      <c r="J217">
        <v>7200</v>
      </c>
      <c r="L217" t="s">
        <v>91</v>
      </c>
      <c r="M217" s="164"/>
      <c r="O217" t="s">
        <v>94</v>
      </c>
      <c r="P217" s="19">
        <v>46247.535416666666</v>
      </c>
      <c r="Q217" s="33">
        <v>46237</v>
      </c>
      <c r="R217" s="33">
        <v>46247</v>
      </c>
      <c r="S217" s="33">
        <v>46247</v>
      </c>
      <c r="W217"/>
      <c r="AH217" s="55">
        <f t="shared" si="52"/>
        <v>2</v>
      </c>
      <c r="AI217" s="55" t="str">
        <f t="shared" si="53"/>
        <v>FALSO</v>
      </c>
      <c r="AJ217" s="55">
        <f t="shared" si="54"/>
        <v>0</v>
      </c>
      <c r="AK217" s="93" t="str">
        <f t="shared" si="55"/>
        <v/>
      </c>
      <c r="AL217" s="96" t="str">
        <f t="shared" si="56"/>
        <v/>
      </c>
      <c r="AM217" s="93" t="str">
        <f t="shared" si="57"/>
        <v/>
      </c>
      <c r="AN217" s="96" t="str">
        <f t="shared" si="58"/>
        <v/>
      </c>
      <c r="AO217" s="93" t="str">
        <f t="shared" si="59"/>
        <v/>
      </c>
      <c r="AP217" s="96" t="str">
        <f t="shared" si="60"/>
        <v/>
      </c>
      <c r="AQ217" s="93" t="str">
        <f t="shared" si="61"/>
        <v/>
      </c>
      <c r="AR217" s="96" t="str">
        <f t="shared" si="62"/>
        <v/>
      </c>
      <c r="AS217" s="93" t="str">
        <f t="shared" si="63"/>
        <v/>
      </c>
      <c r="AT217" s="96" t="str">
        <f t="shared" si="64"/>
        <v/>
      </c>
      <c r="AU217" s="93" t="str">
        <f t="shared" si="65"/>
        <v/>
      </c>
    </row>
    <row r="218" spans="1:47" x14ac:dyDescent="0.3">
      <c r="A218" t="s">
        <v>84</v>
      </c>
      <c r="B218" s="164" t="s">
        <v>1871</v>
      </c>
      <c r="C218" t="s">
        <v>1694</v>
      </c>
      <c r="D218" t="s">
        <v>1432</v>
      </c>
      <c r="E218" t="s">
        <v>90</v>
      </c>
      <c r="F218" t="s">
        <v>1433</v>
      </c>
      <c r="H218" t="s">
        <v>1872</v>
      </c>
      <c r="J218">
        <v>3600</v>
      </c>
      <c r="L218" t="s">
        <v>91</v>
      </c>
      <c r="M218" s="164"/>
      <c r="O218" t="s">
        <v>135</v>
      </c>
      <c r="P218" s="19">
        <v>46247.488194444442</v>
      </c>
      <c r="Q218" s="33">
        <v>46251</v>
      </c>
      <c r="R218" s="33">
        <v>46259</v>
      </c>
      <c r="AH218" s="55">
        <f t="shared" si="52"/>
        <v>1</v>
      </c>
      <c r="AI218" s="55" t="str">
        <f t="shared" si="53"/>
        <v>FALSO</v>
      </c>
      <c r="AJ218" s="55">
        <f t="shared" si="54"/>
        <v>0</v>
      </c>
      <c r="AK218" s="93" t="str">
        <f t="shared" si="55"/>
        <v/>
      </c>
      <c r="AL218" s="96" t="str">
        <f t="shared" si="56"/>
        <v/>
      </c>
      <c r="AM218" s="93" t="str">
        <f t="shared" si="57"/>
        <v/>
      </c>
      <c r="AN218" s="96" t="str">
        <f t="shared" si="58"/>
        <v/>
      </c>
      <c r="AO218" s="93" t="str">
        <f t="shared" si="59"/>
        <v/>
      </c>
      <c r="AP218" s="96" t="str">
        <f t="shared" si="60"/>
        <v/>
      </c>
      <c r="AQ218" s="93" t="str">
        <f t="shared" si="61"/>
        <v/>
      </c>
      <c r="AR218" s="96" t="str">
        <f t="shared" si="62"/>
        <v/>
      </c>
      <c r="AS218" s="93" t="str">
        <f t="shared" si="63"/>
        <v/>
      </c>
      <c r="AT218" s="96" t="str">
        <f t="shared" si="64"/>
        <v/>
      </c>
      <c r="AU218" s="93" t="str">
        <f t="shared" si="65"/>
        <v/>
      </c>
    </row>
    <row r="219" spans="1:47" x14ac:dyDescent="0.3">
      <c r="A219" t="s">
        <v>84</v>
      </c>
      <c r="B219" s="164" t="s">
        <v>1873</v>
      </c>
      <c r="C219" t="s">
        <v>1694</v>
      </c>
      <c r="D219" t="s">
        <v>1432</v>
      </c>
      <c r="E219" t="s">
        <v>90</v>
      </c>
      <c r="F219" t="s">
        <v>1433</v>
      </c>
      <c r="H219" t="s">
        <v>1874</v>
      </c>
      <c r="J219">
        <v>1800</v>
      </c>
      <c r="L219" t="s">
        <v>91</v>
      </c>
      <c r="M219" s="164"/>
      <c r="O219" t="s">
        <v>135</v>
      </c>
      <c r="P219" s="19">
        <v>46247.386111111111</v>
      </c>
      <c r="Q219" s="33">
        <v>46251</v>
      </c>
      <c r="R219" s="33">
        <v>46253</v>
      </c>
      <c r="AH219" s="55">
        <f t="shared" si="52"/>
        <v>0.5</v>
      </c>
      <c r="AI219" s="55" t="str">
        <f t="shared" si="53"/>
        <v>FALSO</v>
      </c>
      <c r="AJ219" s="55">
        <f t="shared" si="54"/>
        <v>0</v>
      </c>
      <c r="AK219" s="93" t="str">
        <f t="shared" si="55"/>
        <v/>
      </c>
      <c r="AL219" s="96" t="str">
        <f t="shared" si="56"/>
        <v/>
      </c>
      <c r="AM219" s="93" t="str">
        <f t="shared" si="57"/>
        <v/>
      </c>
      <c r="AN219" s="96" t="str">
        <f t="shared" si="58"/>
        <v/>
      </c>
      <c r="AO219" s="93" t="str">
        <f t="shared" si="59"/>
        <v/>
      </c>
      <c r="AP219" s="96" t="str">
        <f t="shared" si="60"/>
        <v/>
      </c>
      <c r="AQ219" s="93" t="str">
        <f t="shared" si="61"/>
        <v/>
      </c>
      <c r="AR219" s="96" t="str">
        <f t="shared" si="62"/>
        <v/>
      </c>
      <c r="AS219" s="93" t="str">
        <f t="shared" si="63"/>
        <v/>
      </c>
      <c r="AT219" s="96" t="str">
        <f t="shared" si="64"/>
        <v/>
      </c>
      <c r="AU219" s="93" t="str">
        <f t="shared" si="65"/>
        <v/>
      </c>
    </row>
    <row r="220" spans="1:47" x14ac:dyDescent="0.3">
      <c r="A220" t="s">
        <v>84</v>
      </c>
      <c r="B220" s="164" t="s">
        <v>1875</v>
      </c>
      <c r="C220" t="s">
        <v>1694</v>
      </c>
      <c r="D220" t="s">
        <v>1432</v>
      </c>
      <c r="E220" t="s">
        <v>90</v>
      </c>
      <c r="F220" t="s">
        <v>1433</v>
      </c>
      <c r="H220" t="s">
        <v>1876</v>
      </c>
      <c r="J220">
        <v>900</v>
      </c>
      <c r="L220" t="s">
        <v>91</v>
      </c>
      <c r="M220" s="164"/>
      <c r="O220" t="s">
        <v>135</v>
      </c>
      <c r="P220" s="19">
        <v>46247.385416666664</v>
      </c>
      <c r="Q220" s="33">
        <v>46251</v>
      </c>
      <c r="R220" s="33">
        <v>46253</v>
      </c>
      <c r="AH220" s="55">
        <f t="shared" si="52"/>
        <v>0.25</v>
      </c>
      <c r="AI220" s="55" t="str">
        <f t="shared" si="53"/>
        <v>FALSO</v>
      </c>
      <c r="AJ220" s="55">
        <f t="shared" si="54"/>
        <v>0</v>
      </c>
      <c r="AK220" s="93" t="str">
        <f t="shared" si="55"/>
        <v/>
      </c>
      <c r="AL220" s="96" t="str">
        <f t="shared" si="56"/>
        <v/>
      </c>
      <c r="AM220" s="93" t="str">
        <f t="shared" si="57"/>
        <v/>
      </c>
      <c r="AN220" s="96" t="str">
        <f t="shared" si="58"/>
        <v/>
      </c>
      <c r="AO220" s="93" t="str">
        <f t="shared" si="59"/>
        <v/>
      </c>
      <c r="AP220" s="96" t="str">
        <f t="shared" si="60"/>
        <v/>
      </c>
      <c r="AQ220" s="93" t="str">
        <f t="shared" si="61"/>
        <v/>
      </c>
      <c r="AR220" s="96" t="str">
        <f t="shared" si="62"/>
        <v/>
      </c>
      <c r="AS220" s="93" t="str">
        <f t="shared" si="63"/>
        <v/>
      </c>
      <c r="AT220" s="96" t="str">
        <f t="shared" si="64"/>
        <v/>
      </c>
      <c r="AU220" s="93" t="str">
        <f t="shared" si="65"/>
        <v/>
      </c>
    </row>
    <row r="221" spans="1:47" x14ac:dyDescent="0.3">
      <c r="A221" t="s">
        <v>84</v>
      </c>
      <c r="B221" s="164" t="s">
        <v>1877</v>
      </c>
      <c r="C221" t="s">
        <v>1864</v>
      </c>
      <c r="D221" t="s">
        <v>1432</v>
      </c>
      <c r="E221" t="s">
        <v>90</v>
      </c>
      <c r="F221" t="s">
        <v>1433</v>
      </c>
      <c r="H221" t="s">
        <v>1878</v>
      </c>
      <c r="J221">
        <v>14400</v>
      </c>
      <c r="L221" t="s">
        <v>91</v>
      </c>
      <c r="M221" s="164"/>
      <c r="O221" t="s">
        <v>94</v>
      </c>
      <c r="P221" s="19">
        <v>46246.71597222222</v>
      </c>
      <c r="Q221" s="33">
        <v>46237</v>
      </c>
      <c r="R221" s="33">
        <v>46246</v>
      </c>
      <c r="S221" s="33">
        <v>46247</v>
      </c>
      <c r="AH221" s="55">
        <f t="shared" si="52"/>
        <v>4</v>
      </c>
      <c r="AI221" s="55" t="str">
        <f t="shared" si="53"/>
        <v>FALSO</v>
      </c>
      <c r="AJ221" s="55">
        <f t="shared" si="54"/>
        <v>0</v>
      </c>
      <c r="AK221" s="93" t="str">
        <f t="shared" si="55"/>
        <v/>
      </c>
      <c r="AL221" s="96" t="str">
        <f t="shared" si="56"/>
        <v/>
      </c>
      <c r="AM221" s="93" t="str">
        <f t="shared" si="57"/>
        <v/>
      </c>
      <c r="AN221" s="96" t="str">
        <f t="shared" si="58"/>
        <v/>
      </c>
      <c r="AO221" s="93" t="str">
        <f t="shared" si="59"/>
        <v/>
      </c>
      <c r="AP221" s="96" t="str">
        <f t="shared" si="60"/>
        <v/>
      </c>
      <c r="AQ221" s="93" t="str">
        <f t="shared" si="61"/>
        <v/>
      </c>
      <c r="AR221" s="96" t="str">
        <f t="shared" si="62"/>
        <v/>
      </c>
      <c r="AS221" s="93" t="str">
        <f t="shared" si="63"/>
        <v/>
      </c>
      <c r="AT221" s="96" t="str">
        <f t="shared" si="64"/>
        <v/>
      </c>
      <c r="AU221" s="93" t="str">
        <f t="shared" si="65"/>
        <v/>
      </c>
    </row>
    <row r="222" spans="1:47" x14ac:dyDescent="0.3">
      <c r="A222" t="s">
        <v>84</v>
      </c>
      <c r="B222" s="164" t="s">
        <v>1879</v>
      </c>
      <c r="C222" t="s">
        <v>1694</v>
      </c>
      <c r="D222" t="s">
        <v>1432</v>
      </c>
      <c r="E222" t="s">
        <v>90</v>
      </c>
      <c r="F222" t="s">
        <v>1433</v>
      </c>
      <c r="H222" t="s">
        <v>1880</v>
      </c>
      <c r="J222">
        <v>25200</v>
      </c>
      <c r="L222" t="s">
        <v>91</v>
      </c>
      <c r="O222" t="s">
        <v>94</v>
      </c>
      <c r="P222" s="19">
        <v>46246.656944444447</v>
      </c>
      <c r="Q222" s="33">
        <v>46251</v>
      </c>
      <c r="R222" s="33">
        <v>46251</v>
      </c>
      <c r="S222" s="33">
        <v>46251</v>
      </c>
      <c r="T222"/>
      <c r="U222"/>
      <c r="V222"/>
      <c r="W222"/>
      <c r="AH222" s="55">
        <f t="shared" si="52"/>
        <v>7</v>
      </c>
      <c r="AI222" s="55" t="str">
        <f t="shared" si="53"/>
        <v>FALSO</v>
      </c>
      <c r="AJ222" s="55">
        <f t="shared" si="54"/>
        <v>0</v>
      </c>
      <c r="AK222" s="93" t="str">
        <f t="shared" si="55"/>
        <v/>
      </c>
      <c r="AL222" s="96" t="str">
        <f t="shared" si="56"/>
        <v/>
      </c>
      <c r="AM222" s="93" t="str">
        <f t="shared" si="57"/>
        <v/>
      </c>
      <c r="AN222" s="96" t="str">
        <f t="shared" si="58"/>
        <v/>
      </c>
      <c r="AO222" s="93" t="str">
        <f t="shared" si="59"/>
        <v/>
      </c>
      <c r="AP222" s="96" t="str">
        <f t="shared" si="60"/>
        <v/>
      </c>
      <c r="AQ222" s="93" t="str">
        <f t="shared" si="61"/>
        <v/>
      </c>
      <c r="AR222" s="96" t="str">
        <f t="shared" si="62"/>
        <v/>
      </c>
      <c r="AS222" s="93" t="str">
        <f t="shared" si="63"/>
        <v/>
      </c>
      <c r="AT222" s="96" t="str">
        <f t="shared" si="64"/>
        <v/>
      </c>
      <c r="AU222" s="93" t="str">
        <f t="shared" si="65"/>
        <v/>
      </c>
    </row>
    <row r="223" spans="1:47" x14ac:dyDescent="0.3">
      <c r="A223" t="s">
        <v>84</v>
      </c>
      <c r="B223" s="164" t="s">
        <v>1881</v>
      </c>
      <c r="C223" t="s">
        <v>1694</v>
      </c>
      <c r="D223" t="s">
        <v>1432</v>
      </c>
      <c r="E223" t="s">
        <v>90</v>
      </c>
      <c r="F223" t="s">
        <v>1433</v>
      </c>
      <c r="H223" t="s">
        <v>1882</v>
      </c>
      <c r="J223">
        <v>54000</v>
      </c>
      <c r="L223" t="s">
        <v>91</v>
      </c>
      <c r="M223" s="164"/>
      <c r="O223" t="s">
        <v>94</v>
      </c>
      <c r="P223" s="19">
        <v>46246.595138888886</v>
      </c>
      <c r="Q223" s="33">
        <v>46251</v>
      </c>
      <c r="R223" s="33">
        <v>46247</v>
      </c>
      <c r="S223" s="33">
        <v>46252</v>
      </c>
      <c r="W223"/>
      <c r="AH223" s="55">
        <f t="shared" si="52"/>
        <v>15</v>
      </c>
      <c r="AI223" s="55" t="str">
        <f t="shared" si="53"/>
        <v>FALSO</v>
      </c>
      <c r="AJ223" s="55">
        <f t="shared" si="54"/>
        <v>0</v>
      </c>
      <c r="AK223" s="93" t="str">
        <f t="shared" si="55"/>
        <v/>
      </c>
      <c r="AL223" s="96" t="str">
        <f t="shared" si="56"/>
        <v/>
      </c>
      <c r="AM223" s="93" t="str">
        <f t="shared" si="57"/>
        <v/>
      </c>
      <c r="AN223" s="96" t="str">
        <f t="shared" si="58"/>
        <v/>
      </c>
      <c r="AO223" s="93" t="str">
        <f t="shared" si="59"/>
        <v/>
      </c>
      <c r="AP223" s="96" t="str">
        <f t="shared" si="60"/>
        <v/>
      </c>
      <c r="AQ223" s="93" t="str">
        <f t="shared" si="61"/>
        <v/>
      </c>
      <c r="AR223" s="96" t="str">
        <f t="shared" si="62"/>
        <v/>
      </c>
      <c r="AS223" s="93" t="str">
        <f t="shared" si="63"/>
        <v/>
      </c>
      <c r="AT223" s="96" t="str">
        <f t="shared" si="64"/>
        <v/>
      </c>
      <c r="AU223" s="93" t="str">
        <f t="shared" si="65"/>
        <v/>
      </c>
    </row>
    <row r="224" spans="1:47" x14ac:dyDescent="0.3">
      <c r="A224" t="s">
        <v>84</v>
      </c>
      <c r="B224" s="164" t="s">
        <v>1883</v>
      </c>
      <c r="C224" t="s">
        <v>1867</v>
      </c>
      <c r="D224" t="s">
        <v>1432</v>
      </c>
      <c r="E224" t="s">
        <v>90</v>
      </c>
      <c r="F224" t="s">
        <v>1433</v>
      </c>
      <c r="H224" t="s">
        <v>1884</v>
      </c>
      <c r="J224">
        <v>600</v>
      </c>
      <c r="L224" t="s">
        <v>91</v>
      </c>
      <c r="M224" s="164"/>
      <c r="O224" t="s">
        <v>94</v>
      </c>
      <c r="P224" s="19">
        <v>46246.497916666667</v>
      </c>
      <c r="Q224" s="33">
        <v>46237</v>
      </c>
      <c r="R224" s="33">
        <v>46247</v>
      </c>
      <c r="S224" s="33">
        <v>46247</v>
      </c>
      <c r="AH224" s="55">
        <f t="shared" si="52"/>
        <v>0.16666666666666666</v>
      </c>
      <c r="AI224" s="55" t="str">
        <f t="shared" si="53"/>
        <v>FALSO</v>
      </c>
      <c r="AJ224" s="55">
        <f t="shared" si="54"/>
        <v>0</v>
      </c>
      <c r="AK224" s="93" t="str">
        <f t="shared" si="55"/>
        <v/>
      </c>
      <c r="AL224" s="96" t="str">
        <f t="shared" si="56"/>
        <v/>
      </c>
      <c r="AM224" s="93" t="str">
        <f t="shared" si="57"/>
        <v/>
      </c>
      <c r="AN224" s="96" t="str">
        <f t="shared" si="58"/>
        <v/>
      </c>
      <c r="AO224" s="93" t="str">
        <f t="shared" si="59"/>
        <v/>
      </c>
      <c r="AP224" s="96" t="str">
        <f t="shared" si="60"/>
        <v/>
      </c>
      <c r="AQ224" s="93" t="str">
        <f t="shared" si="61"/>
        <v/>
      </c>
      <c r="AR224" s="96" t="str">
        <f t="shared" si="62"/>
        <v/>
      </c>
      <c r="AS224" s="93" t="str">
        <f t="shared" si="63"/>
        <v/>
      </c>
      <c r="AT224" s="96" t="str">
        <f t="shared" si="64"/>
        <v/>
      </c>
      <c r="AU224" s="93" t="str">
        <f t="shared" si="65"/>
        <v/>
      </c>
    </row>
    <row r="225" spans="1:47" x14ac:dyDescent="0.3">
      <c r="A225" t="s">
        <v>89</v>
      </c>
      <c r="B225" s="164" t="s">
        <v>1885</v>
      </c>
      <c r="C225" t="s">
        <v>1431</v>
      </c>
      <c r="D225" t="s">
        <v>1432</v>
      </c>
      <c r="E225" t="s">
        <v>90</v>
      </c>
      <c r="F225" t="s">
        <v>1433</v>
      </c>
      <c r="H225" t="s">
        <v>1886</v>
      </c>
      <c r="J225">
        <v>25200</v>
      </c>
      <c r="L225" t="s">
        <v>91</v>
      </c>
      <c r="M225" s="164"/>
      <c r="O225" t="s">
        <v>94</v>
      </c>
      <c r="P225" s="19">
        <v>46246.488194444442</v>
      </c>
      <c r="Q225" s="33">
        <v>46279</v>
      </c>
      <c r="R225" s="33">
        <v>46275</v>
      </c>
      <c r="S225" s="33">
        <v>46283</v>
      </c>
      <c r="W225"/>
      <c r="AH225" s="55">
        <f t="shared" si="52"/>
        <v>7</v>
      </c>
      <c r="AI225" s="55" t="str">
        <f t="shared" si="53"/>
        <v>FALSO</v>
      </c>
      <c r="AJ225" s="55">
        <f t="shared" si="54"/>
        <v>0</v>
      </c>
      <c r="AK225" s="93" t="str">
        <f t="shared" si="55"/>
        <v/>
      </c>
      <c r="AL225" s="96" t="str">
        <f t="shared" si="56"/>
        <v/>
      </c>
      <c r="AM225" s="93" t="str">
        <f t="shared" si="57"/>
        <v/>
      </c>
      <c r="AN225" s="96" t="str">
        <f t="shared" si="58"/>
        <v/>
      </c>
      <c r="AO225" s="93" t="str">
        <f t="shared" si="59"/>
        <v/>
      </c>
      <c r="AP225" s="96" t="str">
        <f t="shared" si="60"/>
        <v/>
      </c>
      <c r="AQ225" s="93" t="str">
        <f t="shared" si="61"/>
        <v/>
      </c>
      <c r="AR225" s="96" t="str">
        <f t="shared" si="62"/>
        <v/>
      </c>
      <c r="AS225" s="93" t="str">
        <f t="shared" si="63"/>
        <v/>
      </c>
      <c r="AT225" s="96" t="str">
        <f t="shared" si="64"/>
        <v/>
      </c>
      <c r="AU225" s="93" t="str">
        <f t="shared" si="65"/>
        <v/>
      </c>
    </row>
    <row r="226" spans="1:47" x14ac:dyDescent="0.3">
      <c r="A226" t="s">
        <v>84</v>
      </c>
      <c r="B226" s="164" t="s">
        <v>1887</v>
      </c>
      <c r="C226" t="s">
        <v>1867</v>
      </c>
      <c r="D226" t="s">
        <v>1432</v>
      </c>
      <c r="E226" t="s">
        <v>90</v>
      </c>
      <c r="F226" t="s">
        <v>1433</v>
      </c>
      <c r="H226" t="s">
        <v>1888</v>
      </c>
      <c r="J226">
        <v>600</v>
      </c>
      <c r="L226" t="s">
        <v>91</v>
      </c>
      <c r="M226" s="164"/>
      <c r="O226" t="s">
        <v>94</v>
      </c>
      <c r="P226" s="19">
        <v>46246.415277777778</v>
      </c>
      <c r="Q226" s="33">
        <v>46237</v>
      </c>
      <c r="R226" s="33">
        <v>46247</v>
      </c>
      <c r="S226" s="33">
        <v>46247</v>
      </c>
      <c r="W226"/>
      <c r="AH226" s="55">
        <f t="shared" si="52"/>
        <v>0.16666666666666666</v>
      </c>
      <c r="AI226" s="55" t="str">
        <f t="shared" si="53"/>
        <v>FALSO</v>
      </c>
      <c r="AJ226" s="55">
        <f t="shared" si="54"/>
        <v>0</v>
      </c>
      <c r="AK226" s="93" t="str">
        <f t="shared" si="55"/>
        <v/>
      </c>
      <c r="AL226" s="96" t="str">
        <f t="shared" si="56"/>
        <v/>
      </c>
      <c r="AM226" s="93" t="str">
        <f t="shared" si="57"/>
        <v/>
      </c>
      <c r="AN226" s="96" t="str">
        <f t="shared" si="58"/>
        <v/>
      </c>
      <c r="AO226" s="93" t="str">
        <f t="shared" si="59"/>
        <v/>
      </c>
      <c r="AP226" s="96" t="str">
        <f t="shared" si="60"/>
        <v/>
      </c>
      <c r="AQ226" s="93" t="str">
        <f t="shared" si="61"/>
        <v/>
      </c>
      <c r="AR226" s="96" t="str">
        <f t="shared" si="62"/>
        <v/>
      </c>
      <c r="AS226" s="93" t="str">
        <f t="shared" si="63"/>
        <v/>
      </c>
      <c r="AT226" s="96" t="str">
        <f t="shared" si="64"/>
        <v/>
      </c>
      <c r="AU226" s="93" t="str">
        <f t="shared" si="65"/>
        <v/>
      </c>
    </row>
    <row r="227" spans="1:47" x14ac:dyDescent="0.3">
      <c r="A227" t="s">
        <v>84</v>
      </c>
      <c r="B227" s="164" t="s">
        <v>1889</v>
      </c>
      <c r="C227" t="s">
        <v>1867</v>
      </c>
      <c r="D227" t="s">
        <v>1432</v>
      </c>
      <c r="E227" t="s">
        <v>90</v>
      </c>
      <c r="F227" t="s">
        <v>1433</v>
      </c>
      <c r="H227" t="s">
        <v>1890</v>
      </c>
      <c r="J227">
        <v>3600</v>
      </c>
      <c r="L227" t="s">
        <v>91</v>
      </c>
      <c r="M227" s="164"/>
      <c r="O227" t="s">
        <v>94</v>
      </c>
      <c r="P227" s="19">
        <v>46246.386805555558</v>
      </c>
      <c r="Q227" s="33">
        <v>46237</v>
      </c>
      <c r="R227" s="33">
        <v>46246</v>
      </c>
      <c r="S227" s="33">
        <v>46246</v>
      </c>
      <c r="W227"/>
      <c r="AH227" s="55">
        <f t="shared" si="52"/>
        <v>1</v>
      </c>
      <c r="AI227" s="55" t="str">
        <f t="shared" si="53"/>
        <v>FALSO</v>
      </c>
      <c r="AJ227" s="55">
        <f t="shared" si="54"/>
        <v>0</v>
      </c>
      <c r="AK227" s="93" t="str">
        <f t="shared" si="55"/>
        <v/>
      </c>
      <c r="AL227" s="96" t="str">
        <f t="shared" si="56"/>
        <v/>
      </c>
      <c r="AM227" s="93" t="str">
        <f t="shared" si="57"/>
        <v/>
      </c>
      <c r="AN227" s="96" t="str">
        <f t="shared" si="58"/>
        <v/>
      </c>
      <c r="AO227" s="93" t="str">
        <f t="shared" si="59"/>
        <v/>
      </c>
      <c r="AP227" s="96" t="str">
        <f t="shared" si="60"/>
        <v/>
      </c>
      <c r="AQ227" s="93" t="str">
        <f t="shared" si="61"/>
        <v/>
      </c>
      <c r="AR227" s="96" t="str">
        <f t="shared" si="62"/>
        <v/>
      </c>
      <c r="AS227" s="93" t="str">
        <f t="shared" si="63"/>
        <v/>
      </c>
      <c r="AT227" s="96" t="str">
        <f t="shared" si="64"/>
        <v/>
      </c>
      <c r="AU227" s="93" t="str">
        <f t="shared" si="65"/>
        <v/>
      </c>
    </row>
    <row r="228" spans="1:47" x14ac:dyDescent="0.3">
      <c r="A228" t="s">
        <v>84</v>
      </c>
      <c r="B228" s="164" t="s">
        <v>1891</v>
      </c>
      <c r="C228" t="s">
        <v>1867</v>
      </c>
      <c r="D228" t="s">
        <v>1432</v>
      </c>
      <c r="E228" t="s">
        <v>90</v>
      </c>
      <c r="F228" t="s">
        <v>1433</v>
      </c>
      <c r="H228" t="s">
        <v>1892</v>
      </c>
      <c r="J228">
        <v>7200</v>
      </c>
      <c r="L228" t="s">
        <v>91</v>
      </c>
      <c r="M228" s="164"/>
      <c r="O228" t="s">
        <v>94</v>
      </c>
      <c r="P228" s="19">
        <v>46245.739583333336</v>
      </c>
      <c r="Q228" s="33">
        <v>46237</v>
      </c>
      <c r="R228" s="33">
        <v>46246</v>
      </c>
      <c r="S228" s="33">
        <v>46246</v>
      </c>
      <c r="AH228" s="55">
        <f t="shared" si="52"/>
        <v>2</v>
      </c>
      <c r="AI228" s="55" t="str">
        <f t="shared" si="53"/>
        <v>FALSO</v>
      </c>
      <c r="AJ228" s="55">
        <f t="shared" si="54"/>
        <v>0</v>
      </c>
      <c r="AK228" s="93" t="str">
        <f t="shared" si="55"/>
        <v/>
      </c>
      <c r="AL228" s="96" t="str">
        <f t="shared" si="56"/>
        <v/>
      </c>
      <c r="AM228" s="93" t="str">
        <f t="shared" si="57"/>
        <v/>
      </c>
      <c r="AN228" s="96" t="str">
        <f t="shared" si="58"/>
        <v/>
      </c>
      <c r="AO228" s="93" t="str">
        <f t="shared" si="59"/>
        <v/>
      </c>
      <c r="AP228" s="96" t="str">
        <f t="shared" si="60"/>
        <v/>
      </c>
      <c r="AQ228" s="93" t="str">
        <f t="shared" si="61"/>
        <v/>
      </c>
      <c r="AR228" s="96" t="str">
        <f t="shared" si="62"/>
        <v/>
      </c>
      <c r="AS228" s="93" t="str">
        <f t="shared" si="63"/>
        <v/>
      </c>
      <c r="AT228" s="96" t="str">
        <f t="shared" si="64"/>
        <v/>
      </c>
      <c r="AU228" s="93" t="str">
        <f t="shared" si="65"/>
        <v/>
      </c>
    </row>
    <row r="229" spans="1:47" x14ac:dyDescent="0.3">
      <c r="A229" t="s">
        <v>84</v>
      </c>
      <c r="B229" s="164" t="s">
        <v>1893</v>
      </c>
      <c r="C229" t="s">
        <v>1864</v>
      </c>
      <c r="D229" t="s">
        <v>1432</v>
      </c>
      <c r="E229" t="s">
        <v>90</v>
      </c>
      <c r="F229" t="s">
        <v>1433</v>
      </c>
      <c r="H229" t="s">
        <v>1894</v>
      </c>
      <c r="J229">
        <v>1200</v>
      </c>
      <c r="L229" t="s">
        <v>91</v>
      </c>
      <c r="M229" s="164"/>
      <c r="O229" t="s">
        <v>135</v>
      </c>
      <c r="P229" s="19">
        <v>46245.649305555555</v>
      </c>
      <c r="Q229" s="33">
        <v>46237</v>
      </c>
      <c r="R229" s="33">
        <v>46248</v>
      </c>
      <c r="W229"/>
      <c r="AH229" s="55">
        <f t="shared" si="52"/>
        <v>0.33333333333333331</v>
      </c>
      <c r="AI229" s="55" t="str">
        <f t="shared" si="53"/>
        <v>FALSO</v>
      </c>
      <c r="AJ229" s="55">
        <f t="shared" si="54"/>
        <v>0</v>
      </c>
      <c r="AK229" s="93" t="str">
        <f t="shared" si="55"/>
        <v/>
      </c>
      <c r="AL229" s="96" t="str">
        <f t="shared" si="56"/>
        <v/>
      </c>
      <c r="AM229" s="93" t="str">
        <f t="shared" si="57"/>
        <v/>
      </c>
      <c r="AN229" s="96" t="str">
        <f t="shared" si="58"/>
        <v/>
      </c>
      <c r="AO229" s="93" t="str">
        <f t="shared" si="59"/>
        <v/>
      </c>
      <c r="AP229" s="96" t="str">
        <f t="shared" si="60"/>
        <v/>
      </c>
      <c r="AQ229" s="93" t="str">
        <f t="shared" si="61"/>
        <v/>
      </c>
      <c r="AR229" s="96" t="str">
        <f t="shared" si="62"/>
        <v/>
      </c>
      <c r="AS229" s="93" t="str">
        <f t="shared" si="63"/>
        <v/>
      </c>
      <c r="AT229" s="96" t="str">
        <f t="shared" si="64"/>
        <v/>
      </c>
      <c r="AU229" s="93" t="str">
        <f t="shared" si="65"/>
        <v/>
      </c>
    </row>
    <row r="230" spans="1:47" x14ac:dyDescent="0.3">
      <c r="A230" t="s">
        <v>84</v>
      </c>
      <c r="B230" s="164" t="s">
        <v>1895</v>
      </c>
      <c r="C230" t="s">
        <v>1864</v>
      </c>
      <c r="D230" t="s">
        <v>1432</v>
      </c>
      <c r="E230" t="s">
        <v>90</v>
      </c>
      <c r="F230" t="s">
        <v>1433</v>
      </c>
      <c r="H230" t="s">
        <v>1896</v>
      </c>
      <c r="J230">
        <v>7200</v>
      </c>
      <c r="L230" t="s">
        <v>91</v>
      </c>
      <c r="M230" s="164"/>
      <c r="O230" t="s">
        <v>94</v>
      </c>
      <c r="P230" s="19">
        <v>46245.615277777775</v>
      </c>
      <c r="Q230" s="33">
        <v>46237</v>
      </c>
      <c r="R230" s="33">
        <v>46246</v>
      </c>
      <c r="S230" s="33">
        <v>46246</v>
      </c>
      <c r="AH230" s="55">
        <f t="shared" si="52"/>
        <v>2</v>
      </c>
      <c r="AI230" s="55" t="str">
        <f t="shared" si="53"/>
        <v>FALSO</v>
      </c>
      <c r="AJ230" s="55">
        <f t="shared" si="54"/>
        <v>0</v>
      </c>
      <c r="AK230" s="93" t="str">
        <f t="shared" si="55"/>
        <v/>
      </c>
      <c r="AL230" s="96" t="str">
        <f t="shared" si="56"/>
        <v/>
      </c>
      <c r="AM230" s="93" t="str">
        <f t="shared" si="57"/>
        <v/>
      </c>
      <c r="AN230" s="96" t="str">
        <f t="shared" si="58"/>
        <v/>
      </c>
      <c r="AO230" s="93" t="str">
        <f t="shared" si="59"/>
        <v/>
      </c>
      <c r="AP230" s="96" t="str">
        <f t="shared" si="60"/>
        <v/>
      </c>
      <c r="AQ230" s="93" t="str">
        <f t="shared" si="61"/>
        <v/>
      </c>
      <c r="AR230" s="96" t="str">
        <f t="shared" si="62"/>
        <v/>
      </c>
      <c r="AS230" s="93" t="str">
        <f t="shared" si="63"/>
        <v/>
      </c>
      <c r="AT230" s="96" t="str">
        <f t="shared" si="64"/>
        <v/>
      </c>
      <c r="AU230" s="93" t="str">
        <f t="shared" si="65"/>
        <v/>
      </c>
    </row>
    <row r="231" spans="1:47" x14ac:dyDescent="0.3">
      <c r="A231" t="s">
        <v>84</v>
      </c>
      <c r="B231" s="164" t="s">
        <v>1897</v>
      </c>
      <c r="C231" t="s">
        <v>1694</v>
      </c>
      <c r="D231" t="s">
        <v>1432</v>
      </c>
      <c r="E231" t="s">
        <v>90</v>
      </c>
      <c r="F231" t="s">
        <v>1433</v>
      </c>
      <c r="H231" t="s">
        <v>1898</v>
      </c>
      <c r="J231">
        <v>10800</v>
      </c>
      <c r="L231" t="s">
        <v>91</v>
      </c>
      <c r="M231" s="164"/>
      <c r="O231" t="s">
        <v>94</v>
      </c>
      <c r="P231" s="19">
        <v>46245.527777777781</v>
      </c>
      <c r="Q231" s="33">
        <v>46251</v>
      </c>
      <c r="R231" s="33">
        <v>46245</v>
      </c>
      <c r="S231" s="33">
        <v>46251</v>
      </c>
      <c r="AH231" s="55">
        <f t="shared" si="52"/>
        <v>3</v>
      </c>
      <c r="AI231" s="55" t="str">
        <f t="shared" si="53"/>
        <v>FALSO</v>
      </c>
      <c r="AJ231" s="55">
        <f t="shared" si="54"/>
        <v>0</v>
      </c>
      <c r="AK231" s="93" t="str">
        <f t="shared" si="55"/>
        <v/>
      </c>
      <c r="AL231" s="96" t="str">
        <f t="shared" si="56"/>
        <v/>
      </c>
      <c r="AM231" s="93" t="str">
        <f t="shared" si="57"/>
        <v/>
      </c>
      <c r="AN231" s="96" t="str">
        <f t="shared" si="58"/>
        <v/>
      </c>
      <c r="AO231" s="93" t="str">
        <f t="shared" si="59"/>
        <v/>
      </c>
      <c r="AP231" s="96" t="str">
        <f t="shared" si="60"/>
        <v/>
      </c>
      <c r="AQ231" s="93" t="str">
        <f t="shared" si="61"/>
        <v/>
      </c>
      <c r="AR231" s="96" t="str">
        <f t="shared" si="62"/>
        <v/>
      </c>
      <c r="AS231" s="93" t="str">
        <f t="shared" si="63"/>
        <v/>
      </c>
      <c r="AT231" s="96" t="str">
        <f t="shared" si="64"/>
        <v/>
      </c>
      <c r="AU231" s="93" t="str">
        <f t="shared" si="65"/>
        <v/>
      </c>
    </row>
    <row r="232" spans="1:47" x14ac:dyDescent="0.3">
      <c r="A232" t="s">
        <v>84</v>
      </c>
      <c r="B232" s="164" t="s">
        <v>1899</v>
      </c>
      <c r="C232" t="s">
        <v>1867</v>
      </c>
      <c r="D232" t="s">
        <v>1432</v>
      </c>
      <c r="E232" t="s">
        <v>90</v>
      </c>
      <c r="F232" t="s">
        <v>1433</v>
      </c>
      <c r="H232" t="s">
        <v>1900</v>
      </c>
      <c r="L232" t="s">
        <v>91</v>
      </c>
      <c r="M232" s="164"/>
      <c r="O232" t="s">
        <v>94</v>
      </c>
      <c r="P232" s="19">
        <v>46245.465277777781</v>
      </c>
      <c r="Q232" s="33">
        <v>46237</v>
      </c>
      <c r="R232" s="33">
        <v>46245</v>
      </c>
      <c r="S232" s="33">
        <v>46245</v>
      </c>
      <c r="AH232" s="55" t="str">
        <f t="shared" si="52"/>
        <v/>
      </c>
      <c r="AI232" s="55" t="str">
        <f t="shared" si="53"/>
        <v>FALSO</v>
      </c>
      <c r="AJ232" s="55">
        <f t="shared" si="54"/>
        <v>0</v>
      </c>
      <c r="AK232" s="93" t="str">
        <f t="shared" si="55"/>
        <v/>
      </c>
      <c r="AL232" s="96" t="str">
        <f t="shared" si="56"/>
        <v/>
      </c>
      <c r="AM232" s="93" t="str">
        <f t="shared" si="57"/>
        <v/>
      </c>
      <c r="AN232" s="96" t="str">
        <f t="shared" si="58"/>
        <v/>
      </c>
      <c r="AO232" s="93" t="str">
        <f t="shared" si="59"/>
        <v/>
      </c>
      <c r="AP232" s="96" t="str">
        <f t="shared" si="60"/>
        <v/>
      </c>
      <c r="AQ232" s="93" t="str">
        <f t="shared" si="61"/>
        <v/>
      </c>
      <c r="AR232" s="96" t="str">
        <f t="shared" si="62"/>
        <v/>
      </c>
      <c r="AS232" s="93" t="str">
        <f t="shared" si="63"/>
        <v/>
      </c>
      <c r="AT232" s="96" t="str">
        <f t="shared" si="64"/>
        <v/>
      </c>
      <c r="AU232" s="93" t="str">
        <f t="shared" si="65"/>
        <v/>
      </c>
    </row>
    <row r="233" spans="1:47" x14ac:dyDescent="0.3">
      <c r="A233" t="s">
        <v>84</v>
      </c>
      <c r="B233" s="164" t="s">
        <v>1901</v>
      </c>
      <c r="C233" t="s">
        <v>1864</v>
      </c>
      <c r="D233" t="s">
        <v>1432</v>
      </c>
      <c r="E233" t="s">
        <v>90</v>
      </c>
      <c r="F233" t="s">
        <v>1433</v>
      </c>
      <c r="H233" t="s">
        <v>1902</v>
      </c>
      <c r="L233" t="s">
        <v>91</v>
      </c>
      <c r="M233" s="164"/>
      <c r="O233" t="s">
        <v>135</v>
      </c>
      <c r="P233" s="19">
        <v>46245.457638888889</v>
      </c>
      <c r="Q233" s="33">
        <v>46237</v>
      </c>
      <c r="R233" s="33">
        <v>46245</v>
      </c>
      <c r="W233"/>
      <c r="AH233" s="55" t="str">
        <f t="shared" si="52"/>
        <v/>
      </c>
      <c r="AI233" s="55" t="str">
        <f t="shared" si="53"/>
        <v>FALSO</v>
      </c>
      <c r="AJ233" s="55">
        <f t="shared" si="54"/>
        <v>0</v>
      </c>
      <c r="AK233" s="93" t="str">
        <f t="shared" si="55"/>
        <v/>
      </c>
      <c r="AL233" s="96" t="str">
        <f t="shared" si="56"/>
        <v/>
      </c>
      <c r="AM233" s="93" t="str">
        <f t="shared" si="57"/>
        <v/>
      </c>
      <c r="AN233" s="96" t="str">
        <f t="shared" si="58"/>
        <v/>
      </c>
      <c r="AO233" s="93" t="str">
        <f t="shared" si="59"/>
        <v/>
      </c>
      <c r="AP233" s="96" t="str">
        <f t="shared" si="60"/>
        <v/>
      </c>
      <c r="AQ233" s="93" t="str">
        <f t="shared" si="61"/>
        <v/>
      </c>
      <c r="AR233" s="96" t="str">
        <f t="shared" si="62"/>
        <v/>
      </c>
      <c r="AS233" s="93" t="str">
        <f t="shared" si="63"/>
        <v/>
      </c>
      <c r="AT233" s="96" t="str">
        <f t="shared" si="64"/>
        <v/>
      </c>
      <c r="AU233" s="93" t="str">
        <f t="shared" si="65"/>
        <v/>
      </c>
    </row>
    <row r="234" spans="1:47" x14ac:dyDescent="0.3">
      <c r="A234" t="s">
        <v>84</v>
      </c>
      <c r="B234" s="164" t="s">
        <v>1903</v>
      </c>
      <c r="C234" t="s">
        <v>1867</v>
      </c>
      <c r="D234" t="s">
        <v>1432</v>
      </c>
      <c r="E234" t="s">
        <v>90</v>
      </c>
      <c r="F234" t="s">
        <v>1433</v>
      </c>
      <c r="H234" t="s">
        <v>1904</v>
      </c>
      <c r="J234">
        <v>3600</v>
      </c>
      <c r="L234" t="s">
        <v>91</v>
      </c>
      <c r="M234" s="164"/>
      <c r="O234" t="s">
        <v>94</v>
      </c>
      <c r="P234" s="19">
        <v>46245.45416666667</v>
      </c>
      <c r="Q234" s="33">
        <v>46237</v>
      </c>
      <c r="R234" s="33">
        <v>46246</v>
      </c>
      <c r="S234" s="33">
        <v>46246</v>
      </c>
      <c r="W234"/>
      <c r="AH234" s="55">
        <f t="shared" si="52"/>
        <v>1</v>
      </c>
      <c r="AI234" s="55" t="str">
        <f t="shared" si="53"/>
        <v>FALSO</v>
      </c>
      <c r="AJ234" s="55">
        <f t="shared" si="54"/>
        <v>0</v>
      </c>
      <c r="AK234" s="93" t="str">
        <f t="shared" si="55"/>
        <v/>
      </c>
      <c r="AL234" s="96" t="str">
        <f t="shared" si="56"/>
        <v/>
      </c>
      <c r="AM234" s="93" t="str">
        <f t="shared" si="57"/>
        <v/>
      </c>
      <c r="AN234" s="96" t="str">
        <f t="shared" si="58"/>
        <v/>
      </c>
      <c r="AO234" s="93" t="str">
        <f t="shared" si="59"/>
        <v/>
      </c>
      <c r="AP234" s="96" t="str">
        <f t="shared" si="60"/>
        <v/>
      </c>
      <c r="AQ234" s="93" t="str">
        <f t="shared" si="61"/>
        <v/>
      </c>
      <c r="AR234" s="96" t="str">
        <f t="shared" si="62"/>
        <v/>
      </c>
      <c r="AS234" s="93" t="str">
        <f t="shared" si="63"/>
        <v/>
      </c>
      <c r="AT234" s="96" t="str">
        <f t="shared" si="64"/>
        <v/>
      </c>
      <c r="AU234" s="93" t="str">
        <f t="shared" si="65"/>
        <v/>
      </c>
    </row>
    <row r="235" spans="1:47" x14ac:dyDescent="0.3">
      <c r="A235" t="s">
        <v>89</v>
      </c>
      <c r="B235" s="164" t="s">
        <v>1905</v>
      </c>
      <c r="C235" t="s">
        <v>1867</v>
      </c>
      <c r="D235" t="s">
        <v>1432</v>
      </c>
      <c r="E235" t="s">
        <v>90</v>
      </c>
      <c r="F235" t="s">
        <v>1433</v>
      </c>
      <c r="H235" t="s">
        <v>1906</v>
      </c>
      <c r="L235" t="s">
        <v>91</v>
      </c>
      <c r="M235" s="164"/>
      <c r="O235" t="s">
        <v>94</v>
      </c>
      <c r="P235" s="19">
        <v>46245.45208333333</v>
      </c>
      <c r="Q235" s="33">
        <v>46237</v>
      </c>
      <c r="R235" s="33">
        <v>46245</v>
      </c>
      <c r="S235" s="33">
        <v>46245</v>
      </c>
      <c r="W235"/>
      <c r="AH235" s="55" t="str">
        <f t="shared" si="52"/>
        <v/>
      </c>
      <c r="AI235" s="55" t="str">
        <f t="shared" si="53"/>
        <v>FALSO</v>
      </c>
      <c r="AJ235" s="55">
        <f t="shared" si="54"/>
        <v>0</v>
      </c>
      <c r="AK235" s="93" t="str">
        <f t="shared" si="55"/>
        <v/>
      </c>
      <c r="AL235" s="96" t="str">
        <f t="shared" si="56"/>
        <v/>
      </c>
      <c r="AM235" s="93" t="str">
        <f t="shared" si="57"/>
        <v/>
      </c>
      <c r="AN235" s="96" t="str">
        <f t="shared" si="58"/>
        <v/>
      </c>
      <c r="AO235" s="93" t="str">
        <f t="shared" si="59"/>
        <v/>
      </c>
      <c r="AP235" s="96" t="str">
        <f t="shared" si="60"/>
        <v/>
      </c>
      <c r="AQ235" s="93" t="str">
        <f t="shared" si="61"/>
        <v/>
      </c>
      <c r="AR235" s="96" t="str">
        <f t="shared" si="62"/>
        <v/>
      </c>
      <c r="AS235" s="93" t="str">
        <f t="shared" si="63"/>
        <v/>
      </c>
      <c r="AT235" s="96" t="str">
        <f t="shared" si="64"/>
        <v/>
      </c>
      <c r="AU235" s="93" t="str">
        <f t="shared" si="65"/>
        <v/>
      </c>
    </row>
    <row r="236" spans="1:47" x14ac:dyDescent="0.3">
      <c r="A236" t="s">
        <v>84</v>
      </c>
      <c r="B236" s="164" t="s">
        <v>1907</v>
      </c>
      <c r="C236" t="s">
        <v>1864</v>
      </c>
      <c r="D236" t="s">
        <v>1432</v>
      </c>
      <c r="E236" t="s">
        <v>90</v>
      </c>
      <c r="F236" t="s">
        <v>1433</v>
      </c>
      <c r="H236" t="s">
        <v>1908</v>
      </c>
      <c r="J236">
        <v>3600</v>
      </c>
      <c r="L236" t="s">
        <v>91</v>
      </c>
      <c r="M236" s="164"/>
      <c r="O236" t="s">
        <v>135</v>
      </c>
      <c r="P236" s="19">
        <v>46245.446527777778</v>
      </c>
      <c r="Q236" s="33">
        <v>46237</v>
      </c>
      <c r="R236" s="33">
        <v>46245</v>
      </c>
      <c r="AH236" s="55">
        <f t="shared" si="52"/>
        <v>1</v>
      </c>
      <c r="AI236" s="55" t="str">
        <f t="shared" si="53"/>
        <v>FALSO</v>
      </c>
      <c r="AJ236" s="55">
        <f t="shared" si="54"/>
        <v>0</v>
      </c>
      <c r="AK236" s="93" t="str">
        <f t="shared" si="55"/>
        <v/>
      </c>
      <c r="AL236" s="96" t="str">
        <f t="shared" si="56"/>
        <v/>
      </c>
      <c r="AM236" s="93" t="str">
        <f t="shared" si="57"/>
        <v/>
      </c>
      <c r="AN236" s="96" t="str">
        <f t="shared" si="58"/>
        <v/>
      </c>
      <c r="AO236" s="93" t="str">
        <f t="shared" si="59"/>
        <v/>
      </c>
      <c r="AP236" s="96" t="str">
        <f t="shared" si="60"/>
        <v/>
      </c>
      <c r="AQ236" s="93" t="str">
        <f t="shared" si="61"/>
        <v/>
      </c>
      <c r="AR236" s="96" t="str">
        <f t="shared" si="62"/>
        <v/>
      </c>
      <c r="AS236" s="93" t="str">
        <f t="shared" si="63"/>
        <v/>
      </c>
      <c r="AT236" s="96" t="str">
        <f t="shared" si="64"/>
        <v/>
      </c>
      <c r="AU236" s="93" t="str">
        <f t="shared" si="65"/>
        <v/>
      </c>
    </row>
    <row r="237" spans="1:47" x14ac:dyDescent="0.3">
      <c r="A237" t="s">
        <v>84</v>
      </c>
      <c r="B237" s="164" t="s">
        <v>1909</v>
      </c>
      <c r="C237" t="s">
        <v>1867</v>
      </c>
      <c r="D237" t="s">
        <v>1432</v>
      </c>
      <c r="E237" t="s">
        <v>90</v>
      </c>
      <c r="F237" t="s">
        <v>1433</v>
      </c>
      <c r="H237" t="s">
        <v>1910</v>
      </c>
      <c r="J237">
        <v>18000</v>
      </c>
      <c r="L237" t="s">
        <v>91</v>
      </c>
      <c r="M237" s="164"/>
      <c r="O237" t="s">
        <v>94</v>
      </c>
      <c r="P237" s="19">
        <v>46245.388888888891</v>
      </c>
      <c r="Q237" s="33">
        <v>46237</v>
      </c>
      <c r="R237" s="33">
        <v>46246</v>
      </c>
      <c r="S237" s="33">
        <v>46246</v>
      </c>
      <c r="AH237" s="55">
        <f t="shared" si="52"/>
        <v>5</v>
      </c>
      <c r="AI237" s="55" t="str">
        <f t="shared" si="53"/>
        <v>FALSO</v>
      </c>
      <c r="AJ237" s="55">
        <f t="shared" si="54"/>
        <v>0</v>
      </c>
      <c r="AK237" s="93" t="str">
        <f t="shared" si="55"/>
        <v/>
      </c>
      <c r="AL237" s="96" t="str">
        <f t="shared" si="56"/>
        <v/>
      </c>
      <c r="AM237" s="93" t="str">
        <f t="shared" si="57"/>
        <v/>
      </c>
      <c r="AN237" s="96" t="str">
        <f t="shared" si="58"/>
        <v/>
      </c>
      <c r="AO237" s="93" t="str">
        <f t="shared" si="59"/>
        <v/>
      </c>
      <c r="AP237" s="96" t="str">
        <f t="shared" si="60"/>
        <v/>
      </c>
      <c r="AQ237" s="93" t="str">
        <f t="shared" si="61"/>
        <v/>
      </c>
      <c r="AR237" s="96" t="str">
        <f t="shared" si="62"/>
        <v/>
      </c>
      <c r="AS237" s="93" t="str">
        <f t="shared" si="63"/>
        <v/>
      </c>
      <c r="AT237" s="96" t="str">
        <f t="shared" si="64"/>
        <v/>
      </c>
      <c r="AU237" s="93" t="str">
        <f t="shared" si="65"/>
        <v/>
      </c>
    </row>
    <row r="238" spans="1:47" x14ac:dyDescent="0.3">
      <c r="A238" t="s">
        <v>84</v>
      </c>
      <c r="B238" s="164" t="s">
        <v>1911</v>
      </c>
      <c r="C238" t="s">
        <v>1867</v>
      </c>
      <c r="D238" t="s">
        <v>1432</v>
      </c>
      <c r="E238" t="s">
        <v>90</v>
      </c>
      <c r="F238" t="s">
        <v>1433</v>
      </c>
      <c r="H238" t="s">
        <v>1912</v>
      </c>
      <c r="L238" t="s">
        <v>91</v>
      </c>
      <c r="M238" s="35"/>
      <c r="O238" t="s">
        <v>94</v>
      </c>
      <c r="P238" s="19">
        <v>46244.647222222222</v>
      </c>
      <c r="Q238" s="33">
        <v>46237</v>
      </c>
      <c r="R238" s="33">
        <v>46245</v>
      </c>
      <c r="S238" s="33">
        <v>46245</v>
      </c>
      <c r="W238"/>
      <c r="AH238" s="55" t="str">
        <f t="shared" si="52"/>
        <v/>
      </c>
      <c r="AI238" s="55" t="str">
        <f t="shared" si="53"/>
        <v>FALSO</v>
      </c>
      <c r="AJ238" s="55">
        <f t="shared" si="54"/>
        <v>0</v>
      </c>
      <c r="AK238" s="93" t="str">
        <f t="shared" si="55"/>
        <v/>
      </c>
      <c r="AL238" s="96" t="str">
        <f t="shared" si="56"/>
        <v/>
      </c>
      <c r="AM238" s="93" t="str">
        <f t="shared" si="57"/>
        <v/>
      </c>
      <c r="AN238" s="96" t="str">
        <f t="shared" si="58"/>
        <v/>
      </c>
      <c r="AO238" s="93" t="str">
        <f t="shared" si="59"/>
        <v/>
      </c>
      <c r="AP238" s="96" t="str">
        <f t="shared" si="60"/>
        <v/>
      </c>
      <c r="AQ238" s="93" t="str">
        <f t="shared" si="61"/>
        <v/>
      </c>
      <c r="AR238" s="96" t="str">
        <f t="shared" si="62"/>
        <v/>
      </c>
      <c r="AS238" s="93" t="str">
        <f t="shared" si="63"/>
        <v/>
      </c>
      <c r="AT238" s="96" t="str">
        <f t="shared" si="64"/>
        <v/>
      </c>
      <c r="AU238" s="93" t="str">
        <f t="shared" si="65"/>
        <v/>
      </c>
    </row>
    <row r="239" spans="1:47" x14ac:dyDescent="0.3">
      <c r="A239" t="s">
        <v>84</v>
      </c>
      <c r="B239" s="164" t="s">
        <v>1913</v>
      </c>
      <c r="C239" t="s">
        <v>1867</v>
      </c>
      <c r="D239" t="s">
        <v>1432</v>
      </c>
      <c r="E239" t="s">
        <v>90</v>
      </c>
      <c r="F239" t="s">
        <v>1433</v>
      </c>
      <c r="H239" t="s">
        <v>1914</v>
      </c>
      <c r="J239">
        <v>1800</v>
      </c>
      <c r="L239" t="s">
        <v>91</v>
      </c>
      <c r="M239" s="35"/>
      <c r="O239" t="s">
        <v>94</v>
      </c>
      <c r="P239" s="19">
        <v>46244.489583333336</v>
      </c>
      <c r="Q239" s="33">
        <v>46237</v>
      </c>
      <c r="R239" s="33">
        <v>46244</v>
      </c>
      <c r="S239" s="33">
        <v>46244</v>
      </c>
      <c r="AH239" s="55">
        <f t="shared" si="52"/>
        <v>0.5</v>
      </c>
      <c r="AI239" s="55" t="str">
        <f t="shared" si="53"/>
        <v>FALSO</v>
      </c>
      <c r="AJ239" s="55">
        <f t="shared" si="54"/>
        <v>0</v>
      </c>
      <c r="AK239" s="93" t="str">
        <f t="shared" si="55"/>
        <v/>
      </c>
      <c r="AL239" s="96" t="str">
        <f t="shared" si="56"/>
        <v/>
      </c>
      <c r="AM239" s="93" t="str">
        <f t="shared" si="57"/>
        <v/>
      </c>
      <c r="AN239" s="96" t="str">
        <f t="shared" si="58"/>
        <v/>
      </c>
      <c r="AO239" s="93" t="str">
        <f t="shared" si="59"/>
        <v/>
      </c>
      <c r="AP239" s="96" t="str">
        <f t="shared" si="60"/>
        <v/>
      </c>
      <c r="AQ239" s="93" t="str">
        <f t="shared" si="61"/>
        <v/>
      </c>
      <c r="AR239" s="96" t="str">
        <f t="shared" si="62"/>
        <v/>
      </c>
      <c r="AS239" s="93" t="str">
        <f t="shared" si="63"/>
        <v/>
      </c>
      <c r="AT239" s="96" t="str">
        <f t="shared" si="64"/>
        <v/>
      </c>
      <c r="AU239" s="93" t="str">
        <f t="shared" si="65"/>
        <v/>
      </c>
    </row>
    <row r="240" spans="1:47" x14ac:dyDescent="0.3">
      <c r="A240" t="s">
        <v>84</v>
      </c>
      <c r="B240" s="164" t="s">
        <v>1915</v>
      </c>
      <c r="C240" t="s">
        <v>1867</v>
      </c>
      <c r="D240" t="s">
        <v>1432</v>
      </c>
      <c r="E240" t="s">
        <v>90</v>
      </c>
      <c r="F240" t="s">
        <v>1433</v>
      </c>
      <c r="H240" t="s">
        <v>1916</v>
      </c>
      <c r="J240">
        <v>1800</v>
      </c>
      <c r="L240" t="s">
        <v>91</v>
      </c>
      <c r="M240" s="35"/>
      <c r="O240" t="s">
        <v>94</v>
      </c>
      <c r="P240" s="19">
        <v>46244.4375</v>
      </c>
      <c r="Q240" s="33">
        <v>46237</v>
      </c>
      <c r="R240" s="33">
        <v>46244</v>
      </c>
      <c r="S240" s="33">
        <v>46244</v>
      </c>
      <c r="W240"/>
      <c r="AH240" s="55">
        <f t="shared" si="52"/>
        <v>0.5</v>
      </c>
      <c r="AI240" s="55" t="str">
        <f t="shared" si="53"/>
        <v>FALSO</v>
      </c>
      <c r="AJ240" s="55">
        <f t="shared" si="54"/>
        <v>0</v>
      </c>
      <c r="AK240" s="93" t="str">
        <f t="shared" si="55"/>
        <v/>
      </c>
      <c r="AL240" s="96" t="str">
        <f t="shared" si="56"/>
        <v/>
      </c>
      <c r="AM240" s="93" t="str">
        <f t="shared" si="57"/>
        <v/>
      </c>
      <c r="AN240" s="96" t="str">
        <f t="shared" si="58"/>
        <v/>
      </c>
      <c r="AO240" s="93" t="str">
        <f t="shared" si="59"/>
        <v/>
      </c>
      <c r="AP240" s="96" t="str">
        <f t="shared" si="60"/>
        <v/>
      </c>
      <c r="AQ240" s="93" t="str">
        <f t="shared" si="61"/>
        <v/>
      </c>
      <c r="AR240" s="96" t="str">
        <f t="shared" si="62"/>
        <v/>
      </c>
      <c r="AS240" s="93" t="str">
        <f t="shared" si="63"/>
        <v/>
      </c>
      <c r="AT240" s="96" t="str">
        <f t="shared" si="64"/>
        <v/>
      </c>
      <c r="AU240" s="93" t="str">
        <f t="shared" si="65"/>
        <v/>
      </c>
    </row>
    <row r="241" spans="1:47" x14ac:dyDescent="0.3">
      <c r="A241" t="s">
        <v>84</v>
      </c>
      <c r="B241" s="164" t="s">
        <v>1917</v>
      </c>
      <c r="C241" t="s">
        <v>1867</v>
      </c>
      <c r="D241" t="s">
        <v>1432</v>
      </c>
      <c r="E241" t="s">
        <v>90</v>
      </c>
      <c r="F241" t="s">
        <v>1433</v>
      </c>
      <c r="H241" t="s">
        <v>1918</v>
      </c>
      <c r="J241">
        <v>1800</v>
      </c>
      <c r="L241" t="s">
        <v>91</v>
      </c>
      <c r="M241" s="35"/>
      <c r="O241" t="s">
        <v>94</v>
      </c>
      <c r="P241" s="19">
        <v>46244.419444444444</v>
      </c>
      <c r="Q241" s="33">
        <v>46237</v>
      </c>
      <c r="R241" s="33">
        <v>46244</v>
      </c>
      <c r="S241" s="33">
        <v>46244</v>
      </c>
      <c r="AH241" s="55">
        <f t="shared" si="52"/>
        <v>0.5</v>
      </c>
      <c r="AI241" s="55" t="str">
        <f t="shared" si="53"/>
        <v>FALSO</v>
      </c>
      <c r="AJ241" s="55">
        <f t="shared" si="54"/>
        <v>0</v>
      </c>
      <c r="AK241" s="93" t="str">
        <f t="shared" si="55"/>
        <v/>
      </c>
      <c r="AL241" s="96" t="str">
        <f t="shared" si="56"/>
        <v/>
      </c>
      <c r="AM241" s="93" t="str">
        <f t="shared" si="57"/>
        <v/>
      </c>
      <c r="AN241" s="96" t="str">
        <f t="shared" si="58"/>
        <v/>
      </c>
      <c r="AO241" s="93" t="str">
        <f t="shared" si="59"/>
        <v/>
      </c>
      <c r="AP241" s="96" t="str">
        <f t="shared" si="60"/>
        <v/>
      </c>
      <c r="AQ241" s="93" t="str">
        <f t="shared" si="61"/>
        <v/>
      </c>
      <c r="AR241" s="96" t="str">
        <f t="shared" si="62"/>
        <v/>
      </c>
      <c r="AS241" s="93" t="str">
        <f t="shared" si="63"/>
        <v/>
      </c>
      <c r="AT241" s="96" t="str">
        <f t="shared" si="64"/>
        <v/>
      </c>
      <c r="AU241" s="93" t="str">
        <f t="shared" si="65"/>
        <v/>
      </c>
    </row>
    <row r="242" spans="1:47" x14ac:dyDescent="0.3">
      <c r="A242" t="s">
        <v>89</v>
      </c>
      <c r="B242" s="164" t="s">
        <v>1919</v>
      </c>
      <c r="C242" t="s">
        <v>1573</v>
      </c>
      <c r="D242" t="s">
        <v>1432</v>
      </c>
      <c r="E242" t="s">
        <v>90</v>
      </c>
      <c r="F242" t="s">
        <v>1433</v>
      </c>
      <c r="H242" t="s">
        <v>1920</v>
      </c>
      <c r="L242" t="s">
        <v>91</v>
      </c>
      <c r="M242" s="35"/>
      <c r="O242" t="s">
        <v>135</v>
      </c>
      <c r="P242" s="19">
        <v>46241.629861111112</v>
      </c>
      <c r="Q242" s="33">
        <v>46265</v>
      </c>
      <c r="R242" s="33">
        <v>46273</v>
      </c>
      <c r="AH242" s="55" t="str">
        <f t="shared" si="52"/>
        <v/>
      </c>
      <c r="AI242" s="55" t="str">
        <f t="shared" si="53"/>
        <v>FALSO</v>
      </c>
      <c r="AJ242" s="55">
        <f t="shared" si="54"/>
        <v>0</v>
      </c>
      <c r="AK242" s="93" t="str">
        <f t="shared" si="55"/>
        <v/>
      </c>
      <c r="AL242" s="96" t="str">
        <f t="shared" si="56"/>
        <v/>
      </c>
      <c r="AM242" s="93" t="str">
        <f t="shared" si="57"/>
        <v/>
      </c>
      <c r="AN242" s="96" t="str">
        <f t="shared" si="58"/>
        <v/>
      </c>
      <c r="AO242" s="93" t="str">
        <f t="shared" si="59"/>
        <v/>
      </c>
      <c r="AP242" s="96" t="str">
        <f t="shared" si="60"/>
        <v/>
      </c>
      <c r="AQ242" s="93" t="str">
        <f t="shared" si="61"/>
        <v/>
      </c>
      <c r="AR242" s="96" t="str">
        <f t="shared" si="62"/>
        <v/>
      </c>
      <c r="AS242" s="93" t="str">
        <f t="shared" si="63"/>
        <v/>
      </c>
      <c r="AT242" s="96" t="str">
        <f t="shared" si="64"/>
        <v/>
      </c>
      <c r="AU242" s="93" t="str">
        <f t="shared" si="65"/>
        <v/>
      </c>
    </row>
    <row r="243" spans="1:47" x14ac:dyDescent="0.3">
      <c r="A243" t="s">
        <v>84</v>
      </c>
      <c r="B243" s="164" t="s">
        <v>1921</v>
      </c>
      <c r="C243" t="s">
        <v>1864</v>
      </c>
      <c r="D243" t="s">
        <v>1432</v>
      </c>
      <c r="E243" t="s">
        <v>90</v>
      </c>
      <c r="F243" t="s">
        <v>1433</v>
      </c>
      <c r="H243" t="s">
        <v>1922</v>
      </c>
      <c r="J243">
        <v>900</v>
      </c>
      <c r="L243" t="s">
        <v>91</v>
      </c>
      <c r="M243" s="35"/>
      <c r="O243" t="s">
        <v>135</v>
      </c>
      <c r="P243" s="19">
        <v>46241.560416666667</v>
      </c>
      <c r="Q243" s="33">
        <v>46237</v>
      </c>
      <c r="R243" s="33">
        <v>46241</v>
      </c>
      <c r="W243"/>
      <c r="AH243" s="55">
        <f t="shared" si="52"/>
        <v>0.25</v>
      </c>
      <c r="AI243" s="55" t="str">
        <f t="shared" si="53"/>
        <v>FALSO</v>
      </c>
      <c r="AJ243" s="55">
        <f t="shared" si="54"/>
        <v>0</v>
      </c>
      <c r="AK243" s="93" t="str">
        <f t="shared" si="55"/>
        <v/>
      </c>
      <c r="AL243" s="96" t="str">
        <f t="shared" si="56"/>
        <v/>
      </c>
      <c r="AM243" s="93" t="str">
        <f t="shared" si="57"/>
        <v/>
      </c>
      <c r="AN243" s="96" t="str">
        <f t="shared" si="58"/>
        <v/>
      </c>
      <c r="AO243" s="93" t="str">
        <f t="shared" si="59"/>
        <v/>
      </c>
      <c r="AP243" s="96" t="str">
        <f t="shared" si="60"/>
        <v/>
      </c>
      <c r="AQ243" s="93" t="str">
        <f t="shared" si="61"/>
        <v/>
      </c>
      <c r="AR243" s="96" t="str">
        <f t="shared" si="62"/>
        <v/>
      </c>
      <c r="AS243" s="93" t="str">
        <f t="shared" si="63"/>
        <v/>
      </c>
      <c r="AT243" s="96" t="str">
        <f t="shared" si="64"/>
        <v/>
      </c>
      <c r="AU243" s="93" t="str">
        <f t="shared" si="65"/>
        <v/>
      </c>
    </row>
    <row r="244" spans="1:47" x14ac:dyDescent="0.3">
      <c r="A244" t="s">
        <v>89</v>
      </c>
      <c r="B244" s="164" t="s">
        <v>1923</v>
      </c>
      <c r="C244" t="s">
        <v>1867</v>
      </c>
      <c r="D244" t="s">
        <v>1432</v>
      </c>
      <c r="E244" t="s">
        <v>90</v>
      </c>
      <c r="F244" t="s">
        <v>1433</v>
      </c>
      <c r="H244" t="s">
        <v>1924</v>
      </c>
      <c r="J244">
        <v>3600</v>
      </c>
      <c r="L244" t="s">
        <v>91</v>
      </c>
      <c r="M244" s="35"/>
      <c r="O244" t="s">
        <v>94</v>
      </c>
      <c r="P244" s="19">
        <v>46241.536805555559</v>
      </c>
      <c r="Q244" s="33">
        <v>46237</v>
      </c>
      <c r="R244" s="33">
        <v>46244</v>
      </c>
      <c r="S244" s="33">
        <v>46244</v>
      </c>
      <c r="W244"/>
      <c r="AH244" s="55">
        <f t="shared" si="52"/>
        <v>1</v>
      </c>
      <c r="AI244" s="55" t="str">
        <f t="shared" si="53"/>
        <v>FALSO</v>
      </c>
      <c r="AJ244" s="55">
        <f t="shared" si="54"/>
        <v>0</v>
      </c>
      <c r="AK244" s="93" t="str">
        <f t="shared" si="55"/>
        <v/>
      </c>
      <c r="AL244" s="96" t="str">
        <f t="shared" si="56"/>
        <v/>
      </c>
      <c r="AM244" s="93" t="str">
        <f t="shared" si="57"/>
        <v/>
      </c>
      <c r="AN244" s="96" t="str">
        <f t="shared" si="58"/>
        <v/>
      </c>
      <c r="AO244" s="93" t="str">
        <f t="shared" si="59"/>
        <v/>
      </c>
      <c r="AP244" s="96" t="str">
        <f t="shared" si="60"/>
        <v/>
      </c>
      <c r="AQ244" s="93" t="str">
        <f t="shared" si="61"/>
        <v/>
      </c>
      <c r="AR244" s="96" t="str">
        <f t="shared" si="62"/>
        <v/>
      </c>
      <c r="AS244" s="93" t="str">
        <f t="shared" si="63"/>
        <v/>
      </c>
      <c r="AT244" s="96" t="str">
        <f t="shared" si="64"/>
        <v/>
      </c>
      <c r="AU244" s="93" t="str">
        <f t="shared" si="65"/>
        <v/>
      </c>
    </row>
    <row r="245" spans="1:47" x14ac:dyDescent="0.3">
      <c r="A245" t="s">
        <v>84</v>
      </c>
      <c r="B245" s="164" t="s">
        <v>1925</v>
      </c>
      <c r="C245" t="s">
        <v>1864</v>
      </c>
      <c r="D245" t="s">
        <v>1432</v>
      </c>
      <c r="E245" t="s">
        <v>90</v>
      </c>
      <c r="F245" t="s">
        <v>1433</v>
      </c>
      <c r="H245" t="s">
        <v>1926</v>
      </c>
      <c r="J245">
        <v>3600</v>
      </c>
      <c r="L245" t="s">
        <v>91</v>
      </c>
      <c r="M245" s="35"/>
      <c r="O245" t="s">
        <v>94</v>
      </c>
      <c r="P245" s="19">
        <v>46241.486111111109</v>
      </c>
      <c r="Q245" s="33">
        <v>46237</v>
      </c>
      <c r="R245" s="33">
        <v>46241</v>
      </c>
      <c r="S245" s="33">
        <v>46241</v>
      </c>
      <c r="W245"/>
      <c r="AH245" s="55">
        <f t="shared" si="52"/>
        <v>1</v>
      </c>
      <c r="AI245" s="55" t="str">
        <f t="shared" si="53"/>
        <v>FALSO</v>
      </c>
      <c r="AJ245" s="55">
        <f t="shared" si="54"/>
        <v>0</v>
      </c>
      <c r="AK245" s="93" t="str">
        <f t="shared" si="55"/>
        <v/>
      </c>
      <c r="AL245" s="96" t="str">
        <f t="shared" si="56"/>
        <v/>
      </c>
      <c r="AM245" s="93" t="str">
        <f t="shared" si="57"/>
        <v/>
      </c>
      <c r="AN245" s="96" t="str">
        <f t="shared" si="58"/>
        <v/>
      </c>
      <c r="AO245" s="93" t="str">
        <f t="shared" si="59"/>
        <v/>
      </c>
      <c r="AP245" s="96" t="str">
        <f t="shared" si="60"/>
        <v/>
      </c>
      <c r="AQ245" s="93" t="str">
        <f t="shared" si="61"/>
        <v/>
      </c>
      <c r="AR245" s="96" t="str">
        <f t="shared" si="62"/>
        <v/>
      </c>
      <c r="AS245" s="93" t="str">
        <f t="shared" si="63"/>
        <v/>
      </c>
      <c r="AT245" s="96" t="str">
        <f t="shared" si="64"/>
        <v/>
      </c>
      <c r="AU245" s="93" t="str">
        <f t="shared" si="65"/>
        <v/>
      </c>
    </row>
    <row r="246" spans="1:47" x14ac:dyDescent="0.3">
      <c r="A246" t="s">
        <v>84</v>
      </c>
      <c r="B246" s="164" t="s">
        <v>1927</v>
      </c>
      <c r="C246" t="s">
        <v>1867</v>
      </c>
      <c r="D246" t="s">
        <v>1432</v>
      </c>
      <c r="E246" t="s">
        <v>90</v>
      </c>
      <c r="F246" t="s">
        <v>1433</v>
      </c>
      <c r="H246" t="s">
        <v>1928</v>
      </c>
      <c r="J246">
        <v>3600</v>
      </c>
      <c r="L246" t="s">
        <v>91</v>
      </c>
      <c r="M246" s="35"/>
      <c r="O246" t="s">
        <v>94</v>
      </c>
      <c r="P246" s="19">
        <v>46241.470138888886</v>
      </c>
      <c r="Q246" s="33">
        <v>46237</v>
      </c>
      <c r="R246" s="33">
        <v>46245</v>
      </c>
      <c r="S246" s="33">
        <v>46245</v>
      </c>
      <c r="T246"/>
      <c r="U246"/>
      <c r="V246"/>
      <c r="W246"/>
      <c r="AH246" s="55">
        <f t="shared" si="52"/>
        <v>1</v>
      </c>
      <c r="AI246" s="55" t="str">
        <f t="shared" si="53"/>
        <v>FALSO</v>
      </c>
      <c r="AJ246" s="55">
        <f t="shared" si="54"/>
        <v>0</v>
      </c>
      <c r="AK246" s="93" t="str">
        <f t="shared" si="55"/>
        <v/>
      </c>
      <c r="AL246" s="96" t="str">
        <f t="shared" si="56"/>
        <v/>
      </c>
      <c r="AM246" s="93" t="str">
        <f t="shared" si="57"/>
        <v/>
      </c>
      <c r="AN246" s="96" t="str">
        <f t="shared" si="58"/>
        <v/>
      </c>
      <c r="AO246" s="93" t="str">
        <f t="shared" si="59"/>
        <v/>
      </c>
      <c r="AP246" s="96" t="str">
        <f t="shared" si="60"/>
        <v/>
      </c>
      <c r="AQ246" s="93" t="str">
        <f t="shared" si="61"/>
        <v/>
      </c>
      <c r="AR246" s="96" t="str">
        <f t="shared" si="62"/>
        <v/>
      </c>
      <c r="AS246" s="93" t="str">
        <f t="shared" si="63"/>
        <v/>
      </c>
      <c r="AT246" s="96" t="str">
        <f t="shared" si="64"/>
        <v/>
      </c>
      <c r="AU246" s="93" t="str">
        <f t="shared" si="65"/>
        <v/>
      </c>
    </row>
    <row r="247" spans="1:47" x14ac:dyDescent="0.3">
      <c r="A247" t="s">
        <v>84</v>
      </c>
      <c r="B247" s="164" t="s">
        <v>1929</v>
      </c>
      <c r="C247" t="s">
        <v>1864</v>
      </c>
      <c r="D247" t="s">
        <v>1432</v>
      </c>
      <c r="E247" t="s">
        <v>90</v>
      </c>
      <c r="F247" t="s">
        <v>1433</v>
      </c>
      <c r="H247" t="s">
        <v>1930</v>
      </c>
      <c r="J247">
        <v>600</v>
      </c>
      <c r="L247" t="s">
        <v>91</v>
      </c>
      <c r="M247" s="35"/>
      <c r="O247" t="s">
        <v>135</v>
      </c>
      <c r="P247" s="19">
        <v>46241.446527777778</v>
      </c>
      <c r="Q247" s="33">
        <v>46237</v>
      </c>
      <c r="R247" s="33">
        <v>46244</v>
      </c>
      <c r="AH247" s="55">
        <f t="shared" si="52"/>
        <v>0.16666666666666666</v>
      </c>
      <c r="AI247" s="55" t="str">
        <f t="shared" si="53"/>
        <v>FALSO</v>
      </c>
      <c r="AJ247" s="55">
        <f t="shared" si="54"/>
        <v>0</v>
      </c>
      <c r="AK247" s="93" t="str">
        <f t="shared" si="55"/>
        <v/>
      </c>
      <c r="AL247" s="96" t="str">
        <f t="shared" si="56"/>
        <v/>
      </c>
      <c r="AM247" s="93" t="str">
        <f t="shared" si="57"/>
        <v/>
      </c>
      <c r="AN247" s="96" t="str">
        <f t="shared" si="58"/>
        <v/>
      </c>
      <c r="AO247" s="93" t="str">
        <f t="shared" si="59"/>
        <v/>
      </c>
      <c r="AP247" s="96" t="str">
        <f t="shared" si="60"/>
        <v/>
      </c>
      <c r="AQ247" s="93" t="str">
        <f t="shared" si="61"/>
        <v/>
      </c>
      <c r="AR247" s="96" t="str">
        <f t="shared" si="62"/>
        <v/>
      </c>
      <c r="AS247" s="93" t="str">
        <f t="shared" si="63"/>
        <v/>
      </c>
      <c r="AT247" s="96" t="str">
        <f t="shared" si="64"/>
        <v/>
      </c>
      <c r="AU247" s="93" t="str">
        <f t="shared" si="65"/>
        <v/>
      </c>
    </row>
    <row r="248" spans="1:47" x14ac:dyDescent="0.3">
      <c r="A248" t="s">
        <v>89</v>
      </c>
      <c r="B248" s="164" t="s">
        <v>1931</v>
      </c>
      <c r="C248" t="s">
        <v>1697</v>
      </c>
      <c r="D248" t="s">
        <v>1432</v>
      </c>
      <c r="E248" t="s">
        <v>90</v>
      </c>
      <c r="F248" t="s">
        <v>1433</v>
      </c>
      <c r="H248" t="s">
        <v>1932</v>
      </c>
      <c r="J248">
        <v>10800</v>
      </c>
      <c r="L248" t="s">
        <v>91</v>
      </c>
      <c r="M248" s="35"/>
      <c r="O248" t="s">
        <v>94</v>
      </c>
      <c r="P248" s="19">
        <v>46240.917361111111</v>
      </c>
      <c r="Q248" s="33">
        <v>46251</v>
      </c>
      <c r="R248" s="33">
        <v>46262</v>
      </c>
      <c r="S248" s="33">
        <v>46262</v>
      </c>
      <c r="AH248" s="55">
        <f t="shared" si="52"/>
        <v>3</v>
      </c>
      <c r="AI248" s="55" t="str">
        <f t="shared" si="53"/>
        <v>FALSO</v>
      </c>
      <c r="AJ248" s="55">
        <f t="shared" si="54"/>
        <v>0</v>
      </c>
      <c r="AK248" s="93" t="str">
        <f t="shared" si="55"/>
        <v/>
      </c>
      <c r="AL248" s="96" t="str">
        <f t="shared" si="56"/>
        <v/>
      </c>
      <c r="AM248" s="93" t="str">
        <f t="shared" si="57"/>
        <v/>
      </c>
      <c r="AN248" s="96" t="str">
        <f t="shared" si="58"/>
        <v/>
      </c>
      <c r="AO248" s="93" t="str">
        <f t="shared" si="59"/>
        <v/>
      </c>
      <c r="AP248" s="96" t="str">
        <f t="shared" si="60"/>
        <v/>
      </c>
      <c r="AQ248" s="93" t="str">
        <f t="shared" si="61"/>
        <v/>
      </c>
      <c r="AR248" s="96" t="str">
        <f t="shared" si="62"/>
        <v/>
      </c>
      <c r="AS248" s="93" t="str">
        <f t="shared" si="63"/>
        <v/>
      </c>
      <c r="AT248" s="96" t="str">
        <f t="shared" si="64"/>
        <v/>
      </c>
      <c r="AU248" s="93" t="str">
        <f t="shared" si="65"/>
        <v/>
      </c>
    </row>
    <row r="249" spans="1:47" x14ac:dyDescent="0.3">
      <c r="A249" t="s">
        <v>84</v>
      </c>
      <c r="B249" s="164" t="s">
        <v>1933</v>
      </c>
      <c r="C249" t="s">
        <v>1867</v>
      </c>
      <c r="D249" t="s">
        <v>1432</v>
      </c>
      <c r="E249" t="s">
        <v>90</v>
      </c>
      <c r="F249" t="s">
        <v>1433</v>
      </c>
      <c r="H249" t="s">
        <v>1934</v>
      </c>
      <c r="J249">
        <v>7200</v>
      </c>
      <c r="L249" t="s">
        <v>91</v>
      </c>
      <c r="O249" t="s">
        <v>94</v>
      </c>
      <c r="P249" s="19">
        <v>46240.821527777778</v>
      </c>
      <c r="Q249" s="33">
        <v>46237</v>
      </c>
      <c r="R249" s="33">
        <v>46244</v>
      </c>
      <c r="S249" s="33">
        <v>46244</v>
      </c>
      <c r="T249"/>
      <c r="U249"/>
      <c r="V249"/>
      <c r="W249"/>
      <c r="AH249" s="55">
        <f t="shared" si="52"/>
        <v>2</v>
      </c>
      <c r="AI249" s="55" t="str">
        <f t="shared" si="53"/>
        <v>FALSO</v>
      </c>
      <c r="AJ249" s="55">
        <f t="shared" si="54"/>
        <v>0</v>
      </c>
      <c r="AK249" s="93" t="str">
        <f t="shared" si="55"/>
        <v/>
      </c>
      <c r="AL249" s="96" t="str">
        <f t="shared" si="56"/>
        <v/>
      </c>
      <c r="AM249" s="93" t="str">
        <f t="shared" si="57"/>
        <v/>
      </c>
      <c r="AN249" s="96" t="str">
        <f t="shared" si="58"/>
        <v/>
      </c>
      <c r="AO249" s="93" t="str">
        <f t="shared" si="59"/>
        <v/>
      </c>
      <c r="AP249" s="96" t="str">
        <f t="shared" si="60"/>
        <v/>
      </c>
      <c r="AQ249" s="93" t="str">
        <f t="shared" si="61"/>
        <v/>
      </c>
      <c r="AR249" s="96" t="str">
        <f t="shared" si="62"/>
        <v/>
      </c>
      <c r="AS249" s="93" t="str">
        <f t="shared" si="63"/>
        <v/>
      </c>
      <c r="AT249" s="96" t="str">
        <f t="shared" si="64"/>
        <v/>
      </c>
      <c r="AU249" s="93" t="str">
        <f t="shared" si="65"/>
        <v/>
      </c>
    </row>
    <row r="250" spans="1:47" x14ac:dyDescent="0.3">
      <c r="A250" t="s">
        <v>84</v>
      </c>
      <c r="B250" s="164" t="s">
        <v>1935</v>
      </c>
      <c r="C250" t="s">
        <v>1864</v>
      </c>
      <c r="D250" t="s">
        <v>1432</v>
      </c>
      <c r="E250" t="s">
        <v>90</v>
      </c>
      <c r="F250" t="s">
        <v>1433</v>
      </c>
      <c r="H250" t="s">
        <v>1936</v>
      </c>
      <c r="J250">
        <v>14400</v>
      </c>
      <c r="L250" t="s">
        <v>91</v>
      </c>
      <c r="O250" t="s">
        <v>135</v>
      </c>
      <c r="P250" s="19">
        <v>46240.704861111109</v>
      </c>
      <c r="Q250" s="33">
        <v>46237</v>
      </c>
      <c r="R250" s="33">
        <v>46241</v>
      </c>
      <c r="S250" s="33">
        <v>46241</v>
      </c>
      <c r="T250"/>
      <c r="U250"/>
      <c r="V250"/>
      <c r="W250"/>
      <c r="AH250" s="55">
        <f t="shared" si="52"/>
        <v>4</v>
      </c>
      <c r="AI250" s="55" t="str">
        <f t="shared" si="53"/>
        <v>FALSO</v>
      </c>
      <c r="AJ250" s="55">
        <f t="shared" si="54"/>
        <v>0</v>
      </c>
      <c r="AK250" s="93" t="str">
        <f t="shared" si="55"/>
        <v/>
      </c>
      <c r="AL250" s="96" t="str">
        <f t="shared" si="56"/>
        <v/>
      </c>
      <c r="AM250" s="93" t="str">
        <f t="shared" si="57"/>
        <v/>
      </c>
      <c r="AN250" s="96" t="str">
        <f t="shared" si="58"/>
        <v/>
      </c>
      <c r="AO250" s="93" t="str">
        <f t="shared" si="59"/>
        <v/>
      </c>
      <c r="AP250" s="96" t="str">
        <f t="shared" si="60"/>
        <v/>
      </c>
      <c r="AQ250" s="93" t="str">
        <f t="shared" si="61"/>
        <v/>
      </c>
      <c r="AR250" s="96" t="str">
        <f t="shared" si="62"/>
        <v/>
      </c>
      <c r="AS250" s="93" t="str">
        <f t="shared" si="63"/>
        <v/>
      </c>
      <c r="AT250" s="96" t="str">
        <f t="shared" si="64"/>
        <v/>
      </c>
      <c r="AU250" s="93" t="str">
        <f t="shared" si="65"/>
        <v/>
      </c>
    </row>
    <row r="251" spans="1:47" x14ac:dyDescent="0.3">
      <c r="A251" t="s">
        <v>84</v>
      </c>
      <c r="B251" s="164" t="s">
        <v>1937</v>
      </c>
      <c r="C251" t="s">
        <v>1864</v>
      </c>
      <c r="D251" t="s">
        <v>1432</v>
      </c>
      <c r="E251" t="s">
        <v>90</v>
      </c>
      <c r="F251" t="s">
        <v>1433</v>
      </c>
      <c r="H251" t="s">
        <v>1938</v>
      </c>
      <c r="J251">
        <v>21600</v>
      </c>
      <c r="L251" t="s">
        <v>91</v>
      </c>
      <c r="O251" t="s">
        <v>94</v>
      </c>
      <c r="P251" s="19">
        <v>46240.484722222223</v>
      </c>
      <c r="Q251" s="33">
        <v>46237</v>
      </c>
      <c r="R251" s="33">
        <v>46241</v>
      </c>
      <c r="S251" s="33">
        <v>46241</v>
      </c>
      <c r="T251"/>
      <c r="U251"/>
      <c r="V251"/>
      <c r="W251"/>
      <c r="AH251" s="55">
        <f t="shared" si="52"/>
        <v>6</v>
      </c>
      <c r="AI251" s="55" t="str">
        <f t="shared" si="53"/>
        <v>FALSO</v>
      </c>
      <c r="AJ251" s="55">
        <f t="shared" si="54"/>
        <v>0</v>
      </c>
      <c r="AK251" s="93" t="str">
        <f t="shared" si="55"/>
        <v/>
      </c>
      <c r="AL251" s="96" t="str">
        <f t="shared" si="56"/>
        <v/>
      </c>
      <c r="AM251" s="93" t="str">
        <f t="shared" si="57"/>
        <v/>
      </c>
      <c r="AN251" s="96" t="str">
        <f t="shared" si="58"/>
        <v/>
      </c>
      <c r="AO251" s="93" t="str">
        <f t="shared" si="59"/>
        <v/>
      </c>
      <c r="AP251" s="96" t="str">
        <f t="shared" si="60"/>
        <v/>
      </c>
      <c r="AQ251" s="93" t="str">
        <f t="shared" si="61"/>
        <v/>
      </c>
      <c r="AR251" s="96" t="str">
        <f t="shared" si="62"/>
        <v/>
      </c>
      <c r="AS251" s="93" t="str">
        <f t="shared" si="63"/>
        <v/>
      </c>
      <c r="AT251" s="96" t="str">
        <f t="shared" si="64"/>
        <v/>
      </c>
      <c r="AU251" s="93" t="str">
        <f t="shared" si="65"/>
        <v/>
      </c>
    </row>
    <row r="252" spans="1:47" x14ac:dyDescent="0.3">
      <c r="A252" t="s">
        <v>84</v>
      </c>
      <c r="B252" s="164" t="s">
        <v>1939</v>
      </c>
      <c r="C252" t="s">
        <v>1864</v>
      </c>
      <c r="D252" t="s">
        <v>1432</v>
      </c>
      <c r="E252" t="s">
        <v>90</v>
      </c>
      <c r="F252" t="s">
        <v>1433</v>
      </c>
      <c r="H252" t="s">
        <v>1940</v>
      </c>
      <c r="J252">
        <v>14400</v>
      </c>
      <c r="L252" t="s">
        <v>91</v>
      </c>
      <c r="O252" t="s">
        <v>94</v>
      </c>
      <c r="P252" s="19">
        <v>46239.445833333331</v>
      </c>
      <c r="Q252" s="33">
        <v>46237</v>
      </c>
      <c r="R252" s="33">
        <v>46240</v>
      </c>
      <c r="S252" s="33">
        <v>46240</v>
      </c>
      <c r="T252"/>
      <c r="U252"/>
      <c r="V252"/>
      <c r="W252"/>
      <c r="AH252" s="55">
        <f t="shared" si="52"/>
        <v>4</v>
      </c>
      <c r="AI252" s="55" t="str">
        <f t="shared" si="53"/>
        <v>FALSO</v>
      </c>
      <c r="AJ252" s="55">
        <f t="shared" si="54"/>
        <v>0</v>
      </c>
      <c r="AK252" s="93" t="str">
        <f t="shared" si="55"/>
        <v/>
      </c>
      <c r="AL252" s="96" t="str">
        <f t="shared" si="56"/>
        <v/>
      </c>
      <c r="AM252" s="93" t="str">
        <f t="shared" si="57"/>
        <v/>
      </c>
      <c r="AN252" s="96" t="str">
        <f t="shared" si="58"/>
        <v/>
      </c>
      <c r="AO252" s="93" t="str">
        <f t="shared" si="59"/>
        <v/>
      </c>
      <c r="AP252" s="96" t="str">
        <f t="shared" si="60"/>
        <v/>
      </c>
      <c r="AQ252" s="93" t="str">
        <f t="shared" si="61"/>
        <v/>
      </c>
      <c r="AR252" s="96" t="str">
        <f t="shared" si="62"/>
        <v/>
      </c>
      <c r="AS252" s="93" t="str">
        <f t="shared" si="63"/>
        <v/>
      </c>
      <c r="AT252" s="96" t="str">
        <f t="shared" si="64"/>
        <v/>
      </c>
      <c r="AU252" s="93" t="str">
        <f t="shared" si="65"/>
        <v/>
      </c>
    </row>
    <row r="253" spans="1:47" x14ac:dyDescent="0.3">
      <c r="A253" t="s">
        <v>84</v>
      </c>
      <c r="B253" s="164" t="s">
        <v>1941</v>
      </c>
      <c r="C253" t="s">
        <v>1864</v>
      </c>
      <c r="D253" t="s">
        <v>1432</v>
      </c>
      <c r="E253" t="s">
        <v>90</v>
      </c>
      <c r="F253" t="s">
        <v>1433</v>
      </c>
      <c r="H253" t="s">
        <v>1942</v>
      </c>
      <c r="L253" t="s">
        <v>91</v>
      </c>
      <c r="O253" t="s">
        <v>94</v>
      </c>
      <c r="P253" s="19">
        <v>46239.438888888886</v>
      </c>
      <c r="Q253" s="33">
        <v>46237</v>
      </c>
      <c r="R253" s="33">
        <v>46239</v>
      </c>
      <c r="S253" s="33">
        <v>46239</v>
      </c>
      <c r="T253"/>
      <c r="U253"/>
      <c r="V253"/>
      <c r="W253"/>
      <c r="AH253" s="55" t="str">
        <f t="shared" si="52"/>
        <v/>
      </c>
      <c r="AI253" s="55" t="str">
        <f t="shared" si="53"/>
        <v>FALSO</v>
      </c>
      <c r="AJ253" s="55">
        <f t="shared" si="54"/>
        <v>0</v>
      </c>
      <c r="AK253" s="93" t="str">
        <f t="shared" si="55"/>
        <v/>
      </c>
      <c r="AL253" s="96" t="str">
        <f t="shared" si="56"/>
        <v/>
      </c>
      <c r="AM253" s="93" t="str">
        <f t="shared" si="57"/>
        <v/>
      </c>
      <c r="AN253" s="96" t="str">
        <f t="shared" si="58"/>
        <v/>
      </c>
      <c r="AO253" s="93" t="str">
        <f t="shared" si="59"/>
        <v/>
      </c>
      <c r="AP253" s="96" t="str">
        <f t="shared" si="60"/>
        <v/>
      </c>
      <c r="AQ253" s="93" t="str">
        <f t="shared" si="61"/>
        <v/>
      </c>
      <c r="AR253" s="96" t="str">
        <f t="shared" si="62"/>
        <v/>
      </c>
      <c r="AS253" s="93" t="str">
        <f t="shared" si="63"/>
        <v/>
      </c>
      <c r="AT253" s="96" t="str">
        <f t="shared" si="64"/>
        <v/>
      </c>
      <c r="AU253" s="93" t="str">
        <f t="shared" si="65"/>
        <v/>
      </c>
    </row>
    <row r="254" spans="1:47" x14ac:dyDescent="0.3">
      <c r="A254" t="s">
        <v>84</v>
      </c>
      <c r="B254" s="164" t="s">
        <v>1943</v>
      </c>
      <c r="C254" t="s">
        <v>1864</v>
      </c>
      <c r="D254" t="s">
        <v>1432</v>
      </c>
      <c r="E254" t="s">
        <v>90</v>
      </c>
      <c r="F254" t="s">
        <v>1433</v>
      </c>
      <c r="H254" t="s">
        <v>1944</v>
      </c>
      <c r="J254">
        <v>600</v>
      </c>
      <c r="L254" t="s">
        <v>91</v>
      </c>
      <c r="O254" t="s">
        <v>135</v>
      </c>
      <c r="P254" s="19">
        <v>46239.419444444444</v>
      </c>
      <c r="Q254" s="33">
        <v>46237</v>
      </c>
      <c r="R254" s="33">
        <v>46241</v>
      </c>
      <c r="T254"/>
      <c r="U254"/>
      <c r="V254"/>
      <c r="W254"/>
      <c r="AH254" s="55">
        <f t="shared" si="52"/>
        <v>0.16666666666666666</v>
      </c>
      <c r="AI254" s="55" t="str">
        <f t="shared" si="53"/>
        <v>FALSO</v>
      </c>
      <c r="AJ254" s="55">
        <f t="shared" si="54"/>
        <v>0</v>
      </c>
      <c r="AK254" s="93" t="str">
        <f t="shared" si="55"/>
        <v/>
      </c>
      <c r="AL254" s="96" t="str">
        <f t="shared" si="56"/>
        <v/>
      </c>
      <c r="AM254" s="93" t="str">
        <f t="shared" si="57"/>
        <v/>
      </c>
      <c r="AN254" s="96" t="str">
        <f t="shared" si="58"/>
        <v/>
      </c>
      <c r="AO254" s="93" t="str">
        <f t="shared" si="59"/>
        <v/>
      </c>
      <c r="AP254" s="96" t="str">
        <f t="shared" si="60"/>
        <v/>
      </c>
      <c r="AQ254" s="93" t="str">
        <f t="shared" si="61"/>
        <v/>
      </c>
      <c r="AR254" s="96" t="str">
        <f t="shared" si="62"/>
        <v/>
      </c>
      <c r="AS254" s="93" t="str">
        <f t="shared" si="63"/>
        <v/>
      </c>
      <c r="AT254" s="96" t="str">
        <f t="shared" si="64"/>
        <v/>
      </c>
      <c r="AU254" s="93" t="str">
        <f t="shared" si="65"/>
        <v/>
      </c>
    </row>
    <row r="255" spans="1:47" x14ac:dyDescent="0.3">
      <c r="A255" t="s">
        <v>84</v>
      </c>
      <c r="B255" s="164" t="s">
        <v>1945</v>
      </c>
      <c r="C255" t="s">
        <v>1864</v>
      </c>
      <c r="D255" t="s">
        <v>1432</v>
      </c>
      <c r="E255" t="s">
        <v>90</v>
      </c>
      <c r="F255" t="s">
        <v>1433</v>
      </c>
      <c r="H255" t="s">
        <v>1946</v>
      </c>
      <c r="J255">
        <v>9000</v>
      </c>
      <c r="L255" t="s">
        <v>91</v>
      </c>
      <c r="O255" t="s">
        <v>94</v>
      </c>
      <c r="P255" s="19">
        <v>46238.773611111108</v>
      </c>
      <c r="Q255" s="33">
        <v>46237</v>
      </c>
      <c r="R255" s="33">
        <v>46239</v>
      </c>
      <c r="S255" s="33">
        <v>46239</v>
      </c>
      <c r="T255"/>
      <c r="U255"/>
      <c r="V255"/>
      <c r="W255"/>
      <c r="AH255" s="55">
        <f t="shared" si="52"/>
        <v>2.5</v>
      </c>
      <c r="AI255" s="55" t="str">
        <f t="shared" si="53"/>
        <v>FALSO</v>
      </c>
      <c r="AJ255" s="55">
        <f t="shared" si="54"/>
        <v>0</v>
      </c>
      <c r="AK255" s="93" t="str">
        <f t="shared" si="55"/>
        <v/>
      </c>
      <c r="AL255" s="96" t="str">
        <f t="shared" si="56"/>
        <v/>
      </c>
      <c r="AM255" s="93" t="str">
        <f t="shared" si="57"/>
        <v/>
      </c>
      <c r="AN255" s="96" t="str">
        <f t="shared" si="58"/>
        <v/>
      </c>
      <c r="AO255" s="93" t="str">
        <f t="shared" si="59"/>
        <v/>
      </c>
      <c r="AP255" s="96" t="str">
        <f t="shared" si="60"/>
        <v/>
      </c>
      <c r="AQ255" s="93" t="str">
        <f t="shared" si="61"/>
        <v/>
      </c>
      <c r="AR255" s="96" t="str">
        <f t="shared" si="62"/>
        <v/>
      </c>
      <c r="AS255" s="93" t="str">
        <f t="shared" si="63"/>
        <v/>
      </c>
      <c r="AT255" s="96" t="str">
        <f t="shared" si="64"/>
        <v/>
      </c>
      <c r="AU255" s="93" t="str">
        <f t="shared" si="65"/>
        <v/>
      </c>
    </row>
    <row r="256" spans="1:47" x14ac:dyDescent="0.3">
      <c r="A256" t="s">
        <v>84</v>
      </c>
      <c r="B256" s="164" t="s">
        <v>1947</v>
      </c>
      <c r="C256" t="s">
        <v>1864</v>
      </c>
      <c r="D256" t="s">
        <v>1432</v>
      </c>
      <c r="E256" t="s">
        <v>90</v>
      </c>
      <c r="F256" t="s">
        <v>1433</v>
      </c>
      <c r="H256" t="s">
        <v>1948</v>
      </c>
      <c r="J256">
        <v>3600</v>
      </c>
      <c r="L256" t="s">
        <v>91</v>
      </c>
      <c r="O256" t="s">
        <v>94</v>
      </c>
      <c r="P256" s="19">
        <v>46238.606249999997</v>
      </c>
      <c r="Q256" s="33">
        <v>46237</v>
      </c>
      <c r="R256" s="33">
        <v>46238</v>
      </c>
      <c r="S256" s="33">
        <v>46238</v>
      </c>
      <c r="T256"/>
      <c r="U256"/>
      <c r="V256"/>
      <c r="W256"/>
      <c r="AH256" s="55">
        <f t="shared" si="52"/>
        <v>1</v>
      </c>
      <c r="AI256" s="55" t="str">
        <f t="shared" si="53"/>
        <v>FALSO</v>
      </c>
      <c r="AJ256" s="55">
        <f t="shared" si="54"/>
        <v>0</v>
      </c>
      <c r="AK256" s="93" t="str">
        <f t="shared" si="55"/>
        <v/>
      </c>
      <c r="AL256" s="96" t="str">
        <f t="shared" si="56"/>
        <v/>
      </c>
      <c r="AM256" s="93" t="str">
        <f t="shared" si="57"/>
        <v/>
      </c>
      <c r="AN256" s="96" t="str">
        <f t="shared" si="58"/>
        <v/>
      </c>
      <c r="AO256" s="93" t="str">
        <f t="shared" si="59"/>
        <v/>
      </c>
      <c r="AP256" s="96" t="str">
        <f t="shared" si="60"/>
        <v/>
      </c>
      <c r="AQ256" s="93" t="str">
        <f t="shared" si="61"/>
        <v/>
      </c>
      <c r="AR256" s="96" t="str">
        <f t="shared" si="62"/>
        <v/>
      </c>
      <c r="AS256" s="93" t="str">
        <f t="shared" si="63"/>
        <v/>
      </c>
      <c r="AT256" s="96" t="str">
        <f t="shared" si="64"/>
        <v/>
      </c>
      <c r="AU256" s="93" t="str">
        <f t="shared" si="65"/>
        <v/>
      </c>
    </row>
    <row r="257" spans="1:47" x14ac:dyDescent="0.3">
      <c r="A257" t="s">
        <v>84</v>
      </c>
      <c r="B257" s="164" t="s">
        <v>1949</v>
      </c>
      <c r="C257" t="s">
        <v>1864</v>
      </c>
      <c r="D257" t="s">
        <v>1432</v>
      </c>
      <c r="E257" t="s">
        <v>90</v>
      </c>
      <c r="F257" t="s">
        <v>1433</v>
      </c>
      <c r="H257" t="s">
        <v>1950</v>
      </c>
      <c r="L257" t="s">
        <v>91</v>
      </c>
      <c r="O257" t="s">
        <v>135</v>
      </c>
      <c r="P257" s="19">
        <v>46238.508333333331</v>
      </c>
      <c r="Q257" s="33">
        <v>46237</v>
      </c>
      <c r="R257" s="33">
        <v>46238</v>
      </c>
      <c r="T257"/>
      <c r="U257"/>
      <c r="V257"/>
      <c r="W257"/>
      <c r="AH257" s="55" t="str">
        <f t="shared" si="52"/>
        <v/>
      </c>
      <c r="AI257" s="55" t="str">
        <f t="shared" si="53"/>
        <v>FALSO</v>
      </c>
      <c r="AJ257" s="55">
        <f t="shared" si="54"/>
        <v>0</v>
      </c>
      <c r="AK257" s="93" t="str">
        <f t="shared" si="55"/>
        <v/>
      </c>
      <c r="AL257" s="96" t="str">
        <f t="shared" si="56"/>
        <v/>
      </c>
      <c r="AM257" s="93" t="str">
        <f t="shared" si="57"/>
        <v/>
      </c>
      <c r="AN257" s="96" t="str">
        <f t="shared" si="58"/>
        <v/>
      </c>
      <c r="AO257" s="93" t="str">
        <f t="shared" si="59"/>
        <v/>
      </c>
      <c r="AP257" s="96" t="str">
        <f t="shared" si="60"/>
        <v/>
      </c>
      <c r="AQ257" s="93" t="str">
        <f t="shared" si="61"/>
        <v/>
      </c>
      <c r="AR257" s="96" t="str">
        <f t="shared" si="62"/>
        <v/>
      </c>
      <c r="AS257" s="93" t="str">
        <f t="shared" si="63"/>
        <v/>
      </c>
      <c r="AT257" s="96" t="str">
        <f t="shared" si="64"/>
        <v/>
      </c>
      <c r="AU257" s="93" t="str">
        <f t="shared" si="65"/>
        <v/>
      </c>
    </row>
    <row r="258" spans="1:47" x14ac:dyDescent="0.3">
      <c r="A258" t="s">
        <v>89</v>
      </c>
      <c r="B258" s="164" t="s">
        <v>1951</v>
      </c>
      <c r="C258" t="s">
        <v>1864</v>
      </c>
      <c r="D258" t="s">
        <v>1432</v>
      </c>
      <c r="E258" t="s">
        <v>90</v>
      </c>
      <c r="F258" t="s">
        <v>1433</v>
      </c>
      <c r="H258" t="s">
        <v>1952</v>
      </c>
      <c r="J258">
        <v>5400</v>
      </c>
      <c r="L258" t="s">
        <v>91</v>
      </c>
      <c r="O258" t="s">
        <v>94</v>
      </c>
      <c r="P258" s="19">
        <v>46238.450694444444</v>
      </c>
      <c r="Q258" s="33">
        <v>46237</v>
      </c>
      <c r="R258" s="33">
        <v>46239</v>
      </c>
      <c r="S258" s="33">
        <v>46239</v>
      </c>
      <c r="T258"/>
      <c r="U258"/>
      <c r="V258"/>
      <c r="W258"/>
      <c r="AH258" s="55">
        <f t="shared" si="52"/>
        <v>1.5</v>
      </c>
      <c r="AI258" s="55" t="str">
        <f t="shared" si="53"/>
        <v>FALSO</v>
      </c>
      <c r="AJ258" s="55">
        <f t="shared" si="54"/>
        <v>0</v>
      </c>
      <c r="AK258" s="93" t="str">
        <f t="shared" si="55"/>
        <v/>
      </c>
      <c r="AL258" s="96" t="str">
        <f t="shared" si="56"/>
        <v/>
      </c>
      <c r="AM258" s="93" t="str">
        <f t="shared" si="57"/>
        <v/>
      </c>
      <c r="AN258" s="96" t="str">
        <f t="shared" si="58"/>
        <v/>
      </c>
      <c r="AO258" s="93" t="str">
        <f t="shared" si="59"/>
        <v/>
      </c>
      <c r="AP258" s="96" t="str">
        <f t="shared" si="60"/>
        <v/>
      </c>
      <c r="AQ258" s="93" t="str">
        <f t="shared" si="61"/>
        <v/>
      </c>
      <c r="AR258" s="96" t="str">
        <f t="shared" si="62"/>
        <v/>
      </c>
      <c r="AS258" s="93" t="str">
        <f t="shared" si="63"/>
        <v/>
      </c>
      <c r="AT258" s="96" t="str">
        <f t="shared" si="64"/>
        <v/>
      </c>
      <c r="AU258" s="93" t="str">
        <f t="shared" si="65"/>
        <v/>
      </c>
    </row>
    <row r="259" spans="1:47" x14ac:dyDescent="0.3">
      <c r="A259" t="s">
        <v>84</v>
      </c>
      <c r="B259" s="164" t="s">
        <v>1953</v>
      </c>
      <c r="C259" t="s">
        <v>1864</v>
      </c>
      <c r="D259" t="s">
        <v>1432</v>
      </c>
      <c r="E259" t="s">
        <v>90</v>
      </c>
      <c r="F259" t="s">
        <v>1433</v>
      </c>
      <c r="H259" t="s">
        <v>1954</v>
      </c>
      <c r="J259">
        <v>12600</v>
      </c>
      <c r="L259" t="s">
        <v>91</v>
      </c>
      <c r="O259" t="s">
        <v>94</v>
      </c>
      <c r="P259" s="19">
        <v>46238.441666666666</v>
      </c>
      <c r="Q259" s="33">
        <v>46237</v>
      </c>
      <c r="R259" s="33">
        <v>46238</v>
      </c>
      <c r="S259" s="33">
        <v>46238</v>
      </c>
      <c r="T259"/>
      <c r="U259"/>
      <c r="V259"/>
      <c r="W259"/>
      <c r="AH259" s="55">
        <f t="shared" ref="AH259:AH322" si="66">IF(J259="","",J259/3600)</f>
        <v>3.5</v>
      </c>
      <c r="AI259" s="55" t="str">
        <f t="shared" ref="AI259:AI322" si="67">IF(COUNTIF(AG259, "*dia*"), "VERDADEIRO", "FALSO")</f>
        <v>FALSO</v>
      </c>
      <c r="AJ259" s="55">
        <f t="shared" ref="AJ259:AJ322" si="68">IF(AI259="VERDADEIRO",LEFT(AG259,2),0)</f>
        <v>0</v>
      </c>
      <c r="AK259" s="93" t="str">
        <f t="shared" ref="AK259:AK322" si="69">IF(OR(A259="Solicitação de Serviço",A259="Incidente",P259="",Q259=""),"",IF((NETWORKDAYS.INTL(P259,Q259,1)-1)=0,1,NETWORKDAYS.INTL(P259,Q259,1)-1))</f>
        <v/>
      </c>
      <c r="AL259" s="96" t="str">
        <f t="shared" ref="AL259:AL322" si="70">IF(X259="","",AK259=X259)</f>
        <v/>
      </c>
      <c r="AM259" s="93" t="str">
        <f t="shared" ref="AM259:AM322" si="71">IF(OR(A259="Solicitação de Serviço",A259="Incidente",R259="",S259=""),"",IF((NETWORKDAYS.INTL(R259,S259,1)-1)=0,1,NETWORKDAYS.INTL(R259,S259,1)-1-AJ259))</f>
        <v/>
      </c>
      <c r="AN259" s="96" t="str">
        <f t="shared" ref="AN259:AN322" si="72">IF(Y259="","",AM259=Y259)</f>
        <v/>
      </c>
      <c r="AO259" s="93" t="str">
        <f t="shared" ref="AO259:AO322" si="73">IF(OR(A259="Solicitação de Serviço",A259="Incidente",T259="",U259=""),"",IF((NETWORKDAYS.INTL(T259,U259,1)-1)=0,1,NETWORKDAYS.INTL(T259,U259,1)-1))</f>
        <v/>
      </c>
      <c r="AP259" s="96" t="str">
        <f t="shared" ref="AP259:AP322" si="74">IF(Z259="","",AO259=Z259)</f>
        <v/>
      </c>
      <c r="AQ259" s="93" t="str">
        <f t="shared" ref="AQ259:AQ322" si="75">IF(OR(A259="Solicitação de Serviço",A259="Incidente",V259="",W259=""),"",IF((NETWORKDAYS.INTL(V259,W259,1)-1)=0,1,IF((NETWORKDAYS.INTL(V259,W259,1)-1)&lt;0,"",NETWORKDAYS.INTL(V259,W259,1)-1)))</f>
        <v/>
      </c>
      <c r="AR259" s="96" t="str">
        <f t="shared" ref="AR259:AR322" si="76">IF(AA259="","",AQ259=AA259)</f>
        <v/>
      </c>
      <c r="AS259" s="93" t="str">
        <f t="shared" ref="AS259:AS322" si="77">IF(OR(A259="Solicitação de Serviço",A259="Incidente",P259=""),"",IF(OR(A259="História",A259="Enabler",A259="Débito Técnico"),IF(W259="","",NETWORKDAYS.INTL(P259,W259,1)-1),IF(U259="","",NETWORKDAYS.INTL(P259,U259,1)-1)))</f>
        <v/>
      </c>
      <c r="AT259" s="96" t="str">
        <f t="shared" ref="AT259:AT322" si="78">IF(OR(A259="Solicitação de Serviço",A259="Incidente",A259="Sustentação"),"",IF(P259="","",IF(OR(A259="História",A259="Enabler",A259="Débito Técnico"),AS259=AC259,AS259=AB259)))</f>
        <v/>
      </c>
      <c r="AU259" s="93" t="str">
        <f t="shared" ref="AU259:AU322" si="79">IF(M259="","",M259)</f>
        <v/>
      </c>
    </row>
    <row r="260" spans="1:47" x14ac:dyDescent="0.3">
      <c r="A260" t="s">
        <v>98</v>
      </c>
      <c r="B260" s="164" t="s">
        <v>1955</v>
      </c>
      <c r="C260" t="s">
        <v>1864</v>
      </c>
      <c r="D260" t="s">
        <v>1432</v>
      </c>
      <c r="E260" t="s">
        <v>90</v>
      </c>
      <c r="F260" t="s">
        <v>1433</v>
      </c>
      <c r="G260">
        <v>2</v>
      </c>
      <c r="H260" t="s">
        <v>1956</v>
      </c>
      <c r="I260">
        <v>2</v>
      </c>
      <c r="J260">
        <v>28800</v>
      </c>
      <c r="L260" t="s">
        <v>91</v>
      </c>
      <c r="M260" s="164" t="s">
        <v>1957</v>
      </c>
      <c r="O260" t="s">
        <v>94</v>
      </c>
      <c r="P260" s="19">
        <v>46237.875694444447</v>
      </c>
      <c r="Q260" s="33">
        <v>46237</v>
      </c>
      <c r="R260" s="33">
        <v>46241</v>
      </c>
      <c r="S260" s="33">
        <v>46241</v>
      </c>
      <c r="T260" s="33">
        <v>46241</v>
      </c>
      <c r="U260" s="33">
        <v>46246</v>
      </c>
      <c r="V260" s="33">
        <v>46246</v>
      </c>
      <c r="W260"/>
      <c r="Y260">
        <v>1</v>
      </c>
      <c r="AB260">
        <v>6</v>
      </c>
      <c r="AH260" s="55">
        <f t="shared" si="66"/>
        <v>8</v>
      </c>
      <c r="AI260" s="55" t="str">
        <f t="shared" si="67"/>
        <v>FALSO</v>
      </c>
      <c r="AJ260" s="55">
        <f t="shared" si="68"/>
        <v>0</v>
      </c>
      <c r="AK260" s="93">
        <f t="shared" si="69"/>
        <v>1</v>
      </c>
      <c r="AL260" s="96" t="str">
        <f t="shared" si="70"/>
        <v/>
      </c>
      <c r="AM260" s="93">
        <f t="shared" si="71"/>
        <v>1</v>
      </c>
      <c r="AN260" s="96" t="b">
        <f t="shared" si="72"/>
        <v>1</v>
      </c>
      <c r="AO260" s="93">
        <f t="shared" si="73"/>
        <v>3</v>
      </c>
      <c r="AP260" s="96" t="str">
        <f t="shared" si="74"/>
        <v/>
      </c>
      <c r="AQ260" s="93" t="str">
        <f t="shared" si="75"/>
        <v/>
      </c>
      <c r="AR260" s="96" t="str">
        <f t="shared" si="76"/>
        <v/>
      </c>
      <c r="AS260" s="93" t="str">
        <f t="shared" si="77"/>
        <v/>
      </c>
      <c r="AT260" s="96" t="b">
        <f t="shared" si="78"/>
        <v>1</v>
      </c>
      <c r="AU260" s="93" t="str">
        <f t="shared" si="79"/>
        <v>SGTB-100</v>
      </c>
    </row>
    <row r="261" spans="1:47" x14ac:dyDescent="0.3">
      <c r="A261" t="s">
        <v>84</v>
      </c>
      <c r="B261" s="164" t="s">
        <v>1958</v>
      </c>
      <c r="C261" t="s">
        <v>1864</v>
      </c>
      <c r="D261" t="s">
        <v>1432</v>
      </c>
      <c r="E261" t="s">
        <v>90</v>
      </c>
      <c r="F261" t="s">
        <v>1433</v>
      </c>
      <c r="H261" t="s">
        <v>1959</v>
      </c>
      <c r="J261">
        <v>3600</v>
      </c>
      <c r="L261" t="s">
        <v>91</v>
      </c>
      <c r="O261" t="s">
        <v>94</v>
      </c>
      <c r="P261" s="19">
        <v>46237.762499999997</v>
      </c>
      <c r="Q261" s="33">
        <v>46237</v>
      </c>
      <c r="R261" s="33">
        <v>46238</v>
      </c>
      <c r="S261" s="33">
        <v>46238</v>
      </c>
      <c r="T261"/>
      <c r="U261"/>
      <c r="V261"/>
      <c r="W261"/>
      <c r="AH261" s="55">
        <f t="shared" si="66"/>
        <v>1</v>
      </c>
      <c r="AI261" s="55" t="str">
        <f t="shared" si="67"/>
        <v>FALSO</v>
      </c>
      <c r="AJ261" s="55">
        <f t="shared" si="68"/>
        <v>0</v>
      </c>
      <c r="AK261" s="93" t="str">
        <f t="shared" si="69"/>
        <v/>
      </c>
      <c r="AL261" s="96" t="str">
        <f t="shared" si="70"/>
        <v/>
      </c>
      <c r="AM261" s="93" t="str">
        <f t="shared" si="71"/>
        <v/>
      </c>
      <c r="AN261" s="96" t="str">
        <f t="shared" si="72"/>
        <v/>
      </c>
      <c r="AO261" s="93" t="str">
        <f t="shared" si="73"/>
        <v/>
      </c>
      <c r="AP261" s="96" t="str">
        <f t="shared" si="74"/>
        <v/>
      </c>
      <c r="AQ261" s="93" t="str">
        <f t="shared" si="75"/>
        <v/>
      </c>
      <c r="AR261" s="96" t="str">
        <f t="shared" si="76"/>
        <v/>
      </c>
      <c r="AS261" s="93" t="str">
        <f t="shared" si="77"/>
        <v/>
      </c>
      <c r="AT261" s="96" t="str">
        <f t="shared" si="78"/>
        <v/>
      </c>
      <c r="AU261" s="93" t="str">
        <f t="shared" si="79"/>
        <v/>
      </c>
    </row>
    <row r="262" spans="1:47" x14ac:dyDescent="0.3">
      <c r="A262" t="s">
        <v>84</v>
      </c>
      <c r="B262" s="164" t="s">
        <v>1960</v>
      </c>
      <c r="C262" t="s">
        <v>1864</v>
      </c>
      <c r="D262" t="s">
        <v>1432</v>
      </c>
      <c r="E262" t="s">
        <v>90</v>
      </c>
      <c r="F262" t="s">
        <v>1433</v>
      </c>
      <c r="H262" t="s">
        <v>1961</v>
      </c>
      <c r="J262">
        <v>1800</v>
      </c>
      <c r="L262" t="s">
        <v>91</v>
      </c>
      <c r="O262" t="s">
        <v>135</v>
      </c>
      <c r="P262" s="19">
        <v>46237.709027777775</v>
      </c>
      <c r="Q262" s="33">
        <v>46237</v>
      </c>
      <c r="R262" s="33">
        <v>46238</v>
      </c>
      <c r="S262"/>
      <c r="T262"/>
      <c r="U262"/>
      <c r="V262"/>
      <c r="W262"/>
      <c r="AH262" s="55">
        <f t="shared" si="66"/>
        <v>0.5</v>
      </c>
      <c r="AI262" s="55" t="str">
        <f t="shared" si="67"/>
        <v>FALSO</v>
      </c>
      <c r="AJ262" s="55">
        <f t="shared" si="68"/>
        <v>0</v>
      </c>
      <c r="AK262" s="93" t="str">
        <f t="shared" si="69"/>
        <v/>
      </c>
      <c r="AL262" s="96" t="str">
        <f t="shared" si="70"/>
        <v/>
      </c>
      <c r="AM262" s="93" t="str">
        <f t="shared" si="71"/>
        <v/>
      </c>
      <c r="AN262" s="96" t="str">
        <f t="shared" si="72"/>
        <v/>
      </c>
      <c r="AO262" s="93" t="str">
        <f t="shared" si="73"/>
        <v/>
      </c>
      <c r="AP262" s="96" t="str">
        <f t="shared" si="74"/>
        <v/>
      </c>
      <c r="AQ262" s="93" t="str">
        <f t="shared" si="75"/>
        <v/>
      </c>
      <c r="AR262" s="96" t="str">
        <f t="shared" si="76"/>
        <v/>
      </c>
      <c r="AS262" s="93" t="str">
        <f t="shared" si="77"/>
        <v/>
      </c>
      <c r="AT262" s="96" t="str">
        <f t="shared" si="78"/>
        <v/>
      </c>
      <c r="AU262" s="93" t="str">
        <f t="shared" si="79"/>
        <v/>
      </c>
    </row>
    <row r="263" spans="1:47" x14ac:dyDescent="0.3">
      <c r="A263" t="s">
        <v>84</v>
      </c>
      <c r="B263" s="164" t="s">
        <v>1962</v>
      </c>
      <c r="C263" t="s">
        <v>1864</v>
      </c>
      <c r="D263" t="s">
        <v>1432</v>
      </c>
      <c r="E263" t="s">
        <v>90</v>
      </c>
      <c r="F263" t="s">
        <v>1433</v>
      </c>
      <c r="H263" t="s">
        <v>1963</v>
      </c>
      <c r="J263">
        <v>7200</v>
      </c>
      <c r="L263" t="s">
        <v>91</v>
      </c>
      <c r="O263" t="s">
        <v>94</v>
      </c>
      <c r="P263" s="19">
        <v>46237.678472222222</v>
      </c>
      <c r="Q263" s="33">
        <v>46237</v>
      </c>
      <c r="R263" s="33">
        <v>46238</v>
      </c>
      <c r="S263" s="33">
        <v>46238</v>
      </c>
      <c r="T263"/>
      <c r="U263"/>
      <c r="V263"/>
      <c r="W263"/>
      <c r="AH263" s="55">
        <f t="shared" si="66"/>
        <v>2</v>
      </c>
      <c r="AI263" s="55" t="str">
        <f t="shared" si="67"/>
        <v>FALSO</v>
      </c>
      <c r="AJ263" s="55">
        <f t="shared" si="68"/>
        <v>0</v>
      </c>
      <c r="AK263" s="93" t="str">
        <f t="shared" si="69"/>
        <v/>
      </c>
      <c r="AL263" s="96" t="str">
        <f t="shared" si="70"/>
        <v/>
      </c>
      <c r="AM263" s="93" t="str">
        <f t="shared" si="71"/>
        <v/>
      </c>
      <c r="AN263" s="96" t="str">
        <f t="shared" si="72"/>
        <v/>
      </c>
      <c r="AO263" s="93" t="str">
        <f t="shared" si="73"/>
        <v/>
      </c>
      <c r="AP263" s="96" t="str">
        <f t="shared" si="74"/>
        <v/>
      </c>
      <c r="AQ263" s="93" t="str">
        <f t="shared" si="75"/>
        <v/>
      </c>
      <c r="AR263" s="96" t="str">
        <f t="shared" si="76"/>
        <v/>
      </c>
      <c r="AS263" s="93" t="str">
        <f t="shared" si="77"/>
        <v/>
      </c>
      <c r="AT263" s="96" t="str">
        <f t="shared" si="78"/>
        <v/>
      </c>
      <c r="AU263" s="93" t="str">
        <f t="shared" si="79"/>
        <v/>
      </c>
    </row>
    <row r="264" spans="1:47" x14ac:dyDescent="0.3">
      <c r="A264" t="s">
        <v>84</v>
      </c>
      <c r="B264" s="164" t="s">
        <v>1964</v>
      </c>
      <c r="C264" t="s">
        <v>1864</v>
      </c>
      <c r="D264" t="s">
        <v>1432</v>
      </c>
      <c r="E264" t="s">
        <v>90</v>
      </c>
      <c r="F264" t="s">
        <v>1433</v>
      </c>
      <c r="H264" t="s">
        <v>1965</v>
      </c>
      <c r="J264">
        <v>1200</v>
      </c>
      <c r="L264" t="s">
        <v>91</v>
      </c>
      <c r="O264" t="s">
        <v>135</v>
      </c>
      <c r="P264" s="19">
        <v>46237.603472222225</v>
      </c>
      <c r="Q264" s="33">
        <v>46237</v>
      </c>
      <c r="R264" s="33">
        <v>46238</v>
      </c>
      <c r="T264"/>
      <c r="U264"/>
      <c r="V264"/>
      <c r="W264"/>
      <c r="AH264" s="55">
        <f t="shared" si="66"/>
        <v>0.33333333333333331</v>
      </c>
      <c r="AI264" s="55" t="str">
        <f t="shared" si="67"/>
        <v>FALSO</v>
      </c>
      <c r="AJ264" s="55">
        <f t="shared" si="68"/>
        <v>0</v>
      </c>
      <c r="AK264" s="93" t="str">
        <f t="shared" si="69"/>
        <v/>
      </c>
      <c r="AL264" s="96" t="str">
        <f t="shared" si="70"/>
        <v/>
      </c>
      <c r="AM264" s="93" t="str">
        <f t="shared" si="71"/>
        <v/>
      </c>
      <c r="AN264" s="96" t="str">
        <f t="shared" si="72"/>
        <v/>
      </c>
      <c r="AO264" s="93" t="str">
        <f t="shared" si="73"/>
        <v/>
      </c>
      <c r="AP264" s="96" t="str">
        <f t="shared" si="74"/>
        <v/>
      </c>
      <c r="AQ264" s="93" t="str">
        <f t="shared" si="75"/>
        <v/>
      </c>
      <c r="AR264" s="96" t="str">
        <f t="shared" si="76"/>
        <v/>
      </c>
      <c r="AS264" s="93" t="str">
        <f t="shared" si="77"/>
        <v/>
      </c>
      <c r="AT264" s="96" t="str">
        <f t="shared" si="78"/>
        <v/>
      </c>
      <c r="AU264" s="93" t="str">
        <f t="shared" si="79"/>
        <v/>
      </c>
    </row>
    <row r="265" spans="1:47" x14ac:dyDescent="0.3">
      <c r="A265" t="s">
        <v>84</v>
      </c>
      <c r="B265" s="164" t="s">
        <v>1966</v>
      </c>
      <c r="C265" t="s">
        <v>1864</v>
      </c>
      <c r="D265" t="s">
        <v>1432</v>
      </c>
      <c r="E265" t="s">
        <v>90</v>
      </c>
      <c r="F265" t="s">
        <v>1433</v>
      </c>
      <c r="H265" t="s">
        <v>1967</v>
      </c>
      <c r="J265">
        <v>600</v>
      </c>
      <c r="L265" t="s">
        <v>91</v>
      </c>
      <c r="O265" t="s">
        <v>94</v>
      </c>
      <c r="P265" s="19">
        <v>46237.356944444444</v>
      </c>
      <c r="Q265" s="33">
        <v>46237</v>
      </c>
      <c r="R265" s="33">
        <v>46238</v>
      </c>
      <c r="S265" s="33">
        <v>46238</v>
      </c>
      <c r="T265"/>
      <c r="U265"/>
      <c r="V265"/>
      <c r="W265"/>
      <c r="AH265" s="55">
        <f t="shared" si="66"/>
        <v>0.16666666666666666</v>
      </c>
      <c r="AI265" s="55" t="str">
        <f t="shared" si="67"/>
        <v>FALSO</v>
      </c>
      <c r="AJ265" s="55">
        <f t="shared" si="68"/>
        <v>0</v>
      </c>
      <c r="AK265" s="93" t="str">
        <f t="shared" si="69"/>
        <v/>
      </c>
      <c r="AL265" s="96" t="str">
        <f t="shared" si="70"/>
        <v/>
      </c>
      <c r="AM265" s="93" t="str">
        <f t="shared" si="71"/>
        <v/>
      </c>
      <c r="AN265" s="96" t="str">
        <f t="shared" si="72"/>
        <v/>
      </c>
      <c r="AO265" s="93" t="str">
        <f t="shared" si="73"/>
        <v/>
      </c>
      <c r="AP265" s="96" t="str">
        <f t="shared" si="74"/>
        <v/>
      </c>
      <c r="AQ265" s="93" t="str">
        <f t="shared" si="75"/>
        <v/>
      </c>
      <c r="AR265" s="96" t="str">
        <f t="shared" si="76"/>
        <v/>
      </c>
      <c r="AS265" s="93" t="str">
        <f t="shared" si="77"/>
        <v/>
      </c>
      <c r="AT265" s="96" t="str">
        <f t="shared" si="78"/>
        <v/>
      </c>
      <c r="AU265" s="93" t="str">
        <f t="shared" si="79"/>
        <v/>
      </c>
    </row>
    <row r="266" spans="1:47" x14ac:dyDescent="0.3">
      <c r="A266" t="s">
        <v>84</v>
      </c>
      <c r="B266" s="164" t="s">
        <v>1968</v>
      </c>
      <c r="C266" t="s">
        <v>1864</v>
      </c>
      <c r="D266" t="s">
        <v>1432</v>
      </c>
      <c r="E266" t="s">
        <v>90</v>
      </c>
      <c r="F266" t="s">
        <v>1433</v>
      </c>
      <c r="H266" t="s">
        <v>1969</v>
      </c>
      <c r="J266">
        <v>1200</v>
      </c>
      <c r="L266" t="s">
        <v>91</v>
      </c>
      <c r="O266" t="s">
        <v>94</v>
      </c>
      <c r="P266" s="19">
        <v>46235.566666666666</v>
      </c>
      <c r="Q266" s="33">
        <v>46237</v>
      </c>
      <c r="R266" s="33">
        <v>46237</v>
      </c>
      <c r="S266" s="33">
        <v>46237</v>
      </c>
      <c r="T266"/>
      <c r="U266"/>
      <c r="V266"/>
      <c r="W266"/>
      <c r="AH266" s="55">
        <f t="shared" si="66"/>
        <v>0.33333333333333331</v>
      </c>
      <c r="AI266" s="55" t="str">
        <f t="shared" si="67"/>
        <v>FALSO</v>
      </c>
      <c r="AJ266" s="55">
        <f t="shared" si="68"/>
        <v>0</v>
      </c>
      <c r="AK266" s="93" t="str">
        <f t="shared" si="69"/>
        <v/>
      </c>
      <c r="AL266" s="96" t="str">
        <f t="shared" si="70"/>
        <v/>
      </c>
      <c r="AM266" s="93" t="str">
        <f t="shared" si="71"/>
        <v/>
      </c>
      <c r="AN266" s="96" t="str">
        <f t="shared" si="72"/>
        <v/>
      </c>
      <c r="AO266" s="93" t="str">
        <f t="shared" si="73"/>
        <v/>
      </c>
      <c r="AP266" s="96" t="str">
        <f t="shared" si="74"/>
        <v/>
      </c>
      <c r="AQ266" s="93" t="str">
        <f t="shared" si="75"/>
        <v/>
      </c>
      <c r="AR266" s="96" t="str">
        <f t="shared" si="76"/>
        <v/>
      </c>
      <c r="AS266" s="93" t="str">
        <f t="shared" si="77"/>
        <v/>
      </c>
      <c r="AT266" s="96" t="str">
        <f t="shared" si="78"/>
        <v/>
      </c>
      <c r="AU266" s="93" t="str">
        <f t="shared" si="79"/>
        <v/>
      </c>
    </row>
    <row r="267" spans="1:47" x14ac:dyDescent="0.3">
      <c r="A267" t="s">
        <v>84</v>
      </c>
      <c r="B267" s="164" t="s">
        <v>1970</v>
      </c>
      <c r="C267" t="s">
        <v>1864</v>
      </c>
      <c r="D267" t="s">
        <v>1432</v>
      </c>
      <c r="E267" t="s">
        <v>90</v>
      </c>
      <c r="F267" t="s">
        <v>1433</v>
      </c>
      <c r="H267" t="s">
        <v>1971</v>
      </c>
      <c r="J267">
        <v>1800</v>
      </c>
      <c r="L267" t="s">
        <v>91</v>
      </c>
      <c r="O267" t="s">
        <v>94</v>
      </c>
      <c r="P267" s="19">
        <v>46235.529861111114</v>
      </c>
      <c r="Q267" s="33">
        <v>46237</v>
      </c>
      <c r="R267" s="33">
        <v>46237</v>
      </c>
      <c r="S267" s="33">
        <v>46237</v>
      </c>
      <c r="T267"/>
      <c r="U267"/>
      <c r="V267"/>
      <c r="W267"/>
      <c r="AH267" s="55">
        <f t="shared" si="66"/>
        <v>0.5</v>
      </c>
      <c r="AI267" s="55" t="str">
        <f t="shared" si="67"/>
        <v>FALSO</v>
      </c>
      <c r="AJ267" s="55">
        <f t="shared" si="68"/>
        <v>0</v>
      </c>
      <c r="AK267" s="93" t="str">
        <f t="shared" si="69"/>
        <v/>
      </c>
      <c r="AL267" s="96" t="str">
        <f t="shared" si="70"/>
        <v/>
      </c>
      <c r="AM267" s="93" t="str">
        <f t="shared" si="71"/>
        <v/>
      </c>
      <c r="AN267" s="96" t="str">
        <f t="shared" si="72"/>
        <v/>
      </c>
      <c r="AO267" s="93" t="str">
        <f t="shared" si="73"/>
        <v/>
      </c>
      <c r="AP267" s="96" t="str">
        <f t="shared" si="74"/>
        <v/>
      </c>
      <c r="AQ267" s="93" t="str">
        <f t="shared" si="75"/>
        <v/>
      </c>
      <c r="AR267" s="96" t="str">
        <f t="shared" si="76"/>
        <v/>
      </c>
      <c r="AS267" s="93" t="str">
        <f t="shared" si="77"/>
        <v/>
      </c>
      <c r="AT267" s="96" t="str">
        <f t="shared" si="78"/>
        <v/>
      </c>
      <c r="AU267" s="93" t="str">
        <f t="shared" si="79"/>
        <v/>
      </c>
    </row>
    <row r="268" spans="1:47" x14ac:dyDescent="0.3">
      <c r="A268" t="s">
        <v>84</v>
      </c>
      <c r="B268" s="164" t="s">
        <v>1972</v>
      </c>
      <c r="C268" t="s">
        <v>1864</v>
      </c>
      <c r="D268" t="s">
        <v>1432</v>
      </c>
      <c r="E268" t="s">
        <v>90</v>
      </c>
      <c r="F268" t="s">
        <v>1433</v>
      </c>
      <c r="H268" t="s">
        <v>1973</v>
      </c>
      <c r="J268">
        <v>1800</v>
      </c>
      <c r="L268" t="s">
        <v>91</v>
      </c>
      <c r="O268" t="s">
        <v>94</v>
      </c>
      <c r="P268" s="19">
        <v>46234.768750000003</v>
      </c>
      <c r="Q268" s="33">
        <v>46237</v>
      </c>
      <c r="R268" s="33">
        <v>46237</v>
      </c>
      <c r="S268" s="33">
        <v>46237</v>
      </c>
      <c r="T268"/>
      <c r="U268"/>
      <c r="V268"/>
      <c r="W268"/>
      <c r="AH268" s="55">
        <f t="shared" si="66"/>
        <v>0.5</v>
      </c>
      <c r="AI268" s="55" t="str">
        <f t="shared" si="67"/>
        <v>FALSO</v>
      </c>
      <c r="AJ268" s="55">
        <f t="shared" si="68"/>
        <v>0</v>
      </c>
      <c r="AK268" s="93" t="str">
        <f t="shared" si="69"/>
        <v/>
      </c>
      <c r="AL268" s="96" t="str">
        <f t="shared" si="70"/>
        <v/>
      </c>
      <c r="AM268" s="93" t="str">
        <f t="shared" si="71"/>
        <v/>
      </c>
      <c r="AN268" s="96" t="str">
        <f t="shared" si="72"/>
        <v/>
      </c>
      <c r="AO268" s="93" t="str">
        <f t="shared" si="73"/>
        <v/>
      </c>
      <c r="AP268" s="96" t="str">
        <f t="shared" si="74"/>
        <v/>
      </c>
      <c r="AQ268" s="93" t="str">
        <f t="shared" si="75"/>
        <v/>
      </c>
      <c r="AR268" s="96" t="str">
        <f t="shared" si="76"/>
        <v/>
      </c>
      <c r="AS268" s="93" t="str">
        <f t="shared" si="77"/>
        <v/>
      </c>
      <c r="AT268" s="96" t="str">
        <f t="shared" si="78"/>
        <v/>
      </c>
      <c r="AU268" s="93" t="str">
        <f t="shared" si="79"/>
        <v/>
      </c>
    </row>
    <row r="269" spans="1:47" x14ac:dyDescent="0.3">
      <c r="A269" t="s">
        <v>84</v>
      </c>
      <c r="B269" s="164" t="s">
        <v>1974</v>
      </c>
      <c r="C269" t="s">
        <v>1694</v>
      </c>
      <c r="D269" t="s">
        <v>1432</v>
      </c>
      <c r="E269" t="s">
        <v>90</v>
      </c>
      <c r="F269" t="s">
        <v>1433</v>
      </c>
      <c r="H269" t="s">
        <v>1975</v>
      </c>
      <c r="J269">
        <v>1200</v>
      </c>
      <c r="L269" t="s">
        <v>91</v>
      </c>
      <c r="O269" t="s">
        <v>135</v>
      </c>
      <c r="P269" s="19">
        <v>46234.752083333333</v>
      </c>
      <c r="Q269" s="33">
        <v>46251</v>
      </c>
      <c r="R269" s="33">
        <v>46255</v>
      </c>
      <c r="T269"/>
      <c r="U269"/>
      <c r="V269"/>
      <c r="W269"/>
      <c r="AH269" s="55">
        <f t="shared" si="66"/>
        <v>0.33333333333333331</v>
      </c>
      <c r="AI269" s="55" t="str">
        <f t="shared" si="67"/>
        <v>FALSO</v>
      </c>
      <c r="AJ269" s="55">
        <f t="shared" si="68"/>
        <v>0</v>
      </c>
      <c r="AK269" s="93" t="str">
        <f t="shared" si="69"/>
        <v/>
      </c>
      <c r="AL269" s="96" t="str">
        <f t="shared" si="70"/>
        <v/>
      </c>
      <c r="AM269" s="93" t="str">
        <f t="shared" si="71"/>
        <v/>
      </c>
      <c r="AN269" s="96" t="str">
        <f t="shared" si="72"/>
        <v/>
      </c>
      <c r="AO269" s="93" t="str">
        <f t="shared" si="73"/>
        <v/>
      </c>
      <c r="AP269" s="96" t="str">
        <f t="shared" si="74"/>
        <v/>
      </c>
      <c r="AQ269" s="93" t="str">
        <f t="shared" si="75"/>
        <v/>
      </c>
      <c r="AR269" s="96" t="str">
        <f t="shared" si="76"/>
        <v/>
      </c>
      <c r="AS269" s="93" t="str">
        <f t="shared" si="77"/>
        <v/>
      </c>
      <c r="AT269" s="96" t="str">
        <f t="shared" si="78"/>
        <v/>
      </c>
      <c r="AU269" s="93" t="str">
        <f t="shared" si="79"/>
        <v/>
      </c>
    </row>
    <row r="270" spans="1:47" x14ac:dyDescent="0.3">
      <c r="A270" t="s">
        <v>84</v>
      </c>
      <c r="B270" s="164" t="s">
        <v>1976</v>
      </c>
      <c r="C270" t="s">
        <v>1864</v>
      </c>
      <c r="D270" t="s">
        <v>1432</v>
      </c>
      <c r="E270" t="s">
        <v>90</v>
      </c>
      <c r="F270" t="s">
        <v>1433</v>
      </c>
      <c r="H270" t="s">
        <v>1977</v>
      </c>
      <c r="J270">
        <v>25200</v>
      </c>
      <c r="L270" t="s">
        <v>91</v>
      </c>
      <c r="O270" t="s">
        <v>94</v>
      </c>
      <c r="P270" s="19">
        <v>46234.646527777775</v>
      </c>
      <c r="Q270" s="33">
        <v>46237</v>
      </c>
      <c r="R270" s="33">
        <v>46240</v>
      </c>
      <c r="S270" s="33">
        <v>46241</v>
      </c>
      <c r="T270"/>
      <c r="U270"/>
      <c r="V270"/>
      <c r="W270"/>
      <c r="AH270" s="55">
        <f t="shared" si="66"/>
        <v>7</v>
      </c>
      <c r="AI270" s="55" t="str">
        <f t="shared" si="67"/>
        <v>FALSO</v>
      </c>
      <c r="AJ270" s="55">
        <f t="shared" si="68"/>
        <v>0</v>
      </c>
      <c r="AK270" s="93" t="str">
        <f t="shared" si="69"/>
        <v/>
      </c>
      <c r="AL270" s="96" t="str">
        <f t="shared" si="70"/>
        <v/>
      </c>
      <c r="AM270" s="93" t="str">
        <f t="shared" si="71"/>
        <v/>
      </c>
      <c r="AN270" s="96" t="str">
        <f t="shared" si="72"/>
        <v/>
      </c>
      <c r="AO270" s="93" t="str">
        <f t="shared" si="73"/>
        <v/>
      </c>
      <c r="AP270" s="96" t="str">
        <f t="shared" si="74"/>
        <v/>
      </c>
      <c r="AQ270" s="93" t="str">
        <f t="shared" si="75"/>
        <v/>
      </c>
      <c r="AR270" s="96" t="str">
        <f t="shared" si="76"/>
        <v/>
      </c>
      <c r="AS270" s="93" t="str">
        <f t="shared" si="77"/>
        <v/>
      </c>
      <c r="AT270" s="96" t="str">
        <f t="shared" si="78"/>
        <v/>
      </c>
      <c r="AU270" s="93" t="str">
        <f t="shared" si="79"/>
        <v/>
      </c>
    </row>
    <row r="271" spans="1:47" x14ac:dyDescent="0.3">
      <c r="A271" t="s">
        <v>84</v>
      </c>
      <c r="B271" s="164" t="s">
        <v>1978</v>
      </c>
      <c r="C271" t="s">
        <v>1864</v>
      </c>
      <c r="D271" t="s">
        <v>1432</v>
      </c>
      <c r="E271" t="s">
        <v>90</v>
      </c>
      <c r="F271" t="s">
        <v>1433</v>
      </c>
      <c r="H271" t="s">
        <v>1979</v>
      </c>
      <c r="L271" t="s">
        <v>91</v>
      </c>
      <c r="O271" t="s">
        <v>135</v>
      </c>
      <c r="P271" s="19">
        <v>46234.42291666667</v>
      </c>
      <c r="Q271" s="33">
        <v>46237</v>
      </c>
      <c r="R271" s="33">
        <v>46237</v>
      </c>
      <c r="T271"/>
      <c r="U271"/>
      <c r="V271"/>
      <c r="W271"/>
      <c r="AH271" s="55" t="str">
        <f t="shared" si="66"/>
        <v/>
      </c>
      <c r="AI271" s="55" t="str">
        <f t="shared" si="67"/>
        <v>FALSO</v>
      </c>
      <c r="AJ271" s="55">
        <f t="shared" si="68"/>
        <v>0</v>
      </c>
      <c r="AK271" s="93" t="str">
        <f t="shared" si="69"/>
        <v/>
      </c>
      <c r="AL271" s="96" t="str">
        <f t="shared" si="70"/>
        <v/>
      </c>
      <c r="AM271" s="93" t="str">
        <f t="shared" si="71"/>
        <v/>
      </c>
      <c r="AN271" s="96" t="str">
        <f t="shared" si="72"/>
        <v/>
      </c>
      <c r="AO271" s="93" t="str">
        <f t="shared" si="73"/>
        <v/>
      </c>
      <c r="AP271" s="96" t="str">
        <f t="shared" si="74"/>
        <v/>
      </c>
      <c r="AQ271" s="93" t="str">
        <f t="shared" si="75"/>
        <v/>
      </c>
      <c r="AR271" s="96" t="str">
        <f t="shared" si="76"/>
        <v/>
      </c>
      <c r="AS271" s="93" t="str">
        <f t="shared" si="77"/>
        <v/>
      </c>
      <c r="AT271" s="96" t="str">
        <f t="shared" si="78"/>
        <v/>
      </c>
      <c r="AU271" s="93" t="str">
        <f t="shared" si="79"/>
        <v/>
      </c>
    </row>
    <row r="272" spans="1:47" x14ac:dyDescent="0.3">
      <c r="A272" t="s">
        <v>84</v>
      </c>
      <c r="B272" s="164" t="s">
        <v>1980</v>
      </c>
      <c r="C272" t="s">
        <v>1864</v>
      </c>
      <c r="D272" t="s">
        <v>1432</v>
      </c>
      <c r="E272" t="s">
        <v>90</v>
      </c>
      <c r="F272" t="s">
        <v>1433</v>
      </c>
      <c r="H272" t="s">
        <v>1981</v>
      </c>
      <c r="L272" t="s">
        <v>91</v>
      </c>
      <c r="O272" t="s">
        <v>94</v>
      </c>
      <c r="P272" s="19">
        <v>46234.407638888886</v>
      </c>
      <c r="Q272" s="33">
        <v>46237</v>
      </c>
      <c r="R272" s="33">
        <v>46237</v>
      </c>
      <c r="S272" s="33">
        <v>46238</v>
      </c>
      <c r="T272"/>
      <c r="U272"/>
      <c r="V272"/>
      <c r="W272"/>
      <c r="AH272" s="55" t="str">
        <f t="shared" si="66"/>
        <v/>
      </c>
      <c r="AI272" s="55" t="str">
        <f t="shared" si="67"/>
        <v>FALSO</v>
      </c>
      <c r="AJ272" s="55">
        <f t="shared" si="68"/>
        <v>0</v>
      </c>
      <c r="AK272" s="93" t="str">
        <f t="shared" si="69"/>
        <v/>
      </c>
      <c r="AL272" s="96" t="str">
        <f t="shared" si="70"/>
        <v/>
      </c>
      <c r="AM272" s="93" t="str">
        <f t="shared" si="71"/>
        <v/>
      </c>
      <c r="AN272" s="96" t="str">
        <f t="shared" si="72"/>
        <v/>
      </c>
      <c r="AO272" s="93" t="str">
        <f t="shared" si="73"/>
        <v/>
      </c>
      <c r="AP272" s="96" t="str">
        <f t="shared" si="74"/>
        <v/>
      </c>
      <c r="AQ272" s="93" t="str">
        <f t="shared" si="75"/>
        <v/>
      </c>
      <c r="AR272" s="96" t="str">
        <f t="shared" si="76"/>
        <v/>
      </c>
      <c r="AS272" s="93" t="str">
        <f t="shared" si="77"/>
        <v/>
      </c>
      <c r="AT272" s="96" t="str">
        <f t="shared" si="78"/>
        <v/>
      </c>
      <c r="AU272" s="93" t="str">
        <f t="shared" si="79"/>
        <v/>
      </c>
    </row>
    <row r="273" spans="1:47" x14ac:dyDescent="0.3">
      <c r="A273" t="s">
        <v>84</v>
      </c>
      <c r="B273" s="164" t="s">
        <v>1982</v>
      </c>
      <c r="C273" t="s">
        <v>1864</v>
      </c>
      <c r="D273" t="s">
        <v>1432</v>
      </c>
      <c r="E273" t="s">
        <v>90</v>
      </c>
      <c r="F273" t="s">
        <v>1433</v>
      </c>
      <c r="H273" t="s">
        <v>1983</v>
      </c>
      <c r="J273">
        <v>7200</v>
      </c>
      <c r="L273" t="s">
        <v>91</v>
      </c>
      <c r="O273" t="s">
        <v>94</v>
      </c>
      <c r="P273" s="19">
        <v>46233.746527777781</v>
      </c>
      <c r="Q273" s="33">
        <v>46237</v>
      </c>
      <c r="R273" s="33">
        <v>46238</v>
      </c>
      <c r="S273" s="33">
        <v>46240</v>
      </c>
      <c r="W273"/>
      <c r="AH273" s="55">
        <f t="shared" si="66"/>
        <v>2</v>
      </c>
      <c r="AI273" s="55" t="str">
        <f t="shared" si="67"/>
        <v>FALSO</v>
      </c>
      <c r="AJ273" s="55">
        <f t="shared" si="68"/>
        <v>0</v>
      </c>
      <c r="AK273" s="93" t="str">
        <f t="shared" si="69"/>
        <v/>
      </c>
      <c r="AL273" s="96" t="str">
        <f t="shared" si="70"/>
        <v/>
      </c>
      <c r="AM273" s="93" t="str">
        <f t="shared" si="71"/>
        <v/>
      </c>
      <c r="AN273" s="96" t="str">
        <f t="shared" si="72"/>
        <v/>
      </c>
      <c r="AO273" s="93" t="str">
        <f t="shared" si="73"/>
        <v/>
      </c>
      <c r="AP273" s="96" t="str">
        <f t="shared" si="74"/>
        <v/>
      </c>
      <c r="AQ273" s="93" t="str">
        <f t="shared" si="75"/>
        <v/>
      </c>
      <c r="AR273" s="96" t="str">
        <f t="shared" si="76"/>
        <v/>
      </c>
      <c r="AS273" s="93" t="str">
        <f t="shared" si="77"/>
        <v/>
      </c>
      <c r="AT273" s="96" t="str">
        <f t="shared" si="78"/>
        <v/>
      </c>
      <c r="AU273" s="93" t="str">
        <f t="shared" si="79"/>
        <v/>
      </c>
    </row>
    <row r="274" spans="1:47" x14ac:dyDescent="0.3">
      <c r="A274" t="s">
        <v>84</v>
      </c>
      <c r="B274" s="164" t="s">
        <v>1984</v>
      </c>
      <c r="C274" t="s">
        <v>1864</v>
      </c>
      <c r="D274" t="s">
        <v>1432</v>
      </c>
      <c r="E274" t="s">
        <v>90</v>
      </c>
      <c r="F274" t="s">
        <v>1433</v>
      </c>
      <c r="H274" t="s">
        <v>1985</v>
      </c>
      <c r="J274">
        <v>14400</v>
      </c>
      <c r="L274" t="s">
        <v>91</v>
      </c>
      <c r="O274" t="s">
        <v>94</v>
      </c>
      <c r="P274" s="19">
        <v>46233.741666666669</v>
      </c>
      <c r="Q274" s="33">
        <v>46237</v>
      </c>
      <c r="R274" s="33">
        <v>46234</v>
      </c>
      <c r="S274" s="33">
        <v>46238</v>
      </c>
      <c r="T274"/>
      <c r="U274"/>
      <c r="V274"/>
      <c r="W274"/>
      <c r="AH274" s="55">
        <f t="shared" si="66"/>
        <v>4</v>
      </c>
      <c r="AI274" s="55" t="str">
        <f t="shared" si="67"/>
        <v>FALSO</v>
      </c>
      <c r="AJ274" s="55">
        <f t="shared" si="68"/>
        <v>0</v>
      </c>
      <c r="AK274" s="93" t="str">
        <f t="shared" si="69"/>
        <v/>
      </c>
      <c r="AL274" s="96" t="str">
        <f t="shared" si="70"/>
        <v/>
      </c>
      <c r="AM274" s="93" t="str">
        <f t="shared" si="71"/>
        <v/>
      </c>
      <c r="AN274" s="96" t="str">
        <f t="shared" si="72"/>
        <v/>
      </c>
      <c r="AO274" s="93" t="str">
        <f t="shared" si="73"/>
        <v/>
      </c>
      <c r="AP274" s="96" t="str">
        <f t="shared" si="74"/>
        <v/>
      </c>
      <c r="AQ274" s="93" t="str">
        <f t="shared" si="75"/>
        <v/>
      </c>
      <c r="AR274" s="96" t="str">
        <f t="shared" si="76"/>
        <v/>
      </c>
      <c r="AS274" s="93" t="str">
        <f t="shared" si="77"/>
        <v/>
      </c>
      <c r="AT274" s="96" t="str">
        <f t="shared" si="78"/>
        <v/>
      </c>
      <c r="AU274" s="93" t="str">
        <f t="shared" si="79"/>
        <v/>
      </c>
    </row>
    <row r="275" spans="1:47" x14ac:dyDescent="0.3">
      <c r="A275" t="s">
        <v>84</v>
      </c>
      <c r="B275" s="164" t="s">
        <v>1986</v>
      </c>
      <c r="C275" t="s">
        <v>1987</v>
      </c>
      <c r="D275" t="s">
        <v>1432</v>
      </c>
      <c r="E275" t="s">
        <v>90</v>
      </c>
      <c r="F275" t="s">
        <v>1433</v>
      </c>
      <c r="H275" t="s">
        <v>1988</v>
      </c>
      <c r="J275">
        <v>21600</v>
      </c>
      <c r="L275" t="s">
        <v>91</v>
      </c>
      <c r="O275" t="s">
        <v>94</v>
      </c>
      <c r="P275" s="19">
        <v>46233.415972222225</v>
      </c>
      <c r="Q275" s="33">
        <v>46223</v>
      </c>
      <c r="R275" s="33">
        <v>46234</v>
      </c>
      <c r="S275" s="33">
        <v>46234</v>
      </c>
      <c r="T275"/>
      <c r="U275"/>
      <c r="V275"/>
      <c r="W275"/>
      <c r="AH275" s="55">
        <f t="shared" si="66"/>
        <v>6</v>
      </c>
      <c r="AI275" s="55" t="str">
        <f t="shared" si="67"/>
        <v>FALSO</v>
      </c>
      <c r="AJ275" s="55">
        <f t="shared" si="68"/>
        <v>0</v>
      </c>
      <c r="AK275" s="93" t="str">
        <f t="shared" si="69"/>
        <v/>
      </c>
      <c r="AL275" s="96" t="str">
        <f t="shared" si="70"/>
        <v/>
      </c>
      <c r="AM275" s="93" t="str">
        <f t="shared" si="71"/>
        <v/>
      </c>
      <c r="AN275" s="96" t="str">
        <f t="shared" si="72"/>
        <v/>
      </c>
      <c r="AO275" s="93" t="str">
        <f t="shared" si="73"/>
        <v/>
      </c>
      <c r="AP275" s="96" t="str">
        <f t="shared" si="74"/>
        <v/>
      </c>
      <c r="AQ275" s="93" t="str">
        <f t="shared" si="75"/>
        <v/>
      </c>
      <c r="AR275" s="96" t="str">
        <f t="shared" si="76"/>
        <v/>
      </c>
      <c r="AS275" s="93" t="str">
        <f t="shared" si="77"/>
        <v/>
      </c>
      <c r="AT275" s="96" t="str">
        <f t="shared" si="78"/>
        <v/>
      </c>
      <c r="AU275" s="93" t="str">
        <f t="shared" si="79"/>
        <v/>
      </c>
    </row>
    <row r="276" spans="1:47" x14ac:dyDescent="0.3">
      <c r="A276" t="s">
        <v>84</v>
      </c>
      <c r="B276" s="164" t="s">
        <v>1989</v>
      </c>
      <c r="C276" t="s">
        <v>1990</v>
      </c>
      <c r="D276" t="s">
        <v>1432</v>
      </c>
      <c r="E276" t="s">
        <v>90</v>
      </c>
      <c r="F276" t="s">
        <v>1433</v>
      </c>
      <c r="H276" t="s">
        <v>1991</v>
      </c>
      <c r="L276" t="s">
        <v>91</v>
      </c>
      <c r="O276" t="s">
        <v>135</v>
      </c>
      <c r="P276" s="19">
        <v>46232.636805555558</v>
      </c>
      <c r="Q276" s="33">
        <v>46223</v>
      </c>
      <c r="R276" s="33">
        <v>46233</v>
      </c>
      <c r="T276"/>
      <c r="U276"/>
      <c r="V276"/>
      <c r="W276"/>
      <c r="AH276" s="55" t="str">
        <f t="shared" si="66"/>
        <v/>
      </c>
      <c r="AI276" s="55" t="str">
        <f t="shared" si="67"/>
        <v>FALSO</v>
      </c>
      <c r="AJ276" s="55">
        <f t="shared" si="68"/>
        <v>0</v>
      </c>
      <c r="AK276" s="93" t="str">
        <f t="shared" si="69"/>
        <v/>
      </c>
      <c r="AL276" s="96" t="str">
        <f t="shared" si="70"/>
        <v/>
      </c>
      <c r="AM276" s="93" t="str">
        <f t="shared" si="71"/>
        <v/>
      </c>
      <c r="AN276" s="96" t="str">
        <f t="shared" si="72"/>
        <v/>
      </c>
      <c r="AO276" s="93" t="str">
        <f t="shared" si="73"/>
        <v/>
      </c>
      <c r="AP276" s="96" t="str">
        <f t="shared" si="74"/>
        <v/>
      </c>
      <c r="AQ276" s="93" t="str">
        <f t="shared" si="75"/>
        <v/>
      </c>
      <c r="AR276" s="96" t="str">
        <f t="shared" si="76"/>
        <v/>
      </c>
      <c r="AS276" s="93" t="str">
        <f t="shared" si="77"/>
        <v/>
      </c>
      <c r="AT276" s="96" t="str">
        <f t="shared" si="78"/>
        <v/>
      </c>
      <c r="AU276" s="93" t="str">
        <f t="shared" si="79"/>
        <v/>
      </c>
    </row>
    <row r="277" spans="1:47" x14ac:dyDescent="0.3">
      <c r="A277" t="s">
        <v>84</v>
      </c>
      <c r="B277" s="164" t="s">
        <v>1992</v>
      </c>
      <c r="C277" t="s">
        <v>1990</v>
      </c>
      <c r="D277" t="s">
        <v>1432</v>
      </c>
      <c r="E277" t="s">
        <v>90</v>
      </c>
      <c r="F277" t="s">
        <v>1433</v>
      </c>
      <c r="H277" t="s">
        <v>1993</v>
      </c>
      <c r="J277">
        <v>1800</v>
      </c>
      <c r="L277" t="s">
        <v>91</v>
      </c>
      <c r="O277" t="s">
        <v>135</v>
      </c>
      <c r="P277" s="19">
        <v>46232.631249999999</v>
      </c>
      <c r="Q277" s="33">
        <v>46223</v>
      </c>
      <c r="R277" s="33">
        <v>46233</v>
      </c>
      <c r="T277"/>
      <c r="U277"/>
      <c r="V277"/>
      <c r="W277"/>
      <c r="AH277" s="55">
        <f t="shared" si="66"/>
        <v>0.5</v>
      </c>
      <c r="AI277" s="55" t="str">
        <f t="shared" si="67"/>
        <v>FALSO</v>
      </c>
      <c r="AJ277" s="55">
        <f t="shared" si="68"/>
        <v>0</v>
      </c>
      <c r="AK277" s="93" t="str">
        <f t="shared" si="69"/>
        <v/>
      </c>
      <c r="AL277" s="96" t="str">
        <f t="shared" si="70"/>
        <v/>
      </c>
      <c r="AM277" s="93" t="str">
        <f t="shared" si="71"/>
        <v/>
      </c>
      <c r="AN277" s="96" t="str">
        <f t="shared" si="72"/>
        <v/>
      </c>
      <c r="AO277" s="93" t="str">
        <f t="shared" si="73"/>
        <v/>
      </c>
      <c r="AP277" s="96" t="str">
        <f t="shared" si="74"/>
        <v/>
      </c>
      <c r="AQ277" s="93" t="str">
        <f t="shared" si="75"/>
        <v/>
      </c>
      <c r="AR277" s="96" t="str">
        <f t="shared" si="76"/>
        <v/>
      </c>
      <c r="AS277" s="93" t="str">
        <f t="shared" si="77"/>
        <v/>
      </c>
      <c r="AT277" s="96" t="str">
        <f t="shared" si="78"/>
        <v/>
      </c>
      <c r="AU277" s="93" t="str">
        <f t="shared" si="79"/>
        <v/>
      </c>
    </row>
    <row r="278" spans="1:47" x14ac:dyDescent="0.3">
      <c r="A278" t="s">
        <v>84</v>
      </c>
      <c r="B278" s="164" t="s">
        <v>1994</v>
      </c>
      <c r="C278" t="s">
        <v>1990</v>
      </c>
      <c r="D278" t="s">
        <v>1432</v>
      </c>
      <c r="E278" t="s">
        <v>90</v>
      </c>
      <c r="F278" t="s">
        <v>1433</v>
      </c>
      <c r="H278" t="s">
        <v>1995</v>
      </c>
      <c r="J278">
        <v>1800</v>
      </c>
      <c r="L278" t="s">
        <v>91</v>
      </c>
      <c r="O278" t="s">
        <v>135</v>
      </c>
      <c r="P278" s="19">
        <v>46232.62222222222</v>
      </c>
      <c r="Q278" s="33">
        <v>46223</v>
      </c>
      <c r="R278" s="33">
        <v>46233</v>
      </c>
      <c r="T278"/>
      <c r="U278"/>
      <c r="V278"/>
      <c r="W278"/>
      <c r="AH278" s="55">
        <f t="shared" si="66"/>
        <v>0.5</v>
      </c>
      <c r="AI278" s="55" t="str">
        <f t="shared" si="67"/>
        <v>FALSO</v>
      </c>
      <c r="AJ278" s="55">
        <f t="shared" si="68"/>
        <v>0</v>
      </c>
      <c r="AK278" s="93" t="str">
        <f t="shared" si="69"/>
        <v/>
      </c>
      <c r="AL278" s="96" t="str">
        <f t="shared" si="70"/>
        <v/>
      </c>
      <c r="AM278" s="93" t="str">
        <f t="shared" si="71"/>
        <v/>
      </c>
      <c r="AN278" s="96" t="str">
        <f t="shared" si="72"/>
        <v/>
      </c>
      <c r="AO278" s="93" t="str">
        <f t="shared" si="73"/>
        <v/>
      </c>
      <c r="AP278" s="96" t="str">
        <f t="shared" si="74"/>
        <v/>
      </c>
      <c r="AQ278" s="93" t="str">
        <f t="shared" si="75"/>
        <v/>
      </c>
      <c r="AR278" s="96" t="str">
        <f t="shared" si="76"/>
        <v/>
      </c>
      <c r="AS278" s="93" t="str">
        <f t="shared" si="77"/>
        <v/>
      </c>
      <c r="AT278" s="96" t="str">
        <f t="shared" si="78"/>
        <v/>
      </c>
      <c r="AU278" s="93" t="str">
        <f t="shared" si="79"/>
        <v/>
      </c>
    </row>
    <row r="279" spans="1:47" x14ac:dyDescent="0.3">
      <c r="A279" t="s">
        <v>84</v>
      </c>
      <c r="B279" s="164" t="s">
        <v>1996</v>
      </c>
      <c r="C279" t="s">
        <v>1987</v>
      </c>
      <c r="D279" t="s">
        <v>1432</v>
      </c>
      <c r="E279" t="s">
        <v>90</v>
      </c>
      <c r="F279" t="s">
        <v>1433</v>
      </c>
      <c r="H279" t="s">
        <v>1997</v>
      </c>
      <c r="J279">
        <v>7200</v>
      </c>
      <c r="L279" t="s">
        <v>91</v>
      </c>
      <c r="O279" t="s">
        <v>94</v>
      </c>
      <c r="P279" s="19">
        <v>46232.600694444445</v>
      </c>
      <c r="Q279" s="33">
        <v>46223</v>
      </c>
      <c r="R279" s="33">
        <v>46232</v>
      </c>
      <c r="S279" s="33">
        <v>46232</v>
      </c>
      <c r="T279"/>
      <c r="U279"/>
      <c r="V279"/>
      <c r="W279"/>
      <c r="AH279" s="55">
        <f t="shared" si="66"/>
        <v>2</v>
      </c>
      <c r="AI279" s="55" t="str">
        <f t="shared" si="67"/>
        <v>FALSO</v>
      </c>
      <c r="AJ279" s="55">
        <f t="shared" si="68"/>
        <v>0</v>
      </c>
      <c r="AK279" s="93" t="str">
        <f t="shared" si="69"/>
        <v/>
      </c>
      <c r="AL279" s="96" t="str">
        <f t="shared" si="70"/>
        <v/>
      </c>
      <c r="AM279" s="93" t="str">
        <f t="shared" si="71"/>
        <v/>
      </c>
      <c r="AN279" s="96" t="str">
        <f t="shared" si="72"/>
        <v/>
      </c>
      <c r="AO279" s="93" t="str">
        <f t="shared" si="73"/>
        <v/>
      </c>
      <c r="AP279" s="96" t="str">
        <f t="shared" si="74"/>
        <v/>
      </c>
      <c r="AQ279" s="93" t="str">
        <f t="shared" si="75"/>
        <v/>
      </c>
      <c r="AR279" s="96" t="str">
        <f t="shared" si="76"/>
        <v/>
      </c>
      <c r="AS279" s="93" t="str">
        <f t="shared" si="77"/>
        <v/>
      </c>
      <c r="AT279" s="96" t="str">
        <f t="shared" si="78"/>
        <v/>
      </c>
      <c r="AU279" s="93" t="str">
        <f t="shared" si="79"/>
        <v/>
      </c>
    </row>
    <row r="280" spans="1:47" x14ac:dyDescent="0.3">
      <c r="A280" t="s">
        <v>84</v>
      </c>
      <c r="B280" s="164" t="s">
        <v>1998</v>
      </c>
      <c r="C280" t="s">
        <v>1990</v>
      </c>
      <c r="D280" t="s">
        <v>1432</v>
      </c>
      <c r="E280" t="s">
        <v>90</v>
      </c>
      <c r="F280" t="s">
        <v>1433</v>
      </c>
      <c r="H280" t="s">
        <v>1999</v>
      </c>
      <c r="J280">
        <v>1200</v>
      </c>
      <c r="L280" t="s">
        <v>91</v>
      </c>
      <c r="O280" t="s">
        <v>94</v>
      </c>
      <c r="P280" s="19">
        <v>46232.555555555555</v>
      </c>
      <c r="Q280" s="33">
        <v>46223</v>
      </c>
      <c r="R280" s="33">
        <v>46233</v>
      </c>
      <c r="S280" s="33">
        <v>46233</v>
      </c>
      <c r="T280"/>
      <c r="U280"/>
      <c r="V280"/>
      <c r="W280"/>
      <c r="AH280" s="55">
        <f t="shared" si="66"/>
        <v>0.33333333333333331</v>
      </c>
      <c r="AI280" s="55" t="str">
        <f t="shared" si="67"/>
        <v>FALSO</v>
      </c>
      <c r="AJ280" s="55">
        <f t="shared" si="68"/>
        <v>0</v>
      </c>
      <c r="AK280" s="93" t="str">
        <f t="shared" si="69"/>
        <v/>
      </c>
      <c r="AL280" s="96" t="str">
        <f t="shared" si="70"/>
        <v/>
      </c>
      <c r="AM280" s="93" t="str">
        <f t="shared" si="71"/>
        <v/>
      </c>
      <c r="AN280" s="96" t="str">
        <f t="shared" si="72"/>
        <v/>
      </c>
      <c r="AO280" s="93" t="str">
        <f t="shared" si="73"/>
        <v/>
      </c>
      <c r="AP280" s="96" t="str">
        <f t="shared" si="74"/>
        <v/>
      </c>
      <c r="AQ280" s="93" t="str">
        <f t="shared" si="75"/>
        <v/>
      </c>
      <c r="AR280" s="96" t="str">
        <f t="shared" si="76"/>
        <v/>
      </c>
      <c r="AS280" s="93" t="str">
        <f t="shared" si="77"/>
        <v/>
      </c>
      <c r="AT280" s="96" t="str">
        <f t="shared" si="78"/>
        <v/>
      </c>
      <c r="AU280" s="93" t="str">
        <f t="shared" si="79"/>
        <v/>
      </c>
    </row>
    <row r="281" spans="1:47" x14ac:dyDescent="0.3">
      <c r="A281" t="s">
        <v>84</v>
      </c>
      <c r="B281" s="164" t="s">
        <v>2000</v>
      </c>
      <c r="C281" t="s">
        <v>1864</v>
      </c>
      <c r="D281" t="s">
        <v>1432</v>
      </c>
      <c r="E281" t="s">
        <v>90</v>
      </c>
      <c r="F281" t="s">
        <v>1433</v>
      </c>
      <c r="H281" t="s">
        <v>2001</v>
      </c>
      <c r="J281">
        <v>600</v>
      </c>
      <c r="L281" t="s">
        <v>91</v>
      </c>
      <c r="O281" t="s">
        <v>135</v>
      </c>
      <c r="P281" s="19">
        <v>46232.503472222219</v>
      </c>
      <c r="R281" s="33">
        <v>46237</v>
      </c>
      <c r="T281"/>
      <c r="U281"/>
      <c r="V281"/>
      <c r="W281"/>
      <c r="AH281" s="55">
        <f t="shared" si="66"/>
        <v>0.16666666666666666</v>
      </c>
      <c r="AI281" s="55" t="str">
        <f t="shared" si="67"/>
        <v>FALSO</v>
      </c>
      <c r="AJ281" s="55">
        <f t="shared" si="68"/>
        <v>0</v>
      </c>
      <c r="AK281" s="93" t="str">
        <f t="shared" si="69"/>
        <v/>
      </c>
      <c r="AL281" s="96" t="str">
        <f t="shared" si="70"/>
        <v/>
      </c>
      <c r="AM281" s="93" t="str">
        <f t="shared" si="71"/>
        <v/>
      </c>
      <c r="AN281" s="96" t="str">
        <f t="shared" si="72"/>
        <v/>
      </c>
      <c r="AO281" s="93" t="str">
        <f t="shared" si="73"/>
        <v/>
      </c>
      <c r="AP281" s="96" t="str">
        <f t="shared" si="74"/>
        <v/>
      </c>
      <c r="AQ281" s="93" t="str">
        <f t="shared" si="75"/>
        <v/>
      </c>
      <c r="AR281" s="96" t="str">
        <f t="shared" si="76"/>
        <v/>
      </c>
      <c r="AS281" s="93" t="str">
        <f t="shared" si="77"/>
        <v/>
      </c>
      <c r="AT281" s="96" t="str">
        <f t="shared" si="78"/>
        <v/>
      </c>
      <c r="AU281" s="93" t="str">
        <f t="shared" si="79"/>
        <v/>
      </c>
    </row>
    <row r="282" spans="1:47" x14ac:dyDescent="0.3">
      <c r="A282" t="s">
        <v>84</v>
      </c>
      <c r="B282" s="164" t="s">
        <v>2002</v>
      </c>
      <c r="C282" t="s">
        <v>1864</v>
      </c>
      <c r="D282" t="s">
        <v>1432</v>
      </c>
      <c r="E282" t="s">
        <v>90</v>
      </c>
      <c r="F282" t="s">
        <v>1433</v>
      </c>
      <c r="H282" t="s">
        <v>2003</v>
      </c>
      <c r="J282">
        <v>600</v>
      </c>
      <c r="L282" t="s">
        <v>91</v>
      </c>
      <c r="O282" t="s">
        <v>135</v>
      </c>
      <c r="P282" s="19">
        <v>46232.499305555553</v>
      </c>
      <c r="Q282" s="33">
        <v>46237</v>
      </c>
      <c r="R282" s="33">
        <v>46237</v>
      </c>
      <c r="T282"/>
      <c r="U282"/>
      <c r="V282"/>
      <c r="W282"/>
      <c r="AH282" s="55">
        <f t="shared" si="66"/>
        <v>0.16666666666666666</v>
      </c>
      <c r="AI282" s="55" t="str">
        <f t="shared" si="67"/>
        <v>FALSO</v>
      </c>
      <c r="AJ282" s="55">
        <f t="shared" si="68"/>
        <v>0</v>
      </c>
      <c r="AK282" s="93" t="str">
        <f t="shared" si="69"/>
        <v/>
      </c>
      <c r="AL282" s="96" t="str">
        <f t="shared" si="70"/>
        <v/>
      </c>
      <c r="AM282" s="93" t="str">
        <f t="shared" si="71"/>
        <v/>
      </c>
      <c r="AN282" s="96" t="str">
        <f t="shared" si="72"/>
        <v/>
      </c>
      <c r="AO282" s="93" t="str">
        <f t="shared" si="73"/>
        <v/>
      </c>
      <c r="AP282" s="96" t="str">
        <f t="shared" si="74"/>
        <v/>
      </c>
      <c r="AQ282" s="93" t="str">
        <f t="shared" si="75"/>
        <v/>
      </c>
      <c r="AR282" s="96" t="str">
        <f t="shared" si="76"/>
        <v/>
      </c>
      <c r="AS282" s="93" t="str">
        <f t="shared" si="77"/>
        <v/>
      </c>
      <c r="AT282" s="96" t="str">
        <f t="shared" si="78"/>
        <v/>
      </c>
      <c r="AU282" s="93" t="str">
        <f t="shared" si="79"/>
        <v/>
      </c>
    </row>
    <row r="283" spans="1:47" x14ac:dyDescent="0.3">
      <c r="A283" t="s">
        <v>89</v>
      </c>
      <c r="B283" s="164" t="s">
        <v>2004</v>
      </c>
      <c r="C283" t="s">
        <v>1987</v>
      </c>
      <c r="D283" t="s">
        <v>1432</v>
      </c>
      <c r="E283" t="s">
        <v>90</v>
      </c>
      <c r="F283" t="s">
        <v>1433</v>
      </c>
      <c r="H283" t="s">
        <v>2005</v>
      </c>
      <c r="J283">
        <v>18000</v>
      </c>
      <c r="L283" t="s">
        <v>91</v>
      </c>
      <c r="O283" t="s">
        <v>94</v>
      </c>
      <c r="P283" s="19">
        <v>46231.636805555558</v>
      </c>
      <c r="Q283" s="33">
        <v>46223</v>
      </c>
      <c r="R283" s="33">
        <v>46232</v>
      </c>
      <c r="S283" s="33">
        <v>46232</v>
      </c>
      <c r="T283"/>
      <c r="U283"/>
      <c r="V283"/>
      <c r="W283"/>
      <c r="AH283" s="55">
        <f t="shared" si="66"/>
        <v>5</v>
      </c>
      <c r="AI283" s="55" t="str">
        <f t="shared" si="67"/>
        <v>FALSO</v>
      </c>
      <c r="AJ283" s="55">
        <f t="shared" si="68"/>
        <v>0</v>
      </c>
      <c r="AK283" s="93" t="str">
        <f t="shared" si="69"/>
        <v/>
      </c>
      <c r="AL283" s="96" t="str">
        <f t="shared" si="70"/>
        <v/>
      </c>
      <c r="AM283" s="93" t="str">
        <f t="shared" si="71"/>
        <v/>
      </c>
      <c r="AN283" s="96" t="str">
        <f t="shared" si="72"/>
        <v/>
      </c>
      <c r="AO283" s="93" t="str">
        <f t="shared" si="73"/>
        <v/>
      </c>
      <c r="AP283" s="96" t="str">
        <f t="shared" si="74"/>
        <v/>
      </c>
      <c r="AQ283" s="93" t="str">
        <f t="shared" si="75"/>
        <v/>
      </c>
      <c r="AR283" s="96" t="str">
        <f t="shared" si="76"/>
        <v/>
      </c>
      <c r="AS283" s="93" t="str">
        <f t="shared" si="77"/>
        <v/>
      </c>
      <c r="AT283" s="96" t="str">
        <f t="shared" si="78"/>
        <v/>
      </c>
      <c r="AU283" s="93" t="str">
        <f t="shared" si="79"/>
        <v/>
      </c>
    </row>
    <row r="284" spans="1:47" x14ac:dyDescent="0.3">
      <c r="A284" t="s">
        <v>89</v>
      </c>
      <c r="B284" s="164" t="s">
        <v>2006</v>
      </c>
      <c r="C284" t="s">
        <v>1436</v>
      </c>
      <c r="D284" t="s">
        <v>1432</v>
      </c>
      <c r="E284" t="s">
        <v>90</v>
      </c>
      <c r="F284" t="s">
        <v>1433</v>
      </c>
      <c r="H284" t="s">
        <v>2007</v>
      </c>
      <c r="J284">
        <v>18000</v>
      </c>
      <c r="L284" t="s">
        <v>91</v>
      </c>
      <c r="O284" t="s">
        <v>94</v>
      </c>
      <c r="P284" s="19">
        <v>46231.504166666666</v>
      </c>
      <c r="Q284" s="33">
        <v>46279</v>
      </c>
      <c r="R284" s="33">
        <v>46286</v>
      </c>
      <c r="S284" s="33">
        <v>46286</v>
      </c>
      <c r="W284"/>
      <c r="AH284" s="55">
        <f t="shared" si="66"/>
        <v>5</v>
      </c>
      <c r="AI284" s="55" t="str">
        <f t="shared" si="67"/>
        <v>FALSO</v>
      </c>
      <c r="AJ284" s="55">
        <f t="shared" si="68"/>
        <v>0</v>
      </c>
      <c r="AK284" s="93" t="str">
        <f t="shared" si="69"/>
        <v/>
      </c>
      <c r="AL284" s="96" t="str">
        <f t="shared" si="70"/>
        <v/>
      </c>
      <c r="AM284" s="93" t="str">
        <f t="shared" si="71"/>
        <v/>
      </c>
      <c r="AN284" s="96" t="str">
        <f t="shared" si="72"/>
        <v/>
      </c>
      <c r="AO284" s="93" t="str">
        <f t="shared" si="73"/>
        <v/>
      </c>
      <c r="AP284" s="96" t="str">
        <f t="shared" si="74"/>
        <v/>
      </c>
      <c r="AQ284" s="93" t="str">
        <f t="shared" si="75"/>
        <v/>
      </c>
      <c r="AR284" s="96" t="str">
        <f t="shared" si="76"/>
        <v/>
      </c>
      <c r="AS284" s="93" t="str">
        <f t="shared" si="77"/>
        <v/>
      </c>
      <c r="AT284" s="96" t="str">
        <f t="shared" si="78"/>
        <v/>
      </c>
      <c r="AU284" s="93" t="str">
        <f t="shared" si="79"/>
        <v/>
      </c>
    </row>
    <row r="285" spans="1:47" x14ac:dyDescent="0.3">
      <c r="A285" t="s">
        <v>84</v>
      </c>
      <c r="B285" s="164" t="s">
        <v>2008</v>
      </c>
      <c r="C285" t="s">
        <v>1990</v>
      </c>
      <c r="D285" t="s">
        <v>1432</v>
      </c>
      <c r="E285" t="s">
        <v>90</v>
      </c>
      <c r="F285" t="s">
        <v>1433</v>
      </c>
      <c r="H285" t="s">
        <v>2009</v>
      </c>
      <c r="J285">
        <v>1200</v>
      </c>
      <c r="L285" t="s">
        <v>91</v>
      </c>
      <c r="O285" t="s">
        <v>135</v>
      </c>
      <c r="P285" s="19">
        <v>46231.427083333336</v>
      </c>
      <c r="Q285" s="33">
        <v>46223</v>
      </c>
      <c r="R285" s="33">
        <v>46232</v>
      </c>
      <c r="T285"/>
      <c r="U285"/>
      <c r="V285"/>
      <c r="W285"/>
      <c r="AH285" s="55">
        <f t="shared" si="66"/>
        <v>0.33333333333333331</v>
      </c>
      <c r="AI285" s="55" t="str">
        <f t="shared" si="67"/>
        <v>FALSO</v>
      </c>
      <c r="AJ285" s="55">
        <f t="shared" si="68"/>
        <v>0</v>
      </c>
      <c r="AK285" s="93" t="str">
        <f t="shared" si="69"/>
        <v/>
      </c>
      <c r="AL285" s="96" t="str">
        <f t="shared" si="70"/>
        <v/>
      </c>
      <c r="AM285" s="93" t="str">
        <f t="shared" si="71"/>
        <v/>
      </c>
      <c r="AN285" s="96" t="str">
        <f t="shared" si="72"/>
        <v/>
      </c>
      <c r="AO285" s="93" t="str">
        <f t="shared" si="73"/>
        <v/>
      </c>
      <c r="AP285" s="96" t="str">
        <f t="shared" si="74"/>
        <v/>
      </c>
      <c r="AQ285" s="93" t="str">
        <f t="shared" si="75"/>
        <v/>
      </c>
      <c r="AR285" s="96" t="str">
        <f t="shared" si="76"/>
        <v/>
      </c>
      <c r="AS285" s="93" t="str">
        <f t="shared" si="77"/>
        <v/>
      </c>
      <c r="AT285" s="96" t="str">
        <f t="shared" si="78"/>
        <v/>
      </c>
      <c r="AU285" s="93" t="str">
        <f t="shared" si="79"/>
        <v/>
      </c>
    </row>
    <row r="286" spans="1:47" x14ac:dyDescent="0.3">
      <c r="A286" t="s">
        <v>84</v>
      </c>
      <c r="B286" s="164" t="s">
        <v>2010</v>
      </c>
      <c r="C286" t="s">
        <v>1990</v>
      </c>
      <c r="D286" t="s">
        <v>1432</v>
      </c>
      <c r="E286" t="s">
        <v>90</v>
      </c>
      <c r="F286" t="s">
        <v>1433</v>
      </c>
      <c r="H286" t="s">
        <v>2011</v>
      </c>
      <c r="J286">
        <v>1200</v>
      </c>
      <c r="L286" t="s">
        <v>91</v>
      </c>
      <c r="O286" t="s">
        <v>135</v>
      </c>
      <c r="P286" s="19">
        <v>46230.755555555559</v>
      </c>
      <c r="Q286" s="33">
        <v>46223</v>
      </c>
      <c r="R286" s="33">
        <v>46233</v>
      </c>
      <c r="T286"/>
      <c r="U286"/>
      <c r="V286"/>
      <c r="W286"/>
      <c r="AH286" s="55">
        <f t="shared" si="66"/>
        <v>0.33333333333333331</v>
      </c>
      <c r="AI286" s="55" t="str">
        <f t="shared" si="67"/>
        <v>FALSO</v>
      </c>
      <c r="AJ286" s="55">
        <f t="shared" si="68"/>
        <v>0</v>
      </c>
      <c r="AK286" s="93" t="str">
        <f t="shared" si="69"/>
        <v/>
      </c>
      <c r="AL286" s="96" t="str">
        <f t="shared" si="70"/>
        <v/>
      </c>
      <c r="AM286" s="93" t="str">
        <f t="shared" si="71"/>
        <v/>
      </c>
      <c r="AN286" s="96" t="str">
        <f t="shared" si="72"/>
        <v/>
      </c>
      <c r="AO286" s="93" t="str">
        <f t="shared" si="73"/>
        <v/>
      </c>
      <c r="AP286" s="96" t="str">
        <f t="shared" si="74"/>
        <v/>
      </c>
      <c r="AQ286" s="93" t="str">
        <f t="shared" si="75"/>
        <v/>
      </c>
      <c r="AR286" s="96" t="str">
        <f t="shared" si="76"/>
        <v/>
      </c>
      <c r="AS286" s="93" t="str">
        <f t="shared" si="77"/>
        <v/>
      </c>
      <c r="AT286" s="96" t="str">
        <f t="shared" si="78"/>
        <v/>
      </c>
      <c r="AU286" s="93" t="str">
        <f t="shared" si="79"/>
        <v/>
      </c>
    </row>
    <row r="287" spans="1:47" x14ac:dyDescent="0.3">
      <c r="A287" t="s">
        <v>84</v>
      </c>
      <c r="B287" s="164" t="s">
        <v>2012</v>
      </c>
      <c r="C287" t="s">
        <v>1987</v>
      </c>
      <c r="D287" t="s">
        <v>1432</v>
      </c>
      <c r="E287" t="s">
        <v>90</v>
      </c>
      <c r="F287" t="s">
        <v>1433</v>
      </c>
      <c r="H287" t="s">
        <v>2013</v>
      </c>
      <c r="J287">
        <v>1800</v>
      </c>
      <c r="L287" t="s">
        <v>91</v>
      </c>
      <c r="O287" t="s">
        <v>94</v>
      </c>
      <c r="P287" s="19">
        <v>46230.688888888886</v>
      </c>
      <c r="Q287" s="33">
        <v>46223</v>
      </c>
      <c r="R287" s="33">
        <v>46233</v>
      </c>
      <c r="S287" s="33">
        <v>46233</v>
      </c>
      <c r="T287"/>
      <c r="U287"/>
      <c r="V287"/>
      <c r="W287"/>
      <c r="AH287" s="55">
        <f t="shared" si="66"/>
        <v>0.5</v>
      </c>
      <c r="AI287" s="55" t="str">
        <f t="shared" si="67"/>
        <v>FALSO</v>
      </c>
      <c r="AJ287" s="55">
        <f t="shared" si="68"/>
        <v>0</v>
      </c>
      <c r="AK287" s="93" t="str">
        <f t="shared" si="69"/>
        <v/>
      </c>
      <c r="AL287" s="96" t="str">
        <f t="shared" si="70"/>
        <v/>
      </c>
      <c r="AM287" s="93" t="str">
        <f t="shared" si="71"/>
        <v/>
      </c>
      <c r="AN287" s="96" t="str">
        <f t="shared" si="72"/>
        <v/>
      </c>
      <c r="AO287" s="93" t="str">
        <f t="shared" si="73"/>
        <v/>
      </c>
      <c r="AP287" s="96" t="str">
        <f t="shared" si="74"/>
        <v/>
      </c>
      <c r="AQ287" s="93" t="str">
        <f t="shared" si="75"/>
        <v/>
      </c>
      <c r="AR287" s="96" t="str">
        <f t="shared" si="76"/>
        <v/>
      </c>
      <c r="AS287" s="93" t="str">
        <f t="shared" si="77"/>
        <v/>
      </c>
      <c r="AT287" s="96" t="str">
        <f t="shared" si="78"/>
        <v/>
      </c>
      <c r="AU287" s="93" t="str">
        <f t="shared" si="79"/>
        <v/>
      </c>
    </row>
    <row r="288" spans="1:47" x14ac:dyDescent="0.3">
      <c r="A288" t="s">
        <v>84</v>
      </c>
      <c r="B288" s="164" t="s">
        <v>2014</v>
      </c>
      <c r="C288" t="s">
        <v>1987</v>
      </c>
      <c r="D288" t="s">
        <v>1432</v>
      </c>
      <c r="E288" t="s">
        <v>90</v>
      </c>
      <c r="F288" t="s">
        <v>1433</v>
      </c>
      <c r="H288" t="s">
        <v>2015</v>
      </c>
      <c r="J288">
        <v>600</v>
      </c>
      <c r="L288" t="s">
        <v>91</v>
      </c>
      <c r="O288" t="s">
        <v>94</v>
      </c>
      <c r="P288" s="19">
        <v>46230.613194444442</v>
      </c>
      <c r="Q288" s="33">
        <v>46223</v>
      </c>
      <c r="R288" s="33">
        <v>46232</v>
      </c>
      <c r="S288" s="33">
        <v>46232</v>
      </c>
      <c r="T288"/>
      <c r="U288"/>
      <c r="V288"/>
      <c r="W288"/>
      <c r="AH288" s="55">
        <f t="shared" si="66"/>
        <v>0.16666666666666666</v>
      </c>
      <c r="AI288" s="55" t="str">
        <f t="shared" si="67"/>
        <v>FALSO</v>
      </c>
      <c r="AJ288" s="55">
        <f t="shared" si="68"/>
        <v>0</v>
      </c>
      <c r="AK288" s="93" t="str">
        <f t="shared" si="69"/>
        <v/>
      </c>
      <c r="AL288" s="96" t="str">
        <f t="shared" si="70"/>
        <v/>
      </c>
      <c r="AM288" s="93" t="str">
        <f t="shared" si="71"/>
        <v/>
      </c>
      <c r="AN288" s="96" t="str">
        <f t="shared" si="72"/>
        <v/>
      </c>
      <c r="AO288" s="93" t="str">
        <f t="shared" si="73"/>
        <v/>
      </c>
      <c r="AP288" s="96" t="str">
        <f t="shared" si="74"/>
        <v/>
      </c>
      <c r="AQ288" s="93" t="str">
        <f t="shared" si="75"/>
        <v/>
      </c>
      <c r="AR288" s="96" t="str">
        <f t="shared" si="76"/>
        <v/>
      </c>
      <c r="AS288" s="93" t="str">
        <f t="shared" si="77"/>
        <v/>
      </c>
      <c r="AT288" s="96" t="str">
        <f t="shared" si="78"/>
        <v/>
      </c>
      <c r="AU288" s="93" t="str">
        <f t="shared" si="79"/>
        <v/>
      </c>
    </row>
    <row r="289" spans="1:47" x14ac:dyDescent="0.3">
      <c r="A289" t="s">
        <v>84</v>
      </c>
      <c r="B289" s="164" t="s">
        <v>2016</v>
      </c>
      <c r="C289" t="s">
        <v>1990</v>
      </c>
      <c r="D289" t="s">
        <v>1432</v>
      </c>
      <c r="E289" t="s">
        <v>90</v>
      </c>
      <c r="F289" t="s">
        <v>1433</v>
      </c>
      <c r="H289" t="s">
        <v>2017</v>
      </c>
      <c r="J289">
        <v>1200</v>
      </c>
      <c r="L289" t="s">
        <v>91</v>
      </c>
      <c r="O289" t="s">
        <v>135</v>
      </c>
      <c r="P289" s="19">
        <v>46230.6</v>
      </c>
      <c r="Q289" s="33">
        <v>46223</v>
      </c>
      <c r="R289" s="33">
        <v>46230</v>
      </c>
      <c r="S289"/>
      <c r="T289"/>
      <c r="U289"/>
      <c r="V289"/>
      <c r="W289"/>
      <c r="AH289" s="55">
        <f t="shared" si="66"/>
        <v>0.33333333333333331</v>
      </c>
      <c r="AI289" s="55" t="str">
        <f t="shared" si="67"/>
        <v>FALSO</v>
      </c>
      <c r="AJ289" s="55">
        <f t="shared" si="68"/>
        <v>0</v>
      </c>
      <c r="AK289" s="93" t="str">
        <f t="shared" si="69"/>
        <v/>
      </c>
      <c r="AL289" s="96" t="str">
        <f t="shared" si="70"/>
        <v/>
      </c>
      <c r="AM289" s="93" t="str">
        <f t="shared" si="71"/>
        <v/>
      </c>
      <c r="AN289" s="96" t="str">
        <f t="shared" si="72"/>
        <v/>
      </c>
      <c r="AO289" s="93" t="str">
        <f t="shared" si="73"/>
        <v/>
      </c>
      <c r="AP289" s="96" t="str">
        <f t="shared" si="74"/>
        <v/>
      </c>
      <c r="AQ289" s="93" t="str">
        <f t="shared" si="75"/>
        <v/>
      </c>
      <c r="AR289" s="96" t="str">
        <f t="shared" si="76"/>
        <v/>
      </c>
      <c r="AS289" s="93" t="str">
        <f t="shared" si="77"/>
        <v/>
      </c>
      <c r="AT289" s="96" t="str">
        <f t="shared" si="78"/>
        <v/>
      </c>
      <c r="AU289" s="93" t="str">
        <f t="shared" si="79"/>
        <v/>
      </c>
    </row>
    <row r="290" spans="1:47" x14ac:dyDescent="0.3">
      <c r="A290" t="s">
        <v>89</v>
      </c>
      <c r="B290" s="164" t="s">
        <v>2018</v>
      </c>
      <c r="C290" t="s">
        <v>1867</v>
      </c>
      <c r="D290" t="s">
        <v>1432</v>
      </c>
      <c r="E290" t="s">
        <v>90</v>
      </c>
      <c r="F290" t="s">
        <v>1433</v>
      </c>
      <c r="H290" t="s">
        <v>2019</v>
      </c>
      <c r="J290">
        <v>1800</v>
      </c>
      <c r="L290" t="s">
        <v>91</v>
      </c>
      <c r="O290" t="s">
        <v>94</v>
      </c>
      <c r="P290" s="19">
        <v>46230.442361111112</v>
      </c>
      <c r="Q290" s="33">
        <v>46237</v>
      </c>
      <c r="R290" s="33">
        <v>46245</v>
      </c>
      <c r="S290" s="33">
        <v>46245</v>
      </c>
      <c r="T290"/>
      <c r="U290"/>
      <c r="V290"/>
      <c r="W290"/>
      <c r="AH290" s="55">
        <f t="shared" si="66"/>
        <v>0.5</v>
      </c>
      <c r="AI290" s="55" t="str">
        <f t="shared" si="67"/>
        <v>FALSO</v>
      </c>
      <c r="AJ290" s="55">
        <f t="shared" si="68"/>
        <v>0</v>
      </c>
      <c r="AK290" s="93" t="str">
        <f t="shared" si="69"/>
        <v/>
      </c>
      <c r="AL290" s="96" t="str">
        <f t="shared" si="70"/>
        <v/>
      </c>
      <c r="AM290" s="93" t="str">
        <f t="shared" si="71"/>
        <v/>
      </c>
      <c r="AN290" s="96" t="str">
        <f t="shared" si="72"/>
        <v/>
      </c>
      <c r="AO290" s="93" t="str">
        <f t="shared" si="73"/>
        <v/>
      </c>
      <c r="AP290" s="96" t="str">
        <f t="shared" si="74"/>
        <v/>
      </c>
      <c r="AQ290" s="93" t="str">
        <f t="shared" si="75"/>
        <v/>
      </c>
      <c r="AR290" s="96" t="str">
        <f t="shared" si="76"/>
        <v/>
      </c>
      <c r="AS290" s="93" t="str">
        <f t="shared" si="77"/>
        <v/>
      </c>
      <c r="AT290" s="96" t="str">
        <f t="shared" si="78"/>
        <v/>
      </c>
      <c r="AU290" s="93" t="str">
        <f t="shared" si="79"/>
        <v/>
      </c>
    </row>
    <row r="291" spans="1:47" x14ac:dyDescent="0.3">
      <c r="A291" t="s">
        <v>89</v>
      </c>
      <c r="B291" s="164" t="s">
        <v>2020</v>
      </c>
      <c r="C291" t="s">
        <v>1573</v>
      </c>
      <c r="D291" t="s">
        <v>1432</v>
      </c>
      <c r="E291" t="s">
        <v>90</v>
      </c>
      <c r="F291" t="s">
        <v>1433</v>
      </c>
      <c r="H291" t="s">
        <v>2021</v>
      </c>
      <c r="J291">
        <v>600</v>
      </c>
      <c r="L291" t="s">
        <v>91</v>
      </c>
      <c r="O291" t="s">
        <v>94</v>
      </c>
      <c r="P291" s="19">
        <v>46230.441666666666</v>
      </c>
      <c r="Q291" s="33">
        <v>46265</v>
      </c>
      <c r="R291" s="33">
        <v>46266</v>
      </c>
      <c r="S291" s="33">
        <v>46266</v>
      </c>
      <c r="T291"/>
      <c r="U291"/>
      <c r="V291"/>
      <c r="W291"/>
      <c r="AH291" s="55">
        <f t="shared" si="66"/>
        <v>0.16666666666666666</v>
      </c>
      <c r="AI291" s="55" t="str">
        <f t="shared" si="67"/>
        <v>FALSO</v>
      </c>
      <c r="AJ291" s="55">
        <f t="shared" si="68"/>
        <v>0</v>
      </c>
      <c r="AK291" s="93" t="str">
        <f t="shared" si="69"/>
        <v/>
      </c>
      <c r="AL291" s="96" t="str">
        <f t="shared" si="70"/>
        <v/>
      </c>
      <c r="AM291" s="93" t="str">
        <f t="shared" si="71"/>
        <v/>
      </c>
      <c r="AN291" s="96" t="str">
        <f t="shared" si="72"/>
        <v/>
      </c>
      <c r="AO291" s="93" t="str">
        <f t="shared" si="73"/>
        <v/>
      </c>
      <c r="AP291" s="96" t="str">
        <f t="shared" si="74"/>
        <v/>
      </c>
      <c r="AQ291" s="93" t="str">
        <f t="shared" si="75"/>
        <v/>
      </c>
      <c r="AR291" s="96" t="str">
        <f t="shared" si="76"/>
        <v/>
      </c>
      <c r="AS291" s="93" t="str">
        <f t="shared" si="77"/>
        <v/>
      </c>
      <c r="AT291" s="96" t="str">
        <f t="shared" si="78"/>
        <v/>
      </c>
      <c r="AU291" s="93" t="str">
        <f t="shared" si="79"/>
        <v/>
      </c>
    </row>
    <row r="292" spans="1:47" x14ac:dyDescent="0.3">
      <c r="A292" t="s">
        <v>89</v>
      </c>
      <c r="B292" s="164" t="s">
        <v>2022</v>
      </c>
      <c r="C292" t="s">
        <v>1694</v>
      </c>
      <c r="D292" t="s">
        <v>1432</v>
      </c>
      <c r="E292" t="s">
        <v>90</v>
      </c>
      <c r="F292" t="s">
        <v>1433</v>
      </c>
      <c r="H292" t="s">
        <v>2023</v>
      </c>
      <c r="J292">
        <v>1800</v>
      </c>
      <c r="L292" t="s">
        <v>91</v>
      </c>
      <c r="O292" t="s">
        <v>94</v>
      </c>
      <c r="P292" s="19">
        <v>46230.44027777778</v>
      </c>
      <c r="Q292" s="33">
        <v>46251</v>
      </c>
      <c r="R292" s="33">
        <v>46252</v>
      </c>
      <c r="S292" s="33">
        <v>46252</v>
      </c>
      <c r="T292"/>
      <c r="U292"/>
      <c r="V292"/>
      <c r="W292"/>
      <c r="AH292" s="55">
        <f t="shared" si="66"/>
        <v>0.5</v>
      </c>
      <c r="AI292" s="55" t="str">
        <f t="shared" si="67"/>
        <v>FALSO</v>
      </c>
      <c r="AJ292" s="55">
        <f t="shared" si="68"/>
        <v>0</v>
      </c>
      <c r="AK292" s="93" t="str">
        <f t="shared" si="69"/>
        <v/>
      </c>
      <c r="AL292" s="96" t="str">
        <f t="shared" si="70"/>
        <v/>
      </c>
      <c r="AM292" s="93" t="str">
        <f t="shared" si="71"/>
        <v/>
      </c>
      <c r="AN292" s="96" t="str">
        <f t="shared" si="72"/>
        <v/>
      </c>
      <c r="AO292" s="93" t="str">
        <f t="shared" si="73"/>
        <v/>
      </c>
      <c r="AP292" s="96" t="str">
        <f t="shared" si="74"/>
        <v/>
      </c>
      <c r="AQ292" s="93" t="str">
        <f t="shared" si="75"/>
        <v/>
      </c>
      <c r="AR292" s="96" t="str">
        <f t="shared" si="76"/>
        <v/>
      </c>
      <c r="AS292" s="93" t="str">
        <f t="shared" si="77"/>
        <v/>
      </c>
      <c r="AT292" s="96" t="str">
        <f t="shared" si="78"/>
        <v/>
      </c>
      <c r="AU292" s="93" t="str">
        <f t="shared" si="79"/>
        <v/>
      </c>
    </row>
    <row r="293" spans="1:47" x14ac:dyDescent="0.3">
      <c r="A293" t="s">
        <v>84</v>
      </c>
      <c r="B293" s="164" t="s">
        <v>2024</v>
      </c>
      <c r="C293" t="s">
        <v>1987</v>
      </c>
      <c r="D293" t="s">
        <v>1432</v>
      </c>
      <c r="E293" t="s">
        <v>90</v>
      </c>
      <c r="F293" t="s">
        <v>1433</v>
      </c>
      <c r="H293" t="s">
        <v>2025</v>
      </c>
      <c r="J293">
        <v>7200</v>
      </c>
      <c r="L293" t="s">
        <v>91</v>
      </c>
      <c r="O293" t="s">
        <v>94</v>
      </c>
      <c r="P293" s="19">
        <v>46229.849305555559</v>
      </c>
      <c r="Q293" s="33">
        <v>46223</v>
      </c>
      <c r="R293" s="33">
        <v>46233</v>
      </c>
      <c r="S293" s="33">
        <v>46233</v>
      </c>
      <c r="T293"/>
      <c r="U293"/>
      <c r="V293"/>
      <c r="W293"/>
      <c r="AH293" s="55">
        <f t="shared" si="66"/>
        <v>2</v>
      </c>
      <c r="AI293" s="55" t="str">
        <f t="shared" si="67"/>
        <v>FALSO</v>
      </c>
      <c r="AJ293" s="55">
        <f t="shared" si="68"/>
        <v>0</v>
      </c>
      <c r="AK293" s="93" t="str">
        <f t="shared" si="69"/>
        <v/>
      </c>
      <c r="AL293" s="96" t="str">
        <f t="shared" si="70"/>
        <v/>
      </c>
      <c r="AM293" s="93" t="str">
        <f t="shared" si="71"/>
        <v/>
      </c>
      <c r="AN293" s="96" t="str">
        <f t="shared" si="72"/>
        <v/>
      </c>
      <c r="AO293" s="93" t="str">
        <f t="shared" si="73"/>
        <v/>
      </c>
      <c r="AP293" s="96" t="str">
        <f t="shared" si="74"/>
        <v/>
      </c>
      <c r="AQ293" s="93" t="str">
        <f t="shared" si="75"/>
        <v/>
      </c>
      <c r="AR293" s="96" t="str">
        <f t="shared" si="76"/>
        <v/>
      </c>
      <c r="AS293" s="93" t="str">
        <f t="shared" si="77"/>
        <v/>
      </c>
      <c r="AT293" s="96" t="str">
        <f t="shared" si="78"/>
        <v/>
      </c>
      <c r="AU293" s="93" t="str">
        <f t="shared" si="79"/>
        <v/>
      </c>
    </row>
    <row r="294" spans="1:47" x14ac:dyDescent="0.3">
      <c r="A294" t="s">
        <v>84</v>
      </c>
      <c r="B294" s="164" t="s">
        <v>2026</v>
      </c>
      <c r="C294" t="s">
        <v>1990</v>
      </c>
      <c r="D294" t="s">
        <v>1432</v>
      </c>
      <c r="E294" t="s">
        <v>90</v>
      </c>
      <c r="F294" t="s">
        <v>1433</v>
      </c>
      <c r="H294" t="s">
        <v>2027</v>
      </c>
      <c r="J294">
        <v>1200</v>
      </c>
      <c r="L294" t="s">
        <v>91</v>
      </c>
      <c r="O294" t="s">
        <v>135</v>
      </c>
      <c r="P294" s="19">
        <v>46227.822222222225</v>
      </c>
      <c r="Q294" s="33">
        <v>46223</v>
      </c>
      <c r="R294" s="33">
        <v>46230</v>
      </c>
      <c r="T294"/>
      <c r="U294"/>
      <c r="V294"/>
      <c r="W294"/>
      <c r="AH294" s="55">
        <f t="shared" si="66"/>
        <v>0.33333333333333331</v>
      </c>
      <c r="AI294" s="55" t="str">
        <f t="shared" si="67"/>
        <v>FALSO</v>
      </c>
      <c r="AJ294" s="55">
        <f t="shared" si="68"/>
        <v>0</v>
      </c>
      <c r="AK294" s="93" t="str">
        <f t="shared" si="69"/>
        <v/>
      </c>
      <c r="AL294" s="96" t="str">
        <f t="shared" si="70"/>
        <v/>
      </c>
      <c r="AM294" s="93" t="str">
        <f t="shared" si="71"/>
        <v/>
      </c>
      <c r="AN294" s="96" t="str">
        <f t="shared" si="72"/>
        <v/>
      </c>
      <c r="AO294" s="93" t="str">
        <f t="shared" si="73"/>
        <v/>
      </c>
      <c r="AP294" s="96" t="str">
        <f t="shared" si="74"/>
        <v/>
      </c>
      <c r="AQ294" s="93" t="str">
        <f t="shared" si="75"/>
        <v/>
      </c>
      <c r="AR294" s="96" t="str">
        <f t="shared" si="76"/>
        <v/>
      </c>
      <c r="AS294" s="93" t="str">
        <f t="shared" si="77"/>
        <v/>
      </c>
      <c r="AT294" s="96" t="str">
        <f t="shared" si="78"/>
        <v/>
      </c>
      <c r="AU294" s="93" t="str">
        <f t="shared" si="79"/>
        <v/>
      </c>
    </row>
    <row r="295" spans="1:47" x14ac:dyDescent="0.3">
      <c r="A295" t="s">
        <v>84</v>
      </c>
      <c r="B295" s="164" t="s">
        <v>2028</v>
      </c>
      <c r="C295" t="s">
        <v>1987</v>
      </c>
      <c r="D295" t="s">
        <v>1432</v>
      </c>
      <c r="E295" t="s">
        <v>90</v>
      </c>
      <c r="F295" t="s">
        <v>1433</v>
      </c>
      <c r="H295" t="s">
        <v>2029</v>
      </c>
      <c r="J295">
        <v>3600</v>
      </c>
      <c r="L295" t="s">
        <v>91</v>
      </c>
      <c r="O295" t="s">
        <v>94</v>
      </c>
      <c r="P295" s="19">
        <v>46227.691666666666</v>
      </c>
      <c r="Q295" s="33">
        <v>46223</v>
      </c>
      <c r="R295" s="33">
        <v>46233</v>
      </c>
      <c r="S295" s="33">
        <v>46233</v>
      </c>
      <c r="T295"/>
      <c r="U295"/>
      <c r="V295"/>
      <c r="W295"/>
      <c r="AH295" s="55">
        <f t="shared" si="66"/>
        <v>1</v>
      </c>
      <c r="AI295" s="55" t="str">
        <f t="shared" si="67"/>
        <v>FALSO</v>
      </c>
      <c r="AJ295" s="55">
        <f t="shared" si="68"/>
        <v>0</v>
      </c>
      <c r="AK295" s="93" t="str">
        <f t="shared" si="69"/>
        <v/>
      </c>
      <c r="AL295" s="96" t="str">
        <f t="shared" si="70"/>
        <v/>
      </c>
      <c r="AM295" s="93" t="str">
        <f t="shared" si="71"/>
        <v/>
      </c>
      <c r="AN295" s="96" t="str">
        <f t="shared" si="72"/>
        <v/>
      </c>
      <c r="AO295" s="93" t="str">
        <f t="shared" si="73"/>
        <v/>
      </c>
      <c r="AP295" s="96" t="str">
        <f t="shared" si="74"/>
        <v/>
      </c>
      <c r="AQ295" s="93" t="str">
        <f t="shared" si="75"/>
        <v/>
      </c>
      <c r="AR295" s="96" t="str">
        <f t="shared" si="76"/>
        <v/>
      </c>
      <c r="AS295" s="93" t="str">
        <f t="shared" si="77"/>
        <v/>
      </c>
      <c r="AT295" s="96" t="str">
        <f t="shared" si="78"/>
        <v/>
      </c>
      <c r="AU295" s="93" t="str">
        <f t="shared" si="79"/>
        <v/>
      </c>
    </row>
    <row r="296" spans="1:47" x14ac:dyDescent="0.3">
      <c r="A296" t="s">
        <v>84</v>
      </c>
      <c r="B296" s="164" t="s">
        <v>2030</v>
      </c>
      <c r="C296" t="s">
        <v>1987</v>
      </c>
      <c r="D296" t="s">
        <v>1432</v>
      </c>
      <c r="E296" t="s">
        <v>90</v>
      </c>
      <c r="F296" t="s">
        <v>1433</v>
      </c>
      <c r="H296" t="s">
        <v>2031</v>
      </c>
      <c r="J296">
        <v>1200</v>
      </c>
      <c r="L296" t="s">
        <v>91</v>
      </c>
      <c r="O296" t="s">
        <v>94</v>
      </c>
      <c r="P296" s="19">
        <v>46227.6875</v>
      </c>
      <c r="Q296" s="33">
        <v>46223</v>
      </c>
      <c r="R296" s="33">
        <v>46230</v>
      </c>
      <c r="S296" s="33">
        <v>46230</v>
      </c>
      <c r="T296"/>
      <c r="U296"/>
      <c r="V296"/>
      <c r="W296"/>
      <c r="AH296" s="55">
        <f t="shared" si="66"/>
        <v>0.33333333333333331</v>
      </c>
      <c r="AI296" s="55" t="str">
        <f t="shared" si="67"/>
        <v>FALSO</v>
      </c>
      <c r="AJ296" s="55">
        <f t="shared" si="68"/>
        <v>0</v>
      </c>
      <c r="AK296" s="93" t="str">
        <f t="shared" si="69"/>
        <v/>
      </c>
      <c r="AL296" s="96" t="str">
        <f t="shared" si="70"/>
        <v/>
      </c>
      <c r="AM296" s="93" t="str">
        <f t="shared" si="71"/>
        <v/>
      </c>
      <c r="AN296" s="96" t="str">
        <f t="shared" si="72"/>
        <v/>
      </c>
      <c r="AO296" s="93" t="str">
        <f t="shared" si="73"/>
        <v/>
      </c>
      <c r="AP296" s="96" t="str">
        <f t="shared" si="74"/>
        <v/>
      </c>
      <c r="AQ296" s="93" t="str">
        <f t="shared" si="75"/>
        <v/>
      </c>
      <c r="AR296" s="96" t="str">
        <f t="shared" si="76"/>
        <v/>
      </c>
      <c r="AS296" s="93" t="str">
        <f t="shared" si="77"/>
        <v/>
      </c>
      <c r="AT296" s="96" t="str">
        <f t="shared" si="78"/>
        <v/>
      </c>
      <c r="AU296" s="93" t="str">
        <f t="shared" si="79"/>
        <v/>
      </c>
    </row>
    <row r="297" spans="1:47" x14ac:dyDescent="0.3">
      <c r="A297" t="s">
        <v>84</v>
      </c>
      <c r="B297" s="164" t="s">
        <v>2032</v>
      </c>
      <c r="C297" t="s">
        <v>1864</v>
      </c>
      <c r="D297" t="s">
        <v>1432</v>
      </c>
      <c r="E297" t="s">
        <v>90</v>
      </c>
      <c r="F297" t="s">
        <v>1433</v>
      </c>
      <c r="H297" t="s">
        <v>2033</v>
      </c>
      <c r="J297">
        <v>7200</v>
      </c>
      <c r="L297" t="s">
        <v>91</v>
      </c>
      <c r="O297" t="s">
        <v>94</v>
      </c>
      <c r="P297" s="19">
        <v>46227.686805555553</v>
      </c>
      <c r="R297" s="33">
        <v>46237</v>
      </c>
      <c r="S297" s="33">
        <v>46238</v>
      </c>
      <c r="T297"/>
      <c r="U297"/>
      <c r="V297"/>
      <c r="W297"/>
      <c r="AH297" s="55">
        <f t="shared" si="66"/>
        <v>2</v>
      </c>
      <c r="AI297" s="55" t="str">
        <f t="shared" si="67"/>
        <v>FALSO</v>
      </c>
      <c r="AJ297" s="55">
        <f t="shared" si="68"/>
        <v>0</v>
      </c>
      <c r="AK297" s="93" t="str">
        <f t="shared" si="69"/>
        <v/>
      </c>
      <c r="AL297" s="96" t="str">
        <f t="shared" si="70"/>
        <v/>
      </c>
      <c r="AM297" s="93" t="str">
        <f t="shared" si="71"/>
        <v/>
      </c>
      <c r="AN297" s="96" t="str">
        <f t="shared" si="72"/>
        <v/>
      </c>
      <c r="AO297" s="93" t="str">
        <f t="shared" si="73"/>
        <v/>
      </c>
      <c r="AP297" s="96" t="str">
        <f t="shared" si="74"/>
        <v/>
      </c>
      <c r="AQ297" s="93" t="str">
        <f t="shared" si="75"/>
        <v/>
      </c>
      <c r="AR297" s="96" t="str">
        <f t="shared" si="76"/>
        <v/>
      </c>
      <c r="AS297" s="93" t="str">
        <f t="shared" si="77"/>
        <v/>
      </c>
      <c r="AT297" s="96" t="str">
        <f t="shared" si="78"/>
        <v/>
      </c>
      <c r="AU297" s="93" t="str">
        <f t="shared" si="79"/>
        <v/>
      </c>
    </row>
    <row r="298" spans="1:47" x14ac:dyDescent="0.3">
      <c r="A298" t="s">
        <v>84</v>
      </c>
      <c r="B298" s="164" t="s">
        <v>2034</v>
      </c>
      <c r="C298" t="s">
        <v>1990</v>
      </c>
      <c r="D298" t="s">
        <v>1432</v>
      </c>
      <c r="E298" t="s">
        <v>90</v>
      </c>
      <c r="F298" t="s">
        <v>1433</v>
      </c>
      <c r="H298" t="s">
        <v>2035</v>
      </c>
      <c r="L298" t="s">
        <v>91</v>
      </c>
      <c r="O298" t="s">
        <v>135</v>
      </c>
      <c r="P298" s="19">
        <v>46227.685416666667</v>
      </c>
      <c r="Q298" s="33">
        <v>46223</v>
      </c>
      <c r="R298" s="33">
        <v>46227</v>
      </c>
      <c r="W298"/>
      <c r="AH298" s="55" t="str">
        <f t="shared" si="66"/>
        <v/>
      </c>
      <c r="AI298" s="55" t="str">
        <f t="shared" si="67"/>
        <v>FALSO</v>
      </c>
      <c r="AJ298" s="55">
        <f t="shared" si="68"/>
        <v>0</v>
      </c>
      <c r="AK298" s="93" t="str">
        <f t="shared" si="69"/>
        <v/>
      </c>
      <c r="AL298" s="96" t="str">
        <f t="shared" si="70"/>
        <v/>
      </c>
      <c r="AM298" s="93" t="str">
        <f t="shared" si="71"/>
        <v/>
      </c>
      <c r="AN298" s="96" t="str">
        <f t="shared" si="72"/>
        <v/>
      </c>
      <c r="AO298" s="93" t="str">
        <f t="shared" si="73"/>
        <v/>
      </c>
      <c r="AP298" s="96" t="str">
        <f t="shared" si="74"/>
        <v/>
      </c>
      <c r="AQ298" s="93" t="str">
        <f t="shared" si="75"/>
        <v/>
      </c>
      <c r="AR298" s="96" t="str">
        <f t="shared" si="76"/>
        <v/>
      </c>
      <c r="AS298" s="93" t="str">
        <f t="shared" si="77"/>
        <v/>
      </c>
      <c r="AT298" s="96" t="str">
        <f t="shared" si="78"/>
        <v/>
      </c>
      <c r="AU298" s="93" t="str">
        <f t="shared" si="79"/>
        <v/>
      </c>
    </row>
    <row r="299" spans="1:47" x14ac:dyDescent="0.3">
      <c r="A299" t="s">
        <v>89</v>
      </c>
      <c r="B299" s="164" t="s">
        <v>2036</v>
      </c>
      <c r="C299" t="s">
        <v>1573</v>
      </c>
      <c r="D299" t="s">
        <v>1432</v>
      </c>
      <c r="E299" t="s">
        <v>90</v>
      </c>
      <c r="F299" t="s">
        <v>1433</v>
      </c>
      <c r="H299" t="s">
        <v>2037</v>
      </c>
      <c r="L299" t="s">
        <v>91</v>
      </c>
      <c r="O299" t="s">
        <v>135</v>
      </c>
      <c r="P299" s="19">
        <v>46227.659722222219</v>
      </c>
      <c r="Q299" s="33">
        <v>46265</v>
      </c>
      <c r="R299" s="33">
        <v>46273</v>
      </c>
      <c r="T299"/>
      <c r="U299"/>
      <c r="V299"/>
      <c r="W299"/>
      <c r="AH299" s="55" t="str">
        <f t="shared" si="66"/>
        <v/>
      </c>
      <c r="AI299" s="55" t="str">
        <f t="shared" si="67"/>
        <v>FALSO</v>
      </c>
      <c r="AJ299" s="55">
        <f t="shared" si="68"/>
        <v>0</v>
      </c>
      <c r="AK299" s="93" t="str">
        <f t="shared" si="69"/>
        <v/>
      </c>
      <c r="AL299" s="96" t="str">
        <f t="shared" si="70"/>
        <v/>
      </c>
      <c r="AM299" s="93" t="str">
        <f t="shared" si="71"/>
        <v/>
      </c>
      <c r="AN299" s="96" t="str">
        <f t="shared" si="72"/>
        <v/>
      </c>
      <c r="AO299" s="93" t="str">
        <f t="shared" si="73"/>
        <v/>
      </c>
      <c r="AP299" s="96" t="str">
        <f t="shared" si="74"/>
        <v/>
      </c>
      <c r="AQ299" s="93" t="str">
        <f t="shared" si="75"/>
        <v/>
      </c>
      <c r="AR299" s="96" t="str">
        <f t="shared" si="76"/>
        <v/>
      </c>
      <c r="AS299" s="93" t="str">
        <f t="shared" si="77"/>
        <v/>
      </c>
      <c r="AT299" s="96" t="str">
        <f t="shared" si="78"/>
        <v/>
      </c>
      <c r="AU299" s="93" t="str">
        <f t="shared" si="79"/>
        <v/>
      </c>
    </row>
    <row r="300" spans="1:47" x14ac:dyDescent="0.3">
      <c r="A300" t="s">
        <v>84</v>
      </c>
      <c r="B300" s="164" t="s">
        <v>2038</v>
      </c>
      <c r="C300" t="s">
        <v>1990</v>
      </c>
      <c r="D300" t="s">
        <v>1432</v>
      </c>
      <c r="E300" t="s">
        <v>90</v>
      </c>
      <c r="F300" t="s">
        <v>1433</v>
      </c>
      <c r="H300" t="s">
        <v>2039</v>
      </c>
      <c r="J300">
        <v>18000</v>
      </c>
      <c r="L300" t="s">
        <v>91</v>
      </c>
      <c r="O300" t="s">
        <v>94</v>
      </c>
      <c r="P300" s="19">
        <v>46227.548611111109</v>
      </c>
      <c r="Q300" s="33">
        <v>46223</v>
      </c>
      <c r="R300" s="33">
        <v>46230</v>
      </c>
      <c r="S300" s="33">
        <v>46231</v>
      </c>
      <c r="T300"/>
      <c r="U300"/>
      <c r="V300"/>
      <c r="W300"/>
      <c r="AH300" s="55">
        <f t="shared" si="66"/>
        <v>5</v>
      </c>
      <c r="AI300" s="55" t="str">
        <f t="shared" si="67"/>
        <v>FALSO</v>
      </c>
      <c r="AJ300" s="55">
        <f t="shared" si="68"/>
        <v>0</v>
      </c>
      <c r="AK300" s="93" t="str">
        <f t="shared" si="69"/>
        <v/>
      </c>
      <c r="AL300" s="96" t="str">
        <f t="shared" si="70"/>
        <v/>
      </c>
      <c r="AM300" s="93" t="str">
        <f t="shared" si="71"/>
        <v/>
      </c>
      <c r="AN300" s="96" t="str">
        <f t="shared" si="72"/>
        <v/>
      </c>
      <c r="AO300" s="93" t="str">
        <f t="shared" si="73"/>
        <v/>
      </c>
      <c r="AP300" s="96" t="str">
        <f t="shared" si="74"/>
        <v/>
      </c>
      <c r="AQ300" s="93" t="str">
        <f t="shared" si="75"/>
        <v/>
      </c>
      <c r="AR300" s="96" t="str">
        <f t="shared" si="76"/>
        <v/>
      </c>
      <c r="AS300" s="93" t="str">
        <f t="shared" si="77"/>
        <v/>
      </c>
      <c r="AT300" s="96" t="str">
        <f t="shared" si="78"/>
        <v/>
      </c>
      <c r="AU300" s="93" t="str">
        <f t="shared" si="79"/>
        <v/>
      </c>
    </row>
    <row r="301" spans="1:47" x14ac:dyDescent="0.3">
      <c r="A301" t="s">
        <v>84</v>
      </c>
      <c r="B301" s="164" t="s">
        <v>2040</v>
      </c>
      <c r="C301" t="s">
        <v>1987</v>
      </c>
      <c r="D301" t="s">
        <v>1432</v>
      </c>
      <c r="E301" t="s">
        <v>90</v>
      </c>
      <c r="F301" t="s">
        <v>1433</v>
      </c>
      <c r="H301" t="s">
        <v>2041</v>
      </c>
      <c r="J301">
        <v>64800</v>
      </c>
      <c r="L301" t="s">
        <v>91</v>
      </c>
      <c r="O301" t="s">
        <v>94</v>
      </c>
      <c r="P301" s="19">
        <v>46227.537499999999</v>
      </c>
      <c r="Q301" s="33">
        <v>46223</v>
      </c>
      <c r="R301" s="33">
        <v>46232</v>
      </c>
      <c r="S301" s="33">
        <v>46232</v>
      </c>
      <c r="T301"/>
      <c r="U301"/>
      <c r="V301"/>
      <c r="W301"/>
      <c r="AH301" s="55">
        <f t="shared" si="66"/>
        <v>18</v>
      </c>
      <c r="AI301" s="55" t="str">
        <f t="shared" si="67"/>
        <v>FALSO</v>
      </c>
      <c r="AJ301" s="55">
        <f t="shared" si="68"/>
        <v>0</v>
      </c>
      <c r="AK301" s="93" t="str">
        <f t="shared" si="69"/>
        <v/>
      </c>
      <c r="AL301" s="96" t="str">
        <f t="shared" si="70"/>
        <v/>
      </c>
      <c r="AM301" s="93" t="str">
        <f t="shared" si="71"/>
        <v/>
      </c>
      <c r="AN301" s="96" t="str">
        <f t="shared" si="72"/>
        <v/>
      </c>
      <c r="AO301" s="93" t="str">
        <f t="shared" si="73"/>
        <v/>
      </c>
      <c r="AP301" s="96" t="str">
        <f t="shared" si="74"/>
        <v/>
      </c>
      <c r="AQ301" s="93" t="str">
        <f t="shared" si="75"/>
        <v/>
      </c>
      <c r="AR301" s="96" t="str">
        <f t="shared" si="76"/>
        <v/>
      </c>
      <c r="AS301" s="93" t="str">
        <f t="shared" si="77"/>
        <v/>
      </c>
      <c r="AT301" s="96" t="str">
        <f t="shared" si="78"/>
        <v/>
      </c>
      <c r="AU301" s="93" t="str">
        <f t="shared" si="79"/>
        <v/>
      </c>
    </row>
    <row r="302" spans="1:47" x14ac:dyDescent="0.3">
      <c r="A302" t="s">
        <v>84</v>
      </c>
      <c r="B302" s="164" t="s">
        <v>2042</v>
      </c>
      <c r="C302" t="s">
        <v>1990</v>
      </c>
      <c r="D302" t="s">
        <v>1432</v>
      </c>
      <c r="E302" t="s">
        <v>90</v>
      </c>
      <c r="F302" t="s">
        <v>1433</v>
      </c>
      <c r="H302" t="s">
        <v>2043</v>
      </c>
      <c r="L302" t="s">
        <v>91</v>
      </c>
      <c r="O302" t="s">
        <v>135</v>
      </c>
      <c r="P302" s="19">
        <v>46227.476388888892</v>
      </c>
      <c r="Q302" s="33">
        <v>46223</v>
      </c>
      <c r="R302" s="33">
        <v>46227</v>
      </c>
      <c r="W302"/>
      <c r="AH302" s="55" t="str">
        <f t="shared" si="66"/>
        <v/>
      </c>
      <c r="AI302" s="55" t="str">
        <f t="shared" si="67"/>
        <v>FALSO</v>
      </c>
      <c r="AJ302" s="55">
        <f t="shared" si="68"/>
        <v>0</v>
      </c>
      <c r="AK302" s="93" t="str">
        <f t="shared" si="69"/>
        <v/>
      </c>
      <c r="AL302" s="96" t="str">
        <f t="shared" si="70"/>
        <v/>
      </c>
      <c r="AM302" s="93" t="str">
        <f t="shared" si="71"/>
        <v/>
      </c>
      <c r="AN302" s="96" t="str">
        <f t="shared" si="72"/>
        <v/>
      </c>
      <c r="AO302" s="93" t="str">
        <f t="shared" si="73"/>
        <v/>
      </c>
      <c r="AP302" s="96" t="str">
        <f t="shared" si="74"/>
        <v/>
      </c>
      <c r="AQ302" s="93" t="str">
        <f t="shared" si="75"/>
        <v/>
      </c>
      <c r="AR302" s="96" t="str">
        <f t="shared" si="76"/>
        <v/>
      </c>
      <c r="AS302" s="93" t="str">
        <f t="shared" si="77"/>
        <v/>
      </c>
      <c r="AT302" s="96" t="str">
        <f t="shared" si="78"/>
        <v/>
      </c>
      <c r="AU302" s="93" t="str">
        <f t="shared" si="79"/>
        <v/>
      </c>
    </row>
    <row r="303" spans="1:47" x14ac:dyDescent="0.3">
      <c r="A303" t="s">
        <v>84</v>
      </c>
      <c r="B303" s="164" t="s">
        <v>2044</v>
      </c>
      <c r="C303" t="s">
        <v>1990</v>
      </c>
      <c r="D303" t="s">
        <v>1432</v>
      </c>
      <c r="E303" t="s">
        <v>90</v>
      </c>
      <c r="F303" t="s">
        <v>1433</v>
      </c>
      <c r="H303" t="s">
        <v>2045</v>
      </c>
      <c r="J303">
        <v>1800</v>
      </c>
      <c r="L303" t="s">
        <v>91</v>
      </c>
      <c r="O303" t="s">
        <v>135</v>
      </c>
      <c r="P303" s="19">
        <v>46227.433333333334</v>
      </c>
      <c r="Q303" s="33">
        <v>46223</v>
      </c>
      <c r="R303" s="33">
        <v>46231</v>
      </c>
      <c r="T303"/>
      <c r="U303"/>
      <c r="V303"/>
      <c r="W303"/>
      <c r="AH303" s="55">
        <f t="shared" si="66"/>
        <v>0.5</v>
      </c>
      <c r="AI303" s="55" t="str">
        <f t="shared" si="67"/>
        <v>FALSO</v>
      </c>
      <c r="AJ303" s="55">
        <f t="shared" si="68"/>
        <v>0</v>
      </c>
      <c r="AK303" s="93" t="str">
        <f t="shared" si="69"/>
        <v/>
      </c>
      <c r="AL303" s="96" t="str">
        <f t="shared" si="70"/>
        <v/>
      </c>
      <c r="AM303" s="93" t="str">
        <f t="shared" si="71"/>
        <v/>
      </c>
      <c r="AN303" s="96" t="str">
        <f t="shared" si="72"/>
        <v/>
      </c>
      <c r="AO303" s="93" t="str">
        <f t="shared" si="73"/>
        <v/>
      </c>
      <c r="AP303" s="96" t="str">
        <f t="shared" si="74"/>
        <v/>
      </c>
      <c r="AQ303" s="93" t="str">
        <f t="shared" si="75"/>
        <v/>
      </c>
      <c r="AR303" s="96" t="str">
        <f t="shared" si="76"/>
        <v/>
      </c>
      <c r="AS303" s="93" t="str">
        <f t="shared" si="77"/>
        <v/>
      </c>
      <c r="AT303" s="96" t="str">
        <f t="shared" si="78"/>
        <v/>
      </c>
      <c r="AU303" s="93" t="str">
        <f t="shared" si="79"/>
        <v/>
      </c>
    </row>
    <row r="304" spans="1:47" x14ac:dyDescent="0.3">
      <c r="A304" t="s">
        <v>84</v>
      </c>
      <c r="B304" s="164" t="s">
        <v>2046</v>
      </c>
      <c r="C304" t="s">
        <v>1990</v>
      </c>
      <c r="D304" t="s">
        <v>1432</v>
      </c>
      <c r="E304" t="s">
        <v>90</v>
      </c>
      <c r="F304" t="s">
        <v>1433</v>
      </c>
      <c r="H304" t="s">
        <v>2047</v>
      </c>
      <c r="J304">
        <v>1200</v>
      </c>
      <c r="L304" t="s">
        <v>91</v>
      </c>
      <c r="O304" t="s">
        <v>135</v>
      </c>
      <c r="P304" s="19">
        <v>46226.920138888891</v>
      </c>
      <c r="Q304" s="33">
        <v>46223</v>
      </c>
      <c r="R304" s="33">
        <v>46230</v>
      </c>
      <c r="T304"/>
      <c r="U304"/>
      <c r="V304"/>
      <c r="W304"/>
      <c r="AH304" s="55">
        <f t="shared" si="66"/>
        <v>0.33333333333333331</v>
      </c>
      <c r="AI304" s="55" t="str">
        <f t="shared" si="67"/>
        <v>FALSO</v>
      </c>
      <c r="AJ304" s="55">
        <f t="shared" si="68"/>
        <v>0</v>
      </c>
      <c r="AK304" s="93" t="str">
        <f t="shared" si="69"/>
        <v/>
      </c>
      <c r="AL304" s="96" t="str">
        <f t="shared" si="70"/>
        <v/>
      </c>
      <c r="AM304" s="93" t="str">
        <f t="shared" si="71"/>
        <v/>
      </c>
      <c r="AN304" s="96" t="str">
        <f t="shared" si="72"/>
        <v/>
      </c>
      <c r="AO304" s="93" t="str">
        <f t="shared" si="73"/>
        <v/>
      </c>
      <c r="AP304" s="96" t="str">
        <f t="shared" si="74"/>
        <v/>
      </c>
      <c r="AQ304" s="93" t="str">
        <f t="shared" si="75"/>
        <v/>
      </c>
      <c r="AR304" s="96" t="str">
        <f t="shared" si="76"/>
        <v/>
      </c>
      <c r="AS304" s="93" t="str">
        <f t="shared" si="77"/>
        <v/>
      </c>
      <c r="AT304" s="96" t="str">
        <f t="shared" si="78"/>
        <v/>
      </c>
      <c r="AU304" s="93" t="str">
        <f t="shared" si="79"/>
        <v/>
      </c>
    </row>
    <row r="305" spans="1:47" x14ac:dyDescent="0.3">
      <c r="A305" t="s">
        <v>84</v>
      </c>
      <c r="B305" s="164" t="s">
        <v>2048</v>
      </c>
      <c r="C305" t="s">
        <v>1990</v>
      </c>
      <c r="D305" t="s">
        <v>1432</v>
      </c>
      <c r="E305" t="s">
        <v>90</v>
      </c>
      <c r="F305" t="s">
        <v>1433</v>
      </c>
      <c r="H305" t="s">
        <v>2049</v>
      </c>
      <c r="L305" t="s">
        <v>91</v>
      </c>
      <c r="O305" t="s">
        <v>135</v>
      </c>
      <c r="P305" s="19">
        <v>46226.681250000001</v>
      </c>
      <c r="Q305" s="33">
        <v>46223</v>
      </c>
      <c r="R305" s="33">
        <v>46227</v>
      </c>
      <c r="T305"/>
      <c r="U305"/>
      <c r="V305"/>
      <c r="W305"/>
      <c r="AH305" s="55" t="str">
        <f t="shared" si="66"/>
        <v/>
      </c>
      <c r="AI305" s="55" t="str">
        <f t="shared" si="67"/>
        <v>FALSO</v>
      </c>
      <c r="AJ305" s="55">
        <f t="shared" si="68"/>
        <v>0</v>
      </c>
      <c r="AK305" s="93" t="str">
        <f t="shared" si="69"/>
        <v/>
      </c>
      <c r="AL305" s="96" t="str">
        <f t="shared" si="70"/>
        <v/>
      </c>
      <c r="AM305" s="93" t="str">
        <f t="shared" si="71"/>
        <v/>
      </c>
      <c r="AN305" s="96" t="str">
        <f t="shared" si="72"/>
        <v/>
      </c>
      <c r="AO305" s="93" t="str">
        <f t="shared" si="73"/>
        <v/>
      </c>
      <c r="AP305" s="96" t="str">
        <f t="shared" si="74"/>
        <v/>
      </c>
      <c r="AQ305" s="93" t="str">
        <f t="shared" si="75"/>
        <v/>
      </c>
      <c r="AR305" s="96" t="str">
        <f t="shared" si="76"/>
        <v/>
      </c>
      <c r="AS305" s="93" t="str">
        <f t="shared" si="77"/>
        <v/>
      </c>
      <c r="AT305" s="96" t="str">
        <f t="shared" si="78"/>
        <v/>
      </c>
      <c r="AU305" s="93" t="str">
        <f t="shared" si="79"/>
        <v/>
      </c>
    </row>
    <row r="306" spans="1:47" x14ac:dyDescent="0.3">
      <c r="A306" t="s">
        <v>84</v>
      </c>
      <c r="B306" s="164" t="s">
        <v>2050</v>
      </c>
      <c r="C306" t="s">
        <v>1990</v>
      </c>
      <c r="D306" t="s">
        <v>1432</v>
      </c>
      <c r="E306" t="s">
        <v>90</v>
      </c>
      <c r="F306" t="s">
        <v>1433</v>
      </c>
      <c r="H306" t="s">
        <v>1900</v>
      </c>
      <c r="J306">
        <v>3600</v>
      </c>
      <c r="L306" t="s">
        <v>91</v>
      </c>
      <c r="O306" t="s">
        <v>135</v>
      </c>
      <c r="P306" s="19">
        <v>46226.674305555556</v>
      </c>
      <c r="Q306" s="33">
        <v>46223</v>
      </c>
      <c r="R306" s="33">
        <v>46230</v>
      </c>
      <c r="T306"/>
      <c r="U306"/>
      <c r="V306"/>
      <c r="W306"/>
      <c r="AH306" s="55">
        <f t="shared" si="66"/>
        <v>1</v>
      </c>
      <c r="AI306" s="55" t="str">
        <f t="shared" si="67"/>
        <v>FALSO</v>
      </c>
      <c r="AJ306" s="55">
        <f t="shared" si="68"/>
        <v>0</v>
      </c>
      <c r="AK306" s="93" t="str">
        <f t="shared" si="69"/>
        <v/>
      </c>
      <c r="AL306" s="96" t="str">
        <f t="shared" si="70"/>
        <v/>
      </c>
      <c r="AM306" s="93" t="str">
        <f t="shared" si="71"/>
        <v/>
      </c>
      <c r="AN306" s="96" t="str">
        <f t="shared" si="72"/>
        <v/>
      </c>
      <c r="AO306" s="93" t="str">
        <f t="shared" si="73"/>
        <v/>
      </c>
      <c r="AP306" s="96" t="str">
        <f t="shared" si="74"/>
        <v/>
      </c>
      <c r="AQ306" s="93" t="str">
        <f t="shared" si="75"/>
        <v/>
      </c>
      <c r="AR306" s="96" t="str">
        <f t="shared" si="76"/>
        <v/>
      </c>
      <c r="AS306" s="93" t="str">
        <f t="shared" si="77"/>
        <v/>
      </c>
      <c r="AT306" s="96" t="str">
        <f t="shared" si="78"/>
        <v/>
      </c>
      <c r="AU306" s="93" t="str">
        <f t="shared" si="79"/>
        <v/>
      </c>
    </row>
    <row r="307" spans="1:47" x14ac:dyDescent="0.3">
      <c r="A307" t="s">
        <v>84</v>
      </c>
      <c r="B307" s="164" t="s">
        <v>2051</v>
      </c>
      <c r="C307" t="s">
        <v>1990</v>
      </c>
      <c r="D307" t="s">
        <v>1432</v>
      </c>
      <c r="E307" t="s">
        <v>90</v>
      </c>
      <c r="F307" t="s">
        <v>1433</v>
      </c>
      <c r="H307" t="s">
        <v>2052</v>
      </c>
      <c r="J307">
        <v>10800</v>
      </c>
      <c r="L307" t="s">
        <v>91</v>
      </c>
      <c r="O307" t="s">
        <v>94</v>
      </c>
      <c r="P307" s="19">
        <v>46226.661111111112</v>
      </c>
      <c r="Q307" s="33">
        <v>46223</v>
      </c>
      <c r="R307" s="33">
        <v>46227</v>
      </c>
      <c r="S307" s="33">
        <v>46227</v>
      </c>
      <c r="T307"/>
      <c r="U307"/>
      <c r="V307"/>
      <c r="W307"/>
      <c r="AH307" s="55">
        <f t="shared" si="66"/>
        <v>3</v>
      </c>
      <c r="AI307" s="55" t="str">
        <f t="shared" si="67"/>
        <v>FALSO</v>
      </c>
      <c r="AJ307" s="55">
        <f t="shared" si="68"/>
        <v>0</v>
      </c>
      <c r="AK307" s="93" t="str">
        <f t="shared" si="69"/>
        <v/>
      </c>
      <c r="AL307" s="96" t="str">
        <f t="shared" si="70"/>
        <v/>
      </c>
      <c r="AM307" s="93" t="str">
        <f t="shared" si="71"/>
        <v/>
      </c>
      <c r="AN307" s="96" t="str">
        <f t="shared" si="72"/>
        <v/>
      </c>
      <c r="AO307" s="93" t="str">
        <f t="shared" si="73"/>
        <v/>
      </c>
      <c r="AP307" s="96" t="str">
        <f t="shared" si="74"/>
        <v/>
      </c>
      <c r="AQ307" s="93" t="str">
        <f t="shared" si="75"/>
        <v/>
      </c>
      <c r="AR307" s="96" t="str">
        <f t="shared" si="76"/>
        <v/>
      </c>
      <c r="AS307" s="93" t="str">
        <f t="shared" si="77"/>
        <v/>
      </c>
      <c r="AT307" s="96" t="str">
        <f t="shared" si="78"/>
        <v/>
      </c>
      <c r="AU307" s="93" t="str">
        <f t="shared" si="79"/>
        <v/>
      </c>
    </row>
    <row r="308" spans="1:47" x14ac:dyDescent="0.3">
      <c r="A308" t="s">
        <v>84</v>
      </c>
      <c r="B308" s="164" t="s">
        <v>2053</v>
      </c>
      <c r="C308" t="s">
        <v>1990</v>
      </c>
      <c r="D308" t="s">
        <v>1432</v>
      </c>
      <c r="E308" t="s">
        <v>90</v>
      </c>
      <c r="F308" t="s">
        <v>1433</v>
      </c>
      <c r="H308" t="s">
        <v>2054</v>
      </c>
      <c r="J308">
        <v>3600</v>
      </c>
      <c r="L308" t="s">
        <v>91</v>
      </c>
      <c r="O308" t="s">
        <v>94</v>
      </c>
      <c r="P308" s="19">
        <v>46226.631944444445</v>
      </c>
      <c r="Q308" s="33">
        <v>46223</v>
      </c>
      <c r="R308" s="33">
        <v>46230</v>
      </c>
      <c r="S308" s="33">
        <v>46230</v>
      </c>
      <c r="T308"/>
      <c r="U308"/>
      <c r="V308"/>
      <c r="W308"/>
      <c r="AH308" s="55">
        <f t="shared" si="66"/>
        <v>1</v>
      </c>
      <c r="AI308" s="55" t="str">
        <f t="shared" si="67"/>
        <v>FALSO</v>
      </c>
      <c r="AJ308" s="55">
        <f t="shared" si="68"/>
        <v>0</v>
      </c>
      <c r="AK308" s="93" t="str">
        <f t="shared" si="69"/>
        <v/>
      </c>
      <c r="AL308" s="96" t="str">
        <f t="shared" si="70"/>
        <v/>
      </c>
      <c r="AM308" s="93" t="str">
        <f t="shared" si="71"/>
        <v/>
      </c>
      <c r="AN308" s="96" t="str">
        <f t="shared" si="72"/>
        <v/>
      </c>
      <c r="AO308" s="93" t="str">
        <f t="shared" si="73"/>
        <v/>
      </c>
      <c r="AP308" s="96" t="str">
        <f t="shared" si="74"/>
        <v/>
      </c>
      <c r="AQ308" s="93" t="str">
        <f t="shared" si="75"/>
        <v/>
      </c>
      <c r="AR308" s="96" t="str">
        <f t="shared" si="76"/>
        <v/>
      </c>
      <c r="AS308" s="93" t="str">
        <f t="shared" si="77"/>
        <v/>
      </c>
      <c r="AT308" s="96" t="str">
        <f t="shared" si="78"/>
        <v/>
      </c>
      <c r="AU308" s="93" t="str">
        <f t="shared" si="79"/>
        <v/>
      </c>
    </row>
    <row r="309" spans="1:47" x14ac:dyDescent="0.3">
      <c r="A309" t="s">
        <v>84</v>
      </c>
      <c r="B309" s="164" t="s">
        <v>2055</v>
      </c>
      <c r="C309" t="s">
        <v>1987</v>
      </c>
      <c r="D309" t="s">
        <v>1432</v>
      </c>
      <c r="E309" t="s">
        <v>90</v>
      </c>
      <c r="F309" t="s">
        <v>1433</v>
      </c>
      <c r="H309" t="s">
        <v>2056</v>
      </c>
      <c r="J309">
        <v>600</v>
      </c>
      <c r="L309" t="s">
        <v>91</v>
      </c>
      <c r="O309" t="s">
        <v>94</v>
      </c>
      <c r="P309" s="19">
        <v>46226.627083333333</v>
      </c>
      <c r="Q309" s="33">
        <v>46223</v>
      </c>
      <c r="R309" s="33">
        <v>46234</v>
      </c>
      <c r="S309" s="33">
        <v>46234</v>
      </c>
      <c r="W309"/>
      <c r="AH309" s="55">
        <f t="shared" si="66"/>
        <v>0.16666666666666666</v>
      </c>
      <c r="AI309" s="55" t="str">
        <f t="shared" si="67"/>
        <v>FALSO</v>
      </c>
      <c r="AJ309" s="55">
        <f t="shared" si="68"/>
        <v>0</v>
      </c>
      <c r="AK309" s="93" t="str">
        <f t="shared" si="69"/>
        <v/>
      </c>
      <c r="AL309" s="96" t="str">
        <f t="shared" si="70"/>
        <v/>
      </c>
      <c r="AM309" s="93" t="str">
        <f t="shared" si="71"/>
        <v/>
      </c>
      <c r="AN309" s="96" t="str">
        <f t="shared" si="72"/>
        <v/>
      </c>
      <c r="AO309" s="93" t="str">
        <f t="shared" si="73"/>
        <v/>
      </c>
      <c r="AP309" s="96" t="str">
        <f t="shared" si="74"/>
        <v/>
      </c>
      <c r="AQ309" s="93" t="str">
        <f t="shared" si="75"/>
        <v/>
      </c>
      <c r="AR309" s="96" t="str">
        <f t="shared" si="76"/>
        <v/>
      </c>
      <c r="AS309" s="93" t="str">
        <f t="shared" si="77"/>
        <v/>
      </c>
      <c r="AT309" s="96" t="str">
        <f t="shared" si="78"/>
        <v/>
      </c>
      <c r="AU309" s="93" t="str">
        <f t="shared" si="79"/>
        <v/>
      </c>
    </row>
    <row r="310" spans="1:47" x14ac:dyDescent="0.3">
      <c r="A310" t="s">
        <v>84</v>
      </c>
      <c r="B310" s="164" t="s">
        <v>2057</v>
      </c>
      <c r="C310" t="s">
        <v>1987</v>
      </c>
      <c r="D310" t="s">
        <v>1432</v>
      </c>
      <c r="E310" t="s">
        <v>90</v>
      </c>
      <c r="F310" t="s">
        <v>1433</v>
      </c>
      <c r="H310" t="s">
        <v>2058</v>
      </c>
      <c r="J310">
        <v>3600</v>
      </c>
      <c r="L310" t="s">
        <v>91</v>
      </c>
      <c r="O310" t="s">
        <v>94</v>
      </c>
      <c r="P310" s="19">
        <v>46226.616666666669</v>
      </c>
      <c r="Q310" s="33">
        <v>46223</v>
      </c>
      <c r="R310" s="33">
        <v>46233</v>
      </c>
      <c r="S310" s="33">
        <v>46233</v>
      </c>
      <c r="W310"/>
      <c r="AH310" s="55">
        <f t="shared" si="66"/>
        <v>1</v>
      </c>
      <c r="AI310" s="55" t="str">
        <f t="shared" si="67"/>
        <v>FALSO</v>
      </c>
      <c r="AJ310" s="55">
        <f t="shared" si="68"/>
        <v>0</v>
      </c>
      <c r="AK310" s="93" t="str">
        <f t="shared" si="69"/>
        <v/>
      </c>
      <c r="AL310" s="96" t="str">
        <f t="shared" si="70"/>
        <v/>
      </c>
      <c r="AM310" s="93" t="str">
        <f t="shared" si="71"/>
        <v/>
      </c>
      <c r="AN310" s="96" t="str">
        <f t="shared" si="72"/>
        <v/>
      </c>
      <c r="AO310" s="93" t="str">
        <f t="shared" si="73"/>
        <v/>
      </c>
      <c r="AP310" s="96" t="str">
        <f t="shared" si="74"/>
        <v/>
      </c>
      <c r="AQ310" s="93" t="str">
        <f t="shared" si="75"/>
        <v/>
      </c>
      <c r="AR310" s="96" t="str">
        <f t="shared" si="76"/>
        <v/>
      </c>
      <c r="AS310" s="93" t="str">
        <f t="shared" si="77"/>
        <v/>
      </c>
      <c r="AT310" s="96" t="str">
        <f t="shared" si="78"/>
        <v/>
      </c>
      <c r="AU310" s="93" t="str">
        <f t="shared" si="79"/>
        <v/>
      </c>
    </row>
    <row r="311" spans="1:47" x14ac:dyDescent="0.3">
      <c r="A311" t="s">
        <v>84</v>
      </c>
      <c r="B311" s="164" t="s">
        <v>2059</v>
      </c>
      <c r="C311" t="s">
        <v>1987</v>
      </c>
      <c r="D311" t="s">
        <v>1432</v>
      </c>
      <c r="E311" t="s">
        <v>90</v>
      </c>
      <c r="F311" t="s">
        <v>1433</v>
      </c>
      <c r="H311" t="s">
        <v>2060</v>
      </c>
      <c r="L311" t="s">
        <v>91</v>
      </c>
      <c r="O311" t="s">
        <v>94</v>
      </c>
      <c r="P311" s="19">
        <v>46226.56527777778</v>
      </c>
      <c r="Q311" s="33">
        <v>46223</v>
      </c>
      <c r="R311" s="33">
        <v>46226</v>
      </c>
      <c r="S311" s="33">
        <v>46231</v>
      </c>
      <c r="T311"/>
      <c r="U311"/>
      <c r="V311"/>
      <c r="W311"/>
      <c r="AH311" s="55" t="str">
        <f t="shared" si="66"/>
        <v/>
      </c>
      <c r="AI311" s="55" t="str">
        <f t="shared" si="67"/>
        <v>FALSO</v>
      </c>
      <c r="AJ311" s="55">
        <f t="shared" si="68"/>
        <v>0</v>
      </c>
      <c r="AK311" s="93" t="str">
        <f t="shared" si="69"/>
        <v/>
      </c>
      <c r="AL311" s="96" t="str">
        <f t="shared" si="70"/>
        <v/>
      </c>
      <c r="AM311" s="93" t="str">
        <f t="shared" si="71"/>
        <v/>
      </c>
      <c r="AN311" s="96" t="str">
        <f t="shared" si="72"/>
        <v/>
      </c>
      <c r="AO311" s="93" t="str">
        <f t="shared" si="73"/>
        <v/>
      </c>
      <c r="AP311" s="96" t="str">
        <f t="shared" si="74"/>
        <v/>
      </c>
      <c r="AQ311" s="93" t="str">
        <f t="shared" si="75"/>
        <v/>
      </c>
      <c r="AR311" s="96" t="str">
        <f t="shared" si="76"/>
        <v/>
      </c>
      <c r="AS311" s="93" t="str">
        <f t="shared" si="77"/>
        <v/>
      </c>
      <c r="AT311" s="96" t="str">
        <f t="shared" si="78"/>
        <v/>
      </c>
      <c r="AU311" s="93" t="str">
        <f t="shared" si="79"/>
        <v/>
      </c>
    </row>
    <row r="312" spans="1:47" x14ac:dyDescent="0.3">
      <c r="A312" t="s">
        <v>84</v>
      </c>
      <c r="B312" s="164" t="s">
        <v>2061</v>
      </c>
      <c r="C312" t="s">
        <v>1987</v>
      </c>
      <c r="D312" t="s">
        <v>1432</v>
      </c>
      <c r="E312" t="s">
        <v>90</v>
      </c>
      <c r="F312" t="s">
        <v>1433</v>
      </c>
      <c r="H312" t="s">
        <v>2062</v>
      </c>
      <c r="L312" t="s">
        <v>91</v>
      </c>
      <c r="M312" s="164"/>
      <c r="O312" t="s">
        <v>94</v>
      </c>
      <c r="P312" s="19">
        <v>46226.450694444444</v>
      </c>
      <c r="Q312" s="33">
        <v>46223</v>
      </c>
      <c r="R312" s="33">
        <v>46226</v>
      </c>
      <c r="S312" s="33">
        <v>46232</v>
      </c>
      <c r="W312"/>
      <c r="AH312" s="55" t="str">
        <f t="shared" si="66"/>
        <v/>
      </c>
      <c r="AI312" s="55" t="str">
        <f t="shared" si="67"/>
        <v>FALSO</v>
      </c>
      <c r="AJ312" s="55">
        <f t="shared" si="68"/>
        <v>0</v>
      </c>
      <c r="AK312" s="93" t="str">
        <f t="shared" si="69"/>
        <v/>
      </c>
      <c r="AL312" s="96" t="str">
        <f t="shared" si="70"/>
        <v/>
      </c>
      <c r="AM312" s="93" t="str">
        <f t="shared" si="71"/>
        <v/>
      </c>
      <c r="AN312" s="96" t="str">
        <f t="shared" si="72"/>
        <v/>
      </c>
      <c r="AO312" s="93" t="str">
        <f t="shared" si="73"/>
        <v/>
      </c>
      <c r="AP312" s="96" t="str">
        <f t="shared" si="74"/>
        <v/>
      </c>
      <c r="AQ312" s="93" t="str">
        <f t="shared" si="75"/>
        <v/>
      </c>
      <c r="AR312" s="96" t="str">
        <f t="shared" si="76"/>
        <v/>
      </c>
      <c r="AS312" s="93" t="str">
        <f t="shared" si="77"/>
        <v/>
      </c>
      <c r="AT312" s="96" t="str">
        <f t="shared" si="78"/>
        <v/>
      </c>
      <c r="AU312" s="93" t="str">
        <f t="shared" si="79"/>
        <v/>
      </c>
    </row>
    <row r="313" spans="1:47" x14ac:dyDescent="0.3">
      <c r="A313" t="s">
        <v>84</v>
      </c>
      <c r="B313" s="164" t="s">
        <v>2063</v>
      </c>
      <c r="C313" t="s">
        <v>1990</v>
      </c>
      <c r="D313" t="s">
        <v>1432</v>
      </c>
      <c r="E313" t="s">
        <v>90</v>
      </c>
      <c r="F313" t="s">
        <v>1433</v>
      </c>
      <c r="H313" t="s">
        <v>2064</v>
      </c>
      <c r="L313" t="s">
        <v>91</v>
      </c>
      <c r="O313" t="s">
        <v>135</v>
      </c>
      <c r="P313" s="19">
        <v>46225.870138888888</v>
      </c>
      <c r="Q313" s="33">
        <v>46223</v>
      </c>
      <c r="R313" s="33">
        <v>46226</v>
      </c>
      <c r="W313"/>
      <c r="AH313" s="55" t="str">
        <f t="shared" si="66"/>
        <v/>
      </c>
      <c r="AI313" s="55" t="str">
        <f t="shared" si="67"/>
        <v>FALSO</v>
      </c>
      <c r="AJ313" s="55">
        <f t="shared" si="68"/>
        <v>0</v>
      </c>
      <c r="AK313" s="93" t="str">
        <f t="shared" si="69"/>
        <v/>
      </c>
      <c r="AL313" s="96" t="str">
        <f t="shared" si="70"/>
        <v/>
      </c>
      <c r="AM313" s="93" t="str">
        <f t="shared" si="71"/>
        <v/>
      </c>
      <c r="AN313" s="96" t="str">
        <f t="shared" si="72"/>
        <v/>
      </c>
      <c r="AO313" s="93" t="str">
        <f t="shared" si="73"/>
        <v/>
      </c>
      <c r="AP313" s="96" t="str">
        <f t="shared" si="74"/>
        <v/>
      </c>
      <c r="AQ313" s="93" t="str">
        <f t="shared" si="75"/>
        <v/>
      </c>
      <c r="AR313" s="96" t="str">
        <f t="shared" si="76"/>
        <v/>
      </c>
      <c r="AS313" s="93" t="str">
        <f t="shared" si="77"/>
        <v/>
      </c>
      <c r="AT313" s="96" t="str">
        <f t="shared" si="78"/>
        <v/>
      </c>
      <c r="AU313" s="93" t="str">
        <f t="shared" si="79"/>
        <v/>
      </c>
    </row>
    <row r="314" spans="1:47" x14ac:dyDescent="0.3">
      <c r="A314" t="s">
        <v>84</v>
      </c>
      <c r="B314" s="164" t="s">
        <v>2065</v>
      </c>
      <c r="C314" t="s">
        <v>1990</v>
      </c>
      <c r="D314" t="s">
        <v>1432</v>
      </c>
      <c r="E314" t="s">
        <v>90</v>
      </c>
      <c r="F314" t="s">
        <v>1433</v>
      </c>
      <c r="H314" t="s">
        <v>2066</v>
      </c>
      <c r="L314" t="s">
        <v>91</v>
      </c>
      <c r="M314" s="164"/>
      <c r="O314" t="s">
        <v>135</v>
      </c>
      <c r="P314" s="19">
        <v>46225.84375</v>
      </c>
      <c r="Q314" s="33">
        <v>46223</v>
      </c>
      <c r="R314" s="33">
        <v>46226</v>
      </c>
      <c r="W314"/>
      <c r="AH314" s="55" t="str">
        <f t="shared" si="66"/>
        <v/>
      </c>
      <c r="AI314" s="55" t="str">
        <f t="shared" si="67"/>
        <v>FALSO</v>
      </c>
      <c r="AJ314" s="55">
        <f t="shared" si="68"/>
        <v>0</v>
      </c>
      <c r="AK314" s="93" t="str">
        <f t="shared" si="69"/>
        <v/>
      </c>
      <c r="AL314" s="96" t="str">
        <f t="shared" si="70"/>
        <v/>
      </c>
      <c r="AM314" s="93" t="str">
        <f t="shared" si="71"/>
        <v/>
      </c>
      <c r="AN314" s="96" t="str">
        <f t="shared" si="72"/>
        <v/>
      </c>
      <c r="AO314" s="93" t="str">
        <f t="shared" si="73"/>
        <v/>
      </c>
      <c r="AP314" s="96" t="str">
        <f t="shared" si="74"/>
        <v/>
      </c>
      <c r="AQ314" s="93" t="str">
        <f t="shared" si="75"/>
        <v/>
      </c>
      <c r="AR314" s="96" t="str">
        <f t="shared" si="76"/>
        <v/>
      </c>
      <c r="AS314" s="93" t="str">
        <f t="shared" si="77"/>
        <v/>
      </c>
      <c r="AT314" s="96" t="str">
        <f t="shared" si="78"/>
        <v/>
      </c>
      <c r="AU314" s="93" t="str">
        <f t="shared" si="79"/>
        <v/>
      </c>
    </row>
    <row r="315" spans="1:47" x14ac:dyDescent="0.3">
      <c r="A315" t="s">
        <v>84</v>
      </c>
      <c r="B315" s="164" t="s">
        <v>2067</v>
      </c>
      <c r="C315" t="s">
        <v>1990</v>
      </c>
      <c r="D315" t="s">
        <v>1432</v>
      </c>
      <c r="E315" t="s">
        <v>90</v>
      </c>
      <c r="F315" t="s">
        <v>1433</v>
      </c>
      <c r="H315" t="s">
        <v>2068</v>
      </c>
      <c r="J315">
        <v>3600</v>
      </c>
      <c r="L315" t="s">
        <v>91</v>
      </c>
      <c r="O315" t="s">
        <v>94</v>
      </c>
      <c r="P315" s="19">
        <v>46225.843055555553</v>
      </c>
      <c r="Q315" s="33">
        <v>46223</v>
      </c>
      <c r="R315" s="33">
        <v>46226</v>
      </c>
      <c r="S315" s="33">
        <v>46226</v>
      </c>
      <c r="T315"/>
      <c r="U315"/>
      <c r="V315"/>
      <c r="W315"/>
      <c r="AH315" s="55">
        <f t="shared" si="66"/>
        <v>1</v>
      </c>
      <c r="AI315" s="55" t="str">
        <f t="shared" si="67"/>
        <v>FALSO</v>
      </c>
      <c r="AJ315" s="55">
        <f t="shared" si="68"/>
        <v>0</v>
      </c>
      <c r="AK315" s="93" t="str">
        <f t="shared" si="69"/>
        <v/>
      </c>
      <c r="AL315" s="96" t="str">
        <f t="shared" si="70"/>
        <v/>
      </c>
      <c r="AM315" s="93" t="str">
        <f t="shared" si="71"/>
        <v/>
      </c>
      <c r="AN315" s="96" t="str">
        <f t="shared" si="72"/>
        <v/>
      </c>
      <c r="AO315" s="93" t="str">
        <f t="shared" si="73"/>
        <v/>
      </c>
      <c r="AP315" s="96" t="str">
        <f t="shared" si="74"/>
        <v/>
      </c>
      <c r="AQ315" s="93" t="str">
        <f t="shared" si="75"/>
        <v/>
      </c>
      <c r="AR315" s="96" t="str">
        <f t="shared" si="76"/>
        <v/>
      </c>
      <c r="AS315" s="93" t="str">
        <f t="shared" si="77"/>
        <v/>
      </c>
      <c r="AT315" s="96" t="str">
        <f t="shared" si="78"/>
        <v/>
      </c>
      <c r="AU315" s="93" t="str">
        <f t="shared" si="79"/>
        <v/>
      </c>
    </row>
    <row r="316" spans="1:47" x14ac:dyDescent="0.3">
      <c r="A316" t="s">
        <v>84</v>
      </c>
      <c r="B316" s="164" t="s">
        <v>2069</v>
      </c>
      <c r="C316" t="s">
        <v>1990</v>
      </c>
      <c r="D316" t="s">
        <v>1432</v>
      </c>
      <c r="E316" t="s">
        <v>90</v>
      </c>
      <c r="F316" t="s">
        <v>1433</v>
      </c>
      <c r="H316" t="s">
        <v>2070</v>
      </c>
      <c r="J316">
        <v>1800</v>
      </c>
      <c r="L316" t="s">
        <v>91</v>
      </c>
      <c r="O316" t="s">
        <v>135</v>
      </c>
      <c r="P316" s="19">
        <v>46225.732638888891</v>
      </c>
      <c r="Q316" s="33">
        <v>46223</v>
      </c>
      <c r="R316" s="33">
        <v>46225</v>
      </c>
      <c r="S316"/>
      <c r="T316"/>
      <c r="U316"/>
      <c r="V316"/>
      <c r="W316"/>
      <c r="AH316" s="55">
        <f t="shared" si="66"/>
        <v>0.5</v>
      </c>
      <c r="AI316" s="55" t="str">
        <f t="shared" si="67"/>
        <v>FALSO</v>
      </c>
      <c r="AJ316" s="55">
        <f t="shared" si="68"/>
        <v>0</v>
      </c>
      <c r="AK316" s="93" t="str">
        <f t="shared" si="69"/>
        <v/>
      </c>
      <c r="AL316" s="96" t="str">
        <f t="shared" si="70"/>
        <v/>
      </c>
      <c r="AM316" s="93" t="str">
        <f t="shared" si="71"/>
        <v/>
      </c>
      <c r="AN316" s="96" t="str">
        <f t="shared" si="72"/>
        <v/>
      </c>
      <c r="AO316" s="93" t="str">
        <f t="shared" si="73"/>
        <v/>
      </c>
      <c r="AP316" s="96" t="str">
        <f t="shared" si="74"/>
        <v/>
      </c>
      <c r="AQ316" s="93" t="str">
        <f t="shared" si="75"/>
        <v/>
      </c>
      <c r="AR316" s="96" t="str">
        <f t="shared" si="76"/>
        <v/>
      </c>
      <c r="AS316" s="93" t="str">
        <f t="shared" si="77"/>
        <v/>
      </c>
      <c r="AT316" s="96" t="str">
        <f t="shared" si="78"/>
        <v/>
      </c>
      <c r="AU316" s="93" t="str">
        <f t="shared" si="79"/>
        <v/>
      </c>
    </row>
    <row r="317" spans="1:47" x14ac:dyDescent="0.3">
      <c r="A317" t="s">
        <v>84</v>
      </c>
      <c r="B317" s="164" t="s">
        <v>2071</v>
      </c>
      <c r="C317" t="s">
        <v>1987</v>
      </c>
      <c r="D317" t="s">
        <v>1432</v>
      </c>
      <c r="E317" t="s">
        <v>90</v>
      </c>
      <c r="F317" t="s">
        <v>1433</v>
      </c>
      <c r="H317" t="s">
        <v>2072</v>
      </c>
      <c r="L317" t="s">
        <v>91</v>
      </c>
      <c r="O317" t="s">
        <v>94</v>
      </c>
      <c r="P317" s="19">
        <v>46225.729861111111</v>
      </c>
      <c r="Q317" s="33">
        <v>46223</v>
      </c>
      <c r="R317" s="33">
        <v>46232</v>
      </c>
      <c r="S317" s="33">
        <v>46232</v>
      </c>
      <c r="T317"/>
      <c r="U317"/>
      <c r="V317"/>
      <c r="W317"/>
      <c r="AH317" s="55" t="str">
        <f t="shared" si="66"/>
        <v/>
      </c>
      <c r="AI317" s="55" t="str">
        <f t="shared" si="67"/>
        <v>FALSO</v>
      </c>
      <c r="AJ317" s="55">
        <f t="shared" si="68"/>
        <v>0</v>
      </c>
      <c r="AK317" s="93" t="str">
        <f t="shared" si="69"/>
        <v/>
      </c>
      <c r="AL317" s="96" t="str">
        <f t="shared" si="70"/>
        <v/>
      </c>
      <c r="AM317" s="93" t="str">
        <f t="shared" si="71"/>
        <v/>
      </c>
      <c r="AN317" s="96" t="str">
        <f t="shared" si="72"/>
        <v/>
      </c>
      <c r="AO317" s="93" t="str">
        <f t="shared" si="73"/>
        <v/>
      </c>
      <c r="AP317" s="96" t="str">
        <f t="shared" si="74"/>
        <v/>
      </c>
      <c r="AQ317" s="93" t="str">
        <f t="shared" si="75"/>
        <v/>
      </c>
      <c r="AR317" s="96" t="str">
        <f t="shared" si="76"/>
        <v/>
      </c>
      <c r="AS317" s="93" t="str">
        <f t="shared" si="77"/>
        <v/>
      </c>
      <c r="AT317" s="96" t="str">
        <f t="shared" si="78"/>
        <v/>
      </c>
      <c r="AU317" s="93" t="str">
        <f t="shared" si="79"/>
        <v/>
      </c>
    </row>
    <row r="318" spans="1:47" x14ac:dyDescent="0.3">
      <c r="A318" t="s">
        <v>84</v>
      </c>
      <c r="B318" s="164" t="s">
        <v>2073</v>
      </c>
      <c r="C318" t="s">
        <v>1864</v>
      </c>
      <c r="D318" t="s">
        <v>1432</v>
      </c>
      <c r="E318" t="s">
        <v>90</v>
      </c>
      <c r="F318" t="s">
        <v>1433</v>
      </c>
      <c r="H318" t="s">
        <v>2074</v>
      </c>
      <c r="J318">
        <v>7200</v>
      </c>
      <c r="L318" t="s">
        <v>91</v>
      </c>
      <c r="O318" t="s">
        <v>94</v>
      </c>
      <c r="P318" s="19">
        <v>46225.635416666664</v>
      </c>
      <c r="R318" s="33">
        <v>46233</v>
      </c>
      <c r="S318" s="33">
        <v>46239</v>
      </c>
      <c r="T318"/>
      <c r="U318"/>
      <c r="V318"/>
      <c r="W318"/>
      <c r="AH318" s="55">
        <f t="shared" si="66"/>
        <v>2</v>
      </c>
      <c r="AI318" s="55" t="str">
        <f t="shared" si="67"/>
        <v>FALSO</v>
      </c>
      <c r="AJ318" s="55">
        <f t="shared" si="68"/>
        <v>0</v>
      </c>
      <c r="AK318" s="93" t="str">
        <f t="shared" si="69"/>
        <v/>
      </c>
      <c r="AL318" s="96" t="str">
        <f t="shared" si="70"/>
        <v/>
      </c>
      <c r="AM318" s="93" t="str">
        <f t="shared" si="71"/>
        <v/>
      </c>
      <c r="AN318" s="96" t="str">
        <f t="shared" si="72"/>
        <v/>
      </c>
      <c r="AO318" s="93" t="str">
        <f t="shared" si="73"/>
        <v/>
      </c>
      <c r="AP318" s="96" t="str">
        <f t="shared" si="74"/>
        <v/>
      </c>
      <c r="AQ318" s="93" t="str">
        <f t="shared" si="75"/>
        <v/>
      </c>
      <c r="AR318" s="96" t="str">
        <f t="shared" si="76"/>
        <v/>
      </c>
      <c r="AS318" s="93" t="str">
        <f t="shared" si="77"/>
        <v/>
      </c>
      <c r="AT318" s="96" t="str">
        <f t="shared" si="78"/>
        <v/>
      </c>
      <c r="AU318" s="93" t="str">
        <f t="shared" si="79"/>
        <v/>
      </c>
    </row>
    <row r="319" spans="1:47" x14ac:dyDescent="0.3">
      <c r="A319" t="s">
        <v>84</v>
      </c>
      <c r="B319" s="164" t="s">
        <v>2075</v>
      </c>
      <c r="C319" t="s">
        <v>1990</v>
      </c>
      <c r="D319" t="s">
        <v>1432</v>
      </c>
      <c r="E319" t="s">
        <v>90</v>
      </c>
      <c r="F319" t="s">
        <v>1433</v>
      </c>
      <c r="H319" t="s">
        <v>2076</v>
      </c>
      <c r="J319">
        <v>14400</v>
      </c>
      <c r="L319" t="s">
        <v>91</v>
      </c>
      <c r="O319" t="s">
        <v>94</v>
      </c>
      <c r="P319" s="19">
        <v>46225.507638888892</v>
      </c>
      <c r="Q319" s="33">
        <v>46223</v>
      </c>
      <c r="R319" s="33">
        <v>46227</v>
      </c>
      <c r="S319" s="33">
        <v>46227</v>
      </c>
      <c r="W319"/>
      <c r="AH319" s="55">
        <f t="shared" si="66"/>
        <v>4</v>
      </c>
      <c r="AI319" s="55" t="str">
        <f t="shared" si="67"/>
        <v>FALSO</v>
      </c>
      <c r="AJ319" s="55">
        <f t="shared" si="68"/>
        <v>0</v>
      </c>
      <c r="AK319" s="93" t="str">
        <f t="shared" si="69"/>
        <v/>
      </c>
      <c r="AL319" s="96" t="str">
        <f t="shared" si="70"/>
        <v/>
      </c>
      <c r="AM319" s="93" t="str">
        <f t="shared" si="71"/>
        <v/>
      </c>
      <c r="AN319" s="96" t="str">
        <f t="shared" si="72"/>
        <v/>
      </c>
      <c r="AO319" s="93" t="str">
        <f t="shared" si="73"/>
        <v/>
      </c>
      <c r="AP319" s="96" t="str">
        <f t="shared" si="74"/>
        <v/>
      </c>
      <c r="AQ319" s="93" t="str">
        <f t="shared" si="75"/>
        <v/>
      </c>
      <c r="AR319" s="96" t="str">
        <f t="shared" si="76"/>
        <v/>
      </c>
      <c r="AS319" s="93" t="str">
        <f t="shared" si="77"/>
        <v/>
      </c>
      <c r="AT319" s="96" t="str">
        <f t="shared" si="78"/>
        <v/>
      </c>
      <c r="AU319" s="93" t="str">
        <f t="shared" si="79"/>
        <v/>
      </c>
    </row>
    <row r="320" spans="1:47" x14ac:dyDescent="0.3">
      <c r="A320" t="s">
        <v>84</v>
      </c>
      <c r="B320" s="164" t="s">
        <v>2077</v>
      </c>
      <c r="C320" t="s">
        <v>1990</v>
      </c>
      <c r="D320" t="s">
        <v>1432</v>
      </c>
      <c r="E320" t="s">
        <v>90</v>
      </c>
      <c r="F320" t="s">
        <v>1433</v>
      </c>
      <c r="H320" t="s">
        <v>2078</v>
      </c>
      <c r="J320">
        <v>1200</v>
      </c>
      <c r="L320" t="s">
        <v>91</v>
      </c>
      <c r="O320" t="s">
        <v>94</v>
      </c>
      <c r="P320" s="19">
        <v>46225.439583333333</v>
      </c>
      <c r="Q320" s="33">
        <v>46223</v>
      </c>
      <c r="R320" s="33">
        <v>46226</v>
      </c>
      <c r="S320" s="33">
        <v>46226</v>
      </c>
      <c r="T320"/>
      <c r="U320"/>
      <c r="V320"/>
      <c r="W320"/>
      <c r="AH320" s="55">
        <f t="shared" si="66"/>
        <v>0.33333333333333331</v>
      </c>
      <c r="AI320" s="55" t="str">
        <f t="shared" si="67"/>
        <v>FALSO</v>
      </c>
      <c r="AJ320" s="55">
        <f t="shared" si="68"/>
        <v>0</v>
      </c>
      <c r="AK320" s="93" t="str">
        <f t="shared" si="69"/>
        <v/>
      </c>
      <c r="AL320" s="96" t="str">
        <f t="shared" si="70"/>
        <v/>
      </c>
      <c r="AM320" s="93" t="str">
        <f t="shared" si="71"/>
        <v/>
      </c>
      <c r="AN320" s="96" t="str">
        <f t="shared" si="72"/>
        <v/>
      </c>
      <c r="AO320" s="93" t="str">
        <f t="shared" si="73"/>
        <v/>
      </c>
      <c r="AP320" s="96" t="str">
        <f t="shared" si="74"/>
        <v/>
      </c>
      <c r="AQ320" s="93" t="str">
        <f t="shared" si="75"/>
        <v/>
      </c>
      <c r="AR320" s="96" t="str">
        <f t="shared" si="76"/>
        <v/>
      </c>
      <c r="AS320" s="93" t="str">
        <f t="shared" si="77"/>
        <v/>
      </c>
      <c r="AT320" s="96" t="str">
        <f t="shared" si="78"/>
        <v/>
      </c>
      <c r="AU320" s="93" t="str">
        <f t="shared" si="79"/>
        <v/>
      </c>
    </row>
    <row r="321" spans="1:47" x14ac:dyDescent="0.3">
      <c r="A321" t="s">
        <v>89</v>
      </c>
      <c r="B321" s="164" t="s">
        <v>2079</v>
      </c>
      <c r="C321" t="s">
        <v>1573</v>
      </c>
      <c r="D321" t="s">
        <v>1432</v>
      </c>
      <c r="E321" t="s">
        <v>90</v>
      </c>
      <c r="F321" t="s">
        <v>1433</v>
      </c>
      <c r="H321" t="s">
        <v>2080</v>
      </c>
      <c r="J321">
        <v>21600</v>
      </c>
      <c r="L321" t="s">
        <v>91</v>
      </c>
      <c r="M321" s="164"/>
      <c r="O321" t="s">
        <v>94</v>
      </c>
      <c r="P321" s="19">
        <v>46225.367361111108</v>
      </c>
      <c r="Q321" s="33">
        <v>46265</v>
      </c>
      <c r="R321" s="33">
        <v>46267</v>
      </c>
      <c r="S321" s="33">
        <v>46267</v>
      </c>
      <c r="W321"/>
      <c r="AH321" s="55">
        <f t="shared" si="66"/>
        <v>6</v>
      </c>
      <c r="AI321" s="55" t="str">
        <f t="shared" si="67"/>
        <v>FALSO</v>
      </c>
      <c r="AJ321" s="55">
        <f t="shared" si="68"/>
        <v>0</v>
      </c>
      <c r="AK321" s="93" t="str">
        <f t="shared" si="69"/>
        <v/>
      </c>
      <c r="AL321" s="96" t="str">
        <f t="shared" si="70"/>
        <v/>
      </c>
      <c r="AM321" s="93" t="str">
        <f t="shared" si="71"/>
        <v/>
      </c>
      <c r="AN321" s="96" t="str">
        <f t="shared" si="72"/>
        <v/>
      </c>
      <c r="AO321" s="93" t="str">
        <f t="shared" si="73"/>
        <v/>
      </c>
      <c r="AP321" s="96" t="str">
        <f t="shared" si="74"/>
        <v/>
      </c>
      <c r="AQ321" s="93" t="str">
        <f t="shared" si="75"/>
        <v/>
      </c>
      <c r="AR321" s="96" t="str">
        <f t="shared" si="76"/>
        <v/>
      </c>
      <c r="AS321" s="93" t="str">
        <f t="shared" si="77"/>
        <v/>
      </c>
      <c r="AT321" s="96" t="str">
        <f t="shared" si="78"/>
        <v/>
      </c>
      <c r="AU321" s="93" t="str">
        <f t="shared" si="79"/>
        <v/>
      </c>
    </row>
    <row r="322" spans="1:47" x14ac:dyDescent="0.3">
      <c r="A322" t="s">
        <v>84</v>
      </c>
      <c r="B322" s="164" t="s">
        <v>2081</v>
      </c>
      <c r="C322" t="s">
        <v>1990</v>
      </c>
      <c r="D322" t="s">
        <v>1432</v>
      </c>
      <c r="E322" t="s">
        <v>90</v>
      </c>
      <c r="F322" t="s">
        <v>1433</v>
      </c>
      <c r="H322" t="s">
        <v>2082</v>
      </c>
      <c r="J322">
        <v>1800</v>
      </c>
      <c r="L322" t="s">
        <v>91</v>
      </c>
      <c r="O322" t="s">
        <v>135</v>
      </c>
      <c r="P322" s="19">
        <v>46225.36041666667</v>
      </c>
      <c r="Q322" s="33">
        <v>46223</v>
      </c>
      <c r="R322" s="33">
        <v>46225</v>
      </c>
      <c r="T322"/>
      <c r="U322"/>
      <c r="V322"/>
      <c r="W322"/>
      <c r="AH322" s="55">
        <f t="shared" si="66"/>
        <v>0.5</v>
      </c>
      <c r="AI322" s="55" t="str">
        <f t="shared" si="67"/>
        <v>FALSO</v>
      </c>
      <c r="AJ322" s="55">
        <f t="shared" si="68"/>
        <v>0</v>
      </c>
      <c r="AK322" s="93" t="str">
        <f t="shared" si="69"/>
        <v/>
      </c>
      <c r="AL322" s="96" t="str">
        <f t="shared" si="70"/>
        <v/>
      </c>
      <c r="AM322" s="93" t="str">
        <f t="shared" si="71"/>
        <v/>
      </c>
      <c r="AN322" s="96" t="str">
        <f t="shared" si="72"/>
        <v/>
      </c>
      <c r="AO322" s="93" t="str">
        <f t="shared" si="73"/>
        <v/>
      </c>
      <c r="AP322" s="96" t="str">
        <f t="shared" si="74"/>
        <v/>
      </c>
      <c r="AQ322" s="93" t="str">
        <f t="shared" si="75"/>
        <v/>
      </c>
      <c r="AR322" s="96" t="str">
        <f t="shared" si="76"/>
        <v/>
      </c>
      <c r="AS322" s="93" t="str">
        <f t="shared" si="77"/>
        <v/>
      </c>
      <c r="AT322" s="96" t="str">
        <f t="shared" si="78"/>
        <v/>
      </c>
      <c r="AU322" s="93" t="str">
        <f t="shared" si="79"/>
        <v/>
      </c>
    </row>
    <row r="323" spans="1:47" x14ac:dyDescent="0.3">
      <c r="A323" t="s">
        <v>84</v>
      </c>
      <c r="B323" s="164" t="s">
        <v>2083</v>
      </c>
      <c r="C323" t="s">
        <v>1990</v>
      </c>
      <c r="D323" t="s">
        <v>1432</v>
      </c>
      <c r="E323" t="s">
        <v>90</v>
      </c>
      <c r="F323" t="s">
        <v>1433</v>
      </c>
      <c r="H323" t="s">
        <v>2084</v>
      </c>
      <c r="J323">
        <v>14400</v>
      </c>
      <c r="L323" t="s">
        <v>91</v>
      </c>
      <c r="M323" s="35"/>
      <c r="O323" t="s">
        <v>94</v>
      </c>
      <c r="P323" s="19">
        <v>46224.959027777775</v>
      </c>
      <c r="Q323" s="33">
        <v>46223</v>
      </c>
      <c r="R323" s="33">
        <v>46225</v>
      </c>
      <c r="S323" s="33">
        <v>46226</v>
      </c>
      <c r="W323"/>
      <c r="AH323" s="55">
        <f t="shared" ref="AH323:AH386" si="80">IF(J323="","",J323/3600)</f>
        <v>4</v>
      </c>
      <c r="AI323" s="55" t="str">
        <f t="shared" ref="AI323:AI386" si="81">IF(COUNTIF(AG323, "*dia*"), "VERDADEIRO", "FALSO")</f>
        <v>FALSO</v>
      </c>
      <c r="AJ323" s="55">
        <f t="shared" ref="AJ323:AJ386" si="82">IF(AI323="VERDADEIRO",LEFT(AG323,2),0)</f>
        <v>0</v>
      </c>
      <c r="AK323" s="93" t="str">
        <f t="shared" ref="AK323:AK386" si="83">IF(OR(A323="Solicitação de Serviço",A323="Incidente",P323="",Q323=""),"",IF((NETWORKDAYS.INTL(P323,Q323,1)-1)=0,1,NETWORKDAYS.INTL(P323,Q323,1)-1))</f>
        <v/>
      </c>
      <c r="AL323" s="96" t="str">
        <f t="shared" ref="AL323:AL386" si="84">IF(X323="","",AK323=X323)</f>
        <v/>
      </c>
      <c r="AM323" s="93" t="str">
        <f t="shared" ref="AM323:AM386" si="85">IF(OR(A323="Solicitação de Serviço",A323="Incidente",R323="",S323=""),"",IF((NETWORKDAYS.INTL(R323,S323,1)-1)=0,1,NETWORKDAYS.INTL(R323,S323,1)-1-AJ323))</f>
        <v/>
      </c>
      <c r="AN323" s="96" t="str">
        <f t="shared" ref="AN323:AN386" si="86">IF(Y323="","",AM323=Y323)</f>
        <v/>
      </c>
      <c r="AO323" s="93" t="str">
        <f t="shared" ref="AO323:AO386" si="87">IF(OR(A323="Solicitação de Serviço",A323="Incidente",T323="",U323=""),"",IF((NETWORKDAYS.INTL(T323,U323,1)-1)=0,1,NETWORKDAYS.INTL(T323,U323,1)-1))</f>
        <v/>
      </c>
      <c r="AP323" s="96" t="str">
        <f t="shared" ref="AP323:AP386" si="88">IF(Z323="","",AO323=Z323)</f>
        <v/>
      </c>
      <c r="AQ323" s="93" t="str">
        <f t="shared" ref="AQ323:AQ386" si="89">IF(OR(A323="Solicitação de Serviço",A323="Incidente",V323="",W323=""),"",IF((NETWORKDAYS.INTL(V323,W323,1)-1)=0,1,IF((NETWORKDAYS.INTL(V323,W323,1)-1)&lt;0,"",NETWORKDAYS.INTL(V323,W323,1)-1)))</f>
        <v/>
      </c>
      <c r="AR323" s="96" t="str">
        <f t="shared" ref="AR323:AR386" si="90">IF(AA323="","",AQ323=AA323)</f>
        <v/>
      </c>
      <c r="AS323" s="93" t="str">
        <f t="shared" ref="AS323:AS386" si="91">IF(OR(A323="Solicitação de Serviço",A323="Incidente",P323=""),"",IF(OR(A323="História",A323="Enabler",A323="Débito Técnico"),IF(W323="","",NETWORKDAYS.INTL(P323,W323,1)-1),IF(U323="","",NETWORKDAYS.INTL(P323,U323,1)-1)))</f>
        <v/>
      </c>
      <c r="AT323" s="96" t="str">
        <f t="shared" ref="AT323:AT386" si="92">IF(OR(A323="Solicitação de Serviço",A323="Incidente",A323="Sustentação"),"",IF(P323="","",IF(OR(A323="História",A323="Enabler",A323="Débito Técnico"),AS323=AC323,AS323=AB323)))</f>
        <v/>
      </c>
      <c r="AU323" s="93" t="str">
        <f t="shared" ref="AU323:AU386" si="93">IF(M323="","",M323)</f>
        <v/>
      </c>
    </row>
    <row r="324" spans="1:47" x14ac:dyDescent="0.3">
      <c r="A324" t="s">
        <v>84</v>
      </c>
      <c r="B324" s="164" t="s">
        <v>2085</v>
      </c>
      <c r="C324" t="s">
        <v>1990</v>
      </c>
      <c r="D324" t="s">
        <v>1432</v>
      </c>
      <c r="E324" t="s">
        <v>90</v>
      </c>
      <c r="F324" t="s">
        <v>1433</v>
      </c>
      <c r="H324" t="s">
        <v>2086</v>
      </c>
      <c r="J324">
        <v>1200</v>
      </c>
      <c r="L324" t="s">
        <v>91</v>
      </c>
      <c r="O324" t="s">
        <v>135</v>
      </c>
      <c r="P324" s="19">
        <v>46224.541666666664</v>
      </c>
      <c r="Q324" s="33">
        <v>46223</v>
      </c>
      <c r="R324" s="33">
        <v>46225</v>
      </c>
      <c r="T324"/>
      <c r="U324"/>
      <c r="V324"/>
      <c r="W324"/>
      <c r="AH324" s="55">
        <f t="shared" si="80"/>
        <v>0.33333333333333331</v>
      </c>
      <c r="AI324" s="55" t="str">
        <f t="shared" si="81"/>
        <v>FALSO</v>
      </c>
      <c r="AJ324" s="55">
        <f t="shared" si="82"/>
        <v>0</v>
      </c>
      <c r="AK324" s="93" t="str">
        <f t="shared" si="83"/>
        <v/>
      </c>
      <c r="AL324" s="96" t="str">
        <f t="shared" si="84"/>
        <v/>
      </c>
      <c r="AM324" s="93" t="str">
        <f t="shared" si="85"/>
        <v/>
      </c>
      <c r="AN324" s="96" t="str">
        <f t="shared" si="86"/>
        <v/>
      </c>
      <c r="AO324" s="93" t="str">
        <f t="shared" si="87"/>
        <v/>
      </c>
      <c r="AP324" s="96" t="str">
        <f t="shared" si="88"/>
        <v/>
      </c>
      <c r="AQ324" s="93" t="str">
        <f t="shared" si="89"/>
        <v/>
      </c>
      <c r="AR324" s="96" t="str">
        <f t="shared" si="90"/>
        <v/>
      </c>
      <c r="AS324" s="93" t="str">
        <f t="shared" si="91"/>
        <v/>
      </c>
      <c r="AT324" s="96" t="str">
        <f t="shared" si="92"/>
        <v/>
      </c>
      <c r="AU324" s="93" t="str">
        <f t="shared" si="93"/>
        <v/>
      </c>
    </row>
    <row r="325" spans="1:47" x14ac:dyDescent="0.3">
      <c r="A325" t="s">
        <v>84</v>
      </c>
      <c r="B325" s="164" t="s">
        <v>2087</v>
      </c>
      <c r="C325" t="s">
        <v>1990</v>
      </c>
      <c r="D325" t="s">
        <v>1432</v>
      </c>
      <c r="E325" t="s">
        <v>90</v>
      </c>
      <c r="F325" t="s">
        <v>1433</v>
      </c>
      <c r="H325" t="s">
        <v>2088</v>
      </c>
      <c r="J325">
        <v>300</v>
      </c>
      <c r="L325" t="s">
        <v>91</v>
      </c>
      <c r="M325" s="35"/>
      <c r="O325" t="s">
        <v>135</v>
      </c>
      <c r="P325" s="19">
        <v>46224.467361111114</v>
      </c>
      <c r="Q325" s="33">
        <v>46223</v>
      </c>
      <c r="R325" s="33">
        <v>46230</v>
      </c>
      <c r="W325"/>
      <c r="AH325" s="55">
        <f t="shared" si="80"/>
        <v>8.3333333333333329E-2</v>
      </c>
      <c r="AI325" s="55" t="str">
        <f t="shared" si="81"/>
        <v>FALSO</v>
      </c>
      <c r="AJ325" s="55">
        <f t="shared" si="82"/>
        <v>0</v>
      </c>
      <c r="AK325" s="93" t="str">
        <f t="shared" si="83"/>
        <v/>
      </c>
      <c r="AL325" s="96" t="str">
        <f t="shared" si="84"/>
        <v/>
      </c>
      <c r="AM325" s="93" t="str">
        <f t="shared" si="85"/>
        <v/>
      </c>
      <c r="AN325" s="96" t="str">
        <f t="shared" si="86"/>
        <v/>
      </c>
      <c r="AO325" s="93" t="str">
        <f t="shared" si="87"/>
        <v/>
      </c>
      <c r="AP325" s="96" t="str">
        <f t="shared" si="88"/>
        <v/>
      </c>
      <c r="AQ325" s="93" t="str">
        <f t="shared" si="89"/>
        <v/>
      </c>
      <c r="AR325" s="96" t="str">
        <f t="shared" si="90"/>
        <v/>
      </c>
      <c r="AS325" s="93" t="str">
        <f t="shared" si="91"/>
        <v/>
      </c>
      <c r="AT325" s="96" t="str">
        <f t="shared" si="92"/>
        <v/>
      </c>
      <c r="AU325" s="93" t="str">
        <f t="shared" si="93"/>
        <v/>
      </c>
    </row>
    <row r="326" spans="1:47" x14ac:dyDescent="0.3">
      <c r="A326" t="s">
        <v>84</v>
      </c>
      <c r="B326" s="164" t="s">
        <v>2089</v>
      </c>
      <c r="C326" t="s">
        <v>1990</v>
      </c>
      <c r="D326" t="s">
        <v>1432</v>
      </c>
      <c r="E326" t="s">
        <v>90</v>
      </c>
      <c r="F326" t="s">
        <v>1433</v>
      </c>
      <c r="H326" t="s">
        <v>2090</v>
      </c>
      <c r="J326">
        <v>3600</v>
      </c>
      <c r="L326" t="s">
        <v>91</v>
      </c>
      <c r="O326" t="s">
        <v>94</v>
      </c>
      <c r="P326" s="19">
        <v>46224.375694444447</v>
      </c>
      <c r="Q326" s="33">
        <v>46223</v>
      </c>
      <c r="R326" s="33">
        <v>46225</v>
      </c>
      <c r="S326" s="33">
        <v>46225</v>
      </c>
      <c r="T326"/>
      <c r="U326"/>
      <c r="V326"/>
      <c r="W326"/>
      <c r="AH326" s="55">
        <f t="shared" si="80"/>
        <v>1</v>
      </c>
      <c r="AI326" s="55" t="str">
        <f t="shared" si="81"/>
        <v>FALSO</v>
      </c>
      <c r="AJ326" s="55">
        <f t="shared" si="82"/>
        <v>0</v>
      </c>
      <c r="AK326" s="93" t="str">
        <f t="shared" si="83"/>
        <v/>
      </c>
      <c r="AL326" s="96" t="str">
        <f t="shared" si="84"/>
        <v/>
      </c>
      <c r="AM326" s="93" t="str">
        <f t="shared" si="85"/>
        <v/>
      </c>
      <c r="AN326" s="96" t="str">
        <f t="shared" si="86"/>
        <v/>
      </c>
      <c r="AO326" s="93" t="str">
        <f t="shared" si="87"/>
        <v/>
      </c>
      <c r="AP326" s="96" t="str">
        <f t="shared" si="88"/>
        <v/>
      </c>
      <c r="AQ326" s="93" t="str">
        <f t="shared" si="89"/>
        <v/>
      </c>
      <c r="AR326" s="96" t="str">
        <f t="shared" si="90"/>
        <v/>
      </c>
      <c r="AS326" s="93" t="str">
        <f t="shared" si="91"/>
        <v/>
      </c>
      <c r="AT326" s="96" t="str">
        <f t="shared" si="92"/>
        <v/>
      </c>
      <c r="AU326" s="93" t="str">
        <f t="shared" si="93"/>
        <v/>
      </c>
    </row>
    <row r="327" spans="1:47" x14ac:dyDescent="0.3">
      <c r="A327" t="s">
        <v>84</v>
      </c>
      <c r="B327" s="164" t="s">
        <v>2091</v>
      </c>
      <c r="C327" t="s">
        <v>1990</v>
      </c>
      <c r="D327" t="s">
        <v>1432</v>
      </c>
      <c r="E327" t="s">
        <v>90</v>
      </c>
      <c r="F327" t="s">
        <v>1433</v>
      </c>
      <c r="H327" t="s">
        <v>2092</v>
      </c>
      <c r="J327">
        <v>3600</v>
      </c>
      <c r="L327" t="s">
        <v>91</v>
      </c>
      <c r="O327" t="s">
        <v>94</v>
      </c>
      <c r="P327" s="19">
        <v>46223.776388888888</v>
      </c>
      <c r="Q327" s="33">
        <v>46223</v>
      </c>
      <c r="R327" s="33">
        <v>46224</v>
      </c>
      <c r="S327" s="33">
        <v>46224</v>
      </c>
      <c r="T327"/>
      <c r="U327"/>
      <c r="V327"/>
      <c r="W327"/>
      <c r="AH327" s="55">
        <f t="shared" si="80"/>
        <v>1</v>
      </c>
      <c r="AI327" s="55" t="str">
        <f t="shared" si="81"/>
        <v>FALSO</v>
      </c>
      <c r="AJ327" s="55">
        <f t="shared" si="82"/>
        <v>0</v>
      </c>
      <c r="AK327" s="93" t="str">
        <f t="shared" si="83"/>
        <v/>
      </c>
      <c r="AL327" s="96" t="str">
        <f t="shared" si="84"/>
        <v/>
      </c>
      <c r="AM327" s="93" t="str">
        <f t="shared" si="85"/>
        <v/>
      </c>
      <c r="AN327" s="96" t="str">
        <f t="shared" si="86"/>
        <v/>
      </c>
      <c r="AO327" s="93" t="str">
        <f t="shared" si="87"/>
        <v/>
      </c>
      <c r="AP327" s="96" t="str">
        <f t="shared" si="88"/>
        <v/>
      </c>
      <c r="AQ327" s="93" t="str">
        <f t="shared" si="89"/>
        <v/>
      </c>
      <c r="AR327" s="96" t="str">
        <f t="shared" si="90"/>
        <v/>
      </c>
      <c r="AS327" s="93" t="str">
        <f t="shared" si="91"/>
        <v/>
      </c>
      <c r="AT327" s="96" t="str">
        <f t="shared" si="92"/>
        <v/>
      </c>
      <c r="AU327" s="93" t="str">
        <f t="shared" si="93"/>
        <v/>
      </c>
    </row>
    <row r="328" spans="1:47" x14ac:dyDescent="0.3">
      <c r="A328" t="s">
        <v>84</v>
      </c>
      <c r="B328" s="164" t="s">
        <v>2093</v>
      </c>
      <c r="C328" t="s">
        <v>1990</v>
      </c>
      <c r="D328" t="s">
        <v>1432</v>
      </c>
      <c r="E328" t="s">
        <v>90</v>
      </c>
      <c r="F328" t="s">
        <v>1433</v>
      </c>
      <c r="H328" t="s">
        <v>2094</v>
      </c>
      <c r="J328">
        <v>3600</v>
      </c>
      <c r="L328" t="s">
        <v>91</v>
      </c>
      <c r="O328" t="s">
        <v>94</v>
      </c>
      <c r="P328" s="19">
        <v>46223.770138888889</v>
      </c>
      <c r="Q328" s="33">
        <v>46223</v>
      </c>
      <c r="R328" s="33">
        <v>46224</v>
      </c>
      <c r="S328" s="33">
        <v>46224</v>
      </c>
      <c r="T328"/>
      <c r="U328"/>
      <c r="V328"/>
      <c r="W328"/>
      <c r="AH328" s="55">
        <f t="shared" si="80"/>
        <v>1</v>
      </c>
      <c r="AI328" s="55" t="str">
        <f t="shared" si="81"/>
        <v>FALSO</v>
      </c>
      <c r="AJ328" s="55">
        <f t="shared" si="82"/>
        <v>0</v>
      </c>
      <c r="AK328" s="93" t="str">
        <f t="shared" si="83"/>
        <v/>
      </c>
      <c r="AL328" s="96" t="str">
        <f t="shared" si="84"/>
        <v/>
      </c>
      <c r="AM328" s="93" t="str">
        <f t="shared" si="85"/>
        <v/>
      </c>
      <c r="AN328" s="96" t="str">
        <f t="shared" si="86"/>
        <v/>
      </c>
      <c r="AO328" s="93" t="str">
        <f t="shared" si="87"/>
        <v/>
      </c>
      <c r="AP328" s="96" t="str">
        <f t="shared" si="88"/>
        <v/>
      </c>
      <c r="AQ328" s="93" t="str">
        <f t="shared" si="89"/>
        <v/>
      </c>
      <c r="AR328" s="96" t="str">
        <f t="shared" si="90"/>
        <v/>
      </c>
      <c r="AS328" s="93" t="str">
        <f t="shared" si="91"/>
        <v/>
      </c>
      <c r="AT328" s="96" t="str">
        <f t="shared" si="92"/>
        <v/>
      </c>
      <c r="AU328" s="93" t="str">
        <f t="shared" si="93"/>
        <v/>
      </c>
    </row>
    <row r="329" spans="1:47" x14ac:dyDescent="0.3">
      <c r="A329" t="s">
        <v>84</v>
      </c>
      <c r="B329" s="164" t="s">
        <v>2095</v>
      </c>
      <c r="C329" t="s">
        <v>1990</v>
      </c>
      <c r="D329" t="s">
        <v>1432</v>
      </c>
      <c r="E329" t="s">
        <v>90</v>
      </c>
      <c r="F329" t="s">
        <v>1433</v>
      </c>
      <c r="H329" t="s">
        <v>2096</v>
      </c>
      <c r="J329">
        <v>43200</v>
      </c>
      <c r="L329" t="s">
        <v>91</v>
      </c>
      <c r="O329" t="s">
        <v>94</v>
      </c>
      <c r="P329" s="19">
        <v>46223.710416666669</v>
      </c>
      <c r="Q329" s="33">
        <v>46223</v>
      </c>
      <c r="R329" s="33">
        <v>46225</v>
      </c>
      <c r="S329" s="33">
        <v>46227</v>
      </c>
      <c r="T329"/>
      <c r="U329"/>
      <c r="V329"/>
      <c r="W329"/>
      <c r="AH329" s="55">
        <f t="shared" si="80"/>
        <v>12</v>
      </c>
      <c r="AI329" s="55" t="str">
        <f t="shared" si="81"/>
        <v>FALSO</v>
      </c>
      <c r="AJ329" s="55">
        <f t="shared" si="82"/>
        <v>0</v>
      </c>
      <c r="AK329" s="93" t="str">
        <f t="shared" si="83"/>
        <v/>
      </c>
      <c r="AL329" s="96" t="str">
        <f t="shared" si="84"/>
        <v/>
      </c>
      <c r="AM329" s="93" t="str">
        <f t="shared" si="85"/>
        <v/>
      </c>
      <c r="AN329" s="96" t="str">
        <f t="shared" si="86"/>
        <v/>
      </c>
      <c r="AO329" s="93" t="str">
        <f t="shared" si="87"/>
        <v/>
      </c>
      <c r="AP329" s="96" t="str">
        <f t="shared" si="88"/>
        <v/>
      </c>
      <c r="AQ329" s="93" t="str">
        <f t="shared" si="89"/>
        <v/>
      </c>
      <c r="AR329" s="96" t="str">
        <f t="shared" si="90"/>
        <v/>
      </c>
      <c r="AS329" s="93" t="str">
        <f t="shared" si="91"/>
        <v/>
      </c>
      <c r="AT329" s="96" t="str">
        <f t="shared" si="92"/>
        <v/>
      </c>
      <c r="AU329" s="93" t="str">
        <f t="shared" si="93"/>
        <v/>
      </c>
    </row>
    <row r="330" spans="1:47" x14ac:dyDescent="0.3">
      <c r="A330" t="s">
        <v>89</v>
      </c>
      <c r="B330" s="164" t="s">
        <v>2097</v>
      </c>
      <c r="C330" t="s">
        <v>1990</v>
      </c>
      <c r="D330" t="s">
        <v>1432</v>
      </c>
      <c r="E330" t="s">
        <v>90</v>
      </c>
      <c r="F330" t="s">
        <v>1433</v>
      </c>
      <c r="H330" t="s">
        <v>2098</v>
      </c>
      <c r="J330">
        <v>1800</v>
      </c>
      <c r="L330" t="s">
        <v>91</v>
      </c>
      <c r="O330" t="s">
        <v>94</v>
      </c>
      <c r="P330" s="19">
        <v>46223.614583333336</v>
      </c>
      <c r="Q330" s="33">
        <v>46223</v>
      </c>
      <c r="R330" s="33">
        <v>46224</v>
      </c>
      <c r="S330" s="33">
        <v>46224</v>
      </c>
      <c r="W330"/>
      <c r="AH330" s="55">
        <f t="shared" si="80"/>
        <v>0.5</v>
      </c>
      <c r="AI330" s="55" t="str">
        <f t="shared" si="81"/>
        <v>FALSO</v>
      </c>
      <c r="AJ330" s="55">
        <f t="shared" si="82"/>
        <v>0</v>
      </c>
      <c r="AK330" s="93" t="str">
        <f t="shared" si="83"/>
        <v/>
      </c>
      <c r="AL330" s="96" t="str">
        <f t="shared" si="84"/>
        <v/>
      </c>
      <c r="AM330" s="93" t="str">
        <f t="shared" si="85"/>
        <v/>
      </c>
      <c r="AN330" s="96" t="str">
        <f t="shared" si="86"/>
        <v/>
      </c>
      <c r="AO330" s="93" t="str">
        <f t="shared" si="87"/>
        <v/>
      </c>
      <c r="AP330" s="96" t="str">
        <f t="shared" si="88"/>
        <v/>
      </c>
      <c r="AQ330" s="93" t="str">
        <f t="shared" si="89"/>
        <v/>
      </c>
      <c r="AR330" s="96" t="str">
        <f t="shared" si="90"/>
        <v/>
      </c>
      <c r="AS330" s="93" t="str">
        <f t="shared" si="91"/>
        <v/>
      </c>
      <c r="AT330" s="96" t="str">
        <f t="shared" si="92"/>
        <v/>
      </c>
      <c r="AU330" s="93" t="str">
        <f t="shared" si="93"/>
        <v/>
      </c>
    </row>
    <row r="331" spans="1:47" x14ac:dyDescent="0.3">
      <c r="A331" t="s">
        <v>84</v>
      </c>
      <c r="B331" s="164" t="s">
        <v>2099</v>
      </c>
      <c r="C331" t="s">
        <v>1867</v>
      </c>
      <c r="D331" t="s">
        <v>1432</v>
      </c>
      <c r="E331" t="s">
        <v>90</v>
      </c>
      <c r="F331" t="s">
        <v>1433</v>
      </c>
      <c r="H331" t="s">
        <v>2100</v>
      </c>
      <c r="J331">
        <v>14400</v>
      </c>
      <c r="L331" t="s">
        <v>91</v>
      </c>
      <c r="O331" t="s">
        <v>94</v>
      </c>
      <c r="P331" s="19">
        <v>46223.545138888891</v>
      </c>
      <c r="Q331" s="33">
        <v>46237</v>
      </c>
      <c r="R331" s="33">
        <v>46244</v>
      </c>
      <c r="S331" s="33">
        <v>46244</v>
      </c>
      <c r="W331"/>
      <c r="AH331" s="55">
        <f t="shared" si="80"/>
        <v>4</v>
      </c>
      <c r="AI331" s="55" t="str">
        <f t="shared" si="81"/>
        <v>FALSO</v>
      </c>
      <c r="AJ331" s="55">
        <f t="shared" si="82"/>
        <v>0</v>
      </c>
      <c r="AK331" s="93" t="str">
        <f t="shared" si="83"/>
        <v/>
      </c>
      <c r="AL331" s="96" t="str">
        <f t="shared" si="84"/>
        <v/>
      </c>
      <c r="AM331" s="93" t="str">
        <f t="shared" si="85"/>
        <v/>
      </c>
      <c r="AN331" s="96" t="str">
        <f t="shared" si="86"/>
        <v/>
      </c>
      <c r="AO331" s="93" t="str">
        <f t="shared" si="87"/>
        <v/>
      </c>
      <c r="AP331" s="96" t="str">
        <f t="shared" si="88"/>
        <v/>
      </c>
      <c r="AQ331" s="93" t="str">
        <f t="shared" si="89"/>
        <v/>
      </c>
      <c r="AR331" s="96" t="str">
        <f t="shared" si="90"/>
        <v/>
      </c>
      <c r="AS331" s="93" t="str">
        <f t="shared" si="91"/>
        <v/>
      </c>
      <c r="AT331" s="96" t="str">
        <f t="shared" si="92"/>
        <v/>
      </c>
      <c r="AU331" s="93" t="str">
        <f t="shared" si="93"/>
        <v/>
      </c>
    </row>
    <row r="332" spans="1:47" x14ac:dyDescent="0.3">
      <c r="A332" t="s">
        <v>84</v>
      </c>
      <c r="B332" s="164" t="s">
        <v>2101</v>
      </c>
      <c r="C332" t="s">
        <v>1990</v>
      </c>
      <c r="D332" t="s">
        <v>1432</v>
      </c>
      <c r="E332" t="s">
        <v>90</v>
      </c>
      <c r="F332" t="s">
        <v>1433</v>
      </c>
      <c r="H332" t="s">
        <v>2102</v>
      </c>
      <c r="L332" t="s">
        <v>91</v>
      </c>
      <c r="M332" s="35"/>
      <c r="O332" t="s">
        <v>135</v>
      </c>
      <c r="P332" s="19">
        <v>46223.472222222219</v>
      </c>
      <c r="Q332" s="33">
        <v>46223</v>
      </c>
      <c r="R332" s="33">
        <v>46223</v>
      </c>
      <c r="W332"/>
      <c r="AH332" s="55" t="str">
        <f t="shared" si="80"/>
        <v/>
      </c>
      <c r="AI332" s="55" t="str">
        <f t="shared" si="81"/>
        <v>FALSO</v>
      </c>
      <c r="AJ332" s="55">
        <f t="shared" si="82"/>
        <v>0</v>
      </c>
      <c r="AK332" s="93" t="str">
        <f t="shared" si="83"/>
        <v/>
      </c>
      <c r="AL332" s="96" t="str">
        <f t="shared" si="84"/>
        <v/>
      </c>
      <c r="AM332" s="93" t="str">
        <f t="shared" si="85"/>
        <v/>
      </c>
      <c r="AN332" s="96" t="str">
        <f t="shared" si="86"/>
        <v/>
      </c>
      <c r="AO332" s="93" t="str">
        <f t="shared" si="87"/>
        <v/>
      </c>
      <c r="AP332" s="96" t="str">
        <f t="shared" si="88"/>
        <v/>
      </c>
      <c r="AQ332" s="93" t="str">
        <f t="shared" si="89"/>
        <v/>
      </c>
      <c r="AR332" s="96" t="str">
        <f t="shared" si="90"/>
        <v/>
      </c>
      <c r="AS332" s="93" t="str">
        <f t="shared" si="91"/>
        <v/>
      </c>
      <c r="AT332" s="96" t="str">
        <f t="shared" si="92"/>
        <v/>
      </c>
      <c r="AU332" s="93" t="str">
        <f t="shared" si="93"/>
        <v/>
      </c>
    </row>
    <row r="333" spans="1:47" x14ac:dyDescent="0.3">
      <c r="A333" t="s">
        <v>84</v>
      </c>
      <c r="B333" s="164" t="s">
        <v>2103</v>
      </c>
      <c r="C333" t="s">
        <v>1990</v>
      </c>
      <c r="D333" t="s">
        <v>1432</v>
      </c>
      <c r="E333" t="s">
        <v>90</v>
      </c>
      <c r="F333" t="s">
        <v>1433</v>
      </c>
      <c r="H333" t="s">
        <v>2104</v>
      </c>
      <c r="J333">
        <v>600</v>
      </c>
      <c r="L333" t="s">
        <v>91</v>
      </c>
      <c r="O333" t="s">
        <v>135</v>
      </c>
      <c r="P333" s="19">
        <v>46223.425000000003</v>
      </c>
      <c r="Q333" s="33">
        <v>46223</v>
      </c>
      <c r="R333" s="33">
        <v>46223</v>
      </c>
      <c r="W333"/>
      <c r="AH333" s="55">
        <f t="shared" si="80"/>
        <v>0.16666666666666666</v>
      </c>
      <c r="AI333" s="55" t="str">
        <f t="shared" si="81"/>
        <v>FALSO</v>
      </c>
      <c r="AJ333" s="55">
        <f t="shared" si="82"/>
        <v>0</v>
      </c>
      <c r="AK333" s="93" t="str">
        <f t="shared" si="83"/>
        <v/>
      </c>
      <c r="AL333" s="96" t="str">
        <f t="shared" si="84"/>
        <v/>
      </c>
      <c r="AM333" s="93" t="str">
        <f t="shared" si="85"/>
        <v/>
      </c>
      <c r="AN333" s="96" t="str">
        <f t="shared" si="86"/>
        <v/>
      </c>
      <c r="AO333" s="93" t="str">
        <f t="shared" si="87"/>
        <v/>
      </c>
      <c r="AP333" s="96" t="str">
        <f t="shared" si="88"/>
        <v/>
      </c>
      <c r="AQ333" s="93" t="str">
        <f t="shared" si="89"/>
        <v/>
      </c>
      <c r="AR333" s="96" t="str">
        <f t="shared" si="90"/>
        <v/>
      </c>
      <c r="AS333" s="93" t="str">
        <f t="shared" si="91"/>
        <v/>
      </c>
      <c r="AT333" s="96" t="str">
        <f t="shared" si="92"/>
        <v/>
      </c>
      <c r="AU333" s="93" t="str">
        <f t="shared" si="93"/>
        <v/>
      </c>
    </row>
    <row r="334" spans="1:47" x14ac:dyDescent="0.3">
      <c r="A334" t="s">
        <v>84</v>
      </c>
      <c r="B334" s="164" t="s">
        <v>2105</v>
      </c>
      <c r="C334" t="s">
        <v>1990</v>
      </c>
      <c r="D334" t="s">
        <v>1432</v>
      </c>
      <c r="E334" t="s">
        <v>90</v>
      </c>
      <c r="F334" t="s">
        <v>1433</v>
      </c>
      <c r="H334" t="s">
        <v>2106</v>
      </c>
      <c r="L334" t="s">
        <v>91</v>
      </c>
      <c r="O334" t="s">
        <v>94</v>
      </c>
      <c r="P334" s="19">
        <v>46223.405555555553</v>
      </c>
      <c r="Q334" s="33">
        <v>46223</v>
      </c>
      <c r="R334" s="33">
        <v>46225</v>
      </c>
      <c r="S334" s="33">
        <v>46225</v>
      </c>
      <c r="W334"/>
      <c r="AH334" s="55" t="str">
        <f t="shared" si="80"/>
        <v/>
      </c>
      <c r="AI334" s="55" t="str">
        <f t="shared" si="81"/>
        <v>FALSO</v>
      </c>
      <c r="AJ334" s="55">
        <f t="shared" si="82"/>
        <v>0</v>
      </c>
      <c r="AK334" s="93" t="str">
        <f t="shared" si="83"/>
        <v/>
      </c>
      <c r="AL334" s="96" t="str">
        <f t="shared" si="84"/>
        <v/>
      </c>
      <c r="AM334" s="93" t="str">
        <f t="shared" si="85"/>
        <v/>
      </c>
      <c r="AN334" s="96" t="str">
        <f t="shared" si="86"/>
        <v/>
      </c>
      <c r="AO334" s="93" t="str">
        <f t="shared" si="87"/>
        <v/>
      </c>
      <c r="AP334" s="96" t="str">
        <f t="shared" si="88"/>
        <v/>
      </c>
      <c r="AQ334" s="93" t="str">
        <f t="shared" si="89"/>
        <v/>
      </c>
      <c r="AR334" s="96" t="str">
        <f t="shared" si="90"/>
        <v/>
      </c>
      <c r="AS334" s="93" t="str">
        <f t="shared" si="91"/>
        <v/>
      </c>
      <c r="AT334" s="96" t="str">
        <f t="shared" si="92"/>
        <v/>
      </c>
      <c r="AU334" s="93" t="str">
        <f t="shared" si="93"/>
        <v/>
      </c>
    </row>
    <row r="335" spans="1:47" x14ac:dyDescent="0.3">
      <c r="A335" t="s">
        <v>108</v>
      </c>
      <c r="B335" s="164" t="s">
        <v>2107</v>
      </c>
      <c r="C335" t="s">
        <v>1990</v>
      </c>
      <c r="D335" t="s">
        <v>1432</v>
      </c>
      <c r="E335" t="s">
        <v>90</v>
      </c>
      <c r="F335" t="s">
        <v>1433</v>
      </c>
      <c r="G335">
        <v>2</v>
      </c>
      <c r="H335" t="s">
        <v>2108</v>
      </c>
      <c r="I335">
        <v>2</v>
      </c>
      <c r="J335">
        <v>50400</v>
      </c>
      <c r="L335" t="s">
        <v>91</v>
      </c>
      <c r="M335" s="164" t="s">
        <v>102</v>
      </c>
      <c r="O335" t="s">
        <v>94</v>
      </c>
      <c r="P335" s="19">
        <v>46223.401388888888</v>
      </c>
      <c r="Q335" s="33">
        <v>46223</v>
      </c>
      <c r="R335" s="33">
        <v>46227</v>
      </c>
      <c r="S335" s="33">
        <v>46230</v>
      </c>
      <c r="T335" s="33">
        <v>46230</v>
      </c>
      <c r="U335" s="33">
        <v>46231</v>
      </c>
      <c r="V335" s="33">
        <v>46231</v>
      </c>
      <c r="W335"/>
      <c r="Y335">
        <v>1</v>
      </c>
      <c r="Z335">
        <v>1</v>
      </c>
      <c r="AB335">
        <v>6</v>
      </c>
      <c r="AH335" s="55">
        <f t="shared" si="80"/>
        <v>14</v>
      </c>
      <c r="AI335" s="55" t="str">
        <f t="shared" si="81"/>
        <v>FALSO</v>
      </c>
      <c r="AJ335" s="55">
        <f t="shared" si="82"/>
        <v>0</v>
      </c>
      <c r="AK335" s="93">
        <f t="shared" si="83"/>
        <v>1</v>
      </c>
      <c r="AL335" s="96" t="str">
        <f t="shared" si="84"/>
        <v/>
      </c>
      <c r="AM335" s="93">
        <f t="shared" si="85"/>
        <v>1</v>
      </c>
      <c r="AN335" s="96" t="b">
        <f t="shared" si="86"/>
        <v>1</v>
      </c>
      <c r="AO335" s="93">
        <f t="shared" si="87"/>
        <v>1</v>
      </c>
      <c r="AP335" s="96" t="b">
        <f t="shared" si="88"/>
        <v>1</v>
      </c>
      <c r="AQ335" s="93" t="str">
        <f t="shared" si="89"/>
        <v/>
      </c>
      <c r="AR335" s="96" t="str">
        <f t="shared" si="90"/>
        <v/>
      </c>
      <c r="AS335" s="93">
        <f t="shared" si="91"/>
        <v>6</v>
      </c>
      <c r="AT335" s="96" t="b">
        <f t="shared" si="92"/>
        <v>1</v>
      </c>
      <c r="AU335" s="93" t="str">
        <f t="shared" si="93"/>
        <v>JADO-5833</v>
      </c>
    </row>
    <row r="336" spans="1:47" x14ac:dyDescent="0.3">
      <c r="A336" t="s">
        <v>95</v>
      </c>
      <c r="B336" s="164" t="s">
        <v>2109</v>
      </c>
      <c r="C336" t="s">
        <v>1990</v>
      </c>
      <c r="D336" t="s">
        <v>1432</v>
      </c>
      <c r="E336" t="s">
        <v>132</v>
      </c>
      <c r="F336" t="s">
        <v>1433</v>
      </c>
      <c r="G336">
        <v>3</v>
      </c>
      <c r="H336" t="s">
        <v>2110</v>
      </c>
      <c r="I336">
        <v>3</v>
      </c>
      <c r="J336">
        <v>54000</v>
      </c>
      <c r="L336" t="s">
        <v>91</v>
      </c>
      <c r="M336" s="164" t="s">
        <v>2111</v>
      </c>
      <c r="O336" t="s">
        <v>94</v>
      </c>
      <c r="P336" s="19">
        <v>46222.757638888892</v>
      </c>
      <c r="Q336" s="33">
        <v>46223</v>
      </c>
      <c r="R336" s="33">
        <v>46225</v>
      </c>
      <c r="S336" s="33">
        <v>46230</v>
      </c>
      <c r="T336" s="33">
        <v>46230</v>
      </c>
      <c r="U336" s="33">
        <v>46233</v>
      </c>
      <c r="V336" s="33">
        <v>46233</v>
      </c>
      <c r="W336" s="33">
        <v>46281</v>
      </c>
      <c r="Y336">
        <v>3</v>
      </c>
      <c r="AA336">
        <v>34</v>
      </c>
      <c r="AB336">
        <v>8</v>
      </c>
      <c r="AC336">
        <v>42</v>
      </c>
      <c r="AH336" s="55">
        <f t="shared" si="80"/>
        <v>15</v>
      </c>
      <c r="AI336" s="55" t="str">
        <f t="shared" si="81"/>
        <v>FALSO</v>
      </c>
      <c r="AJ336" s="55">
        <f t="shared" si="82"/>
        <v>0</v>
      </c>
      <c r="AK336" s="93">
        <f t="shared" si="83"/>
        <v>1</v>
      </c>
      <c r="AL336" s="96" t="str">
        <f t="shared" si="84"/>
        <v/>
      </c>
      <c r="AM336" s="93">
        <f t="shared" si="85"/>
        <v>3</v>
      </c>
      <c r="AN336" s="96" t="b">
        <f t="shared" si="86"/>
        <v>1</v>
      </c>
      <c r="AO336" s="93">
        <f t="shared" si="87"/>
        <v>3</v>
      </c>
      <c r="AP336" s="96" t="str">
        <f t="shared" si="88"/>
        <v/>
      </c>
      <c r="AQ336" s="93">
        <f t="shared" si="89"/>
        <v>34</v>
      </c>
      <c r="AR336" s="96" t="b">
        <f t="shared" si="90"/>
        <v>1</v>
      </c>
      <c r="AS336" s="93">
        <f t="shared" si="91"/>
        <v>42</v>
      </c>
      <c r="AT336" s="96" t="b">
        <f t="shared" si="92"/>
        <v>1</v>
      </c>
      <c r="AU336" s="93" t="str">
        <f t="shared" si="93"/>
        <v>ARTSG-313</v>
      </c>
    </row>
    <row r="337" spans="1:47" x14ac:dyDescent="0.3">
      <c r="A337" t="s">
        <v>95</v>
      </c>
      <c r="B337" s="164" t="s">
        <v>2112</v>
      </c>
      <c r="C337" t="s">
        <v>1990</v>
      </c>
      <c r="D337" t="s">
        <v>1432</v>
      </c>
      <c r="E337" t="s">
        <v>132</v>
      </c>
      <c r="F337" t="s">
        <v>1433</v>
      </c>
      <c r="G337">
        <v>1</v>
      </c>
      <c r="H337" t="s">
        <v>2113</v>
      </c>
      <c r="I337">
        <v>1</v>
      </c>
      <c r="J337">
        <v>28800</v>
      </c>
      <c r="L337" t="s">
        <v>91</v>
      </c>
      <c r="M337" s="164" t="s">
        <v>2111</v>
      </c>
      <c r="O337" t="s">
        <v>94</v>
      </c>
      <c r="P337" s="19">
        <v>46222.754166666666</v>
      </c>
      <c r="Q337" s="33">
        <v>46223</v>
      </c>
      <c r="R337" s="33">
        <v>46224</v>
      </c>
      <c r="S337" s="33">
        <v>46224</v>
      </c>
      <c r="T337" s="33">
        <v>46224</v>
      </c>
      <c r="U337" s="33">
        <v>46224</v>
      </c>
      <c r="V337" s="33">
        <v>46224</v>
      </c>
      <c r="W337" s="33">
        <v>46224</v>
      </c>
      <c r="Y337">
        <v>1</v>
      </c>
      <c r="AB337">
        <v>1</v>
      </c>
      <c r="AH337" s="55">
        <f t="shared" si="80"/>
        <v>8</v>
      </c>
      <c r="AI337" s="55" t="str">
        <f t="shared" si="81"/>
        <v>FALSO</v>
      </c>
      <c r="AJ337" s="55">
        <f t="shared" si="82"/>
        <v>0</v>
      </c>
      <c r="AK337" s="93">
        <f t="shared" si="83"/>
        <v>1</v>
      </c>
      <c r="AL337" s="96" t="str">
        <f t="shared" si="84"/>
        <v/>
      </c>
      <c r="AM337" s="93">
        <f t="shared" si="85"/>
        <v>1</v>
      </c>
      <c r="AN337" s="96" t="b">
        <f t="shared" si="86"/>
        <v>1</v>
      </c>
      <c r="AO337" s="93">
        <f t="shared" si="87"/>
        <v>1</v>
      </c>
      <c r="AP337" s="96" t="str">
        <f t="shared" si="88"/>
        <v/>
      </c>
      <c r="AQ337" s="93">
        <f t="shared" si="89"/>
        <v>1</v>
      </c>
      <c r="AR337" s="96" t="str">
        <f t="shared" si="90"/>
        <v/>
      </c>
      <c r="AS337" s="93">
        <f t="shared" si="91"/>
        <v>1</v>
      </c>
      <c r="AT337" s="96" t="b">
        <f t="shared" si="92"/>
        <v>0</v>
      </c>
      <c r="AU337" s="93" t="str">
        <f t="shared" si="93"/>
        <v>ARTSG-313</v>
      </c>
    </row>
    <row r="338" spans="1:47" x14ac:dyDescent="0.3">
      <c r="A338" t="s">
        <v>95</v>
      </c>
      <c r="B338" s="164" t="s">
        <v>2114</v>
      </c>
      <c r="C338" t="s">
        <v>1990</v>
      </c>
      <c r="D338" t="s">
        <v>1432</v>
      </c>
      <c r="E338" t="s">
        <v>132</v>
      </c>
      <c r="F338" t="s">
        <v>1433</v>
      </c>
      <c r="G338">
        <v>1</v>
      </c>
      <c r="H338" t="s">
        <v>2115</v>
      </c>
      <c r="I338">
        <v>1</v>
      </c>
      <c r="J338">
        <v>19800</v>
      </c>
      <c r="L338" t="s">
        <v>91</v>
      </c>
      <c r="M338" s="164" t="s">
        <v>2111</v>
      </c>
      <c r="O338" t="s">
        <v>94</v>
      </c>
      <c r="P338" s="19">
        <v>46222.737500000003</v>
      </c>
      <c r="Q338" s="33">
        <v>46223</v>
      </c>
      <c r="R338" s="33">
        <v>46230</v>
      </c>
      <c r="S338" s="33">
        <v>46230</v>
      </c>
      <c r="T338" s="33">
        <v>46230</v>
      </c>
      <c r="U338" s="33">
        <v>46233</v>
      </c>
      <c r="V338" s="33">
        <v>46233</v>
      </c>
      <c r="W338" s="33">
        <v>46281</v>
      </c>
      <c r="Y338">
        <v>1</v>
      </c>
      <c r="AB338">
        <v>8</v>
      </c>
      <c r="AH338" s="55">
        <f t="shared" si="80"/>
        <v>5.5</v>
      </c>
      <c r="AI338" s="55" t="str">
        <f t="shared" si="81"/>
        <v>FALSO</v>
      </c>
      <c r="AJ338" s="55">
        <f t="shared" si="82"/>
        <v>0</v>
      </c>
      <c r="AK338" s="93">
        <f t="shared" si="83"/>
        <v>1</v>
      </c>
      <c r="AL338" s="96" t="str">
        <f t="shared" si="84"/>
        <v/>
      </c>
      <c r="AM338" s="93">
        <f t="shared" si="85"/>
        <v>1</v>
      </c>
      <c r="AN338" s="96" t="b">
        <f t="shared" si="86"/>
        <v>1</v>
      </c>
      <c r="AO338" s="93">
        <f t="shared" si="87"/>
        <v>3</v>
      </c>
      <c r="AP338" s="96" t="str">
        <f t="shared" si="88"/>
        <v/>
      </c>
      <c r="AQ338" s="93">
        <f t="shared" si="89"/>
        <v>34</v>
      </c>
      <c r="AR338" s="96" t="str">
        <f t="shared" si="90"/>
        <v/>
      </c>
      <c r="AS338" s="93">
        <f t="shared" si="91"/>
        <v>42</v>
      </c>
      <c r="AT338" s="96" t="b">
        <f t="shared" si="92"/>
        <v>0</v>
      </c>
      <c r="AU338" s="93" t="str">
        <f t="shared" si="93"/>
        <v>ARTSG-313</v>
      </c>
    </row>
    <row r="339" spans="1:47" x14ac:dyDescent="0.3">
      <c r="A339" t="s">
        <v>84</v>
      </c>
      <c r="B339" s="164" t="s">
        <v>2116</v>
      </c>
      <c r="C339" t="s">
        <v>1990</v>
      </c>
      <c r="D339" t="s">
        <v>1432</v>
      </c>
      <c r="E339" t="s">
        <v>90</v>
      </c>
      <c r="F339" t="s">
        <v>1433</v>
      </c>
      <c r="H339" t="s">
        <v>2117</v>
      </c>
      <c r="J339">
        <v>3600</v>
      </c>
      <c r="L339" t="s">
        <v>91</v>
      </c>
      <c r="O339" t="s">
        <v>94</v>
      </c>
      <c r="P339" s="19">
        <v>46220.925694444442</v>
      </c>
      <c r="Q339" s="33">
        <v>46223</v>
      </c>
      <c r="R339" s="33">
        <v>46224</v>
      </c>
      <c r="S339" s="33">
        <v>46224</v>
      </c>
      <c r="T339"/>
      <c r="U339"/>
      <c r="V339"/>
      <c r="W339"/>
      <c r="AH339" s="55">
        <f t="shared" si="80"/>
        <v>1</v>
      </c>
      <c r="AI339" s="55" t="str">
        <f t="shared" si="81"/>
        <v>FALSO</v>
      </c>
      <c r="AJ339" s="55">
        <f t="shared" si="82"/>
        <v>0</v>
      </c>
      <c r="AK339" s="93" t="str">
        <f t="shared" si="83"/>
        <v/>
      </c>
      <c r="AL339" s="96" t="str">
        <f t="shared" si="84"/>
        <v/>
      </c>
      <c r="AM339" s="93" t="str">
        <f t="shared" si="85"/>
        <v/>
      </c>
      <c r="AN339" s="96" t="str">
        <f t="shared" si="86"/>
        <v/>
      </c>
      <c r="AO339" s="93" t="str">
        <f t="shared" si="87"/>
        <v/>
      </c>
      <c r="AP339" s="96" t="str">
        <f t="shared" si="88"/>
        <v/>
      </c>
      <c r="AQ339" s="93" t="str">
        <f t="shared" si="89"/>
        <v/>
      </c>
      <c r="AR339" s="96" t="str">
        <f t="shared" si="90"/>
        <v/>
      </c>
      <c r="AS339" s="93" t="str">
        <f t="shared" si="91"/>
        <v/>
      </c>
      <c r="AT339" s="96" t="str">
        <f t="shared" si="92"/>
        <v/>
      </c>
      <c r="AU339" s="93" t="str">
        <f t="shared" si="93"/>
        <v/>
      </c>
    </row>
    <row r="340" spans="1:47" x14ac:dyDescent="0.3">
      <c r="A340" t="s">
        <v>84</v>
      </c>
      <c r="B340" s="164" t="s">
        <v>2118</v>
      </c>
      <c r="C340" t="s">
        <v>1990</v>
      </c>
      <c r="D340" t="s">
        <v>1432</v>
      </c>
      <c r="E340" t="s">
        <v>90</v>
      </c>
      <c r="F340" t="s">
        <v>1433</v>
      </c>
      <c r="H340" t="s">
        <v>2119</v>
      </c>
      <c r="J340">
        <v>14400</v>
      </c>
      <c r="L340" t="s">
        <v>91</v>
      </c>
      <c r="O340" t="s">
        <v>94</v>
      </c>
      <c r="P340" s="19">
        <v>46220.728472222225</v>
      </c>
      <c r="Q340" s="33">
        <v>46223</v>
      </c>
      <c r="R340" s="33">
        <v>46224</v>
      </c>
      <c r="S340" s="33">
        <v>46224</v>
      </c>
      <c r="T340"/>
      <c r="U340"/>
      <c r="V340"/>
      <c r="W340"/>
      <c r="AH340" s="55">
        <f t="shared" si="80"/>
        <v>4</v>
      </c>
      <c r="AI340" s="55" t="str">
        <f t="shared" si="81"/>
        <v>FALSO</v>
      </c>
      <c r="AJ340" s="55">
        <f t="shared" si="82"/>
        <v>0</v>
      </c>
      <c r="AK340" s="93" t="str">
        <f t="shared" si="83"/>
        <v/>
      </c>
      <c r="AL340" s="96" t="str">
        <f t="shared" si="84"/>
        <v/>
      </c>
      <c r="AM340" s="93" t="str">
        <f t="shared" si="85"/>
        <v/>
      </c>
      <c r="AN340" s="96" t="str">
        <f t="shared" si="86"/>
        <v/>
      </c>
      <c r="AO340" s="93" t="str">
        <f t="shared" si="87"/>
        <v/>
      </c>
      <c r="AP340" s="96" t="str">
        <f t="shared" si="88"/>
        <v/>
      </c>
      <c r="AQ340" s="93" t="str">
        <f t="shared" si="89"/>
        <v/>
      </c>
      <c r="AR340" s="96" t="str">
        <f t="shared" si="90"/>
        <v/>
      </c>
      <c r="AS340" s="93" t="str">
        <f t="shared" si="91"/>
        <v/>
      </c>
      <c r="AT340" s="96" t="str">
        <f t="shared" si="92"/>
        <v/>
      </c>
      <c r="AU340" s="93" t="str">
        <f t="shared" si="93"/>
        <v/>
      </c>
    </row>
    <row r="341" spans="1:47" x14ac:dyDescent="0.3">
      <c r="A341" t="s">
        <v>84</v>
      </c>
      <c r="B341" s="164" t="s">
        <v>2120</v>
      </c>
      <c r="C341" t="s">
        <v>1987</v>
      </c>
      <c r="D341" t="s">
        <v>1432</v>
      </c>
      <c r="E341" t="s">
        <v>90</v>
      </c>
      <c r="F341" t="s">
        <v>1433</v>
      </c>
      <c r="H341" t="s">
        <v>2121</v>
      </c>
      <c r="J341">
        <v>600</v>
      </c>
      <c r="L341" t="s">
        <v>91</v>
      </c>
      <c r="O341" t="s">
        <v>94</v>
      </c>
      <c r="P341" s="19">
        <v>46220.59652777778</v>
      </c>
      <c r="Q341" s="33">
        <v>46223</v>
      </c>
      <c r="R341" s="33">
        <v>46224</v>
      </c>
      <c r="S341" s="33">
        <v>46230</v>
      </c>
      <c r="W341"/>
      <c r="AH341" s="55">
        <f t="shared" si="80"/>
        <v>0.16666666666666666</v>
      </c>
      <c r="AI341" s="55" t="str">
        <f t="shared" si="81"/>
        <v>FALSO</v>
      </c>
      <c r="AJ341" s="55">
        <f t="shared" si="82"/>
        <v>0</v>
      </c>
      <c r="AK341" s="93" t="str">
        <f t="shared" si="83"/>
        <v/>
      </c>
      <c r="AL341" s="96" t="str">
        <f t="shared" si="84"/>
        <v/>
      </c>
      <c r="AM341" s="93" t="str">
        <f t="shared" si="85"/>
        <v/>
      </c>
      <c r="AN341" s="96" t="str">
        <f t="shared" si="86"/>
        <v/>
      </c>
      <c r="AO341" s="93" t="str">
        <f t="shared" si="87"/>
        <v/>
      </c>
      <c r="AP341" s="96" t="str">
        <f t="shared" si="88"/>
        <v/>
      </c>
      <c r="AQ341" s="93" t="str">
        <f t="shared" si="89"/>
        <v/>
      </c>
      <c r="AR341" s="96" t="str">
        <f t="shared" si="90"/>
        <v/>
      </c>
      <c r="AS341" s="93" t="str">
        <f t="shared" si="91"/>
        <v/>
      </c>
      <c r="AT341" s="96" t="str">
        <f t="shared" si="92"/>
        <v/>
      </c>
      <c r="AU341" s="93" t="str">
        <f t="shared" si="93"/>
        <v/>
      </c>
    </row>
    <row r="342" spans="1:47" x14ac:dyDescent="0.3">
      <c r="A342" t="s">
        <v>89</v>
      </c>
      <c r="B342" s="164" t="s">
        <v>2122</v>
      </c>
      <c r="C342" t="s">
        <v>1987</v>
      </c>
      <c r="D342" t="s">
        <v>1432</v>
      </c>
      <c r="E342" t="s">
        <v>90</v>
      </c>
      <c r="F342" t="s">
        <v>1433</v>
      </c>
      <c r="H342" t="s">
        <v>2123</v>
      </c>
      <c r="J342">
        <v>25200</v>
      </c>
      <c r="L342" t="s">
        <v>91</v>
      </c>
      <c r="O342" t="s">
        <v>94</v>
      </c>
      <c r="P342" s="19">
        <v>46220.563888888886</v>
      </c>
      <c r="Q342" s="33">
        <v>46223</v>
      </c>
      <c r="R342" s="33">
        <v>46231</v>
      </c>
      <c r="S342" s="33">
        <v>46231</v>
      </c>
      <c r="W342"/>
      <c r="AH342" s="55">
        <f t="shared" si="80"/>
        <v>7</v>
      </c>
      <c r="AI342" s="55" t="str">
        <f t="shared" si="81"/>
        <v>FALSO</v>
      </c>
      <c r="AJ342" s="55">
        <f t="shared" si="82"/>
        <v>0</v>
      </c>
      <c r="AK342" s="93" t="str">
        <f t="shared" si="83"/>
        <v/>
      </c>
      <c r="AL342" s="96" t="str">
        <f t="shared" si="84"/>
        <v/>
      </c>
      <c r="AM342" s="93" t="str">
        <f t="shared" si="85"/>
        <v/>
      </c>
      <c r="AN342" s="96" t="str">
        <f t="shared" si="86"/>
        <v/>
      </c>
      <c r="AO342" s="93" t="str">
        <f t="shared" si="87"/>
        <v/>
      </c>
      <c r="AP342" s="96" t="str">
        <f t="shared" si="88"/>
        <v/>
      </c>
      <c r="AQ342" s="93" t="str">
        <f t="shared" si="89"/>
        <v/>
      </c>
      <c r="AR342" s="96" t="str">
        <f t="shared" si="90"/>
        <v/>
      </c>
      <c r="AS342" s="93" t="str">
        <f t="shared" si="91"/>
        <v/>
      </c>
      <c r="AT342" s="96" t="str">
        <f t="shared" si="92"/>
        <v/>
      </c>
      <c r="AU342" s="93" t="str">
        <f t="shared" si="93"/>
        <v/>
      </c>
    </row>
    <row r="343" spans="1:47" x14ac:dyDescent="0.3">
      <c r="A343" t="s">
        <v>84</v>
      </c>
      <c r="B343" s="164" t="s">
        <v>2124</v>
      </c>
      <c r="C343" t="s">
        <v>1990</v>
      </c>
      <c r="D343" t="s">
        <v>1432</v>
      </c>
      <c r="E343" t="s">
        <v>90</v>
      </c>
      <c r="F343" t="s">
        <v>1433</v>
      </c>
      <c r="H343" t="s">
        <v>2125</v>
      </c>
      <c r="J343">
        <v>7200</v>
      </c>
      <c r="L343" t="s">
        <v>91</v>
      </c>
      <c r="O343" t="s">
        <v>94</v>
      </c>
      <c r="P343" s="19">
        <v>46220.479861111111</v>
      </c>
      <c r="Q343" s="33">
        <v>46223</v>
      </c>
      <c r="R343" s="33">
        <v>46224</v>
      </c>
      <c r="S343" s="33">
        <v>46225</v>
      </c>
      <c r="W343"/>
      <c r="AH343" s="55">
        <f t="shared" si="80"/>
        <v>2</v>
      </c>
      <c r="AI343" s="55" t="str">
        <f t="shared" si="81"/>
        <v>FALSO</v>
      </c>
      <c r="AJ343" s="55">
        <f t="shared" si="82"/>
        <v>0</v>
      </c>
      <c r="AK343" s="93" t="str">
        <f t="shared" si="83"/>
        <v/>
      </c>
      <c r="AL343" s="96" t="str">
        <f t="shared" si="84"/>
        <v/>
      </c>
      <c r="AM343" s="93" t="str">
        <f t="shared" si="85"/>
        <v/>
      </c>
      <c r="AN343" s="96" t="str">
        <f t="shared" si="86"/>
        <v/>
      </c>
      <c r="AO343" s="93" t="str">
        <f t="shared" si="87"/>
        <v/>
      </c>
      <c r="AP343" s="96" t="str">
        <f t="shared" si="88"/>
        <v/>
      </c>
      <c r="AQ343" s="93" t="str">
        <f t="shared" si="89"/>
        <v/>
      </c>
      <c r="AR343" s="96" t="str">
        <f t="shared" si="90"/>
        <v/>
      </c>
      <c r="AS343" s="93" t="str">
        <f t="shared" si="91"/>
        <v/>
      </c>
      <c r="AT343" s="96" t="str">
        <f t="shared" si="92"/>
        <v/>
      </c>
      <c r="AU343" s="93" t="str">
        <f t="shared" si="93"/>
        <v/>
      </c>
    </row>
    <row r="344" spans="1:47" x14ac:dyDescent="0.3">
      <c r="A344" t="s">
        <v>84</v>
      </c>
      <c r="B344" s="164" t="s">
        <v>2126</v>
      </c>
      <c r="C344" t="s">
        <v>1990</v>
      </c>
      <c r="D344" t="s">
        <v>1432</v>
      </c>
      <c r="E344" t="s">
        <v>90</v>
      </c>
      <c r="F344" t="s">
        <v>1433</v>
      </c>
      <c r="H344" t="s">
        <v>2127</v>
      </c>
      <c r="J344">
        <v>3600</v>
      </c>
      <c r="L344" t="s">
        <v>91</v>
      </c>
      <c r="O344" t="s">
        <v>135</v>
      </c>
      <c r="P344" s="19">
        <v>46220.470138888886</v>
      </c>
      <c r="R344" s="33">
        <v>46223</v>
      </c>
      <c r="W344"/>
      <c r="AH344" s="55">
        <f t="shared" si="80"/>
        <v>1</v>
      </c>
      <c r="AI344" s="55" t="str">
        <f t="shared" si="81"/>
        <v>FALSO</v>
      </c>
      <c r="AJ344" s="55">
        <f t="shared" si="82"/>
        <v>0</v>
      </c>
      <c r="AK344" s="93" t="str">
        <f t="shared" si="83"/>
        <v/>
      </c>
      <c r="AL344" s="96" t="str">
        <f t="shared" si="84"/>
        <v/>
      </c>
      <c r="AM344" s="93" t="str">
        <f t="shared" si="85"/>
        <v/>
      </c>
      <c r="AN344" s="96" t="str">
        <f t="shared" si="86"/>
        <v/>
      </c>
      <c r="AO344" s="93" t="str">
        <f t="shared" si="87"/>
        <v/>
      </c>
      <c r="AP344" s="96" t="str">
        <f t="shared" si="88"/>
        <v/>
      </c>
      <c r="AQ344" s="93" t="str">
        <f t="shared" si="89"/>
        <v/>
      </c>
      <c r="AR344" s="96" t="str">
        <f t="shared" si="90"/>
        <v/>
      </c>
      <c r="AS344" s="93" t="str">
        <f t="shared" si="91"/>
        <v/>
      </c>
      <c r="AT344" s="96" t="str">
        <f t="shared" si="92"/>
        <v/>
      </c>
      <c r="AU344" s="93" t="str">
        <f t="shared" si="93"/>
        <v/>
      </c>
    </row>
    <row r="345" spans="1:47" x14ac:dyDescent="0.3">
      <c r="A345" t="s">
        <v>84</v>
      </c>
      <c r="B345" s="164" t="s">
        <v>2128</v>
      </c>
      <c r="C345" t="s">
        <v>2129</v>
      </c>
      <c r="D345" t="s">
        <v>1432</v>
      </c>
      <c r="E345" t="s">
        <v>90</v>
      </c>
      <c r="F345" t="s">
        <v>1433</v>
      </c>
      <c r="H345" t="s">
        <v>2130</v>
      </c>
      <c r="L345" t="s">
        <v>91</v>
      </c>
      <c r="O345" t="s">
        <v>94</v>
      </c>
      <c r="P345" s="19">
        <v>46219.703472222223</v>
      </c>
      <c r="Q345" s="33">
        <v>46209</v>
      </c>
      <c r="R345" s="33">
        <v>46219</v>
      </c>
      <c r="S345" s="33">
        <v>46219</v>
      </c>
      <c r="W345"/>
      <c r="AH345" s="55" t="str">
        <f t="shared" si="80"/>
        <v/>
      </c>
      <c r="AI345" s="55" t="str">
        <f t="shared" si="81"/>
        <v>FALSO</v>
      </c>
      <c r="AJ345" s="55">
        <f t="shared" si="82"/>
        <v>0</v>
      </c>
      <c r="AK345" s="93" t="str">
        <f t="shared" si="83"/>
        <v/>
      </c>
      <c r="AL345" s="96" t="str">
        <f t="shared" si="84"/>
        <v/>
      </c>
      <c r="AM345" s="93" t="str">
        <f t="shared" si="85"/>
        <v/>
      </c>
      <c r="AN345" s="96" t="str">
        <f t="shared" si="86"/>
        <v/>
      </c>
      <c r="AO345" s="93" t="str">
        <f t="shared" si="87"/>
        <v/>
      </c>
      <c r="AP345" s="96" t="str">
        <f t="shared" si="88"/>
        <v/>
      </c>
      <c r="AQ345" s="93" t="str">
        <f t="shared" si="89"/>
        <v/>
      </c>
      <c r="AR345" s="96" t="str">
        <f t="shared" si="90"/>
        <v/>
      </c>
      <c r="AS345" s="93" t="str">
        <f t="shared" si="91"/>
        <v/>
      </c>
      <c r="AT345" s="96" t="str">
        <f t="shared" si="92"/>
        <v/>
      </c>
      <c r="AU345" s="93" t="str">
        <f t="shared" si="93"/>
        <v/>
      </c>
    </row>
    <row r="346" spans="1:47" x14ac:dyDescent="0.3">
      <c r="A346" t="s">
        <v>84</v>
      </c>
      <c r="B346" s="164" t="s">
        <v>2131</v>
      </c>
      <c r="C346" t="s">
        <v>1987</v>
      </c>
      <c r="D346" t="s">
        <v>1432</v>
      </c>
      <c r="E346" t="s">
        <v>90</v>
      </c>
      <c r="F346" t="s">
        <v>1433</v>
      </c>
      <c r="H346" t="s">
        <v>1975</v>
      </c>
      <c r="J346">
        <v>1200</v>
      </c>
      <c r="L346" t="s">
        <v>91</v>
      </c>
      <c r="O346" t="s">
        <v>94</v>
      </c>
      <c r="P346" s="19">
        <v>46219.62222222222</v>
      </c>
      <c r="Q346" s="33">
        <v>46223</v>
      </c>
      <c r="R346" s="33">
        <v>46220</v>
      </c>
      <c r="S346" s="33">
        <v>46220</v>
      </c>
      <c r="T346"/>
      <c r="U346"/>
      <c r="V346"/>
      <c r="W346"/>
      <c r="AH346" s="55">
        <f t="shared" si="80"/>
        <v>0.33333333333333331</v>
      </c>
      <c r="AI346" s="55" t="str">
        <f t="shared" si="81"/>
        <v>FALSO</v>
      </c>
      <c r="AJ346" s="55">
        <f t="shared" si="82"/>
        <v>0</v>
      </c>
      <c r="AK346" s="93" t="str">
        <f t="shared" si="83"/>
        <v/>
      </c>
      <c r="AL346" s="96" t="str">
        <f t="shared" si="84"/>
        <v/>
      </c>
      <c r="AM346" s="93" t="str">
        <f t="shared" si="85"/>
        <v/>
      </c>
      <c r="AN346" s="96" t="str">
        <f t="shared" si="86"/>
        <v/>
      </c>
      <c r="AO346" s="93" t="str">
        <f t="shared" si="87"/>
        <v/>
      </c>
      <c r="AP346" s="96" t="str">
        <f t="shared" si="88"/>
        <v/>
      </c>
      <c r="AQ346" s="93" t="str">
        <f t="shared" si="89"/>
        <v/>
      </c>
      <c r="AR346" s="96" t="str">
        <f t="shared" si="90"/>
        <v/>
      </c>
      <c r="AS346" s="93" t="str">
        <f t="shared" si="91"/>
        <v/>
      </c>
      <c r="AT346" s="96" t="str">
        <f t="shared" si="92"/>
        <v/>
      </c>
      <c r="AU346" s="93" t="str">
        <f t="shared" si="93"/>
        <v/>
      </c>
    </row>
    <row r="347" spans="1:47" x14ac:dyDescent="0.3">
      <c r="A347" t="s">
        <v>84</v>
      </c>
      <c r="B347" s="164" t="s">
        <v>2132</v>
      </c>
      <c r="C347" t="s">
        <v>1987</v>
      </c>
      <c r="D347" t="s">
        <v>1432</v>
      </c>
      <c r="E347" t="s">
        <v>90</v>
      </c>
      <c r="F347" t="s">
        <v>1433</v>
      </c>
      <c r="H347" t="s">
        <v>2133</v>
      </c>
      <c r="J347">
        <v>28800</v>
      </c>
      <c r="L347" t="s">
        <v>91</v>
      </c>
      <c r="O347" t="s">
        <v>94</v>
      </c>
      <c r="P347" s="19">
        <v>46219.486111111109</v>
      </c>
      <c r="Q347" s="33">
        <v>46223</v>
      </c>
      <c r="R347" s="33">
        <v>46219</v>
      </c>
      <c r="S347" s="33">
        <v>46230</v>
      </c>
      <c r="T347"/>
      <c r="U347"/>
      <c r="V347"/>
      <c r="W347"/>
      <c r="AH347" s="55">
        <f t="shared" si="80"/>
        <v>8</v>
      </c>
      <c r="AI347" s="55" t="str">
        <f t="shared" si="81"/>
        <v>FALSO</v>
      </c>
      <c r="AJ347" s="55">
        <f t="shared" si="82"/>
        <v>0</v>
      </c>
      <c r="AK347" s="93" t="str">
        <f t="shared" si="83"/>
        <v/>
      </c>
      <c r="AL347" s="96" t="str">
        <f t="shared" si="84"/>
        <v/>
      </c>
      <c r="AM347" s="93" t="str">
        <f t="shared" si="85"/>
        <v/>
      </c>
      <c r="AN347" s="96" t="str">
        <f t="shared" si="86"/>
        <v/>
      </c>
      <c r="AO347" s="93" t="str">
        <f t="shared" si="87"/>
        <v/>
      </c>
      <c r="AP347" s="96" t="str">
        <f t="shared" si="88"/>
        <v/>
      </c>
      <c r="AQ347" s="93" t="str">
        <f t="shared" si="89"/>
        <v/>
      </c>
      <c r="AR347" s="96" t="str">
        <f t="shared" si="90"/>
        <v/>
      </c>
      <c r="AS347" s="93" t="str">
        <f t="shared" si="91"/>
        <v/>
      </c>
      <c r="AT347" s="96" t="str">
        <f t="shared" si="92"/>
        <v/>
      </c>
      <c r="AU347" s="93" t="str">
        <f t="shared" si="93"/>
        <v/>
      </c>
    </row>
    <row r="348" spans="1:47" x14ac:dyDescent="0.3">
      <c r="A348" t="s">
        <v>84</v>
      </c>
      <c r="B348" s="164" t="s">
        <v>2134</v>
      </c>
      <c r="C348" t="s">
        <v>2135</v>
      </c>
      <c r="D348" t="s">
        <v>1432</v>
      </c>
      <c r="E348" t="s">
        <v>90</v>
      </c>
      <c r="F348" t="s">
        <v>1433</v>
      </c>
      <c r="H348" t="s">
        <v>2136</v>
      </c>
      <c r="L348" t="s">
        <v>91</v>
      </c>
      <c r="O348" t="s">
        <v>135</v>
      </c>
      <c r="P348" s="19">
        <v>46219.465277777781</v>
      </c>
      <c r="Q348" s="33">
        <v>46209</v>
      </c>
      <c r="R348" s="33">
        <v>46219</v>
      </c>
      <c r="W348"/>
      <c r="AH348" s="55" t="str">
        <f t="shared" si="80"/>
        <v/>
      </c>
      <c r="AI348" s="55" t="str">
        <f t="shared" si="81"/>
        <v>FALSO</v>
      </c>
      <c r="AJ348" s="55">
        <f t="shared" si="82"/>
        <v>0</v>
      </c>
      <c r="AK348" s="93" t="str">
        <f t="shared" si="83"/>
        <v/>
      </c>
      <c r="AL348" s="96" t="str">
        <f t="shared" si="84"/>
        <v/>
      </c>
      <c r="AM348" s="93" t="str">
        <f t="shared" si="85"/>
        <v/>
      </c>
      <c r="AN348" s="96" t="str">
        <f t="shared" si="86"/>
        <v/>
      </c>
      <c r="AO348" s="93" t="str">
        <f t="shared" si="87"/>
        <v/>
      </c>
      <c r="AP348" s="96" t="str">
        <f t="shared" si="88"/>
        <v/>
      </c>
      <c r="AQ348" s="93" t="str">
        <f t="shared" si="89"/>
        <v/>
      </c>
      <c r="AR348" s="96" t="str">
        <f t="shared" si="90"/>
        <v/>
      </c>
      <c r="AS348" s="93" t="str">
        <f t="shared" si="91"/>
        <v/>
      </c>
      <c r="AT348" s="96" t="str">
        <f t="shared" si="92"/>
        <v/>
      </c>
      <c r="AU348" s="93" t="str">
        <f t="shared" si="93"/>
        <v/>
      </c>
    </row>
    <row r="349" spans="1:47" x14ac:dyDescent="0.3">
      <c r="A349" t="s">
        <v>84</v>
      </c>
      <c r="B349" s="164" t="s">
        <v>2137</v>
      </c>
      <c r="C349" t="s">
        <v>2129</v>
      </c>
      <c r="D349" t="s">
        <v>1432</v>
      </c>
      <c r="E349" t="s">
        <v>90</v>
      </c>
      <c r="F349" t="s">
        <v>1433</v>
      </c>
      <c r="H349" t="s">
        <v>2138</v>
      </c>
      <c r="J349">
        <v>25200</v>
      </c>
      <c r="L349" t="s">
        <v>91</v>
      </c>
      <c r="O349" t="s">
        <v>94</v>
      </c>
      <c r="P349" s="19">
        <v>46219.464583333334</v>
      </c>
      <c r="Q349" s="33">
        <v>46209</v>
      </c>
      <c r="R349" s="33">
        <v>46219</v>
      </c>
      <c r="S349" s="33">
        <v>46219</v>
      </c>
      <c r="W349"/>
      <c r="AH349" s="55">
        <f t="shared" si="80"/>
        <v>7</v>
      </c>
      <c r="AI349" s="55" t="str">
        <f t="shared" si="81"/>
        <v>FALSO</v>
      </c>
      <c r="AJ349" s="55">
        <f t="shared" si="82"/>
        <v>0</v>
      </c>
      <c r="AK349" s="93" t="str">
        <f t="shared" si="83"/>
        <v/>
      </c>
      <c r="AL349" s="96" t="str">
        <f t="shared" si="84"/>
        <v/>
      </c>
      <c r="AM349" s="93" t="str">
        <f t="shared" si="85"/>
        <v/>
      </c>
      <c r="AN349" s="96" t="str">
        <f t="shared" si="86"/>
        <v/>
      </c>
      <c r="AO349" s="93" t="str">
        <f t="shared" si="87"/>
        <v/>
      </c>
      <c r="AP349" s="96" t="str">
        <f t="shared" si="88"/>
        <v/>
      </c>
      <c r="AQ349" s="93" t="str">
        <f t="shared" si="89"/>
        <v/>
      </c>
      <c r="AR349" s="96" t="str">
        <f t="shared" si="90"/>
        <v/>
      </c>
      <c r="AS349" s="93" t="str">
        <f t="shared" si="91"/>
        <v/>
      </c>
      <c r="AT349" s="96" t="str">
        <f t="shared" si="92"/>
        <v/>
      </c>
      <c r="AU349" s="93" t="str">
        <f t="shared" si="93"/>
        <v/>
      </c>
    </row>
    <row r="350" spans="1:47" x14ac:dyDescent="0.3">
      <c r="A350" t="s">
        <v>84</v>
      </c>
      <c r="B350" s="164" t="s">
        <v>2139</v>
      </c>
      <c r="C350" t="s">
        <v>2129</v>
      </c>
      <c r="D350" t="s">
        <v>1432</v>
      </c>
      <c r="E350" t="s">
        <v>90</v>
      </c>
      <c r="F350" t="s">
        <v>1433</v>
      </c>
      <c r="H350" t="s">
        <v>2140</v>
      </c>
      <c r="J350">
        <v>100800</v>
      </c>
      <c r="L350" t="s">
        <v>91</v>
      </c>
      <c r="O350" t="s">
        <v>94</v>
      </c>
      <c r="P350" s="19">
        <v>46219.464583333334</v>
      </c>
      <c r="Q350" s="33">
        <v>46209</v>
      </c>
      <c r="R350" s="33">
        <v>46219</v>
      </c>
      <c r="S350" s="33">
        <v>46219</v>
      </c>
      <c r="T350"/>
      <c r="U350"/>
      <c r="V350"/>
      <c r="W350"/>
      <c r="AH350" s="55">
        <f t="shared" si="80"/>
        <v>28</v>
      </c>
      <c r="AI350" s="55" t="str">
        <f t="shared" si="81"/>
        <v>FALSO</v>
      </c>
      <c r="AJ350" s="55">
        <f t="shared" si="82"/>
        <v>0</v>
      </c>
      <c r="AK350" s="93" t="str">
        <f t="shared" si="83"/>
        <v/>
      </c>
      <c r="AL350" s="96" t="str">
        <f t="shared" si="84"/>
        <v/>
      </c>
      <c r="AM350" s="93" t="str">
        <f t="shared" si="85"/>
        <v/>
      </c>
      <c r="AN350" s="96" t="str">
        <f t="shared" si="86"/>
        <v/>
      </c>
      <c r="AO350" s="93" t="str">
        <f t="shared" si="87"/>
        <v/>
      </c>
      <c r="AP350" s="96" t="str">
        <f t="shared" si="88"/>
        <v/>
      </c>
      <c r="AQ350" s="93" t="str">
        <f t="shared" si="89"/>
        <v/>
      </c>
      <c r="AR350" s="96" t="str">
        <f t="shared" si="90"/>
        <v/>
      </c>
      <c r="AS350" s="93" t="str">
        <f t="shared" si="91"/>
        <v/>
      </c>
      <c r="AT350" s="96" t="str">
        <f t="shared" si="92"/>
        <v/>
      </c>
      <c r="AU350" s="93" t="str">
        <f t="shared" si="93"/>
        <v/>
      </c>
    </row>
    <row r="351" spans="1:47" x14ac:dyDescent="0.3">
      <c r="A351" t="s">
        <v>84</v>
      </c>
      <c r="B351" s="164" t="s">
        <v>2141</v>
      </c>
      <c r="C351" t="s">
        <v>2129</v>
      </c>
      <c r="D351" t="s">
        <v>1432</v>
      </c>
      <c r="E351" t="s">
        <v>90</v>
      </c>
      <c r="F351" t="s">
        <v>1433</v>
      </c>
      <c r="H351" t="s">
        <v>2142</v>
      </c>
      <c r="L351" t="s">
        <v>91</v>
      </c>
      <c r="O351" t="s">
        <v>94</v>
      </c>
      <c r="P351" s="19">
        <v>46219.464583333334</v>
      </c>
      <c r="Q351" s="33">
        <v>46209</v>
      </c>
      <c r="R351" s="33">
        <v>46219</v>
      </c>
      <c r="S351" s="33">
        <v>46219</v>
      </c>
      <c r="T351"/>
      <c r="U351"/>
      <c r="V351"/>
      <c r="W351"/>
      <c r="AH351" s="55" t="str">
        <f t="shared" si="80"/>
        <v/>
      </c>
      <c r="AI351" s="55" t="str">
        <f t="shared" si="81"/>
        <v>FALSO</v>
      </c>
      <c r="AJ351" s="55">
        <f t="shared" si="82"/>
        <v>0</v>
      </c>
      <c r="AK351" s="93" t="str">
        <f t="shared" si="83"/>
        <v/>
      </c>
      <c r="AL351" s="96" t="str">
        <f t="shared" si="84"/>
        <v/>
      </c>
      <c r="AM351" s="93" t="str">
        <f t="shared" si="85"/>
        <v/>
      </c>
      <c r="AN351" s="96" t="str">
        <f t="shared" si="86"/>
        <v/>
      </c>
      <c r="AO351" s="93" t="str">
        <f t="shared" si="87"/>
        <v/>
      </c>
      <c r="AP351" s="96" t="str">
        <f t="shared" si="88"/>
        <v/>
      </c>
      <c r="AQ351" s="93" t="str">
        <f t="shared" si="89"/>
        <v/>
      </c>
      <c r="AR351" s="96" t="str">
        <f t="shared" si="90"/>
        <v/>
      </c>
      <c r="AS351" s="93" t="str">
        <f t="shared" si="91"/>
        <v/>
      </c>
      <c r="AT351" s="96" t="str">
        <f t="shared" si="92"/>
        <v/>
      </c>
      <c r="AU351" s="93" t="str">
        <f t="shared" si="93"/>
        <v/>
      </c>
    </row>
    <row r="352" spans="1:47" x14ac:dyDescent="0.3">
      <c r="A352" t="s">
        <v>84</v>
      </c>
      <c r="B352" s="164" t="s">
        <v>2143</v>
      </c>
      <c r="C352" t="s">
        <v>1990</v>
      </c>
      <c r="D352" t="s">
        <v>1432</v>
      </c>
      <c r="E352" t="s">
        <v>90</v>
      </c>
      <c r="F352" t="s">
        <v>1433</v>
      </c>
      <c r="H352" t="s">
        <v>2144</v>
      </c>
      <c r="L352" t="s">
        <v>91</v>
      </c>
      <c r="O352" t="s">
        <v>94</v>
      </c>
      <c r="P352" s="19">
        <v>46218.824999999997</v>
      </c>
      <c r="Q352" s="33">
        <v>46223</v>
      </c>
      <c r="R352" s="33">
        <v>46225</v>
      </c>
      <c r="S352" s="33">
        <v>46225</v>
      </c>
      <c r="W352"/>
      <c r="AH352" s="55" t="str">
        <f t="shared" si="80"/>
        <v/>
      </c>
      <c r="AI352" s="55" t="str">
        <f t="shared" si="81"/>
        <v>FALSO</v>
      </c>
      <c r="AJ352" s="55">
        <f t="shared" si="82"/>
        <v>0</v>
      </c>
      <c r="AK352" s="93" t="str">
        <f t="shared" si="83"/>
        <v/>
      </c>
      <c r="AL352" s="96" t="str">
        <f t="shared" si="84"/>
        <v/>
      </c>
      <c r="AM352" s="93" t="str">
        <f t="shared" si="85"/>
        <v/>
      </c>
      <c r="AN352" s="96" t="str">
        <f t="shared" si="86"/>
        <v/>
      </c>
      <c r="AO352" s="93" t="str">
        <f t="shared" si="87"/>
        <v/>
      </c>
      <c r="AP352" s="96" t="str">
        <f t="shared" si="88"/>
        <v/>
      </c>
      <c r="AQ352" s="93" t="str">
        <f t="shared" si="89"/>
        <v/>
      </c>
      <c r="AR352" s="96" t="str">
        <f t="shared" si="90"/>
        <v/>
      </c>
      <c r="AS352" s="93" t="str">
        <f t="shared" si="91"/>
        <v/>
      </c>
      <c r="AT352" s="96" t="str">
        <f t="shared" si="92"/>
        <v/>
      </c>
      <c r="AU352" s="93" t="str">
        <f t="shared" si="93"/>
        <v/>
      </c>
    </row>
    <row r="353" spans="1:47" x14ac:dyDescent="0.3">
      <c r="A353" t="s">
        <v>84</v>
      </c>
      <c r="B353" s="164" t="s">
        <v>2145</v>
      </c>
      <c r="C353" t="s">
        <v>1990</v>
      </c>
      <c r="D353" t="s">
        <v>1432</v>
      </c>
      <c r="E353" t="s">
        <v>90</v>
      </c>
      <c r="F353" t="s">
        <v>1433</v>
      </c>
      <c r="H353" t="s">
        <v>2146</v>
      </c>
      <c r="L353" t="s">
        <v>91</v>
      </c>
      <c r="O353" t="s">
        <v>94</v>
      </c>
      <c r="P353" s="19">
        <v>46218.697222222225</v>
      </c>
      <c r="R353" s="33">
        <v>46225</v>
      </c>
      <c r="S353" s="33">
        <v>46225</v>
      </c>
      <c r="W353"/>
      <c r="AH353" s="55" t="str">
        <f t="shared" si="80"/>
        <v/>
      </c>
      <c r="AI353" s="55" t="str">
        <f t="shared" si="81"/>
        <v>FALSO</v>
      </c>
      <c r="AJ353" s="55">
        <f t="shared" si="82"/>
        <v>0</v>
      </c>
      <c r="AK353" s="93" t="str">
        <f t="shared" si="83"/>
        <v/>
      </c>
      <c r="AL353" s="96" t="str">
        <f t="shared" si="84"/>
        <v/>
      </c>
      <c r="AM353" s="93" t="str">
        <f t="shared" si="85"/>
        <v/>
      </c>
      <c r="AN353" s="96" t="str">
        <f t="shared" si="86"/>
        <v/>
      </c>
      <c r="AO353" s="93" t="str">
        <f t="shared" si="87"/>
        <v/>
      </c>
      <c r="AP353" s="96" t="str">
        <f t="shared" si="88"/>
        <v/>
      </c>
      <c r="AQ353" s="93" t="str">
        <f t="shared" si="89"/>
        <v/>
      </c>
      <c r="AR353" s="96" t="str">
        <f t="shared" si="90"/>
        <v/>
      </c>
      <c r="AS353" s="93" t="str">
        <f t="shared" si="91"/>
        <v/>
      </c>
      <c r="AT353" s="96" t="str">
        <f t="shared" si="92"/>
        <v/>
      </c>
      <c r="AU353" s="93" t="str">
        <f t="shared" si="93"/>
        <v/>
      </c>
    </row>
    <row r="354" spans="1:47" x14ac:dyDescent="0.3">
      <c r="A354" t="s">
        <v>84</v>
      </c>
      <c r="B354" s="164" t="s">
        <v>2147</v>
      </c>
      <c r="C354" t="s">
        <v>2135</v>
      </c>
      <c r="D354" t="s">
        <v>1432</v>
      </c>
      <c r="E354" t="s">
        <v>90</v>
      </c>
      <c r="F354" t="s">
        <v>1433</v>
      </c>
      <c r="H354" t="s">
        <v>2148</v>
      </c>
      <c r="J354">
        <v>600</v>
      </c>
      <c r="L354" t="s">
        <v>91</v>
      </c>
      <c r="O354" t="s">
        <v>135</v>
      </c>
      <c r="P354" s="19">
        <v>46218.664583333331</v>
      </c>
      <c r="Q354" s="33">
        <v>46209</v>
      </c>
      <c r="R354" s="33">
        <v>46220</v>
      </c>
      <c r="W354"/>
      <c r="AH354" s="55">
        <f t="shared" si="80"/>
        <v>0.16666666666666666</v>
      </c>
      <c r="AI354" s="55" t="str">
        <f t="shared" si="81"/>
        <v>FALSO</v>
      </c>
      <c r="AJ354" s="55">
        <f t="shared" si="82"/>
        <v>0</v>
      </c>
      <c r="AK354" s="93" t="str">
        <f t="shared" si="83"/>
        <v/>
      </c>
      <c r="AL354" s="96" t="str">
        <f t="shared" si="84"/>
        <v/>
      </c>
      <c r="AM354" s="93" t="str">
        <f t="shared" si="85"/>
        <v/>
      </c>
      <c r="AN354" s="96" t="str">
        <f t="shared" si="86"/>
        <v/>
      </c>
      <c r="AO354" s="93" t="str">
        <f t="shared" si="87"/>
        <v/>
      </c>
      <c r="AP354" s="96" t="str">
        <f t="shared" si="88"/>
        <v/>
      </c>
      <c r="AQ354" s="93" t="str">
        <f t="shared" si="89"/>
        <v/>
      </c>
      <c r="AR354" s="96" t="str">
        <f t="shared" si="90"/>
        <v/>
      </c>
      <c r="AS354" s="93" t="str">
        <f t="shared" si="91"/>
        <v/>
      </c>
      <c r="AT354" s="96" t="str">
        <f t="shared" si="92"/>
        <v/>
      </c>
      <c r="AU354" s="93" t="str">
        <f t="shared" si="93"/>
        <v/>
      </c>
    </row>
    <row r="355" spans="1:47" x14ac:dyDescent="0.3">
      <c r="A355" t="s">
        <v>84</v>
      </c>
      <c r="B355" s="164" t="s">
        <v>2149</v>
      </c>
      <c r="C355" t="s">
        <v>2129</v>
      </c>
      <c r="D355" t="s">
        <v>1432</v>
      </c>
      <c r="E355" t="s">
        <v>90</v>
      </c>
      <c r="F355" t="s">
        <v>1433</v>
      </c>
      <c r="H355" t="s">
        <v>2150</v>
      </c>
      <c r="J355">
        <v>3600</v>
      </c>
      <c r="L355" t="s">
        <v>91</v>
      </c>
      <c r="O355" t="s">
        <v>94</v>
      </c>
      <c r="P355" s="19">
        <v>46218.517361111109</v>
      </c>
      <c r="Q355" s="33">
        <v>46209</v>
      </c>
      <c r="R355" s="33">
        <v>46219</v>
      </c>
      <c r="S355" s="33">
        <v>46219</v>
      </c>
      <c r="W355"/>
      <c r="AH355" s="55">
        <f t="shared" si="80"/>
        <v>1</v>
      </c>
      <c r="AI355" s="55" t="str">
        <f t="shared" si="81"/>
        <v>FALSO</v>
      </c>
      <c r="AJ355" s="55">
        <f t="shared" si="82"/>
        <v>0</v>
      </c>
      <c r="AK355" s="93" t="str">
        <f t="shared" si="83"/>
        <v/>
      </c>
      <c r="AL355" s="96" t="str">
        <f t="shared" si="84"/>
        <v/>
      </c>
      <c r="AM355" s="93" t="str">
        <f t="shared" si="85"/>
        <v/>
      </c>
      <c r="AN355" s="96" t="str">
        <f t="shared" si="86"/>
        <v/>
      </c>
      <c r="AO355" s="93" t="str">
        <f t="shared" si="87"/>
        <v/>
      </c>
      <c r="AP355" s="96" t="str">
        <f t="shared" si="88"/>
        <v/>
      </c>
      <c r="AQ355" s="93" t="str">
        <f t="shared" si="89"/>
        <v/>
      </c>
      <c r="AR355" s="96" t="str">
        <f t="shared" si="90"/>
        <v/>
      </c>
      <c r="AS355" s="93" t="str">
        <f t="shared" si="91"/>
        <v/>
      </c>
      <c r="AT355" s="96" t="str">
        <f t="shared" si="92"/>
        <v/>
      </c>
      <c r="AU355" s="93" t="str">
        <f t="shared" si="93"/>
        <v/>
      </c>
    </row>
    <row r="356" spans="1:47" x14ac:dyDescent="0.3">
      <c r="A356" t="s">
        <v>84</v>
      </c>
      <c r="B356" s="164" t="s">
        <v>2151</v>
      </c>
      <c r="C356" t="s">
        <v>2129</v>
      </c>
      <c r="D356" t="s">
        <v>1432</v>
      </c>
      <c r="E356" t="s">
        <v>90</v>
      </c>
      <c r="F356" t="s">
        <v>1433</v>
      </c>
      <c r="H356" t="s">
        <v>2152</v>
      </c>
      <c r="J356">
        <v>21600</v>
      </c>
      <c r="L356" t="s">
        <v>91</v>
      </c>
      <c r="O356" t="s">
        <v>94</v>
      </c>
      <c r="P356" s="19">
        <v>46218.368055555555</v>
      </c>
      <c r="Q356" s="33">
        <v>46209</v>
      </c>
      <c r="R356" s="33">
        <v>46219</v>
      </c>
      <c r="S356" s="33">
        <v>46219</v>
      </c>
      <c r="W356"/>
      <c r="AH356" s="55">
        <f t="shared" si="80"/>
        <v>6</v>
      </c>
      <c r="AI356" s="55" t="str">
        <f t="shared" si="81"/>
        <v>FALSO</v>
      </c>
      <c r="AJ356" s="55">
        <f t="shared" si="82"/>
        <v>0</v>
      </c>
      <c r="AK356" s="93" t="str">
        <f t="shared" si="83"/>
        <v/>
      </c>
      <c r="AL356" s="96" t="str">
        <f t="shared" si="84"/>
        <v/>
      </c>
      <c r="AM356" s="93" t="str">
        <f t="shared" si="85"/>
        <v/>
      </c>
      <c r="AN356" s="96" t="str">
        <f t="shared" si="86"/>
        <v/>
      </c>
      <c r="AO356" s="93" t="str">
        <f t="shared" si="87"/>
        <v/>
      </c>
      <c r="AP356" s="96" t="str">
        <f t="shared" si="88"/>
        <v/>
      </c>
      <c r="AQ356" s="93" t="str">
        <f t="shared" si="89"/>
        <v/>
      </c>
      <c r="AR356" s="96" t="str">
        <f t="shared" si="90"/>
        <v/>
      </c>
      <c r="AS356" s="93" t="str">
        <f t="shared" si="91"/>
        <v/>
      </c>
      <c r="AT356" s="96" t="str">
        <f t="shared" si="92"/>
        <v/>
      </c>
      <c r="AU356" s="93" t="str">
        <f t="shared" si="93"/>
        <v/>
      </c>
    </row>
    <row r="357" spans="1:47" x14ac:dyDescent="0.3">
      <c r="A357" t="s">
        <v>84</v>
      </c>
      <c r="B357" s="164" t="s">
        <v>2153</v>
      </c>
      <c r="C357" t="s">
        <v>1990</v>
      </c>
      <c r="D357" t="s">
        <v>1432</v>
      </c>
      <c r="E357" t="s">
        <v>90</v>
      </c>
      <c r="F357" t="s">
        <v>1433</v>
      </c>
      <c r="H357" t="s">
        <v>2154</v>
      </c>
      <c r="L357" t="s">
        <v>91</v>
      </c>
      <c r="O357" t="s">
        <v>94</v>
      </c>
      <c r="P357" s="19">
        <v>46217.777083333334</v>
      </c>
      <c r="R357" s="33">
        <v>46225</v>
      </c>
      <c r="T357"/>
      <c r="U357"/>
      <c r="V357"/>
      <c r="W357"/>
      <c r="AH357" s="55" t="str">
        <f t="shared" si="80"/>
        <v/>
      </c>
      <c r="AI357" s="55" t="str">
        <f t="shared" si="81"/>
        <v>FALSO</v>
      </c>
      <c r="AJ357" s="55">
        <f t="shared" si="82"/>
        <v>0</v>
      </c>
      <c r="AK357" s="93" t="str">
        <f t="shared" si="83"/>
        <v/>
      </c>
      <c r="AL357" s="96" t="str">
        <f t="shared" si="84"/>
        <v/>
      </c>
      <c r="AM357" s="93" t="str">
        <f t="shared" si="85"/>
        <v/>
      </c>
      <c r="AN357" s="96" t="str">
        <f t="shared" si="86"/>
        <v/>
      </c>
      <c r="AO357" s="93" t="str">
        <f t="shared" si="87"/>
        <v/>
      </c>
      <c r="AP357" s="96" t="str">
        <f t="shared" si="88"/>
        <v/>
      </c>
      <c r="AQ357" s="93" t="str">
        <f t="shared" si="89"/>
        <v/>
      </c>
      <c r="AR357" s="96" t="str">
        <f t="shared" si="90"/>
        <v/>
      </c>
      <c r="AS357" s="93" t="str">
        <f t="shared" si="91"/>
        <v/>
      </c>
      <c r="AT357" s="96" t="str">
        <f t="shared" si="92"/>
        <v/>
      </c>
      <c r="AU357" s="93" t="str">
        <f t="shared" si="93"/>
        <v/>
      </c>
    </row>
    <row r="358" spans="1:47" x14ac:dyDescent="0.3">
      <c r="A358" t="s">
        <v>84</v>
      </c>
      <c r="B358" s="164" t="s">
        <v>2155</v>
      </c>
      <c r="C358" t="s">
        <v>2135</v>
      </c>
      <c r="D358" t="s">
        <v>1432</v>
      </c>
      <c r="E358" t="s">
        <v>90</v>
      </c>
      <c r="F358" t="s">
        <v>1433</v>
      </c>
      <c r="H358" t="s">
        <v>2156</v>
      </c>
      <c r="J358">
        <v>1200</v>
      </c>
      <c r="L358" t="s">
        <v>91</v>
      </c>
      <c r="O358" t="s">
        <v>135</v>
      </c>
      <c r="P358" s="19">
        <v>46217.65347222222</v>
      </c>
      <c r="Q358" s="33">
        <v>46209</v>
      </c>
      <c r="R358" s="33">
        <v>46218</v>
      </c>
      <c r="T358"/>
      <c r="U358"/>
      <c r="V358"/>
      <c r="W358"/>
      <c r="AH358" s="55">
        <f t="shared" si="80"/>
        <v>0.33333333333333331</v>
      </c>
      <c r="AI358" s="55" t="str">
        <f t="shared" si="81"/>
        <v>FALSO</v>
      </c>
      <c r="AJ358" s="55">
        <f t="shared" si="82"/>
        <v>0</v>
      </c>
      <c r="AK358" s="93" t="str">
        <f t="shared" si="83"/>
        <v/>
      </c>
      <c r="AL358" s="96" t="str">
        <f t="shared" si="84"/>
        <v/>
      </c>
      <c r="AM358" s="93" t="str">
        <f t="shared" si="85"/>
        <v/>
      </c>
      <c r="AN358" s="96" t="str">
        <f t="shared" si="86"/>
        <v/>
      </c>
      <c r="AO358" s="93" t="str">
        <f t="shared" si="87"/>
        <v/>
      </c>
      <c r="AP358" s="96" t="str">
        <f t="shared" si="88"/>
        <v/>
      </c>
      <c r="AQ358" s="93" t="str">
        <f t="shared" si="89"/>
        <v/>
      </c>
      <c r="AR358" s="96" t="str">
        <f t="shared" si="90"/>
        <v/>
      </c>
      <c r="AS358" s="93" t="str">
        <f t="shared" si="91"/>
        <v/>
      </c>
      <c r="AT358" s="96" t="str">
        <f t="shared" si="92"/>
        <v/>
      </c>
      <c r="AU358" s="93" t="str">
        <f t="shared" si="93"/>
        <v/>
      </c>
    </row>
    <row r="359" spans="1:47" x14ac:dyDescent="0.3">
      <c r="A359" t="s">
        <v>84</v>
      </c>
      <c r="B359" s="164" t="s">
        <v>2157</v>
      </c>
      <c r="C359" t="s">
        <v>2129</v>
      </c>
      <c r="D359" t="s">
        <v>1432</v>
      </c>
      <c r="E359" t="s">
        <v>90</v>
      </c>
      <c r="F359" t="s">
        <v>1433</v>
      </c>
      <c r="H359" t="s">
        <v>2158</v>
      </c>
      <c r="J359">
        <v>3600</v>
      </c>
      <c r="L359" t="s">
        <v>91</v>
      </c>
      <c r="O359" t="s">
        <v>94</v>
      </c>
      <c r="P359" s="19">
        <v>46217.648611111108</v>
      </c>
      <c r="Q359" s="33">
        <v>46209</v>
      </c>
      <c r="R359" s="33">
        <v>46219</v>
      </c>
      <c r="S359" s="33">
        <v>46219</v>
      </c>
      <c r="W359"/>
      <c r="AH359" s="55">
        <f t="shared" si="80"/>
        <v>1</v>
      </c>
      <c r="AI359" s="55" t="str">
        <f t="shared" si="81"/>
        <v>FALSO</v>
      </c>
      <c r="AJ359" s="55">
        <f t="shared" si="82"/>
        <v>0</v>
      </c>
      <c r="AK359" s="93" t="str">
        <f t="shared" si="83"/>
        <v/>
      </c>
      <c r="AL359" s="96" t="str">
        <f t="shared" si="84"/>
        <v/>
      </c>
      <c r="AM359" s="93" t="str">
        <f t="shared" si="85"/>
        <v/>
      </c>
      <c r="AN359" s="96" t="str">
        <f t="shared" si="86"/>
        <v/>
      </c>
      <c r="AO359" s="93" t="str">
        <f t="shared" si="87"/>
        <v/>
      </c>
      <c r="AP359" s="96" t="str">
        <f t="shared" si="88"/>
        <v/>
      </c>
      <c r="AQ359" s="93" t="str">
        <f t="shared" si="89"/>
        <v/>
      </c>
      <c r="AR359" s="96" t="str">
        <f t="shared" si="90"/>
        <v/>
      </c>
      <c r="AS359" s="93" t="str">
        <f t="shared" si="91"/>
        <v/>
      </c>
      <c r="AT359" s="96" t="str">
        <f t="shared" si="92"/>
        <v/>
      </c>
      <c r="AU359" s="93" t="str">
        <f t="shared" si="93"/>
        <v/>
      </c>
    </row>
    <row r="360" spans="1:47" x14ac:dyDescent="0.3">
      <c r="A360" t="s">
        <v>84</v>
      </c>
      <c r="B360" s="164" t="s">
        <v>2159</v>
      </c>
      <c r="C360" t="s">
        <v>2135</v>
      </c>
      <c r="D360" t="s">
        <v>1432</v>
      </c>
      <c r="E360" t="s">
        <v>90</v>
      </c>
      <c r="F360" t="s">
        <v>1433</v>
      </c>
      <c r="H360" t="s">
        <v>2160</v>
      </c>
      <c r="J360">
        <v>1200</v>
      </c>
      <c r="L360" t="s">
        <v>91</v>
      </c>
      <c r="O360" t="s">
        <v>135</v>
      </c>
      <c r="P360" s="19">
        <v>46217.496527777781</v>
      </c>
      <c r="Q360" s="33">
        <v>46209</v>
      </c>
      <c r="R360" s="33">
        <v>46217</v>
      </c>
      <c r="W360"/>
      <c r="AH360" s="55">
        <f t="shared" si="80"/>
        <v>0.33333333333333331</v>
      </c>
      <c r="AI360" s="55" t="str">
        <f t="shared" si="81"/>
        <v>FALSO</v>
      </c>
      <c r="AJ360" s="55">
        <f t="shared" si="82"/>
        <v>0</v>
      </c>
      <c r="AK360" s="93" t="str">
        <f t="shared" si="83"/>
        <v/>
      </c>
      <c r="AL360" s="96" t="str">
        <f t="shared" si="84"/>
        <v/>
      </c>
      <c r="AM360" s="93" t="str">
        <f t="shared" si="85"/>
        <v/>
      </c>
      <c r="AN360" s="96" t="str">
        <f t="shared" si="86"/>
        <v/>
      </c>
      <c r="AO360" s="93" t="str">
        <f t="shared" si="87"/>
        <v/>
      </c>
      <c r="AP360" s="96" t="str">
        <f t="shared" si="88"/>
        <v/>
      </c>
      <c r="AQ360" s="93" t="str">
        <f t="shared" si="89"/>
        <v/>
      </c>
      <c r="AR360" s="96" t="str">
        <f t="shared" si="90"/>
        <v/>
      </c>
      <c r="AS360" s="93" t="str">
        <f t="shared" si="91"/>
        <v/>
      </c>
      <c r="AT360" s="96" t="str">
        <f t="shared" si="92"/>
        <v/>
      </c>
      <c r="AU360" s="93" t="str">
        <f t="shared" si="93"/>
        <v/>
      </c>
    </row>
    <row r="361" spans="1:47" x14ac:dyDescent="0.3">
      <c r="A361" t="s">
        <v>84</v>
      </c>
      <c r="B361" s="164" t="s">
        <v>2161</v>
      </c>
      <c r="C361" t="s">
        <v>2129</v>
      </c>
      <c r="D361" t="s">
        <v>1432</v>
      </c>
      <c r="E361" t="s">
        <v>90</v>
      </c>
      <c r="F361" t="s">
        <v>1433</v>
      </c>
      <c r="H361" t="s">
        <v>2162</v>
      </c>
      <c r="J361">
        <v>50400</v>
      </c>
      <c r="L361" t="s">
        <v>91</v>
      </c>
      <c r="O361" t="s">
        <v>94</v>
      </c>
      <c r="P361" s="19">
        <v>46217.46875</v>
      </c>
      <c r="Q361" s="33">
        <v>46209</v>
      </c>
      <c r="R361" s="33">
        <v>46217</v>
      </c>
      <c r="S361" s="33">
        <v>46219</v>
      </c>
      <c r="T361"/>
      <c r="U361"/>
      <c r="V361"/>
      <c r="W361"/>
      <c r="AH361" s="55">
        <f t="shared" si="80"/>
        <v>14</v>
      </c>
      <c r="AI361" s="55" t="str">
        <f t="shared" si="81"/>
        <v>FALSO</v>
      </c>
      <c r="AJ361" s="55">
        <f t="shared" si="82"/>
        <v>0</v>
      </c>
      <c r="AK361" s="93" t="str">
        <f t="shared" si="83"/>
        <v/>
      </c>
      <c r="AL361" s="96" t="str">
        <f t="shared" si="84"/>
        <v/>
      </c>
      <c r="AM361" s="93" t="str">
        <f t="shared" si="85"/>
        <v/>
      </c>
      <c r="AN361" s="96" t="str">
        <f t="shared" si="86"/>
        <v/>
      </c>
      <c r="AO361" s="93" t="str">
        <f t="shared" si="87"/>
        <v/>
      </c>
      <c r="AP361" s="96" t="str">
        <f t="shared" si="88"/>
        <v/>
      </c>
      <c r="AQ361" s="93" t="str">
        <f t="shared" si="89"/>
        <v/>
      </c>
      <c r="AR361" s="96" t="str">
        <f t="shared" si="90"/>
        <v/>
      </c>
      <c r="AS361" s="93" t="str">
        <f t="shared" si="91"/>
        <v/>
      </c>
      <c r="AT361" s="96" t="str">
        <f t="shared" si="92"/>
        <v/>
      </c>
      <c r="AU361" s="93" t="str">
        <f t="shared" si="93"/>
        <v/>
      </c>
    </row>
    <row r="362" spans="1:47" x14ac:dyDescent="0.3">
      <c r="A362" t="s">
        <v>89</v>
      </c>
      <c r="B362" s="164" t="s">
        <v>2163</v>
      </c>
      <c r="C362" t="s">
        <v>1990</v>
      </c>
      <c r="D362" t="s">
        <v>1432</v>
      </c>
      <c r="E362" t="s">
        <v>90</v>
      </c>
      <c r="F362" t="s">
        <v>1433</v>
      </c>
      <c r="H362" t="s">
        <v>2164</v>
      </c>
      <c r="J362">
        <v>25200</v>
      </c>
      <c r="L362" t="s">
        <v>91</v>
      </c>
      <c r="O362" t="s">
        <v>94</v>
      </c>
      <c r="P362" s="19">
        <v>46217.43472222222</v>
      </c>
      <c r="Q362" s="33">
        <v>46223</v>
      </c>
      <c r="R362" s="33">
        <v>46224</v>
      </c>
      <c r="S362" s="33">
        <v>46224</v>
      </c>
      <c r="T362"/>
      <c r="U362"/>
      <c r="V362"/>
      <c r="W362"/>
      <c r="AH362" s="55">
        <f t="shared" si="80"/>
        <v>7</v>
      </c>
      <c r="AI362" s="55" t="str">
        <f t="shared" si="81"/>
        <v>FALSO</v>
      </c>
      <c r="AJ362" s="55">
        <f t="shared" si="82"/>
        <v>0</v>
      </c>
      <c r="AK362" s="93" t="str">
        <f t="shared" si="83"/>
        <v/>
      </c>
      <c r="AL362" s="96" t="str">
        <f t="shared" si="84"/>
        <v/>
      </c>
      <c r="AM362" s="93" t="str">
        <f t="shared" si="85"/>
        <v/>
      </c>
      <c r="AN362" s="96" t="str">
        <f t="shared" si="86"/>
        <v/>
      </c>
      <c r="AO362" s="93" t="str">
        <f t="shared" si="87"/>
        <v/>
      </c>
      <c r="AP362" s="96" t="str">
        <f t="shared" si="88"/>
        <v/>
      </c>
      <c r="AQ362" s="93" t="str">
        <f t="shared" si="89"/>
        <v/>
      </c>
      <c r="AR362" s="96" t="str">
        <f t="shared" si="90"/>
        <v/>
      </c>
      <c r="AS362" s="93" t="str">
        <f t="shared" si="91"/>
        <v/>
      </c>
      <c r="AT362" s="96" t="str">
        <f t="shared" si="92"/>
        <v/>
      </c>
      <c r="AU362" s="93" t="str">
        <f t="shared" si="93"/>
        <v/>
      </c>
    </row>
    <row r="363" spans="1:47" x14ac:dyDescent="0.3">
      <c r="A363" t="s">
        <v>84</v>
      </c>
      <c r="B363" s="164" t="s">
        <v>2165</v>
      </c>
      <c r="C363" t="s">
        <v>2129</v>
      </c>
      <c r="D363" t="s">
        <v>1432</v>
      </c>
      <c r="E363" t="s">
        <v>90</v>
      </c>
      <c r="F363" t="s">
        <v>1433</v>
      </c>
      <c r="H363" t="s">
        <v>2166</v>
      </c>
      <c r="J363">
        <v>1200</v>
      </c>
      <c r="L363" t="s">
        <v>91</v>
      </c>
      <c r="O363" t="s">
        <v>94</v>
      </c>
      <c r="P363" s="19">
        <v>46216.97152777778</v>
      </c>
      <c r="Q363" s="33">
        <v>46209</v>
      </c>
      <c r="R363" s="33">
        <v>46217</v>
      </c>
      <c r="S363" s="33">
        <v>46217</v>
      </c>
      <c r="T363"/>
      <c r="U363"/>
      <c r="V363"/>
      <c r="W363"/>
      <c r="AH363" s="55">
        <f t="shared" si="80"/>
        <v>0.33333333333333331</v>
      </c>
      <c r="AI363" s="55" t="str">
        <f t="shared" si="81"/>
        <v>FALSO</v>
      </c>
      <c r="AJ363" s="55">
        <f t="shared" si="82"/>
        <v>0</v>
      </c>
      <c r="AK363" s="93" t="str">
        <f t="shared" si="83"/>
        <v/>
      </c>
      <c r="AL363" s="96" t="str">
        <f t="shared" si="84"/>
        <v/>
      </c>
      <c r="AM363" s="93" t="str">
        <f t="shared" si="85"/>
        <v/>
      </c>
      <c r="AN363" s="96" t="str">
        <f t="shared" si="86"/>
        <v/>
      </c>
      <c r="AO363" s="93" t="str">
        <f t="shared" si="87"/>
        <v/>
      </c>
      <c r="AP363" s="96" t="str">
        <f t="shared" si="88"/>
        <v/>
      </c>
      <c r="AQ363" s="93" t="str">
        <f t="shared" si="89"/>
        <v/>
      </c>
      <c r="AR363" s="96" t="str">
        <f t="shared" si="90"/>
        <v/>
      </c>
      <c r="AS363" s="93" t="str">
        <f t="shared" si="91"/>
        <v/>
      </c>
      <c r="AT363" s="96" t="str">
        <f t="shared" si="92"/>
        <v/>
      </c>
      <c r="AU363" s="93" t="str">
        <f t="shared" si="93"/>
        <v/>
      </c>
    </row>
    <row r="364" spans="1:47" x14ac:dyDescent="0.3">
      <c r="A364" t="s">
        <v>84</v>
      </c>
      <c r="B364" s="164" t="s">
        <v>2167</v>
      </c>
      <c r="C364" t="s">
        <v>2135</v>
      </c>
      <c r="D364" t="s">
        <v>1432</v>
      </c>
      <c r="E364" t="s">
        <v>90</v>
      </c>
      <c r="F364" t="s">
        <v>1433</v>
      </c>
      <c r="H364" t="s">
        <v>2168</v>
      </c>
      <c r="L364" t="s">
        <v>91</v>
      </c>
      <c r="O364" t="s">
        <v>135</v>
      </c>
      <c r="P364" s="19">
        <v>46216.952777777777</v>
      </c>
      <c r="Q364" s="33">
        <v>46209</v>
      </c>
      <c r="R364" s="33">
        <v>46217</v>
      </c>
      <c r="T364"/>
      <c r="U364"/>
      <c r="V364"/>
      <c r="W364"/>
      <c r="AH364" s="55" t="str">
        <f t="shared" si="80"/>
        <v/>
      </c>
      <c r="AI364" s="55" t="str">
        <f t="shared" si="81"/>
        <v>FALSO</v>
      </c>
      <c r="AJ364" s="55">
        <f t="shared" si="82"/>
        <v>0</v>
      </c>
      <c r="AK364" s="93" t="str">
        <f t="shared" si="83"/>
        <v/>
      </c>
      <c r="AL364" s="96" t="str">
        <f t="shared" si="84"/>
        <v/>
      </c>
      <c r="AM364" s="93" t="str">
        <f t="shared" si="85"/>
        <v/>
      </c>
      <c r="AN364" s="96" t="str">
        <f t="shared" si="86"/>
        <v/>
      </c>
      <c r="AO364" s="93" t="str">
        <f t="shared" si="87"/>
        <v/>
      </c>
      <c r="AP364" s="96" t="str">
        <f t="shared" si="88"/>
        <v/>
      </c>
      <c r="AQ364" s="93" t="str">
        <f t="shared" si="89"/>
        <v/>
      </c>
      <c r="AR364" s="96" t="str">
        <f t="shared" si="90"/>
        <v/>
      </c>
      <c r="AS364" s="93" t="str">
        <f t="shared" si="91"/>
        <v/>
      </c>
      <c r="AT364" s="96" t="str">
        <f t="shared" si="92"/>
        <v/>
      </c>
      <c r="AU364" s="93" t="str">
        <f t="shared" si="93"/>
        <v/>
      </c>
    </row>
    <row r="365" spans="1:47" x14ac:dyDescent="0.3">
      <c r="A365" t="s">
        <v>84</v>
      </c>
      <c r="B365" s="164" t="s">
        <v>2169</v>
      </c>
      <c r="C365" t="s">
        <v>2135</v>
      </c>
      <c r="D365" t="s">
        <v>1432</v>
      </c>
      <c r="E365" t="s">
        <v>90</v>
      </c>
      <c r="F365" t="s">
        <v>1433</v>
      </c>
      <c r="H365" t="s">
        <v>2170</v>
      </c>
      <c r="L365" t="s">
        <v>91</v>
      </c>
      <c r="O365" t="s">
        <v>135</v>
      </c>
      <c r="P365" s="19">
        <v>46216.95208333333</v>
      </c>
      <c r="Q365" s="33">
        <v>46209</v>
      </c>
      <c r="R365" s="33">
        <v>46217</v>
      </c>
      <c r="T365"/>
      <c r="U365"/>
      <c r="V365"/>
      <c r="W365"/>
      <c r="AH365" s="55" t="str">
        <f t="shared" si="80"/>
        <v/>
      </c>
      <c r="AI365" s="55" t="str">
        <f t="shared" si="81"/>
        <v>FALSO</v>
      </c>
      <c r="AJ365" s="55">
        <f t="shared" si="82"/>
        <v>0</v>
      </c>
      <c r="AK365" s="93" t="str">
        <f t="shared" si="83"/>
        <v/>
      </c>
      <c r="AL365" s="96" t="str">
        <f t="shared" si="84"/>
        <v/>
      </c>
      <c r="AM365" s="93" t="str">
        <f t="shared" si="85"/>
        <v/>
      </c>
      <c r="AN365" s="96" t="str">
        <f t="shared" si="86"/>
        <v/>
      </c>
      <c r="AO365" s="93" t="str">
        <f t="shared" si="87"/>
        <v/>
      </c>
      <c r="AP365" s="96" t="str">
        <f t="shared" si="88"/>
        <v/>
      </c>
      <c r="AQ365" s="93" t="str">
        <f t="shared" si="89"/>
        <v/>
      </c>
      <c r="AR365" s="96" t="str">
        <f t="shared" si="90"/>
        <v/>
      </c>
      <c r="AS365" s="93" t="str">
        <f t="shared" si="91"/>
        <v/>
      </c>
      <c r="AT365" s="96" t="str">
        <f t="shared" si="92"/>
        <v/>
      </c>
      <c r="AU365" s="93" t="str">
        <f t="shared" si="93"/>
        <v/>
      </c>
    </row>
    <row r="366" spans="1:47" x14ac:dyDescent="0.3">
      <c r="A366" t="s">
        <v>89</v>
      </c>
      <c r="B366" s="164" t="s">
        <v>2171</v>
      </c>
      <c r="C366" t="s">
        <v>2129</v>
      </c>
      <c r="D366" t="s">
        <v>1432</v>
      </c>
      <c r="E366" t="s">
        <v>90</v>
      </c>
      <c r="F366" t="s">
        <v>1433</v>
      </c>
      <c r="H366" t="s">
        <v>2172</v>
      </c>
      <c r="J366">
        <v>14400</v>
      </c>
      <c r="L366" t="s">
        <v>91</v>
      </c>
      <c r="O366" t="s">
        <v>94</v>
      </c>
      <c r="P366" s="19">
        <v>46216.75277777778</v>
      </c>
      <c r="Q366" s="33">
        <v>46209</v>
      </c>
      <c r="R366" s="33">
        <v>46217</v>
      </c>
      <c r="S366" s="33">
        <v>46217</v>
      </c>
      <c r="T366"/>
      <c r="U366"/>
      <c r="V366"/>
      <c r="W366"/>
      <c r="AH366" s="55">
        <f t="shared" si="80"/>
        <v>4</v>
      </c>
      <c r="AI366" s="55" t="str">
        <f t="shared" si="81"/>
        <v>FALSO</v>
      </c>
      <c r="AJ366" s="55">
        <f t="shared" si="82"/>
        <v>0</v>
      </c>
      <c r="AK366" s="93" t="str">
        <f t="shared" si="83"/>
        <v/>
      </c>
      <c r="AL366" s="96" t="str">
        <f t="shared" si="84"/>
        <v/>
      </c>
      <c r="AM366" s="93" t="str">
        <f t="shared" si="85"/>
        <v/>
      </c>
      <c r="AN366" s="96" t="str">
        <f t="shared" si="86"/>
        <v/>
      </c>
      <c r="AO366" s="93" t="str">
        <f t="shared" si="87"/>
        <v/>
      </c>
      <c r="AP366" s="96" t="str">
        <f t="shared" si="88"/>
        <v/>
      </c>
      <c r="AQ366" s="93" t="str">
        <f t="shared" si="89"/>
        <v/>
      </c>
      <c r="AR366" s="96" t="str">
        <f t="shared" si="90"/>
        <v/>
      </c>
      <c r="AS366" s="93" t="str">
        <f t="shared" si="91"/>
        <v/>
      </c>
      <c r="AT366" s="96" t="str">
        <f t="shared" si="92"/>
        <v/>
      </c>
      <c r="AU366" s="93" t="str">
        <f t="shared" si="93"/>
        <v/>
      </c>
    </row>
    <row r="367" spans="1:47" x14ac:dyDescent="0.3">
      <c r="A367" t="s">
        <v>84</v>
      </c>
      <c r="B367" s="164" t="s">
        <v>2173</v>
      </c>
      <c r="C367" t="s">
        <v>2135</v>
      </c>
      <c r="D367" t="s">
        <v>1432</v>
      </c>
      <c r="E367" t="s">
        <v>90</v>
      </c>
      <c r="F367" t="s">
        <v>1433</v>
      </c>
      <c r="H367" t="s">
        <v>2174</v>
      </c>
      <c r="L367" t="s">
        <v>91</v>
      </c>
      <c r="O367" t="s">
        <v>135</v>
      </c>
      <c r="P367" s="19">
        <v>46216.685416666667</v>
      </c>
      <c r="Q367" s="33">
        <v>46209</v>
      </c>
      <c r="R367" s="33">
        <v>46220</v>
      </c>
      <c r="T367"/>
      <c r="U367"/>
      <c r="V367"/>
      <c r="W367"/>
      <c r="AH367" s="55" t="str">
        <f t="shared" si="80"/>
        <v/>
      </c>
      <c r="AI367" s="55" t="str">
        <f t="shared" si="81"/>
        <v>FALSO</v>
      </c>
      <c r="AJ367" s="55">
        <f t="shared" si="82"/>
        <v>0</v>
      </c>
      <c r="AK367" s="93" t="str">
        <f t="shared" si="83"/>
        <v/>
      </c>
      <c r="AL367" s="96" t="str">
        <f t="shared" si="84"/>
        <v/>
      </c>
      <c r="AM367" s="93" t="str">
        <f t="shared" si="85"/>
        <v/>
      </c>
      <c r="AN367" s="96" t="str">
        <f t="shared" si="86"/>
        <v/>
      </c>
      <c r="AO367" s="93" t="str">
        <f t="shared" si="87"/>
        <v/>
      </c>
      <c r="AP367" s="96" t="str">
        <f t="shared" si="88"/>
        <v/>
      </c>
      <c r="AQ367" s="93" t="str">
        <f t="shared" si="89"/>
        <v/>
      </c>
      <c r="AR367" s="96" t="str">
        <f t="shared" si="90"/>
        <v/>
      </c>
      <c r="AS367" s="93" t="str">
        <f t="shared" si="91"/>
        <v/>
      </c>
      <c r="AT367" s="96" t="str">
        <f t="shared" si="92"/>
        <v/>
      </c>
      <c r="AU367" s="93" t="str">
        <f t="shared" si="93"/>
        <v/>
      </c>
    </row>
    <row r="368" spans="1:47" x14ac:dyDescent="0.3">
      <c r="A368" t="s">
        <v>89</v>
      </c>
      <c r="B368" s="164" t="s">
        <v>2175</v>
      </c>
      <c r="C368" t="s">
        <v>1573</v>
      </c>
      <c r="D368" t="s">
        <v>1432</v>
      </c>
      <c r="E368" t="s">
        <v>90</v>
      </c>
      <c r="F368" t="s">
        <v>1433</v>
      </c>
      <c r="H368" t="s">
        <v>2176</v>
      </c>
      <c r="L368" t="s">
        <v>91</v>
      </c>
      <c r="O368" t="s">
        <v>135</v>
      </c>
      <c r="P368" s="19">
        <v>46216.619444444441</v>
      </c>
      <c r="Q368" s="33">
        <v>46265</v>
      </c>
      <c r="R368" s="33">
        <v>46275</v>
      </c>
      <c r="T368"/>
      <c r="U368"/>
      <c r="V368"/>
      <c r="W368"/>
      <c r="AH368" s="55" t="str">
        <f t="shared" si="80"/>
        <v/>
      </c>
      <c r="AI368" s="55" t="str">
        <f t="shared" si="81"/>
        <v>FALSO</v>
      </c>
      <c r="AJ368" s="55">
        <f t="shared" si="82"/>
        <v>0</v>
      </c>
      <c r="AK368" s="93" t="str">
        <f t="shared" si="83"/>
        <v/>
      </c>
      <c r="AL368" s="96" t="str">
        <f t="shared" si="84"/>
        <v/>
      </c>
      <c r="AM368" s="93" t="str">
        <f t="shared" si="85"/>
        <v/>
      </c>
      <c r="AN368" s="96" t="str">
        <f t="shared" si="86"/>
        <v/>
      </c>
      <c r="AO368" s="93" t="str">
        <f t="shared" si="87"/>
        <v/>
      </c>
      <c r="AP368" s="96" t="str">
        <f t="shared" si="88"/>
        <v/>
      </c>
      <c r="AQ368" s="93" t="str">
        <f t="shared" si="89"/>
        <v/>
      </c>
      <c r="AR368" s="96" t="str">
        <f t="shared" si="90"/>
        <v/>
      </c>
      <c r="AS368" s="93" t="str">
        <f t="shared" si="91"/>
        <v/>
      </c>
      <c r="AT368" s="96" t="str">
        <f t="shared" si="92"/>
        <v/>
      </c>
      <c r="AU368" s="93" t="str">
        <f t="shared" si="93"/>
        <v/>
      </c>
    </row>
    <row r="369" spans="1:47" x14ac:dyDescent="0.3">
      <c r="A369" t="s">
        <v>84</v>
      </c>
      <c r="B369" s="164" t="s">
        <v>2177</v>
      </c>
      <c r="C369" t="s">
        <v>2135</v>
      </c>
      <c r="D369" t="s">
        <v>1432</v>
      </c>
      <c r="E369" t="s">
        <v>90</v>
      </c>
      <c r="F369" t="s">
        <v>1433</v>
      </c>
      <c r="H369" t="s">
        <v>2178</v>
      </c>
      <c r="J369">
        <v>1200</v>
      </c>
      <c r="L369" t="s">
        <v>91</v>
      </c>
      <c r="O369" t="s">
        <v>135</v>
      </c>
      <c r="P369" s="19">
        <v>46216.587500000001</v>
      </c>
      <c r="Q369" s="33">
        <v>46209</v>
      </c>
      <c r="R369" s="33">
        <v>46217</v>
      </c>
      <c r="T369"/>
      <c r="U369"/>
      <c r="V369"/>
      <c r="W369"/>
      <c r="AH369" s="55">
        <f t="shared" si="80"/>
        <v>0.33333333333333331</v>
      </c>
      <c r="AI369" s="55" t="str">
        <f t="shared" si="81"/>
        <v>FALSO</v>
      </c>
      <c r="AJ369" s="55">
        <f t="shared" si="82"/>
        <v>0</v>
      </c>
      <c r="AK369" s="93" t="str">
        <f t="shared" si="83"/>
        <v/>
      </c>
      <c r="AL369" s="96" t="str">
        <f t="shared" si="84"/>
        <v/>
      </c>
      <c r="AM369" s="93" t="str">
        <f t="shared" si="85"/>
        <v/>
      </c>
      <c r="AN369" s="96" t="str">
        <f t="shared" si="86"/>
        <v/>
      </c>
      <c r="AO369" s="93" t="str">
        <f t="shared" si="87"/>
        <v/>
      </c>
      <c r="AP369" s="96" t="str">
        <f t="shared" si="88"/>
        <v/>
      </c>
      <c r="AQ369" s="93" t="str">
        <f t="shared" si="89"/>
        <v/>
      </c>
      <c r="AR369" s="96" t="str">
        <f t="shared" si="90"/>
        <v/>
      </c>
      <c r="AS369" s="93" t="str">
        <f t="shared" si="91"/>
        <v/>
      </c>
      <c r="AT369" s="96" t="str">
        <f t="shared" si="92"/>
        <v/>
      </c>
      <c r="AU369" s="93" t="str">
        <f t="shared" si="93"/>
        <v/>
      </c>
    </row>
    <row r="370" spans="1:47" x14ac:dyDescent="0.3">
      <c r="A370" t="s">
        <v>84</v>
      </c>
      <c r="B370" s="164" t="s">
        <v>2179</v>
      </c>
      <c r="C370" t="s">
        <v>2129</v>
      </c>
      <c r="D370" t="s">
        <v>1432</v>
      </c>
      <c r="E370" t="s">
        <v>90</v>
      </c>
      <c r="F370" t="s">
        <v>1433</v>
      </c>
      <c r="H370" t="s">
        <v>2180</v>
      </c>
      <c r="L370" t="s">
        <v>91</v>
      </c>
      <c r="O370" t="s">
        <v>94</v>
      </c>
      <c r="P370" s="19">
        <v>46216.587500000001</v>
      </c>
      <c r="Q370" s="33">
        <v>46209</v>
      </c>
      <c r="R370" s="33">
        <v>46219</v>
      </c>
      <c r="S370" s="33">
        <v>46219</v>
      </c>
      <c r="T370"/>
      <c r="U370"/>
      <c r="V370"/>
      <c r="W370"/>
      <c r="AH370" s="55" t="str">
        <f t="shared" si="80"/>
        <v/>
      </c>
      <c r="AI370" s="55" t="str">
        <f t="shared" si="81"/>
        <v>FALSO</v>
      </c>
      <c r="AJ370" s="55">
        <f t="shared" si="82"/>
        <v>0</v>
      </c>
      <c r="AK370" s="93" t="str">
        <f t="shared" si="83"/>
        <v/>
      </c>
      <c r="AL370" s="96" t="str">
        <f t="shared" si="84"/>
        <v/>
      </c>
      <c r="AM370" s="93" t="str">
        <f t="shared" si="85"/>
        <v/>
      </c>
      <c r="AN370" s="96" t="str">
        <f t="shared" si="86"/>
        <v/>
      </c>
      <c r="AO370" s="93" t="str">
        <f t="shared" si="87"/>
        <v/>
      </c>
      <c r="AP370" s="96" t="str">
        <f t="shared" si="88"/>
        <v/>
      </c>
      <c r="AQ370" s="93" t="str">
        <f t="shared" si="89"/>
        <v/>
      </c>
      <c r="AR370" s="96" t="str">
        <f t="shared" si="90"/>
        <v/>
      </c>
      <c r="AS370" s="93" t="str">
        <f t="shared" si="91"/>
        <v/>
      </c>
      <c r="AT370" s="96" t="str">
        <f t="shared" si="92"/>
        <v/>
      </c>
      <c r="AU370" s="93" t="str">
        <f t="shared" si="93"/>
        <v/>
      </c>
    </row>
    <row r="371" spans="1:47" x14ac:dyDescent="0.3">
      <c r="A371" t="s">
        <v>84</v>
      </c>
      <c r="B371" s="164" t="s">
        <v>2181</v>
      </c>
      <c r="C371" t="s">
        <v>2135</v>
      </c>
      <c r="D371" t="s">
        <v>1432</v>
      </c>
      <c r="E371" t="s">
        <v>90</v>
      </c>
      <c r="F371" t="s">
        <v>1433</v>
      </c>
      <c r="H371" t="s">
        <v>2182</v>
      </c>
      <c r="J371">
        <v>1200</v>
      </c>
      <c r="L371" t="s">
        <v>91</v>
      </c>
      <c r="O371" t="s">
        <v>135</v>
      </c>
      <c r="P371" s="19">
        <v>46216.579861111109</v>
      </c>
      <c r="Q371" s="33">
        <v>46209</v>
      </c>
      <c r="R371" s="33">
        <v>46217</v>
      </c>
      <c r="T371"/>
      <c r="U371"/>
      <c r="V371"/>
      <c r="W371"/>
      <c r="AH371" s="55">
        <f t="shared" si="80"/>
        <v>0.33333333333333331</v>
      </c>
      <c r="AI371" s="55" t="str">
        <f t="shared" si="81"/>
        <v>FALSO</v>
      </c>
      <c r="AJ371" s="55">
        <f t="shared" si="82"/>
        <v>0</v>
      </c>
      <c r="AK371" s="93" t="str">
        <f t="shared" si="83"/>
        <v/>
      </c>
      <c r="AL371" s="96" t="str">
        <f t="shared" si="84"/>
        <v/>
      </c>
      <c r="AM371" s="93" t="str">
        <f t="shared" si="85"/>
        <v/>
      </c>
      <c r="AN371" s="96" t="str">
        <f t="shared" si="86"/>
        <v/>
      </c>
      <c r="AO371" s="93" t="str">
        <f t="shared" si="87"/>
        <v/>
      </c>
      <c r="AP371" s="96" t="str">
        <f t="shared" si="88"/>
        <v/>
      </c>
      <c r="AQ371" s="93" t="str">
        <f t="shared" si="89"/>
        <v/>
      </c>
      <c r="AR371" s="96" t="str">
        <f t="shared" si="90"/>
        <v/>
      </c>
      <c r="AS371" s="93" t="str">
        <f t="shared" si="91"/>
        <v/>
      </c>
      <c r="AT371" s="96" t="str">
        <f t="shared" si="92"/>
        <v/>
      </c>
      <c r="AU371" s="93" t="str">
        <f t="shared" si="93"/>
        <v/>
      </c>
    </row>
    <row r="372" spans="1:47" x14ac:dyDescent="0.3">
      <c r="A372" t="s">
        <v>84</v>
      </c>
      <c r="B372" s="164" t="s">
        <v>2183</v>
      </c>
      <c r="C372" t="s">
        <v>2135</v>
      </c>
      <c r="D372" t="s">
        <v>1432</v>
      </c>
      <c r="E372" t="s">
        <v>90</v>
      </c>
      <c r="F372" t="s">
        <v>1433</v>
      </c>
      <c r="H372" t="s">
        <v>2184</v>
      </c>
      <c r="J372">
        <v>1800</v>
      </c>
      <c r="L372" t="s">
        <v>91</v>
      </c>
      <c r="O372" t="s">
        <v>135</v>
      </c>
      <c r="P372" s="19">
        <v>46216.45208333333</v>
      </c>
      <c r="Q372" s="33">
        <v>46209</v>
      </c>
      <c r="R372" s="33">
        <v>46217</v>
      </c>
      <c r="T372"/>
      <c r="U372"/>
      <c r="V372"/>
      <c r="W372"/>
      <c r="AH372" s="55">
        <f t="shared" si="80"/>
        <v>0.5</v>
      </c>
      <c r="AI372" s="55" t="str">
        <f t="shared" si="81"/>
        <v>FALSO</v>
      </c>
      <c r="AJ372" s="55">
        <f t="shared" si="82"/>
        <v>0</v>
      </c>
      <c r="AK372" s="93" t="str">
        <f t="shared" si="83"/>
        <v/>
      </c>
      <c r="AL372" s="96" t="str">
        <f t="shared" si="84"/>
        <v/>
      </c>
      <c r="AM372" s="93" t="str">
        <f t="shared" si="85"/>
        <v/>
      </c>
      <c r="AN372" s="96" t="str">
        <f t="shared" si="86"/>
        <v/>
      </c>
      <c r="AO372" s="93" t="str">
        <f t="shared" si="87"/>
        <v/>
      </c>
      <c r="AP372" s="96" t="str">
        <f t="shared" si="88"/>
        <v/>
      </c>
      <c r="AQ372" s="93" t="str">
        <f t="shared" si="89"/>
        <v/>
      </c>
      <c r="AR372" s="96" t="str">
        <f t="shared" si="90"/>
        <v/>
      </c>
      <c r="AS372" s="93" t="str">
        <f t="shared" si="91"/>
        <v/>
      </c>
      <c r="AT372" s="96" t="str">
        <f t="shared" si="92"/>
        <v/>
      </c>
      <c r="AU372" s="93" t="str">
        <f t="shared" si="93"/>
        <v/>
      </c>
    </row>
    <row r="373" spans="1:47" x14ac:dyDescent="0.3">
      <c r="A373" t="s">
        <v>89</v>
      </c>
      <c r="B373" s="164" t="s">
        <v>2185</v>
      </c>
      <c r="C373" t="s">
        <v>2129</v>
      </c>
      <c r="D373" t="s">
        <v>1432</v>
      </c>
      <c r="E373" t="s">
        <v>90</v>
      </c>
      <c r="F373" t="s">
        <v>1433</v>
      </c>
      <c r="H373" t="s">
        <v>2186</v>
      </c>
      <c r="J373">
        <v>25200</v>
      </c>
      <c r="L373" t="s">
        <v>91</v>
      </c>
      <c r="O373" t="s">
        <v>94</v>
      </c>
      <c r="P373" s="19">
        <v>46216.434027777781</v>
      </c>
      <c r="Q373" s="33">
        <v>46209</v>
      </c>
      <c r="R373" s="33">
        <v>46218</v>
      </c>
      <c r="S373" s="33">
        <v>46218</v>
      </c>
      <c r="T373"/>
      <c r="U373"/>
      <c r="V373"/>
      <c r="W373"/>
      <c r="AH373" s="55">
        <f t="shared" si="80"/>
        <v>7</v>
      </c>
      <c r="AI373" s="55" t="str">
        <f t="shared" si="81"/>
        <v>FALSO</v>
      </c>
      <c r="AJ373" s="55">
        <f t="shared" si="82"/>
        <v>0</v>
      </c>
      <c r="AK373" s="93" t="str">
        <f t="shared" si="83"/>
        <v/>
      </c>
      <c r="AL373" s="96" t="str">
        <f t="shared" si="84"/>
        <v/>
      </c>
      <c r="AM373" s="93" t="str">
        <f t="shared" si="85"/>
        <v/>
      </c>
      <c r="AN373" s="96" t="str">
        <f t="shared" si="86"/>
        <v/>
      </c>
      <c r="AO373" s="93" t="str">
        <f t="shared" si="87"/>
        <v/>
      </c>
      <c r="AP373" s="96" t="str">
        <f t="shared" si="88"/>
        <v/>
      </c>
      <c r="AQ373" s="93" t="str">
        <f t="shared" si="89"/>
        <v/>
      </c>
      <c r="AR373" s="96" t="str">
        <f t="shared" si="90"/>
        <v/>
      </c>
      <c r="AS373" s="93" t="str">
        <f t="shared" si="91"/>
        <v/>
      </c>
      <c r="AT373" s="96" t="str">
        <f t="shared" si="92"/>
        <v/>
      </c>
      <c r="AU373" s="93" t="str">
        <f t="shared" si="93"/>
        <v/>
      </c>
    </row>
    <row r="374" spans="1:47" x14ac:dyDescent="0.3">
      <c r="A374" t="s">
        <v>84</v>
      </c>
      <c r="B374" s="164" t="s">
        <v>2187</v>
      </c>
      <c r="C374" t="s">
        <v>2129</v>
      </c>
      <c r="D374" t="s">
        <v>1432</v>
      </c>
      <c r="E374" t="s">
        <v>90</v>
      </c>
      <c r="F374" t="s">
        <v>1433</v>
      </c>
      <c r="H374" t="s">
        <v>2188</v>
      </c>
      <c r="J374">
        <v>21600</v>
      </c>
      <c r="L374" t="s">
        <v>91</v>
      </c>
      <c r="O374" t="s">
        <v>94</v>
      </c>
      <c r="P374" s="19">
        <v>46213.626388888886</v>
      </c>
      <c r="Q374" s="33">
        <v>46209</v>
      </c>
      <c r="R374" s="33">
        <v>46216</v>
      </c>
      <c r="S374" s="33">
        <v>46218</v>
      </c>
      <c r="T374"/>
      <c r="U374"/>
      <c r="V374"/>
      <c r="W374"/>
      <c r="AH374" s="55">
        <f t="shared" si="80"/>
        <v>6</v>
      </c>
      <c r="AI374" s="55" t="str">
        <f t="shared" si="81"/>
        <v>FALSO</v>
      </c>
      <c r="AJ374" s="55">
        <f t="shared" si="82"/>
        <v>0</v>
      </c>
      <c r="AK374" s="93" t="str">
        <f t="shared" si="83"/>
        <v/>
      </c>
      <c r="AL374" s="96" t="str">
        <f t="shared" si="84"/>
        <v/>
      </c>
      <c r="AM374" s="93" t="str">
        <f t="shared" si="85"/>
        <v/>
      </c>
      <c r="AN374" s="96" t="str">
        <f t="shared" si="86"/>
        <v/>
      </c>
      <c r="AO374" s="93" t="str">
        <f t="shared" si="87"/>
        <v/>
      </c>
      <c r="AP374" s="96" t="str">
        <f t="shared" si="88"/>
        <v/>
      </c>
      <c r="AQ374" s="93" t="str">
        <f t="shared" si="89"/>
        <v/>
      </c>
      <c r="AR374" s="96" t="str">
        <f t="shared" si="90"/>
        <v/>
      </c>
      <c r="AS374" s="93" t="str">
        <f t="shared" si="91"/>
        <v/>
      </c>
      <c r="AT374" s="96" t="str">
        <f t="shared" si="92"/>
        <v/>
      </c>
      <c r="AU374" s="93" t="str">
        <f t="shared" si="93"/>
        <v/>
      </c>
    </row>
    <row r="375" spans="1:47" x14ac:dyDescent="0.3">
      <c r="A375" t="s">
        <v>84</v>
      </c>
      <c r="B375" s="164" t="s">
        <v>2189</v>
      </c>
      <c r="C375" t="s">
        <v>2129</v>
      </c>
      <c r="D375" t="s">
        <v>1432</v>
      </c>
      <c r="E375" t="s">
        <v>90</v>
      </c>
      <c r="F375" t="s">
        <v>1433</v>
      </c>
      <c r="H375" t="s">
        <v>2190</v>
      </c>
      <c r="J375">
        <v>1800</v>
      </c>
      <c r="L375" t="s">
        <v>91</v>
      </c>
      <c r="O375" t="s">
        <v>94</v>
      </c>
      <c r="P375" s="19">
        <v>46213.5</v>
      </c>
      <c r="Q375" s="33">
        <v>46209</v>
      </c>
      <c r="R375" s="33">
        <v>46216</v>
      </c>
      <c r="S375" s="33">
        <v>46216</v>
      </c>
      <c r="T375"/>
      <c r="U375"/>
      <c r="V375"/>
      <c r="W375"/>
      <c r="AH375" s="55">
        <f t="shared" si="80"/>
        <v>0.5</v>
      </c>
      <c r="AI375" s="55" t="str">
        <f t="shared" si="81"/>
        <v>FALSO</v>
      </c>
      <c r="AJ375" s="55">
        <f t="shared" si="82"/>
        <v>0</v>
      </c>
      <c r="AK375" s="93" t="str">
        <f t="shared" si="83"/>
        <v/>
      </c>
      <c r="AL375" s="96" t="str">
        <f t="shared" si="84"/>
        <v/>
      </c>
      <c r="AM375" s="93" t="str">
        <f t="shared" si="85"/>
        <v/>
      </c>
      <c r="AN375" s="96" t="str">
        <f t="shared" si="86"/>
        <v/>
      </c>
      <c r="AO375" s="93" t="str">
        <f t="shared" si="87"/>
        <v/>
      </c>
      <c r="AP375" s="96" t="str">
        <f t="shared" si="88"/>
        <v/>
      </c>
      <c r="AQ375" s="93" t="str">
        <f t="shared" si="89"/>
        <v/>
      </c>
      <c r="AR375" s="96" t="str">
        <f t="shared" si="90"/>
        <v/>
      </c>
      <c r="AS375" s="93" t="str">
        <f t="shared" si="91"/>
        <v/>
      </c>
      <c r="AT375" s="96" t="str">
        <f t="shared" si="92"/>
        <v/>
      </c>
      <c r="AU375" s="93" t="str">
        <f t="shared" si="93"/>
        <v/>
      </c>
    </row>
    <row r="376" spans="1:47" x14ac:dyDescent="0.3">
      <c r="A376" t="s">
        <v>84</v>
      </c>
      <c r="B376" s="164" t="s">
        <v>2191</v>
      </c>
      <c r="C376" t="s">
        <v>2135</v>
      </c>
      <c r="D376" t="s">
        <v>1432</v>
      </c>
      <c r="E376" t="s">
        <v>90</v>
      </c>
      <c r="F376" t="s">
        <v>1433</v>
      </c>
      <c r="H376" t="s">
        <v>2192</v>
      </c>
      <c r="J376">
        <v>600</v>
      </c>
      <c r="L376" t="s">
        <v>91</v>
      </c>
      <c r="O376" t="s">
        <v>135</v>
      </c>
      <c r="P376" s="19">
        <v>46212.68472222222</v>
      </c>
      <c r="Q376" s="33">
        <v>46209</v>
      </c>
      <c r="R376" s="33">
        <v>46216</v>
      </c>
      <c r="T376"/>
      <c r="U376"/>
      <c r="V376"/>
      <c r="W376"/>
      <c r="AH376" s="55">
        <f t="shared" si="80"/>
        <v>0.16666666666666666</v>
      </c>
      <c r="AI376" s="55" t="str">
        <f t="shared" si="81"/>
        <v>FALSO</v>
      </c>
      <c r="AJ376" s="55">
        <f t="shared" si="82"/>
        <v>0</v>
      </c>
      <c r="AK376" s="93" t="str">
        <f t="shared" si="83"/>
        <v/>
      </c>
      <c r="AL376" s="96" t="str">
        <f t="shared" si="84"/>
        <v/>
      </c>
      <c r="AM376" s="93" t="str">
        <f t="shared" si="85"/>
        <v/>
      </c>
      <c r="AN376" s="96" t="str">
        <f t="shared" si="86"/>
        <v/>
      </c>
      <c r="AO376" s="93" t="str">
        <f t="shared" si="87"/>
        <v/>
      </c>
      <c r="AP376" s="96" t="str">
        <f t="shared" si="88"/>
        <v/>
      </c>
      <c r="AQ376" s="93" t="str">
        <f t="shared" si="89"/>
        <v/>
      </c>
      <c r="AR376" s="96" t="str">
        <f t="shared" si="90"/>
        <v/>
      </c>
      <c r="AS376" s="93" t="str">
        <f t="shared" si="91"/>
        <v/>
      </c>
      <c r="AT376" s="96" t="str">
        <f t="shared" si="92"/>
        <v/>
      </c>
      <c r="AU376" s="93" t="str">
        <f t="shared" si="93"/>
        <v/>
      </c>
    </row>
    <row r="377" spans="1:47" x14ac:dyDescent="0.3">
      <c r="A377" t="s">
        <v>84</v>
      </c>
      <c r="B377" s="164" t="s">
        <v>2193</v>
      </c>
      <c r="C377" t="s">
        <v>2135</v>
      </c>
      <c r="D377" t="s">
        <v>1432</v>
      </c>
      <c r="E377" t="s">
        <v>90</v>
      </c>
      <c r="F377" t="s">
        <v>1433</v>
      </c>
      <c r="H377" t="s">
        <v>2194</v>
      </c>
      <c r="J377">
        <v>1800</v>
      </c>
      <c r="L377" t="s">
        <v>91</v>
      </c>
      <c r="O377" t="s">
        <v>94</v>
      </c>
      <c r="P377" s="19">
        <v>46212.683333333334</v>
      </c>
      <c r="Q377" s="33">
        <v>46209</v>
      </c>
      <c r="R377" s="33">
        <v>46213</v>
      </c>
      <c r="S377" s="33">
        <v>46213</v>
      </c>
      <c r="T377"/>
      <c r="U377"/>
      <c r="V377"/>
      <c r="W377"/>
      <c r="AH377" s="55">
        <f t="shared" si="80"/>
        <v>0.5</v>
      </c>
      <c r="AI377" s="55" t="str">
        <f t="shared" si="81"/>
        <v>FALSO</v>
      </c>
      <c r="AJ377" s="55">
        <f t="shared" si="82"/>
        <v>0</v>
      </c>
      <c r="AK377" s="93" t="str">
        <f t="shared" si="83"/>
        <v/>
      </c>
      <c r="AL377" s="96" t="str">
        <f t="shared" si="84"/>
        <v/>
      </c>
      <c r="AM377" s="93" t="str">
        <f t="shared" si="85"/>
        <v/>
      </c>
      <c r="AN377" s="96" t="str">
        <f t="shared" si="86"/>
        <v/>
      </c>
      <c r="AO377" s="93" t="str">
        <f t="shared" si="87"/>
        <v/>
      </c>
      <c r="AP377" s="96" t="str">
        <f t="shared" si="88"/>
        <v/>
      </c>
      <c r="AQ377" s="93" t="str">
        <f t="shared" si="89"/>
        <v/>
      </c>
      <c r="AR377" s="96" t="str">
        <f t="shared" si="90"/>
        <v/>
      </c>
      <c r="AS377" s="93" t="str">
        <f t="shared" si="91"/>
        <v/>
      </c>
      <c r="AT377" s="96" t="str">
        <f t="shared" si="92"/>
        <v/>
      </c>
      <c r="AU377" s="93" t="str">
        <f t="shared" si="93"/>
        <v/>
      </c>
    </row>
    <row r="378" spans="1:47" x14ac:dyDescent="0.3">
      <c r="A378" t="s">
        <v>84</v>
      </c>
      <c r="B378" s="164" t="s">
        <v>2195</v>
      </c>
      <c r="C378" t="s">
        <v>2135</v>
      </c>
      <c r="D378" t="s">
        <v>1432</v>
      </c>
      <c r="E378" t="s">
        <v>90</v>
      </c>
      <c r="F378" t="s">
        <v>1433</v>
      </c>
      <c r="H378" t="s">
        <v>2196</v>
      </c>
      <c r="J378">
        <v>600</v>
      </c>
      <c r="L378" t="s">
        <v>91</v>
      </c>
      <c r="O378" t="s">
        <v>94</v>
      </c>
      <c r="P378" s="19">
        <v>46212.677083333336</v>
      </c>
      <c r="Q378" s="33">
        <v>46209</v>
      </c>
      <c r="R378" s="33">
        <v>46213</v>
      </c>
      <c r="S378" s="33">
        <v>46213</v>
      </c>
      <c r="T378"/>
      <c r="U378"/>
      <c r="V378"/>
      <c r="W378"/>
      <c r="AH378" s="55">
        <f t="shared" si="80"/>
        <v>0.16666666666666666</v>
      </c>
      <c r="AI378" s="55" t="str">
        <f t="shared" si="81"/>
        <v>FALSO</v>
      </c>
      <c r="AJ378" s="55">
        <f t="shared" si="82"/>
        <v>0</v>
      </c>
      <c r="AK378" s="93" t="str">
        <f t="shared" si="83"/>
        <v/>
      </c>
      <c r="AL378" s="96" t="str">
        <f t="shared" si="84"/>
        <v/>
      </c>
      <c r="AM378" s="93" t="str">
        <f t="shared" si="85"/>
        <v/>
      </c>
      <c r="AN378" s="96" t="str">
        <f t="shared" si="86"/>
        <v/>
      </c>
      <c r="AO378" s="93" t="str">
        <f t="shared" si="87"/>
        <v/>
      </c>
      <c r="AP378" s="96" t="str">
        <f t="shared" si="88"/>
        <v/>
      </c>
      <c r="AQ378" s="93" t="str">
        <f t="shared" si="89"/>
        <v/>
      </c>
      <c r="AR378" s="96" t="str">
        <f t="shared" si="90"/>
        <v/>
      </c>
      <c r="AS378" s="93" t="str">
        <f t="shared" si="91"/>
        <v/>
      </c>
      <c r="AT378" s="96" t="str">
        <f t="shared" si="92"/>
        <v/>
      </c>
      <c r="AU378" s="93" t="str">
        <f t="shared" si="93"/>
        <v/>
      </c>
    </row>
    <row r="379" spans="1:47" x14ac:dyDescent="0.3">
      <c r="A379" t="s">
        <v>84</v>
      </c>
      <c r="B379" s="164" t="s">
        <v>2197</v>
      </c>
      <c r="C379" t="s">
        <v>1990</v>
      </c>
      <c r="D379" t="s">
        <v>1432</v>
      </c>
      <c r="E379" t="s">
        <v>90</v>
      </c>
      <c r="F379" t="s">
        <v>1433</v>
      </c>
      <c r="H379" t="s">
        <v>2100</v>
      </c>
      <c r="J379">
        <v>600</v>
      </c>
      <c r="L379" t="s">
        <v>91</v>
      </c>
      <c r="O379" t="s">
        <v>94</v>
      </c>
      <c r="P379" s="19">
        <v>46212.45208333333</v>
      </c>
      <c r="R379" s="33">
        <v>46213</v>
      </c>
      <c r="S379" s="33">
        <v>46220</v>
      </c>
      <c r="T379"/>
      <c r="U379"/>
      <c r="V379"/>
      <c r="W379"/>
      <c r="AH379" s="55">
        <f t="shared" si="80"/>
        <v>0.16666666666666666</v>
      </c>
      <c r="AI379" s="55" t="str">
        <f t="shared" si="81"/>
        <v>FALSO</v>
      </c>
      <c r="AJ379" s="55">
        <f t="shared" si="82"/>
        <v>0</v>
      </c>
      <c r="AK379" s="93" t="str">
        <f t="shared" si="83"/>
        <v/>
      </c>
      <c r="AL379" s="96" t="str">
        <f t="shared" si="84"/>
        <v/>
      </c>
      <c r="AM379" s="93" t="str">
        <f t="shared" si="85"/>
        <v/>
      </c>
      <c r="AN379" s="96" t="str">
        <f t="shared" si="86"/>
        <v/>
      </c>
      <c r="AO379" s="93" t="str">
        <f t="shared" si="87"/>
        <v/>
      </c>
      <c r="AP379" s="96" t="str">
        <f t="shared" si="88"/>
        <v/>
      </c>
      <c r="AQ379" s="93" t="str">
        <f t="shared" si="89"/>
        <v/>
      </c>
      <c r="AR379" s="96" t="str">
        <f t="shared" si="90"/>
        <v/>
      </c>
      <c r="AS379" s="93" t="str">
        <f t="shared" si="91"/>
        <v/>
      </c>
      <c r="AT379" s="96" t="str">
        <f t="shared" si="92"/>
        <v/>
      </c>
      <c r="AU379" s="93" t="str">
        <f t="shared" si="93"/>
        <v/>
      </c>
    </row>
    <row r="380" spans="1:47" x14ac:dyDescent="0.3">
      <c r="A380" t="s">
        <v>84</v>
      </c>
      <c r="B380" s="164" t="s">
        <v>2198</v>
      </c>
      <c r="C380" t="s">
        <v>2135</v>
      </c>
      <c r="D380" t="s">
        <v>1432</v>
      </c>
      <c r="E380" t="s">
        <v>90</v>
      </c>
      <c r="F380" t="s">
        <v>1433</v>
      </c>
      <c r="H380" t="s">
        <v>2199</v>
      </c>
      <c r="J380">
        <v>600</v>
      </c>
      <c r="L380" t="s">
        <v>91</v>
      </c>
      <c r="O380" t="s">
        <v>135</v>
      </c>
      <c r="P380" s="19">
        <v>46211.907638888886</v>
      </c>
      <c r="Q380" s="33">
        <v>46209</v>
      </c>
      <c r="R380" s="33">
        <v>46212</v>
      </c>
      <c r="T380"/>
      <c r="U380"/>
      <c r="V380"/>
      <c r="W380"/>
      <c r="AH380" s="55">
        <f t="shared" si="80"/>
        <v>0.16666666666666666</v>
      </c>
      <c r="AI380" s="55" t="str">
        <f t="shared" si="81"/>
        <v>FALSO</v>
      </c>
      <c r="AJ380" s="55">
        <f t="shared" si="82"/>
        <v>0</v>
      </c>
      <c r="AK380" s="93" t="str">
        <f t="shared" si="83"/>
        <v/>
      </c>
      <c r="AL380" s="96" t="str">
        <f t="shared" si="84"/>
        <v/>
      </c>
      <c r="AM380" s="93" t="str">
        <f t="shared" si="85"/>
        <v/>
      </c>
      <c r="AN380" s="96" t="str">
        <f t="shared" si="86"/>
        <v/>
      </c>
      <c r="AO380" s="93" t="str">
        <f t="shared" si="87"/>
        <v/>
      </c>
      <c r="AP380" s="96" t="str">
        <f t="shared" si="88"/>
        <v/>
      </c>
      <c r="AQ380" s="93" t="str">
        <f t="shared" si="89"/>
        <v/>
      </c>
      <c r="AR380" s="96" t="str">
        <f t="shared" si="90"/>
        <v/>
      </c>
      <c r="AS380" s="93" t="str">
        <f t="shared" si="91"/>
        <v/>
      </c>
      <c r="AT380" s="96" t="str">
        <f t="shared" si="92"/>
        <v/>
      </c>
      <c r="AU380" s="93" t="str">
        <f t="shared" si="93"/>
        <v/>
      </c>
    </row>
    <row r="381" spans="1:47" x14ac:dyDescent="0.3">
      <c r="A381" t="s">
        <v>89</v>
      </c>
      <c r="B381" s="164" t="s">
        <v>2200</v>
      </c>
      <c r="C381" t="s">
        <v>2135</v>
      </c>
      <c r="D381" t="s">
        <v>1432</v>
      </c>
      <c r="E381" t="s">
        <v>90</v>
      </c>
      <c r="F381" t="s">
        <v>1433</v>
      </c>
      <c r="H381" t="s">
        <v>2201</v>
      </c>
      <c r="J381">
        <v>28800</v>
      </c>
      <c r="L381" t="s">
        <v>91</v>
      </c>
      <c r="O381" t="s">
        <v>94</v>
      </c>
      <c r="P381" s="19">
        <v>46211.901388888888</v>
      </c>
      <c r="Q381" s="33">
        <v>46209</v>
      </c>
      <c r="R381" s="33">
        <v>46212</v>
      </c>
      <c r="S381" s="33">
        <v>46213</v>
      </c>
      <c r="T381"/>
      <c r="U381"/>
      <c r="V381"/>
      <c r="W381"/>
      <c r="AH381" s="55">
        <f t="shared" si="80"/>
        <v>8</v>
      </c>
      <c r="AI381" s="55" t="str">
        <f t="shared" si="81"/>
        <v>FALSO</v>
      </c>
      <c r="AJ381" s="55">
        <f t="shared" si="82"/>
        <v>0</v>
      </c>
      <c r="AK381" s="93" t="str">
        <f t="shared" si="83"/>
        <v/>
      </c>
      <c r="AL381" s="96" t="str">
        <f t="shared" si="84"/>
        <v/>
      </c>
      <c r="AM381" s="93" t="str">
        <f t="shared" si="85"/>
        <v/>
      </c>
      <c r="AN381" s="96" t="str">
        <f t="shared" si="86"/>
        <v/>
      </c>
      <c r="AO381" s="93" t="str">
        <f t="shared" si="87"/>
        <v/>
      </c>
      <c r="AP381" s="96" t="str">
        <f t="shared" si="88"/>
        <v/>
      </c>
      <c r="AQ381" s="93" t="str">
        <f t="shared" si="89"/>
        <v/>
      </c>
      <c r="AR381" s="96" t="str">
        <f t="shared" si="90"/>
        <v/>
      </c>
      <c r="AS381" s="93" t="str">
        <f t="shared" si="91"/>
        <v/>
      </c>
      <c r="AT381" s="96" t="str">
        <f t="shared" si="92"/>
        <v/>
      </c>
      <c r="AU381" s="93" t="str">
        <f t="shared" si="93"/>
        <v/>
      </c>
    </row>
    <row r="382" spans="1:47" x14ac:dyDescent="0.3">
      <c r="A382" t="s">
        <v>84</v>
      </c>
      <c r="B382" s="164" t="s">
        <v>2202</v>
      </c>
      <c r="C382" t="s">
        <v>2135</v>
      </c>
      <c r="D382" t="s">
        <v>1432</v>
      </c>
      <c r="E382" t="s">
        <v>90</v>
      </c>
      <c r="F382" t="s">
        <v>1433</v>
      </c>
      <c r="H382" t="s">
        <v>2203</v>
      </c>
      <c r="J382">
        <v>600</v>
      </c>
      <c r="L382" t="s">
        <v>91</v>
      </c>
      <c r="O382" t="s">
        <v>135</v>
      </c>
      <c r="P382" s="19">
        <v>46211.901388888888</v>
      </c>
      <c r="Q382" s="33">
        <v>46209</v>
      </c>
      <c r="R382" s="33">
        <v>46212</v>
      </c>
      <c r="S382"/>
      <c r="T382"/>
      <c r="U382"/>
      <c r="V382"/>
      <c r="W382"/>
      <c r="AH382" s="55">
        <f t="shared" si="80"/>
        <v>0.16666666666666666</v>
      </c>
      <c r="AI382" s="55" t="str">
        <f t="shared" si="81"/>
        <v>FALSO</v>
      </c>
      <c r="AJ382" s="55">
        <f t="shared" si="82"/>
        <v>0</v>
      </c>
      <c r="AK382" s="93" t="str">
        <f t="shared" si="83"/>
        <v/>
      </c>
      <c r="AL382" s="96" t="str">
        <f t="shared" si="84"/>
        <v/>
      </c>
      <c r="AM382" s="93" t="str">
        <f t="shared" si="85"/>
        <v/>
      </c>
      <c r="AN382" s="96" t="str">
        <f t="shared" si="86"/>
        <v/>
      </c>
      <c r="AO382" s="93" t="str">
        <f t="shared" si="87"/>
        <v/>
      </c>
      <c r="AP382" s="96" t="str">
        <f t="shared" si="88"/>
        <v/>
      </c>
      <c r="AQ382" s="93" t="str">
        <f t="shared" si="89"/>
        <v/>
      </c>
      <c r="AR382" s="96" t="str">
        <f t="shared" si="90"/>
        <v/>
      </c>
      <c r="AS382" s="93" t="str">
        <f t="shared" si="91"/>
        <v/>
      </c>
      <c r="AT382" s="96" t="str">
        <f t="shared" si="92"/>
        <v/>
      </c>
      <c r="AU382" s="93" t="str">
        <f t="shared" si="93"/>
        <v/>
      </c>
    </row>
    <row r="383" spans="1:47" x14ac:dyDescent="0.3">
      <c r="A383" t="s">
        <v>84</v>
      </c>
      <c r="B383" s="164" t="s">
        <v>2204</v>
      </c>
      <c r="C383" t="s">
        <v>2135</v>
      </c>
      <c r="D383" t="s">
        <v>1432</v>
      </c>
      <c r="E383" t="s">
        <v>90</v>
      </c>
      <c r="F383" t="s">
        <v>1433</v>
      </c>
      <c r="H383" t="s">
        <v>2205</v>
      </c>
      <c r="J383">
        <v>600</v>
      </c>
      <c r="L383" t="s">
        <v>91</v>
      </c>
      <c r="O383" t="s">
        <v>135</v>
      </c>
      <c r="P383" s="19">
        <v>46211.894444444442</v>
      </c>
      <c r="Q383" s="33">
        <v>46209</v>
      </c>
      <c r="R383" s="33">
        <v>46212</v>
      </c>
      <c r="S383"/>
      <c r="T383"/>
      <c r="U383"/>
      <c r="V383"/>
      <c r="W383"/>
      <c r="AH383" s="55">
        <f t="shared" si="80"/>
        <v>0.16666666666666666</v>
      </c>
      <c r="AI383" s="55" t="str">
        <f t="shared" si="81"/>
        <v>FALSO</v>
      </c>
      <c r="AJ383" s="55">
        <f t="shared" si="82"/>
        <v>0</v>
      </c>
      <c r="AK383" s="93" t="str">
        <f t="shared" si="83"/>
        <v/>
      </c>
      <c r="AL383" s="96" t="str">
        <f t="shared" si="84"/>
        <v/>
      </c>
      <c r="AM383" s="93" t="str">
        <f t="shared" si="85"/>
        <v/>
      </c>
      <c r="AN383" s="96" t="str">
        <f t="shared" si="86"/>
        <v/>
      </c>
      <c r="AO383" s="93" t="str">
        <f t="shared" si="87"/>
        <v/>
      </c>
      <c r="AP383" s="96" t="str">
        <f t="shared" si="88"/>
        <v/>
      </c>
      <c r="AQ383" s="93" t="str">
        <f t="shared" si="89"/>
        <v/>
      </c>
      <c r="AR383" s="96" t="str">
        <f t="shared" si="90"/>
        <v/>
      </c>
      <c r="AS383" s="93" t="str">
        <f t="shared" si="91"/>
        <v/>
      </c>
      <c r="AT383" s="96" t="str">
        <f t="shared" si="92"/>
        <v/>
      </c>
      <c r="AU383" s="93" t="str">
        <f t="shared" si="93"/>
        <v/>
      </c>
    </row>
    <row r="384" spans="1:47" x14ac:dyDescent="0.3">
      <c r="A384" t="s">
        <v>84</v>
      </c>
      <c r="B384" s="164" t="s">
        <v>2206</v>
      </c>
      <c r="C384" t="s">
        <v>2135</v>
      </c>
      <c r="D384" t="s">
        <v>1432</v>
      </c>
      <c r="E384" t="s">
        <v>90</v>
      </c>
      <c r="F384" t="s">
        <v>1433</v>
      </c>
      <c r="H384" t="s">
        <v>2207</v>
      </c>
      <c r="J384">
        <v>300</v>
      </c>
      <c r="L384" t="s">
        <v>91</v>
      </c>
      <c r="O384" t="s">
        <v>135</v>
      </c>
      <c r="P384" s="19">
        <v>46211.887499999997</v>
      </c>
      <c r="Q384" s="33">
        <v>46209</v>
      </c>
      <c r="R384" s="33">
        <v>46212</v>
      </c>
      <c r="S384"/>
      <c r="T384"/>
      <c r="U384"/>
      <c r="V384"/>
      <c r="W384"/>
      <c r="AH384" s="55">
        <f t="shared" si="80"/>
        <v>8.3333333333333329E-2</v>
      </c>
      <c r="AI384" s="55" t="str">
        <f t="shared" si="81"/>
        <v>FALSO</v>
      </c>
      <c r="AJ384" s="55">
        <f t="shared" si="82"/>
        <v>0</v>
      </c>
      <c r="AK384" s="93" t="str">
        <f t="shared" si="83"/>
        <v/>
      </c>
      <c r="AL384" s="96" t="str">
        <f t="shared" si="84"/>
        <v/>
      </c>
      <c r="AM384" s="93" t="str">
        <f t="shared" si="85"/>
        <v/>
      </c>
      <c r="AN384" s="96" t="str">
        <f t="shared" si="86"/>
        <v/>
      </c>
      <c r="AO384" s="93" t="str">
        <f t="shared" si="87"/>
        <v/>
      </c>
      <c r="AP384" s="96" t="str">
        <f t="shared" si="88"/>
        <v/>
      </c>
      <c r="AQ384" s="93" t="str">
        <f t="shared" si="89"/>
        <v/>
      </c>
      <c r="AR384" s="96" t="str">
        <f t="shared" si="90"/>
        <v/>
      </c>
      <c r="AS384" s="93" t="str">
        <f t="shared" si="91"/>
        <v/>
      </c>
      <c r="AT384" s="96" t="str">
        <f t="shared" si="92"/>
        <v/>
      </c>
      <c r="AU384" s="93" t="str">
        <f t="shared" si="93"/>
        <v/>
      </c>
    </row>
    <row r="385" spans="1:47" x14ac:dyDescent="0.3">
      <c r="A385" t="s">
        <v>84</v>
      </c>
      <c r="B385" s="164" t="s">
        <v>2208</v>
      </c>
      <c r="C385" t="s">
        <v>2135</v>
      </c>
      <c r="D385" t="s">
        <v>1432</v>
      </c>
      <c r="E385" t="s">
        <v>90</v>
      </c>
      <c r="F385" t="s">
        <v>1433</v>
      </c>
      <c r="H385" t="s">
        <v>2209</v>
      </c>
      <c r="J385">
        <v>300</v>
      </c>
      <c r="L385" t="s">
        <v>91</v>
      </c>
      <c r="O385" t="s">
        <v>135</v>
      </c>
      <c r="P385" s="19">
        <v>46211.864583333336</v>
      </c>
      <c r="Q385" s="33">
        <v>46209</v>
      </c>
      <c r="R385" s="33">
        <v>46212</v>
      </c>
      <c r="T385"/>
      <c r="U385"/>
      <c r="V385"/>
      <c r="W385"/>
      <c r="AH385" s="55">
        <f t="shared" si="80"/>
        <v>8.3333333333333329E-2</v>
      </c>
      <c r="AI385" s="55" t="str">
        <f t="shared" si="81"/>
        <v>FALSO</v>
      </c>
      <c r="AJ385" s="55">
        <f t="shared" si="82"/>
        <v>0</v>
      </c>
      <c r="AK385" s="93" t="str">
        <f t="shared" si="83"/>
        <v/>
      </c>
      <c r="AL385" s="96" t="str">
        <f t="shared" si="84"/>
        <v/>
      </c>
      <c r="AM385" s="93" t="str">
        <f t="shared" si="85"/>
        <v/>
      </c>
      <c r="AN385" s="96" t="str">
        <f t="shared" si="86"/>
        <v/>
      </c>
      <c r="AO385" s="93" t="str">
        <f t="shared" si="87"/>
        <v/>
      </c>
      <c r="AP385" s="96" t="str">
        <f t="shared" si="88"/>
        <v/>
      </c>
      <c r="AQ385" s="93" t="str">
        <f t="shared" si="89"/>
        <v/>
      </c>
      <c r="AR385" s="96" t="str">
        <f t="shared" si="90"/>
        <v/>
      </c>
      <c r="AS385" s="93" t="str">
        <f t="shared" si="91"/>
        <v/>
      </c>
      <c r="AT385" s="96" t="str">
        <f t="shared" si="92"/>
        <v/>
      </c>
      <c r="AU385" s="93" t="str">
        <f t="shared" si="93"/>
        <v/>
      </c>
    </row>
    <row r="386" spans="1:47" x14ac:dyDescent="0.3">
      <c r="A386" t="s">
        <v>89</v>
      </c>
      <c r="B386" s="164" t="s">
        <v>2210</v>
      </c>
      <c r="C386" t="s">
        <v>2135</v>
      </c>
      <c r="D386" t="s">
        <v>1432</v>
      </c>
      <c r="E386" t="s">
        <v>90</v>
      </c>
      <c r="F386" t="s">
        <v>1433</v>
      </c>
      <c r="H386" t="s">
        <v>2211</v>
      </c>
      <c r="J386">
        <v>3600</v>
      </c>
      <c r="L386" t="s">
        <v>91</v>
      </c>
      <c r="O386" t="s">
        <v>94</v>
      </c>
      <c r="P386" s="19">
        <v>46211.645138888889</v>
      </c>
      <c r="Q386" s="33">
        <v>46209</v>
      </c>
      <c r="R386" s="33">
        <v>46213</v>
      </c>
      <c r="S386" s="33">
        <v>46213</v>
      </c>
      <c r="T386"/>
      <c r="U386"/>
      <c r="V386"/>
      <c r="W386"/>
      <c r="AH386" s="55">
        <f t="shared" si="80"/>
        <v>1</v>
      </c>
      <c r="AI386" s="55" t="str">
        <f t="shared" si="81"/>
        <v>FALSO</v>
      </c>
      <c r="AJ386" s="55">
        <f t="shared" si="82"/>
        <v>0</v>
      </c>
      <c r="AK386" s="93" t="str">
        <f t="shared" si="83"/>
        <v/>
      </c>
      <c r="AL386" s="96" t="str">
        <f t="shared" si="84"/>
        <v/>
      </c>
      <c r="AM386" s="93" t="str">
        <f t="shared" si="85"/>
        <v/>
      </c>
      <c r="AN386" s="96" t="str">
        <f t="shared" si="86"/>
        <v/>
      </c>
      <c r="AO386" s="93" t="str">
        <f t="shared" si="87"/>
        <v/>
      </c>
      <c r="AP386" s="96" t="str">
        <f t="shared" si="88"/>
        <v/>
      </c>
      <c r="AQ386" s="93" t="str">
        <f t="shared" si="89"/>
        <v/>
      </c>
      <c r="AR386" s="96" t="str">
        <f t="shared" si="90"/>
        <v/>
      </c>
      <c r="AS386" s="93" t="str">
        <f t="shared" si="91"/>
        <v/>
      </c>
      <c r="AT386" s="96" t="str">
        <f t="shared" si="92"/>
        <v/>
      </c>
      <c r="AU386" s="93" t="str">
        <f t="shared" si="93"/>
        <v/>
      </c>
    </row>
    <row r="387" spans="1:47" x14ac:dyDescent="0.3">
      <c r="A387" t="s">
        <v>89</v>
      </c>
      <c r="B387" s="164" t="s">
        <v>2212</v>
      </c>
      <c r="C387" t="s">
        <v>2135</v>
      </c>
      <c r="D387" t="s">
        <v>1432</v>
      </c>
      <c r="E387" t="s">
        <v>90</v>
      </c>
      <c r="F387" t="s">
        <v>1433</v>
      </c>
      <c r="H387" t="s">
        <v>2213</v>
      </c>
      <c r="J387">
        <v>25200</v>
      </c>
      <c r="L387" t="s">
        <v>91</v>
      </c>
      <c r="O387" t="s">
        <v>94</v>
      </c>
      <c r="P387" s="19">
        <v>46211.622916666667</v>
      </c>
      <c r="Q387" s="33">
        <v>46209</v>
      </c>
      <c r="R387" s="33">
        <v>46213</v>
      </c>
      <c r="S387" s="33">
        <v>46213</v>
      </c>
      <c r="T387"/>
      <c r="U387"/>
      <c r="V387"/>
      <c r="W387"/>
      <c r="AH387" s="55">
        <f t="shared" ref="AH387:AH450" si="94">IF(J387="","",J387/3600)</f>
        <v>7</v>
      </c>
      <c r="AI387" s="55" t="str">
        <f t="shared" ref="AI387:AI450" si="95">IF(COUNTIF(AG387, "*dia*"), "VERDADEIRO", "FALSO")</f>
        <v>FALSO</v>
      </c>
      <c r="AJ387" s="55">
        <f t="shared" ref="AJ387:AJ450" si="96">IF(AI387="VERDADEIRO",LEFT(AG387,2),0)</f>
        <v>0</v>
      </c>
      <c r="AK387" s="93" t="str">
        <f t="shared" ref="AK387:AK450" si="97">IF(OR(A387="Solicitação de Serviço",A387="Incidente",P387="",Q387=""),"",IF((NETWORKDAYS.INTL(P387,Q387,1)-1)=0,1,NETWORKDAYS.INTL(P387,Q387,1)-1))</f>
        <v/>
      </c>
      <c r="AL387" s="96" t="str">
        <f t="shared" ref="AL387:AL450" si="98">IF(X387="","",AK387=X387)</f>
        <v/>
      </c>
      <c r="AM387" s="93" t="str">
        <f t="shared" ref="AM387:AM450" si="99">IF(OR(A387="Solicitação de Serviço",A387="Incidente",R387="",S387=""),"",IF((NETWORKDAYS.INTL(R387,S387,1)-1)=0,1,NETWORKDAYS.INTL(R387,S387,1)-1-AJ387))</f>
        <v/>
      </c>
      <c r="AN387" s="96" t="str">
        <f t="shared" ref="AN387:AN450" si="100">IF(Y387="","",AM387=Y387)</f>
        <v/>
      </c>
      <c r="AO387" s="93" t="str">
        <f t="shared" ref="AO387:AO450" si="101">IF(OR(A387="Solicitação de Serviço",A387="Incidente",T387="",U387=""),"",IF((NETWORKDAYS.INTL(T387,U387,1)-1)=0,1,NETWORKDAYS.INTL(T387,U387,1)-1))</f>
        <v/>
      </c>
      <c r="AP387" s="96" t="str">
        <f t="shared" ref="AP387:AP450" si="102">IF(Z387="","",AO387=Z387)</f>
        <v/>
      </c>
      <c r="AQ387" s="93" t="str">
        <f t="shared" ref="AQ387:AQ450" si="103">IF(OR(A387="Solicitação de Serviço",A387="Incidente",V387="",W387=""),"",IF((NETWORKDAYS.INTL(V387,W387,1)-1)=0,1,IF((NETWORKDAYS.INTL(V387,W387,1)-1)&lt;0,"",NETWORKDAYS.INTL(V387,W387,1)-1)))</f>
        <v/>
      </c>
      <c r="AR387" s="96" t="str">
        <f t="shared" ref="AR387:AR450" si="104">IF(AA387="","",AQ387=AA387)</f>
        <v/>
      </c>
      <c r="AS387" s="93" t="str">
        <f t="shared" ref="AS387:AS450" si="105">IF(OR(A387="Solicitação de Serviço",A387="Incidente",P387=""),"",IF(OR(A387="História",A387="Enabler",A387="Débito Técnico"),IF(W387="","",NETWORKDAYS.INTL(P387,W387,1)-1),IF(U387="","",NETWORKDAYS.INTL(P387,U387,1)-1)))</f>
        <v/>
      </c>
      <c r="AT387" s="96" t="str">
        <f t="shared" ref="AT387:AT450" si="106">IF(OR(A387="Solicitação de Serviço",A387="Incidente",A387="Sustentação"),"",IF(P387="","",IF(OR(A387="História",A387="Enabler",A387="Débito Técnico"),AS387=AC387,AS387=AB387)))</f>
        <v/>
      </c>
      <c r="AU387" s="93" t="str">
        <f t="shared" ref="AU387:AU450" si="107">IF(M387="","",M387)</f>
        <v/>
      </c>
    </row>
    <row r="388" spans="1:47" x14ac:dyDescent="0.3">
      <c r="A388" t="s">
        <v>84</v>
      </c>
      <c r="B388" s="164" t="s">
        <v>2214</v>
      </c>
      <c r="C388" t="s">
        <v>2129</v>
      </c>
      <c r="D388" t="s">
        <v>1432</v>
      </c>
      <c r="E388" t="s">
        <v>90</v>
      </c>
      <c r="F388" t="s">
        <v>1433</v>
      </c>
      <c r="H388" t="s">
        <v>2215</v>
      </c>
      <c r="J388">
        <v>7200</v>
      </c>
      <c r="L388" t="s">
        <v>91</v>
      </c>
      <c r="O388" t="s">
        <v>94</v>
      </c>
      <c r="P388" s="19">
        <v>46211.61041666667</v>
      </c>
      <c r="Q388" s="33">
        <v>46209</v>
      </c>
      <c r="R388" s="33">
        <v>46216</v>
      </c>
      <c r="S388" s="33">
        <v>46216</v>
      </c>
      <c r="T388"/>
      <c r="U388"/>
      <c r="V388"/>
      <c r="W388"/>
      <c r="AH388" s="55">
        <f t="shared" si="94"/>
        <v>2</v>
      </c>
      <c r="AI388" s="55" t="str">
        <f t="shared" si="95"/>
        <v>FALSO</v>
      </c>
      <c r="AJ388" s="55">
        <f t="shared" si="96"/>
        <v>0</v>
      </c>
      <c r="AK388" s="93" t="str">
        <f t="shared" si="97"/>
        <v/>
      </c>
      <c r="AL388" s="96" t="str">
        <f t="shared" si="98"/>
        <v/>
      </c>
      <c r="AM388" s="93" t="str">
        <f t="shared" si="99"/>
        <v/>
      </c>
      <c r="AN388" s="96" t="str">
        <f t="shared" si="100"/>
        <v/>
      </c>
      <c r="AO388" s="93" t="str">
        <f t="shared" si="101"/>
        <v/>
      </c>
      <c r="AP388" s="96" t="str">
        <f t="shared" si="102"/>
        <v/>
      </c>
      <c r="AQ388" s="93" t="str">
        <f t="shared" si="103"/>
        <v/>
      </c>
      <c r="AR388" s="96" t="str">
        <f t="shared" si="104"/>
        <v/>
      </c>
      <c r="AS388" s="93" t="str">
        <f t="shared" si="105"/>
        <v/>
      </c>
      <c r="AT388" s="96" t="str">
        <f t="shared" si="106"/>
        <v/>
      </c>
      <c r="AU388" s="93" t="str">
        <f t="shared" si="107"/>
        <v/>
      </c>
    </row>
    <row r="389" spans="1:47" x14ac:dyDescent="0.3">
      <c r="A389" t="s">
        <v>89</v>
      </c>
      <c r="B389" s="164" t="s">
        <v>2216</v>
      </c>
      <c r="C389" t="s">
        <v>2135</v>
      </c>
      <c r="D389" t="s">
        <v>1432</v>
      </c>
      <c r="E389" t="s">
        <v>90</v>
      </c>
      <c r="F389" t="s">
        <v>1433</v>
      </c>
      <c r="H389" t="s">
        <v>2217</v>
      </c>
      <c r="J389">
        <v>14400</v>
      </c>
      <c r="L389" t="s">
        <v>91</v>
      </c>
      <c r="O389" t="s">
        <v>94</v>
      </c>
      <c r="P389" s="19">
        <v>46211.478472222225</v>
      </c>
      <c r="Q389" s="33">
        <v>46209</v>
      </c>
      <c r="R389" s="33">
        <v>46211</v>
      </c>
      <c r="S389" s="33">
        <v>46211</v>
      </c>
      <c r="T389"/>
      <c r="U389"/>
      <c r="V389"/>
      <c r="W389"/>
      <c r="AH389" s="55">
        <f t="shared" si="94"/>
        <v>4</v>
      </c>
      <c r="AI389" s="55" t="str">
        <f t="shared" si="95"/>
        <v>FALSO</v>
      </c>
      <c r="AJ389" s="55">
        <f t="shared" si="96"/>
        <v>0</v>
      </c>
      <c r="AK389" s="93" t="str">
        <f t="shared" si="97"/>
        <v/>
      </c>
      <c r="AL389" s="96" t="str">
        <f t="shared" si="98"/>
        <v/>
      </c>
      <c r="AM389" s="93" t="str">
        <f t="shared" si="99"/>
        <v/>
      </c>
      <c r="AN389" s="96" t="str">
        <f t="shared" si="100"/>
        <v/>
      </c>
      <c r="AO389" s="93" t="str">
        <f t="shared" si="101"/>
        <v/>
      </c>
      <c r="AP389" s="96" t="str">
        <f t="shared" si="102"/>
        <v/>
      </c>
      <c r="AQ389" s="93" t="str">
        <f t="shared" si="103"/>
        <v/>
      </c>
      <c r="AR389" s="96" t="str">
        <f t="shared" si="104"/>
        <v/>
      </c>
      <c r="AS389" s="93" t="str">
        <f t="shared" si="105"/>
        <v/>
      </c>
      <c r="AT389" s="96" t="str">
        <f t="shared" si="106"/>
        <v/>
      </c>
      <c r="AU389" s="93" t="str">
        <f t="shared" si="107"/>
        <v/>
      </c>
    </row>
    <row r="390" spans="1:47" x14ac:dyDescent="0.3">
      <c r="A390" t="s">
        <v>89</v>
      </c>
      <c r="B390" s="164" t="s">
        <v>2218</v>
      </c>
      <c r="C390" t="s">
        <v>2135</v>
      </c>
      <c r="D390" t="s">
        <v>1432</v>
      </c>
      <c r="E390" t="s">
        <v>90</v>
      </c>
      <c r="F390" t="s">
        <v>1433</v>
      </c>
      <c r="H390" t="s">
        <v>2219</v>
      </c>
      <c r="J390">
        <v>7200</v>
      </c>
      <c r="L390" t="s">
        <v>91</v>
      </c>
      <c r="O390" t="s">
        <v>94</v>
      </c>
      <c r="P390" s="19">
        <v>46211.413194444445</v>
      </c>
      <c r="Q390" s="33">
        <v>46209</v>
      </c>
      <c r="R390" s="33">
        <v>46213</v>
      </c>
      <c r="S390" s="33">
        <v>46213</v>
      </c>
      <c r="T390"/>
      <c r="U390"/>
      <c r="V390"/>
      <c r="W390"/>
      <c r="AH390" s="55">
        <f t="shared" si="94"/>
        <v>2</v>
      </c>
      <c r="AI390" s="55" t="str">
        <f t="shared" si="95"/>
        <v>FALSO</v>
      </c>
      <c r="AJ390" s="55">
        <f t="shared" si="96"/>
        <v>0</v>
      </c>
      <c r="AK390" s="93" t="str">
        <f t="shared" si="97"/>
        <v/>
      </c>
      <c r="AL390" s="96" t="str">
        <f t="shared" si="98"/>
        <v/>
      </c>
      <c r="AM390" s="93" t="str">
        <f t="shared" si="99"/>
        <v/>
      </c>
      <c r="AN390" s="96" t="str">
        <f t="shared" si="100"/>
        <v/>
      </c>
      <c r="AO390" s="93" t="str">
        <f t="shared" si="101"/>
        <v/>
      </c>
      <c r="AP390" s="96" t="str">
        <f t="shared" si="102"/>
        <v/>
      </c>
      <c r="AQ390" s="93" t="str">
        <f t="shared" si="103"/>
        <v/>
      </c>
      <c r="AR390" s="96" t="str">
        <f t="shared" si="104"/>
        <v/>
      </c>
      <c r="AS390" s="93" t="str">
        <f t="shared" si="105"/>
        <v/>
      </c>
      <c r="AT390" s="96" t="str">
        <f t="shared" si="106"/>
        <v/>
      </c>
      <c r="AU390" s="93" t="str">
        <f t="shared" si="107"/>
        <v/>
      </c>
    </row>
    <row r="391" spans="1:47" x14ac:dyDescent="0.3">
      <c r="A391" t="s">
        <v>84</v>
      </c>
      <c r="B391" s="164" t="s">
        <v>2220</v>
      </c>
      <c r="C391" t="s">
        <v>2135</v>
      </c>
      <c r="D391" t="s">
        <v>1432</v>
      </c>
      <c r="E391" t="s">
        <v>90</v>
      </c>
      <c r="F391" t="s">
        <v>1433</v>
      </c>
      <c r="H391" t="s">
        <v>2221</v>
      </c>
      <c r="J391">
        <v>600</v>
      </c>
      <c r="L391" t="s">
        <v>91</v>
      </c>
      <c r="O391" t="s">
        <v>135</v>
      </c>
      <c r="P391" s="19">
        <v>46210.884027777778</v>
      </c>
      <c r="Q391" s="33">
        <v>46209</v>
      </c>
      <c r="R391" s="33">
        <v>46212</v>
      </c>
      <c r="T391"/>
      <c r="U391"/>
      <c r="V391"/>
      <c r="W391"/>
      <c r="AH391" s="55">
        <f t="shared" si="94"/>
        <v>0.16666666666666666</v>
      </c>
      <c r="AI391" s="55" t="str">
        <f t="shared" si="95"/>
        <v>FALSO</v>
      </c>
      <c r="AJ391" s="55">
        <f t="shared" si="96"/>
        <v>0</v>
      </c>
      <c r="AK391" s="93" t="str">
        <f t="shared" si="97"/>
        <v/>
      </c>
      <c r="AL391" s="96" t="str">
        <f t="shared" si="98"/>
        <v/>
      </c>
      <c r="AM391" s="93" t="str">
        <f t="shared" si="99"/>
        <v/>
      </c>
      <c r="AN391" s="96" t="str">
        <f t="shared" si="100"/>
        <v/>
      </c>
      <c r="AO391" s="93" t="str">
        <f t="shared" si="101"/>
        <v/>
      </c>
      <c r="AP391" s="96" t="str">
        <f t="shared" si="102"/>
        <v/>
      </c>
      <c r="AQ391" s="93" t="str">
        <f t="shared" si="103"/>
        <v/>
      </c>
      <c r="AR391" s="96" t="str">
        <f t="shared" si="104"/>
        <v/>
      </c>
      <c r="AS391" s="93" t="str">
        <f t="shared" si="105"/>
        <v/>
      </c>
      <c r="AT391" s="96" t="str">
        <f t="shared" si="106"/>
        <v/>
      </c>
      <c r="AU391" s="93" t="str">
        <f t="shared" si="107"/>
        <v/>
      </c>
    </row>
    <row r="392" spans="1:47" x14ac:dyDescent="0.3">
      <c r="A392" t="s">
        <v>84</v>
      </c>
      <c r="B392" s="164" t="s">
        <v>2222</v>
      </c>
      <c r="C392" t="s">
        <v>2135</v>
      </c>
      <c r="D392" t="s">
        <v>1432</v>
      </c>
      <c r="E392" t="s">
        <v>90</v>
      </c>
      <c r="F392" t="s">
        <v>1433</v>
      </c>
      <c r="H392" t="s">
        <v>2223</v>
      </c>
      <c r="J392">
        <v>600</v>
      </c>
      <c r="L392" t="s">
        <v>91</v>
      </c>
      <c r="O392" t="s">
        <v>135</v>
      </c>
      <c r="P392" s="19">
        <v>46210.861111111109</v>
      </c>
      <c r="Q392" s="33">
        <v>46209</v>
      </c>
      <c r="R392" s="33">
        <v>46211</v>
      </c>
      <c r="T392"/>
      <c r="U392"/>
      <c r="V392"/>
      <c r="W392"/>
      <c r="AH392" s="55">
        <f t="shared" si="94"/>
        <v>0.16666666666666666</v>
      </c>
      <c r="AI392" s="55" t="str">
        <f t="shared" si="95"/>
        <v>FALSO</v>
      </c>
      <c r="AJ392" s="55">
        <f t="shared" si="96"/>
        <v>0</v>
      </c>
      <c r="AK392" s="93" t="str">
        <f t="shared" si="97"/>
        <v/>
      </c>
      <c r="AL392" s="96" t="str">
        <f t="shared" si="98"/>
        <v/>
      </c>
      <c r="AM392" s="93" t="str">
        <f t="shared" si="99"/>
        <v/>
      </c>
      <c r="AN392" s="96" t="str">
        <f t="shared" si="100"/>
        <v/>
      </c>
      <c r="AO392" s="93" t="str">
        <f t="shared" si="101"/>
        <v/>
      </c>
      <c r="AP392" s="96" t="str">
        <f t="shared" si="102"/>
        <v/>
      </c>
      <c r="AQ392" s="93" t="str">
        <f t="shared" si="103"/>
        <v/>
      </c>
      <c r="AR392" s="96" t="str">
        <f t="shared" si="104"/>
        <v/>
      </c>
      <c r="AS392" s="93" t="str">
        <f t="shared" si="105"/>
        <v/>
      </c>
      <c r="AT392" s="96" t="str">
        <f t="shared" si="106"/>
        <v/>
      </c>
      <c r="AU392" s="93" t="str">
        <f t="shared" si="107"/>
        <v/>
      </c>
    </row>
    <row r="393" spans="1:47" x14ac:dyDescent="0.3">
      <c r="A393" t="s">
        <v>84</v>
      </c>
      <c r="B393" s="164" t="s">
        <v>2224</v>
      </c>
      <c r="C393" t="s">
        <v>2135</v>
      </c>
      <c r="D393" t="s">
        <v>1432</v>
      </c>
      <c r="E393" t="s">
        <v>90</v>
      </c>
      <c r="F393" t="s">
        <v>1433</v>
      </c>
      <c r="H393" t="s">
        <v>2188</v>
      </c>
      <c r="J393">
        <v>600</v>
      </c>
      <c r="L393" t="s">
        <v>91</v>
      </c>
      <c r="O393" t="s">
        <v>135</v>
      </c>
      <c r="P393" s="19">
        <v>46210.859722222223</v>
      </c>
      <c r="Q393" s="33">
        <v>46209</v>
      </c>
      <c r="R393" s="33">
        <v>46212</v>
      </c>
      <c r="T393"/>
      <c r="U393"/>
      <c r="V393"/>
      <c r="W393"/>
      <c r="AH393" s="55">
        <f t="shared" si="94"/>
        <v>0.16666666666666666</v>
      </c>
      <c r="AI393" s="55" t="str">
        <f t="shared" si="95"/>
        <v>FALSO</v>
      </c>
      <c r="AJ393" s="55">
        <f t="shared" si="96"/>
        <v>0</v>
      </c>
      <c r="AK393" s="93" t="str">
        <f t="shared" si="97"/>
        <v/>
      </c>
      <c r="AL393" s="96" t="str">
        <f t="shared" si="98"/>
        <v/>
      </c>
      <c r="AM393" s="93" t="str">
        <f t="shared" si="99"/>
        <v/>
      </c>
      <c r="AN393" s="96" t="str">
        <f t="shared" si="100"/>
        <v/>
      </c>
      <c r="AO393" s="93" t="str">
        <f t="shared" si="101"/>
        <v/>
      </c>
      <c r="AP393" s="96" t="str">
        <f t="shared" si="102"/>
        <v/>
      </c>
      <c r="AQ393" s="93" t="str">
        <f t="shared" si="103"/>
        <v/>
      </c>
      <c r="AR393" s="96" t="str">
        <f t="shared" si="104"/>
        <v/>
      </c>
      <c r="AS393" s="93" t="str">
        <f t="shared" si="105"/>
        <v/>
      </c>
      <c r="AT393" s="96" t="str">
        <f t="shared" si="106"/>
        <v/>
      </c>
      <c r="AU393" s="93" t="str">
        <f t="shared" si="107"/>
        <v/>
      </c>
    </row>
    <row r="394" spans="1:47" x14ac:dyDescent="0.3">
      <c r="A394" t="s">
        <v>84</v>
      </c>
      <c r="B394" s="164" t="s">
        <v>2225</v>
      </c>
      <c r="C394" t="s">
        <v>2129</v>
      </c>
      <c r="D394" t="s">
        <v>1432</v>
      </c>
      <c r="E394" t="s">
        <v>90</v>
      </c>
      <c r="F394" t="s">
        <v>1433</v>
      </c>
      <c r="H394" t="s">
        <v>2226</v>
      </c>
      <c r="J394">
        <v>25200</v>
      </c>
      <c r="L394" t="s">
        <v>91</v>
      </c>
      <c r="O394" t="s">
        <v>94</v>
      </c>
      <c r="P394" s="19">
        <v>46210.513194444444</v>
      </c>
      <c r="Q394" s="33">
        <v>46209</v>
      </c>
      <c r="R394" s="33">
        <v>46216</v>
      </c>
      <c r="S394" s="33">
        <v>46216</v>
      </c>
      <c r="T394"/>
      <c r="U394"/>
      <c r="V394"/>
      <c r="W394"/>
      <c r="AH394" s="55">
        <f t="shared" si="94"/>
        <v>7</v>
      </c>
      <c r="AI394" s="55" t="str">
        <f t="shared" si="95"/>
        <v>FALSO</v>
      </c>
      <c r="AJ394" s="55">
        <f t="shared" si="96"/>
        <v>0</v>
      </c>
      <c r="AK394" s="93" t="str">
        <f t="shared" si="97"/>
        <v/>
      </c>
      <c r="AL394" s="96" t="str">
        <f t="shared" si="98"/>
        <v/>
      </c>
      <c r="AM394" s="93" t="str">
        <f t="shared" si="99"/>
        <v/>
      </c>
      <c r="AN394" s="96" t="str">
        <f t="shared" si="100"/>
        <v/>
      </c>
      <c r="AO394" s="93" t="str">
        <f t="shared" si="101"/>
        <v/>
      </c>
      <c r="AP394" s="96" t="str">
        <f t="shared" si="102"/>
        <v/>
      </c>
      <c r="AQ394" s="93" t="str">
        <f t="shared" si="103"/>
        <v/>
      </c>
      <c r="AR394" s="96" t="str">
        <f t="shared" si="104"/>
        <v/>
      </c>
      <c r="AS394" s="93" t="str">
        <f t="shared" si="105"/>
        <v/>
      </c>
      <c r="AT394" s="96" t="str">
        <f t="shared" si="106"/>
        <v/>
      </c>
      <c r="AU394" s="93" t="str">
        <f t="shared" si="107"/>
        <v/>
      </c>
    </row>
    <row r="395" spans="1:47" x14ac:dyDescent="0.3">
      <c r="A395" t="s">
        <v>84</v>
      </c>
      <c r="B395" s="164" t="s">
        <v>2227</v>
      </c>
      <c r="C395" t="s">
        <v>2135</v>
      </c>
      <c r="D395" t="s">
        <v>1432</v>
      </c>
      <c r="E395" t="s">
        <v>90</v>
      </c>
      <c r="F395" t="s">
        <v>1433</v>
      </c>
      <c r="H395" t="s">
        <v>2228</v>
      </c>
      <c r="J395">
        <v>1800</v>
      </c>
      <c r="L395" t="s">
        <v>91</v>
      </c>
      <c r="O395" t="s">
        <v>135</v>
      </c>
      <c r="P395" s="19">
        <v>46210.504166666666</v>
      </c>
      <c r="Q395" s="33">
        <v>46209</v>
      </c>
      <c r="R395" s="33">
        <v>46212</v>
      </c>
      <c r="S395"/>
      <c r="T395"/>
      <c r="U395"/>
      <c r="V395"/>
      <c r="W395"/>
      <c r="AH395" s="55">
        <f t="shared" si="94"/>
        <v>0.5</v>
      </c>
      <c r="AI395" s="55" t="str">
        <f t="shared" si="95"/>
        <v>FALSO</v>
      </c>
      <c r="AJ395" s="55">
        <f t="shared" si="96"/>
        <v>0</v>
      </c>
      <c r="AK395" s="93" t="str">
        <f t="shared" si="97"/>
        <v/>
      </c>
      <c r="AL395" s="96" t="str">
        <f t="shared" si="98"/>
        <v/>
      </c>
      <c r="AM395" s="93" t="str">
        <f t="shared" si="99"/>
        <v/>
      </c>
      <c r="AN395" s="96" t="str">
        <f t="shared" si="100"/>
        <v/>
      </c>
      <c r="AO395" s="93" t="str">
        <f t="shared" si="101"/>
        <v/>
      </c>
      <c r="AP395" s="96" t="str">
        <f t="shared" si="102"/>
        <v/>
      </c>
      <c r="AQ395" s="93" t="str">
        <f t="shared" si="103"/>
        <v/>
      </c>
      <c r="AR395" s="96" t="str">
        <f t="shared" si="104"/>
        <v/>
      </c>
      <c r="AS395" s="93" t="str">
        <f t="shared" si="105"/>
        <v/>
      </c>
      <c r="AT395" s="96" t="str">
        <f t="shared" si="106"/>
        <v/>
      </c>
      <c r="AU395" s="93" t="str">
        <f t="shared" si="107"/>
        <v/>
      </c>
    </row>
    <row r="396" spans="1:47" x14ac:dyDescent="0.3">
      <c r="A396" t="s">
        <v>89</v>
      </c>
      <c r="B396" s="164" t="s">
        <v>2229</v>
      </c>
      <c r="C396" t="s">
        <v>2135</v>
      </c>
      <c r="D396" t="s">
        <v>1432</v>
      </c>
      <c r="E396" t="s">
        <v>90</v>
      </c>
      <c r="F396" t="s">
        <v>1433</v>
      </c>
      <c r="H396" t="s">
        <v>2230</v>
      </c>
      <c r="J396">
        <v>14400</v>
      </c>
      <c r="L396" t="s">
        <v>91</v>
      </c>
      <c r="O396" t="s">
        <v>94</v>
      </c>
      <c r="P396" s="19">
        <v>46210.488888888889</v>
      </c>
      <c r="Q396" s="33">
        <v>46209</v>
      </c>
      <c r="R396" s="33">
        <v>46210</v>
      </c>
      <c r="S396" s="33">
        <v>46210</v>
      </c>
      <c r="T396"/>
      <c r="U396"/>
      <c r="V396"/>
      <c r="W396"/>
      <c r="AH396" s="55">
        <f t="shared" si="94"/>
        <v>4</v>
      </c>
      <c r="AI396" s="55" t="str">
        <f t="shared" si="95"/>
        <v>FALSO</v>
      </c>
      <c r="AJ396" s="55">
        <f t="shared" si="96"/>
        <v>0</v>
      </c>
      <c r="AK396" s="93" t="str">
        <f t="shared" si="97"/>
        <v/>
      </c>
      <c r="AL396" s="96" t="str">
        <f t="shared" si="98"/>
        <v/>
      </c>
      <c r="AM396" s="93" t="str">
        <f t="shared" si="99"/>
        <v/>
      </c>
      <c r="AN396" s="96" t="str">
        <f t="shared" si="100"/>
        <v/>
      </c>
      <c r="AO396" s="93" t="str">
        <f t="shared" si="101"/>
        <v/>
      </c>
      <c r="AP396" s="96" t="str">
        <f t="shared" si="102"/>
        <v/>
      </c>
      <c r="AQ396" s="93" t="str">
        <f t="shared" si="103"/>
        <v/>
      </c>
      <c r="AR396" s="96" t="str">
        <f t="shared" si="104"/>
        <v/>
      </c>
      <c r="AS396" s="93" t="str">
        <f t="shared" si="105"/>
        <v/>
      </c>
      <c r="AT396" s="96" t="str">
        <f t="shared" si="106"/>
        <v/>
      </c>
      <c r="AU396" s="93" t="str">
        <f t="shared" si="107"/>
        <v/>
      </c>
    </row>
    <row r="397" spans="1:47" x14ac:dyDescent="0.3">
      <c r="A397" t="s">
        <v>84</v>
      </c>
      <c r="B397" s="164" t="s">
        <v>2231</v>
      </c>
      <c r="C397" t="s">
        <v>2135</v>
      </c>
      <c r="D397" t="s">
        <v>1432</v>
      </c>
      <c r="E397" t="s">
        <v>90</v>
      </c>
      <c r="F397" t="s">
        <v>1433</v>
      </c>
      <c r="H397" t="s">
        <v>2232</v>
      </c>
      <c r="J397">
        <v>25200</v>
      </c>
      <c r="L397" t="s">
        <v>91</v>
      </c>
      <c r="O397" t="s">
        <v>94</v>
      </c>
      <c r="P397" s="19">
        <v>46210.467361111114</v>
      </c>
      <c r="Q397" s="33">
        <v>46209</v>
      </c>
      <c r="R397" s="33">
        <v>46210</v>
      </c>
      <c r="S397" s="33">
        <v>46211</v>
      </c>
      <c r="T397"/>
      <c r="U397"/>
      <c r="V397"/>
      <c r="W397"/>
      <c r="AH397" s="55">
        <f t="shared" si="94"/>
        <v>7</v>
      </c>
      <c r="AI397" s="55" t="str">
        <f t="shared" si="95"/>
        <v>FALSO</v>
      </c>
      <c r="AJ397" s="55">
        <f t="shared" si="96"/>
        <v>0</v>
      </c>
      <c r="AK397" s="93" t="str">
        <f t="shared" si="97"/>
        <v/>
      </c>
      <c r="AL397" s="96" t="str">
        <f t="shared" si="98"/>
        <v/>
      </c>
      <c r="AM397" s="93" t="str">
        <f t="shared" si="99"/>
        <v/>
      </c>
      <c r="AN397" s="96" t="str">
        <f t="shared" si="100"/>
        <v/>
      </c>
      <c r="AO397" s="93" t="str">
        <f t="shared" si="101"/>
        <v/>
      </c>
      <c r="AP397" s="96" t="str">
        <f t="shared" si="102"/>
        <v/>
      </c>
      <c r="AQ397" s="93" t="str">
        <f t="shared" si="103"/>
        <v/>
      </c>
      <c r="AR397" s="96" t="str">
        <f t="shared" si="104"/>
        <v/>
      </c>
      <c r="AS397" s="93" t="str">
        <f t="shared" si="105"/>
        <v/>
      </c>
      <c r="AT397" s="96" t="str">
        <f t="shared" si="106"/>
        <v/>
      </c>
      <c r="AU397" s="93" t="str">
        <f t="shared" si="107"/>
        <v/>
      </c>
    </row>
    <row r="398" spans="1:47" x14ac:dyDescent="0.3">
      <c r="A398" t="s">
        <v>84</v>
      </c>
      <c r="B398" s="164" t="s">
        <v>2233</v>
      </c>
      <c r="C398" t="s">
        <v>2135</v>
      </c>
      <c r="D398" t="s">
        <v>1432</v>
      </c>
      <c r="E398" t="s">
        <v>90</v>
      </c>
      <c r="F398" t="s">
        <v>1433</v>
      </c>
      <c r="H398" t="s">
        <v>2234</v>
      </c>
      <c r="J398">
        <v>21600</v>
      </c>
      <c r="L398" t="s">
        <v>91</v>
      </c>
      <c r="O398" t="s">
        <v>94</v>
      </c>
      <c r="P398" s="19">
        <v>46210.356944444444</v>
      </c>
      <c r="Q398" s="33">
        <v>46209</v>
      </c>
      <c r="R398" s="33">
        <v>46212</v>
      </c>
      <c r="S398" s="33">
        <v>46212</v>
      </c>
      <c r="T398"/>
      <c r="U398"/>
      <c r="V398"/>
      <c r="W398"/>
      <c r="AH398" s="55">
        <f t="shared" si="94"/>
        <v>6</v>
      </c>
      <c r="AI398" s="55" t="str">
        <f t="shared" si="95"/>
        <v>FALSO</v>
      </c>
      <c r="AJ398" s="55">
        <f t="shared" si="96"/>
        <v>0</v>
      </c>
      <c r="AK398" s="93" t="str">
        <f t="shared" si="97"/>
        <v/>
      </c>
      <c r="AL398" s="96" t="str">
        <f t="shared" si="98"/>
        <v/>
      </c>
      <c r="AM398" s="93" t="str">
        <f t="shared" si="99"/>
        <v/>
      </c>
      <c r="AN398" s="96" t="str">
        <f t="shared" si="100"/>
        <v/>
      </c>
      <c r="AO398" s="93" t="str">
        <f t="shared" si="101"/>
        <v/>
      </c>
      <c r="AP398" s="96" t="str">
        <f t="shared" si="102"/>
        <v/>
      </c>
      <c r="AQ398" s="93" t="str">
        <f t="shared" si="103"/>
        <v/>
      </c>
      <c r="AR398" s="96" t="str">
        <f t="shared" si="104"/>
        <v/>
      </c>
      <c r="AS398" s="93" t="str">
        <f t="shared" si="105"/>
        <v/>
      </c>
      <c r="AT398" s="96" t="str">
        <f t="shared" si="106"/>
        <v/>
      </c>
      <c r="AU398" s="93" t="str">
        <f t="shared" si="107"/>
        <v/>
      </c>
    </row>
    <row r="399" spans="1:47" x14ac:dyDescent="0.3">
      <c r="A399" t="s">
        <v>84</v>
      </c>
      <c r="B399" s="164" t="s">
        <v>2235</v>
      </c>
      <c r="C399" t="s">
        <v>2135</v>
      </c>
      <c r="D399" t="s">
        <v>1432</v>
      </c>
      <c r="E399" t="s">
        <v>90</v>
      </c>
      <c r="F399" t="s">
        <v>1433</v>
      </c>
      <c r="H399" t="s">
        <v>2236</v>
      </c>
      <c r="J399">
        <v>600</v>
      </c>
      <c r="L399" t="s">
        <v>91</v>
      </c>
      <c r="O399" t="s">
        <v>135</v>
      </c>
      <c r="P399" s="19">
        <v>46209.90625</v>
      </c>
      <c r="Q399" s="33">
        <v>46209</v>
      </c>
      <c r="R399" s="33">
        <v>46211</v>
      </c>
      <c r="S399"/>
      <c r="T399"/>
      <c r="U399"/>
      <c r="V399"/>
      <c r="W399"/>
      <c r="AH399" s="55">
        <f t="shared" si="94"/>
        <v>0.16666666666666666</v>
      </c>
      <c r="AI399" s="55" t="str">
        <f t="shared" si="95"/>
        <v>FALSO</v>
      </c>
      <c r="AJ399" s="55">
        <f t="shared" si="96"/>
        <v>0</v>
      </c>
      <c r="AK399" s="93" t="str">
        <f t="shared" si="97"/>
        <v/>
      </c>
      <c r="AL399" s="96" t="str">
        <f t="shared" si="98"/>
        <v/>
      </c>
      <c r="AM399" s="93" t="str">
        <f t="shared" si="99"/>
        <v/>
      </c>
      <c r="AN399" s="96" t="str">
        <f t="shared" si="100"/>
        <v/>
      </c>
      <c r="AO399" s="93" t="str">
        <f t="shared" si="101"/>
        <v/>
      </c>
      <c r="AP399" s="96" t="str">
        <f t="shared" si="102"/>
        <v/>
      </c>
      <c r="AQ399" s="93" t="str">
        <f t="shared" si="103"/>
        <v/>
      </c>
      <c r="AR399" s="96" t="str">
        <f t="shared" si="104"/>
        <v/>
      </c>
      <c r="AS399" s="93" t="str">
        <f t="shared" si="105"/>
        <v/>
      </c>
      <c r="AT399" s="96" t="str">
        <f t="shared" si="106"/>
        <v/>
      </c>
      <c r="AU399" s="93" t="str">
        <f t="shared" si="107"/>
        <v/>
      </c>
    </row>
    <row r="400" spans="1:47" x14ac:dyDescent="0.3">
      <c r="A400" t="s">
        <v>84</v>
      </c>
      <c r="B400" s="164" t="s">
        <v>2237</v>
      </c>
      <c r="C400" t="s">
        <v>2135</v>
      </c>
      <c r="D400" t="s">
        <v>1432</v>
      </c>
      <c r="E400" t="s">
        <v>90</v>
      </c>
      <c r="F400" t="s">
        <v>1433</v>
      </c>
      <c r="H400" t="s">
        <v>2238</v>
      </c>
      <c r="J400">
        <v>600</v>
      </c>
      <c r="L400" t="s">
        <v>91</v>
      </c>
      <c r="O400" t="s">
        <v>135</v>
      </c>
      <c r="P400" s="19">
        <v>46209.736805555556</v>
      </c>
      <c r="Q400" s="33">
        <v>46209</v>
      </c>
      <c r="R400" s="33">
        <v>46211</v>
      </c>
      <c r="T400"/>
      <c r="U400"/>
      <c r="V400"/>
      <c r="W400"/>
      <c r="AH400" s="55">
        <f t="shared" si="94"/>
        <v>0.16666666666666666</v>
      </c>
      <c r="AI400" s="55" t="str">
        <f t="shared" si="95"/>
        <v>FALSO</v>
      </c>
      <c r="AJ400" s="55">
        <f t="shared" si="96"/>
        <v>0</v>
      </c>
      <c r="AK400" s="93" t="str">
        <f t="shared" si="97"/>
        <v/>
      </c>
      <c r="AL400" s="96" t="str">
        <f t="shared" si="98"/>
        <v/>
      </c>
      <c r="AM400" s="93" t="str">
        <f t="shared" si="99"/>
        <v/>
      </c>
      <c r="AN400" s="96" t="str">
        <f t="shared" si="100"/>
        <v/>
      </c>
      <c r="AO400" s="93" t="str">
        <f t="shared" si="101"/>
        <v/>
      </c>
      <c r="AP400" s="96" t="str">
        <f t="shared" si="102"/>
        <v/>
      </c>
      <c r="AQ400" s="93" t="str">
        <f t="shared" si="103"/>
        <v/>
      </c>
      <c r="AR400" s="96" t="str">
        <f t="shared" si="104"/>
        <v/>
      </c>
      <c r="AS400" s="93" t="str">
        <f t="shared" si="105"/>
        <v/>
      </c>
      <c r="AT400" s="96" t="str">
        <f t="shared" si="106"/>
        <v/>
      </c>
      <c r="AU400" s="93" t="str">
        <f t="shared" si="107"/>
        <v/>
      </c>
    </row>
    <row r="401" spans="1:47" x14ac:dyDescent="0.3">
      <c r="A401" t="s">
        <v>84</v>
      </c>
      <c r="B401" s="164" t="s">
        <v>2239</v>
      </c>
      <c r="C401" t="s">
        <v>2135</v>
      </c>
      <c r="D401" t="s">
        <v>1432</v>
      </c>
      <c r="E401" t="s">
        <v>90</v>
      </c>
      <c r="F401" t="s">
        <v>1433</v>
      </c>
      <c r="H401" t="s">
        <v>2240</v>
      </c>
      <c r="J401">
        <v>43200</v>
      </c>
      <c r="L401" t="s">
        <v>91</v>
      </c>
      <c r="O401" t="s">
        <v>94</v>
      </c>
      <c r="P401" s="19">
        <v>46209.696527777778</v>
      </c>
      <c r="Q401" s="33">
        <v>46209</v>
      </c>
      <c r="R401" s="33">
        <v>46210</v>
      </c>
      <c r="S401" s="33">
        <v>46212</v>
      </c>
      <c r="T401"/>
      <c r="U401"/>
      <c r="V401"/>
      <c r="W401"/>
      <c r="AH401" s="55">
        <f t="shared" si="94"/>
        <v>12</v>
      </c>
      <c r="AI401" s="55" t="str">
        <f t="shared" si="95"/>
        <v>FALSO</v>
      </c>
      <c r="AJ401" s="55">
        <f t="shared" si="96"/>
        <v>0</v>
      </c>
      <c r="AK401" s="93" t="str">
        <f t="shared" si="97"/>
        <v/>
      </c>
      <c r="AL401" s="96" t="str">
        <f t="shared" si="98"/>
        <v/>
      </c>
      <c r="AM401" s="93" t="str">
        <f t="shared" si="99"/>
        <v/>
      </c>
      <c r="AN401" s="96" t="str">
        <f t="shared" si="100"/>
        <v/>
      </c>
      <c r="AO401" s="93" t="str">
        <f t="shared" si="101"/>
        <v/>
      </c>
      <c r="AP401" s="96" t="str">
        <f t="shared" si="102"/>
        <v/>
      </c>
      <c r="AQ401" s="93" t="str">
        <f t="shared" si="103"/>
        <v/>
      </c>
      <c r="AR401" s="96" t="str">
        <f t="shared" si="104"/>
        <v/>
      </c>
      <c r="AS401" s="93" t="str">
        <f t="shared" si="105"/>
        <v/>
      </c>
      <c r="AT401" s="96" t="str">
        <f t="shared" si="106"/>
        <v/>
      </c>
      <c r="AU401" s="93" t="str">
        <f t="shared" si="107"/>
        <v/>
      </c>
    </row>
    <row r="402" spans="1:47" x14ac:dyDescent="0.3">
      <c r="A402" t="s">
        <v>84</v>
      </c>
      <c r="B402" s="164" t="s">
        <v>2241</v>
      </c>
      <c r="C402" t="s">
        <v>2135</v>
      </c>
      <c r="D402" t="s">
        <v>1432</v>
      </c>
      <c r="E402" t="s">
        <v>90</v>
      </c>
      <c r="F402" t="s">
        <v>1433</v>
      </c>
      <c r="H402" t="s">
        <v>2242</v>
      </c>
      <c r="J402">
        <v>1800</v>
      </c>
      <c r="L402" t="s">
        <v>91</v>
      </c>
      <c r="O402" t="s">
        <v>94</v>
      </c>
      <c r="P402" s="19">
        <v>46209.666666666664</v>
      </c>
      <c r="Q402" s="33">
        <v>46209</v>
      </c>
      <c r="R402" s="33">
        <v>46211</v>
      </c>
      <c r="S402" s="33">
        <v>46211</v>
      </c>
      <c r="T402"/>
      <c r="U402"/>
      <c r="V402"/>
      <c r="W402"/>
      <c r="AH402" s="55">
        <f t="shared" si="94"/>
        <v>0.5</v>
      </c>
      <c r="AI402" s="55" t="str">
        <f t="shared" si="95"/>
        <v>FALSO</v>
      </c>
      <c r="AJ402" s="55">
        <f t="shared" si="96"/>
        <v>0</v>
      </c>
      <c r="AK402" s="93" t="str">
        <f t="shared" si="97"/>
        <v/>
      </c>
      <c r="AL402" s="96" t="str">
        <f t="shared" si="98"/>
        <v/>
      </c>
      <c r="AM402" s="93" t="str">
        <f t="shared" si="99"/>
        <v/>
      </c>
      <c r="AN402" s="96" t="str">
        <f t="shared" si="100"/>
        <v/>
      </c>
      <c r="AO402" s="93" t="str">
        <f t="shared" si="101"/>
        <v/>
      </c>
      <c r="AP402" s="96" t="str">
        <f t="shared" si="102"/>
        <v/>
      </c>
      <c r="AQ402" s="93" t="str">
        <f t="shared" si="103"/>
        <v/>
      </c>
      <c r="AR402" s="96" t="str">
        <f t="shared" si="104"/>
        <v/>
      </c>
      <c r="AS402" s="93" t="str">
        <f t="shared" si="105"/>
        <v/>
      </c>
      <c r="AT402" s="96" t="str">
        <f t="shared" si="106"/>
        <v/>
      </c>
      <c r="AU402" s="93" t="str">
        <f t="shared" si="107"/>
        <v/>
      </c>
    </row>
    <row r="403" spans="1:47" x14ac:dyDescent="0.3">
      <c r="A403" t="s">
        <v>84</v>
      </c>
      <c r="B403" s="164" t="s">
        <v>2243</v>
      </c>
      <c r="C403" t="s">
        <v>2129</v>
      </c>
      <c r="D403" t="s">
        <v>1432</v>
      </c>
      <c r="E403" t="s">
        <v>90</v>
      </c>
      <c r="F403" t="s">
        <v>1433</v>
      </c>
      <c r="H403" t="s">
        <v>2244</v>
      </c>
      <c r="L403" t="s">
        <v>91</v>
      </c>
      <c r="O403" t="s">
        <v>94</v>
      </c>
      <c r="P403" s="19">
        <v>46209.51458333333</v>
      </c>
      <c r="Q403" s="33">
        <v>46209</v>
      </c>
      <c r="R403" s="33">
        <v>46211</v>
      </c>
      <c r="S403" s="33">
        <v>46219</v>
      </c>
      <c r="T403"/>
      <c r="U403"/>
      <c r="V403"/>
      <c r="W403"/>
      <c r="AH403" s="55" t="str">
        <f t="shared" si="94"/>
        <v/>
      </c>
      <c r="AI403" s="55" t="str">
        <f t="shared" si="95"/>
        <v>FALSO</v>
      </c>
      <c r="AJ403" s="55">
        <f t="shared" si="96"/>
        <v>0</v>
      </c>
      <c r="AK403" s="93" t="str">
        <f t="shared" si="97"/>
        <v/>
      </c>
      <c r="AL403" s="96" t="str">
        <f t="shared" si="98"/>
        <v/>
      </c>
      <c r="AM403" s="93" t="str">
        <f t="shared" si="99"/>
        <v/>
      </c>
      <c r="AN403" s="96" t="str">
        <f t="shared" si="100"/>
        <v/>
      </c>
      <c r="AO403" s="93" t="str">
        <f t="shared" si="101"/>
        <v/>
      </c>
      <c r="AP403" s="96" t="str">
        <f t="shared" si="102"/>
        <v/>
      </c>
      <c r="AQ403" s="93" t="str">
        <f t="shared" si="103"/>
        <v/>
      </c>
      <c r="AR403" s="96" t="str">
        <f t="shared" si="104"/>
        <v/>
      </c>
      <c r="AS403" s="93" t="str">
        <f t="shared" si="105"/>
        <v/>
      </c>
      <c r="AT403" s="96" t="str">
        <f t="shared" si="106"/>
        <v/>
      </c>
      <c r="AU403" s="93" t="str">
        <f t="shared" si="107"/>
        <v/>
      </c>
    </row>
    <row r="404" spans="1:47" x14ac:dyDescent="0.3">
      <c r="A404" t="s">
        <v>84</v>
      </c>
      <c r="B404" s="164" t="s">
        <v>2245</v>
      </c>
      <c r="C404" t="s">
        <v>2135</v>
      </c>
      <c r="D404" t="s">
        <v>1432</v>
      </c>
      <c r="E404" t="s">
        <v>90</v>
      </c>
      <c r="F404" t="s">
        <v>1433</v>
      </c>
      <c r="H404" t="s">
        <v>2246</v>
      </c>
      <c r="J404">
        <v>7200</v>
      </c>
      <c r="L404" t="s">
        <v>91</v>
      </c>
      <c r="O404" t="s">
        <v>94</v>
      </c>
      <c r="P404" s="19">
        <v>46209.39166666667</v>
      </c>
      <c r="Q404" s="33">
        <v>46209</v>
      </c>
      <c r="R404" s="33">
        <v>46209</v>
      </c>
      <c r="S404" s="33">
        <v>46209</v>
      </c>
      <c r="T404"/>
      <c r="U404"/>
      <c r="V404"/>
      <c r="W404"/>
      <c r="AH404" s="55">
        <f t="shared" si="94"/>
        <v>2</v>
      </c>
      <c r="AI404" s="55" t="str">
        <f t="shared" si="95"/>
        <v>FALSO</v>
      </c>
      <c r="AJ404" s="55">
        <f t="shared" si="96"/>
        <v>0</v>
      </c>
      <c r="AK404" s="93" t="str">
        <f t="shared" si="97"/>
        <v/>
      </c>
      <c r="AL404" s="96" t="str">
        <f t="shared" si="98"/>
        <v/>
      </c>
      <c r="AM404" s="93" t="str">
        <f t="shared" si="99"/>
        <v/>
      </c>
      <c r="AN404" s="96" t="str">
        <f t="shared" si="100"/>
        <v/>
      </c>
      <c r="AO404" s="93" t="str">
        <f t="shared" si="101"/>
        <v/>
      </c>
      <c r="AP404" s="96" t="str">
        <f t="shared" si="102"/>
        <v/>
      </c>
      <c r="AQ404" s="93" t="str">
        <f t="shared" si="103"/>
        <v/>
      </c>
      <c r="AR404" s="96" t="str">
        <f t="shared" si="104"/>
        <v/>
      </c>
      <c r="AS404" s="93" t="str">
        <f t="shared" si="105"/>
        <v/>
      </c>
      <c r="AT404" s="96" t="str">
        <f t="shared" si="106"/>
        <v/>
      </c>
      <c r="AU404" s="93" t="str">
        <f t="shared" si="107"/>
        <v/>
      </c>
    </row>
    <row r="405" spans="1:47" x14ac:dyDescent="0.3">
      <c r="A405" t="s">
        <v>84</v>
      </c>
      <c r="B405" s="164" t="s">
        <v>2247</v>
      </c>
      <c r="C405" t="s">
        <v>2135</v>
      </c>
      <c r="D405" t="s">
        <v>1432</v>
      </c>
      <c r="E405" t="s">
        <v>90</v>
      </c>
      <c r="F405" t="s">
        <v>1433</v>
      </c>
      <c r="H405" t="s">
        <v>2248</v>
      </c>
      <c r="J405">
        <v>14400</v>
      </c>
      <c r="L405" t="s">
        <v>91</v>
      </c>
      <c r="O405" t="s">
        <v>94</v>
      </c>
      <c r="P405" s="19">
        <v>46206.90902777778</v>
      </c>
      <c r="Q405" s="33">
        <v>46209</v>
      </c>
      <c r="R405" s="33">
        <v>46211</v>
      </c>
      <c r="S405" s="33">
        <v>46211</v>
      </c>
      <c r="T405"/>
      <c r="U405"/>
      <c r="V405"/>
      <c r="W405"/>
      <c r="AH405" s="55">
        <f t="shared" si="94"/>
        <v>4</v>
      </c>
      <c r="AI405" s="55" t="str">
        <f t="shared" si="95"/>
        <v>FALSO</v>
      </c>
      <c r="AJ405" s="55">
        <f t="shared" si="96"/>
        <v>0</v>
      </c>
      <c r="AK405" s="93" t="str">
        <f t="shared" si="97"/>
        <v/>
      </c>
      <c r="AL405" s="96" t="str">
        <f t="shared" si="98"/>
        <v/>
      </c>
      <c r="AM405" s="93" t="str">
        <f t="shared" si="99"/>
        <v/>
      </c>
      <c r="AN405" s="96" t="str">
        <f t="shared" si="100"/>
        <v/>
      </c>
      <c r="AO405" s="93" t="str">
        <f t="shared" si="101"/>
        <v/>
      </c>
      <c r="AP405" s="96" t="str">
        <f t="shared" si="102"/>
        <v/>
      </c>
      <c r="AQ405" s="93" t="str">
        <f t="shared" si="103"/>
        <v/>
      </c>
      <c r="AR405" s="96" t="str">
        <f t="shared" si="104"/>
        <v/>
      </c>
      <c r="AS405" s="93" t="str">
        <f t="shared" si="105"/>
        <v/>
      </c>
      <c r="AT405" s="96" t="str">
        <f t="shared" si="106"/>
        <v/>
      </c>
      <c r="AU405" s="93" t="str">
        <f t="shared" si="107"/>
        <v/>
      </c>
    </row>
    <row r="406" spans="1:47" x14ac:dyDescent="0.3">
      <c r="A406" t="s">
        <v>84</v>
      </c>
      <c r="B406" s="164" t="s">
        <v>2249</v>
      </c>
      <c r="C406" t="s">
        <v>2135</v>
      </c>
      <c r="D406" t="s">
        <v>1432</v>
      </c>
      <c r="E406" t="s">
        <v>90</v>
      </c>
      <c r="F406" t="s">
        <v>1433</v>
      </c>
      <c r="H406" t="s">
        <v>2250</v>
      </c>
      <c r="J406">
        <v>600</v>
      </c>
      <c r="L406" t="s">
        <v>91</v>
      </c>
      <c r="O406" t="s">
        <v>94</v>
      </c>
      <c r="P406" s="19">
        <v>46206.90347222222</v>
      </c>
      <c r="Q406" s="33">
        <v>46209</v>
      </c>
      <c r="R406" s="33">
        <v>46209</v>
      </c>
      <c r="S406" s="33">
        <v>46211</v>
      </c>
      <c r="T406"/>
      <c r="U406"/>
      <c r="V406"/>
      <c r="W406"/>
      <c r="AH406" s="55">
        <f t="shared" si="94"/>
        <v>0.16666666666666666</v>
      </c>
      <c r="AI406" s="55" t="str">
        <f t="shared" si="95"/>
        <v>FALSO</v>
      </c>
      <c r="AJ406" s="55">
        <f t="shared" si="96"/>
        <v>0</v>
      </c>
      <c r="AK406" s="93" t="str">
        <f t="shared" si="97"/>
        <v/>
      </c>
      <c r="AL406" s="96" t="str">
        <f t="shared" si="98"/>
        <v/>
      </c>
      <c r="AM406" s="93" t="str">
        <f t="shared" si="99"/>
        <v/>
      </c>
      <c r="AN406" s="96" t="str">
        <f t="shared" si="100"/>
        <v/>
      </c>
      <c r="AO406" s="93" t="str">
        <f t="shared" si="101"/>
        <v/>
      </c>
      <c r="AP406" s="96" t="str">
        <f t="shared" si="102"/>
        <v/>
      </c>
      <c r="AQ406" s="93" t="str">
        <f t="shared" si="103"/>
        <v/>
      </c>
      <c r="AR406" s="96" t="str">
        <f t="shared" si="104"/>
        <v/>
      </c>
      <c r="AS406" s="93" t="str">
        <f t="shared" si="105"/>
        <v/>
      </c>
      <c r="AT406" s="96" t="str">
        <f t="shared" si="106"/>
        <v/>
      </c>
      <c r="AU406" s="93" t="str">
        <f t="shared" si="107"/>
        <v/>
      </c>
    </row>
    <row r="407" spans="1:47" x14ac:dyDescent="0.3">
      <c r="A407" t="s">
        <v>89</v>
      </c>
      <c r="B407" s="164" t="s">
        <v>2251</v>
      </c>
      <c r="C407" t="s">
        <v>2135</v>
      </c>
      <c r="D407" t="s">
        <v>1432</v>
      </c>
      <c r="E407" t="s">
        <v>90</v>
      </c>
      <c r="F407" t="s">
        <v>1433</v>
      </c>
      <c r="H407" t="s">
        <v>2252</v>
      </c>
      <c r="L407" t="s">
        <v>91</v>
      </c>
      <c r="O407" t="s">
        <v>135</v>
      </c>
      <c r="P407" s="19">
        <v>46206.695138888892</v>
      </c>
      <c r="Q407" s="33">
        <v>46209</v>
      </c>
      <c r="R407" s="33">
        <v>46212</v>
      </c>
      <c r="T407"/>
      <c r="U407"/>
      <c r="V407"/>
      <c r="W407"/>
      <c r="AH407" s="55" t="str">
        <f t="shared" si="94"/>
        <v/>
      </c>
      <c r="AI407" s="55" t="str">
        <f t="shared" si="95"/>
        <v>FALSO</v>
      </c>
      <c r="AJ407" s="55">
        <f t="shared" si="96"/>
        <v>0</v>
      </c>
      <c r="AK407" s="93" t="str">
        <f t="shared" si="97"/>
        <v/>
      </c>
      <c r="AL407" s="96" t="str">
        <f t="shared" si="98"/>
        <v/>
      </c>
      <c r="AM407" s="93" t="str">
        <f t="shared" si="99"/>
        <v/>
      </c>
      <c r="AN407" s="96" t="str">
        <f t="shared" si="100"/>
        <v/>
      </c>
      <c r="AO407" s="93" t="str">
        <f t="shared" si="101"/>
        <v/>
      </c>
      <c r="AP407" s="96" t="str">
        <f t="shared" si="102"/>
        <v/>
      </c>
      <c r="AQ407" s="93" t="str">
        <f t="shared" si="103"/>
        <v/>
      </c>
      <c r="AR407" s="96" t="str">
        <f t="shared" si="104"/>
        <v/>
      </c>
      <c r="AS407" s="93" t="str">
        <f t="shared" si="105"/>
        <v/>
      </c>
      <c r="AT407" s="96" t="str">
        <f t="shared" si="106"/>
        <v/>
      </c>
      <c r="AU407" s="93" t="str">
        <f t="shared" si="107"/>
        <v/>
      </c>
    </row>
    <row r="408" spans="1:47" x14ac:dyDescent="0.3">
      <c r="A408" t="s">
        <v>84</v>
      </c>
      <c r="B408" s="164" t="s">
        <v>2253</v>
      </c>
      <c r="C408" t="s">
        <v>2135</v>
      </c>
      <c r="D408" t="s">
        <v>1432</v>
      </c>
      <c r="E408" t="s">
        <v>90</v>
      </c>
      <c r="F408" t="s">
        <v>1433</v>
      </c>
      <c r="H408" t="s">
        <v>2254</v>
      </c>
      <c r="J408">
        <v>7200</v>
      </c>
      <c r="L408" t="s">
        <v>91</v>
      </c>
      <c r="O408" t="s">
        <v>94</v>
      </c>
      <c r="P408" s="19">
        <v>46206.659722222219</v>
      </c>
      <c r="R408" s="33">
        <v>46210</v>
      </c>
      <c r="S408" s="33">
        <v>46210</v>
      </c>
      <c r="T408"/>
      <c r="U408"/>
      <c r="V408"/>
      <c r="W408"/>
      <c r="AH408" s="55">
        <f t="shared" si="94"/>
        <v>2</v>
      </c>
      <c r="AI408" s="55" t="str">
        <f t="shared" si="95"/>
        <v>FALSO</v>
      </c>
      <c r="AJ408" s="55">
        <f t="shared" si="96"/>
        <v>0</v>
      </c>
      <c r="AK408" s="93" t="str">
        <f t="shared" si="97"/>
        <v/>
      </c>
      <c r="AL408" s="96" t="str">
        <f t="shared" si="98"/>
        <v/>
      </c>
      <c r="AM408" s="93" t="str">
        <f t="shared" si="99"/>
        <v/>
      </c>
      <c r="AN408" s="96" t="str">
        <f t="shared" si="100"/>
        <v/>
      </c>
      <c r="AO408" s="93" t="str">
        <f t="shared" si="101"/>
        <v/>
      </c>
      <c r="AP408" s="96" t="str">
        <f t="shared" si="102"/>
        <v/>
      </c>
      <c r="AQ408" s="93" t="str">
        <f t="shared" si="103"/>
        <v/>
      </c>
      <c r="AR408" s="96" t="str">
        <f t="shared" si="104"/>
        <v/>
      </c>
      <c r="AS408" s="93" t="str">
        <f t="shared" si="105"/>
        <v/>
      </c>
      <c r="AT408" s="96" t="str">
        <f t="shared" si="106"/>
        <v/>
      </c>
      <c r="AU408" s="93" t="str">
        <f t="shared" si="107"/>
        <v/>
      </c>
    </row>
    <row r="409" spans="1:47" x14ac:dyDescent="0.3">
      <c r="A409" t="s">
        <v>89</v>
      </c>
      <c r="B409" s="164" t="s">
        <v>2255</v>
      </c>
      <c r="C409" t="s">
        <v>2135</v>
      </c>
      <c r="D409" t="s">
        <v>1432</v>
      </c>
      <c r="E409" t="s">
        <v>90</v>
      </c>
      <c r="F409" t="s">
        <v>1433</v>
      </c>
      <c r="H409" t="s">
        <v>2256</v>
      </c>
      <c r="J409">
        <v>25200</v>
      </c>
      <c r="L409" t="s">
        <v>91</v>
      </c>
      <c r="O409" t="s">
        <v>94</v>
      </c>
      <c r="P409" s="19">
        <v>46205.859027777777</v>
      </c>
      <c r="Q409" s="33">
        <v>46209</v>
      </c>
      <c r="R409" s="33">
        <v>46211</v>
      </c>
      <c r="S409" s="33">
        <v>46211</v>
      </c>
      <c r="T409"/>
      <c r="U409"/>
      <c r="V409"/>
      <c r="W409"/>
      <c r="AH409" s="55">
        <f t="shared" si="94"/>
        <v>7</v>
      </c>
      <c r="AI409" s="55" t="str">
        <f t="shared" si="95"/>
        <v>FALSO</v>
      </c>
      <c r="AJ409" s="55">
        <f t="shared" si="96"/>
        <v>0</v>
      </c>
      <c r="AK409" s="93" t="str">
        <f t="shared" si="97"/>
        <v/>
      </c>
      <c r="AL409" s="96" t="str">
        <f t="shared" si="98"/>
        <v/>
      </c>
      <c r="AM409" s="93" t="str">
        <f t="shared" si="99"/>
        <v/>
      </c>
      <c r="AN409" s="96" t="str">
        <f t="shared" si="100"/>
        <v/>
      </c>
      <c r="AO409" s="93" t="str">
        <f t="shared" si="101"/>
        <v/>
      </c>
      <c r="AP409" s="96" t="str">
        <f t="shared" si="102"/>
        <v/>
      </c>
      <c r="AQ409" s="93" t="str">
        <f t="shared" si="103"/>
        <v/>
      </c>
      <c r="AR409" s="96" t="str">
        <f t="shared" si="104"/>
        <v/>
      </c>
      <c r="AS409" s="93" t="str">
        <f t="shared" si="105"/>
        <v/>
      </c>
      <c r="AT409" s="96" t="str">
        <f t="shared" si="106"/>
        <v/>
      </c>
      <c r="AU409" s="93" t="str">
        <f t="shared" si="107"/>
        <v/>
      </c>
    </row>
    <row r="410" spans="1:47" x14ac:dyDescent="0.3">
      <c r="A410" t="s">
        <v>89</v>
      </c>
      <c r="B410" s="164" t="s">
        <v>2257</v>
      </c>
      <c r="C410" t="s">
        <v>2258</v>
      </c>
      <c r="D410" t="s">
        <v>1432</v>
      </c>
      <c r="E410" t="s">
        <v>90</v>
      </c>
      <c r="F410" t="s">
        <v>1433</v>
      </c>
      <c r="H410" t="s">
        <v>2259</v>
      </c>
      <c r="L410" t="s">
        <v>91</v>
      </c>
      <c r="O410" t="s">
        <v>94</v>
      </c>
      <c r="P410" s="19">
        <v>46205.665972222225</v>
      </c>
      <c r="Q410" s="33">
        <v>46196</v>
      </c>
      <c r="R410" s="33">
        <v>46205</v>
      </c>
      <c r="S410" s="33">
        <v>46206</v>
      </c>
      <c r="T410"/>
      <c r="U410"/>
      <c r="V410"/>
      <c r="W410"/>
      <c r="AH410" s="55" t="str">
        <f t="shared" si="94"/>
        <v/>
      </c>
      <c r="AI410" s="55" t="str">
        <f t="shared" si="95"/>
        <v>FALSO</v>
      </c>
      <c r="AJ410" s="55">
        <f t="shared" si="96"/>
        <v>0</v>
      </c>
      <c r="AK410" s="93" t="str">
        <f t="shared" si="97"/>
        <v/>
      </c>
      <c r="AL410" s="96" t="str">
        <f t="shared" si="98"/>
        <v/>
      </c>
      <c r="AM410" s="93" t="str">
        <f t="shared" si="99"/>
        <v/>
      </c>
      <c r="AN410" s="96" t="str">
        <f t="shared" si="100"/>
        <v/>
      </c>
      <c r="AO410" s="93" t="str">
        <f t="shared" si="101"/>
        <v/>
      </c>
      <c r="AP410" s="96" t="str">
        <f t="shared" si="102"/>
        <v/>
      </c>
      <c r="AQ410" s="93" t="str">
        <f t="shared" si="103"/>
        <v/>
      </c>
      <c r="AR410" s="96" t="str">
        <f t="shared" si="104"/>
        <v/>
      </c>
      <c r="AS410" s="93" t="str">
        <f t="shared" si="105"/>
        <v/>
      </c>
      <c r="AT410" s="96" t="str">
        <f t="shared" si="106"/>
        <v/>
      </c>
      <c r="AU410" s="93" t="str">
        <f t="shared" si="107"/>
        <v/>
      </c>
    </row>
    <row r="411" spans="1:47" x14ac:dyDescent="0.3">
      <c r="A411" t="s">
        <v>84</v>
      </c>
      <c r="B411" s="164" t="s">
        <v>2260</v>
      </c>
      <c r="C411" t="s">
        <v>2258</v>
      </c>
      <c r="D411" t="s">
        <v>1432</v>
      </c>
      <c r="E411" t="s">
        <v>90</v>
      </c>
      <c r="F411" t="s">
        <v>1433</v>
      </c>
      <c r="H411" t="s">
        <v>2261</v>
      </c>
      <c r="J411">
        <v>3600</v>
      </c>
      <c r="L411" t="s">
        <v>91</v>
      </c>
      <c r="O411" t="s">
        <v>94</v>
      </c>
      <c r="P411" s="19">
        <v>46205.631944444445</v>
      </c>
      <c r="Q411" s="33">
        <v>46196</v>
      </c>
      <c r="R411" s="33">
        <v>46206</v>
      </c>
      <c r="S411" s="33">
        <v>46211</v>
      </c>
      <c r="T411"/>
      <c r="U411"/>
      <c r="V411"/>
      <c r="W411"/>
      <c r="AH411" s="55">
        <f t="shared" si="94"/>
        <v>1</v>
      </c>
      <c r="AI411" s="55" t="str">
        <f t="shared" si="95"/>
        <v>FALSO</v>
      </c>
      <c r="AJ411" s="55">
        <f t="shared" si="96"/>
        <v>0</v>
      </c>
      <c r="AK411" s="93" t="str">
        <f t="shared" si="97"/>
        <v/>
      </c>
      <c r="AL411" s="96" t="str">
        <f t="shared" si="98"/>
        <v/>
      </c>
      <c r="AM411" s="93" t="str">
        <f t="shared" si="99"/>
        <v/>
      </c>
      <c r="AN411" s="96" t="str">
        <f t="shared" si="100"/>
        <v/>
      </c>
      <c r="AO411" s="93" t="str">
        <f t="shared" si="101"/>
        <v/>
      </c>
      <c r="AP411" s="96" t="str">
        <f t="shared" si="102"/>
        <v/>
      </c>
      <c r="AQ411" s="93" t="str">
        <f t="shared" si="103"/>
        <v/>
      </c>
      <c r="AR411" s="96" t="str">
        <f t="shared" si="104"/>
        <v/>
      </c>
      <c r="AS411" s="93" t="str">
        <f t="shared" si="105"/>
        <v/>
      </c>
      <c r="AT411" s="96" t="str">
        <f t="shared" si="106"/>
        <v/>
      </c>
      <c r="AU411" s="93" t="str">
        <f t="shared" si="107"/>
        <v/>
      </c>
    </row>
    <row r="412" spans="1:47" x14ac:dyDescent="0.3">
      <c r="A412" t="s">
        <v>89</v>
      </c>
      <c r="B412" s="164" t="s">
        <v>2262</v>
      </c>
      <c r="C412" t="s">
        <v>2258</v>
      </c>
      <c r="D412" t="s">
        <v>1432</v>
      </c>
      <c r="E412" t="s">
        <v>90</v>
      </c>
      <c r="F412" t="s">
        <v>1433</v>
      </c>
      <c r="H412" t="s">
        <v>2263</v>
      </c>
      <c r="L412" t="s">
        <v>91</v>
      </c>
      <c r="O412" t="s">
        <v>94</v>
      </c>
      <c r="P412" s="19">
        <v>46205.56527777778</v>
      </c>
      <c r="Q412" s="33">
        <v>46196</v>
      </c>
      <c r="R412" s="33">
        <v>46205</v>
      </c>
      <c r="S412" s="33">
        <v>46205</v>
      </c>
      <c r="T412"/>
      <c r="U412"/>
      <c r="V412"/>
      <c r="W412"/>
      <c r="AH412" s="55" t="str">
        <f t="shared" si="94"/>
        <v/>
      </c>
      <c r="AI412" s="55" t="str">
        <f t="shared" si="95"/>
        <v>FALSO</v>
      </c>
      <c r="AJ412" s="55">
        <f t="shared" si="96"/>
        <v>0</v>
      </c>
      <c r="AK412" s="93" t="str">
        <f t="shared" si="97"/>
        <v/>
      </c>
      <c r="AL412" s="96" t="str">
        <f t="shared" si="98"/>
        <v/>
      </c>
      <c r="AM412" s="93" t="str">
        <f t="shared" si="99"/>
        <v/>
      </c>
      <c r="AN412" s="96" t="str">
        <f t="shared" si="100"/>
        <v/>
      </c>
      <c r="AO412" s="93" t="str">
        <f t="shared" si="101"/>
        <v/>
      </c>
      <c r="AP412" s="96" t="str">
        <f t="shared" si="102"/>
        <v/>
      </c>
      <c r="AQ412" s="93" t="str">
        <f t="shared" si="103"/>
        <v/>
      </c>
      <c r="AR412" s="96" t="str">
        <f t="shared" si="104"/>
        <v/>
      </c>
      <c r="AS412" s="93" t="str">
        <f t="shared" si="105"/>
        <v/>
      </c>
      <c r="AT412" s="96" t="str">
        <f t="shared" si="106"/>
        <v/>
      </c>
      <c r="AU412" s="93" t="str">
        <f t="shared" si="107"/>
        <v/>
      </c>
    </row>
    <row r="413" spans="1:47" x14ac:dyDescent="0.3">
      <c r="A413" t="s">
        <v>84</v>
      </c>
      <c r="B413" s="164" t="s">
        <v>2264</v>
      </c>
      <c r="C413" t="s">
        <v>2258</v>
      </c>
      <c r="D413" t="s">
        <v>1432</v>
      </c>
      <c r="E413" t="s">
        <v>90</v>
      </c>
      <c r="F413" t="s">
        <v>1433</v>
      </c>
      <c r="H413" t="s">
        <v>2265</v>
      </c>
      <c r="L413" t="s">
        <v>91</v>
      </c>
      <c r="O413" t="s">
        <v>94</v>
      </c>
      <c r="P413" s="19">
        <v>46205.527777777781</v>
      </c>
      <c r="Q413" s="33">
        <v>46196</v>
      </c>
      <c r="R413" s="33">
        <v>46206</v>
      </c>
      <c r="S413" s="33">
        <v>46206</v>
      </c>
      <c r="T413"/>
      <c r="U413"/>
      <c r="V413"/>
      <c r="W413"/>
      <c r="AH413" s="55" t="str">
        <f t="shared" si="94"/>
        <v/>
      </c>
      <c r="AI413" s="55" t="str">
        <f t="shared" si="95"/>
        <v>FALSO</v>
      </c>
      <c r="AJ413" s="55">
        <f t="shared" si="96"/>
        <v>0</v>
      </c>
      <c r="AK413" s="93" t="str">
        <f t="shared" si="97"/>
        <v/>
      </c>
      <c r="AL413" s="96" t="str">
        <f t="shared" si="98"/>
        <v/>
      </c>
      <c r="AM413" s="93" t="str">
        <f t="shared" si="99"/>
        <v/>
      </c>
      <c r="AN413" s="96" t="str">
        <f t="shared" si="100"/>
        <v/>
      </c>
      <c r="AO413" s="93" t="str">
        <f t="shared" si="101"/>
        <v/>
      </c>
      <c r="AP413" s="96" t="str">
        <f t="shared" si="102"/>
        <v/>
      </c>
      <c r="AQ413" s="93" t="str">
        <f t="shared" si="103"/>
        <v/>
      </c>
      <c r="AR413" s="96" t="str">
        <f t="shared" si="104"/>
        <v/>
      </c>
      <c r="AS413" s="93" t="str">
        <f t="shared" si="105"/>
        <v/>
      </c>
      <c r="AT413" s="96" t="str">
        <f t="shared" si="106"/>
        <v/>
      </c>
      <c r="AU413" s="93" t="str">
        <f t="shared" si="107"/>
        <v/>
      </c>
    </row>
    <row r="414" spans="1:47" x14ac:dyDescent="0.3">
      <c r="A414" t="s">
        <v>89</v>
      </c>
      <c r="B414" s="164" t="s">
        <v>2266</v>
      </c>
      <c r="C414" t="s">
        <v>2258</v>
      </c>
      <c r="D414" t="s">
        <v>1432</v>
      </c>
      <c r="E414" t="s">
        <v>90</v>
      </c>
      <c r="F414" t="s">
        <v>1433</v>
      </c>
      <c r="H414" t="s">
        <v>2267</v>
      </c>
      <c r="L414" t="s">
        <v>91</v>
      </c>
      <c r="O414" t="s">
        <v>94</v>
      </c>
      <c r="P414" s="19">
        <v>46204.769444444442</v>
      </c>
      <c r="Q414" s="33">
        <v>46196</v>
      </c>
      <c r="R414" s="33">
        <v>46204</v>
      </c>
      <c r="S414" s="33">
        <v>46205</v>
      </c>
      <c r="T414"/>
      <c r="U414"/>
      <c r="V414"/>
      <c r="W414"/>
      <c r="AH414" s="55" t="str">
        <f t="shared" si="94"/>
        <v/>
      </c>
      <c r="AI414" s="55" t="str">
        <f t="shared" si="95"/>
        <v>FALSO</v>
      </c>
      <c r="AJ414" s="55">
        <f t="shared" si="96"/>
        <v>0</v>
      </c>
      <c r="AK414" s="93" t="str">
        <f t="shared" si="97"/>
        <v/>
      </c>
      <c r="AL414" s="96" t="str">
        <f t="shared" si="98"/>
        <v/>
      </c>
      <c r="AM414" s="93" t="str">
        <f t="shared" si="99"/>
        <v/>
      </c>
      <c r="AN414" s="96" t="str">
        <f t="shared" si="100"/>
        <v/>
      </c>
      <c r="AO414" s="93" t="str">
        <f t="shared" si="101"/>
        <v/>
      </c>
      <c r="AP414" s="96" t="str">
        <f t="shared" si="102"/>
        <v/>
      </c>
      <c r="AQ414" s="93" t="str">
        <f t="shared" si="103"/>
        <v/>
      </c>
      <c r="AR414" s="96" t="str">
        <f t="shared" si="104"/>
        <v/>
      </c>
      <c r="AS414" s="93" t="str">
        <f t="shared" si="105"/>
        <v/>
      </c>
      <c r="AT414" s="96" t="str">
        <f t="shared" si="106"/>
        <v/>
      </c>
      <c r="AU414" s="93" t="str">
        <f t="shared" si="107"/>
        <v/>
      </c>
    </row>
    <row r="415" spans="1:47" x14ac:dyDescent="0.3">
      <c r="A415" t="s">
        <v>108</v>
      </c>
      <c r="B415" s="164" t="s">
        <v>2268</v>
      </c>
      <c r="C415" t="s">
        <v>2135</v>
      </c>
      <c r="D415" t="s">
        <v>1432</v>
      </c>
      <c r="E415" t="s">
        <v>90</v>
      </c>
      <c r="F415" t="s">
        <v>1433</v>
      </c>
      <c r="G415">
        <v>2</v>
      </c>
      <c r="H415" t="s">
        <v>2269</v>
      </c>
      <c r="I415">
        <v>2</v>
      </c>
      <c r="J415">
        <v>75600</v>
      </c>
      <c r="L415" t="s">
        <v>91</v>
      </c>
      <c r="M415" s="164" t="s">
        <v>1957</v>
      </c>
      <c r="O415" t="s">
        <v>94</v>
      </c>
      <c r="P415" s="19">
        <v>46204.588194444441</v>
      </c>
      <c r="Q415" s="33">
        <v>46209</v>
      </c>
      <c r="R415" s="33">
        <v>46216</v>
      </c>
      <c r="S415" s="33">
        <v>46220</v>
      </c>
      <c r="T415" s="33">
        <v>46220</v>
      </c>
      <c r="U415" s="33">
        <v>46220</v>
      </c>
      <c r="V415" s="33">
        <v>46220</v>
      </c>
      <c r="W415"/>
      <c r="Y415">
        <v>4</v>
      </c>
      <c r="Z415">
        <v>1</v>
      </c>
      <c r="AB415">
        <v>12</v>
      </c>
      <c r="AH415" s="55">
        <f t="shared" si="94"/>
        <v>21</v>
      </c>
      <c r="AI415" s="55" t="str">
        <f t="shared" si="95"/>
        <v>FALSO</v>
      </c>
      <c r="AJ415" s="55">
        <f t="shared" si="96"/>
        <v>0</v>
      </c>
      <c r="AK415" s="93">
        <f t="shared" si="97"/>
        <v>3</v>
      </c>
      <c r="AL415" s="96" t="str">
        <f t="shared" si="98"/>
        <v/>
      </c>
      <c r="AM415" s="93">
        <f t="shared" si="99"/>
        <v>4</v>
      </c>
      <c r="AN415" s="96" t="b">
        <f t="shared" si="100"/>
        <v>1</v>
      </c>
      <c r="AO415" s="93">
        <f t="shared" si="101"/>
        <v>1</v>
      </c>
      <c r="AP415" s="96" t="b">
        <f t="shared" si="102"/>
        <v>1</v>
      </c>
      <c r="AQ415" s="93" t="str">
        <f t="shared" si="103"/>
        <v/>
      </c>
      <c r="AR415" s="96" t="str">
        <f t="shared" si="104"/>
        <v/>
      </c>
      <c r="AS415" s="93">
        <f t="shared" si="105"/>
        <v>12</v>
      </c>
      <c r="AT415" s="96" t="b">
        <f t="shared" si="106"/>
        <v>1</v>
      </c>
      <c r="AU415" s="93" t="str">
        <f t="shared" si="107"/>
        <v>SGTB-100</v>
      </c>
    </row>
    <row r="416" spans="1:47" x14ac:dyDescent="0.3">
      <c r="A416" t="s">
        <v>84</v>
      </c>
      <c r="B416" s="164" t="s">
        <v>2270</v>
      </c>
      <c r="C416" t="s">
        <v>2258</v>
      </c>
      <c r="D416" t="s">
        <v>1432</v>
      </c>
      <c r="E416" t="s">
        <v>90</v>
      </c>
      <c r="F416" t="s">
        <v>1433</v>
      </c>
      <c r="H416" t="s">
        <v>2271</v>
      </c>
      <c r="L416" t="s">
        <v>91</v>
      </c>
      <c r="O416" t="s">
        <v>94</v>
      </c>
      <c r="P416" s="19">
        <v>46204.494444444441</v>
      </c>
      <c r="Q416" s="33">
        <v>46196</v>
      </c>
      <c r="R416" s="33">
        <v>46206</v>
      </c>
      <c r="S416" s="33">
        <v>46206</v>
      </c>
      <c r="T416"/>
      <c r="U416"/>
      <c r="V416"/>
      <c r="W416"/>
      <c r="AH416" s="55" t="str">
        <f t="shared" si="94"/>
        <v/>
      </c>
      <c r="AI416" s="55" t="str">
        <f t="shared" si="95"/>
        <v>FALSO</v>
      </c>
      <c r="AJ416" s="55">
        <f t="shared" si="96"/>
        <v>0</v>
      </c>
      <c r="AK416" s="93" t="str">
        <f t="shared" si="97"/>
        <v/>
      </c>
      <c r="AL416" s="96" t="str">
        <f t="shared" si="98"/>
        <v/>
      </c>
      <c r="AM416" s="93" t="str">
        <f t="shared" si="99"/>
        <v/>
      </c>
      <c r="AN416" s="96" t="str">
        <f t="shared" si="100"/>
        <v/>
      </c>
      <c r="AO416" s="93" t="str">
        <f t="shared" si="101"/>
        <v/>
      </c>
      <c r="AP416" s="96" t="str">
        <f t="shared" si="102"/>
        <v/>
      </c>
      <c r="AQ416" s="93" t="str">
        <f t="shared" si="103"/>
        <v/>
      </c>
      <c r="AR416" s="96" t="str">
        <f t="shared" si="104"/>
        <v/>
      </c>
      <c r="AS416" s="93" t="str">
        <f t="shared" si="105"/>
        <v/>
      </c>
      <c r="AT416" s="96" t="str">
        <f t="shared" si="106"/>
        <v/>
      </c>
      <c r="AU416" s="93" t="str">
        <f t="shared" si="107"/>
        <v/>
      </c>
    </row>
    <row r="417" spans="1:47" x14ac:dyDescent="0.3">
      <c r="A417" t="s">
        <v>84</v>
      </c>
      <c r="B417" s="164" t="s">
        <v>2272</v>
      </c>
      <c r="C417" t="s">
        <v>2258</v>
      </c>
      <c r="D417" t="s">
        <v>1432</v>
      </c>
      <c r="E417" t="s">
        <v>90</v>
      </c>
      <c r="F417" t="s">
        <v>1433</v>
      </c>
      <c r="H417" t="s">
        <v>2273</v>
      </c>
      <c r="L417" t="s">
        <v>91</v>
      </c>
      <c r="O417" t="s">
        <v>94</v>
      </c>
      <c r="P417" s="19">
        <v>46203.660416666666</v>
      </c>
      <c r="Q417" s="33">
        <v>46196</v>
      </c>
      <c r="R417" s="33">
        <v>46205</v>
      </c>
      <c r="S417" s="33">
        <v>46205</v>
      </c>
      <c r="T417"/>
      <c r="U417"/>
      <c r="V417"/>
      <c r="W417"/>
      <c r="AH417" s="55" t="str">
        <f t="shared" si="94"/>
        <v/>
      </c>
      <c r="AI417" s="55" t="str">
        <f t="shared" si="95"/>
        <v>FALSO</v>
      </c>
      <c r="AJ417" s="55">
        <f t="shared" si="96"/>
        <v>0</v>
      </c>
      <c r="AK417" s="93" t="str">
        <f t="shared" si="97"/>
        <v/>
      </c>
      <c r="AL417" s="96" t="str">
        <f t="shared" si="98"/>
        <v/>
      </c>
      <c r="AM417" s="93" t="str">
        <f t="shared" si="99"/>
        <v/>
      </c>
      <c r="AN417" s="96" t="str">
        <f t="shared" si="100"/>
        <v/>
      </c>
      <c r="AO417" s="93" t="str">
        <f t="shared" si="101"/>
        <v/>
      </c>
      <c r="AP417" s="96" t="str">
        <f t="shared" si="102"/>
        <v/>
      </c>
      <c r="AQ417" s="93" t="str">
        <f t="shared" si="103"/>
        <v/>
      </c>
      <c r="AR417" s="96" t="str">
        <f t="shared" si="104"/>
        <v/>
      </c>
      <c r="AS417" s="93" t="str">
        <f t="shared" si="105"/>
        <v/>
      </c>
      <c r="AT417" s="96" t="str">
        <f t="shared" si="106"/>
        <v/>
      </c>
      <c r="AU417" s="93" t="str">
        <f t="shared" si="107"/>
        <v/>
      </c>
    </row>
    <row r="418" spans="1:47" x14ac:dyDescent="0.3">
      <c r="A418" t="s">
        <v>89</v>
      </c>
      <c r="B418" s="164" t="s">
        <v>2274</v>
      </c>
      <c r="C418" t="s">
        <v>2135</v>
      </c>
      <c r="D418" t="s">
        <v>1432</v>
      </c>
      <c r="E418" t="s">
        <v>90</v>
      </c>
      <c r="F418" t="s">
        <v>1433</v>
      </c>
      <c r="H418" t="s">
        <v>2275</v>
      </c>
      <c r="L418" t="s">
        <v>91</v>
      </c>
      <c r="O418" t="s">
        <v>135</v>
      </c>
      <c r="P418" s="19">
        <v>46203.537499999999</v>
      </c>
      <c r="Q418" s="33">
        <v>46209</v>
      </c>
      <c r="R418" s="33">
        <v>46212</v>
      </c>
      <c r="S418"/>
      <c r="T418"/>
      <c r="U418"/>
      <c r="V418"/>
      <c r="W418"/>
      <c r="AH418" s="55" t="str">
        <f t="shared" si="94"/>
        <v/>
      </c>
      <c r="AI418" s="55" t="str">
        <f t="shared" si="95"/>
        <v>FALSO</v>
      </c>
      <c r="AJ418" s="55">
        <f t="shared" si="96"/>
        <v>0</v>
      </c>
      <c r="AK418" s="93" t="str">
        <f t="shared" si="97"/>
        <v/>
      </c>
      <c r="AL418" s="96" t="str">
        <f t="shared" si="98"/>
        <v/>
      </c>
      <c r="AM418" s="93" t="str">
        <f t="shared" si="99"/>
        <v/>
      </c>
      <c r="AN418" s="96" t="str">
        <f t="shared" si="100"/>
        <v/>
      </c>
      <c r="AO418" s="93" t="str">
        <f t="shared" si="101"/>
        <v/>
      </c>
      <c r="AP418" s="96" t="str">
        <f t="shared" si="102"/>
        <v/>
      </c>
      <c r="AQ418" s="93" t="str">
        <f t="shared" si="103"/>
        <v/>
      </c>
      <c r="AR418" s="96" t="str">
        <f t="shared" si="104"/>
        <v/>
      </c>
      <c r="AS418" s="93" t="str">
        <f t="shared" si="105"/>
        <v/>
      </c>
      <c r="AT418" s="96" t="str">
        <f t="shared" si="106"/>
        <v/>
      </c>
      <c r="AU418" s="93" t="str">
        <f t="shared" si="107"/>
        <v/>
      </c>
    </row>
    <row r="419" spans="1:47" x14ac:dyDescent="0.3">
      <c r="A419" t="s">
        <v>89</v>
      </c>
      <c r="B419" s="164" t="s">
        <v>2276</v>
      </c>
      <c r="C419" t="s">
        <v>2135</v>
      </c>
      <c r="D419" t="s">
        <v>1432</v>
      </c>
      <c r="E419" t="s">
        <v>90</v>
      </c>
      <c r="F419" t="s">
        <v>1433</v>
      </c>
      <c r="H419" t="s">
        <v>2277</v>
      </c>
      <c r="L419" t="s">
        <v>91</v>
      </c>
      <c r="O419" t="s">
        <v>135</v>
      </c>
      <c r="P419" s="19">
        <v>46202.477083333331</v>
      </c>
      <c r="Q419" s="33">
        <v>46209</v>
      </c>
      <c r="R419" s="33">
        <v>46212</v>
      </c>
      <c r="T419"/>
      <c r="U419"/>
      <c r="V419"/>
      <c r="W419"/>
      <c r="AH419" s="55" t="str">
        <f t="shared" si="94"/>
        <v/>
      </c>
      <c r="AI419" s="55" t="str">
        <f t="shared" si="95"/>
        <v>FALSO</v>
      </c>
      <c r="AJ419" s="55">
        <f t="shared" si="96"/>
        <v>0</v>
      </c>
      <c r="AK419" s="93" t="str">
        <f t="shared" si="97"/>
        <v/>
      </c>
      <c r="AL419" s="96" t="str">
        <f t="shared" si="98"/>
        <v/>
      </c>
      <c r="AM419" s="93" t="str">
        <f t="shared" si="99"/>
        <v/>
      </c>
      <c r="AN419" s="96" t="str">
        <f t="shared" si="100"/>
        <v/>
      </c>
      <c r="AO419" s="93" t="str">
        <f t="shared" si="101"/>
        <v/>
      </c>
      <c r="AP419" s="96" t="str">
        <f t="shared" si="102"/>
        <v/>
      </c>
      <c r="AQ419" s="93" t="str">
        <f t="shared" si="103"/>
        <v/>
      </c>
      <c r="AR419" s="96" t="str">
        <f t="shared" si="104"/>
        <v/>
      </c>
      <c r="AS419" s="93" t="str">
        <f t="shared" si="105"/>
        <v/>
      </c>
      <c r="AT419" s="96" t="str">
        <f t="shared" si="106"/>
        <v/>
      </c>
      <c r="AU419" s="93" t="str">
        <f t="shared" si="107"/>
        <v/>
      </c>
    </row>
    <row r="420" spans="1:47" x14ac:dyDescent="0.3">
      <c r="A420" t="s">
        <v>108</v>
      </c>
      <c r="B420" s="164" t="s">
        <v>2278</v>
      </c>
      <c r="C420" t="s">
        <v>1573</v>
      </c>
      <c r="D420" t="s">
        <v>1432</v>
      </c>
      <c r="E420" t="s">
        <v>132</v>
      </c>
      <c r="F420" t="s">
        <v>1433</v>
      </c>
      <c r="G420">
        <v>3</v>
      </c>
      <c r="H420" t="s">
        <v>2279</v>
      </c>
      <c r="I420">
        <v>3</v>
      </c>
      <c r="J420">
        <v>93600</v>
      </c>
      <c r="L420" t="s">
        <v>91</v>
      </c>
      <c r="M420" s="164" t="s">
        <v>1548</v>
      </c>
      <c r="O420" t="s">
        <v>94</v>
      </c>
      <c r="P420" s="19">
        <v>46202.472916666666</v>
      </c>
      <c r="Q420" s="33">
        <v>46265</v>
      </c>
      <c r="R420" s="33">
        <v>46267</v>
      </c>
      <c r="S420" s="33">
        <v>46276</v>
      </c>
      <c r="T420" s="33">
        <v>46276</v>
      </c>
      <c r="U420" s="33">
        <v>46276</v>
      </c>
      <c r="V420" s="33">
        <v>46276</v>
      </c>
      <c r="W420" s="33">
        <v>46283</v>
      </c>
      <c r="Y420">
        <v>7</v>
      </c>
      <c r="AB420">
        <v>54</v>
      </c>
      <c r="AC420">
        <v>59</v>
      </c>
      <c r="AG420" t="s">
        <v>2280</v>
      </c>
      <c r="AH420" s="55">
        <f t="shared" si="94"/>
        <v>26</v>
      </c>
      <c r="AI420" s="55" t="str">
        <f t="shared" si="95"/>
        <v>FALSO</v>
      </c>
      <c r="AJ420" s="55">
        <f t="shared" si="96"/>
        <v>0</v>
      </c>
      <c r="AK420" s="93">
        <f t="shared" si="97"/>
        <v>45</v>
      </c>
      <c r="AL420" s="96" t="str">
        <f t="shared" si="98"/>
        <v/>
      </c>
      <c r="AM420" s="93">
        <f t="shared" si="99"/>
        <v>7</v>
      </c>
      <c r="AN420" s="96" t="b">
        <f t="shared" si="100"/>
        <v>1</v>
      </c>
      <c r="AO420" s="93">
        <f t="shared" si="101"/>
        <v>1</v>
      </c>
      <c r="AP420" s="96" t="str">
        <f t="shared" si="102"/>
        <v/>
      </c>
      <c r="AQ420" s="93">
        <f t="shared" si="103"/>
        <v>5</v>
      </c>
      <c r="AR420" s="96" t="str">
        <f t="shared" si="104"/>
        <v/>
      </c>
      <c r="AS420" s="93">
        <f t="shared" si="105"/>
        <v>54</v>
      </c>
      <c r="AT420" s="96" t="b">
        <f t="shared" si="106"/>
        <v>1</v>
      </c>
      <c r="AU420" s="93" t="str">
        <f t="shared" si="107"/>
        <v>SGTB-1013</v>
      </c>
    </row>
    <row r="421" spans="1:47" x14ac:dyDescent="0.3">
      <c r="A421" t="s">
        <v>96</v>
      </c>
      <c r="B421" s="164" t="s">
        <v>2281</v>
      </c>
      <c r="C421" t="s">
        <v>1573</v>
      </c>
      <c r="D421" t="s">
        <v>1432</v>
      </c>
      <c r="E421" t="s">
        <v>90</v>
      </c>
      <c r="F421" t="s">
        <v>1433</v>
      </c>
      <c r="G421">
        <v>2</v>
      </c>
      <c r="H421" t="s">
        <v>2282</v>
      </c>
      <c r="I421">
        <v>2</v>
      </c>
      <c r="J421">
        <v>18000</v>
      </c>
      <c r="L421" t="s">
        <v>91</v>
      </c>
      <c r="O421" t="s">
        <v>94</v>
      </c>
      <c r="P421" s="19">
        <v>46199.754166666666</v>
      </c>
      <c r="Q421" s="33">
        <v>46265</v>
      </c>
      <c r="R421" s="33">
        <v>46276</v>
      </c>
      <c r="S421" s="33">
        <v>46276</v>
      </c>
      <c r="T421" s="33">
        <v>46276</v>
      </c>
      <c r="U421" s="33">
        <v>46276</v>
      </c>
      <c r="V421" s="33">
        <v>46276</v>
      </c>
      <c r="W421"/>
      <c r="Y421">
        <v>1</v>
      </c>
      <c r="AB421">
        <v>55</v>
      </c>
      <c r="AH421" s="55">
        <f t="shared" si="94"/>
        <v>5</v>
      </c>
      <c r="AI421" s="55" t="str">
        <f t="shared" si="95"/>
        <v>FALSO</v>
      </c>
      <c r="AJ421" s="55">
        <f t="shared" si="96"/>
        <v>0</v>
      </c>
      <c r="AK421" s="93">
        <f t="shared" si="97"/>
        <v>46</v>
      </c>
      <c r="AL421" s="96" t="str">
        <f t="shared" si="98"/>
        <v/>
      </c>
      <c r="AM421" s="93">
        <f t="shared" si="99"/>
        <v>1</v>
      </c>
      <c r="AN421" s="96" t="b">
        <f t="shared" si="100"/>
        <v>1</v>
      </c>
      <c r="AO421" s="93">
        <f t="shared" si="101"/>
        <v>1</v>
      </c>
      <c r="AP421" s="96" t="str">
        <f t="shared" si="102"/>
        <v/>
      </c>
      <c r="AQ421" s="93" t="str">
        <f t="shared" si="103"/>
        <v/>
      </c>
      <c r="AR421" s="96" t="str">
        <f t="shared" si="104"/>
        <v/>
      </c>
      <c r="AS421" s="93" t="str">
        <f t="shared" si="105"/>
        <v/>
      </c>
      <c r="AT421" s="96" t="b">
        <f t="shared" si="106"/>
        <v>1</v>
      </c>
      <c r="AU421" s="93" t="str">
        <f t="shared" si="107"/>
        <v/>
      </c>
    </row>
    <row r="422" spans="1:47" x14ac:dyDescent="0.3">
      <c r="A422" t="s">
        <v>96</v>
      </c>
      <c r="B422" s="164" t="s">
        <v>2283</v>
      </c>
      <c r="C422" t="s">
        <v>1694</v>
      </c>
      <c r="D422" t="s">
        <v>1432</v>
      </c>
      <c r="E422" t="s">
        <v>90</v>
      </c>
      <c r="F422" t="s">
        <v>1433</v>
      </c>
      <c r="G422">
        <v>1</v>
      </c>
      <c r="H422" t="s">
        <v>2284</v>
      </c>
      <c r="I422">
        <v>2</v>
      </c>
      <c r="J422">
        <v>14400</v>
      </c>
      <c r="L422" t="s">
        <v>91</v>
      </c>
      <c r="O422" t="s">
        <v>94</v>
      </c>
      <c r="P422" s="19">
        <v>46199.753472222219</v>
      </c>
      <c r="Q422" s="33">
        <v>46251</v>
      </c>
      <c r="R422" s="33">
        <v>46261</v>
      </c>
      <c r="S422" s="33">
        <v>46262</v>
      </c>
      <c r="T422" s="33">
        <v>46262</v>
      </c>
      <c r="U422" s="33">
        <v>46262</v>
      </c>
      <c r="V422" s="33">
        <v>46262</v>
      </c>
      <c r="W422"/>
      <c r="Y422">
        <v>1</v>
      </c>
      <c r="Z422">
        <v>1</v>
      </c>
      <c r="AB422">
        <v>45</v>
      </c>
      <c r="AH422" s="55">
        <f t="shared" si="94"/>
        <v>4</v>
      </c>
      <c r="AI422" s="55" t="str">
        <f t="shared" si="95"/>
        <v>FALSO</v>
      </c>
      <c r="AJ422" s="55">
        <f t="shared" si="96"/>
        <v>0</v>
      </c>
      <c r="AK422" s="93">
        <f t="shared" si="97"/>
        <v>36</v>
      </c>
      <c r="AL422" s="96" t="str">
        <f t="shared" si="98"/>
        <v/>
      </c>
      <c r="AM422" s="93">
        <f t="shared" si="99"/>
        <v>1</v>
      </c>
      <c r="AN422" s="96" t="b">
        <f t="shared" si="100"/>
        <v>1</v>
      </c>
      <c r="AO422" s="93">
        <f t="shared" si="101"/>
        <v>1</v>
      </c>
      <c r="AP422" s="96" t="b">
        <f t="shared" si="102"/>
        <v>1</v>
      </c>
      <c r="AQ422" s="93" t="str">
        <f t="shared" si="103"/>
        <v/>
      </c>
      <c r="AR422" s="96" t="str">
        <f t="shared" si="104"/>
        <v/>
      </c>
      <c r="AS422" s="93" t="str">
        <f t="shared" si="105"/>
        <v/>
      </c>
      <c r="AT422" s="96" t="b">
        <f t="shared" si="106"/>
        <v>1</v>
      </c>
      <c r="AU422" s="93" t="str">
        <f t="shared" si="107"/>
        <v/>
      </c>
    </row>
    <row r="423" spans="1:47" x14ac:dyDescent="0.3">
      <c r="A423" t="s">
        <v>96</v>
      </c>
      <c r="B423" s="164" t="s">
        <v>2285</v>
      </c>
      <c r="C423" t="s">
        <v>1864</v>
      </c>
      <c r="D423" t="s">
        <v>1432</v>
      </c>
      <c r="E423" t="s">
        <v>90</v>
      </c>
      <c r="F423" t="s">
        <v>1433</v>
      </c>
      <c r="G423">
        <v>1</v>
      </c>
      <c r="H423" t="s">
        <v>2286</v>
      </c>
      <c r="I423">
        <v>2</v>
      </c>
      <c r="L423" t="s">
        <v>91</v>
      </c>
      <c r="O423" t="s">
        <v>94</v>
      </c>
      <c r="P423" s="19">
        <v>46199.75277777778</v>
      </c>
      <c r="Q423" s="33">
        <v>46237</v>
      </c>
      <c r="R423" s="33">
        <v>46248</v>
      </c>
      <c r="S423" s="33">
        <v>46248</v>
      </c>
      <c r="T423" s="33">
        <v>46248</v>
      </c>
      <c r="U423" s="33">
        <v>46248</v>
      </c>
      <c r="V423" s="33">
        <v>46248</v>
      </c>
      <c r="W423"/>
      <c r="Y423">
        <v>1</v>
      </c>
      <c r="Z423">
        <v>1</v>
      </c>
      <c r="AB423">
        <v>35</v>
      </c>
      <c r="AH423" s="55" t="str">
        <f t="shared" si="94"/>
        <v/>
      </c>
      <c r="AI423" s="55" t="str">
        <f t="shared" si="95"/>
        <v>FALSO</v>
      </c>
      <c r="AJ423" s="55">
        <f t="shared" si="96"/>
        <v>0</v>
      </c>
      <c r="AK423" s="93">
        <f t="shared" si="97"/>
        <v>26</v>
      </c>
      <c r="AL423" s="96" t="str">
        <f t="shared" si="98"/>
        <v/>
      </c>
      <c r="AM423" s="93">
        <f t="shared" si="99"/>
        <v>1</v>
      </c>
      <c r="AN423" s="96" t="b">
        <f t="shared" si="100"/>
        <v>1</v>
      </c>
      <c r="AO423" s="93">
        <f t="shared" si="101"/>
        <v>1</v>
      </c>
      <c r="AP423" s="96" t="b">
        <f t="shared" si="102"/>
        <v>1</v>
      </c>
      <c r="AQ423" s="93" t="str">
        <f t="shared" si="103"/>
        <v/>
      </c>
      <c r="AR423" s="96" t="str">
        <f t="shared" si="104"/>
        <v/>
      </c>
      <c r="AS423" s="93" t="str">
        <f t="shared" si="105"/>
        <v/>
      </c>
      <c r="AT423" s="96" t="b">
        <f t="shared" si="106"/>
        <v>1</v>
      </c>
      <c r="AU423" s="93" t="str">
        <f t="shared" si="107"/>
        <v/>
      </c>
    </row>
    <row r="424" spans="1:47" x14ac:dyDescent="0.3">
      <c r="A424" t="s">
        <v>96</v>
      </c>
      <c r="B424" s="164" t="s">
        <v>2287</v>
      </c>
      <c r="C424" t="s">
        <v>1990</v>
      </c>
      <c r="D424" t="s">
        <v>1432</v>
      </c>
      <c r="E424" t="s">
        <v>90</v>
      </c>
      <c r="F424" t="s">
        <v>1433</v>
      </c>
      <c r="G424">
        <v>1</v>
      </c>
      <c r="H424" t="s">
        <v>2288</v>
      </c>
      <c r="I424">
        <v>2</v>
      </c>
      <c r="J424">
        <v>14400</v>
      </c>
      <c r="L424" t="s">
        <v>91</v>
      </c>
      <c r="O424" t="s">
        <v>94</v>
      </c>
      <c r="P424" s="19">
        <v>46199.752083333333</v>
      </c>
      <c r="Q424" s="33">
        <v>46223</v>
      </c>
      <c r="R424" s="33">
        <v>46225</v>
      </c>
      <c r="S424" s="33">
        <v>46226</v>
      </c>
      <c r="T424" s="33">
        <v>46226</v>
      </c>
      <c r="U424" s="33">
        <v>46234</v>
      </c>
      <c r="V424" s="33">
        <v>46234</v>
      </c>
      <c r="W424"/>
      <c r="Y424">
        <v>1</v>
      </c>
      <c r="Z424">
        <v>6</v>
      </c>
      <c r="AB424">
        <v>25</v>
      </c>
      <c r="AH424" s="55">
        <f t="shared" si="94"/>
        <v>4</v>
      </c>
      <c r="AI424" s="55" t="str">
        <f t="shared" si="95"/>
        <v>FALSO</v>
      </c>
      <c r="AJ424" s="55">
        <f t="shared" si="96"/>
        <v>0</v>
      </c>
      <c r="AK424" s="93">
        <f t="shared" si="97"/>
        <v>16</v>
      </c>
      <c r="AL424" s="96" t="str">
        <f t="shared" si="98"/>
        <v/>
      </c>
      <c r="AM424" s="93">
        <f t="shared" si="99"/>
        <v>1</v>
      </c>
      <c r="AN424" s="96" t="b">
        <f t="shared" si="100"/>
        <v>1</v>
      </c>
      <c r="AO424" s="93">
        <f t="shared" si="101"/>
        <v>6</v>
      </c>
      <c r="AP424" s="96" t="b">
        <f t="shared" si="102"/>
        <v>1</v>
      </c>
      <c r="AQ424" s="93" t="str">
        <f t="shared" si="103"/>
        <v/>
      </c>
      <c r="AR424" s="96" t="str">
        <f t="shared" si="104"/>
        <v/>
      </c>
      <c r="AS424" s="93" t="str">
        <f t="shared" si="105"/>
        <v/>
      </c>
      <c r="AT424" s="96" t="b">
        <f t="shared" si="106"/>
        <v>1</v>
      </c>
      <c r="AU424" s="93" t="str">
        <f t="shared" si="107"/>
        <v/>
      </c>
    </row>
    <row r="425" spans="1:47" x14ac:dyDescent="0.3">
      <c r="A425" t="s">
        <v>97</v>
      </c>
      <c r="B425" s="164" t="s">
        <v>2289</v>
      </c>
      <c r="C425" t="s">
        <v>1431</v>
      </c>
      <c r="D425" t="s">
        <v>1432</v>
      </c>
      <c r="E425" t="s">
        <v>90</v>
      </c>
      <c r="F425" t="s">
        <v>1433</v>
      </c>
      <c r="G425">
        <v>8</v>
      </c>
      <c r="H425" t="s">
        <v>2290</v>
      </c>
      <c r="I425">
        <v>8</v>
      </c>
      <c r="L425" t="s">
        <v>91</v>
      </c>
      <c r="O425" t="s">
        <v>94</v>
      </c>
      <c r="P425" s="19">
        <v>46199.74722222222</v>
      </c>
      <c r="Q425" s="33">
        <v>46279</v>
      </c>
      <c r="S425"/>
      <c r="T425"/>
      <c r="U425"/>
      <c r="V425"/>
      <c r="W425"/>
      <c r="AD425" t="s">
        <v>84</v>
      </c>
      <c r="AH425" s="55" t="str">
        <f t="shared" si="94"/>
        <v/>
      </c>
      <c r="AI425" s="55" t="str">
        <f t="shared" si="95"/>
        <v>FALSO</v>
      </c>
      <c r="AJ425" s="55">
        <f t="shared" si="96"/>
        <v>0</v>
      </c>
      <c r="AK425" s="93">
        <f t="shared" si="97"/>
        <v>56</v>
      </c>
      <c r="AL425" s="96" t="str">
        <f t="shared" si="98"/>
        <v/>
      </c>
      <c r="AM425" s="93" t="str">
        <f t="shared" si="99"/>
        <v/>
      </c>
      <c r="AN425" s="96" t="str">
        <f t="shared" si="100"/>
        <v/>
      </c>
      <c r="AO425" s="93" t="str">
        <f t="shared" si="101"/>
        <v/>
      </c>
      <c r="AP425" s="96" t="str">
        <f t="shared" si="102"/>
        <v/>
      </c>
      <c r="AQ425" s="93" t="str">
        <f t="shared" si="103"/>
        <v/>
      </c>
      <c r="AR425" s="96" t="str">
        <f t="shared" si="104"/>
        <v/>
      </c>
      <c r="AS425" s="93" t="str">
        <f t="shared" si="105"/>
        <v/>
      </c>
      <c r="AT425" s="96" t="str">
        <f t="shared" si="106"/>
        <v/>
      </c>
      <c r="AU425" s="93" t="str">
        <f t="shared" si="107"/>
        <v/>
      </c>
    </row>
    <row r="426" spans="1:47" x14ac:dyDescent="0.3">
      <c r="A426" t="s">
        <v>97</v>
      </c>
      <c r="B426" s="164" t="s">
        <v>2291</v>
      </c>
      <c r="C426" t="s">
        <v>1431</v>
      </c>
      <c r="D426" t="s">
        <v>1432</v>
      </c>
      <c r="E426" t="s">
        <v>90</v>
      </c>
      <c r="F426" t="s">
        <v>1433</v>
      </c>
      <c r="G426">
        <v>3</v>
      </c>
      <c r="H426" t="s">
        <v>2292</v>
      </c>
      <c r="I426">
        <v>3</v>
      </c>
      <c r="L426" t="s">
        <v>91</v>
      </c>
      <c r="O426" t="s">
        <v>94</v>
      </c>
      <c r="P426" s="19">
        <v>46199.746527777781</v>
      </c>
      <c r="Q426" s="33">
        <v>46279</v>
      </c>
      <c r="T426"/>
      <c r="U426"/>
      <c r="V426"/>
      <c r="W426"/>
      <c r="AD426" t="s">
        <v>89</v>
      </c>
      <c r="AH426" s="55" t="str">
        <f t="shared" si="94"/>
        <v/>
      </c>
      <c r="AI426" s="55" t="str">
        <f t="shared" si="95"/>
        <v>FALSO</v>
      </c>
      <c r="AJ426" s="55">
        <f t="shared" si="96"/>
        <v>0</v>
      </c>
      <c r="AK426" s="93">
        <f t="shared" si="97"/>
        <v>56</v>
      </c>
      <c r="AL426" s="96" t="str">
        <f t="shared" si="98"/>
        <v/>
      </c>
      <c r="AM426" s="93" t="str">
        <f t="shared" si="99"/>
        <v/>
      </c>
      <c r="AN426" s="96" t="str">
        <f t="shared" si="100"/>
        <v/>
      </c>
      <c r="AO426" s="93" t="str">
        <f t="shared" si="101"/>
        <v/>
      </c>
      <c r="AP426" s="96" t="str">
        <f t="shared" si="102"/>
        <v/>
      </c>
      <c r="AQ426" s="93" t="str">
        <f t="shared" si="103"/>
        <v/>
      </c>
      <c r="AR426" s="96" t="str">
        <f t="shared" si="104"/>
        <v/>
      </c>
      <c r="AS426" s="93" t="str">
        <f t="shared" si="105"/>
        <v/>
      </c>
      <c r="AT426" s="96" t="str">
        <f t="shared" si="106"/>
        <v/>
      </c>
      <c r="AU426" s="93" t="str">
        <f t="shared" si="107"/>
        <v/>
      </c>
    </row>
    <row r="427" spans="1:47" x14ac:dyDescent="0.3">
      <c r="A427" t="s">
        <v>97</v>
      </c>
      <c r="B427" s="164" t="s">
        <v>2293</v>
      </c>
      <c r="C427" t="s">
        <v>1573</v>
      </c>
      <c r="D427" t="s">
        <v>1432</v>
      </c>
      <c r="E427" t="s">
        <v>90</v>
      </c>
      <c r="F427" t="s">
        <v>1433</v>
      </c>
      <c r="G427">
        <v>9</v>
      </c>
      <c r="H427" t="s">
        <v>2294</v>
      </c>
      <c r="I427">
        <v>13</v>
      </c>
      <c r="L427" t="s">
        <v>91</v>
      </c>
      <c r="O427" t="s">
        <v>94</v>
      </c>
      <c r="P427" s="19">
        <v>46199.746527777781</v>
      </c>
      <c r="Q427" s="33">
        <v>46265</v>
      </c>
      <c r="T427"/>
      <c r="U427"/>
      <c r="V427"/>
      <c r="W427"/>
      <c r="AD427" t="s">
        <v>84</v>
      </c>
      <c r="AH427" s="55" t="str">
        <f t="shared" si="94"/>
        <v/>
      </c>
      <c r="AI427" s="55" t="str">
        <f t="shared" si="95"/>
        <v>FALSO</v>
      </c>
      <c r="AJ427" s="55">
        <f t="shared" si="96"/>
        <v>0</v>
      </c>
      <c r="AK427" s="93">
        <f t="shared" si="97"/>
        <v>46</v>
      </c>
      <c r="AL427" s="96" t="str">
        <f t="shared" si="98"/>
        <v/>
      </c>
      <c r="AM427" s="93" t="str">
        <f t="shared" si="99"/>
        <v/>
      </c>
      <c r="AN427" s="96" t="str">
        <f t="shared" si="100"/>
        <v/>
      </c>
      <c r="AO427" s="93" t="str">
        <f t="shared" si="101"/>
        <v/>
      </c>
      <c r="AP427" s="96" t="str">
        <f t="shared" si="102"/>
        <v/>
      </c>
      <c r="AQ427" s="93" t="str">
        <f t="shared" si="103"/>
        <v/>
      </c>
      <c r="AR427" s="96" t="str">
        <f t="shared" si="104"/>
        <v/>
      </c>
      <c r="AS427" s="93" t="str">
        <f t="shared" si="105"/>
        <v/>
      </c>
      <c r="AT427" s="96" t="str">
        <f t="shared" si="106"/>
        <v/>
      </c>
      <c r="AU427" s="93" t="str">
        <f t="shared" si="107"/>
        <v/>
      </c>
    </row>
    <row r="428" spans="1:47" x14ac:dyDescent="0.3">
      <c r="A428" t="s">
        <v>97</v>
      </c>
      <c r="B428" s="164" t="s">
        <v>2295</v>
      </c>
      <c r="C428" t="s">
        <v>1573</v>
      </c>
      <c r="D428" t="s">
        <v>1432</v>
      </c>
      <c r="E428" t="s">
        <v>90</v>
      </c>
      <c r="F428" t="s">
        <v>1433</v>
      </c>
      <c r="G428">
        <v>5</v>
      </c>
      <c r="H428" t="s">
        <v>2296</v>
      </c>
      <c r="I428">
        <v>3</v>
      </c>
      <c r="L428" t="s">
        <v>91</v>
      </c>
      <c r="O428" t="s">
        <v>94</v>
      </c>
      <c r="P428" s="19">
        <v>46199.744444444441</v>
      </c>
      <c r="Q428" s="33">
        <v>46265</v>
      </c>
      <c r="S428"/>
      <c r="T428"/>
      <c r="U428"/>
      <c r="V428"/>
      <c r="W428"/>
      <c r="AD428" t="s">
        <v>89</v>
      </c>
      <c r="AH428" s="55" t="str">
        <f t="shared" si="94"/>
        <v/>
      </c>
      <c r="AI428" s="55" t="str">
        <f t="shared" si="95"/>
        <v>FALSO</v>
      </c>
      <c r="AJ428" s="55">
        <f t="shared" si="96"/>
        <v>0</v>
      </c>
      <c r="AK428" s="93">
        <f t="shared" si="97"/>
        <v>46</v>
      </c>
      <c r="AL428" s="96" t="str">
        <f t="shared" si="98"/>
        <v/>
      </c>
      <c r="AM428" s="93" t="str">
        <f t="shared" si="99"/>
        <v/>
      </c>
      <c r="AN428" s="96" t="str">
        <f t="shared" si="100"/>
        <v/>
      </c>
      <c r="AO428" s="93" t="str">
        <f t="shared" si="101"/>
        <v/>
      </c>
      <c r="AP428" s="96" t="str">
        <f t="shared" si="102"/>
        <v/>
      </c>
      <c r="AQ428" s="93" t="str">
        <f t="shared" si="103"/>
        <v/>
      </c>
      <c r="AR428" s="96" t="str">
        <f t="shared" si="104"/>
        <v/>
      </c>
      <c r="AS428" s="93" t="str">
        <f t="shared" si="105"/>
        <v/>
      </c>
      <c r="AT428" s="96" t="str">
        <f t="shared" si="106"/>
        <v/>
      </c>
      <c r="AU428" s="93" t="str">
        <f t="shared" si="107"/>
        <v/>
      </c>
    </row>
    <row r="429" spans="1:47" x14ac:dyDescent="0.3">
      <c r="A429" t="s">
        <v>97</v>
      </c>
      <c r="B429" s="164" t="s">
        <v>2297</v>
      </c>
      <c r="C429" t="s">
        <v>1694</v>
      </c>
      <c r="D429" t="s">
        <v>1432</v>
      </c>
      <c r="E429" t="s">
        <v>90</v>
      </c>
      <c r="F429" t="s">
        <v>1433</v>
      </c>
      <c r="G429">
        <v>13</v>
      </c>
      <c r="H429" t="s">
        <v>2298</v>
      </c>
      <c r="I429">
        <v>5</v>
      </c>
      <c r="L429" t="s">
        <v>91</v>
      </c>
      <c r="O429" t="s">
        <v>94</v>
      </c>
      <c r="P429" s="19">
        <v>46199.742361111108</v>
      </c>
      <c r="Q429" s="33">
        <v>46251</v>
      </c>
      <c r="T429"/>
      <c r="U429"/>
      <c r="V429"/>
      <c r="W429"/>
      <c r="AD429" t="s">
        <v>84</v>
      </c>
      <c r="AH429" s="55" t="str">
        <f t="shared" si="94"/>
        <v/>
      </c>
      <c r="AI429" s="55" t="str">
        <f t="shared" si="95"/>
        <v>FALSO</v>
      </c>
      <c r="AJ429" s="55">
        <f t="shared" si="96"/>
        <v>0</v>
      </c>
      <c r="AK429" s="93">
        <f t="shared" si="97"/>
        <v>36</v>
      </c>
      <c r="AL429" s="96" t="str">
        <f t="shared" si="98"/>
        <v/>
      </c>
      <c r="AM429" s="93" t="str">
        <f t="shared" si="99"/>
        <v/>
      </c>
      <c r="AN429" s="96" t="str">
        <f t="shared" si="100"/>
        <v/>
      </c>
      <c r="AO429" s="93" t="str">
        <f t="shared" si="101"/>
        <v/>
      </c>
      <c r="AP429" s="96" t="str">
        <f t="shared" si="102"/>
        <v/>
      </c>
      <c r="AQ429" s="93" t="str">
        <f t="shared" si="103"/>
        <v/>
      </c>
      <c r="AR429" s="96" t="str">
        <f t="shared" si="104"/>
        <v/>
      </c>
      <c r="AS429" s="93" t="str">
        <f t="shared" si="105"/>
        <v/>
      </c>
      <c r="AT429" s="96" t="str">
        <f t="shared" si="106"/>
        <v/>
      </c>
      <c r="AU429" s="93" t="str">
        <f t="shared" si="107"/>
        <v/>
      </c>
    </row>
    <row r="430" spans="1:47" x14ac:dyDescent="0.3">
      <c r="A430" t="s">
        <v>97</v>
      </c>
      <c r="B430" s="164" t="s">
        <v>2299</v>
      </c>
      <c r="C430" t="s">
        <v>1694</v>
      </c>
      <c r="D430" t="s">
        <v>1432</v>
      </c>
      <c r="E430" t="s">
        <v>90</v>
      </c>
      <c r="F430" t="s">
        <v>1433</v>
      </c>
      <c r="G430">
        <v>4</v>
      </c>
      <c r="H430" t="s">
        <v>2300</v>
      </c>
      <c r="I430">
        <v>3</v>
      </c>
      <c r="L430" t="s">
        <v>91</v>
      </c>
      <c r="O430" t="s">
        <v>94</v>
      </c>
      <c r="P430" s="19">
        <v>46199.741666666669</v>
      </c>
      <c r="Q430" s="33">
        <v>46251</v>
      </c>
      <c r="T430"/>
      <c r="U430"/>
      <c r="V430"/>
      <c r="W430"/>
      <c r="AD430" t="s">
        <v>89</v>
      </c>
      <c r="AH430" s="55" t="str">
        <f t="shared" si="94"/>
        <v/>
      </c>
      <c r="AI430" s="55" t="str">
        <f t="shared" si="95"/>
        <v>FALSO</v>
      </c>
      <c r="AJ430" s="55">
        <f t="shared" si="96"/>
        <v>0</v>
      </c>
      <c r="AK430" s="93">
        <f t="shared" si="97"/>
        <v>36</v>
      </c>
      <c r="AL430" s="96" t="str">
        <f t="shared" si="98"/>
        <v/>
      </c>
      <c r="AM430" s="93" t="str">
        <f t="shared" si="99"/>
        <v/>
      </c>
      <c r="AN430" s="96" t="str">
        <f t="shared" si="100"/>
        <v/>
      </c>
      <c r="AO430" s="93" t="str">
        <f t="shared" si="101"/>
        <v/>
      </c>
      <c r="AP430" s="96" t="str">
        <f t="shared" si="102"/>
        <v/>
      </c>
      <c r="AQ430" s="93" t="str">
        <f t="shared" si="103"/>
        <v/>
      </c>
      <c r="AR430" s="96" t="str">
        <f t="shared" si="104"/>
        <v/>
      </c>
      <c r="AS430" s="93" t="str">
        <f t="shared" si="105"/>
        <v/>
      </c>
      <c r="AT430" s="96" t="str">
        <f t="shared" si="106"/>
        <v/>
      </c>
      <c r="AU430" s="93" t="str">
        <f t="shared" si="107"/>
        <v/>
      </c>
    </row>
    <row r="431" spans="1:47" x14ac:dyDescent="0.3">
      <c r="A431" t="s">
        <v>97</v>
      </c>
      <c r="B431" s="164" t="s">
        <v>2301</v>
      </c>
      <c r="C431" t="s">
        <v>1864</v>
      </c>
      <c r="D431" t="s">
        <v>1432</v>
      </c>
      <c r="E431" t="s">
        <v>90</v>
      </c>
      <c r="F431" t="s">
        <v>1433</v>
      </c>
      <c r="G431">
        <v>12</v>
      </c>
      <c r="H431" t="s">
        <v>2302</v>
      </c>
      <c r="I431">
        <v>5</v>
      </c>
      <c r="L431" t="s">
        <v>91</v>
      </c>
      <c r="O431" t="s">
        <v>94</v>
      </c>
      <c r="P431" s="19">
        <v>46199.740277777775</v>
      </c>
      <c r="Q431" s="33">
        <v>46237</v>
      </c>
      <c r="T431"/>
      <c r="U431"/>
      <c r="V431"/>
      <c r="W431"/>
      <c r="AD431" t="s">
        <v>84</v>
      </c>
      <c r="AH431" s="55" t="str">
        <f t="shared" si="94"/>
        <v/>
      </c>
      <c r="AI431" s="55" t="str">
        <f t="shared" si="95"/>
        <v>FALSO</v>
      </c>
      <c r="AJ431" s="55">
        <f t="shared" si="96"/>
        <v>0</v>
      </c>
      <c r="AK431" s="93">
        <f t="shared" si="97"/>
        <v>26</v>
      </c>
      <c r="AL431" s="96" t="str">
        <f t="shared" si="98"/>
        <v/>
      </c>
      <c r="AM431" s="93" t="str">
        <f t="shared" si="99"/>
        <v/>
      </c>
      <c r="AN431" s="96" t="str">
        <f t="shared" si="100"/>
        <v/>
      </c>
      <c r="AO431" s="93" t="str">
        <f t="shared" si="101"/>
        <v/>
      </c>
      <c r="AP431" s="96" t="str">
        <f t="shared" si="102"/>
        <v/>
      </c>
      <c r="AQ431" s="93" t="str">
        <f t="shared" si="103"/>
        <v/>
      </c>
      <c r="AR431" s="96" t="str">
        <f t="shared" si="104"/>
        <v/>
      </c>
      <c r="AS431" s="93" t="str">
        <f t="shared" si="105"/>
        <v/>
      </c>
      <c r="AT431" s="96" t="str">
        <f t="shared" si="106"/>
        <v/>
      </c>
      <c r="AU431" s="93" t="str">
        <f t="shared" si="107"/>
        <v/>
      </c>
    </row>
    <row r="432" spans="1:47" x14ac:dyDescent="0.3">
      <c r="A432" t="s">
        <v>97</v>
      </c>
      <c r="B432" s="164" t="s">
        <v>2303</v>
      </c>
      <c r="C432" t="s">
        <v>1864</v>
      </c>
      <c r="D432" t="s">
        <v>1432</v>
      </c>
      <c r="E432" t="s">
        <v>90</v>
      </c>
      <c r="F432" t="s">
        <v>1433</v>
      </c>
      <c r="G432">
        <v>4</v>
      </c>
      <c r="H432" t="s">
        <v>2304</v>
      </c>
      <c r="I432">
        <v>3</v>
      </c>
      <c r="L432" t="s">
        <v>91</v>
      </c>
      <c r="O432" t="s">
        <v>94</v>
      </c>
      <c r="P432" s="19">
        <v>46199.739583333336</v>
      </c>
      <c r="Q432" s="33">
        <v>46237</v>
      </c>
      <c r="S432"/>
      <c r="T432"/>
      <c r="U432"/>
      <c r="V432"/>
      <c r="W432"/>
      <c r="AD432" t="s">
        <v>89</v>
      </c>
      <c r="AH432" s="55" t="str">
        <f t="shared" si="94"/>
        <v/>
      </c>
      <c r="AI432" s="55" t="str">
        <f t="shared" si="95"/>
        <v>FALSO</v>
      </c>
      <c r="AJ432" s="55">
        <f t="shared" si="96"/>
        <v>0</v>
      </c>
      <c r="AK432" s="93">
        <f t="shared" si="97"/>
        <v>26</v>
      </c>
      <c r="AL432" s="96" t="str">
        <f t="shared" si="98"/>
        <v/>
      </c>
      <c r="AM432" s="93" t="str">
        <f t="shared" si="99"/>
        <v/>
      </c>
      <c r="AN432" s="96" t="str">
        <f t="shared" si="100"/>
        <v/>
      </c>
      <c r="AO432" s="93" t="str">
        <f t="shared" si="101"/>
        <v/>
      </c>
      <c r="AP432" s="96" t="str">
        <f t="shared" si="102"/>
        <v/>
      </c>
      <c r="AQ432" s="93" t="str">
        <f t="shared" si="103"/>
        <v/>
      </c>
      <c r="AR432" s="96" t="str">
        <f t="shared" si="104"/>
        <v/>
      </c>
      <c r="AS432" s="93" t="str">
        <f t="shared" si="105"/>
        <v/>
      </c>
      <c r="AT432" s="96" t="str">
        <f t="shared" si="106"/>
        <v/>
      </c>
      <c r="AU432" s="93" t="str">
        <f t="shared" si="107"/>
        <v/>
      </c>
    </row>
    <row r="433" spans="1:47" x14ac:dyDescent="0.3">
      <c r="A433" t="s">
        <v>97</v>
      </c>
      <c r="B433" s="164" t="s">
        <v>2305</v>
      </c>
      <c r="C433" t="s">
        <v>1990</v>
      </c>
      <c r="D433" t="s">
        <v>1432</v>
      </c>
      <c r="E433" t="s">
        <v>90</v>
      </c>
      <c r="F433" t="s">
        <v>1433</v>
      </c>
      <c r="G433">
        <v>13</v>
      </c>
      <c r="H433" t="s">
        <v>2306</v>
      </c>
      <c r="I433">
        <v>8</v>
      </c>
      <c r="L433" t="s">
        <v>91</v>
      </c>
      <c r="O433" t="s">
        <v>94</v>
      </c>
      <c r="P433" s="19">
        <v>46199.738194444442</v>
      </c>
      <c r="Q433" s="33">
        <v>46223</v>
      </c>
      <c r="S433"/>
      <c r="T433"/>
      <c r="U433"/>
      <c r="V433"/>
      <c r="W433"/>
      <c r="AD433" t="s">
        <v>84</v>
      </c>
      <c r="AH433" s="55" t="str">
        <f t="shared" si="94"/>
        <v/>
      </c>
      <c r="AI433" s="55" t="str">
        <f t="shared" si="95"/>
        <v>FALSO</v>
      </c>
      <c r="AJ433" s="55">
        <f t="shared" si="96"/>
        <v>0</v>
      </c>
      <c r="AK433" s="93">
        <f t="shared" si="97"/>
        <v>16</v>
      </c>
      <c r="AL433" s="96" t="str">
        <f t="shared" si="98"/>
        <v/>
      </c>
      <c r="AM433" s="93" t="str">
        <f t="shared" si="99"/>
        <v/>
      </c>
      <c r="AN433" s="96" t="str">
        <f t="shared" si="100"/>
        <v/>
      </c>
      <c r="AO433" s="93" t="str">
        <f t="shared" si="101"/>
        <v/>
      </c>
      <c r="AP433" s="96" t="str">
        <f t="shared" si="102"/>
        <v/>
      </c>
      <c r="AQ433" s="93" t="str">
        <f t="shared" si="103"/>
        <v/>
      </c>
      <c r="AR433" s="96" t="str">
        <f t="shared" si="104"/>
        <v/>
      </c>
      <c r="AS433" s="93" t="str">
        <f t="shared" si="105"/>
        <v/>
      </c>
      <c r="AT433" s="96" t="str">
        <f t="shared" si="106"/>
        <v/>
      </c>
      <c r="AU433" s="93" t="str">
        <f t="shared" si="107"/>
        <v/>
      </c>
    </row>
    <row r="434" spans="1:47" x14ac:dyDescent="0.3">
      <c r="A434" t="s">
        <v>97</v>
      </c>
      <c r="B434" s="164" t="s">
        <v>2307</v>
      </c>
      <c r="C434" t="s">
        <v>1990</v>
      </c>
      <c r="D434" t="s">
        <v>1432</v>
      </c>
      <c r="E434" t="s">
        <v>90</v>
      </c>
      <c r="F434" t="s">
        <v>1433</v>
      </c>
      <c r="G434">
        <v>2</v>
      </c>
      <c r="H434" t="s">
        <v>2308</v>
      </c>
      <c r="I434">
        <v>5</v>
      </c>
      <c r="L434" t="s">
        <v>91</v>
      </c>
      <c r="O434" t="s">
        <v>94</v>
      </c>
      <c r="P434" s="19">
        <v>46199.736805555556</v>
      </c>
      <c r="Q434" s="33">
        <v>46223</v>
      </c>
      <c r="S434"/>
      <c r="T434"/>
      <c r="U434"/>
      <c r="V434"/>
      <c r="W434"/>
      <c r="AD434" t="s">
        <v>89</v>
      </c>
      <c r="AH434" s="55" t="str">
        <f t="shared" si="94"/>
        <v/>
      </c>
      <c r="AI434" s="55" t="str">
        <f t="shared" si="95"/>
        <v>FALSO</v>
      </c>
      <c r="AJ434" s="55">
        <f t="shared" si="96"/>
        <v>0</v>
      </c>
      <c r="AK434" s="93">
        <f t="shared" si="97"/>
        <v>16</v>
      </c>
      <c r="AL434" s="96" t="str">
        <f t="shared" si="98"/>
        <v/>
      </c>
      <c r="AM434" s="93" t="str">
        <f t="shared" si="99"/>
        <v/>
      </c>
      <c r="AN434" s="96" t="str">
        <f t="shared" si="100"/>
        <v/>
      </c>
      <c r="AO434" s="93" t="str">
        <f t="shared" si="101"/>
        <v/>
      </c>
      <c r="AP434" s="96" t="str">
        <f t="shared" si="102"/>
        <v/>
      </c>
      <c r="AQ434" s="93" t="str">
        <f t="shared" si="103"/>
        <v/>
      </c>
      <c r="AR434" s="96" t="str">
        <f t="shared" si="104"/>
        <v/>
      </c>
      <c r="AS434" s="93" t="str">
        <f t="shared" si="105"/>
        <v/>
      </c>
      <c r="AT434" s="96" t="str">
        <f t="shared" si="106"/>
        <v/>
      </c>
      <c r="AU434" s="93" t="str">
        <f t="shared" si="107"/>
        <v/>
      </c>
    </row>
    <row r="435" spans="1:47" x14ac:dyDescent="0.3">
      <c r="A435" t="s">
        <v>96</v>
      </c>
      <c r="B435" s="164" t="s">
        <v>2309</v>
      </c>
      <c r="C435" t="s">
        <v>2135</v>
      </c>
      <c r="D435" t="s">
        <v>1432</v>
      </c>
      <c r="E435" t="s">
        <v>90</v>
      </c>
      <c r="F435" t="s">
        <v>1433</v>
      </c>
      <c r="G435">
        <v>1</v>
      </c>
      <c r="H435" t="s">
        <v>2310</v>
      </c>
      <c r="I435">
        <v>2</v>
      </c>
      <c r="J435">
        <v>39600</v>
      </c>
      <c r="L435" t="s">
        <v>91</v>
      </c>
      <c r="O435" t="s">
        <v>94</v>
      </c>
      <c r="P435" s="19">
        <v>46199.736111111109</v>
      </c>
      <c r="Q435" s="33">
        <v>46209</v>
      </c>
      <c r="R435" s="33">
        <v>46220</v>
      </c>
      <c r="S435" s="33">
        <v>46220</v>
      </c>
      <c r="T435" s="33">
        <v>46220</v>
      </c>
      <c r="U435" s="33">
        <v>46220</v>
      </c>
      <c r="V435" s="33">
        <v>46220</v>
      </c>
      <c r="W435"/>
      <c r="Y435">
        <v>1</v>
      </c>
      <c r="AB435">
        <v>15</v>
      </c>
      <c r="AH435" s="55">
        <f t="shared" si="94"/>
        <v>11</v>
      </c>
      <c r="AI435" s="55" t="str">
        <f t="shared" si="95"/>
        <v>FALSO</v>
      </c>
      <c r="AJ435" s="55">
        <f t="shared" si="96"/>
        <v>0</v>
      </c>
      <c r="AK435" s="93">
        <f t="shared" si="97"/>
        <v>6</v>
      </c>
      <c r="AL435" s="96" t="str">
        <f t="shared" si="98"/>
        <v/>
      </c>
      <c r="AM435" s="93">
        <f t="shared" si="99"/>
        <v>1</v>
      </c>
      <c r="AN435" s="96" t="b">
        <f t="shared" si="100"/>
        <v>1</v>
      </c>
      <c r="AO435" s="93">
        <f t="shared" si="101"/>
        <v>1</v>
      </c>
      <c r="AP435" s="96" t="str">
        <f t="shared" si="102"/>
        <v/>
      </c>
      <c r="AQ435" s="93" t="str">
        <f t="shared" si="103"/>
        <v/>
      </c>
      <c r="AR435" s="96" t="str">
        <f t="shared" si="104"/>
        <v/>
      </c>
      <c r="AS435" s="93" t="str">
        <f t="shared" si="105"/>
        <v/>
      </c>
      <c r="AT435" s="96" t="b">
        <f t="shared" si="106"/>
        <v>1</v>
      </c>
      <c r="AU435" s="93" t="str">
        <f t="shared" si="107"/>
        <v/>
      </c>
    </row>
    <row r="436" spans="1:47" x14ac:dyDescent="0.3">
      <c r="A436" t="s">
        <v>97</v>
      </c>
      <c r="B436" s="164" t="s">
        <v>2311</v>
      </c>
      <c r="C436" t="s">
        <v>2135</v>
      </c>
      <c r="D436" t="s">
        <v>1432</v>
      </c>
      <c r="E436" t="s">
        <v>90</v>
      </c>
      <c r="F436" t="s">
        <v>1433</v>
      </c>
      <c r="G436">
        <v>16</v>
      </c>
      <c r="H436" t="s">
        <v>2312</v>
      </c>
      <c r="I436">
        <v>8</v>
      </c>
      <c r="L436" t="s">
        <v>91</v>
      </c>
      <c r="O436" t="s">
        <v>94</v>
      </c>
      <c r="P436" s="19">
        <v>46199.734722222223</v>
      </c>
      <c r="Q436" s="33">
        <v>46209</v>
      </c>
      <c r="S436"/>
      <c r="T436"/>
      <c r="U436"/>
      <c r="V436"/>
      <c r="W436"/>
      <c r="AD436" t="s">
        <v>84</v>
      </c>
      <c r="AH436" s="55" t="str">
        <f t="shared" si="94"/>
        <v/>
      </c>
      <c r="AI436" s="55" t="str">
        <f t="shared" si="95"/>
        <v>FALSO</v>
      </c>
      <c r="AJ436" s="55">
        <f t="shared" si="96"/>
        <v>0</v>
      </c>
      <c r="AK436" s="93">
        <f t="shared" si="97"/>
        <v>6</v>
      </c>
      <c r="AL436" s="96" t="str">
        <f t="shared" si="98"/>
        <v/>
      </c>
      <c r="AM436" s="93" t="str">
        <f t="shared" si="99"/>
        <v/>
      </c>
      <c r="AN436" s="96" t="str">
        <f t="shared" si="100"/>
        <v/>
      </c>
      <c r="AO436" s="93" t="str">
        <f t="shared" si="101"/>
        <v/>
      </c>
      <c r="AP436" s="96" t="str">
        <f t="shared" si="102"/>
        <v/>
      </c>
      <c r="AQ436" s="93" t="str">
        <f t="shared" si="103"/>
        <v/>
      </c>
      <c r="AR436" s="96" t="str">
        <f t="shared" si="104"/>
        <v/>
      </c>
      <c r="AS436" s="93" t="str">
        <f t="shared" si="105"/>
        <v/>
      </c>
      <c r="AT436" s="96" t="str">
        <f t="shared" si="106"/>
        <v/>
      </c>
      <c r="AU436" s="93" t="str">
        <f t="shared" si="107"/>
        <v/>
      </c>
    </row>
    <row r="437" spans="1:47" x14ac:dyDescent="0.3">
      <c r="A437" t="s">
        <v>97</v>
      </c>
      <c r="B437" s="164" t="s">
        <v>2313</v>
      </c>
      <c r="C437" t="s">
        <v>2135</v>
      </c>
      <c r="D437" t="s">
        <v>1432</v>
      </c>
      <c r="E437" t="s">
        <v>90</v>
      </c>
      <c r="F437" t="s">
        <v>1433</v>
      </c>
      <c r="G437">
        <v>7</v>
      </c>
      <c r="H437" t="s">
        <v>2314</v>
      </c>
      <c r="I437">
        <v>5</v>
      </c>
      <c r="L437" t="s">
        <v>91</v>
      </c>
      <c r="O437" t="s">
        <v>94</v>
      </c>
      <c r="P437" s="19">
        <v>46199.734027777777</v>
      </c>
      <c r="Q437" s="33">
        <v>46209</v>
      </c>
      <c r="S437"/>
      <c r="T437"/>
      <c r="U437"/>
      <c r="V437"/>
      <c r="W437"/>
      <c r="AD437" t="s">
        <v>89</v>
      </c>
      <c r="AH437" s="55" t="str">
        <f t="shared" si="94"/>
        <v/>
      </c>
      <c r="AI437" s="55" t="str">
        <f t="shared" si="95"/>
        <v>FALSO</v>
      </c>
      <c r="AJ437" s="55">
        <f t="shared" si="96"/>
        <v>0</v>
      </c>
      <c r="AK437" s="93">
        <f t="shared" si="97"/>
        <v>6</v>
      </c>
      <c r="AL437" s="96" t="str">
        <f t="shared" si="98"/>
        <v/>
      </c>
      <c r="AM437" s="93" t="str">
        <f t="shared" si="99"/>
        <v/>
      </c>
      <c r="AN437" s="96" t="str">
        <f t="shared" si="100"/>
        <v/>
      </c>
      <c r="AO437" s="93" t="str">
        <f t="shared" si="101"/>
        <v/>
      </c>
      <c r="AP437" s="96" t="str">
        <f t="shared" si="102"/>
        <v/>
      </c>
      <c r="AQ437" s="93" t="str">
        <f t="shared" si="103"/>
        <v/>
      </c>
      <c r="AR437" s="96" t="str">
        <f t="shared" si="104"/>
        <v/>
      </c>
      <c r="AS437" s="93" t="str">
        <f t="shared" si="105"/>
        <v/>
      </c>
      <c r="AT437" s="96" t="str">
        <f t="shared" si="106"/>
        <v/>
      </c>
      <c r="AU437" s="93" t="str">
        <f t="shared" si="107"/>
        <v/>
      </c>
    </row>
    <row r="438" spans="1:47" x14ac:dyDescent="0.3">
      <c r="A438" t="s">
        <v>108</v>
      </c>
      <c r="B438" s="164" t="s">
        <v>2315</v>
      </c>
      <c r="C438" t="s">
        <v>1431</v>
      </c>
      <c r="D438" t="s">
        <v>1432</v>
      </c>
      <c r="E438" t="s">
        <v>90</v>
      </c>
      <c r="F438" t="s">
        <v>1433</v>
      </c>
      <c r="G438">
        <v>3</v>
      </c>
      <c r="H438" t="s">
        <v>2316</v>
      </c>
      <c r="I438">
        <v>5</v>
      </c>
      <c r="J438">
        <v>28800</v>
      </c>
      <c r="L438" t="s">
        <v>91</v>
      </c>
      <c r="M438" s="164" t="s">
        <v>1649</v>
      </c>
      <c r="O438" t="s">
        <v>94</v>
      </c>
      <c r="P438" s="19">
        <v>46199.727777777778</v>
      </c>
      <c r="Q438" s="33">
        <v>46279</v>
      </c>
      <c r="R438" s="33">
        <v>46283</v>
      </c>
      <c r="S438" s="33">
        <v>46290</v>
      </c>
      <c r="T438" s="33">
        <v>46290</v>
      </c>
      <c r="U438" s="33">
        <v>46290</v>
      </c>
      <c r="V438" s="33">
        <v>46290</v>
      </c>
      <c r="W438"/>
      <c r="Y438">
        <v>5</v>
      </c>
      <c r="AB438">
        <v>65</v>
      </c>
      <c r="AH438" s="55">
        <f t="shared" si="94"/>
        <v>8</v>
      </c>
      <c r="AI438" s="55" t="str">
        <f t="shared" si="95"/>
        <v>FALSO</v>
      </c>
      <c r="AJ438" s="55">
        <f t="shared" si="96"/>
        <v>0</v>
      </c>
      <c r="AK438" s="93">
        <f t="shared" si="97"/>
        <v>56</v>
      </c>
      <c r="AL438" s="96" t="str">
        <f t="shared" si="98"/>
        <v/>
      </c>
      <c r="AM438" s="93">
        <f t="shared" si="99"/>
        <v>5</v>
      </c>
      <c r="AN438" s="96" t="b">
        <f t="shared" si="100"/>
        <v>1</v>
      </c>
      <c r="AO438" s="93">
        <f t="shared" si="101"/>
        <v>1</v>
      </c>
      <c r="AP438" s="96" t="str">
        <f t="shared" si="102"/>
        <v/>
      </c>
      <c r="AQ438" s="93" t="str">
        <f t="shared" si="103"/>
        <v/>
      </c>
      <c r="AR438" s="96" t="str">
        <f t="shared" si="104"/>
        <v/>
      </c>
      <c r="AS438" s="93">
        <f t="shared" si="105"/>
        <v>65</v>
      </c>
      <c r="AT438" s="96" t="b">
        <f t="shared" si="106"/>
        <v>1</v>
      </c>
      <c r="AU438" s="93" t="str">
        <f t="shared" si="107"/>
        <v>SGTB-2421</v>
      </c>
    </row>
    <row r="439" spans="1:47" x14ac:dyDescent="0.3">
      <c r="A439" t="s">
        <v>95</v>
      </c>
      <c r="B439" s="164" t="s">
        <v>2317</v>
      </c>
      <c r="C439" t="s">
        <v>1573</v>
      </c>
      <c r="D439" t="s">
        <v>1432</v>
      </c>
      <c r="E439" t="s">
        <v>132</v>
      </c>
      <c r="F439" t="s">
        <v>1433</v>
      </c>
      <c r="G439">
        <v>3</v>
      </c>
      <c r="H439" t="s">
        <v>2318</v>
      </c>
      <c r="I439">
        <v>5</v>
      </c>
      <c r="J439">
        <v>64800</v>
      </c>
      <c r="L439" t="s">
        <v>91</v>
      </c>
      <c r="M439" s="164" t="s">
        <v>1649</v>
      </c>
      <c r="O439" t="s">
        <v>94</v>
      </c>
      <c r="P439" s="19">
        <v>46199.726388888892</v>
      </c>
      <c r="Q439" s="33">
        <v>46265</v>
      </c>
      <c r="R439" s="33">
        <v>46266</v>
      </c>
      <c r="S439" s="33">
        <v>46273</v>
      </c>
      <c r="T439" s="33">
        <v>46273</v>
      </c>
      <c r="U439" s="33">
        <v>46274</v>
      </c>
      <c r="V439" s="33">
        <v>46274</v>
      </c>
      <c r="W439" s="33">
        <v>46287</v>
      </c>
      <c r="Y439">
        <v>5</v>
      </c>
      <c r="AB439">
        <v>53</v>
      </c>
      <c r="AC439">
        <v>62</v>
      </c>
      <c r="AH439" s="55">
        <f t="shared" si="94"/>
        <v>18</v>
      </c>
      <c r="AI439" s="55" t="str">
        <f t="shared" si="95"/>
        <v>FALSO</v>
      </c>
      <c r="AJ439" s="55">
        <f t="shared" si="96"/>
        <v>0</v>
      </c>
      <c r="AK439" s="93">
        <f t="shared" si="97"/>
        <v>46</v>
      </c>
      <c r="AL439" s="96" t="str">
        <f t="shared" si="98"/>
        <v/>
      </c>
      <c r="AM439" s="93">
        <f t="shared" si="99"/>
        <v>5</v>
      </c>
      <c r="AN439" s="96" t="b">
        <f t="shared" si="100"/>
        <v>1</v>
      </c>
      <c r="AO439" s="93">
        <f t="shared" si="101"/>
        <v>1</v>
      </c>
      <c r="AP439" s="96" t="str">
        <f t="shared" si="102"/>
        <v/>
      </c>
      <c r="AQ439" s="93">
        <f t="shared" si="103"/>
        <v>9</v>
      </c>
      <c r="AR439" s="96" t="str">
        <f t="shared" si="104"/>
        <v/>
      </c>
      <c r="AS439" s="93">
        <f t="shared" si="105"/>
        <v>62</v>
      </c>
      <c r="AT439" s="96" t="b">
        <f t="shared" si="106"/>
        <v>1</v>
      </c>
      <c r="AU439" s="93" t="str">
        <f t="shared" si="107"/>
        <v>SGTB-2421</v>
      </c>
    </row>
    <row r="440" spans="1:47" x14ac:dyDescent="0.3">
      <c r="A440" t="s">
        <v>95</v>
      </c>
      <c r="B440" s="164" t="s">
        <v>2319</v>
      </c>
      <c r="C440" t="s">
        <v>1694</v>
      </c>
      <c r="D440" t="s">
        <v>1432</v>
      </c>
      <c r="E440" t="s">
        <v>132</v>
      </c>
      <c r="F440" t="s">
        <v>1433</v>
      </c>
      <c r="G440">
        <v>5</v>
      </c>
      <c r="H440" t="s">
        <v>2320</v>
      </c>
      <c r="I440">
        <v>5</v>
      </c>
      <c r="J440">
        <v>118800</v>
      </c>
      <c r="L440" t="s">
        <v>91</v>
      </c>
      <c r="M440" s="164" t="s">
        <v>1649</v>
      </c>
      <c r="O440" t="s">
        <v>94</v>
      </c>
      <c r="P440" s="19">
        <v>46199.726388888892</v>
      </c>
      <c r="Q440" s="33">
        <v>46251</v>
      </c>
      <c r="R440" s="33">
        <v>46252</v>
      </c>
      <c r="S440" s="33">
        <v>46260</v>
      </c>
      <c r="T440" s="33">
        <v>46260</v>
      </c>
      <c r="U440" s="33">
        <v>46261</v>
      </c>
      <c r="V440" s="33">
        <v>46261</v>
      </c>
      <c r="W440" s="33">
        <v>46287</v>
      </c>
      <c r="Y440">
        <v>6</v>
      </c>
      <c r="AA440">
        <v>18</v>
      </c>
      <c r="AC440">
        <v>62</v>
      </c>
      <c r="AH440" s="55">
        <f t="shared" si="94"/>
        <v>33</v>
      </c>
      <c r="AI440" s="55" t="str">
        <f t="shared" si="95"/>
        <v>FALSO</v>
      </c>
      <c r="AJ440" s="55">
        <f t="shared" si="96"/>
        <v>0</v>
      </c>
      <c r="AK440" s="93">
        <f t="shared" si="97"/>
        <v>36</v>
      </c>
      <c r="AL440" s="96" t="str">
        <f t="shared" si="98"/>
        <v/>
      </c>
      <c r="AM440" s="93">
        <f t="shared" si="99"/>
        <v>6</v>
      </c>
      <c r="AN440" s="96" t="b">
        <f t="shared" si="100"/>
        <v>1</v>
      </c>
      <c r="AO440" s="93">
        <f t="shared" si="101"/>
        <v>1</v>
      </c>
      <c r="AP440" s="96" t="str">
        <f t="shared" si="102"/>
        <v/>
      </c>
      <c r="AQ440" s="93">
        <f t="shared" si="103"/>
        <v>18</v>
      </c>
      <c r="AR440" s="96" t="b">
        <f t="shared" si="104"/>
        <v>1</v>
      </c>
      <c r="AS440" s="93">
        <f t="shared" si="105"/>
        <v>62</v>
      </c>
      <c r="AT440" s="96" t="b">
        <f t="shared" si="106"/>
        <v>1</v>
      </c>
      <c r="AU440" s="93" t="str">
        <f t="shared" si="107"/>
        <v>SGTB-2421</v>
      </c>
    </row>
    <row r="441" spans="1:47" x14ac:dyDescent="0.3">
      <c r="A441" t="s">
        <v>95</v>
      </c>
      <c r="B441" s="164" t="s">
        <v>2321</v>
      </c>
      <c r="C441" t="s">
        <v>1864</v>
      </c>
      <c r="D441" t="s">
        <v>1432</v>
      </c>
      <c r="E441" t="s">
        <v>132</v>
      </c>
      <c r="F441" t="s">
        <v>1433</v>
      </c>
      <c r="G441">
        <v>5</v>
      </c>
      <c r="H441" t="s">
        <v>2322</v>
      </c>
      <c r="I441">
        <v>5</v>
      </c>
      <c r="J441">
        <v>126000</v>
      </c>
      <c r="L441" t="s">
        <v>91</v>
      </c>
      <c r="M441" s="164" t="s">
        <v>1649</v>
      </c>
      <c r="O441" t="s">
        <v>94</v>
      </c>
      <c r="P441" s="19">
        <v>46199.725694444445</v>
      </c>
      <c r="Q441" s="33">
        <v>46237</v>
      </c>
      <c r="R441" s="33">
        <v>46244</v>
      </c>
      <c r="S441" s="33">
        <v>46247</v>
      </c>
      <c r="T441" s="33">
        <v>46247</v>
      </c>
      <c r="U441" s="33">
        <v>46248</v>
      </c>
      <c r="V441" s="33">
        <v>46248</v>
      </c>
      <c r="W441" s="33">
        <v>46287</v>
      </c>
      <c r="Y441">
        <v>3</v>
      </c>
      <c r="AA441">
        <v>27</v>
      </c>
      <c r="AB441">
        <v>35</v>
      </c>
      <c r="AC441">
        <v>62</v>
      </c>
      <c r="AH441" s="55">
        <f t="shared" si="94"/>
        <v>35</v>
      </c>
      <c r="AI441" s="55" t="str">
        <f t="shared" si="95"/>
        <v>FALSO</v>
      </c>
      <c r="AJ441" s="55">
        <f t="shared" si="96"/>
        <v>0</v>
      </c>
      <c r="AK441" s="93">
        <f t="shared" si="97"/>
        <v>26</v>
      </c>
      <c r="AL441" s="96" t="str">
        <f t="shared" si="98"/>
        <v/>
      </c>
      <c r="AM441" s="93">
        <f t="shared" si="99"/>
        <v>3</v>
      </c>
      <c r="AN441" s="96" t="b">
        <f t="shared" si="100"/>
        <v>1</v>
      </c>
      <c r="AO441" s="93">
        <f t="shared" si="101"/>
        <v>1</v>
      </c>
      <c r="AP441" s="96" t="str">
        <f t="shared" si="102"/>
        <v/>
      </c>
      <c r="AQ441" s="93">
        <f t="shared" si="103"/>
        <v>27</v>
      </c>
      <c r="AR441" s="96" t="b">
        <f t="shared" si="104"/>
        <v>1</v>
      </c>
      <c r="AS441" s="93">
        <f t="shared" si="105"/>
        <v>62</v>
      </c>
      <c r="AT441" s="96" t="b">
        <f t="shared" si="106"/>
        <v>1</v>
      </c>
      <c r="AU441" s="93" t="str">
        <f t="shared" si="107"/>
        <v>SGTB-2421</v>
      </c>
    </row>
    <row r="442" spans="1:47" x14ac:dyDescent="0.3">
      <c r="A442" t="s">
        <v>95</v>
      </c>
      <c r="B442" s="164" t="s">
        <v>2323</v>
      </c>
      <c r="C442" t="s">
        <v>1864</v>
      </c>
      <c r="D442" t="s">
        <v>1432</v>
      </c>
      <c r="E442" t="s">
        <v>132</v>
      </c>
      <c r="F442" t="s">
        <v>1433</v>
      </c>
      <c r="G442">
        <v>5</v>
      </c>
      <c r="H442" t="s">
        <v>2324</v>
      </c>
      <c r="I442">
        <v>5</v>
      </c>
      <c r="J442">
        <v>144000</v>
      </c>
      <c r="L442" t="s">
        <v>91</v>
      </c>
      <c r="M442" s="164" t="s">
        <v>1649</v>
      </c>
      <c r="O442" t="s">
        <v>94</v>
      </c>
      <c r="P442" s="19">
        <v>46199.724305555559</v>
      </c>
      <c r="Q442" s="33">
        <v>46237</v>
      </c>
      <c r="R442" s="33">
        <v>46238</v>
      </c>
      <c r="S442" s="33">
        <v>46246</v>
      </c>
      <c r="T442" s="33">
        <v>46246</v>
      </c>
      <c r="U442" s="33">
        <v>46248</v>
      </c>
      <c r="V442" s="33">
        <v>46248</v>
      </c>
      <c r="W442" s="33">
        <v>46287</v>
      </c>
      <c r="Y442">
        <v>6</v>
      </c>
      <c r="AA442">
        <v>27</v>
      </c>
      <c r="AB442">
        <v>35</v>
      </c>
      <c r="AC442">
        <v>62</v>
      </c>
      <c r="AH442" s="55">
        <f t="shared" si="94"/>
        <v>40</v>
      </c>
      <c r="AI442" s="55" t="str">
        <f t="shared" si="95"/>
        <v>FALSO</v>
      </c>
      <c r="AJ442" s="55">
        <f t="shared" si="96"/>
        <v>0</v>
      </c>
      <c r="AK442" s="93">
        <f t="shared" si="97"/>
        <v>26</v>
      </c>
      <c r="AL442" s="96" t="str">
        <f t="shared" si="98"/>
        <v/>
      </c>
      <c r="AM442" s="93">
        <f t="shared" si="99"/>
        <v>6</v>
      </c>
      <c r="AN442" s="96" t="b">
        <f t="shared" si="100"/>
        <v>1</v>
      </c>
      <c r="AO442" s="93">
        <f t="shared" si="101"/>
        <v>2</v>
      </c>
      <c r="AP442" s="96" t="str">
        <f t="shared" si="102"/>
        <v/>
      </c>
      <c r="AQ442" s="93">
        <f t="shared" si="103"/>
        <v>27</v>
      </c>
      <c r="AR442" s="96" t="b">
        <f t="shared" si="104"/>
        <v>1</v>
      </c>
      <c r="AS442" s="93">
        <f t="shared" si="105"/>
        <v>62</v>
      </c>
      <c r="AT442" s="96" t="b">
        <f t="shared" si="106"/>
        <v>1</v>
      </c>
      <c r="AU442" s="93" t="str">
        <f t="shared" si="107"/>
        <v>SGTB-2421</v>
      </c>
    </row>
    <row r="443" spans="1:47" x14ac:dyDescent="0.3">
      <c r="A443" t="s">
        <v>95</v>
      </c>
      <c r="B443" s="164" t="s">
        <v>2325</v>
      </c>
      <c r="C443" t="s">
        <v>1990</v>
      </c>
      <c r="D443" t="s">
        <v>1432</v>
      </c>
      <c r="E443" t="s">
        <v>132</v>
      </c>
      <c r="F443" t="s">
        <v>1433</v>
      </c>
      <c r="G443">
        <v>5</v>
      </c>
      <c r="H443" t="s">
        <v>2326</v>
      </c>
      <c r="I443">
        <v>5</v>
      </c>
      <c r="J443">
        <v>115200</v>
      </c>
      <c r="L443" t="s">
        <v>91</v>
      </c>
      <c r="M443" s="164" t="s">
        <v>1649</v>
      </c>
      <c r="O443" t="s">
        <v>94</v>
      </c>
      <c r="P443" s="19">
        <v>46199.723611111112</v>
      </c>
      <c r="Q443" s="33">
        <v>46223</v>
      </c>
      <c r="R443" s="33">
        <v>46225</v>
      </c>
      <c r="S443" s="33">
        <v>46233</v>
      </c>
      <c r="T443" s="33">
        <v>46233</v>
      </c>
      <c r="U443" s="33">
        <v>46234</v>
      </c>
      <c r="V443" s="33">
        <v>46234</v>
      </c>
      <c r="W443" s="33">
        <v>46287</v>
      </c>
      <c r="Y443">
        <v>6</v>
      </c>
      <c r="AB443">
        <v>25</v>
      </c>
      <c r="AH443" s="55">
        <f t="shared" si="94"/>
        <v>32</v>
      </c>
      <c r="AI443" s="55" t="str">
        <f t="shared" si="95"/>
        <v>FALSO</v>
      </c>
      <c r="AJ443" s="55">
        <f t="shared" si="96"/>
        <v>0</v>
      </c>
      <c r="AK443" s="93">
        <f t="shared" si="97"/>
        <v>16</v>
      </c>
      <c r="AL443" s="96" t="str">
        <f t="shared" si="98"/>
        <v/>
      </c>
      <c r="AM443" s="93">
        <f t="shared" si="99"/>
        <v>6</v>
      </c>
      <c r="AN443" s="96" t="b">
        <f t="shared" si="100"/>
        <v>1</v>
      </c>
      <c r="AO443" s="93">
        <f t="shared" si="101"/>
        <v>1</v>
      </c>
      <c r="AP443" s="96" t="str">
        <f t="shared" si="102"/>
        <v/>
      </c>
      <c r="AQ443" s="93">
        <f t="shared" si="103"/>
        <v>37</v>
      </c>
      <c r="AR443" s="96" t="str">
        <f t="shared" si="104"/>
        <v/>
      </c>
      <c r="AS443" s="93">
        <f t="shared" si="105"/>
        <v>62</v>
      </c>
      <c r="AT443" s="96" t="b">
        <f t="shared" si="106"/>
        <v>0</v>
      </c>
      <c r="AU443" s="93" t="str">
        <f t="shared" si="107"/>
        <v>SGTB-2421</v>
      </c>
    </row>
    <row r="444" spans="1:47" x14ac:dyDescent="0.3">
      <c r="A444" t="s">
        <v>96</v>
      </c>
      <c r="B444" s="164" t="s">
        <v>2327</v>
      </c>
      <c r="C444" t="s">
        <v>1990</v>
      </c>
      <c r="D444" t="s">
        <v>1432</v>
      </c>
      <c r="E444" t="s">
        <v>132</v>
      </c>
      <c r="F444" t="s">
        <v>1433</v>
      </c>
      <c r="G444">
        <v>2</v>
      </c>
      <c r="H444" t="s">
        <v>2328</v>
      </c>
      <c r="I444">
        <v>5</v>
      </c>
      <c r="J444">
        <v>39600</v>
      </c>
      <c r="L444" t="s">
        <v>91</v>
      </c>
      <c r="M444" s="164" t="s">
        <v>1649</v>
      </c>
      <c r="O444" t="s">
        <v>94</v>
      </c>
      <c r="P444" s="19">
        <v>46199.722222222219</v>
      </c>
      <c r="Q444" s="33">
        <v>46223</v>
      </c>
      <c r="R444" s="33">
        <v>46225</v>
      </c>
      <c r="S444" s="33">
        <v>46227</v>
      </c>
      <c r="T444" s="33">
        <v>46227</v>
      </c>
      <c r="U444" s="33">
        <v>46234</v>
      </c>
      <c r="V444" s="33">
        <v>46234</v>
      </c>
      <c r="W444" s="33">
        <v>46287</v>
      </c>
      <c r="Y444">
        <v>2</v>
      </c>
      <c r="AA444">
        <v>37</v>
      </c>
      <c r="AB444">
        <v>25</v>
      </c>
      <c r="AC444">
        <v>62</v>
      </c>
      <c r="AH444" s="55">
        <f t="shared" si="94"/>
        <v>11</v>
      </c>
      <c r="AI444" s="55" t="str">
        <f t="shared" si="95"/>
        <v>FALSO</v>
      </c>
      <c r="AJ444" s="55">
        <f t="shared" si="96"/>
        <v>0</v>
      </c>
      <c r="AK444" s="93">
        <f t="shared" si="97"/>
        <v>16</v>
      </c>
      <c r="AL444" s="96" t="str">
        <f t="shared" si="98"/>
        <v/>
      </c>
      <c r="AM444" s="93">
        <f t="shared" si="99"/>
        <v>2</v>
      </c>
      <c r="AN444" s="96" t="b">
        <f t="shared" si="100"/>
        <v>1</v>
      </c>
      <c r="AO444" s="93">
        <f t="shared" si="101"/>
        <v>5</v>
      </c>
      <c r="AP444" s="96" t="str">
        <f t="shared" si="102"/>
        <v/>
      </c>
      <c r="AQ444" s="93">
        <f t="shared" si="103"/>
        <v>37</v>
      </c>
      <c r="AR444" s="96" t="b">
        <f t="shared" si="104"/>
        <v>1</v>
      </c>
      <c r="AS444" s="93">
        <f t="shared" si="105"/>
        <v>62</v>
      </c>
      <c r="AT444" s="96" t="b">
        <f t="shared" si="106"/>
        <v>1</v>
      </c>
      <c r="AU444" s="93" t="str">
        <f t="shared" si="107"/>
        <v>SGTB-2421</v>
      </c>
    </row>
    <row r="445" spans="1:47" x14ac:dyDescent="0.3">
      <c r="A445" t="s">
        <v>95</v>
      </c>
      <c r="B445" s="164" t="s">
        <v>2329</v>
      </c>
      <c r="C445" t="s">
        <v>1573</v>
      </c>
      <c r="D445" t="s">
        <v>1432</v>
      </c>
      <c r="E445" t="s">
        <v>132</v>
      </c>
      <c r="F445" t="s">
        <v>1433</v>
      </c>
      <c r="G445">
        <v>3</v>
      </c>
      <c r="H445" t="s">
        <v>2330</v>
      </c>
      <c r="I445">
        <v>5</v>
      </c>
      <c r="J445">
        <v>79200</v>
      </c>
      <c r="L445" t="s">
        <v>91</v>
      </c>
      <c r="M445" s="164" t="s">
        <v>1649</v>
      </c>
      <c r="O445" t="s">
        <v>94</v>
      </c>
      <c r="P445" s="19">
        <v>46199.72152777778</v>
      </c>
      <c r="Q445" s="33">
        <v>46265</v>
      </c>
      <c r="R445" s="33">
        <v>46267</v>
      </c>
      <c r="S445" s="33">
        <v>46269</v>
      </c>
      <c r="T445" s="33">
        <v>46269</v>
      </c>
      <c r="U445" s="33">
        <v>46274</v>
      </c>
      <c r="V445" s="33">
        <v>46274</v>
      </c>
      <c r="W445" s="33">
        <v>46290</v>
      </c>
      <c r="Y445">
        <v>2</v>
      </c>
      <c r="AB445">
        <v>53</v>
      </c>
      <c r="AH445" s="55">
        <f t="shared" si="94"/>
        <v>22</v>
      </c>
      <c r="AI445" s="55" t="str">
        <f t="shared" si="95"/>
        <v>FALSO</v>
      </c>
      <c r="AJ445" s="55">
        <f t="shared" si="96"/>
        <v>0</v>
      </c>
      <c r="AK445" s="93">
        <f t="shared" si="97"/>
        <v>46</v>
      </c>
      <c r="AL445" s="96" t="str">
        <f t="shared" si="98"/>
        <v/>
      </c>
      <c r="AM445" s="93">
        <f t="shared" si="99"/>
        <v>2</v>
      </c>
      <c r="AN445" s="96" t="b">
        <f t="shared" si="100"/>
        <v>1</v>
      </c>
      <c r="AO445" s="93">
        <f t="shared" si="101"/>
        <v>3</v>
      </c>
      <c r="AP445" s="96" t="str">
        <f t="shared" si="102"/>
        <v/>
      </c>
      <c r="AQ445" s="93">
        <f t="shared" si="103"/>
        <v>12</v>
      </c>
      <c r="AR445" s="96" t="str">
        <f t="shared" si="104"/>
        <v/>
      </c>
      <c r="AS445" s="93">
        <f t="shared" si="105"/>
        <v>65</v>
      </c>
      <c r="AT445" s="96" t="b">
        <f t="shared" si="106"/>
        <v>0</v>
      </c>
      <c r="AU445" s="93" t="str">
        <f t="shared" si="107"/>
        <v>SGTB-2421</v>
      </c>
    </row>
    <row r="446" spans="1:47" x14ac:dyDescent="0.3">
      <c r="A446" t="s">
        <v>96</v>
      </c>
      <c r="B446" s="164" t="s">
        <v>2331</v>
      </c>
      <c r="C446" t="s">
        <v>1694</v>
      </c>
      <c r="D446" t="s">
        <v>1432</v>
      </c>
      <c r="E446" t="s">
        <v>132</v>
      </c>
      <c r="F446" t="s">
        <v>1433</v>
      </c>
      <c r="G446">
        <v>2</v>
      </c>
      <c r="H446" t="s">
        <v>2332</v>
      </c>
      <c r="I446">
        <v>3</v>
      </c>
      <c r="J446">
        <v>50400</v>
      </c>
      <c r="L446" t="s">
        <v>91</v>
      </c>
      <c r="M446" s="164" t="s">
        <v>2333</v>
      </c>
      <c r="O446" t="s">
        <v>94</v>
      </c>
      <c r="P446" s="19">
        <v>46199.613888888889</v>
      </c>
      <c r="Q446" s="33">
        <v>46251</v>
      </c>
      <c r="R446" s="33">
        <v>46261</v>
      </c>
      <c r="S446" s="33">
        <v>46261</v>
      </c>
      <c r="T446" s="33">
        <v>46261</v>
      </c>
      <c r="U446" s="33">
        <v>46262</v>
      </c>
      <c r="V446" s="33">
        <v>46262</v>
      </c>
      <c r="W446" s="33">
        <v>46262</v>
      </c>
      <c r="Y446">
        <v>1</v>
      </c>
      <c r="AB446">
        <v>45</v>
      </c>
      <c r="AC446">
        <v>45</v>
      </c>
      <c r="AH446" s="55">
        <f t="shared" si="94"/>
        <v>14</v>
      </c>
      <c r="AI446" s="55" t="str">
        <f t="shared" si="95"/>
        <v>FALSO</v>
      </c>
      <c r="AJ446" s="55">
        <f t="shared" si="96"/>
        <v>0</v>
      </c>
      <c r="AK446" s="93">
        <f t="shared" si="97"/>
        <v>36</v>
      </c>
      <c r="AL446" s="96" t="str">
        <f t="shared" si="98"/>
        <v/>
      </c>
      <c r="AM446" s="93">
        <f t="shared" si="99"/>
        <v>1</v>
      </c>
      <c r="AN446" s="96" t="b">
        <f t="shared" si="100"/>
        <v>1</v>
      </c>
      <c r="AO446" s="93">
        <f t="shared" si="101"/>
        <v>1</v>
      </c>
      <c r="AP446" s="96" t="str">
        <f t="shared" si="102"/>
        <v/>
      </c>
      <c r="AQ446" s="93">
        <f t="shared" si="103"/>
        <v>1</v>
      </c>
      <c r="AR446" s="96" t="str">
        <f t="shared" si="104"/>
        <v/>
      </c>
      <c r="AS446" s="93">
        <f t="shared" si="105"/>
        <v>45</v>
      </c>
      <c r="AT446" s="96" t="b">
        <f t="shared" si="106"/>
        <v>1</v>
      </c>
      <c r="AU446" s="93" t="str">
        <f t="shared" si="107"/>
        <v>SGTB-999</v>
      </c>
    </row>
    <row r="447" spans="1:47" x14ac:dyDescent="0.3">
      <c r="A447" t="s">
        <v>96</v>
      </c>
      <c r="B447" s="164" t="s">
        <v>2334</v>
      </c>
      <c r="C447" t="s">
        <v>1694</v>
      </c>
      <c r="D447" t="s">
        <v>1432</v>
      </c>
      <c r="E447" t="s">
        <v>132</v>
      </c>
      <c r="F447" t="s">
        <v>1433</v>
      </c>
      <c r="G447">
        <v>3</v>
      </c>
      <c r="H447" t="s">
        <v>2335</v>
      </c>
      <c r="I447">
        <v>3</v>
      </c>
      <c r="J447">
        <v>75600</v>
      </c>
      <c r="L447" t="s">
        <v>91</v>
      </c>
      <c r="M447" s="164" t="s">
        <v>2333</v>
      </c>
      <c r="O447" t="s">
        <v>94</v>
      </c>
      <c r="P447" s="19">
        <v>46199.613194444442</v>
      </c>
      <c r="Q447" s="33">
        <v>46251</v>
      </c>
      <c r="R447" s="33">
        <v>46260</v>
      </c>
      <c r="S447" s="33">
        <v>46260</v>
      </c>
      <c r="T447" s="33">
        <v>46260</v>
      </c>
      <c r="U447" s="33">
        <v>46260</v>
      </c>
      <c r="V447" s="33">
        <v>46260</v>
      </c>
      <c r="W447" s="33">
        <v>46262</v>
      </c>
      <c r="Y447">
        <v>1</v>
      </c>
      <c r="AB447">
        <v>43</v>
      </c>
      <c r="AC447">
        <v>45</v>
      </c>
      <c r="AH447" s="55">
        <f t="shared" si="94"/>
        <v>21</v>
      </c>
      <c r="AI447" s="55" t="str">
        <f t="shared" si="95"/>
        <v>FALSO</v>
      </c>
      <c r="AJ447" s="55">
        <f t="shared" si="96"/>
        <v>0</v>
      </c>
      <c r="AK447" s="93">
        <f t="shared" si="97"/>
        <v>36</v>
      </c>
      <c r="AL447" s="96" t="str">
        <f t="shared" si="98"/>
        <v/>
      </c>
      <c r="AM447" s="93">
        <f t="shared" si="99"/>
        <v>1</v>
      </c>
      <c r="AN447" s="96" t="b">
        <f t="shared" si="100"/>
        <v>1</v>
      </c>
      <c r="AO447" s="93">
        <f t="shared" si="101"/>
        <v>1</v>
      </c>
      <c r="AP447" s="96" t="str">
        <f t="shared" si="102"/>
        <v/>
      </c>
      <c r="AQ447" s="93">
        <f t="shared" si="103"/>
        <v>2</v>
      </c>
      <c r="AR447" s="96" t="str">
        <f t="shared" si="104"/>
        <v/>
      </c>
      <c r="AS447" s="93">
        <f t="shared" si="105"/>
        <v>45</v>
      </c>
      <c r="AT447" s="96" t="b">
        <f t="shared" si="106"/>
        <v>1</v>
      </c>
      <c r="AU447" s="93" t="str">
        <f t="shared" si="107"/>
        <v>SGTB-999</v>
      </c>
    </row>
    <row r="448" spans="1:47" x14ac:dyDescent="0.3">
      <c r="A448" t="s">
        <v>96</v>
      </c>
      <c r="B448" s="164" t="s">
        <v>2336</v>
      </c>
      <c r="C448" t="s">
        <v>1864</v>
      </c>
      <c r="D448" t="s">
        <v>1432</v>
      </c>
      <c r="E448" t="s">
        <v>132</v>
      </c>
      <c r="F448" t="s">
        <v>1433</v>
      </c>
      <c r="G448">
        <v>3</v>
      </c>
      <c r="H448" t="s">
        <v>2337</v>
      </c>
      <c r="I448">
        <v>3</v>
      </c>
      <c r="J448">
        <v>68400</v>
      </c>
      <c r="L448" t="s">
        <v>91</v>
      </c>
      <c r="M448" s="164" t="s">
        <v>2333</v>
      </c>
      <c r="O448" t="s">
        <v>94</v>
      </c>
      <c r="P448" s="19">
        <v>46199.612500000003</v>
      </c>
      <c r="Q448" s="33">
        <v>46237</v>
      </c>
      <c r="R448" s="33">
        <v>46246</v>
      </c>
      <c r="S448" s="33">
        <v>46247</v>
      </c>
      <c r="T448" s="33">
        <v>46247</v>
      </c>
      <c r="U448" s="33">
        <v>46248</v>
      </c>
      <c r="V448" s="33">
        <v>46248</v>
      </c>
      <c r="W448" s="33">
        <v>46251</v>
      </c>
      <c r="Y448">
        <v>1</v>
      </c>
      <c r="AB448">
        <v>35</v>
      </c>
      <c r="AC448">
        <v>36</v>
      </c>
      <c r="AH448" s="55">
        <f t="shared" si="94"/>
        <v>19</v>
      </c>
      <c r="AI448" s="55" t="str">
        <f t="shared" si="95"/>
        <v>FALSO</v>
      </c>
      <c r="AJ448" s="55">
        <f t="shared" si="96"/>
        <v>0</v>
      </c>
      <c r="AK448" s="93">
        <f t="shared" si="97"/>
        <v>26</v>
      </c>
      <c r="AL448" s="96" t="str">
        <f t="shared" si="98"/>
        <v/>
      </c>
      <c r="AM448" s="93">
        <f t="shared" si="99"/>
        <v>1</v>
      </c>
      <c r="AN448" s="96" t="b">
        <f t="shared" si="100"/>
        <v>1</v>
      </c>
      <c r="AO448" s="93">
        <f t="shared" si="101"/>
        <v>1</v>
      </c>
      <c r="AP448" s="96" t="str">
        <f t="shared" si="102"/>
        <v/>
      </c>
      <c r="AQ448" s="93">
        <f t="shared" si="103"/>
        <v>1</v>
      </c>
      <c r="AR448" s="96" t="str">
        <f t="shared" si="104"/>
        <v/>
      </c>
      <c r="AS448" s="93">
        <f t="shared" si="105"/>
        <v>36</v>
      </c>
      <c r="AT448" s="96" t="b">
        <f t="shared" si="106"/>
        <v>1</v>
      </c>
      <c r="AU448" s="93" t="str">
        <f t="shared" si="107"/>
        <v>SGTB-999</v>
      </c>
    </row>
    <row r="449" spans="1:47" x14ac:dyDescent="0.3">
      <c r="A449" t="s">
        <v>96</v>
      </c>
      <c r="B449" s="164" t="s">
        <v>2338</v>
      </c>
      <c r="C449" t="s">
        <v>1864</v>
      </c>
      <c r="D449" t="s">
        <v>1432</v>
      </c>
      <c r="E449" t="s">
        <v>132</v>
      </c>
      <c r="F449" t="s">
        <v>1433</v>
      </c>
      <c r="G449">
        <v>3</v>
      </c>
      <c r="H449" t="s">
        <v>2339</v>
      </c>
      <c r="I449">
        <v>3</v>
      </c>
      <c r="J449">
        <v>72000</v>
      </c>
      <c r="L449" t="s">
        <v>91</v>
      </c>
      <c r="M449" s="164" t="s">
        <v>2333</v>
      </c>
      <c r="O449" t="s">
        <v>94</v>
      </c>
      <c r="P449" s="19">
        <v>46199.611805555556</v>
      </c>
      <c r="Q449" s="33">
        <v>46237</v>
      </c>
      <c r="R449" s="33">
        <v>46238</v>
      </c>
      <c r="S449" s="33">
        <v>46240</v>
      </c>
      <c r="T449" s="33">
        <v>46240</v>
      </c>
      <c r="U449" s="33">
        <v>46241</v>
      </c>
      <c r="V449" s="33">
        <v>46241</v>
      </c>
      <c r="W449" s="33">
        <v>46251</v>
      </c>
      <c r="Y449">
        <v>2</v>
      </c>
      <c r="AB449">
        <v>30</v>
      </c>
      <c r="AC449">
        <v>36</v>
      </c>
      <c r="AH449" s="55">
        <f t="shared" si="94"/>
        <v>20</v>
      </c>
      <c r="AI449" s="55" t="str">
        <f t="shared" si="95"/>
        <v>FALSO</v>
      </c>
      <c r="AJ449" s="55">
        <f t="shared" si="96"/>
        <v>0</v>
      </c>
      <c r="AK449" s="93">
        <f t="shared" si="97"/>
        <v>26</v>
      </c>
      <c r="AL449" s="96" t="str">
        <f t="shared" si="98"/>
        <v/>
      </c>
      <c r="AM449" s="93">
        <f t="shared" si="99"/>
        <v>2</v>
      </c>
      <c r="AN449" s="96" t="b">
        <f t="shared" si="100"/>
        <v>1</v>
      </c>
      <c r="AO449" s="93">
        <f t="shared" si="101"/>
        <v>1</v>
      </c>
      <c r="AP449" s="96" t="str">
        <f t="shared" si="102"/>
        <v/>
      </c>
      <c r="AQ449" s="93">
        <f t="shared" si="103"/>
        <v>6</v>
      </c>
      <c r="AR449" s="96" t="str">
        <f t="shared" si="104"/>
        <v/>
      </c>
      <c r="AS449" s="93">
        <f t="shared" si="105"/>
        <v>36</v>
      </c>
      <c r="AT449" s="96" t="b">
        <f t="shared" si="106"/>
        <v>1</v>
      </c>
      <c r="AU449" s="93" t="str">
        <f t="shared" si="107"/>
        <v>SGTB-999</v>
      </c>
    </row>
    <row r="450" spans="1:47" x14ac:dyDescent="0.3">
      <c r="A450" t="s">
        <v>96</v>
      </c>
      <c r="B450" s="164" t="s">
        <v>2340</v>
      </c>
      <c r="C450" t="s">
        <v>1990</v>
      </c>
      <c r="D450" t="s">
        <v>1432</v>
      </c>
      <c r="E450" t="s">
        <v>132</v>
      </c>
      <c r="F450" t="s">
        <v>1433</v>
      </c>
      <c r="G450">
        <v>3</v>
      </c>
      <c r="H450" t="s">
        <v>2341</v>
      </c>
      <c r="I450">
        <v>3</v>
      </c>
      <c r="J450">
        <v>75600</v>
      </c>
      <c r="L450" t="s">
        <v>91</v>
      </c>
      <c r="M450" s="164" t="s">
        <v>2333</v>
      </c>
      <c r="O450" t="s">
        <v>94</v>
      </c>
      <c r="P450" s="19">
        <v>46199.611111111109</v>
      </c>
      <c r="Q450" s="33">
        <v>46223</v>
      </c>
      <c r="R450" s="33">
        <v>46231</v>
      </c>
      <c r="S450" s="33">
        <v>46234</v>
      </c>
      <c r="T450" s="33">
        <v>46234</v>
      </c>
      <c r="U450" s="33">
        <v>46234</v>
      </c>
      <c r="V450" s="33">
        <v>46234</v>
      </c>
      <c r="W450" s="33">
        <v>46234</v>
      </c>
      <c r="Y450">
        <v>3</v>
      </c>
      <c r="AB450">
        <v>25</v>
      </c>
      <c r="AH450" s="55">
        <f t="shared" si="94"/>
        <v>21</v>
      </c>
      <c r="AI450" s="55" t="str">
        <f t="shared" si="95"/>
        <v>FALSO</v>
      </c>
      <c r="AJ450" s="55">
        <f t="shared" si="96"/>
        <v>0</v>
      </c>
      <c r="AK450" s="93">
        <f t="shared" si="97"/>
        <v>16</v>
      </c>
      <c r="AL450" s="96" t="str">
        <f t="shared" si="98"/>
        <v/>
      </c>
      <c r="AM450" s="93">
        <f t="shared" si="99"/>
        <v>3</v>
      </c>
      <c r="AN450" s="96" t="b">
        <f t="shared" si="100"/>
        <v>1</v>
      </c>
      <c r="AO450" s="93">
        <f t="shared" si="101"/>
        <v>1</v>
      </c>
      <c r="AP450" s="96" t="str">
        <f t="shared" si="102"/>
        <v/>
      </c>
      <c r="AQ450" s="93">
        <f t="shared" si="103"/>
        <v>1</v>
      </c>
      <c r="AR450" s="96" t="str">
        <f t="shared" si="104"/>
        <v/>
      </c>
      <c r="AS450" s="93">
        <f t="shared" si="105"/>
        <v>25</v>
      </c>
      <c r="AT450" s="96" t="b">
        <f t="shared" si="106"/>
        <v>0</v>
      </c>
      <c r="AU450" s="93" t="str">
        <f t="shared" si="107"/>
        <v>SGTB-999</v>
      </c>
    </row>
    <row r="451" spans="1:47" x14ac:dyDescent="0.3">
      <c r="A451" t="s">
        <v>96</v>
      </c>
      <c r="B451" s="164" t="s">
        <v>2342</v>
      </c>
      <c r="C451" t="s">
        <v>1990</v>
      </c>
      <c r="D451" t="s">
        <v>1432</v>
      </c>
      <c r="E451" t="s">
        <v>132</v>
      </c>
      <c r="F451" t="s">
        <v>1433</v>
      </c>
      <c r="G451">
        <v>3</v>
      </c>
      <c r="H451" t="s">
        <v>2343</v>
      </c>
      <c r="I451">
        <v>3</v>
      </c>
      <c r="J451">
        <v>86400</v>
      </c>
      <c r="L451" t="s">
        <v>91</v>
      </c>
      <c r="M451" s="164" t="s">
        <v>2333</v>
      </c>
      <c r="O451" t="s">
        <v>94</v>
      </c>
      <c r="P451" s="19">
        <v>46199.609722222223</v>
      </c>
      <c r="Q451" s="33">
        <v>46223</v>
      </c>
      <c r="R451" s="33">
        <v>46226</v>
      </c>
      <c r="S451" s="33">
        <v>46227</v>
      </c>
      <c r="T451" s="33">
        <v>46227</v>
      </c>
      <c r="U451" s="33">
        <v>46227</v>
      </c>
      <c r="V451" s="33">
        <v>46227</v>
      </c>
      <c r="W451" s="33">
        <v>46234</v>
      </c>
      <c r="Y451">
        <v>1</v>
      </c>
      <c r="AC451">
        <v>25</v>
      </c>
      <c r="AH451" s="55">
        <f t="shared" ref="AH451:AH514" si="108">IF(J451="","",J451/3600)</f>
        <v>24</v>
      </c>
      <c r="AI451" s="55" t="str">
        <f t="shared" ref="AI451:AI514" si="109">IF(COUNTIF(AG451, "*dia*"), "VERDADEIRO", "FALSO")</f>
        <v>FALSO</v>
      </c>
      <c r="AJ451" s="55">
        <f t="shared" ref="AJ451:AJ514" si="110">IF(AI451="VERDADEIRO",LEFT(AG451,2),0)</f>
        <v>0</v>
      </c>
      <c r="AK451" s="93">
        <f t="shared" ref="AK451:AK514" si="111">IF(OR(A451="Solicitação de Serviço",A451="Incidente",P451="",Q451=""),"",IF((NETWORKDAYS.INTL(P451,Q451,1)-1)=0,1,NETWORKDAYS.INTL(P451,Q451,1)-1))</f>
        <v>16</v>
      </c>
      <c r="AL451" s="96" t="str">
        <f t="shared" ref="AL451:AL514" si="112">IF(X451="","",AK451=X451)</f>
        <v/>
      </c>
      <c r="AM451" s="93">
        <f t="shared" ref="AM451:AM514" si="113">IF(OR(A451="Solicitação de Serviço",A451="Incidente",R451="",S451=""),"",IF((NETWORKDAYS.INTL(R451,S451,1)-1)=0,1,NETWORKDAYS.INTL(R451,S451,1)-1-AJ451))</f>
        <v>1</v>
      </c>
      <c r="AN451" s="96" t="b">
        <f t="shared" ref="AN451:AN514" si="114">IF(Y451="","",AM451=Y451)</f>
        <v>1</v>
      </c>
      <c r="AO451" s="93">
        <f t="shared" ref="AO451:AO514" si="115">IF(OR(A451="Solicitação de Serviço",A451="Incidente",T451="",U451=""),"",IF((NETWORKDAYS.INTL(T451,U451,1)-1)=0,1,NETWORKDAYS.INTL(T451,U451,1)-1))</f>
        <v>1</v>
      </c>
      <c r="AP451" s="96" t="str">
        <f t="shared" ref="AP451:AP514" si="116">IF(Z451="","",AO451=Z451)</f>
        <v/>
      </c>
      <c r="AQ451" s="93">
        <f t="shared" ref="AQ451:AQ514" si="117">IF(OR(A451="Solicitação de Serviço",A451="Incidente",V451="",W451=""),"",IF((NETWORKDAYS.INTL(V451,W451,1)-1)=0,1,IF((NETWORKDAYS.INTL(V451,W451,1)-1)&lt;0,"",NETWORKDAYS.INTL(V451,W451,1)-1)))</f>
        <v>5</v>
      </c>
      <c r="AR451" s="96" t="str">
        <f t="shared" ref="AR451:AR514" si="118">IF(AA451="","",AQ451=AA451)</f>
        <v/>
      </c>
      <c r="AS451" s="93">
        <f t="shared" ref="AS451:AS514" si="119">IF(OR(A451="Solicitação de Serviço",A451="Incidente",P451=""),"",IF(OR(A451="História",A451="Enabler",A451="Débito Técnico"),IF(W451="","",NETWORKDAYS.INTL(P451,W451,1)-1),IF(U451="","",NETWORKDAYS.INTL(P451,U451,1)-1)))</f>
        <v>25</v>
      </c>
      <c r="AT451" s="96" t="b">
        <f t="shared" ref="AT451:AT514" si="120">IF(OR(A451="Solicitação de Serviço",A451="Incidente",A451="Sustentação"),"",IF(P451="","",IF(OR(A451="História",A451="Enabler",A451="Débito Técnico"),AS451=AC451,AS451=AB451)))</f>
        <v>1</v>
      </c>
      <c r="AU451" s="93" t="str">
        <f t="shared" ref="AU451:AU514" si="121">IF(M451="","",M451)</f>
        <v>SGTB-999</v>
      </c>
    </row>
    <row r="452" spans="1:47" x14ac:dyDescent="0.3">
      <c r="A452" t="s">
        <v>108</v>
      </c>
      <c r="B452" s="164" t="s">
        <v>2344</v>
      </c>
      <c r="C452" t="s">
        <v>1694</v>
      </c>
      <c r="D452" t="s">
        <v>1432</v>
      </c>
      <c r="E452" t="s">
        <v>109</v>
      </c>
      <c r="F452" t="s">
        <v>1433</v>
      </c>
      <c r="G452">
        <v>1</v>
      </c>
      <c r="H452" t="s">
        <v>2345</v>
      </c>
      <c r="I452">
        <v>1</v>
      </c>
      <c r="L452" t="s">
        <v>91</v>
      </c>
      <c r="M452" s="164" t="s">
        <v>2346</v>
      </c>
      <c r="O452" t="s">
        <v>94</v>
      </c>
      <c r="P452" s="19">
        <v>46199.570833333331</v>
      </c>
      <c r="Q452" s="33">
        <v>46251</v>
      </c>
      <c r="W452"/>
      <c r="AH452" s="55" t="str">
        <f t="shared" si="108"/>
        <v/>
      </c>
      <c r="AI452" s="55" t="str">
        <f t="shared" si="109"/>
        <v>FALSO</v>
      </c>
      <c r="AJ452" s="55">
        <f t="shared" si="110"/>
        <v>0</v>
      </c>
      <c r="AK452" s="93">
        <f t="shared" si="111"/>
        <v>36</v>
      </c>
      <c r="AL452" s="96" t="str">
        <f t="shared" si="112"/>
        <v/>
      </c>
      <c r="AM452" s="93" t="str">
        <f t="shared" si="113"/>
        <v/>
      </c>
      <c r="AN452" s="96" t="str">
        <f t="shared" si="114"/>
        <v/>
      </c>
      <c r="AO452" s="93" t="str">
        <f t="shared" si="115"/>
        <v/>
      </c>
      <c r="AP452" s="96" t="str">
        <f t="shared" si="116"/>
        <v/>
      </c>
      <c r="AQ452" s="93" t="str">
        <f t="shared" si="117"/>
        <v/>
      </c>
      <c r="AR452" s="96" t="str">
        <f t="shared" si="118"/>
        <v/>
      </c>
      <c r="AS452" s="93" t="str">
        <f t="shared" si="119"/>
        <v/>
      </c>
      <c r="AT452" s="96" t="b">
        <f t="shared" si="120"/>
        <v>1</v>
      </c>
      <c r="AU452" s="93" t="str">
        <f t="shared" si="121"/>
        <v>JFTS-3686</v>
      </c>
    </row>
    <row r="453" spans="1:47" x14ac:dyDescent="0.3">
      <c r="A453" t="s">
        <v>95</v>
      </c>
      <c r="B453" s="164" t="s">
        <v>2347</v>
      </c>
      <c r="C453" t="s">
        <v>2135</v>
      </c>
      <c r="D453" t="s">
        <v>1432</v>
      </c>
      <c r="E453" t="s">
        <v>132</v>
      </c>
      <c r="F453" t="s">
        <v>1433</v>
      </c>
      <c r="G453">
        <v>3</v>
      </c>
      <c r="H453" t="s">
        <v>2348</v>
      </c>
      <c r="I453">
        <v>3</v>
      </c>
      <c r="J453">
        <v>57600</v>
      </c>
      <c r="L453" t="s">
        <v>91</v>
      </c>
      <c r="M453" s="164" t="s">
        <v>2346</v>
      </c>
      <c r="O453" t="s">
        <v>94</v>
      </c>
      <c r="P453" s="19">
        <v>46199.570138888892</v>
      </c>
      <c r="Q453" s="33">
        <v>46209</v>
      </c>
      <c r="R453" s="33">
        <v>46212</v>
      </c>
      <c r="S453" s="33">
        <v>46216</v>
      </c>
      <c r="T453" s="33">
        <v>46216</v>
      </c>
      <c r="U453" s="33">
        <v>46220</v>
      </c>
      <c r="V453" s="33">
        <v>46220</v>
      </c>
      <c r="W453" s="33">
        <v>46234</v>
      </c>
      <c r="Y453">
        <v>2</v>
      </c>
      <c r="AB453">
        <v>15</v>
      </c>
      <c r="AC453">
        <v>25</v>
      </c>
      <c r="AH453" s="55">
        <f t="shared" si="108"/>
        <v>16</v>
      </c>
      <c r="AI453" s="55" t="str">
        <f t="shared" si="109"/>
        <v>FALSO</v>
      </c>
      <c r="AJ453" s="55">
        <f t="shared" si="110"/>
        <v>0</v>
      </c>
      <c r="AK453" s="93">
        <f t="shared" si="111"/>
        <v>6</v>
      </c>
      <c r="AL453" s="96" t="str">
        <f t="shared" si="112"/>
        <v/>
      </c>
      <c r="AM453" s="93">
        <f t="shared" si="113"/>
        <v>2</v>
      </c>
      <c r="AN453" s="96" t="b">
        <f t="shared" si="114"/>
        <v>1</v>
      </c>
      <c r="AO453" s="93">
        <f t="shared" si="115"/>
        <v>4</v>
      </c>
      <c r="AP453" s="96" t="str">
        <f t="shared" si="116"/>
        <v/>
      </c>
      <c r="AQ453" s="93">
        <f t="shared" si="117"/>
        <v>10</v>
      </c>
      <c r="AR453" s="96" t="str">
        <f t="shared" si="118"/>
        <v/>
      </c>
      <c r="AS453" s="93">
        <f t="shared" si="119"/>
        <v>25</v>
      </c>
      <c r="AT453" s="96" t="b">
        <f t="shared" si="120"/>
        <v>1</v>
      </c>
      <c r="AU453" s="93" t="str">
        <f t="shared" si="121"/>
        <v>JFTS-3686</v>
      </c>
    </row>
    <row r="454" spans="1:47" x14ac:dyDescent="0.3">
      <c r="A454" t="s">
        <v>95</v>
      </c>
      <c r="B454" s="164" t="s">
        <v>2349</v>
      </c>
      <c r="C454" t="s">
        <v>1573</v>
      </c>
      <c r="D454" t="s">
        <v>1432</v>
      </c>
      <c r="E454" t="s">
        <v>109</v>
      </c>
      <c r="F454" t="s">
        <v>1433</v>
      </c>
      <c r="G454">
        <v>8</v>
      </c>
      <c r="H454" t="s">
        <v>2350</v>
      </c>
      <c r="I454">
        <v>8</v>
      </c>
      <c r="L454" t="s">
        <v>91</v>
      </c>
      <c r="M454" s="164" t="s">
        <v>2111</v>
      </c>
      <c r="O454" t="s">
        <v>109</v>
      </c>
      <c r="P454" s="19">
        <v>46199.567361111112</v>
      </c>
      <c r="Q454" s="33">
        <v>46265</v>
      </c>
      <c r="W454"/>
      <c r="AH454" s="55" t="str">
        <f t="shared" si="108"/>
        <v/>
      </c>
      <c r="AI454" s="55" t="str">
        <f t="shared" si="109"/>
        <v>FALSO</v>
      </c>
      <c r="AJ454" s="55">
        <f t="shared" si="110"/>
        <v>0</v>
      </c>
      <c r="AK454" s="93">
        <f t="shared" si="111"/>
        <v>46</v>
      </c>
      <c r="AL454" s="96" t="str">
        <f t="shared" si="112"/>
        <v/>
      </c>
      <c r="AM454" s="93" t="str">
        <f t="shared" si="113"/>
        <v/>
      </c>
      <c r="AN454" s="96" t="str">
        <f t="shared" si="114"/>
        <v/>
      </c>
      <c r="AO454" s="93" t="str">
        <f t="shared" si="115"/>
        <v/>
      </c>
      <c r="AP454" s="96" t="str">
        <f t="shared" si="116"/>
        <v/>
      </c>
      <c r="AQ454" s="93" t="str">
        <f t="shared" si="117"/>
        <v/>
      </c>
      <c r="AR454" s="96" t="str">
        <f t="shared" si="118"/>
        <v/>
      </c>
      <c r="AS454" s="93" t="str">
        <f t="shared" si="119"/>
        <v/>
      </c>
      <c r="AT454" s="96" t="b">
        <f t="shared" si="120"/>
        <v>1</v>
      </c>
      <c r="AU454" s="93" t="str">
        <f t="shared" si="121"/>
        <v>ARTSG-313</v>
      </c>
    </row>
    <row r="455" spans="1:47" x14ac:dyDescent="0.3">
      <c r="A455" t="s">
        <v>95</v>
      </c>
      <c r="B455" s="164" t="s">
        <v>2351</v>
      </c>
      <c r="C455" t="s">
        <v>1990</v>
      </c>
      <c r="D455" t="s">
        <v>1432</v>
      </c>
      <c r="E455" t="s">
        <v>132</v>
      </c>
      <c r="F455" t="s">
        <v>1433</v>
      </c>
      <c r="G455">
        <v>3</v>
      </c>
      <c r="H455" t="s">
        <v>2352</v>
      </c>
      <c r="I455">
        <v>8</v>
      </c>
      <c r="J455">
        <v>64800</v>
      </c>
      <c r="L455" t="s">
        <v>91</v>
      </c>
      <c r="M455" s="164" t="s">
        <v>2111</v>
      </c>
      <c r="O455" t="s">
        <v>94</v>
      </c>
      <c r="P455" s="19">
        <v>46199.565972222219</v>
      </c>
      <c r="R455" s="33">
        <v>46230</v>
      </c>
      <c r="S455" s="33">
        <v>46233</v>
      </c>
      <c r="T455" s="33">
        <v>46233</v>
      </c>
      <c r="U455" s="33">
        <v>46233</v>
      </c>
      <c r="V455" s="33">
        <v>46233</v>
      </c>
      <c r="W455" s="33">
        <v>46281</v>
      </c>
      <c r="Y455">
        <v>3</v>
      </c>
      <c r="AA455">
        <v>34</v>
      </c>
      <c r="AB455">
        <v>24</v>
      </c>
      <c r="AC455">
        <v>58</v>
      </c>
      <c r="AH455" s="55">
        <f t="shared" si="108"/>
        <v>18</v>
      </c>
      <c r="AI455" s="55" t="str">
        <f t="shared" si="109"/>
        <v>FALSO</v>
      </c>
      <c r="AJ455" s="55">
        <f t="shared" si="110"/>
        <v>0</v>
      </c>
      <c r="AK455" s="93" t="str">
        <f t="shared" si="111"/>
        <v/>
      </c>
      <c r="AL455" s="96" t="str">
        <f t="shared" si="112"/>
        <v/>
      </c>
      <c r="AM455" s="93">
        <f t="shared" si="113"/>
        <v>3</v>
      </c>
      <c r="AN455" s="96" t="b">
        <f t="shared" si="114"/>
        <v>1</v>
      </c>
      <c r="AO455" s="93">
        <f t="shared" si="115"/>
        <v>1</v>
      </c>
      <c r="AP455" s="96" t="str">
        <f t="shared" si="116"/>
        <v/>
      </c>
      <c r="AQ455" s="93">
        <f t="shared" si="117"/>
        <v>34</v>
      </c>
      <c r="AR455" s="96" t="b">
        <f t="shared" si="118"/>
        <v>1</v>
      </c>
      <c r="AS455" s="93">
        <f t="shared" si="119"/>
        <v>58</v>
      </c>
      <c r="AT455" s="96" t="b">
        <f t="shared" si="120"/>
        <v>1</v>
      </c>
      <c r="AU455" s="93" t="str">
        <f t="shared" si="121"/>
        <v>ARTSG-313</v>
      </c>
    </row>
    <row r="456" spans="1:47" x14ac:dyDescent="0.3">
      <c r="A456" t="s">
        <v>95</v>
      </c>
      <c r="B456" s="164" t="s">
        <v>2353</v>
      </c>
      <c r="C456" t="s">
        <v>1864</v>
      </c>
      <c r="D456" t="s">
        <v>1432</v>
      </c>
      <c r="E456" t="s">
        <v>132</v>
      </c>
      <c r="F456" t="s">
        <v>1433</v>
      </c>
      <c r="G456">
        <v>5</v>
      </c>
      <c r="H456" t="s">
        <v>2354</v>
      </c>
      <c r="I456">
        <v>8</v>
      </c>
      <c r="J456">
        <v>86400</v>
      </c>
      <c r="L456" t="s">
        <v>91</v>
      </c>
      <c r="M456" s="164" t="s">
        <v>2111</v>
      </c>
      <c r="O456" t="s">
        <v>94</v>
      </c>
      <c r="P456" s="19">
        <v>46199.56527777778</v>
      </c>
      <c r="Q456" s="33">
        <v>46237</v>
      </c>
      <c r="R456" s="33">
        <v>46239</v>
      </c>
      <c r="S456" s="33">
        <v>46241</v>
      </c>
      <c r="T456" s="33">
        <v>46241</v>
      </c>
      <c r="U456" s="33">
        <v>46247</v>
      </c>
      <c r="V456" s="33">
        <v>46247</v>
      </c>
      <c r="W456" s="33">
        <v>46281</v>
      </c>
      <c r="Y456">
        <v>2</v>
      </c>
      <c r="Z456">
        <v>4</v>
      </c>
      <c r="AB456">
        <v>34</v>
      </c>
      <c r="AC456">
        <v>58</v>
      </c>
      <c r="AH456" s="55">
        <f t="shared" si="108"/>
        <v>24</v>
      </c>
      <c r="AI456" s="55" t="str">
        <f t="shared" si="109"/>
        <v>FALSO</v>
      </c>
      <c r="AJ456" s="55">
        <f t="shared" si="110"/>
        <v>0</v>
      </c>
      <c r="AK456" s="93">
        <f t="shared" si="111"/>
        <v>26</v>
      </c>
      <c r="AL456" s="96" t="str">
        <f t="shared" si="112"/>
        <v/>
      </c>
      <c r="AM456" s="93">
        <f t="shared" si="113"/>
        <v>2</v>
      </c>
      <c r="AN456" s="96" t="b">
        <f t="shared" si="114"/>
        <v>1</v>
      </c>
      <c r="AO456" s="93">
        <f t="shared" si="115"/>
        <v>4</v>
      </c>
      <c r="AP456" s="96" t="b">
        <f t="shared" si="116"/>
        <v>1</v>
      </c>
      <c r="AQ456" s="93">
        <f t="shared" si="117"/>
        <v>24</v>
      </c>
      <c r="AR456" s="96" t="str">
        <f t="shared" si="118"/>
        <v/>
      </c>
      <c r="AS456" s="93">
        <f t="shared" si="119"/>
        <v>58</v>
      </c>
      <c r="AT456" s="96" t="b">
        <f t="shared" si="120"/>
        <v>1</v>
      </c>
      <c r="AU456" s="93" t="str">
        <f t="shared" si="121"/>
        <v>ARTSG-313</v>
      </c>
    </row>
    <row r="457" spans="1:47" x14ac:dyDescent="0.3">
      <c r="A457" t="s">
        <v>95</v>
      </c>
      <c r="B457" s="164" t="s">
        <v>2355</v>
      </c>
      <c r="C457" t="s">
        <v>1694</v>
      </c>
      <c r="D457" t="s">
        <v>1432</v>
      </c>
      <c r="E457" t="s">
        <v>132</v>
      </c>
      <c r="F457" t="s">
        <v>1433</v>
      </c>
      <c r="G457">
        <v>5</v>
      </c>
      <c r="H457" t="s">
        <v>2356</v>
      </c>
      <c r="I457">
        <v>8</v>
      </c>
      <c r="J457">
        <v>126000</v>
      </c>
      <c r="L457" t="s">
        <v>91</v>
      </c>
      <c r="M457" s="164" t="s">
        <v>2111</v>
      </c>
      <c r="O457" t="s">
        <v>94</v>
      </c>
      <c r="P457" s="19">
        <v>46199.563888888886</v>
      </c>
      <c r="R457" s="33">
        <v>46253</v>
      </c>
      <c r="S457" s="33">
        <v>46261</v>
      </c>
      <c r="T457" s="33">
        <v>46261</v>
      </c>
      <c r="U457" s="33">
        <v>46261</v>
      </c>
      <c r="V457" s="33">
        <v>46261</v>
      </c>
      <c r="W457" s="33">
        <v>46281</v>
      </c>
      <c r="Y457">
        <v>6</v>
      </c>
      <c r="Z457">
        <v>1</v>
      </c>
      <c r="AB457">
        <v>44</v>
      </c>
      <c r="AH457" s="55">
        <f t="shared" si="108"/>
        <v>35</v>
      </c>
      <c r="AI457" s="55" t="str">
        <f t="shared" si="109"/>
        <v>FALSO</v>
      </c>
      <c r="AJ457" s="55">
        <f t="shared" si="110"/>
        <v>0</v>
      </c>
      <c r="AK457" s="93" t="str">
        <f t="shared" si="111"/>
        <v/>
      </c>
      <c r="AL457" s="96" t="str">
        <f t="shared" si="112"/>
        <v/>
      </c>
      <c r="AM457" s="93">
        <f t="shared" si="113"/>
        <v>6</v>
      </c>
      <c r="AN457" s="96" t="b">
        <f t="shared" si="114"/>
        <v>1</v>
      </c>
      <c r="AO457" s="93">
        <f t="shared" si="115"/>
        <v>1</v>
      </c>
      <c r="AP457" s="96" t="b">
        <f t="shared" si="116"/>
        <v>1</v>
      </c>
      <c r="AQ457" s="93">
        <f t="shared" si="117"/>
        <v>14</v>
      </c>
      <c r="AR457" s="96" t="str">
        <f t="shared" si="118"/>
        <v/>
      </c>
      <c r="AS457" s="93">
        <f t="shared" si="119"/>
        <v>58</v>
      </c>
      <c r="AT457" s="96" t="b">
        <f t="shared" si="120"/>
        <v>0</v>
      </c>
      <c r="AU457" s="93" t="str">
        <f t="shared" si="121"/>
        <v>ARTSG-313</v>
      </c>
    </row>
    <row r="458" spans="1:47" x14ac:dyDescent="0.3">
      <c r="A458" t="s">
        <v>100</v>
      </c>
      <c r="B458" s="164" t="s">
        <v>2357</v>
      </c>
      <c r="C458" t="s">
        <v>2135</v>
      </c>
      <c r="D458" t="s">
        <v>1432</v>
      </c>
      <c r="E458" t="s">
        <v>132</v>
      </c>
      <c r="F458" t="s">
        <v>1433</v>
      </c>
      <c r="G458">
        <v>5</v>
      </c>
      <c r="H458" t="s">
        <v>2358</v>
      </c>
      <c r="I458">
        <v>5</v>
      </c>
      <c r="J458">
        <v>61800</v>
      </c>
      <c r="L458" t="s">
        <v>91</v>
      </c>
      <c r="M458" s="164" t="s">
        <v>2111</v>
      </c>
      <c r="O458" t="s">
        <v>94</v>
      </c>
      <c r="P458" s="19">
        <v>46199.5625</v>
      </c>
      <c r="Q458" s="33">
        <v>46209</v>
      </c>
      <c r="R458" s="33">
        <v>46216</v>
      </c>
      <c r="S458" s="33">
        <v>46220</v>
      </c>
      <c r="T458" s="33">
        <v>46220</v>
      </c>
      <c r="U458" s="33">
        <v>46220</v>
      </c>
      <c r="V458" s="33">
        <v>46220</v>
      </c>
      <c r="W458" s="33">
        <v>46220</v>
      </c>
      <c r="Y458">
        <v>4</v>
      </c>
      <c r="Z458">
        <v>1</v>
      </c>
      <c r="AB458">
        <v>15</v>
      </c>
      <c r="AC458">
        <v>15</v>
      </c>
      <c r="AH458" s="55">
        <f t="shared" si="108"/>
        <v>17.166666666666668</v>
      </c>
      <c r="AI458" s="55" t="str">
        <f t="shared" si="109"/>
        <v>FALSO</v>
      </c>
      <c r="AJ458" s="55">
        <f t="shared" si="110"/>
        <v>0</v>
      </c>
      <c r="AK458" s="93">
        <f t="shared" si="111"/>
        <v>6</v>
      </c>
      <c r="AL458" s="96" t="str">
        <f t="shared" si="112"/>
        <v/>
      </c>
      <c r="AM458" s="93">
        <f t="shared" si="113"/>
        <v>4</v>
      </c>
      <c r="AN458" s="96" t="b">
        <f t="shared" si="114"/>
        <v>1</v>
      </c>
      <c r="AO458" s="93">
        <f t="shared" si="115"/>
        <v>1</v>
      </c>
      <c r="AP458" s="96" t="b">
        <f t="shared" si="116"/>
        <v>1</v>
      </c>
      <c r="AQ458" s="93">
        <f t="shared" si="117"/>
        <v>1</v>
      </c>
      <c r="AR458" s="96" t="str">
        <f t="shared" si="118"/>
        <v/>
      </c>
      <c r="AS458" s="93">
        <f t="shared" si="119"/>
        <v>15</v>
      </c>
      <c r="AT458" s="96" t="b">
        <f t="shared" si="120"/>
        <v>1</v>
      </c>
      <c r="AU458" s="93" t="str">
        <f t="shared" si="121"/>
        <v>ARTSG-313</v>
      </c>
    </row>
    <row r="459" spans="1:47" x14ac:dyDescent="0.3">
      <c r="A459" t="s">
        <v>100</v>
      </c>
      <c r="B459" s="164" t="s">
        <v>2359</v>
      </c>
      <c r="C459" t="s">
        <v>2135</v>
      </c>
      <c r="D459" t="s">
        <v>1432</v>
      </c>
      <c r="E459" t="s">
        <v>132</v>
      </c>
      <c r="F459" t="s">
        <v>1433</v>
      </c>
      <c r="G459">
        <v>5</v>
      </c>
      <c r="H459" t="s">
        <v>2360</v>
      </c>
      <c r="I459">
        <v>5</v>
      </c>
      <c r="J459">
        <v>144000</v>
      </c>
      <c r="L459" t="s">
        <v>91</v>
      </c>
      <c r="M459" s="164" t="s">
        <v>2111</v>
      </c>
      <c r="O459" t="s">
        <v>94</v>
      </c>
      <c r="P459" s="19">
        <v>46199.561111111114</v>
      </c>
      <c r="Q459" s="33">
        <v>46209</v>
      </c>
      <c r="R459" s="33">
        <v>46211</v>
      </c>
      <c r="S459" s="33">
        <v>46217</v>
      </c>
      <c r="T459" s="33">
        <v>46217</v>
      </c>
      <c r="U459" s="33">
        <v>46219</v>
      </c>
      <c r="V459" s="33">
        <v>46219</v>
      </c>
      <c r="W459" s="33">
        <v>46220</v>
      </c>
      <c r="Y459">
        <v>4</v>
      </c>
      <c r="AA459">
        <v>1</v>
      </c>
      <c r="AB459">
        <v>14</v>
      </c>
      <c r="AC459">
        <v>15</v>
      </c>
      <c r="AH459" s="55">
        <f t="shared" si="108"/>
        <v>40</v>
      </c>
      <c r="AI459" s="55" t="str">
        <f t="shared" si="109"/>
        <v>FALSO</v>
      </c>
      <c r="AJ459" s="55">
        <f t="shared" si="110"/>
        <v>0</v>
      </c>
      <c r="AK459" s="93">
        <f t="shared" si="111"/>
        <v>6</v>
      </c>
      <c r="AL459" s="96" t="str">
        <f t="shared" si="112"/>
        <v/>
      </c>
      <c r="AM459" s="93">
        <f t="shared" si="113"/>
        <v>4</v>
      </c>
      <c r="AN459" s="96" t="b">
        <f t="shared" si="114"/>
        <v>1</v>
      </c>
      <c r="AO459" s="93">
        <f t="shared" si="115"/>
        <v>2</v>
      </c>
      <c r="AP459" s="96" t="str">
        <f t="shared" si="116"/>
        <v/>
      </c>
      <c r="AQ459" s="93">
        <f t="shared" si="117"/>
        <v>1</v>
      </c>
      <c r="AR459" s="96" t="b">
        <f t="shared" si="118"/>
        <v>1</v>
      </c>
      <c r="AS459" s="93">
        <f t="shared" si="119"/>
        <v>14</v>
      </c>
      <c r="AT459" s="96" t="b">
        <f t="shared" si="120"/>
        <v>1</v>
      </c>
      <c r="AU459" s="93" t="str">
        <f t="shared" si="121"/>
        <v>ARTSG-313</v>
      </c>
    </row>
    <row r="460" spans="1:47" x14ac:dyDescent="0.3">
      <c r="A460" t="s">
        <v>100</v>
      </c>
      <c r="B460" s="164" t="s">
        <v>2361</v>
      </c>
      <c r="C460" t="s">
        <v>2135</v>
      </c>
      <c r="D460" t="s">
        <v>1432</v>
      </c>
      <c r="E460" t="s">
        <v>132</v>
      </c>
      <c r="F460" t="s">
        <v>1433</v>
      </c>
      <c r="G460">
        <v>5</v>
      </c>
      <c r="H460" t="s">
        <v>2362</v>
      </c>
      <c r="I460">
        <v>5</v>
      </c>
      <c r="J460">
        <v>86400</v>
      </c>
      <c r="L460" t="s">
        <v>91</v>
      </c>
      <c r="M460" s="164" t="s">
        <v>2111</v>
      </c>
      <c r="O460" t="s">
        <v>94</v>
      </c>
      <c r="P460" s="19">
        <v>46199.559027777781</v>
      </c>
      <c r="Q460" s="33">
        <v>46209</v>
      </c>
      <c r="R460" s="33">
        <v>46211</v>
      </c>
      <c r="S460" s="33">
        <v>46213</v>
      </c>
      <c r="T460" s="33">
        <v>46213</v>
      </c>
      <c r="U460" s="33">
        <v>46219</v>
      </c>
      <c r="V460" s="33">
        <v>46219</v>
      </c>
      <c r="W460" s="33">
        <v>46220</v>
      </c>
      <c r="Y460">
        <v>2</v>
      </c>
      <c r="AH460" s="55">
        <f t="shared" si="108"/>
        <v>24</v>
      </c>
      <c r="AI460" s="55" t="str">
        <f t="shared" si="109"/>
        <v>FALSO</v>
      </c>
      <c r="AJ460" s="55">
        <f t="shared" si="110"/>
        <v>0</v>
      </c>
      <c r="AK460" s="93">
        <f t="shared" si="111"/>
        <v>6</v>
      </c>
      <c r="AL460" s="96" t="str">
        <f t="shared" si="112"/>
        <v/>
      </c>
      <c r="AM460" s="93">
        <f t="shared" si="113"/>
        <v>2</v>
      </c>
      <c r="AN460" s="96" t="b">
        <f t="shared" si="114"/>
        <v>1</v>
      </c>
      <c r="AO460" s="93">
        <f t="shared" si="115"/>
        <v>4</v>
      </c>
      <c r="AP460" s="96" t="str">
        <f t="shared" si="116"/>
        <v/>
      </c>
      <c r="AQ460" s="93">
        <f t="shared" si="117"/>
        <v>1</v>
      </c>
      <c r="AR460" s="96" t="str">
        <f t="shared" si="118"/>
        <v/>
      </c>
      <c r="AS460" s="93">
        <f t="shared" si="119"/>
        <v>14</v>
      </c>
      <c r="AT460" s="96" t="b">
        <f t="shared" si="120"/>
        <v>0</v>
      </c>
      <c r="AU460" s="93" t="str">
        <f t="shared" si="121"/>
        <v>ARTSG-313</v>
      </c>
    </row>
    <row r="461" spans="1:47" x14ac:dyDescent="0.3">
      <c r="A461" t="s">
        <v>100</v>
      </c>
      <c r="B461" s="164" t="s">
        <v>2363</v>
      </c>
      <c r="C461" t="s">
        <v>2135</v>
      </c>
      <c r="D461" t="s">
        <v>1432</v>
      </c>
      <c r="E461" t="s">
        <v>132</v>
      </c>
      <c r="F461" t="s">
        <v>1433</v>
      </c>
      <c r="G461">
        <v>5</v>
      </c>
      <c r="H461" t="s">
        <v>2364</v>
      </c>
      <c r="I461">
        <v>5</v>
      </c>
      <c r="J461">
        <v>144000</v>
      </c>
      <c r="L461" t="s">
        <v>91</v>
      </c>
      <c r="M461" s="164" t="s">
        <v>2111</v>
      </c>
      <c r="O461" t="s">
        <v>94</v>
      </c>
      <c r="P461" s="19">
        <v>46199.554166666669</v>
      </c>
      <c r="Q461" s="33">
        <v>46209</v>
      </c>
      <c r="R461" s="33">
        <v>46211</v>
      </c>
      <c r="S461" s="33">
        <v>46217</v>
      </c>
      <c r="T461" s="33">
        <v>46217</v>
      </c>
      <c r="U461" s="33">
        <v>46219</v>
      </c>
      <c r="V461" s="33">
        <v>46219</v>
      </c>
      <c r="W461" s="33">
        <v>46220</v>
      </c>
      <c r="Y461">
        <v>4</v>
      </c>
      <c r="AB461">
        <v>14</v>
      </c>
      <c r="AC461">
        <v>15</v>
      </c>
      <c r="AH461" s="55">
        <f t="shared" si="108"/>
        <v>40</v>
      </c>
      <c r="AI461" s="55" t="str">
        <f t="shared" si="109"/>
        <v>FALSO</v>
      </c>
      <c r="AJ461" s="55">
        <f t="shared" si="110"/>
        <v>0</v>
      </c>
      <c r="AK461" s="93">
        <f t="shared" si="111"/>
        <v>6</v>
      </c>
      <c r="AL461" s="96" t="str">
        <f t="shared" si="112"/>
        <v/>
      </c>
      <c r="AM461" s="93">
        <f t="shared" si="113"/>
        <v>4</v>
      </c>
      <c r="AN461" s="96" t="b">
        <f t="shared" si="114"/>
        <v>1</v>
      </c>
      <c r="AO461" s="93">
        <f t="shared" si="115"/>
        <v>2</v>
      </c>
      <c r="AP461" s="96" t="str">
        <f t="shared" si="116"/>
        <v/>
      </c>
      <c r="AQ461" s="93">
        <f t="shared" si="117"/>
        <v>1</v>
      </c>
      <c r="AR461" s="96" t="str">
        <f t="shared" si="118"/>
        <v/>
      </c>
      <c r="AS461" s="93">
        <f t="shared" si="119"/>
        <v>14</v>
      </c>
      <c r="AT461" s="96" t="b">
        <f t="shared" si="120"/>
        <v>1</v>
      </c>
      <c r="AU461" s="93" t="str">
        <f t="shared" si="121"/>
        <v>ARTSG-313</v>
      </c>
    </row>
    <row r="462" spans="1:47" x14ac:dyDescent="0.3">
      <c r="A462" t="s">
        <v>100</v>
      </c>
      <c r="B462" s="164" t="s">
        <v>2365</v>
      </c>
      <c r="C462" t="s">
        <v>1694</v>
      </c>
      <c r="D462" t="s">
        <v>1432</v>
      </c>
      <c r="E462" t="s">
        <v>90</v>
      </c>
      <c r="F462" t="s">
        <v>1433</v>
      </c>
      <c r="G462">
        <v>5</v>
      </c>
      <c r="H462" t="s">
        <v>2366</v>
      </c>
      <c r="I462">
        <v>5</v>
      </c>
      <c r="J462">
        <v>90000</v>
      </c>
      <c r="L462" t="s">
        <v>91</v>
      </c>
      <c r="M462" s="164" t="s">
        <v>1548</v>
      </c>
      <c r="O462" t="s">
        <v>94</v>
      </c>
      <c r="P462" s="19">
        <v>46199.398611111108</v>
      </c>
      <c r="Q462" s="33">
        <v>46251</v>
      </c>
      <c r="R462" s="33">
        <v>46255</v>
      </c>
      <c r="S462" s="33">
        <v>46261</v>
      </c>
      <c r="T462" s="33">
        <v>46261</v>
      </c>
      <c r="U462" s="33">
        <v>46261</v>
      </c>
      <c r="V462" s="33">
        <v>46261</v>
      </c>
      <c r="W462"/>
      <c r="AB462">
        <v>44</v>
      </c>
      <c r="AH462" s="55">
        <f t="shared" si="108"/>
        <v>25</v>
      </c>
      <c r="AI462" s="55" t="str">
        <f t="shared" si="109"/>
        <v>FALSO</v>
      </c>
      <c r="AJ462" s="55">
        <f t="shared" si="110"/>
        <v>0</v>
      </c>
      <c r="AK462" s="93">
        <f t="shared" si="111"/>
        <v>36</v>
      </c>
      <c r="AL462" s="96" t="str">
        <f t="shared" si="112"/>
        <v/>
      </c>
      <c r="AM462" s="93">
        <f t="shared" si="113"/>
        <v>4</v>
      </c>
      <c r="AN462" s="96" t="str">
        <f t="shared" si="114"/>
        <v/>
      </c>
      <c r="AO462" s="93">
        <f t="shared" si="115"/>
        <v>1</v>
      </c>
      <c r="AP462" s="96" t="str">
        <f t="shared" si="116"/>
        <v/>
      </c>
      <c r="AQ462" s="93" t="str">
        <f t="shared" si="117"/>
        <v/>
      </c>
      <c r="AR462" s="96" t="str">
        <f t="shared" si="118"/>
        <v/>
      </c>
      <c r="AS462" s="93">
        <f t="shared" si="119"/>
        <v>44</v>
      </c>
      <c r="AT462" s="96" t="b">
        <f t="shared" si="120"/>
        <v>1</v>
      </c>
      <c r="AU462" s="93" t="str">
        <f t="shared" si="121"/>
        <v>SGTB-1013</v>
      </c>
    </row>
    <row r="463" spans="1:47" x14ac:dyDescent="0.3">
      <c r="A463" t="s">
        <v>95</v>
      </c>
      <c r="B463" s="164" t="s">
        <v>2367</v>
      </c>
      <c r="C463" t="s">
        <v>1694</v>
      </c>
      <c r="D463" t="s">
        <v>1432</v>
      </c>
      <c r="E463" t="s">
        <v>132</v>
      </c>
      <c r="F463" t="s">
        <v>1433</v>
      </c>
      <c r="G463">
        <v>5</v>
      </c>
      <c r="H463" t="s">
        <v>2368</v>
      </c>
      <c r="I463">
        <v>5</v>
      </c>
      <c r="J463">
        <v>126000</v>
      </c>
      <c r="L463" t="s">
        <v>91</v>
      </c>
      <c r="M463" s="164" t="s">
        <v>1548</v>
      </c>
      <c r="O463" t="s">
        <v>94</v>
      </c>
      <c r="P463" s="19">
        <v>46199.397916666669</v>
      </c>
      <c r="Q463" s="33">
        <v>46251</v>
      </c>
      <c r="R463" s="33">
        <v>46252</v>
      </c>
      <c r="S463" s="33">
        <v>46259</v>
      </c>
      <c r="T463" s="33">
        <v>46259</v>
      </c>
      <c r="U463" s="33">
        <v>46261</v>
      </c>
      <c r="V463" s="33">
        <v>46261</v>
      </c>
      <c r="W463" s="33">
        <v>46283</v>
      </c>
      <c r="Y463">
        <v>5</v>
      </c>
      <c r="AB463">
        <v>44</v>
      </c>
      <c r="AC463">
        <v>60</v>
      </c>
      <c r="AH463" s="55">
        <f t="shared" si="108"/>
        <v>35</v>
      </c>
      <c r="AI463" s="55" t="str">
        <f t="shared" si="109"/>
        <v>FALSO</v>
      </c>
      <c r="AJ463" s="55">
        <f t="shared" si="110"/>
        <v>0</v>
      </c>
      <c r="AK463" s="93">
        <f t="shared" si="111"/>
        <v>36</v>
      </c>
      <c r="AL463" s="96" t="str">
        <f t="shared" si="112"/>
        <v/>
      </c>
      <c r="AM463" s="93">
        <f t="shared" si="113"/>
        <v>5</v>
      </c>
      <c r="AN463" s="96" t="b">
        <f t="shared" si="114"/>
        <v>1</v>
      </c>
      <c r="AO463" s="93">
        <f t="shared" si="115"/>
        <v>2</v>
      </c>
      <c r="AP463" s="96" t="str">
        <f t="shared" si="116"/>
        <v/>
      </c>
      <c r="AQ463" s="93">
        <f t="shared" si="117"/>
        <v>16</v>
      </c>
      <c r="AR463" s="96" t="str">
        <f t="shared" si="118"/>
        <v/>
      </c>
      <c r="AS463" s="93">
        <f t="shared" si="119"/>
        <v>60</v>
      </c>
      <c r="AT463" s="96" t="b">
        <f t="shared" si="120"/>
        <v>1</v>
      </c>
      <c r="AU463" s="93" t="str">
        <f t="shared" si="121"/>
        <v>SGTB-1013</v>
      </c>
    </row>
    <row r="464" spans="1:47" x14ac:dyDescent="0.3">
      <c r="A464" t="s">
        <v>95</v>
      </c>
      <c r="B464" s="164" t="s">
        <v>2369</v>
      </c>
      <c r="C464" t="s">
        <v>1864</v>
      </c>
      <c r="D464" t="s">
        <v>1432</v>
      </c>
      <c r="E464" t="s">
        <v>133</v>
      </c>
      <c r="F464" t="s">
        <v>1433</v>
      </c>
      <c r="G464">
        <v>5</v>
      </c>
      <c r="H464" t="s">
        <v>2370</v>
      </c>
      <c r="I464">
        <v>8</v>
      </c>
      <c r="J464">
        <v>133200</v>
      </c>
      <c r="L464" t="s">
        <v>91</v>
      </c>
      <c r="M464" s="164" t="s">
        <v>1548</v>
      </c>
      <c r="O464" t="s">
        <v>94</v>
      </c>
      <c r="P464" s="19">
        <v>46199.397222222222</v>
      </c>
      <c r="Q464" s="33">
        <v>46237</v>
      </c>
      <c r="R464" s="33">
        <v>46240</v>
      </c>
      <c r="S464" s="33">
        <v>46247</v>
      </c>
      <c r="T464" s="33">
        <v>46247</v>
      </c>
      <c r="U464" s="33">
        <v>46248</v>
      </c>
      <c r="V464" s="33">
        <v>46248</v>
      </c>
      <c r="W464"/>
      <c r="Y464">
        <v>5</v>
      </c>
      <c r="AB464">
        <v>35</v>
      </c>
      <c r="AH464" s="55">
        <f t="shared" si="108"/>
        <v>37</v>
      </c>
      <c r="AI464" s="55" t="str">
        <f t="shared" si="109"/>
        <v>FALSO</v>
      </c>
      <c r="AJ464" s="55">
        <f t="shared" si="110"/>
        <v>0</v>
      </c>
      <c r="AK464" s="93">
        <f t="shared" si="111"/>
        <v>26</v>
      </c>
      <c r="AL464" s="96" t="str">
        <f t="shared" si="112"/>
        <v/>
      </c>
      <c r="AM464" s="93">
        <f t="shared" si="113"/>
        <v>5</v>
      </c>
      <c r="AN464" s="96" t="b">
        <f t="shared" si="114"/>
        <v>1</v>
      </c>
      <c r="AO464" s="93">
        <f t="shared" si="115"/>
        <v>1</v>
      </c>
      <c r="AP464" s="96" t="str">
        <f t="shared" si="116"/>
        <v/>
      </c>
      <c r="AQ464" s="93" t="str">
        <f t="shared" si="117"/>
        <v/>
      </c>
      <c r="AR464" s="96" t="str">
        <f t="shared" si="118"/>
        <v/>
      </c>
      <c r="AS464" s="93" t="str">
        <f t="shared" si="119"/>
        <v/>
      </c>
      <c r="AT464" s="96" t="b">
        <f t="shared" si="120"/>
        <v>1</v>
      </c>
      <c r="AU464" s="93" t="str">
        <f t="shared" si="121"/>
        <v>SGTB-1013</v>
      </c>
    </row>
    <row r="465" spans="1:47" x14ac:dyDescent="0.3">
      <c r="A465" t="s">
        <v>95</v>
      </c>
      <c r="B465" s="164" t="s">
        <v>2371</v>
      </c>
      <c r="C465" t="s">
        <v>1864</v>
      </c>
      <c r="D465" t="s">
        <v>1432</v>
      </c>
      <c r="E465" t="s">
        <v>133</v>
      </c>
      <c r="F465" t="s">
        <v>1433</v>
      </c>
      <c r="G465">
        <v>3</v>
      </c>
      <c r="H465" t="s">
        <v>2372</v>
      </c>
      <c r="I465">
        <v>3</v>
      </c>
      <c r="J465">
        <v>93600</v>
      </c>
      <c r="L465" t="s">
        <v>91</v>
      </c>
      <c r="M465" s="164" t="s">
        <v>1548</v>
      </c>
      <c r="O465" t="s">
        <v>94</v>
      </c>
      <c r="P465" s="19">
        <v>46199.396527777775</v>
      </c>
      <c r="Q465" s="33">
        <v>46237</v>
      </c>
      <c r="R465" s="33">
        <v>46240</v>
      </c>
      <c r="S465" s="33">
        <v>46241</v>
      </c>
      <c r="T465" s="33">
        <v>46241</v>
      </c>
      <c r="U465" s="33">
        <v>46247</v>
      </c>
      <c r="V465" s="33">
        <v>46247</v>
      </c>
      <c r="W465"/>
      <c r="Y465">
        <v>1</v>
      </c>
      <c r="AB465">
        <v>34</v>
      </c>
      <c r="AH465" s="55">
        <f t="shared" si="108"/>
        <v>26</v>
      </c>
      <c r="AI465" s="55" t="str">
        <f t="shared" si="109"/>
        <v>FALSO</v>
      </c>
      <c r="AJ465" s="55">
        <f t="shared" si="110"/>
        <v>0</v>
      </c>
      <c r="AK465" s="93">
        <f t="shared" si="111"/>
        <v>26</v>
      </c>
      <c r="AL465" s="96" t="str">
        <f t="shared" si="112"/>
        <v/>
      </c>
      <c r="AM465" s="93">
        <f t="shared" si="113"/>
        <v>1</v>
      </c>
      <c r="AN465" s="96" t="b">
        <f t="shared" si="114"/>
        <v>1</v>
      </c>
      <c r="AO465" s="93">
        <f t="shared" si="115"/>
        <v>4</v>
      </c>
      <c r="AP465" s="96" t="str">
        <f t="shared" si="116"/>
        <v/>
      </c>
      <c r="AQ465" s="93" t="str">
        <f t="shared" si="117"/>
        <v/>
      </c>
      <c r="AR465" s="96" t="str">
        <f t="shared" si="118"/>
        <v/>
      </c>
      <c r="AS465" s="93" t="str">
        <f t="shared" si="119"/>
        <v/>
      </c>
      <c r="AT465" s="96" t="b">
        <f t="shared" si="120"/>
        <v>1</v>
      </c>
      <c r="AU465" s="93" t="str">
        <f t="shared" si="121"/>
        <v>SGTB-1013</v>
      </c>
    </row>
    <row r="466" spans="1:47" x14ac:dyDescent="0.3">
      <c r="A466" t="s">
        <v>95</v>
      </c>
      <c r="B466" s="164" t="s">
        <v>2373</v>
      </c>
      <c r="C466" t="s">
        <v>1990</v>
      </c>
      <c r="D466" t="s">
        <v>1432</v>
      </c>
      <c r="E466" t="s">
        <v>133</v>
      </c>
      <c r="F466" t="s">
        <v>1433</v>
      </c>
      <c r="G466">
        <v>5</v>
      </c>
      <c r="H466" t="s">
        <v>2374</v>
      </c>
      <c r="I466">
        <v>5</v>
      </c>
      <c r="J466">
        <v>147600</v>
      </c>
      <c r="L466" t="s">
        <v>91</v>
      </c>
      <c r="M466" s="164" t="s">
        <v>1548</v>
      </c>
      <c r="O466" t="s">
        <v>94</v>
      </c>
      <c r="P466" s="19">
        <v>46199.392361111109</v>
      </c>
      <c r="Q466" s="33">
        <v>46223</v>
      </c>
      <c r="R466" s="33">
        <v>46224</v>
      </c>
      <c r="S466" s="33">
        <v>46234</v>
      </c>
      <c r="T466" s="33">
        <v>46234</v>
      </c>
      <c r="U466" s="33">
        <v>46234</v>
      </c>
      <c r="V466" s="33">
        <v>46234</v>
      </c>
      <c r="W466"/>
      <c r="Y466">
        <v>8</v>
      </c>
      <c r="AB466">
        <v>25</v>
      </c>
      <c r="AH466" s="55">
        <f t="shared" si="108"/>
        <v>41</v>
      </c>
      <c r="AI466" s="55" t="str">
        <f t="shared" si="109"/>
        <v>FALSO</v>
      </c>
      <c r="AJ466" s="55">
        <f t="shared" si="110"/>
        <v>0</v>
      </c>
      <c r="AK466" s="93">
        <f t="shared" si="111"/>
        <v>16</v>
      </c>
      <c r="AL466" s="96" t="str">
        <f t="shared" si="112"/>
        <v/>
      </c>
      <c r="AM466" s="93">
        <f t="shared" si="113"/>
        <v>8</v>
      </c>
      <c r="AN466" s="96" t="b">
        <f t="shared" si="114"/>
        <v>1</v>
      </c>
      <c r="AO466" s="93">
        <f t="shared" si="115"/>
        <v>1</v>
      </c>
      <c r="AP466" s="96" t="str">
        <f t="shared" si="116"/>
        <v/>
      </c>
      <c r="AQ466" s="93" t="str">
        <f t="shared" si="117"/>
        <v/>
      </c>
      <c r="AR466" s="96" t="str">
        <f t="shared" si="118"/>
        <v/>
      </c>
      <c r="AS466" s="93" t="str">
        <f t="shared" si="119"/>
        <v/>
      </c>
      <c r="AT466" s="96" t="b">
        <f t="shared" si="120"/>
        <v>1</v>
      </c>
      <c r="AU466" s="93" t="str">
        <f t="shared" si="121"/>
        <v>SGTB-1013</v>
      </c>
    </row>
    <row r="467" spans="1:47" x14ac:dyDescent="0.3">
      <c r="A467" t="s">
        <v>96</v>
      </c>
      <c r="B467" s="164" t="s">
        <v>2375</v>
      </c>
      <c r="C467" t="s">
        <v>1990</v>
      </c>
      <c r="D467" t="s">
        <v>1432</v>
      </c>
      <c r="E467" t="s">
        <v>133</v>
      </c>
      <c r="F467" t="s">
        <v>1433</v>
      </c>
      <c r="G467">
        <v>2</v>
      </c>
      <c r="H467" t="s">
        <v>2376</v>
      </c>
      <c r="I467">
        <v>3</v>
      </c>
      <c r="J467">
        <v>32400</v>
      </c>
      <c r="L467" t="s">
        <v>91</v>
      </c>
      <c r="M467" s="164" t="s">
        <v>1548</v>
      </c>
      <c r="O467" t="s">
        <v>94</v>
      </c>
      <c r="P467" s="19">
        <v>46199.390972222223</v>
      </c>
      <c r="Q467" s="33">
        <v>46223</v>
      </c>
      <c r="R467" s="33">
        <v>46224</v>
      </c>
      <c r="S467" s="33">
        <v>46227</v>
      </c>
      <c r="T467" s="33">
        <v>46227</v>
      </c>
      <c r="U467" s="33">
        <v>46233</v>
      </c>
      <c r="V467" s="33">
        <v>46233</v>
      </c>
      <c r="W467"/>
      <c r="Y467">
        <v>3</v>
      </c>
      <c r="AB467">
        <v>24</v>
      </c>
      <c r="AH467" s="55">
        <f t="shared" si="108"/>
        <v>9</v>
      </c>
      <c r="AI467" s="55" t="str">
        <f t="shared" si="109"/>
        <v>FALSO</v>
      </c>
      <c r="AJ467" s="55">
        <f t="shared" si="110"/>
        <v>0</v>
      </c>
      <c r="AK467" s="93">
        <f t="shared" si="111"/>
        <v>16</v>
      </c>
      <c r="AL467" s="96" t="str">
        <f t="shared" si="112"/>
        <v/>
      </c>
      <c r="AM467" s="93">
        <f t="shared" si="113"/>
        <v>3</v>
      </c>
      <c r="AN467" s="96" t="b">
        <f t="shared" si="114"/>
        <v>1</v>
      </c>
      <c r="AO467" s="93">
        <f t="shared" si="115"/>
        <v>4</v>
      </c>
      <c r="AP467" s="96" t="str">
        <f t="shared" si="116"/>
        <v/>
      </c>
      <c r="AQ467" s="93" t="str">
        <f t="shared" si="117"/>
        <v/>
      </c>
      <c r="AR467" s="96" t="str">
        <f t="shared" si="118"/>
        <v/>
      </c>
      <c r="AS467" s="93" t="str">
        <f t="shared" si="119"/>
        <v/>
      </c>
      <c r="AT467" s="96" t="b">
        <f t="shared" si="120"/>
        <v>1</v>
      </c>
      <c r="AU467" s="93" t="str">
        <f t="shared" si="121"/>
        <v>SGTB-1013</v>
      </c>
    </row>
    <row r="468" spans="1:47" x14ac:dyDescent="0.3">
      <c r="A468" t="s">
        <v>100</v>
      </c>
      <c r="B468" s="164" t="s">
        <v>2377</v>
      </c>
      <c r="C468" t="s">
        <v>2135</v>
      </c>
      <c r="D468" t="s">
        <v>1432</v>
      </c>
      <c r="E468" t="s">
        <v>132</v>
      </c>
      <c r="F468" t="s">
        <v>1433</v>
      </c>
      <c r="G468">
        <v>5</v>
      </c>
      <c r="H468" t="s">
        <v>2378</v>
      </c>
      <c r="I468">
        <v>5</v>
      </c>
      <c r="J468">
        <v>104400</v>
      </c>
      <c r="L468" t="s">
        <v>91</v>
      </c>
      <c r="M468" s="164" t="s">
        <v>1548</v>
      </c>
      <c r="O468" t="s">
        <v>94</v>
      </c>
      <c r="P468" s="19">
        <v>46199.387499999997</v>
      </c>
      <c r="Q468" s="33">
        <v>46209</v>
      </c>
      <c r="R468" s="33">
        <v>46220</v>
      </c>
      <c r="S468" s="33">
        <v>46220</v>
      </c>
      <c r="T468" s="33">
        <v>46220</v>
      </c>
      <c r="U468" s="33">
        <v>46220</v>
      </c>
      <c r="V468" s="33">
        <v>46220</v>
      </c>
      <c r="W468" s="33">
        <v>46220</v>
      </c>
      <c r="Y468">
        <v>1</v>
      </c>
      <c r="AH468" s="55">
        <f t="shared" si="108"/>
        <v>29</v>
      </c>
      <c r="AI468" s="55" t="str">
        <f t="shared" si="109"/>
        <v>FALSO</v>
      </c>
      <c r="AJ468" s="55">
        <f t="shared" si="110"/>
        <v>0</v>
      </c>
      <c r="AK468" s="93">
        <f t="shared" si="111"/>
        <v>6</v>
      </c>
      <c r="AL468" s="96" t="str">
        <f t="shared" si="112"/>
        <v/>
      </c>
      <c r="AM468" s="93">
        <f t="shared" si="113"/>
        <v>1</v>
      </c>
      <c r="AN468" s="96" t="b">
        <f t="shared" si="114"/>
        <v>1</v>
      </c>
      <c r="AO468" s="93">
        <f t="shared" si="115"/>
        <v>1</v>
      </c>
      <c r="AP468" s="96" t="str">
        <f t="shared" si="116"/>
        <v/>
      </c>
      <c r="AQ468" s="93">
        <f t="shared" si="117"/>
        <v>1</v>
      </c>
      <c r="AR468" s="96" t="str">
        <f t="shared" si="118"/>
        <v/>
      </c>
      <c r="AS468" s="93">
        <f t="shared" si="119"/>
        <v>15</v>
      </c>
      <c r="AT468" s="96" t="b">
        <f t="shared" si="120"/>
        <v>0</v>
      </c>
      <c r="AU468" s="93" t="str">
        <f t="shared" si="121"/>
        <v>SGTB-1013</v>
      </c>
    </row>
    <row r="469" spans="1:47" x14ac:dyDescent="0.3">
      <c r="A469" t="s">
        <v>95</v>
      </c>
      <c r="B469" s="164" t="s">
        <v>2379</v>
      </c>
      <c r="C469" t="s">
        <v>1990</v>
      </c>
      <c r="D469" t="s">
        <v>1432</v>
      </c>
      <c r="E469" t="s">
        <v>132</v>
      </c>
      <c r="F469" t="s">
        <v>1433</v>
      </c>
      <c r="G469">
        <v>3</v>
      </c>
      <c r="H469" t="s">
        <v>2380</v>
      </c>
      <c r="I469">
        <v>3</v>
      </c>
      <c r="J469">
        <v>75600</v>
      </c>
      <c r="L469" t="s">
        <v>91</v>
      </c>
      <c r="M469" s="164" t="s">
        <v>1548</v>
      </c>
      <c r="O469" t="s">
        <v>94</v>
      </c>
      <c r="P469" s="19">
        <v>46199.380555555559</v>
      </c>
      <c r="Q469" s="33">
        <v>46223</v>
      </c>
      <c r="R469" s="33">
        <v>46225</v>
      </c>
      <c r="S469" s="33">
        <v>46233</v>
      </c>
      <c r="T469" s="33">
        <v>46233</v>
      </c>
      <c r="U469" s="33">
        <v>46233</v>
      </c>
      <c r="V469" s="33">
        <v>46233</v>
      </c>
      <c r="W469" s="33">
        <v>46283</v>
      </c>
      <c r="Y469">
        <v>6</v>
      </c>
      <c r="AC469">
        <v>60</v>
      </c>
      <c r="AH469" s="55">
        <f t="shared" si="108"/>
        <v>21</v>
      </c>
      <c r="AI469" s="55" t="str">
        <f t="shared" si="109"/>
        <v>FALSO</v>
      </c>
      <c r="AJ469" s="55">
        <f t="shared" si="110"/>
        <v>0</v>
      </c>
      <c r="AK469" s="93">
        <f t="shared" si="111"/>
        <v>16</v>
      </c>
      <c r="AL469" s="96" t="str">
        <f t="shared" si="112"/>
        <v/>
      </c>
      <c r="AM469" s="93">
        <f t="shared" si="113"/>
        <v>6</v>
      </c>
      <c r="AN469" s="96" t="b">
        <f t="shared" si="114"/>
        <v>1</v>
      </c>
      <c r="AO469" s="93">
        <f t="shared" si="115"/>
        <v>1</v>
      </c>
      <c r="AP469" s="96" t="str">
        <f t="shared" si="116"/>
        <v/>
      </c>
      <c r="AQ469" s="93">
        <f t="shared" si="117"/>
        <v>36</v>
      </c>
      <c r="AR469" s="96" t="str">
        <f t="shared" si="118"/>
        <v/>
      </c>
      <c r="AS469" s="93">
        <f t="shared" si="119"/>
        <v>60</v>
      </c>
      <c r="AT469" s="96" t="b">
        <f t="shared" si="120"/>
        <v>1</v>
      </c>
      <c r="AU469" s="93" t="str">
        <f t="shared" si="121"/>
        <v>SGTB-1013</v>
      </c>
    </row>
    <row r="470" spans="1:47" x14ac:dyDescent="0.3">
      <c r="A470" t="s">
        <v>89</v>
      </c>
      <c r="B470" s="164" t="s">
        <v>2381</v>
      </c>
      <c r="C470" t="s">
        <v>2135</v>
      </c>
      <c r="D470" t="s">
        <v>1432</v>
      </c>
      <c r="E470" t="s">
        <v>90</v>
      </c>
      <c r="F470" t="s">
        <v>1433</v>
      </c>
      <c r="H470" t="s">
        <v>2382</v>
      </c>
      <c r="L470" t="s">
        <v>91</v>
      </c>
      <c r="M470" s="164"/>
      <c r="O470" t="s">
        <v>135</v>
      </c>
      <c r="P470" s="19">
        <v>46198.751388888886</v>
      </c>
      <c r="Q470" s="33">
        <v>46209</v>
      </c>
      <c r="R470" s="33">
        <v>46212</v>
      </c>
      <c r="AH470" s="55" t="str">
        <f t="shared" si="108"/>
        <v/>
      </c>
      <c r="AI470" s="55" t="str">
        <f t="shared" si="109"/>
        <v>FALSO</v>
      </c>
      <c r="AJ470" s="55">
        <f t="shared" si="110"/>
        <v>0</v>
      </c>
      <c r="AK470" s="93" t="str">
        <f t="shared" si="111"/>
        <v/>
      </c>
      <c r="AL470" s="96" t="str">
        <f t="shared" si="112"/>
        <v/>
      </c>
      <c r="AM470" s="93" t="str">
        <f t="shared" si="113"/>
        <v/>
      </c>
      <c r="AN470" s="96" t="str">
        <f t="shared" si="114"/>
        <v/>
      </c>
      <c r="AO470" s="93" t="str">
        <f t="shared" si="115"/>
        <v/>
      </c>
      <c r="AP470" s="96" t="str">
        <f t="shared" si="116"/>
        <v/>
      </c>
      <c r="AQ470" s="93" t="str">
        <f t="shared" si="117"/>
        <v/>
      </c>
      <c r="AR470" s="96" t="str">
        <f t="shared" si="118"/>
        <v/>
      </c>
      <c r="AS470" s="93" t="str">
        <f t="shared" si="119"/>
        <v/>
      </c>
      <c r="AT470" s="96" t="str">
        <f t="shared" si="120"/>
        <v/>
      </c>
      <c r="AU470" s="93" t="str">
        <f t="shared" si="121"/>
        <v/>
      </c>
    </row>
    <row r="471" spans="1:47" x14ac:dyDescent="0.3">
      <c r="A471" t="s">
        <v>84</v>
      </c>
      <c r="B471" s="164" t="s">
        <v>2383</v>
      </c>
      <c r="C471" t="s">
        <v>2258</v>
      </c>
      <c r="D471" t="s">
        <v>1432</v>
      </c>
      <c r="E471" t="s">
        <v>90</v>
      </c>
      <c r="F471" t="s">
        <v>1433</v>
      </c>
      <c r="H471" t="s">
        <v>2384</v>
      </c>
      <c r="L471" t="s">
        <v>91</v>
      </c>
      <c r="M471" s="164"/>
      <c r="O471" t="s">
        <v>94</v>
      </c>
      <c r="P471" s="19">
        <v>46198.72152777778</v>
      </c>
      <c r="Q471" s="33">
        <v>46196</v>
      </c>
      <c r="R471" s="33">
        <v>46204</v>
      </c>
      <c r="S471" s="33">
        <v>46204</v>
      </c>
      <c r="AH471" s="55" t="str">
        <f t="shared" si="108"/>
        <v/>
      </c>
      <c r="AI471" s="55" t="str">
        <f t="shared" si="109"/>
        <v>FALSO</v>
      </c>
      <c r="AJ471" s="55">
        <f t="shared" si="110"/>
        <v>0</v>
      </c>
      <c r="AK471" s="93" t="str">
        <f t="shared" si="111"/>
        <v/>
      </c>
      <c r="AL471" s="96" t="str">
        <f t="shared" si="112"/>
        <v/>
      </c>
      <c r="AM471" s="93" t="str">
        <f t="shared" si="113"/>
        <v/>
      </c>
      <c r="AN471" s="96" t="str">
        <f t="shared" si="114"/>
        <v/>
      </c>
      <c r="AO471" s="93" t="str">
        <f t="shared" si="115"/>
        <v/>
      </c>
      <c r="AP471" s="96" t="str">
        <f t="shared" si="116"/>
        <v/>
      </c>
      <c r="AQ471" s="93" t="str">
        <f t="shared" si="117"/>
        <v/>
      </c>
      <c r="AR471" s="96" t="str">
        <f t="shared" si="118"/>
        <v/>
      </c>
      <c r="AS471" s="93" t="str">
        <f t="shared" si="119"/>
        <v/>
      </c>
      <c r="AT471" s="96" t="str">
        <f t="shared" si="120"/>
        <v/>
      </c>
      <c r="AU471" s="93" t="str">
        <f t="shared" si="121"/>
        <v/>
      </c>
    </row>
    <row r="472" spans="1:47" x14ac:dyDescent="0.3">
      <c r="A472" t="s">
        <v>84</v>
      </c>
      <c r="B472" s="164" t="s">
        <v>2385</v>
      </c>
      <c r="C472" t="s">
        <v>2258</v>
      </c>
      <c r="D472" t="s">
        <v>1432</v>
      </c>
      <c r="E472" t="s">
        <v>90</v>
      </c>
      <c r="F472" t="s">
        <v>1433</v>
      </c>
      <c r="H472" t="s">
        <v>2386</v>
      </c>
      <c r="L472" t="s">
        <v>91</v>
      </c>
      <c r="O472" t="s">
        <v>94</v>
      </c>
      <c r="P472" s="19">
        <v>46198.652777777781</v>
      </c>
      <c r="Q472" s="33">
        <v>46196</v>
      </c>
      <c r="R472" s="33">
        <v>46203</v>
      </c>
      <c r="S472" s="33">
        <v>46203</v>
      </c>
      <c r="T472"/>
      <c r="U472"/>
      <c r="V472"/>
      <c r="W472"/>
      <c r="AH472" s="55" t="str">
        <f t="shared" si="108"/>
        <v/>
      </c>
      <c r="AI472" s="55" t="str">
        <f t="shared" si="109"/>
        <v>FALSO</v>
      </c>
      <c r="AJ472" s="55">
        <f t="shared" si="110"/>
        <v>0</v>
      </c>
      <c r="AK472" s="93" t="str">
        <f t="shared" si="111"/>
        <v/>
      </c>
      <c r="AL472" s="96" t="str">
        <f t="shared" si="112"/>
        <v/>
      </c>
      <c r="AM472" s="93" t="str">
        <f t="shared" si="113"/>
        <v/>
      </c>
      <c r="AN472" s="96" t="str">
        <f t="shared" si="114"/>
        <v/>
      </c>
      <c r="AO472" s="93" t="str">
        <f t="shared" si="115"/>
        <v/>
      </c>
      <c r="AP472" s="96" t="str">
        <f t="shared" si="116"/>
        <v/>
      </c>
      <c r="AQ472" s="93" t="str">
        <f t="shared" si="117"/>
        <v/>
      </c>
      <c r="AR472" s="96" t="str">
        <f t="shared" si="118"/>
        <v/>
      </c>
      <c r="AS472" s="93" t="str">
        <f t="shared" si="119"/>
        <v/>
      </c>
      <c r="AT472" s="96" t="str">
        <f t="shared" si="120"/>
        <v/>
      </c>
      <c r="AU472" s="93" t="str">
        <f t="shared" si="121"/>
        <v/>
      </c>
    </row>
    <row r="473" spans="1:47" x14ac:dyDescent="0.3">
      <c r="A473" t="s">
        <v>84</v>
      </c>
      <c r="B473" s="164" t="s">
        <v>2387</v>
      </c>
      <c r="C473" t="s">
        <v>2258</v>
      </c>
      <c r="D473" t="s">
        <v>1432</v>
      </c>
      <c r="E473" t="s">
        <v>90</v>
      </c>
      <c r="F473" t="s">
        <v>1433</v>
      </c>
      <c r="H473" t="s">
        <v>2388</v>
      </c>
      <c r="L473" t="s">
        <v>91</v>
      </c>
      <c r="O473" t="s">
        <v>94</v>
      </c>
      <c r="P473" s="19">
        <v>46198.570138888892</v>
      </c>
      <c r="Q473" s="33">
        <v>46196</v>
      </c>
      <c r="R473" s="33">
        <v>46202</v>
      </c>
      <c r="S473" s="33">
        <v>46202</v>
      </c>
      <c r="T473"/>
      <c r="U473"/>
      <c r="V473"/>
      <c r="W473"/>
      <c r="AH473" s="55" t="str">
        <f t="shared" si="108"/>
        <v/>
      </c>
      <c r="AI473" s="55" t="str">
        <f t="shared" si="109"/>
        <v>FALSO</v>
      </c>
      <c r="AJ473" s="55">
        <f t="shared" si="110"/>
        <v>0</v>
      </c>
      <c r="AK473" s="93" t="str">
        <f t="shared" si="111"/>
        <v/>
      </c>
      <c r="AL473" s="96" t="str">
        <f t="shared" si="112"/>
        <v/>
      </c>
      <c r="AM473" s="93" t="str">
        <f t="shared" si="113"/>
        <v/>
      </c>
      <c r="AN473" s="96" t="str">
        <f t="shared" si="114"/>
        <v/>
      </c>
      <c r="AO473" s="93" t="str">
        <f t="shared" si="115"/>
        <v/>
      </c>
      <c r="AP473" s="96" t="str">
        <f t="shared" si="116"/>
        <v/>
      </c>
      <c r="AQ473" s="93" t="str">
        <f t="shared" si="117"/>
        <v/>
      </c>
      <c r="AR473" s="96" t="str">
        <f t="shared" si="118"/>
        <v/>
      </c>
      <c r="AS473" s="93" t="str">
        <f t="shared" si="119"/>
        <v/>
      </c>
      <c r="AT473" s="96" t="str">
        <f t="shared" si="120"/>
        <v/>
      </c>
      <c r="AU473" s="93" t="str">
        <f t="shared" si="121"/>
        <v/>
      </c>
    </row>
    <row r="474" spans="1:47" x14ac:dyDescent="0.3">
      <c r="A474" t="s">
        <v>84</v>
      </c>
      <c r="B474" s="164" t="s">
        <v>2389</v>
      </c>
      <c r="C474" t="s">
        <v>2258</v>
      </c>
      <c r="D474" t="s">
        <v>1432</v>
      </c>
      <c r="E474" t="s">
        <v>90</v>
      </c>
      <c r="F474" t="s">
        <v>1433</v>
      </c>
      <c r="H474" t="s">
        <v>2390</v>
      </c>
      <c r="L474" t="s">
        <v>91</v>
      </c>
      <c r="O474" t="s">
        <v>94</v>
      </c>
      <c r="P474" s="19">
        <v>46198.455555555556</v>
      </c>
      <c r="Q474" s="33">
        <v>46196</v>
      </c>
      <c r="R474" s="33">
        <v>46202</v>
      </c>
      <c r="S474" s="33">
        <v>46202</v>
      </c>
      <c r="T474"/>
      <c r="U474"/>
      <c r="V474"/>
      <c r="W474"/>
      <c r="AH474" s="55" t="str">
        <f t="shared" si="108"/>
        <v/>
      </c>
      <c r="AI474" s="55" t="str">
        <f t="shared" si="109"/>
        <v>FALSO</v>
      </c>
      <c r="AJ474" s="55">
        <f t="shared" si="110"/>
        <v>0</v>
      </c>
      <c r="AK474" s="93" t="str">
        <f t="shared" si="111"/>
        <v/>
      </c>
      <c r="AL474" s="96" t="str">
        <f t="shared" si="112"/>
        <v/>
      </c>
      <c r="AM474" s="93" t="str">
        <f t="shared" si="113"/>
        <v/>
      </c>
      <c r="AN474" s="96" t="str">
        <f t="shared" si="114"/>
        <v/>
      </c>
      <c r="AO474" s="93" t="str">
        <f t="shared" si="115"/>
        <v/>
      </c>
      <c r="AP474" s="96" t="str">
        <f t="shared" si="116"/>
        <v/>
      </c>
      <c r="AQ474" s="93" t="str">
        <f t="shared" si="117"/>
        <v/>
      </c>
      <c r="AR474" s="96" t="str">
        <f t="shared" si="118"/>
        <v/>
      </c>
      <c r="AS474" s="93" t="str">
        <f t="shared" si="119"/>
        <v/>
      </c>
      <c r="AT474" s="96" t="str">
        <f t="shared" si="120"/>
        <v/>
      </c>
      <c r="AU474" s="93" t="str">
        <f t="shared" si="121"/>
        <v/>
      </c>
    </row>
    <row r="475" spans="1:47" x14ac:dyDescent="0.3">
      <c r="A475" t="s">
        <v>84</v>
      </c>
      <c r="B475" s="164" t="s">
        <v>2391</v>
      </c>
      <c r="C475" t="s">
        <v>2258</v>
      </c>
      <c r="D475" t="s">
        <v>1432</v>
      </c>
      <c r="E475" t="s">
        <v>90</v>
      </c>
      <c r="F475" t="s">
        <v>1433</v>
      </c>
      <c r="H475" t="s">
        <v>2392</v>
      </c>
      <c r="L475" t="s">
        <v>91</v>
      </c>
      <c r="O475" t="s">
        <v>94</v>
      </c>
      <c r="P475" s="19">
        <v>46197.642361111109</v>
      </c>
      <c r="Q475" s="33">
        <v>46196</v>
      </c>
      <c r="R475" s="33">
        <v>46203</v>
      </c>
      <c r="S475" s="33">
        <v>46203</v>
      </c>
      <c r="T475"/>
      <c r="U475"/>
      <c r="V475"/>
      <c r="W475"/>
      <c r="AH475" s="55" t="str">
        <f t="shared" si="108"/>
        <v/>
      </c>
      <c r="AI475" s="55" t="str">
        <f t="shared" si="109"/>
        <v>FALSO</v>
      </c>
      <c r="AJ475" s="55">
        <f t="shared" si="110"/>
        <v>0</v>
      </c>
      <c r="AK475" s="93" t="str">
        <f t="shared" si="111"/>
        <v/>
      </c>
      <c r="AL475" s="96" t="str">
        <f t="shared" si="112"/>
        <v/>
      </c>
      <c r="AM475" s="93" t="str">
        <f t="shared" si="113"/>
        <v/>
      </c>
      <c r="AN475" s="96" t="str">
        <f t="shared" si="114"/>
        <v/>
      </c>
      <c r="AO475" s="93" t="str">
        <f t="shared" si="115"/>
        <v/>
      </c>
      <c r="AP475" s="96" t="str">
        <f t="shared" si="116"/>
        <v/>
      </c>
      <c r="AQ475" s="93" t="str">
        <f t="shared" si="117"/>
        <v/>
      </c>
      <c r="AR475" s="96" t="str">
        <f t="shared" si="118"/>
        <v/>
      </c>
      <c r="AS475" s="93" t="str">
        <f t="shared" si="119"/>
        <v/>
      </c>
      <c r="AT475" s="96" t="str">
        <f t="shared" si="120"/>
        <v/>
      </c>
      <c r="AU475" s="93" t="str">
        <f t="shared" si="121"/>
        <v/>
      </c>
    </row>
    <row r="476" spans="1:47" x14ac:dyDescent="0.3">
      <c r="A476" t="s">
        <v>89</v>
      </c>
      <c r="B476" s="164" t="s">
        <v>2393</v>
      </c>
      <c r="C476" t="s">
        <v>2258</v>
      </c>
      <c r="D476" t="s">
        <v>1432</v>
      </c>
      <c r="E476" t="s">
        <v>90</v>
      </c>
      <c r="F476" t="s">
        <v>1433</v>
      </c>
      <c r="H476" t="s">
        <v>2394</v>
      </c>
      <c r="L476" t="s">
        <v>91</v>
      </c>
      <c r="O476" t="s">
        <v>94</v>
      </c>
      <c r="P476" s="19">
        <v>46197.416666666664</v>
      </c>
      <c r="Q476" s="33">
        <v>46196</v>
      </c>
      <c r="R476" s="33">
        <v>46204</v>
      </c>
      <c r="S476" s="33">
        <v>46204</v>
      </c>
      <c r="T476"/>
      <c r="U476"/>
      <c r="V476"/>
      <c r="W476"/>
      <c r="AH476" s="55" t="str">
        <f t="shared" si="108"/>
        <v/>
      </c>
      <c r="AI476" s="55" t="str">
        <f t="shared" si="109"/>
        <v>FALSO</v>
      </c>
      <c r="AJ476" s="55">
        <f t="shared" si="110"/>
        <v>0</v>
      </c>
      <c r="AK476" s="93" t="str">
        <f t="shared" si="111"/>
        <v/>
      </c>
      <c r="AL476" s="96" t="str">
        <f t="shared" si="112"/>
        <v/>
      </c>
      <c r="AM476" s="93" t="str">
        <f t="shared" si="113"/>
        <v/>
      </c>
      <c r="AN476" s="96" t="str">
        <f t="shared" si="114"/>
        <v/>
      </c>
      <c r="AO476" s="93" t="str">
        <f t="shared" si="115"/>
        <v/>
      </c>
      <c r="AP476" s="96" t="str">
        <f t="shared" si="116"/>
        <v/>
      </c>
      <c r="AQ476" s="93" t="str">
        <f t="shared" si="117"/>
        <v/>
      </c>
      <c r="AR476" s="96" t="str">
        <f t="shared" si="118"/>
        <v/>
      </c>
      <c r="AS476" s="93" t="str">
        <f t="shared" si="119"/>
        <v/>
      </c>
      <c r="AT476" s="96" t="str">
        <f t="shared" si="120"/>
        <v/>
      </c>
      <c r="AU476" s="93" t="str">
        <f t="shared" si="121"/>
        <v/>
      </c>
    </row>
    <row r="477" spans="1:47" x14ac:dyDescent="0.3">
      <c r="A477" t="s">
        <v>89</v>
      </c>
      <c r="B477" s="164" t="s">
        <v>2395</v>
      </c>
      <c r="C477" t="s">
        <v>2135</v>
      </c>
      <c r="D477" t="s">
        <v>1432</v>
      </c>
      <c r="E477" t="s">
        <v>90</v>
      </c>
      <c r="F477" t="s">
        <v>1433</v>
      </c>
      <c r="H477" t="s">
        <v>2396</v>
      </c>
      <c r="L477" t="s">
        <v>91</v>
      </c>
      <c r="O477" t="s">
        <v>135</v>
      </c>
      <c r="P477" s="19">
        <v>46195.888194444444</v>
      </c>
      <c r="Q477" s="33">
        <v>46209</v>
      </c>
      <c r="R477" s="33">
        <v>46212</v>
      </c>
      <c r="S477"/>
      <c r="T477"/>
      <c r="U477"/>
      <c r="V477"/>
      <c r="W477"/>
      <c r="AH477" s="55" t="str">
        <f t="shared" si="108"/>
        <v/>
      </c>
      <c r="AI477" s="55" t="str">
        <f t="shared" si="109"/>
        <v>FALSO</v>
      </c>
      <c r="AJ477" s="55">
        <f t="shared" si="110"/>
        <v>0</v>
      </c>
      <c r="AK477" s="93" t="str">
        <f t="shared" si="111"/>
        <v/>
      </c>
      <c r="AL477" s="96" t="str">
        <f t="shared" si="112"/>
        <v/>
      </c>
      <c r="AM477" s="93" t="str">
        <f t="shared" si="113"/>
        <v/>
      </c>
      <c r="AN477" s="96" t="str">
        <f t="shared" si="114"/>
        <v/>
      </c>
      <c r="AO477" s="93" t="str">
        <f t="shared" si="115"/>
        <v/>
      </c>
      <c r="AP477" s="96" t="str">
        <f t="shared" si="116"/>
        <v/>
      </c>
      <c r="AQ477" s="93" t="str">
        <f t="shared" si="117"/>
        <v/>
      </c>
      <c r="AR477" s="96" t="str">
        <f t="shared" si="118"/>
        <v/>
      </c>
      <c r="AS477" s="93" t="str">
        <f t="shared" si="119"/>
        <v/>
      </c>
      <c r="AT477" s="96" t="str">
        <f t="shared" si="120"/>
        <v/>
      </c>
      <c r="AU477" s="93" t="str">
        <f t="shared" si="121"/>
        <v/>
      </c>
    </row>
    <row r="478" spans="1:47" x14ac:dyDescent="0.3">
      <c r="A478" t="s">
        <v>89</v>
      </c>
      <c r="B478" s="164" t="s">
        <v>2397</v>
      </c>
      <c r="C478" t="s">
        <v>1573</v>
      </c>
      <c r="D478" t="s">
        <v>1432</v>
      </c>
      <c r="E478" t="s">
        <v>90</v>
      </c>
      <c r="F478" t="s">
        <v>1433</v>
      </c>
      <c r="H478" t="s">
        <v>2398</v>
      </c>
      <c r="J478">
        <v>1200</v>
      </c>
      <c r="L478" t="s">
        <v>91</v>
      </c>
      <c r="O478" t="s">
        <v>94</v>
      </c>
      <c r="P478" s="19">
        <v>46195.668749999997</v>
      </c>
      <c r="Q478" s="33">
        <v>46265</v>
      </c>
      <c r="R478" s="33">
        <v>46266</v>
      </c>
      <c r="S478" s="33">
        <v>46266</v>
      </c>
      <c r="T478"/>
      <c r="U478"/>
      <c r="V478"/>
      <c r="W478"/>
      <c r="AH478" s="55">
        <f t="shared" si="108"/>
        <v>0.33333333333333331</v>
      </c>
      <c r="AI478" s="55" t="str">
        <f t="shared" si="109"/>
        <v>FALSO</v>
      </c>
      <c r="AJ478" s="55">
        <f t="shared" si="110"/>
        <v>0</v>
      </c>
      <c r="AK478" s="93" t="str">
        <f t="shared" si="111"/>
        <v/>
      </c>
      <c r="AL478" s="96" t="str">
        <f t="shared" si="112"/>
        <v/>
      </c>
      <c r="AM478" s="93" t="str">
        <f t="shared" si="113"/>
        <v/>
      </c>
      <c r="AN478" s="96" t="str">
        <f t="shared" si="114"/>
        <v/>
      </c>
      <c r="AO478" s="93" t="str">
        <f t="shared" si="115"/>
        <v/>
      </c>
      <c r="AP478" s="96" t="str">
        <f t="shared" si="116"/>
        <v/>
      </c>
      <c r="AQ478" s="93" t="str">
        <f t="shared" si="117"/>
        <v/>
      </c>
      <c r="AR478" s="96" t="str">
        <f t="shared" si="118"/>
        <v/>
      </c>
      <c r="AS478" s="93" t="str">
        <f t="shared" si="119"/>
        <v/>
      </c>
      <c r="AT478" s="96" t="str">
        <f t="shared" si="120"/>
        <v/>
      </c>
      <c r="AU478" s="93" t="str">
        <f t="shared" si="121"/>
        <v/>
      </c>
    </row>
    <row r="479" spans="1:47" x14ac:dyDescent="0.3">
      <c r="A479" t="s">
        <v>89</v>
      </c>
      <c r="B479" s="164" t="s">
        <v>2399</v>
      </c>
      <c r="C479" t="s">
        <v>1573</v>
      </c>
      <c r="D479" t="s">
        <v>1432</v>
      </c>
      <c r="E479" t="s">
        <v>90</v>
      </c>
      <c r="F479" t="s">
        <v>1433</v>
      </c>
      <c r="H479" t="s">
        <v>2400</v>
      </c>
      <c r="J479">
        <v>1200</v>
      </c>
      <c r="L479" t="s">
        <v>91</v>
      </c>
      <c r="O479" t="s">
        <v>94</v>
      </c>
      <c r="P479" s="19">
        <v>46195.666666666664</v>
      </c>
      <c r="Q479" s="33">
        <v>46265</v>
      </c>
      <c r="R479" s="33">
        <v>46266</v>
      </c>
      <c r="S479" s="33">
        <v>46266</v>
      </c>
      <c r="T479"/>
      <c r="U479"/>
      <c r="V479"/>
      <c r="W479"/>
      <c r="AH479" s="55">
        <f t="shared" si="108"/>
        <v>0.33333333333333331</v>
      </c>
      <c r="AI479" s="55" t="str">
        <f t="shared" si="109"/>
        <v>FALSO</v>
      </c>
      <c r="AJ479" s="55">
        <f t="shared" si="110"/>
        <v>0</v>
      </c>
      <c r="AK479" s="93" t="str">
        <f t="shared" si="111"/>
        <v/>
      </c>
      <c r="AL479" s="96" t="str">
        <f t="shared" si="112"/>
        <v/>
      </c>
      <c r="AM479" s="93" t="str">
        <f t="shared" si="113"/>
        <v/>
      </c>
      <c r="AN479" s="96" t="str">
        <f t="shared" si="114"/>
        <v/>
      </c>
      <c r="AO479" s="93" t="str">
        <f t="shared" si="115"/>
        <v/>
      </c>
      <c r="AP479" s="96" t="str">
        <f t="shared" si="116"/>
        <v/>
      </c>
      <c r="AQ479" s="93" t="str">
        <f t="shared" si="117"/>
        <v/>
      </c>
      <c r="AR479" s="96" t="str">
        <f t="shared" si="118"/>
        <v/>
      </c>
      <c r="AS479" s="93" t="str">
        <f t="shared" si="119"/>
        <v/>
      </c>
      <c r="AT479" s="96" t="str">
        <f t="shared" si="120"/>
        <v/>
      </c>
      <c r="AU479" s="93" t="str">
        <f t="shared" si="121"/>
        <v/>
      </c>
    </row>
    <row r="480" spans="1:47" x14ac:dyDescent="0.3">
      <c r="A480" t="s">
        <v>89</v>
      </c>
      <c r="B480" s="164" t="s">
        <v>2401</v>
      </c>
      <c r="C480" t="s">
        <v>1694</v>
      </c>
      <c r="D480" t="s">
        <v>1432</v>
      </c>
      <c r="E480" t="s">
        <v>90</v>
      </c>
      <c r="F480" t="s">
        <v>1433</v>
      </c>
      <c r="H480" t="s">
        <v>2402</v>
      </c>
      <c r="J480">
        <v>900</v>
      </c>
      <c r="L480" t="s">
        <v>91</v>
      </c>
      <c r="O480" t="s">
        <v>94</v>
      </c>
      <c r="P480" s="19">
        <v>46195.665277777778</v>
      </c>
      <c r="Q480" s="33">
        <v>46251</v>
      </c>
      <c r="R480" s="33">
        <v>46252</v>
      </c>
      <c r="S480" s="33">
        <v>46252</v>
      </c>
      <c r="T480"/>
      <c r="U480"/>
      <c r="V480"/>
      <c r="W480"/>
      <c r="AH480" s="55">
        <f t="shared" si="108"/>
        <v>0.25</v>
      </c>
      <c r="AI480" s="55" t="str">
        <f t="shared" si="109"/>
        <v>FALSO</v>
      </c>
      <c r="AJ480" s="55">
        <f t="shared" si="110"/>
        <v>0</v>
      </c>
      <c r="AK480" s="93" t="str">
        <f t="shared" si="111"/>
        <v/>
      </c>
      <c r="AL480" s="96" t="str">
        <f t="shared" si="112"/>
        <v/>
      </c>
      <c r="AM480" s="93" t="str">
        <f t="shared" si="113"/>
        <v/>
      </c>
      <c r="AN480" s="96" t="str">
        <f t="shared" si="114"/>
        <v/>
      </c>
      <c r="AO480" s="93" t="str">
        <f t="shared" si="115"/>
        <v/>
      </c>
      <c r="AP480" s="96" t="str">
        <f t="shared" si="116"/>
        <v/>
      </c>
      <c r="AQ480" s="93" t="str">
        <f t="shared" si="117"/>
        <v/>
      </c>
      <c r="AR480" s="96" t="str">
        <f t="shared" si="118"/>
        <v/>
      </c>
      <c r="AS480" s="93" t="str">
        <f t="shared" si="119"/>
        <v/>
      </c>
      <c r="AT480" s="96" t="str">
        <f t="shared" si="120"/>
        <v/>
      </c>
      <c r="AU480" s="93" t="str">
        <f t="shared" si="121"/>
        <v/>
      </c>
    </row>
    <row r="481" spans="1:47" x14ac:dyDescent="0.3">
      <c r="A481" t="s">
        <v>89</v>
      </c>
      <c r="B481" s="164" t="s">
        <v>2403</v>
      </c>
      <c r="C481" t="s">
        <v>1573</v>
      </c>
      <c r="D481" t="s">
        <v>1432</v>
      </c>
      <c r="E481" t="s">
        <v>90</v>
      </c>
      <c r="F481" t="s">
        <v>1433</v>
      </c>
      <c r="H481" t="s">
        <v>2404</v>
      </c>
      <c r="J481">
        <v>1200</v>
      </c>
      <c r="L481" t="s">
        <v>91</v>
      </c>
      <c r="O481" t="s">
        <v>94</v>
      </c>
      <c r="P481" s="19">
        <v>46195.663888888892</v>
      </c>
      <c r="Q481" s="33">
        <v>46265</v>
      </c>
      <c r="R481" s="33">
        <v>46266</v>
      </c>
      <c r="S481" s="33">
        <v>46266</v>
      </c>
      <c r="T481"/>
      <c r="U481"/>
      <c r="V481"/>
      <c r="W481"/>
      <c r="AH481" s="55">
        <f t="shared" si="108"/>
        <v>0.33333333333333331</v>
      </c>
      <c r="AI481" s="55" t="str">
        <f t="shared" si="109"/>
        <v>FALSO</v>
      </c>
      <c r="AJ481" s="55">
        <f t="shared" si="110"/>
        <v>0</v>
      </c>
      <c r="AK481" s="93" t="str">
        <f t="shared" si="111"/>
        <v/>
      </c>
      <c r="AL481" s="96" t="str">
        <f t="shared" si="112"/>
        <v/>
      </c>
      <c r="AM481" s="93" t="str">
        <f t="shared" si="113"/>
        <v/>
      </c>
      <c r="AN481" s="96" t="str">
        <f t="shared" si="114"/>
        <v/>
      </c>
      <c r="AO481" s="93" t="str">
        <f t="shared" si="115"/>
        <v/>
      </c>
      <c r="AP481" s="96" t="str">
        <f t="shared" si="116"/>
        <v/>
      </c>
      <c r="AQ481" s="93" t="str">
        <f t="shared" si="117"/>
        <v/>
      </c>
      <c r="AR481" s="96" t="str">
        <f t="shared" si="118"/>
        <v/>
      </c>
      <c r="AS481" s="93" t="str">
        <f t="shared" si="119"/>
        <v/>
      </c>
      <c r="AT481" s="96" t="str">
        <f t="shared" si="120"/>
        <v/>
      </c>
      <c r="AU481" s="93" t="str">
        <f t="shared" si="121"/>
        <v/>
      </c>
    </row>
    <row r="482" spans="1:47" x14ac:dyDescent="0.3">
      <c r="A482" t="s">
        <v>89</v>
      </c>
      <c r="B482" s="164" t="s">
        <v>2405</v>
      </c>
      <c r="C482" t="s">
        <v>2135</v>
      </c>
      <c r="D482" t="s">
        <v>1432</v>
      </c>
      <c r="E482" t="s">
        <v>90</v>
      </c>
      <c r="F482" t="s">
        <v>1433</v>
      </c>
      <c r="H482" t="s">
        <v>2406</v>
      </c>
      <c r="L482" t="s">
        <v>91</v>
      </c>
      <c r="O482" t="s">
        <v>135</v>
      </c>
      <c r="P482" s="19">
        <v>46191.835416666669</v>
      </c>
      <c r="Q482" s="33">
        <v>46209</v>
      </c>
      <c r="R482" s="33">
        <v>46212</v>
      </c>
      <c r="S482"/>
      <c r="T482"/>
      <c r="U482"/>
      <c r="V482"/>
      <c r="W482"/>
      <c r="AH482" s="55" t="str">
        <f t="shared" si="108"/>
        <v/>
      </c>
      <c r="AI482" s="55" t="str">
        <f t="shared" si="109"/>
        <v>FALSO</v>
      </c>
      <c r="AJ482" s="55">
        <f t="shared" si="110"/>
        <v>0</v>
      </c>
      <c r="AK482" s="93" t="str">
        <f t="shared" si="111"/>
        <v/>
      </c>
      <c r="AL482" s="96" t="str">
        <f t="shared" si="112"/>
        <v/>
      </c>
      <c r="AM482" s="93" t="str">
        <f t="shared" si="113"/>
        <v/>
      </c>
      <c r="AN482" s="96" t="str">
        <f t="shared" si="114"/>
        <v/>
      </c>
      <c r="AO482" s="93" t="str">
        <f t="shared" si="115"/>
        <v/>
      </c>
      <c r="AP482" s="96" t="str">
        <f t="shared" si="116"/>
        <v/>
      </c>
      <c r="AQ482" s="93" t="str">
        <f t="shared" si="117"/>
        <v/>
      </c>
      <c r="AR482" s="96" t="str">
        <f t="shared" si="118"/>
        <v/>
      </c>
      <c r="AS482" s="93" t="str">
        <f t="shared" si="119"/>
        <v/>
      </c>
      <c r="AT482" s="96" t="str">
        <f t="shared" si="120"/>
        <v/>
      </c>
      <c r="AU482" s="93" t="str">
        <f t="shared" si="121"/>
        <v/>
      </c>
    </row>
    <row r="483" spans="1:47" x14ac:dyDescent="0.3">
      <c r="A483" t="s">
        <v>89</v>
      </c>
      <c r="B483" s="164" t="s">
        <v>2407</v>
      </c>
      <c r="C483" t="s">
        <v>2135</v>
      </c>
      <c r="D483" t="s">
        <v>1432</v>
      </c>
      <c r="E483" t="s">
        <v>90</v>
      </c>
      <c r="F483" t="s">
        <v>1433</v>
      </c>
      <c r="H483" t="s">
        <v>2408</v>
      </c>
      <c r="L483" t="s">
        <v>91</v>
      </c>
      <c r="O483" t="s">
        <v>135</v>
      </c>
      <c r="P483" s="19">
        <v>46191.586805555555</v>
      </c>
      <c r="Q483" s="33">
        <v>46209</v>
      </c>
      <c r="R483" s="33">
        <v>46212</v>
      </c>
      <c r="S483"/>
      <c r="T483"/>
      <c r="U483"/>
      <c r="V483"/>
      <c r="W483"/>
      <c r="AH483" s="55" t="str">
        <f t="shared" si="108"/>
        <v/>
      </c>
      <c r="AI483" s="55" t="str">
        <f t="shared" si="109"/>
        <v>FALSO</v>
      </c>
      <c r="AJ483" s="55">
        <f t="shared" si="110"/>
        <v>0</v>
      </c>
      <c r="AK483" s="93" t="str">
        <f t="shared" si="111"/>
        <v/>
      </c>
      <c r="AL483" s="96" t="str">
        <f t="shared" si="112"/>
        <v/>
      </c>
      <c r="AM483" s="93" t="str">
        <f t="shared" si="113"/>
        <v/>
      </c>
      <c r="AN483" s="96" t="str">
        <f t="shared" si="114"/>
        <v/>
      </c>
      <c r="AO483" s="93" t="str">
        <f t="shared" si="115"/>
        <v/>
      </c>
      <c r="AP483" s="96" t="str">
        <f t="shared" si="116"/>
        <v/>
      </c>
      <c r="AQ483" s="93" t="str">
        <f t="shared" si="117"/>
        <v/>
      </c>
      <c r="AR483" s="96" t="str">
        <f t="shared" si="118"/>
        <v/>
      </c>
      <c r="AS483" s="93" t="str">
        <f t="shared" si="119"/>
        <v/>
      </c>
      <c r="AT483" s="96" t="str">
        <f t="shared" si="120"/>
        <v/>
      </c>
      <c r="AU483" s="93" t="str">
        <f t="shared" si="121"/>
        <v/>
      </c>
    </row>
    <row r="484" spans="1:47" x14ac:dyDescent="0.3">
      <c r="A484" t="s">
        <v>89</v>
      </c>
      <c r="B484" s="164" t="s">
        <v>2409</v>
      </c>
      <c r="C484" t="s">
        <v>2135</v>
      </c>
      <c r="D484" t="s">
        <v>1432</v>
      </c>
      <c r="E484" t="s">
        <v>90</v>
      </c>
      <c r="F484" t="s">
        <v>1433</v>
      </c>
      <c r="H484" t="s">
        <v>2410</v>
      </c>
      <c r="L484" t="s">
        <v>91</v>
      </c>
      <c r="O484" t="s">
        <v>135</v>
      </c>
      <c r="P484" s="19">
        <v>46191.069444444445</v>
      </c>
      <c r="Q484" s="33">
        <v>46209</v>
      </c>
      <c r="R484" s="33">
        <v>46211</v>
      </c>
      <c r="S484"/>
      <c r="T484"/>
      <c r="U484"/>
      <c r="V484"/>
      <c r="W484"/>
      <c r="AH484" s="55" t="str">
        <f t="shared" si="108"/>
        <v/>
      </c>
      <c r="AI484" s="55" t="str">
        <f t="shared" si="109"/>
        <v>FALSO</v>
      </c>
      <c r="AJ484" s="55">
        <f t="shared" si="110"/>
        <v>0</v>
      </c>
      <c r="AK484" s="93" t="str">
        <f t="shared" si="111"/>
        <v/>
      </c>
      <c r="AL484" s="96" t="str">
        <f t="shared" si="112"/>
        <v/>
      </c>
      <c r="AM484" s="93" t="str">
        <f t="shared" si="113"/>
        <v/>
      </c>
      <c r="AN484" s="96" t="str">
        <f t="shared" si="114"/>
        <v/>
      </c>
      <c r="AO484" s="93" t="str">
        <f t="shared" si="115"/>
        <v/>
      </c>
      <c r="AP484" s="96" t="str">
        <f t="shared" si="116"/>
        <v/>
      </c>
      <c r="AQ484" s="93" t="str">
        <f t="shared" si="117"/>
        <v/>
      </c>
      <c r="AR484" s="96" t="str">
        <f t="shared" si="118"/>
        <v/>
      </c>
      <c r="AS484" s="93" t="str">
        <f t="shared" si="119"/>
        <v/>
      </c>
      <c r="AT484" s="96" t="str">
        <f t="shared" si="120"/>
        <v/>
      </c>
      <c r="AU484" s="93" t="str">
        <f t="shared" si="121"/>
        <v/>
      </c>
    </row>
    <row r="485" spans="1:47" x14ac:dyDescent="0.3">
      <c r="A485" t="s">
        <v>89</v>
      </c>
      <c r="B485" s="164" t="s">
        <v>2411</v>
      </c>
      <c r="C485" t="s">
        <v>2135</v>
      </c>
      <c r="D485" t="s">
        <v>1432</v>
      </c>
      <c r="E485" t="s">
        <v>90</v>
      </c>
      <c r="F485" t="s">
        <v>1433</v>
      </c>
      <c r="H485" t="s">
        <v>2412</v>
      </c>
      <c r="J485">
        <v>3600</v>
      </c>
      <c r="L485" t="s">
        <v>91</v>
      </c>
      <c r="O485" t="s">
        <v>94</v>
      </c>
      <c r="P485" s="19">
        <v>46189.512499999997</v>
      </c>
      <c r="Q485" s="33">
        <v>46209</v>
      </c>
      <c r="R485" s="33">
        <v>46212</v>
      </c>
      <c r="S485" s="33">
        <v>46212</v>
      </c>
      <c r="T485"/>
      <c r="U485"/>
      <c r="V485"/>
      <c r="W485"/>
      <c r="AH485" s="55">
        <f t="shared" si="108"/>
        <v>1</v>
      </c>
      <c r="AI485" s="55" t="str">
        <f t="shared" si="109"/>
        <v>FALSO</v>
      </c>
      <c r="AJ485" s="55">
        <f t="shared" si="110"/>
        <v>0</v>
      </c>
      <c r="AK485" s="93" t="str">
        <f t="shared" si="111"/>
        <v/>
      </c>
      <c r="AL485" s="96" t="str">
        <f t="shared" si="112"/>
        <v/>
      </c>
      <c r="AM485" s="93" t="str">
        <f t="shared" si="113"/>
        <v/>
      </c>
      <c r="AN485" s="96" t="str">
        <f t="shared" si="114"/>
        <v/>
      </c>
      <c r="AO485" s="93" t="str">
        <f t="shared" si="115"/>
        <v/>
      </c>
      <c r="AP485" s="96" t="str">
        <f t="shared" si="116"/>
        <v/>
      </c>
      <c r="AQ485" s="93" t="str">
        <f t="shared" si="117"/>
        <v/>
      </c>
      <c r="AR485" s="96" t="str">
        <f t="shared" si="118"/>
        <v/>
      </c>
      <c r="AS485" s="93" t="str">
        <f t="shared" si="119"/>
        <v/>
      </c>
      <c r="AT485" s="96" t="str">
        <f t="shared" si="120"/>
        <v/>
      </c>
      <c r="AU485" s="93" t="str">
        <f t="shared" si="121"/>
        <v/>
      </c>
    </row>
    <row r="486" spans="1:47" x14ac:dyDescent="0.3">
      <c r="A486" t="s">
        <v>89</v>
      </c>
      <c r="B486" s="164" t="s">
        <v>2413</v>
      </c>
      <c r="C486" t="s">
        <v>2135</v>
      </c>
      <c r="D486" t="s">
        <v>1432</v>
      </c>
      <c r="E486" t="s">
        <v>90</v>
      </c>
      <c r="F486" t="s">
        <v>1433</v>
      </c>
      <c r="H486" t="s">
        <v>2414</v>
      </c>
      <c r="L486" t="s">
        <v>91</v>
      </c>
      <c r="O486" t="s">
        <v>135</v>
      </c>
      <c r="P486" s="19">
        <v>46189.384722222225</v>
      </c>
      <c r="Q486" s="33">
        <v>46209</v>
      </c>
      <c r="R486" s="33">
        <v>46212</v>
      </c>
      <c r="S486"/>
      <c r="T486"/>
      <c r="U486"/>
      <c r="V486"/>
      <c r="W486"/>
      <c r="AH486" s="55" t="str">
        <f t="shared" si="108"/>
        <v/>
      </c>
      <c r="AI486" s="55" t="str">
        <f t="shared" si="109"/>
        <v>FALSO</v>
      </c>
      <c r="AJ486" s="55">
        <f t="shared" si="110"/>
        <v>0</v>
      </c>
      <c r="AK486" s="93" t="str">
        <f t="shared" si="111"/>
        <v/>
      </c>
      <c r="AL486" s="96" t="str">
        <f t="shared" si="112"/>
        <v/>
      </c>
      <c r="AM486" s="93" t="str">
        <f t="shared" si="113"/>
        <v/>
      </c>
      <c r="AN486" s="96" t="str">
        <f t="shared" si="114"/>
        <v/>
      </c>
      <c r="AO486" s="93" t="str">
        <f t="shared" si="115"/>
        <v/>
      </c>
      <c r="AP486" s="96" t="str">
        <f t="shared" si="116"/>
        <v/>
      </c>
      <c r="AQ486" s="93" t="str">
        <f t="shared" si="117"/>
        <v/>
      </c>
      <c r="AR486" s="96" t="str">
        <f t="shared" si="118"/>
        <v/>
      </c>
      <c r="AS486" s="93" t="str">
        <f t="shared" si="119"/>
        <v/>
      </c>
      <c r="AT486" s="96" t="str">
        <f t="shared" si="120"/>
        <v/>
      </c>
      <c r="AU486" s="93" t="str">
        <f t="shared" si="121"/>
        <v/>
      </c>
    </row>
    <row r="487" spans="1:47" x14ac:dyDescent="0.3">
      <c r="A487" t="s">
        <v>89</v>
      </c>
      <c r="B487" s="164" t="s">
        <v>2415</v>
      </c>
      <c r="C487" t="s">
        <v>2258</v>
      </c>
      <c r="D487" t="s">
        <v>1432</v>
      </c>
      <c r="E487" t="s">
        <v>90</v>
      </c>
      <c r="F487" t="s">
        <v>1433</v>
      </c>
      <c r="H487" t="s">
        <v>2416</v>
      </c>
      <c r="L487" t="s">
        <v>91</v>
      </c>
      <c r="O487" t="s">
        <v>94</v>
      </c>
      <c r="P487" s="19">
        <v>46184.6875</v>
      </c>
      <c r="Q487" s="33">
        <v>46196</v>
      </c>
      <c r="R487" s="33">
        <v>46196</v>
      </c>
      <c r="S487" s="33">
        <v>46203</v>
      </c>
      <c r="T487"/>
      <c r="U487"/>
      <c r="V487"/>
      <c r="W487"/>
      <c r="AH487" s="55" t="str">
        <f t="shared" si="108"/>
        <v/>
      </c>
      <c r="AI487" s="55" t="str">
        <f t="shared" si="109"/>
        <v>FALSO</v>
      </c>
      <c r="AJ487" s="55">
        <f t="shared" si="110"/>
        <v>0</v>
      </c>
      <c r="AK487" s="93" t="str">
        <f t="shared" si="111"/>
        <v/>
      </c>
      <c r="AL487" s="96" t="str">
        <f t="shared" si="112"/>
        <v/>
      </c>
      <c r="AM487" s="93" t="str">
        <f t="shared" si="113"/>
        <v/>
      </c>
      <c r="AN487" s="96" t="str">
        <f t="shared" si="114"/>
        <v/>
      </c>
      <c r="AO487" s="93" t="str">
        <f t="shared" si="115"/>
        <v/>
      </c>
      <c r="AP487" s="96" t="str">
        <f t="shared" si="116"/>
        <v/>
      </c>
      <c r="AQ487" s="93" t="str">
        <f t="shared" si="117"/>
        <v/>
      </c>
      <c r="AR487" s="96" t="str">
        <f t="shared" si="118"/>
        <v/>
      </c>
      <c r="AS487" s="93" t="str">
        <f t="shared" si="119"/>
        <v/>
      </c>
      <c r="AT487" s="96" t="str">
        <f t="shared" si="120"/>
        <v/>
      </c>
      <c r="AU487" s="93" t="str">
        <f t="shared" si="121"/>
        <v/>
      </c>
    </row>
    <row r="488" spans="1:47" x14ac:dyDescent="0.3">
      <c r="A488" t="s">
        <v>89</v>
      </c>
      <c r="B488" s="164" t="s">
        <v>2417</v>
      </c>
      <c r="C488" t="s">
        <v>2135</v>
      </c>
      <c r="D488" t="s">
        <v>1432</v>
      </c>
      <c r="E488" t="s">
        <v>90</v>
      </c>
      <c r="F488" t="s">
        <v>1433</v>
      </c>
      <c r="H488" t="s">
        <v>2418</v>
      </c>
      <c r="L488" t="s">
        <v>91</v>
      </c>
      <c r="O488" t="s">
        <v>135</v>
      </c>
      <c r="P488" s="19">
        <v>46183.645138888889</v>
      </c>
      <c r="Q488" s="33">
        <v>46209</v>
      </c>
      <c r="R488" s="33">
        <v>46211</v>
      </c>
      <c r="T488"/>
      <c r="U488"/>
      <c r="V488"/>
      <c r="W488"/>
      <c r="AH488" s="55" t="str">
        <f t="shared" si="108"/>
        <v/>
      </c>
      <c r="AI488" s="55" t="str">
        <f t="shared" si="109"/>
        <v>FALSO</v>
      </c>
      <c r="AJ488" s="55">
        <f t="shared" si="110"/>
        <v>0</v>
      </c>
      <c r="AK488" s="93" t="str">
        <f t="shared" si="111"/>
        <v/>
      </c>
      <c r="AL488" s="96" t="str">
        <f t="shared" si="112"/>
        <v/>
      </c>
      <c r="AM488" s="93" t="str">
        <f t="shared" si="113"/>
        <v/>
      </c>
      <c r="AN488" s="96" t="str">
        <f t="shared" si="114"/>
        <v/>
      </c>
      <c r="AO488" s="93" t="str">
        <f t="shared" si="115"/>
        <v/>
      </c>
      <c r="AP488" s="96" t="str">
        <f t="shared" si="116"/>
        <v/>
      </c>
      <c r="AQ488" s="93" t="str">
        <f t="shared" si="117"/>
        <v/>
      </c>
      <c r="AR488" s="96" t="str">
        <f t="shared" si="118"/>
        <v/>
      </c>
      <c r="AS488" s="93" t="str">
        <f t="shared" si="119"/>
        <v/>
      </c>
      <c r="AT488" s="96" t="str">
        <f t="shared" si="120"/>
        <v/>
      </c>
      <c r="AU488" s="93" t="str">
        <f t="shared" si="121"/>
        <v/>
      </c>
    </row>
    <row r="489" spans="1:47" x14ac:dyDescent="0.3">
      <c r="A489" t="s">
        <v>89</v>
      </c>
      <c r="B489" s="164" t="s">
        <v>2419</v>
      </c>
      <c r="C489" t="s">
        <v>1864</v>
      </c>
      <c r="D489" t="s">
        <v>1432</v>
      </c>
      <c r="E489" t="s">
        <v>90</v>
      </c>
      <c r="F489" t="s">
        <v>1433</v>
      </c>
      <c r="H489" t="s">
        <v>2420</v>
      </c>
      <c r="J489">
        <v>1800</v>
      </c>
      <c r="L489" t="s">
        <v>91</v>
      </c>
      <c r="O489" t="s">
        <v>94</v>
      </c>
      <c r="P489" s="19">
        <v>46181.686111111114</v>
      </c>
      <c r="Q489" s="33">
        <v>46237</v>
      </c>
      <c r="R489" s="33">
        <v>46238</v>
      </c>
      <c r="S489" s="33">
        <v>46238</v>
      </c>
      <c r="T489"/>
      <c r="U489"/>
      <c r="V489"/>
      <c r="W489"/>
      <c r="AH489" s="55">
        <f t="shared" si="108"/>
        <v>0.5</v>
      </c>
      <c r="AI489" s="55" t="str">
        <f t="shared" si="109"/>
        <v>FALSO</v>
      </c>
      <c r="AJ489" s="55">
        <f t="shared" si="110"/>
        <v>0</v>
      </c>
      <c r="AK489" s="93" t="str">
        <f t="shared" si="111"/>
        <v/>
      </c>
      <c r="AL489" s="96" t="str">
        <f t="shared" si="112"/>
        <v/>
      </c>
      <c r="AM489" s="93" t="str">
        <f t="shared" si="113"/>
        <v/>
      </c>
      <c r="AN489" s="96" t="str">
        <f t="shared" si="114"/>
        <v/>
      </c>
      <c r="AO489" s="93" t="str">
        <f t="shared" si="115"/>
        <v/>
      </c>
      <c r="AP489" s="96" t="str">
        <f t="shared" si="116"/>
        <v/>
      </c>
      <c r="AQ489" s="93" t="str">
        <f t="shared" si="117"/>
        <v/>
      </c>
      <c r="AR489" s="96" t="str">
        <f t="shared" si="118"/>
        <v/>
      </c>
      <c r="AS489" s="93" t="str">
        <f t="shared" si="119"/>
        <v/>
      </c>
      <c r="AT489" s="96" t="str">
        <f t="shared" si="120"/>
        <v/>
      </c>
      <c r="AU489" s="93" t="str">
        <f t="shared" si="121"/>
        <v/>
      </c>
    </row>
    <row r="490" spans="1:47" x14ac:dyDescent="0.3">
      <c r="A490" t="s">
        <v>89</v>
      </c>
      <c r="B490" s="164" t="s">
        <v>2421</v>
      </c>
      <c r="C490" t="s">
        <v>1864</v>
      </c>
      <c r="D490" t="s">
        <v>1432</v>
      </c>
      <c r="E490" t="s">
        <v>90</v>
      </c>
      <c r="F490" t="s">
        <v>1433</v>
      </c>
      <c r="H490" t="s">
        <v>2422</v>
      </c>
      <c r="L490" t="s">
        <v>91</v>
      </c>
      <c r="O490" t="s">
        <v>135</v>
      </c>
      <c r="P490" s="19">
        <v>46181.595138888886</v>
      </c>
      <c r="Q490" s="33">
        <v>46237</v>
      </c>
      <c r="R490" s="33">
        <v>46240</v>
      </c>
      <c r="S490"/>
      <c r="T490"/>
      <c r="U490"/>
      <c r="V490"/>
      <c r="W490"/>
      <c r="AH490" s="55" t="str">
        <f t="shared" si="108"/>
        <v/>
      </c>
      <c r="AI490" s="55" t="str">
        <f t="shared" si="109"/>
        <v>FALSO</v>
      </c>
      <c r="AJ490" s="55">
        <f t="shared" si="110"/>
        <v>0</v>
      </c>
      <c r="AK490" s="93" t="str">
        <f t="shared" si="111"/>
        <v/>
      </c>
      <c r="AL490" s="96" t="str">
        <f t="shared" si="112"/>
        <v/>
      </c>
      <c r="AM490" s="93" t="str">
        <f t="shared" si="113"/>
        <v/>
      </c>
      <c r="AN490" s="96" t="str">
        <f t="shared" si="114"/>
        <v/>
      </c>
      <c r="AO490" s="93" t="str">
        <f t="shared" si="115"/>
        <v/>
      </c>
      <c r="AP490" s="96" t="str">
        <f t="shared" si="116"/>
        <v/>
      </c>
      <c r="AQ490" s="93" t="str">
        <f t="shared" si="117"/>
        <v/>
      </c>
      <c r="AR490" s="96" t="str">
        <f t="shared" si="118"/>
        <v/>
      </c>
      <c r="AS490" s="93" t="str">
        <f t="shared" si="119"/>
        <v/>
      </c>
      <c r="AT490" s="96" t="str">
        <f t="shared" si="120"/>
        <v/>
      </c>
      <c r="AU490" s="93" t="str">
        <f t="shared" si="121"/>
        <v/>
      </c>
    </row>
    <row r="491" spans="1:47" x14ac:dyDescent="0.3">
      <c r="A491" t="s">
        <v>89</v>
      </c>
      <c r="B491" s="164" t="s">
        <v>2423</v>
      </c>
      <c r="C491" t="s">
        <v>2135</v>
      </c>
      <c r="D491" t="s">
        <v>1432</v>
      </c>
      <c r="E491" t="s">
        <v>90</v>
      </c>
      <c r="F491" t="s">
        <v>1433</v>
      </c>
      <c r="H491" t="s">
        <v>2424</v>
      </c>
      <c r="L491" t="s">
        <v>91</v>
      </c>
      <c r="O491" t="s">
        <v>135</v>
      </c>
      <c r="P491" s="19">
        <v>46177.802083333336</v>
      </c>
      <c r="Q491" s="33">
        <v>46209</v>
      </c>
      <c r="R491" s="33">
        <v>46212</v>
      </c>
      <c r="T491"/>
      <c r="U491"/>
      <c r="V491"/>
      <c r="W491"/>
      <c r="AH491" s="55" t="str">
        <f t="shared" si="108"/>
        <v/>
      </c>
      <c r="AI491" s="55" t="str">
        <f t="shared" si="109"/>
        <v>FALSO</v>
      </c>
      <c r="AJ491" s="55">
        <f t="shared" si="110"/>
        <v>0</v>
      </c>
      <c r="AK491" s="93" t="str">
        <f t="shared" si="111"/>
        <v/>
      </c>
      <c r="AL491" s="96" t="str">
        <f t="shared" si="112"/>
        <v/>
      </c>
      <c r="AM491" s="93" t="str">
        <f t="shared" si="113"/>
        <v/>
      </c>
      <c r="AN491" s="96" t="str">
        <f t="shared" si="114"/>
        <v/>
      </c>
      <c r="AO491" s="93" t="str">
        <f t="shared" si="115"/>
        <v/>
      </c>
      <c r="AP491" s="96" t="str">
        <f t="shared" si="116"/>
        <v/>
      </c>
      <c r="AQ491" s="93" t="str">
        <f t="shared" si="117"/>
        <v/>
      </c>
      <c r="AR491" s="96" t="str">
        <f t="shared" si="118"/>
        <v/>
      </c>
      <c r="AS491" s="93" t="str">
        <f t="shared" si="119"/>
        <v/>
      </c>
      <c r="AT491" s="96" t="str">
        <f t="shared" si="120"/>
        <v/>
      </c>
      <c r="AU491" s="93" t="str">
        <f t="shared" si="121"/>
        <v/>
      </c>
    </row>
    <row r="492" spans="1:47" x14ac:dyDescent="0.3">
      <c r="A492" t="s">
        <v>89</v>
      </c>
      <c r="B492" s="164" t="s">
        <v>2425</v>
      </c>
      <c r="C492" t="s">
        <v>1864</v>
      </c>
      <c r="D492" t="s">
        <v>1432</v>
      </c>
      <c r="E492" t="s">
        <v>90</v>
      </c>
      <c r="F492" t="s">
        <v>1433</v>
      </c>
      <c r="H492" t="s">
        <v>2426</v>
      </c>
      <c r="J492">
        <v>1800</v>
      </c>
      <c r="L492" t="s">
        <v>91</v>
      </c>
      <c r="O492" t="s">
        <v>94</v>
      </c>
      <c r="P492" s="19">
        <v>46176.43472222222</v>
      </c>
      <c r="R492" s="33">
        <v>46238</v>
      </c>
      <c r="S492" s="33">
        <v>46238</v>
      </c>
      <c r="T492"/>
      <c r="U492"/>
      <c r="V492"/>
      <c r="W492"/>
      <c r="AH492" s="55">
        <f t="shared" si="108"/>
        <v>0.5</v>
      </c>
      <c r="AI492" s="55" t="str">
        <f t="shared" si="109"/>
        <v>FALSO</v>
      </c>
      <c r="AJ492" s="55">
        <f t="shared" si="110"/>
        <v>0</v>
      </c>
      <c r="AK492" s="93" t="str">
        <f t="shared" si="111"/>
        <v/>
      </c>
      <c r="AL492" s="96" t="str">
        <f t="shared" si="112"/>
        <v/>
      </c>
      <c r="AM492" s="93" t="str">
        <f t="shared" si="113"/>
        <v/>
      </c>
      <c r="AN492" s="96" t="str">
        <f t="shared" si="114"/>
        <v/>
      </c>
      <c r="AO492" s="93" t="str">
        <f t="shared" si="115"/>
        <v/>
      </c>
      <c r="AP492" s="96" t="str">
        <f t="shared" si="116"/>
        <v/>
      </c>
      <c r="AQ492" s="93" t="str">
        <f t="shared" si="117"/>
        <v/>
      </c>
      <c r="AR492" s="96" t="str">
        <f t="shared" si="118"/>
        <v/>
      </c>
      <c r="AS492" s="93" t="str">
        <f t="shared" si="119"/>
        <v/>
      </c>
      <c r="AT492" s="96" t="str">
        <f t="shared" si="120"/>
        <v/>
      </c>
      <c r="AU492" s="93" t="str">
        <f t="shared" si="121"/>
        <v/>
      </c>
    </row>
    <row r="493" spans="1:47" x14ac:dyDescent="0.3">
      <c r="A493" t="s">
        <v>89</v>
      </c>
      <c r="B493" s="164" t="s">
        <v>2427</v>
      </c>
      <c r="C493" t="s">
        <v>1864</v>
      </c>
      <c r="D493" t="s">
        <v>1432</v>
      </c>
      <c r="E493" t="s">
        <v>90</v>
      </c>
      <c r="F493" t="s">
        <v>1433</v>
      </c>
      <c r="H493" t="s">
        <v>2428</v>
      </c>
      <c r="J493">
        <v>1800</v>
      </c>
      <c r="L493" t="s">
        <v>91</v>
      </c>
      <c r="O493" t="s">
        <v>94</v>
      </c>
      <c r="P493" s="19">
        <v>46176.401388888888</v>
      </c>
      <c r="Q493" s="33">
        <v>46237</v>
      </c>
      <c r="R493" s="33">
        <v>46238</v>
      </c>
      <c r="S493" s="33">
        <v>46238</v>
      </c>
      <c r="T493"/>
      <c r="U493"/>
      <c r="V493"/>
      <c r="W493"/>
      <c r="AH493" s="55">
        <f t="shared" si="108"/>
        <v>0.5</v>
      </c>
      <c r="AI493" s="55" t="str">
        <f t="shared" si="109"/>
        <v>FALSO</v>
      </c>
      <c r="AJ493" s="55">
        <f t="shared" si="110"/>
        <v>0</v>
      </c>
      <c r="AK493" s="93" t="str">
        <f t="shared" si="111"/>
        <v/>
      </c>
      <c r="AL493" s="96" t="str">
        <f t="shared" si="112"/>
        <v/>
      </c>
      <c r="AM493" s="93" t="str">
        <f t="shared" si="113"/>
        <v/>
      </c>
      <c r="AN493" s="96" t="str">
        <f t="shared" si="114"/>
        <v/>
      </c>
      <c r="AO493" s="93" t="str">
        <f t="shared" si="115"/>
        <v/>
      </c>
      <c r="AP493" s="96" t="str">
        <f t="shared" si="116"/>
        <v/>
      </c>
      <c r="AQ493" s="93" t="str">
        <f t="shared" si="117"/>
        <v/>
      </c>
      <c r="AR493" s="96" t="str">
        <f t="shared" si="118"/>
        <v/>
      </c>
      <c r="AS493" s="93" t="str">
        <f t="shared" si="119"/>
        <v/>
      </c>
      <c r="AT493" s="96" t="str">
        <f t="shared" si="120"/>
        <v/>
      </c>
      <c r="AU493" s="93" t="str">
        <f t="shared" si="121"/>
        <v/>
      </c>
    </row>
    <row r="494" spans="1:47" x14ac:dyDescent="0.3">
      <c r="A494" t="s">
        <v>89</v>
      </c>
      <c r="B494" s="164" t="s">
        <v>2429</v>
      </c>
      <c r="C494" t="s">
        <v>1573</v>
      </c>
      <c r="D494" t="s">
        <v>1432</v>
      </c>
      <c r="E494" t="s">
        <v>90</v>
      </c>
      <c r="F494" t="s">
        <v>1433</v>
      </c>
      <c r="H494" t="s">
        <v>2430</v>
      </c>
      <c r="L494" t="s">
        <v>91</v>
      </c>
      <c r="O494" t="s">
        <v>135</v>
      </c>
      <c r="P494" s="19">
        <v>46173.693749999999</v>
      </c>
      <c r="Q494" s="33">
        <v>46265</v>
      </c>
      <c r="R494" s="33">
        <v>46273</v>
      </c>
      <c r="T494"/>
      <c r="U494"/>
      <c r="V494"/>
      <c r="W494"/>
      <c r="AH494" s="55" t="str">
        <f t="shared" si="108"/>
        <v/>
      </c>
      <c r="AI494" s="55" t="str">
        <f t="shared" si="109"/>
        <v>FALSO</v>
      </c>
      <c r="AJ494" s="55">
        <f t="shared" si="110"/>
        <v>0</v>
      </c>
      <c r="AK494" s="93" t="str">
        <f t="shared" si="111"/>
        <v/>
      </c>
      <c r="AL494" s="96" t="str">
        <f t="shared" si="112"/>
        <v/>
      </c>
      <c r="AM494" s="93" t="str">
        <f t="shared" si="113"/>
        <v/>
      </c>
      <c r="AN494" s="96" t="str">
        <f t="shared" si="114"/>
        <v/>
      </c>
      <c r="AO494" s="93" t="str">
        <f t="shared" si="115"/>
        <v/>
      </c>
      <c r="AP494" s="96" t="str">
        <f t="shared" si="116"/>
        <v/>
      </c>
      <c r="AQ494" s="93" t="str">
        <f t="shared" si="117"/>
        <v/>
      </c>
      <c r="AR494" s="96" t="str">
        <f t="shared" si="118"/>
        <v/>
      </c>
      <c r="AS494" s="93" t="str">
        <f t="shared" si="119"/>
        <v/>
      </c>
      <c r="AT494" s="96" t="str">
        <f t="shared" si="120"/>
        <v/>
      </c>
      <c r="AU494" s="93" t="str">
        <f t="shared" si="121"/>
        <v/>
      </c>
    </row>
    <row r="495" spans="1:47" x14ac:dyDescent="0.3">
      <c r="A495" t="s">
        <v>89</v>
      </c>
      <c r="B495" s="164" t="s">
        <v>2431</v>
      </c>
      <c r="C495" t="s">
        <v>1573</v>
      </c>
      <c r="D495" t="s">
        <v>1432</v>
      </c>
      <c r="E495" t="s">
        <v>90</v>
      </c>
      <c r="F495" t="s">
        <v>1433</v>
      </c>
      <c r="H495" t="s">
        <v>2432</v>
      </c>
      <c r="L495" t="s">
        <v>91</v>
      </c>
      <c r="O495" t="s">
        <v>135</v>
      </c>
      <c r="P495" s="19">
        <v>46171.755555555559</v>
      </c>
      <c r="Q495" s="33">
        <v>46265</v>
      </c>
      <c r="R495" s="33">
        <v>46273</v>
      </c>
      <c r="T495"/>
      <c r="U495"/>
      <c r="V495"/>
      <c r="W495"/>
      <c r="AH495" s="55" t="str">
        <f t="shared" si="108"/>
        <v/>
      </c>
      <c r="AI495" s="55" t="str">
        <f t="shared" si="109"/>
        <v>FALSO</v>
      </c>
      <c r="AJ495" s="55">
        <f t="shared" si="110"/>
        <v>0</v>
      </c>
      <c r="AK495" s="93" t="str">
        <f t="shared" si="111"/>
        <v/>
      </c>
      <c r="AL495" s="96" t="str">
        <f t="shared" si="112"/>
        <v/>
      </c>
      <c r="AM495" s="93" t="str">
        <f t="shared" si="113"/>
        <v/>
      </c>
      <c r="AN495" s="96" t="str">
        <f t="shared" si="114"/>
        <v/>
      </c>
      <c r="AO495" s="93" t="str">
        <f t="shared" si="115"/>
        <v/>
      </c>
      <c r="AP495" s="96" t="str">
        <f t="shared" si="116"/>
        <v/>
      </c>
      <c r="AQ495" s="93" t="str">
        <f t="shared" si="117"/>
        <v/>
      </c>
      <c r="AR495" s="96" t="str">
        <f t="shared" si="118"/>
        <v/>
      </c>
      <c r="AS495" s="93" t="str">
        <f t="shared" si="119"/>
        <v/>
      </c>
      <c r="AT495" s="96" t="str">
        <f t="shared" si="120"/>
        <v/>
      </c>
      <c r="AU495" s="93" t="str">
        <f t="shared" si="121"/>
        <v/>
      </c>
    </row>
    <row r="496" spans="1:47" x14ac:dyDescent="0.3">
      <c r="A496" t="s">
        <v>89</v>
      </c>
      <c r="B496" s="164" t="s">
        <v>2433</v>
      </c>
      <c r="C496" t="s">
        <v>1573</v>
      </c>
      <c r="D496" t="s">
        <v>1432</v>
      </c>
      <c r="E496" t="s">
        <v>90</v>
      </c>
      <c r="F496" t="s">
        <v>1433</v>
      </c>
      <c r="H496" t="s">
        <v>2434</v>
      </c>
      <c r="L496" t="s">
        <v>91</v>
      </c>
      <c r="O496" t="s">
        <v>135</v>
      </c>
      <c r="P496" s="19">
        <v>46171.652777777781</v>
      </c>
      <c r="Q496" s="33">
        <v>46265</v>
      </c>
      <c r="R496" s="33">
        <v>46273</v>
      </c>
      <c r="T496"/>
      <c r="U496"/>
      <c r="V496"/>
      <c r="W496"/>
      <c r="AH496" s="55" t="str">
        <f t="shared" si="108"/>
        <v/>
      </c>
      <c r="AI496" s="55" t="str">
        <f t="shared" si="109"/>
        <v>FALSO</v>
      </c>
      <c r="AJ496" s="55">
        <f t="shared" si="110"/>
        <v>0</v>
      </c>
      <c r="AK496" s="93" t="str">
        <f t="shared" si="111"/>
        <v/>
      </c>
      <c r="AL496" s="96" t="str">
        <f t="shared" si="112"/>
        <v/>
      </c>
      <c r="AM496" s="93" t="str">
        <f t="shared" si="113"/>
        <v/>
      </c>
      <c r="AN496" s="96" t="str">
        <f t="shared" si="114"/>
        <v/>
      </c>
      <c r="AO496" s="93" t="str">
        <f t="shared" si="115"/>
        <v/>
      </c>
      <c r="AP496" s="96" t="str">
        <f t="shared" si="116"/>
        <v/>
      </c>
      <c r="AQ496" s="93" t="str">
        <f t="shared" si="117"/>
        <v/>
      </c>
      <c r="AR496" s="96" t="str">
        <f t="shared" si="118"/>
        <v/>
      </c>
      <c r="AS496" s="93" t="str">
        <f t="shared" si="119"/>
        <v/>
      </c>
      <c r="AT496" s="96" t="str">
        <f t="shared" si="120"/>
        <v/>
      </c>
      <c r="AU496" s="93" t="str">
        <f t="shared" si="121"/>
        <v/>
      </c>
    </row>
    <row r="497" spans="1:47" x14ac:dyDescent="0.3">
      <c r="A497" t="s">
        <v>89</v>
      </c>
      <c r="B497" s="164" t="s">
        <v>2435</v>
      </c>
      <c r="C497" t="s">
        <v>1694</v>
      </c>
      <c r="D497" t="s">
        <v>1432</v>
      </c>
      <c r="E497" t="s">
        <v>90</v>
      </c>
      <c r="F497" t="s">
        <v>1433</v>
      </c>
      <c r="H497" t="s">
        <v>2436</v>
      </c>
      <c r="J497">
        <v>1800</v>
      </c>
      <c r="L497" t="s">
        <v>91</v>
      </c>
      <c r="O497" t="s">
        <v>94</v>
      </c>
      <c r="P497" s="19">
        <v>46171.449305555558</v>
      </c>
      <c r="Q497" s="33">
        <v>46251</v>
      </c>
      <c r="R497" s="33">
        <v>46252</v>
      </c>
      <c r="S497" s="33">
        <v>46252</v>
      </c>
      <c r="T497"/>
      <c r="U497"/>
      <c r="V497"/>
      <c r="W497"/>
      <c r="AH497" s="55">
        <f t="shared" si="108"/>
        <v>0.5</v>
      </c>
      <c r="AI497" s="55" t="str">
        <f t="shared" si="109"/>
        <v>FALSO</v>
      </c>
      <c r="AJ497" s="55">
        <f t="shared" si="110"/>
        <v>0</v>
      </c>
      <c r="AK497" s="93" t="str">
        <f t="shared" si="111"/>
        <v/>
      </c>
      <c r="AL497" s="96" t="str">
        <f t="shared" si="112"/>
        <v/>
      </c>
      <c r="AM497" s="93" t="str">
        <f t="shared" si="113"/>
        <v/>
      </c>
      <c r="AN497" s="96" t="str">
        <f t="shared" si="114"/>
        <v/>
      </c>
      <c r="AO497" s="93" t="str">
        <f t="shared" si="115"/>
        <v/>
      </c>
      <c r="AP497" s="96" t="str">
        <f t="shared" si="116"/>
        <v/>
      </c>
      <c r="AQ497" s="93" t="str">
        <f t="shared" si="117"/>
        <v/>
      </c>
      <c r="AR497" s="96" t="str">
        <f t="shared" si="118"/>
        <v/>
      </c>
      <c r="AS497" s="93" t="str">
        <f t="shared" si="119"/>
        <v/>
      </c>
      <c r="AT497" s="96" t="str">
        <f t="shared" si="120"/>
        <v/>
      </c>
      <c r="AU497" s="93" t="str">
        <f t="shared" si="121"/>
        <v/>
      </c>
    </row>
    <row r="498" spans="1:47" x14ac:dyDescent="0.3">
      <c r="A498" t="s">
        <v>89</v>
      </c>
      <c r="B498" s="164" t="s">
        <v>2437</v>
      </c>
      <c r="C498" t="s">
        <v>1573</v>
      </c>
      <c r="D498" t="s">
        <v>1432</v>
      </c>
      <c r="E498" t="s">
        <v>90</v>
      </c>
      <c r="F498" t="s">
        <v>1433</v>
      </c>
      <c r="H498" t="s">
        <v>2438</v>
      </c>
      <c r="J498">
        <v>1200</v>
      </c>
      <c r="L498" t="s">
        <v>91</v>
      </c>
      <c r="O498" t="s">
        <v>94</v>
      </c>
      <c r="P498" s="19">
        <v>46171.448611111111</v>
      </c>
      <c r="Q498" s="33">
        <v>46265</v>
      </c>
      <c r="R498" s="33">
        <v>46266</v>
      </c>
      <c r="S498" s="33">
        <v>46266</v>
      </c>
      <c r="T498"/>
      <c r="U498"/>
      <c r="V498"/>
      <c r="W498"/>
      <c r="AH498" s="55">
        <f t="shared" si="108"/>
        <v>0.33333333333333331</v>
      </c>
      <c r="AI498" s="55" t="str">
        <f t="shared" si="109"/>
        <v>FALSO</v>
      </c>
      <c r="AJ498" s="55">
        <f t="shared" si="110"/>
        <v>0</v>
      </c>
      <c r="AK498" s="93" t="str">
        <f t="shared" si="111"/>
        <v/>
      </c>
      <c r="AL498" s="96" t="str">
        <f t="shared" si="112"/>
        <v/>
      </c>
      <c r="AM498" s="93" t="str">
        <f t="shared" si="113"/>
        <v/>
      </c>
      <c r="AN498" s="96" t="str">
        <f t="shared" si="114"/>
        <v/>
      </c>
      <c r="AO498" s="93" t="str">
        <f t="shared" si="115"/>
        <v/>
      </c>
      <c r="AP498" s="96" t="str">
        <f t="shared" si="116"/>
        <v/>
      </c>
      <c r="AQ498" s="93" t="str">
        <f t="shared" si="117"/>
        <v/>
      </c>
      <c r="AR498" s="96" t="str">
        <f t="shared" si="118"/>
        <v/>
      </c>
      <c r="AS498" s="93" t="str">
        <f t="shared" si="119"/>
        <v/>
      </c>
      <c r="AT498" s="96" t="str">
        <f t="shared" si="120"/>
        <v/>
      </c>
      <c r="AU498" s="93" t="str">
        <f t="shared" si="121"/>
        <v/>
      </c>
    </row>
    <row r="499" spans="1:47" x14ac:dyDescent="0.3">
      <c r="A499" t="s">
        <v>89</v>
      </c>
      <c r="B499" s="164" t="s">
        <v>2439</v>
      </c>
      <c r="C499" t="s">
        <v>1431</v>
      </c>
      <c r="D499" t="s">
        <v>1432</v>
      </c>
      <c r="E499" t="s">
        <v>90</v>
      </c>
      <c r="F499" t="s">
        <v>1433</v>
      </c>
      <c r="H499" t="s">
        <v>2440</v>
      </c>
      <c r="J499">
        <v>3600</v>
      </c>
      <c r="L499" t="s">
        <v>91</v>
      </c>
      <c r="O499" t="s">
        <v>94</v>
      </c>
      <c r="P499" s="19">
        <v>46170.767361111109</v>
      </c>
      <c r="R499" s="33">
        <v>46280</v>
      </c>
      <c r="S499" s="33">
        <v>46281</v>
      </c>
      <c r="T499"/>
      <c r="U499"/>
      <c r="V499"/>
      <c r="W499"/>
      <c r="AH499" s="55">
        <f t="shared" si="108"/>
        <v>1</v>
      </c>
      <c r="AI499" s="55" t="str">
        <f t="shared" si="109"/>
        <v>FALSO</v>
      </c>
      <c r="AJ499" s="55">
        <f t="shared" si="110"/>
        <v>0</v>
      </c>
      <c r="AK499" s="93" t="str">
        <f t="shared" si="111"/>
        <v/>
      </c>
      <c r="AL499" s="96" t="str">
        <f t="shared" si="112"/>
        <v/>
      </c>
      <c r="AM499" s="93" t="str">
        <f t="shared" si="113"/>
        <v/>
      </c>
      <c r="AN499" s="96" t="str">
        <f t="shared" si="114"/>
        <v/>
      </c>
      <c r="AO499" s="93" t="str">
        <f t="shared" si="115"/>
        <v/>
      </c>
      <c r="AP499" s="96" t="str">
        <f t="shared" si="116"/>
        <v/>
      </c>
      <c r="AQ499" s="93" t="str">
        <f t="shared" si="117"/>
        <v/>
      </c>
      <c r="AR499" s="96" t="str">
        <f t="shared" si="118"/>
        <v/>
      </c>
      <c r="AS499" s="93" t="str">
        <f t="shared" si="119"/>
        <v/>
      </c>
      <c r="AT499" s="96" t="str">
        <f t="shared" si="120"/>
        <v/>
      </c>
      <c r="AU499" s="93" t="str">
        <f t="shared" si="121"/>
        <v/>
      </c>
    </row>
    <row r="500" spans="1:47" x14ac:dyDescent="0.3">
      <c r="A500" t="s">
        <v>89</v>
      </c>
      <c r="B500" s="164" t="s">
        <v>2441</v>
      </c>
      <c r="C500" t="s">
        <v>1573</v>
      </c>
      <c r="D500" t="s">
        <v>1432</v>
      </c>
      <c r="E500" t="s">
        <v>90</v>
      </c>
      <c r="F500" t="s">
        <v>1433</v>
      </c>
      <c r="H500" t="s">
        <v>2442</v>
      </c>
      <c r="L500" t="s">
        <v>91</v>
      </c>
      <c r="O500" t="s">
        <v>135</v>
      </c>
      <c r="P500" s="19">
        <v>46170.767361111109</v>
      </c>
      <c r="Q500" s="33">
        <v>46265</v>
      </c>
      <c r="R500" s="33">
        <v>46273</v>
      </c>
      <c r="S500"/>
      <c r="T500"/>
      <c r="U500"/>
      <c r="V500"/>
      <c r="W500"/>
      <c r="AH500" s="55" t="str">
        <f t="shared" si="108"/>
        <v/>
      </c>
      <c r="AI500" s="55" t="str">
        <f t="shared" si="109"/>
        <v>FALSO</v>
      </c>
      <c r="AJ500" s="55">
        <f t="shared" si="110"/>
        <v>0</v>
      </c>
      <c r="AK500" s="93" t="str">
        <f t="shared" si="111"/>
        <v/>
      </c>
      <c r="AL500" s="96" t="str">
        <f t="shared" si="112"/>
        <v/>
      </c>
      <c r="AM500" s="93" t="str">
        <f t="shared" si="113"/>
        <v/>
      </c>
      <c r="AN500" s="96" t="str">
        <f t="shared" si="114"/>
        <v/>
      </c>
      <c r="AO500" s="93" t="str">
        <f t="shared" si="115"/>
        <v/>
      </c>
      <c r="AP500" s="96" t="str">
        <f t="shared" si="116"/>
        <v/>
      </c>
      <c r="AQ500" s="93" t="str">
        <f t="shared" si="117"/>
        <v/>
      </c>
      <c r="AR500" s="96" t="str">
        <f t="shared" si="118"/>
        <v/>
      </c>
      <c r="AS500" s="93" t="str">
        <f t="shared" si="119"/>
        <v/>
      </c>
      <c r="AT500" s="96" t="str">
        <f t="shared" si="120"/>
        <v/>
      </c>
      <c r="AU500" s="93" t="str">
        <f t="shared" si="121"/>
        <v/>
      </c>
    </row>
    <row r="501" spans="1:47" x14ac:dyDescent="0.3">
      <c r="A501" t="s">
        <v>89</v>
      </c>
      <c r="B501" s="164" t="s">
        <v>2443</v>
      </c>
      <c r="C501" t="s">
        <v>2135</v>
      </c>
      <c r="D501" t="s">
        <v>1432</v>
      </c>
      <c r="E501" t="s">
        <v>90</v>
      </c>
      <c r="F501" t="s">
        <v>1433</v>
      </c>
      <c r="H501" t="s">
        <v>2444</v>
      </c>
      <c r="L501" t="s">
        <v>91</v>
      </c>
      <c r="O501" t="s">
        <v>135</v>
      </c>
      <c r="P501" s="19">
        <v>46169.417361111111</v>
      </c>
      <c r="Q501" s="33">
        <v>46209</v>
      </c>
      <c r="R501" s="33">
        <v>46212</v>
      </c>
      <c r="T501"/>
      <c r="U501"/>
      <c r="V501"/>
      <c r="W501"/>
      <c r="AH501" s="55" t="str">
        <f t="shared" si="108"/>
        <v/>
      </c>
      <c r="AI501" s="55" t="str">
        <f t="shared" si="109"/>
        <v>FALSO</v>
      </c>
      <c r="AJ501" s="55">
        <f t="shared" si="110"/>
        <v>0</v>
      </c>
      <c r="AK501" s="93" t="str">
        <f t="shared" si="111"/>
        <v/>
      </c>
      <c r="AL501" s="96" t="str">
        <f t="shared" si="112"/>
        <v/>
      </c>
      <c r="AM501" s="93" t="str">
        <f t="shared" si="113"/>
        <v/>
      </c>
      <c r="AN501" s="96" t="str">
        <f t="shared" si="114"/>
        <v/>
      </c>
      <c r="AO501" s="93" t="str">
        <f t="shared" si="115"/>
        <v/>
      </c>
      <c r="AP501" s="96" t="str">
        <f t="shared" si="116"/>
        <v/>
      </c>
      <c r="AQ501" s="93" t="str">
        <f t="shared" si="117"/>
        <v/>
      </c>
      <c r="AR501" s="96" t="str">
        <f t="shared" si="118"/>
        <v/>
      </c>
      <c r="AS501" s="93" t="str">
        <f t="shared" si="119"/>
        <v/>
      </c>
      <c r="AT501" s="96" t="str">
        <f t="shared" si="120"/>
        <v/>
      </c>
      <c r="AU501" s="93" t="str">
        <f t="shared" si="121"/>
        <v/>
      </c>
    </row>
    <row r="502" spans="1:47" x14ac:dyDescent="0.3">
      <c r="A502" t="s">
        <v>89</v>
      </c>
      <c r="B502" s="164" t="s">
        <v>2445</v>
      </c>
      <c r="C502" t="s">
        <v>1436</v>
      </c>
      <c r="D502" t="s">
        <v>1432</v>
      </c>
      <c r="E502" t="s">
        <v>90</v>
      </c>
      <c r="F502" t="s">
        <v>1433</v>
      </c>
      <c r="H502" t="s">
        <v>2446</v>
      </c>
      <c r="J502">
        <v>1800</v>
      </c>
      <c r="L502" t="s">
        <v>91</v>
      </c>
      <c r="O502" t="s">
        <v>94</v>
      </c>
      <c r="P502" s="19">
        <v>46165.81527777778</v>
      </c>
      <c r="Q502" s="33">
        <v>46279</v>
      </c>
      <c r="R502" s="33">
        <v>46287</v>
      </c>
      <c r="S502" s="33">
        <v>46287</v>
      </c>
      <c r="T502"/>
      <c r="U502"/>
      <c r="V502"/>
      <c r="W502"/>
      <c r="AH502" s="55">
        <f t="shared" si="108"/>
        <v>0.5</v>
      </c>
      <c r="AI502" s="55" t="str">
        <f t="shared" si="109"/>
        <v>FALSO</v>
      </c>
      <c r="AJ502" s="55">
        <f t="shared" si="110"/>
        <v>0</v>
      </c>
      <c r="AK502" s="93" t="str">
        <f t="shared" si="111"/>
        <v/>
      </c>
      <c r="AL502" s="96" t="str">
        <f t="shared" si="112"/>
        <v/>
      </c>
      <c r="AM502" s="93" t="str">
        <f t="shared" si="113"/>
        <v/>
      </c>
      <c r="AN502" s="96" t="str">
        <f t="shared" si="114"/>
        <v/>
      </c>
      <c r="AO502" s="93" t="str">
        <f t="shared" si="115"/>
        <v/>
      </c>
      <c r="AP502" s="96" t="str">
        <f t="shared" si="116"/>
        <v/>
      </c>
      <c r="AQ502" s="93" t="str">
        <f t="shared" si="117"/>
        <v/>
      </c>
      <c r="AR502" s="96" t="str">
        <f t="shared" si="118"/>
        <v/>
      </c>
      <c r="AS502" s="93" t="str">
        <f t="shared" si="119"/>
        <v/>
      </c>
      <c r="AT502" s="96" t="str">
        <f t="shared" si="120"/>
        <v/>
      </c>
      <c r="AU502" s="93" t="str">
        <f t="shared" si="121"/>
        <v/>
      </c>
    </row>
    <row r="503" spans="1:47" x14ac:dyDescent="0.3">
      <c r="A503" t="s">
        <v>84</v>
      </c>
      <c r="B503" s="164" t="s">
        <v>2447</v>
      </c>
      <c r="C503" t="s">
        <v>2135</v>
      </c>
      <c r="D503" t="s">
        <v>1432</v>
      </c>
      <c r="E503" t="s">
        <v>90</v>
      </c>
      <c r="F503" t="s">
        <v>1433</v>
      </c>
      <c r="H503" t="s">
        <v>2448</v>
      </c>
      <c r="J503">
        <v>600</v>
      </c>
      <c r="L503" t="s">
        <v>91</v>
      </c>
      <c r="O503" t="s">
        <v>94</v>
      </c>
      <c r="P503" s="19">
        <v>46165.4375</v>
      </c>
      <c r="Q503" s="33">
        <v>46209</v>
      </c>
      <c r="R503" s="33">
        <v>46213</v>
      </c>
      <c r="S503" s="33">
        <v>46213</v>
      </c>
      <c r="T503"/>
      <c r="U503"/>
      <c r="V503"/>
      <c r="W503"/>
      <c r="AH503" s="55">
        <f t="shared" si="108"/>
        <v>0.16666666666666666</v>
      </c>
      <c r="AI503" s="55" t="str">
        <f t="shared" si="109"/>
        <v>FALSO</v>
      </c>
      <c r="AJ503" s="55">
        <f t="shared" si="110"/>
        <v>0</v>
      </c>
      <c r="AK503" s="93" t="str">
        <f t="shared" si="111"/>
        <v/>
      </c>
      <c r="AL503" s="96" t="str">
        <f t="shared" si="112"/>
        <v/>
      </c>
      <c r="AM503" s="93" t="str">
        <f t="shared" si="113"/>
        <v/>
      </c>
      <c r="AN503" s="96" t="str">
        <f t="shared" si="114"/>
        <v/>
      </c>
      <c r="AO503" s="93" t="str">
        <f t="shared" si="115"/>
        <v/>
      </c>
      <c r="AP503" s="96" t="str">
        <f t="shared" si="116"/>
        <v/>
      </c>
      <c r="AQ503" s="93" t="str">
        <f t="shared" si="117"/>
        <v/>
      </c>
      <c r="AR503" s="96" t="str">
        <f t="shared" si="118"/>
        <v/>
      </c>
      <c r="AS503" s="93" t="str">
        <f t="shared" si="119"/>
        <v/>
      </c>
      <c r="AT503" s="96" t="str">
        <f t="shared" si="120"/>
        <v/>
      </c>
      <c r="AU503" s="93" t="str">
        <f t="shared" si="121"/>
        <v/>
      </c>
    </row>
    <row r="504" spans="1:47" x14ac:dyDescent="0.3">
      <c r="A504" t="s">
        <v>89</v>
      </c>
      <c r="B504" s="164" t="s">
        <v>2449</v>
      </c>
      <c r="C504" t="s">
        <v>2129</v>
      </c>
      <c r="D504" t="s">
        <v>1432</v>
      </c>
      <c r="E504" t="s">
        <v>90</v>
      </c>
      <c r="F504" t="s">
        <v>1433</v>
      </c>
      <c r="H504" t="s">
        <v>2450</v>
      </c>
      <c r="J504">
        <v>14400</v>
      </c>
      <c r="L504" t="s">
        <v>91</v>
      </c>
      <c r="O504" t="s">
        <v>94</v>
      </c>
      <c r="P504" s="19">
        <v>46154.625694444447</v>
      </c>
      <c r="Q504" s="33">
        <v>46209</v>
      </c>
      <c r="R504" s="33">
        <v>46218</v>
      </c>
      <c r="S504" s="33">
        <v>46218</v>
      </c>
      <c r="T504"/>
      <c r="U504"/>
      <c r="V504"/>
      <c r="W504"/>
      <c r="AH504" s="55">
        <f t="shared" si="108"/>
        <v>4</v>
      </c>
      <c r="AI504" s="55" t="str">
        <f t="shared" si="109"/>
        <v>FALSO</v>
      </c>
      <c r="AJ504" s="55">
        <f t="shared" si="110"/>
        <v>0</v>
      </c>
      <c r="AK504" s="93" t="str">
        <f t="shared" si="111"/>
        <v/>
      </c>
      <c r="AL504" s="96" t="str">
        <f t="shared" si="112"/>
        <v/>
      </c>
      <c r="AM504" s="93" t="str">
        <f t="shared" si="113"/>
        <v/>
      </c>
      <c r="AN504" s="96" t="str">
        <f t="shared" si="114"/>
        <v/>
      </c>
      <c r="AO504" s="93" t="str">
        <f t="shared" si="115"/>
        <v/>
      </c>
      <c r="AP504" s="96" t="str">
        <f t="shared" si="116"/>
        <v/>
      </c>
      <c r="AQ504" s="93" t="str">
        <f t="shared" si="117"/>
        <v/>
      </c>
      <c r="AR504" s="96" t="str">
        <f t="shared" si="118"/>
        <v/>
      </c>
      <c r="AS504" s="93" t="str">
        <f t="shared" si="119"/>
        <v/>
      </c>
      <c r="AT504" s="96" t="str">
        <f t="shared" si="120"/>
        <v/>
      </c>
      <c r="AU504" s="93" t="str">
        <f t="shared" si="121"/>
        <v/>
      </c>
    </row>
    <row r="505" spans="1:47" x14ac:dyDescent="0.3">
      <c r="A505" t="s">
        <v>89</v>
      </c>
      <c r="B505" s="164" t="s">
        <v>2451</v>
      </c>
      <c r="C505" t="s">
        <v>2135</v>
      </c>
      <c r="D505" t="s">
        <v>1432</v>
      </c>
      <c r="E505" t="s">
        <v>90</v>
      </c>
      <c r="F505" t="s">
        <v>1433</v>
      </c>
      <c r="H505" t="s">
        <v>2452</v>
      </c>
      <c r="L505" t="s">
        <v>91</v>
      </c>
      <c r="O505" t="s">
        <v>135</v>
      </c>
      <c r="P505" s="19">
        <v>46153.617361111108</v>
      </c>
      <c r="Q505" s="33">
        <v>46209</v>
      </c>
      <c r="R505" s="33">
        <v>46212</v>
      </c>
      <c r="T505"/>
      <c r="U505"/>
      <c r="V505"/>
      <c r="W505"/>
      <c r="AH505" s="55" t="str">
        <f t="shared" si="108"/>
        <v/>
      </c>
      <c r="AI505" s="55" t="str">
        <f t="shared" si="109"/>
        <v>FALSO</v>
      </c>
      <c r="AJ505" s="55">
        <f t="shared" si="110"/>
        <v>0</v>
      </c>
      <c r="AK505" s="93" t="str">
        <f t="shared" si="111"/>
        <v/>
      </c>
      <c r="AL505" s="96" t="str">
        <f t="shared" si="112"/>
        <v/>
      </c>
      <c r="AM505" s="93" t="str">
        <f t="shared" si="113"/>
        <v/>
      </c>
      <c r="AN505" s="96" t="str">
        <f t="shared" si="114"/>
        <v/>
      </c>
      <c r="AO505" s="93" t="str">
        <f t="shared" si="115"/>
        <v/>
      </c>
      <c r="AP505" s="96" t="str">
        <f t="shared" si="116"/>
        <v/>
      </c>
      <c r="AQ505" s="93" t="str">
        <f t="shared" si="117"/>
        <v/>
      </c>
      <c r="AR505" s="96" t="str">
        <f t="shared" si="118"/>
        <v/>
      </c>
      <c r="AS505" s="93" t="str">
        <f t="shared" si="119"/>
        <v/>
      </c>
      <c r="AT505" s="96" t="str">
        <f t="shared" si="120"/>
        <v/>
      </c>
      <c r="AU505" s="93" t="str">
        <f t="shared" si="121"/>
        <v/>
      </c>
    </row>
    <row r="506" spans="1:47" x14ac:dyDescent="0.3">
      <c r="A506" t="s">
        <v>96</v>
      </c>
      <c r="B506" s="164" t="s">
        <v>2453</v>
      </c>
      <c r="C506" t="s">
        <v>1573</v>
      </c>
      <c r="D506" t="s">
        <v>1432</v>
      </c>
      <c r="E506" t="s">
        <v>90</v>
      </c>
      <c r="F506" t="s">
        <v>1433</v>
      </c>
      <c r="G506">
        <v>3</v>
      </c>
      <c r="H506" t="s">
        <v>2454</v>
      </c>
      <c r="I506">
        <v>2</v>
      </c>
      <c r="J506">
        <v>54600</v>
      </c>
      <c r="L506" t="s">
        <v>91</v>
      </c>
      <c r="M506" s="164" t="s">
        <v>2455</v>
      </c>
      <c r="O506" t="s">
        <v>94</v>
      </c>
      <c r="P506" s="19">
        <v>46125.591666666667</v>
      </c>
      <c r="Q506" s="33">
        <v>46265</v>
      </c>
      <c r="R506" s="33">
        <v>46266</v>
      </c>
      <c r="S506" s="33">
        <v>46275</v>
      </c>
      <c r="T506" s="33">
        <v>46275</v>
      </c>
      <c r="U506" s="33">
        <v>46275</v>
      </c>
      <c r="V506" s="33">
        <v>46275</v>
      </c>
      <c r="W506"/>
      <c r="Y506">
        <v>7</v>
      </c>
      <c r="AB506">
        <v>108</v>
      </c>
      <c r="AG506" t="s">
        <v>2280</v>
      </c>
      <c r="AH506" s="55">
        <f t="shared" si="108"/>
        <v>15.166666666666666</v>
      </c>
      <c r="AI506" s="55" t="str">
        <f t="shared" si="109"/>
        <v>FALSO</v>
      </c>
      <c r="AJ506" s="55">
        <f t="shared" si="110"/>
        <v>0</v>
      </c>
      <c r="AK506" s="93">
        <f t="shared" si="111"/>
        <v>100</v>
      </c>
      <c r="AL506" s="96" t="str">
        <f t="shared" si="112"/>
        <v/>
      </c>
      <c r="AM506" s="93">
        <f t="shared" si="113"/>
        <v>7</v>
      </c>
      <c r="AN506" s="96" t="b">
        <f t="shared" si="114"/>
        <v>1</v>
      </c>
      <c r="AO506" s="93">
        <f t="shared" si="115"/>
        <v>1</v>
      </c>
      <c r="AP506" s="96" t="str">
        <f t="shared" si="116"/>
        <v/>
      </c>
      <c r="AQ506" s="93" t="str">
        <f t="shared" si="117"/>
        <v/>
      </c>
      <c r="AR506" s="96" t="str">
        <f t="shared" si="118"/>
        <v/>
      </c>
      <c r="AS506" s="93" t="str">
        <f t="shared" si="119"/>
        <v/>
      </c>
      <c r="AT506" s="96" t="b">
        <f t="shared" si="120"/>
        <v>1</v>
      </c>
      <c r="AU506" s="93" t="str">
        <f t="shared" si="121"/>
        <v>SGTB-247</v>
      </c>
    </row>
    <row r="507" spans="1:47" x14ac:dyDescent="0.3">
      <c r="A507" t="s">
        <v>84</v>
      </c>
      <c r="B507" s="164" t="s">
        <v>2456</v>
      </c>
      <c r="C507" t="s">
        <v>2457</v>
      </c>
      <c r="D507" t="s">
        <v>1150</v>
      </c>
      <c r="E507" t="s">
        <v>90</v>
      </c>
      <c r="F507" t="s">
        <v>2458</v>
      </c>
      <c r="H507" t="s">
        <v>2459</v>
      </c>
      <c r="L507" t="s">
        <v>91</v>
      </c>
      <c r="O507" t="s">
        <v>135</v>
      </c>
      <c r="P507" s="19">
        <v>46290.654166666667</v>
      </c>
      <c r="Q507" s="33">
        <v>46279</v>
      </c>
      <c r="R507" s="33">
        <v>46294</v>
      </c>
      <c r="T507"/>
      <c r="U507"/>
      <c r="V507"/>
      <c r="W507"/>
      <c r="AH507" s="55" t="str">
        <f t="shared" si="108"/>
        <v/>
      </c>
      <c r="AI507" s="55" t="str">
        <f t="shared" si="109"/>
        <v>FALSO</v>
      </c>
      <c r="AJ507" s="55">
        <f t="shared" si="110"/>
        <v>0</v>
      </c>
      <c r="AK507" s="93" t="str">
        <f t="shared" si="111"/>
        <v/>
      </c>
      <c r="AL507" s="96" t="str">
        <f t="shared" si="112"/>
        <v/>
      </c>
      <c r="AM507" s="93" t="str">
        <f t="shared" si="113"/>
        <v/>
      </c>
      <c r="AN507" s="96" t="str">
        <f t="shared" si="114"/>
        <v/>
      </c>
      <c r="AO507" s="93" t="str">
        <f t="shared" si="115"/>
        <v/>
      </c>
      <c r="AP507" s="96" t="str">
        <f t="shared" si="116"/>
        <v/>
      </c>
      <c r="AQ507" s="93" t="str">
        <f t="shared" si="117"/>
        <v/>
      </c>
      <c r="AR507" s="96" t="str">
        <f t="shared" si="118"/>
        <v/>
      </c>
      <c r="AS507" s="93" t="str">
        <f t="shared" si="119"/>
        <v/>
      </c>
      <c r="AT507" s="96" t="str">
        <f t="shared" si="120"/>
        <v/>
      </c>
      <c r="AU507" s="93" t="str">
        <f t="shared" si="121"/>
        <v/>
      </c>
    </row>
    <row r="508" spans="1:47" x14ac:dyDescent="0.3">
      <c r="A508" t="s">
        <v>84</v>
      </c>
      <c r="B508" s="164" t="s">
        <v>2460</v>
      </c>
      <c r="C508" t="s">
        <v>2457</v>
      </c>
      <c r="D508" t="s">
        <v>1150</v>
      </c>
      <c r="E508" t="s">
        <v>94</v>
      </c>
      <c r="F508" t="s">
        <v>2461</v>
      </c>
      <c r="H508" t="s">
        <v>2462</v>
      </c>
      <c r="L508" t="s">
        <v>91</v>
      </c>
      <c r="P508" s="19">
        <v>46290.543749999997</v>
      </c>
      <c r="Q508" s="33">
        <v>46279</v>
      </c>
      <c r="R508" s="33">
        <v>46290</v>
      </c>
      <c r="S508" s="33">
        <v>46294</v>
      </c>
      <c r="T508"/>
      <c r="U508"/>
      <c r="V508"/>
      <c r="W508"/>
      <c r="AH508" s="55" t="str">
        <f t="shared" si="108"/>
        <v/>
      </c>
      <c r="AI508" s="55" t="str">
        <f t="shared" si="109"/>
        <v>FALSO</v>
      </c>
      <c r="AJ508" s="55">
        <f t="shared" si="110"/>
        <v>0</v>
      </c>
      <c r="AK508" s="93" t="str">
        <f t="shared" si="111"/>
        <v/>
      </c>
      <c r="AL508" s="96" t="str">
        <f t="shared" si="112"/>
        <v/>
      </c>
      <c r="AM508" s="93" t="str">
        <f t="shared" si="113"/>
        <v/>
      </c>
      <c r="AN508" s="96" t="str">
        <f t="shared" si="114"/>
        <v/>
      </c>
      <c r="AO508" s="93" t="str">
        <f t="shared" si="115"/>
        <v/>
      </c>
      <c r="AP508" s="96" t="str">
        <f t="shared" si="116"/>
        <v/>
      </c>
      <c r="AQ508" s="93" t="str">
        <f t="shared" si="117"/>
        <v/>
      </c>
      <c r="AR508" s="96" t="str">
        <f t="shared" si="118"/>
        <v/>
      </c>
      <c r="AS508" s="93" t="str">
        <f t="shared" si="119"/>
        <v/>
      </c>
      <c r="AT508" s="96" t="str">
        <f t="shared" si="120"/>
        <v/>
      </c>
      <c r="AU508" s="93" t="str">
        <f t="shared" si="121"/>
        <v/>
      </c>
    </row>
    <row r="509" spans="1:47" x14ac:dyDescent="0.3">
      <c r="A509" t="s">
        <v>84</v>
      </c>
      <c r="B509" s="164" t="s">
        <v>2463</v>
      </c>
      <c r="C509" t="s">
        <v>2464</v>
      </c>
      <c r="D509" t="s">
        <v>1150</v>
      </c>
      <c r="E509" t="s">
        <v>90</v>
      </c>
      <c r="F509" t="s">
        <v>2465</v>
      </c>
      <c r="H509" t="s">
        <v>2466</v>
      </c>
      <c r="L509" t="s">
        <v>91</v>
      </c>
      <c r="O509" t="s">
        <v>135</v>
      </c>
      <c r="P509" s="19">
        <v>46290.515277777777</v>
      </c>
      <c r="Q509" s="33">
        <v>46279</v>
      </c>
      <c r="R509" s="33">
        <v>46290</v>
      </c>
      <c r="T509"/>
      <c r="U509"/>
      <c r="V509"/>
      <c r="W509"/>
      <c r="AH509" s="55" t="str">
        <f t="shared" si="108"/>
        <v/>
      </c>
      <c r="AI509" s="55" t="str">
        <f t="shared" si="109"/>
        <v>FALSO</v>
      </c>
      <c r="AJ509" s="55">
        <f t="shared" si="110"/>
        <v>0</v>
      </c>
      <c r="AK509" s="93" t="str">
        <f t="shared" si="111"/>
        <v/>
      </c>
      <c r="AL509" s="96" t="str">
        <f t="shared" si="112"/>
        <v/>
      </c>
      <c r="AM509" s="93" t="str">
        <f t="shared" si="113"/>
        <v/>
      </c>
      <c r="AN509" s="96" t="str">
        <f t="shared" si="114"/>
        <v/>
      </c>
      <c r="AO509" s="93" t="str">
        <f t="shared" si="115"/>
        <v/>
      </c>
      <c r="AP509" s="96" t="str">
        <f t="shared" si="116"/>
        <v/>
      </c>
      <c r="AQ509" s="93" t="str">
        <f t="shared" si="117"/>
        <v/>
      </c>
      <c r="AR509" s="96" t="str">
        <f t="shared" si="118"/>
        <v/>
      </c>
      <c r="AS509" s="93" t="str">
        <f t="shared" si="119"/>
        <v/>
      </c>
      <c r="AT509" s="96" t="str">
        <f t="shared" si="120"/>
        <v/>
      </c>
      <c r="AU509" s="93" t="str">
        <f t="shared" si="121"/>
        <v/>
      </c>
    </row>
    <row r="510" spans="1:47" x14ac:dyDescent="0.3">
      <c r="A510" t="s">
        <v>84</v>
      </c>
      <c r="B510" s="164" t="s">
        <v>2467</v>
      </c>
      <c r="C510" t="s">
        <v>2464</v>
      </c>
      <c r="D510" t="s">
        <v>1150</v>
      </c>
      <c r="E510" t="s">
        <v>90</v>
      </c>
      <c r="F510" t="s">
        <v>2465</v>
      </c>
      <c r="H510" t="s">
        <v>2468</v>
      </c>
      <c r="L510" t="s">
        <v>91</v>
      </c>
      <c r="O510" t="s">
        <v>135</v>
      </c>
      <c r="P510" s="19">
        <v>46290.506249999999</v>
      </c>
      <c r="Q510" s="33">
        <v>46279</v>
      </c>
      <c r="R510" s="33">
        <v>46290</v>
      </c>
      <c r="T510"/>
      <c r="U510"/>
      <c r="V510"/>
      <c r="W510"/>
      <c r="AH510" s="55" t="str">
        <f t="shared" si="108"/>
        <v/>
      </c>
      <c r="AI510" s="55" t="str">
        <f t="shared" si="109"/>
        <v>FALSO</v>
      </c>
      <c r="AJ510" s="55">
        <f t="shared" si="110"/>
        <v>0</v>
      </c>
      <c r="AK510" s="93" t="str">
        <f t="shared" si="111"/>
        <v/>
      </c>
      <c r="AL510" s="96" t="str">
        <f t="shared" si="112"/>
        <v/>
      </c>
      <c r="AM510" s="93" t="str">
        <f t="shared" si="113"/>
        <v/>
      </c>
      <c r="AN510" s="96" t="str">
        <f t="shared" si="114"/>
        <v/>
      </c>
      <c r="AO510" s="93" t="str">
        <f t="shared" si="115"/>
        <v/>
      </c>
      <c r="AP510" s="96" t="str">
        <f t="shared" si="116"/>
        <v/>
      </c>
      <c r="AQ510" s="93" t="str">
        <f t="shared" si="117"/>
        <v/>
      </c>
      <c r="AR510" s="96" t="str">
        <f t="shared" si="118"/>
        <v/>
      </c>
      <c r="AS510" s="93" t="str">
        <f t="shared" si="119"/>
        <v/>
      </c>
      <c r="AT510" s="96" t="str">
        <f t="shared" si="120"/>
        <v/>
      </c>
      <c r="AU510" s="93" t="str">
        <f t="shared" si="121"/>
        <v/>
      </c>
    </row>
    <row r="511" spans="1:47" x14ac:dyDescent="0.3">
      <c r="A511" t="s">
        <v>84</v>
      </c>
      <c r="B511" s="164" t="s">
        <v>2469</v>
      </c>
      <c r="C511" t="s">
        <v>2457</v>
      </c>
      <c r="D511" t="s">
        <v>1150</v>
      </c>
      <c r="E511" t="s">
        <v>92</v>
      </c>
      <c r="F511" t="s">
        <v>2458</v>
      </c>
      <c r="H511" t="s">
        <v>2470</v>
      </c>
      <c r="L511" t="s">
        <v>93</v>
      </c>
      <c r="P511" s="19">
        <v>46290.498611111114</v>
      </c>
      <c r="Q511" s="33">
        <v>46279</v>
      </c>
      <c r="R511" s="33">
        <v>46290</v>
      </c>
      <c r="S511"/>
      <c r="T511"/>
      <c r="U511"/>
      <c r="V511"/>
      <c r="W511"/>
      <c r="AH511" s="55" t="str">
        <f t="shared" si="108"/>
        <v/>
      </c>
      <c r="AI511" s="55" t="str">
        <f t="shared" si="109"/>
        <v>FALSO</v>
      </c>
      <c r="AJ511" s="55">
        <f t="shared" si="110"/>
        <v>0</v>
      </c>
      <c r="AK511" s="93" t="str">
        <f t="shared" si="111"/>
        <v/>
      </c>
      <c r="AL511" s="96" t="str">
        <f t="shared" si="112"/>
        <v/>
      </c>
      <c r="AM511" s="93" t="str">
        <f t="shared" si="113"/>
        <v/>
      </c>
      <c r="AN511" s="96" t="str">
        <f t="shared" si="114"/>
        <v/>
      </c>
      <c r="AO511" s="93" t="str">
        <f t="shared" si="115"/>
        <v/>
      </c>
      <c r="AP511" s="96" t="str">
        <f t="shared" si="116"/>
        <v/>
      </c>
      <c r="AQ511" s="93" t="str">
        <f t="shared" si="117"/>
        <v/>
      </c>
      <c r="AR511" s="96" t="str">
        <f t="shared" si="118"/>
        <v/>
      </c>
      <c r="AS511" s="93" t="str">
        <f t="shared" si="119"/>
        <v/>
      </c>
      <c r="AT511" s="96" t="str">
        <f t="shared" si="120"/>
        <v/>
      </c>
      <c r="AU511" s="93" t="str">
        <f t="shared" si="121"/>
        <v/>
      </c>
    </row>
    <row r="512" spans="1:47" x14ac:dyDescent="0.3">
      <c r="A512" t="s">
        <v>84</v>
      </c>
      <c r="B512" s="164" t="s">
        <v>2471</v>
      </c>
      <c r="C512" t="s">
        <v>2457</v>
      </c>
      <c r="D512" t="s">
        <v>1150</v>
      </c>
      <c r="E512" t="s">
        <v>90</v>
      </c>
      <c r="F512" t="s">
        <v>2461</v>
      </c>
      <c r="H512" t="s">
        <v>2472</v>
      </c>
      <c r="L512" t="s">
        <v>91</v>
      </c>
      <c r="O512" t="s">
        <v>135</v>
      </c>
      <c r="P512" s="19">
        <v>46290.494444444441</v>
      </c>
      <c r="Q512" s="33">
        <v>46279</v>
      </c>
      <c r="R512" s="33">
        <v>46293</v>
      </c>
      <c r="T512"/>
      <c r="U512"/>
      <c r="V512"/>
      <c r="W512"/>
      <c r="AH512" s="55" t="str">
        <f t="shared" si="108"/>
        <v/>
      </c>
      <c r="AI512" s="55" t="str">
        <f t="shared" si="109"/>
        <v>FALSO</v>
      </c>
      <c r="AJ512" s="55">
        <f t="shared" si="110"/>
        <v>0</v>
      </c>
      <c r="AK512" s="93" t="str">
        <f t="shared" si="111"/>
        <v/>
      </c>
      <c r="AL512" s="96" t="str">
        <f t="shared" si="112"/>
        <v/>
      </c>
      <c r="AM512" s="93" t="str">
        <f t="shared" si="113"/>
        <v/>
      </c>
      <c r="AN512" s="96" t="str">
        <f t="shared" si="114"/>
        <v/>
      </c>
      <c r="AO512" s="93" t="str">
        <f t="shared" si="115"/>
        <v/>
      </c>
      <c r="AP512" s="96" t="str">
        <f t="shared" si="116"/>
        <v/>
      </c>
      <c r="AQ512" s="93" t="str">
        <f t="shared" si="117"/>
        <v/>
      </c>
      <c r="AR512" s="96" t="str">
        <f t="shared" si="118"/>
        <v/>
      </c>
      <c r="AS512" s="93" t="str">
        <f t="shared" si="119"/>
        <v/>
      </c>
      <c r="AT512" s="96" t="str">
        <f t="shared" si="120"/>
        <v/>
      </c>
      <c r="AU512" s="93" t="str">
        <f t="shared" si="121"/>
        <v/>
      </c>
    </row>
    <row r="513" spans="1:47" x14ac:dyDescent="0.3">
      <c r="A513" t="s">
        <v>84</v>
      </c>
      <c r="B513" s="164" t="s">
        <v>2473</v>
      </c>
      <c r="C513" t="s">
        <v>2457</v>
      </c>
      <c r="D513" t="s">
        <v>1150</v>
      </c>
      <c r="E513" t="s">
        <v>90</v>
      </c>
      <c r="F513" t="s">
        <v>2458</v>
      </c>
      <c r="H513" t="s">
        <v>1874</v>
      </c>
      <c r="L513" t="s">
        <v>91</v>
      </c>
      <c r="O513" t="s">
        <v>135</v>
      </c>
      <c r="P513" s="19">
        <v>46290.486805555556</v>
      </c>
      <c r="Q513" s="33">
        <v>46279</v>
      </c>
      <c r="R513" s="33">
        <v>46293</v>
      </c>
      <c r="S513"/>
      <c r="T513"/>
      <c r="U513"/>
      <c r="V513"/>
      <c r="W513"/>
      <c r="AH513" s="55" t="str">
        <f t="shared" si="108"/>
        <v/>
      </c>
      <c r="AI513" s="55" t="str">
        <f t="shared" si="109"/>
        <v>FALSO</v>
      </c>
      <c r="AJ513" s="55">
        <f t="shared" si="110"/>
        <v>0</v>
      </c>
      <c r="AK513" s="93" t="str">
        <f t="shared" si="111"/>
        <v/>
      </c>
      <c r="AL513" s="96" t="str">
        <f t="shared" si="112"/>
        <v/>
      </c>
      <c r="AM513" s="93" t="str">
        <f t="shared" si="113"/>
        <v/>
      </c>
      <c r="AN513" s="96" t="str">
        <f t="shared" si="114"/>
        <v/>
      </c>
      <c r="AO513" s="93" t="str">
        <f t="shared" si="115"/>
        <v/>
      </c>
      <c r="AP513" s="96" t="str">
        <f t="shared" si="116"/>
        <v/>
      </c>
      <c r="AQ513" s="93" t="str">
        <f t="shared" si="117"/>
        <v/>
      </c>
      <c r="AR513" s="96" t="str">
        <f t="shared" si="118"/>
        <v/>
      </c>
      <c r="AS513" s="93" t="str">
        <f t="shared" si="119"/>
        <v/>
      </c>
      <c r="AT513" s="96" t="str">
        <f t="shared" si="120"/>
        <v/>
      </c>
      <c r="AU513" s="93" t="str">
        <f t="shared" si="121"/>
        <v/>
      </c>
    </row>
    <row r="514" spans="1:47" x14ac:dyDescent="0.3">
      <c r="A514" t="s">
        <v>84</v>
      </c>
      <c r="B514" s="164" t="s">
        <v>2474</v>
      </c>
      <c r="C514" t="s">
        <v>2457</v>
      </c>
      <c r="D514" t="s">
        <v>1150</v>
      </c>
      <c r="E514" t="s">
        <v>90</v>
      </c>
      <c r="F514" t="s">
        <v>2458</v>
      </c>
      <c r="H514" t="s">
        <v>2475</v>
      </c>
      <c r="L514" t="s">
        <v>91</v>
      </c>
      <c r="O514" t="s">
        <v>135</v>
      </c>
      <c r="P514" s="19">
        <v>46290.47152777778</v>
      </c>
      <c r="Q514" s="33">
        <v>46279</v>
      </c>
      <c r="R514" s="33">
        <v>46294</v>
      </c>
      <c r="S514"/>
      <c r="T514"/>
      <c r="U514"/>
      <c r="V514"/>
      <c r="W514"/>
      <c r="AH514" s="55" t="str">
        <f t="shared" si="108"/>
        <v/>
      </c>
      <c r="AI514" s="55" t="str">
        <f t="shared" si="109"/>
        <v>FALSO</v>
      </c>
      <c r="AJ514" s="55">
        <f t="shared" si="110"/>
        <v>0</v>
      </c>
      <c r="AK514" s="93" t="str">
        <f t="shared" si="111"/>
        <v/>
      </c>
      <c r="AL514" s="96" t="str">
        <f t="shared" si="112"/>
        <v/>
      </c>
      <c r="AM514" s="93" t="str">
        <f t="shared" si="113"/>
        <v/>
      </c>
      <c r="AN514" s="96" t="str">
        <f t="shared" si="114"/>
        <v/>
      </c>
      <c r="AO514" s="93" t="str">
        <f t="shared" si="115"/>
        <v/>
      </c>
      <c r="AP514" s="96" t="str">
        <f t="shared" si="116"/>
        <v/>
      </c>
      <c r="AQ514" s="93" t="str">
        <f t="shared" si="117"/>
        <v/>
      </c>
      <c r="AR514" s="96" t="str">
        <f t="shared" si="118"/>
        <v/>
      </c>
      <c r="AS514" s="93" t="str">
        <f t="shared" si="119"/>
        <v/>
      </c>
      <c r="AT514" s="96" t="str">
        <f t="shared" si="120"/>
        <v/>
      </c>
      <c r="AU514" s="93" t="str">
        <f t="shared" si="121"/>
        <v/>
      </c>
    </row>
    <row r="515" spans="1:47" x14ac:dyDescent="0.3">
      <c r="A515" t="s">
        <v>84</v>
      </c>
      <c r="B515" s="164" t="s">
        <v>2476</v>
      </c>
      <c r="C515" t="s">
        <v>2457</v>
      </c>
      <c r="D515" t="s">
        <v>1150</v>
      </c>
      <c r="E515" t="s">
        <v>90</v>
      </c>
      <c r="F515" t="s">
        <v>2458</v>
      </c>
      <c r="H515" t="s">
        <v>2477</v>
      </c>
      <c r="L515" t="s">
        <v>91</v>
      </c>
      <c r="O515" t="s">
        <v>94</v>
      </c>
      <c r="P515" s="19">
        <v>46289.918749999997</v>
      </c>
      <c r="Q515" s="33">
        <v>46279</v>
      </c>
      <c r="R515" s="33">
        <v>46293</v>
      </c>
      <c r="S515" s="33">
        <v>46293</v>
      </c>
      <c r="T515"/>
      <c r="U515"/>
      <c r="V515"/>
      <c r="W515"/>
      <c r="AH515" s="55" t="str">
        <f t="shared" ref="AH515:AH578" si="122">IF(J515="","",J515/3600)</f>
        <v/>
      </c>
      <c r="AI515" s="55" t="str">
        <f t="shared" ref="AI515:AI578" si="123">IF(COUNTIF(AG515, "*dia*"), "VERDADEIRO", "FALSO")</f>
        <v>FALSO</v>
      </c>
      <c r="AJ515" s="55">
        <f t="shared" ref="AJ515:AJ578" si="124">IF(AI515="VERDADEIRO",LEFT(AG515,2),0)</f>
        <v>0</v>
      </c>
      <c r="AK515" s="93" t="str">
        <f t="shared" ref="AK515:AK578" si="125">IF(OR(A515="Solicitação de Serviço",A515="Incidente",P515="",Q515=""),"",IF((NETWORKDAYS.INTL(P515,Q515,1)-1)=0,1,NETWORKDAYS.INTL(P515,Q515,1)-1))</f>
        <v/>
      </c>
      <c r="AL515" s="96" t="str">
        <f t="shared" ref="AL515:AL578" si="126">IF(X515="","",AK515=X515)</f>
        <v/>
      </c>
      <c r="AM515" s="93" t="str">
        <f t="shared" ref="AM515:AM578" si="127">IF(OR(A515="Solicitação de Serviço",A515="Incidente",R515="",S515=""),"",IF((NETWORKDAYS.INTL(R515,S515,1)-1)=0,1,NETWORKDAYS.INTL(R515,S515,1)-1-AJ515))</f>
        <v/>
      </c>
      <c r="AN515" s="96" t="str">
        <f t="shared" ref="AN515:AN578" si="128">IF(Y515="","",AM515=Y515)</f>
        <v/>
      </c>
      <c r="AO515" s="93" t="str">
        <f t="shared" ref="AO515:AO578" si="129">IF(OR(A515="Solicitação de Serviço",A515="Incidente",T515="",U515=""),"",IF((NETWORKDAYS.INTL(T515,U515,1)-1)=0,1,NETWORKDAYS.INTL(T515,U515,1)-1))</f>
        <v/>
      </c>
      <c r="AP515" s="96" t="str">
        <f t="shared" ref="AP515:AP578" si="130">IF(Z515="","",AO515=Z515)</f>
        <v/>
      </c>
      <c r="AQ515" s="93" t="str">
        <f t="shared" ref="AQ515:AQ578" si="131">IF(OR(A515="Solicitação de Serviço",A515="Incidente",V515="",W515=""),"",IF((NETWORKDAYS.INTL(V515,W515,1)-1)=0,1,IF((NETWORKDAYS.INTL(V515,W515,1)-1)&lt;0,"",NETWORKDAYS.INTL(V515,W515,1)-1)))</f>
        <v/>
      </c>
      <c r="AR515" s="96" t="str">
        <f t="shared" ref="AR515:AR578" si="132">IF(AA515="","",AQ515=AA515)</f>
        <v/>
      </c>
      <c r="AS515" s="93" t="str">
        <f t="shared" ref="AS515:AS578" si="133">IF(OR(A515="Solicitação de Serviço",A515="Incidente",P515=""),"",IF(OR(A515="História",A515="Enabler",A515="Débito Técnico"),IF(W515="","",NETWORKDAYS.INTL(P515,W515,1)-1),IF(U515="","",NETWORKDAYS.INTL(P515,U515,1)-1)))</f>
        <v/>
      </c>
      <c r="AT515" s="96" t="str">
        <f t="shared" ref="AT515:AT578" si="134">IF(OR(A515="Solicitação de Serviço",A515="Incidente",A515="Sustentação"),"",IF(P515="","",IF(OR(A515="História",A515="Enabler",A515="Débito Técnico"),AS515=AC515,AS515=AB515)))</f>
        <v/>
      </c>
      <c r="AU515" s="93" t="str">
        <f t="shared" ref="AU515:AU578" si="135">IF(M515="","",M515)</f>
        <v/>
      </c>
    </row>
    <row r="516" spans="1:47" x14ac:dyDescent="0.3">
      <c r="A516" t="s">
        <v>84</v>
      </c>
      <c r="B516" s="164" t="s">
        <v>2478</v>
      </c>
      <c r="C516" t="s">
        <v>2457</v>
      </c>
      <c r="D516" t="s">
        <v>1150</v>
      </c>
      <c r="E516" t="s">
        <v>90</v>
      </c>
      <c r="F516" t="s">
        <v>2465</v>
      </c>
      <c r="H516" t="s">
        <v>2479</v>
      </c>
      <c r="L516" t="s">
        <v>91</v>
      </c>
      <c r="O516" t="s">
        <v>135</v>
      </c>
      <c r="P516" s="19">
        <v>46289.914583333331</v>
      </c>
      <c r="Q516" s="33">
        <v>46279</v>
      </c>
      <c r="R516" s="33">
        <v>46293</v>
      </c>
      <c r="S516" s="33">
        <v>46293</v>
      </c>
      <c r="T516"/>
      <c r="U516"/>
      <c r="V516"/>
      <c r="W516"/>
      <c r="AH516" s="55" t="str">
        <f t="shared" si="122"/>
        <v/>
      </c>
      <c r="AI516" s="55" t="str">
        <f t="shared" si="123"/>
        <v>FALSO</v>
      </c>
      <c r="AJ516" s="55">
        <f t="shared" si="124"/>
        <v>0</v>
      </c>
      <c r="AK516" s="93" t="str">
        <f t="shared" si="125"/>
        <v/>
      </c>
      <c r="AL516" s="96" t="str">
        <f t="shared" si="126"/>
        <v/>
      </c>
      <c r="AM516" s="93" t="str">
        <f t="shared" si="127"/>
        <v/>
      </c>
      <c r="AN516" s="96" t="str">
        <f t="shared" si="128"/>
        <v/>
      </c>
      <c r="AO516" s="93" t="str">
        <f t="shared" si="129"/>
        <v/>
      </c>
      <c r="AP516" s="96" t="str">
        <f t="shared" si="130"/>
        <v/>
      </c>
      <c r="AQ516" s="93" t="str">
        <f t="shared" si="131"/>
        <v/>
      </c>
      <c r="AR516" s="96" t="str">
        <f t="shared" si="132"/>
        <v/>
      </c>
      <c r="AS516" s="93" t="str">
        <f t="shared" si="133"/>
        <v/>
      </c>
      <c r="AT516" s="96" t="str">
        <f t="shared" si="134"/>
        <v/>
      </c>
      <c r="AU516" s="93" t="str">
        <f t="shared" si="135"/>
        <v/>
      </c>
    </row>
    <row r="517" spans="1:47" x14ac:dyDescent="0.3">
      <c r="A517" t="s">
        <v>84</v>
      </c>
      <c r="B517" s="164" t="s">
        <v>2480</v>
      </c>
      <c r="C517" t="s">
        <v>2457</v>
      </c>
      <c r="D517" t="s">
        <v>1150</v>
      </c>
      <c r="E517" t="s">
        <v>90</v>
      </c>
      <c r="F517" t="s">
        <v>2461</v>
      </c>
      <c r="H517" t="s">
        <v>2481</v>
      </c>
      <c r="J517">
        <v>7200</v>
      </c>
      <c r="L517" t="s">
        <v>91</v>
      </c>
      <c r="O517" t="s">
        <v>135</v>
      </c>
      <c r="P517" s="19">
        <v>46289.831250000003</v>
      </c>
      <c r="Q517" s="33">
        <v>46279</v>
      </c>
      <c r="R517" s="33">
        <v>46290</v>
      </c>
      <c r="S517"/>
      <c r="T517"/>
      <c r="U517"/>
      <c r="V517"/>
      <c r="W517"/>
      <c r="AH517" s="55">
        <f t="shared" si="122"/>
        <v>2</v>
      </c>
      <c r="AI517" s="55" t="str">
        <f t="shared" si="123"/>
        <v>FALSO</v>
      </c>
      <c r="AJ517" s="55">
        <f t="shared" si="124"/>
        <v>0</v>
      </c>
      <c r="AK517" s="93" t="str">
        <f t="shared" si="125"/>
        <v/>
      </c>
      <c r="AL517" s="96" t="str">
        <f t="shared" si="126"/>
        <v/>
      </c>
      <c r="AM517" s="93" t="str">
        <f t="shared" si="127"/>
        <v/>
      </c>
      <c r="AN517" s="96" t="str">
        <f t="shared" si="128"/>
        <v/>
      </c>
      <c r="AO517" s="93" t="str">
        <f t="shared" si="129"/>
        <v/>
      </c>
      <c r="AP517" s="96" t="str">
        <f t="shared" si="130"/>
        <v/>
      </c>
      <c r="AQ517" s="93" t="str">
        <f t="shared" si="131"/>
        <v/>
      </c>
      <c r="AR517" s="96" t="str">
        <f t="shared" si="132"/>
        <v/>
      </c>
      <c r="AS517" s="93" t="str">
        <f t="shared" si="133"/>
        <v/>
      </c>
      <c r="AT517" s="96" t="str">
        <f t="shared" si="134"/>
        <v/>
      </c>
      <c r="AU517" s="93" t="str">
        <f t="shared" si="135"/>
        <v/>
      </c>
    </row>
    <row r="518" spans="1:47" x14ac:dyDescent="0.3">
      <c r="A518" t="s">
        <v>84</v>
      </c>
      <c r="B518" s="164" t="s">
        <v>2482</v>
      </c>
      <c r="C518" t="s">
        <v>2464</v>
      </c>
      <c r="D518" t="s">
        <v>1150</v>
      </c>
      <c r="E518" t="s">
        <v>90</v>
      </c>
      <c r="F518" t="s">
        <v>2465</v>
      </c>
      <c r="H518" t="s">
        <v>2483</v>
      </c>
      <c r="L518" t="s">
        <v>91</v>
      </c>
      <c r="O518" t="s">
        <v>135</v>
      </c>
      <c r="P518" s="19">
        <v>46289.673611111109</v>
      </c>
      <c r="Q518" s="33">
        <v>46279</v>
      </c>
      <c r="R518" s="33">
        <v>46290</v>
      </c>
      <c r="T518"/>
      <c r="U518"/>
      <c r="V518"/>
      <c r="W518"/>
      <c r="AH518" s="55" t="str">
        <f t="shared" si="122"/>
        <v/>
      </c>
      <c r="AI518" s="55" t="str">
        <f t="shared" si="123"/>
        <v>FALSO</v>
      </c>
      <c r="AJ518" s="55">
        <f t="shared" si="124"/>
        <v>0</v>
      </c>
      <c r="AK518" s="93" t="str">
        <f t="shared" si="125"/>
        <v/>
      </c>
      <c r="AL518" s="96" t="str">
        <f t="shared" si="126"/>
        <v/>
      </c>
      <c r="AM518" s="93" t="str">
        <f t="shared" si="127"/>
        <v/>
      </c>
      <c r="AN518" s="96" t="str">
        <f t="shared" si="128"/>
        <v/>
      </c>
      <c r="AO518" s="93" t="str">
        <f t="shared" si="129"/>
        <v/>
      </c>
      <c r="AP518" s="96" t="str">
        <f t="shared" si="130"/>
        <v/>
      </c>
      <c r="AQ518" s="93" t="str">
        <f t="shared" si="131"/>
        <v/>
      </c>
      <c r="AR518" s="96" t="str">
        <f t="shared" si="132"/>
        <v/>
      </c>
      <c r="AS518" s="93" t="str">
        <f t="shared" si="133"/>
        <v/>
      </c>
      <c r="AT518" s="96" t="str">
        <f t="shared" si="134"/>
        <v/>
      </c>
      <c r="AU518" s="93" t="str">
        <f t="shared" si="135"/>
        <v/>
      </c>
    </row>
    <row r="519" spans="1:47" x14ac:dyDescent="0.3">
      <c r="A519" t="s">
        <v>84</v>
      </c>
      <c r="B519" s="164" t="s">
        <v>2484</v>
      </c>
      <c r="C519" t="s">
        <v>2464</v>
      </c>
      <c r="D519" t="s">
        <v>1150</v>
      </c>
      <c r="E519" t="s">
        <v>90</v>
      </c>
      <c r="F519" t="s">
        <v>2465</v>
      </c>
      <c r="H519" t="s">
        <v>2485</v>
      </c>
      <c r="L519" t="s">
        <v>91</v>
      </c>
      <c r="O519" t="s">
        <v>135</v>
      </c>
      <c r="P519" s="19">
        <v>46289.661805555559</v>
      </c>
      <c r="Q519" s="33">
        <v>46279</v>
      </c>
      <c r="R519" s="33">
        <v>46290</v>
      </c>
      <c r="S519"/>
      <c r="T519"/>
      <c r="U519"/>
      <c r="V519"/>
      <c r="W519"/>
      <c r="AH519" s="55" t="str">
        <f t="shared" si="122"/>
        <v/>
      </c>
      <c r="AI519" s="55" t="str">
        <f t="shared" si="123"/>
        <v>FALSO</v>
      </c>
      <c r="AJ519" s="55">
        <f t="shared" si="124"/>
        <v>0</v>
      </c>
      <c r="AK519" s="93" t="str">
        <f t="shared" si="125"/>
        <v/>
      </c>
      <c r="AL519" s="96" t="str">
        <f t="shared" si="126"/>
        <v/>
      </c>
      <c r="AM519" s="93" t="str">
        <f t="shared" si="127"/>
        <v/>
      </c>
      <c r="AN519" s="96" t="str">
        <f t="shared" si="128"/>
        <v/>
      </c>
      <c r="AO519" s="93" t="str">
        <f t="shared" si="129"/>
        <v/>
      </c>
      <c r="AP519" s="96" t="str">
        <f t="shared" si="130"/>
        <v/>
      </c>
      <c r="AQ519" s="93" t="str">
        <f t="shared" si="131"/>
        <v/>
      </c>
      <c r="AR519" s="96" t="str">
        <f t="shared" si="132"/>
        <v/>
      </c>
      <c r="AS519" s="93" t="str">
        <f t="shared" si="133"/>
        <v/>
      </c>
      <c r="AT519" s="96" t="str">
        <f t="shared" si="134"/>
        <v/>
      </c>
      <c r="AU519" s="93" t="str">
        <f t="shared" si="135"/>
        <v/>
      </c>
    </row>
    <row r="520" spans="1:47" x14ac:dyDescent="0.3">
      <c r="A520" t="s">
        <v>84</v>
      </c>
      <c r="B520" s="164" t="s">
        <v>2486</v>
      </c>
      <c r="C520" t="s">
        <v>2464</v>
      </c>
      <c r="D520" t="s">
        <v>1150</v>
      </c>
      <c r="E520" t="s">
        <v>90</v>
      </c>
      <c r="F520" t="s">
        <v>2465</v>
      </c>
      <c r="H520" t="s">
        <v>2487</v>
      </c>
      <c r="L520" t="s">
        <v>91</v>
      </c>
      <c r="O520" t="s">
        <v>135</v>
      </c>
      <c r="P520" s="19">
        <v>46289.581944444442</v>
      </c>
      <c r="Q520" s="33">
        <v>46279</v>
      </c>
      <c r="R520" s="33">
        <v>46290</v>
      </c>
      <c r="T520"/>
      <c r="U520"/>
      <c r="V520"/>
      <c r="W520"/>
      <c r="AH520" s="55" t="str">
        <f t="shared" si="122"/>
        <v/>
      </c>
      <c r="AI520" s="55" t="str">
        <f t="shared" si="123"/>
        <v>FALSO</v>
      </c>
      <c r="AJ520" s="55">
        <f t="shared" si="124"/>
        <v>0</v>
      </c>
      <c r="AK520" s="93" t="str">
        <f t="shared" si="125"/>
        <v/>
      </c>
      <c r="AL520" s="96" t="str">
        <f t="shared" si="126"/>
        <v/>
      </c>
      <c r="AM520" s="93" t="str">
        <f t="shared" si="127"/>
        <v/>
      </c>
      <c r="AN520" s="96" t="str">
        <f t="shared" si="128"/>
        <v/>
      </c>
      <c r="AO520" s="93" t="str">
        <f t="shared" si="129"/>
        <v/>
      </c>
      <c r="AP520" s="96" t="str">
        <f t="shared" si="130"/>
        <v/>
      </c>
      <c r="AQ520" s="93" t="str">
        <f t="shared" si="131"/>
        <v/>
      </c>
      <c r="AR520" s="96" t="str">
        <f t="shared" si="132"/>
        <v/>
      </c>
      <c r="AS520" s="93" t="str">
        <f t="shared" si="133"/>
        <v/>
      </c>
      <c r="AT520" s="96" t="str">
        <f t="shared" si="134"/>
        <v/>
      </c>
      <c r="AU520" s="93" t="str">
        <f t="shared" si="135"/>
        <v/>
      </c>
    </row>
    <row r="521" spans="1:47" x14ac:dyDescent="0.3">
      <c r="A521" t="s">
        <v>84</v>
      </c>
      <c r="B521" s="164" t="s">
        <v>2488</v>
      </c>
      <c r="C521" t="s">
        <v>2457</v>
      </c>
      <c r="D521" t="s">
        <v>1150</v>
      </c>
      <c r="E521" t="s">
        <v>90</v>
      </c>
      <c r="F521" t="s">
        <v>2465</v>
      </c>
      <c r="H521" t="s">
        <v>2489</v>
      </c>
      <c r="J521">
        <v>3600</v>
      </c>
      <c r="L521" t="s">
        <v>91</v>
      </c>
      <c r="O521" t="s">
        <v>94</v>
      </c>
      <c r="P521" s="19">
        <v>46289.51666666667</v>
      </c>
      <c r="Q521" s="33">
        <v>46279</v>
      </c>
      <c r="R521" s="33">
        <v>46290</v>
      </c>
      <c r="S521" s="33">
        <v>46290</v>
      </c>
      <c r="T521"/>
      <c r="U521"/>
      <c r="V521"/>
      <c r="W521"/>
      <c r="AH521" s="55">
        <f t="shared" si="122"/>
        <v>1</v>
      </c>
      <c r="AI521" s="55" t="str">
        <f t="shared" si="123"/>
        <v>FALSO</v>
      </c>
      <c r="AJ521" s="55">
        <f t="shared" si="124"/>
        <v>0</v>
      </c>
      <c r="AK521" s="93" t="str">
        <f t="shared" si="125"/>
        <v/>
      </c>
      <c r="AL521" s="96" t="str">
        <f t="shared" si="126"/>
        <v/>
      </c>
      <c r="AM521" s="93" t="str">
        <f t="shared" si="127"/>
        <v/>
      </c>
      <c r="AN521" s="96" t="str">
        <f t="shared" si="128"/>
        <v/>
      </c>
      <c r="AO521" s="93" t="str">
        <f t="shared" si="129"/>
        <v/>
      </c>
      <c r="AP521" s="96" t="str">
        <f t="shared" si="130"/>
        <v/>
      </c>
      <c r="AQ521" s="93" t="str">
        <f t="shared" si="131"/>
        <v/>
      </c>
      <c r="AR521" s="96" t="str">
        <f t="shared" si="132"/>
        <v/>
      </c>
      <c r="AS521" s="93" t="str">
        <f t="shared" si="133"/>
        <v/>
      </c>
      <c r="AT521" s="96" t="str">
        <f t="shared" si="134"/>
        <v/>
      </c>
      <c r="AU521" s="93" t="str">
        <f t="shared" si="135"/>
        <v/>
      </c>
    </row>
    <row r="522" spans="1:47" x14ac:dyDescent="0.3">
      <c r="A522" t="s">
        <v>84</v>
      </c>
      <c r="B522" s="164" t="s">
        <v>2490</v>
      </c>
      <c r="C522" t="s">
        <v>2457</v>
      </c>
      <c r="D522" t="s">
        <v>1150</v>
      </c>
      <c r="E522" t="s">
        <v>90</v>
      </c>
      <c r="F522" t="s">
        <v>2465</v>
      </c>
      <c r="H522" t="s">
        <v>2491</v>
      </c>
      <c r="J522">
        <v>3600</v>
      </c>
      <c r="L522" t="s">
        <v>91</v>
      </c>
      <c r="O522" t="s">
        <v>94</v>
      </c>
      <c r="P522" s="19">
        <v>46289.454861111109</v>
      </c>
      <c r="Q522" s="33">
        <v>46279</v>
      </c>
      <c r="R522" s="33">
        <v>46290</v>
      </c>
      <c r="S522" s="33">
        <v>46290</v>
      </c>
      <c r="T522"/>
      <c r="U522"/>
      <c r="V522"/>
      <c r="W522"/>
      <c r="AH522" s="55">
        <f t="shared" si="122"/>
        <v>1</v>
      </c>
      <c r="AI522" s="55" t="str">
        <f t="shared" si="123"/>
        <v>FALSO</v>
      </c>
      <c r="AJ522" s="55">
        <f t="shared" si="124"/>
        <v>0</v>
      </c>
      <c r="AK522" s="93" t="str">
        <f t="shared" si="125"/>
        <v/>
      </c>
      <c r="AL522" s="96" t="str">
        <f t="shared" si="126"/>
        <v/>
      </c>
      <c r="AM522" s="93" t="str">
        <f t="shared" si="127"/>
        <v/>
      </c>
      <c r="AN522" s="96" t="str">
        <f t="shared" si="128"/>
        <v/>
      </c>
      <c r="AO522" s="93" t="str">
        <f t="shared" si="129"/>
        <v/>
      </c>
      <c r="AP522" s="96" t="str">
        <f t="shared" si="130"/>
        <v/>
      </c>
      <c r="AQ522" s="93" t="str">
        <f t="shared" si="131"/>
        <v/>
      </c>
      <c r="AR522" s="96" t="str">
        <f t="shared" si="132"/>
        <v/>
      </c>
      <c r="AS522" s="93" t="str">
        <f t="shared" si="133"/>
        <v/>
      </c>
      <c r="AT522" s="96" t="str">
        <f t="shared" si="134"/>
        <v/>
      </c>
      <c r="AU522" s="93" t="str">
        <f t="shared" si="135"/>
        <v/>
      </c>
    </row>
    <row r="523" spans="1:47" x14ac:dyDescent="0.3">
      <c r="A523" t="s">
        <v>84</v>
      </c>
      <c r="B523" s="164" t="s">
        <v>2492</v>
      </c>
      <c r="C523" t="s">
        <v>2457</v>
      </c>
      <c r="D523" t="s">
        <v>1150</v>
      </c>
      <c r="E523" t="s">
        <v>90</v>
      </c>
      <c r="F523" t="s">
        <v>2461</v>
      </c>
      <c r="H523" t="s">
        <v>2493</v>
      </c>
      <c r="L523" t="s">
        <v>91</v>
      </c>
      <c r="O523" t="s">
        <v>135</v>
      </c>
      <c r="P523" s="19">
        <v>46289.402777777781</v>
      </c>
      <c r="Q523" s="33">
        <v>46279</v>
      </c>
      <c r="R523" s="33">
        <v>46290</v>
      </c>
      <c r="S523" s="33">
        <v>46290</v>
      </c>
      <c r="W523"/>
      <c r="AH523" s="55" t="str">
        <f t="shared" si="122"/>
        <v/>
      </c>
      <c r="AI523" s="55" t="str">
        <f t="shared" si="123"/>
        <v>FALSO</v>
      </c>
      <c r="AJ523" s="55">
        <f t="shared" si="124"/>
        <v>0</v>
      </c>
      <c r="AK523" s="93" t="str">
        <f t="shared" si="125"/>
        <v/>
      </c>
      <c r="AL523" s="96" t="str">
        <f t="shared" si="126"/>
        <v/>
      </c>
      <c r="AM523" s="93" t="str">
        <f t="shared" si="127"/>
        <v/>
      </c>
      <c r="AN523" s="96" t="str">
        <f t="shared" si="128"/>
        <v/>
      </c>
      <c r="AO523" s="93" t="str">
        <f t="shared" si="129"/>
        <v/>
      </c>
      <c r="AP523" s="96" t="str">
        <f t="shared" si="130"/>
        <v/>
      </c>
      <c r="AQ523" s="93" t="str">
        <f t="shared" si="131"/>
        <v/>
      </c>
      <c r="AR523" s="96" t="str">
        <f t="shared" si="132"/>
        <v/>
      </c>
      <c r="AS523" s="93" t="str">
        <f t="shared" si="133"/>
        <v/>
      </c>
      <c r="AT523" s="96" t="str">
        <f t="shared" si="134"/>
        <v/>
      </c>
      <c r="AU523" s="93" t="str">
        <f t="shared" si="135"/>
        <v/>
      </c>
    </row>
    <row r="524" spans="1:47" x14ac:dyDescent="0.3">
      <c r="A524" t="s">
        <v>84</v>
      </c>
      <c r="B524" s="164" t="s">
        <v>2494</v>
      </c>
      <c r="C524" t="s">
        <v>2457</v>
      </c>
      <c r="D524" t="s">
        <v>1150</v>
      </c>
      <c r="E524" t="s">
        <v>90</v>
      </c>
      <c r="F524" t="s">
        <v>2465</v>
      </c>
      <c r="H524" t="s">
        <v>2495</v>
      </c>
      <c r="L524" t="s">
        <v>91</v>
      </c>
      <c r="O524" t="s">
        <v>94</v>
      </c>
      <c r="P524" s="19">
        <v>46289.400694444441</v>
      </c>
      <c r="Q524" s="33">
        <v>46279</v>
      </c>
      <c r="R524" s="33">
        <v>46290</v>
      </c>
      <c r="S524" s="33">
        <v>46290</v>
      </c>
      <c r="W524"/>
      <c r="AH524" s="55" t="str">
        <f t="shared" si="122"/>
        <v/>
      </c>
      <c r="AI524" s="55" t="str">
        <f t="shared" si="123"/>
        <v>FALSO</v>
      </c>
      <c r="AJ524" s="55">
        <f t="shared" si="124"/>
        <v>0</v>
      </c>
      <c r="AK524" s="93" t="str">
        <f t="shared" si="125"/>
        <v/>
      </c>
      <c r="AL524" s="96" t="str">
        <f t="shared" si="126"/>
        <v/>
      </c>
      <c r="AM524" s="93" t="str">
        <f t="shared" si="127"/>
        <v/>
      </c>
      <c r="AN524" s="96" t="str">
        <f t="shared" si="128"/>
        <v/>
      </c>
      <c r="AO524" s="93" t="str">
        <f t="shared" si="129"/>
        <v/>
      </c>
      <c r="AP524" s="96" t="str">
        <f t="shared" si="130"/>
        <v/>
      </c>
      <c r="AQ524" s="93" t="str">
        <f t="shared" si="131"/>
        <v/>
      </c>
      <c r="AR524" s="96" t="str">
        <f t="shared" si="132"/>
        <v/>
      </c>
      <c r="AS524" s="93" t="str">
        <f t="shared" si="133"/>
        <v/>
      </c>
      <c r="AT524" s="96" t="str">
        <f t="shared" si="134"/>
        <v/>
      </c>
      <c r="AU524" s="93" t="str">
        <f t="shared" si="135"/>
        <v/>
      </c>
    </row>
    <row r="525" spans="1:47" x14ac:dyDescent="0.3">
      <c r="A525" t="s">
        <v>84</v>
      </c>
      <c r="B525" s="164" t="s">
        <v>2496</v>
      </c>
      <c r="C525" t="s">
        <v>2464</v>
      </c>
      <c r="D525" t="s">
        <v>1150</v>
      </c>
      <c r="E525" t="s">
        <v>90</v>
      </c>
      <c r="F525" t="s">
        <v>2465</v>
      </c>
      <c r="H525" t="s">
        <v>2497</v>
      </c>
      <c r="J525">
        <v>3600</v>
      </c>
      <c r="L525" t="s">
        <v>91</v>
      </c>
      <c r="O525" t="s">
        <v>94</v>
      </c>
      <c r="P525" s="19">
        <v>46289.4</v>
      </c>
      <c r="Q525" s="33">
        <v>46279</v>
      </c>
      <c r="R525" s="33">
        <v>46289</v>
      </c>
      <c r="S525" s="33">
        <v>46289</v>
      </c>
      <c r="W525"/>
      <c r="AH525" s="55">
        <f t="shared" si="122"/>
        <v>1</v>
      </c>
      <c r="AI525" s="55" t="str">
        <f t="shared" si="123"/>
        <v>FALSO</v>
      </c>
      <c r="AJ525" s="55">
        <f t="shared" si="124"/>
        <v>0</v>
      </c>
      <c r="AK525" s="93" t="str">
        <f t="shared" si="125"/>
        <v/>
      </c>
      <c r="AL525" s="96" t="str">
        <f t="shared" si="126"/>
        <v/>
      </c>
      <c r="AM525" s="93" t="str">
        <f t="shared" si="127"/>
        <v/>
      </c>
      <c r="AN525" s="96" t="str">
        <f t="shared" si="128"/>
        <v/>
      </c>
      <c r="AO525" s="93" t="str">
        <f t="shared" si="129"/>
        <v/>
      </c>
      <c r="AP525" s="96" t="str">
        <f t="shared" si="130"/>
        <v/>
      </c>
      <c r="AQ525" s="93" t="str">
        <f t="shared" si="131"/>
        <v/>
      </c>
      <c r="AR525" s="96" t="str">
        <f t="shared" si="132"/>
        <v/>
      </c>
      <c r="AS525" s="93" t="str">
        <f t="shared" si="133"/>
        <v/>
      </c>
      <c r="AT525" s="96" t="str">
        <f t="shared" si="134"/>
        <v/>
      </c>
      <c r="AU525" s="93" t="str">
        <f t="shared" si="135"/>
        <v/>
      </c>
    </row>
    <row r="526" spans="1:47" x14ac:dyDescent="0.3">
      <c r="A526" t="s">
        <v>84</v>
      </c>
      <c r="B526" s="164" t="s">
        <v>2498</v>
      </c>
      <c r="C526" t="s">
        <v>2464</v>
      </c>
      <c r="D526" t="s">
        <v>1150</v>
      </c>
      <c r="E526" t="s">
        <v>90</v>
      </c>
      <c r="F526" t="s">
        <v>2465</v>
      </c>
      <c r="H526" t="s">
        <v>2495</v>
      </c>
      <c r="L526" t="s">
        <v>91</v>
      </c>
      <c r="O526" t="s">
        <v>135</v>
      </c>
      <c r="P526" s="19">
        <v>46288.617361111108</v>
      </c>
      <c r="Q526" s="33">
        <v>46279</v>
      </c>
      <c r="R526" s="33">
        <v>46288</v>
      </c>
      <c r="W526"/>
      <c r="AH526" s="55" t="str">
        <f t="shared" si="122"/>
        <v/>
      </c>
      <c r="AI526" s="55" t="str">
        <f t="shared" si="123"/>
        <v>FALSO</v>
      </c>
      <c r="AJ526" s="55">
        <f t="shared" si="124"/>
        <v>0</v>
      </c>
      <c r="AK526" s="93" t="str">
        <f t="shared" si="125"/>
        <v/>
      </c>
      <c r="AL526" s="96" t="str">
        <f t="shared" si="126"/>
        <v/>
      </c>
      <c r="AM526" s="93" t="str">
        <f t="shared" si="127"/>
        <v/>
      </c>
      <c r="AN526" s="96" t="str">
        <f t="shared" si="128"/>
        <v/>
      </c>
      <c r="AO526" s="93" t="str">
        <f t="shared" si="129"/>
        <v/>
      </c>
      <c r="AP526" s="96" t="str">
        <f t="shared" si="130"/>
        <v/>
      </c>
      <c r="AQ526" s="93" t="str">
        <f t="shared" si="131"/>
        <v/>
      </c>
      <c r="AR526" s="96" t="str">
        <f t="shared" si="132"/>
        <v/>
      </c>
      <c r="AS526" s="93" t="str">
        <f t="shared" si="133"/>
        <v/>
      </c>
      <c r="AT526" s="96" t="str">
        <f t="shared" si="134"/>
        <v/>
      </c>
      <c r="AU526" s="93" t="str">
        <f t="shared" si="135"/>
        <v/>
      </c>
    </row>
    <row r="527" spans="1:47" x14ac:dyDescent="0.3">
      <c r="A527" t="s">
        <v>84</v>
      </c>
      <c r="B527" s="164" t="s">
        <v>2499</v>
      </c>
      <c r="C527" t="s">
        <v>2464</v>
      </c>
      <c r="D527" t="s">
        <v>1150</v>
      </c>
      <c r="E527" t="s">
        <v>90</v>
      </c>
      <c r="F527" t="s">
        <v>2465</v>
      </c>
      <c r="H527" t="s">
        <v>2500</v>
      </c>
      <c r="L527" t="s">
        <v>91</v>
      </c>
      <c r="M527" s="35"/>
      <c r="O527" t="s">
        <v>135</v>
      </c>
      <c r="P527" s="19">
        <v>46287.838194444441</v>
      </c>
      <c r="Q527" s="33">
        <v>46279</v>
      </c>
      <c r="R527" s="33">
        <v>46289</v>
      </c>
      <c r="W527"/>
      <c r="AH527" s="55" t="str">
        <f t="shared" si="122"/>
        <v/>
      </c>
      <c r="AI527" s="55" t="str">
        <f t="shared" si="123"/>
        <v>FALSO</v>
      </c>
      <c r="AJ527" s="55">
        <f t="shared" si="124"/>
        <v>0</v>
      </c>
      <c r="AK527" s="93" t="str">
        <f t="shared" si="125"/>
        <v/>
      </c>
      <c r="AL527" s="96" t="str">
        <f t="shared" si="126"/>
        <v/>
      </c>
      <c r="AM527" s="93" t="str">
        <f t="shared" si="127"/>
        <v/>
      </c>
      <c r="AN527" s="96" t="str">
        <f t="shared" si="128"/>
        <v/>
      </c>
      <c r="AO527" s="93" t="str">
        <f t="shared" si="129"/>
        <v/>
      </c>
      <c r="AP527" s="96" t="str">
        <f t="shared" si="130"/>
        <v/>
      </c>
      <c r="AQ527" s="93" t="str">
        <f t="shared" si="131"/>
        <v/>
      </c>
      <c r="AR527" s="96" t="str">
        <f t="shared" si="132"/>
        <v/>
      </c>
      <c r="AS527" s="93" t="str">
        <f t="shared" si="133"/>
        <v/>
      </c>
      <c r="AT527" s="96" t="str">
        <f t="shared" si="134"/>
        <v/>
      </c>
      <c r="AU527" s="93" t="str">
        <f t="shared" si="135"/>
        <v/>
      </c>
    </row>
    <row r="528" spans="1:47" x14ac:dyDescent="0.3">
      <c r="A528" t="s">
        <v>84</v>
      </c>
      <c r="B528" s="164" t="s">
        <v>2501</v>
      </c>
      <c r="C528" t="s">
        <v>2464</v>
      </c>
      <c r="D528" t="s">
        <v>1150</v>
      </c>
      <c r="E528" t="s">
        <v>90</v>
      </c>
      <c r="F528" t="s">
        <v>2465</v>
      </c>
      <c r="H528" t="s">
        <v>2502</v>
      </c>
      <c r="L528" t="s">
        <v>91</v>
      </c>
      <c r="O528" t="s">
        <v>135</v>
      </c>
      <c r="P528" s="19">
        <v>46287.830555555556</v>
      </c>
      <c r="Q528" s="33">
        <v>46279</v>
      </c>
      <c r="R528" s="33">
        <v>46288</v>
      </c>
      <c r="W528"/>
      <c r="AH528" s="55" t="str">
        <f t="shared" si="122"/>
        <v/>
      </c>
      <c r="AI528" s="55" t="str">
        <f t="shared" si="123"/>
        <v>FALSO</v>
      </c>
      <c r="AJ528" s="55">
        <f t="shared" si="124"/>
        <v>0</v>
      </c>
      <c r="AK528" s="93" t="str">
        <f t="shared" si="125"/>
        <v/>
      </c>
      <c r="AL528" s="96" t="str">
        <f t="shared" si="126"/>
        <v/>
      </c>
      <c r="AM528" s="93" t="str">
        <f t="shared" si="127"/>
        <v/>
      </c>
      <c r="AN528" s="96" t="str">
        <f t="shared" si="128"/>
        <v/>
      </c>
      <c r="AO528" s="93" t="str">
        <f t="shared" si="129"/>
        <v/>
      </c>
      <c r="AP528" s="96" t="str">
        <f t="shared" si="130"/>
        <v/>
      </c>
      <c r="AQ528" s="93" t="str">
        <f t="shared" si="131"/>
        <v/>
      </c>
      <c r="AR528" s="96" t="str">
        <f t="shared" si="132"/>
        <v/>
      </c>
      <c r="AS528" s="93" t="str">
        <f t="shared" si="133"/>
        <v/>
      </c>
      <c r="AT528" s="96" t="str">
        <f t="shared" si="134"/>
        <v/>
      </c>
      <c r="AU528" s="93" t="str">
        <f t="shared" si="135"/>
        <v/>
      </c>
    </row>
    <row r="529" spans="1:47" x14ac:dyDescent="0.3">
      <c r="A529" t="s">
        <v>84</v>
      </c>
      <c r="B529" s="164" t="s">
        <v>2503</v>
      </c>
      <c r="C529" t="s">
        <v>2464</v>
      </c>
      <c r="D529" t="s">
        <v>1150</v>
      </c>
      <c r="E529" t="s">
        <v>90</v>
      </c>
      <c r="F529" t="s">
        <v>2465</v>
      </c>
      <c r="H529" t="s">
        <v>2493</v>
      </c>
      <c r="L529" t="s">
        <v>91</v>
      </c>
      <c r="O529" t="s">
        <v>135</v>
      </c>
      <c r="P529" s="19">
        <v>46287.76458333333</v>
      </c>
      <c r="Q529" s="33">
        <v>46279</v>
      </c>
      <c r="R529" s="33">
        <v>46288</v>
      </c>
      <c r="W529"/>
      <c r="AH529" s="55" t="str">
        <f t="shared" si="122"/>
        <v/>
      </c>
      <c r="AI529" s="55" t="str">
        <f t="shared" si="123"/>
        <v>FALSO</v>
      </c>
      <c r="AJ529" s="55">
        <f t="shared" si="124"/>
        <v>0</v>
      </c>
      <c r="AK529" s="93" t="str">
        <f t="shared" si="125"/>
        <v/>
      </c>
      <c r="AL529" s="96" t="str">
        <f t="shared" si="126"/>
        <v/>
      </c>
      <c r="AM529" s="93" t="str">
        <f t="shared" si="127"/>
        <v/>
      </c>
      <c r="AN529" s="96" t="str">
        <f t="shared" si="128"/>
        <v/>
      </c>
      <c r="AO529" s="93" t="str">
        <f t="shared" si="129"/>
        <v/>
      </c>
      <c r="AP529" s="96" t="str">
        <f t="shared" si="130"/>
        <v/>
      </c>
      <c r="AQ529" s="93" t="str">
        <f t="shared" si="131"/>
        <v/>
      </c>
      <c r="AR529" s="96" t="str">
        <f t="shared" si="132"/>
        <v/>
      </c>
      <c r="AS529" s="93" t="str">
        <f t="shared" si="133"/>
        <v/>
      </c>
      <c r="AT529" s="96" t="str">
        <f t="shared" si="134"/>
        <v/>
      </c>
      <c r="AU529" s="93" t="str">
        <f t="shared" si="135"/>
        <v/>
      </c>
    </row>
    <row r="530" spans="1:47" x14ac:dyDescent="0.3">
      <c r="A530" t="s">
        <v>84</v>
      </c>
      <c r="B530" s="164" t="s">
        <v>2504</v>
      </c>
      <c r="C530" t="s">
        <v>2464</v>
      </c>
      <c r="D530" t="s">
        <v>1150</v>
      </c>
      <c r="E530" t="s">
        <v>90</v>
      </c>
      <c r="F530" t="s">
        <v>2465</v>
      </c>
      <c r="H530" t="s">
        <v>2505</v>
      </c>
      <c r="L530" t="s">
        <v>91</v>
      </c>
      <c r="O530" t="s">
        <v>135</v>
      </c>
      <c r="P530" s="19">
        <v>46287.739583333336</v>
      </c>
      <c r="Q530" s="33">
        <v>46279</v>
      </c>
      <c r="R530" s="33">
        <v>46289</v>
      </c>
      <c r="W530"/>
      <c r="AH530" s="55" t="str">
        <f t="shared" si="122"/>
        <v/>
      </c>
      <c r="AI530" s="55" t="str">
        <f t="shared" si="123"/>
        <v>FALSO</v>
      </c>
      <c r="AJ530" s="55">
        <f t="shared" si="124"/>
        <v>0</v>
      </c>
      <c r="AK530" s="93" t="str">
        <f t="shared" si="125"/>
        <v/>
      </c>
      <c r="AL530" s="96" t="str">
        <f t="shared" si="126"/>
        <v/>
      </c>
      <c r="AM530" s="93" t="str">
        <f t="shared" si="127"/>
        <v/>
      </c>
      <c r="AN530" s="96" t="str">
        <f t="shared" si="128"/>
        <v/>
      </c>
      <c r="AO530" s="93" t="str">
        <f t="shared" si="129"/>
        <v/>
      </c>
      <c r="AP530" s="96" t="str">
        <f t="shared" si="130"/>
        <v/>
      </c>
      <c r="AQ530" s="93" t="str">
        <f t="shared" si="131"/>
        <v/>
      </c>
      <c r="AR530" s="96" t="str">
        <f t="shared" si="132"/>
        <v/>
      </c>
      <c r="AS530" s="93" t="str">
        <f t="shared" si="133"/>
        <v/>
      </c>
      <c r="AT530" s="96" t="str">
        <f t="shared" si="134"/>
        <v/>
      </c>
      <c r="AU530" s="93" t="str">
        <f t="shared" si="135"/>
        <v/>
      </c>
    </row>
    <row r="531" spans="1:47" x14ac:dyDescent="0.3">
      <c r="A531" t="s">
        <v>84</v>
      </c>
      <c r="B531" s="164" t="s">
        <v>2506</v>
      </c>
      <c r="C531" t="s">
        <v>2464</v>
      </c>
      <c r="D531" t="s">
        <v>1150</v>
      </c>
      <c r="E531" t="s">
        <v>90</v>
      </c>
      <c r="F531" t="s">
        <v>2465</v>
      </c>
      <c r="H531" t="s">
        <v>2507</v>
      </c>
      <c r="L531" t="s">
        <v>91</v>
      </c>
      <c r="O531" t="s">
        <v>135</v>
      </c>
      <c r="P531" s="19">
        <v>46287.68472222222</v>
      </c>
      <c r="Q531" s="33">
        <v>46279</v>
      </c>
      <c r="R531" s="33">
        <v>46288</v>
      </c>
      <c r="W531"/>
      <c r="AH531" s="55" t="str">
        <f t="shared" si="122"/>
        <v/>
      </c>
      <c r="AI531" s="55" t="str">
        <f t="shared" si="123"/>
        <v>FALSO</v>
      </c>
      <c r="AJ531" s="55">
        <f t="shared" si="124"/>
        <v>0</v>
      </c>
      <c r="AK531" s="93" t="str">
        <f t="shared" si="125"/>
        <v/>
      </c>
      <c r="AL531" s="96" t="str">
        <f t="shared" si="126"/>
        <v/>
      </c>
      <c r="AM531" s="93" t="str">
        <f t="shared" si="127"/>
        <v/>
      </c>
      <c r="AN531" s="96" t="str">
        <f t="shared" si="128"/>
        <v/>
      </c>
      <c r="AO531" s="93" t="str">
        <f t="shared" si="129"/>
        <v/>
      </c>
      <c r="AP531" s="96" t="str">
        <f t="shared" si="130"/>
        <v/>
      </c>
      <c r="AQ531" s="93" t="str">
        <f t="shared" si="131"/>
        <v/>
      </c>
      <c r="AR531" s="96" t="str">
        <f t="shared" si="132"/>
        <v/>
      </c>
      <c r="AS531" s="93" t="str">
        <f t="shared" si="133"/>
        <v/>
      </c>
      <c r="AT531" s="96" t="str">
        <f t="shared" si="134"/>
        <v/>
      </c>
      <c r="AU531" s="93" t="str">
        <f t="shared" si="135"/>
        <v/>
      </c>
    </row>
    <row r="532" spans="1:47" x14ac:dyDescent="0.3">
      <c r="A532" t="s">
        <v>84</v>
      </c>
      <c r="B532" s="164" t="s">
        <v>2508</v>
      </c>
      <c r="C532" t="s">
        <v>2464</v>
      </c>
      <c r="D532" t="s">
        <v>1150</v>
      </c>
      <c r="E532" t="s">
        <v>90</v>
      </c>
      <c r="F532" t="s">
        <v>2465</v>
      </c>
      <c r="H532" t="s">
        <v>2509</v>
      </c>
      <c r="L532" t="s">
        <v>91</v>
      </c>
      <c r="O532" t="s">
        <v>135</v>
      </c>
      <c r="P532" s="19">
        <v>46287.680555555555</v>
      </c>
      <c r="Q532" s="33">
        <v>46279</v>
      </c>
      <c r="R532" s="33">
        <v>46288</v>
      </c>
      <c r="W532"/>
      <c r="AH532" s="55" t="str">
        <f t="shared" si="122"/>
        <v/>
      </c>
      <c r="AI532" s="55" t="str">
        <f t="shared" si="123"/>
        <v>FALSO</v>
      </c>
      <c r="AJ532" s="55">
        <f t="shared" si="124"/>
        <v>0</v>
      </c>
      <c r="AK532" s="93" t="str">
        <f t="shared" si="125"/>
        <v/>
      </c>
      <c r="AL532" s="96" t="str">
        <f t="shared" si="126"/>
        <v/>
      </c>
      <c r="AM532" s="93" t="str">
        <f t="shared" si="127"/>
        <v/>
      </c>
      <c r="AN532" s="96" t="str">
        <f t="shared" si="128"/>
        <v/>
      </c>
      <c r="AO532" s="93" t="str">
        <f t="shared" si="129"/>
        <v/>
      </c>
      <c r="AP532" s="96" t="str">
        <f t="shared" si="130"/>
        <v/>
      </c>
      <c r="AQ532" s="93" t="str">
        <f t="shared" si="131"/>
        <v/>
      </c>
      <c r="AR532" s="96" t="str">
        <f t="shared" si="132"/>
        <v/>
      </c>
      <c r="AS532" s="93" t="str">
        <f t="shared" si="133"/>
        <v/>
      </c>
      <c r="AT532" s="96" t="str">
        <f t="shared" si="134"/>
        <v/>
      </c>
      <c r="AU532" s="93" t="str">
        <f t="shared" si="135"/>
        <v/>
      </c>
    </row>
    <row r="533" spans="1:47" x14ac:dyDescent="0.3">
      <c r="A533" t="s">
        <v>84</v>
      </c>
      <c r="B533" s="164" t="s">
        <v>2510</v>
      </c>
      <c r="C533" t="s">
        <v>2464</v>
      </c>
      <c r="D533" t="s">
        <v>1150</v>
      </c>
      <c r="E533" t="s">
        <v>90</v>
      </c>
      <c r="F533" t="s">
        <v>2465</v>
      </c>
      <c r="H533" t="s">
        <v>2511</v>
      </c>
      <c r="L533" t="s">
        <v>91</v>
      </c>
      <c r="O533" t="s">
        <v>135</v>
      </c>
      <c r="P533" s="19">
        <v>46287.621527777781</v>
      </c>
      <c r="Q533" s="33">
        <v>46279</v>
      </c>
      <c r="R533" s="33">
        <v>46288</v>
      </c>
      <c r="W533"/>
      <c r="AH533" s="55" t="str">
        <f t="shared" si="122"/>
        <v/>
      </c>
      <c r="AI533" s="55" t="str">
        <f t="shared" si="123"/>
        <v>FALSO</v>
      </c>
      <c r="AJ533" s="55">
        <f t="shared" si="124"/>
        <v>0</v>
      </c>
      <c r="AK533" s="93" t="str">
        <f t="shared" si="125"/>
        <v/>
      </c>
      <c r="AL533" s="96" t="str">
        <f t="shared" si="126"/>
        <v/>
      </c>
      <c r="AM533" s="93" t="str">
        <f t="shared" si="127"/>
        <v/>
      </c>
      <c r="AN533" s="96" t="str">
        <f t="shared" si="128"/>
        <v/>
      </c>
      <c r="AO533" s="93" t="str">
        <f t="shared" si="129"/>
        <v/>
      </c>
      <c r="AP533" s="96" t="str">
        <f t="shared" si="130"/>
        <v/>
      </c>
      <c r="AQ533" s="93" t="str">
        <f t="shared" si="131"/>
        <v/>
      </c>
      <c r="AR533" s="96" t="str">
        <f t="shared" si="132"/>
        <v/>
      </c>
      <c r="AS533" s="93" t="str">
        <f t="shared" si="133"/>
        <v/>
      </c>
      <c r="AT533" s="96" t="str">
        <f t="shared" si="134"/>
        <v/>
      </c>
      <c r="AU533" s="93" t="str">
        <f t="shared" si="135"/>
        <v/>
      </c>
    </row>
    <row r="534" spans="1:47" x14ac:dyDescent="0.3">
      <c r="A534" t="s">
        <v>84</v>
      </c>
      <c r="B534" s="164" t="s">
        <v>2512</v>
      </c>
      <c r="C534" t="s">
        <v>2464</v>
      </c>
      <c r="D534" t="s">
        <v>1150</v>
      </c>
      <c r="E534" t="s">
        <v>90</v>
      </c>
      <c r="F534" t="s">
        <v>2465</v>
      </c>
      <c r="H534" t="s">
        <v>2513</v>
      </c>
      <c r="L534" t="s">
        <v>91</v>
      </c>
      <c r="O534" t="s">
        <v>135</v>
      </c>
      <c r="P534" s="19">
        <v>46287.61041666667</v>
      </c>
      <c r="Q534" s="33">
        <v>46279</v>
      </c>
      <c r="R534" s="33">
        <v>46288</v>
      </c>
      <c r="T534"/>
      <c r="U534"/>
      <c r="V534"/>
      <c r="W534"/>
      <c r="AH534" s="55" t="str">
        <f t="shared" si="122"/>
        <v/>
      </c>
      <c r="AI534" s="55" t="str">
        <f t="shared" si="123"/>
        <v>FALSO</v>
      </c>
      <c r="AJ534" s="55">
        <f t="shared" si="124"/>
        <v>0</v>
      </c>
      <c r="AK534" s="93" t="str">
        <f t="shared" si="125"/>
        <v/>
      </c>
      <c r="AL534" s="96" t="str">
        <f t="shared" si="126"/>
        <v/>
      </c>
      <c r="AM534" s="93" t="str">
        <f t="shared" si="127"/>
        <v/>
      </c>
      <c r="AN534" s="96" t="str">
        <f t="shared" si="128"/>
        <v/>
      </c>
      <c r="AO534" s="93" t="str">
        <f t="shared" si="129"/>
        <v/>
      </c>
      <c r="AP534" s="96" t="str">
        <f t="shared" si="130"/>
        <v/>
      </c>
      <c r="AQ534" s="93" t="str">
        <f t="shared" si="131"/>
        <v/>
      </c>
      <c r="AR534" s="96" t="str">
        <f t="shared" si="132"/>
        <v/>
      </c>
      <c r="AS534" s="93" t="str">
        <f t="shared" si="133"/>
        <v/>
      </c>
      <c r="AT534" s="96" t="str">
        <f t="shared" si="134"/>
        <v/>
      </c>
      <c r="AU534" s="93" t="str">
        <f t="shared" si="135"/>
        <v/>
      </c>
    </row>
    <row r="535" spans="1:47" x14ac:dyDescent="0.3">
      <c r="A535" t="s">
        <v>84</v>
      </c>
      <c r="B535" s="164" t="s">
        <v>2514</v>
      </c>
      <c r="C535" t="s">
        <v>2464</v>
      </c>
      <c r="D535" t="s">
        <v>1150</v>
      </c>
      <c r="E535" t="s">
        <v>90</v>
      </c>
      <c r="F535" t="s">
        <v>2465</v>
      </c>
      <c r="H535" t="s">
        <v>2515</v>
      </c>
      <c r="L535" t="s">
        <v>91</v>
      </c>
      <c r="O535" t="s">
        <v>135</v>
      </c>
      <c r="P535" s="19">
        <v>46287.605555555558</v>
      </c>
      <c r="Q535" s="33">
        <v>46279</v>
      </c>
      <c r="R535" s="33">
        <v>46288</v>
      </c>
      <c r="T535"/>
      <c r="U535"/>
      <c r="V535"/>
      <c r="W535"/>
      <c r="AH535" s="55" t="str">
        <f t="shared" si="122"/>
        <v/>
      </c>
      <c r="AI535" s="55" t="str">
        <f t="shared" si="123"/>
        <v>FALSO</v>
      </c>
      <c r="AJ535" s="55">
        <f t="shared" si="124"/>
        <v>0</v>
      </c>
      <c r="AK535" s="93" t="str">
        <f t="shared" si="125"/>
        <v/>
      </c>
      <c r="AL535" s="96" t="str">
        <f t="shared" si="126"/>
        <v/>
      </c>
      <c r="AM535" s="93" t="str">
        <f t="shared" si="127"/>
        <v/>
      </c>
      <c r="AN535" s="96" t="str">
        <f t="shared" si="128"/>
        <v/>
      </c>
      <c r="AO535" s="93" t="str">
        <f t="shared" si="129"/>
        <v/>
      </c>
      <c r="AP535" s="96" t="str">
        <f t="shared" si="130"/>
        <v/>
      </c>
      <c r="AQ535" s="93" t="str">
        <f t="shared" si="131"/>
        <v/>
      </c>
      <c r="AR535" s="96" t="str">
        <f t="shared" si="132"/>
        <v/>
      </c>
      <c r="AS535" s="93" t="str">
        <f t="shared" si="133"/>
        <v/>
      </c>
      <c r="AT535" s="96" t="str">
        <f t="shared" si="134"/>
        <v/>
      </c>
      <c r="AU535" s="93" t="str">
        <f t="shared" si="135"/>
        <v/>
      </c>
    </row>
    <row r="536" spans="1:47" x14ac:dyDescent="0.3">
      <c r="A536" t="s">
        <v>84</v>
      </c>
      <c r="B536" s="164" t="s">
        <v>2516</v>
      </c>
      <c r="C536" t="s">
        <v>2464</v>
      </c>
      <c r="D536" t="s">
        <v>1150</v>
      </c>
      <c r="E536" t="s">
        <v>90</v>
      </c>
      <c r="F536" t="s">
        <v>2465</v>
      </c>
      <c r="H536" t="s">
        <v>2517</v>
      </c>
      <c r="L536" t="s">
        <v>91</v>
      </c>
      <c r="O536" t="s">
        <v>135</v>
      </c>
      <c r="P536" s="19">
        <v>46287.583333333336</v>
      </c>
      <c r="Q536" s="33">
        <v>46279</v>
      </c>
      <c r="R536" s="33">
        <v>46288</v>
      </c>
      <c r="T536"/>
      <c r="U536"/>
      <c r="V536"/>
      <c r="W536"/>
      <c r="AH536" s="55" t="str">
        <f t="shared" si="122"/>
        <v/>
      </c>
      <c r="AI536" s="55" t="str">
        <f t="shared" si="123"/>
        <v>FALSO</v>
      </c>
      <c r="AJ536" s="55">
        <f t="shared" si="124"/>
        <v>0</v>
      </c>
      <c r="AK536" s="93" t="str">
        <f t="shared" si="125"/>
        <v/>
      </c>
      <c r="AL536" s="96" t="str">
        <f t="shared" si="126"/>
        <v/>
      </c>
      <c r="AM536" s="93" t="str">
        <f t="shared" si="127"/>
        <v/>
      </c>
      <c r="AN536" s="96" t="str">
        <f t="shared" si="128"/>
        <v/>
      </c>
      <c r="AO536" s="93" t="str">
        <f t="shared" si="129"/>
        <v/>
      </c>
      <c r="AP536" s="96" t="str">
        <f t="shared" si="130"/>
        <v/>
      </c>
      <c r="AQ536" s="93" t="str">
        <f t="shared" si="131"/>
        <v/>
      </c>
      <c r="AR536" s="96" t="str">
        <f t="shared" si="132"/>
        <v/>
      </c>
      <c r="AS536" s="93" t="str">
        <f t="shared" si="133"/>
        <v/>
      </c>
      <c r="AT536" s="96" t="str">
        <f t="shared" si="134"/>
        <v/>
      </c>
      <c r="AU536" s="93" t="str">
        <f t="shared" si="135"/>
        <v/>
      </c>
    </row>
    <row r="537" spans="1:47" x14ac:dyDescent="0.3">
      <c r="A537" t="s">
        <v>84</v>
      </c>
      <c r="B537" s="164" t="s">
        <v>2518</v>
      </c>
      <c r="C537" t="s">
        <v>2464</v>
      </c>
      <c r="D537" t="s">
        <v>1150</v>
      </c>
      <c r="E537" t="s">
        <v>90</v>
      </c>
      <c r="F537" t="s">
        <v>2465</v>
      </c>
      <c r="H537" t="s">
        <v>2519</v>
      </c>
      <c r="L537" t="s">
        <v>91</v>
      </c>
      <c r="O537" t="s">
        <v>135</v>
      </c>
      <c r="P537" s="19">
        <v>46287.467361111114</v>
      </c>
      <c r="Q537" s="33">
        <v>46279</v>
      </c>
      <c r="R537" s="33">
        <v>46289</v>
      </c>
      <c r="T537"/>
      <c r="U537"/>
      <c r="V537"/>
      <c r="W537"/>
      <c r="AH537" s="55" t="str">
        <f t="shared" si="122"/>
        <v/>
      </c>
      <c r="AI537" s="55" t="str">
        <f t="shared" si="123"/>
        <v>FALSO</v>
      </c>
      <c r="AJ537" s="55">
        <f t="shared" si="124"/>
        <v>0</v>
      </c>
      <c r="AK537" s="93" t="str">
        <f t="shared" si="125"/>
        <v/>
      </c>
      <c r="AL537" s="96" t="str">
        <f t="shared" si="126"/>
        <v/>
      </c>
      <c r="AM537" s="93" t="str">
        <f t="shared" si="127"/>
        <v/>
      </c>
      <c r="AN537" s="96" t="str">
        <f t="shared" si="128"/>
        <v/>
      </c>
      <c r="AO537" s="93" t="str">
        <f t="shared" si="129"/>
        <v/>
      </c>
      <c r="AP537" s="96" t="str">
        <f t="shared" si="130"/>
        <v/>
      </c>
      <c r="AQ537" s="93" t="str">
        <f t="shared" si="131"/>
        <v/>
      </c>
      <c r="AR537" s="96" t="str">
        <f t="shared" si="132"/>
        <v/>
      </c>
      <c r="AS537" s="93" t="str">
        <f t="shared" si="133"/>
        <v/>
      </c>
      <c r="AT537" s="96" t="str">
        <f t="shared" si="134"/>
        <v/>
      </c>
      <c r="AU537" s="93" t="str">
        <f t="shared" si="135"/>
        <v/>
      </c>
    </row>
    <row r="538" spans="1:47" x14ac:dyDescent="0.3">
      <c r="A538" t="s">
        <v>84</v>
      </c>
      <c r="B538" s="164" t="s">
        <v>2520</v>
      </c>
      <c r="C538" t="s">
        <v>2464</v>
      </c>
      <c r="D538" t="s">
        <v>1150</v>
      </c>
      <c r="E538" t="s">
        <v>90</v>
      </c>
      <c r="F538" t="s">
        <v>2465</v>
      </c>
      <c r="H538" t="s">
        <v>2521</v>
      </c>
      <c r="L538" t="s">
        <v>91</v>
      </c>
      <c r="O538" t="s">
        <v>135</v>
      </c>
      <c r="P538" s="19">
        <v>46287.466666666667</v>
      </c>
      <c r="Q538" s="33">
        <v>46279</v>
      </c>
      <c r="R538" s="33">
        <v>46288</v>
      </c>
      <c r="T538"/>
      <c r="U538"/>
      <c r="V538"/>
      <c r="W538"/>
      <c r="AH538" s="55" t="str">
        <f t="shared" si="122"/>
        <v/>
      </c>
      <c r="AI538" s="55" t="str">
        <f t="shared" si="123"/>
        <v>FALSO</v>
      </c>
      <c r="AJ538" s="55">
        <f t="shared" si="124"/>
        <v>0</v>
      </c>
      <c r="AK538" s="93" t="str">
        <f t="shared" si="125"/>
        <v/>
      </c>
      <c r="AL538" s="96" t="str">
        <f t="shared" si="126"/>
        <v/>
      </c>
      <c r="AM538" s="93" t="str">
        <f t="shared" si="127"/>
        <v/>
      </c>
      <c r="AN538" s="96" t="str">
        <f t="shared" si="128"/>
        <v/>
      </c>
      <c r="AO538" s="93" t="str">
        <f t="shared" si="129"/>
        <v/>
      </c>
      <c r="AP538" s="96" t="str">
        <f t="shared" si="130"/>
        <v/>
      </c>
      <c r="AQ538" s="93" t="str">
        <f t="shared" si="131"/>
        <v/>
      </c>
      <c r="AR538" s="96" t="str">
        <f t="shared" si="132"/>
        <v/>
      </c>
      <c r="AS538" s="93" t="str">
        <f t="shared" si="133"/>
        <v/>
      </c>
      <c r="AT538" s="96" t="str">
        <f t="shared" si="134"/>
        <v/>
      </c>
      <c r="AU538" s="93" t="str">
        <f t="shared" si="135"/>
        <v/>
      </c>
    </row>
    <row r="539" spans="1:47" x14ac:dyDescent="0.3">
      <c r="A539" t="s">
        <v>84</v>
      </c>
      <c r="B539" s="164" t="s">
        <v>2522</v>
      </c>
      <c r="C539" t="s">
        <v>2464</v>
      </c>
      <c r="D539" t="s">
        <v>1150</v>
      </c>
      <c r="E539" t="s">
        <v>90</v>
      </c>
      <c r="F539" t="s">
        <v>2465</v>
      </c>
      <c r="H539" t="s">
        <v>2523</v>
      </c>
      <c r="J539">
        <v>1800</v>
      </c>
      <c r="L539" t="s">
        <v>91</v>
      </c>
      <c r="O539" t="s">
        <v>135</v>
      </c>
      <c r="P539" s="19">
        <v>46286.862500000003</v>
      </c>
      <c r="Q539" s="33">
        <v>46279</v>
      </c>
      <c r="R539" s="33">
        <v>46288</v>
      </c>
      <c r="T539"/>
      <c r="U539"/>
      <c r="V539"/>
      <c r="W539"/>
      <c r="AH539" s="55">
        <f t="shared" si="122"/>
        <v>0.5</v>
      </c>
      <c r="AI539" s="55" t="str">
        <f t="shared" si="123"/>
        <v>FALSO</v>
      </c>
      <c r="AJ539" s="55">
        <f t="shared" si="124"/>
        <v>0</v>
      </c>
      <c r="AK539" s="93" t="str">
        <f t="shared" si="125"/>
        <v/>
      </c>
      <c r="AL539" s="96" t="str">
        <f t="shared" si="126"/>
        <v/>
      </c>
      <c r="AM539" s="93" t="str">
        <f t="shared" si="127"/>
        <v/>
      </c>
      <c r="AN539" s="96" t="str">
        <f t="shared" si="128"/>
        <v/>
      </c>
      <c r="AO539" s="93" t="str">
        <f t="shared" si="129"/>
        <v/>
      </c>
      <c r="AP539" s="96" t="str">
        <f t="shared" si="130"/>
        <v/>
      </c>
      <c r="AQ539" s="93" t="str">
        <f t="shared" si="131"/>
        <v/>
      </c>
      <c r="AR539" s="96" t="str">
        <f t="shared" si="132"/>
        <v/>
      </c>
      <c r="AS539" s="93" t="str">
        <f t="shared" si="133"/>
        <v/>
      </c>
      <c r="AT539" s="96" t="str">
        <f t="shared" si="134"/>
        <v/>
      </c>
      <c r="AU539" s="93" t="str">
        <f t="shared" si="135"/>
        <v/>
      </c>
    </row>
    <row r="540" spans="1:47" x14ac:dyDescent="0.3">
      <c r="A540" t="s">
        <v>84</v>
      </c>
      <c r="B540" s="164" t="s">
        <v>2524</v>
      </c>
      <c r="C540" t="s">
        <v>2464</v>
      </c>
      <c r="D540" t="s">
        <v>1150</v>
      </c>
      <c r="E540" t="s">
        <v>90</v>
      </c>
      <c r="F540" t="s">
        <v>2465</v>
      </c>
      <c r="H540" t="s">
        <v>2525</v>
      </c>
      <c r="L540" t="s">
        <v>91</v>
      </c>
      <c r="O540" t="s">
        <v>135</v>
      </c>
      <c r="P540" s="19">
        <v>46286.793055555558</v>
      </c>
      <c r="Q540" s="33">
        <v>46279</v>
      </c>
      <c r="R540" s="33">
        <v>46288</v>
      </c>
      <c r="T540"/>
      <c r="U540"/>
      <c r="V540"/>
      <c r="W540"/>
      <c r="AH540" s="55" t="str">
        <f t="shared" si="122"/>
        <v/>
      </c>
      <c r="AI540" s="55" t="str">
        <f t="shared" si="123"/>
        <v>FALSO</v>
      </c>
      <c r="AJ540" s="55">
        <f t="shared" si="124"/>
        <v>0</v>
      </c>
      <c r="AK540" s="93" t="str">
        <f t="shared" si="125"/>
        <v/>
      </c>
      <c r="AL540" s="96" t="str">
        <f t="shared" si="126"/>
        <v/>
      </c>
      <c r="AM540" s="93" t="str">
        <f t="shared" si="127"/>
        <v/>
      </c>
      <c r="AN540" s="96" t="str">
        <f t="shared" si="128"/>
        <v/>
      </c>
      <c r="AO540" s="93" t="str">
        <f t="shared" si="129"/>
        <v/>
      </c>
      <c r="AP540" s="96" t="str">
        <f t="shared" si="130"/>
        <v/>
      </c>
      <c r="AQ540" s="93" t="str">
        <f t="shared" si="131"/>
        <v/>
      </c>
      <c r="AR540" s="96" t="str">
        <f t="shared" si="132"/>
        <v/>
      </c>
      <c r="AS540" s="93" t="str">
        <f t="shared" si="133"/>
        <v/>
      </c>
      <c r="AT540" s="96" t="str">
        <f t="shared" si="134"/>
        <v/>
      </c>
      <c r="AU540" s="93" t="str">
        <f t="shared" si="135"/>
        <v/>
      </c>
    </row>
    <row r="541" spans="1:47" x14ac:dyDescent="0.3">
      <c r="A541" t="s">
        <v>84</v>
      </c>
      <c r="B541" s="164" t="s">
        <v>2526</v>
      </c>
      <c r="C541" t="s">
        <v>2464</v>
      </c>
      <c r="D541" t="s">
        <v>1150</v>
      </c>
      <c r="E541" t="s">
        <v>90</v>
      </c>
      <c r="F541" t="s">
        <v>2465</v>
      </c>
      <c r="H541" t="s">
        <v>2527</v>
      </c>
      <c r="L541" t="s">
        <v>91</v>
      </c>
      <c r="O541" t="s">
        <v>135</v>
      </c>
      <c r="P541" s="19">
        <v>46286.771527777775</v>
      </c>
      <c r="Q541" s="33">
        <v>46279</v>
      </c>
      <c r="R541" s="33">
        <v>46288</v>
      </c>
      <c r="T541"/>
      <c r="U541"/>
      <c r="V541"/>
      <c r="W541"/>
      <c r="AH541" s="55" t="str">
        <f t="shared" si="122"/>
        <v/>
      </c>
      <c r="AI541" s="55" t="str">
        <f t="shared" si="123"/>
        <v>FALSO</v>
      </c>
      <c r="AJ541" s="55">
        <f t="shared" si="124"/>
        <v>0</v>
      </c>
      <c r="AK541" s="93" t="str">
        <f t="shared" si="125"/>
        <v/>
      </c>
      <c r="AL541" s="96" t="str">
        <f t="shared" si="126"/>
        <v/>
      </c>
      <c r="AM541" s="93" t="str">
        <f t="shared" si="127"/>
        <v/>
      </c>
      <c r="AN541" s="96" t="str">
        <f t="shared" si="128"/>
        <v/>
      </c>
      <c r="AO541" s="93" t="str">
        <f t="shared" si="129"/>
        <v/>
      </c>
      <c r="AP541" s="96" t="str">
        <f t="shared" si="130"/>
        <v/>
      </c>
      <c r="AQ541" s="93" t="str">
        <f t="shared" si="131"/>
        <v/>
      </c>
      <c r="AR541" s="96" t="str">
        <f t="shared" si="132"/>
        <v/>
      </c>
      <c r="AS541" s="93" t="str">
        <f t="shared" si="133"/>
        <v/>
      </c>
      <c r="AT541" s="96" t="str">
        <f t="shared" si="134"/>
        <v/>
      </c>
      <c r="AU541" s="93" t="str">
        <f t="shared" si="135"/>
        <v/>
      </c>
    </row>
    <row r="542" spans="1:47" x14ac:dyDescent="0.3">
      <c r="A542" t="s">
        <v>84</v>
      </c>
      <c r="B542" s="164" t="s">
        <v>2528</v>
      </c>
      <c r="C542" t="s">
        <v>2457</v>
      </c>
      <c r="D542" t="s">
        <v>1150</v>
      </c>
      <c r="E542" t="s">
        <v>90</v>
      </c>
      <c r="F542" t="s">
        <v>2465</v>
      </c>
      <c r="H542" t="s">
        <v>2529</v>
      </c>
      <c r="J542">
        <v>10800</v>
      </c>
      <c r="L542" t="s">
        <v>91</v>
      </c>
      <c r="O542" t="s">
        <v>94</v>
      </c>
      <c r="P542" s="19">
        <v>46286.634027777778</v>
      </c>
      <c r="Q542" s="33">
        <v>46279</v>
      </c>
      <c r="R542" s="33">
        <v>46289</v>
      </c>
      <c r="S542" s="33">
        <v>46289</v>
      </c>
      <c r="T542"/>
      <c r="U542"/>
      <c r="V542"/>
      <c r="W542"/>
      <c r="AH542" s="55">
        <f t="shared" si="122"/>
        <v>3</v>
      </c>
      <c r="AI542" s="55" t="str">
        <f t="shared" si="123"/>
        <v>FALSO</v>
      </c>
      <c r="AJ542" s="55">
        <f t="shared" si="124"/>
        <v>0</v>
      </c>
      <c r="AK542" s="93" t="str">
        <f t="shared" si="125"/>
        <v/>
      </c>
      <c r="AL542" s="96" t="str">
        <f t="shared" si="126"/>
        <v/>
      </c>
      <c r="AM542" s="93" t="str">
        <f t="shared" si="127"/>
        <v/>
      </c>
      <c r="AN542" s="96" t="str">
        <f t="shared" si="128"/>
        <v/>
      </c>
      <c r="AO542" s="93" t="str">
        <f t="shared" si="129"/>
        <v/>
      </c>
      <c r="AP542" s="96" t="str">
        <f t="shared" si="130"/>
        <v/>
      </c>
      <c r="AQ542" s="93" t="str">
        <f t="shared" si="131"/>
        <v/>
      </c>
      <c r="AR542" s="96" t="str">
        <f t="shared" si="132"/>
        <v/>
      </c>
      <c r="AS542" s="93" t="str">
        <f t="shared" si="133"/>
        <v/>
      </c>
      <c r="AT542" s="96" t="str">
        <f t="shared" si="134"/>
        <v/>
      </c>
      <c r="AU542" s="93" t="str">
        <f t="shared" si="135"/>
        <v/>
      </c>
    </row>
    <row r="543" spans="1:47" x14ac:dyDescent="0.3">
      <c r="A543" t="s">
        <v>84</v>
      </c>
      <c r="B543" s="164" t="s">
        <v>2530</v>
      </c>
      <c r="C543" t="s">
        <v>2464</v>
      </c>
      <c r="D543" t="s">
        <v>1150</v>
      </c>
      <c r="E543" t="s">
        <v>90</v>
      </c>
      <c r="F543" t="s">
        <v>2465</v>
      </c>
      <c r="H543" t="s">
        <v>2531</v>
      </c>
      <c r="J543">
        <v>1800</v>
      </c>
      <c r="L543" t="s">
        <v>91</v>
      </c>
      <c r="O543" t="s">
        <v>135</v>
      </c>
      <c r="P543" s="19">
        <v>46286.6</v>
      </c>
      <c r="Q543" s="33">
        <v>46279</v>
      </c>
      <c r="R543" s="33">
        <v>46286</v>
      </c>
      <c r="T543"/>
      <c r="U543"/>
      <c r="V543"/>
      <c r="W543"/>
      <c r="AH543" s="55">
        <f t="shared" si="122"/>
        <v>0.5</v>
      </c>
      <c r="AI543" s="55" t="str">
        <f t="shared" si="123"/>
        <v>FALSO</v>
      </c>
      <c r="AJ543" s="55">
        <f t="shared" si="124"/>
        <v>0</v>
      </c>
      <c r="AK543" s="93" t="str">
        <f t="shared" si="125"/>
        <v/>
      </c>
      <c r="AL543" s="96" t="str">
        <f t="shared" si="126"/>
        <v/>
      </c>
      <c r="AM543" s="93" t="str">
        <f t="shared" si="127"/>
        <v/>
      </c>
      <c r="AN543" s="96" t="str">
        <f t="shared" si="128"/>
        <v/>
      </c>
      <c r="AO543" s="93" t="str">
        <f t="shared" si="129"/>
        <v/>
      </c>
      <c r="AP543" s="96" t="str">
        <f t="shared" si="130"/>
        <v/>
      </c>
      <c r="AQ543" s="93" t="str">
        <f t="shared" si="131"/>
        <v/>
      </c>
      <c r="AR543" s="96" t="str">
        <f t="shared" si="132"/>
        <v/>
      </c>
      <c r="AS543" s="93" t="str">
        <f t="shared" si="133"/>
        <v/>
      </c>
      <c r="AT543" s="96" t="str">
        <f t="shared" si="134"/>
        <v/>
      </c>
      <c r="AU543" s="93" t="str">
        <f t="shared" si="135"/>
        <v/>
      </c>
    </row>
    <row r="544" spans="1:47" x14ac:dyDescent="0.3">
      <c r="A544" t="s">
        <v>84</v>
      </c>
      <c r="B544" s="164" t="s">
        <v>2532</v>
      </c>
      <c r="C544" t="s">
        <v>2464</v>
      </c>
      <c r="D544" t="s">
        <v>1150</v>
      </c>
      <c r="E544" t="s">
        <v>90</v>
      </c>
      <c r="F544" t="s">
        <v>2465</v>
      </c>
      <c r="H544" t="s">
        <v>2533</v>
      </c>
      <c r="L544" t="s">
        <v>91</v>
      </c>
      <c r="O544" t="s">
        <v>135</v>
      </c>
      <c r="P544" s="19">
        <v>46286.580555555556</v>
      </c>
      <c r="Q544" s="33">
        <v>46279</v>
      </c>
      <c r="R544" s="33">
        <v>46288</v>
      </c>
      <c r="T544"/>
      <c r="U544"/>
      <c r="V544"/>
      <c r="W544"/>
      <c r="AH544" s="55" t="str">
        <f t="shared" si="122"/>
        <v/>
      </c>
      <c r="AI544" s="55" t="str">
        <f t="shared" si="123"/>
        <v>FALSO</v>
      </c>
      <c r="AJ544" s="55">
        <f t="shared" si="124"/>
        <v>0</v>
      </c>
      <c r="AK544" s="93" t="str">
        <f t="shared" si="125"/>
        <v/>
      </c>
      <c r="AL544" s="96" t="str">
        <f t="shared" si="126"/>
        <v/>
      </c>
      <c r="AM544" s="93" t="str">
        <f t="shared" si="127"/>
        <v/>
      </c>
      <c r="AN544" s="96" t="str">
        <f t="shared" si="128"/>
        <v/>
      </c>
      <c r="AO544" s="93" t="str">
        <f t="shared" si="129"/>
        <v/>
      </c>
      <c r="AP544" s="96" t="str">
        <f t="shared" si="130"/>
        <v/>
      </c>
      <c r="AQ544" s="93" t="str">
        <f t="shared" si="131"/>
        <v/>
      </c>
      <c r="AR544" s="96" t="str">
        <f t="shared" si="132"/>
        <v/>
      </c>
      <c r="AS544" s="93" t="str">
        <f t="shared" si="133"/>
        <v/>
      </c>
      <c r="AT544" s="96" t="str">
        <f t="shared" si="134"/>
        <v/>
      </c>
      <c r="AU544" s="93" t="str">
        <f t="shared" si="135"/>
        <v/>
      </c>
    </row>
    <row r="545" spans="1:47" x14ac:dyDescent="0.3">
      <c r="A545" t="s">
        <v>84</v>
      </c>
      <c r="B545" s="164" t="s">
        <v>2534</v>
      </c>
      <c r="C545" t="s">
        <v>2464</v>
      </c>
      <c r="D545" t="s">
        <v>1150</v>
      </c>
      <c r="E545" t="s">
        <v>90</v>
      </c>
      <c r="F545" t="s">
        <v>2465</v>
      </c>
      <c r="H545" t="s">
        <v>2535</v>
      </c>
      <c r="L545" t="s">
        <v>91</v>
      </c>
      <c r="M545" s="35"/>
      <c r="O545" t="s">
        <v>135</v>
      </c>
      <c r="P545" s="19">
        <v>46286.478472222225</v>
      </c>
      <c r="Q545" s="33">
        <v>46279</v>
      </c>
      <c r="R545" s="33">
        <v>46288</v>
      </c>
      <c r="W545"/>
      <c r="AH545" s="55" t="str">
        <f t="shared" si="122"/>
        <v/>
      </c>
      <c r="AI545" s="55" t="str">
        <f t="shared" si="123"/>
        <v>FALSO</v>
      </c>
      <c r="AJ545" s="55">
        <f t="shared" si="124"/>
        <v>0</v>
      </c>
      <c r="AK545" s="93" t="str">
        <f t="shared" si="125"/>
        <v/>
      </c>
      <c r="AL545" s="96" t="str">
        <f t="shared" si="126"/>
        <v/>
      </c>
      <c r="AM545" s="93" t="str">
        <f t="shared" si="127"/>
        <v/>
      </c>
      <c r="AN545" s="96" t="str">
        <f t="shared" si="128"/>
        <v/>
      </c>
      <c r="AO545" s="93" t="str">
        <f t="shared" si="129"/>
        <v/>
      </c>
      <c r="AP545" s="96" t="str">
        <f t="shared" si="130"/>
        <v/>
      </c>
      <c r="AQ545" s="93" t="str">
        <f t="shared" si="131"/>
        <v/>
      </c>
      <c r="AR545" s="96" t="str">
        <f t="shared" si="132"/>
        <v/>
      </c>
      <c r="AS545" s="93" t="str">
        <f t="shared" si="133"/>
        <v/>
      </c>
      <c r="AT545" s="96" t="str">
        <f t="shared" si="134"/>
        <v/>
      </c>
      <c r="AU545" s="93" t="str">
        <f t="shared" si="135"/>
        <v/>
      </c>
    </row>
    <row r="546" spans="1:47" x14ac:dyDescent="0.3">
      <c r="A546" t="s">
        <v>84</v>
      </c>
      <c r="B546" s="164" t="s">
        <v>2536</v>
      </c>
      <c r="C546" t="s">
        <v>2464</v>
      </c>
      <c r="D546" t="s">
        <v>1150</v>
      </c>
      <c r="E546" t="s">
        <v>90</v>
      </c>
      <c r="F546" t="s">
        <v>2465</v>
      </c>
      <c r="H546" t="s">
        <v>2470</v>
      </c>
      <c r="L546" t="s">
        <v>91</v>
      </c>
      <c r="M546" s="35"/>
      <c r="O546" t="s">
        <v>135</v>
      </c>
      <c r="P546" s="19">
        <v>46284.57916666667</v>
      </c>
      <c r="Q546" s="33">
        <v>46279</v>
      </c>
      <c r="R546" s="33">
        <v>46289</v>
      </c>
      <c r="W546"/>
      <c r="AH546" s="55" t="str">
        <f t="shared" si="122"/>
        <v/>
      </c>
      <c r="AI546" s="55" t="str">
        <f t="shared" si="123"/>
        <v>FALSO</v>
      </c>
      <c r="AJ546" s="55">
        <f t="shared" si="124"/>
        <v>0</v>
      </c>
      <c r="AK546" s="93" t="str">
        <f t="shared" si="125"/>
        <v/>
      </c>
      <c r="AL546" s="96" t="str">
        <f t="shared" si="126"/>
        <v/>
      </c>
      <c r="AM546" s="93" t="str">
        <f t="shared" si="127"/>
        <v/>
      </c>
      <c r="AN546" s="96" t="str">
        <f t="shared" si="128"/>
        <v/>
      </c>
      <c r="AO546" s="93" t="str">
        <f t="shared" si="129"/>
        <v/>
      </c>
      <c r="AP546" s="96" t="str">
        <f t="shared" si="130"/>
        <v/>
      </c>
      <c r="AQ546" s="93" t="str">
        <f t="shared" si="131"/>
        <v/>
      </c>
      <c r="AR546" s="96" t="str">
        <f t="shared" si="132"/>
        <v/>
      </c>
      <c r="AS546" s="93" t="str">
        <f t="shared" si="133"/>
        <v/>
      </c>
      <c r="AT546" s="96" t="str">
        <f t="shared" si="134"/>
        <v/>
      </c>
      <c r="AU546" s="93" t="str">
        <f t="shared" si="135"/>
        <v/>
      </c>
    </row>
    <row r="547" spans="1:47" x14ac:dyDescent="0.3">
      <c r="A547" t="s">
        <v>84</v>
      </c>
      <c r="B547" s="164" t="s">
        <v>2537</v>
      </c>
      <c r="C547" t="s">
        <v>2464</v>
      </c>
      <c r="D547" t="s">
        <v>1150</v>
      </c>
      <c r="E547" t="s">
        <v>90</v>
      </c>
      <c r="F547" t="s">
        <v>2465</v>
      </c>
      <c r="H547" t="s">
        <v>2538</v>
      </c>
      <c r="L547" t="s">
        <v>91</v>
      </c>
      <c r="M547" s="35"/>
      <c r="O547" t="s">
        <v>135</v>
      </c>
      <c r="P547" s="19">
        <v>46283.993055555555</v>
      </c>
      <c r="Q547" s="33">
        <v>46279</v>
      </c>
      <c r="R547" s="33">
        <v>46288</v>
      </c>
      <c r="W547"/>
      <c r="AH547" s="55" t="str">
        <f t="shared" si="122"/>
        <v/>
      </c>
      <c r="AI547" s="55" t="str">
        <f t="shared" si="123"/>
        <v>FALSO</v>
      </c>
      <c r="AJ547" s="55">
        <f t="shared" si="124"/>
        <v>0</v>
      </c>
      <c r="AK547" s="93" t="str">
        <f t="shared" si="125"/>
        <v/>
      </c>
      <c r="AL547" s="96" t="str">
        <f t="shared" si="126"/>
        <v/>
      </c>
      <c r="AM547" s="93" t="str">
        <f t="shared" si="127"/>
        <v/>
      </c>
      <c r="AN547" s="96" t="str">
        <f t="shared" si="128"/>
        <v/>
      </c>
      <c r="AO547" s="93" t="str">
        <f t="shared" si="129"/>
        <v/>
      </c>
      <c r="AP547" s="96" t="str">
        <f t="shared" si="130"/>
        <v/>
      </c>
      <c r="AQ547" s="93" t="str">
        <f t="shared" si="131"/>
        <v/>
      </c>
      <c r="AR547" s="96" t="str">
        <f t="shared" si="132"/>
        <v/>
      </c>
      <c r="AS547" s="93" t="str">
        <f t="shared" si="133"/>
        <v/>
      </c>
      <c r="AT547" s="96" t="str">
        <f t="shared" si="134"/>
        <v/>
      </c>
      <c r="AU547" s="93" t="str">
        <f t="shared" si="135"/>
        <v/>
      </c>
    </row>
    <row r="548" spans="1:47" x14ac:dyDescent="0.3">
      <c r="A548" t="s">
        <v>84</v>
      </c>
      <c r="B548" s="164" t="s">
        <v>2539</v>
      </c>
      <c r="C548" t="s">
        <v>2457</v>
      </c>
      <c r="D548" t="s">
        <v>1150</v>
      </c>
      <c r="E548" t="s">
        <v>94</v>
      </c>
      <c r="F548" t="s">
        <v>2465</v>
      </c>
      <c r="H548" t="s">
        <v>2540</v>
      </c>
      <c r="J548">
        <v>3600</v>
      </c>
      <c r="L548" t="s">
        <v>91</v>
      </c>
      <c r="M548" s="35"/>
      <c r="P548" s="19">
        <v>46283.956250000003</v>
      </c>
      <c r="Q548" s="33">
        <v>46279</v>
      </c>
      <c r="R548" s="33">
        <v>46289</v>
      </c>
      <c r="S548" s="33">
        <v>46290</v>
      </c>
      <c r="W548"/>
      <c r="AH548" s="55">
        <f t="shared" si="122"/>
        <v>1</v>
      </c>
      <c r="AI548" s="55" t="str">
        <f t="shared" si="123"/>
        <v>FALSO</v>
      </c>
      <c r="AJ548" s="55">
        <f t="shared" si="124"/>
        <v>0</v>
      </c>
      <c r="AK548" s="93" t="str">
        <f t="shared" si="125"/>
        <v/>
      </c>
      <c r="AL548" s="96" t="str">
        <f t="shared" si="126"/>
        <v/>
      </c>
      <c r="AM548" s="93" t="str">
        <f t="shared" si="127"/>
        <v/>
      </c>
      <c r="AN548" s="96" t="str">
        <f t="shared" si="128"/>
        <v/>
      </c>
      <c r="AO548" s="93" t="str">
        <f t="shared" si="129"/>
        <v/>
      </c>
      <c r="AP548" s="96" t="str">
        <f t="shared" si="130"/>
        <v/>
      </c>
      <c r="AQ548" s="93" t="str">
        <f t="shared" si="131"/>
        <v/>
      </c>
      <c r="AR548" s="96" t="str">
        <f t="shared" si="132"/>
        <v/>
      </c>
      <c r="AS548" s="93" t="str">
        <f t="shared" si="133"/>
        <v/>
      </c>
      <c r="AT548" s="96" t="str">
        <f t="shared" si="134"/>
        <v/>
      </c>
      <c r="AU548" s="93" t="str">
        <f t="shared" si="135"/>
        <v/>
      </c>
    </row>
    <row r="549" spans="1:47" x14ac:dyDescent="0.3">
      <c r="A549" t="s">
        <v>84</v>
      </c>
      <c r="B549" s="164" t="s">
        <v>2541</v>
      </c>
      <c r="C549" t="s">
        <v>2464</v>
      </c>
      <c r="D549" t="s">
        <v>1150</v>
      </c>
      <c r="E549" t="s">
        <v>90</v>
      </c>
      <c r="F549" t="s">
        <v>2465</v>
      </c>
      <c r="H549" t="s">
        <v>2542</v>
      </c>
      <c r="L549" t="s">
        <v>91</v>
      </c>
      <c r="M549" s="35"/>
      <c r="O549" t="s">
        <v>135</v>
      </c>
      <c r="P549" s="19">
        <v>46283.94027777778</v>
      </c>
      <c r="Q549" s="33">
        <v>46279</v>
      </c>
      <c r="R549" s="33">
        <v>46288</v>
      </c>
      <c r="W549"/>
      <c r="AH549" s="55" t="str">
        <f t="shared" si="122"/>
        <v/>
      </c>
      <c r="AI549" s="55" t="str">
        <f t="shared" si="123"/>
        <v>FALSO</v>
      </c>
      <c r="AJ549" s="55">
        <f t="shared" si="124"/>
        <v>0</v>
      </c>
      <c r="AK549" s="93" t="str">
        <f t="shared" si="125"/>
        <v/>
      </c>
      <c r="AL549" s="96" t="str">
        <f t="shared" si="126"/>
        <v/>
      </c>
      <c r="AM549" s="93" t="str">
        <f t="shared" si="127"/>
        <v/>
      </c>
      <c r="AN549" s="96" t="str">
        <f t="shared" si="128"/>
        <v/>
      </c>
      <c r="AO549" s="93" t="str">
        <f t="shared" si="129"/>
        <v/>
      </c>
      <c r="AP549" s="96" t="str">
        <f t="shared" si="130"/>
        <v/>
      </c>
      <c r="AQ549" s="93" t="str">
        <f t="shared" si="131"/>
        <v/>
      </c>
      <c r="AR549" s="96" t="str">
        <f t="shared" si="132"/>
        <v/>
      </c>
      <c r="AS549" s="93" t="str">
        <f t="shared" si="133"/>
        <v/>
      </c>
      <c r="AT549" s="96" t="str">
        <f t="shared" si="134"/>
        <v/>
      </c>
      <c r="AU549" s="93" t="str">
        <f t="shared" si="135"/>
        <v/>
      </c>
    </row>
    <row r="550" spans="1:47" x14ac:dyDescent="0.3">
      <c r="A550" t="s">
        <v>84</v>
      </c>
      <c r="B550" s="164" t="s">
        <v>2543</v>
      </c>
      <c r="C550" t="s">
        <v>2464</v>
      </c>
      <c r="D550" t="s">
        <v>1150</v>
      </c>
      <c r="E550" t="s">
        <v>90</v>
      </c>
      <c r="F550" t="s">
        <v>2465</v>
      </c>
      <c r="H550" t="s">
        <v>2544</v>
      </c>
      <c r="L550" t="s">
        <v>91</v>
      </c>
      <c r="M550" s="35"/>
      <c r="O550" t="s">
        <v>135</v>
      </c>
      <c r="P550" s="19">
        <v>46283.913194444445</v>
      </c>
      <c r="Q550" s="33">
        <v>46279</v>
      </c>
      <c r="R550" s="33">
        <v>46288</v>
      </c>
      <c r="W550"/>
      <c r="AH550" s="55" t="str">
        <f t="shared" si="122"/>
        <v/>
      </c>
      <c r="AI550" s="55" t="str">
        <f t="shared" si="123"/>
        <v>FALSO</v>
      </c>
      <c r="AJ550" s="55">
        <f t="shared" si="124"/>
        <v>0</v>
      </c>
      <c r="AK550" s="93" t="str">
        <f t="shared" si="125"/>
        <v/>
      </c>
      <c r="AL550" s="96" t="str">
        <f t="shared" si="126"/>
        <v/>
      </c>
      <c r="AM550" s="93" t="str">
        <f t="shared" si="127"/>
        <v/>
      </c>
      <c r="AN550" s="96" t="str">
        <f t="shared" si="128"/>
        <v/>
      </c>
      <c r="AO550" s="93" t="str">
        <f t="shared" si="129"/>
        <v/>
      </c>
      <c r="AP550" s="96" t="str">
        <f t="shared" si="130"/>
        <v/>
      </c>
      <c r="AQ550" s="93" t="str">
        <f t="shared" si="131"/>
        <v/>
      </c>
      <c r="AR550" s="96" t="str">
        <f t="shared" si="132"/>
        <v/>
      </c>
      <c r="AS550" s="93" t="str">
        <f t="shared" si="133"/>
        <v/>
      </c>
      <c r="AT550" s="96" t="str">
        <f t="shared" si="134"/>
        <v/>
      </c>
      <c r="AU550" s="93" t="str">
        <f t="shared" si="135"/>
        <v/>
      </c>
    </row>
    <row r="551" spans="1:47" x14ac:dyDescent="0.3">
      <c r="A551" t="s">
        <v>84</v>
      </c>
      <c r="B551" s="164" t="s">
        <v>2545</v>
      </c>
      <c r="C551" t="s">
        <v>2464</v>
      </c>
      <c r="D551" t="s">
        <v>1150</v>
      </c>
      <c r="E551" t="s">
        <v>90</v>
      </c>
      <c r="F551" t="s">
        <v>2465</v>
      </c>
      <c r="H551" t="s">
        <v>2546</v>
      </c>
      <c r="L551" t="s">
        <v>91</v>
      </c>
      <c r="M551" s="35"/>
      <c r="O551" t="s">
        <v>135</v>
      </c>
      <c r="P551" s="19">
        <v>46283.890972222223</v>
      </c>
      <c r="Q551" s="33">
        <v>46279</v>
      </c>
      <c r="R551" s="33">
        <v>46288</v>
      </c>
      <c r="W551"/>
      <c r="AH551" s="55" t="str">
        <f t="shared" si="122"/>
        <v/>
      </c>
      <c r="AI551" s="55" t="str">
        <f t="shared" si="123"/>
        <v>FALSO</v>
      </c>
      <c r="AJ551" s="55">
        <f t="shared" si="124"/>
        <v>0</v>
      </c>
      <c r="AK551" s="93" t="str">
        <f t="shared" si="125"/>
        <v/>
      </c>
      <c r="AL551" s="96" t="str">
        <f t="shared" si="126"/>
        <v/>
      </c>
      <c r="AM551" s="93" t="str">
        <f t="shared" si="127"/>
        <v/>
      </c>
      <c r="AN551" s="96" t="str">
        <f t="shared" si="128"/>
        <v/>
      </c>
      <c r="AO551" s="93" t="str">
        <f t="shared" si="129"/>
        <v/>
      </c>
      <c r="AP551" s="96" t="str">
        <f t="shared" si="130"/>
        <v/>
      </c>
      <c r="AQ551" s="93" t="str">
        <f t="shared" si="131"/>
        <v/>
      </c>
      <c r="AR551" s="96" t="str">
        <f t="shared" si="132"/>
        <v/>
      </c>
      <c r="AS551" s="93" t="str">
        <f t="shared" si="133"/>
        <v/>
      </c>
      <c r="AT551" s="96" t="str">
        <f t="shared" si="134"/>
        <v/>
      </c>
      <c r="AU551" s="93" t="str">
        <f t="shared" si="135"/>
        <v/>
      </c>
    </row>
    <row r="552" spans="1:47" x14ac:dyDescent="0.3">
      <c r="A552" t="s">
        <v>84</v>
      </c>
      <c r="B552" s="164" t="s">
        <v>2547</v>
      </c>
      <c r="C552" t="s">
        <v>2464</v>
      </c>
      <c r="D552" t="s">
        <v>1150</v>
      </c>
      <c r="E552" t="s">
        <v>90</v>
      </c>
      <c r="F552" t="s">
        <v>2465</v>
      </c>
      <c r="H552" t="s">
        <v>2548</v>
      </c>
      <c r="L552" t="s">
        <v>91</v>
      </c>
      <c r="M552" s="35"/>
      <c r="O552" t="s">
        <v>135</v>
      </c>
      <c r="P552" s="19">
        <v>46283.879861111112</v>
      </c>
      <c r="Q552" s="33">
        <v>46279</v>
      </c>
      <c r="R552" s="33">
        <v>46288</v>
      </c>
      <c r="W552"/>
      <c r="AH552" s="55" t="str">
        <f t="shared" si="122"/>
        <v/>
      </c>
      <c r="AI552" s="55" t="str">
        <f t="shared" si="123"/>
        <v>FALSO</v>
      </c>
      <c r="AJ552" s="55">
        <f t="shared" si="124"/>
        <v>0</v>
      </c>
      <c r="AK552" s="93" t="str">
        <f t="shared" si="125"/>
        <v/>
      </c>
      <c r="AL552" s="96" t="str">
        <f t="shared" si="126"/>
        <v/>
      </c>
      <c r="AM552" s="93" t="str">
        <f t="shared" si="127"/>
        <v/>
      </c>
      <c r="AN552" s="96" t="str">
        <f t="shared" si="128"/>
        <v/>
      </c>
      <c r="AO552" s="93" t="str">
        <f t="shared" si="129"/>
        <v/>
      </c>
      <c r="AP552" s="96" t="str">
        <f t="shared" si="130"/>
        <v/>
      </c>
      <c r="AQ552" s="93" t="str">
        <f t="shared" si="131"/>
        <v/>
      </c>
      <c r="AR552" s="96" t="str">
        <f t="shared" si="132"/>
        <v/>
      </c>
      <c r="AS552" s="93" t="str">
        <f t="shared" si="133"/>
        <v/>
      </c>
      <c r="AT552" s="96" t="str">
        <f t="shared" si="134"/>
        <v/>
      </c>
      <c r="AU552" s="93" t="str">
        <f t="shared" si="135"/>
        <v/>
      </c>
    </row>
    <row r="553" spans="1:47" x14ac:dyDescent="0.3">
      <c r="A553" t="s">
        <v>84</v>
      </c>
      <c r="B553" s="164" t="s">
        <v>2549</v>
      </c>
      <c r="C553" t="s">
        <v>2464</v>
      </c>
      <c r="D553" t="s">
        <v>1150</v>
      </c>
      <c r="E553" t="s">
        <v>90</v>
      </c>
      <c r="F553" t="s">
        <v>2465</v>
      </c>
      <c r="H553" t="s">
        <v>2550</v>
      </c>
      <c r="J553">
        <v>3600</v>
      </c>
      <c r="L553" t="s">
        <v>91</v>
      </c>
      <c r="M553" s="35"/>
      <c r="O553" t="s">
        <v>135</v>
      </c>
      <c r="P553" s="19">
        <v>46283.849305555559</v>
      </c>
      <c r="Q553" s="33">
        <v>46279</v>
      </c>
      <c r="R553" s="33">
        <v>46288</v>
      </c>
      <c r="W553"/>
      <c r="AH553" s="55">
        <f t="shared" si="122"/>
        <v>1</v>
      </c>
      <c r="AI553" s="55" t="str">
        <f t="shared" si="123"/>
        <v>FALSO</v>
      </c>
      <c r="AJ553" s="55">
        <f t="shared" si="124"/>
        <v>0</v>
      </c>
      <c r="AK553" s="93" t="str">
        <f t="shared" si="125"/>
        <v/>
      </c>
      <c r="AL553" s="96" t="str">
        <f t="shared" si="126"/>
        <v/>
      </c>
      <c r="AM553" s="93" t="str">
        <f t="shared" si="127"/>
        <v/>
      </c>
      <c r="AN553" s="96" t="str">
        <f t="shared" si="128"/>
        <v/>
      </c>
      <c r="AO553" s="93" t="str">
        <f t="shared" si="129"/>
        <v/>
      </c>
      <c r="AP553" s="96" t="str">
        <f t="shared" si="130"/>
        <v/>
      </c>
      <c r="AQ553" s="93" t="str">
        <f t="shared" si="131"/>
        <v/>
      </c>
      <c r="AR553" s="96" t="str">
        <f t="shared" si="132"/>
        <v/>
      </c>
      <c r="AS553" s="93" t="str">
        <f t="shared" si="133"/>
        <v/>
      </c>
      <c r="AT553" s="96" t="str">
        <f t="shared" si="134"/>
        <v/>
      </c>
      <c r="AU553" s="93" t="str">
        <f t="shared" si="135"/>
        <v/>
      </c>
    </row>
    <row r="554" spans="1:47" x14ac:dyDescent="0.3">
      <c r="A554" t="s">
        <v>84</v>
      </c>
      <c r="B554" s="164" t="s">
        <v>2551</v>
      </c>
      <c r="C554" t="s">
        <v>2464</v>
      </c>
      <c r="D554" t="s">
        <v>1150</v>
      </c>
      <c r="E554" t="s">
        <v>90</v>
      </c>
      <c r="F554" t="s">
        <v>2465</v>
      </c>
      <c r="H554" t="s">
        <v>2552</v>
      </c>
      <c r="L554" t="s">
        <v>91</v>
      </c>
      <c r="M554" s="35"/>
      <c r="O554" t="s">
        <v>135</v>
      </c>
      <c r="P554" s="19">
        <v>46283.806250000001</v>
      </c>
      <c r="Q554" s="33">
        <v>46279</v>
      </c>
      <c r="R554" s="33">
        <v>46288</v>
      </c>
      <c r="W554"/>
      <c r="AH554" s="55" t="str">
        <f t="shared" si="122"/>
        <v/>
      </c>
      <c r="AI554" s="55" t="str">
        <f t="shared" si="123"/>
        <v>FALSO</v>
      </c>
      <c r="AJ554" s="55">
        <f t="shared" si="124"/>
        <v>0</v>
      </c>
      <c r="AK554" s="93" t="str">
        <f t="shared" si="125"/>
        <v/>
      </c>
      <c r="AL554" s="96" t="str">
        <f t="shared" si="126"/>
        <v/>
      </c>
      <c r="AM554" s="93" t="str">
        <f t="shared" si="127"/>
        <v/>
      </c>
      <c r="AN554" s="96" t="str">
        <f t="shared" si="128"/>
        <v/>
      </c>
      <c r="AO554" s="93" t="str">
        <f t="shared" si="129"/>
        <v/>
      </c>
      <c r="AP554" s="96" t="str">
        <f t="shared" si="130"/>
        <v/>
      </c>
      <c r="AQ554" s="93" t="str">
        <f t="shared" si="131"/>
        <v/>
      </c>
      <c r="AR554" s="96" t="str">
        <f t="shared" si="132"/>
        <v/>
      </c>
      <c r="AS554" s="93" t="str">
        <f t="shared" si="133"/>
        <v/>
      </c>
      <c r="AT554" s="96" t="str">
        <f t="shared" si="134"/>
        <v/>
      </c>
      <c r="AU554" s="93" t="str">
        <f t="shared" si="135"/>
        <v/>
      </c>
    </row>
    <row r="555" spans="1:47" x14ac:dyDescent="0.3">
      <c r="A555" t="s">
        <v>84</v>
      </c>
      <c r="B555" s="164" t="s">
        <v>2553</v>
      </c>
      <c r="C555" t="s">
        <v>2464</v>
      </c>
      <c r="D555" t="s">
        <v>1150</v>
      </c>
      <c r="E555" t="s">
        <v>90</v>
      </c>
      <c r="F555" t="s">
        <v>2465</v>
      </c>
      <c r="H555" t="s">
        <v>2554</v>
      </c>
      <c r="J555">
        <v>1800</v>
      </c>
      <c r="L555" t="s">
        <v>91</v>
      </c>
      <c r="M555" s="35"/>
      <c r="O555" t="s">
        <v>135</v>
      </c>
      <c r="P555" s="19">
        <v>46283.707638888889</v>
      </c>
      <c r="Q555" s="33">
        <v>46279</v>
      </c>
      <c r="R555" s="33">
        <v>46286</v>
      </c>
      <c r="W555"/>
      <c r="AH555" s="55">
        <f t="shared" si="122"/>
        <v>0.5</v>
      </c>
      <c r="AI555" s="55" t="str">
        <f t="shared" si="123"/>
        <v>FALSO</v>
      </c>
      <c r="AJ555" s="55">
        <f t="shared" si="124"/>
        <v>0</v>
      </c>
      <c r="AK555" s="93" t="str">
        <f t="shared" si="125"/>
        <v/>
      </c>
      <c r="AL555" s="96" t="str">
        <f t="shared" si="126"/>
        <v/>
      </c>
      <c r="AM555" s="93" t="str">
        <f t="shared" si="127"/>
        <v/>
      </c>
      <c r="AN555" s="96" t="str">
        <f t="shared" si="128"/>
        <v/>
      </c>
      <c r="AO555" s="93" t="str">
        <f t="shared" si="129"/>
        <v/>
      </c>
      <c r="AP555" s="96" t="str">
        <f t="shared" si="130"/>
        <v/>
      </c>
      <c r="AQ555" s="93" t="str">
        <f t="shared" si="131"/>
        <v/>
      </c>
      <c r="AR555" s="96" t="str">
        <f t="shared" si="132"/>
        <v/>
      </c>
      <c r="AS555" s="93" t="str">
        <f t="shared" si="133"/>
        <v/>
      </c>
      <c r="AT555" s="96" t="str">
        <f t="shared" si="134"/>
        <v/>
      </c>
      <c r="AU555" s="93" t="str">
        <f t="shared" si="135"/>
        <v/>
      </c>
    </row>
    <row r="556" spans="1:47" x14ac:dyDescent="0.3">
      <c r="A556" t="s">
        <v>84</v>
      </c>
      <c r="B556" s="164" t="s">
        <v>2555</v>
      </c>
      <c r="C556" t="s">
        <v>2464</v>
      </c>
      <c r="D556" t="s">
        <v>1150</v>
      </c>
      <c r="E556" t="s">
        <v>90</v>
      </c>
      <c r="F556" t="s">
        <v>2465</v>
      </c>
      <c r="H556" t="s">
        <v>2556</v>
      </c>
      <c r="J556">
        <v>14400</v>
      </c>
      <c r="L556" t="s">
        <v>91</v>
      </c>
      <c r="M556" s="35"/>
      <c r="O556" t="s">
        <v>94</v>
      </c>
      <c r="P556" s="19">
        <v>46283.679166666669</v>
      </c>
      <c r="Q556" s="33">
        <v>46279</v>
      </c>
      <c r="R556" s="33">
        <v>46283</v>
      </c>
      <c r="S556" s="33">
        <v>46283</v>
      </c>
      <c r="W556"/>
      <c r="AH556" s="55">
        <f t="shared" si="122"/>
        <v>4</v>
      </c>
      <c r="AI556" s="55" t="str">
        <f t="shared" si="123"/>
        <v>FALSO</v>
      </c>
      <c r="AJ556" s="55">
        <f t="shared" si="124"/>
        <v>0</v>
      </c>
      <c r="AK556" s="93" t="str">
        <f t="shared" si="125"/>
        <v/>
      </c>
      <c r="AL556" s="96" t="str">
        <f t="shared" si="126"/>
        <v/>
      </c>
      <c r="AM556" s="93" t="str">
        <f t="shared" si="127"/>
        <v/>
      </c>
      <c r="AN556" s="96" t="str">
        <f t="shared" si="128"/>
        <v/>
      </c>
      <c r="AO556" s="93" t="str">
        <f t="shared" si="129"/>
        <v/>
      </c>
      <c r="AP556" s="96" t="str">
        <f t="shared" si="130"/>
        <v/>
      </c>
      <c r="AQ556" s="93" t="str">
        <f t="shared" si="131"/>
        <v/>
      </c>
      <c r="AR556" s="96" t="str">
        <f t="shared" si="132"/>
        <v/>
      </c>
      <c r="AS556" s="93" t="str">
        <f t="shared" si="133"/>
        <v/>
      </c>
      <c r="AT556" s="96" t="str">
        <f t="shared" si="134"/>
        <v/>
      </c>
      <c r="AU556" s="93" t="str">
        <f t="shared" si="135"/>
        <v/>
      </c>
    </row>
    <row r="557" spans="1:47" x14ac:dyDescent="0.3">
      <c r="A557" t="s">
        <v>84</v>
      </c>
      <c r="B557" s="164" t="s">
        <v>2557</v>
      </c>
      <c r="C557" t="s">
        <v>2464</v>
      </c>
      <c r="D557" t="s">
        <v>1150</v>
      </c>
      <c r="E557" t="s">
        <v>90</v>
      </c>
      <c r="F557" t="s">
        <v>2465</v>
      </c>
      <c r="H557" t="s">
        <v>2558</v>
      </c>
      <c r="L557" t="s">
        <v>91</v>
      </c>
      <c r="M557" s="35"/>
      <c r="O557" t="s">
        <v>135</v>
      </c>
      <c r="P557" s="19">
        <v>46283.613194444442</v>
      </c>
      <c r="Q557" s="33">
        <v>46279</v>
      </c>
      <c r="R557" s="33">
        <v>46283</v>
      </c>
      <c r="W557"/>
      <c r="AH557" s="55" t="str">
        <f t="shared" si="122"/>
        <v/>
      </c>
      <c r="AI557" s="55" t="str">
        <f t="shared" si="123"/>
        <v>FALSO</v>
      </c>
      <c r="AJ557" s="55">
        <f t="shared" si="124"/>
        <v>0</v>
      </c>
      <c r="AK557" s="93" t="str">
        <f t="shared" si="125"/>
        <v/>
      </c>
      <c r="AL557" s="96" t="str">
        <f t="shared" si="126"/>
        <v/>
      </c>
      <c r="AM557" s="93" t="str">
        <f t="shared" si="127"/>
        <v/>
      </c>
      <c r="AN557" s="96" t="str">
        <f t="shared" si="128"/>
        <v/>
      </c>
      <c r="AO557" s="93" t="str">
        <f t="shared" si="129"/>
        <v/>
      </c>
      <c r="AP557" s="96" t="str">
        <f t="shared" si="130"/>
        <v/>
      </c>
      <c r="AQ557" s="93" t="str">
        <f t="shared" si="131"/>
        <v/>
      </c>
      <c r="AR557" s="96" t="str">
        <f t="shared" si="132"/>
        <v/>
      </c>
      <c r="AS557" s="93" t="str">
        <f t="shared" si="133"/>
        <v/>
      </c>
      <c r="AT557" s="96" t="str">
        <f t="shared" si="134"/>
        <v/>
      </c>
      <c r="AU557" s="93" t="str">
        <f t="shared" si="135"/>
        <v/>
      </c>
    </row>
    <row r="558" spans="1:47" x14ac:dyDescent="0.3">
      <c r="A558" t="s">
        <v>84</v>
      </c>
      <c r="B558" s="164" t="s">
        <v>2559</v>
      </c>
      <c r="C558" t="s">
        <v>2464</v>
      </c>
      <c r="D558" t="s">
        <v>1150</v>
      </c>
      <c r="E558" t="s">
        <v>90</v>
      </c>
      <c r="F558" t="s">
        <v>2465</v>
      </c>
      <c r="H558" t="s">
        <v>2560</v>
      </c>
      <c r="L558" t="s">
        <v>91</v>
      </c>
      <c r="M558" s="35"/>
      <c r="O558" t="s">
        <v>135</v>
      </c>
      <c r="P558" s="19">
        <v>46283.512499999997</v>
      </c>
      <c r="Q558" s="33">
        <v>46279</v>
      </c>
      <c r="R558" s="33">
        <v>46283</v>
      </c>
      <c r="W558"/>
      <c r="AH558" s="55" t="str">
        <f t="shared" si="122"/>
        <v/>
      </c>
      <c r="AI558" s="55" t="str">
        <f t="shared" si="123"/>
        <v>FALSO</v>
      </c>
      <c r="AJ558" s="55">
        <f t="shared" si="124"/>
        <v>0</v>
      </c>
      <c r="AK558" s="93" t="str">
        <f t="shared" si="125"/>
        <v/>
      </c>
      <c r="AL558" s="96" t="str">
        <f t="shared" si="126"/>
        <v/>
      </c>
      <c r="AM558" s="93" t="str">
        <f t="shared" si="127"/>
        <v/>
      </c>
      <c r="AN558" s="96" t="str">
        <f t="shared" si="128"/>
        <v/>
      </c>
      <c r="AO558" s="93" t="str">
        <f t="shared" si="129"/>
        <v/>
      </c>
      <c r="AP558" s="96" t="str">
        <f t="shared" si="130"/>
        <v/>
      </c>
      <c r="AQ558" s="93" t="str">
        <f t="shared" si="131"/>
        <v/>
      </c>
      <c r="AR558" s="96" t="str">
        <f t="shared" si="132"/>
        <v/>
      </c>
      <c r="AS558" s="93" t="str">
        <f t="shared" si="133"/>
        <v/>
      </c>
      <c r="AT558" s="96" t="str">
        <f t="shared" si="134"/>
        <v/>
      </c>
      <c r="AU558" s="93" t="str">
        <f t="shared" si="135"/>
        <v/>
      </c>
    </row>
    <row r="559" spans="1:47" x14ac:dyDescent="0.3">
      <c r="A559" t="s">
        <v>84</v>
      </c>
      <c r="B559" s="164" t="s">
        <v>2561</v>
      </c>
      <c r="C559" t="s">
        <v>2464</v>
      </c>
      <c r="D559" t="s">
        <v>1150</v>
      </c>
      <c r="E559" t="s">
        <v>90</v>
      </c>
      <c r="F559" t="s">
        <v>2465</v>
      </c>
      <c r="H559" t="s">
        <v>2495</v>
      </c>
      <c r="L559" t="s">
        <v>91</v>
      </c>
      <c r="M559" s="35"/>
      <c r="O559" t="s">
        <v>135</v>
      </c>
      <c r="P559" s="19">
        <v>46283.489583333336</v>
      </c>
      <c r="Q559" s="33">
        <v>46279</v>
      </c>
      <c r="R559" s="33">
        <v>46283</v>
      </c>
      <c r="W559"/>
      <c r="AH559" s="55" t="str">
        <f t="shared" si="122"/>
        <v/>
      </c>
      <c r="AI559" s="55" t="str">
        <f t="shared" si="123"/>
        <v>FALSO</v>
      </c>
      <c r="AJ559" s="55">
        <f t="shared" si="124"/>
        <v>0</v>
      </c>
      <c r="AK559" s="93" t="str">
        <f t="shared" si="125"/>
        <v/>
      </c>
      <c r="AL559" s="96" t="str">
        <f t="shared" si="126"/>
        <v/>
      </c>
      <c r="AM559" s="93" t="str">
        <f t="shared" si="127"/>
        <v/>
      </c>
      <c r="AN559" s="96" t="str">
        <f t="shared" si="128"/>
        <v/>
      </c>
      <c r="AO559" s="93" t="str">
        <f t="shared" si="129"/>
        <v/>
      </c>
      <c r="AP559" s="96" t="str">
        <f t="shared" si="130"/>
        <v/>
      </c>
      <c r="AQ559" s="93" t="str">
        <f t="shared" si="131"/>
        <v/>
      </c>
      <c r="AR559" s="96" t="str">
        <f t="shared" si="132"/>
        <v/>
      </c>
      <c r="AS559" s="93" t="str">
        <f t="shared" si="133"/>
        <v/>
      </c>
      <c r="AT559" s="96" t="str">
        <f t="shared" si="134"/>
        <v/>
      </c>
      <c r="AU559" s="93" t="str">
        <f t="shared" si="135"/>
        <v/>
      </c>
    </row>
    <row r="560" spans="1:47" x14ac:dyDescent="0.3">
      <c r="A560" t="s">
        <v>84</v>
      </c>
      <c r="B560" s="164" t="s">
        <v>2562</v>
      </c>
      <c r="C560" t="s">
        <v>2464</v>
      </c>
      <c r="D560" t="s">
        <v>1150</v>
      </c>
      <c r="E560" t="s">
        <v>90</v>
      </c>
      <c r="F560" t="s">
        <v>2465</v>
      </c>
      <c r="H560" t="s">
        <v>2563</v>
      </c>
      <c r="L560" t="s">
        <v>91</v>
      </c>
      <c r="M560" s="35"/>
      <c r="O560" t="s">
        <v>135</v>
      </c>
      <c r="P560" s="19">
        <v>46283.489583333336</v>
      </c>
      <c r="Q560" s="33">
        <v>46279</v>
      </c>
      <c r="R560" s="33">
        <v>46283</v>
      </c>
      <c r="W560"/>
      <c r="AH560" s="55" t="str">
        <f t="shared" si="122"/>
        <v/>
      </c>
      <c r="AI560" s="55" t="str">
        <f t="shared" si="123"/>
        <v>FALSO</v>
      </c>
      <c r="AJ560" s="55">
        <f t="shared" si="124"/>
        <v>0</v>
      </c>
      <c r="AK560" s="93" t="str">
        <f t="shared" si="125"/>
        <v/>
      </c>
      <c r="AL560" s="96" t="str">
        <f t="shared" si="126"/>
        <v/>
      </c>
      <c r="AM560" s="93" t="str">
        <f t="shared" si="127"/>
        <v/>
      </c>
      <c r="AN560" s="96" t="str">
        <f t="shared" si="128"/>
        <v/>
      </c>
      <c r="AO560" s="93" t="str">
        <f t="shared" si="129"/>
        <v/>
      </c>
      <c r="AP560" s="96" t="str">
        <f t="shared" si="130"/>
        <v/>
      </c>
      <c r="AQ560" s="93" t="str">
        <f t="shared" si="131"/>
        <v/>
      </c>
      <c r="AR560" s="96" t="str">
        <f t="shared" si="132"/>
        <v/>
      </c>
      <c r="AS560" s="93" t="str">
        <f t="shared" si="133"/>
        <v/>
      </c>
      <c r="AT560" s="96" t="str">
        <f t="shared" si="134"/>
        <v/>
      </c>
      <c r="AU560" s="93" t="str">
        <f t="shared" si="135"/>
        <v/>
      </c>
    </row>
    <row r="561" spans="1:47" x14ac:dyDescent="0.3">
      <c r="A561" t="s">
        <v>84</v>
      </c>
      <c r="B561" s="164" t="s">
        <v>2564</v>
      </c>
      <c r="C561" t="s">
        <v>2464</v>
      </c>
      <c r="D561" t="s">
        <v>1150</v>
      </c>
      <c r="E561" t="s">
        <v>90</v>
      </c>
      <c r="F561" t="s">
        <v>2465</v>
      </c>
      <c r="H561" t="s">
        <v>2565</v>
      </c>
      <c r="J561">
        <v>1800</v>
      </c>
      <c r="L561" t="s">
        <v>91</v>
      </c>
      <c r="M561" s="35"/>
      <c r="O561" t="s">
        <v>135</v>
      </c>
      <c r="P561" s="19">
        <v>46282.828472222223</v>
      </c>
      <c r="Q561" s="33">
        <v>46279</v>
      </c>
      <c r="R561" s="33">
        <v>46283</v>
      </c>
      <c r="W561"/>
      <c r="AH561" s="55">
        <f t="shared" si="122"/>
        <v>0.5</v>
      </c>
      <c r="AI561" s="55" t="str">
        <f t="shared" si="123"/>
        <v>FALSO</v>
      </c>
      <c r="AJ561" s="55">
        <f t="shared" si="124"/>
        <v>0</v>
      </c>
      <c r="AK561" s="93" t="str">
        <f t="shared" si="125"/>
        <v/>
      </c>
      <c r="AL561" s="96" t="str">
        <f t="shared" si="126"/>
        <v/>
      </c>
      <c r="AM561" s="93" t="str">
        <f t="shared" si="127"/>
        <v/>
      </c>
      <c r="AN561" s="96" t="str">
        <f t="shared" si="128"/>
        <v/>
      </c>
      <c r="AO561" s="93" t="str">
        <f t="shared" si="129"/>
        <v/>
      </c>
      <c r="AP561" s="96" t="str">
        <f t="shared" si="130"/>
        <v/>
      </c>
      <c r="AQ561" s="93" t="str">
        <f t="shared" si="131"/>
        <v/>
      </c>
      <c r="AR561" s="96" t="str">
        <f t="shared" si="132"/>
        <v/>
      </c>
      <c r="AS561" s="93" t="str">
        <f t="shared" si="133"/>
        <v/>
      </c>
      <c r="AT561" s="96" t="str">
        <f t="shared" si="134"/>
        <v/>
      </c>
      <c r="AU561" s="93" t="str">
        <f t="shared" si="135"/>
        <v/>
      </c>
    </row>
    <row r="562" spans="1:47" x14ac:dyDescent="0.3">
      <c r="A562" t="s">
        <v>84</v>
      </c>
      <c r="B562" s="164" t="s">
        <v>2566</v>
      </c>
      <c r="C562" t="s">
        <v>2464</v>
      </c>
      <c r="D562" t="s">
        <v>1150</v>
      </c>
      <c r="E562" t="s">
        <v>90</v>
      </c>
      <c r="F562" t="s">
        <v>2465</v>
      </c>
      <c r="H562" t="s">
        <v>2495</v>
      </c>
      <c r="J562">
        <v>1800</v>
      </c>
      <c r="L562" t="s">
        <v>91</v>
      </c>
      <c r="M562" s="35"/>
      <c r="O562" t="s">
        <v>135</v>
      </c>
      <c r="P562" s="19">
        <v>46282.814583333333</v>
      </c>
      <c r="Q562" s="33">
        <v>46279</v>
      </c>
      <c r="R562" s="33">
        <v>46283</v>
      </c>
      <c r="U562"/>
      <c r="V562"/>
      <c r="W562"/>
      <c r="AH562" s="55">
        <f t="shared" si="122"/>
        <v>0.5</v>
      </c>
      <c r="AI562" s="55" t="str">
        <f t="shared" si="123"/>
        <v>FALSO</v>
      </c>
      <c r="AJ562" s="55">
        <f t="shared" si="124"/>
        <v>0</v>
      </c>
      <c r="AK562" s="93" t="str">
        <f t="shared" si="125"/>
        <v/>
      </c>
      <c r="AL562" s="96" t="str">
        <f t="shared" si="126"/>
        <v/>
      </c>
      <c r="AM562" s="93" t="str">
        <f t="shared" si="127"/>
        <v/>
      </c>
      <c r="AN562" s="96" t="str">
        <f t="shared" si="128"/>
        <v/>
      </c>
      <c r="AO562" s="93" t="str">
        <f t="shared" si="129"/>
        <v/>
      </c>
      <c r="AP562" s="96" t="str">
        <f t="shared" si="130"/>
        <v/>
      </c>
      <c r="AQ562" s="93" t="str">
        <f t="shared" si="131"/>
        <v/>
      </c>
      <c r="AR562" s="96" t="str">
        <f t="shared" si="132"/>
        <v/>
      </c>
      <c r="AS562" s="93" t="str">
        <f t="shared" si="133"/>
        <v/>
      </c>
      <c r="AT562" s="96" t="str">
        <f t="shared" si="134"/>
        <v/>
      </c>
      <c r="AU562" s="93" t="str">
        <f t="shared" si="135"/>
        <v/>
      </c>
    </row>
    <row r="563" spans="1:47" x14ac:dyDescent="0.3">
      <c r="A563" t="s">
        <v>84</v>
      </c>
      <c r="B563" s="164" t="s">
        <v>2567</v>
      </c>
      <c r="C563" t="s">
        <v>2464</v>
      </c>
      <c r="D563" t="s">
        <v>1150</v>
      </c>
      <c r="E563" t="s">
        <v>90</v>
      </c>
      <c r="F563" t="s">
        <v>2465</v>
      </c>
      <c r="H563" t="s">
        <v>2568</v>
      </c>
      <c r="L563" t="s">
        <v>91</v>
      </c>
      <c r="M563" s="35"/>
      <c r="O563" t="s">
        <v>135</v>
      </c>
      <c r="P563" s="19">
        <v>46282.761111111111</v>
      </c>
      <c r="Q563" s="33">
        <v>46279</v>
      </c>
      <c r="R563" s="33">
        <v>46283</v>
      </c>
      <c r="W563"/>
      <c r="AH563" s="55" t="str">
        <f t="shared" si="122"/>
        <v/>
      </c>
      <c r="AI563" s="55" t="str">
        <f t="shared" si="123"/>
        <v>FALSO</v>
      </c>
      <c r="AJ563" s="55">
        <f t="shared" si="124"/>
        <v>0</v>
      </c>
      <c r="AK563" s="93" t="str">
        <f t="shared" si="125"/>
        <v/>
      </c>
      <c r="AL563" s="96" t="str">
        <f t="shared" si="126"/>
        <v/>
      </c>
      <c r="AM563" s="93" t="str">
        <f t="shared" si="127"/>
        <v/>
      </c>
      <c r="AN563" s="96" t="str">
        <f t="shared" si="128"/>
        <v/>
      </c>
      <c r="AO563" s="93" t="str">
        <f t="shared" si="129"/>
        <v/>
      </c>
      <c r="AP563" s="96" t="str">
        <f t="shared" si="130"/>
        <v/>
      </c>
      <c r="AQ563" s="93" t="str">
        <f t="shared" si="131"/>
        <v/>
      </c>
      <c r="AR563" s="96" t="str">
        <f t="shared" si="132"/>
        <v/>
      </c>
      <c r="AS563" s="93" t="str">
        <f t="shared" si="133"/>
        <v/>
      </c>
      <c r="AT563" s="96" t="str">
        <f t="shared" si="134"/>
        <v/>
      </c>
      <c r="AU563" s="93" t="str">
        <f t="shared" si="135"/>
        <v/>
      </c>
    </row>
    <row r="564" spans="1:47" x14ac:dyDescent="0.3">
      <c r="A564" t="s">
        <v>84</v>
      </c>
      <c r="B564" s="164" t="s">
        <v>2569</v>
      </c>
      <c r="C564" t="s">
        <v>2464</v>
      </c>
      <c r="D564" t="s">
        <v>1150</v>
      </c>
      <c r="E564" t="s">
        <v>90</v>
      </c>
      <c r="F564" t="s">
        <v>2465</v>
      </c>
      <c r="H564" t="s">
        <v>2570</v>
      </c>
      <c r="L564" t="s">
        <v>91</v>
      </c>
      <c r="M564" s="35"/>
      <c r="O564" t="s">
        <v>135</v>
      </c>
      <c r="P564" s="19">
        <v>46282.701388888891</v>
      </c>
      <c r="Q564" s="33">
        <v>46279</v>
      </c>
      <c r="R564" s="33">
        <v>46283</v>
      </c>
      <c r="W564"/>
      <c r="AH564" s="55" t="str">
        <f t="shared" si="122"/>
        <v/>
      </c>
      <c r="AI564" s="55" t="str">
        <f t="shared" si="123"/>
        <v>FALSO</v>
      </c>
      <c r="AJ564" s="55">
        <f t="shared" si="124"/>
        <v>0</v>
      </c>
      <c r="AK564" s="93" t="str">
        <f t="shared" si="125"/>
        <v/>
      </c>
      <c r="AL564" s="96" t="str">
        <f t="shared" si="126"/>
        <v/>
      </c>
      <c r="AM564" s="93" t="str">
        <f t="shared" si="127"/>
        <v/>
      </c>
      <c r="AN564" s="96" t="str">
        <f t="shared" si="128"/>
        <v/>
      </c>
      <c r="AO564" s="93" t="str">
        <f t="shared" si="129"/>
        <v/>
      </c>
      <c r="AP564" s="96" t="str">
        <f t="shared" si="130"/>
        <v/>
      </c>
      <c r="AQ564" s="93" t="str">
        <f t="shared" si="131"/>
        <v/>
      </c>
      <c r="AR564" s="96" t="str">
        <f t="shared" si="132"/>
        <v/>
      </c>
      <c r="AS564" s="93" t="str">
        <f t="shared" si="133"/>
        <v/>
      </c>
      <c r="AT564" s="96" t="str">
        <f t="shared" si="134"/>
        <v/>
      </c>
      <c r="AU564" s="93" t="str">
        <f t="shared" si="135"/>
        <v/>
      </c>
    </row>
    <row r="565" spans="1:47" x14ac:dyDescent="0.3">
      <c r="A565" t="s">
        <v>84</v>
      </c>
      <c r="B565" s="164" t="s">
        <v>2571</v>
      </c>
      <c r="C565" t="s">
        <v>2464</v>
      </c>
      <c r="D565" t="s">
        <v>1150</v>
      </c>
      <c r="E565" t="s">
        <v>90</v>
      </c>
      <c r="F565" t="s">
        <v>2465</v>
      </c>
      <c r="H565" t="s">
        <v>2572</v>
      </c>
      <c r="L565" t="s">
        <v>91</v>
      </c>
      <c r="O565" t="s">
        <v>135</v>
      </c>
      <c r="P565" s="19">
        <v>46282.676388888889</v>
      </c>
      <c r="Q565" s="33">
        <v>46279</v>
      </c>
      <c r="R565" s="33">
        <v>46283</v>
      </c>
      <c r="S565"/>
      <c r="T565"/>
      <c r="U565"/>
      <c r="V565"/>
      <c r="W565"/>
      <c r="AH565" s="55" t="str">
        <f t="shared" si="122"/>
        <v/>
      </c>
      <c r="AI565" s="55" t="str">
        <f t="shared" si="123"/>
        <v>FALSO</v>
      </c>
      <c r="AJ565" s="55">
        <f t="shared" si="124"/>
        <v>0</v>
      </c>
      <c r="AK565" s="93" t="str">
        <f t="shared" si="125"/>
        <v/>
      </c>
      <c r="AL565" s="96" t="str">
        <f t="shared" si="126"/>
        <v/>
      </c>
      <c r="AM565" s="93" t="str">
        <f t="shared" si="127"/>
        <v/>
      </c>
      <c r="AN565" s="96" t="str">
        <f t="shared" si="128"/>
        <v/>
      </c>
      <c r="AO565" s="93" t="str">
        <f t="shared" si="129"/>
        <v/>
      </c>
      <c r="AP565" s="96" t="str">
        <f t="shared" si="130"/>
        <v/>
      </c>
      <c r="AQ565" s="93" t="str">
        <f t="shared" si="131"/>
        <v/>
      </c>
      <c r="AR565" s="96" t="str">
        <f t="shared" si="132"/>
        <v/>
      </c>
      <c r="AS565" s="93" t="str">
        <f t="shared" si="133"/>
        <v/>
      </c>
      <c r="AT565" s="96" t="str">
        <f t="shared" si="134"/>
        <v/>
      </c>
      <c r="AU565" s="93" t="str">
        <f t="shared" si="135"/>
        <v/>
      </c>
    </row>
    <row r="566" spans="1:47" x14ac:dyDescent="0.3">
      <c r="A566" t="s">
        <v>84</v>
      </c>
      <c r="B566" s="164" t="s">
        <v>2573</v>
      </c>
      <c r="C566" t="s">
        <v>2464</v>
      </c>
      <c r="D566" t="s">
        <v>1150</v>
      </c>
      <c r="E566" t="s">
        <v>90</v>
      </c>
      <c r="F566" t="s">
        <v>2465</v>
      </c>
      <c r="H566" t="s">
        <v>2574</v>
      </c>
      <c r="L566" t="s">
        <v>91</v>
      </c>
      <c r="O566" t="s">
        <v>135</v>
      </c>
      <c r="P566" s="19">
        <v>46282.515972222223</v>
      </c>
      <c r="Q566" s="33">
        <v>46279</v>
      </c>
      <c r="R566" s="33">
        <v>46283</v>
      </c>
      <c r="T566"/>
      <c r="U566"/>
      <c r="V566"/>
      <c r="W566"/>
      <c r="AH566" s="55" t="str">
        <f t="shared" si="122"/>
        <v/>
      </c>
      <c r="AI566" s="55" t="str">
        <f t="shared" si="123"/>
        <v>FALSO</v>
      </c>
      <c r="AJ566" s="55">
        <f t="shared" si="124"/>
        <v>0</v>
      </c>
      <c r="AK566" s="93" t="str">
        <f t="shared" si="125"/>
        <v/>
      </c>
      <c r="AL566" s="96" t="str">
        <f t="shared" si="126"/>
        <v/>
      </c>
      <c r="AM566" s="93" t="str">
        <f t="shared" si="127"/>
        <v/>
      </c>
      <c r="AN566" s="96" t="str">
        <f t="shared" si="128"/>
        <v/>
      </c>
      <c r="AO566" s="93" t="str">
        <f t="shared" si="129"/>
        <v/>
      </c>
      <c r="AP566" s="96" t="str">
        <f t="shared" si="130"/>
        <v/>
      </c>
      <c r="AQ566" s="93" t="str">
        <f t="shared" si="131"/>
        <v/>
      </c>
      <c r="AR566" s="96" t="str">
        <f t="shared" si="132"/>
        <v/>
      </c>
      <c r="AS566" s="93" t="str">
        <f t="shared" si="133"/>
        <v/>
      </c>
      <c r="AT566" s="96" t="str">
        <f t="shared" si="134"/>
        <v/>
      </c>
      <c r="AU566" s="93" t="str">
        <f t="shared" si="135"/>
        <v/>
      </c>
    </row>
    <row r="567" spans="1:47" x14ac:dyDescent="0.3">
      <c r="A567" t="s">
        <v>84</v>
      </c>
      <c r="B567" s="164" t="s">
        <v>2575</v>
      </c>
      <c r="C567" t="s">
        <v>2464</v>
      </c>
      <c r="D567" t="s">
        <v>1150</v>
      </c>
      <c r="E567" t="s">
        <v>90</v>
      </c>
      <c r="F567" t="s">
        <v>2465</v>
      </c>
      <c r="H567" t="s">
        <v>2576</v>
      </c>
      <c r="L567" t="s">
        <v>91</v>
      </c>
      <c r="O567" t="s">
        <v>135</v>
      </c>
      <c r="P567" s="19">
        <v>46282.501388888886</v>
      </c>
      <c r="Q567" s="33">
        <v>46279</v>
      </c>
      <c r="R567" s="33">
        <v>46283</v>
      </c>
      <c r="W567"/>
      <c r="AH567" s="55" t="str">
        <f t="shared" si="122"/>
        <v/>
      </c>
      <c r="AI567" s="55" t="str">
        <f t="shared" si="123"/>
        <v>FALSO</v>
      </c>
      <c r="AJ567" s="55">
        <f t="shared" si="124"/>
        <v>0</v>
      </c>
      <c r="AK567" s="93" t="str">
        <f t="shared" si="125"/>
        <v/>
      </c>
      <c r="AL567" s="96" t="str">
        <f t="shared" si="126"/>
        <v/>
      </c>
      <c r="AM567" s="93" t="str">
        <f t="shared" si="127"/>
        <v/>
      </c>
      <c r="AN567" s="96" t="str">
        <f t="shared" si="128"/>
        <v/>
      </c>
      <c r="AO567" s="93" t="str">
        <f t="shared" si="129"/>
        <v/>
      </c>
      <c r="AP567" s="96" t="str">
        <f t="shared" si="130"/>
        <v/>
      </c>
      <c r="AQ567" s="93" t="str">
        <f t="shared" si="131"/>
        <v/>
      </c>
      <c r="AR567" s="96" t="str">
        <f t="shared" si="132"/>
        <v/>
      </c>
      <c r="AS567" s="93" t="str">
        <f t="shared" si="133"/>
        <v/>
      </c>
      <c r="AT567" s="96" t="str">
        <f t="shared" si="134"/>
        <v/>
      </c>
      <c r="AU567" s="93" t="str">
        <f t="shared" si="135"/>
        <v/>
      </c>
    </row>
    <row r="568" spans="1:47" x14ac:dyDescent="0.3">
      <c r="A568" t="s">
        <v>84</v>
      </c>
      <c r="B568" s="164" t="s">
        <v>2577</v>
      </c>
      <c r="C568" t="s">
        <v>2464</v>
      </c>
      <c r="D568" t="s">
        <v>1150</v>
      </c>
      <c r="E568" t="s">
        <v>90</v>
      </c>
      <c r="F568" t="s">
        <v>2465</v>
      </c>
      <c r="H568" t="s">
        <v>2578</v>
      </c>
      <c r="J568">
        <v>1800</v>
      </c>
      <c r="L568" t="s">
        <v>91</v>
      </c>
      <c r="M568" s="35"/>
      <c r="O568" t="s">
        <v>135</v>
      </c>
      <c r="P568" s="19">
        <v>46282.482638888891</v>
      </c>
      <c r="Q568" s="33">
        <v>46279</v>
      </c>
      <c r="R568" s="33">
        <v>46283</v>
      </c>
      <c r="W568"/>
      <c r="AH568" s="55">
        <f t="shared" si="122"/>
        <v>0.5</v>
      </c>
      <c r="AI568" s="55" t="str">
        <f t="shared" si="123"/>
        <v>FALSO</v>
      </c>
      <c r="AJ568" s="55">
        <f t="shared" si="124"/>
        <v>0</v>
      </c>
      <c r="AK568" s="93" t="str">
        <f t="shared" si="125"/>
        <v/>
      </c>
      <c r="AL568" s="96" t="str">
        <f t="shared" si="126"/>
        <v/>
      </c>
      <c r="AM568" s="93" t="str">
        <f t="shared" si="127"/>
        <v/>
      </c>
      <c r="AN568" s="96" t="str">
        <f t="shared" si="128"/>
        <v/>
      </c>
      <c r="AO568" s="93" t="str">
        <f t="shared" si="129"/>
        <v/>
      </c>
      <c r="AP568" s="96" t="str">
        <f t="shared" si="130"/>
        <v/>
      </c>
      <c r="AQ568" s="93" t="str">
        <f t="shared" si="131"/>
        <v/>
      </c>
      <c r="AR568" s="96" t="str">
        <f t="shared" si="132"/>
        <v/>
      </c>
      <c r="AS568" s="93" t="str">
        <f t="shared" si="133"/>
        <v/>
      </c>
      <c r="AT568" s="96" t="str">
        <f t="shared" si="134"/>
        <v/>
      </c>
      <c r="AU568" s="93" t="str">
        <f t="shared" si="135"/>
        <v/>
      </c>
    </row>
    <row r="569" spans="1:47" x14ac:dyDescent="0.3">
      <c r="A569" t="s">
        <v>84</v>
      </c>
      <c r="B569" s="164" t="s">
        <v>2579</v>
      </c>
      <c r="C569" t="s">
        <v>2464</v>
      </c>
      <c r="D569" t="s">
        <v>1150</v>
      </c>
      <c r="E569" t="s">
        <v>90</v>
      </c>
      <c r="F569" t="s">
        <v>2465</v>
      </c>
      <c r="H569" t="s">
        <v>2580</v>
      </c>
      <c r="J569">
        <v>10800</v>
      </c>
      <c r="L569" t="s">
        <v>91</v>
      </c>
      <c r="M569" s="35"/>
      <c r="O569" t="s">
        <v>94</v>
      </c>
      <c r="P569" s="19">
        <v>46282.475694444445</v>
      </c>
      <c r="Q569" s="33">
        <v>46279</v>
      </c>
      <c r="R569" s="33">
        <v>46282</v>
      </c>
      <c r="S569" s="33">
        <v>46282</v>
      </c>
      <c r="W569"/>
      <c r="AH569" s="55">
        <f t="shared" si="122"/>
        <v>3</v>
      </c>
      <c r="AI569" s="55" t="str">
        <f t="shared" si="123"/>
        <v>FALSO</v>
      </c>
      <c r="AJ569" s="55">
        <f t="shared" si="124"/>
        <v>0</v>
      </c>
      <c r="AK569" s="93" t="str">
        <f t="shared" si="125"/>
        <v/>
      </c>
      <c r="AL569" s="96" t="str">
        <f t="shared" si="126"/>
        <v/>
      </c>
      <c r="AM569" s="93" t="str">
        <f t="shared" si="127"/>
        <v/>
      </c>
      <c r="AN569" s="96" t="str">
        <f t="shared" si="128"/>
        <v/>
      </c>
      <c r="AO569" s="93" t="str">
        <f t="shared" si="129"/>
        <v/>
      </c>
      <c r="AP569" s="96" t="str">
        <f t="shared" si="130"/>
        <v/>
      </c>
      <c r="AQ569" s="93" t="str">
        <f t="shared" si="131"/>
        <v/>
      </c>
      <c r="AR569" s="96" t="str">
        <f t="shared" si="132"/>
        <v/>
      </c>
      <c r="AS569" s="93" t="str">
        <f t="shared" si="133"/>
        <v/>
      </c>
      <c r="AT569" s="96" t="str">
        <f t="shared" si="134"/>
        <v/>
      </c>
      <c r="AU569" s="93" t="str">
        <f t="shared" si="135"/>
        <v/>
      </c>
    </row>
    <row r="570" spans="1:47" x14ac:dyDescent="0.3">
      <c r="A570" t="s">
        <v>84</v>
      </c>
      <c r="B570" s="164" t="s">
        <v>2581</v>
      </c>
      <c r="C570" t="s">
        <v>2464</v>
      </c>
      <c r="D570" t="s">
        <v>1150</v>
      </c>
      <c r="E570" t="s">
        <v>90</v>
      </c>
      <c r="F570" t="s">
        <v>2465</v>
      </c>
      <c r="H570" t="s">
        <v>2582</v>
      </c>
      <c r="J570">
        <v>1800</v>
      </c>
      <c r="L570" t="s">
        <v>91</v>
      </c>
      <c r="M570" s="35"/>
      <c r="O570" t="s">
        <v>135</v>
      </c>
      <c r="P570" s="19">
        <v>46282.473611111112</v>
      </c>
      <c r="Q570" s="33">
        <v>46279</v>
      </c>
      <c r="R570" s="33">
        <v>46283</v>
      </c>
      <c r="S570"/>
      <c r="T570"/>
      <c r="U570"/>
      <c r="V570"/>
      <c r="W570"/>
      <c r="AH570" s="55">
        <f t="shared" si="122"/>
        <v>0.5</v>
      </c>
      <c r="AI570" s="55" t="str">
        <f t="shared" si="123"/>
        <v>FALSO</v>
      </c>
      <c r="AJ570" s="55">
        <f t="shared" si="124"/>
        <v>0</v>
      </c>
      <c r="AK570" s="93" t="str">
        <f t="shared" si="125"/>
        <v/>
      </c>
      <c r="AL570" s="96" t="str">
        <f t="shared" si="126"/>
        <v/>
      </c>
      <c r="AM570" s="93" t="str">
        <f t="shared" si="127"/>
        <v/>
      </c>
      <c r="AN570" s="96" t="str">
        <f t="shared" si="128"/>
        <v/>
      </c>
      <c r="AO570" s="93" t="str">
        <f t="shared" si="129"/>
        <v/>
      </c>
      <c r="AP570" s="96" t="str">
        <f t="shared" si="130"/>
        <v/>
      </c>
      <c r="AQ570" s="93" t="str">
        <f t="shared" si="131"/>
        <v/>
      </c>
      <c r="AR570" s="96" t="str">
        <f t="shared" si="132"/>
        <v/>
      </c>
      <c r="AS570" s="93" t="str">
        <f t="shared" si="133"/>
        <v/>
      </c>
      <c r="AT570" s="96" t="str">
        <f t="shared" si="134"/>
        <v/>
      </c>
      <c r="AU570" s="93" t="str">
        <f t="shared" si="135"/>
        <v/>
      </c>
    </row>
    <row r="571" spans="1:47" x14ac:dyDescent="0.3">
      <c r="A571" t="s">
        <v>84</v>
      </c>
      <c r="B571" s="164" t="s">
        <v>2583</v>
      </c>
      <c r="C571" t="s">
        <v>2464</v>
      </c>
      <c r="D571" t="s">
        <v>1150</v>
      </c>
      <c r="E571" t="s">
        <v>90</v>
      </c>
      <c r="F571" t="s">
        <v>2465</v>
      </c>
      <c r="H571" t="s">
        <v>2584</v>
      </c>
      <c r="L571" t="s">
        <v>91</v>
      </c>
      <c r="M571" s="35"/>
      <c r="O571" t="s">
        <v>135</v>
      </c>
      <c r="P571" s="19">
        <v>46282.47152777778</v>
      </c>
      <c r="Q571" s="33">
        <v>46279</v>
      </c>
      <c r="R571" s="33">
        <v>46283</v>
      </c>
      <c r="W571"/>
      <c r="AH571" s="55" t="str">
        <f t="shared" si="122"/>
        <v/>
      </c>
      <c r="AI571" s="55" t="str">
        <f t="shared" si="123"/>
        <v>FALSO</v>
      </c>
      <c r="AJ571" s="55">
        <f t="shared" si="124"/>
        <v>0</v>
      </c>
      <c r="AK571" s="93" t="str">
        <f t="shared" si="125"/>
        <v/>
      </c>
      <c r="AL571" s="96" t="str">
        <f t="shared" si="126"/>
        <v/>
      </c>
      <c r="AM571" s="93" t="str">
        <f t="shared" si="127"/>
        <v/>
      </c>
      <c r="AN571" s="96" t="str">
        <f t="shared" si="128"/>
        <v/>
      </c>
      <c r="AO571" s="93" t="str">
        <f t="shared" si="129"/>
        <v/>
      </c>
      <c r="AP571" s="96" t="str">
        <f t="shared" si="130"/>
        <v/>
      </c>
      <c r="AQ571" s="93" t="str">
        <f t="shared" si="131"/>
        <v/>
      </c>
      <c r="AR571" s="96" t="str">
        <f t="shared" si="132"/>
        <v/>
      </c>
      <c r="AS571" s="93" t="str">
        <f t="shared" si="133"/>
        <v/>
      </c>
      <c r="AT571" s="96" t="str">
        <f t="shared" si="134"/>
        <v/>
      </c>
      <c r="AU571" s="93" t="str">
        <f t="shared" si="135"/>
        <v/>
      </c>
    </row>
    <row r="572" spans="1:47" x14ac:dyDescent="0.3">
      <c r="A572" t="s">
        <v>84</v>
      </c>
      <c r="B572" s="164" t="s">
        <v>2585</v>
      </c>
      <c r="C572" t="s">
        <v>2464</v>
      </c>
      <c r="D572" t="s">
        <v>1150</v>
      </c>
      <c r="E572" t="s">
        <v>90</v>
      </c>
      <c r="F572" t="s">
        <v>2465</v>
      </c>
      <c r="H572" t="s">
        <v>2586</v>
      </c>
      <c r="L572" t="s">
        <v>91</v>
      </c>
      <c r="M572" s="35"/>
      <c r="O572" t="s">
        <v>135</v>
      </c>
      <c r="P572" s="19">
        <v>46282.466666666667</v>
      </c>
      <c r="Q572" s="33">
        <v>46279</v>
      </c>
      <c r="R572" s="33">
        <v>46283</v>
      </c>
      <c r="AH572" s="55" t="str">
        <f t="shared" si="122"/>
        <v/>
      </c>
      <c r="AI572" s="55" t="str">
        <f t="shared" si="123"/>
        <v>FALSO</v>
      </c>
      <c r="AJ572" s="55">
        <f t="shared" si="124"/>
        <v>0</v>
      </c>
      <c r="AK572" s="93" t="str">
        <f t="shared" si="125"/>
        <v/>
      </c>
      <c r="AL572" s="96" t="str">
        <f t="shared" si="126"/>
        <v/>
      </c>
      <c r="AM572" s="93" t="str">
        <f t="shared" si="127"/>
        <v/>
      </c>
      <c r="AN572" s="96" t="str">
        <f t="shared" si="128"/>
        <v/>
      </c>
      <c r="AO572" s="93" t="str">
        <f t="shared" si="129"/>
        <v/>
      </c>
      <c r="AP572" s="96" t="str">
        <f t="shared" si="130"/>
        <v/>
      </c>
      <c r="AQ572" s="93" t="str">
        <f t="shared" si="131"/>
        <v/>
      </c>
      <c r="AR572" s="96" t="str">
        <f t="shared" si="132"/>
        <v/>
      </c>
      <c r="AS572" s="93" t="str">
        <f t="shared" si="133"/>
        <v/>
      </c>
      <c r="AT572" s="96" t="str">
        <f t="shared" si="134"/>
        <v/>
      </c>
      <c r="AU572" s="93" t="str">
        <f t="shared" si="135"/>
        <v/>
      </c>
    </row>
    <row r="573" spans="1:47" x14ac:dyDescent="0.3">
      <c r="A573" t="s">
        <v>84</v>
      </c>
      <c r="B573" s="164" t="s">
        <v>2587</v>
      </c>
      <c r="C573" t="s">
        <v>2464</v>
      </c>
      <c r="D573" t="s">
        <v>1150</v>
      </c>
      <c r="E573" t="s">
        <v>90</v>
      </c>
      <c r="F573" t="s">
        <v>2465</v>
      </c>
      <c r="H573" t="s">
        <v>2588</v>
      </c>
      <c r="L573" t="s">
        <v>91</v>
      </c>
      <c r="M573" s="35"/>
      <c r="O573" t="s">
        <v>135</v>
      </c>
      <c r="P573" s="19">
        <v>46281.819444444445</v>
      </c>
      <c r="Q573" s="33">
        <v>46279</v>
      </c>
      <c r="R573" s="33">
        <v>46283</v>
      </c>
      <c r="W573"/>
      <c r="AH573" s="55" t="str">
        <f t="shared" si="122"/>
        <v/>
      </c>
      <c r="AI573" s="55" t="str">
        <f t="shared" si="123"/>
        <v>FALSO</v>
      </c>
      <c r="AJ573" s="55">
        <f t="shared" si="124"/>
        <v>0</v>
      </c>
      <c r="AK573" s="93" t="str">
        <f t="shared" si="125"/>
        <v/>
      </c>
      <c r="AL573" s="96" t="str">
        <f t="shared" si="126"/>
        <v/>
      </c>
      <c r="AM573" s="93" t="str">
        <f t="shared" si="127"/>
        <v/>
      </c>
      <c r="AN573" s="96" t="str">
        <f t="shared" si="128"/>
        <v/>
      </c>
      <c r="AO573" s="93" t="str">
        <f t="shared" si="129"/>
        <v/>
      </c>
      <c r="AP573" s="96" t="str">
        <f t="shared" si="130"/>
        <v/>
      </c>
      <c r="AQ573" s="93" t="str">
        <f t="shared" si="131"/>
        <v/>
      </c>
      <c r="AR573" s="96" t="str">
        <f t="shared" si="132"/>
        <v/>
      </c>
      <c r="AS573" s="93" t="str">
        <f t="shared" si="133"/>
        <v/>
      </c>
      <c r="AT573" s="96" t="str">
        <f t="shared" si="134"/>
        <v/>
      </c>
      <c r="AU573" s="93" t="str">
        <f t="shared" si="135"/>
        <v/>
      </c>
    </row>
    <row r="574" spans="1:47" x14ac:dyDescent="0.3">
      <c r="A574" t="s">
        <v>84</v>
      </c>
      <c r="B574" s="164" t="s">
        <v>2589</v>
      </c>
      <c r="C574" t="s">
        <v>2464</v>
      </c>
      <c r="D574" t="s">
        <v>1150</v>
      </c>
      <c r="E574" t="s">
        <v>90</v>
      </c>
      <c r="F574" t="s">
        <v>2465</v>
      </c>
      <c r="H574" t="s">
        <v>2590</v>
      </c>
      <c r="L574" t="s">
        <v>91</v>
      </c>
      <c r="M574" s="35"/>
      <c r="O574" t="s">
        <v>135</v>
      </c>
      <c r="P574" s="19">
        <v>46281.794444444444</v>
      </c>
      <c r="Q574" s="33">
        <v>46279</v>
      </c>
      <c r="R574" s="33">
        <v>46283</v>
      </c>
      <c r="W574"/>
      <c r="AH574" s="55" t="str">
        <f t="shared" si="122"/>
        <v/>
      </c>
      <c r="AI574" s="55" t="str">
        <f t="shared" si="123"/>
        <v>FALSO</v>
      </c>
      <c r="AJ574" s="55">
        <f t="shared" si="124"/>
        <v>0</v>
      </c>
      <c r="AK574" s="93" t="str">
        <f t="shared" si="125"/>
        <v/>
      </c>
      <c r="AL574" s="96" t="str">
        <f t="shared" si="126"/>
        <v/>
      </c>
      <c r="AM574" s="93" t="str">
        <f t="shared" si="127"/>
        <v/>
      </c>
      <c r="AN574" s="96" t="str">
        <f t="shared" si="128"/>
        <v/>
      </c>
      <c r="AO574" s="93" t="str">
        <f t="shared" si="129"/>
        <v/>
      </c>
      <c r="AP574" s="96" t="str">
        <f t="shared" si="130"/>
        <v/>
      </c>
      <c r="AQ574" s="93" t="str">
        <f t="shared" si="131"/>
        <v/>
      </c>
      <c r="AR574" s="96" t="str">
        <f t="shared" si="132"/>
        <v/>
      </c>
      <c r="AS574" s="93" t="str">
        <f t="shared" si="133"/>
        <v/>
      </c>
      <c r="AT574" s="96" t="str">
        <f t="shared" si="134"/>
        <v/>
      </c>
      <c r="AU574" s="93" t="str">
        <f t="shared" si="135"/>
        <v/>
      </c>
    </row>
    <row r="575" spans="1:47" x14ac:dyDescent="0.3">
      <c r="A575" t="s">
        <v>84</v>
      </c>
      <c r="B575" s="164" t="s">
        <v>2591</v>
      </c>
      <c r="C575" t="s">
        <v>2464</v>
      </c>
      <c r="D575" t="s">
        <v>1150</v>
      </c>
      <c r="E575" t="s">
        <v>90</v>
      </c>
      <c r="F575" t="s">
        <v>2465</v>
      </c>
      <c r="H575" t="s">
        <v>2592</v>
      </c>
      <c r="L575" t="s">
        <v>91</v>
      </c>
      <c r="M575" s="35"/>
      <c r="O575" t="s">
        <v>135</v>
      </c>
      <c r="P575" s="19">
        <v>46281.677083333336</v>
      </c>
      <c r="Q575" s="33">
        <v>46279</v>
      </c>
      <c r="R575" s="33">
        <v>46283</v>
      </c>
      <c r="W575"/>
      <c r="AH575" s="55" t="str">
        <f t="shared" si="122"/>
        <v/>
      </c>
      <c r="AI575" s="55" t="str">
        <f t="shared" si="123"/>
        <v>FALSO</v>
      </c>
      <c r="AJ575" s="55">
        <f t="shared" si="124"/>
        <v>0</v>
      </c>
      <c r="AK575" s="93" t="str">
        <f t="shared" si="125"/>
        <v/>
      </c>
      <c r="AL575" s="96" t="str">
        <f t="shared" si="126"/>
        <v/>
      </c>
      <c r="AM575" s="93" t="str">
        <f t="shared" si="127"/>
        <v/>
      </c>
      <c r="AN575" s="96" t="str">
        <f t="shared" si="128"/>
        <v/>
      </c>
      <c r="AO575" s="93" t="str">
        <f t="shared" si="129"/>
        <v/>
      </c>
      <c r="AP575" s="96" t="str">
        <f t="shared" si="130"/>
        <v/>
      </c>
      <c r="AQ575" s="93" t="str">
        <f t="shared" si="131"/>
        <v/>
      </c>
      <c r="AR575" s="96" t="str">
        <f t="shared" si="132"/>
        <v/>
      </c>
      <c r="AS575" s="93" t="str">
        <f t="shared" si="133"/>
        <v/>
      </c>
      <c r="AT575" s="96" t="str">
        <f t="shared" si="134"/>
        <v/>
      </c>
      <c r="AU575" s="93" t="str">
        <f t="shared" si="135"/>
        <v/>
      </c>
    </row>
    <row r="576" spans="1:47" x14ac:dyDescent="0.3">
      <c r="A576" t="s">
        <v>84</v>
      </c>
      <c r="B576" s="164" t="s">
        <v>2593</v>
      </c>
      <c r="C576" t="s">
        <v>2464</v>
      </c>
      <c r="D576" t="s">
        <v>1150</v>
      </c>
      <c r="E576" t="s">
        <v>90</v>
      </c>
      <c r="F576" t="s">
        <v>2465</v>
      </c>
      <c r="H576" t="s">
        <v>2594</v>
      </c>
      <c r="L576" t="s">
        <v>91</v>
      </c>
      <c r="M576" s="35"/>
      <c r="O576" t="s">
        <v>135</v>
      </c>
      <c r="P576" s="19">
        <v>46281.675000000003</v>
      </c>
      <c r="Q576" s="33">
        <v>46279</v>
      </c>
      <c r="R576" s="33">
        <v>46283</v>
      </c>
      <c r="AH576" s="55" t="str">
        <f t="shared" si="122"/>
        <v/>
      </c>
      <c r="AI576" s="55" t="str">
        <f t="shared" si="123"/>
        <v>FALSO</v>
      </c>
      <c r="AJ576" s="55">
        <f t="shared" si="124"/>
        <v>0</v>
      </c>
      <c r="AK576" s="93" t="str">
        <f t="shared" si="125"/>
        <v/>
      </c>
      <c r="AL576" s="96" t="str">
        <f t="shared" si="126"/>
        <v/>
      </c>
      <c r="AM576" s="93" t="str">
        <f t="shared" si="127"/>
        <v/>
      </c>
      <c r="AN576" s="96" t="str">
        <f t="shared" si="128"/>
        <v/>
      </c>
      <c r="AO576" s="93" t="str">
        <f t="shared" si="129"/>
        <v/>
      </c>
      <c r="AP576" s="96" t="str">
        <f t="shared" si="130"/>
        <v/>
      </c>
      <c r="AQ576" s="93" t="str">
        <f t="shared" si="131"/>
        <v/>
      </c>
      <c r="AR576" s="96" t="str">
        <f t="shared" si="132"/>
        <v/>
      </c>
      <c r="AS576" s="93" t="str">
        <f t="shared" si="133"/>
        <v/>
      </c>
      <c r="AT576" s="96" t="str">
        <f t="shared" si="134"/>
        <v/>
      </c>
      <c r="AU576" s="93" t="str">
        <f t="shared" si="135"/>
        <v/>
      </c>
    </row>
    <row r="577" spans="1:47" x14ac:dyDescent="0.3">
      <c r="A577" t="s">
        <v>84</v>
      </c>
      <c r="B577" s="164" t="s">
        <v>2595</v>
      </c>
      <c r="C577" t="s">
        <v>2464</v>
      </c>
      <c r="D577" t="s">
        <v>1150</v>
      </c>
      <c r="E577" t="s">
        <v>90</v>
      </c>
      <c r="F577" t="s">
        <v>2465</v>
      </c>
      <c r="H577" t="s">
        <v>2596</v>
      </c>
      <c r="L577" t="s">
        <v>91</v>
      </c>
      <c r="M577" s="35"/>
      <c r="O577" t="s">
        <v>135</v>
      </c>
      <c r="P577" s="19">
        <v>46281.62777777778</v>
      </c>
      <c r="Q577" s="33">
        <v>46279</v>
      </c>
      <c r="R577" s="33">
        <v>46283</v>
      </c>
      <c r="AH577" s="55" t="str">
        <f t="shared" si="122"/>
        <v/>
      </c>
      <c r="AI577" s="55" t="str">
        <f t="shared" si="123"/>
        <v>FALSO</v>
      </c>
      <c r="AJ577" s="55">
        <f t="shared" si="124"/>
        <v>0</v>
      </c>
      <c r="AK577" s="93" t="str">
        <f t="shared" si="125"/>
        <v/>
      </c>
      <c r="AL577" s="96" t="str">
        <f t="shared" si="126"/>
        <v/>
      </c>
      <c r="AM577" s="93" t="str">
        <f t="shared" si="127"/>
        <v/>
      </c>
      <c r="AN577" s="96" t="str">
        <f t="shared" si="128"/>
        <v/>
      </c>
      <c r="AO577" s="93" t="str">
        <f t="shared" si="129"/>
        <v/>
      </c>
      <c r="AP577" s="96" t="str">
        <f t="shared" si="130"/>
        <v/>
      </c>
      <c r="AQ577" s="93" t="str">
        <f t="shared" si="131"/>
        <v/>
      </c>
      <c r="AR577" s="96" t="str">
        <f t="shared" si="132"/>
        <v/>
      </c>
      <c r="AS577" s="93" t="str">
        <f t="shared" si="133"/>
        <v/>
      </c>
      <c r="AT577" s="96" t="str">
        <f t="shared" si="134"/>
        <v/>
      </c>
      <c r="AU577" s="93" t="str">
        <f t="shared" si="135"/>
        <v/>
      </c>
    </row>
    <row r="578" spans="1:47" x14ac:dyDescent="0.3">
      <c r="A578" t="s">
        <v>84</v>
      </c>
      <c r="B578" s="164" t="s">
        <v>2597</v>
      </c>
      <c r="C578" t="s">
        <v>2464</v>
      </c>
      <c r="D578" t="s">
        <v>1150</v>
      </c>
      <c r="E578" t="s">
        <v>90</v>
      </c>
      <c r="F578" t="s">
        <v>2465</v>
      </c>
      <c r="H578" t="s">
        <v>2598</v>
      </c>
      <c r="J578">
        <v>1800</v>
      </c>
      <c r="L578" t="s">
        <v>91</v>
      </c>
      <c r="M578" s="35"/>
      <c r="O578" t="s">
        <v>135</v>
      </c>
      <c r="P578" s="19">
        <v>46281.459722222222</v>
      </c>
      <c r="Q578" s="33">
        <v>46279</v>
      </c>
      <c r="R578" s="33">
        <v>46283</v>
      </c>
      <c r="W578"/>
      <c r="AH578" s="55">
        <f t="shared" si="122"/>
        <v>0.5</v>
      </c>
      <c r="AI578" s="55" t="str">
        <f t="shared" si="123"/>
        <v>FALSO</v>
      </c>
      <c r="AJ578" s="55">
        <f t="shared" si="124"/>
        <v>0</v>
      </c>
      <c r="AK578" s="93" t="str">
        <f t="shared" si="125"/>
        <v/>
      </c>
      <c r="AL578" s="96" t="str">
        <f t="shared" si="126"/>
        <v/>
      </c>
      <c r="AM578" s="93" t="str">
        <f t="shared" si="127"/>
        <v/>
      </c>
      <c r="AN578" s="96" t="str">
        <f t="shared" si="128"/>
        <v/>
      </c>
      <c r="AO578" s="93" t="str">
        <f t="shared" si="129"/>
        <v/>
      </c>
      <c r="AP578" s="96" t="str">
        <f t="shared" si="130"/>
        <v/>
      </c>
      <c r="AQ578" s="93" t="str">
        <f t="shared" si="131"/>
        <v/>
      </c>
      <c r="AR578" s="96" t="str">
        <f t="shared" si="132"/>
        <v/>
      </c>
      <c r="AS578" s="93" t="str">
        <f t="shared" si="133"/>
        <v/>
      </c>
      <c r="AT578" s="96" t="str">
        <f t="shared" si="134"/>
        <v/>
      </c>
      <c r="AU578" s="93" t="str">
        <f t="shared" si="135"/>
        <v/>
      </c>
    </row>
    <row r="579" spans="1:47" x14ac:dyDescent="0.3">
      <c r="A579" t="s">
        <v>84</v>
      </c>
      <c r="B579" s="164" t="s">
        <v>2599</v>
      </c>
      <c r="C579" t="s">
        <v>2464</v>
      </c>
      <c r="D579" t="s">
        <v>1150</v>
      </c>
      <c r="E579" t="s">
        <v>90</v>
      </c>
      <c r="F579" t="s">
        <v>2465</v>
      </c>
      <c r="H579" t="s">
        <v>2600</v>
      </c>
      <c r="L579" t="s">
        <v>91</v>
      </c>
      <c r="M579" s="35"/>
      <c r="O579" t="s">
        <v>135</v>
      </c>
      <c r="P579" s="19">
        <v>46280.877083333333</v>
      </c>
      <c r="Q579" s="33">
        <v>46279</v>
      </c>
      <c r="R579" s="33">
        <v>46281</v>
      </c>
      <c r="W579"/>
      <c r="AH579" s="55" t="str">
        <f t="shared" ref="AH579:AH642" si="136">IF(J579="","",J579/3600)</f>
        <v/>
      </c>
      <c r="AI579" s="55" t="str">
        <f t="shared" ref="AI579:AI642" si="137">IF(COUNTIF(AG579, "*dia*"), "VERDADEIRO", "FALSO")</f>
        <v>FALSO</v>
      </c>
      <c r="AJ579" s="55">
        <f t="shared" ref="AJ579:AJ642" si="138">IF(AI579="VERDADEIRO",LEFT(AG579,2),0)</f>
        <v>0</v>
      </c>
      <c r="AK579" s="93" t="str">
        <f t="shared" ref="AK579:AK642" si="139">IF(OR(A579="Solicitação de Serviço",A579="Incidente",P579="",Q579=""),"",IF((NETWORKDAYS.INTL(P579,Q579,1)-1)=0,1,NETWORKDAYS.INTL(P579,Q579,1)-1))</f>
        <v/>
      </c>
      <c r="AL579" s="96" t="str">
        <f t="shared" ref="AL579:AL642" si="140">IF(X579="","",AK579=X579)</f>
        <v/>
      </c>
      <c r="AM579" s="93" t="str">
        <f t="shared" ref="AM579:AM642" si="141">IF(OR(A579="Solicitação de Serviço",A579="Incidente",R579="",S579=""),"",IF((NETWORKDAYS.INTL(R579,S579,1)-1)=0,1,NETWORKDAYS.INTL(R579,S579,1)-1-AJ579))</f>
        <v/>
      </c>
      <c r="AN579" s="96" t="str">
        <f t="shared" ref="AN579:AN642" si="142">IF(Y579="","",AM579=Y579)</f>
        <v/>
      </c>
      <c r="AO579" s="93" t="str">
        <f t="shared" ref="AO579:AO642" si="143">IF(OR(A579="Solicitação de Serviço",A579="Incidente",T579="",U579=""),"",IF((NETWORKDAYS.INTL(T579,U579,1)-1)=0,1,NETWORKDAYS.INTL(T579,U579,1)-1))</f>
        <v/>
      </c>
      <c r="AP579" s="96" t="str">
        <f t="shared" ref="AP579:AP642" si="144">IF(Z579="","",AO579=Z579)</f>
        <v/>
      </c>
      <c r="AQ579" s="93" t="str">
        <f t="shared" ref="AQ579:AQ642" si="145">IF(OR(A579="Solicitação de Serviço",A579="Incidente",V579="",W579=""),"",IF((NETWORKDAYS.INTL(V579,W579,1)-1)=0,1,IF((NETWORKDAYS.INTL(V579,W579,1)-1)&lt;0,"",NETWORKDAYS.INTL(V579,W579,1)-1)))</f>
        <v/>
      </c>
      <c r="AR579" s="96" t="str">
        <f t="shared" ref="AR579:AR642" si="146">IF(AA579="","",AQ579=AA579)</f>
        <v/>
      </c>
      <c r="AS579" s="93" t="str">
        <f t="shared" ref="AS579:AS642" si="147">IF(OR(A579="Solicitação de Serviço",A579="Incidente",P579=""),"",IF(OR(A579="História",A579="Enabler",A579="Débito Técnico"),IF(W579="","",NETWORKDAYS.INTL(P579,W579,1)-1),IF(U579="","",NETWORKDAYS.INTL(P579,U579,1)-1)))</f>
        <v/>
      </c>
      <c r="AT579" s="96" t="str">
        <f t="shared" ref="AT579:AT642" si="148">IF(OR(A579="Solicitação de Serviço",A579="Incidente",A579="Sustentação"),"",IF(P579="","",IF(OR(A579="História",A579="Enabler",A579="Débito Técnico"),AS579=AC579,AS579=AB579)))</f>
        <v/>
      </c>
      <c r="AU579" s="93" t="str">
        <f t="shared" ref="AU579:AU642" si="149">IF(M579="","",M579)</f>
        <v/>
      </c>
    </row>
    <row r="580" spans="1:47" x14ac:dyDescent="0.3">
      <c r="A580" t="s">
        <v>84</v>
      </c>
      <c r="B580" s="164" t="s">
        <v>2601</v>
      </c>
      <c r="C580" t="s">
        <v>2464</v>
      </c>
      <c r="D580" t="s">
        <v>1150</v>
      </c>
      <c r="E580" t="s">
        <v>90</v>
      </c>
      <c r="F580" t="s">
        <v>2465</v>
      </c>
      <c r="H580" t="s">
        <v>2602</v>
      </c>
      <c r="L580" t="s">
        <v>91</v>
      </c>
      <c r="M580" s="35"/>
      <c r="O580" t="s">
        <v>135</v>
      </c>
      <c r="P580" s="19">
        <v>46280.832638888889</v>
      </c>
      <c r="Q580" s="33">
        <v>46279</v>
      </c>
      <c r="R580" s="33">
        <v>46281</v>
      </c>
      <c r="W580"/>
      <c r="AH580" s="55" t="str">
        <f t="shared" si="136"/>
        <v/>
      </c>
      <c r="AI580" s="55" t="str">
        <f t="shared" si="137"/>
        <v>FALSO</v>
      </c>
      <c r="AJ580" s="55">
        <f t="shared" si="138"/>
        <v>0</v>
      </c>
      <c r="AK580" s="93" t="str">
        <f t="shared" si="139"/>
        <v/>
      </c>
      <c r="AL580" s="96" t="str">
        <f t="shared" si="140"/>
        <v/>
      </c>
      <c r="AM580" s="93" t="str">
        <f t="shared" si="141"/>
        <v/>
      </c>
      <c r="AN580" s="96" t="str">
        <f t="shared" si="142"/>
        <v/>
      </c>
      <c r="AO580" s="93" t="str">
        <f t="shared" si="143"/>
        <v/>
      </c>
      <c r="AP580" s="96" t="str">
        <f t="shared" si="144"/>
        <v/>
      </c>
      <c r="AQ580" s="93" t="str">
        <f t="shared" si="145"/>
        <v/>
      </c>
      <c r="AR580" s="96" t="str">
        <f t="shared" si="146"/>
        <v/>
      </c>
      <c r="AS580" s="93" t="str">
        <f t="shared" si="147"/>
        <v/>
      </c>
      <c r="AT580" s="96" t="str">
        <f t="shared" si="148"/>
        <v/>
      </c>
      <c r="AU580" s="93" t="str">
        <f t="shared" si="149"/>
        <v/>
      </c>
    </row>
    <row r="581" spans="1:47" x14ac:dyDescent="0.3">
      <c r="A581" t="s">
        <v>84</v>
      </c>
      <c r="B581" s="164" t="s">
        <v>2603</v>
      </c>
      <c r="C581" t="s">
        <v>2464</v>
      </c>
      <c r="D581" t="s">
        <v>1150</v>
      </c>
      <c r="E581" t="s">
        <v>90</v>
      </c>
      <c r="F581" t="s">
        <v>2465</v>
      </c>
      <c r="H581" t="s">
        <v>2584</v>
      </c>
      <c r="L581" t="s">
        <v>91</v>
      </c>
      <c r="M581" s="35"/>
      <c r="O581" t="s">
        <v>135</v>
      </c>
      <c r="P581" s="19">
        <v>46280.786111111112</v>
      </c>
      <c r="Q581" s="33">
        <v>46279</v>
      </c>
      <c r="R581" s="33">
        <v>46281</v>
      </c>
      <c r="W581"/>
      <c r="AH581" s="55" t="str">
        <f t="shared" si="136"/>
        <v/>
      </c>
      <c r="AI581" s="55" t="str">
        <f t="shared" si="137"/>
        <v>FALSO</v>
      </c>
      <c r="AJ581" s="55">
        <f t="shared" si="138"/>
        <v>0</v>
      </c>
      <c r="AK581" s="93" t="str">
        <f t="shared" si="139"/>
        <v/>
      </c>
      <c r="AL581" s="96" t="str">
        <f t="shared" si="140"/>
        <v/>
      </c>
      <c r="AM581" s="93" t="str">
        <f t="shared" si="141"/>
        <v/>
      </c>
      <c r="AN581" s="96" t="str">
        <f t="shared" si="142"/>
        <v/>
      </c>
      <c r="AO581" s="93" t="str">
        <f t="shared" si="143"/>
        <v/>
      </c>
      <c r="AP581" s="96" t="str">
        <f t="shared" si="144"/>
        <v/>
      </c>
      <c r="AQ581" s="93" t="str">
        <f t="shared" si="145"/>
        <v/>
      </c>
      <c r="AR581" s="96" t="str">
        <f t="shared" si="146"/>
        <v/>
      </c>
      <c r="AS581" s="93" t="str">
        <f t="shared" si="147"/>
        <v/>
      </c>
      <c r="AT581" s="96" t="str">
        <f t="shared" si="148"/>
        <v/>
      </c>
      <c r="AU581" s="93" t="str">
        <f t="shared" si="149"/>
        <v/>
      </c>
    </row>
    <row r="582" spans="1:47" x14ac:dyDescent="0.3">
      <c r="A582" t="s">
        <v>84</v>
      </c>
      <c r="B582" s="164" t="s">
        <v>2604</v>
      </c>
      <c r="C582" t="s">
        <v>2464</v>
      </c>
      <c r="D582" t="s">
        <v>1150</v>
      </c>
      <c r="E582" t="s">
        <v>90</v>
      </c>
      <c r="F582" t="s">
        <v>2465</v>
      </c>
      <c r="H582" t="s">
        <v>2605</v>
      </c>
      <c r="J582">
        <v>1800</v>
      </c>
      <c r="L582" t="s">
        <v>91</v>
      </c>
      <c r="M582" s="35"/>
      <c r="O582" t="s">
        <v>94</v>
      </c>
      <c r="P582" s="19">
        <v>46280.734722222223</v>
      </c>
      <c r="Q582" s="33">
        <v>46279</v>
      </c>
      <c r="R582" s="33">
        <v>46281</v>
      </c>
      <c r="S582" s="33">
        <v>46283</v>
      </c>
      <c r="W582"/>
      <c r="AH582" s="55">
        <f t="shared" si="136"/>
        <v>0.5</v>
      </c>
      <c r="AI582" s="55" t="str">
        <f t="shared" si="137"/>
        <v>FALSO</v>
      </c>
      <c r="AJ582" s="55">
        <f t="shared" si="138"/>
        <v>0</v>
      </c>
      <c r="AK582" s="93" t="str">
        <f t="shared" si="139"/>
        <v/>
      </c>
      <c r="AL582" s="96" t="str">
        <f t="shared" si="140"/>
        <v/>
      </c>
      <c r="AM582" s="93" t="str">
        <f t="shared" si="141"/>
        <v/>
      </c>
      <c r="AN582" s="96" t="str">
        <f t="shared" si="142"/>
        <v/>
      </c>
      <c r="AO582" s="93" t="str">
        <f t="shared" si="143"/>
        <v/>
      </c>
      <c r="AP582" s="96" t="str">
        <f t="shared" si="144"/>
        <v/>
      </c>
      <c r="AQ582" s="93" t="str">
        <f t="shared" si="145"/>
        <v/>
      </c>
      <c r="AR582" s="96" t="str">
        <f t="shared" si="146"/>
        <v/>
      </c>
      <c r="AS582" s="93" t="str">
        <f t="shared" si="147"/>
        <v/>
      </c>
      <c r="AT582" s="96" t="str">
        <f t="shared" si="148"/>
        <v/>
      </c>
      <c r="AU582" s="93" t="str">
        <f t="shared" si="149"/>
        <v/>
      </c>
    </row>
    <row r="583" spans="1:47" x14ac:dyDescent="0.3">
      <c r="A583" t="s">
        <v>84</v>
      </c>
      <c r="B583" s="164" t="s">
        <v>2606</v>
      </c>
      <c r="C583" t="s">
        <v>2457</v>
      </c>
      <c r="D583" t="s">
        <v>1150</v>
      </c>
      <c r="E583" t="s">
        <v>90</v>
      </c>
      <c r="F583" t="s">
        <v>2465</v>
      </c>
      <c r="H583" t="s">
        <v>2607</v>
      </c>
      <c r="J583">
        <v>3600</v>
      </c>
      <c r="L583" t="s">
        <v>91</v>
      </c>
      <c r="M583" s="35"/>
      <c r="O583" t="s">
        <v>94</v>
      </c>
      <c r="P583" s="19">
        <v>46280.734027777777</v>
      </c>
      <c r="Q583" s="33">
        <v>46279</v>
      </c>
      <c r="R583" s="33">
        <v>46288</v>
      </c>
      <c r="S583" s="33">
        <v>46288</v>
      </c>
      <c r="W583"/>
      <c r="AH583" s="55">
        <f t="shared" si="136"/>
        <v>1</v>
      </c>
      <c r="AI583" s="55" t="str">
        <f t="shared" si="137"/>
        <v>FALSO</v>
      </c>
      <c r="AJ583" s="55">
        <f t="shared" si="138"/>
        <v>0</v>
      </c>
      <c r="AK583" s="93" t="str">
        <f t="shared" si="139"/>
        <v/>
      </c>
      <c r="AL583" s="96" t="str">
        <f t="shared" si="140"/>
        <v/>
      </c>
      <c r="AM583" s="93" t="str">
        <f t="shared" si="141"/>
        <v/>
      </c>
      <c r="AN583" s="96" t="str">
        <f t="shared" si="142"/>
        <v/>
      </c>
      <c r="AO583" s="93" t="str">
        <f t="shared" si="143"/>
        <v/>
      </c>
      <c r="AP583" s="96" t="str">
        <f t="shared" si="144"/>
        <v/>
      </c>
      <c r="AQ583" s="93" t="str">
        <f t="shared" si="145"/>
        <v/>
      </c>
      <c r="AR583" s="96" t="str">
        <f t="shared" si="146"/>
        <v/>
      </c>
      <c r="AS583" s="93" t="str">
        <f t="shared" si="147"/>
        <v/>
      </c>
      <c r="AT583" s="96" t="str">
        <f t="shared" si="148"/>
        <v/>
      </c>
      <c r="AU583" s="93" t="str">
        <f t="shared" si="149"/>
        <v/>
      </c>
    </row>
    <row r="584" spans="1:47" x14ac:dyDescent="0.3">
      <c r="A584" t="s">
        <v>84</v>
      </c>
      <c r="B584" s="164" t="s">
        <v>2608</v>
      </c>
      <c r="C584" t="s">
        <v>2464</v>
      </c>
      <c r="D584" t="s">
        <v>1150</v>
      </c>
      <c r="E584" t="s">
        <v>90</v>
      </c>
      <c r="F584" t="s">
        <v>2465</v>
      </c>
      <c r="H584" t="s">
        <v>2609</v>
      </c>
      <c r="L584" t="s">
        <v>91</v>
      </c>
      <c r="O584" t="s">
        <v>135</v>
      </c>
      <c r="P584" s="19">
        <v>46280.725694444445</v>
      </c>
      <c r="Q584" s="33">
        <v>46279</v>
      </c>
      <c r="R584" s="33">
        <v>46281</v>
      </c>
      <c r="W584"/>
      <c r="AH584" s="55" t="str">
        <f t="shared" si="136"/>
        <v/>
      </c>
      <c r="AI584" s="55" t="str">
        <f t="shared" si="137"/>
        <v>FALSO</v>
      </c>
      <c r="AJ584" s="55">
        <f t="shared" si="138"/>
        <v>0</v>
      </c>
      <c r="AK584" s="93" t="str">
        <f t="shared" si="139"/>
        <v/>
      </c>
      <c r="AL584" s="96" t="str">
        <f t="shared" si="140"/>
        <v/>
      </c>
      <c r="AM584" s="93" t="str">
        <f t="shared" si="141"/>
        <v/>
      </c>
      <c r="AN584" s="96" t="str">
        <f t="shared" si="142"/>
        <v/>
      </c>
      <c r="AO584" s="93" t="str">
        <f t="shared" si="143"/>
        <v/>
      </c>
      <c r="AP584" s="96" t="str">
        <f t="shared" si="144"/>
        <v/>
      </c>
      <c r="AQ584" s="93" t="str">
        <f t="shared" si="145"/>
        <v/>
      </c>
      <c r="AR584" s="96" t="str">
        <f t="shared" si="146"/>
        <v/>
      </c>
      <c r="AS584" s="93" t="str">
        <f t="shared" si="147"/>
        <v/>
      </c>
      <c r="AT584" s="96" t="str">
        <f t="shared" si="148"/>
        <v/>
      </c>
      <c r="AU584" s="93" t="str">
        <f t="shared" si="149"/>
        <v/>
      </c>
    </row>
    <row r="585" spans="1:47" x14ac:dyDescent="0.3">
      <c r="A585" t="s">
        <v>84</v>
      </c>
      <c r="B585" s="164" t="s">
        <v>2610</v>
      </c>
      <c r="C585" t="s">
        <v>2464</v>
      </c>
      <c r="D585" t="s">
        <v>1150</v>
      </c>
      <c r="E585" t="s">
        <v>90</v>
      </c>
      <c r="F585" t="s">
        <v>2465</v>
      </c>
      <c r="H585" t="s">
        <v>2611</v>
      </c>
      <c r="J585">
        <v>3600</v>
      </c>
      <c r="L585" t="s">
        <v>91</v>
      </c>
      <c r="M585" s="35"/>
      <c r="O585" t="s">
        <v>135</v>
      </c>
      <c r="P585" s="19">
        <v>46280.706250000003</v>
      </c>
      <c r="Q585" s="33">
        <v>46279</v>
      </c>
      <c r="R585" s="33">
        <v>46281</v>
      </c>
      <c r="W585"/>
      <c r="AH585" s="55">
        <f t="shared" si="136"/>
        <v>1</v>
      </c>
      <c r="AI585" s="55" t="str">
        <f t="shared" si="137"/>
        <v>FALSO</v>
      </c>
      <c r="AJ585" s="55">
        <f t="shared" si="138"/>
        <v>0</v>
      </c>
      <c r="AK585" s="93" t="str">
        <f t="shared" si="139"/>
        <v/>
      </c>
      <c r="AL585" s="96" t="str">
        <f t="shared" si="140"/>
        <v/>
      </c>
      <c r="AM585" s="93" t="str">
        <f t="shared" si="141"/>
        <v/>
      </c>
      <c r="AN585" s="96" t="str">
        <f t="shared" si="142"/>
        <v/>
      </c>
      <c r="AO585" s="93" t="str">
        <f t="shared" si="143"/>
        <v/>
      </c>
      <c r="AP585" s="96" t="str">
        <f t="shared" si="144"/>
        <v/>
      </c>
      <c r="AQ585" s="93" t="str">
        <f t="shared" si="145"/>
        <v/>
      </c>
      <c r="AR585" s="96" t="str">
        <f t="shared" si="146"/>
        <v/>
      </c>
      <c r="AS585" s="93" t="str">
        <f t="shared" si="147"/>
        <v/>
      </c>
      <c r="AT585" s="96" t="str">
        <f t="shared" si="148"/>
        <v/>
      </c>
      <c r="AU585" s="93" t="str">
        <f t="shared" si="149"/>
        <v/>
      </c>
    </row>
    <row r="586" spans="1:47" x14ac:dyDescent="0.3">
      <c r="A586" t="s">
        <v>84</v>
      </c>
      <c r="B586" s="164" t="s">
        <v>2612</v>
      </c>
      <c r="C586" t="s">
        <v>2464</v>
      </c>
      <c r="D586" t="s">
        <v>1150</v>
      </c>
      <c r="E586" t="s">
        <v>90</v>
      </c>
      <c r="F586" t="s">
        <v>2465</v>
      </c>
      <c r="H586" t="s">
        <v>2613</v>
      </c>
      <c r="L586" t="s">
        <v>91</v>
      </c>
      <c r="O586" t="s">
        <v>135</v>
      </c>
      <c r="P586" s="19">
        <v>46280.579861111109</v>
      </c>
      <c r="Q586" s="33">
        <v>46279</v>
      </c>
      <c r="R586" s="33">
        <v>46280</v>
      </c>
      <c r="W586"/>
      <c r="AH586" s="55" t="str">
        <f t="shared" si="136"/>
        <v/>
      </c>
      <c r="AI586" s="55" t="str">
        <f t="shared" si="137"/>
        <v>FALSO</v>
      </c>
      <c r="AJ586" s="55">
        <f t="shared" si="138"/>
        <v>0</v>
      </c>
      <c r="AK586" s="93" t="str">
        <f t="shared" si="139"/>
        <v/>
      </c>
      <c r="AL586" s="96" t="str">
        <f t="shared" si="140"/>
        <v/>
      </c>
      <c r="AM586" s="93" t="str">
        <f t="shared" si="141"/>
        <v/>
      </c>
      <c r="AN586" s="96" t="str">
        <f t="shared" si="142"/>
        <v/>
      </c>
      <c r="AO586" s="93" t="str">
        <f t="shared" si="143"/>
        <v/>
      </c>
      <c r="AP586" s="96" t="str">
        <f t="shared" si="144"/>
        <v/>
      </c>
      <c r="AQ586" s="93" t="str">
        <f t="shared" si="145"/>
        <v/>
      </c>
      <c r="AR586" s="96" t="str">
        <f t="shared" si="146"/>
        <v/>
      </c>
      <c r="AS586" s="93" t="str">
        <f t="shared" si="147"/>
        <v/>
      </c>
      <c r="AT586" s="96" t="str">
        <f t="shared" si="148"/>
        <v/>
      </c>
      <c r="AU586" s="93" t="str">
        <f t="shared" si="149"/>
        <v/>
      </c>
    </row>
    <row r="587" spans="1:47" x14ac:dyDescent="0.3">
      <c r="A587" t="s">
        <v>84</v>
      </c>
      <c r="B587" s="164" t="s">
        <v>2614</v>
      </c>
      <c r="C587" t="s">
        <v>2464</v>
      </c>
      <c r="D587" t="s">
        <v>1150</v>
      </c>
      <c r="E587" t="s">
        <v>90</v>
      </c>
      <c r="F587" t="s">
        <v>2465</v>
      </c>
      <c r="H587" t="s">
        <v>2615</v>
      </c>
      <c r="L587" t="s">
        <v>91</v>
      </c>
      <c r="O587" t="s">
        <v>135</v>
      </c>
      <c r="P587" s="19">
        <v>46280.527083333334</v>
      </c>
      <c r="Q587" s="33">
        <v>46279</v>
      </c>
      <c r="R587" s="33">
        <v>46280</v>
      </c>
      <c r="W587"/>
      <c r="AH587" s="55" t="str">
        <f t="shared" si="136"/>
        <v/>
      </c>
      <c r="AI587" s="55" t="str">
        <f t="shared" si="137"/>
        <v>FALSO</v>
      </c>
      <c r="AJ587" s="55">
        <f t="shared" si="138"/>
        <v>0</v>
      </c>
      <c r="AK587" s="93" t="str">
        <f t="shared" si="139"/>
        <v/>
      </c>
      <c r="AL587" s="96" t="str">
        <f t="shared" si="140"/>
        <v/>
      </c>
      <c r="AM587" s="93" t="str">
        <f t="shared" si="141"/>
        <v/>
      </c>
      <c r="AN587" s="96" t="str">
        <f t="shared" si="142"/>
        <v/>
      </c>
      <c r="AO587" s="93" t="str">
        <f t="shared" si="143"/>
        <v/>
      </c>
      <c r="AP587" s="96" t="str">
        <f t="shared" si="144"/>
        <v/>
      </c>
      <c r="AQ587" s="93" t="str">
        <f t="shared" si="145"/>
        <v/>
      </c>
      <c r="AR587" s="96" t="str">
        <f t="shared" si="146"/>
        <v/>
      </c>
      <c r="AS587" s="93" t="str">
        <f t="shared" si="147"/>
        <v/>
      </c>
      <c r="AT587" s="96" t="str">
        <f t="shared" si="148"/>
        <v/>
      </c>
      <c r="AU587" s="93" t="str">
        <f t="shared" si="149"/>
        <v/>
      </c>
    </row>
    <row r="588" spans="1:47" x14ac:dyDescent="0.3">
      <c r="A588" t="s">
        <v>84</v>
      </c>
      <c r="B588" s="164" t="s">
        <v>2616</v>
      </c>
      <c r="C588" t="s">
        <v>2464</v>
      </c>
      <c r="D588" t="s">
        <v>1150</v>
      </c>
      <c r="E588" t="s">
        <v>90</v>
      </c>
      <c r="F588" t="s">
        <v>2465</v>
      </c>
      <c r="H588" t="s">
        <v>2497</v>
      </c>
      <c r="J588">
        <v>10800</v>
      </c>
      <c r="L588" t="s">
        <v>91</v>
      </c>
      <c r="O588" t="s">
        <v>135</v>
      </c>
      <c r="P588" s="19">
        <v>46280.496527777781</v>
      </c>
      <c r="Q588" s="33">
        <v>46279</v>
      </c>
      <c r="R588" s="33">
        <v>46283</v>
      </c>
      <c r="S588" s="33">
        <v>46283</v>
      </c>
      <c r="W588"/>
      <c r="AH588" s="55">
        <f t="shared" si="136"/>
        <v>3</v>
      </c>
      <c r="AI588" s="55" t="str">
        <f t="shared" si="137"/>
        <v>FALSO</v>
      </c>
      <c r="AJ588" s="55">
        <f t="shared" si="138"/>
        <v>0</v>
      </c>
      <c r="AK588" s="93" t="str">
        <f t="shared" si="139"/>
        <v/>
      </c>
      <c r="AL588" s="96" t="str">
        <f t="shared" si="140"/>
        <v/>
      </c>
      <c r="AM588" s="93" t="str">
        <f t="shared" si="141"/>
        <v/>
      </c>
      <c r="AN588" s="96" t="str">
        <f t="shared" si="142"/>
        <v/>
      </c>
      <c r="AO588" s="93" t="str">
        <f t="shared" si="143"/>
        <v/>
      </c>
      <c r="AP588" s="96" t="str">
        <f t="shared" si="144"/>
        <v/>
      </c>
      <c r="AQ588" s="93" t="str">
        <f t="shared" si="145"/>
        <v/>
      </c>
      <c r="AR588" s="96" t="str">
        <f t="shared" si="146"/>
        <v/>
      </c>
      <c r="AS588" s="93" t="str">
        <f t="shared" si="147"/>
        <v/>
      </c>
      <c r="AT588" s="96" t="str">
        <f t="shared" si="148"/>
        <v/>
      </c>
      <c r="AU588" s="93" t="str">
        <f t="shared" si="149"/>
        <v/>
      </c>
    </row>
    <row r="589" spans="1:47" x14ac:dyDescent="0.3">
      <c r="A589" t="s">
        <v>84</v>
      </c>
      <c r="B589" s="164" t="s">
        <v>2617</v>
      </c>
      <c r="C589" t="s">
        <v>2464</v>
      </c>
      <c r="D589" t="s">
        <v>1150</v>
      </c>
      <c r="E589" t="s">
        <v>90</v>
      </c>
      <c r="F589" t="s">
        <v>2465</v>
      </c>
      <c r="H589" t="s">
        <v>2618</v>
      </c>
      <c r="L589" t="s">
        <v>91</v>
      </c>
      <c r="O589" t="s">
        <v>94</v>
      </c>
      <c r="P589" s="19">
        <v>46280.45208333333</v>
      </c>
      <c r="Q589" s="33">
        <v>46279</v>
      </c>
      <c r="R589" s="33">
        <v>46280</v>
      </c>
      <c r="S589" s="33">
        <v>46283</v>
      </c>
      <c r="W589"/>
      <c r="AH589" s="55" t="str">
        <f t="shared" si="136"/>
        <v/>
      </c>
      <c r="AI589" s="55" t="str">
        <f t="shared" si="137"/>
        <v>FALSO</v>
      </c>
      <c r="AJ589" s="55">
        <f t="shared" si="138"/>
        <v>0</v>
      </c>
      <c r="AK589" s="93" t="str">
        <f t="shared" si="139"/>
        <v/>
      </c>
      <c r="AL589" s="96" t="str">
        <f t="shared" si="140"/>
        <v/>
      </c>
      <c r="AM589" s="93" t="str">
        <f t="shared" si="141"/>
        <v/>
      </c>
      <c r="AN589" s="96" t="str">
        <f t="shared" si="142"/>
        <v/>
      </c>
      <c r="AO589" s="93" t="str">
        <f t="shared" si="143"/>
        <v/>
      </c>
      <c r="AP589" s="96" t="str">
        <f t="shared" si="144"/>
        <v/>
      </c>
      <c r="AQ589" s="93" t="str">
        <f t="shared" si="145"/>
        <v/>
      </c>
      <c r="AR589" s="96" t="str">
        <f t="shared" si="146"/>
        <v/>
      </c>
      <c r="AS589" s="93" t="str">
        <f t="shared" si="147"/>
        <v/>
      </c>
      <c r="AT589" s="96" t="str">
        <f t="shared" si="148"/>
        <v/>
      </c>
      <c r="AU589" s="93" t="str">
        <f t="shared" si="149"/>
        <v/>
      </c>
    </row>
    <row r="590" spans="1:47" x14ac:dyDescent="0.3">
      <c r="A590" t="s">
        <v>84</v>
      </c>
      <c r="B590" s="164" t="s">
        <v>2619</v>
      </c>
      <c r="C590" t="s">
        <v>2464</v>
      </c>
      <c r="D590" t="s">
        <v>1150</v>
      </c>
      <c r="E590" t="s">
        <v>90</v>
      </c>
      <c r="F590" t="s">
        <v>2465</v>
      </c>
      <c r="H590" t="s">
        <v>2620</v>
      </c>
      <c r="L590" t="s">
        <v>91</v>
      </c>
      <c r="M590" s="35"/>
      <c r="O590" t="s">
        <v>135</v>
      </c>
      <c r="P590" s="19">
        <v>46280.433333333334</v>
      </c>
      <c r="Q590" s="33">
        <v>46279</v>
      </c>
      <c r="R590" s="33">
        <v>46280</v>
      </c>
      <c r="W590"/>
      <c r="AH590" s="55" t="str">
        <f t="shared" si="136"/>
        <v/>
      </c>
      <c r="AI590" s="55" t="str">
        <f t="shared" si="137"/>
        <v>FALSO</v>
      </c>
      <c r="AJ590" s="55">
        <f t="shared" si="138"/>
        <v>0</v>
      </c>
      <c r="AK590" s="93" t="str">
        <f t="shared" si="139"/>
        <v/>
      </c>
      <c r="AL590" s="96" t="str">
        <f t="shared" si="140"/>
        <v/>
      </c>
      <c r="AM590" s="93" t="str">
        <f t="shared" si="141"/>
        <v/>
      </c>
      <c r="AN590" s="96" t="str">
        <f t="shared" si="142"/>
        <v/>
      </c>
      <c r="AO590" s="93" t="str">
        <f t="shared" si="143"/>
        <v/>
      </c>
      <c r="AP590" s="96" t="str">
        <f t="shared" si="144"/>
        <v/>
      </c>
      <c r="AQ590" s="93" t="str">
        <f t="shared" si="145"/>
        <v/>
      </c>
      <c r="AR590" s="96" t="str">
        <f t="shared" si="146"/>
        <v/>
      </c>
      <c r="AS590" s="93" t="str">
        <f t="shared" si="147"/>
        <v/>
      </c>
      <c r="AT590" s="96" t="str">
        <f t="shared" si="148"/>
        <v/>
      </c>
      <c r="AU590" s="93" t="str">
        <f t="shared" si="149"/>
        <v/>
      </c>
    </row>
    <row r="591" spans="1:47" x14ac:dyDescent="0.3">
      <c r="A591" t="s">
        <v>84</v>
      </c>
      <c r="B591" s="164" t="s">
        <v>2621</v>
      </c>
      <c r="C591" t="s">
        <v>2464</v>
      </c>
      <c r="D591" t="s">
        <v>1150</v>
      </c>
      <c r="E591" t="s">
        <v>90</v>
      </c>
      <c r="F591" t="s">
        <v>2465</v>
      </c>
      <c r="H591" t="s">
        <v>2622</v>
      </c>
      <c r="J591">
        <v>3600</v>
      </c>
      <c r="L591" t="s">
        <v>91</v>
      </c>
      <c r="M591" s="35"/>
      <c r="O591" t="s">
        <v>135</v>
      </c>
      <c r="P591" s="19">
        <v>46280.392361111109</v>
      </c>
      <c r="Q591" s="33">
        <v>46279</v>
      </c>
      <c r="R591" s="33">
        <v>46283</v>
      </c>
      <c r="W591"/>
      <c r="AH591" s="55">
        <f t="shared" si="136"/>
        <v>1</v>
      </c>
      <c r="AI591" s="55" t="str">
        <f t="shared" si="137"/>
        <v>FALSO</v>
      </c>
      <c r="AJ591" s="55">
        <f t="shared" si="138"/>
        <v>0</v>
      </c>
      <c r="AK591" s="93" t="str">
        <f t="shared" si="139"/>
        <v/>
      </c>
      <c r="AL591" s="96" t="str">
        <f t="shared" si="140"/>
        <v/>
      </c>
      <c r="AM591" s="93" t="str">
        <f t="shared" si="141"/>
        <v/>
      </c>
      <c r="AN591" s="96" t="str">
        <f t="shared" si="142"/>
        <v/>
      </c>
      <c r="AO591" s="93" t="str">
        <f t="shared" si="143"/>
        <v/>
      </c>
      <c r="AP591" s="96" t="str">
        <f t="shared" si="144"/>
        <v/>
      </c>
      <c r="AQ591" s="93" t="str">
        <f t="shared" si="145"/>
        <v/>
      </c>
      <c r="AR591" s="96" t="str">
        <f t="shared" si="146"/>
        <v/>
      </c>
      <c r="AS591" s="93" t="str">
        <f t="shared" si="147"/>
        <v/>
      </c>
      <c r="AT591" s="96" t="str">
        <f t="shared" si="148"/>
        <v/>
      </c>
      <c r="AU591" s="93" t="str">
        <f t="shared" si="149"/>
        <v/>
      </c>
    </row>
    <row r="592" spans="1:47" x14ac:dyDescent="0.3">
      <c r="A592" t="s">
        <v>84</v>
      </c>
      <c r="B592" s="164" t="s">
        <v>2623</v>
      </c>
      <c r="C592" t="s">
        <v>2464</v>
      </c>
      <c r="D592" t="s">
        <v>1150</v>
      </c>
      <c r="E592" t="s">
        <v>90</v>
      </c>
      <c r="F592" t="s">
        <v>2465</v>
      </c>
      <c r="H592" t="s">
        <v>2624</v>
      </c>
      <c r="L592" t="s">
        <v>91</v>
      </c>
      <c r="O592" t="s">
        <v>135</v>
      </c>
      <c r="P592" s="19">
        <v>46279.775000000001</v>
      </c>
      <c r="Q592" s="33">
        <v>46279</v>
      </c>
      <c r="R592" s="33">
        <v>46280</v>
      </c>
      <c r="W592"/>
      <c r="AH592" s="55" t="str">
        <f t="shared" si="136"/>
        <v/>
      </c>
      <c r="AI592" s="55" t="str">
        <f t="shared" si="137"/>
        <v>FALSO</v>
      </c>
      <c r="AJ592" s="55">
        <f t="shared" si="138"/>
        <v>0</v>
      </c>
      <c r="AK592" s="93" t="str">
        <f t="shared" si="139"/>
        <v/>
      </c>
      <c r="AL592" s="96" t="str">
        <f t="shared" si="140"/>
        <v/>
      </c>
      <c r="AM592" s="93" t="str">
        <f t="shared" si="141"/>
        <v/>
      </c>
      <c r="AN592" s="96" t="str">
        <f t="shared" si="142"/>
        <v/>
      </c>
      <c r="AO592" s="93" t="str">
        <f t="shared" si="143"/>
        <v/>
      </c>
      <c r="AP592" s="96" t="str">
        <f t="shared" si="144"/>
        <v/>
      </c>
      <c r="AQ592" s="93" t="str">
        <f t="shared" si="145"/>
        <v/>
      </c>
      <c r="AR592" s="96" t="str">
        <f t="shared" si="146"/>
        <v/>
      </c>
      <c r="AS592" s="93" t="str">
        <f t="shared" si="147"/>
        <v/>
      </c>
      <c r="AT592" s="96" t="str">
        <f t="shared" si="148"/>
        <v/>
      </c>
      <c r="AU592" s="93" t="str">
        <f t="shared" si="149"/>
        <v/>
      </c>
    </row>
    <row r="593" spans="1:47" x14ac:dyDescent="0.3">
      <c r="A593" t="s">
        <v>84</v>
      </c>
      <c r="B593" s="164" t="s">
        <v>2625</v>
      </c>
      <c r="C593" t="s">
        <v>2464</v>
      </c>
      <c r="D593" t="s">
        <v>1150</v>
      </c>
      <c r="E593" t="s">
        <v>90</v>
      </c>
      <c r="F593" t="s">
        <v>2465</v>
      </c>
      <c r="H593" t="s">
        <v>2626</v>
      </c>
      <c r="L593" t="s">
        <v>91</v>
      </c>
      <c r="M593" s="35"/>
      <c r="O593" t="s">
        <v>135</v>
      </c>
      <c r="P593" s="19">
        <v>46279.759722222225</v>
      </c>
      <c r="Q593" s="33">
        <v>46279</v>
      </c>
      <c r="R593" s="33">
        <v>46280</v>
      </c>
      <c r="W593"/>
      <c r="AH593" s="55" t="str">
        <f t="shared" si="136"/>
        <v/>
      </c>
      <c r="AI593" s="55" t="str">
        <f t="shared" si="137"/>
        <v>FALSO</v>
      </c>
      <c r="AJ593" s="55">
        <f t="shared" si="138"/>
        <v>0</v>
      </c>
      <c r="AK593" s="93" t="str">
        <f t="shared" si="139"/>
        <v/>
      </c>
      <c r="AL593" s="96" t="str">
        <f t="shared" si="140"/>
        <v/>
      </c>
      <c r="AM593" s="93" t="str">
        <f t="shared" si="141"/>
        <v/>
      </c>
      <c r="AN593" s="96" t="str">
        <f t="shared" si="142"/>
        <v/>
      </c>
      <c r="AO593" s="93" t="str">
        <f t="shared" si="143"/>
        <v/>
      </c>
      <c r="AP593" s="96" t="str">
        <f t="shared" si="144"/>
        <v/>
      </c>
      <c r="AQ593" s="93" t="str">
        <f t="shared" si="145"/>
        <v/>
      </c>
      <c r="AR593" s="96" t="str">
        <f t="shared" si="146"/>
        <v/>
      </c>
      <c r="AS593" s="93" t="str">
        <f t="shared" si="147"/>
        <v/>
      </c>
      <c r="AT593" s="96" t="str">
        <f t="shared" si="148"/>
        <v/>
      </c>
      <c r="AU593" s="93" t="str">
        <f t="shared" si="149"/>
        <v/>
      </c>
    </row>
    <row r="594" spans="1:47" x14ac:dyDescent="0.3">
      <c r="A594" t="s">
        <v>108</v>
      </c>
      <c r="B594" s="164" t="s">
        <v>2627</v>
      </c>
      <c r="C594" t="s">
        <v>2464</v>
      </c>
      <c r="D594" t="s">
        <v>1150</v>
      </c>
      <c r="E594" t="s">
        <v>90</v>
      </c>
      <c r="F594" t="s">
        <v>2465</v>
      </c>
      <c r="G594">
        <v>3</v>
      </c>
      <c r="H594" t="s">
        <v>2628</v>
      </c>
      <c r="I594">
        <v>3</v>
      </c>
      <c r="J594">
        <v>72000</v>
      </c>
      <c r="L594" t="s">
        <v>91</v>
      </c>
      <c r="N594" t="s">
        <v>99</v>
      </c>
      <c r="O594" t="s">
        <v>94</v>
      </c>
      <c r="P594" s="19">
        <v>46279.439583333333</v>
      </c>
      <c r="Q594" s="33">
        <v>46279</v>
      </c>
      <c r="R594" s="33">
        <v>46280</v>
      </c>
      <c r="S594" s="33">
        <v>46290</v>
      </c>
      <c r="T594" s="33">
        <v>46290</v>
      </c>
      <c r="U594" s="33">
        <v>46290</v>
      </c>
      <c r="V594" s="33">
        <v>46290</v>
      </c>
      <c r="W594"/>
      <c r="Y594">
        <v>8</v>
      </c>
      <c r="AB594">
        <v>9</v>
      </c>
      <c r="AH594" s="55">
        <f t="shared" si="136"/>
        <v>20</v>
      </c>
      <c r="AI594" s="55" t="str">
        <f t="shared" si="137"/>
        <v>FALSO</v>
      </c>
      <c r="AJ594" s="55">
        <f t="shared" si="138"/>
        <v>0</v>
      </c>
      <c r="AK594" s="93">
        <f t="shared" si="139"/>
        <v>1</v>
      </c>
      <c r="AL594" s="96" t="str">
        <f t="shared" si="140"/>
        <v/>
      </c>
      <c r="AM594" s="93">
        <f t="shared" si="141"/>
        <v>8</v>
      </c>
      <c r="AN594" s="96" t="b">
        <f t="shared" si="142"/>
        <v>1</v>
      </c>
      <c r="AO594" s="93">
        <f t="shared" si="143"/>
        <v>1</v>
      </c>
      <c r="AP594" s="96" t="str">
        <f t="shared" si="144"/>
        <v/>
      </c>
      <c r="AQ594" s="93" t="str">
        <f t="shared" si="145"/>
        <v/>
      </c>
      <c r="AR594" s="96" t="str">
        <f t="shared" si="146"/>
        <v/>
      </c>
      <c r="AS594" s="93">
        <f t="shared" si="147"/>
        <v>9</v>
      </c>
      <c r="AT594" s="96" t="b">
        <f t="shared" si="148"/>
        <v>1</v>
      </c>
      <c r="AU594" s="93" t="str">
        <f t="shared" si="149"/>
        <v/>
      </c>
    </row>
    <row r="595" spans="1:47" x14ac:dyDescent="0.3">
      <c r="A595" t="s">
        <v>100</v>
      </c>
      <c r="B595" s="164" t="s">
        <v>2629</v>
      </c>
      <c r="C595" t="s">
        <v>2464</v>
      </c>
      <c r="D595" t="s">
        <v>1150</v>
      </c>
      <c r="E595" t="s">
        <v>132</v>
      </c>
      <c r="F595" t="s">
        <v>2465</v>
      </c>
      <c r="G595">
        <v>1</v>
      </c>
      <c r="H595" t="s">
        <v>2630</v>
      </c>
      <c r="I595">
        <v>1</v>
      </c>
      <c r="L595" t="s">
        <v>91</v>
      </c>
      <c r="N595" t="s">
        <v>99</v>
      </c>
      <c r="O595" t="s">
        <v>94</v>
      </c>
      <c r="P595" s="19">
        <v>46279.435416666667</v>
      </c>
      <c r="Q595" s="33">
        <v>46279</v>
      </c>
      <c r="R595" s="33">
        <v>46283</v>
      </c>
      <c r="S595" s="33">
        <v>46287</v>
      </c>
      <c r="T595" s="33">
        <v>46287</v>
      </c>
      <c r="U595" s="33">
        <v>46287</v>
      </c>
      <c r="V595" s="33">
        <v>46287</v>
      </c>
      <c r="W595" s="33">
        <v>46290</v>
      </c>
      <c r="Y595">
        <v>2</v>
      </c>
      <c r="Z595">
        <v>1</v>
      </c>
      <c r="AB595">
        <v>6</v>
      </c>
      <c r="AC595">
        <v>9</v>
      </c>
      <c r="AH595" s="55" t="str">
        <f t="shared" si="136"/>
        <v/>
      </c>
      <c r="AI595" s="55" t="str">
        <f t="shared" si="137"/>
        <v>FALSO</v>
      </c>
      <c r="AJ595" s="55">
        <f t="shared" si="138"/>
        <v>0</v>
      </c>
      <c r="AK595" s="93">
        <f t="shared" si="139"/>
        <v>1</v>
      </c>
      <c r="AL595" s="96" t="str">
        <f t="shared" si="140"/>
        <v/>
      </c>
      <c r="AM595" s="93">
        <f t="shared" si="141"/>
        <v>2</v>
      </c>
      <c r="AN595" s="96" t="b">
        <f t="shared" si="142"/>
        <v>1</v>
      </c>
      <c r="AO595" s="93">
        <f t="shared" si="143"/>
        <v>1</v>
      </c>
      <c r="AP595" s="96" t="b">
        <f t="shared" si="144"/>
        <v>1</v>
      </c>
      <c r="AQ595" s="93">
        <f t="shared" si="145"/>
        <v>3</v>
      </c>
      <c r="AR595" s="96" t="str">
        <f t="shared" si="146"/>
        <v/>
      </c>
      <c r="AS595" s="93">
        <f t="shared" si="147"/>
        <v>6</v>
      </c>
      <c r="AT595" s="96" t="b">
        <f t="shared" si="148"/>
        <v>1</v>
      </c>
      <c r="AU595" s="93" t="str">
        <f t="shared" si="149"/>
        <v/>
      </c>
    </row>
    <row r="596" spans="1:47" x14ac:dyDescent="0.3">
      <c r="A596" t="s">
        <v>108</v>
      </c>
      <c r="B596" s="164" t="s">
        <v>2631</v>
      </c>
      <c r="C596" t="s">
        <v>2464</v>
      </c>
      <c r="D596" t="s">
        <v>1150</v>
      </c>
      <c r="E596" t="s">
        <v>132</v>
      </c>
      <c r="F596" t="s">
        <v>2465</v>
      </c>
      <c r="G596">
        <v>1</v>
      </c>
      <c r="H596" t="s">
        <v>2632</v>
      </c>
      <c r="I596">
        <v>1</v>
      </c>
      <c r="J596">
        <v>21600</v>
      </c>
      <c r="L596" t="s">
        <v>91</v>
      </c>
      <c r="N596" t="s">
        <v>99</v>
      </c>
      <c r="O596" t="s">
        <v>94</v>
      </c>
      <c r="P596" s="19">
        <v>46279.433333333334</v>
      </c>
      <c r="Q596" s="33">
        <v>46279</v>
      </c>
      <c r="R596" s="33">
        <v>46280</v>
      </c>
      <c r="S596" s="33">
        <v>46281</v>
      </c>
      <c r="T596" s="33">
        <v>46281</v>
      </c>
      <c r="U596" s="33">
        <v>46281</v>
      </c>
      <c r="V596" s="33">
        <v>46281</v>
      </c>
      <c r="W596" s="33">
        <v>46281</v>
      </c>
      <c r="AA596">
        <v>1</v>
      </c>
      <c r="AB596">
        <v>2</v>
      </c>
      <c r="AC596">
        <v>2</v>
      </c>
      <c r="AH596" s="55">
        <f t="shared" si="136"/>
        <v>6</v>
      </c>
      <c r="AI596" s="55" t="str">
        <f t="shared" si="137"/>
        <v>FALSO</v>
      </c>
      <c r="AJ596" s="55">
        <f t="shared" si="138"/>
        <v>0</v>
      </c>
      <c r="AK596" s="93">
        <f t="shared" si="139"/>
        <v>1</v>
      </c>
      <c r="AL596" s="96" t="str">
        <f t="shared" si="140"/>
        <v/>
      </c>
      <c r="AM596" s="93">
        <f t="shared" si="141"/>
        <v>1</v>
      </c>
      <c r="AN596" s="96" t="str">
        <f t="shared" si="142"/>
        <v/>
      </c>
      <c r="AO596" s="93">
        <f t="shared" si="143"/>
        <v>1</v>
      </c>
      <c r="AP596" s="96" t="str">
        <f t="shared" si="144"/>
        <v/>
      </c>
      <c r="AQ596" s="93">
        <f t="shared" si="145"/>
        <v>1</v>
      </c>
      <c r="AR596" s="96" t="b">
        <f t="shared" si="146"/>
        <v>1</v>
      </c>
      <c r="AS596" s="93">
        <f t="shared" si="147"/>
        <v>2</v>
      </c>
      <c r="AT596" s="96" t="b">
        <f t="shared" si="148"/>
        <v>1</v>
      </c>
      <c r="AU596" s="93" t="str">
        <f t="shared" si="149"/>
        <v/>
      </c>
    </row>
    <row r="597" spans="1:47" x14ac:dyDescent="0.3">
      <c r="A597" t="s">
        <v>84</v>
      </c>
      <c r="B597" s="164" t="s">
        <v>2633</v>
      </c>
      <c r="C597" t="s">
        <v>2464</v>
      </c>
      <c r="D597" t="s">
        <v>1150</v>
      </c>
      <c r="E597" t="s">
        <v>90</v>
      </c>
      <c r="F597" t="s">
        <v>2465</v>
      </c>
      <c r="H597" t="s">
        <v>2634</v>
      </c>
      <c r="J597">
        <v>1800</v>
      </c>
      <c r="L597" t="s">
        <v>91</v>
      </c>
      <c r="O597" t="s">
        <v>135</v>
      </c>
      <c r="P597" s="19">
        <v>46279.425694444442</v>
      </c>
      <c r="Q597" s="33">
        <v>46279</v>
      </c>
      <c r="R597" s="33">
        <v>46279</v>
      </c>
      <c r="W597"/>
      <c r="AH597" s="55">
        <f t="shared" si="136"/>
        <v>0.5</v>
      </c>
      <c r="AI597" s="55" t="str">
        <f t="shared" si="137"/>
        <v>FALSO</v>
      </c>
      <c r="AJ597" s="55">
        <f t="shared" si="138"/>
        <v>0</v>
      </c>
      <c r="AK597" s="93" t="str">
        <f t="shared" si="139"/>
        <v/>
      </c>
      <c r="AL597" s="96" t="str">
        <f t="shared" si="140"/>
        <v/>
      </c>
      <c r="AM597" s="93" t="str">
        <f t="shared" si="141"/>
        <v/>
      </c>
      <c r="AN597" s="96" t="str">
        <f t="shared" si="142"/>
        <v/>
      </c>
      <c r="AO597" s="93" t="str">
        <f t="shared" si="143"/>
        <v/>
      </c>
      <c r="AP597" s="96" t="str">
        <f t="shared" si="144"/>
        <v/>
      </c>
      <c r="AQ597" s="93" t="str">
        <f t="shared" si="145"/>
        <v/>
      </c>
      <c r="AR597" s="96" t="str">
        <f t="shared" si="146"/>
        <v/>
      </c>
      <c r="AS597" s="93" t="str">
        <f t="shared" si="147"/>
        <v/>
      </c>
      <c r="AT597" s="96" t="str">
        <f t="shared" si="148"/>
        <v/>
      </c>
      <c r="AU597" s="93" t="str">
        <f t="shared" si="149"/>
        <v/>
      </c>
    </row>
    <row r="598" spans="1:47" x14ac:dyDescent="0.3">
      <c r="A598" t="s">
        <v>84</v>
      </c>
      <c r="B598" s="164" t="s">
        <v>2635</v>
      </c>
      <c r="C598" t="s">
        <v>2464</v>
      </c>
      <c r="D598" t="s">
        <v>1150</v>
      </c>
      <c r="E598" t="s">
        <v>90</v>
      </c>
      <c r="F598" t="s">
        <v>2465</v>
      </c>
      <c r="H598" t="s">
        <v>2636</v>
      </c>
      <c r="J598">
        <v>1800</v>
      </c>
      <c r="L598" t="s">
        <v>91</v>
      </c>
      <c r="O598" t="s">
        <v>135</v>
      </c>
      <c r="P598" s="19">
        <v>46277.540972222225</v>
      </c>
      <c r="Q598" s="33">
        <v>46279</v>
      </c>
      <c r="R598" s="33">
        <v>46279</v>
      </c>
      <c r="W598"/>
      <c r="AH598" s="55">
        <f t="shared" si="136"/>
        <v>0.5</v>
      </c>
      <c r="AI598" s="55" t="str">
        <f t="shared" si="137"/>
        <v>FALSO</v>
      </c>
      <c r="AJ598" s="55">
        <f t="shared" si="138"/>
        <v>0</v>
      </c>
      <c r="AK598" s="93" t="str">
        <f t="shared" si="139"/>
        <v/>
      </c>
      <c r="AL598" s="96" t="str">
        <f t="shared" si="140"/>
        <v/>
      </c>
      <c r="AM598" s="93" t="str">
        <f t="shared" si="141"/>
        <v/>
      </c>
      <c r="AN598" s="96" t="str">
        <f t="shared" si="142"/>
        <v/>
      </c>
      <c r="AO598" s="93" t="str">
        <f t="shared" si="143"/>
        <v/>
      </c>
      <c r="AP598" s="96" t="str">
        <f t="shared" si="144"/>
        <v/>
      </c>
      <c r="AQ598" s="93" t="str">
        <f t="shared" si="145"/>
        <v/>
      </c>
      <c r="AR598" s="96" t="str">
        <f t="shared" si="146"/>
        <v/>
      </c>
      <c r="AS598" s="93" t="str">
        <f t="shared" si="147"/>
        <v/>
      </c>
      <c r="AT598" s="96" t="str">
        <f t="shared" si="148"/>
        <v/>
      </c>
      <c r="AU598" s="93" t="str">
        <f t="shared" si="149"/>
        <v/>
      </c>
    </row>
    <row r="599" spans="1:47" x14ac:dyDescent="0.3">
      <c r="A599" t="s">
        <v>84</v>
      </c>
      <c r="B599" s="164" t="s">
        <v>2637</v>
      </c>
      <c r="C599" t="s">
        <v>2464</v>
      </c>
      <c r="D599" t="s">
        <v>1150</v>
      </c>
      <c r="E599" t="s">
        <v>90</v>
      </c>
      <c r="F599" t="s">
        <v>2465</v>
      </c>
      <c r="H599" t="s">
        <v>2638</v>
      </c>
      <c r="L599" t="s">
        <v>91</v>
      </c>
      <c r="O599" t="s">
        <v>135</v>
      </c>
      <c r="P599" s="19">
        <v>46277.532638888886</v>
      </c>
      <c r="Q599" s="33">
        <v>46279</v>
      </c>
      <c r="R599" s="33">
        <v>46280</v>
      </c>
      <c r="W599"/>
      <c r="AH599" s="55" t="str">
        <f t="shared" si="136"/>
        <v/>
      </c>
      <c r="AI599" s="55" t="str">
        <f t="shared" si="137"/>
        <v>FALSO</v>
      </c>
      <c r="AJ599" s="55">
        <f t="shared" si="138"/>
        <v>0</v>
      </c>
      <c r="AK599" s="93" t="str">
        <f t="shared" si="139"/>
        <v/>
      </c>
      <c r="AL599" s="96" t="str">
        <f t="shared" si="140"/>
        <v/>
      </c>
      <c r="AM599" s="93" t="str">
        <f t="shared" si="141"/>
        <v/>
      </c>
      <c r="AN599" s="96" t="str">
        <f t="shared" si="142"/>
        <v/>
      </c>
      <c r="AO599" s="93" t="str">
        <f t="shared" si="143"/>
        <v/>
      </c>
      <c r="AP599" s="96" t="str">
        <f t="shared" si="144"/>
        <v/>
      </c>
      <c r="AQ599" s="93" t="str">
        <f t="shared" si="145"/>
        <v/>
      </c>
      <c r="AR599" s="96" t="str">
        <f t="shared" si="146"/>
        <v/>
      </c>
      <c r="AS599" s="93" t="str">
        <f t="shared" si="147"/>
        <v/>
      </c>
      <c r="AT599" s="96" t="str">
        <f t="shared" si="148"/>
        <v/>
      </c>
      <c r="AU599" s="93" t="str">
        <f t="shared" si="149"/>
        <v/>
      </c>
    </row>
    <row r="600" spans="1:47" x14ac:dyDescent="0.3">
      <c r="A600" t="s">
        <v>84</v>
      </c>
      <c r="B600" s="164" t="s">
        <v>2639</v>
      </c>
      <c r="C600" t="s">
        <v>2464</v>
      </c>
      <c r="D600" t="s">
        <v>1150</v>
      </c>
      <c r="E600" t="s">
        <v>90</v>
      </c>
      <c r="F600" t="s">
        <v>2465</v>
      </c>
      <c r="H600" t="s">
        <v>2640</v>
      </c>
      <c r="L600" t="s">
        <v>91</v>
      </c>
      <c r="M600" s="35"/>
      <c r="O600" t="s">
        <v>135</v>
      </c>
      <c r="P600" s="19">
        <v>46277.51458333333</v>
      </c>
      <c r="Q600" s="33">
        <v>46279</v>
      </c>
      <c r="R600" s="33">
        <v>46280</v>
      </c>
      <c r="W600"/>
      <c r="AH600" s="55" t="str">
        <f t="shared" si="136"/>
        <v/>
      </c>
      <c r="AI600" s="55" t="str">
        <f t="shared" si="137"/>
        <v>FALSO</v>
      </c>
      <c r="AJ600" s="55">
        <f t="shared" si="138"/>
        <v>0</v>
      </c>
      <c r="AK600" s="93" t="str">
        <f t="shared" si="139"/>
        <v/>
      </c>
      <c r="AL600" s="96" t="str">
        <f t="shared" si="140"/>
        <v/>
      </c>
      <c r="AM600" s="93" t="str">
        <f t="shared" si="141"/>
        <v/>
      </c>
      <c r="AN600" s="96" t="str">
        <f t="shared" si="142"/>
        <v/>
      </c>
      <c r="AO600" s="93" t="str">
        <f t="shared" si="143"/>
        <v/>
      </c>
      <c r="AP600" s="96" t="str">
        <f t="shared" si="144"/>
        <v/>
      </c>
      <c r="AQ600" s="93" t="str">
        <f t="shared" si="145"/>
        <v/>
      </c>
      <c r="AR600" s="96" t="str">
        <f t="shared" si="146"/>
        <v/>
      </c>
      <c r="AS600" s="93" t="str">
        <f t="shared" si="147"/>
        <v/>
      </c>
      <c r="AT600" s="96" t="str">
        <f t="shared" si="148"/>
        <v/>
      </c>
      <c r="AU600" s="93" t="str">
        <f t="shared" si="149"/>
        <v/>
      </c>
    </row>
    <row r="601" spans="1:47" x14ac:dyDescent="0.3">
      <c r="A601" t="s">
        <v>84</v>
      </c>
      <c r="B601" s="164" t="s">
        <v>2641</v>
      </c>
      <c r="C601" t="s">
        <v>2642</v>
      </c>
      <c r="D601" t="s">
        <v>1150</v>
      </c>
      <c r="E601" t="s">
        <v>90</v>
      </c>
      <c r="F601" t="s">
        <v>2465</v>
      </c>
      <c r="H601" t="s">
        <v>2643</v>
      </c>
      <c r="L601" t="s">
        <v>91</v>
      </c>
      <c r="M601" s="35"/>
      <c r="O601" t="s">
        <v>135</v>
      </c>
      <c r="P601" s="19">
        <v>46276.71597222222</v>
      </c>
      <c r="Q601" s="33">
        <v>46265</v>
      </c>
      <c r="R601" s="33">
        <v>46280</v>
      </c>
      <c r="W601"/>
      <c r="AH601" s="55" t="str">
        <f t="shared" si="136"/>
        <v/>
      </c>
      <c r="AI601" s="55" t="str">
        <f t="shared" si="137"/>
        <v>FALSO</v>
      </c>
      <c r="AJ601" s="55">
        <f t="shared" si="138"/>
        <v>0</v>
      </c>
      <c r="AK601" s="93" t="str">
        <f t="shared" si="139"/>
        <v/>
      </c>
      <c r="AL601" s="96" t="str">
        <f t="shared" si="140"/>
        <v/>
      </c>
      <c r="AM601" s="93" t="str">
        <f t="shared" si="141"/>
        <v/>
      </c>
      <c r="AN601" s="96" t="str">
        <f t="shared" si="142"/>
        <v/>
      </c>
      <c r="AO601" s="93" t="str">
        <f t="shared" si="143"/>
        <v/>
      </c>
      <c r="AP601" s="96" t="str">
        <f t="shared" si="144"/>
        <v/>
      </c>
      <c r="AQ601" s="93" t="str">
        <f t="shared" si="145"/>
        <v/>
      </c>
      <c r="AR601" s="96" t="str">
        <f t="shared" si="146"/>
        <v/>
      </c>
      <c r="AS601" s="93" t="str">
        <f t="shared" si="147"/>
        <v/>
      </c>
      <c r="AT601" s="96" t="str">
        <f t="shared" si="148"/>
        <v/>
      </c>
      <c r="AU601" s="93" t="str">
        <f t="shared" si="149"/>
        <v/>
      </c>
    </row>
    <row r="602" spans="1:47" x14ac:dyDescent="0.3">
      <c r="A602" t="s">
        <v>84</v>
      </c>
      <c r="B602" s="164" t="s">
        <v>2644</v>
      </c>
      <c r="C602" t="s">
        <v>2642</v>
      </c>
      <c r="D602" t="s">
        <v>1150</v>
      </c>
      <c r="E602" t="s">
        <v>90</v>
      </c>
      <c r="F602" t="s">
        <v>2465</v>
      </c>
      <c r="H602" t="s">
        <v>2645</v>
      </c>
      <c r="J602">
        <v>7200</v>
      </c>
      <c r="L602" t="s">
        <v>91</v>
      </c>
      <c r="M602" s="35"/>
      <c r="O602" t="s">
        <v>135</v>
      </c>
      <c r="P602" s="19">
        <v>46276.70416666667</v>
      </c>
      <c r="Q602" s="33">
        <v>46265</v>
      </c>
      <c r="R602" s="33">
        <v>46276</v>
      </c>
      <c r="W602"/>
      <c r="AH602" s="55">
        <f t="shared" si="136"/>
        <v>2</v>
      </c>
      <c r="AI602" s="55" t="str">
        <f t="shared" si="137"/>
        <v>FALSO</v>
      </c>
      <c r="AJ602" s="55">
        <f t="shared" si="138"/>
        <v>0</v>
      </c>
      <c r="AK602" s="93" t="str">
        <f t="shared" si="139"/>
        <v/>
      </c>
      <c r="AL602" s="96" t="str">
        <f t="shared" si="140"/>
        <v/>
      </c>
      <c r="AM602" s="93" t="str">
        <f t="shared" si="141"/>
        <v/>
      </c>
      <c r="AN602" s="96" t="str">
        <f t="shared" si="142"/>
        <v/>
      </c>
      <c r="AO602" s="93" t="str">
        <f t="shared" si="143"/>
        <v/>
      </c>
      <c r="AP602" s="96" t="str">
        <f t="shared" si="144"/>
        <v/>
      </c>
      <c r="AQ602" s="93" t="str">
        <f t="shared" si="145"/>
        <v/>
      </c>
      <c r="AR602" s="96" t="str">
        <f t="shared" si="146"/>
        <v/>
      </c>
      <c r="AS602" s="93" t="str">
        <f t="shared" si="147"/>
        <v/>
      </c>
      <c r="AT602" s="96" t="str">
        <f t="shared" si="148"/>
        <v/>
      </c>
      <c r="AU602" s="93" t="str">
        <f t="shared" si="149"/>
        <v/>
      </c>
    </row>
    <row r="603" spans="1:47" x14ac:dyDescent="0.3">
      <c r="A603" t="s">
        <v>84</v>
      </c>
      <c r="B603" s="164" t="s">
        <v>2646</v>
      </c>
      <c r="C603" t="s">
        <v>2647</v>
      </c>
      <c r="D603" t="s">
        <v>1150</v>
      </c>
      <c r="E603" t="s">
        <v>90</v>
      </c>
      <c r="F603" t="s">
        <v>2465</v>
      </c>
      <c r="H603" t="s">
        <v>2648</v>
      </c>
      <c r="J603">
        <v>7200</v>
      </c>
      <c r="L603" t="s">
        <v>91</v>
      </c>
      <c r="M603" s="35"/>
      <c r="O603" t="s">
        <v>135</v>
      </c>
      <c r="P603" s="19">
        <v>46276.620138888888</v>
      </c>
      <c r="Q603" s="33">
        <v>46265</v>
      </c>
      <c r="R603" s="33">
        <v>46276</v>
      </c>
      <c r="W603"/>
      <c r="AH603" s="55">
        <f t="shared" si="136"/>
        <v>2</v>
      </c>
      <c r="AI603" s="55" t="str">
        <f t="shared" si="137"/>
        <v>FALSO</v>
      </c>
      <c r="AJ603" s="55">
        <f t="shared" si="138"/>
        <v>0</v>
      </c>
      <c r="AK603" s="93" t="str">
        <f t="shared" si="139"/>
        <v/>
      </c>
      <c r="AL603" s="96" t="str">
        <f t="shared" si="140"/>
        <v/>
      </c>
      <c r="AM603" s="93" t="str">
        <f t="shared" si="141"/>
        <v/>
      </c>
      <c r="AN603" s="96" t="str">
        <f t="shared" si="142"/>
        <v/>
      </c>
      <c r="AO603" s="93" t="str">
        <f t="shared" si="143"/>
        <v/>
      </c>
      <c r="AP603" s="96" t="str">
        <f t="shared" si="144"/>
        <v/>
      </c>
      <c r="AQ603" s="93" t="str">
        <f t="shared" si="145"/>
        <v/>
      </c>
      <c r="AR603" s="96" t="str">
        <f t="shared" si="146"/>
        <v/>
      </c>
      <c r="AS603" s="93" t="str">
        <f t="shared" si="147"/>
        <v/>
      </c>
      <c r="AT603" s="96" t="str">
        <f t="shared" si="148"/>
        <v/>
      </c>
      <c r="AU603" s="93" t="str">
        <f t="shared" si="149"/>
        <v/>
      </c>
    </row>
    <row r="604" spans="1:47" x14ac:dyDescent="0.3">
      <c r="A604" t="s">
        <v>84</v>
      </c>
      <c r="B604" s="164" t="s">
        <v>2649</v>
      </c>
      <c r="C604" t="s">
        <v>2647</v>
      </c>
      <c r="D604" t="s">
        <v>1150</v>
      </c>
      <c r="E604" t="s">
        <v>90</v>
      </c>
      <c r="F604" t="s">
        <v>2465</v>
      </c>
      <c r="H604" t="s">
        <v>2650</v>
      </c>
      <c r="L604" t="s">
        <v>91</v>
      </c>
      <c r="M604" s="35"/>
      <c r="O604" t="s">
        <v>135</v>
      </c>
      <c r="P604" s="19">
        <v>46275.925000000003</v>
      </c>
      <c r="Q604" s="33">
        <v>46265</v>
      </c>
      <c r="R604" s="33">
        <v>46276</v>
      </c>
      <c r="W604"/>
      <c r="AH604" s="55" t="str">
        <f t="shared" si="136"/>
        <v/>
      </c>
      <c r="AI604" s="55" t="str">
        <f t="shared" si="137"/>
        <v>FALSO</v>
      </c>
      <c r="AJ604" s="55">
        <f t="shared" si="138"/>
        <v>0</v>
      </c>
      <c r="AK604" s="93" t="str">
        <f t="shared" si="139"/>
        <v/>
      </c>
      <c r="AL604" s="96" t="str">
        <f t="shared" si="140"/>
        <v/>
      </c>
      <c r="AM604" s="93" t="str">
        <f t="shared" si="141"/>
        <v/>
      </c>
      <c r="AN604" s="96" t="str">
        <f t="shared" si="142"/>
        <v/>
      </c>
      <c r="AO604" s="93" t="str">
        <f t="shared" si="143"/>
        <v/>
      </c>
      <c r="AP604" s="96" t="str">
        <f t="shared" si="144"/>
        <v/>
      </c>
      <c r="AQ604" s="93" t="str">
        <f t="shared" si="145"/>
        <v/>
      </c>
      <c r="AR604" s="96" t="str">
        <f t="shared" si="146"/>
        <v/>
      </c>
      <c r="AS604" s="93" t="str">
        <f t="shared" si="147"/>
        <v/>
      </c>
      <c r="AT604" s="96" t="str">
        <f t="shared" si="148"/>
        <v/>
      </c>
      <c r="AU604" s="93" t="str">
        <f t="shared" si="149"/>
        <v/>
      </c>
    </row>
    <row r="605" spans="1:47" x14ac:dyDescent="0.3">
      <c r="A605" t="s">
        <v>84</v>
      </c>
      <c r="B605" s="164" t="s">
        <v>2651</v>
      </c>
      <c r="C605" t="s">
        <v>2647</v>
      </c>
      <c r="D605" t="s">
        <v>1150</v>
      </c>
      <c r="E605" t="s">
        <v>90</v>
      </c>
      <c r="F605" t="s">
        <v>2465</v>
      </c>
      <c r="H605" t="s">
        <v>2652</v>
      </c>
      <c r="L605" t="s">
        <v>91</v>
      </c>
      <c r="M605" s="35"/>
      <c r="O605" t="s">
        <v>135</v>
      </c>
      <c r="P605" s="19">
        <v>46275.738194444442</v>
      </c>
      <c r="Q605" s="33">
        <v>46265</v>
      </c>
      <c r="R605" s="33">
        <v>46276</v>
      </c>
      <c r="W605"/>
      <c r="AH605" s="55" t="str">
        <f t="shared" si="136"/>
        <v/>
      </c>
      <c r="AI605" s="55" t="str">
        <f t="shared" si="137"/>
        <v>FALSO</v>
      </c>
      <c r="AJ605" s="55">
        <f t="shared" si="138"/>
        <v>0</v>
      </c>
      <c r="AK605" s="93" t="str">
        <f t="shared" si="139"/>
        <v/>
      </c>
      <c r="AL605" s="96" t="str">
        <f t="shared" si="140"/>
        <v/>
      </c>
      <c r="AM605" s="93" t="str">
        <f t="shared" si="141"/>
        <v/>
      </c>
      <c r="AN605" s="96" t="str">
        <f t="shared" si="142"/>
        <v/>
      </c>
      <c r="AO605" s="93" t="str">
        <f t="shared" si="143"/>
        <v/>
      </c>
      <c r="AP605" s="96" t="str">
        <f t="shared" si="144"/>
        <v/>
      </c>
      <c r="AQ605" s="93" t="str">
        <f t="shared" si="145"/>
        <v/>
      </c>
      <c r="AR605" s="96" t="str">
        <f t="shared" si="146"/>
        <v/>
      </c>
      <c r="AS605" s="93" t="str">
        <f t="shared" si="147"/>
        <v/>
      </c>
      <c r="AT605" s="96" t="str">
        <f t="shared" si="148"/>
        <v/>
      </c>
      <c r="AU605" s="93" t="str">
        <f t="shared" si="149"/>
        <v/>
      </c>
    </row>
    <row r="606" spans="1:47" x14ac:dyDescent="0.3">
      <c r="A606" t="s">
        <v>84</v>
      </c>
      <c r="B606" s="164" t="s">
        <v>2653</v>
      </c>
      <c r="C606" t="s">
        <v>2647</v>
      </c>
      <c r="D606" t="s">
        <v>1150</v>
      </c>
      <c r="E606" t="s">
        <v>90</v>
      </c>
      <c r="F606" t="s">
        <v>2465</v>
      </c>
      <c r="H606" t="s">
        <v>2654</v>
      </c>
      <c r="L606" t="s">
        <v>91</v>
      </c>
      <c r="O606" t="s">
        <v>135</v>
      </c>
      <c r="P606" s="19">
        <v>46275.71875</v>
      </c>
      <c r="Q606" s="33">
        <v>46265</v>
      </c>
      <c r="R606" s="33">
        <v>46275</v>
      </c>
      <c r="W606"/>
      <c r="AH606" s="55" t="str">
        <f t="shared" si="136"/>
        <v/>
      </c>
      <c r="AI606" s="55" t="str">
        <f t="shared" si="137"/>
        <v>FALSO</v>
      </c>
      <c r="AJ606" s="55">
        <f t="shared" si="138"/>
        <v>0</v>
      </c>
      <c r="AK606" s="93" t="str">
        <f t="shared" si="139"/>
        <v/>
      </c>
      <c r="AL606" s="96" t="str">
        <f t="shared" si="140"/>
        <v/>
      </c>
      <c r="AM606" s="93" t="str">
        <f t="shared" si="141"/>
        <v/>
      </c>
      <c r="AN606" s="96" t="str">
        <f t="shared" si="142"/>
        <v/>
      </c>
      <c r="AO606" s="93" t="str">
        <f t="shared" si="143"/>
        <v/>
      </c>
      <c r="AP606" s="96" t="str">
        <f t="shared" si="144"/>
        <v/>
      </c>
      <c r="AQ606" s="93" t="str">
        <f t="shared" si="145"/>
        <v/>
      </c>
      <c r="AR606" s="96" t="str">
        <f t="shared" si="146"/>
        <v/>
      </c>
      <c r="AS606" s="93" t="str">
        <f t="shared" si="147"/>
        <v/>
      </c>
      <c r="AT606" s="96" t="str">
        <f t="shared" si="148"/>
        <v/>
      </c>
      <c r="AU606" s="93" t="str">
        <f t="shared" si="149"/>
        <v/>
      </c>
    </row>
    <row r="607" spans="1:47" x14ac:dyDescent="0.3">
      <c r="A607" t="s">
        <v>84</v>
      </c>
      <c r="B607" s="164" t="s">
        <v>2655</v>
      </c>
      <c r="C607" t="s">
        <v>2647</v>
      </c>
      <c r="D607" t="s">
        <v>1150</v>
      </c>
      <c r="E607" t="s">
        <v>90</v>
      </c>
      <c r="F607" t="s">
        <v>2465</v>
      </c>
      <c r="H607" t="s">
        <v>2656</v>
      </c>
      <c r="L607" t="s">
        <v>91</v>
      </c>
      <c r="M607" s="35"/>
      <c r="O607" t="s">
        <v>135</v>
      </c>
      <c r="P607" s="19">
        <v>46275.709027777775</v>
      </c>
      <c r="Q607" s="33">
        <v>46265</v>
      </c>
      <c r="R607" s="33">
        <v>46275</v>
      </c>
      <c r="W607"/>
      <c r="AH607" s="55" t="str">
        <f t="shared" si="136"/>
        <v/>
      </c>
      <c r="AI607" s="55" t="str">
        <f t="shared" si="137"/>
        <v>FALSO</v>
      </c>
      <c r="AJ607" s="55">
        <f t="shared" si="138"/>
        <v>0</v>
      </c>
      <c r="AK607" s="93" t="str">
        <f t="shared" si="139"/>
        <v/>
      </c>
      <c r="AL607" s="96" t="str">
        <f t="shared" si="140"/>
        <v/>
      </c>
      <c r="AM607" s="93" t="str">
        <f t="shared" si="141"/>
        <v/>
      </c>
      <c r="AN607" s="96" t="str">
        <f t="shared" si="142"/>
        <v/>
      </c>
      <c r="AO607" s="93" t="str">
        <f t="shared" si="143"/>
        <v/>
      </c>
      <c r="AP607" s="96" t="str">
        <f t="shared" si="144"/>
        <v/>
      </c>
      <c r="AQ607" s="93" t="str">
        <f t="shared" si="145"/>
        <v/>
      </c>
      <c r="AR607" s="96" t="str">
        <f t="shared" si="146"/>
        <v/>
      </c>
      <c r="AS607" s="93" t="str">
        <f t="shared" si="147"/>
        <v/>
      </c>
      <c r="AT607" s="96" t="str">
        <f t="shared" si="148"/>
        <v/>
      </c>
      <c r="AU607" s="93" t="str">
        <f t="shared" si="149"/>
        <v/>
      </c>
    </row>
    <row r="608" spans="1:47" x14ac:dyDescent="0.3">
      <c r="A608" t="s">
        <v>113</v>
      </c>
      <c r="B608" s="164" t="s">
        <v>2657</v>
      </c>
      <c r="C608" t="s">
        <v>2464</v>
      </c>
      <c r="D608" t="s">
        <v>1150</v>
      </c>
      <c r="E608" t="s">
        <v>90</v>
      </c>
      <c r="F608" t="s">
        <v>2465</v>
      </c>
      <c r="G608">
        <v>1</v>
      </c>
      <c r="H608" t="s">
        <v>2658</v>
      </c>
      <c r="I608">
        <v>1</v>
      </c>
      <c r="J608">
        <v>21600</v>
      </c>
      <c r="L608" t="s">
        <v>91</v>
      </c>
      <c r="M608" s="35"/>
      <c r="N608" t="s">
        <v>99</v>
      </c>
      <c r="O608" t="s">
        <v>94</v>
      </c>
      <c r="P608" s="19">
        <v>46275.6875</v>
      </c>
      <c r="Q608" s="33">
        <v>46279</v>
      </c>
      <c r="R608" s="33">
        <v>46280</v>
      </c>
      <c r="S608" s="33">
        <v>46283</v>
      </c>
      <c r="T608" s="33">
        <v>46283</v>
      </c>
      <c r="U608" s="33">
        <v>46288</v>
      </c>
      <c r="V608" s="33">
        <v>46288</v>
      </c>
      <c r="W608"/>
      <c r="Y608">
        <v>3</v>
      </c>
      <c r="Z608">
        <v>3</v>
      </c>
      <c r="AB608">
        <v>9</v>
      </c>
      <c r="AH608" s="55">
        <f t="shared" si="136"/>
        <v>6</v>
      </c>
      <c r="AI608" s="55" t="str">
        <f t="shared" si="137"/>
        <v>FALSO</v>
      </c>
      <c r="AJ608" s="55">
        <f t="shared" si="138"/>
        <v>0</v>
      </c>
      <c r="AK608" s="93">
        <f t="shared" si="139"/>
        <v>2</v>
      </c>
      <c r="AL608" s="96" t="str">
        <f t="shared" si="140"/>
        <v/>
      </c>
      <c r="AM608" s="93">
        <f t="shared" si="141"/>
        <v>3</v>
      </c>
      <c r="AN608" s="96" t="b">
        <f t="shared" si="142"/>
        <v>1</v>
      </c>
      <c r="AO608" s="93">
        <f t="shared" si="143"/>
        <v>3</v>
      </c>
      <c r="AP608" s="96" t="b">
        <f t="shared" si="144"/>
        <v>1</v>
      </c>
      <c r="AQ608" s="93" t="str">
        <f t="shared" si="145"/>
        <v/>
      </c>
      <c r="AR608" s="96" t="str">
        <f t="shared" si="146"/>
        <v/>
      </c>
      <c r="AS608" s="93">
        <f t="shared" si="147"/>
        <v>9</v>
      </c>
      <c r="AT608" s="96" t="b">
        <f t="shared" si="148"/>
        <v>1</v>
      </c>
      <c r="AU608" s="93" t="str">
        <f t="shared" si="149"/>
        <v/>
      </c>
    </row>
    <row r="609" spans="1:47" x14ac:dyDescent="0.3">
      <c r="A609" t="s">
        <v>84</v>
      </c>
      <c r="B609" s="164" t="s">
        <v>2659</v>
      </c>
      <c r="C609" t="s">
        <v>2642</v>
      </c>
      <c r="D609" t="s">
        <v>1150</v>
      </c>
      <c r="E609" t="s">
        <v>90</v>
      </c>
      <c r="F609" t="s">
        <v>2465</v>
      </c>
      <c r="H609" t="s">
        <v>2660</v>
      </c>
      <c r="L609" t="s">
        <v>91</v>
      </c>
      <c r="O609" t="s">
        <v>94</v>
      </c>
      <c r="P609" s="19">
        <v>46275.631249999999</v>
      </c>
      <c r="Q609" s="33">
        <v>46265</v>
      </c>
      <c r="R609" s="33">
        <v>46275</v>
      </c>
      <c r="S609" s="33">
        <v>46275</v>
      </c>
      <c r="W609"/>
      <c r="AH609" s="55" t="str">
        <f t="shared" si="136"/>
        <v/>
      </c>
      <c r="AI609" s="55" t="str">
        <f t="shared" si="137"/>
        <v>FALSO</v>
      </c>
      <c r="AJ609" s="55">
        <f t="shared" si="138"/>
        <v>0</v>
      </c>
      <c r="AK609" s="93" t="str">
        <f t="shared" si="139"/>
        <v/>
      </c>
      <c r="AL609" s="96" t="str">
        <f t="shared" si="140"/>
        <v/>
      </c>
      <c r="AM609" s="93" t="str">
        <f t="shared" si="141"/>
        <v/>
      </c>
      <c r="AN609" s="96" t="str">
        <f t="shared" si="142"/>
        <v/>
      </c>
      <c r="AO609" s="93" t="str">
        <f t="shared" si="143"/>
        <v/>
      </c>
      <c r="AP609" s="96" t="str">
        <f t="shared" si="144"/>
        <v/>
      </c>
      <c r="AQ609" s="93" t="str">
        <f t="shared" si="145"/>
        <v/>
      </c>
      <c r="AR609" s="96" t="str">
        <f t="shared" si="146"/>
        <v/>
      </c>
      <c r="AS609" s="93" t="str">
        <f t="shared" si="147"/>
        <v/>
      </c>
      <c r="AT609" s="96" t="str">
        <f t="shared" si="148"/>
        <v/>
      </c>
      <c r="AU609" s="93" t="str">
        <f t="shared" si="149"/>
        <v/>
      </c>
    </row>
    <row r="610" spans="1:47" x14ac:dyDescent="0.3">
      <c r="A610" t="s">
        <v>84</v>
      </c>
      <c r="B610" s="164" t="s">
        <v>2661</v>
      </c>
      <c r="C610" t="s">
        <v>2662</v>
      </c>
      <c r="D610" t="s">
        <v>1150</v>
      </c>
      <c r="E610" t="s">
        <v>94</v>
      </c>
      <c r="F610" t="s">
        <v>2465</v>
      </c>
      <c r="H610" t="s">
        <v>2660</v>
      </c>
      <c r="L610" t="s">
        <v>91</v>
      </c>
      <c r="M610" s="35"/>
      <c r="P610" s="19">
        <v>46275.631249999999</v>
      </c>
      <c r="Q610" s="33">
        <v>46265</v>
      </c>
      <c r="R610" s="33">
        <v>46275</v>
      </c>
      <c r="S610" s="33">
        <v>46275</v>
      </c>
      <c r="W610"/>
      <c r="AH610" s="55" t="str">
        <f t="shared" si="136"/>
        <v/>
      </c>
      <c r="AI610" s="55" t="str">
        <f t="shared" si="137"/>
        <v>FALSO</v>
      </c>
      <c r="AJ610" s="55">
        <f t="shared" si="138"/>
        <v>0</v>
      </c>
      <c r="AK610" s="93" t="str">
        <f t="shared" si="139"/>
        <v/>
      </c>
      <c r="AL610" s="96" t="str">
        <f t="shared" si="140"/>
        <v/>
      </c>
      <c r="AM610" s="93" t="str">
        <f t="shared" si="141"/>
        <v/>
      </c>
      <c r="AN610" s="96" t="str">
        <f t="shared" si="142"/>
        <v/>
      </c>
      <c r="AO610" s="93" t="str">
        <f t="shared" si="143"/>
        <v/>
      </c>
      <c r="AP610" s="96" t="str">
        <f t="shared" si="144"/>
        <v/>
      </c>
      <c r="AQ610" s="93" t="str">
        <f t="shared" si="145"/>
        <v/>
      </c>
      <c r="AR610" s="96" t="str">
        <f t="shared" si="146"/>
        <v/>
      </c>
      <c r="AS610" s="93" t="str">
        <f t="shared" si="147"/>
        <v/>
      </c>
      <c r="AT610" s="96" t="str">
        <f t="shared" si="148"/>
        <v/>
      </c>
      <c r="AU610" s="93" t="str">
        <f t="shared" si="149"/>
        <v/>
      </c>
    </row>
    <row r="611" spans="1:47" x14ac:dyDescent="0.3">
      <c r="A611" t="s">
        <v>84</v>
      </c>
      <c r="B611" s="164" t="s">
        <v>2663</v>
      </c>
      <c r="C611" t="s">
        <v>2647</v>
      </c>
      <c r="D611" t="s">
        <v>1150</v>
      </c>
      <c r="E611" t="s">
        <v>90</v>
      </c>
      <c r="F611" t="s">
        <v>2465</v>
      </c>
      <c r="H611" t="s">
        <v>2664</v>
      </c>
      <c r="L611" t="s">
        <v>91</v>
      </c>
      <c r="M611" s="35"/>
      <c r="O611" t="s">
        <v>135</v>
      </c>
      <c r="P611" s="19">
        <v>46275.542361111111</v>
      </c>
      <c r="Q611" s="33">
        <v>46265</v>
      </c>
      <c r="R611" s="33">
        <v>46275</v>
      </c>
      <c r="W611"/>
      <c r="AH611" s="55" t="str">
        <f t="shared" si="136"/>
        <v/>
      </c>
      <c r="AI611" s="55" t="str">
        <f t="shared" si="137"/>
        <v>FALSO</v>
      </c>
      <c r="AJ611" s="55">
        <f t="shared" si="138"/>
        <v>0</v>
      </c>
      <c r="AK611" s="93" t="str">
        <f t="shared" si="139"/>
        <v/>
      </c>
      <c r="AL611" s="96" t="str">
        <f t="shared" si="140"/>
        <v/>
      </c>
      <c r="AM611" s="93" t="str">
        <f t="shared" si="141"/>
        <v/>
      </c>
      <c r="AN611" s="96" t="str">
        <f t="shared" si="142"/>
        <v/>
      </c>
      <c r="AO611" s="93" t="str">
        <f t="shared" si="143"/>
        <v/>
      </c>
      <c r="AP611" s="96" t="str">
        <f t="shared" si="144"/>
        <v/>
      </c>
      <c r="AQ611" s="93" t="str">
        <f t="shared" si="145"/>
        <v/>
      </c>
      <c r="AR611" s="96" t="str">
        <f t="shared" si="146"/>
        <v/>
      </c>
      <c r="AS611" s="93" t="str">
        <f t="shared" si="147"/>
        <v/>
      </c>
      <c r="AT611" s="96" t="str">
        <f t="shared" si="148"/>
        <v/>
      </c>
      <c r="AU611" s="93" t="str">
        <f t="shared" si="149"/>
        <v/>
      </c>
    </row>
    <row r="612" spans="1:47" x14ac:dyDescent="0.3">
      <c r="A612" t="s">
        <v>84</v>
      </c>
      <c r="B612" s="164" t="s">
        <v>2665</v>
      </c>
      <c r="C612" t="s">
        <v>2647</v>
      </c>
      <c r="D612" t="s">
        <v>1150</v>
      </c>
      <c r="E612" t="s">
        <v>90</v>
      </c>
      <c r="F612" t="s">
        <v>2465</v>
      </c>
      <c r="H612" t="s">
        <v>2666</v>
      </c>
      <c r="L612" t="s">
        <v>91</v>
      </c>
      <c r="O612" t="s">
        <v>135</v>
      </c>
      <c r="P612" s="19">
        <v>46275.495138888888</v>
      </c>
      <c r="Q612" s="33">
        <v>46265</v>
      </c>
      <c r="R612" s="33">
        <v>46275</v>
      </c>
      <c r="W612"/>
      <c r="AH612" s="55" t="str">
        <f t="shared" si="136"/>
        <v/>
      </c>
      <c r="AI612" s="55" t="str">
        <f t="shared" si="137"/>
        <v>FALSO</v>
      </c>
      <c r="AJ612" s="55">
        <f t="shared" si="138"/>
        <v>0</v>
      </c>
      <c r="AK612" s="93" t="str">
        <f t="shared" si="139"/>
        <v/>
      </c>
      <c r="AL612" s="96" t="str">
        <f t="shared" si="140"/>
        <v/>
      </c>
      <c r="AM612" s="93" t="str">
        <f t="shared" si="141"/>
        <v/>
      </c>
      <c r="AN612" s="96" t="str">
        <f t="shared" si="142"/>
        <v/>
      </c>
      <c r="AO612" s="93" t="str">
        <f t="shared" si="143"/>
        <v/>
      </c>
      <c r="AP612" s="96" t="str">
        <f t="shared" si="144"/>
        <v/>
      </c>
      <c r="AQ612" s="93" t="str">
        <f t="shared" si="145"/>
        <v/>
      </c>
      <c r="AR612" s="96" t="str">
        <f t="shared" si="146"/>
        <v/>
      </c>
      <c r="AS612" s="93" t="str">
        <f t="shared" si="147"/>
        <v/>
      </c>
      <c r="AT612" s="96" t="str">
        <f t="shared" si="148"/>
        <v/>
      </c>
      <c r="AU612" s="93" t="str">
        <f t="shared" si="149"/>
        <v/>
      </c>
    </row>
    <row r="613" spans="1:47" x14ac:dyDescent="0.3">
      <c r="A613" t="s">
        <v>84</v>
      </c>
      <c r="B613" s="164" t="s">
        <v>2667</v>
      </c>
      <c r="C613" t="s">
        <v>2647</v>
      </c>
      <c r="D613" t="s">
        <v>1150</v>
      </c>
      <c r="E613" t="s">
        <v>90</v>
      </c>
      <c r="F613" t="s">
        <v>2465</v>
      </c>
      <c r="H613" t="s">
        <v>2668</v>
      </c>
      <c r="L613" t="s">
        <v>91</v>
      </c>
      <c r="O613" t="s">
        <v>135</v>
      </c>
      <c r="P613" s="19">
        <v>46275.438194444447</v>
      </c>
      <c r="Q613" s="33">
        <v>46265</v>
      </c>
      <c r="R613" s="33">
        <v>46275</v>
      </c>
      <c r="W613"/>
      <c r="AH613" s="55" t="str">
        <f t="shared" si="136"/>
        <v/>
      </c>
      <c r="AI613" s="55" t="str">
        <f t="shared" si="137"/>
        <v>FALSO</v>
      </c>
      <c r="AJ613" s="55">
        <f t="shared" si="138"/>
        <v>0</v>
      </c>
      <c r="AK613" s="93" t="str">
        <f t="shared" si="139"/>
        <v/>
      </c>
      <c r="AL613" s="96" t="str">
        <f t="shared" si="140"/>
        <v/>
      </c>
      <c r="AM613" s="93" t="str">
        <f t="shared" si="141"/>
        <v/>
      </c>
      <c r="AN613" s="96" t="str">
        <f t="shared" si="142"/>
        <v/>
      </c>
      <c r="AO613" s="93" t="str">
        <f t="shared" si="143"/>
        <v/>
      </c>
      <c r="AP613" s="96" t="str">
        <f t="shared" si="144"/>
        <v/>
      </c>
      <c r="AQ613" s="93" t="str">
        <f t="shared" si="145"/>
        <v/>
      </c>
      <c r="AR613" s="96" t="str">
        <f t="shared" si="146"/>
        <v/>
      </c>
      <c r="AS613" s="93" t="str">
        <f t="shared" si="147"/>
        <v/>
      </c>
      <c r="AT613" s="96" t="str">
        <f t="shared" si="148"/>
        <v/>
      </c>
      <c r="AU613" s="93" t="str">
        <f t="shared" si="149"/>
        <v/>
      </c>
    </row>
    <row r="614" spans="1:47" x14ac:dyDescent="0.3">
      <c r="A614" t="s">
        <v>84</v>
      </c>
      <c r="B614" s="164" t="s">
        <v>2669</v>
      </c>
      <c r="C614" t="s">
        <v>2647</v>
      </c>
      <c r="D614" t="s">
        <v>1150</v>
      </c>
      <c r="E614" t="s">
        <v>90</v>
      </c>
      <c r="F614" t="s">
        <v>2465</v>
      </c>
      <c r="H614" t="s">
        <v>2670</v>
      </c>
      <c r="L614" t="s">
        <v>91</v>
      </c>
      <c r="O614" t="s">
        <v>135</v>
      </c>
      <c r="P614" s="19">
        <v>46274.829861111109</v>
      </c>
      <c r="Q614" s="33">
        <v>46265</v>
      </c>
      <c r="R614" s="33">
        <v>46275</v>
      </c>
      <c r="W614"/>
      <c r="AH614" s="55" t="str">
        <f t="shared" si="136"/>
        <v/>
      </c>
      <c r="AI614" s="55" t="str">
        <f t="shared" si="137"/>
        <v>FALSO</v>
      </c>
      <c r="AJ614" s="55">
        <f t="shared" si="138"/>
        <v>0</v>
      </c>
      <c r="AK614" s="93" t="str">
        <f t="shared" si="139"/>
        <v/>
      </c>
      <c r="AL614" s="96" t="str">
        <f t="shared" si="140"/>
        <v/>
      </c>
      <c r="AM614" s="93" t="str">
        <f t="shared" si="141"/>
        <v/>
      </c>
      <c r="AN614" s="96" t="str">
        <f t="shared" si="142"/>
        <v/>
      </c>
      <c r="AO614" s="93" t="str">
        <f t="shared" si="143"/>
        <v/>
      </c>
      <c r="AP614" s="96" t="str">
        <f t="shared" si="144"/>
        <v/>
      </c>
      <c r="AQ614" s="93" t="str">
        <f t="shared" si="145"/>
        <v/>
      </c>
      <c r="AR614" s="96" t="str">
        <f t="shared" si="146"/>
        <v/>
      </c>
      <c r="AS614" s="93" t="str">
        <f t="shared" si="147"/>
        <v/>
      </c>
      <c r="AT614" s="96" t="str">
        <f t="shared" si="148"/>
        <v/>
      </c>
      <c r="AU614" s="93" t="str">
        <f t="shared" si="149"/>
        <v/>
      </c>
    </row>
    <row r="615" spans="1:47" x14ac:dyDescent="0.3">
      <c r="A615" t="s">
        <v>84</v>
      </c>
      <c r="B615" s="164" t="s">
        <v>2671</v>
      </c>
      <c r="C615" t="s">
        <v>2647</v>
      </c>
      <c r="D615" t="s">
        <v>1150</v>
      </c>
      <c r="E615" t="s">
        <v>90</v>
      </c>
      <c r="F615" t="s">
        <v>2465</v>
      </c>
      <c r="H615" t="s">
        <v>2672</v>
      </c>
      <c r="L615" t="s">
        <v>91</v>
      </c>
      <c r="M615" s="35"/>
      <c r="O615" t="s">
        <v>135</v>
      </c>
      <c r="P615" s="19">
        <v>46274.784722222219</v>
      </c>
      <c r="Q615" s="33">
        <v>46265</v>
      </c>
      <c r="R615" s="33">
        <v>46275</v>
      </c>
      <c r="W615"/>
      <c r="AH615" s="55" t="str">
        <f t="shared" si="136"/>
        <v/>
      </c>
      <c r="AI615" s="55" t="str">
        <f t="shared" si="137"/>
        <v>FALSO</v>
      </c>
      <c r="AJ615" s="55">
        <f t="shared" si="138"/>
        <v>0</v>
      </c>
      <c r="AK615" s="93" t="str">
        <f t="shared" si="139"/>
        <v/>
      </c>
      <c r="AL615" s="96" t="str">
        <f t="shared" si="140"/>
        <v/>
      </c>
      <c r="AM615" s="93" t="str">
        <f t="shared" si="141"/>
        <v/>
      </c>
      <c r="AN615" s="96" t="str">
        <f t="shared" si="142"/>
        <v/>
      </c>
      <c r="AO615" s="93" t="str">
        <f t="shared" si="143"/>
        <v/>
      </c>
      <c r="AP615" s="96" t="str">
        <f t="shared" si="144"/>
        <v/>
      </c>
      <c r="AQ615" s="93" t="str">
        <f t="shared" si="145"/>
        <v/>
      </c>
      <c r="AR615" s="96" t="str">
        <f t="shared" si="146"/>
        <v/>
      </c>
      <c r="AS615" s="93" t="str">
        <f t="shared" si="147"/>
        <v/>
      </c>
      <c r="AT615" s="96" t="str">
        <f t="shared" si="148"/>
        <v/>
      </c>
      <c r="AU615" s="93" t="str">
        <f t="shared" si="149"/>
        <v/>
      </c>
    </row>
    <row r="616" spans="1:47" x14ac:dyDescent="0.3">
      <c r="A616" t="s">
        <v>84</v>
      </c>
      <c r="B616" s="164" t="s">
        <v>2673</v>
      </c>
      <c r="C616" t="s">
        <v>2647</v>
      </c>
      <c r="D616" t="s">
        <v>1150</v>
      </c>
      <c r="E616" t="s">
        <v>90</v>
      </c>
      <c r="F616" t="s">
        <v>2465</v>
      </c>
      <c r="H616" t="s">
        <v>2674</v>
      </c>
      <c r="L616" t="s">
        <v>91</v>
      </c>
      <c r="M616" s="35"/>
      <c r="O616" t="s">
        <v>135</v>
      </c>
      <c r="P616" s="19">
        <v>46274.450694444444</v>
      </c>
      <c r="Q616" s="33">
        <v>46265</v>
      </c>
      <c r="R616" s="33">
        <v>46274</v>
      </c>
      <c r="W616"/>
      <c r="AH616" s="55" t="str">
        <f t="shared" si="136"/>
        <v/>
      </c>
      <c r="AI616" s="55" t="str">
        <f t="shared" si="137"/>
        <v>FALSO</v>
      </c>
      <c r="AJ616" s="55">
        <f t="shared" si="138"/>
        <v>0</v>
      </c>
      <c r="AK616" s="93" t="str">
        <f t="shared" si="139"/>
        <v/>
      </c>
      <c r="AL616" s="96" t="str">
        <f t="shared" si="140"/>
        <v/>
      </c>
      <c r="AM616" s="93" t="str">
        <f t="shared" si="141"/>
        <v/>
      </c>
      <c r="AN616" s="96" t="str">
        <f t="shared" si="142"/>
        <v/>
      </c>
      <c r="AO616" s="93" t="str">
        <f t="shared" si="143"/>
        <v/>
      </c>
      <c r="AP616" s="96" t="str">
        <f t="shared" si="144"/>
        <v/>
      </c>
      <c r="AQ616" s="93" t="str">
        <f t="shared" si="145"/>
        <v/>
      </c>
      <c r="AR616" s="96" t="str">
        <f t="shared" si="146"/>
        <v/>
      </c>
      <c r="AS616" s="93" t="str">
        <f t="shared" si="147"/>
        <v/>
      </c>
      <c r="AT616" s="96" t="str">
        <f t="shared" si="148"/>
        <v/>
      </c>
      <c r="AU616" s="93" t="str">
        <f t="shared" si="149"/>
        <v/>
      </c>
    </row>
    <row r="617" spans="1:47" x14ac:dyDescent="0.3">
      <c r="A617" t="s">
        <v>84</v>
      </c>
      <c r="B617" s="164" t="s">
        <v>2675</v>
      </c>
      <c r="C617" t="s">
        <v>2647</v>
      </c>
      <c r="D617" t="s">
        <v>1150</v>
      </c>
      <c r="E617" t="s">
        <v>90</v>
      </c>
      <c r="F617" t="s">
        <v>2465</v>
      </c>
      <c r="H617" t="s">
        <v>2676</v>
      </c>
      <c r="L617" t="s">
        <v>91</v>
      </c>
      <c r="M617" s="35"/>
      <c r="O617" t="s">
        <v>135</v>
      </c>
      <c r="P617" s="19">
        <v>46274.450694444444</v>
      </c>
      <c r="Q617" s="33">
        <v>46265</v>
      </c>
      <c r="R617" s="33">
        <v>46274</v>
      </c>
      <c r="W617"/>
      <c r="AH617" s="55" t="str">
        <f t="shared" si="136"/>
        <v/>
      </c>
      <c r="AI617" s="55" t="str">
        <f t="shared" si="137"/>
        <v>FALSO</v>
      </c>
      <c r="AJ617" s="55">
        <f t="shared" si="138"/>
        <v>0</v>
      </c>
      <c r="AK617" s="93" t="str">
        <f t="shared" si="139"/>
        <v/>
      </c>
      <c r="AL617" s="96" t="str">
        <f t="shared" si="140"/>
        <v/>
      </c>
      <c r="AM617" s="93" t="str">
        <f t="shared" si="141"/>
        <v/>
      </c>
      <c r="AN617" s="96" t="str">
        <f t="shared" si="142"/>
        <v/>
      </c>
      <c r="AO617" s="93" t="str">
        <f t="shared" si="143"/>
        <v/>
      </c>
      <c r="AP617" s="96" t="str">
        <f t="shared" si="144"/>
        <v/>
      </c>
      <c r="AQ617" s="93" t="str">
        <f t="shared" si="145"/>
        <v/>
      </c>
      <c r="AR617" s="96" t="str">
        <f t="shared" si="146"/>
        <v/>
      </c>
      <c r="AS617" s="93" t="str">
        <f t="shared" si="147"/>
        <v/>
      </c>
      <c r="AT617" s="96" t="str">
        <f t="shared" si="148"/>
        <v/>
      </c>
      <c r="AU617" s="93" t="str">
        <f t="shared" si="149"/>
        <v/>
      </c>
    </row>
    <row r="618" spans="1:47" x14ac:dyDescent="0.3">
      <c r="A618" t="s">
        <v>84</v>
      </c>
      <c r="B618" s="164" t="s">
        <v>2677</v>
      </c>
      <c r="C618" t="s">
        <v>2647</v>
      </c>
      <c r="D618" t="s">
        <v>1150</v>
      </c>
      <c r="E618" t="s">
        <v>90</v>
      </c>
      <c r="F618" t="s">
        <v>2465</v>
      </c>
      <c r="H618" t="s">
        <v>2678</v>
      </c>
      <c r="L618" t="s">
        <v>91</v>
      </c>
      <c r="M618" s="35"/>
      <c r="O618" t="s">
        <v>135</v>
      </c>
      <c r="P618" s="19">
        <v>46274.449305555558</v>
      </c>
      <c r="Q618" s="33">
        <v>46265</v>
      </c>
      <c r="R618" s="33">
        <v>46274</v>
      </c>
      <c r="U618"/>
      <c r="V618"/>
      <c r="W618"/>
      <c r="AH618" s="55" t="str">
        <f t="shared" si="136"/>
        <v/>
      </c>
      <c r="AI618" s="55" t="str">
        <f t="shared" si="137"/>
        <v>FALSO</v>
      </c>
      <c r="AJ618" s="55">
        <f t="shared" si="138"/>
        <v>0</v>
      </c>
      <c r="AK618" s="93" t="str">
        <f t="shared" si="139"/>
        <v/>
      </c>
      <c r="AL618" s="96" t="str">
        <f t="shared" si="140"/>
        <v/>
      </c>
      <c r="AM618" s="93" t="str">
        <f t="shared" si="141"/>
        <v/>
      </c>
      <c r="AN618" s="96" t="str">
        <f t="shared" si="142"/>
        <v/>
      </c>
      <c r="AO618" s="93" t="str">
        <f t="shared" si="143"/>
        <v/>
      </c>
      <c r="AP618" s="96" t="str">
        <f t="shared" si="144"/>
        <v/>
      </c>
      <c r="AQ618" s="93" t="str">
        <f t="shared" si="145"/>
        <v/>
      </c>
      <c r="AR618" s="96" t="str">
        <f t="shared" si="146"/>
        <v/>
      </c>
      <c r="AS618" s="93" t="str">
        <f t="shared" si="147"/>
        <v/>
      </c>
      <c r="AT618" s="96" t="str">
        <f t="shared" si="148"/>
        <v/>
      </c>
      <c r="AU618" s="93" t="str">
        <f t="shared" si="149"/>
        <v/>
      </c>
    </row>
    <row r="619" spans="1:47" x14ac:dyDescent="0.3">
      <c r="A619" t="s">
        <v>84</v>
      </c>
      <c r="B619" s="164" t="s">
        <v>2679</v>
      </c>
      <c r="C619" t="s">
        <v>2647</v>
      </c>
      <c r="D619" t="s">
        <v>1150</v>
      </c>
      <c r="E619" t="s">
        <v>90</v>
      </c>
      <c r="F619" t="s">
        <v>2465</v>
      </c>
      <c r="H619" t="s">
        <v>2680</v>
      </c>
      <c r="L619" t="s">
        <v>91</v>
      </c>
      <c r="M619" s="35"/>
      <c r="O619" t="s">
        <v>135</v>
      </c>
      <c r="P619" s="19">
        <v>46273.881249999999</v>
      </c>
      <c r="Q619" s="33">
        <v>46265</v>
      </c>
      <c r="R619" s="33">
        <v>46274</v>
      </c>
      <c r="W619"/>
      <c r="AH619" s="55" t="str">
        <f t="shared" si="136"/>
        <v/>
      </c>
      <c r="AI619" s="55" t="str">
        <f t="shared" si="137"/>
        <v>FALSO</v>
      </c>
      <c r="AJ619" s="55">
        <f t="shared" si="138"/>
        <v>0</v>
      </c>
      <c r="AK619" s="93" t="str">
        <f t="shared" si="139"/>
        <v/>
      </c>
      <c r="AL619" s="96" t="str">
        <f t="shared" si="140"/>
        <v/>
      </c>
      <c r="AM619" s="93" t="str">
        <f t="shared" si="141"/>
        <v/>
      </c>
      <c r="AN619" s="96" t="str">
        <f t="shared" si="142"/>
        <v/>
      </c>
      <c r="AO619" s="93" t="str">
        <f t="shared" si="143"/>
        <v/>
      </c>
      <c r="AP619" s="96" t="str">
        <f t="shared" si="144"/>
        <v/>
      </c>
      <c r="AQ619" s="93" t="str">
        <f t="shared" si="145"/>
        <v/>
      </c>
      <c r="AR619" s="96" t="str">
        <f t="shared" si="146"/>
        <v/>
      </c>
      <c r="AS619" s="93" t="str">
        <f t="shared" si="147"/>
        <v/>
      </c>
      <c r="AT619" s="96" t="str">
        <f t="shared" si="148"/>
        <v/>
      </c>
      <c r="AU619" s="93" t="str">
        <f t="shared" si="149"/>
        <v/>
      </c>
    </row>
    <row r="620" spans="1:47" x14ac:dyDescent="0.3">
      <c r="A620" t="s">
        <v>84</v>
      </c>
      <c r="B620" s="164" t="s">
        <v>2681</v>
      </c>
      <c r="C620" t="s">
        <v>2647</v>
      </c>
      <c r="D620" t="s">
        <v>1150</v>
      </c>
      <c r="E620" t="s">
        <v>90</v>
      </c>
      <c r="F620" t="s">
        <v>2465</v>
      </c>
      <c r="H620" t="s">
        <v>2682</v>
      </c>
      <c r="L620" t="s">
        <v>91</v>
      </c>
      <c r="M620" s="35"/>
      <c r="O620" t="s">
        <v>135</v>
      </c>
      <c r="P620" s="19">
        <v>46273.779166666667</v>
      </c>
      <c r="Q620" s="33">
        <v>46265</v>
      </c>
      <c r="R620" s="33">
        <v>46274</v>
      </c>
      <c r="W620"/>
      <c r="AH620" s="55" t="str">
        <f t="shared" si="136"/>
        <v/>
      </c>
      <c r="AI620" s="55" t="str">
        <f t="shared" si="137"/>
        <v>FALSO</v>
      </c>
      <c r="AJ620" s="55">
        <f t="shared" si="138"/>
        <v>0</v>
      </c>
      <c r="AK620" s="93" t="str">
        <f t="shared" si="139"/>
        <v/>
      </c>
      <c r="AL620" s="96" t="str">
        <f t="shared" si="140"/>
        <v/>
      </c>
      <c r="AM620" s="93" t="str">
        <f t="shared" si="141"/>
        <v/>
      </c>
      <c r="AN620" s="96" t="str">
        <f t="shared" si="142"/>
        <v/>
      </c>
      <c r="AO620" s="93" t="str">
        <f t="shared" si="143"/>
        <v/>
      </c>
      <c r="AP620" s="96" t="str">
        <f t="shared" si="144"/>
        <v/>
      </c>
      <c r="AQ620" s="93" t="str">
        <f t="shared" si="145"/>
        <v/>
      </c>
      <c r="AR620" s="96" t="str">
        <f t="shared" si="146"/>
        <v/>
      </c>
      <c r="AS620" s="93" t="str">
        <f t="shared" si="147"/>
        <v/>
      </c>
      <c r="AT620" s="96" t="str">
        <f t="shared" si="148"/>
        <v/>
      </c>
      <c r="AU620" s="93" t="str">
        <f t="shared" si="149"/>
        <v/>
      </c>
    </row>
    <row r="621" spans="1:47" x14ac:dyDescent="0.3">
      <c r="A621" t="s">
        <v>84</v>
      </c>
      <c r="B621" s="164" t="s">
        <v>2683</v>
      </c>
      <c r="C621" t="s">
        <v>2647</v>
      </c>
      <c r="D621" t="s">
        <v>1150</v>
      </c>
      <c r="E621" t="s">
        <v>90</v>
      </c>
      <c r="F621" t="s">
        <v>2465</v>
      </c>
      <c r="H621" t="s">
        <v>2684</v>
      </c>
      <c r="L621" t="s">
        <v>91</v>
      </c>
      <c r="M621" s="35"/>
      <c r="O621" t="s">
        <v>135</v>
      </c>
      <c r="P621" s="19">
        <v>46273.685416666667</v>
      </c>
      <c r="Q621" s="33">
        <v>46265</v>
      </c>
      <c r="R621" s="33">
        <v>46274</v>
      </c>
      <c r="W621"/>
      <c r="AH621" s="55" t="str">
        <f t="shared" si="136"/>
        <v/>
      </c>
      <c r="AI621" s="55" t="str">
        <f t="shared" si="137"/>
        <v>FALSO</v>
      </c>
      <c r="AJ621" s="55">
        <f t="shared" si="138"/>
        <v>0</v>
      </c>
      <c r="AK621" s="93" t="str">
        <f t="shared" si="139"/>
        <v/>
      </c>
      <c r="AL621" s="96" t="str">
        <f t="shared" si="140"/>
        <v/>
      </c>
      <c r="AM621" s="93" t="str">
        <f t="shared" si="141"/>
        <v/>
      </c>
      <c r="AN621" s="96" t="str">
        <f t="shared" si="142"/>
        <v/>
      </c>
      <c r="AO621" s="93" t="str">
        <f t="shared" si="143"/>
        <v/>
      </c>
      <c r="AP621" s="96" t="str">
        <f t="shared" si="144"/>
        <v/>
      </c>
      <c r="AQ621" s="93" t="str">
        <f t="shared" si="145"/>
        <v/>
      </c>
      <c r="AR621" s="96" t="str">
        <f t="shared" si="146"/>
        <v/>
      </c>
      <c r="AS621" s="93" t="str">
        <f t="shared" si="147"/>
        <v/>
      </c>
      <c r="AT621" s="96" t="str">
        <f t="shared" si="148"/>
        <v/>
      </c>
      <c r="AU621" s="93" t="str">
        <f t="shared" si="149"/>
        <v/>
      </c>
    </row>
    <row r="622" spans="1:47" x14ac:dyDescent="0.3">
      <c r="A622" t="s">
        <v>84</v>
      </c>
      <c r="B622" s="164" t="s">
        <v>2685</v>
      </c>
      <c r="C622" t="s">
        <v>2647</v>
      </c>
      <c r="D622" t="s">
        <v>1150</v>
      </c>
      <c r="E622" t="s">
        <v>90</v>
      </c>
      <c r="F622" t="s">
        <v>2465</v>
      </c>
      <c r="H622" t="s">
        <v>2686</v>
      </c>
      <c r="J622">
        <v>7200</v>
      </c>
      <c r="L622" t="s">
        <v>91</v>
      </c>
      <c r="M622" s="35"/>
      <c r="O622" t="s">
        <v>94</v>
      </c>
      <c r="P622" s="19">
        <v>46273.661805555559</v>
      </c>
      <c r="Q622" s="33">
        <v>46265</v>
      </c>
      <c r="R622" s="33">
        <v>46275</v>
      </c>
      <c r="S622" s="33">
        <v>46275</v>
      </c>
      <c r="W622"/>
      <c r="AH622" s="55">
        <f t="shared" si="136"/>
        <v>2</v>
      </c>
      <c r="AI622" s="55" t="str">
        <f t="shared" si="137"/>
        <v>FALSO</v>
      </c>
      <c r="AJ622" s="55">
        <f t="shared" si="138"/>
        <v>0</v>
      </c>
      <c r="AK622" s="93" t="str">
        <f t="shared" si="139"/>
        <v/>
      </c>
      <c r="AL622" s="96" t="str">
        <f t="shared" si="140"/>
        <v/>
      </c>
      <c r="AM622" s="93" t="str">
        <f t="shared" si="141"/>
        <v/>
      </c>
      <c r="AN622" s="96" t="str">
        <f t="shared" si="142"/>
        <v/>
      </c>
      <c r="AO622" s="93" t="str">
        <f t="shared" si="143"/>
        <v/>
      </c>
      <c r="AP622" s="96" t="str">
        <f t="shared" si="144"/>
        <v/>
      </c>
      <c r="AQ622" s="93" t="str">
        <f t="shared" si="145"/>
        <v/>
      </c>
      <c r="AR622" s="96" t="str">
        <f t="shared" si="146"/>
        <v/>
      </c>
      <c r="AS622" s="93" t="str">
        <f t="shared" si="147"/>
        <v/>
      </c>
      <c r="AT622" s="96" t="str">
        <f t="shared" si="148"/>
        <v/>
      </c>
      <c r="AU622" s="93" t="str">
        <f t="shared" si="149"/>
        <v/>
      </c>
    </row>
    <row r="623" spans="1:47" x14ac:dyDescent="0.3">
      <c r="A623" t="s">
        <v>96</v>
      </c>
      <c r="B623" s="164" t="s">
        <v>2687</v>
      </c>
      <c r="C623" t="s">
        <v>2647</v>
      </c>
      <c r="D623" t="s">
        <v>1150</v>
      </c>
      <c r="E623" t="s">
        <v>132</v>
      </c>
      <c r="F623" t="s">
        <v>2465</v>
      </c>
      <c r="G623">
        <v>3</v>
      </c>
      <c r="H623" t="s">
        <v>2688</v>
      </c>
      <c r="I623">
        <v>3</v>
      </c>
      <c r="J623">
        <v>64800</v>
      </c>
      <c r="L623" t="s">
        <v>91</v>
      </c>
      <c r="M623" s="164" t="s">
        <v>1145</v>
      </c>
      <c r="N623" t="s">
        <v>99</v>
      </c>
      <c r="O623" t="s">
        <v>94</v>
      </c>
      <c r="P623" s="19">
        <v>46273.645138888889</v>
      </c>
      <c r="Q623" s="33">
        <v>46265</v>
      </c>
      <c r="R623" s="33">
        <v>46273</v>
      </c>
      <c r="S623" s="33">
        <v>46275</v>
      </c>
      <c r="T623" s="33">
        <v>46275</v>
      </c>
      <c r="U623" s="33">
        <v>46275</v>
      </c>
      <c r="V623" s="33">
        <v>46275</v>
      </c>
      <c r="W623" s="33">
        <v>46280</v>
      </c>
      <c r="AA623">
        <v>3</v>
      </c>
      <c r="AB623">
        <v>2</v>
      </c>
      <c r="AC623">
        <v>5</v>
      </c>
      <c r="AH623" s="55">
        <f t="shared" si="136"/>
        <v>18</v>
      </c>
      <c r="AI623" s="55" t="str">
        <f t="shared" si="137"/>
        <v>FALSO</v>
      </c>
      <c r="AJ623" s="55">
        <f t="shared" si="138"/>
        <v>0</v>
      </c>
      <c r="AK623" s="93">
        <f t="shared" si="139"/>
        <v>-8</v>
      </c>
      <c r="AL623" s="96" t="str">
        <f t="shared" si="140"/>
        <v/>
      </c>
      <c r="AM623" s="93">
        <f t="shared" si="141"/>
        <v>2</v>
      </c>
      <c r="AN623" s="96" t="str">
        <f t="shared" si="142"/>
        <v/>
      </c>
      <c r="AO623" s="93">
        <f t="shared" si="143"/>
        <v>1</v>
      </c>
      <c r="AP623" s="96" t="str">
        <f t="shared" si="144"/>
        <v/>
      </c>
      <c r="AQ623" s="93">
        <f t="shared" si="145"/>
        <v>3</v>
      </c>
      <c r="AR623" s="96" t="b">
        <f t="shared" si="146"/>
        <v>1</v>
      </c>
      <c r="AS623" s="93">
        <f t="shared" si="147"/>
        <v>5</v>
      </c>
      <c r="AT623" s="96" t="b">
        <f t="shared" si="148"/>
        <v>1</v>
      </c>
      <c r="AU623" s="93" t="str">
        <f t="shared" si="149"/>
        <v>ARTPT-680</v>
      </c>
    </row>
    <row r="624" spans="1:47" x14ac:dyDescent="0.3">
      <c r="A624" t="s">
        <v>84</v>
      </c>
      <c r="B624" s="164" t="s">
        <v>2689</v>
      </c>
      <c r="C624" t="s">
        <v>2647</v>
      </c>
      <c r="D624" t="s">
        <v>1150</v>
      </c>
      <c r="E624" t="s">
        <v>90</v>
      </c>
      <c r="F624" t="s">
        <v>2465</v>
      </c>
      <c r="H624" t="s">
        <v>2690</v>
      </c>
      <c r="L624" t="s">
        <v>91</v>
      </c>
      <c r="M624" s="35"/>
      <c r="O624" t="s">
        <v>135</v>
      </c>
      <c r="P624" s="19">
        <v>46273.617361111108</v>
      </c>
      <c r="Q624" s="33">
        <v>46265</v>
      </c>
      <c r="R624" s="33">
        <v>46274</v>
      </c>
      <c r="W624"/>
      <c r="AH624" s="55" t="str">
        <f t="shared" si="136"/>
        <v/>
      </c>
      <c r="AI624" s="55" t="str">
        <f t="shared" si="137"/>
        <v>FALSO</v>
      </c>
      <c r="AJ624" s="55">
        <f t="shared" si="138"/>
        <v>0</v>
      </c>
      <c r="AK624" s="93" t="str">
        <f t="shared" si="139"/>
        <v/>
      </c>
      <c r="AL624" s="96" t="str">
        <f t="shared" si="140"/>
        <v/>
      </c>
      <c r="AM624" s="93" t="str">
        <f t="shared" si="141"/>
        <v/>
      </c>
      <c r="AN624" s="96" t="str">
        <f t="shared" si="142"/>
        <v/>
      </c>
      <c r="AO624" s="93" t="str">
        <f t="shared" si="143"/>
        <v/>
      </c>
      <c r="AP624" s="96" t="str">
        <f t="shared" si="144"/>
        <v/>
      </c>
      <c r="AQ624" s="93" t="str">
        <f t="shared" si="145"/>
        <v/>
      </c>
      <c r="AR624" s="96" t="str">
        <f t="shared" si="146"/>
        <v/>
      </c>
      <c r="AS624" s="93" t="str">
        <f t="shared" si="147"/>
        <v/>
      </c>
      <c r="AT624" s="96" t="str">
        <f t="shared" si="148"/>
        <v/>
      </c>
      <c r="AU624" s="93" t="str">
        <f t="shared" si="149"/>
        <v/>
      </c>
    </row>
    <row r="625" spans="1:47" x14ac:dyDescent="0.3">
      <c r="A625" t="s">
        <v>84</v>
      </c>
      <c r="B625" s="164" t="s">
        <v>2691</v>
      </c>
      <c r="C625" t="s">
        <v>2647</v>
      </c>
      <c r="D625" t="s">
        <v>1150</v>
      </c>
      <c r="E625" t="s">
        <v>90</v>
      </c>
      <c r="F625" t="s">
        <v>2465</v>
      </c>
      <c r="H625" t="s">
        <v>2692</v>
      </c>
      <c r="L625" t="s">
        <v>91</v>
      </c>
      <c r="M625" s="35"/>
      <c r="O625" t="s">
        <v>135</v>
      </c>
      <c r="P625" s="19">
        <v>46273.541666666664</v>
      </c>
      <c r="Q625" s="33">
        <v>46265</v>
      </c>
      <c r="R625" s="33">
        <v>46274</v>
      </c>
      <c r="W625"/>
      <c r="AH625" s="55" t="str">
        <f t="shared" si="136"/>
        <v/>
      </c>
      <c r="AI625" s="55" t="str">
        <f t="shared" si="137"/>
        <v>FALSO</v>
      </c>
      <c r="AJ625" s="55">
        <f t="shared" si="138"/>
        <v>0</v>
      </c>
      <c r="AK625" s="93" t="str">
        <f t="shared" si="139"/>
        <v/>
      </c>
      <c r="AL625" s="96" t="str">
        <f t="shared" si="140"/>
        <v/>
      </c>
      <c r="AM625" s="93" t="str">
        <f t="shared" si="141"/>
        <v/>
      </c>
      <c r="AN625" s="96" t="str">
        <f t="shared" si="142"/>
        <v/>
      </c>
      <c r="AO625" s="93" t="str">
        <f t="shared" si="143"/>
        <v/>
      </c>
      <c r="AP625" s="96" t="str">
        <f t="shared" si="144"/>
        <v/>
      </c>
      <c r="AQ625" s="93" t="str">
        <f t="shared" si="145"/>
        <v/>
      </c>
      <c r="AR625" s="96" t="str">
        <f t="shared" si="146"/>
        <v/>
      </c>
      <c r="AS625" s="93" t="str">
        <f t="shared" si="147"/>
        <v/>
      </c>
      <c r="AT625" s="96" t="str">
        <f t="shared" si="148"/>
        <v/>
      </c>
      <c r="AU625" s="93" t="str">
        <f t="shared" si="149"/>
        <v/>
      </c>
    </row>
    <row r="626" spans="1:47" x14ac:dyDescent="0.3">
      <c r="A626" t="s">
        <v>84</v>
      </c>
      <c r="B626" s="164" t="s">
        <v>2693</v>
      </c>
      <c r="C626" t="s">
        <v>2647</v>
      </c>
      <c r="D626" t="s">
        <v>1150</v>
      </c>
      <c r="E626" t="s">
        <v>90</v>
      </c>
      <c r="F626" t="s">
        <v>2465</v>
      </c>
      <c r="H626" t="s">
        <v>2694</v>
      </c>
      <c r="L626" t="s">
        <v>91</v>
      </c>
      <c r="M626" s="35"/>
      <c r="O626" t="s">
        <v>135</v>
      </c>
      <c r="P626" s="19">
        <v>46273.486111111109</v>
      </c>
      <c r="Q626" s="33">
        <v>46265</v>
      </c>
      <c r="R626" s="33">
        <v>46274</v>
      </c>
      <c r="W626"/>
      <c r="AH626" s="55" t="str">
        <f t="shared" si="136"/>
        <v/>
      </c>
      <c r="AI626" s="55" t="str">
        <f t="shared" si="137"/>
        <v>FALSO</v>
      </c>
      <c r="AJ626" s="55">
        <f t="shared" si="138"/>
        <v>0</v>
      </c>
      <c r="AK626" s="93" t="str">
        <f t="shared" si="139"/>
        <v/>
      </c>
      <c r="AL626" s="96" t="str">
        <f t="shared" si="140"/>
        <v/>
      </c>
      <c r="AM626" s="93" t="str">
        <f t="shared" si="141"/>
        <v/>
      </c>
      <c r="AN626" s="96" t="str">
        <f t="shared" si="142"/>
        <v/>
      </c>
      <c r="AO626" s="93" t="str">
        <f t="shared" si="143"/>
        <v/>
      </c>
      <c r="AP626" s="96" t="str">
        <f t="shared" si="144"/>
        <v/>
      </c>
      <c r="AQ626" s="93" t="str">
        <f t="shared" si="145"/>
        <v/>
      </c>
      <c r="AR626" s="96" t="str">
        <f t="shared" si="146"/>
        <v/>
      </c>
      <c r="AS626" s="93" t="str">
        <f t="shared" si="147"/>
        <v/>
      </c>
      <c r="AT626" s="96" t="str">
        <f t="shared" si="148"/>
        <v/>
      </c>
      <c r="AU626" s="93" t="str">
        <f t="shared" si="149"/>
        <v/>
      </c>
    </row>
    <row r="627" spans="1:47" x14ac:dyDescent="0.3">
      <c r="A627" t="s">
        <v>84</v>
      </c>
      <c r="B627" s="164" t="s">
        <v>2695</v>
      </c>
      <c r="C627" t="s">
        <v>2647</v>
      </c>
      <c r="D627" t="s">
        <v>1150</v>
      </c>
      <c r="E627" t="s">
        <v>90</v>
      </c>
      <c r="F627" t="s">
        <v>2465</v>
      </c>
      <c r="H627" t="s">
        <v>2696</v>
      </c>
      <c r="L627" t="s">
        <v>91</v>
      </c>
      <c r="O627" t="s">
        <v>135</v>
      </c>
      <c r="P627" s="19">
        <v>46273.472916666666</v>
      </c>
      <c r="Q627" s="33">
        <v>46265</v>
      </c>
      <c r="R627" s="33">
        <v>46274</v>
      </c>
      <c r="W627"/>
      <c r="AH627" s="55" t="str">
        <f t="shared" si="136"/>
        <v/>
      </c>
      <c r="AI627" s="55" t="str">
        <f t="shared" si="137"/>
        <v>FALSO</v>
      </c>
      <c r="AJ627" s="55">
        <f t="shared" si="138"/>
        <v>0</v>
      </c>
      <c r="AK627" s="93" t="str">
        <f t="shared" si="139"/>
        <v/>
      </c>
      <c r="AL627" s="96" t="str">
        <f t="shared" si="140"/>
        <v/>
      </c>
      <c r="AM627" s="93" t="str">
        <f t="shared" si="141"/>
        <v/>
      </c>
      <c r="AN627" s="96" t="str">
        <f t="shared" si="142"/>
        <v/>
      </c>
      <c r="AO627" s="93" t="str">
        <f t="shared" si="143"/>
        <v/>
      </c>
      <c r="AP627" s="96" t="str">
        <f t="shared" si="144"/>
        <v/>
      </c>
      <c r="AQ627" s="93" t="str">
        <f t="shared" si="145"/>
        <v/>
      </c>
      <c r="AR627" s="96" t="str">
        <f t="shared" si="146"/>
        <v/>
      </c>
      <c r="AS627" s="93" t="str">
        <f t="shared" si="147"/>
        <v/>
      </c>
      <c r="AT627" s="96" t="str">
        <f t="shared" si="148"/>
        <v/>
      </c>
      <c r="AU627" s="93" t="str">
        <f t="shared" si="149"/>
        <v/>
      </c>
    </row>
    <row r="628" spans="1:47" x14ac:dyDescent="0.3">
      <c r="A628" t="s">
        <v>84</v>
      </c>
      <c r="B628" s="164" t="s">
        <v>2697</v>
      </c>
      <c r="C628" t="s">
        <v>2642</v>
      </c>
      <c r="D628" t="s">
        <v>1150</v>
      </c>
      <c r="E628" t="s">
        <v>90</v>
      </c>
      <c r="F628" t="s">
        <v>2465</v>
      </c>
      <c r="H628" t="s">
        <v>2698</v>
      </c>
      <c r="J628">
        <v>3600</v>
      </c>
      <c r="L628" t="s">
        <v>91</v>
      </c>
      <c r="O628" t="s">
        <v>94</v>
      </c>
      <c r="P628" s="19">
        <v>46273.425694444442</v>
      </c>
      <c r="Q628" s="33">
        <v>46265</v>
      </c>
      <c r="R628" s="33">
        <v>46275</v>
      </c>
      <c r="S628" s="33">
        <v>46275</v>
      </c>
      <c r="W628"/>
      <c r="AH628" s="55">
        <f t="shared" si="136"/>
        <v>1</v>
      </c>
      <c r="AI628" s="55" t="str">
        <f t="shared" si="137"/>
        <v>FALSO</v>
      </c>
      <c r="AJ628" s="55">
        <f t="shared" si="138"/>
        <v>0</v>
      </c>
      <c r="AK628" s="93" t="str">
        <f t="shared" si="139"/>
        <v/>
      </c>
      <c r="AL628" s="96" t="str">
        <f t="shared" si="140"/>
        <v/>
      </c>
      <c r="AM628" s="93" t="str">
        <f t="shared" si="141"/>
        <v/>
      </c>
      <c r="AN628" s="96" t="str">
        <f t="shared" si="142"/>
        <v/>
      </c>
      <c r="AO628" s="93" t="str">
        <f t="shared" si="143"/>
        <v/>
      </c>
      <c r="AP628" s="96" t="str">
        <f t="shared" si="144"/>
        <v/>
      </c>
      <c r="AQ628" s="93" t="str">
        <f t="shared" si="145"/>
        <v/>
      </c>
      <c r="AR628" s="96" t="str">
        <f t="shared" si="146"/>
        <v/>
      </c>
      <c r="AS628" s="93" t="str">
        <f t="shared" si="147"/>
        <v/>
      </c>
      <c r="AT628" s="96" t="str">
        <f t="shared" si="148"/>
        <v/>
      </c>
      <c r="AU628" s="93" t="str">
        <f t="shared" si="149"/>
        <v/>
      </c>
    </row>
    <row r="629" spans="1:47" x14ac:dyDescent="0.3">
      <c r="A629" t="s">
        <v>84</v>
      </c>
      <c r="B629" s="164" t="s">
        <v>2699</v>
      </c>
      <c r="C629" t="s">
        <v>2647</v>
      </c>
      <c r="D629" t="s">
        <v>1150</v>
      </c>
      <c r="E629" t="s">
        <v>90</v>
      </c>
      <c r="F629" t="s">
        <v>2465</v>
      </c>
      <c r="H629" t="s">
        <v>2700</v>
      </c>
      <c r="L629" t="s">
        <v>91</v>
      </c>
      <c r="O629" t="s">
        <v>135</v>
      </c>
      <c r="P629" s="19">
        <v>46270.6875</v>
      </c>
      <c r="Q629" s="33">
        <v>46265</v>
      </c>
      <c r="R629" s="33">
        <v>46274</v>
      </c>
      <c r="W629"/>
      <c r="AH629" s="55" t="str">
        <f t="shared" si="136"/>
        <v/>
      </c>
      <c r="AI629" s="55" t="str">
        <f t="shared" si="137"/>
        <v>FALSO</v>
      </c>
      <c r="AJ629" s="55">
        <f t="shared" si="138"/>
        <v>0</v>
      </c>
      <c r="AK629" s="93" t="str">
        <f t="shared" si="139"/>
        <v/>
      </c>
      <c r="AL629" s="96" t="str">
        <f t="shared" si="140"/>
        <v/>
      </c>
      <c r="AM629" s="93" t="str">
        <f t="shared" si="141"/>
        <v/>
      </c>
      <c r="AN629" s="96" t="str">
        <f t="shared" si="142"/>
        <v/>
      </c>
      <c r="AO629" s="93" t="str">
        <f t="shared" si="143"/>
        <v/>
      </c>
      <c r="AP629" s="96" t="str">
        <f t="shared" si="144"/>
        <v/>
      </c>
      <c r="AQ629" s="93" t="str">
        <f t="shared" si="145"/>
        <v/>
      </c>
      <c r="AR629" s="96" t="str">
        <f t="shared" si="146"/>
        <v/>
      </c>
      <c r="AS629" s="93" t="str">
        <f t="shared" si="147"/>
        <v/>
      </c>
      <c r="AT629" s="96" t="str">
        <f t="shared" si="148"/>
        <v/>
      </c>
      <c r="AU629" s="93" t="str">
        <f t="shared" si="149"/>
        <v/>
      </c>
    </row>
    <row r="630" spans="1:47" x14ac:dyDescent="0.3">
      <c r="A630" t="s">
        <v>84</v>
      </c>
      <c r="B630" s="164" t="s">
        <v>2701</v>
      </c>
      <c r="C630" t="s">
        <v>2647</v>
      </c>
      <c r="D630" t="s">
        <v>1150</v>
      </c>
      <c r="E630" t="s">
        <v>90</v>
      </c>
      <c r="F630" t="s">
        <v>2465</v>
      </c>
      <c r="H630" t="s">
        <v>2702</v>
      </c>
      <c r="L630" t="s">
        <v>91</v>
      </c>
      <c r="O630" t="s">
        <v>135</v>
      </c>
      <c r="P630" s="19">
        <v>46270.675694444442</v>
      </c>
      <c r="Q630" s="33">
        <v>46265</v>
      </c>
      <c r="R630" s="33">
        <v>46274</v>
      </c>
      <c r="U630"/>
      <c r="V630"/>
      <c r="W630"/>
      <c r="AH630" s="55" t="str">
        <f t="shared" si="136"/>
        <v/>
      </c>
      <c r="AI630" s="55" t="str">
        <f t="shared" si="137"/>
        <v>FALSO</v>
      </c>
      <c r="AJ630" s="55">
        <f t="shared" si="138"/>
        <v>0</v>
      </c>
      <c r="AK630" s="93" t="str">
        <f t="shared" si="139"/>
        <v/>
      </c>
      <c r="AL630" s="96" t="str">
        <f t="shared" si="140"/>
        <v/>
      </c>
      <c r="AM630" s="93" t="str">
        <f t="shared" si="141"/>
        <v/>
      </c>
      <c r="AN630" s="96" t="str">
        <f t="shared" si="142"/>
        <v/>
      </c>
      <c r="AO630" s="93" t="str">
        <f t="shared" si="143"/>
        <v/>
      </c>
      <c r="AP630" s="96" t="str">
        <f t="shared" si="144"/>
        <v/>
      </c>
      <c r="AQ630" s="93" t="str">
        <f t="shared" si="145"/>
        <v/>
      </c>
      <c r="AR630" s="96" t="str">
        <f t="shared" si="146"/>
        <v/>
      </c>
      <c r="AS630" s="93" t="str">
        <f t="shared" si="147"/>
        <v/>
      </c>
      <c r="AT630" s="96" t="str">
        <f t="shared" si="148"/>
        <v/>
      </c>
      <c r="AU630" s="93" t="str">
        <f t="shared" si="149"/>
        <v/>
      </c>
    </row>
    <row r="631" spans="1:47" x14ac:dyDescent="0.3">
      <c r="A631" t="s">
        <v>84</v>
      </c>
      <c r="B631" s="164" t="s">
        <v>2703</v>
      </c>
      <c r="C631" t="s">
        <v>2647</v>
      </c>
      <c r="D631" t="s">
        <v>1150</v>
      </c>
      <c r="E631" t="s">
        <v>90</v>
      </c>
      <c r="F631" t="s">
        <v>2465</v>
      </c>
      <c r="H631" t="s">
        <v>2704</v>
      </c>
      <c r="L631" t="s">
        <v>91</v>
      </c>
      <c r="O631" t="s">
        <v>135</v>
      </c>
      <c r="P631" s="19">
        <v>46270.663888888892</v>
      </c>
      <c r="Q631" s="33">
        <v>46265</v>
      </c>
      <c r="R631" s="33">
        <v>46274</v>
      </c>
      <c r="W631"/>
      <c r="AH631" s="55" t="str">
        <f t="shared" si="136"/>
        <v/>
      </c>
      <c r="AI631" s="55" t="str">
        <f t="shared" si="137"/>
        <v>FALSO</v>
      </c>
      <c r="AJ631" s="55">
        <f t="shared" si="138"/>
        <v>0</v>
      </c>
      <c r="AK631" s="93" t="str">
        <f t="shared" si="139"/>
        <v/>
      </c>
      <c r="AL631" s="96" t="str">
        <f t="shared" si="140"/>
        <v/>
      </c>
      <c r="AM631" s="93" t="str">
        <f t="shared" si="141"/>
        <v/>
      </c>
      <c r="AN631" s="96" t="str">
        <f t="shared" si="142"/>
        <v/>
      </c>
      <c r="AO631" s="93" t="str">
        <f t="shared" si="143"/>
        <v/>
      </c>
      <c r="AP631" s="96" t="str">
        <f t="shared" si="144"/>
        <v/>
      </c>
      <c r="AQ631" s="93" t="str">
        <f t="shared" si="145"/>
        <v/>
      </c>
      <c r="AR631" s="96" t="str">
        <f t="shared" si="146"/>
        <v/>
      </c>
      <c r="AS631" s="93" t="str">
        <f t="shared" si="147"/>
        <v/>
      </c>
      <c r="AT631" s="96" t="str">
        <f t="shared" si="148"/>
        <v/>
      </c>
      <c r="AU631" s="93" t="str">
        <f t="shared" si="149"/>
        <v/>
      </c>
    </row>
    <row r="632" spans="1:47" x14ac:dyDescent="0.3">
      <c r="A632" t="s">
        <v>84</v>
      </c>
      <c r="B632" s="164" t="s">
        <v>2705</v>
      </c>
      <c r="C632" t="s">
        <v>2647</v>
      </c>
      <c r="D632" t="s">
        <v>1150</v>
      </c>
      <c r="E632" t="s">
        <v>90</v>
      </c>
      <c r="F632" t="s">
        <v>2465</v>
      </c>
      <c r="H632" t="s">
        <v>2706</v>
      </c>
      <c r="L632" t="s">
        <v>91</v>
      </c>
      <c r="M632" s="35"/>
      <c r="O632" t="s">
        <v>135</v>
      </c>
      <c r="P632" s="19">
        <v>46270.636805555558</v>
      </c>
      <c r="Q632" s="33">
        <v>46265</v>
      </c>
      <c r="R632" s="33">
        <v>46274</v>
      </c>
      <c r="W632"/>
      <c r="AH632" s="55" t="str">
        <f t="shared" si="136"/>
        <v/>
      </c>
      <c r="AI632" s="55" t="str">
        <f t="shared" si="137"/>
        <v>FALSO</v>
      </c>
      <c r="AJ632" s="55">
        <f t="shared" si="138"/>
        <v>0</v>
      </c>
      <c r="AK632" s="93" t="str">
        <f t="shared" si="139"/>
        <v/>
      </c>
      <c r="AL632" s="96" t="str">
        <f t="shared" si="140"/>
        <v/>
      </c>
      <c r="AM632" s="93" t="str">
        <f t="shared" si="141"/>
        <v/>
      </c>
      <c r="AN632" s="96" t="str">
        <f t="shared" si="142"/>
        <v/>
      </c>
      <c r="AO632" s="93" t="str">
        <f t="shared" si="143"/>
        <v/>
      </c>
      <c r="AP632" s="96" t="str">
        <f t="shared" si="144"/>
        <v/>
      </c>
      <c r="AQ632" s="93" t="str">
        <f t="shared" si="145"/>
        <v/>
      </c>
      <c r="AR632" s="96" t="str">
        <f t="shared" si="146"/>
        <v/>
      </c>
      <c r="AS632" s="93" t="str">
        <f t="shared" si="147"/>
        <v/>
      </c>
      <c r="AT632" s="96" t="str">
        <f t="shared" si="148"/>
        <v/>
      </c>
      <c r="AU632" s="93" t="str">
        <f t="shared" si="149"/>
        <v/>
      </c>
    </row>
    <row r="633" spans="1:47" x14ac:dyDescent="0.3">
      <c r="A633" t="s">
        <v>84</v>
      </c>
      <c r="B633" s="164" t="s">
        <v>2707</v>
      </c>
      <c r="C633" t="s">
        <v>2647</v>
      </c>
      <c r="D633" t="s">
        <v>1150</v>
      </c>
      <c r="E633" t="s">
        <v>90</v>
      </c>
      <c r="F633" t="s">
        <v>2465</v>
      </c>
      <c r="H633" t="s">
        <v>2708</v>
      </c>
      <c r="L633" t="s">
        <v>91</v>
      </c>
      <c r="O633" t="s">
        <v>135</v>
      </c>
      <c r="P633" s="19">
        <v>46269.911111111112</v>
      </c>
      <c r="Q633" s="33">
        <v>46265</v>
      </c>
      <c r="R633" s="33">
        <v>46274</v>
      </c>
      <c r="W633"/>
      <c r="AH633" s="55" t="str">
        <f t="shared" si="136"/>
        <v/>
      </c>
      <c r="AI633" s="55" t="str">
        <f t="shared" si="137"/>
        <v>FALSO</v>
      </c>
      <c r="AJ633" s="55">
        <f t="shared" si="138"/>
        <v>0</v>
      </c>
      <c r="AK633" s="93" t="str">
        <f t="shared" si="139"/>
        <v/>
      </c>
      <c r="AL633" s="96" t="str">
        <f t="shared" si="140"/>
        <v/>
      </c>
      <c r="AM633" s="93" t="str">
        <f t="shared" si="141"/>
        <v/>
      </c>
      <c r="AN633" s="96" t="str">
        <f t="shared" si="142"/>
        <v/>
      </c>
      <c r="AO633" s="93" t="str">
        <f t="shared" si="143"/>
        <v/>
      </c>
      <c r="AP633" s="96" t="str">
        <f t="shared" si="144"/>
        <v/>
      </c>
      <c r="AQ633" s="93" t="str">
        <f t="shared" si="145"/>
        <v/>
      </c>
      <c r="AR633" s="96" t="str">
        <f t="shared" si="146"/>
        <v/>
      </c>
      <c r="AS633" s="93" t="str">
        <f t="shared" si="147"/>
        <v/>
      </c>
      <c r="AT633" s="96" t="str">
        <f t="shared" si="148"/>
        <v/>
      </c>
      <c r="AU633" s="93" t="str">
        <f t="shared" si="149"/>
        <v/>
      </c>
    </row>
    <row r="634" spans="1:47" x14ac:dyDescent="0.3">
      <c r="A634" t="s">
        <v>84</v>
      </c>
      <c r="B634" s="164" t="s">
        <v>2709</v>
      </c>
      <c r="C634" t="s">
        <v>2647</v>
      </c>
      <c r="D634" t="s">
        <v>1150</v>
      </c>
      <c r="E634" t="s">
        <v>90</v>
      </c>
      <c r="F634" t="s">
        <v>2465</v>
      </c>
      <c r="H634" t="s">
        <v>2710</v>
      </c>
      <c r="L634" t="s">
        <v>91</v>
      </c>
      <c r="O634" t="s">
        <v>135</v>
      </c>
      <c r="P634" s="19">
        <v>46269.829861111109</v>
      </c>
      <c r="Q634" s="33">
        <v>46265</v>
      </c>
      <c r="R634" s="33">
        <v>46274</v>
      </c>
      <c r="W634"/>
      <c r="AH634" s="55" t="str">
        <f t="shared" si="136"/>
        <v/>
      </c>
      <c r="AI634" s="55" t="str">
        <f t="shared" si="137"/>
        <v>FALSO</v>
      </c>
      <c r="AJ634" s="55">
        <f t="shared" si="138"/>
        <v>0</v>
      </c>
      <c r="AK634" s="93" t="str">
        <f t="shared" si="139"/>
        <v/>
      </c>
      <c r="AL634" s="96" t="str">
        <f t="shared" si="140"/>
        <v/>
      </c>
      <c r="AM634" s="93" t="str">
        <f t="shared" si="141"/>
        <v/>
      </c>
      <c r="AN634" s="96" t="str">
        <f t="shared" si="142"/>
        <v/>
      </c>
      <c r="AO634" s="93" t="str">
        <f t="shared" si="143"/>
        <v/>
      </c>
      <c r="AP634" s="96" t="str">
        <f t="shared" si="144"/>
        <v/>
      </c>
      <c r="AQ634" s="93" t="str">
        <f t="shared" si="145"/>
        <v/>
      </c>
      <c r="AR634" s="96" t="str">
        <f t="shared" si="146"/>
        <v/>
      </c>
      <c r="AS634" s="93" t="str">
        <f t="shared" si="147"/>
        <v/>
      </c>
      <c r="AT634" s="96" t="str">
        <f t="shared" si="148"/>
        <v/>
      </c>
      <c r="AU634" s="93" t="str">
        <f t="shared" si="149"/>
        <v/>
      </c>
    </row>
    <row r="635" spans="1:47" x14ac:dyDescent="0.3">
      <c r="A635" t="s">
        <v>84</v>
      </c>
      <c r="B635" s="164" t="s">
        <v>2711</v>
      </c>
      <c r="C635" t="s">
        <v>2647</v>
      </c>
      <c r="D635" t="s">
        <v>1150</v>
      </c>
      <c r="E635" t="s">
        <v>90</v>
      </c>
      <c r="F635" t="s">
        <v>2465</v>
      </c>
      <c r="H635" t="s">
        <v>2712</v>
      </c>
      <c r="L635" t="s">
        <v>91</v>
      </c>
      <c r="O635" t="s">
        <v>135</v>
      </c>
      <c r="P635" s="19">
        <v>46269.808333333334</v>
      </c>
      <c r="Q635" s="33">
        <v>46265</v>
      </c>
      <c r="R635" s="33">
        <v>46274</v>
      </c>
      <c r="W635"/>
      <c r="AH635" s="55" t="str">
        <f t="shared" si="136"/>
        <v/>
      </c>
      <c r="AI635" s="55" t="str">
        <f t="shared" si="137"/>
        <v>FALSO</v>
      </c>
      <c r="AJ635" s="55">
        <f t="shared" si="138"/>
        <v>0</v>
      </c>
      <c r="AK635" s="93" t="str">
        <f t="shared" si="139"/>
        <v/>
      </c>
      <c r="AL635" s="96" t="str">
        <f t="shared" si="140"/>
        <v/>
      </c>
      <c r="AM635" s="93" t="str">
        <f t="shared" si="141"/>
        <v/>
      </c>
      <c r="AN635" s="96" t="str">
        <f t="shared" si="142"/>
        <v/>
      </c>
      <c r="AO635" s="93" t="str">
        <f t="shared" si="143"/>
        <v/>
      </c>
      <c r="AP635" s="96" t="str">
        <f t="shared" si="144"/>
        <v/>
      </c>
      <c r="AQ635" s="93" t="str">
        <f t="shared" si="145"/>
        <v/>
      </c>
      <c r="AR635" s="96" t="str">
        <f t="shared" si="146"/>
        <v/>
      </c>
      <c r="AS635" s="93" t="str">
        <f t="shared" si="147"/>
        <v/>
      </c>
      <c r="AT635" s="96" t="str">
        <f t="shared" si="148"/>
        <v/>
      </c>
      <c r="AU635" s="93" t="str">
        <f t="shared" si="149"/>
        <v/>
      </c>
    </row>
    <row r="636" spans="1:47" x14ac:dyDescent="0.3">
      <c r="A636" t="s">
        <v>84</v>
      </c>
      <c r="B636" s="164" t="s">
        <v>2713</v>
      </c>
      <c r="C636" t="s">
        <v>2647</v>
      </c>
      <c r="D636" t="s">
        <v>1150</v>
      </c>
      <c r="E636" t="s">
        <v>90</v>
      </c>
      <c r="F636" t="s">
        <v>2465</v>
      </c>
      <c r="H636" t="s">
        <v>2714</v>
      </c>
      <c r="L636" t="s">
        <v>91</v>
      </c>
      <c r="O636" t="s">
        <v>135</v>
      </c>
      <c r="P636" s="19">
        <v>46269.746527777781</v>
      </c>
      <c r="Q636" s="33">
        <v>46265</v>
      </c>
      <c r="R636" s="33">
        <v>46274</v>
      </c>
      <c r="W636"/>
      <c r="AH636" s="55" t="str">
        <f t="shared" si="136"/>
        <v/>
      </c>
      <c r="AI636" s="55" t="str">
        <f t="shared" si="137"/>
        <v>FALSO</v>
      </c>
      <c r="AJ636" s="55">
        <f t="shared" si="138"/>
        <v>0</v>
      </c>
      <c r="AK636" s="93" t="str">
        <f t="shared" si="139"/>
        <v/>
      </c>
      <c r="AL636" s="96" t="str">
        <f t="shared" si="140"/>
        <v/>
      </c>
      <c r="AM636" s="93" t="str">
        <f t="shared" si="141"/>
        <v/>
      </c>
      <c r="AN636" s="96" t="str">
        <f t="shared" si="142"/>
        <v/>
      </c>
      <c r="AO636" s="93" t="str">
        <f t="shared" si="143"/>
        <v/>
      </c>
      <c r="AP636" s="96" t="str">
        <f t="shared" si="144"/>
        <v/>
      </c>
      <c r="AQ636" s="93" t="str">
        <f t="shared" si="145"/>
        <v/>
      </c>
      <c r="AR636" s="96" t="str">
        <f t="shared" si="146"/>
        <v/>
      </c>
      <c r="AS636" s="93" t="str">
        <f t="shared" si="147"/>
        <v/>
      </c>
      <c r="AT636" s="96" t="str">
        <f t="shared" si="148"/>
        <v/>
      </c>
      <c r="AU636" s="93" t="str">
        <f t="shared" si="149"/>
        <v/>
      </c>
    </row>
    <row r="637" spans="1:47" x14ac:dyDescent="0.3">
      <c r="A637" t="s">
        <v>84</v>
      </c>
      <c r="B637" s="164" t="s">
        <v>2715</v>
      </c>
      <c r="C637" t="s">
        <v>2647</v>
      </c>
      <c r="D637" t="s">
        <v>1150</v>
      </c>
      <c r="E637" t="s">
        <v>90</v>
      </c>
      <c r="F637" t="s">
        <v>2465</v>
      </c>
      <c r="H637" t="s">
        <v>2716</v>
      </c>
      <c r="L637" t="s">
        <v>91</v>
      </c>
      <c r="O637" t="s">
        <v>135</v>
      </c>
      <c r="P637" s="19">
        <v>46269.724305555559</v>
      </c>
      <c r="Q637" s="33">
        <v>46265</v>
      </c>
      <c r="R637" s="33">
        <v>46274</v>
      </c>
      <c r="W637"/>
      <c r="AH637" s="55" t="str">
        <f t="shared" si="136"/>
        <v/>
      </c>
      <c r="AI637" s="55" t="str">
        <f t="shared" si="137"/>
        <v>FALSO</v>
      </c>
      <c r="AJ637" s="55">
        <f t="shared" si="138"/>
        <v>0</v>
      </c>
      <c r="AK637" s="93" t="str">
        <f t="shared" si="139"/>
        <v/>
      </c>
      <c r="AL637" s="96" t="str">
        <f t="shared" si="140"/>
        <v/>
      </c>
      <c r="AM637" s="93" t="str">
        <f t="shared" si="141"/>
        <v/>
      </c>
      <c r="AN637" s="96" t="str">
        <f t="shared" si="142"/>
        <v/>
      </c>
      <c r="AO637" s="93" t="str">
        <f t="shared" si="143"/>
        <v/>
      </c>
      <c r="AP637" s="96" t="str">
        <f t="shared" si="144"/>
        <v/>
      </c>
      <c r="AQ637" s="93" t="str">
        <f t="shared" si="145"/>
        <v/>
      </c>
      <c r="AR637" s="96" t="str">
        <f t="shared" si="146"/>
        <v/>
      </c>
      <c r="AS637" s="93" t="str">
        <f t="shared" si="147"/>
        <v/>
      </c>
      <c r="AT637" s="96" t="str">
        <f t="shared" si="148"/>
        <v/>
      </c>
      <c r="AU637" s="93" t="str">
        <f t="shared" si="149"/>
        <v/>
      </c>
    </row>
    <row r="638" spans="1:47" x14ac:dyDescent="0.3">
      <c r="A638" t="s">
        <v>84</v>
      </c>
      <c r="B638" s="164" t="s">
        <v>2717</v>
      </c>
      <c r="C638" t="s">
        <v>2647</v>
      </c>
      <c r="D638" t="s">
        <v>1150</v>
      </c>
      <c r="E638" t="s">
        <v>90</v>
      </c>
      <c r="F638" t="s">
        <v>2465</v>
      </c>
      <c r="H638" t="s">
        <v>2718</v>
      </c>
      <c r="L638" t="s">
        <v>91</v>
      </c>
      <c r="M638" s="35"/>
      <c r="O638" t="s">
        <v>135</v>
      </c>
      <c r="P638" s="19">
        <v>46269.703472222223</v>
      </c>
      <c r="Q638" s="33">
        <v>46265</v>
      </c>
      <c r="R638" s="33">
        <v>46274</v>
      </c>
      <c r="W638"/>
      <c r="AH638" s="55" t="str">
        <f t="shared" si="136"/>
        <v/>
      </c>
      <c r="AI638" s="55" t="str">
        <f t="shared" si="137"/>
        <v>FALSO</v>
      </c>
      <c r="AJ638" s="55">
        <f t="shared" si="138"/>
        <v>0</v>
      </c>
      <c r="AK638" s="93" t="str">
        <f t="shared" si="139"/>
        <v/>
      </c>
      <c r="AL638" s="96" t="str">
        <f t="shared" si="140"/>
        <v/>
      </c>
      <c r="AM638" s="93" t="str">
        <f t="shared" si="141"/>
        <v/>
      </c>
      <c r="AN638" s="96" t="str">
        <f t="shared" si="142"/>
        <v/>
      </c>
      <c r="AO638" s="93" t="str">
        <f t="shared" si="143"/>
        <v/>
      </c>
      <c r="AP638" s="96" t="str">
        <f t="shared" si="144"/>
        <v/>
      </c>
      <c r="AQ638" s="93" t="str">
        <f t="shared" si="145"/>
        <v/>
      </c>
      <c r="AR638" s="96" t="str">
        <f t="shared" si="146"/>
        <v/>
      </c>
      <c r="AS638" s="93" t="str">
        <f t="shared" si="147"/>
        <v/>
      </c>
      <c r="AT638" s="96" t="str">
        <f t="shared" si="148"/>
        <v/>
      </c>
      <c r="AU638" s="93" t="str">
        <f t="shared" si="149"/>
        <v/>
      </c>
    </row>
    <row r="639" spans="1:47" x14ac:dyDescent="0.3">
      <c r="A639" t="s">
        <v>84</v>
      </c>
      <c r="B639" s="164" t="s">
        <v>2719</v>
      </c>
      <c r="C639" t="s">
        <v>2642</v>
      </c>
      <c r="D639" t="s">
        <v>1150</v>
      </c>
      <c r="E639" t="s">
        <v>90</v>
      </c>
      <c r="F639" t="s">
        <v>2465</v>
      </c>
      <c r="H639" t="s">
        <v>2720</v>
      </c>
      <c r="J639">
        <v>7200</v>
      </c>
      <c r="L639" t="s">
        <v>91</v>
      </c>
      <c r="M639" s="35"/>
      <c r="O639" t="s">
        <v>94</v>
      </c>
      <c r="P639" s="19">
        <v>46269.679166666669</v>
      </c>
      <c r="Q639" s="33">
        <v>46265</v>
      </c>
      <c r="R639" s="33">
        <v>46275</v>
      </c>
      <c r="S639" s="33">
        <v>46275</v>
      </c>
      <c r="W639"/>
      <c r="AH639" s="55">
        <f t="shared" si="136"/>
        <v>2</v>
      </c>
      <c r="AI639" s="55" t="str">
        <f t="shared" si="137"/>
        <v>FALSO</v>
      </c>
      <c r="AJ639" s="55">
        <f t="shared" si="138"/>
        <v>0</v>
      </c>
      <c r="AK639" s="93" t="str">
        <f t="shared" si="139"/>
        <v/>
      </c>
      <c r="AL639" s="96" t="str">
        <f t="shared" si="140"/>
        <v/>
      </c>
      <c r="AM639" s="93" t="str">
        <f t="shared" si="141"/>
        <v/>
      </c>
      <c r="AN639" s="96" t="str">
        <f t="shared" si="142"/>
        <v/>
      </c>
      <c r="AO639" s="93" t="str">
        <f t="shared" si="143"/>
        <v/>
      </c>
      <c r="AP639" s="96" t="str">
        <f t="shared" si="144"/>
        <v/>
      </c>
      <c r="AQ639" s="93" t="str">
        <f t="shared" si="145"/>
        <v/>
      </c>
      <c r="AR639" s="96" t="str">
        <f t="shared" si="146"/>
        <v/>
      </c>
      <c r="AS639" s="93" t="str">
        <f t="shared" si="147"/>
        <v/>
      </c>
      <c r="AT639" s="96" t="str">
        <f t="shared" si="148"/>
        <v/>
      </c>
      <c r="AU639" s="93" t="str">
        <f t="shared" si="149"/>
        <v/>
      </c>
    </row>
    <row r="640" spans="1:47" x14ac:dyDescent="0.3">
      <c r="A640" t="s">
        <v>84</v>
      </c>
      <c r="B640" s="164" t="s">
        <v>2721</v>
      </c>
      <c r="C640" t="s">
        <v>2647</v>
      </c>
      <c r="D640" t="s">
        <v>1150</v>
      </c>
      <c r="E640" t="s">
        <v>90</v>
      </c>
      <c r="F640" t="s">
        <v>2465</v>
      </c>
      <c r="H640" t="s">
        <v>2722</v>
      </c>
      <c r="L640" t="s">
        <v>91</v>
      </c>
      <c r="O640" t="s">
        <v>135</v>
      </c>
      <c r="P640" s="19">
        <v>46269.659722222219</v>
      </c>
      <c r="Q640" s="33">
        <v>46265</v>
      </c>
      <c r="R640" s="33">
        <v>46274</v>
      </c>
      <c r="S640"/>
      <c r="T640"/>
      <c r="U640"/>
      <c r="V640"/>
      <c r="W640"/>
      <c r="AH640" s="55" t="str">
        <f t="shared" si="136"/>
        <v/>
      </c>
      <c r="AI640" s="55" t="str">
        <f t="shared" si="137"/>
        <v>FALSO</v>
      </c>
      <c r="AJ640" s="55">
        <f t="shared" si="138"/>
        <v>0</v>
      </c>
      <c r="AK640" s="93" t="str">
        <f t="shared" si="139"/>
        <v/>
      </c>
      <c r="AL640" s="96" t="str">
        <f t="shared" si="140"/>
        <v/>
      </c>
      <c r="AM640" s="93" t="str">
        <f t="shared" si="141"/>
        <v/>
      </c>
      <c r="AN640" s="96" t="str">
        <f t="shared" si="142"/>
        <v/>
      </c>
      <c r="AO640" s="93" t="str">
        <f t="shared" si="143"/>
        <v/>
      </c>
      <c r="AP640" s="96" t="str">
        <f t="shared" si="144"/>
        <v/>
      </c>
      <c r="AQ640" s="93" t="str">
        <f t="shared" si="145"/>
        <v/>
      </c>
      <c r="AR640" s="96" t="str">
        <f t="shared" si="146"/>
        <v/>
      </c>
      <c r="AS640" s="93" t="str">
        <f t="shared" si="147"/>
        <v/>
      </c>
      <c r="AT640" s="96" t="str">
        <f t="shared" si="148"/>
        <v/>
      </c>
      <c r="AU640" s="93" t="str">
        <f t="shared" si="149"/>
        <v/>
      </c>
    </row>
    <row r="641" spans="1:47" x14ac:dyDescent="0.3">
      <c r="A641" t="s">
        <v>84</v>
      </c>
      <c r="B641" s="164" t="s">
        <v>2723</v>
      </c>
      <c r="C641" t="s">
        <v>2647</v>
      </c>
      <c r="D641" t="s">
        <v>1150</v>
      </c>
      <c r="E641" t="s">
        <v>90</v>
      </c>
      <c r="F641" t="s">
        <v>2465</v>
      </c>
      <c r="H641" t="s">
        <v>2724</v>
      </c>
      <c r="L641" t="s">
        <v>91</v>
      </c>
      <c r="M641" s="35"/>
      <c r="O641" t="s">
        <v>135</v>
      </c>
      <c r="P641" s="19">
        <v>46269.652777777781</v>
      </c>
      <c r="Q641" s="33">
        <v>46265</v>
      </c>
      <c r="R641" s="33">
        <v>46274</v>
      </c>
      <c r="W641"/>
      <c r="AH641" s="55" t="str">
        <f t="shared" si="136"/>
        <v/>
      </c>
      <c r="AI641" s="55" t="str">
        <f t="shared" si="137"/>
        <v>FALSO</v>
      </c>
      <c r="AJ641" s="55">
        <f t="shared" si="138"/>
        <v>0</v>
      </c>
      <c r="AK641" s="93" t="str">
        <f t="shared" si="139"/>
        <v/>
      </c>
      <c r="AL641" s="96" t="str">
        <f t="shared" si="140"/>
        <v/>
      </c>
      <c r="AM641" s="93" t="str">
        <f t="shared" si="141"/>
        <v/>
      </c>
      <c r="AN641" s="96" t="str">
        <f t="shared" si="142"/>
        <v/>
      </c>
      <c r="AO641" s="93" t="str">
        <f t="shared" si="143"/>
        <v/>
      </c>
      <c r="AP641" s="96" t="str">
        <f t="shared" si="144"/>
        <v/>
      </c>
      <c r="AQ641" s="93" t="str">
        <f t="shared" si="145"/>
        <v/>
      </c>
      <c r="AR641" s="96" t="str">
        <f t="shared" si="146"/>
        <v/>
      </c>
      <c r="AS641" s="93" t="str">
        <f t="shared" si="147"/>
        <v/>
      </c>
      <c r="AT641" s="96" t="str">
        <f t="shared" si="148"/>
        <v/>
      </c>
      <c r="AU641" s="93" t="str">
        <f t="shared" si="149"/>
        <v/>
      </c>
    </row>
    <row r="642" spans="1:47" x14ac:dyDescent="0.3">
      <c r="A642" t="s">
        <v>84</v>
      </c>
      <c r="B642" s="164" t="s">
        <v>2725</v>
      </c>
      <c r="C642" t="s">
        <v>2647</v>
      </c>
      <c r="D642" t="s">
        <v>1150</v>
      </c>
      <c r="E642" t="s">
        <v>90</v>
      </c>
      <c r="F642" t="s">
        <v>2465</v>
      </c>
      <c r="H642" t="s">
        <v>2726</v>
      </c>
      <c r="L642" t="s">
        <v>91</v>
      </c>
      <c r="M642" s="35"/>
      <c r="O642" t="s">
        <v>135</v>
      </c>
      <c r="P642" s="19">
        <v>46269.640972222223</v>
      </c>
      <c r="Q642" s="33">
        <v>46265</v>
      </c>
      <c r="R642" s="33">
        <v>46274</v>
      </c>
      <c r="W642"/>
      <c r="AH642" s="55" t="str">
        <f t="shared" si="136"/>
        <v/>
      </c>
      <c r="AI642" s="55" t="str">
        <f t="shared" si="137"/>
        <v>FALSO</v>
      </c>
      <c r="AJ642" s="55">
        <f t="shared" si="138"/>
        <v>0</v>
      </c>
      <c r="AK642" s="93" t="str">
        <f t="shared" si="139"/>
        <v/>
      </c>
      <c r="AL642" s="96" t="str">
        <f t="shared" si="140"/>
        <v/>
      </c>
      <c r="AM642" s="93" t="str">
        <f t="shared" si="141"/>
        <v/>
      </c>
      <c r="AN642" s="96" t="str">
        <f t="shared" si="142"/>
        <v/>
      </c>
      <c r="AO642" s="93" t="str">
        <f t="shared" si="143"/>
        <v/>
      </c>
      <c r="AP642" s="96" t="str">
        <f t="shared" si="144"/>
        <v/>
      </c>
      <c r="AQ642" s="93" t="str">
        <f t="shared" si="145"/>
        <v/>
      </c>
      <c r="AR642" s="96" t="str">
        <f t="shared" si="146"/>
        <v/>
      </c>
      <c r="AS642" s="93" t="str">
        <f t="shared" si="147"/>
        <v/>
      </c>
      <c r="AT642" s="96" t="str">
        <f t="shared" si="148"/>
        <v/>
      </c>
      <c r="AU642" s="93" t="str">
        <f t="shared" si="149"/>
        <v/>
      </c>
    </row>
    <row r="643" spans="1:47" x14ac:dyDescent="0.3">
      <c r="A643" t="s">
        <v>84</v>
      </c>
      <c r="B643" s="164" t="s">
        <v>2727</v>
      </c>
      <c r="C643" t="s">
        <v>2647</v>
      </c>
      <c r="D643" t="s">
        <v>1150</v>
      </c>
      <c r="E643" t="s">
        <v>90</v>
      </c>
      <c r="F643" t="s">
        <v>2465</v>
      </c>
      <c r="H643" t="s">
        <v>2728</v>
      </c>
      <c r="L643" t="s">
        <v>91</v>
      </c>
      <c r="M643" s="35"/>
      <c r="O643" t="s">
        <v>135</v>
      </c>
      <c r="P643" s="19">
        <v>46269.638194444444</v>
      </c>
      <c r="Q643" s="33">
        <v>46265</v>
      </c>
      <c r="R643" s="33">
        <v>46274</v>
      </c>
      <c r="W643"/>
      <c r="AH643" s="55" t="str">
        <f t="shared" ref="AH643:AH706" si="150">IF(J643="","",J643/3600)</f>
        <v/>
      </c>
      <c r="AI643" s="55" t="str">
        <f t="shared" ref="AI643:AI706" si="151">IF(COUNTIF(AG643, "*dia*"), "VERDADEIRO", "FALSO")</f>
        <v>FALSO</v>
      </c>
      <c r="AJ643" s="55">
        <f t="shared" ref="AJ643:AJ706" si="152">IF(AI643="VERDADEIRO",LEFT(AG643,2),0)</f>
        <v>0</v>
      </c>
      <c r="AK643" s="93" t="str">
        <f t="shared" ref="AK643:AK706" si="153">IF(OR(A643="Solicitação de Serviço",A643="Incidente",P643="",Q643=""),"",IF((NETWORKDAYS.INTL(P643,Q643,1)-1)=0,1,NETWORKDAYS.INTL(P643,Q643,1)-1))</f>
        <v/>
      </c>
      <c r="AL643" s="96" t="str">
        <f t="shared" ref="AL643:AL706" si="154">IF(X643="","",AK643=X643)</f>
        <v/>
      </c>
      <c r="AM643" s="93" t="str">
        <f t="shared" ref="AM643:AM706" si="155">IF(OR(A643="Solicitação de Serviço",A643="Incidente",R643="",S643=""),"",IF((NETWORKDAYS.INTL(R643,S643,1)-1)=0,1,NETWORKDAYS.INTL(R643,S643,1)-1-AJ643))</f>
        <v/>
      </c>
      <c r="AN643" s="96" t="str">
        <f t="shared" ref="AN643:AN706" si="156">IF(Y643="","",AM643=Y643)</f>
        <v/>
      </c>
      <c r="AO643" s="93" t="str">
        <f t="shared" ref="AO643:AO706" si="157">IF(OR(A643="Solicitação de Serviço",A643="Incidente",T643="",U643=""),"",IF((NETWORKDAYS.INTL(T643,U643,1)-1)=0,1,NETWORKDAYS.INTL(T643,U643,1)-1))</f>
        <v/>
      </c>
      <c r="AP643" s="96" t="str">
        <f t="shared" ref="AP643:AP706" si="158">IF(Z643="","",AO643=Z643)</f>
        <v/>
      </c>
      <c r="AQ643" s="93" t="str">
        <f t="shared" ref="AQ643:AQ706" si="159">IF(OR(A643="Solicitação de Serviço",A643="Incidente",V643="",W643=""),"",IF((NETWORKDAYS.INTL(V643,W643,1)-1)=0,1,IF((NETWORKDAYS.INTL(V643,W643,1)-1)&lt;0,"",NETWORKDAYS.INTL(V643,W643,1)-1)))</f>
        <v/>
      </c>
      <c r="AR643" s="96" t="str">
        <f t="shared" ref="AR643:AR706" si="160">IF(AA643="","",AQ643=AA643)</f>
        <v/>
      </c>
      <c r="AS643" s="93" t="str">
        <f t="shared" ref="AS643:AS706" si="161">IF(OR(A643="Solicitação de Serviço",A643="Incidente",P643=""),"",IF(OR(A643="História",A643="Enabler",A643="Débito Técnico"),IF(W643="","",NETWORKDAYS.INTL(P643,W643,1)-1),IF(U643="","",NETWORKDAYS.INTL(P643,U643,1)-1)))</f>
        <v/>
      </c>
      <c r="AT643" s="96" t="str">
        <f t="shared" ref="AT643:AT706" si="162">IF(OR(A643="Solicitação de Serviço",A643="Incidente",A643="Sustentação"),"",IF(P643="","",IF(OR(A643="História",A643="Enabler",A643="Débito Técnico"),AS643=AC643,AS643=AB643)))</f>
        <v/>
      </c>
      <c r="AU643" s="93" t="str">
        <f t="shared" ref="AU643:AU706" si="163">IF(M643="","",M643)</f>
        <v/>
      </c>
    </row>
    <row r="644" spans="1:47" x14ac:dyDescent="0.3">
      <c r="A644" t="s">
        <v>84</v>
      </c>
      <c r="B644" s="164" t="s">
        <v>2729</v>
      </c>
      <c r="C644" t="s">
        <v>2647</v>
      </c>
      <c r="D644" t="s">
        <v>1150</v>
      </c>
      <c r="E644" t="s">
        <v>90</v>
      </c>
      <c r="F644" t="s">
        <v>2465</v>
      </c>
      <c r="H644" t="s">
        <v>2730</v>
      </c>
      <c r="L644" t="s">
        <v>91</v>
      </c>
      <c r="M644" s="35"/>
      <c r="O644" t="s">
        <v>135</v>
      </c>
      <c r="P644" s="19">
        <v>46269.522222222222</v>
      </c>
      <c r="Q644" s="33">
        <v>46265</v>
      </c>
      <c r="R644" s="33">
        <v>46274</v>
      </c>
      <c r="W644"/>
      <c r="AH644" s="55" t="str">
        <f t="shared" si="150"/>
        <v/>
      </c>
      <c r="AI644" s="55" t="str">
        <f t="shared" si="151"/>
        <v>FALSO</v>
      </c>
      <c r="AJ644" s="55">
        <f t="shared" si="152"/>
        <v>0</v>
      </c>
      <c r="AK644" s="93" t="str">
        <f t="shared" si="153"/>
        <v/>
      </c>
      <c r="AL644" s="96" t="str">
        <f t="shared" si="154"/>
        <v/>
      </c>
      <c r="AM644" s="93" t="str">
        <f t="shared" si="155"/>
        <v/>
      </c>
      <c r="AN644" s="96" t="str">
        <f t="shared" si="156"/>
        <v/>
      </c>
      <c r="AO644" s="93" t="str">
        <f t="shared" si="157"/>
        <v/>
      </c>
      <c r="AP644" s="96" t="str">
        <f t="shared" si="158"/>
        <v/>
      </c>
      <c r="AQ644" s="93" t="str">
        <f t="shared" si="159"/>
        <v/>
      </c>
      <c r="AR644" s="96" t="str">
        <f t="shared" si="160"/>
        <v/>
      </c>
      <c r="AS644" s="93" t="str">
        <f t="shared" si="161"/>
        <v/>
      </c>
      <c r="AT644" s="96" t="str">
        <f t="shared" si="162"/>
        <v/>
      </c>
      <c r="AU644" s="93" t="str">
        <f t="shared" si="163"/>
        <v/>
      </c>
    </row>
    <row r="645" spans="1:47" x14ac:dyDescent="0.3">
      <c r="A645" t="s">
        <v>84</v>
      </c>
      <c r="B645" s="164" t="s">
        <v>2731</v>
      </c>
      <c r="C645" t="s">
        <v>2647</v>
      </c>
      <c r="D645" t="s">
        <v>1150</v>
      </c>
      <c r="E645" t="s">
        <v>90</v>
      </c>
      <c r="F645" t="s">
        <v>2465</v>
      </c>
      <c r="H645" t="s">
        <v>2732</v>
      </c>
      <c r="L645" t="s">
        <v>91</v>
      </c>
      <c r="M645" s="35"/>
      <c r="O645" t="s">
        <v>135</v>
      </c>
      <c r="P645" s="19">
        <v>46269.486111111109</v>
      </c>
      <c r="Q645" s="33">
        <v>46265</v>
      </c>
      <c r="R645" s="33">
        <v>46274</v>
      </c>
      <c r="W645"/>
      <c r="AH645" s="55" t="str">
        <f t="shared" si="150"/>
        <v/>
      </c>
      <c r="AI645" s="55" t="str">
        <f t="shared" si="151"/>
        <v>FALSO</v>
      </c>
      <c r="AJ645" s="55">
        <f t="shared" si="152"/>
        <v>0</v>
      </c>
      <c r="AK645" s="93" t="str">
        <f t="shared" si="153"/>
        <v/>
      </c>
      <c r="AL645" s="96" t="str">
        <f t="shared" si="154"/>
        <v/>
      </c>
      <c r="AM645" s="93" t="str">
        <f t="shared" si="155"/>
        <v/>
      </c>
      <c r="AN645" s="96" t="str">
        <f t="shared" si="156"/>
        <v/>
      </c>
      <c r="AO645" s="93" t="str">
        <f t="shared" si="157"/>
        <v/>
      </c>
      <c r="AP645" s="96" t="str">
        <f t="shared" si="158"/>
        <v/>
      </c>
      <c r="AQ645" s="93" t="str">
        <f t="shared" si="159"/>
        <v/>
      </c>
      <c r="AR645" s="96" t="str">
        <f t="shared" si="160"/>
        <v/>
      </c>
      <c r="AS645" s="93" t="str">
        <f t="shared" si="161"/>
        <v/>
      </c>
      <c r="AT645" s="96" t="str">
        <f t="shared" si="162"/>
        <v/>
      </c>
      <c r="AU645" s="93" t="str">
        <f t="shared" si="163"/>
        <v/>
      </c>
    </row>
    <row r="646" spans="1:47" x14ac:dyDescent="0.3">
      <c r="A646" t="s">
        <v>84</v>
      </c>
      <c r="B646" s="164" t="s">
        <v>2733</v>
      </c>
      <c r="C646" t="s">
        <v>2647</v>
      </c>
      <c r="D646" t="s">
        <v>1150</v>
      </c>
      <c r="E646" t="s">
        <v>90</v>
      </c>
      <c r="F646" t="s">
        <v>2465</v>
      </c>
      <c r="H646" t="s">
        <v>2734</v>
      </c>
      <c r="L646" t="s">
        <v>91</v>
      </c>
      <c r="O646" t="s">
        <v>135</v>
      </c>
      <c r="P646" s="19">
        <v>46268.85833333333</v>
      </c>
      <c r="Q646" s="33">
        <v>46265</v>
      </c>
      <c r="R646" s="33">
        <v>46269</v>
      </c>
      <c r="W646"/>
      <c r="AH646" s="55" t="str">
        <f t="shared" si="150"/>
        <v/>
      </c>
      <c r="AI646" s="55" t="str">
        <f t="shared" si="151"/>
        <v>FALSO</v>
      </c>
      <c r="AJ646" s="55">
        <f t="shared" si="152"/>
        <v>0</v>
      </c>
      <c r="AK646" s="93" t="str">
        <f t="shared" si="153"/>
        <v/>
      </c>
      <c r="AL646" s="96" t="str">
        <f t="shared" si="154"/>
        <v/>
      </c>
      <c r="AM646" s="93" t="str">
        <f t="shared" si="155"/>
        <v/>
      </c>
      <c r="AN646" s="96" t="str">
        <f t="shared" si="156"/>
        <v/>
      </c>
      <c r="AO646" s="93" t="str">
        <f t="shared" si="157"/>
        <v/>
      </c>
      <c r="AP646" s="96" t="str">
        <f t="shared" si="158"/>
        <v/>
      </c>
      <c r="AQ646" s="93" t="str">
        <f t="shared" si="159"/>
        <v/>
      </c>
      <c r="AR646" s="96" t="str">
        <f t="shared" si="160"/>
        <v/>
      </c>
      <c r="AS646" s="93" t="str">
        <f t="shared" si="161"/>
        <v/>
      </c>
      <c r="AT646" s="96" t="str">
        <f t="shared" si="162"/>
        <v/>
      </c>
      <c r="AU646" s="93" t="str">
        <f t="shared" si="163"/>
        <v/>
      </c>
    </row>
    <row r="647" spans="1:47" x14ac:dyDescent="0.3">
      <c r="A647" t="s">
        <v>84</v>
      </c>
      <c r="B647" s="164" t="s">
        <v>2735</v>
      </c>
      <c r="C647" t="s">
        <v>2647</v>
      </c>
      <c r="D647" t="s">
        <v>1150</v>
      </c>
      <c r="E647" t="s">
        <v>90</v>
      </c>
      <c r="F647" t="s">
        <v>2465</v>
      </c>
      <c r="H647" t="s">
        <v>2736</v>
      </c>
      <c r="L647" t="s">
        <v>91</v>
      </c>
      <c r="O647" t="s">
        <v>135</v>
      </c>
      <c r="P647" s="33">
        <v>46268.824305555558</v>
      </c>
      <c r="Q647" s="33">
        <v>46265</v>
      </c>
      <c r="R647" s="33">
        <v>46269</v>
      </c>
      <c r="AH647" s="55" t="str">
        <f t="shared" si="150"/>
        <v/>
      </c>
      <c r="AI647" s="55" t="str">
        <f t="shared" si="151"/>
        <v>FALSO</v>
      </c>
      <c r="AJ647" s="55">
        <f t="shared" si="152"/>
        <v>0</v>
      </c>
      <c r="AK647" s="93" t="str">
        <f t="shared" si="153"/>
        <v/>
      </c>
      <c r="AL647" s="96" t="str">
        <f t="shared" si="154"/>
        <v/>
      </c>
      <c r="AM647" s="93" t="str">
        <f t="shared" si="155"/>
        <v/>
      </c>
      <c r="AN647" s="96" t="str">
        <f t="shared" si="156"/>
        <v/>
      </c>
      <c r="AO647" s="93" t="str">
        <f t="shared" si="157"/>
        <v/>
      </c>
      <c r="AP647" s="96" t="str">
        <f t="shared" si="158"/>
        <v/>
      </c>
      <c r="AQ647" s="93" t="str">
        <f t="shared" si="159"/>
        <v/>
      </c>
      <c r="AR647" s="96" t="str">
        <f t="shared" si="160"/>
        <v/>
      </c>
      <c r="AS647" s="93" t="str">
        <f t="shared" si="161"/>
        <v/>
      </c>
      <c r="AT647" s="96" t="str">
        <f t="shared" si="162"/>
        <v/>
      </c>
      <c r="AU647" s="93" t="str">
        <f t="shared" si="163"/>
        <v/>
      </c>
    </row>
    <row r="648" spans="1:47" x14ac:dyDescent="0.3">
      <c r="A648" t="s">
        <v>84</v>
      </c>
      <c r="B648" s="164" t="s">
        <v>2737</v>
      </c>
      <c r="C648" t="s">
        <v>2647</v>
      </c>
      <c r="D648" t="s">
        <v>1150</v>
      </c>
      <c r="E648" t="s">
        <v>90</v>
      </c>
      <c r="F648" t="s">
        <v>2465</v>
      </c>
      <c r="H648" t="s">
        <v>2738</v>
      </c>
      <c r="L648" t="s">
        <v>91</v>
      </c>
      <c r="O648" t="s">
        <v>135</v>
      </c>
      <c r="P648" s="33">
        <v>46268.783333333333</v>
      </c>
      <c r="Q648" s="33">
        <v>46265</v>
      </c>
      <c r="R648" s="33">
        <v>46269</v>
      </c>
      <c r="AH648" s="55" t="str">
        <f t="shared" si="150"/>
        <v/>
      </c>
      <c r="AI648" s="55" t="str">
        <f t="shared" si="151"/>
        <v>FALSO</v>
      </c>
      <c r="AJ648" s="55">
        <f t="shared" si="152"/>
        <v>0</v>
      </c>
      <c r="AK648" s="93" t="str">
        <f t="shared" si="153"/>
        <v/>
      </c>
      <c r="AL648" s="96" t="str">
        <f t="shared" si="154"/>
        <v/>
      </c>
      <c r="AM648" s="93" t="str">
        <f t="shared" si="155"/>
        <v/>
      </c>
      <c r="AN648" s="96" t="str">
        <f t="shared" si="156"/>
        <v/>
      </c>
      <c r="AO648" s="93" t="str">
        <f t="shared" si="157"/>
        <v/>
      </c>
      <c r="AP648" s="96" t="str">
        <f t="shared" si="158"/>
        <v/>
      </c>
      <c r="AQ648" s="93" t="str">
        <f t="shared" si="159"/>
        <v/>
      </c>
      <c r="AR648" s="96" t="str">
        <f t="shared" si="160"/>
        <v/>
      </c>
      <c r="AS648" s="93" t="str">
        <f t="shared" si="161"/>
        <v/>
      </c>
      <c r="AT648" s="96" t="str">
        <f t="shared" si="162"/>
        <v/>
      </c>
      <c r="AU648" s="93" t="str">
        <f t="shared" si="163"/>
        <v/>
      </c>
    </row>
    <row r="649" spans="1:47" x14ac:dyDescent="0.3">
      <c r="A649" t="s">
        <v>84</v>
      </c>
      <c r="B649" s="164" t="s">
        <v>2739</v>
      </c>
      <c r="C649" t="s">
        <v>2647</v>
      </c>
      <c r="D649" t="s">
        <v>1150</v>
      </c>
      <c r="E649" t="s">
        <v>90</v>
      </c>
      <c r="F649" t="s">
        <v>2465</v>
      </c>
      <c r="H649" t="s">
        <v>2740</v>
      </c>
      <c r="L649" t="s">
        <v>91</v>
      </c>
      <c r="O649" t="s">
        <v>135</v>
      </c>
      <c r="P649" s="33">
        <v>46268.762499999997</v>
      </c>
      <c r="Q649" s="33">
        <v>46265</v>
      </c>
      <c r="R649" s="33">
        <v>46269</v>
      </c>
      <c r="AH649" s="55" t="str">
        <f t="shared" si="150"/>
        <v/>
      </c>
      <c r="AI649" s="55" t="str">
        <f t="shared" si="151"/>
        <v>FALSO</v>
      </c>
      <c r="AJ649" s="55">
        <f t="shared" si="152"/>
        <v>0</v>
      </c>
      <c r="AK649" s="93" t="str">
        <f t="shared" si="153"/>
        <v/>
      </c>
      <c r="AL649" s="96" t="str">
        <f t="shared" si="154"/>
        <v/>
      </c>
      <c r="AM649" s="93" t="str">
        <f t="shared" si="155"/>
        <v/>
      </c>
      <c r="AN649" s="96" t="str">
        <f t="shared" si="156"/>
        <v/>
      </c>
      <c r="AO649" s="93" t="str">
        <f t="shared" si="157"/>
        <v/>
      </c>
      <c r="AP649" s="96" t="str">
        <f t="shared" si="158"/>
        <v/>
      </c>
      <c r="AQ649" s="93" t="str">
        <f t="shared" si="159"/>
        <v/>
      </c>
      <c r="AR649" s="96" t="str">
        <f t="shared" si="160"/>
        <v/>
      </c>
      <c r="AS649" s="93" t="str">
        <f t="shared" si="161"/>
        <v/>
      </c>
      <c r="AT649" s="96" t="str">
        <f t="shared" si="162"/>
        <v/>
      </c>
      <c r="AU649" s="93" t="str">
        <f t="shared" si="163"/>
        <v/>
      </c>
    </row>
    <row r="650" spans="1:47" x14ac:dyDescent="0.3">
      <c r="A650" t="s">
        <v>84</v>
      </c>
      <c r="B650" s="164" t="s">
        <v>2741</v>
      </c>
      <c r="C650" t="s">
        <v>2647</v>
      </c>
      <c r="D650" t="s">
        <v>1150</v>
      </c>
      <c r="E650" t="s">
        <v>90</v>
      </c>
      <c r="F650" t="s">
        <v>2465</v>
      </c>
      <c r="H650" t="s">
        <v>2742</v>
      </c>
      <c r="L650" t="s">
        <v>91</v>
      </c>
      <c r="O650" t="s">
        <v>135</v>
      </c>
      <c r="P650" s="33">
        <v>46268.757638888892</v>
      </c>
      <c r="Q650" s="33">
        <v>46265</v>
      </c>
      <c r="R650" s="33">
        <v>46269</v>
      </c>
      <c r="AH650" s="55" t="str">
        <f t="shared" si="150"/>
        <v/>
      </c>
      <c r="AI650" s="55" t="str">
        <f t="shared" si="151"/>
        <v>FALSO</v>
      </c>
      <c r="AJ650" s="55">
        <f t="shared" si="152"/>
        <v>0</v>
      </c>
      <c r="AK650" s="93" t="str">
        <f t="shared" si="153"/>
        <v/>
      </c>
      <c r="AL650" s="96" t="str">
        <f t="shared" si="154"/>
        <v/>
      </c>
      <c r="AM650" s="93" t="str">
        <f t="shared" si="155"/>
        <v/>
      </c>
      <c r="AN650" s="96" t="str">
        <f t="shared" si="156"/>
        <v/>
      </c>
      <c r="AO650" s="93" t="str">
        <f t="shared" si="157"/>
        <v/>
      </c>
      <c r="AP650" s="96" t="str">
        <f t="shared" si="158"/>
        <v/>
      </c>
      <c r="AQ650" s="93" t="str">
        <f t="shared" si="159"/>
        <v/>
      </c>
      <c r="AR650" s="96" t="str">
        <f t="shared" si="160"/>
        <v/>
      </c>
      <c r="AS650" s="93" t="str">
        <f t="shared" si="161"/>
        <v/>
      </c>
      <c r="AT650" s="96" t="str">
        <f t="shared" si="162"/>
        <v/>
      </c>
      <c r="AU650" s="93" t="str">
        <f t="shared" si="163"/>
        <v/>
      </c>
    </row>
    <row r="651" spans="1:47" x14ac:dyDescent="0.3">
      <c r="A651" t="s">
        <v>84</v>
      </c>
      <c r="B651" s="164" t="s">
        <v>2743</v>
      </c>
      <c r="C651" t="s">
        <v>2647</v>
      </c>
      <c r="D651" t="s">
        <v>1150</v>
      </c>
      <c r="E651" t="s">
        <v>90</v>
      </c>
      <c r="F651" t="s">
        <v>2465</v>
      </c>
      <c r="H651" t="s">
        <v>2744</v>
      </c>
      <c r="L651" t="s">
        <v>91</v>
      </c>
      <c r="O651" t="s">
        <v>135</v>
      </c>
      <c r="P651" s="33">
        <v>46268.756249999999</v>
      </c>
      <c r="Q651" s="33">
        <v>46265</v>
      </c>
      <c r="R651" s="33">
        <v>46269</v>
      </c>
      <c r="AH651" s="55" t="str">
        <f t="shared" si="150"/>
        <v/>
      </c>
      <c r="AI651" s="55" t="str">
        <f t="shared" si="151"/>
        <v>FALSO</v>
      </c>
      <c r="AJ651" s="55">
        <f t="shared" si="152"/>
        <v>0</v>
      </c>
      <c r="AK651" s="93" t="str">
        <f t="shared" si="153"/>
        <v/>
      </c>
      <c r="AL651" s="96" t="str">
        <f t="shared" si="154"/>
        <v/>
      </c>
      <c r="AM651" s="93" t="str">
        <f t="shared" si="155"/>
        <v/>
      </c>
      <c r="AN651" s="96" t="str">
        <f t="shared" si="156"/>
        <v/>
      </c>
      <c r="AO651" s="93" t="str">
        <f t="shared" si="157"/>
        <v/>
      </c>
      <c r="AP651" s="96" t="str">
        <f t="shared" si="158"/>
        <v/>
      </c>
      <c r="AQ651" s="93" t="str">
        <f t="shared" si="159"/>
        <v/>
      </c>
      <c r="AR651" s="96" t="str">
        <f t="shared" si="160"/>
        <v/>
      </c>
      <c r="AS651" s="93" t="str">
        <f t="shared" si="161"/>
        <v/>
      </c>
      <c r="AT651" s="96" t="str">
        <f t="shared" si="162"/>
        <v/>
      </c>
      <c r="AU651" s="93" t="str">
        <f t="shared" si="163"/>
        <v/>
      </c>
    </row>
    <row r="652" spans="1:47" x14ac:dyDescent="0.3">
      <c r="A652" t="s">
        <v>84</v>
      </c>
      <c r="B652" s="164" t="s">
        <v>2745</v>
      </c>
      <c r="C652" t="s">
        <v>2647</v>
      </c>
      <c r="D652" t="s">
        <v>1150</v>
      </c>
      <c r="E652" t="s">
        <v>90</v>
      </c>
      <c r="F652" t="s">
        <v>2465</v>
      </c>
      <c r="H652" t="s">
        <v>2746</v>
      </c>
      <c r="L652" t="s">
        <v>91</v>
      </c>
      <c r="O652" t="s">
        <v>94</v>
      </c>
      <c r="P652" s="33">
        <v>46268.745138888888</v>
      </c>
      <c r="Q652" s="33">
        <v>46265</v>
      </c>
      <c r="R652" s="33">
        <v>46269</v>
      </c>
      <c r="S652" s="33">
        <v>46269</v>
      </c>
      <c r="AH652" s="55" t="str">
        <f t="shared" si="150"/>
        <v/>
      </c>
      <c r="AI652" s="55" t="str">
        <f t="shared" si="151"/>
        <v>FALSO</v>
      </c>
      <c r="AJ652" s="55">
        <f t="shared" si="152"/>
        <v>0</v>
      </c>
      <c r="AK652" s="93" t="str">
        <f t="shared" si="153"/>
        <v/>
      </c>
      <c r="AL652" s="96" t="str">
        <f t="shared" si="154"/>
        <v/>
      </c>
      <c r="AM652" s="93" t="str">
        <f t="shared" si="155"/>
        <v/>
      </c>
      <c r="AN652" s="96" t="str">
        <f t="shared" si="156"/>
        <v/>
      </c>
      <c r="AO652" s="93" t="str">
        <f t="shared" si="157"/>
        <v/>
      </c>
      <c r="AP652" s="96" t="str">
        <f t="shared" si="158"/>
        <v/>
      </c>
      <c r="AQ652" s="93" t="str">
        <f t="shared" si="159"/>
        <v/>
      </c>
      <c r="AR652" s="96" t="str">
        <f t="shared" si="160"/>
        <v/>
      </c>
      <c r="AS652" s="93" t="str">
        <f t="shared" si="161"/>
        <v/>
      </c>
      <c r="AT652" s="96" t="str">
        <f t="shared" si="162"/>
        <v/>
      </c>
      <c r="AU652" s="93" t="str">
        <f t="shared" si="163"/>
        <v/>
      </c>
    </row>
    <row r="653" spans="1:47" x14ac:dyDescent="0.3">
      <c r="A653" t="s">
        <v>84</v>
      </c>
      <c r="B653" s="164" t="s">
        <v>2747</v>
      </c>
      <c r="C653" t="s">
        <v>2647</v>
      </c>
      <c r="D653" t="s">
        <v>1150</v>
      </c>
      <c r="E653" t="s">
        <v>90</v>
      </c>
      <c r="F653" t="s">
        <v>2465</v>
      </c>
      <c r="H653" t="s">
        <v>2578</v>
      </c>
      <c r="J653">
        <v>10800</v>
      </c>
      <c r="L653" t="s">
        <v>91</v>
      </c>
      <c r="O653" t="s">
        <v>135</v>
      </c>
      <c r="P653" s="33">
        <v>46268.709027777775</v>
      </c>
      <c r="Q653" s="33">
        <v>46265</v>
      </c>
      <c r="R653" s="33">
        <v>46269</v>
      </c>
      <c r="S653" s="33">
        <v>46269</v>
      </c>
      <c r="AH653" s="55">
        <f t="shared" si="150"/>
        <v>3</v>
      </c>
      <c r="AI653" s="55" t="str">
        <f t="shared" si="151"/>
        <v>FALSO</v>
      </c>
      <c r="AJ653" s="55">
        <f t="shared" si="152"/>
        <v>0</v>
      </c>
      <c r="AK653" s="93" t="str">
        <f t="shared" si="153"/>
        <v/>
      </c>
      <c r="AL653" s="96" t="str">
        <f t="shared" si="154"/>
        <v/>
      </c>
      <c r="AM653" s="93" t="str">
        <f t="shared" si="155"/>
        <v/>
      </c>
      <c r="AN653" s="96" t="str">
        <f t="shared" si="156"/>
        <v/>
      </c>
      <c r="AO653" s="93" t="str">
        <f t="shared" si="157"/>
        <v/>
      </c>
      <c r="AP653" s="96" t="str">
        <f t="shared" si="158"/>
        <v/>
      </c>
      <c r="AQ653" s="93" t="str">
        <f t="shared" si="159"/>
        <v/>
      </c>
      <c r="AR653" s="96" t="str">
        <f t="shared" si="160"/>
        <v/>
      </c>
      <c r="AS653" s="93" t="str">
        <f t="shared" si="161"/>
        <v/>
      </c>
      <c r="AT653" s="96" t="str">
        <f t="shared" si="162"/>
        <v/>
      </c>
      <c r="AU653" s="93" t="str">
        <f t="shared" si="163"/>
        <v/>
      </c>
    </row>
    <row r="654" spans="1:47" x14ac:dyDescent="0.3">
      <c r="A654" t="s">
        <v>84</v>
      </c>
      <c r="B654" s="164" t="s">
        <v>2748</v>
      </c>
      <c r="C654" t="s">
        <v>2647</v>
      </c>
      <c r="D654" t="s">
        <v>1150</v>
      </c>
      <c r="E654" t="s">
        <v>90</v>
      </c>
      <c r="F654" t="s">
        <v>2465</v>
      </c>
      <c r="H654" t="s">
        <v>2749</v>
      </c>
      <c r="L654" t="s">
        <v>91</v>
      </c>
      <c r="O654" t="s">
        <v>135</v>
      </c>
      <c r="P654" s="33">
        <v>46268.70208333333</v>
      </c>
      <c r="Q654" s="33">
        <v>46265</v>
      </c>
      <c r="R654" s="33">
        <v>46269</v>
      </c>
      <c r="AH654" s="55" t="str">
        <f t="shared" si="150"/>
        <v/>
      </c>
      <c r="AI654" s="55" t="str">
        <f t="shared" si="151"/>
        <v>FALSO</v>
      </c>
      <c r="AJ654" s="55">
        <f t="shared" si="152"/>
        <v>0</v>
      </c>
      <c r="AK654" s="93" t="str">
        <f t="shared" si="153"/>
        <v/>
      </c>
      <c r="AL654" s="96" t="str">
        <f t="shared" si="154"/>
        <v/>
      </c>
      <c r="AM654" s="93" t="str">
        <f t="shared" si="155"/>
        <v/>
      </c>
      <c r="AN654" s="96" t="str">
        <f t="shared" si="156"/>
        <v/>
      </c>
      <c r="AO654" s="93" t="str">
        <f t="shared" si="157"/>
        <v/>
      </c>
      <c r="AP654" s="96" t="str">
        <f t="shared" si="158"/>
        <v/>
      </c>
      <c r="AQ654" s="93" t="str">
        <f t="shared" si="159"/>
        <v/>
      </c>
      <c r="AR654" s="96" t="str">
        <f t="shared" si="160"/>
        <v/>
      </c>
      <c r="AS654" s="93" t="str">
        <f t="shared" si="161"/>
        <v/>
      </c>
      <c r="AT654" s="96" t="str">
        <f t="shared" si="162"/>
        <v/>
      </c>
      <c r="AU654" s="93" t="str">
        <f t="shared" si="163"/>
        <v/>
      </c>
    </row>
    <row r="655" spans="1:47" x14ac:dyDescent="0.3">
      <c r="A655" t="s">
        <v>84</v>
      </c>
      <c r="B655" s="164" t="s">
        <v>2750</v>
      </c>
      <c r="C655" t="s">
        <v>2647</v>
      </c>
      <c r="D655" t="s">
        <v>1150</v>
      </c>
      <c r="E655" t="s">
        <v>90</v>
      </c>
      <c r="F655" t="s">
        <v>2465</v>
      </c>
      <c r="H655" t="s">
        <v>2751</v>
      </c>
      <c r="L655" t="s">
        <v>91</v>
      </c>
      <c r="O655" t="s">
        <v>135</v>
      </c>
      <c r="P655" s="33">
        <v>46268.695138888892</v>
      </c>
      <c r="Q655" s="33">
        <v>46265</v>
      </c>
      <c r="R655" s="33">
        <v>46269</v>
      </c>
      <c r="AH655" s="55" t="str">
        <f t="shared" si="150"/>
        <v/>
      </c>
      <c r="AI655" s="55" t="str">
        <f t="shared" si="151"/>
        <v>FALSO</v>
      </c>
      <c r="AJ655" s="55">
        <f t="shared" si="152"/>
        <v>0</v>
      </c>
      <c r="AK655" s="93" t="str">
        <f t="shared" si="153"/>
        <v/>
      </c>
      <c r="AL655" s="96" t="str">
        <f t="shared" si="154"/>
        <v/>
      </c>
      <c r="AM655" s="93" t="str">
        <f t="shared" si="155"/>
        <v/>
      </c>
      <c r="AN655" s="96" t="str">
        <f t="shared" si="156"/>
        <v/>
      </c>
      <c r="AO655" s="93" t="str">
        <f t="shared" si="157"/>
        <v/>
      </c>
      <c r="AP655" s="96" t="str">
        <f t="shared" si="158"/>
        <v/>
      </c>
      <c r="AQ655" s="93" t="str">
        <f t="shared" si="159"/>
        <v/>
      </c>
      <c r="AR655" s="96" t="str">
        <f t="shared" si="160"/>
        <v/>
      </c>
      <c r="AS655" s="93" t="str">
        <f t="shared" si="161"/>
        <v/>
      </c>
      <c r="AT655" s="96" t="str">
        <f t="shared" si="162"/>
        <v/>
      </c>
      <c r="AU655" s="93" t="str">
        <f t="shared" si="163"/>
        <v/>
      </c>
    </row>
    <row r="656" spans="1:47" x14ac:dyDescent="0.3">
      <c r="A656" t="s">
        <v>84</v>
      </c>
      <c r="B656" s="164" t="s">
        <v>2752</v>
      </c>
      <c r="C656" t="s">
        <v>2647</v>
      </c>
      <c r="D656" t="s">
        <v>1150</v>
      </c>
      <c r="E656" t="s">
        <v>90</v>
      </c>
      <c r="F656" t="s">
        <v>2465</v>
      </c>
      <c r="H656" t="s">
        <v>2753</v>
      </c>
      <c r="L656" t="s">
        <v>91</v>
      </c>
      <c r="O656" t="s">
        <v>135</v>
      </c>
      <c r="P656" s="33">
        <v>46268.650694444441</v>
      </c>
      <c r="Q656" s="33">
        <v>46265</v>
      </c>
      <c r="R656" s="33">
        <v>46269</v>
      </c>
      <c r="AH656" s="55" t="str">
        <f t="shared" si="150"/>
        <v/>
      </c>
      <c r="AI656" s="55" t="str">
        <f t="shared" si="151"/>
        <v>FALSO</v>
      </c>
      <c r="AJ656" s="55">
        <f t="shared" si="152"/>
        <v>0</v>
      </c>
      <c r="AK656" s="93" t="str">
        <f t="shared" si="153"/>
        <v/>
      </c>
      <c r="AL656" s="96" t="str">
        <f t="shared" si="154"/>
        <v/>
      </c>
      <c r="AM656" s="93" t="str">
        <f t="shared" si="155"/>
        <v/>
      </c>
      <c r="AN656" s="96" t="str">
        <f t="shared" si="156"/>
        <v/>
      </c>
      <c r="AO656" s="93" t="str">
        <f t="shared" si="157"/>
        <v/>
      </c>
      <c r="AP656" s="96" t="str">
        <f t="shared" si="158"/>
        <v/>
      </c>
      <c r="AQ656" s="93" t="str">
        <f t="shared" si="159"/>
        <v/>
      </c>
      <c r="AR656" s="96" t="str">
        <f t="shared" si="160"/>
        <v/>
      </c>
      <c r="AS656" s="93" t="str">
        <f t="shared" si="161"/>
        <v/>
      </c>
      <c r="AT656" s="96" t="str">
        <f t="shared" si="162"/>
        <v/>
      </c>
      <c r="AU656" s="93" t="str">
        <f t="shared" si="163"/>
        <v/>
      </c>
    </row>
    <row r="657" spans="1:47" x14ac:dyDescent="0.3">
      <c r="A657" t="s">
        <v>84</v>
      </c>
      <c r="B657" s="164" t="s">
        <v>2754</v>
      </c>
      <c r="C657" t="s">
        <v>2647</v>
      </c>
      <c r="D657" t="s">
        <v>1150</v>
      </c>
      <c r="E657" t="s">
        <v>90</v>
      </c>
      <c r="F657" t="s">
        <v>2465</v>
      </c>
      <c r="H657" t="s">
        <v>2755</v>
      </c>
      <c r="L657" t="s">
        <v>91</v>
      </c>
      <c r="O657" t="s">
        <v>135</v>
      </c>
      <c r="P657" s="33">
        <v>46268.647222222222</v>
      </c>
      <c r="Q657" s="33">
        <v>46265</v>
      </c>
      <c r="R657" s="33">
        <v>46269</v>
      </c>
      <c r="AH657" s="55" t="str">
        <f t="shared" si="150"/>
        <v/>
      </c>
      <c r="AI657" s="55" t="str">
        <f t="shared" si="151"/>
        <v>FALSO</v>
      </c>
      <c r="AJ657" s="55">
        <f t="shared" si="152"/>
        <v>0</v>
      </c>
      <c r="AK657" s="93" t="str">
        <f t="shared" si="153"/>
        <v/>
      </c>
      <c r="AL657" s="96" t="str">
        <f t="shared" si="154"/>
        <v/>
      </c>
      <c r="AM657" s="93" t="str">
        <f t="shared" si="155"/>
        <v/>
      </c>
      <c r="AN657" s="96" t="str">
        <f t="shared" si="156"/>
        <v/>
      </c>
      <c r="AO657" s="93" t="str">
        <f t="shared" si="157"/>
        <v/>
      </c>
      <c r="AP657" s="96" t="str">
        <f t="shared" si="158"/>
        <v/>
      </c>
      <c r="AQ657" s="93" t="str">
        <f t="shared" si="159"/>
        <v/>
      </c>
      <c r="AR657" s="96" t="str">
        <f t="shared" si="160"/>
        <v/>
      </c>
      <c r="AS657" s="93" t="str">
        <f t="shared" si="161"/>
        <v/>
      </c>
      <c r="AT657" s="96" t="str">
        <f t="shared" si="162"/>
        <v/>
      </c>
      <c r="AU657" s="93" t="str">
        <f t="shared" si="163"/>
        <v/>
      </c>
    </row>
    <row r="658" spans="1:47" x14ac:dyDescent="0.3">
      <c r="A658" t="s">
        <v>84</v>
      </c>
      <c r="B658" s="164" t="s">
        <v>2756</v>
      </c>
      <c r="C658" t="s">
        <v>2647</v>
      </c>
      <c r="D658" t="s">
        <v>1150</v>
      </c>
      <c r="E658" t="s">
        <v>90</v>
      </c>
      <c r="F658" t="s">
        <v>2465</v>
      </c>
      <c r="H658" t="s">
        <v>2757</v>
      </c>
      <c r="L658" t="s">
        <v>91</v>
      </c>
      <c r="O658" t="s">
        <v>135</v>
      </c>
      <c r="P658" s="33">
        <v>46268.645833333336</v>
      </c>
      <c r="Q658" s="33">
        <v>46265</v>
      </c>
      <c r="R658" s="33">
        <v>46269</v>
      </c>
      <c r="AH658" s="55" t="str">
        <f t="shared" si="150"/>
        <v/>
      </c>
      <c r="AI658" s="55" t="str">
        <f t="shared" si="151"/>
        <v>FALSO</v>
      </c>
      <c r="AJ658" s="55">
        <f t="shared" si="152"/>
        <v>0</v>
      </c>
      <c r="AK658" s="93" t="str">
        <f t="shared" si="153"/>
        <v/>
      </c>
      <c r="AL658" s="96" t="str">
        <f t="shared" si="154"/>
        <v/>
      </c>
      <c r="AM658" s="93" t="str">
        <f t="shared" si="155"/>
        <v/>
      </c>
      <c r="AN658" s="96" t="str">
        <f t="shared" si="156"/>
        <v/>
      </c>
      <c r="AO658" s="93" t="str">
        <f t="shared" si="157"/>
        <v/>
      </c>
      <c r="AP658" s="96" t="str">
        <f t="shared" si="158"/>
        <v/>
      </c>
      <c r="AQ658" s="93" t="str">
        <f t="shared" si="159"/>
        <v/>
      </c>
      <c r="AR658" s="96" t="str">
        <f t="shared" si="160"/>
        <v/>
      </c>
      <c r="AS658" s="93" t="str">
        <f t="shared" si="161"/>
        <v/>
      </c>
      <c r="AT658" s="96" t="str">
        <f t="shared" si="162"/>
        <v/>
      </c>
      <c r="AU658" s="93" t="str">
        <f t="shared" si="163"/>
        <v/>
      </c>
    </row>
    <row r="659" spans="1:47" x14ac:dyDescent="0.3">
      <c r="A659" t="s">
        <v>84</v>
      </c>
      <c r="B659" s="164" t="s">
        <v>2758</v>
      </c>
      <c r="C659" t="s">
        <v>2647</v>
      </c>
      <c r="D659" t="s">
        <v>1150</v>
      </c>
      <c r="E659" t="s">
        <v>90</v>
      </c>
      <c r="F659" t="s">
        <v>2465</v>
      </c>
      <c r="H659" t="s">
        <v>2759</v>
      </c>
      <c r="L659" t="s">
        <v>91</v>
      </c>
      <c r="O659" t="s">
        <v>135</v>
      </c>
      <c r="P659" s="33">
        <v>46268.633333333331</v>
      </c>
      <c r="Q659" s="33">
        <v>46265</v>
      </c>
      <c r="R659" s="33">
        <v>46269</v>
      </c>
      <c r="AH659" s="55" t="str">
        <f t="shared" si="150"/>
        <v/>
      </c>
      <c r="AI659" s="55" t="str">
        <f t="shared" si="151"/>
        <v>FALSO</v>
      </c>
      <c r="AJ659" s="55">
        <f t="shared" si="152"/>
        <v>0</v>
      </c>
      <c r="AK659" s="93" t="str">
        <f t="shared" si="153"/>
        <v/>
      </c>
      <c r="AL659" s="96" t="str">
        <f t="shared" si="154"/>
        <v/>
      </c>
      <c r="AM659" s="93" t="str">
        <f t="shared" si="155"/>
        <v/>
      </c>
      <c r="AN659" s="96" t="str">
        <f t="shared" si="156"/>
        <v/>
      </c>
      <c r="AO659" s="93" t="str">
        <f t="shared" si="157"/>
        <v/>
      </c>
      <c r="AP659" s="96" t="str">
        <f t="shared" si="158"/>
        <v/>
      </c>
      <c r="AQ659" s="93" t="str">
        <f t="shared" si="159"/>
        <v/>
      </c>
      <c r="AR659" s="96" t="str">
        <f t="shared" si="160"/>
        <v/>
      </c>
      <c r="AS659" s="93" t="str">
        <f t="shared" si="161"/>
        <v/>
      </c>
      <c r="AT659" s="96" t="str">
        <f t="shared" si="162"/>
        <v/>
      </c>
      <c r="AU659" s="93" t="str">
        <f t="shared" si="163"/>
        <v/>
      </c>
    </row>
    <row r="660" spans="1:47" x14ac:dyDescent="0.3">
      <c r="A660" t="s">
        <v>84</v>
      </c>
      <c r="B660" s="164" t="s">
        <v>2760</v>
      </c>
      <c r="C660" t="s">
        <v>2647</v>
      </c>
      <c r="D660" t="s">
        <v>1150</v>
      </c>
      <c r="E660" t="s">
        <v>90</v>
      </c>
      <c r="F660" t="s">
        <v>2465</v>
      </c>
      <c r="H660" t="s">
        <v>2761</v>
      </c>
      <c r="L660" t="s">
        <v>91</v>
      </c>
      <c r="O660" t="s">
        <v>135</v>
      </c>
      <c r="P660" s="33">
        <v>46268.630555555559</v>
      </c>
      <c r="Q660" s="33">
        <v>46265</v>
      </c>
      <c r="R660" s="33">
        <v>46269</v>
      </c>
      <c r="AH660" s="55" t="str">
        <f t="shared" si="150"/>
        <v/>
      </c>
      <c r="AI660" s="55" t="str">
        <f t="shared" si="151"/>
        <v>FALSO</v>
      </c>
      <c r="AJ660" s="55">
        <f t="shared" si="152"/>
        <v>0</v>
      </c>
      <c r="AK660" s="93" t="str">
        <f t="shared" si="153"/>
        <v/>
      </c>
      <c r="AL660" s="96" t="str">
        <f t="shared" si="154"/>
        <v/>
      </c>
      <c r="AM660" s="93" t="str">
        <f t="shared" si="155"/>
        <v/>
      </c>
      <c r="AN660" s="96" t="str">
        <f t="shared" si="156"/>
        <v/>
      </c>
      <c r="AO660" s="93" t="str">
        <f t="shared" si="157"/>
        <v/>
      </c>
      <c r="AP660" s="96" t="str">
        <f t="shared" si="158"/>
        <v/>
      </c>
      <c r="AQ660" s="93" t="str">
        <f t="shared" si="159"/>
        <v/>
      </c>
      <c r="AR660" s="96" t="str">
        <f t="shared" si="160"/>
        <v/>
      </c>
      <c r="AS660" s="93" t="str">
        <f t="shared" si="161"/>
        <v/>
      </c>
      <c r="AT660" s="96" t="str">
        <f t="shared" si="162"/>
        <v/>
      </c>
      <c r="AU660" s="93" t="str">
        <f t="shared" si="163"/>
        <v/>
      </c>
    </row>
    <row r="661" spans="1:47" x14ac:dyDescent="0.3">
      <c r="A661" t="s">
        <v>84</v>
      </c>
      <c r="B661" s="164" t="s">
        <v>2762</v>
      </c>
      <c r="C661" t="s">
        <v>2647</v>
      </c>
      <c r="D661" t="s">
        <v>1150</v>
      </c>
      <c r="E661" t="s">
        <v>90</v>
      </c>
      <c r="F661" t="s">
        <v>2465</v>
      </c>
      <c r="H661" t="s">
        <v>2763</v>
      </c>
      <c r="L661" t="s">
        <v>91</v>
      </c>
      <c r="O661" t="s">
        <v>135</v>
      </c>
      <c r="P661" s="33">
        <v>46268.625</v>
      </c>
      <c r="Q661" s="33">
        <v>46265</v>
      </c>
      <c r="R661" s="33">
        <v>46269</v>
      </c>
      <c r="AH661" s="55" t="str">
        <f t="shared" si="150"/>
        <v/>
      </c>
      <c r="AI661" s="55" t="str">
        <f t="shared" si="151"/>
        <v>FALSO</v>
      </c>
      <c r="AJ661" s="55">
        <f t="shared" si="152"/>
        <v>0</v>
      </c>
      <c r="AK661" s="93" t="str">
        <f t="shared" si="153"/>
        <v/>
      </c>
      <c r="AL661" s="96" t="str">
        <f t="shared" si="154"/>
        <v/>
      </c>
      <c r="AM661" s="93" t="str">
        <f t="shared" si="155"/>
        <v/>
      </c>
      <c r="AN661" s="96" t="str">
        <f t="shared" si="156"/>
        <v/>
      </c>
      <c r="AO661" s="93" t="str">
        <f t="shared" si="157"/>
        <v/>
      </c>
      <c r="AP661" s="96" t="str">
        <f t="shared" si="158"/>
        <v/>
      </c>
      <c r="AQ661" s="93" t="str">
        <f t="shared" si="159"/>
        <v/>
      </c>
      <c r="AR661" s="96" t="str">
        <f t="shared" si="160"/>
        <v/>
      </c>
      <c r="AS661" s="93" t="str">
        <f t="shared" si="161"/>
        <v/>
      </c>
      <c r="AT661" s="96" t="str">
        <f t="shared" si="162"/>
        <v/>
      </c>
      <c r="AU661" s="93" t="str">
        <f t="shared" si="163"/>
        <v/>
      </c>
    </row>
    <row r="662" spans="1:47" x14ac:dyDescent="0.3">
      <c r="A662" t="s">
        <v>84</v>
      </c>
      <c r="B662" s="164" t="s">
        <v>2764</v>
      </c>
      <c r="C662" t="s">
        <v>2647</v>
      </c>
      <c r="D662" t="s">
        <v>1150</v>
      </c>
      <c r="E662" t="s">
        <v>90</v>
      </c>
      <c r="F662" t="s">
        <v>2465</v>
      </c>
      <c r="H662" t="s">
        <v>2765</v>
      </c>
      <c r="L662" t="s">
        <v>91</v>
      </c>
      <c r="O662" t="s">
        <v>135</v>
      </c>
      <c r="P662" s="33">
        <v>46268.620833333334</v>
      </c>
      <c r="Q662" s="33">
        <v>46265</v>
      </c>
      <c r="R662" s="33">
        <v>46269</v>
      </c>
      <c r="AH662" s="55" t="str">
        <f t="shared" si="150"/>
        <v/>
      </c>
      <c r="AI662" s="55" t="str">
        <f t="shared" si="151"/>
        <v>FALSO</v>
      </c>
      <c r="AJ662" s="55">
        <f t="shared" si="152"/>
        <v>0</v>
      </c>
      <c r="AK662" s="93" t="str">
        <f t="shared" si="153"/>
        <v/>
      </c>
      <c r="AL662" s="96" t="str">
        <f t="shared" si="154"/>
        <v/>
      </c>
      <c r="AM662" s="93" t="str">
        <f t="shared" si="155"/>
        <v/>
      </c>
      <c r="AN662" s="96" t="str">
        <f t="shared" si="156"/>
        <v/>
      </c>
      <c r="AO662" s="93" t="str">
        <f t="shared" si="157"/>
        <v/>
      </c>
      <c r="AP662" s="96" t="str">
        <f t="shared" si="158"/>
        <v/>
      </c>
      <c r="AQ662" s="93" t="str">
        <f t="shared" si="159"/>
        <v/>
      </c>
      <c r="AR662" s="96" t="str">
        <f t="shared" si="160"/>
        <v/>
      </c>
      <c r="AS662" s="93" t="str">
        <f t="shared" si="161"/>
        <v/>
      </c>
      <c r="AT662" s="96" t="str">
        <f t="shared" si="162"/>
        <v/>
      </c>
      <c r="AU662" s="93" t="str">
        <f t="shared" si="163"/>
        <v/>
      </c>
    </row>
    <row r="663" spans="1:47" x14ac:dyDescent="0.3">
      <c r="A663" t="s">
        <v>84</v>
      </c>
      <c r="B663" s="164" t="s">
        <v>2766</v>
      </c>
      <c r="C663" t="s">
        <v>2647</v>
      </c>
      <c r="D663" t="s">
        <v>1150</v>
      </c>
      <c r="E663" t="s">
        <v>90</v>
      </c>
      <c r="F663" t="s">
        <v>2465</v>
      </c>
      <c r="H663" t="s">
        <v>2767</v>
      </c>
      <c r="L663" t="s">
        <v>91</v>
      </c>
      <c r="O663" t="s">
        <v>135</v>
      </c>
      <c r="P663" s="33">
        <v>46268.612500000003</v>
      </c>
      <c r="Q663" s="33">
        <v>46265</v>
      </c>
      <c r="R663" s="33">
        <v>46269</v>
      </c>
      <c r="AH663" s="55" t="str">
        <f t="shared" si="150"/>
        <v/>
      </c>
      <c r="AI663" s="55" t="str">
        <f t="shared" si="151"/>
        <v>FALSO</v>
      </c>
      <c r="AJ663" s="55">
        <f t="shared" si="152"/>
        <v>0</v>
      </c>
      <c r="AK663" s="93" t="str">
        <f t="shared" si="153"/>
        <v/>
      </c>
      <c r="AL663" s="96" t="str">
        <f t="shared" si="154"/>
        <v/>
      </c>
      <c r="AM663" s="93" t="str">
        <f t="shared" si="155"/>
        <v/>
      </c>
      <c r="AN663" s="96" t="str">
        <f t="shared" si="156"/>
        <v/>
      </c>
      <c r="AO663" s="93" t="str">
        <f t="shared" si="157"/>
        <v/>
      </c>
      <c r="AP663" s="96" t="str">
        <f t="shared" si="158"/>
        <v/>
      </c>
      <c r="AQ663" s="93" t="str">
        <f t="shared" si="159"/>
        <v/>
      </c>
      <c r="AR663" s="96" t="str">
        <f t="shared" si="160"/>
        <v/>
      </c>
      <c r="AS663" s="93" t="str">
        <f t="shared" si="161"/>
        <v/>
      </c>
      <c r="AT663" s="96" t="str">
        <f t="shared" si="162"/>
        <v/>
      </c>
      <c r="AU663" s="93" t="str">
        <f t="shared" si="163"/>
        <v/>
      </c>
    </row>
    <row r="664" spans="1:47" x14ac:dyDescent="0.3">
      <c r="A664" t="s">
        <v>84</v>
      </c>
      <c r="B664" s="164" t="s">
        <v>2768</v>
      </c>
      <c r="C664" t="s">
        <v>2647</v>
      </c>
      <c r="D664" t="s">
        <v>1150</v>
      </c>
      <c r="E664" t="s">
        <v>90</v>
      </c>
      <c r="F664" t="s">
        <v>2465</v>
      </c>
      <c r="H664" t="s">
        <v>2769</v>
      </c>
      <c r="L664" t="s">
        <v>91</v>
      </c>
      <c r="O664" t="s">
        <v>135</v>
      </c>
      <c r="P664" s="33">
        <v>46268.465277777781</v>
      </c>
      <c r="Q664" s="33">
        <v>46265</v>
      </c>
      <c r="R664" s="33">
        <v>46269</v>
      </c>
      <c r="AH664" s="55" t="str">
        <f t="shared" si="150"/>
        <v/>
      </c>
      <c r="AI664" s="55" t="str">
        <f t="shared" si="151"/>
        <v>FALSO</v>
      </c>
      <c r="AJ664" s="55">
        <f t="shared" si="152"/>
        <v>0</v>
      </c>
      <c r="AK664" s="93" t="str">
        <f t="shared" si="153"/>
        <v/>
      </c>
      <c r="AL664" s="96" t="str">
        <f t="shared" si="154"/>
        <v/>
      </c>
      <c r="AM664" s="93" t="str">
        <f t="shared" si="155"/>
        <v/>
      </c>
      <c r="AN664" s="96" t="str">
        <f t="shared" si="156"/>
        <v/>
      </c>
      <c r="AO664" s="93" t="str">
        <f t="shared" si="157"/>
        <v/>
      </c>
      <c r="AP664" s="96" t="str">
        <f t="shared" si="158"/>
        <v/>
      </c>
      <c r="AQ664" s="93" t="str">
        <f t="shared" si="159"/>
        <v/>
      </c>
      <c r="AR664" s="96" t="str">
        <f t="shared" si="160"/>
        <v/>
      </c>
      <c r="AS664" s="93" t="str">
        <f t="shared" si="161"/>
        <v/>
      </c>
      <c r="AT664" s="96" t="str">
        <f t="shared" si="162"/>
        <v/>
      </c>
      <c r="AU664" s="93" t="str">
        <f t="shared" si="163"/>
        <v/>
      </c>
    </row>
    <row r="665" spans="1:47" x14ac:dyDescent="0.3">
      <c r="A665" t="s">
        <v>84</v>
      </c>
      <c r="B665" s="164" t="s">
        <v>2770</v>
      </c>
      <c r="C665" t="s">
        <v>2647</v>
      </c>
      <c r="D665" t="s">
        <v>1150</v>
      </c>
      <c r="E665" t="s">
        <v>90</v>
      </c>
      <c r="F665" t="s">
        <v>2465</v>
      </c>
      <c r="H665" t="s">
        <v>2771</v>
      </c>
      <c r="J665">
        <v>10800</v>
      </c>
      <c r="L665" t="s">
        <v>91</v>
      </c>
      <c r="O665" t="s">
        <v>135</v>
      </c>
      <c r="P665" s="33">
        <v>46268.410416666666</v>
      </c>
      <c r="Q665" s="33">
        <v>46265</v>
      </c>
      <c r="R665" s="33">
        <v>46274</v>
      </c>
      <c r="AH665" s="55">
        <f t="shared" si="150"/>
        <v>3</v>
      </c>
      <c r="AI665" s="55" t="str">
        <f t="shared" si="151"/>
        <v>FALSO</v>
      </c>
      <c r="AJ665" s="55">
        <f t="shared" si="152"/>
        <v>0</v>
      </c>
      <c r="AK665" s="93" t="str">
        <f t="shared" si="153"/>
        <v/>
      </c>
      <c r="AL665" s="96" t="str">
        <f t="shared" si="154"/>
        <v/>
      </c>
      <c r="AM665" s="93" t="str">
        <f t="shared" si="155"/>
        <v/>
      </c>
      <c r="AN665" s="96" t="str">
        <f t="shared" si="156"/>
        <v/>
      </c>
      <c r="AO665" s="93" t="str">
        <f t="shared" si="157"/>
        <v/>
      </c>
      <c r="AP665" s="96" t="str">
        <f t="shared" si="158"/>
        <v/>
      </c>
      <c r="AQ665" s="93" t="str">
        <f t="shared" si="159"/>
        <v/>
      </c>
      <c r="AR665" s="96" t="str">
        <f t="shared" si="160"/>
        <v/>
      </c>
      <c r="AS665" s="93" t="str">
        <f t="shared" si="161"/>
        <v/>
      </c>
      <c r="AT665" s="96" t="str">
        <f t="shared" si="162"/>
        <v/>
      </c>
      <c r="AU665" s="93" t="str">
        <f t="shared" si="163"/>
        <v/>
      </c>
    </row>
    <row r="666" spans="1:47" x14ac:dyDescent="0.3">
      <c r="A666" t="s">
        <v>84</v>
      </c>
      <c r="B666" s="164" t="s">
        <v>2772</v>
      </c>
      <c r="C666" t="s">
        <v>2647</v>
      </c>
      <c r="D666" t="s">
        <v>1150</v>
      </c>
      <c r="E666" t="s">
        <v>90</v>
      </c>
      <c r="F666" t="s">
        <v>2465</v>
      </c>
      <c r="H666" t="s">
        <v>2773</v>
      </c>
      <c r="L666" t="s">
        <v>91</v>
      </c>
      <c r="O666" t="s">
        <v>135</v>
      </c>
      <c r="P666" s="33">
        <v>46267.879166666666</v>
      </c>
      <c r="Q666" s="33">
        <v>46265</v>
      </c>
      <c r="R666" s="33">
        <v>46269</v>
      </c>
      <c r="AH666" s="55" t="str">
        <f t="shared" si="150"/>
        <v/>
      </c>
      <c r="AI666" s="55" t="str">
        <f t="shared" si="151"/>
        <v>FALSO</v>
      </c>
      <c r="AJ666" s="55">
        <f t="shared" si="152"/>
        <v>0</v>
      </c>
      <c r="AK666" s="93" t="str">
        <f t="shared" si="153"/>
        <v/>
      </c>
      <c r="AL666" s="96" t="str">
        <f t="shared" si="154"/>
        <v/>
      </c>
      <c r="AM666" s="93" t="str">
        <f t="shared" si="155"/>
        <v/>
      </c>
      <c r="AN666" s="96" t="str">
        <f t="shared" si="156"/>
        <v/>
      </c>
      <c r="AO666" s="93" t="str">
        <f t="shared" si="157"/>
        <v/>
      </c>
      <c r="AP666" s="96" t="str">
        <f t="shared" si="158"/>
        <v/>
      </c>
      <c r="AQ666" s="93" t="str">
        <f t="shared" si="159"/>
        <v/>
      </c>
      <c r="AR666" s="96" t="str">
        <f t="shared" si="160"/>
        <v/>
      </c>
      <c r="AS666" s="93" t="str">
        <f t="shared" si="161"/>
        <v/>
      </c>
      <c r="AT666" s="96" t="str">
        <f t="shared" si="162"/>
        <v/>
      </c>
      <c r="AU666" s="93" t="str">
        <f t="shared" si="163"/>
        <v/>
      </c>
    </row>
    <row r="667" spans="1:47" x14ac:dyDescent="0.3">
      <c r="A667" t="s">
        <v>84</v>
      </c>
      <c r="B667" s="164" t="s">
        <v>2774</v>
      </c>
      <c r="C667" t="s">
        <v>2647</v>
      </c>
      <c r="D667" t="s">
        <v>1150</v>
      </c>
      <c r="E667" t="s">
        <v>90</v>
      </c>
      <c r="F667" t="s">
        <v>2465</v>
      </c>
      <c r="H667" t="s">
        <v>2775</v>
      </c>
      <c r="L667" t="s">
        <v>91</v>
      </c>
      <c r="O667" t="s">
        <v>135</v>
      </c>
      <c r="P667" s="33">
        <v>46267.868750000001</v>
      </c>
      <c r="Q667" s="33">
        <v>46265</v>
      </c>
      <c r="R667" s="33">
        <v>46269</v>
      </c>
      <c r="AH667" s="55" t="str">
        <f t="shared" si="150"/>
        <v/>
      </c>
      <c r="AI667" s="55" t="str">
        <f t="shared" si="151"/>
        <v>FALSO</v>
      </c>
      <c r="AJ667" s="55">
        <f t="shared" si="152"/>
        <v>0</v>
      </c>
      <c r="AK667" s="93" t="str">
        <f t="shared" si="153"/>
        <v/>
      </c>
      <c r="AL667" s="96" t="str">
        <f t="shared" si="154"/>
        <v/>
      </c>
      <c r="AM667" s="93" t="str">
        <f t="shared" si="155"/>
        <v/>
      </c>
      <c r="AN667" s="96" t="str">
        <f t="shared" si="156"/>
        <v/>
      </c>
      <c r="AO667" s="93" t="str">
        <f t="shared" si="157"/>
        <v/>
      </c>
      <c r="AP667" s="96" t="str">
        <f t="shared" si="158"/>
        <v/>
      </c>
      <c r="AQ667" s="93" t="str">
        <f t="shared" si="159"/>
        <v/>
      </c>
      <c r="AR667" s="96" t="str">
        <f t="shared" si="160"/>
        <v/>
      </c>
      <c r="AS667" s="93" t="str">
        <f t="shared" si="161"/>
        <v/>
      </c>
      <c r="AT667" s="96" t="str">
        <f t="shared" si="162"/>
        <v/>
      </c>
      <c r="AU667" s="93" t="str">
        <f t="shared" si="163"/>
        <v/>
      </c>
    </row>
    <row r="668" spans="1:47" x14ac:dyDescent="0.3">
      <c r="A668" t="s">
        <v>84</v>
      </c>
      <c r="B668" s="164" t="s">
        <v>2776</v>
      </c>
      <c r="C668" t="s">
        <v>2647</v>
      </c>
      <c r="D668" t="s">
        <v>1150</v>
      </c>
      <c r="E668" t="s">
        <v>90</v>
      </c>
      <c r="F668" t="s">
        <v>2465</v>
      </c>
      <c r="H668" t="s">
        <v>2777</v>
      </c>
      <c r="L668" t="s">
        <v>91</v>
      </c>
      <c r="O668" t="s">
        <v>135</v>
      </c>
      <c r="P668" s="33">
        <v>46267.779166666667</v>
      </c>
      <c r="Q668" s="33">
        <v>46265</v>
      </c>
      <c r="R668" s="33">
        <v>46269</v>
      </c>
      <c r="AH668" s="55" t="str">
        <f t="shared" si="150"/>
        <v/>
      </c>
      <c r="AI668" s="55" t="str">
        <f t="shared" si="151"/>
        <v>FALSO</v>
      </c>
      <c r="AJ668" s="55">
        <f t="shared" si="152"/>
        <v>0</v>
      </c>
      <c r="AK668" s="93" t="str">
        <f t="shared" si="153"/>
        <v/>
      </c>
      <c r="AL668" s="96" t="str">
        <f t="shared" si="154"/>
        <v/>
      </c>
      <c r="AM668" s="93" t="str">
        <f t="shared" si="155"/>
        <v/>
      </c>
      <c r="AN668" s="96" t="str">
        <f t="shared" si="156"/>
        <v/>
      </c>
      <c r="AO668" s="93" t="str">
        <f t="shared" si="157"/>
        <v/>
      </c>
      <c r="AP668" s="96" t="str">
        <f t="shared" si="158"/>
        <v/>
      </c>
      <c r="AQ668" s="93" t="str">
        <f t="shared" si="159"/>
        <v/>
      </c>
      <c r="AR668" s="96" t="str">
        <f t="shared" si="160"/>
        <v/>
      </c>
      <c r="AS668" s="93" t="str">
        <f t="shared" si="161"/>
        <v/>
      </c>
      <c r="AT668" s="96" t="str">
        <f t="shared" si="162"/>
        <v/>
      </c>
      <c r="AU668" s="93" t="str">
        <f t="shared" si="163"/>
        <v/>
      </c>
    </row>
    <row r="669" spans="1:47" x14ac:dyDescent="0.3">
      <c r="A669" t="s">
        <v>84</v>
      </c>
      <c r="B669" s="164" t="s">
        <v>2778</v>
      </c>
      <c r="C669" t="s">
        <v>2647</v>
      </c>
      <c r="D669" t="s">
        <v>1150</v>
      </c>
      <c r="E669" t="s">
        <v>90</v>
      </c>
      <c r="F669" t="s">
        <v>2465</v>
      </c>
      <c r="H669" t="s">
        <v>2779</v>
      </c>
      <c r="L669" t="s">
        <v>91</v>
      </c>
      <c r="O669" t="s">
        <v>135</v>
      </c>
      <c r="P669" s="33">
        <v>46267.775694444441</v>
      </c>
      <c r="Q669" s="33">
        <v>46265</v>
      </c>
      <c r="R669" s="33">
        <v>46269</v>
      </c>
      <c r="AH669" s="55" t="str">
        <f t="shared" si="150"/>
        <v/>
      </c>
      <c r="AI669" s="55" t="str">
        <f t="shared" si="151"/>
        <v>FALSO</v>
      </c>
      <c r="AJ669" s="55">
        <f t="shared" si="152"/>
        <v>0</v>
      </c>
      <c r="AK669" s="93" t="str">
        <f t="shared" si="153"/>
        <v/>
      </c>
      <c r="AL669" s="96" t="str">
        <f t="shared" si="154"/>
        <v/>
      </c>
      <c r="AM669" s="93" t="str">
        <f t="shared" si="155"/>
        <v/>
      </c>
      <c r="AN669" s="96" t="str">
        <f t="shared" si="156"/>
        <v/>
      </c>
      <c r="AO669" s="93" t="str">
        <f t="shared" si="157"/>
        <v/>
      </c>
      <c r="AP669" s="96" t="str">
        <f t="shared" si="158"/>
        <v/>
      </c>
      <c r="AQ669" s="93" t="str">
        <f t="shared" si="159"/>
        <v/>
      </c>
      <c r="AR669" s="96" t="str">
        <f t="shared" si="160"/>
        <v/>
      </c>
      <c r="AS669" s="93" t="str">
        <f t="shared" si="161"/>
        <v/>
      </c>
      <c r="AT669" s="96" t="str">
        <f t="shared" si="162"/>
        <v/>
      </c>
      <c r="AU669" s="93" t="str">
        <f t="shared" si="163"/>
        <v/>
      </c>
    </row>
    <row r="670" spans="1:47" x14ac:dyDescent="0.3">
      <c r="A670" t="s">
        <v>84</v>
      </c>
      <c r="B670" s="164" t="s">
        <v>2780</v>
      </c>
      <c r="C670" t="s">
        <v>2647</v>
      </c>
      <c r="D670" t="s">
        <v>1150</v>
      </c>
      <c r="E670" t="s">
        <v>90</v>
      </c>
      <c r="F670" t="s">
        <v>2465</v>
      </c>
      <c r="H670" t="s">
        <v>2781</v>
      </c>
      <c r="L670" t="s">
        <v>91</v>
      </c>
      <c r="O670" t="s">
        <v>135</v>
      </c>
      <c r="P670" s="33">
        <v>46267.748611111114</v>
      </c>
      <c r="Q670" s="33">
        <v>46265</v>
      </c>
      <c r="R670" s="33">
        <v>46269</v>
      </c>
      <c r="AH670" s="55" t="str">
        <f t="shared" si="150"/>
        <v/>
      </c>
      <c r="AI670" s="55" t="str">
        <f t="shared" si="151"/>
        <v>FALSO</v>
      </c>
      <c r="AJ670" s="55">
        <f t="shared" si="152"/>
        <v>0</v>
      </c>
      <c r="AK670" s="93" t="str">
        <f t="shared" si="153"/>
        <v/>
      </c>
      <c r="AL670" s="96" t="str">
        <f t="shared" si="154"/>
        <v/>
      </c>
      <c r="AM670" s="93" t="str">
        <f t="shared" si="155"/>
        <v/>
      </c>
      <c r="AN670" s="96" t="str">
        <f t="shared" si="156"/>
        <v/>
      </c>
      <c r="AO670" s="93" t="str">
        <f t="shared" si="157"/>
        <v/>
      </c>
      <c r="AP670" s="96" t="str">
        <f t="shared" si="158"/>
        <v/>
      </c>
      <c r="AQ670" s="93" t="str">
        <f t="shared" si="159"/>
        <v/>
      </c>
      <c r="AR670" s="96" t="str">
        <f t="shared" si="160"/>
        <v/>
      </c>
      <c r="AS670" s="93" t="str">
        <f t="shared" si="161"/>
        <v/>
      </c>
      <c r="AT670" s="96" t="str">
        <f t="shared" si="162"/>
        <v/>
      </c>
      <c r="AU670" s="93" t="str">
        <f t="shared" si="163"/>
        <v/>
      </c>
    </row>
    <row r="671" spans="1:47" x14ac:dyDescent="0.3">
      <c r="A671" t="s">
        <v>84</v>
      </c>
      <c r="B671" s="164" t="s">
        <v>2782</v>
      </c>
      <c r="C671" t="s">
        <v>2647</v>
      </c>
      <c r="D671" t="s">
        <v>1150</v>
      </c>
      <c r="E671" t="s">
        <v>90</v>
      </c>
      <c r="F671" t="s">
        <v>2465</v>
      </c>
      <c r="H671" t="s">
        <v>2783</v>
      </c>
      <c r="L671" t="s">
        <v>91</v>
      </c>
      <c r="O671" t="s">
        <v>135</v>
      </c>
      <c r="P671" s="33">
        <v>46267.734722222223</v>
      </c>
      <c r="Q671" s="33">
        <v>46265</v>
      </c>
      <c r="R671" s="33">
        <v>46269</v>
      </c>
      <c r="AH671" s="55" t="str">
        <f t="shared" si="150"/>
        <v/>
      </c>
      <c r="AI671" s="55" t="str">
        <f t="shared" si="151"/>
        <v>FALSO</v>
      </c>
      <c r="AJ671" s="55">
        <f t="shared" si="152"/>
        <v>0</v>
      </c>
      <c r="AK671" s="93" t="str">
        <f t="shared" si="153"/>
        <v/>
      </c>
      <c r="AL671" s="96" t="str">
        <f t="shared" si="154"/>
        <v/>
      </c>
      <c r="AM671" s="93" t="str">
        <f t="shared" si="155"/>
        <v/>
      </c>
      <c r="AN671" s="96" t="str">
        <f t="shared" si="156"/>
        <v/>
      </c>
      <c r="AO671" s="93" t="str">
        <f t="shared" si="157"/>
        <v/>
      </c>
      <c r="AP671" s="96" t="str">
        <f t="shared" si="158"/>
        <v/>
      </c>
      <c r="AQ671" s="93" t="str">
        <f t="shared" si="159"/>
        <v/>
      </c>
      <c r="AR671" s="96" t="str">
        <f t="shared" si="160"/>
        <v/>
      </c>
      <c r="AS671" s="93" t="str">
        <f t="shared" si="161"/>
        <v/>
      </c>
      <c r="AT671" s="96" t="str">
        <f t="shared" si="162"/>
        <v/>
      </c>
      <c r="AU671" s="93" t="str">
        <f t="shared" si="163"/>
        <v/>
      </c>
    </row>
    <row r="672" spans="1:47" x14ac:dyDescent="0.3">
      <c r="A672" t="s">
        <v>84</v>
      </c>
      <c r="B672" s="164" t="s">
        <v>2784</v>
      </c>
      <c r="C672" t="s">
        <v>2647</v>
      </c>
      <c r="D672" t="s">
        <v>1150</v>
      </c>
      <c r="E672" t="s">
        <v>90</v>
      </c>
      <c r="F672" t="s">
        <v>2465</v>
      </c>
      <c r="H672" t="s">
        <v>2785</v>
      </c>
      <c r="L672" t="s">
        <v>91</v>
      </c>
      <c r="O672" t="s">
        <v>135</v>
      </c>
      <c r="P672" s="33">
        <v>46267.711805555555</v>
      </c>
      <c r="Q672" s="33">
        <v>46265</v>
      </c>
      <c r="R672" s="33">
        <v>46269</v>
      </c>
      <c r="AH672" s="55" t="str">
        <f t="shared" si="150"/>
        <v/>
      </c>
      <c r="AI672" s="55" t="str">
        <f t="shared" si="151"/>
        <v>FALSO</v>
      </c>
      <c r="AJ672" s="55">
        <f t="shared" si="152"/>
        <v>0</v>
      </c>
      <c r="AK672" s="93" t="str">
        <f t="shared" si="153"/>
        <v/>
      </c>
      <c r="AL672" s="96" t="str">
        <f t="shared" si="154"/>
        <v/>
      </c>
      <c r="AM672" s="93" t="str">
        <f t="shared" si="155"/>
        <v/>
      </c>
      <c r="AN672" s="96" t="str">
        <f t="shared" si="156"/>
        <v/>
      </c>
      <c r="AO672" s="93" t="str">
        <f t="shared" si="157"/>
        <v/>
      </c>
      <c r="AP672" s="96" t="str">
        <f t="shared" si="158"/>
        <v/>
      </c>
      <c r="AQ672" s="93" t="str">
        <f t="shared" si="159"/>
        <v/>
      </c>
      <c r="AR672" s="96" t="str">
        <f t="shared" si="160"/>
        <v/>
      </c>
      <c r="AS672" s="93" t="str">
        <f t="shared" si="161"/>
        <v/>
      </c>
      <c r="AT672" s="96" t="str">
        <f t="shared" si="162"/>
        <v/>
      </c>
      <c r="AU672" s="93" t="str">
        <f t="shared" si="163"/>
        <v/>
      </c>
    </row>
    <row r="673" spans="1:47" x14ac:dyDescent="0.3">
      <c r="A673" t="s">
        <v>84</v>
      </c>
      <c r="B673" s="164" t="s">
        <v>2786</v>
      </c>
      <c r="C673" t="s">
        <v>2647</v>
      </c>
      <c r="D673" t="s">
        <v>1150</v>
      </c>
      <c r="E673" t="s">
        <v>90</v>
      </c>
      <c r="F673" t="s">
        <v>2465</v>
      </c>
      <c r="H673" t="s">
        <v>2787</v>
      </c>
      <c r="L673" t="s">
        <v>91</v>
      </c>
      <c r="O673" t="s">
        <v>135</v>
      </c>
      <c r="P673" s="33">
        <v>46266.685416666667</v>
      </c>
      <c r="Q673" s="33">
        <v>46265</v>
      </c>
      <c r="R673" s="33">
        <v>46269</v>
      </c>
      <c r="AH673" s="55" t="str">
        <f t="shared" si="150"/>
        <v/>
      </c>
      <c r="AI673" s="55" t="str">
        <f t="shared" si="151"/>
        <v>FALSO</v>
      </c>
      <c r="AJ673" s="55">
        <f t="shared" si="152"/>
        <v>0</v>
      </c>
      <c r="AK673" s="93" t="str">
        <f t="shared" si="153"/>
        <v/>
      </c>
      <c r="AL673" s="96" t="str">
        <f t="shared" si="154"/>
        <v/>
      </c>
      <c r="AM673" s="93" t="str">
        <f t="shared" si="155"/>
        <v/>
      </c>
      <c r="AN673" s="96" t="str">
        <f t="shared" si="156"/>
        <v/>
      </c>
      <c r="AO673" s="93" t="str">
        <f t="shared" si="157"/>
        <v/>
      </c>
      <c r="AP673" s="96" t="str">
        <f t="shared" si="158"/>
        <v/>
      </c>
      <c r="AQ673" s="93" t="str">
        <f t="shared" si="159"/>
        <v/>
      </c>
      <c r="AR673" s="96" t="str">
        <f t="shared" si="160"/>
        <v/>
      </c>
      <c r="AS673" s="93" t="str">
        <f t="shared" si="161"/>
        <v/>
      </c>
      <c r="AT673" s="96" t="str">
        <f t="shared" si="162"/>
        <v/>
      </c>
      <c r="AU673" s="93" t="str">
        <f t="shared" si="163"/>
        <v/>
      </c>
    </row>
    <row r="674" spans="1:47" x14ac:dyDescent="0.3">
      <c r="A674" t="s">
        <v>84</v>
      </c>
      <c r="B674" s="164" t="s">
        <v>2788</v>
      </c>
      <c r="C674" t="s">
        <v>2647</v>
      </c>
      <c r="D674" t="s">
        <v>1150</v>
      </c>
      <c r="E674" t="s">
        <v>90</v>
      </c>
      <c r="F674" t="s">
        <v>2465</v>
      </c>
      <c r="H674" t="s">
        <v>2789</v>
      </c>
      <c r="L674" t="s">
        <v>91</v>
      </c>
      <c r="O674" t="s">
        <v>135</v>
      </c>
      <c r="P674" s="33">
        <v>46266.655555555553</v>
      </c>
      <c r="Q674" s="33">
        <v>46265</v>
      </c>
      <c r="R674" s="33">
        <v>46269</v>
      </c>
      <c r="AH674" s="55" t="str">
        <f t="shared" si="150"/>
        <v/>
      </c>
      <c r="AI674" s="55" t="str">
        <f t="shared" si="151"/>
        <v>FALSO</v>
      </c>
      <c r="AJ674" s="55">
        <f t="shared" si="152"/>
        <v>0</v>
      </c>
      <c r="AK674" s="93" t="str">
        <f t="shared" si="153"/>
        <v/>
      </c>
      <c r="AL674" s="96" t="str">
        <f t="shared" si="154"/>
        <v/>
      </c>
      <c r="AM674" s="93" t="str">
        <f t="shared" si="155"/>
        <v/>
      </c>
      <c r="AN674" s="96" t="str">
        <f t="shared" si="156"/>
        <v/>
      </c>
      <c r="AO674" s="93" t="str">
        <f t="shared" si="157"/>
        <v/>
      </c>
      <c r="AP674" s="96" t="str">
        <f t="shared" si="158"/>
        <v/>
      </c>
      <c r="AQ674" s="93" t="str">
        <f t="shared" si="159"/>
        <v/>
      </c>
      <c r="AR674" s="96" t="str">
        <f t="shared" si="160"/>
        <v/>
      </c>
      <c r="AS674" s="93" t="str">
        <f t="shared" si="161"/>
        <v/>
      </c>
      <c r="AT674" s="96" t="str">
        <f t="shared" si="162"/>
        <v/>
      </c>
      <c r="AU674" s="93" t="str">
        <f t="shared" si="163"/>
        <v/>
      </c>
    </row>
    <row r="675" spans="1:47" x14ac:dyDescent="0.3">
      <c r="A675" t="s">
        <v>84</v>
      </c>
      <c r="B675" s="164" t="s">
        <v>2790</v>
      </c>
      <c r="C675" t="s">
        <v>2647</v>
      </c>
      <c r="D675" t="s">
        <v>1150</v>
      </c>
      <c r="E675" t="s">
        <v>90</v>
      </c>
      <c r="F675" t="s">
        <v>2465</v>
      </c>
      <c r="H675" t="s">
        <v>2791</v>
      </c>
      <c r="L675" t="s">
        <v>91</v>
      </c>
      <c r="O675" t="s">
        <v>135</v>
      </c>
      <c r="P675" s="33">
        <v>46266.649305555555</v>
      </c>
      <c r="Q675" s="33">
        <v>46265</v>
      </c>
      <c r="R675" s="33">
        <v>46266</v>
      </c>
      <c r="AH675" s="55" t="str">
        <f t="shared" si="150"/>
        <v/>
      </c>
      <c r="AI675" s="55" t="str">
        <f t="shared" si="151"/>
        <v>FALSO</v>
      </c>
      <c r="AJ675" s="55">
        <f t="shared" si="152"/>
        <v>0</v>
      </c>
      <c r="AK675" s="93" t="str">
        <f t="shared" si="153"/>
        <v/>
      </c>
      <c r="AL675" s="96" t="str">
        <f t="shared" si="154"/>
        <v/>
      </c>
      <c r="AM675" s="93" t="str">
        <f t="shared" si="155"/>
        <v/>
      </c>
      <c r="AN675" s="96" t="str">
        <f t="shared" si="156"/>
        <v/>
      </c>
      <c r="AO675" s="93" t="str">
        <f t="shared" si="157"/>
        <v/>
      </c>
      <c r="AP675" s="96" t="str">
        <f t="shared" si="158"/>
        <v/>
      </c>
      <c r="AQ675" s="93" t="str">
        <f t="shared" si="159"/>
        <v/>
      </c>
      <c r="AR675" s="96" t="str">
        <f t="shared" si="160"/>
        <v/>
      </c>
      <c r="AS675" s="93" t="str">
        <f t="shared" si="161"/>
        <v/>
      </c>
      <c r="AT675" s="96" t="str">
        <f t="shared" si="162"/>
        <v/>
      </c>
      <c r="AU675" s="93" t="str">
        <f t="shared" si="163"/>
        <v/>
      </c>
    </row>
    <row r="676" spans="1:47" x14ac:dyDescent="0.3">
      <c r="A676" t="s">
        <v>84</v>
      </c>
      <c r="B676" s="164" t="s">
        <v>2792</v>
      </c>
      <c r="C676" t="s">
        <v>2647</v>
      </c>
      <c r="D676" t="s">
        <v>1150</v>
      </c>
      <c r="E676" t="s">
        <v>90</v>
      </c>
      <c r="F676" t="s">
        <v>2465</v>
      </c>
      <c r="H676" t="s">
        <v>2793</v>
      </c>
      <c r="L676" t="s">
        <v>91</v>
      </c>
      <c r="O676" t="s">
        <v>135</v>
      </c>
      <c r="P676" s="33">
        <v>46266.560416666667</v>
      </c>
      <c r="Q676" s="33">
        <v>46265</v>
      </c>
      <c r="R676" s="33">
        <v>46266</v>
      </c>
      <c r="AH676" s="55" t="str">
        <f t="shared" si="150"/>
        <v/>
      </c>
      <c r="AI676" s="55" t="str">
        <f t="shared" si="151"/>
        <v>FALSO</v>
      </c>
      <c r="AJ676" s="55">
        <f t="shared" si="152"/>
        <v>0</v>
      </c>
      <c r="AK676" s="93" t="str">
        <f t="shared" si="153"/>
        <v/>
      </c>
      <c r="AL676" s="96" t="str">
        <f t="shared" si="154"/>
        <v/>
      </c>
      <c r="AM676" s="93" t="str">
        <f t="shared" si="155"/>
        <v/>
      </c>
      <c r="AN676" s="96" t="str">
        <f t="shared" si="156"/>
        <v/>
      </c>
      <c r="AO676" s="93" t="str">
        <f t="shared" si="157"/>
        <v/>
      </c>
      <c r="AP676" s="96" t="str">
        <f t="shared" si="158"/>
        <v/>
      </c>
      <c r="AQ676" s="93" t="str">
        <f t="shared" si="159"/>
        <v/>
      </c>
      <c r="AR676" s="96" t="str">
        <f t="shared" si="160"/>
        <v/>
      </c>
      <c r="AS676" s="93" t="str">
        <f t="shared" si="161"/>
        <v/>
      </c>
      <c r="AT676" s="96" t="str">
        <f t="shared" si="162"/>
        <v/>
      </c>
      <c r="AU676" s="93" t="str">
        <f t="shared" si="163"/>
        <v/>
      </c>
    </row>
    <row r="677" spans="1:47" x14ac:dyDescent="0.3">
      <c r="A677" t="s">
        <v>84</v>
      </c>
      <c r="B677" s="164" t="s">
        <v>2794</v>
      </c>
      <c r="C677" t="s">
        <v>2647</v>
      </c>
      <c r="D677" t="s">
        <v>1150</v>
      </c>
      <c r="E677" t="s">
        <v>90</v>
      </c>
      <c r="F677" t="s">
        <v>2465</v>
      </c>
      <c r="H677" t="s">
        <v>2795</v>
      </c>
      <c r="L677" t="s">
        <v>91</v>
      </c>
      <c r="O677" t="s">
        <v>135</v>
      </c>
      <c r="P677" s="33">
        <v>46266.463194444441</v>
      </c>
      <c r="Q677" s="33">
        <v>46265</v>
      </c>
      <c r="R677" s="33">
        <v>46266</v>
      </c>
      <c r="AH677" s="55" t="str">
        <f t="shared" si="150"/>
        <v/>
      </c>
      <c r="AI677" s="55" t="str">
        <f t="shared" si="151"/>
        <v>FALSO</v>
      </c>
      <c r="AJ677" s="55">
        <f t="shared" si="152"/>
        <v>0</v>
      </c>
      <c r="AK677" s="93" t="str">
        <f t="shared" si="153"/>
        <v/>
      </c>
      <c r="AL677" s="96" t="str">
        <f t="shared" si="154"/>
        <v/>
      </c>
      <c r="AM677" s="93" t="str">
        <f t="shared" si="155"/>
        <v/>
      </c>
      <c r="AN677" s="96" t="str">
        <f t="shared" si="156"/>
        <v/>
      </c>
      <c r="AO677" s="93" t="str">
        <f t="shared" si="157"/>
        <v/>
      </c>
      <c r="AP677" s="96" t="str">
        <f t="shared" si="158"/>
        <v/>
      </c>
      <c r="AQ677" s="93" t="str">
        <f t="shared" si="159"/>
        <v/>
      </c>
      <c r="AR677" s="96" t="str">
        <f t="shared" si="160"/>
        <v/>
      </c>
      <c r="AS677" s="93" t="str">
        <f t="shared" si="161"/>
        <v/>
      </c>
      <c r="AT677" s="96" t="str">
        <f t="shared" si="162"/>
        <v/>
      </c>
      <c r="AU677" s="93" t="str">
        <f t="shared" si="163"/>
        <v/>
      </c>
    </row>
    <row r="678" spans="1:47" x14ac:dyDescent="0.3">
      <c r="A678" t="s">
        <v>84</v>
      </c>
      <c r="B678" s="164" t="s">
        <v>2796</v>
      </c>
      <c r="C678" t="s">
        <v>2647</v>
      </c>
      <c r="D678" t="s">
        <v>1150</v>
      </c>
      <c r="E678" t="s">
        <v>90</v>
      </c>
      <c r="F678" t="s">
        <v>2465</v>
      </c>
      <c r="H678" t="s">
        <v>2797</v>
      </c>
      <c r="L678" t="s">
        <v>91</v>
      </c>
      <c r="O678" t="s">
        <v>135</v>
      </c>
      <c r="P678" s="33">
        <v>46266.436111111114</v>
      </c>
      <c r="Q678" s="33">
        <v>46265</v>
      </c>
      <c r="R678" s="33">
        <v>46267</v>
      </c>
      <c r="AH678" s="55" t="str">
        <f t="shared" si="150"/>
        <v/>
      </c>
      <c r="AI678" s="55" t="str">
        <f t="shared" si="151"/>
        <v>FALSO</v>
      </c>
      <c r="AJ678" s="55">
        <f t="shared" si="152"/>
        <v>0</v>
      </c>
      <c r="AK678" s="93" t="str">
        <f t="shared" si="153"/>
        <v/>
      </c>
      <c r="AL678" s="96" t="str">
        <f t="shared" si="154"/>
        <v/>
      </c>
      <c r="AM678" s="93" t="str">
        <f t="shared" si="155"/>
        <v/>
      </c>
      <c r="AN678" s="96" t="str">
        <f t="shared" si="156"/>
        <v/>
      </c>
      <c r="AO678" s="93" t="str">
        <f t="shared" si="157"/>
        <v/>
      </c>
      <c r="AP678" s="96" t="str">
        <f t="shared" si="158"/>
        <v/>
      </c>
      <c r="AQ678" s="93" t="str">
        <f t="shared" si="159"/>
        <v/>
      </c>
      <c r="AR678" s="96" t="str">
        <f t="shared" si="160"/>
        <v/>
      </c>
      <c r="AS678" s="93" t="str">
        <f t="shared" si="161"/>
        <v/>
      </c>
      <c r="AT678" s="96" t="str">
        <f t="shared" si="162"/>
        <v/>
      </c>
      <c r="AU678" s="93" t="str">
        <f t="shared" si="163"/>
        <v/>
      </c>
    </row>
    <row r="679" spans="1:47" x14ac:dyDescent="0.3">
      <c r="A679" t="s">
        <v>84</v>
      </c>
      <c r="B679" s="164" t="s">
        <v>2798</v>
      </c>
      <c r="C679" t="s">
        <v>2647</v>
      </c>
      <c r="D679" t="s">
        <v>1150</v>
      </c>
      <c r="E679" t="s">
        <v>90</v>
      </c>
      <c r="F679" t="s">
        <v>2465</v>
      </c>
      <c r="H679" t="s">
        <v>2799</v>
      </c>
      <c r="L679" t="s">
        <v>91</v>
      </c>
      <c r="O679" t="s">
        <v>135</v>
      </c>
      <c r="P679" s="33">
        <v>46265.798611111109</v>
      </c>
      <c r="Q679" s="33">
        <v>46265</v>
      </c>
      <c r="R679" s="33">
        <v>46269</v>
      </c>
      <c r="AH679" s="55" t="str">
        <f t="shared" si="150"/>
        <v/>
      </c>
      <c r="AI679" s="55" t="str">
        <f t="shared" si="151"/>
        <v>FALSO</v>
      </c>
      <c r="AJ679" s="55">
        <f t="shared" si="152"/>
        <v>0</v>
      </c>
      <c r="AK679" s="93" t="str">
        <f t="shared" si="153"/>
        <v/>
      </c>
      <c r="AL679" s="96" t="str">
        <f t="shared" si="154"/>
        <v/>
      </c>
      <c r="AM679" s="93" t="str">
        <f t="shared" si="155"/>
        <v/>
      </c>
      <c r="AN679" s="96" t="str">
        <f t="shared" si="156"/>
        <v/>
      </c>
      <c r="AO679" s="93" t="str">
        <f t="shared" si="157"/>
        <v/>
      </c>
      <c r="AP679" s="96" t="str">
        <f t="shared" si="158"/>
        <v/>
      </c>
      <c r="AQ679" s="93" t="str">
        <f t="shared" si="159"/>
        <v/>
      </c>
      <c r="AR679" s="96" t="str">
        <f t="shared" si="160"/>
        <v/>
      </c>
      <c r="AS679" s="93" t="str">
        <f t="shared" si="161"/>
        <v/>
      </c>
      <c r="AT679" s="96" t="str">
        <f t="shared" si="162"/>
        <v/>
      </c>
      <c r="AU679" s="93" t="str">
        <f t="shared" si="163"/>
        <v/>
      </c>
    </row>
    <row r="680" spans="1:47" x14ac:dyDescent="0.3">
      <c r="A680" t="s">
        <v>84</v>
      </c>
      <c r="B680" s="164" t="s">
        <v>2800</v>
      </c>
      <c r="C680" t="s">
        <v>2647</v>
      </c>
      <c r="D680" t="s">
        <v>1150</v>
      </c>
      <c r="E680" t="s">
        <v>90</v>
      </c>
      <c r="F680" t="s">
        <v>2465</v>
      </c>
      <c r="H680" t="s">
        <v>2801</v>
      </c>
      <c r="J680">
        <v>3600</v>
      </c>
      <c r="L680" t="s">
        <v>91</v>
      </c>
      <c r="O680" t="s">
        <v>94</v>
      </c>
      <c r="P680" s="33">
        <v>46265.671527777777</v>
      </c>
      <c r="Q680" s="33">
        <v>46265</v>
      </c>
      <c r="R680" s="33">
        <v>46266</v>
      </c>
      <c r="S680" s="33">
        <v>46266</v>
      </c>
      <c r="AH680" s="55">
        <f t="shared" si="150"/>
        <v>1</v>
      </c>
      <c r="AI680" s="55" t="str">
        <f t="shared" si="151"/>
        <v>FALSO</v>
      </c>
      <c r="AJ680" s="55">
        <f t="shared" si="152"/>
        <v>0</v>
      </c>
      <c r="AK680" s="93" t="str">
        <f t="shared" si="153"/>
        <v/>
      </c>
      <c r="AL680" s="96" t="str">
        <f t="shared" si="154"/>
        <v/>
      </c>
      <c r="AM680" s="93" t="str">
        <f t="shared" si="155"/>
        <v/>
      </c>
      <c r="AN680" s="96" t="str">
        <f t="shared" si="156"/>
        <v/>
      </c>
      <c r="AO680" s="93" t="str">
        <f t="shared" si="157"/>
        <v/>
      </c>
      <c r="AP680" s="96" t="str">
        <f t="shared" si="158"/>
        <v/>
      </c>
      <c r="AQ680" s="93" t="str">
        <f t="shared" si="159"/>
        <v/>
      </c>
      <c r="AR680" s="96" t="str">
        <f t="shared" si="160"/>
        <v/>
      </c>
      <c r="AS680" s="93" t="str">
        <f t="shared" si="161"/>
        <v/>
      </c>
      <c r="AT680" s="96" t="str">
        <f t="shared" si="162"/>
        <v/>
      </c>
      <c r="AU680" s="93" t="str">
        <f t="shared" si="163"/>
        <v/>
      </c>
    </row>
    <row r="681" spans="1:47" x14ac:dyDescent="0.3">
      <c r="A681" t="s">
        <v>95</v>
      </c>
      <c r="B681" s="164" t="s">
        <v>2802</v>
      </c>
      <c r="C681" t="s">
        <v>2464</v>
      </c>
      <c r="D681" t="s">
        <v>1150</v>
      </c>
      <c r="E681" t="s">
        <v>133</v>
      </c>
      <c r="F681" t="s">
        <v>2465</v>
      </c>
      <c r="G681">
        <v>3</v>
      </c>
      <c r="H681" t="s">
        <v>2803</v>
      </c>
      <c r="I681">
        <v>3</v>
      </c>
      <c r="J681">
        <v>75600</v>
      </c>
      <c r="L681" t="s">
        <v>91</v>
      </c>
      <c r="N681" t="s">
        <v>99</v>
      </c>
      <c r="O681" t="s">
        <v>94</v>
      </c>
      <c r="P681" s="33">
        <v>46265.660416666666</v>
      </c>
      <c r="Q681" s="33">
        <v>46279</v>
      </c>
      <c r="R681" s="33">
        <v>46280</v>
      </c>
      <c r="S681" s="33">
        <v>46286</v>
      </c>
      <c r="T681" s="33">
        <v>46286</v>
      </c>
      <c r="U681" s="33">
        <v>46287</v>
      </c>
      <c r="V681" s="33">
        <v>46287</v>
      </c>
      <c r="Y681">
        <v>4</v>
      </c>
      <c r="AB681">
        <v>16</v>
      </c>
      <c r="AH681" s="55">
        <f t="shared" si="150"/>
        <v>21</v>
      </c>
      <c r="AI681" s="55" t="str">
        <f t="shared" si="151"/>
        <v>FALSO</v>
      </c>
      <c r="AJ681" s="55">
        <f t="shared" si="152"/>
        <v>0</v>
      </c>
      <c r="AK681" s="93">
        <f t="shared" si="153"/>
        <v>10</v>
      </c>
      <c r="AL681" s="96" t="str">
        <f t="shared" si="154"/>
        <v/>
      </c>
      <c r="AM681" s="93">
        <f t="shared" si="155"/>
        <v>4</v>
      </c>
      <c r="AN681" s="96" t="b">
        <f t="shared" si="156"/>
        <v>1</v>
      </c>
      <c r="AO681" s="93">
        <f t="shared" si="157"/>
        <v>1</v>
      </c>
      <c r="AP681" s="96" t="str">
        <f t="shared" si="158"/>
        <v/>
      </c>
      <c r="AQ681" s="93" t="str">
        <f t="shared" si="159"/>
        <v/>
      </c>
      <c r="AR681" s="96" t="str">
        <f t="shared" si="160"/>
        <v/>
      </c>
      <c r="AS681" s="93" t="str">
        <f t="shared" si="161"/>
        <v/>
      </c>
      <c r="AT681" s="96" t="b">
        <f t="shared" si="162"/>
        <v>1</v>
      </c>
      <c r="AU681" s="93" t="str">
        <f t="shared" si="163"/>
        <v/>
      </c>
    </row>
    <row r="682" spans="1:47" x14ac:dyDescent="0.3">
      <c r="A682" t="s">
        <v>100</v>
      </c>
      <c r="B682" s="164" t="s">
        <v>2804</v>
      </c>
      <c r="C682" t="s">
        <v>2647</v>
      </c>
      <c r="D682" t="s">
        <v>1150</v>
      </c>
      <c r="E682" t="s">
        <v>132</v>
      </c>
      <c r="F682" t="s">
        <v>2465</v>
      </c>
      <c r="G682">
        <v>1</v>
      </c>
      <c r="H682" t="s">
        <v>2805</v>
      </c>
      <c r="I682">
        <v>1</v>
      </c>
      <c r="J682">
        <v>25200</v>
      </c>
      <c r="L682" t="s">
        <v>91</v>
      </c>
      <c r="M682" s="164" t="s">
        <v>2806</v>
      </c>
      <c r="N682" t="s">
        <v>99</v>
      </c>
      <c r="O682" t="s">
        <v>94</v>
      </c>
      <c r="P682" s="33">
        <v>46265.466666666667</v>
      </c>
      <c r="Q682" s="33">
        <v>46265</v>
      </c>
      <c r="R682" s="33">
        <v>46267</v>
      </c>
      <c r="S682" s="33">
        <v>46269</v>
      </c>
      <c r="T682" s="33">
        <v>46269</v>
      </c>
      <c r="U682" s="33">
        <v>46269</v>
      </c>
      <c r="V682" s="33">
        <v>46269</v>
      </c>
      <c r="W682" s="33">
        <v>46274</v>
      </c>
      <c r="Y682">
        <v>2</v>
      </c>
      <c r="AC682">
        <v>7</v>
      </c>
      <c r="AH682" s="55">
        <f t="shared" si="150"/>
        <v>7</v>
      </c>
      <c r="AI682" s="55" t="str">
        <f t="shared" si="151"/>
        <v>FALSO</v>
      </c>
      <c r="AJ682" s="55">
        <f t="shared" si="152"/>
        <v>0</v>
      </c>
      <c r="AK682" s="93">
        <f t="shared" si="153"/>
        <v>1</v>
      </c>
      <c r="AL682" s="96" t="str">
        <f t="shared" si="154"/>
        <v/>
      </c>
      <c r="AM682" s="93">
        <f t="shared" si="155"/>
        <v>2</v>
      </c>
      <c r="AN682" s="96" t="b">
        <f t="shared" si="156"/>
        <v>1</v>
      </c>
      <c r="AO682" s="93">
        <f t="shared" si="157"/>
        <v>1</v>
      </c>
      <c r="AP682" s="96" t="str">
        <f t="shared" si="158"/>
        <v/>
      </c>
      <c r="AQ682" s="93">
        <f t="shared" si="159"/>
        <v>3</v>
      </c>
      <c r="AR682" s="96" t="str">
        <f t="shared" si="160"/>
        <v/>
      </c>
      <c r="AS682" s="93">
        <f t="shared" si="161"/>
        <v>4</v>
      </c>
      <c r="AT682" s="96" t="b">
        <f t="shared" si="162"/>
        <v>0</v>
      </c>
      <c r="AU682" s="93" t="str">
        <f t="shared" si="163"/>
        <v>ARTSG-183</v>
      </c>
    </row>
    <row r="683" spans="1:47" x14ac:dyDescent="0.3">
      <c r="A683" t="s">
        <v>108</v>
      </c>
      <c r="B683" s="164" t="s">
        <v>2807</v>
      </c>
      <c r="C683" t="s">
        <v>2647</v>
      </c>
      <c r="D683" t="s">
        <v>1150</v>
      </c>
      <c r="E683" t="s">
        <v>90</v>
      </c>
      <c r="F683" t="s">
        <v>2465</v>
      </c>
      <c r="G683">
        <v>5</v>
      </c>
      <c r="H683" t="s">
        <v>2808</v>
      </c>
      <c r="I683">
        <v>5</v>
      </c>
      <c r="J683">
        <v>82800</v>
      </c>
      <c r="L683" t="s">
        <v>91</v>
      </c>
      <c r="M683" s="164" t="s">
        <v>2809</v>
      </c>
      <c r="N683" t="s">
        <v>99</v>
      </c>
      <c r="O683" t="s">
        <v>94</v>
      </c>
      <c r="P683" s="33">
        <v>46265.462500000001</v>
      </c>
      <c r="Q683" s="33">
        <v>46265</v>
      </c>
      <c r="R683" s="33">
        <v>46266</v>
      </c>
      <c r="S683" s="33">
        <v>46276</v>
      </c>
      <c r="T683" s="33">
        <v>46276</v>
      </c>
      <c r="U683" s="33">
        <v>46276</v>
      </c>
      <c r="V683" s="33">
        <v>46276</v>
      </c>
      <c r="Y683">
        <v>8</v>
      </c>
      <c r="Z683">
        <v>1</v>
      </c>
      <c r="AB683">
        <v>9</v>
      </c>
      <c r="AG683" t="s">
        <v>2810</v>
      </c>
      <c r="AH683" s="55">
        <f t="shared" si="150"/>
        <v>23</v>
      </c>
      <c r="AI683" s="55" t="str">
        <f t="shared" si="151"/>
        <v>VERDADEIRO</v>
      </c>
      <c r="AJ683" s="55" t="str">
        <f t="shared" si="152"/>
        <v xml:space="preserve">5 </v>
      </c>
      <c r="AK683" s="93">
        <f t="shared" si="153"/>
        <v>1</v>
      </c>
      <c r="AL683" s="96" t="str">
        <f t="shared" si="154"/>
        <v/>
      </c>
      <c r="AM683" s="93">
        <f t="shared" si="155"/>
        <v>3</v>
      </c>
      <c r="AN683" s="96" t="b">
        <f t="shared" si="156"/>
        <v>0</v>
      </c>
      <c r="AO683" s="93">
        <f t="shared" si="157"/>
        <v>1</v>
      </c>
      <c r="AP683" s="96" t="b">
        <f t="shared" si="158"/>
        <v>1</v>
      </c>
      <c r="AQ683" s="93" t="str">
        <f t="shared" si="159"/>
        <v/>
      </c>
      <c r="AR683" s="96" t="str">
        <f t="shared" si="160"/>
        <v/>
      </c>
      <c r="AS683" s="93">
        <f t="shared" si="161"/>
        <v>9</v>
      </c>
      <c r="AT683" s="96" t="b">
        <f t="shared" si="162"/>
        <v>1</v>
      </c>
      <c r="AU683" s="93" t="str">
        <f t="shared" si="163"/>
        <v>ARTSG-182</v>
      </c>
    </row>
    <row r="684" spans="1:47" x14ac:dyDescent="0.3">
      <c r="A684" t="s">
        <v>84</v>
      </c>
      <c r="B684" s="164" t="s">
        <v>2811</v>
      </c>
      <c r="C684" t="s">
        <v>2647</v>
      </c>
      <c r="D684" t="s">
        <v>1150</v>
      </c>
      <c r="E684" t="s">
        <v>90</v>
      </c>
      <c r="F684" t="s">
        <v>2465</v>
      </c>
      <c r="H684" t="s">
        <v>2812</v>
      </c>
      <c r="L684" t="s">
        <v>91</v>
      </c>
      <c r="O684" t="s">
        <v>135</v>
      </c>
      <c r="P684" s="33">
        <v>46265.422222222223</v>
      </c>
      <c r="Q684" s="33">
        <v>46265</v>
      </c>
      <c r="R684" s="33">
        <v>46269</v>
      </c>
      <c r="AH684" s="55" t="str">
        <f t="shared" si="150"/>
        <v/>
      </c>
      <c r="AI684" s="55" t="str">
        <f t="shared" si="151"/>
        <v>FALSO</v>
      </c>
      <c r="AJ684" s="55">
        <f t="shared" si="152"/>
        <v>0</v>
      </c>
      <c r="AK684" s="93" t="str">
        <f t="shared" si="153"/>
        <v/>
      </c>
      <c r="AL684" s="96" t="str">
        <f t="shared" si="154"/>
        <v/>
      </c>
      <c r="AM684" s="93" t="str">
        <f t="shared" si="155"/>
        <v/>
      </c>
      <c r="AN684" s="96" t="str">
        <f t="shared" si="156"/>
        <v/>
      </c>
      <c r="AO684" s="93" t="str">
        <f t="shared" si="157"/>
        <v/>
      </c>
      <c r="AP684" s="96" t="str">
        <f t="shared" si="158"/>
        <v/>
      </c>
      <c r="AQ684" s="93" t="str">
        <f t="shared" si="159"/>
        <v/>
      </c>
      <c r="AR684" s="96" t="str">
        <f t="shared" si="160"/>
        <v/>
      </c>
      <c r="AS684" s="93" t="str">
        <f t="shared" si="161"/>
        <v/>
      </c>
      <c r="AT684" s="96" t="str">
        <f t="shared" si="162"/>
        <v/>
      </c>
      <c r="AU684" s="93" t="str">
        <f t="shared" si="163"/>
        <v/>
      </c>
    </row>
    <row r="685" spans="1:47" x14ac:dyDescent="0.3">
      <c r="A685" t="s">
        <v>84</v>
      </c>
      <c r="B685" s="164" t="s">
        <v>2813</v>
      </c>
      <c r="C685" t="s">
        <v>2647</v>
      </c>
      <c r="D685" t="s">
        <v>1150</v>
      </c>
      <c r="E685" t="s">
        <v>90</v>
      </c>
      <c r="F685" t="s">
        <v>2465</v>
      </c>
      <c r="H685" t="s">
        <v>2814</v>
      </c>
      <c r="L685" t="s">
        <v>91</v>
      </c>
      <c r="O685" t="s">
        <v>135</v>
      </c>
      <c r="P685" s="33">
        <v>46262.755555555559</v>
      </c>
      <c r="Q685" s="33">
        <v>46265</v>
      </c>
      <c r="R685" s="33">
        <v>46269</v>
      </c>
      <c r="AH685" s="55" t="str">
        <f t="shared" si="150"/>
        <v/>
      </c>
      <c r="AI685" s="55" t="str">
        <f t="shared" si="151"/>
        <v>FALSO</v>
      </c>
      <c r="AJ685" s="55">
        <f t="shared" si="152"/>
        <v>0</v>
      </c>
      <c r="AK685" s="93" t="str">
        <f t="shared" si="153"/>
        <v/>
      </c>
      <c r="AL685" s="96" t="str">
        <f t="shared" si="154"/>
        <v/>
      </c>
      <c r="AM685" s="93" t="str">
        <f t="shared" si="155"/>
        <v/>
      </c>
      <c r="AN685" s="96" t="str">
        <f t="shared" si="156"/>
        <v/>
      </c>
      <c r="AO685" s="93" t="str">
        <f t="shared" si="157"/>
        <v/>
      </c>
      <c r="AP685" s="96" t="str">
        <f t="shared" si="158"/>
        <v/>
      </c>
      <c r="AQ685" s="93" t="str">
        <f t="shared" si="159"/>
        <v/>
      </c>
      <c r="AR685" s="96" t="str">
        <f t="shared" si="160"/>
        <v/>
      </c>
      <c r="AS685" s="93" t="str">
        <f t="shared" si="161"/>
        <v/>
      </c>
      <c r="AT685" s="96" t="str">
        <f t="shared" si="162"/>
        <v/>
      </c>
      <c r="AU685" s="93" t="str">
        <f t="shared" si="163"/>
        <v/>
      </c>
    </row>
    <row r="686" spans="1:47" x14ac:dyDescent="0.3">
      <c r="A686" t="s">
        <v>84</v>
      </c>
      <c r="B686" s="164" t="s">
        <v>2815</v>
      </c>
      <c r="C686" t="s">
        <v>2647</v>
      </c>
      <c r="D686" t="s">
        <v>1150</v>
      </c>
      <c r="E686" t="s">
        <v>90</v>
      </c>
      <c r="F686" t="s">
        <v>2465</v>
      </c>
      <c r="H686" t="s">
        <v>2816</v>
      </c>
      <c r="J686">
        <v>10800</v>
      </c>
      <c r="L686" t="s">
        <v>91</v>
      </c>
      <c r="O686" t="s">
        <v>94</v>
      </c>
      <c r="P686" s="33">
        <v>46262.663888888892</v>
      </c>
      <c r="Q686" s="33">
        <v>46265</v>
      </c>
      <c r="R686" s="33">
        <v>46269</v>
      </c>
      <c r="S686" s="33">
        <v>46269</v>
      </c>
      <c r="AH686" s="55">
        <f t="shared" si="150"/>
        <v>3</v>
      </c>
      <c r="AI686" s="55" t="str">
        <f t="shared" si="151"/>
        <v>FALSO</v>
      </c>
      <c r="AJ686" s="55">
        <f t="shared" si="152"/>
        <v>0</v>
      </c>
      <c r="AK686" s="93" t="str">
        <f t="shared" si="153"/>
        <v/>
      </c>
      <c r="AL686" s="96" t="str">
        <f t="shared" si="154"/>
        <v/>
      </c>
      <c r="AM686" s="93" t="str">
        <f t="shared" si="155"/>
        <v/>
      </c>
      <c r="AN686" s="96" t="str">
        <f t="shared" si="156"/>
        <v/>
      </c>
      <c r="AO686" s="93" t="str">
        <f t="shared" si="157"/>
        <v/>
      </c>
      <c r="AP686" s="96" t="str">
        <f t="shared" si="158"/>
        <v/>
      </c>
      <c r="AQ686" s="93" t="str">
        <f t="shared" si="159"/>
        <v/>
      </c>
      <c r="AR686" s="96" t="str">
        <f t="shared" si="160"/>
        <v/>
      </c>
      <c r="AS686" s="93" t="str">
        <f t="shared" si="161"/>
        <v/>
      </c>
      <c r="AT686" s="96" t="str">
        <f t="shared" si="162"/>
        <v/>
      </c>
      <c r="AU686" s="93" t="str">
        <f t="shared" si="163"/>
        <v/>
      </c>
    </row>
    <row r="687" spans="1:47" x14ac:dyDescent="0.3">
      <c r="A687" t="s">
        <v>84</v>
      </c>
      <c r="B687" s="164" t="s">
        <v>2817</v>
      </c>
      <c r="C687" t="s">
        <v>2818</v>
      </c>
      <c r="D687" t="s">
        <v>1150</v>
      </c>
      <c r="E687" t="s">
        <v>90</v>
      </c>
      <c r="F687" t="s">
        <v>2465</v>
      </c>
      <c r="H687" t="s">
        <v>2819</v>
      </c>
      <c r="L687" t="s">
        <v>91</v>
      </c>
      <c r="O687" t="s">
        <v>135</v>
      </c>
      <c r="P687" s="33">
        <v>46262.638888888891</v>
      </c>
      <c r="Q687" s="33">
        <v>46251</v>
      </c>
      <c r="R687" s="33">
        <v>46267</v>
      </c>
      <c r="AH687" s="55" t="str">
        <f t="shared" si="150"/>
        <v/>
      </c>
      <c r="AI687" s="55" t="str">
        <f t="shared" si="151"/>
        <v>FALSO</v>
      </c>
      <c r="AJ687" s="55">
        <f t="shared" si="152"/>
        <v>0</v>
      </c>
      <c r="AK687" s="93" t="str">
        <f t="shared" si="153"/>
        <v/>
      </c>
      <c r="AL687" s="96" t="str">
        <f t="shared" si="154"/>
        <v/>
      </c>
      <c r="AM687" s="93" t="str">
        <f t="shared" si="155"/>
        <v/>
      </c>
      <c r="AN687" s="96" t="str">
        <f t="shared" si="156"/>
        <v/>
      </c>
      <c r="AO687" s="93" t="str">
        <f t="shared" si="157"/>
        <v/>
      </c>
      <c r="AP687" s="96" t="str">
        <f t="shared" si="158"/>
        <v/>
      </c>
      <c r="AQ687" s="93" t="str">
        <f t="shared" si="159"/>
        <v/>
      </c>
      <c r="AR687" s="96" t="str">
        <f t="shared" si="160"/>
        <v/>
      </c>
      <c r="AS687" s="93" t="str">
        <f t="shared" si="161"/>
        <v/>
      </c>
      <c r="AT687" s="96" t="str">
        <f t="shared" si="162"/>
        <v/>
      </c>
      <c r="AU687" s="93" t="str">
        <f t="shared" si="163"/>
        <v/>
      </c>
    </row>
    <row r="688" spans="1:47" x14ac:dyDescent="0.3">
      <c r="A688" t="s">
        <v>84</v>
      </c>
      <c r="B688" s="164" t="s">
        <v>2820</v>
      </c>
      <c r="C688" t="s">
        <v>2818</v>
      </c>
      <c r="D688" t="s">
        <v>1150</v>
      </c>
      <c r="E688" t="s">
        <v>90</v>
      </c>
      <c r="F688" t="s">
        <v>2465</v>
      </c>
      <c r="H688" t="s">
        <v>2821</v>
      </c>
      <c r="L688" t="s">
        <v>91</v>
      </c>
      <c r="O688" t="s">
        <v>135</v>
      </c>
      <c r="P688" s="33">
        <v>46262.636111111111</v>
      </c>
      <c r="Q688" s="33">
        <v>46251</v>
      </c>
      <c r="R688" s="33">
        <v>46267</v>
      </c>
      <c r="AH688" s="55" t="str">
        <f t="shared" si="150"/>
        <v/>
      </c>
      <c r="AI688" s="55" t="str">
        <f t="shared" si="151"/>
        <v>FALSO</v>
      </c>
      <c r="AJ688" s="55">
        <f t="shared" si="152"/>
        <v>0</v>
      </c>
      <c r="AK688" s="93" t="str">
        <f t="shared" si="153"/>
        <v/>
      </c>
      <c r="AL688" s="96" t="str">
        <f t="shared" si="154"/>
        <v/>
      </c>
      <c r="AM688" s="93" t="str">
        <f t="shared" si="155"/>
        <v/>
      </c>
      <c r="AN688" s="96" t="str">
        <f t="shared" si="156"/>
        <v/>
      </c>
      <c r="AO688" s="93" t="str">
        <f t="shared" si="157"/>
        <v/>
      </c>
      <c r="AP688" s="96" t="str">
        <f t="shared" si="158"/>
        <v/>
      </c>
      <c r="AQ688" s="93" t="str">
        <f t="shared" si="159"/>
        <v/>
      </c>
      <c r="AR688" s="96" t="str">
        <f t="shared" si="160"/>
        <v/>
      </c>
      <c r="AS688" s="93" t="str">
        <f t="shared" si="161"/>
        <v/>
      </c>
      <c r="AT688" s="96" t="str">
        <f t="shared" si="162"/>
        <v/>
      </c>
      <c r="AU688" s="93" t="str">
        <f t="shared" si="163"/>
        <v/>
      </c>
    </row>
    <row r="689" spans="1:47" x14ac:dyDescent="0.3">
      <c r="A689" t="s">
        <v>84</v>
      </c>
      <c r="B689" s="164" t="s">
        <v>2822</v>
      </c>
      <c r="C689" t="s">
        <v>2818</v>
      </c>
      <c r="D689" t="s">
        <v>1150</v>
      </c>
      <c r="E689" t="s">
        <v>90</v>
      </c>
      <c r="F689" t="s">
        <v>2465</v>
      </c>
      <c r="H689" t="s">
        <v>2823</v>
      </c>
      <c r="L689" t="s">
        <v>91</v>
      </c>
      <c r="O689" t="s">
        <v>94</v>
      </c>
      <c r="P689" s="33">
        <v>46262.336805555555</v>
      </c>
      <c r="Q689" s="33">
        <v>46251</v>
      </c>
      <c r="R689" s="33">
        <v>46266</v>
      </c>
      <c r="S689" s="33">
        <v>46266</v>
      </c>
      <c r="AH689" s="55" t="str">
        <f t="shared" si="150"/>
        <v/>
      </c>
      <c r="AI689" s="55" t="str">
        <f t="shared" si="151"/>
        <v>FALSO</v>
      </c>
      <c r="AJ689" s="55">
        <f t="shared" si="152"/>
        <v>0</v>
      </c>
      <c r="AK689" s="93" t="str">
        <f t="shared" si="153"/>
        <v/>
      </c>
      <c r="AL689" s="96" t="str">
        <f t="shared" si="154"/>
        <v/>
      </c>
      <c r="AM689" s="93" t="str">
        <f t="shared" si="155"/>
        <v/>
      </c>
      <c r="AN689" s="96" t="str">
        <f t="shared" si="156"/>
        <v/>
      </c>
      <c r="AO689" s="93" t="str">
        <f t="shared" si="157"/>
        <v/>
      </c>
      <c r="AP689" s="96" t="str">
        <f t="shared" si="158"/>
        <v/>
      </c>
      <c r="AQ689" s="93" t="str">
        <f t="shared" si="159"/>
        <v/>
      </c>
      <c r="AR689" s="96" t="str">
        <f t="shared" si="160"/>
        <v/>
      </c>
      <c r="AS689" s="93" t="str">
        <f t="shared" si="161"/>
        <v/>
      </c>
      <c r="AT689" s="96" t="str">
        <f t="shared" si="162"/>
        <v/>
      </c>
      <c r="AU689" s="93" t="str">
        <f t="shared" si="163"/>
        <v/>
      </c>
    </row>
    <row r="690" spans="1:47" x14ac:dyDescent="0.3">
      <c r="A690" t="s">
        <v>84</v>
      </c>
      <c r="B690" s="164" t="s">
        <v>2824</v>
      </c>
      <c r="C690" t="s">
        <v>2818</v>
      </c>
      <c r="D690" t="s">
        <v>1150</v>
      </c>
      <c r="E690" t="s">
        <v>90</v>
      </c>
      <c r="F690" t="s">
        <v>2465</v>
      </c>
      <c r="H690" t="s">
        <v>2825</v>
      </c>
      <c r="L690" t="s">
        <v>91</v>
      </c>
      <c r="O690" t="s">
        <v>135</v>
      </c>
      <c r="P690" s="33">
        <v>46262.309027777781</v>
      </c>
      <c r="Q690" s="33">
        <v>46251</v>
      </c>
      <c r="R690" s="33">
        <v>46266</v>
      </c>
      <c r="AH690" s="55" t="str">
        <f t="shared" si="150"/>
        <v/>
      </c>
      <c r="AI690" s="55" t="str">
        <f t="shared" si="151"/>
        <v>FALSO</v>
      </c>
      <c r="AJ690" s="55">
        <f t="shared" si="152"/>
        <v>0</v>
      </c>
      <c r="AK690" s="93" t="str">
        <f t="shared" si="153"/>
        <v/>
      </c>
      <c r="AL690" s="96" t="str">
        <f t="shared" si="154"/>
        <v/>
      </c>
      <c r="AM690" s="93" t="str">
        <f t="shared" si="155"/>
        <v/>
      </c>
      <c r="AN690" s="96" t="str">
        <f t="shared" si="156"/>
        <v/>
      </c>
      <c r="AO690" s="93" t="str">
        <f t="shared" si="157"/>
        <v/>
      </c>
      <c r="AP690" s="96" t="str">
        <f t="shared" si="158"/>
        <v/>
      </c>
      <c r="AQ690" s="93" t="str">
        <f t="shared" si="159"/>
        <v/>
      </c>
      <c r="AR690" s="96" t="str">
        <f t="shared" si="160"/>
        <v/>
      </c>
      <c r="AS690" s="93" t="str">
        <f t="shared" si="161"/>
        <v/>
      </c>
      <c r="AT690" s="96" t="str">
        <f t="shared" si="162"/>
        <v/>
      </c>
      <c r="AU690" s="93" t="str">
        <f t="shared" si="163"/>
        <v/>
      </c>
    </row>
    <row r="691" spans="1:47" x14ac:dyDescent="0.3">
      <c r="A691" t="s">
        <v>84</v>
      </c>
      <c r="B691" s="164" t="s">
        <v>2826</v>
      </c>
      <c r="C691" t="s">
        <v>2818</v>
      </c>
      <c r="D691" t="s">
        <v>1150</v>
      </c>
      <c r="E691" t="s">
        <v>90</v>
      </c>
      <c r="F691" t="s">
        <v>2465</v>
      </c>
      <c r="H691" t="s">
        <v>2607</v>
      </c>
      <c r="L691" t="s">
        <v>91</v>
      </c>
      <c r="O691" t="s">
        <v>135</v>
      </c>
      <c r="P691" s="33">
        <v>46261.738194444442</v>
      </c>
      <c r="Q691" s="33">
        <v>46251</v>
      </c>
      <c r="R691" s="33">
        <v>46267</v>
      </c>
      <c r="AH691" s="55" t="str">
        <f t="shared" si="150"/>
        <v/>
      </c>
      <c r="AI691" s="55" t="str">
        <f t="shared" si="151"/>
        <v>FALSO</v>
      </c>
      <c r="AJ691" s="55">
        <f t="shared" si="152"/>
        <v>0</v>
      </c>
      <c r="AK691" s="93" t="str">
        <f t="shared" si="153"/>
        <v/>
      </c>
      <c r="AL691" s="96" t="str">
        <f t="shared" si="154"/>
        <v/>
      </c>
      <c r="AM691" s="93" t="str">
        <f t="shared" si="155"/>
        <v/>
      </c>
      <c r="AN691" s="96" t="str">
        <f t="shared" si="156"/>
        <v/>
      </c>
      <c r="AO691" s="93" t="str">
        <f t="shared" si="157"/>
        <v/>
      </c>
      <c r="AP691" s="96" t="str">
        <f t="shared" si="158"/>
        <v/>
      </c>
      <c r="AQ691" s="93" t="str">
        <f t="shared" si="159"/>
        <v/>
      </c>
      <c r="AR691" s="96" t="str">
        <f t="shared" si="160"/>
        <v/>
      </c>
      <c r="AS691" s="93" t="str">
        <f t="shared" si="161"/>
        <v/>
      </c>
      <c r="AT691" s="96" t="str">
        <f t="shared" si="162"/>
        <v/>
      </c>
      <c r="AU691" s="93" t="str">
        <f t="shared" si="163"/>
        <v/>
      </c>
    </row>
    <row r="692" spans="1:47" x14ac:dyDescent="0.3">
      <c r="A692" t="s">
        <v>84</v>
      </c>
      <c r="B692" s="164" t="s">
        <v>2827</v>
      </c>
      <c r="C692" t="s">
        <v>2818</v>
      </c>
      <c r="D692" t="s">
        <v>1150</v>
      </c>
      <c r="E692" t="s">
        <v>90</v>
      </c>
      <c r="F692" t="s">
        <v>2465</v>
      </c>
      <c r="H692" t="s">
        <v>2828</v>
      </c>
      <c r="L692" t="s">
        <v>91</v>
      </c>
      <c r="O692" t="s">
        <v>135</v>
      </c>
      <c r="P692" s="33">
        <v>46261.638194444444</v>
      </c>
      <c r="Q692" s="33">
        <v>46251</v>
      </c>
      <c r="R692" s="33">
        <v>46267</v>
      </c>
      <c r="AH692" s="55" t="str">
        <f t="shared" si="150"/>
        <v/>
      </c>
      <c r="AI692" s="55" t="str">
        <f t="shared" si="151"/>
        <v>FALSO</v>
      </c>
      <c r="AJ692" s="55">
        <f t="shared" si="152"/>
        <v>0</v>
      </c>
      <c r="AK692" s="93" t="str">
        <f t="shared" si="153"/>
        <v/>
      </c>
      <c r="AL692" s="96" t="str">
        <f t="shared" si="154"/>
        <v/>
      </c>
      <c r="AM692" s="93" t="str">
        <f t="shared" si="155"/>
        <v/>
      </c>
      <c r="AN692" s="96" t="str">
        <f t="shared" si="156"/>
        <v/>
      </c>
      <c r="AO692" s="93" t="str">
        <f t="shared" si="157"/>
        <v/>
      </c>
      <c r="AP692" s="96" t="str">
        <f t="shared" si="158"/>
        <v/>
      </c>
      <c r="AQ692" s="93" t="str">
        <f t="shared" si="159"/>
        <v/>
      </c>
      <c r="AR692" s="96" t="str">
        <f t="shared" si="160"/>
        <v/>
      </c>
      <c r="AS692" s="93" t="str">
        <f t="shared" si="161"/>
        <v/>
      </c>
      <c r="AT692" s="96" t="str">
        <f t="shared" si="162"/>
        <v/>
      </c>
      <c r="AU692" s="93" t="str">
        <f t="shared" si="163"/>
        <v/>
      </c>
    </row>
    <row r="693" spans="1:47" x14ac:dyDescent="0.3">
      <c r="A693" t="s">
        <v>84</v>
      </c>
      <c r="B693" s="164" t="s">
        <v>2829</v>
      </c>
      <c r="C693" t="s">
        <v>2818</v>
      </c>
      <c r="D693" t="s">
        <v>1150</v>
      </c>
      <c r="E693" t="s">
        <v>90</v>
      </c>
      <c r="F693" t="s">
        <v>2465</v>
      </c>
      <c r="H693" t="s">
        <v>2830</v>
      </c>
      <c r="L693" t="s">
        <v>91</v>
      </c>
      <c r="O693" t="s">
        <v>94</v>
      </c>
      <c r="P693" s="33">
        <v>46261.611111111109</v>
      </c>
      <c r="Q693" s="33">
        <v>46251</v>
      </c>
      <c r="R693" s="33">
        <v>46267</v>
      </c>
      <c r="S693" s="33">
        <v>46267</v>
      </c>
      <c r="AH693" s="55" t="str">
        <f t="shared" si="150"/>
        <v/>
      </c>
      <c r="AI693" s="55" t="str">
        <f t="shared" si="151"/>
        <v>FALSO</v>
      </c>
      <c r="AJ693" s="55">
        <f t="shared" si="152"/>
        <v>0</v>
      </c>
      <c r="AK693" s="93" t="str">
        <f t="shared" si="153"/>
        <v/>
      </c>
      <c r="AL693" s="96" t="str">
        <f t="shared" si="154"/>
        <v/>
      </c>
      <c r="AM693" s="93" t="str">
        <f t="shared" si="155"/>
        <v/>
      </c>
      <c r="AN693" s="96" t="str">
        <f t="shared" si="156"/>
        <v/>
      </c>
      <c r="AO693" s="93" t="str">
        <f t="shared" si="157"/>
        <v/>
      </c>
      <c r="AP693" s="96" t="str">
        <f t="shared" si="158"/>
        <v/>
      </c>
      <c r="AQ693" s="93" t="str">
        <f t="shared" si="159"/>
        <v/>
      </c>
      <c r="AR693" s="96" t="str">
        <f t="shared" si="160"/>
        <v/>
      </c>
      <c r="AS693" s="93" t="str">
        <f t="shared" si="161"/>
        <v/>
      </c>
      <c r="AT693" s="96" t="str">
        <f t="shared" si="162"/>
        <v/>
      </c>
      <c r="AU693" s="93" t="str">
        <f t="shared" si="163"/>
        <v/>
      </c>
    </row>
    <row r="694" spans="1:47" x14ac:dyDescent="0.3">
      <c r="A694" t="s">
        <v>84</v>
      </c>
      <c r="B694" s="164" t="s">
        <v>2831</v>
      </c>
      <c r="C694" t="s">
        <v>2818</v>
      </c>
      <c r="D694" t="s">
        <v>1150</v>
      </c>
      <c r="E694" t="s">
        <v>90</v>
      </c>
      <c r="F694" t="s">
        <v>2465</v>
      </c>
      <c r="H694" t="s">
        <v>2832</v>
      </c>
      <c r="J694">
        <v>3600</v>
      </c>
      <c r="L694" t="s">
        <v>91</v>
      </c>
      <c r="O694" t="s">
        <v>94</v>
      </c>
      <c r="P694" s="33">
        <v>46261.586805555555</v>
      </c>
      <c r="Q694" s="33">
        <v>46251</v>
      </c>
      <c r="R694" s="33">
        <v>46262</v>
      </c>
      <c r="S694" s="33">
        <v>46269</v>
      </c>
      <c r="AH694" s="55">
        <f t="shared" si="150"/>
        <v>1</v>
      </c>
      <c r="AI694" s="55" t="str">
        <f t="shared" si="151"/>
        <v>FALSO</v>
      </c>
      <c r="AJ694" s="55">
        <f t="shared" si="152"/>
        <v>0</v>
      </c>
      <c r="AK694" s="93" t="str">
        <f t="shared" si="153"/>
        <v/>
      </c>
      <c r="AL694" s="96" t="str">
        <f t="shared" si="154"/>
        <v/>
      </c>
      <c r="AM694" s="93" t="str">
        <f t="shared" si="155"/>
        <v/>
      </c>
      <c r="AN694" s="96" t="str">
        <f t="shared" si="156"/>
        <v/>
      </c>
      <c r="AO694" s="93" t="str">
        <f t="shared" si="157"/>
        <v/>
      </c>
      <c r="AP694" s="96" t="str">
        <f t="shared" si="158"/>
        <v/>
      </c>
      <c r="AQ694" s="93" t="str">
        <f t="shared" si="159"/>
        <v/>
      </c>
      <c r="AR694" s="96" t="str">
        <f t="shared" si="160"/>
        <v/>
      </c>
      <c r="AS694" s="93" t="str">
        <f t="shared" si="161"/>
        <v/>
      </c>
      <c r="AT694" s="96" t="str">
        <f t="shared" si="162"/>
        <v/>
      </c>
      <c r="AU694" s="93" t="str">
        <f t="shared" si="163"/>
        <v/>
      </c>
    </row>
    <row r="695" spans="1:47" x14ac:dyDescent="0.3">
      <c r="A695" t="s">
        <v>84</v>
      </c>
      <c r="B695" s="164" t="s">
        <v>2833</v>
      </c>
      <c r="C695" t="s">
        <v>2834</v>
      </c>
      <c r="D695" t="s">
        <v>1150</v>
      </c>
      <c r="E695" t="s">
        <v>90</v>
      </c>
      <c r="F695" t="s">
        <v>2465</v>
      </c>
      <c r="H695" t="s">
        <v>2835</v>
      </c>
      <c r="J695">
        <v>10800</v>
      </c>
      <c r="L695" t="s">
        <v>91</v>
      </c>
      <c r="O695" t="s">
        <v>135</v>
      </c>
      <c r="P695" s="33">
        <v>46260.638888888891</v>
      </c>
      <c r="Q695" s="33">
        <v>46251</v>
      </c>
      <c r="R695" s="33">
        <v>46262</v>
      </c>
      <c r="AH695" s="55">
        <f t="shared" si="150"/>
        <v>3</v>
      </c>
      <c r="AI695" s="55" t="str">
        <f t="shared" si="151"/>
        <v>FALSO</v>
      </c>
      <c r="AJ695" s="55">
        <f t="shared" si="152"/>
        <v>0</v>
      </c>
      <c r="AK695" s="93" t="str">
        <f t="shared" si="153"/>
        <v/>
      </c>
      <c r="AL695" s="96" t="str">
        <f t="shared" si="154"/>
        <v/>
      </c>
      <c r="AM695" s="93" t="str">
        <f t="shared" si="155"/>
        <v/>
      </c>
      <c r="AN695" s="96" t="str">
        <f t="shared" si="156"/>
        <v/>
      </c>
      <c r="AO695" s="93" t="str">
        <f t="shared" si="157"/>
        <v/>
      </c>
      <c r="AP695" s="96" t="str">
        <f t="shared" si="158"/>
        <v/>
      </c>
      <c r="AQ695" s="93" t="str">
        <f t="shared" si="159"/>
        <v/>
      </c>
      <c r="AR695" s="96" t="str">
        <f t="shared" si="160"/>
        <v/>
      </c>
      <c r="AS695" s="93" t="str">
        <f t="shared" si="161"/>
        <v/>
      </c>
      <c r="AT695" s="96" t="str">
        <f t="shared" si="162"/>
        <v/>
      </c>
      <c r="AU695" s="93" t="str">
        <f t="shared" si="163"/>
        <v/>
      </c>
    </row>
    <row r="696" spans="1:47" x14ac:dyDescent="0.3">
      <c r="A696" t="s">
        <v>84</v>
      </c>
      <c r="B696" s="164" t="s">
        <v>2836</v>
      </c>
      <c r="C696" t="s">
        <v>2834</v>
      </c>
      <c r="D696" t="s">
        <v>1150</v>
      </c>
      <c r="E696" t="s">
        <v>90</v>
      </c>
      <c r="F696" t="s">
        <v>2465</v>
      </c>
      <c r="H696" t="s">
        <v>2837</v>
      </c>
      <c r="J696">
        <v>10800</v>
      </c>
      <c r="L696" t="s">
        <v>91</v>
      </c>
      <c r="O696" t="s">
        <v>135</v>
      </c>
      <c r="P696" s="33">
        <v>46259.491666666669</v>
      </c>
      <c r="Q696" s="33">
        <v>46251</v>
      </c>
      <c r="R696" s="33">
        <v>46261</v>
      </c>
      <c r="AH696" s="55">
        <f t="shared" si="150"/>
        <v>3</v>
      </c>
      <c r="AI696" s="55" t="str">
        <f t="shared" si="151"/>
        <v>FALSO</v>
      </c>
      <c r="AJ696" s="55">
        <f t="shared" si="152"/>
        <v>0</v>
      </c>
      <c r="AK696" s="93" t="str">
        <f t="shared" si="153"/>
        <v/>
      </c>
      <c r="AL696" s="96" t="str">
        <f t="shared" si="154"/>
        <v/>
      </c>
      <c r="AM696" s="93" t="str">
        <f t="shared" si="155"/>
        <v/>
      </c>
      <c r="AN696" s="96" t="str">
        <f t="shared" si="156"/>
        <v/>
      </c>
      <c r="AO696" s="93" t="str">
        <f t="shared" si="157"/>
        <v/>
      </c>
      <c r="AP696" s="96" t="str">
        <f t="shared" si="158"/>
        <v/>
      </c>
      <c r="AQ696" s="93" t="str">
        <f t="shared" si="159"/>
        <v/>
      </c>
      <c r="AR696" s="96" t="str">
        <f t="shared" si="160"/>
        <v/>
      </c>
      <c r="AS696" s="93" t="str">
        <f t="shared" si="161"/>
        <v/>
      </c>
      <c r="AT696" s="96" t="str">
        <f t="shared" si="162"/>
        <v/>
      </c>
      <c r="AU696" s="93" t="str">
        <f t="shared" si="163"/>
        <v/>
      </c>
    </row>
    <row r="697" spans="1:47" x14ac:dyDescent="0.3">
      <c r="A697" t="s">
        <v>84</v>
      </c>
      <c r="B697" s="164" t="s">
        <v>2838</v>
      </c>
      <c r="C697" t="s">
        <v>2818</v>
      </c>
      <c r="D697" t="s">
        <v>1150</v>
      </c>
      <c r="E697" t="s">
        <v>90</v>
      </c>
      <c r="F697" t="s">
        <v>2465</v>
      </c>
      <c r="H697" t="s">
        <v>2839</v>
      </c>
      <c r="J697">
        <v>25200</v>
      </c>
      <c r="L697" t="s">
        <v>91</v>
      </c>
      <c r="O697" t="s">
        <v>94</v>
      </c>
      <c r="P697" s="33">
        <v>46259.479166666664</v>
      </c>
      <c r="Q697" s="33">
        <v>46251</v>
      </c>
      <c r="R697" s="33">
        <v>46261</v>
      </c>
      <c r="S697" s="33">
        <v>46262</v>
      </c>
      <c r="AH697" s="55">
        <f t="shared" si="150"/>
        <v>7</v>
      </c>
      <c r="AI697" s="55" t="str">
        <f t="shared" si="151"/>
        <v>FALSO</v>
      </c>
      <c r="AJ697" s="55">
        <f t="shared" si="152"/>
        <v>0</v>
      </c>
      <c r="AK697" s="93" t="str">
        <f t="shared" si="153"/>
        <v/>
      </c>
      <c r="AL697" s="96" t="str">
        <f t="shared" si="154"/>
        <v/>
      </c>
      <c r="AM697" s="93" t="str">
        <f t="shared" si="155"/>
        <v/>
      </c>
      <c r="AN697" s="96" t="str">
        <f t="shared" si="156"/>
        <v/>
      </c>
      <c r="AO697" s="93" t="str">
        <f t="shared" si="157"/>
        <v/>
      </c>
      <c r="AP697" s="96" t="str">
        <f t="shared" si="158"/>
        <v/>
      </c>
      <c r="AQ697" s="93" t="str">
        <f t="shared" si="159"/>
        <v/>
      </c>
      <c r="AR697" s="96" t="str">
        <f t="shared" si="160"/>
        <v/>
      </c>
      <c r="AS697" s="93" t="str">
        <f t="shared" si="161"/>
        <v/>
      </c>
      <c r="AT697" s="96" t="str">
        <f t="shared" si="162"/>
        <v/>
      </c>
      <c r="AU697" s="93" t="str">
        <f t="shared" si="163"/>
        <v/>
      </c>
    </row>
    <row r="698" spans="1:47" x14ac:dyDescent="0.3">
      <c r="A698" t="s">
        <v>84</v>
      </c>
      <c r="B698" s="164" t="s">
        <v>2840</v>
      </c>
      <c r="C698" t="s">
        <v>2818</v>
      </c>
      <c r="D698" t="s">
        <v>1150</v>
      </c>
      <c r="E698" t="s">
        <v>90</v>
      </c>
      <c r="F698" t="s">
        <v>2465</v>
      </c>
      <c r="H698" t="s">
        <v>2841</v>
      </c>
      <c r="J698">
        <v>7200</v>
      </c>
      <c r="L698" t="s">
        <v>91</v>
      </c>
      <c r="O698" t="s">
        <v>135</v>
      </c>
      <c r="P698" s="33">
        <v>46259.44027777778</v>
      </c>
      <c r="Q698" s="33">
        <v>46251</v>
      </c>
      <c r="R698" s="33">
        <v>46261</v>
      </c>
      <c r="S698" s="33">
        <v>46266</v>
      </c>
      <c r="AH698" s="55">
        <f t="shared" si="150"/>
        <v>2</v>
      </c>
      <c r="AI698" s="55" t="str">
        <f t="shared" si="151"/>
        <v>FALSO</v>
      </c>
      <c r="AJ698" s="55">
        <f t="shared" si="152"/>
        <v>0</v>
      </c>
      <c r="AK698" s="93" t="str">
        <f t="shared" si="153"/>
        <v/>
      </c>
      <c r="AL698" s="96" t="str">
        <f t="shared" si="154"/>
        <v/>
      </c>
      <c r="AM698" s="93" t="str">
        <f t="shared" si="155"/>
        <v/>
      </c>
      <c r="AN698" s="96" t="str">
        <f t="shared" si="156"/>
        <v/>
      </c>
      <c r="AO698" s="93" t="str">
        <f t="shared" si="157"/>
        <v/>
      </c>
      <c r="AP698" s="96" t="str">
        <f t="shared" si="158"/>
        <v/>
      </c>
      <c r="AQ698" s="93" t="str">
        <f t="shared" si="159"/>
        <v/>
      </c>
      <c r="AR698" s="96" t="str">
        <f t="shared" si="160"/>
        <v/>
      </c>
      <c r="AS698" s="93" t="str">
        <f t="shared" si="161"/>
        <v/>
      </c>
      <c r="AT698" s="96" t="str">
        <f t="shared" si="162"/>
        <v/>
      </c>
      <c r="AU698" s="93" t="str">
        <f t="shared" si="163"/>
        <v/>
      </c>
    </row>
    <row r="699" spans="1:47" x14ac:dyDescent="0.3">
      <c r="A699" t="s">
        <v>84</v>
      </c>
      <c r="B699" s="164" t="s">
        <v>2842</v>
      </c>
      <c r="C699" t="s">
        <v>2818</v>
      </c>
      <c r="D699" t="s">
        <v>1150</v>
      </c>
      <c r="E699" t="s">
        <v>90</v>
      </c>
      <c r="F699" t="s">
        <v>2465</v>
      </c>
      <c r="H699" t="s">
        <v>2843</v>
      </c>
      <c r="J699">
        <v>54000</v>
      </c>
      <c r="L699" t="s">
        <v>91</v>
      </c>
      <c r="O699" t="s">
        <v>135</v>
      </c>
      <c r="P699" s="33">
        <v>46258.542361111111</v>
      </c>
      <c r="Q699" s="33">
        <v>46251</v>
      </c>
      <c r="R699" s="33">
        <v>46260</v>
      </c>
      <c r="S699" s="33">
        <v>46273</v>
      </c>
      <c r="AH699" s="55">
        <f t="shared" si="150"/>
        <v>15</v>
      </c>
      <c r="AI699" s="55" t="str">
        <f t="shared" si="151"/>
        <v>FALSO</v>
      </c>
      <c r="AJ699" s="55">
        <f t="shared" si="152"/>
        <v>0</v>
      </c>
      <c r="AK699" s="93" t="str">
        <f t="shared" si="153"/>
        <v/>
      </c>
      <c r="AL699" s="96" t="str">
        <f t="shared" si="154"/>
        <v/>
      </c>
      <c r="AM699" s="93" t="str">
        <f t="shared" si="155"/>
        <v/>
      </c>
      <c r="AN699" s="96" t="str">
        <f t="shared" si="156"/>
        <v/>
      </c>
      <c r="AO699" s="93" t="str">
        <f t="shared" si="157"/>
        <v/>
      </c>
      <c r="AP699" s="96" t="str">
        <f t="shared" si="158"/>
        <v/>
      </c>
      <c r="AQ699" s="93" t="str">
        <f t="shared" si="159"/>
        <v/>
      </c>
      <c r="AR699" s="96" t="str">
        <f t="shared" si="160"/>
        <v/>
      </c>
      <c r="AS699" s="93" t="str">
        <f t="shared" si="161"/>
        <v/>
      </c>
      <c r="AT699" s="96" t="str">
        <f t="shared" si="162"/>
        <v/>
      </c>
      <c r="AU699" s="93" t="str">
        <f t="shared" si="163"/>
        <v/>
      </c>
    </row>
    <row r="700" spans="1:47" x14ac:dyDescent="0.3">
      <c r="A700" t="s">
        <v>84</v>
      </c>
      <c r="B700" s="164" t="s">
        <v>2844</v>
      </c>
      <c r="C700" t="s">
        <v>2818</v>
      </c>
      <c r="D700" t="s">
        <v>1150</v>
      </c>
      <c r="E700" t="s">
        <v>90</v>
      </c>
      <c r="F700" t="s">
        <v>2465</v>
      </c>
      <c r="H700" t="s">
        <v>2845</v>
      </c>
      <c r="J700">
        <v>3600</v>
      </c>
      <c r="L700" t="s">
        <v>91</v>
      </c>
      <c r="O700" t="s">
        <v>94</v>
      </c>
      <c r="P700" s="33">
        <v>46258.48541666667</v>
      </c>
      <c r="Q700" s="33">
        <v>46251</v>
      </c>
      <c r="R700" s="33">
        <v>46259</v>
      </c>
      <c r="S700" s="33">
        <v>46259</v>
      </c>
      <c r="AH700" s="55">
        <f t="shared" si="150"/>
        <v>1</v>
      </c>
      <c r="AI700" s="55" t="str">
        <f t="shared" si="151"/>
        <v>FALSO</v>
      </c>
      <c r="AJ700" s="55">
        <f t="shared" si="152"/>
        <v>0</v>
      </c>
      <c r="AK700" s="93" t="str">
        <f t="shared" si="153"/>
        <v/>
      </c>
      <c r="AL700" s="96" t="str">
        <f t="shared" si="154"/>
        <v/>
      </c>
      <c r="AM700" s="93" t="str">
        <f t="shared" si="155"/>
        <v/>
      </c>
      <c r="AN700" s="96" t="str">
        <f t="shared" si="156"/>
        <v/>
      </c>
      <c r="AO700" s="93" t="str">
        <f t="shared" si="157"/>
        <v/>
      </c>
      <c r="AP700" s="96" t="str">
        <f t="shared" si="158"/>
        <v/>
      </c>
      <c r="AQ700" s="93" t="str">
        <f t="shared" si="159"/>
        <v/>
      </c>
      <c r="AR700" s="96" t="str">
        <f t="shared" si="160"/>
        <v/>
      </c>
      <c r="AS700" s="93" t="str">
        <f t="shared" si="161"/>
        <v/>
      </c>
      <c r="AT700" s="96" t="str">
        <f t="shared" si="162"/>
        <v/>
      </c>
      <c r="AU700" s="93" t="str">
        <f t="shared" si="163"/>
        <v/>
      </c>
    </row>
    <row r="701" spans="1:47" x14ac:dyDescent="0.3">
      <c r="A701" t="s">
        <v>84</v>
      </c>
      <c r="B701" s="164" t="s">
        <v>2846</v>
      </c>
      <c r="C701" t="s">
        <v>2818</v>
      </c>
      <c r="D701" t="s">
        <v>1150</v>
      </c>
      <c r="E701" t="s">
        <v>90</v>
      </c>
      <c r="F701" t="s">
        <v>2465</v>
      </c>
      <c r="H701" t="s">
        <v>2847</v>
      </c>
      <c r="J701">
        <v>3600</v>
      </c>
      <c r="L701" t="s">
        <v>91</v>
      </c>
      <c r="O701" t="s">
        <v>94</v>
      </c>
      <c r="P701" s="33">
        <v>46255.686111111114</v>
      </c>
      <c r="Q701" s="33">
        <v>46251</v>
      </c>
      <c r="R701" s="33">
        <v>46258</v>
      </c>
      <c r="S701" s="33">
        <v>46258</v>
      </c>
      <c r="AH701" s="55">
        <f t="shared" si="150"/>
        <v>1</v>
      </c>
      <c r="AI701" s="55" t="str">
        <f t="shared" si="151"/>
        <v>FALSO</v>
      </c>
      <c r="AJ701" s="55">
        <f t="shared" si="152"/>
        <v>0</v>
      </c>
      <c r="AK701" s="93" t="str">
        <f t="shared" si="153"/>
        <v/>
      </c>
      <c r="AL701" s="96" t="str">
        <f t="shared" si="154"/>
        <v/>
      </c>
      <c r="AM701" s="93" t="str">
        <f t="shared" si="155"/>
        <v/>
      </c>
      <c r="AN701" s="96" t="str">
        <f t="shared" si="156"/>
        <v/>
      </c>
      <c r="AO701" s="93" t="str">
        <f t="shared" si="157"/>
        <v/>
      </c>
      <c r="AP701" s="96" t="str">
        <f t="shared" si="158"/>
        <v/>
      </c>
      <c r="AQ701" s="93" t="str">
        <f t="shared" si="159"/>
        <v/>
      </c>
      <c r="AR701" s="96" t="str">
        <f t="shared" si="160"/>
        <v/>
      </c>
      <c r="AS701" s="93" t="str">
        <f t="shared" si="161"/>
        <v/>
      </c>
      <c r="AT701" s="96" t="str">
        <f t="shared" si="162"/>
        <v/>
      </c>
      <c r="AU701" s="93" t="str">
        <f t="shared" si="163"/>
        <v/>
      </c>
    </row>
    <row r="702" spans="1:47" x14ac:dyDescent="0.3">
      <c r="A702" t="s">
        <v>84</v>
      </c>
      <c r="B702" s="164" t="s">
        <v>2848</v>
      </c>
      <c r="C702" t="s">
        <v>2834</v>
      </c>
      <c r="D702" t="s">
        <v>1150</v>
      </c>
      <c r="E702" t="s">
        <v>90</v>
      </c>
      <c r="F702" t="s">
        <v>2465</v>
      </c>
      <c r="H702" t="s">
        <v>2849</v>
      </c>
      <c r="J702">
        <v>7200</v>
      </c>
      <c r="L702" t="s">
        <v>91</v>
      </c>
      <c r="O702" t="s">
        <v>94</v>
      </c>
      <c r="P702" s="33">
        <v>46255.407638888886</v>
      </c>
      <c r="Q702" s="33">
        <v>46251</v>
      </c>
      <c r="R702" s="33">
        <v>46255</v>
      </c>
      <c r="S702" s="33">
        <v>46255</v>
      </c>
      <c r="AH702" s="55">
        <f t="shared" si="150"/>
        <v>2</v>
      </c>
      <c r="AI702" s="55" t="str">
        <f t="shared" si="151"/>
        <v>FALSO</v>
      </c>
      <c r="AJ702" s="55">
        <f t="shared" si="152"/>
        <v>0</v>
      </c>
      <c r="AK702" s="93" t="str">
        <f t="shared" si="153"/>
        <v/>
      </c>
      <c r="AL702" s="96" t="str">
        <f t="shared" si="154"/>
        <v/>
      </c>
      <c r="AM702" s="93" t="str">
        <f t="shared" si="155"/>
        <v/>
      </c>
      <c r="AN702" s="96" t="str">
        <f t="shared" si="156"/>
        <v/>
      </c>
      <c r="AO702" s="93" t="str">
        <f t="shared" si="157"/>
        <v/>
      </c>
      <c r="AP702" s="96" t="str">
        <f t="shared" si="158"/>
        <v/>
      </c>
      <c r="AQ702" s="93" t="str">
        <f t="shared" si="159"/>
        <v/>
      </c>
      <c r="AR702" s="96" t="str">
        <f t="shared" si="160"/>
        <v/>
      </c>
      <c r="AS702" s="93" t="str">
        <f t="shared" si="161"/>
        <v/>
      </c>
      <c r="AT702" s="96" t="str">
        <f t="shared" si="162"/>
        <v/>
      </c>
      <c r="AU702" s="93" t="str">
        <f t="shared" si="163"/>
        <v/>
      </c>
    </row>
    <row r="703" spans="1:47" x14ac:dyDescent="0.3">
      <c r="A703" t="s">
        <v>84</v>
      </c>
      <c r="B703" s="164" t="s">
        <v>2850</v>
      </c>
      <c r="C703" t="s">
        <v>2818</v>
      </c>
      <c r="D703" t="s">
        <v>1150</v>
      </c>
      <c r="E703" t="s">
        <v>90</v>
      </c>
      <c r="F703" t="s">
        <v>2465</v>
      </c>
      <c r="H703" t="s">
        <v>2851</v>
      </c>
      <c r="J703">
        <v>3600</v>
      </c>
      <c r="L703" t="s">
        <v>91</v>
      </c>
      <c r="O703" t="s">
        <v>94</v>
      </c>
      <c r="P703" s="33">
        <v>46255.40625</v>
      </c>
      <c r="Q703" s="33">
        <v>46251</v>
      </c>
      <c r="R703" s="33">
        <v>46258</v>
      </c>
      <c r="S703" s="33">
        <v>46258</v>
      </c>
      <c r="AH703" s="55">
        <f t="shared" si="150"/>
        <v>1</v>
      </c>
      <c r="AI703" s="55" t="str">
        <f t="shared" si="151"/>
        <v>FALSO</v>
      </c>
      <c r="AJ703" s="55">
        <f t="shared" si="152"/>
        <v>0</v>
      </c>
      <c r="AK703" s="93" t="str">
        <f t="shared" si="153"/>
        <v/>
      </c>
      <c r="AL703" s="96" t="str">
        <f t="shared" si="154"/>
        <v/>
      </c>
      <c r="AM703" s="93" t="str">
        <f t="shared" si="155"/>
        <v/>
      </c>
      <c r="AN703" s="96" t="str">
        <f t="shared" si="156"/>
        <v/>
      </c>
      <c r="AO703" s="93" t="str">
        <f t="shared" si="157"/>
        <v/>
      </c>
      <c r="AP703" s="96" t="str">
        <f t="shared" si="158"/>
        <v/>
      </c>
      <c r="AQ703" s="93" t="str">
        <f t="shared" si="159"/>
        <v/>
      </c>
      <c r="AR703" s="96" t="str">
        <f t="shared" si="160"/>
        <v/>
      </c>
      <c r="AS703" s="93" t="str">
        <f t="shared" si="161"/>
        <v/>
      </c>
      <c r="AT703" s="96" t="str">
        <f t="shared" si="162"/>
        <v/>
      </c>
      <c r="AU703" s="93" t="str">
        <f t="shared" si="163"/>
        <v/>
      </c>
    </row>
    <row r="704" spans="1:47" x14ac:dyDescent="0.3">
      <c r="A704" t="s">
        <v>84</v>
      </c>
      <c r="B704" s="164" t="s">
        <v>2852</v>
      </c>
      <c r="C704" t="s">
        <v>2834</v>
      </c>
      <c r="D704" t="s">
        <v>1150</v>
      </c>
      <c r="E704" t="s">
        <v>90</v>
      </c>
      <c r="F704" t="s">
        <v>2465</v>
      </c>
      <c r="H704" t="s">
        <v>2853</v>
      </c>
      <c r="J704">
        <v>3600</v>
      </c>
      <c r="L704" t="s">
        <v>91</v>
      </c>
      <c r="O704" t="s">
        <v>135</v>
      </c>
      <c r="P704" s="33">
        <v>46254.711111111108</v>
      </c>
      <c r="Q704" s="33">
        <v>46251</v>
      </c>
      <c r="R704" s="33">
        <v>46258</v>
      </c>
      <c r="AH704" s="55">
        <f t="shared" si="150"/>
        <v>1</v>
      </c>
      <c r="AI704" s="55" t="str">
        <f t="shared" si="151"/>
        <v>FALSO</v>
      </c>
      <c r="AJ704" s="55">
        <f t="shared" si="152"/>
        <v>0</v>
      </c>
      <c r="AK704" s="93" t="str">
        <f t="shared" si="153"/>
        <v/>
      </c>
      <c r="AL704" s="96" t="str">
        <f t="shared" si="154"/>
        <v/>
      </c>
      <c r="AM704" s="93" t="str">
        <f t="shared" si="155"/>
        <v/>
      </c>
      <c r="AN704" s="96" t="str">
        <f t="shared" si="156"/>
        <v/>
      </c>
      <c r="AO704" s="93" t="str">
        <f t="shared" si="157"/>
        <v/>
      </c>
      <c r="AP704" s="96" t="str">
        <f t="shared" si="158"/>
        <v/>
      </c>
      <c r="AQ704" s="93" t="str">
        <f t="shared" si="159"/>
        <v/>
      </c>
      <c r="AR704" s="96" t="str">
        <f t="shared" si="160"/>
        <v/>
      </c>
      <c r="AS704" s="93" t="str">
        <f t="shared" si="161"/>
        <v/>
      </c>
      <c r="AT704" s="96" t="str">
        <f t="shared" si="162"/>
        <v/>
      </c>
      <c r="AU704" s="93" t="str">
        <f t="shared" si="163"/>
        <v/>
      </c>
    </row>
    <row r="705" spans="1:47" x14ac:dyDescent="0.3">
      <c r="A705" t="s">
        <v>95</v>
      </c>
      <c r="B705" s="164" t="s">
        <v>2854</v>
      </c>
      <c r="C705" t="s">
        <v>2647</v>
      </c>
      <c r="D705" t="s">
        <v>1150</v>
      </c>
      <c r="E705" t="s">
        <v>132</v>
      </c>
      <c r="F705" t="s">
        <v>2465</v>
      </c>
      <c r="G705">
        <v>5</v>
      </c>
      <c r="H705" t="s">
        <v>2855</v>
      </c>
      <c r="I705">
        <v>5</v>
      </c>
      <c r="J705">
        <v>104400</v>
      </c>
      <c r="L705" t="s">
        <v>91</v>
      </c>
      <c r="M705" s="164" t="s">
        <v>2809</v>
      </c>
      <c r="N705" t="s">
        <v>99</v>
      </c>
      <c r="O705" t="s">
        <v>94</v>
      </c>
      <c r="P705" s="33">
        <v>46254.673611111109</v>
      </c>
      <c r="Q705" s="33">
        <v>46265</v>
      </c>
      <c r="R705" s="33">
        <v>46266</v>
      </c>
      <c r="S705" s="33">
        <v>46275</v>
      </c>
      <c r="T705" s="33">
        <v>46275</v>
      </c>
      <c r="U705" s="33">
        <v>46275</v>
      </c>
      <c r="V705" s="33">
        <v>46275</v>
      </c>
      <c r="W705" s="33">
        <v>46289</v>
      </c>
      <c r="AC705">
        <v>25</v>
      </c>
      <c r="AH705" s="55">
        <f t="shared" si="150"/>
        <v>29</v>
      </c>
      <c r="AI705" s="55" t="str">
        <f t="shared" si="151"/>
        <v>FALSO</v>
      </c>
      <c r="AJ705" s="55">
        <f t="shared" si="152"/>
        <v>0</v>
      </c>
      <c r="AK705" s="93">
        <f t="shared" si="153"/>
        <v>7</v>
      </c>
      <c r="AL705" s="96" t="str">
        <f t="shared" si="154"/>
        <v/>
      </c>
      <c r="AM705" s="93">
        <f t="shared" si="155"/>
        <v>7</v>
      </c>
      <c r="AN705" s="96" t="str">
        <f t="shared" si="156"/>
        <v/>
      </c>
      <c r="AO705" s="93">
        <f t="shared" si="157"/>
        <v>1</v>
      </c>
      <c r="AP705" s="96" t="str">
        <f t="shared" si="158"/>
        <v/>
      </c>
      <c r="AQ705" s="93">
        <f t="shared" si="159"/>
        <v>10</v>
      </c>
      <c r="AR705" s="96" t="str">
        <f t="shared" si="160"/>
        <v/>
      </c>
      <c r="AS705" s="93">
        <f t="shared" si="161"/>
        <v>25</v>
      </c>
      <c r="AT705" s="96" t="b">
        <f t="shared" si="162"/>
        <v>1</v>
      </c>
      <c r="AU705" s="93" t="str">
        <f t="shared" si="163"/>
        <v>ARTSG-182</v>
      </c>
    </row>
    <row r="706" spans="1:47" x14ac:dyDescent="0.3">
      <c r="A706" t="s">
        <v>84</v>
      </c>
      <c r="B706" s="164" t="s">
        <v>2856</v>
      </c>
      <c r="C706" t="s">
        <v>2834</v>
      </c>
      <c r="D706" t="s">
        <v>1150</v>
      </c>
      <c r="E706" t="s">
        <v>90</v>
      </c>
      <c r="F706" t="s">
        <v>2465</v>
      </c>
      <c r="H706" t="s">
        <v>2857</v>
      </c>
      <c r="L706" t="s">
        <v>91</v>
      </c>
      <c r="O706" t="s">
        <v>135</v>
      </c>
      <c r="P706" s="33">
        <v>46253.668055555558</v>
      </c>
      <c r="Q706" s="33">
        <v>46251</v>
      </c>
      <c r="R706" s="33">
        <v>46258</v>
      </c>
      <c r="AH706" s="55" t="str">
        <f t="shared" si="150"/>
        <v/>
      </c>
      <c r="AI706" s="55" t="str">
        <f t="shared" si="151"/>
        <v>FALSO</v>
      </c>
      <c r="AJ706" s="55">
        <f t="shared" si="152"/>
        <v>0</v>
      </c>
      <c r="AK706" s="93" t="str">
        <f t="shared" si="153"/>
        <v/>
      </c>
      <c r="AL706" s="96" t="str">
        <f t="shared" si="154"/>
        <v/>
      </c>
      <c r="AM706" s="93" t="str">
        <f t="shared" si="155"/>
        <v/>
      </c>
      <c r="AN706" s="96" t="str">
        <f t="shared" si="156"/>
        <v/>
      </c>
      <c r="AO706" s="93" t="str">
        <f t="shared" si="157"/>
        <v/>
      </c>
      <c r="AP706" s="96" t="str">
        <f t="shared" si="158"/>
        <v/>
      </c>
      <c r="AQ706" s="93" t="str">
        <f t="shared" si="159"/>
        <v/>
      </c>
      <c r="AR706" s="96" t="str">
        <f t="shared" si="160"/>
        <v/>
      </c>
      <c r="AS706" s="93" t="str">
        <f t="shared" si="161"/>
        <v/>
      </c>
      <c r="AT706" s="96" t="str">
        <f t="shared" si="162"/>
        <v/>
      </c>
      <c r="AU706" s="93" t="str">
        <f t="shared" si="163"/>
        <v/>
      </c>
    </row>
    <row r="707" spans="1:47" x14ac:dyDescent="0.3">
      <c r="A707" t="s">
        <v>84</v>
      </c>
      <c r="B707" s="164" t="s">
        <v>2858</v>
      </c>
      <c r="C707" t="s">
        <v>2834</v>
      </c>
      <c r="D707" t="s">
        <v>1150</v>
      </c>
      <c r="E707" t="s">
        <v>90</v>
      </c>
      <c r="F707" t="s">
        <v>2465</v>
      </c>
      <c r="H707" t="s">
        <v>2859</v>
      </c>
      <c r="J707">
        <v>3600</v>
      </c>
      <c r="L707" t="s">
        <v>91</v>
      </c>
      <c r="O707" t="s">
        <v>135</v>
      </c>
      <c r="P707" s="33">
        <v>46253.598611111112</v>
      </c>
      <c r="Q707" s="33">
        <v>46251</v>
      </c>
      <c r="R707" s="33">
        <v>46258</v>
      </c>
      <c r="AH707" s="55">
        <f t="shared" ref="AH707:AH770" si="164">IF(J707="","",J707/3600)</f>
        <v>1</v>
      </c>
      <c r="AI707" s="55" t="str">
        <f t="shared" ref="AI707:AI770" si="165">IF(COUNTIF(AG707, "*dia*"), "VERDADEIRO", "FALSO")</f>
        <v>FALSO</v>
      </c>
      <c r="AJ707" s="55">
        <f t="shared" ref="AJ707:AJ770" si="166">IF(AI707="VERDADEIRO",LEFT(AG707,2),0)</f>
        <v>0</v>
      </c>
      <c r="AK707" s="93" t="str">
        <f t="shared" ref="AK707:AK770" si="167">IF(OR(A707="Solicitação de Serviço",A707="Incidente",P707="",Q707=""),"",IF((NETWORKDAYS.INTL(P707,Q707,1)-1)=0,1,NETWORKDAYS.INTL(P707,Q707,1)-1))</f>
        <v/>
      </c>
      <c r="AL707" s="96" t="str">
        <f t="shared" ref="AL707:AL770" si="168">IF(X707="","",AK707=X707)</f>
        <v/>
      </c>
      <c r="AM707" s="93" t="str">
        <f t="shared" ref="AM707:AM770" si="169">IF(OR(A707="Solicitação de Serviço",A707="Incidente",R707="",S707=""),"",IF((NETWORKDAYS.INTL(R707,S707,1)-1)=0,1,NETWORKDAYS.INTL(R707,S707,1)-1-AJ707))</f>
        <v/>
      </c>
      <c r="AN707" s="96" t="str">
        <f t="shared" ref="AN707:AN770" si="170">IF(Y707="","",AM707=Y707)</f>
        <v/>
      </c>
      <c r="AO707" s="93" t="str">
        <f t="shared" ref="AO707:AO770" si="171">IF(OR(A707="Solicitação de Serviço",A707="Incidente",T707="",U707=""),"",IF((NETWORKDAYS.INTL(T707,U707,1)-1)=0,1,NETWORKDAYS.INTL(T707,U707,1)-1))</f>
        <v/>
      </c>
      <c r="AP707" s="96" t="str">
        <f t="shared" ref="AP707:AP770" si="172">IF(Z707="","",AO707=Z707)</f>
        <v/>
      </c>
      <c r="AQ707" s="93" t="str">
        <f t="shared" ref="AQ707:AQ770" si="173">IF(OR(A707="Solicitação de Serviço",A707="Incidente",V707="",W707=""),"",IF((NETWORKDAYS.INTL(V707,W707,1)-1)=0,1,IF((NETWORKDAYS.INTL(V707,W707,1)-1)&lt;0,"",NETWORKDAYS.INTL(V707,W707,1)-1)))</f>
        <v/>
      </c>
      <c r="AR707" s="96" t="str">
        <f t="shared" ref="AR707:AR770" si="174">IF(AA707="","",AQ707=AA707)</f>
        <v/>
      </c>
      <c r="AS707" s="93" t="str">
        <f t="shared" ref="AS707:AS770" si="175">IF(OR(A707="Solicitação de Serviço",A707="Incidente",P707=""),"",IF(OR(A707="História",A707="Enabler",A707="Débito Técnico"),IF(W707="","",NETWORKDAYS.INTL(P707,W707,1)-1),IF(U707="","",NETWORKDAYS.INTL(P707,U707,1)-1)))</f>
        <v/>
      </c>
      <c r="AT707" s="96" t="str">
        <f t="shared" ref="AT707:AT770" si="176">IF(OR(A707="Solicitação de Serviço",A707="Incidente",A707="Sustentação"),"",IF(P707="","",IF(OR(A707="História",A707="Enabler",A707="Débito Técnico"),AS707=AC707,AS707=AB707)))</f>
        <v/>
      </c>
      <c r="AU707" s="93" t="str">
        <f t="shared" ref="AU707:AU770" si="177">IF(M707="","",M707)</f>
        <v/>
      </c>
    </row>
    <row r="708" spans="1:47" x14ac:dyDescent="0.3">
      <c r="A708" t="s">
        <v>84</v>
      </c>
      <c r="B708" s="164" t="s">
        <v>2860</v>
      </c>
      <c r="C708" t="s">
        <v>2834</v>
      </c>
      <c r="D708" t="s">
        <v>1150</v>
      </c>
      <c r="E708" t="s">
        <v>90</v>
      </c>
      <c r="F708" t="s">
        <v>2465</v>
      </c>
      <c r="H708" t="s">
        <v>2861</v>
      </c>
      <c r="J708">
        <v>3600</v>
      </c>
      <c r="L708" t="s">
        <v>91</v>
      </c>
      <c r="O708" t="s">
        <v>94</v>
      </c>
      <c r="P708" s="33">
        <v>46253.40347222222</v>
      </c>
      <c r="Q708" s="33">
        <v>46251</v>
      </c>
      <c r="R708" s="33">
        <v>46253</v>
      </c>
      <c r="S708" s="33">
        <v>46253</v>
      </c>
      <c r="AH708" s="55">
        <f t="shared" si="164"/>
        <v>1</v>
      </c>
      <c r="AI708" s="55" t="str">
        <f t="shared" si="165"/>
        <v>FALSO</v>
      </c>
      <c r="AJ708" s="55">
        <f t="shared" si="166"/>
        <v>0</v>
      </c>
      <c r="AK708" s="93" t="str">
        <f t="shared" si="167"/>
        <v/>
      </c>
      <c r="AL708" s="96" t="str">
        <f t="shared" si="168"/>
        <v/>
      </c>
      <c r="AM708" s="93" t="str">
        <f t="shared" si="169"/>
        <v/>
      </c>
      <c r="AN708" s="96" t="str">
        <f t="shared" si="170"/>
        <v/>
      </c>
      <c r="AO708" s="93" t="str">
        <f t="shared" si="171"/>
        <v/>
      </c>
      <c r="AP708" s="96" t="str">
        <f t="shared" si="172"/>
        <v/>
      </c>
      <c r="AQ708" s="93" t="str">
        <f t="shared" si="173"/>
        <v/>
      </c>
      <c r="AR708" s="96" t="str">
        <f t="shared" si="174"/>
        <v/>
      </c>
      <c r="AS708" s="93" t="str">
        <f t="shared" si="175"/>
        <v/>
      </c>
      <c r="AT708" s="96" t="str">
        <f t="shared" si="176"/>
        <v/>
      </c>
      <c r="AU708" s="93" t="str">
        <f t="shared" si="177"/>
        <v/>
      </c>
    </row>
    <row r="709" spans="1:47" x14ac:dyDescent="0.3">
      <c r="A709" t="s">
        <v>84</v>
      </c>
      <c r="B709" s="164" t="s">
        <v>2862</v>
      </c>
      <c r="C709" t="s">
        <v>2834</v>
      </c>
      <c r="D709" t="s">
        <v>1150</v>
      </c>
      <c r="E709" t="s">
        <v>90</v>
      </c>
      <c r="F709" t="s">
        <v>2465</v>
      </c>
      <c r="H709" t="s">
        <v>2863</v>
      </c>
      <c r="J709">
        <v>3600</v>
      </c>
      <c r="L709" t="s">
        <v>91</v>
      </c>
      <c r="O709" t="s">
        <v>135</v>
      </c>
      <c r="P709" s="33">
        <v>46252.745138888888</v>
      </c>
      <c r="Q709" s="33">
        <v>46251</v>
      </c>
      <c r="R709" s="33">
        <v>46258</v>
      </c>
      <c r="AH709" s="55">
        <f t="shared" si="164"/>
        <v>1</v>
      </c>
      <c r="AI709" s="55" t="str">
        <f t="shared" si="165"/>
        <v>FALSO</v>
      </c>
      <c r="AJ709" s="55">
        <f t="shared" si="166"/>
        <v>0</v>
      </c>
      <c r="AK709" s="93" t="str">
        <f t="shared" si="167"/>
        <v/>
      </c>
      <c r="AL709" s="96" t="str">
        <f t="shared" si="168"/>
        <v/>
      </c>
      <c r="AM709" s="93" t="str">
        <f t="shared" si="169"/>
        <v/>
      </c>
      <c r="AN709" s="96" t="str">
        <f t="shared" si="170"/>
        <v/>
      </c>
      <c r="AO709" s="93" t="str">
        <f t="shared" si="171"/>
        <v/>
      </c>
      <c r="AP709" s="96" t="str">
        <f t="shared" si="172"/>
        <v/>
      </c>
      <c r="AQ709" s="93" t="str">
        <f t="shared" si="173"/>
        <v/>
      </c>
      <c r="AR709" s="96" t="str">
        <f t="shared" si="174"/>
        <v/>
      </c>
      <c r="AS709" s="93" t="str">
        <f t="shared" si="175"/>
        <v/>
      </c>
      <c r="AT709" s="96" t="str">
        <f t="shared" si="176"/>
        <v/>
      </c>
      <c r="AU709" s="93" t="str">
        <f t="shared" si="177"/>
        <v/>
      </c>
    </row>
    <row r="710" spans="1:47" x14ac:dyDescent="0.3">
      <c r="A710" t="s">
        <v>84</v>
      </c>
      <c r="B710" s="164" t="s">
        <v>2864</v>
      </c>
      <c r="C710" t="s">
        <v>2865</v>
      </c>
      <c r="D710" t="s">
        <v>1150</v>
      </c>
      <c r="E710" t="s">
        <v>90</v>
      </c>
      <c r="F710" t="s">
        <v>2465</v>
      </c>
      <c r="H710" t="s">
        <v>2866</v>
      </c>
      <c r="J710">
        <v>900</v>
      </c>
      <c r="L710" t="s">
        <v>91</v>
      </c>
      <c r="O710" t="s">
        <v>135</v>
      </c>
      <c r="P710" s="33">
        <v>46252.5</v>
      </c>
      <c r="Q710" s="33">
        <v>46251</v>
      </c>
      <c r="R710" s="33">
        <v>46260</v>
      </c>
      <c r="AH710" s="55">
        <f t="shared" si="164"/>
        <v>0.25</v>
      </c>
      <c r="AI710" s="55" t="str">
        <f t="shared" si="165"/>
        <v>FALSO</v>
      </c>
      <c r="AJ710" s="55">
        <f t="shared" si="166"/>
        <v>0</v>
      </c>
      <c r="AK710" s="93" t="str">
        <f t="shared" si="167"/>
        <v/>
      </c>
      <c r="AL710" s="96" t="str">
        <f t="shared" si="168"/>
        <v/>
      </c>
      <c r="AM710" s="93" t="str">
        <f t="shared" si="169"/>
        <v/>
      </c>
      <c r="AN710" s="96" t="str">
        <f t="shared" si="170"/>
        <v/>
      </c>
      <c r="AO710" s="93" t="str">
        <f t="shared" si="171"/>
        <v/>
      </c>
      <c r="AP710" s="96" t="str">
        <f t="shared" si="172"/>
        <v/>
      </c>
      <c r="AQ710" s="93" t="str">
        <f t="shared" si="173"/>
        <v/>
      </c>
      <c r="AR710" s="96" t="str">
        <f t="shared" si="174"/>
        <v/>
      </c>
      <c r="AS710" s="93" t="str">
        <f t="shared" si="175"/>
        <v/>
      </c>
      <c r="AT710" s="96" t="str">
        <f t="shared" si="176"/>
        <v/>
      </c>
      <c r="AU710" s="93" t="str">
        <f t="shared" si="177"/>
        <v/>
      </c>
    </row>
    <row r="711" spans="1:47" x14ac:dyDescent="0.3">
      <c r="A711" t="s">
        <v>84</v>
      </c>
      <c r="B711" s="164" t="s">
        <v>2867</v>
      </c>
      <c r="C711" t="s">
        <v>2818</v>
      </c>
      <c r="D711" t="s">
        <v>1150</v>
      </c>
      <c r="E711" t="s">
        <v>90</v>
      </c>
      <c r="F711" t="s">
        <v>2465</v>
      </c>
      <c r="H711" t="s">
        <v>2489</v>
      </c>
      <c r="L711" t="s">
        <v>91</v>
      </c>
      <c r="O711" t="s">
        <v>135</v>
      </c>
      <c r="P711" s="33">
        <v>46252.493750000001</v>
      </c>
      <c r="Q711" s="33">
        <v>46251</v>
      </c>
      <c r="R711" s="33">
        <v>46261</v>
      </c>
      <c r="AH711" s="55" t="str">
        <f t="shared" si="164"/>
        <v/>
      </c>
      <c r="AI711" s="55" t="str">
        <f t="shared" si="165"/>
        <v>FALSO</v>
      </c>
      <c r="AJ711" s="55">
        <f t="shared" si="166"/>
        <v>0</v>
      </c>
      <c r="AK711" s="93" t="str">
        <f t="shared" si="167"/>
        <v/>
      </c>
      <c r="AL711" s="96" t="str">
        <f t="shared" si="168"/>
        <v/>
      </c>
      <c r="AM711" s="93" t="str">
        <f t="shared" si="169"/>
        <v/>
      </c>
      <c r="AN711" s="96" t="str">
        <f t="shared" si="170"/>
        <v/>
      </c>
      <c r="AO711" s="93" t="str">
        <f t="shared" si="171"/>
        <v/>
      </c>
      <c r="AP711" s="96" t="str">
        <f t="shared" si="172"/>
        <v/>
      </c>
      <c r="AQ711" s="93" t="str">
        <f t="shared" si="173"/>
        <v/>
      </c>
      <c r="AR711" s="96" t="str">
        <f t="shared" si="174"/>
        <v/>
      </c>
      <c r="AS711" s="93" t="str">
        <f t="shared" si="175"/>
        <v/>
      </c>
      <c r="AT711" s="96" t="str">
        <f t="shared" si="176"/>
        <v/>
      </c>
      <c r="AU711" s="93" t="str">
        <f t="shared" si="177"/>
        <v/>
      </c>
    </row>
    <row r="712" spans="1:47" x14ac:dyDescent="0.3">
      <c r="A712" t="s">
        <v>84</v>
      </c>
      <c r="B712" s="164" t="s">
        <v>2868</v>
      </c>
      <c r="C712" t="s">
        <v>2834</v>
      </c>
      <c r="D712" t="s">
        <v>1150</v>
      </c>
      <c r="E712" t="s">
        <v>90</v>
      </c>
      <c r="F712" t="s">
        <v>2465</v>
      </c>
      <c r="H712" t="s">
        <v>2869</v>
      </c>
      <c r="J712">
        <v>3600</v>
      </c>
      <c r="L712" t="s">
        <v>91</v>
      </c>
      <c r="O712" t="s">
        <v>135</v>
      </c>
      <c r="P712" s="33">
        <v>46252.478472222225</v>
      </c>
      <c r="Q712" s="33">
        <v>46251</v>
      </c>
      <c r="R712" s="33">
        <v>46260</v>
      </c>
      <c r="AH712" s="55">
        <f t="shared" si="164"/>
        <v>1</v>
      </c>
      <c r="AI712" s="55" t="str">
        <f t="shared" si="165"/>
        <v>FALSO</v>
      </c>
      <c r="AJ712" s="55">
        <f t="shared" si="166"/>
        <v>0</v>
      </c>
      <c r="AK712" s="93" t="str">
        <f t="shared" si="167"/>
        <v/>
      </c>
      <c r="AL712" s="96" t="str">
        <f t="shared" si="168"/>
        <v/>
      </c>
      <c r="AM712" s="93" t="str">
        <f t="shared" si="169"/>
        <v/>
      </c>
      <c r="AN712" s="96" t="str">
        <f t="shared" si="170"/>
        <v/>
      </c>
      <c r="AO712" s="93" t="str">
        <f t="shared" si="171"/>
        <v/>
      </c>
      <c r="AP712" s="96" t="str">
        <f t="shared" si="172"/>
        <v/>
      </c>
      <c r="AQ712" s="93" t="str">
        <f t="shared" si="173"/>
        <v/>
      </c>
      <c r="AR712" s="96" t="str">
        <f t="shared" si="174"/>
        <v/>
      </c>
      <c r="AS712" s="93" t="str">
        <f t="shared" si="175"/>
        <v/>
      </c>
      <c r="AT712" s="96" t="str">
        <f t="shared" si="176"/>
        <v/>
      </c>
      <c r="AU712" s="93" t="str">
        <f t="shared" si="177"/>
        <v/>
      </c>
    </row>
    <row r="713" spans="1:47" x14ac:dyDescent="0.3">
      <c r="A713" t="s">
        <v>84</v>
      </c>
      <c r="B713" s="164" t="s">
        <v>2870</v>
      </c>
      <c r="C713" t="s">
        <v>2818</v>
      </c>
      <c r="D713" t="s">
        <v>1150</v>
      </c>
      <c r="E713" t="s">
        <v>90</v>
      </c>
      <c r="F713" t="s">
        <v>2465</v>
      </c>
      <c r="H713" t="s">
        <v>2871</v>
      </c>
      <c r="J713">
        <v>10800</v>
      </c>
      <c r="L713" t="s">
        <v>91</v>
      </c>
      <c r="O713" t="s">
        <v>94</v>
      </c>
      <c r="P713" s="33">
        <v>46251.604166666664</v>
      </c>
      <c r="Q713" s="33">
        <v>46251</v>
      </c>
      <c r="R713" s="33">
        <v>46252</v>
      </c>
      <c r="S713" s="33">
        <v>46259</v>
      </c>
      <c r="AH713" s="55">
        <f t="shared" si="164"/>
        <v>3</v>
      </c>
      <c r="AI713" s="55" t="str">
        <f t="shared" si="165"/>
        <v>FALSO</v>
      </c>
      <c r="AJ713" s="55">
        <f t="shared" si="166"/>
        <v>0</v>
      </c>
      <c r="AK713" s="93" t="str">
        <f t="shared" si="167"/>
        <v/>
      </c>
      <c r="AL713" s="96" t="str">
        <f t="shared" si="168"/>
        <v/>
      </c>
      <c r="AM713" s="93" t="str">
        <f t="shared" si="169"/>
        <v/>
      </c>
      <c r="AN713" s="96" t="str">
        <f t="shared" si="170"/>
        <v/>
      </c>
      <c r="AO713" s="93" t="str">
        <f t="shared" si="171"/>
        <v/>
      </c>
      <c r="AP713" s="96" t="str">
        <f t="shared" si="172"/>
        <v/>
      </c>
      <c r="AQ713" s="93" t="str">
        <f t="shared" si="173"/>
        <v/>
      </c>
      <c r="AR713" s="96" t="str">
        <f t="shared" si="174"/>
        <v/>
      </c>
      <c r="AS713" s="93" t="str">
        <f t="shared" si="175"/>
        <v/>
      </c>
      <c r="AT713" s="96" t="str">
        <f t="shared" si="176"/>
        <v/>
      </c>
      <c r="AU713" s="93" t="str">
        <f t="shared" si="177"/>
        <v/>
      </c>
    </row>
    <row r="714" spans="1:47" x14ac:dyDescent="0.3">
      <c r="A714" t="s">
        <v>84</v>
      </c>
      <c r="B714" s="164" t="s">
        <v>2872</v>
      </c>
      <c r="C714" t="s">
        <v>2818</v>
      </c>
      <c r="D714" t="s">
        <v>1150</v>
      </c>
      <c r="E714" t="s">
        <v>90</v>
      </c>
      <c r="F714" t="s">
        <v>2465</v>
      </c>
      <c r="H714" t="s">
        <v>2873</v>
      </c>
      <c r="J714">
        <v>10800</v>
      </c>
      <c r="L714" t="s">
        <v>91</v>
      </c>
      <c r="O714" t="s">
        <v>94</v>
      </c>
      <c r="P714" s="33">
        <v>46251.602777777778</v>
      </c>
      <c r="Q714" s="33">
        <v>46251</v>
      </c>
      <c r="R714" s="33">
        <v>46260</v>
      </c>
      <c r="S714" s="33">
        <v>46261</v>
      </c>
      <c r="AH714" s="55">
        <f t="shared" si="164"/>
        <v>3</v>
      </c>
      <c r="AI714" s="55" t="str">
        <f t="shared" si="165"/>
        <v>FALSO</v>
      </c>
      <c r="AJ714" s="55">
        <f t="shared" si="166"/>
        <v>0</v>
      </c>
      <c r="AK714" s="93" t="str">
        <f t="shared" si="167"/>
        <v/>
      </c>
      <c r="AL714" s="96" t="str">
        <f t="shared" si="168"/>
        <v/>
      </c>
      <c r="AM714" s="93" t="str">
        <f t="shared" si="169"/>
        <v/>
      </c>
      <c r="AN714" s="96" t="str">
        <f t="shared" si="170"/>
        <v/>
      </c>
      <c r="AO714" s="93" t="str">
        <f t="shared" si="171"/>
        <v/>
      </c>
      <c r="AP714" s="96" t="str">
        <f t="shared" si="172"/>
        <v/>
      </c>
      <c r="AQ714" s="93" t="str">
        <f t="shared" si="173"/>
        <v/>
      </c>
      <c r="AR714" s="96" t="str">
        <f t="shared" si="174"/>
        <v/>
      </c>
      <c r="AS714" s="93" t="str">
        <f t="shared" si="175"/>
        <v/>
      </c>
      <c r="AT714" s="96" t="str">
        <f t="shared" si="176"/>
        <v/>
      </c>
      <c r="AU714" s="93" t="str">
        <f t="shared" si="177"/>
        <v/>
      </c>
    </row>
    <row r="715" spans="1:47" x14ac:dyDescent="0.3">
      <c r="A715" t="s">
        <v>100</v>
      </c>
      <c r="B715" s="164" t="s">
        <v>2874</v>
      </c>
      <c r="C715" t="s">
        <v>2834</v>
      </c>
      <c r="D715" t="s">
        <v>1150</v>
      </c>
      <c r="E715" t="s">
        <v>132</v>
      </c>
      <c r="F715" t="s">
        <v>2465</v>
      </c>
      <c r="G715">
        <v>5</v>
      </c>
      <c r="H715" t="s">
        <v>2875</v>
      </c>
      <c r="I715">
        <v>5</v>
      </c>
      <c r="J715">
        <v>86400</v>
      </c>
      <c r="L715" t="s">
        <v>91</v>
      </c>
      <c r="M715" s="164" t="s">
        <v>2876</v>
      </c>
      <c r="N715" t="s">
        <v>99</v>
      </c>
      <c r="O715" t="s">
        <v>94</v>
      </c>
      <c r="P715" s="33">
        <v>46251.413194444445</v>
      </c>
      <c r="Q715" s="33">
        <v>46251</v>
      </c>
      <c r="R715" s="33">
        <v>46254</v>
      </c>
      <c r="S715" s="33">
        <v>46262</v>
      </c>
      <c r="T715" s="33">
        <v>46262</v>
      </c>
      <c r="U715" s="33">
        <v>46262</v>
      </c>
      <c r="V715" s="33">
        <v>46262</v>
      </c>
      <c r="W715" s="33">
        <v>46274</v>
      </c>
      <c r="Y715">
        <v>6</v>
      </c>
      <c r="AB715">
        <v>9</v>
      </c>
      <c r="AC715">
        <v>17</v>
      </c>
      <c r="AH715" s="55">
        <f t="shared" si="164"/>
        <v>24</v>
      </c>
      <c r="AI715" s="55" t="str">
        <f t="shared" si="165"/>
        <v>FALSO</v>
      </c>
      <c r="AJ715" s="55">
        <f t="shared" si="166"/>
        <v>0</v>
      </c>
      <c r="AK715" s="93">
        <f t="shared" si="167"/>
        <v>1</v>
      </c>
      <c r="AL715" s="96" t="str">
        <f t="shared" si="168"/>
        <v/>
      </c>
      <c r="AM715" s="93">
        <f t="shared" si="169"/>
        <v>6</v>
      </c>
      <c r="AN715" s="96" t="b">
        <f t="shared" si="170"/>
        <v>1</v>
      </c>
      <c r="AO715" s="93">
        <f t="shared" si="171"/>
        <v>1</v>
      </c>
      <c r="AP715" s="96" t="str">
        <f t="shared" si="172"/>
        <v/>
      </c>
      <c r="AQ715" s="93">
        <f t="shared" si="173"/>
        <v>8</v>
      </c>
      <c r="AR715" s="96" t="str">
        <f t="shared" si="174"/>
        <v/>
      </c>
      <c r="AS715" s="93">
        <f t="shared" si="175"/>
        <v>9</v>
      </c>
      <c r="AT715" s="96" t="b">
        <f t="shared" si="176"/>
        <v>1</v>
      </c>
      <c r="AU715" s="93" t="str">
        <f t="shared" si="177"/>
        <v>ARTSG-184</v>
      </c>
    </row>
    <row r="716" spans="1:47" x14ac:dyDescent="0.3">
      <c r="A716" t="s">
        <v>96</v>
      </c>
      <c r="B716" s="164" t="s">
        <v>2877</v>
      </c>
      <c r="C716" t="s">
        <v>2647</v>
      </c>
      <c r="D716" t="s">
        <v>1150</v>
      </c>
      <c r="E716" t="s">
        <v>132</v>
      </c>
      <c r="F716" t="s">
        <v>2465</v>
      </c>
      <c r="G716">
        <v>5</v>
      </c>
      <c r="H716" t="s">
        <v>2878</v>
      </c>
      <c r="I716">
        <v>5</v>
      </c>
      <c r="J716">
        <v>108000</v>
      </c>
      <c r="L716" t="s">
        <v>91</v>
      </c>
      <c r="M716" s="164" t="s">
        <v>1145</v>
      </c>
      <c r="N716" t="s">
        <v>99</v>
      </c>
      <c r="O716" t="s">
        <v>94</v>
      </c>
      <c r="P716" s="33">
        <v>46251.412499999999</v>
      </c>
      <c r="Q716" s="33">
        <v>46265</v>
      </c>
      <c r="R716" s="33">
        <v>46266</v>
      </c>
      <c r="S716" s="33">
        <v>46276</v>
      </c>
      <c r="T716" s="33">
        <v>46276</v>
      </c>
      <c r="U716" s="33">
        <v>46276</v>
      </c>
      <c r="V716" s="33">
        <v>46276</v>
      </c>
      <c r="W716" s="33">
        <v>46280</v>
      </c>
      <c r="Y716">
        <v>8</v>
      </c>
      <c r="AB716">
        <v>19</v>
      </c>
      <c r="AH716" s="55">
        <f t="shared" si="164"/>
        <v>30</v>
      </c>
      <c r="AI716" s="55" t="str">
        <f t="shared" si="165"/>
        <v>FALSO</v>
      </c>
      <c r="AJ716" s="55">
        <f t="shared" si="166"/>
        <v>0</v>
      </c>
      <c r="AK716" s="93">
        <f t="shared" si="167"/>
        <v>10</v>
      </c>
      <c r="AL716" s="96" t="str">
        <f t="shared" si="168"/>
        <v/>
      </c>
      <c r="AM716" s="93">
        <f t="shared" si="169"/>
        <v>8</v>
      </c>
      <c r="AN716" s="96" t="b">
        <f t="shared" si="170"/>
        <v>1</v>
      </c>
      <c r="AO716" s="93">
        <f t="shared" si="171"/>
        <v>1</v>
      </c>
      <c r="AP716" s="96" t="str">
        <f t="shared" si="172"/>
        <v/>
      </c>
      <c r="AQ716" s="93">
        <f t="shared" si="173"/>
        <v>2</v>
      </c>
      <c r="AR716" s="96" t="str">
        <f t="shared" si="174"/>
        <v/>
      </c>
      <c r="AS716" s="93">
        <f t="shared" si="175"/>
        <v>21</v>
      </c>
      <c r="AT716" s="96" t="b">
        <f t="shared" si="176"/>
        <v>0</v>
      </c>
      <c r="AU716" s="93" t="str">
        <f t="shared" si="177"/>
        <v>ARTPT-680</v>
      </c>
    </row>
    <row r="717" spans="1:47" x14ac:dyDescent="0.3">
      <c r="A717" t="s">
        <v>84</v>
      </c>
      <c r="B717" s="164" t="s">
        <v>2879</v>
      </c>
      <c r="C717" t="s">
        <v>2834</v>
      </c>
      <c r="D717" t="s">
        <v>1150</v>
      </c>
      <c r="E717" t="s">
        <v>90</v>
      </c>
      <c r="F717" t="s">
        <v>2465</v>
      </c>
      <c r="H717" t="s">
        <v>2880</v>
      </c>
      <c r="J717">
        <v>3600</v>
      </c>
      <c r="L717" t="s">
        <v>91</v>
      </c>
      <c r="O717" t="s">
        <v>135</v>
      </c>
      <c r="P717" s="33">
        <v>46251.410416666666</v>
      </c>
      <c r="Q717" s="33">
        <v>46251</v>
      </c>
      <c r="R717" s="33">
        <v>46260</v>
      </c>
      <c r="AH717" s="55">
        <f t="shared" si="164"/>
        <v>1</v>
      </c>
      <c r="AI717" s="55" t="str">
        <f t="shared" si="165"/>
        <v>FALSO</v>
      </c>
      <c r="AJ717" s="55">
        <f t="shared" si="166"/>
        <v>0</v>
      </c>
      <c r="AK717" s="93" t="str">
        <f t="shared" si="167"/>
        <v/>
      </c>
      <c r="AL717" s="96" t="str">
        <f t="shared" si="168"/>
        <v/>
      </c>
      <c r="AM717" s="93" t="str">
        <f t="shared" si="169"/>
        <v/>
      </c>
      <c r="AN717" s="96" t="str">
        <f t="shared" si="170"/>
        <v/>
      </c>
      <c r="AO717" s="93" t="str">
        <f t="shared" si="171"/>
        <v/>
      </c>
      <c r="AP717" s="96" t="str">
        <f t="shared" si="172"/>
        <v/>
      </c>
      <c r="AQ717" s="93" t="str">
        <f t="shared" si="173"/>
        <v/>
      </c>
      <c r="AR717" s="96" t="str">
        <f t="shared" si="174"/>
        <v/>
      </c>
      <c r="AS717" s="93" t="str">
        <f t="shared" si="175"/>
        <v/>
      </c>
      <c r="AT717" s="96" t="str">
        <f t="shared" si="176"/>
        <v/>
      </c>
      <c r="AU717" s="93" t="str">
        <f t="shared" si="177"/>
        <v/>
      </c>
    </row>
    <row r="718" spans="1:47" x14ac:dyDescent="0.3">
      <c r="A718" t="s">
        <v>96</v>
      </c>
      <c r="B718" s="164" t="s">
        <v>2881</v>
      </c>
      <c r="C718" t="s">
        <v>2834</v>
      </c>
      <c r="D718" t="s">
        <v>1150</v>
      </c>
      <c r="E718" t="s">
        <v>132</v>
      </c>
      <c r="F718" t="s">
        <v>2465</v>
      </c>
      <c r="G718">
        <v>3</v>
      </c>
      <c r="H718" t="s">
        <v>2882</v>
      </c>
      <c r="I718">
        <v>3</v>
      </c>
      <c r="J718">
        <v>64800</v>
      </c>
      <c r="L718" t="s">
        <v>91</v>
      </c>
      <c r="M718" s="164" t="s">
        <v>1145</v>
      </c>
      <c r="N718" t="s">
        <v>99</v>
      </c>
      <c r="O718" t="s">
        <v>94</v>
      </c>
      <c r="P718" s="33">
        <v>46251.398611111108</v>
      </c>
      <c r="Q718" s="33">
        <v>46251</v>
      </c>
      <c r="R718" s="33">
        <v>46254</v>
      </c>
      <c r="S718" s="33">
        <v>46259</v>
      </c>
      <c r="T718" s="33">
        <v>46259</v>
      </c>
      <c r="U718" s="33">
        <v>46259</v>
      </c>
      <c r="V718" s="33">
        <v>46259</v>
      </c>
      <c r="W718" s="33">
        <v>46280</v>
      </c>
      <c r="Y718">
        <v>3</v>
      </c>
      <c r="AC718">
        <v>21</v>
      </c>
      <c r="AH718" s="55">
        <f t="shared" si="164"/>
        <v>18</v>
      </c>
      <c r="AI718" s="55" t="str">
        <f t="shared" si="165"/>
        <v>FALSO</v>
      </c>
      <c r="AJ718" s="55">
        <f t="shared" si="166"/>
        <v>0</v>
      </c>
      <c r="AK718" s="93">
        <f t="shared" si="167"/>
        <v>1</v>
      </c>
      <c r="AL718" s="96" t="str">
        <f t="shared" si="168"/>
        <v/>
      </c>
      <c r="AM718" s="93">
        <f t="shared" si="169"/>
        <v>3</v>
      </c>
      <c r="AN718" s="96" t="b">
        <f t="shared" si="170"/>
        <v>1</v>
      </c>
      <c r="AO718" s="93">
        <f t="shared" si="171"/>
        <v>1</v>
      </c>
      <c r="AP718" s="96" t="str">
        <f t="shared" si="172"/>
        <v/>
      </c>
      <c r="AQ718" s="93">
        <f t="shared" si="173"/>
        <v>15</v>
      </c>
      <c r="AR718" s="96" t="str">
        <f t="shared" si="174"/>
        <v/>
      </c>
      <c r="AS718" s="93">
        <f t="shared" si="175"/>
        <v>21</v>
      </c>
      <c r="AT718" s="96" t="b">
        <f t="shared" si="176"/>
        <v>1</v>
      </c>
      <c r="AU718" s="93" t="str">
        <f t="shared" si="177"/>
        <v>ARTPT-680</v>
      </c>
    </row>
    <row r="719" spans="1:47" x14ac:dyDescent="0.3">
      <c r="A719" t="s">
        <v>95</v>
      </c>
      <c r="B719" s="164" t="s">
        <v>2883</v>
      </c>
      <c r="C719" t="s">
        <v>2834</v>
      </c>
      <c r="D719" t="s">
        <v>1150</v>
      </c>
      <c r="E719" t="s">
        <v>132</v>
      </c>
      <c r="F719" t="s">
        <v>2465</v>
      </c>
      <c r="G719">
        <v>5</v>
      </c>
      <c r="H719" t="s">
        <v>2884</v>
      </c>
      <c r="I719">
        <v>5</v>
      </c>
      <c r="J719">
        <v>108000</v>
      </c>
      <c r="L719" t="s">
        <v>91</v>
      </c>
      <c r="M719" s="164" t="s">
        <v>2885</v>
      </c>
      <c r="N719" t="s">
        <v>99</v>
      </c>
      <c r="O719" t="s">
        <v>94</v>
      </c>
      <c r="P719" s="33">
        <v>46251.376388888886</v>
      </c>
      <c r="Q719" s="33">
        <v>46251</v>
      </c>
      <c r="R719" s="33">
        <v>46252</v>
      </c>
      <c r="S719" s="33">
        <v>46258</v>
      </c>
      <c r="T719" s="33">
        <v>46258</v>
      </c>
      <c r="U719" s="33">
        <v>46258</v>
      </c>
      <c r="V719" s="33">
        <v>46258</v>
      </c>
      <c r="W719" s="33">
        <v>46280</v>
      </c>
      <c r="Y719">
        <v>4</v>
      </c>
      <c r="AH719" s="55">
        <f t="shared" si="164"/>
        <v>30</v>
      </c>
      <c r="AI719" s="55" t="str">
        <f t="shared" si="165"/>
        <v>FALSO</v>
      </c>
      <c r="AJ719" s="55">
        <f t="shared" si="166"/>
        <v>0</v>
      </c>
      <c r="AK719" s="93">
        <f t="shared" si="167"/>
        <v>1</v>
      </c>
      <c r="AL719" s="96" t="str">
        <f t="shared" si="168"/>
        <v/>
      </c>
      <c r="AM719" s="93">
        <f t="shared" si="169"/>
        <v>4</v>
      </c>
      <c r="AN719" s="96" t="b">
        <f t="shared" si="170"/>
        <v>1</v>
      </c>
      <c r="AO719" s="93">
        <f t="shared" si="171"/>
        <v>1</v>
      </c>
      <c r="AP719" s="96" t="str">
        <f t="shared" si="172"/>
        <v/>
      </c>
      <c r="AQ719" s="93">
        <f t="shared" si="173"/>
        <v>16</v>
      </c>
      <c r="AR719" s="96" t="str">
        <f t="shared" si="174"/>
        <v/>
      </c>
      <c r="AS719" s="93">
        <f t="shared" si="175"/>
        <v>21</v>
      </c>
      <c r="AT719" s="96" t="b">
        <f t="shared" si="176"/>
        <v>0</v>
      </c>
      <c r="AU719" s="93" t="str">
        <f t="shared" si="177"/>
        <v>SGGS-11290</v>
      </c>
    </row>
    <row r="720" spans="1:47" x14ac:dyDescent="0.3">
      <c r="A720" t="s">
        <v>84</v>
      </c>
      <c r="B720" s="164" t="s">
        <v>2886</v>
      </c>
      <c r="C720" t="s">
        <v>2887</v>
      </c>
      <c r="D720" t="s">
        <v>1150</v>
      </c>
      <c r="E720" t="s">
        <v>90</v>
      </c>
      <c r="F720" t="s">
        <v>2465</v>
      </c>
      <c r="H720" t="s">
        <v>2888</v>
      </c>
      <c r="J720">
        <v>3600</v>
      </c>
      <c r="L720" t="s">
        <v>91</v>
      </c>
      <c r="O720" t="s">
        <v>135</v>
      </c>
      <c r="P720" s="33">
        <v>46248.320138888892</v>
      </c>
      <c r="Q720" s="33">
        <v>46237</v>
      </c>
      <c r="R720" s="33">
        <v>46258</v>
      </c>
      <c r="AH720" s="55">
        <f t="shared" si="164"/>
        <v>1</v>
      </c>
      <c r="AI720" s="55" t="str">
        <f t="shared" si="165"/>
        <v>FALSO</v>
      </c>
      <c r="AJ720" s="55">
        <f t="shared" si="166"/>
        <v>0</v>
      </c>
      <c r="AK720" s="93" t="str">
        <f t="shared" si="167"/>
        <v/>
      </c>
      <c r="AL720" s="96" t="str">
        <f t="shared" si="168"/>
        <v/>
      </c>
      <c r="AM720" s="93" t="str">
        <f t="shared" si="169"/>
        <v/>
      </c>
      <c r="AN720" s="96" t="str">
        <f t="shared" si="170"/>
        <v/>
      </c>
      <c r="AO720" s="93" t="str">
        <f t="shared" si="171"/>
        <v/>
      </c>
      <c r="AP720" s="96" t="str">
        <f t="shared" si="172"/>
        <v/>
      </c>
      <c r="AQ720" s="93" t="str">
        <f t="shared" si="173"/>
        <v/>
      </c>
      <c r="AR720" s="96" t="str">
        <f t="shared" si="174"/>
        <v/>
      </c>
      <c r="AS720" s="93" t="str">
        <f t="shared" si="175"/>
        <v/>
      </c>
      <c r="AT720" s="96" t="str">
        <f t="shared" si="176"/>
        <v/>
      </c>
      <c r="AU720" s="93" t="str">
        <f t="shared" si="177"/>
        <v/>
      </c>
    </row>
    <row r="721" spans="1:47" x14ac:dyDescent="0.3">
      <c r="A721" t="s">
        <v>84</v>
      </c>
      <c r="B721" s="164" t="s">
        <v>2889</v>
      </c>
      <c r="C721" t="s">
        <v>2890</v>
      </c>
      <c r="D721" t="s">
        <v>1150</v>
      </c>
      <c r="E721" t="s">
        <v>90</v>
      </c>
      <c r="F721" t="s">
        <v>2465</v>
      </c>
      <c r="H721" t="s">
        <v>2660</v>
      </c>
      <c r="J721">
        <v>1800</v>
      </c>
      <c r="L721" t="s">
        <v>91</v>
      </c>
      <c r="O721" t="s">
        <v>135</v>
      </c>
      <c r="P721" s="33">
        <v>46247.388888888891</v>
      </c>
      <c r="Q721" s="33">
        <v>46237</v>
      </c>
      <c r="R721" s="33">
        <v>46247</v>
      </c>
      <c r="AH721" s="55">
        <f t="shared" si="164"/>
        <v>0.5</v>
      </c>
      <c r="AI721" s="55" t="str">
        <f t="shared" si="165"/>
        <v>FALSO</v>
      </c>
      <c r="AJ721" s="55">
        <f t="shared" si="166"/>
        <v>0</v>
      </c>
      <c r="AK721" s="93" t="str">
        <f t="shared" si="167"/>
        <v/>
      </c>
      <c r="AL721" s="96" t="str">
        <f t="shared" si="168"/>
        <v/>
      </c>
      <c r="AM721" s="93" t="str">
        <f t="shared" si="169"/>
        <v/>
      </c>
      <c r="AN721" s="96" t="str">
        <f t="shared" si="170"/>
        <v/>
      </c>
      <c r="AO721" s="93" t="str">
        <f t="shared" si="171"/>
        <v/>
      </c>
      <c r="AP721" s="96" t="str">
        <f t="shared" si="172"/>
        <v/>
      </c>
      <c r="AQ721" s="93" t="str">
        <f t="shared" si="173"/>
        <v/>
      </c>
      <c r="AR721" s="96" t="str">
        <f t="shared" si="174"/>
        <v/>
      </c>
      <c r="AS721" s="93" t="str">
        <f t="shared" si="175"/>
        <v/>
      </c>
      <c r="AT721" s="96" t="str">
        <f t="shared" si="176"/>
        <v/>
      </c>
      <c r="AU721" s="93" t="str">
        <f t="shared" si="177"/>
        <v/>
      </c>
    </row>
    <row r="722" spans="1:47" x14ac:dyDescent="0.3">
      <c r="A722" t="s">
        <v>95</v>
      </c>
      <c r="B722" s="164" t="s">
        <v>2891</v>
      </c>
      <c r="C722" t="s">
        <v>2834</v>
      </c>
      <c r="D722" t="s">
        <v>1150</v>
      </c>
      <c r="E722" t="s">
        <v>132</v>
      </c>
      <c r="F722" t="s">
        <v>2465</v>
      </c>
      <c r="G722">
        <v>5</v>
      </c>
      <c r="H722" t="s">
        <v>2892</v>
      </c>
      <c r="I722">
        <v>5</v>
      </c>
      <c r="J722">
        <v>118800</v>
      </c>
      <c r="L722" t="s">
        <v>91</v>
      </c>
      <c r="M722" s="164" t="s">
        <v>2893</v>
      </c>
      <c r="N722" t="s">
        <v>99</v>
      </c>
      <c r="O722" t="s">
        <v>94</v>
      </c>
      <c r="P722" s="33">
        <v>46247.379166666666</v>
      </c>
      <c r="Q722" s="33">
        <v>46251</v>
      </c>
      <c r="R722" s="33">
        <v>46253</v>
      </c>
      <c r="S722" s="33">
        <v>46260</v>
      </c>
      <c r="T722" s="33">
        <v>46260</v>
      </c>
      <c r="U722" s="33">
        <v>46261</v>
      </c>
      <c r="V722" s="33">
        <v>46261</v>
      </c>
      <c r="W722" s="33">
        <v>46261</v>
      </c>
      <c r="Y722">
        <v>5</v>
      </c>
      <c r="Z722">
        <v>1</v>
      </c>
      <c r="AC722">
        <v>10</v>
      </c>
      <c r="AH722" s="55">
        <f t="shared" si="164"/>
        <v>33</v>
      </c>
      <c r="AI722" s="55" t="str">
        <f t="shared" si="165"/>
        <v>FALSO</v>
      </c>
      <c r="AJ722" s="55">
        <f t="shared" si="166"/>
        <v>0</v>
      </c>
      <c r="AK722" s="93">
        <f t="shared" si="167"/>
        <v>2</v>
      </c>
      <c r="AL722" s="96" t="str">
        <f t="shared" si="168"/>
        <v/>
      </c>
      <c r="AM722" s="93">
        <f t="shared" si="169"/>
        <v>5</v>
      </c>
      <c r="AN722" s="96" t="b">
        <f t="shared" si="170"/>
        <v>1</v>
      </c>
      <c r="AO722" s="93">
        <f t="shared" si="171"/>
        <v>1</v>
      </c>
      <c r="AP722" s="96" t="b">
        <f t="shared" si="172"/>
        <v>1</v>
      </c>
      <c r="AQ722" s="93">
        <f t="shared" si="173"/>
        <v>1</v>
      </c>
      <c r="AR722" s="96" t="str">
        <f t="shared" si="174"/>
        <v/>
      </c>
      <c r="AS722" s="93">
        <f t="shared" si="175"/>
        <v>10</v>
      </c>
      <c r="AT722" s="96" t="b">
        <f t="shared" si="176"/>
        <v>1</v>
      </c>
      <c r="AU722" s="93" t="str">
        <f t="shared" si="177"/>
        <v>ARTSG-270</v>
      </c>
    </row>
    <row r="723" spans="1:47" x14ac:dyDescent="0.3">
      <c r="A723" t="s">
        <v>84</v>
      </c>
      <c r="B723" s="164" t="s">
        <v>2894</v>
      </c>
      <c r="C723" t="s">
        <v>2887</v>
      </c>
      <c r="D723" t="s">
        <v>1150</v>
      </c>
      <c r="E723" t="s">
        <v>90</v>
      </c>
      <c r="F723" t="s">
        <v>2465</v>
      </c>
      <c r="H723" t="s">
        <v>2895</v>
      </c>
      <c r="J723">
        <v>7200</v>
      </c>
      <c r="L723" t="s">
        <v>91</v>
      </c>
      <c r="O723" t="s">
        <v>94</v>
      </c>
      <c r="P723" s="33">
        <v>46246.776388888888</v>
      </c>
      <c r="Q723" s="33">
        <v>46237</v>
      </c>
      <c r="R723" s="33">
        <v>46247</v>
      </c>
      <c r="S723" s="33">
        <v>46247</v>
      </c>
      <c r="AH723" s="55">
        <f t="shared" si="164"/>
        <v>2</v>
      </c>
      <c r="AI723" s="55" t="str">
        <f t="shared" si="165"/>
        <v>FALSO</v>
      </c>
      <c r="AJ723" s="55">
        <f t="shared" si="166"/>
        <v>0</v>
      </c>
      <c r="AK723" s="93" t="str">
        <f t="shared" si="167"/>
        <v/>
      </c>
      <c r="AL723" s="96" t="str">
        <f t="shared" si="168"/>
        <v/>
      </c>
      <c r="AM723" s="93" t="str">
        <f t="shared" si="169"/>
        <v/>
      </c>
      <c r="AN723" s="96" t="str">
        <f t="shared" si="170"/>
        <v/>
      </c>
      <c r="AO723" s="93" t="str">
        <f t="shared" si="171"/>
        <v/>
      </c>
      <c r="AP723" s="96" t="str">
        <f t="shared" si="172"/>
        <v/>
      </c>
      <c r="AQ723" s="93" t="str">
        <f t="shared" si="173"/>
        <v/>
      </c>
      <c r="AR723" s="96" t="str">
        <f t="shared" si="174"/>
        <v/>
      </c>
      <c r="AS723" s="93" t="str">
        <f t="shared" si="175"/>
        <v/>
      </c>
      <c r="AT723" s="96" t="str">
        <f t="shared" si="176"/>
        <v/>
      </c>
      <c r="AU723" s="93" t="str">
        <f t="shared" si="177"/>
        <v/>
      </c>
    </row>
    <row r="724" spans="1:47" x14ac:dyDescent="0.3">
      <c r="A724" t="s">
        <v>84</v>
      </c>
      <c r="B724" s="164" t="s">
        <v>2896</v>
      </c>
      <c r="C724" t="s">
        <v>2890</v>
      </c>
      <c r="D724" t="s">
        <v>1150</v>
      </c>
      <c r="E724" t="s">
        <v>90</v>
      </c>
      <c r="F724" t="s">
        <v>2465</v>
      </c>
      <c r="H724" t="s">
        <v>2897</v>
      </c>
      <c r="J724">
        <v>108000</v>
      </c>
      <c r="L724" t="s">
        <v>91</v>
      </c>
      <c r="O724" t="s">
        <v>94</v>
      </c>
      <c r="P724" s="33">
        <v>46246.655555555553</v>
      </c>
      <c r="Q724" s="33">
        <v>46237</v>
      </c>
      <c r="R724" s="33">
        <v>46247</v>
      </c>
      <c r="S724" s="33">
        <v>46247</v>
      </c>
      <c r="AH724" s="55">
        <f t="shared" si="164"/>
        <v>30</v>
      </c>
      <c r="AI724" s="55" t="str">
        <f t="shared" si="165"/>
        <v>FALSO</v>
      </c>
      <c r="AJ724" s="55">
        <f t="shared" si="166"/>
        <v>0</v>
      </c>
      <c r="AK724" s="93" t="str">
        <f t="shared" si="167"/>
        <v/>
      </c>
      <c r="AL724" s="96" t="str">
        <f t="shared" si="168"/>
        <v/>
      </c>
      <c r="AM724" s="93" t="str">
        <f t="shared" si="169"/>
        <v/>
      </c>
      <c r="AN724" s="96" t="str">
        <f t="shared" si="170"/>
        <v/>
      </c>
      <c r="AO724" s="93" t="str">
        <f t="shared" si="171"/>
        <v/>
      </c>
      <c r="AP724" s="96" t="str">
        <f t="shared" si="172"/>
        <v/>
      </c>
      <c r="AQ724" s="93" t="str">
        <f t="shared" si="173"/>
        <v/>
      </c>
      <c r="AR724" s="96" t="str">
        <f t="shared" si="174"/>
        <v/>
      </c>
      <c r="AS724" s="93" t="str">
        <f t="shared" si="175"/>
        <v/>
      </c>
      <c r="AT724" s="96" t="str">
        <f t="shared" si="176"/>
        <v/>
      </c>
      <c r="AU724" s="93" t="str">
        <f t="shared" si="177"/>
        <v/>
      </c>
    </row>
    <row r="725" spans="1:47" x14ac:dyDescent="0.3">
      <c r="A725" t="s">
        <v>84</v>
      </c>
      <c r="B725" s="164" t="s">
        <v>2898</v>
      </c>
      <c r="C725" t="s">
        <v>2887</v>
      </c>
      <c r="D725" t="s">
        <v>1150</v>
      </c>
      <c r="E725" t="s">
        <v>90</v>
      </c>
      <c r="F725" t="s">
        <v>2465</v>
      </c>
      <c r="H725" t="s">
        <v>2899</v>
      </c>
      <c r="J725">
        <v>10800</v>
      </c>
      <c r="L725" t="s">
        <v>91</v>
      </c>
      <c r="O725" t="s">
        <v>135</v>
      </c>
      <c r="P725" s="33">
        <v>46246.615277777775</v>
      </c>
      <c r="Q725" s="33">
        <v>46237</v>
      </c>
      <c r="R725" s="33">
        <v>46260</v>
      </c>
      <c r="AH725" s="55">
        <f t="shared" si="164"/>
        <v>3</v>
      </c>
      <c r="AI725" s="55" t="str">
        <f t="shared" si="165"/>
        <v>FALSO</v>
      </c>
      <c r="AJ725" s="55">
        <f t="shared" si="166"/>
        <v>0</v>
      </c>
      <c r="AK725" s="93" t="str">
        <f t="shared" si="167"/>
        <v/>
      </c>
      <c r="AL725" s="96" t="str">
        <f t="shared" si="168"/>
        <v/>
      </c>
      <c r="AM725" s="93" t="str">
        <f t="shared" si="169"/>
        <v/>
      </c>
      <c r="AN725" s="96" t="str">
        <f t="shared" si="170"/>
        <v/>
      </c>
      <c r="AO725" s="93" t="str">
        <f t="shared" si="171"/>
        <v/>
      </c>
      <c r="AP725" s="96" t="str">
        <f t="shared" si="172"/>
        <v/>
      </c>
      <c r="AQ725" s="93" t="str">
        <f t="shared" si="173"/>
        <v/>
      </c>
      <c r="AR725" s="96" t="str">
        <f t="shared" si="174"/>
        <v/>
      </c>
      <c r="AS725" s="93" t="str">
        <f t="shared" si="175"/>
        <v/>
      </c>
      <c r="AT725" s="96" t="str">
        <f t="shared" si="176"/>
        <v/>
      </c>
      <c r="AU725" s="93" t="str">
        <f t="shared" si="177"/>
        <v/>
      </c>
    </row>
    <row r="726" spans="1:47" x14ac:dyDescent="0.3">
      <c r="A726" t="s">
        <v>100</v>
      </c>
      <c r="B726" s="164" t="s">
        <v>2900</v>
      </c>
      <c r="C726" t="s">
        <v>2890</v>
      </c>
      <c r="D726" t="s">
        <v>1150</v>
      </c>
      <c r="E726" t="s">
        <v>132</v>
      </c>
      <c r="F726" t="s">
        <v>2465</v>
      </c>
      <c r="G726">
        <v>2</v>
      </c>
      <c r="H726" t="s">
        <v>2901</v>
      </c>
      <c r="I726">
        <v>2</v>
      </c>
      <c r="J726">
        <v>28800</v>
      </c>
      <c r="L726" t="s">
        <v>91</v>
      </c>
      <c r="M726" s="164" t="s">
        <v>2876</v>
      </c>
      <c r="N726" t="s">
        <v>99</v>
      </c>
      <c r="O726" t="s">
        <v>94</v>
      </c>
      <c r="P726" s="33">
        <v>46246.400000000001</v>
      </c>
      <c r="Q726" s="33">
        <v>46237</v>
      </c>
      <c r="R726" s="33">
        <v>46246</v>
      </c>
      <c r="S726" s="33">
        <v>46247</v>
      </c>
      <c r="T726" s="33">
        <v>46247</v>
      </c>
      <c r="U726" s="33">
        <v>46247</v>
      </c>
      <c r="V726" s="33">
        <v>46247</v>
      </c>
      <c r="W726" s="33">
        <v>46254</v>
      </c>
      <c r="Y726">
        <v>1</v>
      </c>
      <c r="Z726">
        <v>1</v>
      </c>
      <c r="AB726">
        <v>1</v>
      </c>
      <c r="AH726" s="55">
        <f t="shared" si="164"/>
        <v>8</v>
      </c>
      <c r="AI726" s="55" t="str">
        <f t="shared" si="165"/>
        <v>FALSO</v>
      </c>
      <c r="AJ726" s="55">
        <f t="shared" si="166"/>
        <v>0</v>
      </c>
      <c r="AK726" s="93">
        <f t="shared" si="167"/>
        <v>-9</v>
      </c>
      <c r="AL726" s="96" t="str">
        <f t="shared" si="168"/>
        <v/>
      </c>
      <c r="AM726" s="93">
        <f t="shared" si="169"/>
        <v>1</v>
      </c>
      <c r="AN726" s="96" t="b">
        <f t="shared" si="170"/>
        <v>1</v>
      </c>
      <c r="AO726" s="93">
        <f t="shared" si="171"/>
        <v>1</v>
      </c>
      <c r="AP726" s="96" t="b">
        <f t="shared" si="172"/>
        <v>1</v>
      </c>
      <c r="AQ726" s="93">
        <f t="shared" si="173"/>
        <v>5</v>
      </c>
      <c r="AR726" s="96" t="str">
        <f t="shared" si="174"/>
        <v/>
      </c>
      <c r="AS726" s="93">
        <f t="shared" si="175"/>
        <v>1</v>
      </c>
      <c r="AT726" s="96" t="b">
        <f t="shared" si="176"/>
        <v>1</v>
      </c>
      <c r="AU726" s="93" t="str">
        <f t="shared" si="177"/>
        <v>ARTSG-184</v>
      </c>
    </row>
    <row r="727" spans="1:47" x14ac:dyDescent="0.3">
      <c r="A727" t="s">
        <v>84</v>
      </c>
      <c r="B727" s="164" t="s">
        <v>2902</v>
      </c>
      <c r="C727" t="s">
        <v>2903</v>
      </c>
      <c r="D727" t="s">
        <v>1150</v>
      </c>
      <c r="E727" t="s">
        <v>90</v>
      </c>
      <c r="F727" t="s">
        <v>2465</v>
      </c>
      <c r="H727" t="s">
        <v>2904</v>
      </c>
      <c r="J727">
        <v>7200</v>
      </c>
      <c r="L727" t="s">
        <v>91</v>
      </c>
      <c r="O727" t="s">
        <v>94</v>
      </c>
      <c r="P727" s="33">
        <v>46246.393750000003</v>
      </c>
      <c r="Q727" s="33">
        <v>46237</v>
      </c>
      <c r="R727" s="33">
        <v>46259</v>
      </c>
      <c r="S727" s="33">
        <v>46260</v>
      </c>
      <c r="AH727" s="55">
        <f t="shared" si="164"/>
        <v>2</v>
      </c>
      <c r="AI727" s="55" t="str">
        <f t="shared" si="165"/>
        <v>FALSO</v>
      </c>
      <c r="AJ727" s="55">
        <f t="shared" si="166"/>
        <v>0</v>
      </c>
      <c r="AK727" s="93" t="str">
        <f t="shared" si="167"/>
        <v/>
      </c>
      <c r="AL727" s="96" t="str">
        <f t="shared" si="168"/>
        <v/>
      </c>
      <c r="AM727" s="93" t="str">
        <f t="shared" si="169"/>
        <v/>
      </c>
      <c r="AN727" s="96" t="str">
        <f t="shared" si="170"/>
        <v/>
      </c>
      <c r="AO727" s="93" t="str">
        <f t="shared" si="171"/>
        <v/>
      </c>
      <c r="AP727" s="96" t="str">
        <f t="shared" si="172"/>
        <v/>
      </c>
      <c r="AQ727" s="93" t="str">
        <f t="shared" si="173"/>
        <v/>
      </c>
      <c r="AR727" s="96" t="str">
        <f t="shared" si="174"/>
        <v/>
      </c>
      <c r="AS727" s="93" t="str">
        <f t="shared" si="175"/>
        <v/>
      </c>
      <c r="AT727" s="96" t="str">
        <f t="shared" si="176"/>
        <v/>
      </c>
      <c r="AU727" s="93" t="str">
        <f t="shared" si="177"/>
        <v/>
      </c>
    </row>
    <row r="728" spans="1:47" x14ac:dyDescent="0.3">
      <c r="A728" t="s">
        <v>84</v>
      </c>
      <c r="B728" s="164" t="s">
        <v>2905</v>
      </c>
      <c r="C728" t="s">
        <v>2887</v>
      </c>
      <c r="D728" t="s">
        <v>1150</v>
      </c>
      <c r="E728" t="s">
        <v>90</v>
      </c>
      <c r="F728" t="s">
        <v>2465</v>
      </c>
      <c r="H728" t="s">
        <v>2906</v>
      </c>
      <c r="J728">
        <v>1800</v>
      </c>
      <c r="L728" t="s">
        <v>91</v>
      </c>
      <c r="O728" t="s">
        <v>94</v>
      </c>
      <c r="P728" s="33">
        <v>46245.717361111114</v>
      </c>
      <c r="Q728" s="33">
        <v>46237</v>
      </c>
      <c r="R728" s="33">
        <v>46246</v>
      </c>
      <c r="S728" s="33">
        <v>46246</v>
      </c>
      <c r="AH728" s="55">
        <f t="shared" si="164"/>
        <v>0.5</v>
      </c>
      <c r="AI728" s="55" t="str">
        <f t="shared" si="165"/>
        <v>FALSO</v>
      </c>
      <c r="AJ728" s="55">
        <f t="shared" si="166"/>
        <v>0</v>
      </c>
      <c r="AK728" s="93" t="str">
        <f t="shared" si="167"/>
        <v/>
      </c>
      <c r="AL728" s="96" t="str">
        <f t="shared" si="168"/>
        <v/>
      </c>
      <c r="AM728" s="93" t="str">
        <f t="shared" si="169"/>
        <v/>
      </c>
      <c r="AN728" s="96" t="str">
        <f t="shared" si="170"/>
        <v/>
      </c>
      <c r="AO728" s="93" t="str">
        <f t="shared" si="171"/>
        <v/>
      </c>
      <c r="AP728" s="96" t="str">
        <f t="shared" si="172"/>
        <v/>
      </c>
      <c r="AQ728" s="93" t="str">
        <f t="shared" si="173"/>
        <v/>
      </c>
      <c r="AR728" s="96" t="str">
        <f t="shared" si="174"/>
        <v/>
      </c>
      <c r="AS728" s="93" t="str">
        <f t="shared" si="175"/>
        <v/>
      </c>
      <c r="AT728" s="96" t="str">
        <f t="shared" si="176"/>
        <v/>
      </c>
      <c r="AU728" s="93" t="str">
        <f t="shared" si="177"/>
        <v/>
      </c>
    </row>
    <row r="729" spans="1:47" x14ac:dyDescent="0.3">
      <c r="A729" t="s">
        <v>84</v>
      </c>
      <c r="B729" s="164" t="s">
        <v>2907</v>
      </c>
      <c r="C729" t="s">
        <v>2890</v>
      </c>
      <c r="D729" t="s">
        <v>1150</v>
      </c>
      <c r="E729" t="s">
        <v>90</v>
      </c>
      <c r="F729" t="s">
        <v>2465</v>
      </c>
      <c r="H729" t="s">
        <v>2908</v>
      </c>
      <c r="J729">
        <v>3600</v>
      </c>
      <c r="L729" t="s">
        <v>91</v>
      </c>
      <c r="O729" t="s">
        <v>94</v>
      </c>
      <c r="P729" s="33">
        <v>46245.60833333333</v>
      </c>
      <c r="Q729" s="33">
        <v>46237</v>
      </c>
      <c r="R729" s="33">
        <v>46246</v>
      </c>
      <c r="S729" s="33">
        <v>46246</v>
      </c>
      <c r="AH729" s="55">
        <f t="shared" si="164"/>
        <v>1</v>
      </c>
      <c r="AI729" s="55" t="str">
        <f t="shared" si="165"/>
        <v>FALSO</v>
      </c>
      <c r="AJ729" s="55">
        <f t="shared" si="166"/>
        <v>0</v>
      </c>
      <c r="AK729" s="93" t="str">
        <f t="shared" si="167"/>
        <v/>
      </c>
      <c r="AL729" s="96" t="str">
        <f t="shared" si="168"/>
        <v/>
      </c>
      <c r="AM729" s="93" t="str">
        <f t="shared" si="169"/>
        <v/>
      </c>
      <c r="AN729" s="96" t="str">
        <f t="shared" si="170"/>
        <v/>
      </c>
      <c r="AO729" s="93" t="str">
        <f t="shared" si="171"/>
        <v/>
      </c>
      <c r="AP729" s="96" t="str">
        <f t="shared" si="172"/>
        <v/>
      </c>
      <c r="AQ729" s="93" t="str">
        <f t="shared" si="173"/>
        <v/>
      </c>
      <c r="AR729" s="96" t="str">
        <f t="shared" si="174"/>
        <v/>
      </c>
      <c r="AS729" s="93" t="str">
        <f t="shared" si="175"/>
        <v/>
      </c>
      <c r="AT729" s="96" t="str">
        <f t="shared" si="176"/>
        <v/>
      </c>
      <c r="AU729" s="93" t="str">
        <f t="shared" si="177"/>
        <v/>
      </c>
    </row>
    <row r="730" spans="1:47" x14ac:dyDescent="0.3">
      <c r="A730" t="s">
        <v>84</v>
      </c>
      <c r="B730" s="164" t="s">
        <v>2909</v>
      </c>
      <c r="C730" t="s">
        <v>2890</v>
      </c>
      <c r="D730" t="s">
        <v>1150</v>
      </c>
      <c r="E730" t="s">
        <v>90</v>
      </c>
      <c r="F730" t="s">
        <v>2465</v>
      </c>
      <c r="H730" t="s">
        <v>2910</v>
      </c>
      <c r="J730">
        <v>1800</v>
      </c>
      <c r="L730" t="s">
        <v>91</v>
      </c>
      <c r="O730" t="s">
        <v>135</v>
      </c>
      <c r="P730" s="33">
        <v>46245.304166666669</v>
      </c>
      <c r="Q730" s="33">
        <v>46237</v>
      </c>
      <c r="R730" s="33">
        <v>46246</v>
      </c>
      <c r="AH730" s="55">
        <f t="shared" si="164"/>
        <v>0.5</v>
      </c>
      <c r="AI730" s="55" t="str">
        <f t="shared" si="165"/>
        <v>FALSO</v>
      </c>
      <c r="AJ730" s="55">
        <f t="shared" si="166"/>
        <v>0</v>
      </c>
      <c r="AK730" s="93" t="str">
        <f t="shared" si="167"/>
        <v/>
      </c>
      <c r="AL730" s="96" t="str">
        <f t="shared" si="168"/>
        <v/>
      </c>
      <c r="AM730" s="93" t="str">
        <f t="shared" si="169"/>
        <v/>
      </c>
      <c r="AN730" s="96" t="str">
        <f t="shared" si="170"/>
        <v/>
      </c>
      <c r="AO730" s="93" t="str">
        <f t="shared" si="171"/>
        <v/>
      </c>
      <c r="AP730" s="96" t="str">
        <f t="shared" si="172"/>
        <v/>
      </c>
      <c r="AQ730" s="93" t="str">
        <f t="shared" si="173"/>
        <v/>
      </c>
      <c r="AR730" s="96" t="str">
        <f t="shared" si="174"/>
        <v/>
      </c>
      <c r="AS730" s="93" t="str">
        <f t="shared" si="175"/>
        <v/>
      </c>
      <c r="AT730" s="96" t="str">
        <f t="shared" si="176"/>
        <v/>
      </c>
      <c r="AU730" s="93" t="str">
        <f t="shared" si="177"/>
        <v/>
      </c>
    </row>
    <row r="731" spans="1:47" x14ac:dyDescent="0.3">
      <c r="A731" t="s">
        <v>84</v>
      </c>
      <c r="B731" s="164" t="s">
        <v>2911</v>
      </c>
      <c r="C731" t="s">
        <v>2912</v>
      </c>
      <c r="D731" t="s">
        <v>1150</v>
      </c>
      <c r="E731" t="s">
        <v>90</v>
      </c>
      <c r="F731" t="s">
        <v>2465</v>
      </c>
      <c r="H731" t="s">
        <v>2913</v>
      </c>
      <c r="J731">
        <v>3600</v>
      </c>
      <c r="L731" t="s">
        <v>91</v>
      </c>
      <c r="O731" t="s">
        <v>94</v>
      </c>
      <c r="P731" s="33">
        <v>46244.81527777778</v>
      </c>
      <c r="Q731" s="33">
        <v>46237</v>
      </c>
      <c r="R731" s="33">
        <v>46259</v>
      </c>
      <c r="S731" s="33">
        <v>46275</v>
      </c>
      <c r="AH731" s="55">
        <f t="shared" si="164"/>
        <v>1</v>
      </c>
      <c r="AI731" s="55" t="str">
        <f t="shared" si="165"/>
        <v>FALSO</v>
      </c>
      <c r="AJ731" s="55">
        <f t="shared" si="166"/>
        <v>0</v>
      </c>
      <c r="AK731" s="93" t="str">
        <f t="shared" si="167"/>
        <v/>
      </c>
      <c r="AL731" s="96" t="str">
        <f t="shared" si="168"/>
        <v/>
      </c>
      <c r="AM731" s="93" t="str">
        <f t="shared" si="169"/>
        <v/>
      </c>
      <c r="AN731" s="96" t="str">
        <f t="shared" si="170"/>
        <v/>
      </c>
      <c r="AO731" s="93" t="str">
        <f t="shared" si="171"/>
        <v/>
      </c>
      <c r="AP731" s="96" t="str">
        <f t="shared" si="172"/>
        <v/>
      </c>
      <c r="AQ731" s="93" t="str">
        <f t="shared" si="173"/>
        <v/>
      </c>
      <c r="AR731" s="96" t="str">
        <f t="shared" si="174"/>
        <v/>
      </c>
      <c r="AS731" s="93" t="str">
        <f t="shared" si="175"/>
        <v/>
      </c>
      <c r="AT731" s="96" t="str">
        <f t="shared" si="176"/>
        <v/>
      </c>
      <c r="AU731" s="93" t="str">
        <f t="shared" si="177"/>
        <v/>
      </c>
    </row>
    <row r="732" spans="1:47" x14ac:dyDescent="0.3">
      <c r="A732" t="s">
        <v>84</v>
      </c>
      <c r="B732" s="164" t="s">
        <v>2914</v>
      </c>
      <c r="C732" t="s">
        <v>2887</v>
      </c>
      <c r="D732" t="s">
        <v>1150</v>
      </c>
      <c r="E732" t="s">
        <v>90</v>
      </c>
      <c r="F732" t="s">
        <v>2465</v>
      </c>
      <c r="H732" t="s">
        <v>2915</v>
      </c>
      <c r="J732">
        <v>3600</v>
      </c>
      <c r="L732" t="s">
        <v>91</v>
      </c>
      <c r="O732" t="s">
        <v>94</v>
      </c>
      <c r="P732" s="33">
        <v>46241.70208333333</v>
      </c>
      <c r="Q732" s="33">
        <v>46237</v>
      </c>
      <c r="R732" s="33">
        <v>46244</v>
      </c>
      <c r="S732" s="33">
        <v>46244</v>
      </c>
      <c r="AH732" s="55">
        <f t="shared" si="164"/>
        <v>1</v>
      </c>
      <c r="AI732" s="55" t="str">
        <f t="shared" si="165"/>
        <v>FALSO</v>
      </c>
      <c r="AJ732" s="55">
        <f t="shared" si="166"/>
        <v>0</v>
      </c>
      <c r="AK732" s="93" t="str">
        <f t="shared" si="167"/>
        <v/>
      </c>
      <c r="AL732" s="96" t="str">
        <f t="shared" si="168"/>
        <v/>
      </c>
      <c r="AM732" s="93" t="str">
        <f t="shared" si="169"/>
        <v/>
      </c>
      <c r="AN732" s="96" t="str">
        <f t="shared" si="170"/>
        <v/>
      </c>
      <c r="AO732" s="93" t="str">
        <f t="shared" si="171"/>
        <v/>
      </c>
      <c r="AP732" s="96" t="str">
        <f t="shared" si="172"/>
        <v/>
      </c>
      <c r="AQ732" s="93" t="str">
        <f t="shared" si="173"/>
        <v/>
      </c>
      <c r="AR732" s="96" t="str">
        <f t="shared" si="174"/>
        <v/>
      </c>
      <c r="AS732" s="93" t="str">
        <f t="shared" si="175"/>
        <v/>
      </c>
      <c r="AT732" s="96" t="str">
        <f t="shared" si="176"/>
        <v/>
      </c>
      <c r="AU732" s="93" t="str">
        <f t="shared" si="177"/>
        <v/>
      </c>
    </row>
    <row r="733" spans="1:47" x14ac:dyDescent="0.3">
      <c r="A733" t="s">
        <v>84</v>
      </c>
      <c r="B733" s="164" t="s">
        <v>2916</v>
      </c>
      <c r="C733" t="s">
        <v>2887</v>
      </c>
      <c r="D733" t="s">
        <v>1150</v>
      </c>
      <c r="E733" t="s">
        <v>90</v>
      </c>
      <c r="F733" t="s">
        <v>2465</v>
      </c>
      <c r="H733" t="s">
        <v>2917</v>
      </c>
      <c r="J733">
        <v>7200</v>
      </c>
      <c r="L733" t="s">
        <v>91</v>
      </c>
      <c r="O733" t="s">
        <v>94</v>
      </c>
      <c r="P733" s="33">
        <v>46241.468055555553</v>
      </c>
      <c r="Q733" s="33">
        <v>46237</v>
      </c>
      <c r="R733" s="33">
        <v>46244</v>
      </c>
      <c r="S733" s="33">
        <v>46246</v>
      </c>
      <c r="AH733" s="55">
        <f t="shared" si="164"/>
        <v>2</v>
      </c>
      <c r="AI733" s="55" t="str">
        <f t="shared" si="165"/>
        <v>FALSO</v>
      </c>
      <c r="AJ733" s="55">
        <f t="shared" si="166"/>
        <v>0</v>
      </c>
      <c r="AK733" s="93" t="str">
        <f t="shared" si="167"/>
        <v/>
      </c>
      <c r="AL733" s="96" t="str">
        <f t="shared" si="168"/>
        <v/>
      </c>
      <c r="AM733" s="93" t="str">
        <f t="shared" si="169"/>
        <v/>
      </c>
      <c r="AN733" s="96" t="str">
        <f t="shared" si="170"/>
        <v/>
      </c>
      <c r="AO733" s="93" t="str">
        <f t="shared" si="171"/>
        <v/>
      </c>
      <c r="AP733" s="96" t="str">
        <f t="shared" si="172"/>
        <v/>
      </c>
      <c r="AQ733" s="93" t="str">
        <f t="shared" si="173"/>
        <v/>
      </c>
      <c r="AR733" s="96" t="str">
        <f t="shared" si="174"/>
        <v/>
      </c>
      <c r="AS733" s="93" t="str">
        <f t="shared" si="175"/>
        <v/>
      </c>
      <c r="AT733" s="96" t="str">
        <f t="shared" si="176"/>
        <v/>
      </c>
      <c r="AU733" s="93" t="str">
        <f t="shared" si="177"/>
        <v/>
      </c>
    </row>
    <row r="734" spans="1:47" x14ac:dyDescent="0.3">
      <c r="A734" t="s">
        <v>100</v>
      </c>
      <c r="B734" s="164" t="s">
        <v>2918</v>
      </c>
      <c r="C734" t="s">
        <v>2834</v>
      </c>
      <c r="D734" t="s">
        <v>1150</v>
      </c>
      <c r="E734" t="s">
        <v>132</v>
      </c>
      <c r="F734" t="s">
        <v>2465</v>
      </c>
      <c r="G734">
        <v>2</v>
      </c>
      <c r="H734" t="s">
        <v>2919</v>
      </c>
      <c r="I734">
        <v>2</v>
      </c>
      <c r="J734">
        <v>43200</v>
      </c>
      <c r="L734" t="s">
        <v>91</v>
      </c>
      <c r="M734" s="164" t="s">
        <v>2885</v>
      </c>
      <c r="N734" t="s">
        <v>99</v>
      </c>
      <c r="O734" t="s">
        <v>94</v>
      </c>
      <c r="P734" s="33">
        <v>46240.754166666666</v>
      </c>
      <c r="Q734" s="33">
        <v>46251</v>
      </c>
      <c r="R734" s="33">
        <v>46259</v>
      </c>
      <c r="S734" s="33">
        <v>46259</v>
      </c>
      <c r="T734" s="33">
        <v>46259</v>
      </c>
      <c r="U734" s="33">
        <v>46259</v>
      </c>
      <c r="V734" s="33">
        <v>46259</v>
      </c>
      <c r="W734" s="33">
        <v>46274</v>
      </c>
      <c r="Z734">
        <v>1</v>
      </c>
      <c r="AB734">
        <v>13</v>
      </c>
      <c r="AC734">
        <v>24</v>
      </c>
      <c r="AH734" s="55">
        <f t="shared" si="164"/>
        <v>12</v>
      </c>
      <c r="AI734" s="55" t="str">
        <f t="shared" si="165"/>
        <v>FALSO</v>
      </c>
      <c r="AJ734" s="55">
        <f t="shared" si="166"/>
        <v>0</v>
      </c>
      <c r="AK734" s="93">
        <f t="shared" si="167"/>
        <v>7</v>
      </c>
      <c r="AL734" s="96" t="str">
        <f t="shared" si="168"/>
        <v/>
      </c>
      <c r="AM734" s="93">
        <f t="shared" si="169"/>
        <v>1</v>
      </c>
      <c r="AN734" s="96" t="str">
        <f t="shared" si="170"/>
        <v/>
      </c>
      <c r="AO734" s="93">
        <f t="shared" si="171"/>
        <v>1</v>
      </c>
      <c r="AP734" s="96" t="b">
        <f t="shared" si="172"/>
        <v>1</v>
      </c>
      <c r="AQ734" s="93">
        <f t="shared" si="173"/>
        <v>11</v>
      </c>
      <c r="AR734" s="96" t="str">
        <f t="shared" si="174"/>
        <v/>
      </c>
      <c r="AS734" s="93">
        <f t="shared" si="175"/>
        <v>13</v>
      </c>
      <c r="AT734" s="96" t="b">
        <f t="shared" si="176"/>
        <v>1</v>
      </c>
      <c r="AU734" s="93" t="str">
        <f t="shared" si="177"/>
        <v>SGGS-11290</v>
      </c>
    </row>
    <row r="735" spans="1:47" x14ac:dyDescent="0.3">
      <c r="A735" t="s">
        <v>84</v>
      </c>
      <c r="B735" s="164" t="s">
        <v>2920</v>
      </c>
      <c r="C735" t="s">
        <v>2887</v>
      </c>
      <c r="D735" t="s">
        <v>1150</v>
      </c>
      <c r="E735" t="s">
        <v>90</v>
      </c>
      <c r="F735" t="s">
        <v>2465</v>
      </c>
      <c r="H735" t="s">
        <v>2921</v>
      </c>
      <c r="J735">
        <v>25200</v>
      </c>
      <c r="L735" t="s">
        <v>91</v>
      </c>
      <c r="O735" t="s">
        <v>94</v>
      </c>
      <c r="P735" s="33">
        <v>46240.718055555553</v>
      </c>
      <c r="Q735" s="33">
        <v>46237</v>
      </c>
      <c r="R735" s="33">
        <v>46241</v>
      </c>
      <c r="S735" s="33">
        <v>46244</v>
      </c>
      <c r="AH735" s="55">
        <f t="shared" si="164"/>
        <v>7</v>
      </c>
      <c r="AI735" s="55" t="str">
        <f t="shared" si="165"/>
        <v>FALSO</v>
      </c>
      <c r="AJ735" s="55">
        <f t="shared" si="166"/>
        <v>0</v>
      </c>
      <c r="AK735" s="93" t="str">
        <f t="shared" si="167"/>
        <v/>
      </c>
      <c r="AL735" s="96" t="str">
        <f t="shared" si="168"/>
        <v/>
      </c>
      <c r="AM735" s="93" t="str">
        <f t="shared" si="169"/>
        <v/>
      </c>
      <c r="AN735" s="96" t="str">
        <f t="shared" si="170"/>
        <v/>
      </c>
      <c r="AO735" s="93" t="str">
        <f t="shared" si="171"/>
        <v/>
      </c>
      <c r="AP735" s="96" t="str">
        <f t="shared" si="172"/>
        <v/>
      </c>
      <c r="AQ735" s="93" t="str">
        <f t="shared" si="173"/>
        <v/>
      </c>
      <c r="AR735" s="96" t="str">
        <f t="shared" si="174"/>
        <v/>
      </c>
      <c r="AS735" s="93" t="str">
        <f t="shared" si="175"/>
        <v/>
      </c>
      <c r="AT735" s="96" t="str">
        <f t="shared" si="176"/>
        <v/>
      </c>
      <c r="AU735" s="93" t="str">
        <f t="shared" si="177"/>
        <v/>
      </c>
    </row>
    <row r="736" spans="1:47" x14ac:dyDescent="0.3">
      <c r="A736" t="s">
        <v>84</v>
      </c>
      <c r="B736" s="164" t="s">
        <v>2922</v>
      </c>
      <c r="C736" t="s">
        <v>2903</v>
      </c>
      <c r="D736" t="s">
        <v>1150</v>
      </c>
      <c r="E736" t="s">
        <v>90</v>
      </c>
      <c r="F736" t="s">
        <v>2465</v>
      </c>
      <c r="H736" t="s">
        <v>2923</v>
      </c>
      <c r="J736">
        <v>3600</v>
      </c>
      <c r="L736" t="s">
        <v>91</v>
      </c>
      <c r="O736" t="s">
        <v>94</v>
      </c>
      <c r="P736" s="33">
        <v>46240.714583333334</v>
      </c>
      <c r="Q736" s="33">
        <v>46237</v>
      </c>
      <c r="R736" s="33">
        <v>46259</v>
      </c>
      <c r="S736" s="33">
        <v>46259</v>
      </c>
      <c r="AH736" s="55">
        <f t="shared" si="164"/>
        <v>1</v>
      </c>
      <c r="AI736" s="55" t="str">
        <f t="shared" si="165"/>
        <v>FALSO</v>
      </c>
      <c r="AJ736" s="55">
        <f t="shared" si="166"/>
        <v>0</v>
      </c>
      <c r="AK736" s="93" t="str">
        <f t="shared" si="167"/>
        <v/>
      </c>
      <c r="AL736" s="96" t="str">
        <f t="shared" si="168"/>
        <v/>
      </c>
      <c r="AM736" s="93" t="str">
        <f t="shared" si="169"/>
        <v/>
      </c>
      <c r="AN736" s="96" t="str">
        <f t="shared" si="170"/>
        <v/>
      </c>
      <c r="AO736" s="93" t="str">
        <f t="shared" si="171"/>
        <v/>
      </c>
      <c r="AP736" s="96" t="str">
        <f t="shared" si="172"/>
        <v/>
      </c>
      <c r="AQ736" s="93" t="str">
        <f t="shared" si="173"/>
        <v/>
      </c>
      <c r="AR736" s="96" t="str">
        <f t="shared" si="174"/>
        <v/>
      </c>
      <c r="AS736" s="93" t="str">
        <f t="shared" si="175"/>
        <v/>
      </c>
      <c r="AT736" s="96" t="str">
        <f t="shared" si="176"/>
        <v/>
      </c>
      <c r="AU736" s="93" t="str">
        <f t="shared" si="177"/>
        <v/>
      </c>
    </row>
    <row r="737" spans="1:47" x14ac:dyDescent="0.3">
      <c r="A737" t="s">
        <v>84</v>
      </c>
      <c r="B737" s="164" t="s">
        <v>2924</v>
      </c>
      <c r="C737" t="s">
        <v>2903</v>
      </c>
      <c r="D737" t="s">
        <v>1150</v>
      </c>
      <c r="E737" t="s">
        <v>90</v>
      </c>
      <c r="F737" t="s">
        <v>2465</v>
      </c>
      <c r="H737" t="s">
        <v>2925</v>
      </c>
      <c r="J737">
        <v>3600</v>
      </c>
      <c r="L737" t="s">
        <v>91</v>
      </c>
      <c r="O737" t="s">
        <v>94</v>
      </c>
      <c r="P737" s="33">
        <v>46240.588888888888</v>
      </c>
      <c r="Q737" s="33">
        <v>46237</v>
      </c>
      <c r="R737" s="33">
        <v>46255</v>
      </c>
      <c r="S737" s="33">
        <v>46258</v>
      </c>
      <c r="AH737" s="55">
        <f t="shared" si="164"/>
        <v>1</v>
      </c>
      <c r="AI737" s="55" t="str">
        <f t="shared" si="165"/>
        <v>FALSO</v>
      </c>
      <c r="AJ737" s="55">
        <f t="shared" si="166"/>
        <v>0</v>
      </c>
      <c r="AK737" s="93" t="str">
        <f t="shared" si="167"/>
        <v/>
      </c>
      <c r="AL737" s="96" t="str">
        <f t="shared" si="168"/>
        <v/>
      </c>
      <c r="AM737" s="93" t="str">
        <f t="shared" si="169"/>
        <v/>
      </c>
      <c r="AN737" s="96" t="str">
        <f t="shared" si="170"/>
        <v/>
      </c>
      <c r="AO737" s="93" t="str">
        <f t="shared" si="171"/>
        <v/>
      </c>
      <c r="AP737" s="96" t="str">
        <f t="shared" si="172"/>
        <v/>
      </c>
      <c r="AQ737" s="93" t="str">
        <f t="shared" si="173"/>
        <v/>
      </c>
      <c r="AR737" s="96" t="str">
        <f t="shared" si="174"/>
        <v/>
      </c>
      <c r="AS737" s="93" t="str">
        <f t="shared" si="175"/>
        <v/>
      </c>
      <c r="AT737" s="96" t="str">
        <f t="shared" si="176"/>
        <v/>
      </c>
      <c r="AU737" s="93" t="str">
        <f t="shared" si="177"/>
        <v/>
      </c>
    </row>
    <row r="738" spans="1:47" x14ac:dyDescent="0.3">
      <c r="A738" t="s">
        <v>84</v>
      </c>
      <c r="B738" s="164" t="s">
        <v>2926</v>
      </c>
      <c r="C738" t="s">
        <v>2887</v>
      </c>
      <c r="D738" t="s">
        <v>1150</v>
      </c>
      <c r="E738" t="s">
        <v>90</v>
      </c>
      <c r="F738" t="s">
        <v>2465</v>
      </c>
      <c r="H738" t="s">
        <v>2927</v>
      </c>
      <c r="J738">
        <v>10800</v>
      </c>
      <c r="L738" t="s">
        <v>91</v>
      </c>
      <c r="O738" t="s">
        <v>94</v>
      </c>
      <c r="P738" s="33">
        <v>46239.600694444445</v>
      </c>
      <c r="Q738" s="33">
        <v>46237</v>
      </c>
      <c r="R738" s="33">
        <v>46248</v>
      </c>
      <c r="S738" s="33">
        <v>46248</v>
      </c>
      <c r="AH738" s="55">
        <f t="shared" si="164"/>
        <v>3</v>
      </c>
      <c r="AI738" s="55" t="str">
        <f t="shared" si="165"/>
        <v>FALSO</v>
      </c>
      <c r="AJ738" s="55">
        <f t="shared" si="166"/>
        <v>0</v>
      </c>
      <c r="AK738" s="93" t="str">
        <f t="shared" si="167"/>
        <v/>
      </c>
      <c r="AL738" s="96" t="str">
        <f t="shared" si="168"/>
        <v/>
      </c>
      <c r="AM738" s="93" t="str">
        <f t="shared" si="169"/>
        <v/>
      </c>
      <c r="AN738" s="96" t="str">
        <f t="shared" si="170"/>
        <v/>
      </c>
      <c r="AO738" s="93" t="str">
        <f t="shared" si="171"/>
        <v/>
      </c>
      <c r="AP738" s="96" t="str">
        <f t="shared" si="172"/>
        <v/>
      </c>
      <c r="AQ738" s="93" t="str">
        <f t="shared" si="173"/>
        <v/>
      </c>
      <c r="AR738" s="96" t="str">
        <f t="shared" si="174"/>
        <v/>
      </c>
      <c r="AS738" s="93" t="str">
        <f t="shared" si="175"/>
        <v/>
      </c>
      <c r="AT738" s="96" t="str">
        <f t="shared" si="176"/>
        <v/>
      </c>
      <c r="AU738" s="93" t="str">
        <f t="shared" si="177"/>
        <v/>
      </c>
    </row>
    <row r="739" spans="1:47" x14ac:dyDescent="0.3">
      <c r="A739" t="s">
        <v>84</v>
      </c>
      <c r="B739" s="164" t="s">
        <v>2928</v>
      </c>
      <c r="C739" t="s">
        <v>2887</v>
      </c>
      <c r="D739" t="s">
        <v>1150</v>
      </c>
      <c r="E739" t="s">
        <v>90</v>
      </c>
      <c r="F739" t="s">
        <v>2465</v>
      </c>
      <c r="H739" t="s">
        <v>2929</v>
      </c>
      <c r="L739" t="s">
        <v>91</v>
      </c>
      <c r="O739" t="s">
        <v>135</v>
      </c>
      <c r="P739" s="33">
        <v>46239.348611111112</v>
      </c>
      <c r="Q739" s="33">
        <v>46237</v>
      </c>
      <c r="R739" s="33">
        <v>46259</v>
      </c>
      <c r="AH739" s="55" t="str">
        <f t="shared" si="164"/>
        <v/>
      </c>
      <c r="AI739" s="55" t="str">
        <f t="shared" si="165"/>
        <v>FALSO</v>
      </c>
      <c r="AJ739" s="55">
        <f t="shared" si="166"/>
        <v>0</v>
      </c>
      <c r="AK739" s="93" t="str">
        <f t="shared" si="167"/>
        <v/>
      </c>
      <c r="AL739" s="96" t="str">
        <f t="shared" si="168"/>
        <v/>
      </c>
      <c r="AM739" s="93" t="str">
        <f t="shared" si="169"/>
        <v/>
      </c>
      <c r="AN739" s="96" t="str">
        <f t="shared" si="170"/>
        <v/>
      </c>
      <c r="AO739" s="93" t="str">
        <f t="shared" si="171"/>
        <v/>
      </c>
      <c r="AP739" s="96" t="str">
        <f t="shared" si="172"/>
        <v/>
      </c>
      <c r="AQ739" s="93" t="str">
        <f t="shared" si="173"/>
        <v/>
      </c>
      <c r="AR739" s="96" t="str">
        <f t="shared" si="174"/>
        <v/>
      </c>
      <c r="AS739" s="93" t="str">
        <f t="shared" si="175"/>
        <v/>
      </c>
      <c r="AT739" s="96" t="str">
        <f t="shared" si="176"/>
        <v/>
      </c>
      <c r="AU739" s="93" t="str">
        <f t="shared" si="177"/>
        <v/>
      </c>
    </row>
    <row r="740" spans="1:47" x14ac:dyDescent="0.3">
      <c r="A740" t="s">
        <v>84</v>
      </c>
      <c r="B740" s="164" t="s">
        <v>2930</v>
      </c>
      <c r="C740" t="s">
        <v>2887</v>
      </c>
      <c r="D740" t="s">
        <v>1150</v>
      </c>
      <c r="E740" t="s">
        <v>90</v>
      </c>
      <c r="F740" t="s">
        <v>2465</v>
      </c>
      <c r="H740" t="s">
        <v>2931</v>
      </c>
      <c r="J740">
        <v>7200</v>
      </c>
      <c r="L740" t="s">
        <v>91</v>
      </c>
      <c r="O740" t="s">
        <v>94</v>
      </c>
      <c r="P740" s="33">
        <v>46238.478472222225</v>
      </c>
      <c r="Q740" s="33">
        <v>46237</v>
      </c>
      <c r="R740" s="33">
        <v>46247</v>
      </c>
      <c r="S740" s="33">
        <v>46248</v>
      </c>
      <c r="AH740" s="55">
        <f t="shared" si="164"/>
        <v>2</v>
      </c>
      <c r="AI740" s="55" t="str">
        <f t="shared" si="165"/>
        <v>FALSO</v>
      </c>
      <c r="AJ740" s="55">
        <f t="shared" si="166"/>
        <v>0</v>
      </c>
      <c r="AK740" s="93" t="str">
        <f t="shared" si="167"/>
        <v/>
      </c>
      <c r="AL740" s="96" t="str">
        <f t="shared" si="168"/>
        <v/>
      </c>
      <c r="AM740" s="93" t="str">
        <f t="shared" si="169"/>
        <v/>
      </c>
      <c r="AN740" s="96" t="str">
        <f t="shared" si="170"/>
        <v/>
      </c>
      <c r="AO740" s="93" t="str">
        <f t="shared" si="171"/>
        <v/>
      </c>
      <c r="AP740" s="96" t="str">
        <f t="shared" si="172"/>
        <v/>
      </c>
      <c r="AQ740" s="93" t="str">
        <f t="shared" si="173"/>
        <v/>
      </c>
      <c r="AR740" s="96" t="str">
        <f t="shared" si="174"/>
        <v/>
      </c>
      <c r="AS740" s="93" t="str">
        <f t="shared" si="175"/>
        <v/>
      </c>
      <c r="AT740" s="96" t="str">
        <f t="shared" si="176"/>
        <v/>
      </c>
      <c r="AU740" s="93" t="str">
        <f t="shared" si="177"/>
        <v/>
      </c>
    </row>
    <row r="741" spans="1:47" x14ac:dyDescent="0.3">
      <c r="A741" t="s">
        <v>84</v>
      </c>
      <c r="B741" s="164" t="s">
        <v>2932</v>
      </c>
      <c r="C741" t="s">
        <v>2887</v>
      </c>
      <c r="D741" t="s">
        <v>1150</v>
      </c>
      <c r="E741" t="s">
        <v>90</v>
      </c>
      <c r="F741" t="s">
        <v>2465</v>
      </c>
      <c r="H741" t="s">
        <v>2933</v>
      </c>
      <c r="J741">
        <v>7200</v>
      </c>
      <c r="L741" t="s">
        <v>91</v>
      </c>
      <c r="O741" t="s">
        <v>94</v>
      </c>
      <c r="P741" s="33">
        <v>46238.42291666667</v>
      </c>
      <c r="Q741" s="33">
        <v>46237</v>
      </c>
      <c r="R741" s="33">
        <v>46239</v>
      </c>
      <c r="S741" s="33">
        <v>46247</v>
      </c>
      <c r="AH741" s="55">
        <f t="shared" si="164"/>
        <v>2</v>
      </c>
      <c r="AI741" s="55" t="str">
        <f t="shared" si="165"/>
        <v>FALSO</v>
      </c>
      <c r="AJ741" s="55">
        <f t="shared" si="166"/>
        <v>0</v>
      </c>
      <c r="AK741" s="93" t="str">
        <f t="shared" si="167"/>
        <v/>
      </c>
      <c r="AL741" s="96" t="str">
        <f t="shared" si="168"/>
        <v/>
      </c>
      <c r="AM741" s="93" t="str">
        <f t="shared" si="169"/>
        <v/>
      </c>
      <c r="AN741" s="96" t="str">
        <f t="shared" si="170"/>
        <v/>
      </c>
      <c r="AO741" s="93" t="str">
        <f t="shared" si="171"/>
        <v/>
      </c>
      <c r="AP741" s="96" t="str">
        <f t="shared" si="172"/>
        <v/>
      </c>
      <c r="AQ741" s="93" t="str">
        <f t="shared" si="173"/>
        <v/>
      </c>
      <c r="AR741" s="96" t="str">
        <f t="shared" si="174"/>
        <v/>
      </c>
      <c r="AS741" s="93" t="str">
        <f t="shared" si="175"/>
        <v/>
      </c>
      <c r="AT741" s="96" t="str">
        <f t="shared" si="176"/>
        <v/>
      </c>
      <c r="AU741" s="93" t="str">
        <f t="shared" si="177"/>
        <v/>
      </c>
    </row>
    <row r="742" spans="1:47" x14ac:dyDescent="0.3">
      <c r="A742" t="s">
        <v>113</v>
      </c>
      <c r="B742" s="164" t="s">
        <v>2934</v>
      </c>
      <c r="C742" t="s">
        <v>2890</v>
      </c>
      <c r="D742" t="s">
        <v>1150</v>
      </c>
      <c r="E742" t="s">
        <v>132</v>
      </c>
      <c r="F742" t="s">
        <v>2465</v>
      </c>
      <c r="G742">
        <v>1</v>
      </c>
      <c r="H742" t="s">
        <v>2935</v>
      </c>
      <c r="I742">
        <v>1</v>
      </c>
      <c r="J742">
        <v>158400</v>
      </c>
      <c r="L742" t="s">
        <v>91</v>
      </c>
      <c r="N742" t="s">
        <v>99</v>
      </c>
      <c r="O742" t="s">
        <v>94</v>
      </c>
      <c r="P742" s="33">
        <v>46237.731944444444</v>
      </c>
      <c r="Q742" s="33">
        <v>46237</v>
      </c>
      <c r="R742" s="33">
        <v>46244</v>
      </c>
      <c r="S742" s="33">
        <v>46247</v>
      </c>
      <c r="T742" s="33">
        <v>46247</v>
      </c>
      <c r="U742" s="33">
        <v>46247</v>
      </c>
      <c r="V742" s="33">
        <v>46247</v>
      </c>
      <c r="W742" s="33">
        <v>46247</v>
      </c>
      <c r="Y742">
        <v>3</v>
      </c>
      <c r="Z742">
        <v>1</v>
      </c>
      <c r="AA742">
        <v>1</v>
      </c>
      <c r="AB742">
        <v>8</v>
      </c>
      <c r="AC742">
        <v>8</v>
      </c>
      <c r="AH742" s="55">
        <f t="shared" si="164"/>
        <v>44</v>
      </c>
      <c r="AI742" s="55" t="str">
        <f t="shared" si="165"/>
        <v>FALSO</v>
      </c>
      <c r="AJ742" s="55">
        <f t="shared" si="166"/>
        <v>0</v>
      </c>
      <c r="AK742" s="93">
        <f t="shared" si="167"/>
        <v>1</v>
      </c>
      <c r="AL742" s="96" t="str">
        <f t="shared" si="168"/>
        <v/>
      </c>
      <c r="AM742" s="93">
        <f t="shared" si="169"/>
        <v>3</v>
      </c>
      <c r="AN742" s="96" t="b">
        <f t="shared" si="170"/>
        <v>1</v>
      </c>
      <c r="AO742" s="93">
        <f t="shared" si="171"/>
        <v>1</v>
      </c>
      <c r="AP742" s="96" t="b">
        <f t="shared" si="172"/>
        <v>1</v>
      </c>
      <c r="AQ742" s="93">
        <f t="shared" si="173"/>
        <v>1</v>
      </c>
      <c r="AR742" s="96" t="b">
        <f t="shared" si="174"/>
        <v>1</v>
      </c>
      <c r="AS742" s="93">
        <f t="shared" si="175"/>
        <v>8</v>
      </c>
      <c r="AT742" s="96" t="b">
        <f t="shared" si="176"/>
        <v>1</v>
      </c>
      <c r="AU742" s="93" t="str">
        <f t="shared" si="177"/>
        <v/>
      </c>
    </row>
    <row r="743" spans="1:47" x14ac:dyDescent="0.3">
      <c r="A743" t="s">
        <v>95</v>
      </c>
      <c r="B743" s="164" t="s">
        <v>2936</v>
      </c>
      <c r="C743" t="s">
        <v>2890</v>
      </c>
      <c r="D743" t="s">
        <v>1150</v>
      </c>
      <c r="E743" t="s">
        <v>132</v>
      </c>
      <c r="F743" t="s">
        <v>2465</v>
      </c>
      <c r="G743">
        <v>8</v>
      </c>
      <c r="H743" t="s">
        <v>2937</v>
      </c>
      <c r="I743">
        <v>8</v>
      </c>
      <c r="J743">
        <v>302400</v>
      </c>
      <c r="L743" t="s">
        <v>91</v>
      </c>
      <c r="M743" s="164" t="s">
        <v>2938</v>
      </c>
      <c r="N743" t="s">
        <v>99</v>
      </c>
      <c r="O743" t="s">
        <v>94</v>
      </c>
      <c r="P743" s="33">
        <v>46237.666666666664</v>
      </c>
      <c r="Q743" s="33">
        <v>46237</v>
      </c>
      <c r="R743" s="33">
        <v>46240</v>
      </c>
      <c r="S743" s="33">
        <v>46247</v>
      </c>
      <c r="T743" s="33">
        <v>46247</v>
      </c>
      <c r="U743" s="33">
        <v>46248</v>
      </c>
      <c r="V743" s="33">
        <v>46248</v>
      </c>
      <c r="W743" s="33">
        <v>46253</v>
      </c>
      <c r="Y743">
        <v>5</v>
      </c>
      <c r="AB743">
        <v>9</v>
      </c>
      <c r="AC743">
        <v>12</v>
      </c>
      <c r="AH743" s="55">
        <f t="shared" si="164"/>
        <v>84</v>
      </c>
      <c r="AI743" s="55" t="str">
        <f t="shared" si="165"/>
        <v>FALSO</v>
      </c>
      <c r="AJ743" s="55">
        <f t="shared" si="166"/>
        <v>0</v>
      </c>
      <c r="AK743" s="93">
        <f t="shared" si="167"/>
        <v>1</v>
      </c>
      <c r="AL743" s="96" t="str">
        <f t="shared" si="168"/>
        <v/>
      </c>
      <c r="AM743" s="93">
        <f t="shared" si="169"/>
        <v>5</v>
      </c>
      <c r="AN743" s="96" t="b">
        <f t="shared" si="170"/>
        <v>1</v>
      </c>
      <c r="AO743" s="93">
        <f t="shared" si="171"/>
        <v>1</v>
      </c>
      <c r="AP743" s="96" t="str">
        <f t="shared" si="172"/>
        <v/>
      </c>
      <c r="AQ743" s="93">
        <f t="shared" si="173"/>
        <v>3</v>
      </c>
      <c r="AR743" s="96" t="str">
        <f t="shared" si="174"/>
        <v/>
      </c>
      <c r="AS743" s="93">
        <f t="shared" si="175"/>
        <v>12</v>
      </c>
      <c r="AT743" s="96" t="b">
        <f t="shared" si="176"/>
        <v>1</v>
      </c>
      <c r="AU743" s="93" t="str">
        <f t="shared" si="177"/>
        <v>ARTSG-178</v>
      </c>
    </row>
    <row r="744" spans="1:47" x14ac:dyDescent="0.3">
      <c r="A744" t="s">
        <v>96</v>
      </c>
      <c r="B744" s="164" t="s">
        <v>2939</v>
      </c>
      <c r="C744" t="s">
        <v>2890</v>
      </c>
      <c r="D744" t="s">
        <v>1150</v>
      </c>
      <c r="E744" t="s">
        <v>132</v>
      </c>
      <c r="F744" t="s">
        <v>2465</v>
      </c>
      <c r="G744">
        <v>1</v>
      </c>
      <c r="H744" t="s">
        <v>2940</v>
      </c>
      <c r="I744">
        <v>1</v>
      </c>
      <c r="J744">
        <v>21600</v>
      </c>
      <c r="L744" t="s">
        <v>91</v>
      </c>
      <c r="M744" s="164" t="s">
        <v>2876</v>
      </c>
      <c r="N744" t="s">
        <v>99</v>
      </c>
      <c r="O744" t="s">
        <v>94</v>
      </c>
      <c r="P744" s="33">
        <v>46237.611805555556</v>
      </c>
      <c r="Q744" s="33">
        <v>46237</v>
      </c>
      <c r="R744" s="33">
        <v>46239</v>
      </c>
      <c r="S744" s="33">
        <v>46241</v>
      </c>
      <c r="T744" s="33">
        <v>46241</v>
      </c>
      <c r="U744" s="33">
        <v>46241</v>
      </c>
      <c r="V744" s="33">
        <v>46241</v>
      </c>
      <c r="W744" s="33">
        <v>46280</v>
      </c>
      <c r="Y744">
        <v>2</v>
      </c>
      <c r="AB744">
        <v>4</v>
      </c>
      <c r="AC744">
        <v>31</v>
      </c>
      <c r="AH744" s="55">
        <f t="shared" si="164"/>
        <v>6</v>
      </c>
      <c r="AI744" s="55" t="str">
        <f t="shared" si="165"/>
        <v>FALSO</v>
      </c>
      <c r="AJ744" s="55">
        <f t="shared" si="166"/>
        <v>0</v>
      </c>
      <c r="AK744" s="93">
        <f t="shared" si="167"/>
        <v>1</v>
      </c>
      <c r="AL744" s="96" t="str">
        <f t="shared" si="168"/>
        <v/>
      </c>
      <c r="AM744" s="93">
        <f t="shared" si="169"/>
        <v>2</v>
      </c>
      <c r="AN744" s="96" t="b">
        <f t="shared" si="170"/>
        <v>1</v>
      </c>
      <c r="AO744" s="93">
        <f t="shared" si="171"/>
        <v>1</v>
      </c>
      <c r="AP744" s="96" t="str">
        <f t="shared" si="172"/>
        <v/>
      </c>
      <c r="AQ744" s="93">
        <f t="shared" si="173"/>
        <v>27</v>
      </c>
      <c r="AR744" s="96" t="str">
        <f t="shared" si="174"/>
        <v/>
      </c>
      <c r="AS744" s="93">
        <f t="shared" si="175"/>
        <v>31</v>
      </c>
      <c r="AT744" s="96" t="b">
        <f t="shared" si="176"/>
        <v>1</v>
      </c>
      <c r="AU744" s="93" t="str">
        <f t="shared" si="177"/>
        <v>ARTSG-184</v>
      </c>
    </row>
    <row r="745" spans="1:47" x14ac:dyDescent="0.3">
      <c r="A745" t="s">
        <v>84</v>
      </c>
      <c r="B745" s="164" t="s">
        <v>2941</v>
      </c>
      <c r="C745" t="s">
        <v>2890</v>
      </c>
      <c r="D745" t="s">
        <v>1150</v>
      </c>
      <c r="E745" t="s">
        <v>90</v>
      </c>
      <c r="F745" t="s">
        <v>2465</v>
      </c>
      <c r="H745" t="s">
        <v>2942</v>
      </c>
      <c r="J745">
        <v>7200</v>
      </c>
      <c r="L745" t="s">
        <v>91</v>
      </c>
      <c r="O745" t="s">
        <v>94</v>
      </c>
      <c r="P745" s="33">
        <v>46237.489583333336</v>
      </c>
      <c r="Q745" s="33">
        <v>46237</v>
      </c>
      <c r="R745" s="33">
        <v>46237</v>
      </c>
      <c r="S745" s="33">
        <v>46237</v>
      </c>
      <c r="AH745" s="55">
        <f t="shared" si="164"/>
        <v>2</v>
      </c>
      <c r="AI745" s="55" t="str">
        <f t="shared" si="165"/>
        <v>FALSO</v>
      </c>
      <c r="AJ745" s="55">
        <f t="shared" si="166"/>
        <v>0</v>
      </c>
      <c r="AK745" s="93" t="str">
        <f t="shared" si="167"/>
        <v/>
      </c>
      <c r="AL745" s="96" t="str">
        <f t="shared" si="168"/>
        <v/>
      </c>
      <c r="AM745" s="93" t="str">
        <f t="shared" si="169"/>
        <v/>
      </c>
      <c r="AN745" s="96" t="str">
        <f t="shared" si="170"/>
        <v/>
      </c>
      <c r="AO745" s="93" t="str">
        <f t="shared" si="171"/>
        <v/>
      </c>
      <c r="AP745" s="96" t="str">
        <f t="shared" si="172"/>
        <v/>
      </c>
      <c r="AQ745" s="93" t="str">
        <f t="shared" si="173"/>
        <v/>
      </c>
      <c r="AR745" s="96" t="str">
        <f t="shared" si="174"/>
        <v/>
      </c>
      <c r="AS745" s="93" t="str">
        <f t="shared" si="175"/>
        <v/>
      </c>
      <c r="AT745" s="96" t="str">
        <f t="shared" si="176"/>
        <v/>
      </c>
      <c r="AU745" s="93" t="str">
        <f t="shared" si="177"/>
        <v/>
      </c>
    </row>
    <row r="746" spans="1:47" x14ac:dyDescent="0.3">
      <c r="A746" t="s">
        <v>84</v>
      </c>
      <c r="B746" s="164" t="s">
        <v>2943</v>
      </c>
      <c r="C746" t="s">
        <v>2887</v>
      </c>
      <c r="D746" t="s">
        <v>1150</v>
      </c>
      <c r="E746" t="s">
        <v>90</v>
      </c>
      <c r="F746" t="s">
        <v>2465</v>
      </c>
      <c r="H746" t="s">
        <v>2944</v>
      </c>
      <c r="L746" t="s">
        <v>91</v>
      </c>
      <c r="O746" t="s">
        <v>135</v>
      </c>
      <c r="P746" s="33">
        <v>46237.469444444447</v>
      </c>
      <c r="Q746" s="33">
        <v>46237</v>
      </c>
      <c r="R746" s="33">
        <v>46258</v>
      </c>
      <c r="AH746" s="55" t="str">
        <f t="shared" si="164"/>
        <v/>
      </c>
      <c r="AI746" s="55" t="str">
        <f t="shared" si="165"/>
        <v>FALSO</v>
      </c>
      <c r="AJ746" s="55">
        <f t="shared" si="166"/>
        <v>0</v>
      </c>
      <c r="AK746" s="93" t="str">
        <f t="shared" si="167"/>
        <v/>
      </c>
      <c r="AL746" s="96" t="str">
        <f t="shared" si="168"/>
        <v/>
      </c>
      <c r="AM746" s="93" t="str">
        <f t="shared" si="169"/>
        <v/>
      </c>
      <c r="AN746" s="96" t="str">
        <f t="shared" si="170"/>
        <v/>
      </c>
      <c r="AO746" s="93" t="str">
        <f t="shared" si="171"/>
        <v/>
      </c>
      <c r="AP746" s="96" t="str">
        <f t="shared" si="172"/>
        <v/>
      </c>
      <c r="AQ746" s="93" t="str">
        <f t="shared" si="173"/>
        <v/>
      </c>
      <c r="AR746" s="96" t="str">
        <f t="shared" si="174"/>
        <v/>
      </c>
      <c r="AS746" s="93" t="str">
        <f t="shared" si="175"/>
        <v/>
      </c>
      <c r="AT746" s="96" t="str">
        <f t="shared" si="176"/>
        <v/>
      </c>
      <c r="AU746" s="93" t="str">
        <f t="shared" si="177"/>
        <v/>
      </c>
    </row>
    <row r="747" spans="1:47" x14ac:dyDescent="0.3">
      <c r="A747" t="s">
        <v>113</v>
      </c>
      <c r="B747" s="164" t="s">
        <v>2945</v>
      </c>
      <c r="C747" t="s">
        <v>2890</v>
      </c>
      <c r="D747" t="s">
        <v>1150</v>
      </c>
      <c r="E747" t="s">
        <v>132</v>
      </c>
      <c r="F747" t="s">
        <v>2465</v>
      </c>
      <c r="G747">
        <v>3</v>
      </c>
      <c r="H747" t="s">
        <v>2946</v>
      </c>
      <c r="I747">
        <v>3</v>
      </c>
      <c r="J747">
        <v>86400</v>
      </c>
      <c r="L747" t="s">
        <v>91</v>
      </c>
      <c r="M747" s="164" t="s">
        <v>2947</v>
      </c>
      <c r="N747" t="s">
        <v>99</v>
      </c>
      <c r="O747" t="s">
        <v>94</v>
      </c>
      <c r="P747" s="33">
        <v>46237.429861111108</v>
      </c>
      <c r="Q747" s="33">
        <v>46237</v>
      </c>
      <c r="R747" s="33">
        <v>46244</v>
      </c>
      <c r="S747" s="33">
        <v>46244</v>
      </c>
      <c r="T747" s="33">
        <v>46244</v>
      </c>
      <c r="U747" s="33">
        <v>46244</v>
      </c>
      <c r="V747" s="33">
        <v>46244</v>
      </c>
      <c r="W747" s="33">
        <v>46254</v>
      </c>
      <c r="Y747">
        <v>1</v>
      </c>
      <c r="AH747" s="55">
        <f t="shared" si="164"/>
        <v>24</v>
      </c>
      <c r="AI747" s="55" t="str">
        <f t="shared" si="165"/>
        <v>FALSO</v>
      </c>
      <c r="AJ747" s="55">
        <f t="shared" si="166"/>
        <v>0</v>
      </c>
      <c r="AK747" s="93">
        <f t="shared" si="167"/>
        <v>1</v>
      </c>
      <c r="AL747" s="96" t="str">
        <f t="shared" si="168"/>
        <v/>
      </c>
      <c r="AM747" s="93">
        <f t="shared" si="169"/>
        <v>1</v>
      </c>
      <c r="AN747" s="96" t="b">
        <f t="shared" si="170"/>
        <v>1</v>
      </c>
      <c r="AO747" s="93">
        <f t="shared" si="171"/>
        <v>1</v>
      </c>
      <c r="AP747" s="96" t="str">
        <f t="shared" si="172"/>
        <v/>
      </c>
      <c r="AQ747" s="93">
        <f t="shared" si="173"/>
        <v>8</v>
      </c>
      <c r="AR747" s="96" t="str">
        <f t="shared" si="174"/>
        <v/>
      </c>
      <c r="AS747" s="93">
        <f t="shared" si="175"/>
        <v>5</v>
      </c>
      <c r="AT747" s="96" t="b">
        <f t="shared" si="176"/>
        <v>0</v>
      </c>
      <c r="AU747" s="93" t="str">
        <f t="shared" si="177"/>
        <v>ARTPT-691</v>
      </c>
    </row>
    <row r="748" spans="1:47" x14ac:dyDescent="0.3">
      <c r="A748" t="s">
        <v>108</v>
      </c>
      <c r="B748" s="164" t="s">
        <v>2948</v>
      </c>
      <c r="C748" t="s">
        <v>2890</v>
      </c>
      <c r="D748" t="s">
        <v>1150</v>
      </c>
      <c r="E748" t="s">
        <v>90</v>
      </c>
      <c r="F748" t="s">
        <v>2465</v>
      </c>
      <c r="G748">
        <v>8</v>
      </c>
      <c r="H748" t="s">
        <v>2949</v>
      </c>
      <c r="I748">
        <v>8</v>
      </c>
      <c r="J748">
        <v>190800</v>
      </c>
      <c r="L748" t="s">
        <v>91</v>
      </c>
      <c r="M748" s="164" t="s">
        <v>2938</v>
      </c>
      <c r="N748" t="s">
        <v>99</v>
      </c>
      <c r="O748" t="s">
        <v>94</v>
      </c>
      <c r="P748" s="33">
        <v>46237.426388888889</v>
      </c>
      <c r="Q748" s="33">
        <v>46237</v>
      </c>
      <c r="R748" s="33">
        <v>46238</v>
      </c>
      <c r="S748" s="33">
        <v>46248</v>
      </c>
      <c r="T748" s="33">
        <v>46248</v>
      </c>
      <c r="U748" s="33">
        <v>46248</v>
      </c>
      <c r="V748" s="33">
        <v>46248</v>
      </c>
      <c r="Y748">
        <v>8</v>
      </c>
      <c r="AB748">
        <v>9</v>
      </c>
      <c r="AH748" s="55">
        <f t="shared" si="164"/>
        <v>53</v>
      </c>
      <c r="AI748" s="55" t="str">
        <f t="shared" si="165"/>
        <v>FALSO</v>
      </c>
      <c r="AJ748" s="55">
        <f t="shared" si="166"/>
        <v>0</v>
      </c>
      <c r="AK748" s="93">
        <f t="shared" si="167"/>
        <v>1</v>
      </c>
      <c r="AL748" s="96" t="str">
        <f t="shared" si="168"/>
        <v/>
      </c>
      <c r="AM748" s="93">
        <f t="shared" si="169"/>
        <v>8</v>
      </c>
      <c r="AN748" s="96" t="b">
        <f t="shared" si="170"/>
        <v>1</v>
      </c>
      <c r="AO748" s="93">
        <f t="shared" si="171"/>
        <v>1</v>
      </c>
      <c r="AP748" s="96" t="str">
        <f t="shared" si="172"/>
        <v/>
      </c>
      <c r="AQ748" s="93" t="str">
        <f t="shared" si="173"/>
        <v/>
      </c>
      <c r="AR748" s="96" t="str">
        <f t="shared" si="174"/>
        <v/>
      </c>
      <c r="AS748" s="93">
        <f t="shared" si="175"/>
        <v>9</v>
      </c>
      <c r="AT748" s="96" t="b">
        <f t="shared" si="176"/>
        <v>1</v>
      </c>
      <c r="AU748" s="93" t="str">
        <f t="shared" si="177"/>
        <v>ARTSG-178</v>
      </c>
    </row>
    <row r="749" spans="1:47" x14ac:dyDescent="0.3">
      <c r="A749" t="s">
        <v>84</v>
      </c>
      <c r="B749" s="164" t="s">
        <v>2950</v>
      </c>
      <c r="C749" t="s">
        <v>2951</v>
      </c>
      <c r="D749" t="s">
        <v>1150</v>
      </c>
      <c r="E749" t="s">
        <v>90</v>
      </c>
      <c r="F749" t="s">
        <v>2465</v>
      </c>
      <c r="H749" t="s">
        <v>2952</v>
      </c>
      <c r="J749">
        <v>100800</v>
      </c>
      <c r="L749" t="s">
        <v>91</v>
      </c>
      <c r="O749" t="s">
        <v>94</v>
      </c>
      <c r="P749" s="33">
        <v>46231.601388888892</v>
      </c>
      <c r="Q749" s="33">
        <v>46223</v>
      </c>
      <c r="R749" s="33">
        <v>46233</v>
      </c>
      <c r="S749" s="33">
        <v>46244</v>
      </c>
      <c r="AH749" s="55">
        <f t="shared" si="164"/>
        <v>28</v>
      </c>
      <c r="AI749" s="55" t="str">
        <f t="shared" si="165"/>
        <v>FALSO</v>
      </c>
      <c r="AJ749" s="55">
        <f t="shared" si="166"/>
        <v>0</v>
      </c>
      <c r="AK749" s="93" t="str">
        <f t="shared" si="167"/>
        <v/>
      </c>
      <c r="AL749" s="96" t="str">
        <f t="shared" si="168"/>
        <v/>
      </c>
      <c r="AM749" s="93" t="str">
        <f t="shared" si="169"/>
        <v/>
      </c>
      <c r="AN749" s="96" t="str">
        <f t="shared" si="170"/>
        <v/>
      </c>
      <c r="AO749" s="93" t="str">
        <f t="shared" si="171"/>
        <v/>
      </c>
      <c r="AP749" s="96" t="str">
        <f t="shared" si="172"/>
        <v/>
      </c>
      <c r="AQ749" s="93" t="str">
        <f t="shared" si="173"/>
        <v/>
      </c>
      <c r="AR749" s="96" t="str">
        <f t="shared" si="174"/>
        <v/>
      </c>
      <c r="AS749" s="93" t="str">
        <f t="shared" si="175"/>
        <v/>
      </c>
      <c r="AT749" s="96" t="str">
        <f t="shared" si="176"/>
        <v/>
      </c>
      <c r="AU749" s="93" t="str">
        <f t="shared" si="177"/>
        <v/>
      </c>
    </row>
    <row r="750" spans="1:47" x14ac:dyDescent="0.3">
      <c r="A750" t="s">
        <v>84</v>
      </c>
      <c r="B750" s="164" t="s">
        <v>2953</v>
      </c>
      <c r="C750" t="s">
        <v>2954</v>
      </c>
      <c r="D750" t="s">
        <v>1150</v>
      </c>
      <c r="E750" t="s">
        <v>90</v>
      </c>
      <c r="F750" t="s">
        <v>2465</v>
      </c>
      <c r="H750" t="s">
        <v>2955</v>
      </c>
      <c r="L750" t="s">
        <v>91</v>
      </c>
      <c r="O750" t="s">
        <v>135</v>
      </c>
      <c r="P750" s="33">
        <v>46230.742361111108</v>
      </c>
      <c r="Q750" s="33">
        <v>46223</v>
      </c>
      <c r="R750" s="33">
        <v>46231</v>
      </c>
      <c r="AH750" s="55" t="str">
        <f t="shared" si="164"/>
        <v/>
      </c>
      <c r="AI750" s="55" t="str">
        <f t="shared" si="165"/>
        <v>FALSO</v>
      </c>
      <c r="AJ750" s="55">
        <f t="shared" si="166"/>
        <v>0</v>
      </c>
      <c r="AK750" s="93" t="str">
        <f t="shared" si="167"/>
        <v/>
      </c>
      <c r="AL750" s="96" t="str">
        <f t="shared" si="168"/>
        <v/>
      </c>
      <c r="AM750" s="93" t="str">
        <f t="shared" si="169"/>
        <v/>
      </c>
      <c r="AN750" s="96" t="str">
        <f t="shared" si="170"/>
        <v/>
      </c>
      <c r="AO750" s="93" t="str">
        <f t="shared" si="171"/>
        <v/>
      </c>
      <c r="AP750" s="96" t="str">
        <f t="shared" si="172"/>
        <v/>
      </c>
      <c r="AQ750" s="93" t="str">
        <f t="shared" si="173"/>
        <v/>
      </c>
      <c r="AR750" s="96" t="str">
        <f t="shared" si="174"/>
        <v/>
      </c>
      <c r="AS750" s="93" t="str">
        <f t="shared" si="175"/>
        <v/>
      </c>
      <c r="AT750" s="96" t="str">
        <f t="shared" si="176"/>
        <v/>
      </c>
      <c r="AU750" s="93" t="str">
        <f t="shared" si="177"/>
        <v/>
      </c>
    </row>
    <row r="751" spans="1:47" x14ac:dyDescent="0.3">
      <c r="A751" t="s">
        <v>84</v>
      </c>
      <c r="B751" s="164" t="s">
        <v>2956</v>
      </c>
      <c r="C751" t="s">
        <v>2951</v>
      </c>
      <c r="D751" t="s">
        <v>1150</v>
      </c>
      <c r="E751" t="s">
        <v>90</v>
      </c>
      <c r="F751" t="s">
        <v>2465</v>
      </c>
      <c r="H751" t="s">
        <v>2957</v>
      </c>
      <c r="J751">
        <v>3600</v>
      </c>
      <c r="L751" t="s">
        <v>91</v>
      </c>
      <c r="O751" t="s">
        <v>94</v>
      </c>
      <c r="P751" s="33">
        <v>46227.749305555553</v>
      </c>
      <c r="Q751" s="33">
        <v>46223</v>
      </c>
      <c r="R751" s="33">
        <v>46258</v>
      </c>
      <c r="S751" s="33">
        <v>46259</v>
      </c>
      <c r="AH751" s="55">
        <f t="shared" si="164"/>
        <v>1</v>
      </c>
      <c r="AI751" s="55" t="str">
        <f t="shared" si="165"/>
        <v>FALSO</v>
      </c>
      <c r="AJ751" s="55">
        <f t="shared" si="166"/>
        <v>0</v>
      </c>
      <c r="AK751" s="93" t="str">
        <f t="shared" si="167"/>
        <v/>
      </c>
      <c r="AL751" s="96" t="str">
        <f t="shared" si="168"/>
        <v/>
      </c>
      <c r="AM751" s="93" t="str">
        <f t="shared" si="169"/>
        <v/>
      </c>
      <c r="AN751" s="96" t="str">
        <f t="shared" si="170"/>
        <v/>
      </c>
      <c r="AO751" s="93" t="str">
        <f t="shared" si="171"/>
        <v/>
      </c>
      <c r="AP751" s="96" t="str">
        <f t="shared" si="172"/>
        <v/>
      </c>
      <c r="AQ751" s="93" t="str">
        <f t="shared" si="173"/>
        <v/>
      </c>
      <c r="AR751" s="96" t="str">
        <f t="shared" si="174"/>
        <v/>
      </c>
      <c r="AS751" s="93" t="str">
        <f t="shared" si="175"/>
        <v/>
      </c>
      <c r="AT751" s="96" t="str">
        <f t="shared" si="176"/>
        <v/>
      </c>
      <c r="AU751" s="93" t="str">
        <f t="shared" si="177"/>
        <v/>
      </c>
    </row>
    <row r="752" spans="1:47" x14ac:dyDescent="0.3">
      <c r="A752" t="s">
        <v>84</v>
      </c>
      <c r="B752" s="164" t="s">
        <v>2958</v>
      </c>
      <c r="C752" t="s">
        <v>2954</v>
      </c>
      <c r="D752" t="s">
        <v>1150</v>
      </c>
      <c r="E752" t="s">
        <v>90</v>
      </c>
      <c r="F752" t="s">
        <v>2465</v>
      </c>
      <c r="H752" t="s">
        <v>2959</v>
      </c>
      <c r="L752" t="s">
        <v>91</v>
      </c>
      <c r="O752" t="s">
        <v>135</v>
      </c>
      <c r="P752" s="33">
        <v>46226.709027777775</v>
      </c>
      <c r="Q752" s="33">
        <v>46223</v>
      </c>
      <c r="R752" s="33">
        <v>46231</v>
      </c>
      <c r="AH752" s="55" t="str">
        <f t="shared" si="164"/>
        <v/>
      </c>
      <c r="AI752" s="55" t="str">
        <f t="shared" si="165"/>
        <v>FALSO</v>
      </c>
      <c r="AJ752" s="55">
        <f t="shared" si="166"/>
        <v>0</v>
      </c>
      <c r="AK752" s="93" t="str">
        <f t="shared" si="167"/>
        <v/>
      </c>
      <c r="AL752" s="96" t="str">
        <f t="shared" si="168"/>
        <v/>
      </c>
      <c r="AM752" s="93" t="str">
        <f t="shared" si="169"/>
        <v/>
      </c>
      <c r="AN752" s="96" t="str">
        <f t="shared" si="170"/>
        <v/>
      </c>
      <c r="AO752" s="93" t="str">
        <f t="shared" si="171"/>
        <v/>
      </c>
      <c r="AP752" s="96" t="str">
        <f t="shared" si="172"/>
        <v/>
      </c>
      <c r="AQ752" s="93" t="str">
        <f t="shared" si="173"/>
        <v/>
      </c>
      <c r="AR752" s="96" t="str">
        <f t="shared" si="174"/>
        <v/>
      </c>
      <c r="AS752" s="93" t="str">
        <f t="shared" si="175"/>
        <v/>
      </c>
      <c r="AT752" s="96" t="str">
        <f t="shared" si="176"/>
        <v/>
      </c>
      <c r="AU752" s="93" t="str">
        <f t="shared" si="177"/>
        <v/>
      </c>
    </row>
    <row r="753" spans="1:47" x14ac:dyDescent="0.3">
      <c r="A753" t="s">
        <v>84</v>
      </c>
      <c r="B753" s="164" t="s">
        <v>2960</v>
      </c>
      <c r="C753" t="s">
        <v>2961</v>
      </c>
      <c r="D753" t="s">
        <v>1150</v>
      </c>
      <c r="E753" t="s">
        <v>90</v>
      </c>
      <c r="F753" t="s">
        <v>2465</v>
      </c>
      <c r="H753" t="s">
        <v>2576</v>
      </c>
      <c r="J753">
        <v>39600</v>
      </c>
      <c r="L753" t="s">
        <v>91</v>
      </c>
      <c r="O753" t="s">
        <v>135</v>
      </c>
      <c r="P753" s="33">
        <v>46226.678472222222</v>
      </c>
      <c r="Q753" s="33">
        <v>46223</v>
      </c>
      <c r="R753" s="33">
        <v>46246</v>
      </c>
      <c r="AH753" s="55">
        <f t="shared" si="164"/>
        <v>11</v>
      </c>
      <c r="AI753" s="55" t="str">
        <f t="shared" si="165"/>
        <v>FALSO</v>
      </c>
      <c r="AJ753" s="55">
        <f t="shared" si="166"/>
        <v>0</v>
      </c>
      <c r="AK753" s="93" t="str">
        <f t="shared" si="167"/>
        <v/>
      </c>
      <c r="AL753" s="96" t="str">
        <f t="shared" si="168"/>
        <v/>
      </c>
      <c r="AM753" s="93" t="str">
        <f t="shared" si="169"/>
        <v/>
      </c>
      <c r="AN753" s="96" t="str">
        <f t="shared" si="170"/>
        <v/>
      </c>
      <c r="AO753" s="93" t="str">
        <f t="shared" si="171"/>
        <v/>
      </c>
      <c r="AP753" s="96" t="str">
        <f t="shared" si="172"/>
        <v/>
      </c>
      <c r="AQ753" s="93" t="str">
        <f t="shared" si="173"/>
        <v/>
      </c>
      <c r="AR753" s="96" t="str">
        <f t="shared" si="174"/>
        <v/>
      </c>
      <c r="AS753" s="93" t="str">
        <f t="shared" si="175"/>
        <v/>
      </c>
      <c r="AT753" s="96" t="str">
        <f t="shared" si="176"/>
        <v/>
      </c>
      <c r="AU753" s="93" t="str">
        <f t="shared" si="177"/>
        <v/>
      </c>
    </row>
    <row r="754" spans="1:47" x14ac:dyDescent="0.3">
      <c r="A754" t="s">
        <v>84</v>
      </c>
      <c r="B754" s="164" t="s">
        <v>2962</v>
      </c>
      <c r="C754" t="s">
        <v>2954</v>
      </c>
      <c r="D754" t="s">
        <v>1150</v>
      </c>
      <c r="E754" t="s">
        <v>90</v>
      </c>
      <c r="F754" t="s">
        <v>2465</v>
      </c>
      <c r="H754" t="s">
        <v>2607</v>
      </c>
      <c r="L754" t="s">
        <v>91</v>
      </c>
      <c r="O754" t="s">
        <v>135</v>
      </c>
      <c r="P754" s="33">
        <v>46226.672222222223</v>
      </c>
      <c r="Q754" s="33">
        <v>46223</v>
      </c>
      <c r="R754" s="33">
        <v>46233</v>
      </c>
      <c r="AH754" s="55" t="str">
        <f t="shared" si="164"/>
        <v/>
      </c>
      <c r="AI754" s="55" t="str">
        <f t="shared" si="165"/>
        <v>FALSO</v>
      </c>
      <c r="AJ754" s="55">
        <f t="shared" si="166"/>
        <v>0</v>
      </c>
      <c r="AK754" s="93" t="str">
        <f t="shared" si="167"/>
        <v/>
      </c>
      <c r="AL754" s="96" t="str">
        <f t="shared" si="168"/>
        <v/>
      </c>
      <c r="AM754" s="93" t="str">
        <f t="shared" si="169"/>
        <v/>
      </c>
      <c r="AN754" s="96" t="str">
        <f t="shared" si="170"/>
        <v/>
      </c>
      <c r="AO754" s="93" t="str">
        <f t="shared" si="171"/>
        <v/>
      </c>
      <c r="AP754" s="96" t="str">
        <f t="shared" si="172"/>
        <v/>
      </c>
      <c r="AQ754" s="93" t="str">
        <f t="shared" si="173"/>
        <v/>
      </c>
      <c r="AR754" s="96" t="str">
        <f t="shared" si="174"/>
        <v/>
      </c>
      <c r="AS754" s="93" t="str">
        <f t="shared" si="175"/>
        <v/>
      </c>
      <c r="AT754" s="96" t="str">
        <f t="shared" si="176"/>
        <v/>
      </c>
      <c r="AU754" s="93" t="str">
        <f t="shared" si="177"/>
        <v/>
      </c>
    </row>
    <row r="755" spans="1:47" x14ac:dyDescent="0.3">
      <c r="A755" t="s">
        <v>84</v>
      </c>
      <c r="B755" s="164" t="s">
        <v>2963</v>
      </c>
      <c r="C755" t="s">
        <v>2961</v>
      </c>
      <c r="D755" t="s">
        <v>1150</v>
      </c>
      <c r="E755" t="s">
        <v>90</v>
      </c>
      <c r="F755" t="s">
        <v>2465</v>
      </c>
      <c r="H755" t="s">
        <v>2964</v>
      </c>
      <c r="J755">
        <v>7200</v>
      </c>
      <c r="L755" t="s">
        <v>91</v>
      </c>
      <c r="O755" t="s">
        <v>135</v>
      </c>
      <c r="P755" s="33">
        <v>46226.620833333334</v>
      </c>
      <c r="Q755" s="33">
        <v>46223</v>
      </c>
      <c r="R755" s="33">
        <v>46244</v>
      </c>
      <c r="AH755" s="55">
        <f t="shared" si="164"/>
        <v>2</v>
      </c>
      <c r="AI755" s="55" t="str">
        <f t="shared" si="165"/>
        <v>FALSO</v>
      </c>
      <c r="AJ755" s="55">
        <f t="shared" si="166"/>
        <v>0</v>
      </c>
      <c r="AK755" s="93" t="str">
        <f t="shared" si="167"/>
        <v/>
      </c>
      <c r="AL755" s="96" t="str">
        <f t="shared" si="168"/>
        <v/>
      </c>
      <c r="AM755" s="93" t="str">
        <f t="shared" si="169"/>
        <v/>
      </c>
      <c r="AN755" s="96" t="str">
        <f t="shared" si="170"/>
        <v/>
      </c>
      <c r="AO755" s="93" t="str">
        <f t="shared" si="171"/>
        <v/>
      </c>
      <c r="AP755" s="96" t="str">
        <f t="shared" si="172"/>
        <v/>
      </c>
      <c r="AQ755" s="93" t="str">
        <f t="shared" si="173"/>
        <v/>
      </c>
      <c r="AR755" s="96" t="str">
        <f t="shared" si="174"/>
        <v/>
      </c>
      <c r="AS755" s="93" t="str">
        <f t="shared" si="175"/>
        <v/>
      </c>
      <c r="AT755" s="96" t="str">
        <f t="shared" si="176"/>
        <v/>
      </c>
      <c r="AU755" s="93" t="str">
        <f t="shared" si="177"/>
        <v/>
      </c>
    </row>
    <row r="756" spans="1:47" x14ac:dyDescent="0.3">
      <c r="A756" t="s">
        <v>84</v>
      </c>
      <c r="B756" s="164" t="s">
        <v>2965</v>
      </c>
      <c r="C756" t="s">
        <v>2961</v>
      </c>
      <c r="D756" t="s">
        <v>1150</v>
      </c>
      <c r="E756" t="s">
        <v>90</v>
      </c>
      <c r="F756" t="s">
        <v>2465</v>
      </c>
      <c r="H756" t="s">
        <v>2966</v>
      </c>
      <c r="J756">
        <v>43200</v>
      </c>
      <c r="L756" t="s">
        <v>91</v>
      </c>
      <c r="O756" t="s">
        <v>94</v>
      </c>
      <c r="P756" s="33">
        <v>46226.478472222225</v>
      </c>
      <c r="Q756" s="33">
        <v>46223</v>
      </c>
      <c r="R756" s="33">
        <v>46226</v>
      </c>
      <c r="S756" s="33">
        <v>46231</v>
      </c>
      <c r="AH756" s="55">
        <f t="shared" si="164"/>
        <v>12</v>
      </c>
      <c r="AI756" s="55" t="str">
        <f t="shared" si="165"/>
        <v>FALSO</v>
      </c>
      <c r="AJ756" s="55">
        <f t="shared" si="166"/>
        <v>0</v>
      </c>
      <c r="AK756" s="93" t="str">
        <f t="shared" si="167"/>
        <v/>
      </c>
      <c r="AL756" s="96" t="str">
        <f t="shared" si="168"/>
        <v/>
      </c>
      <c r="AM756" s="93" t="str">
        <f t="shared" si="169"/>
        <v/>
      </c>
      <c r="AN756" s="96" t="str">
        <f t="shared" si="170"/>
        <v/>
      </c>
      <c r="AO756" s="93" t="str">
        <f t="shared" si="171"/>
        <v/>
      </c>
      <c r="AP756" s="96" t="str">
        <f t="shared" si="172"/>
        <v/>
      </c>
      <c r="AQ756" s="93" t="str">
        <f t="shared" si="173"/>
        <v/>
      </c>
      <c r="AR756" s="96" t="str">
        <f t="shared" si="174"/>
        <v/>
      </c>
      <c r="AS756" s="93" t="str">
        <f t="shared" si="175"/>
        <v/>
      </c>
      <c r="AT756" s="96" t="str">
        <f t="shared" si="176"/>
        <v/>
      </c>
      <c r="AU756" s="93" t="str">
        <f t="shared" si="177"/>
        <v/>
      </c>
    </row>
    <row r="757" spans="1:47" x14ac:dyDescent="0.3">
      <c r="A757" t="s">
        <v>84</v>
      </c>
      <c r="B757" s="164" t="s">
        <v>2967</v>
      </c>
      <c r="C757" t="s">
        <v>2954</v>
      </c>
      <c r="D757" t="s">
        <v>1150</v>
      </c>
      <c r="E757" t="s">
        <v>90</v>
      </c>
      <c r="F757" t="s">
        <v>2465</v>
      </c>
      <c r="H757" t="s">
        <v>2968</v>
      </c>
      <c r="L757" t="s">
        <v>91</v>
      </c>
      <c r="O757" t="s">
        <v>135</v>
      </c>
      <c r="P757" s="33">
        <v>46225.865972222222</v>
      </c>
      <c r="Q757" s="33">
        <v>46223</v>
      </c>
      <c r="R757" s="33">
        <v>46231</v>
      </c>
      <c r="AH757" s="55" t="str">
        <f t="shared" si="164"/>
        <v/>
      </c>
      <c r="AI757" s="55" t="str">
        <f t="shared" si="165"/>
        <v>FALSO</v>
      </c>
      <c r="AJ757" s="55">
        <f t="shared" si="166"/>
        <v>0</v>
      </c>
      <c r="AK757" s="93" t="str">
        <f t="shared" si="167"/>
        <v/>
      </c>
      <c r="AL757" s="96" t="str">
        <f t="shared" si="168"/>
        <v/>
      </c>
      <c r="AM757" s="93" t="str">
        <f t="shared" si="169"/>
        <v/>
      </c>
      <c r="AN757" s="96" t="str">
        <f t="shared" si="170"/>
        <v/>
      </c>
      <c r="AO757" s="93" t="str">
        <f t="shared" si="171"/>
        <v/>
      </c>
      <c r="AP757" s="96" t="str">
        <f t="shared" si="172"/>
        <v/>
      </c>
      <c r="AQ757" s="93" t="str">
        <f t="shared" si="173"/>
        <v/>
      </c>
      <c r="AR757" s="96" t="str">
        <f t="shared" si="174"/>
        <v/>
      </c>
      <c r="AS757" s="93" t="str">
        <f t="shared" si="175"/>
        <v/>
      </c>
      <c r="AT757" s="96" t="str">
        <f t="shared" si="176"/>
        <v/>
      </c>
      <c r="AU757" s="93" t="str">
        <f t="shared" si="177"/>
        <v/>
      </c>
    </row>
    <row r="758" spans="1:47" x14ac:dyDescent="0.3">
      <c r="A758" t="s">
        <v>84</v>
      </c>
      <c r="B758" s="164" t="s">
        <v>2969</v>
      </c>
      <c r="C758" t="s">
        <v>2970</v>
      </c>
      <c r="D758" t="s">
        <v>1150</v>
      </c>
      <c r="E758" t="s">
        <v>90</v>
      </c>
      <c r="F758" t="s">
        <v>2465</v>
      </c>
      <c r="H758" t="s">
        <v>2971</v>
      </c>
      <c r="J758">
        <v>3600</v>
      </c>
      <c r="L758" t="s">
        <v>91</v>
      </c>
      <c r="O758" t="s">
        <v>94</v>
      </c>
      <c r="P758" s="33">
        <v>46225.865972222222</v>
      </c>
      <c r="Q758" s="33">
        <v>46223</v>
      </c>
      <c r="R758" s="33">
        <v>46258</v>
      </c>
      <c r="S758" s="33">
        <v>46258</v>
      </c>
      <c r="AH758" s="55">
        <f t="shared" si="164"/>
        <v>1</v>
      </c>
      <c r="AI758" s="55" t="str">
        <f t="shared" si="165"/>
        <v>FALSO</v>
      </c>
      <c r="AJ758" s="55">
        <f t="shared" si="166"/>
        <v>0</v>
      </c>
      <c r="AK758" s="93" t="str">
        <f t="shared" si="167"/>
        <v/>
      </c>
      <c r="AL758" s="96" t="str">
        <f t="shared" si="168"/>
        <v/>
      </c>
      <c r="AM758" s="93" t="str">
        <f t="shared" si="169"/>
        <v/>
      </c>
      <c r="AN758" s="96" t="str">
        <f t="shared" si="170"/>
        <v/>
      </c>
      <c r="AO758" s="93" t="str">
        <f t="shared" si="171"/>
        <v/>
      </c>
      <c r="AP758" s="96" t="str">
        <f t="shared" si="172"/>
        <v/>
      </c>
      <c r="AQ758" s="93" t="str">
        <f t="shared" si="173"/>
        <v/>
      </c>
      <c r="AR758" s="96" t="str">
        <f t="shared" si="174"/>
        <v/>
      </c>
      <c r="AS758" s="93" t="str">
        <f t="shared" si="175"/>
        <v/>
      </c>
      <c r="AT758" s="96" t="str">
        <f t="shared" si="176"/>
        <v/>
      </c>
      <c r="AU758" s="93" t="str">
        <f t="shared" si="177"/>
        <v/>
      </c>
    </row>
    <row r="759" spans="1:47" x14ac:dyDescent="0.3">
      <c r="A759" t="s">
        <v>84</v>
      </c>
      <c r="B759" s="164" t="s">
        <v>2972</v>
      </c>
      <c r="C759" t="s">
        <v>2951</v>
      </c>
      <c r="D759" t="s">
        <v>1150</v>
      </c>
      <c r="E759" t="s">
        <v>90</v>
      </c>
      <c r="F759" t="s">
        <v>2465</v>
      </c>
      <c r="H759" t="s">
        <v>2973</v>
      </c>
      <c r="J759">
        <v>3600</v>
      </c>
      <c r="L759" t="s">
        <v>91</v>
      </c>
      <c r="O759" t="s">
        <v>94</v>
      </c>
      <c r="P759" s="33">
        <v>46225.82916666667</v>
      </c>
      <c r="Q759" s="33">
        <v>46223</v>
      </c>
      <c r="R759" s="33">
        <v>46247</v>
      </c>
      <c r="S759" s="33">
        <v>46247</v>
      </c>
      <c r="AH759" s="55">
        <f t="shared" si="164"/>
        <v>1</v>
      </c>
      <c r="AI759" s="55" t="str">
        <f t="shared" si="165"/>
        <v>FALSO</v>
      </c>
      <c r="AJ759" s="55">
        <f t="shared" si="166"/>
        <v>0</v>
      </c>
      <c r="AK759" s="93" t="str">
        <f t="shared" si="167"/>
        <v/>
      </c>
      <c r="AL759" s="96" t="str">
        <f t="shared" si="168"/>
        <v/>
      </c>
      <c r="AM759" s="93" t="str">
        <f t="shared" si="169"/>
        <v/>
      </c>
      <c r="AN759" s="96" t="str">
        <f t="shared" si="170"/>
        <v/>
      </c>
      <c r="AO759" s="93" t="str">
        <f t="shared" si="171"/>
        <v/>
      </c>
      <c r="AP759" s="96" t="str">
        <f t="shared" si="172"/>
        <v/>
      </c>
      <c r="AQ759" s="93" t="str">
        <f t="shared" si="173"/>
        <v/>
      </c>
      <c r="AR759" s="96" t="str">
        <f t="shared" si="174"/>
        <v/>
      </c>
      <c r="AS759" s="93" t="str">
        <f t="shared" si="175"/>
        <v/>
      </c>
      <c r="AT759" s="96" t="str">
        <f t="shared" si="176"/>
        <v/>
      </c>
      <c r="AU759" s="93" t="str">
        <f t="shared" si="177"/>
        <v/>
      </c>
    </row>
    <row r="760" spans="1:47" x14ac:dyDescent="0.3">
      <c r="A760" t="s">
        <v>106</v>
      </c>
      <c r="B760" s="164" t="s">
        <v>2974</v>
      </c>
      <c r="C760" t="s">
        <v>2954</v>
      </c>
      <c r="D760" t="s">
        <v>1150</v>
      </c>
      <c r="E760" t="s">
        <v>132</v>
      </c>
      <c r="F760" t="s">
        <v>2465</v>
      </c>
      <c r="H760" t="s">
        <v>2975</v>
      </c>
      <c r="J760">
        <v>3600</v>
      </c>
      <c r="L760" t="s">
        <v>91</v>
      </c>
      <c r="M760" s="164" t="s">
        <v>2893</v>
      </c>
      <c r="N760" t="s">
        <v>99</v>
      </c>
      <c r="O760" t="s">
        <v>94</v>
      </c>
      <c r="P760" s="33">
        <v>46225.627083333333</v>
      </c>
      <c r="Q760" s="33">
        <v>46223</v>
      </c>
      <c r="R760" s="33">
        <v>46225</v>
      </c>
      <c r="S760" s="33">
        <v>46225</v>
      </c>
      <c r="T760" s="33">
        <v>46225</v>
      </c>
      <c r="U760" s="33">
        <v>46225</v>
      </c>
      <c r="V760" s="33">
        <v>46225</v>
      </c>
      <c r="W760" s="33">
        <v>46261</v>
      </c>
      <c r="Y760">
        <v>1</v>
      </c>
      <c r="AB760">
        <v>1</v>
      </c>
      <c r="AC760">
        <v>26</v>
      </c>
      <c r="AH760" s="55">
        <f t="shared" si="164"/>
        <v>1</v>
      </c>
      <c r="AI760" s="55" t="str">
        <f t="shared" si="165"/>
        <v>FALSO</v>
      </c>
      <c r="AJ760" s="55">
        <f t="shared" si="166"/>
        <v>0</v>
      </c>
      <c r="AK760" s="93">
        <f t="shared" si="167"/>
        <v>-4</v>
      </c>
      <c r="AL760" s="96" t="str">
        <f t="shared" si="168"/>
        <v/>
      </c>
      <c r="AM760" s="93">
        <f t="shared" si="169"/>
        <v>1</v>
      </c>
      <c r="AN760" s="96" t="b">
        <f t="shared" si="170"/>
        <v>1</v>
      </c>
      <c r="AO760" s="93">
        <f t="shared" si="171"/>
        <v>1</v>
      </c>
      <c r="AP760" s="96" t="str">
        <f t="shared" si="172"/>
        <v/>
      </c>
      <c r="AQ760" s="93">
        <f t="shared" si="173"/>
        <v>26</v>
      </c>
      <c r="AR760" s="96" t="str">
        <f t="shared" si="174"/>
        <v/>
      </c>
      <c r="AS760" s="93">
        <f t="shared" si="175"/>
        <v>0</v>
      </c>
      <c r="AT760" s="96" t="b">
        <f t="shared" si="176"/>
        <v>0</v>
      </c>
      <c r="AU760" s="93" t="str">
        <f t="shared" si="177"/>
        <v>ARTSG-270</v>
      </c>
    </row>
    <row r="761" spans="1:47" x14ac:dyDescent="0.3">
      <c r="A761" t="s">
        <v>84</v>
      </c>
      <c r="B761" s="164" t="s">
        <v>2976</v>
      </c>
      <c r="C761" t="s">
        <v>2961</v>
      </c>
      <c r="D761" t="s">
        <v>1150</v>
      </c>
      <c r="E761" t="s">
        <v>90</v>
      </c>
      <c r="F761" t="s">
        <v>2465</v>
      </c>
      <c r="H761" t="s">
        <v>2977</v>
      </c>
      <c r="J761">
        <v>3600</v>
      </c>
      <c r="L761" t="s">
        <v>91</v>
      </c>
      <c r="O761" t="s">
        <v>94</v>
      </c>
      <c r="P761" s="33">
        <v>46225.498611111114</v>
      </c>
      <c r="Q761" s="33">
        <v>46223</v>
      </c>
      <c r="R761" s="33">
        <v>46225</v>
      </c>
      <c r="S761" s="33">
        <v>46231</v>
      </c>
      <c r="AH761" s="55">
        <f t="shared" si="164"/>
        <v>1</v>
      </c>
      <c r="AI761" s="55" t="str">
        <f t="shared" si="165"/>
        <v>FALSO</v>
      </c>
      <c r="AJ761" s="55">
        <f t="shared" si="166"/>
        <v>0</v>
      </c>
      <c r="AK761" s="93" t="str">
        <f t="shared" si="167"/>
        <v/>
      </c>
      <c r="AL761" s="96" t="str">
        <f t="shared" si="168"/>
        <v/>
      </c>
      <c r="AM761" s="93" t="str">
        <f t="shared" si="169"/>
        <v/>
      </c>
      <c r="AN761" s="96" t="str">
        <f t="shared" si="170"/>
        <v/>
      </c>
      <c r="AO761" s="93" t="str">
        <f t="shared" si="171"/>
        <v/>
      </c>
      <c r="AP761" s="96" t="str">
        <f t="shared" si="172"/>
        <v/>
      </c>
      <c r="AQ761" s="93" t="str">
        <f t="shared" si="173"/>
        <v/>
      </c>
      <c r="AR761" s="96" t="str">
        <f t="shared" si="174"/>
        <v/>
      </c>
      <c r="AS761" s="93" t="str">
        <f t="shared" si="175"/>
        <v/>
      </c>
      <c r="AT761" s="96" t="str">
        <f t="shared" si="176"/>
        <v/>
      </c>
      <c r="AU761" s="93" t="str">
        <f t="shared" si="177"/>
        <v/>
      </c>
    </row>
    <row r="762" spans="1:47" x14ac:dyDescent="0.3">
      <c r="A762" t="s">
        <v>106</v>
      </c>
      <c r="B762" s="164" t="s">
        <v>2978</v>
      </c>
      <c r="C762" t="s">
        <v>2954</v>
      </c>
      <c r="D762" t="s">
        <v>1150</v>
      </c>
      <c r="E762" t="s">
        <v>132</v>
      </c>
      <c r="F762" t="s">
        <v>2465</v>
      </c>
      <c r="H762" t="s">
        <v>2979</v>
      </c>
      <c r="J762">
        <v>14400</v>
      </c>
      <c r="L762" t="s">
        <v>91</v>
      </c>
      <c r="M762" s="164" t="s">
        <v>2893</v>
      </c>
      <c r="N762" t="s">
        <v>99</v>
      </c>
      <c r="O762" t="s">
        <v>94</v>
      </c>
      <c r="P762" s="33">
        <v>46223.759027777778</v>
      </c>
      <c r="Q762" s="33">
        <v>46223</v>
      </c>
      <c r="R762" s="33">
        <v>46224</v>
      </c>
      <c r="S762" s="33">
        <v>46224</v>
      </c>
      <c r="T762" s="33">
        <v>46224</v>
      </c>
      <c r="U762" s="33">
        <v>46224</v>
      </c>
      <c r="V762" s="33">
        <v>46224</v>
      </c>
      <c r="W762" s="33">
        <v>46261</v>
      </c>
      <c r="Y762">
        <v>1</v>
      </c>
      <c r="AB762">
        <v>1</v>
      </c>
      <c r="AC762">
        <v>28</v>
      </c>
      <c r="AH762" s="55">
        <f t="shared" si="164"/>
        <v>4</v>
      </c>
      <c r="AI762" s="55" t="str">
        <f t="shared" si="165"/>
        <v>FALSO</v>
      </c>
      <c r="AJ762" s="55">
        <f t="shared" si="166"/>
        <v>0</v>
      </c>
      <c r="AK762" s="93">
        <f t="shared" si="167"/>
        <v>1</v>
      </c>
      <c r="AL762" s="96" t="str">
        <f t="shared" si="168"/>
        <v/>
      </c>
      <c r="AM762" s="93">
        <f t="shared" si="169"/>
        <v>1</v>
      </c>
      <c r="AN762" s="96" t="b">
        <f t="shared" si="170"/>
        <v>1</v>
      </c>
      <c r="AO762" s="93">
        <f t="shared" si="171"/>
        <v>1</v>
      </c>
      <c r="AP762" s="96" t="str">
        <f t="shared" si="172"/>
        <v/>
      </c>
      <c r="AQ762" s="93">
        <f t="shared" si="173"/>
        <v>27</v>
      </c>
      <c r="AR762" s="96" t="str">
        <f t="shared" si="174"/>
        <v/>
      </c>
      <c r="AS762" s="93">
        <f t="shared" si="175"/>
        <v>1</v>
      </c>
      <c r="AT762" s="96" t="b">
        <f t="shared" si="176"/>
        <v>1</v>
      </c>
      <c r="AU762" s="93" t="str">
        <f t="shared" si="177"/>
        <v>ARTSG-270</v>
      </c>
    </row>
    <row r="763" spans="1:47" x14ac:dyDescent="0.3">
      <c r="A763" t="s">
        <v>84</v>
      </c>
      <c r="B763" s="164" t="s">
        <v>2980</v>
      </c>
      <c r="C763" t="s">
        <v>2954</v>
      </c>
      <c r="D763" t="s">
        <v>1150</v>
      </c>
      <c r="E763" t="s">
        <v>90</v>
      </c>
      <c r="F763" t="s">
        <v>2465</v>
      </c>
      <c r="H763" t="s">
        <v>2981</v>
      </c>
      <c r="J763">
        <v>3600</v>
      </c>
      <c r="L763" t="s">
        <v>91</v>
      </c>
      <c r="O763" t="s">
        <v>94</v>
      </c>
      <c r="P763" s="33">
        <v>46223.731249999997</v>
      </c>
      <c r="Q763" s="33">
        <v>46223</v>
      </c>
      <c r="R763" s="33">
        <v>46225</v>
      </c>
      <c r="S763" s="33">
        <v>46225</v>
      </c>
      <c r="AH763" s="55">
        <f t="shared" si="164"/>
        <v>1</v>
      </c>
      <c r="AI763" s="55" t="str">
        <f t="shared" si="165"/>
        <v>FALSO</v>
      </c>
      <c r="AJ763" s="55">
        <f t="shared" si="166"/>
        <v>0</v>
      </c>
      <c r="AK763" s="93" t="str">
        <f t="shared" si="167"/>
        <v/>
      </c>
      <c r="AL763" s="96" t="str">
        <f t="shared" si="168"/>
        <v/>
      </c>
      <c r="AM763" s="93" t="str">
        <f t="shared" si="169"/>
        <v/>
      </c>
      <c r="AN763" s="96" t="str">
        <f t="shared" si="170"/>
        <v/>
      </c>
      <c r="AO763" s="93" t="str">
        <f t="shared" si="171"/>
        <v/>
      </c>
      <c r="AP763" s="96" t="str">
        <f t="shared" si="172"/>
        <v/>
      </c>
      <c r="AQ763" s="93" t="str">
        <f t="shared" si="173"/>
        <v/>
      </c>
      <c r="AR763" s="96" t="str">
        <f t="shared" si="174"/>
        <v/>
      </c>
      <c r="AS763" s="93" t="str">
        <f t="shared" si="175"/>
        <v/>
      </c>
      <c r="AT763" s="96" t="str">
        <f t="shared" si="176"/>
        <v/>
      </c>
      <c r="AU763" s="93" t="str">
        <f t="shared" si="177"/>
        <v/>
      </c>
    </row>
    <row r="764" spans="1:47" x14ac:dyDescent="0.3">
      <c r="A764" t="s">
        <v>95</v>
      </c>
      <c r="B764" s="164" t="s">
        <v>2982</v>
      </c>
      <c r="C764" t="s">
        <v>2954</v>
      </c>
      <c r="D764" t="s">
        <v>1150</v>
      </c>
      <c r="E764" t="s">
        <v>132</v>
      </c>
      <c r="F764" t="s">
        <v>2465</v>
      </c>
      <c r="G764">
        <v>5</v>
      </c>
      <c r="H764" t="s">
        <v>2937</v>
      </c>
      <c r="I764">
        <v>5</v>
      </c>
      <c r="J764">
        <v>496800</v>
      </c>
      <c r="L764" t="s">
        <v>91</v>
      </c>
      <c r="M764" s="164" t="s">
        <v>2938</v>
      </c>
      <c r="N764" t="s">
        <v>99</v>
      </c>
      <c r="O764" t="s">
        <v>94</v>
      </c>
      <c r="P764" s="33">
        <v>46223.46875</v>
      </c>
      <c r="Q764" s="33">
        <v>46223</v>
      </c>
      <c r="R764" s="33">
        <v>46225</v>
      </c>
      <c r="S764" s="33">
        <v>46234</v>
      </c>
      <c r="T764" s="33">
        <v>46234</v>
      </c>
      <c r="U764" s="33">
        <v>46234</v>
      </c>
      <c r="V764" s="33">
        <v>46234</v>
      </c>
      <c r="W764" s="33">
        <v>46253</v>
      </c>
      <c r="Y764">
        <v>7</v>
      </c>
      <c r="AB764">
        <v>9</v>
      </c>
      <c r="AC764">
        <v>22</v>
      </c>
      <c r="AH764" s="55">
        <f t="shared" si="164"/>
        <v>138</v>
      </c>
      <c r="AI764" s="55" t="str">
        <f t="shared" si="165"/>
        <v>FALSO</v>
      </c>
      <c r="AJ764" s="55">
        <f t="shared" si="166"/>
        <v>0</v>
      </c>
      <c r="AK764" s="93">
        <f t="shared" si="167"/>
        <v>1</v>
      </c>
      <c r="AL764" s="96" t="str">
        <f t="shared" si="168"/>
        <v/>
      </c>
      <c r="AM764" s="93">
        <f t="shared" si="169"/>
        <v>7</v>
      </c>
      <c r="AN764" s="96" t="b">
        <f t="shared" si="170"/>
        <v>1</v>
      </c>
      <c r="AO764" s="93">
        <f t="shared" si="171"/>
        <v>1</v>
      </c>
      <c r="AP764" s="96" t="str">
        <f t="shared" si="172"/>
        <v/>
      </c>
      <c r="AQ764" s="93">
        <f t="shared" si="173"/>
        <v>13</v>
      </c>
      <c r="AR764" s="96" t="str">
        <f t="shared" si="174"/>
        <v/>
      </c>
      <c r="AS764" s="93">
        <f t="shared" si="175"/>
        <v>22</v>
      </c>
      <c r="AT764" s="96" t="b">
        <f t="shared" si="176"/>
        <v>1</v>
      </c>
      <c r="AU764" s="93" t="str">
        <f t="shared" si="177"/>
        <v>ARTSG-178</v>
      </c>
    </row>
    <row r="765" spans="1:47" x14ac:dyDescent="0.3">
      <c r="A765" t="s">
        <v>96</v>
      </c>
      <c r="B765" s="164" t="s">
        <v>2983</v>
      </c>
      <c r="C765" t="s">
        <v>2954</v>
      </c>
      <c r="D765" t="s">
        <v>1150</v>
      </c>
      <c r="E765" t="s">
        <v>132</v>
      </c>
      <c r="F765" t="s">
        <v>2465</v>
      </c>
      <c r="G765">
        <v>2</v>
      </c>
      <c r="H765" t="s">
        <v>2984</v>
      </c>
      <c r="I765">
        <v>2</v>
      </c>
      <c r="J765">
        <v>50400</v>
      </c>
      <c r="L765" t="s">
        <v>91</v>
      </c>
      <c r="M765" s="164" t="s">
        <v>2938</v>
      </c>
      <c r="N765" t="s">
        <v>99</v>
      </c>
      <c r="O765" t="s">
        <v>94</v>
      </c>
      <c r="P765" s="33">
        <v>46223.462500000001</v>
      </c>
      <c r="Q765" s="33">
        <v>46223</v>
      </c>
      <c r="R765" s="33">
        <v>46224</v>
      </c>
      <c r="S765" s="33">
        <v>46225</v>
      </c>
      <c r="T765" s="33">
        <v>46225</v>
      </c>
      <c r="U765" s="33">
        <v>46233</v>
      </c>
      <c r="V765" s="33">
        <v>46233</v>
      </c>
      <c r="W765" s="33">
        <v>46253</v>
      </c>
      <c r="Y765">
        <v>1</v>
      </c>
      <c r="AB765">
        <v>8</v>
      </c>
      <c r="AC765">
        <v>22</v>
      </c>
      <c r="AH765" s="55">
        <f t="shared" si="164"/>
        <v>14</v>
      </c>
      <c r="AI765" s="55" t="str">
        <f t="shared" si="165"/>
        <v>FALSO</v>
      </c>
      <c r="AJ765" s="55">
        <f t="shared" si="166"/>
        <v>0</v>
      </c>
      <c r="AK765" s="93">
        <f t="shared" si="167"/>
        <v>1</v>
      </c>
      <c r="AL765" s="96" t="str">
        <f t="shared" si="168"/>
        <v/>
      </c>
      <c r="AM765" s="93">
        <f t="shared" si="169"/>
        <v>1</v>
      </c>
      <c r="AN765" s="96" t="b">
        <f t="shared" si="170"/>
        <v>1</v>
      </c>
      <c r="AO765" s="93">
        <f t="shared" si="171"/>
        <v>6</v>
      </c>
      <c r="AP765" s="96" t="str">
        <f t="shared" si="172"/>
        <v/>
      </c>
      <c r="AQ765" s="93">
        <f t="shared" si="173"/>
        <v>14</v>
      </c>
      <c r="AR765" s="96" t="str">
        <f t="shared" si="174"/>
        <v/>
      </c>
      <c r="AS765" s="93">
        <f t="shared" si="175"/>
        <v>22</v>
      </c>
      <c r="AT765" s="96" t="b">
        <f t="shared" si="176"/>
        <v>1</v>
      </c>
      <c r="AU765" s="93" t="str">
        <f t="shared" si="177"/>
        <v>ARTSG-178</v>
      </c>
    </row>
    <row r="766" spans="1:47" x14ac:dyDescent="0.3">
      <c r="A766" t="s">
        <v>96</v>
      </c>
      <c r="B766" s="164" t="s">
        <v>2985</v>
      </c>
      <c r="C766" t="s">
        <v>2954</v>
      </c>
      <c r="D766" t="s">
        <v>1150</v>
      </c>
      <c r="E766" t="s">
        <v>132</v>
      </c>
      <c r="F766" t="s">
        <v>2465</v>
      </c>
      <c r="G766">
        <v>2</v>
      </c>
      <c r="H766" t="s">
        <v>2986</v>
      </c>
      <c r="I766">
        <v>2</v>
      </c>
      <c r="J766">
        <v>57600</v>
      </c>
      <c r="L766" t="s">
        <v>91</v>
      </c>
      <c r="M766" s="164" t="s">
        <v>2938</v>
      </c>
      <c r="N766" t="s">
        <v>99</v>
      </c>
      <c r="O766" t="s">
        <v>94</v>
      </c>
      <c r="P766" s="33">
        <v>46223.427083333336</v>
      </c>
      <c r="Q766" s="33">
        <v>46223</v>
      </c>
      <c r="R766" s="33">
        <v>46224</v>
      </c>
      <c r="S766" s="33">
        <v>46231</v>
      </c>
      <c r="T766" s="33">
        <v>46231</v>
      </c>
      <c r="U766" s="33">
        <v>46233</v>
      </c>
      <c r="V766" s="33">
        <v>46233</v>
      </c>
      <c r="W766" s="33">
        <v>46254</v>
      </c>
      <c r="Y766">
        <v>5</v>
      </c>
      <c r="AB766">
        <v>8</v>
      </c>
      <c r="AC766">
        <v>23</v>
      </c>
      <c r="AH766" s="55">
        <f t="shared" si="164"/>
        <v>16</v>
      </c>
      <c r="AI766" s="55" t="str">
        <f t="shared" si="165"/>
        <v>FALSO</v>
      </c>
      <c r="AJ766" s="55">
        <f t="shared" si="166"/>
        <v>0</v>
      </c>
      <c r="AK766" s="93">
        <f t="shared" si="167"/>
        <v>1</v>
      </c>
      <c r="AL766" s="96" t="str">
        <f t="shared" si="168"/>
        <v/>
      </c>
      <c r="AM766" s="93">
        <f t="shared" si="169"/>
        <v>5</v>
      </c>
      <c r="AN766" s="96" t="b">
        <f t="shared" si="170"/>
        <v>1</v>
      </c>
      <c r="AO766" s="93">
        <f t="shared" si="171"/>
        <v>2</v>
      </c>
      <c r="AP766" s="96" t="str">
        <f t="shared" si="172"/>
        <v/>
      </c>
      <c r="AQ766" s="93">
        <f t="shared" si="173"/>
        <v>15</v>
      </c>
      <c r="AR766" s="96" t="str">
        <f t="shared" si="174"/>
        <v/>
      </c>
      <c r="AS766" s="93">
        <f t="shared" si="175"/>
        <v>23</v>
      </c>
      <c r="AT766" s="96" t="b">
        <f t="shared" si="176"/>
        <v>1</v>
      </c>
      <c r="AU766" s="93" t="str">
        <f t="shared" si="177"/>
        <v>ARTSG-178</v>
      </c>
    </row>
    <row r="767" spans="1:47" x14ac:dyDescent="0.3">
      <c r="A767" t="s">
        <v>84</v>
      </c>
      <c r="B767" s="164" t="s">
        <v>2987</v>
      </c>
      <c r="C767" t="s">
        <v>2988</v>
      </c>
      <c r="D767" t="s">
        <v>1150</v>
      </c>
      <c r="E767" t="s">
        <v>90</v>
      </c>
      <c r="F767" t="s">
        <v>2465</v>
      </c>
      <c r="H767" t="s">
        <v>2989</v>
      </c>
      <c r="L767" t="s">
        <v>91</v>
      </c>
      <c r="O767" t="s">
        <v>94</v>
      </c>
      <c r="P767" s="33">
        <v>46219.59097222222</v>
      </c>
      <c r="Q767" s="33">
        <v>46209</v>
      </c>
      <c r="R767" s="33">
        <v>46219</v>
      </c>
      <c r="S767" s="33">
        <v>46219</v>
      </c>
      <c r="AH767" s="55" t="str">
        <f t="shared" si="164"/>
        <v/>
      </c>
      <c r="AI767" s="55" t="str">
        <f t="shared" si="165"/>
        <v>FALSO</v>
      </c>
      <c r="AJ767" s="55">
        <f t="shared" si="166"/>
        <v>0</v>
      </c>
      <c r="AK767" s="93" t="str">
        <f t="shared" si="167"/>
        <v/>
      </c>
      <c r="AL767" s="96" t="str">
        <f t="shared" si="168"/>
        <v/>
      </c>
      <c r="AM767" s="93" t="str">
        <f t="shared" si="169"/>
        <v/>
      </c>
      <c r="AN767" s="96" t="str">
        <f t="shared" si="170"/>
        <v/>
      </c>
      <c r="AO767" s="93" t="str">
        <f t="shared" si="171"/>
        <v/>
      </c>
      <c r="AP767" s="96" t="str">
        <f t="shared" si="172"/>
        <v/>
      </c>
      <c r="AQ767" s="93" t="str">
        <f t="shared" si="173"/>
        <v/>
      </c>
      <c r="AR767" s="96" t="str">
        <f t="shared" si="174"/>
        <v/>
      </c>
      <c r="AS767" s="93" t="str">
        <f t="shared" si="175"/>
        <v/>
      </c>
      <c r="AT767" s="96" t="str">
        <f t="shared" si="176"/>
        <v/>
      </c>
      <c r="AU767" s="93" t="str">
        <f t="shared" si="177"/>
        <v/>
      </c>
    </row>
    <row r="768" spans="1:47" x14ac:dyDescent="0.3">
      <c r="A768" t="s">
        <v>84</v>
      </c>
      <c r="B768" s="164" t="s">
        <v>2990</v>
      </c>
      <c r="C768" t="s">
        <v>2991</v>
      </c>
      <c r="D768" t="s">
        <v>1150</v>
      </c>
      <c r="E768" t="s">
        <v>90</v>
      </c>
      <c r="F768" t="s">
        <v>2465</v>
      </c>
      <c r="H768" t="s">
        <v>2130</v>
      </c>
      <c r="L768" t="s">
        <v>91</v>
      </c>
      <c r="O768" t="s">
        <v>135</v>
      </c>
      <c r="P768" s="33">
        <v>46219.370138888888</v>
      </c>
      <c r="Q768" s="33">
        <v>46209</v>
      </c>
      <c r="R768" s="33">
        <v>46219</v>
      </c>
      <c r="AH768" s="55" t="str">
        <f t="shared" si="164"/>
        <v/>
      </c>
      <c r="AI768" s="55" t="str">
        <f t="shared" si="165"/>
        <v>FALSO</v>
      </c>
      <c r="AJ768" s="55">
        <f t="shared" si="166"/>
        <v>0</v>
      </c>
      <c r="AK768" s="93" t="str">
        <f t="shared" si="167"/>
        <v/>
      </c>
      <c r="AL768" s="96" t="str">
        <f t="shared" si="168"/>
        <v/>
      </c>
      <c r="AM768" s="93" t="str">
        <f t="shared" si="169"/>
        <v/>
      </c>
      <c r="AN768" s="96" t="str">
        <f t="shared" si="170"/>
        <v/>
      </c>
      <c r="AO768" s="93" t="str">
        <f t="shared" si="171"/>
        <v/>
      </c>
      <c r="AP768" s="96" t="str">
        <f t="shared" si="172"/>
        <v/>
      </c>
      <c r="AQ768" s="93" t="str">
        <f t="shared" si="173"/>
        <v/>
      </c>
      <c r="AR768" s="96" t="str">
        <f t="shared" si="174"/>
        <v/>
      </c>
      <c r="AS768" s="93" t="str">
        <f t="shared" si="175"/>
        <v/>
      </c>
      <c r="AT768" s="96" t="str">
        <f t="shared" si="176"/>
        <v/>
      </c>
      <c r="AU768" s="93" t="str">
        <f t="shared" si="177"/>
        <v/>
      </c>
    </row>
    <row r="769" spans="1:47" x14ac:dyDescent="0.3">
      <c r="A769" t="s">
        <v>84</v>
      </c>
      <c r="B769" s="164" t="s">
        <v>2992</v>
      </c>
      <c r="C769" t="s">
        <v>2988</v>
      </c>
      <c r="D769" t="s">
        <v>1150</v>
      </c>
      <c r="E769" t="s">
        <v>90</v>
      </c>
      <c r="F769" t="s">
        <v>2465</v>
      </c>
      <c r="H769" t="s">
        <v>2993</v>
      </c>
      <c r="L769" t="s">
        <v>91</v>
      </c>
      <c r="O769" t="s">
        <v>94</v>
      </c>
      <c r="P769" s="33">
        <v>46218.467361111114</v>
      </c>
      <c r="Q769" s="33">
        <v>46209</v>
      </c>
      <c r="R769" s="33">
        <v>46219</v>
      </c>
      <c r="S769" s="33">
        <v>46219</v>
      </c>
      <c r="AH769" s="55" t="str">
        <f t="shared" si="164"/>
        <v/>
      </c>
      <c r="AI769" s="55" t="str">
        <f t="shared" si="165"/>
        <v>FALSO</v>
      </c>
      <c r="AJ769" s="55">
        <f t="shared" si="166"/>
        <v>0</v>
      </c>
      <c r="AK769" s="93" t="str">
        <f t="shared" si="167"/>
        <v/>
      </c>
      <c r="AL769" s="96" t="str">
        <f t="shared" si="168"/>
        <v/>
      </c>
      <c r="AM769" s="93" t="str">
        <f t="shared" si="169"/>
        <v/>
      </c>
      <c r="AN769" s="96" t="str">
        <f t="shared" si="170"/>
        <v/>
      </c>
      <c r="AO769" s="93" t="str">
        <f t="shared" si="171"/>
        <v/>
      </c>
      <c r="AP769" s="96" t="str">
        <f t="shared" si="172"/>
        <v/>
      </c>
      <c r="AQ769" s="93" t="str">
        <f t="shared" si="173"/>
        <v/>
      </c>
      <c r="AR769" s="96" t="str">
        <f t="shared" si="174"/>
        <v/>
      </c>
      <c r="AS769" s="93" t="str">
        <f t="shared" si="175"/>
        <v/>
      </c>
      <c r="AT769" s="96" t="str">
        <f t="shared" si="176"/>
        <v/>
      </c>
      <c r="AU769" s="93" t="str">
        <f t="shared" si="177"/>
        <v/>
      </c>
    </row>
    <row r="770" spans="1:47" x14ac:dyDescent="0.3">
      <c r="A770" t="s">
        <v>84</v>
      </c>
      <c r="B770" s="164" t="s">
        <v>2994</v>
      </c>
      <c r="C770" t="s">
        <v>2991</v>
      </c>
      <c r="D770" t="s">
        <v>1150</v>
      </c>
      <c r="E770" t="s">
        <v>90</v>
      </c>
      <c r="F770" t="s">
        <v>2465</v>
      </c>
      <c r="H770" t="s">
        <v>2154</v>
      </c>
      <c r="L770" t="s">
        <v>91</v>
      </c>
      <c r="O770" t="s">
        <v>135</v>
      </c>
      <c r="P770" s="33">
        <v>46216.95</v>
      </c>
      <c r="Q770" s="33">
        <v>46209</v>
      </c>
      <c r="R770" s="33">
        <v>46217</v>
      </c>
      <c r="AH770" s="55" t="str">
        <f t="shared" si="164"/>
        <v/>
      </c>
      <c r="AI770" s="55" t="str">
        <f t="shared" si="165"/>
        <v>FALSO</v>
      </c>
      <c r="AJ770" s="55">
        <f t="shared" si="166"/>
        <v>0</v>
      </c>
      <c r="AK770" s="93" t="str">
        <f t="shared" si="167"/>
        <v/>
      </c>
      <c r="AL770" s="96" t="str">
        <f t="shared" si="168"/>
        <v/>
      </c>
      <c r="AM770" s="93" t="str">
        <f t="shared" si="169"/>
        <v/>
      </c>
      <c r="AN770" s="96" t="str">
        <f t="shared" si="170"/>
        <v/>
      </c>
      <c r="AO770" s="93" t="str">
        <f t="shared" si="171"/>
        <v/>
      </c>
      <c r="AP770" s="96" t="str">
        <f t="shared" si="172"/>
        <v/>
      </c>
      <c r="AQ770" s="93" t="str">
        <f t="shared" si="173"/>
        <v/>
      </c>
      <c r="AR770" s="96" t="str">
        <f t="shared" si="174"/>
        <v/>
      </c>
      <c r="AS770" s="93" t="str">
        <f t="shared" si="175"/>
        <v/>
      </c>
      <c r="AT770" s="96" t="str">
        <f t="shared" si="176"/>
        <v/>
      </c>
      <c r="AU770" s="93" t="str">
        <f t="shared" si="177"/>
        <v/>
      </c>
    </row>
    <row r="771" spans="1:47" x14ac:dyDescent="0.3">
      <c r="A771" t="s">
        <v>84</v>
      </c>
      <c r="B771" s="164" t="s">
        <v>2995</v>
      </c>
      <c r="C771" t="s">
        <v>2988</v>
      </c>
      <c r="D771" t="s">
        <v>1150</v>
      </c>
      <c r="E771" t="s">
        <v>90</v>
      </c>
      <c r="F771" t="s">
        <v>2465</v>
      </c>
      <c r="H771" t="s">
        <v>2996</v>
      </c>
      <c r="J771">
        <v>10800</v>
      </c>
      <c r="L771" t="s">
        <v>91</v>
      </c>
      <c r="O771" t="s">
        <v>94</v>
      </c>
      <c r="P771" s="33">
        <v>46216.734027777777</v>
      </c>
      <c r="Q771" s="33">
        <v>46209</v>
      </c>
      <c r="R771" s="33">
        <v>46216</v>
      </c>
      <c r="S771" s="33">
        <v>46217</v>
      </c>
      <c r="AH771" s="55">
        <f t="shared" ref="AH771:AH834" si="178">IF(J771="","",J771/3600)</f>
        <v>3</v>
      </c>
      <c r="AI771" s="55" t="str">
        <f t="shared" ref="AI771:AI834" si="179">IF(COUNTIF(AG771, "*dia*"), "VERDADEIRO", "FALSO")</f>
        <v>FALSO</v>
      </c>
      <c r="AJ771" s="55">
        <f t="shared" ref="AJ771:AJ834" si="180">IF(AI771="VERDADEIRO",LEFT(AG771,2),0)</f>
        <v>0</v>
      </c>
      <c r="AK771" s="93" t="str">
        <f t="shared" ref="AK771:AK834" si="181">IF(OR(A771="Solicitação de Serviço",A771="Incidente",P771="",Q771=""),"",IF((NETWORKDAYS.INTL(P771,Q771,1)-1)=0,1,NETWORKDAYS.INTL(P771,Q771,1)-1))</f>
        <v/>
      </c>
      <c r="AL771" s="96" t="str">
        <f t="shared" ref="AL771:AL834" si="182">IF(X771="","",AK771=X771)</f>
        <v/>
      </c>
      <c r="AM771" s="93" t="str">
        <f t="shared" ref="AM771:AM834" si="183">IF(OR(A771="Solicitação de Serviço",A771="Incidente",R771="",S771=""),"",IF((NETWORKDAYS.INTL(R771,S771,1)-1)=0,1,NETWORKDAYS.INTL(R771,S771,1)-1-AJ771))</f>
        <v/>
      </c>
      <c r="AN771" s="96" t="str">
        <f t="shared" ref="AN771:AN834" si="184">IF(Y771="","",AM771=Y771)</f>
        <v/>
      </c>
      <c r="AO771" s="93" t="str">
        <f t="shared" ref="AO771:AO834" si="185">IF(OR(A771="Solicitação de Serviço",A771="Incidente",T771="",U771=""),"",IF((NETWORKDAYS.INTL(T771,U771,1)-1)=0,1,NETWORKDAYS.INTL(T771,U771,1)-1))</f>
        <v/>
      </c>
      <c r="AP771" s="96" t="str">
        <f t="shared" ref="AP771:AP834" si="186">IF(Z771="","",AO771=Z771)</f>
        <v/>
      </c>
      <c r="AQ771" s="93" t="str">
        <f t="shared" ref="AQ771:AQ834" si="187">IF(OR(A771="Solicitação de Serviço",A771="Incidente",V771="",W771=""),"",IF((NETWORKDAYS.INTL(V771,W771,1)-1)=0,1,IF((NETWORKDAYS.INTL(V771,W771,1)-1)&lt;0,"",NETWORKDAYS.INTL(V771,W771,1)-1)))</f>
        <v/>
      </c>
      <c r="AR771" s="96" t="str">
        <f t="shared" ref="AR771:AR834" si="188">IF(AA771="","",AQ771=AA771)</f>
        <v/>
      </c>
      <c r="AS771" s="93" t="str">
        <f t="shared" ref="AS771:AS834" si="189">IF(OR(A771="Solicitação de Serviço",A771="Incidente",P771=""),"",IF(OR(A771="História",A771="Enabler",A771="Débito Técnico"),IF(W771="","",NETWORKDAYS.INTL(P771,W771,1)-1),IF(U771="","",NETWORKDAYS.INTL(P771,U771,1)-1)))</f>
        <v/>
      </c>
      <c r="AT771" s="96" t="str">
        <f t="shared" ref="AT771:AT834" si="190">IF(OR(A771="Solicitação de Serviço",A771="Incidente",A771="Sustentação"),"",IF(P771="","",IF(OR(A771="História",A771="Enabler",A771="Débito Técnico"),AS771=AC771,AS771=AB771)))</f>
        <v/>
      </c>
      <c r="AU771" s="93" t="str">
        <f t="shared" ref="AU771:AU834" si="191">IF(M771="","",M771)</f>
        <v/>
      </c>
    </row>
    <row r="772" spans="1:47" x14ac:dyDescent="0.3">
      <c r="A772" t="s">
        <v>84</v>
      </c>
      <c r="B772" s="164" t="s">
        <v>2997</v>
      </c>
      <c r="C772" t="s">
        <v>2988</v>
      </c>
      <c r="D772" t="s">
        <v>1150</v>
      </c>
      <c r="E772" t="s">
        <v>90</v>
      </c>
      <c r="F772" t="s">
        <v>2465</v>
      </c>
      <c r="H772" t="s">
        <v>2998</v>
      </c>
      <c r="J772">
        <v>3600</v>
      </c>
      <c r="L772" t="s">
        <v>91</v>
      </c>
      <c r="O772" t="s">
        <v>94</v>
      </c>
      <c r="P772" s="33">
        <v>46216.461805555555</v>
      </c>
      <c r="Q772" s="33">
        <v>46209</v>
      </c>
      <c r="R772" s="33">
        <v>46217</v>
      </c>
      <c r="S772" s="33">
        <v>46218</v>
      </c>
      <c r="AH772" s="55">
        <f t="shared" si="178"/>
        <v>1</v>
      </c>
      <c r="AI772" s="55" t="str">
        <f t="shared" si="179"/>
        <v>FALSO</v>
      </c>
      <c r="AJ772" s="55">
        <f t="shared" si="180"/>
        <v>0</v>
      </c>
      <c r="AK772" s="93" t="str">
        <f t="shared" si="181"/>
        <v/>
      </c>
      <c r="AL772" s="96" t="str">
        <f t="shared" si="182"/>
        <v/>
      </c>
      <c r="AM772" s="93" t="str">
        <f t="shared" si="183"/>
        <v/>
      </c>
      <c r="AN772" s="96" t="str">
        <f t="shared" si="184"/>
        <v/>
      </c>
      <c r="AO772" s="93" t="str">
        <f t="shared" si="185"/>
        <v/>
      </c>
      <c r="AP772" s="96" t="str">
        <f t="shared" si="186"/>
        <v/>
      </c>
      <c r="AQ772" s="93" t="str">
        <f t="shared" si="187"/>
        <v/>
      </c>
      <c r="AR772" s="96" t="str">
        <f t="shared" si="188"/>
        <v/>
      </c>
      <c r="AS772" s="93" t="str">
        <f t="shared" si="189"/>
        <v/>
      </c>
      <c r="AT772" s="96" t="str">
        <f t="shared" si="190"/>
        <v/>
      </c>
      <c r="AU772" s="93" t="str">
        <f t="shared" si="191"/>
        <v/>
      </c>
    </row>
    <row r="773" spans="1:47" x14ac:dyDescent="0.3">
      <c r="A773" t="s">
        <v>84</v>
      </c>
      <c r="B773" s="164" t="s">
        <v>2999</v>
      </c>
      <c r="C773" t="s">
        <v>2991</v>
      </c>
      <c r="D773" t="s">
        <v>1150</v>
      </c>
      <c r="E773" t="s">
        <v>90</v>
      </c>
      <c r="F773" t="s">
        <v>2465</v>
      </c>
      <c r="H773" t="s">
        <v>3000</v>
      </c>
      <c r="J773">
        <v>3600</v>
      </c>
      <c r="L773" t="s">
        <v>91</v>
      </c>
      <c r="O773" t="s">
        <v>135</v>
      </c>
      <c r="P773" s="33">
        <v>46216.404861111114</v>
      </c>
      <c r="Q773" s="33">
        <v>46209</v>
      </c>
      <c r="R773" s="33">
        <v>46217</v>
      </c>
      <c r="AH773" s="55">
        <f t="shared" si="178"/>
        <v>1</v>
      </c>
      <c r="AI773" s="55" t="str">
        <f t="shared" si="179"/>
        <v>FALSO</v>
      </c>
      <c r="AJ773" s="55">
        <f t="shared" si="180"/>
        <v>0</v>
      </c>
      <c r="AK773" s="93" t="str">
        <f t="shared" si="181"/>
        <v/>
      </c>
      <c r="AL773" s="96" t="str">
        <f t="shared" si="182"/>
        <v/>
      </c>
      <c r="AM773" s="93" t="str">
        <f t="shared" si="183"/>
        <v/>
      </c>
      <c r="AN773" s="96" t="str">
        <f t="shared" si="184"/>
        <v/>
      </c>
      <c r="AO773" s="93" t="str">
        <f t="shared" si="185"/>
        <v/>
      </c>
      <c r="AP773" s="96" t="str">
        <f t="shared" si="186"/>
        <v/>
      </c>
      <c r="AQ773" s="93" t="str">
        <f t="shared" si="187"/>
        <v/>
      </c>
      <c r="AR773" s="96" t="str">
        <f t="shared" si="188"/>
        <v/>
      </c>
      <c r="AS773" s="93" t="str">
        <f t="shared" si="189"/>
        <v/>
      </c>
      <c r="AT773" s="96" t="str">
        <f t="shared" si="190"/>
        <v/>
      </c>
      <c r="AU773" s="93" t="str">
        <f t="shared" si="191"/>
        <v/>
      </c>
    </row>
    <row r="774" spans="1:47" x14ac:dyDescent="0.3">
      <c r="A774" t="s">
        <v>84</v>
      </c>
      <c r="B774" s="164" t="s">
        <v>3001</v>
      </c>
      <c r="C774" t="s">
        <v>2988</v>
      </c>
      <c r="D774" t="s">
        <v>1150</v>
      </c>
      <c r="E774" t="s">
        <v>90</v>
      </c>
      <c r="F774" t="s">
        <v>2465</v>
      </c>
      <c r="H774" t="s">
        <v>3002</v>
      </c>
      <c r="J774">
        <v>14400</v>
      </c>
      <c r="L774" t="s">
        <v>91</v>
      </c>
      <c r="O774" t="s">
        <v>94</v>
      </c>
      <c r="P774" s="33">
        <v>46213.704861111109</v>
      </c>
      <c r="Q774" s="33">
        <v>46209</v>
      </c>
      <c r="R774" s="33">
        <v>46213</v>
      </c>
      <c r="S774" s="33">
        <v>46218</v>
      </c>
      <c r="AH774" s="55">
        <f t="shared" si="178"/>
        <v>4</v>
      </c>
      <c r="AI774" s="55" t="str">
        <f t="shared" si="179"/>
        <v>FALSO</v>
      </c>
      <c r="AJ774" s="55">
        <f t="shared" si="180"/>
        <v>0</v>
      </c>
      <c r="AK774" s="93" t="str">
        <f t="shared" si="181"/>
        <v/>
      </c>
      <c r="AL774" s="96" t="str">
        <f t="shared" si="182"/>
        <v/>
      </c>
      <c r="AM774" s="93" t="str">
        <f t="shared" si="183"/>
        <v/>
      </c>
      <c r="AN774" s="96" t="str">
        <f t="shared" si="184"/>
        <v/>
      </c>
      <c r="AO774" s="93" t="str">
        <f t="shared" si="185"/>
        <v/>
      </c>
      <c r="AP774" s="96" t="str">
        <f t="shared" si="186"/>
        <v/>
      </c>
      <c r="AQ774" s="93" t="str">
        <f t="shared" si="187"/>
        <v/>
      </c>
      <c r="AR774" s="96" t="str">
        <f t="shared" si="188"/>
        <v/>
      </c>
      <c r="AS774" s="93" t="str">
        <f t="shared" si="189"/>
        <v/>
      </c>
      <c r="AT774" s="96" t="str">
        <f t="shared" si="190"/>
        <v/>
      </c>
      <c r="AU774" s="93" t="str">
        <f t="shared" si="191"/>
        <v/>
      </c>
    </row>
    <row r="775" spans="1:47" x14ac:dyDescent="0.3">
      <c r="A775" t="s">
        <v>84</v>
      </c>
      <c r="B775" s="164" t="s">
        <v>3003</v>
      </c>
      <c r="C775" t="s">
        <v>2988</v>
      </c>
      <c r="D775" t="s">
        <v>1150</v>
      </c>
      <c r="E775" t="s">
        <v>90</v>
      </c>
      <c r="F775" t="s">
        <v>2465</v>
      </c>
      <c r="H775" t="s">
        <v>3004</v>
      </c>
      <c r="J775">
        <v>36000</v>
      </c>
      <c r="L775" t="s">
        <v>91</v>
      </c>
      <c r="O775" t="s">
        <v>94</v>
      </c>
      <c r="P775" s="33">
        <v>46213.411111111112</v>
      </c>
      <c r="Q775" s="33">
        <v>46209</v>
      </c>
      <c r="R775" s="33">
        <v>46217</v>
      </c>
      <c r="S775" s="33">
        <v>46220</v>
      </c>
      <c r="AH775" s="55">
        <f t="shared" si="178"/>
        <v>10</v>
      </c>
      <c r="AI775" s="55" t="str">
        <f t="shared" si="179"/>
        <v>FALSO</v>
      </c>
      <c r="AJ775" s="55">
        <f t="shared" si="180"/>
        <v>0</v>
      </c>
      <c r="AK775" s="93" t="str">
        <f t="shared" si="181"/>
        <v/>
      </c>
      <c r="AL775" s="96" t="str">
        <f t="shared" si="182"/>
        <v/>
      </c>
      <c r="AM775" s="93" t="str">
        <f t="shared" si="183"/>
        <v/>
      </c>
      <c r="AN775" s="96" t="str">
        <f t="shared" si="184"/>
        <v/>
      </c>
      <c r="AO775" s="93" t="str">
        <f t="shared" si="185"/>
        <v/>
      </c>
      <c r="AP775" s="96" t="str">
        <f t="shared" si="186"/>
        <v/>
      </c>
      <c r="AQ775" s="93" t="str">
        <f t="shared" si="187"/>
        <v/>
      </c>
      <c r="AR775" s="96" t="str">
        <f t="shared" si="188"/>
        <v/>
      </c>
      <c r="AS775" s="93" t="str">
        <f t="shared" si="189"/>
        <v/>
      </c>
      <c r="AT775" s="96" t="str">
        <f t="shared" si="190"/>
        <v/>
      </c>
      <c r="AU775" s="93" t="str">
        <f t="shared" si="191"/>
        <v/>
      </c>
    </row>
    <row r="776" spans="1:47" x14ac:dyDescent="0.3">
      <c r="A776" t="s">
        <v>84</v>
      </c>
      <c r="B776" s="164" t="s">
        <v>3005</v>
      </c>
      <c r="C776" t="s">
        <v>2991</v>
      </c>
      <c r="D776" t="s">
        <v>1150</v>
      </c>
      <c r="E776" t="s">
        <v>90</v>
      </c>
      <c r="F776" t="s">
        <v>2465</v>
      </c>
      <c r="H776" t="s">
        <v>2205</v>
      </c>
      <c r="J776">
        <v>3600</v>
      </c>
      <c r="L776" t="s">
        <v>91</v>
      </c>
      <c r="O776" t="s">
        <v>135</v>
      </c>
      <c r="P776" s="33">
        <v>46212.411805555559</v>
      </c>
      <c r="Q776" s="33">
        <v>46209</v>
      </c>
      <c r="R776" s="33">
        <v>46216</v>
      </c>
      <c r="AH776" s="55">
        <f t="shared" si="178"/>
        <v>1</v>
      </c>
      <c r="AI776" s="55" t="str">
        <f t="shared" si="179"/>
        <v>FALSO</v>
      </c>
      <c r="AJ776" s="55">
        <f t="shared" si="180"/>
        <v>0</v>
      </c>
      <c r="AK776" s="93" t="str">
        <f t="shared" si="181"/>
        <v/>
      </c>
      <c r="AL776" s="96" t="str">
        <f t="shared" si="182"/>
        <v/>
      </c>
      <c r="AM776" s="93" t="str">
        <f t="shared" si="183"/>
        <v/>
      </c>
      <c r="AN776" s="96" t="str">
        <f t="shared" si="184"/>
        <v/>
      </c>
      <c r="AO776" s="93" t="str">
        <f t="shared" si="185"/>
        <v/>
      </c>
      <c r="AP776" s="96" t="str">
        <f t="shared" si="186"/>
        <v/>
      </c>
      <c r="AQ776" s="93" t="str">
        <f t="shared" si="187"/>
        <v/>
      </c>
      <c r="AR776" s="96" t="str">
        <f t="shared" si="188"/>
        <v/>
      </c>
      <c r="AS776" s="93" t="str">
        <f t="shared" si="189"/>
        <v/>
      </c>
      <c r="AT776" s="96" t="str">
        <f t="shared" si="190"/>
        <v/>
      </c>
      <c r="AU776" s="93" t="str">
        <f t="shared" si="191"/>
        <v/>
      </c>
    </row>
    <row r="777" spans="1:47" x14ac:dyDescent="0.3">
      <c r="A777" t="s">
        <v>84</v>
      </c>
      <c r="B777" s="164" t="s">
        <v>3006</v>
      </c>
      <c r="C777" t="s">
        <v>2991</v>
      </c>
      <c r="D777" t="s">
        <v>1150</v>
      </c>
      <c r="E777" t="s">
        <v>90</v>
      </c>
      <c r="F777" t="s">
        <v>2465</v>
      </c>
      <c r="H777" t="s">
        <v>2816</v>
      </c>
      <c r="J777">
        <v>3600</v>
      </c>
      <c r="L777" t="s">
        <v>91</v>
      </c>
      <c r="O777" t="s">
        <v>135</v>
      </c>
      <c r="P777" s="33">
        <v>46211.904861111114</v>
      </c>
      <c r="Q777" s="33">
        <v>46209</v>
      </c>
      <c r="R777" s="33">
        <v>46216</v>
      </c>
      <c r="AH777" s="55">
        <f t="shared" si="178"/>
        <v>1</v>
      </c>
      <c r="AI777" s="55" t="str">
        <f t="shared" si="179"/>
        <v>FALSO</v>
      </c>
      <c r="AJ777" s="55">
        <f t="shared" si="180"/>
        <v>0</v>
      </c>
      <c r="AK777" s="93" t="str">
        <f t="shared" si="181"/>
        <v/>
      </c>
      <c r="AL777" s="96" t="str">
        <f t="shared" si="182"/>
        <v/>
      </c>
      <c r="AM777" s="93" t="str">
        <f t="shared" si="183"/>
        <v/>
      </c>
      <c r="AN777" s="96" t="str">
        <f t="shared" si="184"/>
        <v/>
      </c>
      <c r="AO777" s="93" t="str">
        <f t="shared" si="185"/>
        <v/>
      </c>
      <c r="AP777" s="96" t="str">
        <f t="shared" si="186"/>
        <v/>
      </c>
      <c r="AQ777" s="93" t="str">
        <f t="shared" si="187"/>
        <v/>
      </c>
      <c r="AR777" s="96" t="str">
        <f t="shared" si="188"/>
        <v/>
      </c>
      <c r="AS777" s="93" t="str">
        <f t="shared" si="189"/>
        <v/>
      </c>
      <c r="AT777" s="96" t="str">
        <f t="shared" si="190"/>
        <v/>
      </c>
      <c r="AU777" s="93" t="str">
        <f t="shared" si="191"/>
        <v/>
      </c>
    </row>
    <row r="778" spans="1:47" x14ac:dyDescent="0.3">
      <c r="A778" t="s">
        <v>84</v>
      </c>
      <c r="B778" s="164" t="s">
        <v>3007</v>
      </c>
      <c r="C778" t="s">
        <v>2991</v>
      </c>
      <c r="D778" t="s">
        <v>1150</v>
      </c>
      <c r="E778" t="s">
        <v>90</v>
      </c>
      <c r="F778" t="s">
        <v>2465</v>
      </c>
      <c r="H778" t="s">
        <v>2596</v>
      </c>
      <c r="L778" t="s">
        <v>91</v>
      </c>
      <c r="O778" t="s">
        <v>135</v>
      </c>
      <c r="P778" s="33">
        <v>46211.848611111112</v>
      </c>
      <c r="Q778" s="33">
        <v>46209</v>
      </c>
      <c r="R778" s="33">
        <v>46218</v>
      </c>
      <c r="AH778" s="55" t="str">
        <f t="shared" si="178"/>
        <v/>
      </c>
      <c r="AI778" s="55" t="str">
        <f t="shared" si="179"/>
        <v>FALSO</v>
      </c>
      <c r="AJ778" s="55">
        <f t="shared" si="180"/>
        <v>0</v>
      </c>
      <c r="AK778" s="93" t="str">
        <f t="shared" si="181"/>
        <v/>
      </c>
      <c r="AL778" s="96" t="str">
        <f t="shared" si="182"/>
        <v/>
      </c>
      <c r="AM778" s="93" t="str">
        <f t="shared" si="183"/>
        <v/>
      </c>
      <c r="AN778" s="96" t="str">
        <f t="shared" si="184"/>
        <v/>
      </c>
      <c r="AO778" s="93" t="str">
        <f t="shared" si="185"/>
        <v/>
      </c>
      <c r="AP778" s="96" t="str">
        <f t="shared" si="186"/>
        <v/>
      </c>
      <c r="AQ778" s="93" t="str">
        <f t="shared" si="187"/>
        <v/>
      </c>
      <c r="AR778" s="96" t="str">
        <f t="shared" si="188"/>
        <v/>
      </c>
      <c r="AS778" s="93" t="str">
        <f t="shared" si="189"/>
        <v/>
      </c>
      <c r="AT778" s="96" t="str">
        <f t="shared" si="190"/>
        <v/>
      </c>
      <c r="AU778" s="93" t="str">
        <f t="shared" si="191"/>
        <v/>
      </c>
    </row>
    <row r="779" spans="1:47" x14ac:dyDescent="0.3">
      <c r="A779" t="s">
        <v>84</v>
      </c>
      <c r="B779" s="164" t="s">
        <v>3008</v>
      </c>
      <c r="C779" t="s">
        <v>2988</v>
      </c>
      <c r="D779" t="s">
        <v>1150</v>
      </c>
      <c r="E779" t="s">
        <v>90</v>
      </c>
      <c r="F779" t="s">
        <v>2465</v>
      </c>
      <c r="H779" t="s">
        <v>3009</v>
      </c>
      <c r="J779">
        <v>3600</v>
      </c>
      <c r="L779" t="s">
        <v>91</v>
      </c>
      <c r="O779" t="s">
        <v>94</v>
      </c>
      <c r="P779" s="33">
        <v>46211.474305555559</v>
      </c>
      <c r="Q779" s="33">
        <v>46209</v>
      </c>
      <c r="R779" s="33">
        <v>46211</v>
      </c>
      <c r="S779" s="33">
        <v>46218</v>
      </c>
      <c r="AH779" s="55">
        <f t="shared" si="178"/>
        <v>1</v>
      </c>
      <c r="AI779" s="55" t="str">
        <f t="shared" si="179"/>
        <v>FALSO</v>
      </c>
      <c r="AJ779" s="55">
        <f t="shared" si="180"/>
        <v>0</v>
      </c>
      <c r="AK779" s="93" t="str">
        <f t="shared" si="181"/>
        <v/>
      </c>
      <c r="AL779" s="96" t="str">
        <f t="shared" si="182"/>
        <v/>
      </c>
      <c r="AM779" s="93" t="str">
        <f t="shared" si="183"/>
        <v/>
      </c>
      <c r="AN779" s="96" t="str">
        <f t="shared" si="184"/>
        <v/>
      </c>
      <c r="AO779" s="93" t="str">
        <f t="shared" si="185"/>
        <v/>
      </c>
      <c r="AP779" s="96" t="str">
        <f t="shared" si="186"/>
        <v/>
      </c>
      <c r="AQ779" s="93" t="str">
        <f t="shared" si="187"/>
        <v/>
      </c>
      <c r="AR779" s="96" t="str">
        <f t="shared" si="188"/>
        <v/>
      </c>
      <c r="AS779" s="93" t="str">
        <f t="shared" si="189"/>
        <v/>
      </c>
      <c r="AT779" s="96" t="str">
        <f t="shared" si="190"/>
        <v/>
      </c>
      <c r="AU779" s="93" t="str">
        <f t="shared" si="191"/>
        <v/>
      </c>
    </row>
    <row r="780" spans="1:47" x14ac:dyDescent="0.3">
      <c r="A780" t="s">
        <v>84</v>
      </c>
      <c r="B780" s="164" t="s">
        <v>3010</v>
      </c>
      <c r="C780" t="s">
        <v>2988</v>
      </c>
      <c r="D780" t="s">
        <v>1150</v>
      </c>
      <c r="E780" t="s">
        <v>90</v>
      </c>
      <c r="F780" t="s">
        <v>2465</v>
      </c>
      <c r="H780" t="s">
        <v>3011</v>
      </c>
      <c r="J780">
        <v>14400</v>
      </c>
      <c r="L780" t="s">
        <v>91</v>
      </c>
      <c r="O780" t="s">
        <v>94</v>
      </c>
      <c r="P780" s="33">
        <v>46210.484027777777</v>
      </c>
      <c r="Q780" s="33">
        <v>46209</v>
      </c>
      <c r="R780" s="33">
        <v>46210</v>
      </c>
      <c r="S780" s="33">
        <v>46219</v>
      </c>
      <c r="AH780" s="55">
        <f t="shared" si="178"/>
        <v>4</v>
      </c>
      <c r="AI780" s="55" t="str">
        <f t="shared" si="179"/>
        <v>FALSO</v>
      </c>
      <c r="AJ780" s="55">
        <f t="shared" si="180"/>
        <v>0</v>
      </c>
      <c r="AK780" s="93" t="str">
        <f t="shared" si="181"/>
        <v/>
      </c>
      <c r="AL780" s="96" t="str">
        <f t="shared" si="182"/>
        <v/>
      </c>
      <c r="AM780" s="93" t="str">
        <f t="shared" si="183"/>
        <v/>
      </c>
      <c r="AN780" s="96" t="str">
        <f t="shared" si="184"/>
        <v/>
      </c>
      <c r="AO780" s="93" t="str">
        <f t="shared" si="185"/>
        <v/>
      </c>
      <c r="AP780" s="96" t="str">
        <f t="shared" si="186"/>
        <v/>
      </c>
      <c r="AQ780" s="93" t="str">
        <f t="shared" si="187"/>
        <v/>
      </c>
      <c r="AR780" s="96" t="str">
        <f t="shared" si="188"/>
        <v/>
      </c>
      <c r="AS780" s="93" t="str">
        <f t="shared" si="189"/>
        <v/>
      </c>
      <c r="AT780" s="96" t="str">
        <f t="shared" si="190"/>
        <v/>
      </c>
      <c r="AU780" s="93" t="str">
        <f t="shared" si="191"/>
        <v/>
      </c>
    </row>
    <row r="781" spans="1:47" x14ac:dyDescent="0.3">
      <c r="A781" t="s">
        <v>84</v>
      </c>
      <c r="B781" s="164" t="s">
        <v>3012</v>
      </c>
      <c r="C781" t="s">
        <v>2991</v>
      </c>
      <c r="D781" t="s">
        <v>1150</v>
      </c>
      <c r="E781" t="s">
        <v>90</v>
      </c>
      <c r="F781" t="s">
        <v>2465</v>
      </c>
      <c r="H781" t="s">
        <v>3013</v>
      </c>
      <c r="L781" t="s">
        <v>91</v>
      </c>
      <c r="O781" t="s">
        <v>135</v>
      </c>
      <c r="P781" s="33">
        <v>46209.893750000003</v>
      </c>
      <c r="Q781" s="33">
        <v>46209</v>
      </c>
      <c r="R781" s="33">
        <v>46210</v>
      </c>
      <c r="AH781" s="55" t="str">
        <f t="shared" si="178"/>
        <v/>
      </c>
      <c r="AI781" s="55" t="str">
        <f t="shared" si="179"/>
        <v>FALSO</v>
      </c>
      <c r="AJ781" s="55">
        <f t="shared" si="180"/>
        <v>0</v>
      </c>
      <c r="AK781" s="93" t="str">
        <f t="shared" si="181"/>
        <v/>
      </c>
      <c r="AL781" s="96" t="str">
        <f t="shared" si="182"/>
        <v/>
      </c>
      <c r="AM781" s="93" t="str">
        <f t="shared" si="183"/>
        <v/>
      </c>
      <c r="AN781" s="96" t="str">
        <f t="shared" si="184"/>
        <v/>
      </c>
      <c r="AO781" s="93" t="str">
        <f t="shared" si="185"/>
        <v/>
      </c>
      <c r="AP781" s="96" t="str">
        <f t="shared" si="186"/>
        <v/>
      </c>
      <c r="AQ781" s="93" t="str">
        <f t="shared" si="187"/>
        <v/>
      </c>
      <c r="AR781" s="96" t="str">
        <f t="shared" si="188"/>
        <v/>
      </c>
      <c r="AS781" s="93" t="str">
        <f t="shared" si="189"/>
        <v/>
      </c>
      <c r="AT781" s="96" t="str">
        <f t="shared" si="190"/>
        <v/>
      </c>
      <c r="AU781" s="93" t="str">
        <f t="shared" si="191"/>
        <v/>
      </c>
    </row>
    <row r="782" spans="1:47" x14ac:dyDescent="0.3">
      <c r="A782" t="s">
        <v>97</v>
      </c>
      <c r="B782" s="164" t="s">
        <v>3014</v>
      </c>
      <c r="C782" t="s">
        <v>2991</v>
      </c>
      <c r="D782" t="s">
        <v>1150</v>
      </c>
      <c r="E782" t="s">
        <v>90</v>
      </c>
      <c r="F782" t="s">
        <v>2465</v>
      </c>
      <c r="G782">
        <v>0</v>
      </c>
      <c r="H782" t="s">
        <v>3015</v>
      </c>
      <c r="I782">
        <v>2</v>
      </c>
      <c r="L782" t="s">
        <v>91</v>
      </c>
      <c r="N782" t="s">
        <v>99</v>
      </c>
      <c r="O782" t="s">
        <v>94</v>
      </c>
      <c r="P782" s="33">
        <v>46209.677777777775</v>
      </c>
      <c r="Q782" s="33">
        <v>46209</v>
      </c>
      <c r="AD782" t="s">
        <v>89</v>
      </c>
      <c r="AH782" s="55" t="str">
        <f t="shared" si="178"/>
        <v/>
      </c>
      <c r="AI782" s="55" t="str">
        <f t="shared" si="179"/>
        <v>FALSO</v>
      </c>
      <c r="AJ782" s="55">
        <f t="shared" si="180"/>
        <v>0</v>
      </c>
      <c r="AK782" s="93">
        <f t="shared" si="181"/>
        <v>1</v>
      </c>
      <c r="AL782" s="96" t="str">
        <f t="shared" si="182"/>
        <v/>
      </c>
      <c r="AM782" s="93" t="str">
        <f t="shared" si="183"/>
        <v/>
      </c>
      <c r="AN782" s="96" t="str">
        <f t="shared" si="184"/>
        <v/>
      </c>
      <c r="AO782" s="93" t="str">
        <f t="shared" si="185"/>
        <v/>
      </c>
      <c r="AP782" s="96" t="str">
        <f t="shared" si="186"/>
        <v/>
      </c>
      <c r="AQ782" s="93" t="str">
        <f t="shared" si="187"/>
        <v/>
      </c>
      <c r="AR782" s="96" t="str">
        <f t="shared" si="188"/>
        <v/>
      </c>
      <c r="AS782" s="93" t="str">
        <f t="shared" si="189"/>
        <v/>
      </c>
      <c r="AT782" s="96" t="str">
        <f t="shared" si="190"/>
        <v/>
      </c>
      <c r="AU782" s="93" t="str">
        <f t="shared" si="191"/>
        <v/>
      </c>
    </row>
    <row r="783" spans="1:47" x14ac:dyDescent="0.3">
      <c r="A783" t="s">
        <v>97</v>
      </c>
      <c r="B783" s="164" t="s">
        <v>3016</v>
      </c>
      <c r="C783" t="s">
        <v>2991</v>
      </c>
      <c r="D783" t="s">
        <v>1150</v>
      </c>
      <c r="E783" t="s">
        <v>90</v>
      </c>
      <c r="F783" t="s">
        <v>2465</v>
      </c>
      <c r="G783">
        <v>7</v>
      </c>
      <c r="H783" t="s">
        <v>3017</v>
      </c>
      <c r="I783">
        <v>5</v>
      </c>
      <c r="L783" t="s">
        <v>91</v>
      </c>
      <c r="N783" t="s">
        <v>99</v>
      </c>
      <c r="O783" t="s">
        <v>94</v>
      </c>
      <c r="P783" s="33">
        <v>46209.677083333336</v>
      </c>
      <c r="Q783" s="33">
        <v>46209</v>
      </c>
      <c r="AD783" t="s">
        <v>84</v>
      </c>
      <c r="AH783" s="55" t="str">
        <f t="shared" si="178"/>
        <v/>
      </c>
      <c r="AI783" s="55" t="str">
        <f t="shared" si="179"/>
        <v>FALSO</v>
      </c>
      <c r="AJ783" s="55">
        <f t="shared" si="180"/>
        <v>0</v>
      </c>
      <c r="AK783" s="93">
        <f t="shared" si="181"/>
        <v>1</v>
      </c>
      <c r="AL783" s="96" t="str">
        <f t="shared" si="182"/>
        <v/>
      </c>
      <c r="AM783" s="93" t="str">
        <f t="shared" si="183"/>
        <v/>
      </c>
      <c r="AN783" s="96" t="str">
        <f t="shared" si="184"/>
        <v/>
      </c>
      <c r="AO783" s="93" t="str">
        <f t="shared" si="185"/>
        <v/>
      </c>
      <c r="AP783" s="96" t="str">
        <f t="shared" si="186"/>
        <v/>
      </c>
      <c r="AQ783" s="93" t="str">
        <f t="shared" si="187"/>
        <v/>
      </c>
      <c r="AR783" s="96" t="str">
        <f t="shared" si="188"/>
        <v/>
      </c>
      <c r="AS783" s="93" t="str">
        <f t="shared" si="189"/>
        <v/>
      </c>
      <c r="AT783" s="96" t="str">
        <f t="shared" si="190"/>
        <v/>
      </c>
      <c r="AU783" s="93" t="str">
        <f t="shared" si="191"/>
        <v/>
      </c>
    </row>
    <row r="784" spans="1:47" x14ac:dyDescent="0.3">
      <c r="A784" t="s">
        <v>84</v>
      </c>
      <c r="B784" s="164" t="s">
        <v>3018</v>
      </c>
      <c r="C784" t="s">
        <v>2991</v>
      </c>
      <c r="D784" t="s">
        <v>1150</v>
      </c>
      <c r="E784" t="s">
        <v>90</v>
      </c>
      <c r="F784" t="s">
        <v>2465</v>
      </c>
      <c r="H784" t="s">
        <v>2605</v>
      </c>
      <c r="J784">
        <v>3600</v>
      </c>
      <c r="L784" t="s">
        <v>91</v>
      </c>
      <c r="O784" t="s">
        <v>135</v>
      </c>
      <c r="P784" s="33">
        <v>46206.932638888888</v>
      </c>
      <c r="Q784" s="33">
        <v>46209</v>
      </c>
      <c r="R784" s="33">
        <v>46209</v>
      </c>
      <c r="AH784" s="55">
        <f t="shared" si="178"/>
        <v>1</v>
      </c>
      <c r="AI784" s="55" t="str">
        <f t="shared" si="179"/>
        <v>FALSO</v>
      </c>
      <c r="AJ784" s="55">
        <f t="shared" si="180"/>
        <v>0</v>
      </c>
      <c r="AK784" s="93" t="str">
        <f t="shared" si="181"/>
        <v/>
      </c>
      <c r="AL784" s="96" t="str">
        <f t="shared" si="182"/>
        <v/>
      </c>
      <c r="AM784" s="93" t="str">
        <f t="shared" si="183"/>
        <v/>
      </c>
      <c r="AN784" s="96" t="str">
        <f t="shared" si="184"/>
        <v/>
      </c>
      <c r="AO784" s="93" t="str">
        <f t="shared" si="185"/>
        <v/>
      </c>
      <c r="AP784" s="96" t="str">
        <f t="shared" si="186"/>
        <v/>
      </c>
      <c r="AQ784" s="93" t="str">
        <f t="shared" si="187"/>
        <v/>
      </c>
      <c r="AR784" s="96" t="str">
        <f t="shared" si="188"/>
        <v/>
      </c>
      <c r="AS784" s="93" t="str">
        <f t="shared" si="189"/>
        <v/>
      </c>
      <c r="AT784" s="96" t="str">
        <f t="shared" si="190"/>
        <v/>
      </c>
      <c r="AU784" s="93" t="str">
        <f t="shared" si="191"/>
        <v/>
      </c>
    </row>
    <row r="785" spans="1:47" x14ac:dyDescent="0.3">
      <c r="A785" t="s">
        <v>84</v>
      </c>
      <c r="B785" s="164" t="s">
        <v>3019</v>
      </c>
      <c r="C785" t="s">
        <v>2991</v>
      </c>
      <c r="D785" t="s">
        <v>1150</v>
      </c>
      <c r="E785" t="s">
        <v>90</v>
      </c>
      <c r="F785" t="s">
        <v>2465</v>
      </c>
      <c r="H785" t="s">
        <v>2816</v>
      </c>
      <c r="J785">
        <v>3600</v>
      </c>
      <c r="L785" t="s">
        <v>91</v>
      </c>
      <c r="O785" t="s">
        <v>135</v>
      </c>
      <c r="P785" s="33">
        <v>46206.931944444441</v>
      </c>
      <c r="Q785" s="33">
        <v>46209</v>
      </c>
      <c r="R785" s="33">
        <v>46209</v>
      </c>
      <c r="AH785" s="55">
        <f t="shared" si="178"/>
        <v>1</v>
      </c>
      <c r="AI785" s="55" t="str">
        <f t="shared" si="179"/>
        <v>FALSO</v>
      </c>
      <c r="AJ785" s="55">
        <f t="shared" si="180"/>
        <v>0</v>
      </c>
      <c r="AK785" s="93" t="str">
        <f t="shared" si="181"/>
        <v/>
      </c>
      <c r="AL785" s="96" t="str">
        <f t="shared" si="182"/>
        <v/>
      </c>
      <c r="AM785" s="93" t="str">
        <f t="shared" si="183"/>
        <v/>
      </c>
      <c r="AN785" s="96" t="str">
        <f t="shared" si="184"/>
        <v/>
      </c>
      <c r="AO785" s="93" t="str">
        <f t="shared" si="185"/>
        <v/>
      </c>
      <c r="AP785" s="96" t="str">
        <f t="shared" si="186"/>
        <v/>
      </c>
      <c r="AQ785" s="93" t="str">
        <f t="shared" si="187"/>
        <v/>
      </c>
      <c r="AR785" s="96" t="str">
        <f t="shared" si="188"/>
        <v/>
      </c>
      <c r="AS785" s="93" t="str">
        <f t="shared" si="189"/>
        <v/>
      </c>
      <c r="AT785" s="96" t="str">
        <f t="shared" si="190"/>
        <v/>
      </c>
      <c r="AU785" s="93" t="str">
        <f t="shared" si="191"/>
        <v/>
      </c>
    </row>
    <row r="786" spans="1:47" x14ac:dyDescent="0.3">
      <c r="A786" t="s">
        <v>84</v>
      </c>
      <c r="B786" s="164" t="s">
        <v>3020</v>
      </c>
      <c r="C786" t="s">
        <v>2988</v>
      </c>
      <c r="D786" t="s">
        <v>1150</v>
      </c>
      <c r="E786" t="s">
        <v>90</v>
      </c>
      <c r="F786" t="s">
        <v>2465</v>
      </c>
      <c r="H786" t="s">
        <v>3021</v>
      </c>
      <c r="L786" t="s">
        <v>91</v>
      </c>
      <c r="O786" t="s">
        <v>94</v>
      </c>
      <c r="P786" s="33">
        <v>46206.927777777775</v>
      </c>
      <c r="Q786" s="33">
        <v>46209</v>
      </c>
      <c r="R786" s="33">
        <v>46218</v>
      </c>
      <c r="S786" s="33">
        <v>46218</v>
      </c>
      <c r="AH786" s="55" t="str">
        <f t="shared" si="178"/>
        <v/>
      </c>
      <c r="AI786" s="55" t="str">
        <f t="shared" si="179"/>
        <v>FALSO</v>
      </c>
      <c r="AJ786" s="55">
        <f t="shared" si="180"/>
        <v>0</v>
      </c>
      <c r="AK786" s="93" t="str">
        <f t="shared" si="181"/>
        <v/>
      </c>
      <c r="AL786" s="96" t="str">
        <f t="shared" si="182"/>
        <v/>
      </c>
      <c r="AM786" s="93" t="str">
        <f t="shared" si="183"/>
        <v/>
      </c>
      <c r="AN786" s="96" t="str">
        <f t="shared" si="184"/>
        <v/>
      </c>
      <c r="AO786" s="93" t="str">
        <f t="shared" si="185"/>
        <v/>
      </c>
      <c r="AP786" s="96" t="str">
        <f t="shared" si="186"/>
        <v/>
      </c>
      <c r="AQ786" s="93" t="str">
        <f t="shared" si="187"/>
        <v/>
      </c>
      <c r="AR786" s="96" t="str">
        <f t="shared" si="188"/>
        <v/>
      </c>
      <c r="AS786" s="93" t="str">
        <f t="shared" si="189"/>
        <v/>
      </c>
      <c r="AT786" s="96" t="str">
        <f t="shared" si="190"/>
        <v/>
      </c>
      <c r="AU786" s="93" t="str">
        <f t="shared" si="191"/>
        <v/>
      </c>
    </row>
    <row r="787" spans="1:47" x14ac:dyDescent="0.3">
      <c r="A787" t="s">
        <v>84</v>
      </c>
      <c r="B787" s="164" t="s">
        <v>3022</v>
      </c>
      <c r="C787" t="s">
        <v>3023</v>
      </c>
      <c r="D787" t="s">
        <v>1150</v>
      </c>
      <c r="E787" t="s">
        <v>90</v>
      </c>
      <c r="F787" t="s">
        <v>2465</v>
      </c>
      <c r="H787" t="s">
        <v>3024</v>
      </c>
      <c r="L787" t="s">
        <v>91</v>
      </c>
      <c r="O787" t="s">
        <v>94</v>
      </c>
      <c r="P787" s="33">
        <v>46206.453472222223</v>
      </c>
      <c r="Q787" s="33">
        <v>46209</v>
      </c>
      <c r="R787" s="33">
        <v>46206</v>
      </c>
      <c r="S787" s="33">
        <v>46206</v>
      </c>
      <c r="AH787" s="55" t="str">
        <f t="shared" si="178"/>
        <v/>
      </c>
      <c r="AI787" s="55" t="str">
        <f t="shared" si="179"/>
        <v>FALSO</v>
      </c>
      <c r="AJ787" s="55">
        <f t="shared" si="180"/>
        <v>0</v>
      </c>
      <c r="AK787" s="93" t="str">
        <f t="shared" si="181"/>
        <v/>
      </c>
      <c r="AL787" s="96" t="str">
        <f t="shared" si="182"/>
        <v/>
      </c>
      <c r="AM787" s="93" t="str">
        <f t="shared" si="183"/>
        <v/>
      </c>
      <c r="AN787" s="96" t="str">
        <f t="shared" si="184"/>
        <v/>
      </c>
      <c r="AO787" s="93" t="str">
        <f t="shared" si="185"/>
        <v/>
      </c>
      <c r="AP787" s="96" t="str">
        <f t="shared" si="186"/>
        <v/>
      </c>
      <c r="AQ787" s="93" t="str">
        <f t="shared" si="187"/>
        <v/>
      </c>
      <c r="AR787" s="96" t="str">
        <f t="shared" si="188"/>
        <v/>
      </c>
      <c r="AS787" s="93" t="str">
        <f t="shared" si="189"/>
        <v/>
      </c>
      <c r="AT787" s="96" t="str">
        <f t="shared" si="190"/>
        <v/>
      </c>
      <c r="AU787" s="93" t="str">
        <f t="shared" si="191"/>
        <v/>
      </c>
    </row>
    <row r="788" spans="1:47" x14ac:dyDescent="0.3">
      <c r="A788" t="s">
        <v>84</v>
      </c>
      <c r="B788" s="164" t="s">
        <v>3025</v>
      </c>
      <c r="C788" t="s">
        <v>3023</v>
      </c>
      <c r="D788" t="s">
        <v>1150</v>
      </c>
      <c r="E788" t="s">
        <v>90</v>
      </c>
      <c r="F788" t="s">
        <v>2465</v>
      </c>
      <c r="H788" t="s">
        <v>3026</v>
      </c>
      <c r="J788">
        <v>3600</v>
      </c>
      <c r="L788" t="s">
        <v>91</v>
      </c>
      <c r="O788" t="s">
        <v>94</v>
      </c>
      <c r="P788" s="33">
        <v>46205.661805555559</v>
      </c>
      <c r="Q788" s="33">
        <v>46209</v>
      </c>
      <c r="R788" s="33">
        <v>46205</v>
      </c>
      <c r="S788" s="33">
        <v>46206</v>
      </c>
      <c r="AH788" s="55">
        <f t="shared" si="178"/>
        <v>1</v>
      </c>
      <c r="AI788" s="55" t="str">
        <f t="shared" si="179"/>
        <v>FALSO</v>
      </c>
      <c r="AJ788" s="55">
        <f t="shared" si="180"/>
        <v>0</v>
      </c>
      <c r="AK788" s="93" t="str">
        <f t="shared" si="181"/>
        <v/>
      </c>
      <c r="AL788" s="96" t="str">
        <f t="shared" si="182"/>
        <v/>
      </c>
      <c r="AM788" s="93" t="str">
        <f t="shared" si="183"/>
        <v/>
      </c>
      <c r="AN788" s="96" t="str">
        <f t="shared" si="184"/>
        <v/>
      </c>
      <c r="AO788" s="93" t="str">
        <f t="shared" si="185"/>
        <v/>
      </c>
      <c r="AP788" s="96" t="str">
        <f t="shared" si="186"/>
        <v/>
      </c>
      <c r="AQ788" s="93" t="str">
        <f t="shared" si="187"/>
        <v/>
      </c>
      <c r="AR788" s="96" t="str">
        <f t="shared" si="188"/>
        <v/>
      </c>
      <c r="AS788" s="93" t="str">
        <f t="shared" si="189"/>
        <v/>
      </c>
      <c r="AT788" s="96" t="str">
        <f t="shared" si="190"/>
        <v/>
      </c>
      <c r="AU788" s="93" t="str">
        <f t="shared" si="191"/>
        <v/>
      </c>
    </row>
    <row r="789" spans="1:47" x14ac:dyDescent="0.3">
      <c r="A789" t="s">
        <v>84</v>
      </c>
      <c r="B789" s="164" t="s">
        <v>3027</v>
      </c>
      <c r="C789" t="s">
        <v>3023</v>
      </c>
      <c r="D789" t="s">
        <v>1150</v>
      </c>
      <c r="E789" t="s">
        <v>90</v>
      </c>
      <c r="F789" t="s">
        <v>2465</v>
      </c>
      <c r="H789" t="s">
        <v>3028</v>
      </c>
      <c r="J789">
        <v>3600</v>
      </c>
      <c r="L789" t="s">
        <v>91</v>
      </c>
      <c r="O789" t="s">
        <v>135</v>
      </c>
      <c r="P789" s="33">
        <v>46205.572916666664</v>
      </c>
      <c r="Q789" s="33">
        <v>46209</v>
      </c>
      <c r="R789" s="33">
        <v>46211</v>
      </c>
      <c r="AH789" s="55">
        <f t="shared" si="178"/>
        <v>1</v>
      </c>
      <c r="AI789" s="55" t="str">
        <f t="shared" si="179"/>
        <v>FALSO</v>
      </c>
      <c r="AJ789" s="55">
        <f t="shared" si="180"/>
        <v>0</v>
      </c>
      <c r="AK789" s="93" t="str">
        <f t="shared" si="181"/>
        <v/>
      </c>
      <c r="AL789" s="96" t="str">
        <f t="shared" si="182"/>
        <v/>
      </c>
      <c r="AM789" s="93" t="str">
        <f t="shared" si="183"/>
        <v/>
      </c>
      <c r="AN789" s="96" t="str">
        <f t="shared" si="184"/>
        <v/>
      </c>
      <c r="AO789" s="93" t="str">
        <f t="shared" si="185"/>
        <v/>
      </c>
      <c r="AP789" s="96" t="str">
        <f t="shared" si="186"/>
        <v/>
      </c>
      <c r="AQ789" s="93" t="str">
        <f t="shared" si="187"/>
        <v/>
      </c>
      <c r="AR789" s="96" t="str">
        <f t="shared" si="188"/>
        <v/>
      </c>
      <c r="AS789" s="93" t="str">
        <f t="shared" si="189"/>
        <v/>
      </c>
      <c r="AT789" s="96" t="str">
        <f t="shared" si="190"/>
        <v/>
      </c>
      <c r="AU789" s="93" t="str">
        <f t="shared" si="191"/>
        <v/>
      </c>
    </row>
    <row r="790" spans="1:47" x14ac:dyDescent="0.3">
      <c r="A790" t="s">
        <v>84</v>
      </c>
      <c r="B790" s="164" t="s">
        <v>3029</v>
      </c>
      <c r="C790" t="s">
        <v>3023</v>
      </c>
      <c r="D790" t="s">
        <v>1150</v>
      </c>
      <c r="E790" t="s">
        <v>90</v>
      </c>
      <c r="F790" t="s">
        <v>2465</v>
      </c>
      <c r="H790" t="s">
        <v>3030</v>
      </c>
      <c r="J790">
        <v>3600</v>
      </c>
      <c r="L790" t="s">
        <v>91</v>
      </c>
      <c r="O790" t="s">
        <v>135</v>
      </c>
      <c r="P790" s="33">
        <v>46205.487500000003</v>
      </c>
      <c r="Q790" s="33">
        <v>46209</v>
      </c>
      <c r="R790" s="33">
        <v>46211</v>
      </c>
      <c r="AH790" s="55">
        <f t="shared" si="178"/>
        <v>1</v>
      </c>
      <c r="AI790" s="55" t="str">
        <f t="shared" si="179"/>
        <v>FALSO</v>
      </c>
      <c r="AJ790" s="55">
        <f t="shared" si="180"/>
        <v>0</v>
      </c>
      <c r="AK790" s="93" t="str">
        <f t="shared" si="181"/>
        <v/>
      </c>
      <c r="AL790" s="96" t="str">
        <f t="shared" si="182"/>
        <v/>
      </c>
      <c r="AM790" s="93" t="str">
        <f t="shared" si="183"/>
        <v/>
      </c>
      <c r="AN790" s="96" t="str">
        <f t="shared" si="184"/>
        <v/>
      </c>
      <c r="AO790" s="93" t="str">
        <f t="shared" si="185"/>
        <v/>
      </c>
      <c r="AP790" s="96" t="str">
        <f t="shared" si="186"/>
        <v/>
      </c>
      <c r="AQ790" s="93" t="str">
        <f t="shared" si="187"/>
        <v/>
      </c>
      <c r="AR790" s="96" t="str">
        <f t="shared" si="188"/>
        <v/>
      </c>
      <c r="AS790" s="93" t="str">
        <f t="shared" si="189"/>
        <v/>
      </c>
      <c r="AT790" s="96" t="str">
        <f t="shared" si="190"/>
        <v/>
      </c>
      <c r="AU790" s="93" t="str">
        <f t="shared" si="191"/>
        <v/>
      </c>
    </row>
    <row r="791" spans="1:47" x14ac:dyDescent="0.3">
      <c r="A791" t="s">
        <v>84</v>
      </c>
      <c r="B791" s="164" t="s">
        <v>3031</v>
      </c>
      <c r="C791" t="s">
        <v>3023</v>
      </c>
      <c r="D791" t="s">
        <v>1150</v>
      </c>
      <c r="E791" t="s">
        <v>90</v>
      </c>
      <c r="F791" t="s">
        <v>2465</v>
      </c>
      <c r="H791" t="s">
        <v>3032</v>
      </c>
      <c r="L791" t="s">
        <v>91</v>
      </c>
      <c r="O791" t="s">
        <v>135</v>
      </c>
      <c r="P791" s="33">
        <v>46205.479861111111</v>
      </c>
      <c r="Q791" s="33">
        <v>46209</v>
      </c>
      <c r="R791" s="33">
        <v>46205</v>
      </c>
      <c r="AH791" s="55" t="str">
        <f t="shared" si="178"/>
        <v/>
      </c>
      <c r="AI791" s="55" t="str">
        <f t="shared" si="179"/>
        <v>FALSO</v>
      </c>
      <c r="AJ791" s="55">
        <f t="shared" si="180"/>
        <v>0</v>
      </c>
      <c r="AK791" s="93" t="str">
        <f t="shared" si="181"/>
        <v/>
      </c>
      <c r="AL791" s="96" t="str">
        <f t="shared" si="182"/>
        <v/>
      </c>
      <c r="AM791" s="93" t="str">
        <f t="shared" si="183"/>
        <v/>
      </c>
      <c r="AN791" s="96" t="str">
        <f t="shared" si="184"/>
        <v/>
      </c>
      <c r="AO791" s="93" t="str">
        <f t="shared" si="185"/>
        <v/>
      </c>
      <c r="AP791" s="96" t="str">
        <f t="shared" si="186"/>
        <v/>
      </c>
      <c r="AQ791" s="93" t="str">
        <f t="shared" si="187"/>
        <v/>
      </c>
      <c r="AR791" s="96" t="str">
        <f t="shared" si="188"/>
        <v/>
      </c>
      <c r="AS791" s="93" t="str">
        <f t="shared" si="189"/>
        <v/>
      </c>
      <c r="AT791" s="96" t="str">
        <f t="shared" si="190"/>
        <v/>
      </c>
      <c r="AU791" s="93" t="str">
        <f t="shared" si="191"/>
        <v/>
      </c>
    </row>
    <row r="792" spans="1:47" x14ac:dyDescent="0.3">
      <c r="A792" t="s">
        <v>84</v>
      </c>
      <c r="B792" s="164" t="s">
        <v>3033</v>
      </c>
      <c r="C792" t="s">
        <v>3023</v>
      </c>
      <c r="D792" t="s">
        <v>1150</v>
      </c>
      <c r="E792" t="s">
        <v>90</v>
      </c>
      <c r="F792" t="s">
        <v>2465</v>
      </c>
      <c r="H792" t="s">
        <v>3034</v>
      </c>
      <c r="J792">
        <v>3600</v>
      </c>
      <c r="L792" t="s">
        <v>91</v>
      </c>
      <c r="O792" t="s">
        <v>94</v>
      </c>
      <c r="P792" s="33">
        <v>46204.648611111108</v>
      </c>
      <c r="Q792" s="33">
        <v>46209</v>
      </c>
      <c r="R792" s="33">
        <v>46209</v>
      </c>
      <c r="AH792" s="55">
        <f t="shared" si="178"/>
        <v>1</v>
      </c>
      <c r="AI792" s="55" t="str">
        <f t="shared" si="179"/>
        <v>FALSO</v>
      </c>
      <c r="AJ792" s="55">
        <f t="shared" si="180"/>
        <v>0</v>
      </c>
      <c r="AK792" s="93" t="str">
        <f t="shared" si="181"/>
        <v/>
      </c>
      <c r="AL792" s="96" t="str">
        <f t="shared" si="182"/>
        <v/>
      </c>
      <c r="AM792" s="93" t="str">
        <f t="shared" si="183"/>
        <v/>
      </c>
      <c r="AN792" s="96" t="str">
        <f t="shared" si="184"/>
        <v/>
      </c>
      <c r="AO792" s="93" t="str">
        <f t="shared" si="185"/>
        <v/>
      </c>
      <c r="AP792" s="96" t="str">
        <f t="shared" si="186"/>
        <v/>
      </c>
      <c r="AQ792" s="93" t="str">
        <f t="shared" si="187"/>
        <v/>
      </c>
      <c r="AR792" s="96" t="str">
        <f t="shared" si="188"/>
        <v/>
      </c>
      <c r="AS792" s="93" t="str">
        <f t="shared" si="189"/>
        <v/>
      </c>
      <c r="AT792" s="96" t="str">
        <f t="shared" si="190"/>
        <v/>
      </c>
      <c r="AU792" s="93" t="str">
        <f t="shared" si="191"/>
        <v/>
      </c>
    </row>
    <row r="793" spans="1:47" x14ac:dyDescent="0.3">
      <c r="A793" t="s">
        <v>108</v>
      </c>
      <c r="B793" s="164" t="s">
        <v>3035</v>
      </c>
      <c r="C793" t="s">
        <v>2954</v>
      </c>
      <c r="D793" t="s">
        <v>1150</v>
      </c>
      <c r="E793" t="s">
        <v>109</v>
      </c>
      <c r="F793" t="s">
        <v>2465</v>
      </c>
      <c r="G793">
        <v>1</v>
      </c>
      <c r="H793" t="s">
        <v>3036</v>
      </c>
      <c r="I793">
        <v>1</v>
      </c>
      <c r="L793" t="s">
        <v>91</v>
      </c>
      <c r="M793" s="164" t="s">
        <v>2947</v>
      </c>
      <c r="N793" t="s">
        <v>99</v>
      </c>
      <c r="O793" t="s">
        <v>109</v>
      </c>
      <c r="P793" s="33">
        <v>46204.461111111108</v>
      </c>
      <c r="Q793" s="33">
        <v>46223</v>
      </c>
      <c r="AH793" s="55" t="str">
        <f t="shared" si="178"/>
        <v/>
      </c>
      <c r="AI793" s="55" t="str">
        <f t="shared" si="179"/>
        <v>FALSO</v>
      </c>
      <c r="AJ793" s="55">
        <f t="shared" si="180"/>
        <v>0</v>
      </c>
      <c r="AK793" s="93">
        <f t="shared" si="181"/>
        <v>13</v>
      </c>
      <c r="AL793" s="96" t="str">
        <f t="shared" si="182"/>
        <v/>
      </c>
      <c r="AM793" s="93" t="str">
        <f t="shared" si="183"/>
        <v/>
      </c>
      <c r="AN793" s="96" t="str">
        <f t="shared" si="184"/>
        <v/>
      </c>
      <c r="AO793" s="93" t="str">
        <f t="shared" si="185"/>
        <v/>
      </c>
      <c r="AP793" s="96" t="str">
        <f t="shared" si="186"/>
        <v/>
      </c>
      <c r="AQ793" s="93" t="str">
        <f t="shared" si="187"/>
        <v/>
      </c>
      <c r="AR793" s="96" t="str">
        <f t="shared" si="188"/>
        <v/>
      </c>
      <c r="AS793" s="93" t="str">
        <f t="shared" si="189"/>
        <v/>
      </c>
      <c r="AT793" s="96" t="b">
        <f t="shared" si="190"/>
        <v>1</v>
      </c>
      <c r="AU793" s="93" t="str">
        <f t="shared" si="191"/>
        <v>ARTPT-691</v>
      </c>
    </row>
    <row r="794" spans="1:47" x14ac:dyDescent="0.3">
      <c r="A794" t="s">
        <v>113</v>
      </c>
      <c r="B794" s="164" t="s">
        <v>3037</v>
      </c>
      <c r="C794" t="s">
        <v>2991</v>
      </c>
      <c r="D794" t="s">
        <v>1150</v>
      </c>
      <c r="E794" t="s">
        <v>132</v>
      </c>
      <c r="F794" t="s">
        <v>2465</v>
      </c>
      <c r="G794">
        <v>1</v>
      </c>
      <c r="H794" t="s">
        <v>3038</v>
      </c>
      <c r="I794">
        <v>1</v>
      </c>
      <c r="J794">
        <v>21600</v>
      </c>
      <c r="L794" t="s">
        <v>91</v>
      </c>
      <c r="M794" s="164" t="s">
        <v>2947</v>
      </c>
      <c r="N794" t="s">
        <v>99</v>
      </c>
      <c r="O794" t="s">
        <v>94</v>
      </c>
      <c r="P794" s="33">
        <v>46204.449305555558</v>
      </c>
      <c r="Q794" s="33">
        <v>46209</v>
      </c>
      <c r="R794" s="33">
        <v>46216</v>
      </c>
      <c r="S794" s="33">
        <v>46216</v>
      </c>
      <c r="T794" s="33">
        <v>46216</v>
      </c>
      <c r="U794" s="33">
        <v>46216</v>
      </c>
      <c r="V794" s="33">
        <v>46216</v>
      </c>
      <c r="W794" s="33">
        <v>46254</v>
      </c>
      <c r="AA794">
        <v>28</v>
      </c>
      <c r="AC794">
        <v>36</v>
      </c>
      <c r="AH794" s="55">
        <f t="shared" si="178"/>
        <v>6</v>
      </c>
      <c r="AI794" s="55" t="str">
        <f t="shared" si="179"/>
        <v>FALSO</v>
      </c>
      <c r="AJ794" s="55">
        <f t="shared" si="180"/>
        <v>0</v>
      </c>
      <c r="AK794" s="93">
        <f t="shared" si="181"/>
        <v>3</v>
      </c>
      <c r="AL794" s="96" t="str">
        <f t="shared" si="182"/>
        <v/>
      </c>
      <c r="AM794" s="93">
        <f t="shared" si="183"/>
        <v>1</v>
      </c>
      <c r="AN794" s="96" t="str">
        <f t="shared" si="184"/>
        <v/>
      </c>
      <c r="AO794" s="93">
        <f t="shared" si="185"/>
        <v>1</v>
      </c>
      <c r="AP794" s="96" t="str">
        <f t="shared" si="186"/>
        <v/>
      </c>
      <c r="AQ794" s="93">
        <f t="shared" si="187"/>
        <v>28</v>
      </c>
      <c r="AR794" s="96" t="b">
        <f t="shared" si="188"/>
        <v>1</v>
      </c>
      <c r="AS794" s="93">
        <f t="shared" si="189"/>
        <v>8</v>
      </c>
      <c r="AT794" s="96" t="b">
        <f t="shared" si="190"/>
        <v>0</v>
      </c>
      <c r="AU794" s="93" t="str">
        <f t="shared" si="191"/>
        <v>ARTPT-691</v>
      </c>
    </row>
    <row r="795" spans="1:47" x14ac:dyDescent="0.3">
      <c r="A795" t="s">
        <v>108</v>
      </c>
      <c r="B795" s="164" t="s">
        <v>3039</v>
      </c>
      <c r="C795" t="s">
        <v>2991</v>
      </c>
      <c r="D795" t="s">
        <v>1150</v>
      </c>
      <c r="E795" t="s">
        <v>90</v>
      </c>
      <c r="F795" t="s">
        <v>2465</v>
      </c>
      <c r="G795">
        <v>1</v>
      </c>
      <c r="H795" t="s">
        <v>3040</v>
      </c>
      <c r="I795">
        <v>1</v>
      </c>
      <c r="J795">
        <v>21600</v>
      </c>
      <c r="L795" t="s">
        <v>91</v>
      </c>
      <c r="M795" s="164" t="s">
        <v>3041</v>
      </c>
      <c r="N795" t="s">
        <v>99</v>
      </c>
      <c r="O795" t="s">
        <v>94</v>
      </c>
      <c r="P795" s="33">
        <v>46203.758333333331</v>
      </c>
      <c r="Q795" s="33">
        <v>46209</v>
      </c>
      <c r="R795" s="33">
        <v>46216</v>
      </c>
      <c r="S795" s="33">
        <v>46218</v>
      </c>
      <c r="T795" s="33">
        <v>46218</v>
      </c>
      <c r="U795" s="33">
        <v>46218</v>
      </c>
      <c r="V795" s="33">
        <v>46218</v>
      </c>
      <c r="Y795">
        <v>2</v>
      </c>
      <c r="AB795">
        <v>11</v>
      </c>
      <c r="AH795" s="55">
        <f t="shared" si="178"/>
        <v>6</v>
      </c>
      <c r="AI795" s="55" t="str">
        <f t="shared" si="179"/>
        <v>FALSO</v>
      </c>
      <c r="AJ795" s="55">
        <f t="shared" si="180"/>
        <v>0</v>
      </c>
      <c r="AK795" s="93">
        <f t="shared" si="181"/>
        <v>4</v>
      </c>
      <c r="AL795" s="96" t="str">
        <f t="shared" si="182"/>
        <v/>
      </c>
      <c r="AM795" s="93">
        <f t="shared" si="183"/>
        <v>2</v>
      </c>
      <c r="AN795" s="96" t="b">
        <f t="shared" si="184"/>
        <v>1</v>
      </c>
      <c r="AO795" s="93">
        <f t="shared" si="185"/>
        <v>1</v>
      </c>
      <c r="AP795" s="96" t="str">
        <f t="shared" si="186"/>
        <v/>
      </c>
      <c r="AQ795" s="93" t="str">
        <f t="shared" si="187"/>
        <v/>
      </c>
      <c r="AR795" s="96" t="str">
        <f t="shared" si="188"/>
        <v/>
      </c>
      <c r="AS795" s="93">
        <f t="shared" si="189"/>
        <v>11</v>
      </c>
      <c r="AT795" s="96" t="b">
        <f t="shared" si="190"/>
        <v>1</v>
      </c>
      <c r="AU795" s="93" t="str">
        <f t="shared" si="191"/>
        <v>ARTPT-379</v>
      </c>
    </row>
    <row r="796" spans="1:47" x14ac:dyDescent="0.3">
      <c r="A796" t="s">
        <v>100</v>
      </c>
      <c r="B796" s="164" t="s">
        <v>3042</v>
      </c>
      <c r="C796" t="s">
        <v>2834</v>
      </c>
      <c r="D796" t="s">
        <v>1150</v>
      </c>
      <c r="E796" t="s">
        <v>132</v>
      </c>
      <c r="F796" t="s">
        <v>2465</v>
      </c>
      <c r="G796">
        <v>3</v>
      </c>
      <c r="H796" t="s">
        <v>3043</v>
      </c>
      <c r="I796">
        <v>3</v>
      </c>
      <c r="J796">
        <v>64800</v>
      </c>
      <c r="L796" t="s">
        <v>91</v>
      </c>
      <c r="M796" s="164" t="s">
        <v>1145</v>
      </c>
      <c r="N796" t="s">
        <v>99</v>
      </c>
      <c r="O796" t="s">
        <v>94</v>
      </c>
      <c r="P796" s="33">
        <v>46203.679166666669</v>
      </c>
      <c r="Q796" s="33">
        <v>46251</v>
      </c>
      <c r="R796" s="33">
        <v>46259</v>
      </c>
      <c r="S796" s="33">
        <v>46262</v>
      </c>
      <c r="T796" s="33">
        <v>46262</v>
      </c>
      <c r="U796" s="33">
        <v>46262</v>
      </c>
      <c r="V796" s="33">
        <v>46262</v>
      </c>
      <c r="W796" s="33">
        <v>46274</v>
      </c>
      <c r="Y796">
        <v>3</v>
      </c>
      <c r="AB796">
        <v>43</v>
      </c>
      <c r="AH796" s="55">
        <f t="shared" si="178"/>
        <v>18</v>
      </c>
      <c r="AI796" s="55" t="str">
        <f t="shared" si="179"/>
        <v>FALSO</v>
      </c>
      <c r="AJ796" s="55">
        <f t="shared" si="180"/>
        <v>0</v>
      </c>
      <c r="AK796" s="93">
        <f t="shared" si="181"/>
        <v>34</v>
      </c>
      <c r="AL796" s="96" t="str">
        <f t="shared" si="182"/>
        <v/>
      </c>
      <c r="AM796" s="93">
        <f t="shared" si="183"/>
        <v>3</v>
      </c>
      <c r="AN796" s="96" t="b">
        <f t="shared" si="184"/>
        <v>1</v>
      </c>
      <c r="AO796" s="93">
        <f t="shared" si="185"/>
        <v>1</v>
      </c>
      <c r="AP796" s="96" t="str">
        <f t="shared" si="186"/>
        <v/>
      </c>
      <c r="AQ796" s="93">
        <f t="shared" si="187"/>
        <v>8</v>
      </c>
      <c r="AR796" s="96" t="str">
        <f t="shared" si="188"/>
        <v/>
      </c>
      <c r="AS796" s="93">
        <f t="shared" si="189"/>
        <v>43</v>
      </c>
      <c r="AT796" s="96" t="b">
        <f t="shared" si="190"/>
        <v>1</v>
      </c>
      <c r="AU796" s="93" t="str">
        <f t="shared" si="191"/>
        <v>ARTPT-680</v>
      </c>
    </row>
    <row r="797" spans="1:47" x14ac:dyDescent="0.3">
      <c r="A797" t="s">
        <v>95</v>
      </c>
      <c r="B797" s="164" t="s">
        <v>3044</v>
      </c>
      <c r="C797" t="s">
        <v>2834</v>
      </c>
      <c r="D797" t="s">
        <v>1150</v>
      </c>
      <c r="E797" t="s">
        <v>132</v>
      </c>
      <c r="F797" t="s">
        <v>2465</v>
      </c>
      <c r="G797">
        <v>5</v>
      </c>
      <c r="H797" t="s">
        <v>3045</v>
      </c>
      <c r="I797">
        <v>5</v>
      </c>
      <c r="J797">
        <v>86400</v>
      </c>
      <c r="L797" t="s">
        <v>91</v>
      </c>
      <c r="M797" s="164" t="s">
        <v>2885</v>
      </c>
      <c r="N797" t="s">
        <v>99</v>
      </c>
      <c r="O797" t="s">
        <v>94</v>
      </c>
      <c r="P797" s="33">
        <v>46203.615972222222</v>
      </c>
      <c r="Q797" s="33">
        <v>46251</v>
      </c>
      <c r="R797" s="33">
        <v>46254</v>
      </c>
      <c r="S797" s="33">
        <v>46258</v>
      </c>
      <c r="T797" s="33">
        <v>46258</v>
      </c>
      <c r="U797" s="33">
        <v>46259</v>
      </c>
      <c r="V797" s="33">
        <v>46259</v>
      </c>
      <c r="W797" s="33">
        <v>46280</v>
      </c>
      <c r="Y797">
        <v>2</v>
      </c>
      <c r="AB797">
        <v>40</v>
      </c>
      <c r="AC797">
        <v>55</v>
      </c>
      <c r="AH797" s="55">
        <f t="shared" si="178"/>
        <v>24</v>
      </c>
      <c r="AI797" s="55" t="str">
        <f t="shared" si="179"/>
        <v>FALSO</v>
      </c>
      <c r="AJ797" s="55">
        <f t="shared" si="180"/>
        <v>0</v>
      </c>
      <c r="AK797" s="93">
        <f t="shared" si="181"/>
        <v>34</v>
      </c>
      <c r="AL797" s="96" t="str">
        <f t="shared" si="182"/>
        <v/>
      </c>
      <c r="AM797" s="93">
        <f t="shared" si="183"/>
        <v>2</v>
      </c>
      <c r="AN797" s="96" t="b">
        <f t="shared" si="184"/>
        <v>1</v>
      </c>
      <c r="AO797" s="93">
        <f t="shared" si="185"/>
        <v>1</v>
      </c>
      <c r="AP797" s="96" t="str">
        <f t="shared" si="186"/>
        <v/>
      </c>
      <c r="AQ797" s="93">
        <f t="shared" si="187"/>
        <v>15</v>
      </c>
      <c r="AR797" s="96" t="str">
        <f t="shared" si="188"/>
        <v/>
      </c>
      <c r="AS797" s="93">
        <f t="shared" si="189"/>
        <v>55</v>
      </c>
      <c r="AT797" s="96" t="b">
        <f t="shared" si="190"/>
        <v>1</v>
      </c>
      <c r="AU797" s="93" t="str">
        <f t="shared" si="191"/>
        <v>SGGS-11290</v>
      </c>
    </row>
    <row r="798" spans="1:47" x14ac:dyDescent="0.3">
      <c r="A798" t="s">
        <v>108</v>
      </c>
      <c r="B798" s="164" t="s">
        <v>3046</v>
      </c>
      <c r="C798" t="s">
        <v>2954</v>
      </c>
      <c r="D798" t="s">
        <v>1150</v>
      </c>
      <c r="E798" t="s">
        <v>90</v>
      </c>
      <c r="F798" t="s">
        <v>2465</v>
      </c>
      <c r="G798">
        <v>1</v>
      </c>
      <c r="H798" t="s">
        <v>3047</v>
      </c>
      <c r="I798">
        <v>1</v>
      </c>
      <c r="J798">
        <v>21600</v>
      </c>
      <c r="L798" t="s">
        <v>91</v>
      </c>
      <c r="M798" s="164" t="s">
        <v>2893</v>
      </c>
      <c r="N798" t="s">
        <v>99</v>
      </c>
      <c r="O798" t="s">
        <v>94</v>
      </c>
      <c r="P798" s="33">
        <v>46203.614583333336</v>
      </c>
      <c r="Q798" s="33">
        <v>46223</v>
      </c>
      <c r="R798" s="33">
        <v>46225</v>
      </c>
      <c r="S798" s="33">
        <v>46227</v>
      </c>
      <c r="T798" s="33">
        <v>46227</v>
      </c>
      <c r="U798" s="33">
        <v>46227</v>
      </c>
      <c r="V798" s="33">
        <v>46227</v>
      </c>
      <c r="Y798">
        <v>2</v>
      </c>
      <c r="Z798">
        <v>1</v>
      </c>
      <c r="AB798">
        <v>18</v>
      </c>
      <c r="AH798" s="55">
        <f t="shared" si="178"/>
        <v>6</v>
      </c>
      <c r="AI798" s="55" t="str">
        <f t="shared" si="179"/>
        <v>FALSO</v>
      </c>
      <c r="AJ798" s="55">
        <f t="shared" si="180"/>
        <v>0</v>
      </c>
      <c r="AK798" s="93">
        <f t="shared" si="181"/>
        <v>14</v>
      </c>
      <c r="AL798" s="96" t="str">
        <f t="shared" si="182"/>
        <v/>
      </c>
      <c r="AM798" s="93">
        <f t="shared" si="183"/>
        <v>2</v>
      </c>
      <c r="AN798" s="96" t="b">
        <f t="shared" si="184"/>
        <v>1</v>
      </c>
      <c r="AO798" s="93">
        <f t="shared" si="185"/>
        <v>1</v>
      </c>
      <c r="AP798" s="96" t="b">
        <f t="shared" si="186"/>
        <v>1</v>
      </c>
      <c r="AQ798" s="93" t="str">
        <f t="shared" si="187"/>
        <v/>
      </c>
      <c r="AR798" s="96" t="str">
        <f t="shared" si="188"/>
        <v/>
      </c>
      <c r="AS798" s="93">
        <f t="shared" si="189"/>
        <v>18</v>
      </c>
      <c r="AT798" s="96" t="b">
        <f t="shared" si="190"/>
        <v>1</v>
      </c>
      <c r="AU798" s="93" t="str">
        <f t="shared" si="191"/>
        <v>ARTSG-270</v>
      </c>
    </row>
    <row r="799" spans="1:47" x14ac:dyDescent="0.3">
      <c r="A799" t="s">
        <v>95</v>
      </c>
      <c r="B799" s="164" t="s">
        <v>3048</v>
      </c>
      <c r="C799" t="s">
        <v>2991</v>
      </c>
      <c r="D799" t="s">
        <v>1150</v>
      </c>
      <c r="E799" t="s">
        <v>132</v>
      </c>
      <c r="F799" t="s">
        <v>2465</v>
      </c>
      <c r="G799">
        <v>1</v>
      </c>
      <c r="H799" t="s">
        <v>3049</v>
      </c>
      <c r="I799">
        <v>1</v>
      </c>
      <c r="J799">
        <v>21600</v>
      </c>
      <c r="L799" t="s">
        <v>91</v>
      </c>
      <c r="M799" s="164" t="s">
        <v>2947</v>
      </c>
      <c r="N799" t="s">
        <v>99</v>
      </c>
      <c r="O799" t="s">
        <v>94</v>
      </c>
      <c r="P799" s="33">
        <v>46203.505555555559</v>
      </c>
      <c r="Q799" s="33">
        <v>46209</v>
      </c>
      <c r="R799" s="33">
        <v>46216</v>
      </c>
      <c r="S799" s="33">
        <v>46217</v>
      </c>
      <c r="T799" s="33">
        <v>46217</v>
      </c>
      <c r="U799" s="33">
        <v>46218</v>
      </c>
      <c r="V799" s="33">
        <v>46218</v>
      </c>
      <c r="W799" s="33">
        <v>46227</v>
      </c>
      <c r="Y799">
        <v>1</v>
      </c>
      <c r="AB799">
        <v>11</v>
      </c>
      <c r="AC799">
        <v>18</v>
      </c>
      <c r="AG799" t="s">
        <v>2280</v>
      </c>
      <c r="AH799" s="55">
        <f t="shared" si="178"/>
        <v>6</v>
      </c>
      <c r="AI799" s="55" t="str">
        <f t="shared" si="179"/>
        <v>FALSO</v>
      </c>
      <c r="AJ799" s="55">
        <f t="shared" si="180"/>
        <v>0</v>
      </c>
      <c r="AK799" s="93">
        <f t="shared" si="181"/>
        <v>4</v>
      </c>
      <c r="AL799" s="96" t="str">
        <f t="shared" si="182"/>
        <v/>
      </c>
      <c r="AM799" s="93">
        <f t="shared" si="183"/>
        <v>1</v>
      </c>
      <c r="AN799" s="96" t="b">
        <f t="shared" si="184"/>
        <v>1</v>
      </c>
      <c r="AO799" s="93">
        <f t="shared" si="185"/>
        <v>1</v>
      </c>
      <c r="AP799" s="96" t="str">
        <f t="shared" si="186"/>
        <v/>
      </c>
      <c r="AQ799" s="93">
        <f t="shared" si="187"/>
        <v>7</v>
      </c>
      <c r="AR799" s="96" t="str">
        <f t="shared" si="188"/>
        <v/>
      </c>
      <c r="AS799" s="93">
        <f t="shared" si="189"/>
        <v>18</v>
      </c>
      <c r="AT799" s="96" t="b">
        <f t="shared" si="190"/>
        <v>1</v>
      </c>
      <c r="AU799" s="93" t="str">
        <f t="shared" si="191"/>
        <v>ARTPT-691</v>
      </c>
    </row>
    <row r="800" spans="1:47" x14ac:dyDescent="0.3">
      <c r="A800" t="s">
        <v>84</v>
      </c>
      <c r="B800" s="164" t="s">
        <v>3050</v>
      </c>
      <c r="C800" t="s">
        <v>3023</v>
      </c>
      <c r="D800" t="s">
        <v>1150</v>
      </c>
      <c r="E800" t="s">
        <v>90</v>
      </c>
      <c r="F800" t="s">
        <v>2465</v>
      </c>
      <c r="H800" t="s">
        <v>2576</v>
      </c>
      <c r="J800">
        <v>3600</v>
      </c>
      <c r="L800" t="s">
        <v>91</v>
      </c>
      <c r="O800" t="s">
        <v>135</v>
      </c>
      <c r="P800" s="33">
        <v>46203.419444444444</v>
      </c>
      <c r="Q800" s="33">
        <v>46209</v>
      </c>
      <c r="R800" s="33">
        <v>46209</v>
      </c>
      <c r="AH800" s="55">
        <f t="shared" si="178"/>
        <v>1</v>
      </c>
      <c r="AI800" s="55" t="str">
        <f t="shared" si="179"/>
        <v>FALSO</v>
      </c>
      <c r="AJ800" s="55">
        <f t="shared" si="180"/>
        <v>0</v>
      </c>
      <c r="AK800" s="93" t="str">
        <f t="shared" si="181"/>
        <v/>
      </c>
      <c r="AL800" s="96" t="str">
        <f t="shared" si="182"/>
        <v/>
      </c>
      <c r="AM800" s="93" t="str">
        <f t="shared" si="183"/>
        <v/>
      </c>
      <c r="AN800" s="96" t="str">
        <f t="shared" si="184"/>
        <v/>
      </c>
      <c r="AO800" s="93" t="str">
        <f t="shared" si="185"/>
        <v/>
      </c>
      <c r="AP800" s="96" t="str">
        <f t="shared" si="186"/>
        <v/>
      </c>
      <c r="AQ800" s="93" t="str">
        <f t="shared" si="187"/>
        <v/>
      </c>
      <c r="AR800" s="96" t="str">
        <f t="shared" si="188"/>
        <v/>
      </c>
      <c r="AS800" s="93" t="str">
        <f t="shared" si="189"/>
        <v/>
      </c>
      <c r="AT800" s="96" t="str">
        <f t="shared" si="190"/>
        <v/>
      </c>
      <c r="AU800" s="93" t="str">
        <f t="shared" si="191"/>
        <v/>
      </c>
    </row>
    <row r="801" spans="1:47" x14ac:dyDescent="0.3">
      <c r="A801" t="s">
        <v>84</v>
      </c>
      <c r="B801" s="164" t="s">
        <v>3051</v>
      </c>
      <c r="C801" t="s">
        <v>3023</v>
      </c>
      <c r="D801" t="s">
        <v>1150</v>
      </c>
      <c r="E801" t="s">
        <v>90</v>
      </c>
      <c r="F801" t="s">
        <v>2465</v>
      </c>
      <c r="H801" t="s">
        <v>3052</v>
      </c>
      <c r="L801" t="s">
        <v>91</v>
      </c>
      <c r="O801" t="s">
        <v>135</v>
      </c>
      <c r="P801" s="33">
        <v>46203.418749999997</v>
      </c>
      <c r="Q801" s="33">
        <v>46209</v>
      </c>
      <c r="R801" s="33">
        <v>46209</v>
      </c>
      <c r="AH801" s="55" t="str">
        <f t="shared" si="178"/>
        <v/>
      </c>
      <c r="AI801" s="55" t="str">
        <f t="shared" si="179"/>
        <v>FALSO</v>
      </c>
      <c r="AJ801" s="55">
        <f t="shared" si="180"/>
        <v>0</v>
      </c>
      <c r="AK801" s="93" t="str">
        <f t="shared" si="181"/>
        <v/>
      </c>
      <c r="AL801" s="96" t="str">
        <f t="shared" si="182"/>
        <v/>
      </c>
      <c r="AM801" s="93" t="str">
        <f t="shared" si="183"/>
        <v/>
      </c>
      <c r="AN801" s="96" t="str">
        <f t="shared" si="184"/>
        <v/>
      </c>
      <c r="AO801" s="93" t="str">
        <f t="shared" si="185"/>
        <v/>
      </c>
      <c r="AP801" s="96" t="str">
        <f t="shared" si="186"/>
        <v/>
      </c>
      <c r="AQ801" s="93" t="str">
        <f t="shared" si="187"/>
        <v/>
      </c>
      <c r="AR801" s="96" t="str">
        <f t="shared" si="188"/>
        <v/>
      </c>
      <c r="AS801" s="93" t="str">
        <f t="shared" si="189"/>
        <v/>
      </c>
      <c r="AT801" s="96" t="str">
        <f t="shared" si="190"/>
        <v/>
      </c>
      <c r="AU801" s="93" t="str">
        <f t="shared" si="191"/>
        <v/>
      </c>
    </row>
    <row r="802" spans="1:47" x14ac:dyDescent="0.3">
      <c r="A802" t="s">
        <v>96</v>
      </c>
      <c r="B802" s="164" t="s">
        <v>3053</v>
      </c>
      <c r="C802" t="s">
        <v>2464</v>
      </c>
      <c r="D802" t="s">
        <v>1150</v>
      </c>
      <c r="E802" t="s">
        <v>132</v>
      </c>
      <c r="F802" t="s">
        <v>2465</v>
      </c>
      <c r="G802">
        <v>5</v>
      </c>
      <c r="H802" t="s">
        <v>3054</v>
      </c>
      <c r="I802">
        <v>5</v>
      </c>
      <c r="J802">
        <v>97200</v>
      </c>
      <c r="L802" t="s">
        <v>91</v>
      </c>
      <c r="N802" t="s">
        <v>99</v>
      </c>
      <c r="O802" t="s">
        <v>94</v>
      </c>
      <c r="P802" s="33">
        <v>46202.737500000003</v>
      </c>
      <c r="Q802" s="33">
        <v>46279</v>
      </c>
      <c r="R802" s="33">
        <v>46281</v>
      </c>
      <c r="S802" s="33">
        <v>46290</v>
      </c>
      <c r="T802" s="33">
        <v>46290</v>
      </c>
      <c r="U802" s="33">
        <v>46290</v>
      </c>
      <c r="V802" s="33">
        <v>46290</v>
      </c>
      <c r="W802" s="33">
        <v>46290</v>
      </c>
      <c r="Y802">
        <v>7</v>
      </c>
      <c r="AA802">
        <v>1</v>
      </c>
      <c r="AB802">
        <v>64</v>
      </c>
      <c r="AC802">
        <v>64</v>
      </c>
      <c r="AH802" s="55">
        <f t="shared" si="178"/>
        <v>27</v>
      </c>
      <c r="AI802" s="55" t="str">
        <f t="shared" si="179"/>
        <v>FALSO</v>
      </c>
      <c r="AJ802" s="55">
        <f t="shared" si="180"/>
        <v>0</v>
      </c>
      <c r="AK802" s="93">
        <f t="shared" si="181"/>
        <v>55</v>
      </c>
      <c r="AL802" s="96" t="str">
        <f t="shared" si="182"/>
        <v/>
      </c>
      <c r="AM802" s="93">
        <f t="shared" si="183"/>
        <v>7</v>
      </c>
      <c r="AN802" s="96" t="b">
        <f t="shared" si="184"/>
        <v>1</v>
      </c>
      <c r="AO802" s="93">
        <f t="shared" si="185"/>
        <v>1</v>
      </c>
      <c r="AP802" s="96" t="str">
        <f t="shared" si="186"/>
        <v/>
      </c>
      <c r="AQ802" s="93">
        <f t="shared" si="187"/>
        <v>1</v>
      </c>
      <c r="AR802" s="96" t="b">
        <f t="shared" si="188"/>
        <v>1</v>
      </c>
      <c r="AS802" s="93">
        <f t="shared" si="189"/>
        <v>64</v>
      </c>
      <c r="AT802" s="96" t="b">
        <f t="shared" si="190"/>
        <v>1</v>
      </c>
      <c r="AU802" s="93" t="str">
        <f t="shared" si="191"/>
        <v/>
      </c>
    </row>
    <row r="803" spans="1:47" x14ac:dyDescent="0.3">
      <c r="A803" t="s">
        <v>96</v>
      </c>
      <c r="B803" s="164" t="s">
        <v>3055</v>
      </c>
      <c r="C803" t="s">
        <v>2647</v>
      </c>
      <c r="D803" t="s">
        <v>1150</v>
      </c>
      <c r="E803" t="s">
        <v>132</v>
      </c>
      <c r="F803" t="s">
        <v>2465</v>
      </c>
      <c r="G803">
        <v>3</v>
      </c>
      <c r="H803" t="s">
        <v>3056</v>
      </c>
      <c r="I803">
        <v>3</v>
      </c>
      <c r="J803">
        <v>64800</v>
      </c>
      <c r="L803" t="s">
        <v>91</v>
      </c>
      <c r="N803" t="s">
        <v>99</v>
      </c>
      <c r="O803" t="s">
        <v>94</v>
      </c>
      <c r="P803" s="33">
        <v>46202.731944444444</v>
      </c>
      <c r="Q803" s="33">
        <v>46265</v>
      </c>
      <c r="R803" s="33">
        <v>46274</v>
      </c>
      <c r="S803" s="33">
        <v>46276</v>
      </c>
      <c r="T803" s="33">
        <v>46276</v>
      </c>
      <c r="U803" s="33">
        <v>46276</v>
      </c>
      <c r="V803" s="33">
        <v>46276</v>
      </c>
      <c r="W803" s="33">
        <v>46289</v>
      </c>
      <c r="Y803">
        <v>2</v>
      </c>
      <c r="AA803">
        <v>9</v>
      </c>
      <c r="AB803">
        <v>54</v>
      </c>
      <c r="AC803">
        <v>63</v>
      </c>
      <c r="AH803" s="55">
        <f t="shared" si="178"/>
        <v>18</v>
      </c>
      <c r="AI803" s="55" t="str">
        <f t="shared" si="179"/>
        <v>FALSO</v>
      </c>
      <c r="AJ803" s="55">
        <f t="shared" si="180"/>
        <v>0</v>
      </c>
      <c r="AK803" s="93">
        <f t="shared" si="181"/>
        <v>45</v>
      </c>
      <c r="AL803" s="96" t="str">
        <f t="shared" si="182"/>
        <v/>
      </c>
      <c r="AM803" s="93">
        <f t="shared" si="183"/>
        <v>2</v>
      </c>
      <c r="AN803" s="96" t="b">
        <f t="shared" si="184"/>
        <v>1</v>
      </c>
      <c r="AO803" s="93">
        <f t="shared" si="185"/>
        <v>1</v>
      </c>
      <c r="AP803" s="96" t="str">
        <f t="shared" si="186"/>
        <v/>
      </c>
      <c r="AQ803" s="93">
        <f t="shared" si="187"/>
        <v>9</v>
      </c>
      <c r="AR803" s="96" t="b">
        <f t="shared" si="188"/>
        <v>1</v>
      </c>
      <c r="AS803" s="93">
        <f t="shared" si="189"/>
        <v>63</v>
      </c>
      <c r="AT803" s="96" t="b">
        <f t="shared" si="190"/>
        <v>1</v>
      </c>
      <c r="AU803" s="93" t="str">
        <f t="shared" si="191"/>
        <v/>
      </c>
    </row>
    <row r="804" spans="1:47" x14ac:dyDescent="0.3">
      <c r="A804" t="s">
        <v>96</v>
      </c>
      <c r="B804" s="164" t="s">
        <v>3057</v>
      </c>
      <c r="C804" t="s">
        <v>2834</v>
      </c>
      <c r="D804" t="s">
        <v>1150</v>
      </c>
      <c r="E804" t="s">
        <v>132</v>
      </c>
      <c r="F804" t="s">
        <v>2465</v>
      </c>
      <c r="G804">
        <v>1</v>
      </c>
      <c r="H804" t="s">
        <v>3058</v>
      </c>
      <c r="I804">
        <v>1</v>
      </c>
      <c r="J804">
        <v>43200</v>
      </c>
      <c r="L804" t="s">
        <v>91</v>
      </c>
      <c r="N804" t="s">
        <v>99</v>
      </c>
      <c r="O804" t="s">
        <v>94</v>
      </c>
      <c r="P804" s="33">
        <v>46202.731944444444</v>
      </c>
      <c r="Q804" s="33">
        <v>46251</v>
      </c>
      <c r="R804" s="33">
        <v>46254</v>
      </c>
      <c r="S804" s="33">
        <v>46254</v>
      </c>
      <c r="T804" s="33">
        <v>46254</v>
      </c>
      <c r="U804" s="33">
        <v>46254</v>
      </c>
      <c r="V804" s="33">
        <v>46254</v>
      </c>
      <c r="W804" s="33">
        <v>46254</v>
      </c>
      <c r="Y804">
        <v>1</v>
      </c>
      <c r="AH804" s="55">
        <f t="shared" si="178"/>
        <v>12</v>
      </c>
      <c r="AI804" s="55" t="str">
        <f t="shared" si="179"/>
        <v>FALSO</v>
      </c>
      <c r="AJ804" s="55">
        <f t="shared" si="180"/>
        <v>0</v>
      </c>
      <c r="AK804" s="93">
        <f t="shared" si="181"/>
        <v>35</v>
      </c>
      <c r="AL804" s="96" t="str">
        <f t="shared" si="182"/>
        <v/>
      </c>
      <c r="AM804" s="93">
        <f t="shared" si="183"/>
        <v>1</v>
      </c>
      <c r="AN804" s="96" t="b">
        <f t="shared" si="184"/>
        <v>1</v>
      </c>
      <c r="AO804" s="93">
        <f t="shared" si="185"/>
        <v>1</v>
      </c>
      <c r="AP804" s="96" t="str">
        <f t="shared" si="186"/>
        <v/>
      </c>
      <c r="AQ804" s="93">
        <f t="shared" si="187"/>
        <v>1</v>
      </c>
      <c r="AR804" s="96" t="str">
        <f t="shared" si="188"/>
        <v/>
      </c>
      <c r="AS804" s="93">
        <f t="shared" si="189"/>
        <v>38</v>
      </c>
      <c r="AT804" s="96" t="b">
        <f t="shared" si="190"/>
        <v>0</v>
      </c>
      <c r="AU804" s="93" t="str">
        <f t="shared" si="191"/>
        <v/>
      </c>
    </row>
    <row r="805" spans="1:47" x14ac:dyDescent="0.3">
      <c r="A805" t="s">
        <v>96</v>
      </c>
      <c r="B805" s="164" t="s">
        <v>3059</v>
      </c>
      <c r="C805" t="s">
        <v>2890</v>
      </c>
      <c r="D805" t="s">
        <v>1150</v>
      </c>
      <c r="E805" t="s">
        <v>132</v>
      </c>
      <c r="F805" t="s">
        <v>2465</v>
      </c>
      <c r="G805">
        <v>1</v>
      </c>
      <c r="H805" t="s">
        <v>3060</v>
      </c>
      <c r="I805">
        <v>1</v>
      </c>
      <c r="L805" t="s">
        <v>91</v>
      </c>
      <c r="N805" t="s">
        <v>99</v>
      </c>
      <c r="O805" t="s">
        <v>94</v>
      </c>
      <c r="P805" s="33">
        <v>46202.728472222225</v>
      </c>
      <c r="Q805" s="33">
        <v>46237</v>
      </c>
      <c r="R805" s="33">
        <v>46247</v>
      </c>
      <c r="S805" s="33">
        <v>46247</v>
      </c>
      <c r="T805" s="33">
        <v>46247</v>
      </c>
      <c r="U805" s="33">
        <v>46247</v>
      </c>
      <c r="V805" s="33">
        <v>46247</v>
      </c>
      <c r="W805" s="33">
        <v>46254</v>
      </c>
      <c r="Y805">
        <v>1</v>
      </c>
      <c r="Z805">
        <v>1</v>
      </c>
      <c r="AB805">
        <v>33</v>
      </c>
      <c r="AH805" s="55" t="str">
        <f t="shared" si="178"/>
        <v/>
      </c>
      <c r="AI805" s="55" t="str">
        <f t="shared" si="179"/>
        <v>FALSO</v>
      </c>
      <c r="AJ805" s="55">
        <f t="shared" si="180"/>
        <v>0</v>
      </c>
      <c r="AK805" s="93">
        <f t="shared" si="181"/>
        <v>25</v>
      </c>
      <c r="AL805" s="96" t="str">
        <f t="shared" si="182"/>
        <v/>
      </c>
      <c r="AM805" s="93">
        <f t="shared" si="183"/>
        <v>1</v>
      </c>
      <c r="AN805" s="96" t="b">
        <f t="shared" si="184"/>
        <v>1</v>
      </c>
      <c r="AO805" s="93">
        <f t="shared" si="185"/>
        <v>1</v>
      </c>
      <c r="AP805" s="96" t="b">
        <f t="shared" si="186"/>
        <v>1</v>
      </c>
      <c r="AQ805" s="93">
        <f t="shared" si="187"/>
        <v>5</v>
      </c>
      <c r="AR805" s="96" t="str">
        <f t="shared" si="188"/>
        <v/>
      </c>
      <c r="AS805" s="93">
        <f t="shared" si="189"/>
        <v>38</v>
      </c>
      <c r="AT805" s="96" t="b">
        <f t="shared" si="190"/>
        <v>0</v>
      </c>
      <c r="AU805" s="93" t="str">
        <f t="shared" si="191"/>
        <v/>
      </c>
    </row>
    <row r="806" spans="1:47" x14ac:dyDescent="0.3">
      <c r="A806" t="s">
        <v>96</v>
      </c>
      <c r="B806" s="164" t="s">
        <v>3061</v>
      </c>
      <c r="C806" t="s">
        <v>2954</v>
      </c>
      <c r="D806" t="s">
        <v>1150</v>
      </c>
      <c r="E806" t="s">
        <v>109</v>
      </c>
      <c r="F806" t="s">
        <v>2465</v>
      </c>
      <c r="G806">
        <v>1</v>
      </c>
      <c r="H806" t="s">
        <v>3062</v>
      </c>
      <c r="I806">
        <v>1</v>
      </c>
      <c r="J806">
        <v>3600</v>
      </c>
      <c r="L806" t="s">
        <v>91</v>
      </c>
      <c r="N806" t="s">
        <v>99</v>
      </c>
      <c r="O806" t="s">
        <v>109</v>
      </c>
      <c r="P806" s="33">
        <v>46202.726388888892</v>
      </c>
      <c r="Q806" s="33">
        <v>46223</v>
      </c>
      <c r="AH806" s="55">
        <f t="shared" si="178"/>
        <v>1</v>
      </c>
      <c r="AI806" s="55" t="str">
        <f t="shared" si="179"/>
        <v>FALSO</v>
      </c>
      <c r="AJ806" s="55">
        <f t="shared" si="180"/>
        <v>0</v>
      </c>
      <c r="AK806" s="93">
        <f t="shared" si="181"/>
        <v>15</v>
      </c>
      <c r="AL806" s="96" t="str">
        <f t="shared" si="182"/>
        <v/>
      </c>
      <c r="AM806" s="93" t="str">
        <f t="shared" si="183"/>
        <v/>
      </c>
      <c r="AN806" s="96" t="str">
        <f t="shared" si="184"/>
        <v/>
      </c>
      <c r="AO806" s="93" t="str">
        <f t="shared" si="185"/>
        <v/>
      </c>
      <c r="AP806" s="96" t="str">
        <f t="shared" si="186"/>
        <v/>
      </c>
      <c r="AQ806" s="93" t="str">
        <f t="shared" si="187"/>
        <v/>
      </c>
      <c r="AR806" s="96" t="str">
        <f t="shared" si="188"/>
        <v/>
      </c>
      <c r="AS806" s="93" t="str">
        <f t="shared" si="189"/>
        <v/>
      </c>
      <c r="AT806" s="96" t="b">
        <f t="shared" si="190"/>
        <v>1</v>
      </c>
      <c r="AU806" s="93" t="str">
        <f t="shared" si="191"/>
        <v/>
      </c>
    </row>
    <row r="807" spans="1:47" x14ac:dyDescent="0.3">
      <c r="A807" t="s">
        <v>96</v>
      </c>
      <c r="B807" s="164" t="s">
        <v>3063</v>
      </c>
      <c r="C807" t="s">
        <v>2991</v>
      </c>
      <c r="D807" t="s">
        <v>1150</v>
      </c>
      <c r="E807" t="s">
        <v>132</v>
      </c>
      <c r="F807" t="s">
        <v>2465</v>
      </c>
      <c r="G807">
        <v>1</v>
      </c>
      <c r="H807" t="s">
        <v>3064</v>
      </c>
      <c r="I807">
        <v>1</v>
      </c>
      <c r="J807">
        <v>3600</v>
      </c>
      <c r="L807" t="s">
        <v>91</v>
      </c>
      <c r="N807" t="s">
        <v>99</v>
      </c>
      <c r="O807" t="s">
        <v>94</v>
      </c>
      <c r="P807" s="33">
        <v>46202.725694444445</v>
      </c>
      <c r="Q807" s="33">
        <v>46209</v>
      </c>
      <c r="R807" s="33">
        <v>46220</v>
      </c>
      <c r="S807" s="33">
        <v>46220</v>
      </c>
      <c r="T807" s="33">
        <v>46220</v>
      </c>
      <c r="U807" s="33">
        <v>46220</v>
      </c>
      <c r="V807" s="33">
        <v>46220</v>
      </c>
      <c r="W807" s="33">
        <v>46254</v>
      </c>
      <c r="Y807">
        <v>1</v>
      </c>
      <c r="AA807">
        <v>24</v>
      </c>
      <c r="AB807">
        <v>14</v>
      </c>
      <c r="AC807">
        <v>38</v>
      </c>
      <c r="AH807" s="55">
        <f t="shared" si="178"/>
        <v>1</v>
      </c>
      <c r="AI807" s="55" t="str">
        <f t="shared" si="179"/>
        <v>FALSO</v>
      </c>
      <c r="AJ807" s="55">
        <f t="shared" si="180"/>
        <v>0</v>
      </c>
      <c r="AK807" s="93">
        <f t="shared" si="181"/>
        <v>5</v>
      </c>
      <c r="AL807" s="96" t="str">
        <f t="shared" si="182"/>
        <v/>
      </c>
      <c r="AM807" s="93">
        <f t="shared" si="183"/>
        <v>1</v>
      </c>
      <c r="AN807" s="96" t="b">
        <f t="shared" si="184"/>
        <v>1</v>
      </c>
      <c r="AO807" s="93">
        <f t="shared" si="185"/>
        <v>1</v>
      </c>
      <c r="AP807" s="96" t="str">
        <f t="shared" si="186"/>
        <v/>
      </c>
      <c r="AQ807" s="93">
        <f t="shared" si="187"/>
        <v>24</v>
      </c>
      <c r="AR807" s="96" t="b">
        <f t="shared" si="188"/>
        <v>1</v>
      </c>
      <c r="AS807" s="93">
        <f t="shared" si="189"/>
        <v>38</v>
      </c>
      <c r="AT807" s="96" t="b">
        <f t="shared" si="190"/>
        <v>1</v>
      </c>
      <c r="AU807" s="93" t="str">
        <f t="shared" si="191"/>
        <v/>
      </c>
    </row>
    <row r="808" spans="1:47" x14ac:dyDescent="0.3">
      <c r="A808" t="s">
        <v>96</v>
      </c>
      <c r="B808" s="164" t="s">
        <v>3065</v>
      </c>
      <c r="C808" t="s">
        <v>2954</v>
      </c>
      <c r="D808" t="s">
        <v>1150</v>
      </c>
      <c r="E808" t="s">
        <v>132</v>
      </c>
      <c r="F808" t="s">
        <v>2465</v>
      </c>
      <c r="G808">
        <v>3</v>
      </c>
      <c r="H808" t="s">
        <v>3066</v>
      </c>
      <c r="I808">
        <v>3</v>
      </c>
      <c r="J808">
        <v>64800</v>
      </c>
      <c r="L808" t="s">
        <v>91</v>
      </c>
      <c r="M808" s="164" t="s">
        <v>3067</v>
      </c>
      <c r="N808" t="s">
        <v>99</v>
      </c>
      <c r="O808" t="s">
        <v>94</v>
      </c>
      <c r="P808" s="33">
        <v>46202.717361111114</v>
      </c>
      <c r="Q808" s="33">
        <v>46223</v>
      </c>
      <c r="R808" s="33">
        <v>46224</v>
      </c>
      <c r="S808" s="33">
        <v>46233</v>
      </c>
      <c r="T808" s="33">
        <v>46233</v>
      </c>
      <c r="U808" s="33">
        <v>46233</v>
      </c>
      <c r="V808" s="33">
        <v>46233</v>
      </c>
      <c r="W808" s="33">
        <v>46274</v>
      </c>
      <c r="Y808">
        <v>7</v>
      </c>
      <c r="AB808">
        <v>23</v>
      </c>
      <c r="AH808" s="55">
        <f t="shared" si="178"/>
        <v>18</v>
      </c>
      <c r="AI808" s="55" t="str">
        <f t="shared" si="179"/>
        <v>FALSO</v>
      </c>
      <c r="AJ808" s="55">
        <f t="shared" si="180"/>
        <v>0</v>
      </c>
      <c r="AK808" s="93">
        <f t="shared" si="181"/>
        <v>15</v>
      </c>
      <c r="AL808" s="96" t="str">
        <f t="shared" si="182"/>
        <v/>
      </c>
      <c r="AM808" s="93">
        <f t="shared" si="183"/>
        <v>7</v>
      </c>
      <c r="AN808" s="96" t="b">
        <f t="shared" si="184"/>
        <v>1</v>
      </c>
      <c r="AO808" s="93">
        <f t="shared" si="185"/>
        <v>1</v>
      </c>
      <c r="AP808" s="96" t="str">
        <f t="shared" si="186"/>
        <v/>
      </c>
      <c r="AQ808" s="93">
        <f t="shared" si="187"/>
        <v>29</v>
      </c>
      <c r="AR808" s="96" t="str">
        <f t="shared" si="188"/>
        <v/>
      </c>
      <c r="AS808" s="93">
        <f t="shared" si="189"/>
        <v>52</v>
      </c>
      <c r="AT808" s="96" t="b">
        <f t="shared" si="190"/>
        <v>0</v>
      </c>
      <c r="AU808" s="93" t="str">
        <f t="shared" si="191"/>
        <v>ARTSG-185</v>
      </c>
    </row>
    <row r="809" spans="1:47" x14ac:dyDescent="0.3">
      <c r="A809" t="s">
        <v>96</v>
      </c>
      <c r="B809" s="164" t="s">
        <v>3068</v>
      </c>
      <c r="C809" t="s">
        <v>2991</v>
      </c>
      <c r="D809" t="s">
        <v>1150</v>
      </c>
      <c r="E809" t="s">
        <v>132</v>
      </c>
      <c r="F809" t="s">
        <v>2465</v>
      </c>
      <c r="G809">
        <v>5</v>
      </c>
      <c r="H809" t="s">
        <v>3066</v>
      </c>
      <c r="I809">
        <v>5</v>
      </c>
      <c r="J809">
        <v>111600</v>
      </c>
      <c r="L809" t="s">
        <v>91</v>
      </c>
      <c r="M809" s="164" t="s">
        <v>3067</v>
      </c>
      <c r="N809" t="s">
        <v>99</v>
      </c>
      <c r="O809" t="s">
        <v>94</v>
      </c>
      <c r="P809" s="33">
        <v>46202.716666666667</v>
      </c>
      <c r="Q809" s="33">
        <v>46209</v>
      </c>
      <c r="R809" s="33">
        <v>46216</v>
      </c>
      <c r="S809" s="33">
        <v>46220</v>
      </c>
      <c r="T809" s="33">
        <v>46220</v>
      </c>
      <c r="U809" s="33">
        <v>46220</v>
      </c>
      <c r="V809" s="33">
        <v>46220</v>
      </c>
      <c r="W809" s="33">
        <v>46246</v>
      </c>
      <c r="Y809">
        <v>4</v>
      </c>
      <c r="AB809">
        <v>14</v>
      </c>
      <c r="AH809" s="55">
        <f t="shared" si="178"/>
        <v>31</v>
      </c>
      <c r="AI809" s="55" t="str">
        <f t="shared" si="179"/>
        <v>FALSO</v>
      </c>
      <c r="AJ809" s="55">
        <f t="shared" si="180"/>
        <v>0</v>
      </c>
      <c r="AK809" s="93">
        <f t="shared" si="181"/>
        <v>5</v>
      </c>
      <c r="AL809" s="96" t="str">
        <f t="shared" si="182"/>
        <v/>
      </c>
      <c r="AM809" s="93">
        <f t="shared" si="183"/>
        <v>4</v>
      </c>
      <c r="AN809" s="96" t="b">
        <f t="shared" si="184"/>
        <v>1</v>
      </c>
      <c r="AO809" s="93">
        <f t="shared" si="185"/>
        <v>1</v>
      </c>
      <c r="AP809" s="96" t="str">
        <f t="shared" si="186"/>
        <v/>
      </c>
      <c r="AQ809" s="93">
        <f t="shared" si="187"/>
        <v>18</v>
      </c>
      <c r="AR809" s="96" t="str">
        <f t="shared" si="188"/>
        <v/>
      </c>
      <c r="AS809" s="93">
        <f t="shared" si="189"/>
        <v>32</v>
      </c>
      <c r="AT809" s="96" t="b">
        <f t="shared" si="190"/>
        <v>0</v>
      </c>
      <c r="AU809" s="93" t="str">
        <f t="shared" si="191"/>
        <v>ARTSG-185</v>
      </c>
    </row>
    <row r="810" spans="1:47" x14ac:dyDescent="0.3">
      <c r="A810" t="s">
        <v>95</v>
      </c>
      <c r="B810" s="164" t="s">
        <v>3069</v>
      </c>
      <c r="C810" t="s">
        <v>2954</v>
      </c>
      <c r="D810" t="s">
        <v>1150</v>
      </c>
      <c r="E810" t="s">
        <v>132</v>
      </c>
      <c r="F810" t="s">
        <v>2465</v>
      </c>
      <c r="G810">
        <v>3</v>
      </c>
      <c r="H810" t="s">
        <v>3070</v>
      </c>
      <c r="I810">
        <v>3</v>
      </c>
      <c r="J810">
        <v>64800</v>
      </c>
      <c r="L810" t="s">
        <v>91</v>
      </c>
      <c r="M810" s="164" t="s">
        <v>3071</v>
      </c>
      <c r="N810" t="s">
        <v>99</v>
      </c>
      <c r="O810" t="s">
        <v>94</v>
      </c>
      <c r="P810" s="33">
        <v>46202.507638888892</v>
      </c>
      <c r="Q810" s="33">
        <v>46223</v>
      </c>
      <c r="R810" s="33">
        <v>46224</v>
      </c>
      <c r="S810" s="33">
        <v>46234</v>
      </c>
      <c r="T810" s="33">
        <v>46234</v>
      </c>
      <c r="U810" s="33">
        <v>46234</v>
      </c>
      <c r="V810" s="33">
        <v>46234</v>
      </c>
      <c r="W810" s="33">
        <v>46254</v>
      </c>
      <c r="Y810">
        <v>8</v>
      </c>
      <c r="AB810">
        <v>24</v>
      </c>
      <c r="AC810">
        <v>38</v>
      </c>
      <c r="AH810" s="55">
        <f t="shared" si="178"/>
        <v>18</v>
      </c>
      <c r="AI810" s="55" t="str">
        <f t="shared" si="179"/>
        <v>FALSO</v>
      </c>
      <c r="AJ810" s="55">
        <f t="shared" si="180"/>
        <v>0</v>
      </c>
      <c r="AK810" s="93">
        <f t="shared" si="181"/>
        <v>15</v>
      </c>
      <c r="AL810" s="96" t="str">
        <f t="shared" si="182"/>
        <v/>
      </c>
      <c r="AM810" s="93">
        <f t="shared" si="183"/>
        <v>8</v>
      </c>
      <c r="AN810" s="96" t="b">
        <f t="shared" si="184"/>
        <v>1</v>
      </c>
      <c r="AO810" s="93">
        <f t="shared" si="185"/>
        <v>1</v>
      </c>
      <c r="AP810" s="96" t="str">
        <f t="shared" si="186"/>
        <v/>
      </c>
      <c r="AQ810" s="93">
        <f t="shared" si="187"/>
        <v>14</v>
      </c>
      <c r="AR810" s="96" t="str">
        <f t="shared" si="188"/>
        <v/>
      </c>
      <c r="AS810" s="93">
        <f t="shared" si="189"/>
        <v>38</v>
      </c>
      <c r="AT810" s="96" t="b">
        <f t="shared" si="190"/>
        <v>1</v>
      </c>
      <c r="AU810" s="93" t="str">
        <f t="shared" si="191"/>
        <v>SGGU-5288</v>
      </c>
    </row>
    <row r="811" spans="1:47" x14ac:dyDescent="0.3">
      <c r="A811" t="s">
        <v>95</v>
      </c>
      <c r="B811" s="164" t="s">
        <v>3072</v>
      </c>
      <c r="C811" t="s">
        <v>2991</v>
      </c>
      <c r="D811" t="s">
        <v>1150</v>
      </c>
      <c r="E811" t="s">
        <v>132</v>
      </c>
      <c r="F811" t="s">
        <v>2465</v>
      </c>
      <c r="G811">
        <v>5</v>
      </c>
      <c r="H811" t="s">
        <v>3073</v>
      </c>
      <c r="I811">
        <v>5</v>
      </c>
      <c r="J811">
        <v>108000</v>
      </c>
      <c r="L811" t="s">
        <v>91</v>
      </c>
      <c r="M811" s="164" t="s">
        <v>3071</v>
      </c>
      <c r="N811" t="s">
        <v>99</v>
      </c>
      <c r="O811" t="s">
        <v>94</v>
      </c>
      <c r="P811" s="33">
        <v>46202.507638888892</v>
      </c>
      <c r="Q811" s="33">
        <v>46209</v>
      </c>
      <c r="R811" s="33">
        <v>46210</v>
      </c>
      <c r="S811" s="33">
        <v>46220</v>
      </c>
      <c r="T811" s="33">
        <v>46220</v>
      </c>
      <c r="U811" s="33">
        <v>46220</v>
      </c>
      <c r="V811" s="33">
        <v>46220</v>
      </c>
      <c r="W811" s="33">
        <v>46254</v>
      </c>
      <c r="Y811">
        <v>8</v>
      </c>
      <c r="AB811">
        <v>14</v>
      </c>
      <c r="AC811">
        <v>38</v>
      </c>
      <c r="AH811" s="55">
        <f t="shared" si="178"/>
        <v>30</v>
      </c>
      <c r="AI811" s="55" t="str">
        <f t="shared" si="179"/>
        <v>FALSO</v>
      </c>
      <c r="AJ811" s="55">
        <f t="shared" si="180"/>
        <v>0</v>
      </c>
      <c r="AK811" s="93">
        <f t="shared" si="181"/>
        <v>5</v>
      </c>
      <c r="AL811" s="96" t="str">
        <f t="shared" si="182"/>
        <v/>
      </c>
      <c r="AM811" s="93">
        <f t="shared" si="183"/>
        <v>8</v>
      </c>
      <c r="AN811" s="96" t="b">
        <f t="shared" si="184"/>
        <v>1</v>
      </c>
      <c r="AO811" s="93">
        <f t="shared" si="185"/>
        <v>1</v>
      </c>
      <c r="AP811" s="96" t="str">
        <f t="shared" si="186"/>
        <v/>
      </c>
      <c r="AQ811" s="93">
        <f t="shared" si="187"/>
        <v>24</v>
      </c>
      <c r="AR811" s="96" t="str">
        <f t="shared" si="188"/>
        <v/>
      </c>
      <c r="AS811" s="93">
        <f t="shared" si="189"/>
        <v>38</v>
      </c>
      <c r="AT811" s="96" t="b">
        <f t="shared" si="190"/>
        <v>1</v>
      </c>
      <c r="AU811" s="93" t="str">
        <f t="shared" si="191"/>
        <v>SGGU-5288</v>
      </c>
    </row>
    <row r="812" spans="1:47" x14ac:dyDescent="0.3">
      <c r="A812" t="s">
        <v>84</v>
      </c>
      <c r="B812" s="164" t="s">
        <v>3074</v>
      </c>
      <c r="C812" t="s">
        <v>3023</v>
      </c>
      <c r="D812" t="s">
        <v>1150</v>
      </c>
      <c r="E812" t="s">
        <v>90</v>
      </c>
      <c r="F812" t="s">
        <v>2465</v>
      </c>
      <c r="H812" t="s">
        <v>2607</v>
      </c>
      <c r="J812">
        <v>3600</v>
      </c>
      <c r="L812" t="s">
        <v>91</v>
      </c>
      <c r="O812" t="s">
        <v>135</v>
      </c>
      <c r="P812" s="33">
        <v>46199.779166666667</v>
      </c>
      <c r="Q812" s="33">
        <v>46209</v>
      </c>
      <c r="R812" s="33">
        <v>46206</v>
      </c>
      <c r="AH812" s="55">
        <f t="shared" si="178"/>
        <v>1</v>
      </c>
      <c r="AI812" s="55" t="str">
        <f t="shared" si="179"/>
        <v>FALSO</v>
      </c>
      <c r="AJ812" s="55">
        <f t="shared" si="180"/>
        <v>0</v>
      </c>
      <c r="AK812" s="93" t="str">
        <f t="shared" si="181"/>
        <v/>
      </c>
      <c r="AL812" s="96" t="str">
        <f t="shared" si="182"/>
        <v/>
      </c>
      <c r="AM812" s="93" t="str">
        <f t="shared" si="183"/>
        <v/>
      </c>
      <c r="AN812" s="96" t="str">
        <f t="shared" si="184"/>
        <v/>
      </c>
      <c r="AO812" s="93" t="str">
        <f t="shared" si="185"/>
        <v/>
      </c>
      <c r="AP812" s="96" t="str">
        <f t="shared" si="186"/>
        <v/>
      </c>
      <c r="AQ812" s="93" t="str">
        <f t="shared" si="187"/>
        <v/>
      </c>
      <c r="AR812" s="96" t="str">
        <f t="shared" si="188"/>
        <v/>
      </c>
      <c r="AS812" s="93" t="str">
        <f t="shared" si="189"/>
        <v/>
      </c>
      <c r="AT812" s="96" t="str">
        <f t="shared" si="190"/>
        <v/>
      </c>
      <c r="AU812" s="93" t="str">
        <f t="shared" si="191"/>
        <v/>
      </c>
    </row>
    <row r="813" spans="1:47" x14ac:dyDescent="0.3">
      <c r="A813" t="s">
        <v>84</v>
      </c>
      <c r="B813" s="164" t="s">
        <v>3075</v>
      </c>
      <c r="C813" t="s">
        <v>3023</v>
      </c>
      <c r="D813" t="s">
        <v>1150</v>
      </c>
      <c r="E813" t="s">
        <v>90</v>
      </c>
      <c r="F813" t="s">
        <v>2465</v>
      </c>
      <c r="H813" t="s">
        <v>3076</v>
      </c>
      <c r="J813">
        <v>3600</v>
      </c>
      <c r="L813" t="s">
        <v>91</v>
      </c>
      <c r="O813" t="s">
        <v>94</v>
      </c>
      <c r="P813" s="33">
        <v>46199.77847222222</v>
      </c>
      <c r="Q813" s="33">
        <v>46209</v>
      </c>
      <c r="R813" s="33">
        <v>46206</v>
      </c>
      <c r="S813" s="33">
        <v>46206</v>
      </c>
      <c r="AH813" s="55">
        <f t="shared" si="178"/>
        <v>1</v>
      </c>
      <c r="AI813" s="55" t="str">
        <f t="shared" si="179"/>
        <v>FALSO</v>
      </c>
      <c r="AJ813" s="55">
        <f t="shared" si="180"/>
        <v>0</v>
      </c>
      <c r="AK813" s="93" t="str">
        <f t="shared" si="181"/>
        <v/>
      </c>
      <c r="AL813" s="96" t="str">
        <f t="shared" si="182"/>
        <v/>
      </c>
      <c r="AM813" s="93" t="str">
        <f t="shared" si="183"/>
        <v/>
      </c>
      <c r="AN813" s="96" t="str">
        <f t="shared" si="184"/>
        <v/>
      </c>
      <c r="AO813" s="93" t="str">
        <f t="shared" si="185"/>
        <v/>
      </c>
      <c r="AP813" s="96" t="str">
        <f t="shared" si="186"/>
        <v/>
      </c>
      <c r="AQ813" s="93" t="str">
        <f t="shared" si="187"/>
        <v/>
      </c>
      <c r="AR813" s="96" t="str">
        <f t="shared" si="188"/>
        <v/>
      </c>
      <c r="AS813" s="93" t="str">
        <f t="shared" si="189"/>
        <v/>
      </c>
      <c r="AT813" s="96" t="str">
        <f t="shared" si="190"/>
        <v/>
      </c>
      <c r="AU813" s="93" t="str">
        <f t="shared" si="191"/>
        <v/>
      </c>
    </row>
    <row r="814" spans="1:47" x14ac:dyDescent="0.3">
      <c r="A814" t="s">
        <v>95</v>
      </c>
      <c r="B814" s="164" t="s">
        <v>3077</v>
      </c>
      <c r="C814" t="s">
        <v>2890</v>
      </c>
      <c r="D814" t="s">
        <v>1150</v>
      </c>
      <c r="E814" t="s">
        <v>132</v>
      </c>
      <c r="F814" t="s">
        <v>2465</v>
      </c>
      <c r="G814">
        <v>8</v>
      </c>
      <c r="H814" t="s">
        <v>3078</v>
      </c>
      <c r="I814">
        <v>8</v>
      </c>
      <c r="J814">
        <v>104400</v>
      </c>
      <c r="L814" t="s">
        <v>91</v>
      </c>
      <c r="M814" s="164" t="s">
        <v>3079</v>
      </c>
      <c r="N814" t="s">
        <v>99</v>
      </c>
      <c r="O814" t="s">
        <v>94</v>
      </c>
      <c r="P814" s="33">
        <v>46199.695833333331</v>
      </c>
      <c r="Q814" s="33">
        <v>46237</v>
      </c>
      <c r="R814" s="33">
        <v>46238</v>
      </c>
      <c r="S814" s="33">
        <v>46248</v>
      </c>
      <c r="T814" s="33">
        <v>46248</v>
      </c>
      <c r="U814" s="33">
        <v>46248</v>
      </c>
      <c r="V814" s="33">
        <v>46248</v>
      </c>
      <c r="W814" s="33">
        <v>46253</v>
      </c>
      <c r="Y814">
        <v>8</v>
      </c>
      <c r="Z814">
        <v>1</v>
      </c>
      <c r="AB814">
        <v>35</v>
      </c>
      <c r="AC814">
        <v>38</v>
      </c>
      <c r="AH814" s="55">
        <f t="shared" si="178"/>
        <v>29</v>
      </c>
      <c r="AI814" s="55" t="str">
        <f t="shared" si="179"/>
        <v>FALSO</v>
      </c>
      <c r="AJ814" s="55">
        <f t="shared" si="180"/>
        <v>0</v>
      </c>
      <c r="AK814" s="93">
        <f t="shared" si="181"/>
        <v>26</v>
      </c>
      <c r="AL814" s="96" t="str">
        <f t="shared" si="182"/>
        <v/>
      </c>
      <c r="AM814" s="93">
        <f t="shared" si="183"/>
        <v>8</v>
      </c>
      <c r="AN814" s="96" t="b">
        <f t="shared" si="184"/>
        <v>1</v>
      </c>
      <c r="AO814" s="93">
        <f t="shared" si="185"/>
        <v>1</v>
      </c>
      <c r="AP814" s="96" t="b">
        <f t="shared" si="186"/>
        <v>1</v>
      </c>
      <c r="AQ814" s="93">
        <f t="shared" si="187"/>
        <v>3</v>
      </c>
      <c r="AR814" s="96" t="str">
        <f t="shared" si="188"/>
        <v/>
      </c>
      <c r="AS814" s="93">
        <f t="shared" si="189"/>
        <v>38</v>
      </c>
      <c r="AT814" s="96" t="b">
        <f t="shared" si="190"/>
        <v>1</v>
      </c>
      <c r="AU814" s="93" t="str">
        <f t="shared" si="191"/>
        <v>ARTJA-196</v>
      </c>
    </row>
    <row r="815" spans="1:47" x14ac:dyDescent="0.3">
      <c r="A815" t="s">
        <v>95</v>
      </c>
      <c r="B815" s="164" t="s">
        <v>3080</v>
      </c>
      <c r="C815" t="s">
        <v>2954</v>
      </c>
      <c r="D815" t="s">
        <v>1150</v>
      </c>
      <c r="E815" t="s">
        <v>132</v>
      </c>
      <c r="F815" t="s">
        <v>2465</v>
      </c>
      <c r="G815">
        <v>8</v>
      </c>
      <c r="H815" t="s">
        <v>3081</v>
      </c>
      <c r="I815">
        <v>8</v>
      </c>
      <c r="J815">
        <v>68400</v>
      </c>
      <c r="L815" t="s">
        <v>91</v>
      </c>
      <c r="M815" s="164" t="s">
        <v>3079</v>
      </c>
      <c r="N815" t="s">
        <v>99</v>
      </c>
      <c r="O815" t="s">
        <v>94</v>
      </c>
      <c r="P815" s="33">
        <v>46199.689583333333</v>
      </c>
      <c r="Q815" s="33">
        <v>46223</v>
      </c>
      <c r="R815" s="33">
        <v>46225</v>
      </c>
      <c r="S815" s="33">
        <v>46232</v>
      </c>
      <c r="T815" s="33">
        <v>46232</v>
      </c>
      <c r="U815" s="33">
        <v>46233</v>
      </c>
      <c r="V815" s="33">
        <v>46233</v>
      </c>
      <c r="W815" s="33">
        <v>46253</v>
      </c>
      <c r="Y815">
        <v>5</v>
      </c>
      <c r="AB815">
        <v>24</v>
      </c>
      <c r="AG815" t="s">
        <v>2280</v>
      </c>
      <c r="AH815" s="55">
        <f t="shared" si="178"/>
        <v>19</v>
      </c>
      <c r="AI815" s="55" t="str">
        <f t="shared" si="179"/>
        <v>FALSO</v>
      </c>
      <c r="AJ815" s="55">
        <f t="shared" si="180"/>
        <v>0</v>
      </c>
      <c r="AK815" s="93">
        <f t="shared" si="181"/>
        <v>16</v>
      </c>
      <c r="AL815" s="96" t="str">
        <f t="shared" si="182"/>
        <v/>
      </c>
      <c r="AM815" s="93">
        <f t="shared" si="183"/>
        <v>5</v>
      </c>
      <c r="AN815" s="96" t="b">
        <f t="shared" si="184"/>
        <v>1</v>
      </c>
      <c r="AO815" s="93">
        <f t="shared" si="185"/>
        <v>1</v>
      </c>
      <c r="AP815" s="96" t="str">
        <f t="shared" si="186"/>
        <v/>
      </c>
      <c r="AQ815" s="93">
        <f t="shared" si="187"/>
        <v>14</v>
      </c>
      <c r="AR815" s="96" t="str">
        <f t="shared" si="188"/>
        <v/>
      </c>
      <c r="AS815" s="93">
        <f t="shared" si="189"/>
        <v>38</v>
      </c>
      <c r="AT815" s="96" t="b">
        <f t="shared" si="190"/>
        <v>0</v>
      </c>
      <c r="AU815" s="93" t="str">
        <f t="shared" si="191"/>
        <v>ARTJA-196</v>
      </c>
    </row>
    <row r="816" spans="1:47" x14ac:dyDescent="0.3">
      <c r="A816" t="s">
        <v>96</v>
      </c>
      <c r="B816" s="164" t="s">
        <v>3082</v>
      </c>
      <c r="C816" t="s">
        <v>2834</v>
      </c>
      <c r="D816" t="s">
        <v>1150</v>
      </c>
      <c r="E816" t="s">
        <v>90</v>
      </c>
      <c r="F816" t="s">
        <v>2465</v>
      </c>
      <c r="G816">
        <v>3</v>
      </c>
      <c r="H816" t="s">
        <v>3083</v>
      </c>
      <c r="I816">
        <v>3</v>
      </c>
      <c r="J816">
        <v>86400</v>
      </c>
      <c r="L816" t="s">
        <v>91</v>
      </c>
      <c r="M816" s="164" t="s">
        <v>2938</v>
      </c>
      <c r="N816" t="s">
        <v>99</v>
      </c>
      <c r="O816" t="s">
        <v>94</v>
      </c>
      <c r="P816" s="33">
        <v>46199.447916666664</v>
      </c>
      <c r="Q816" s="33">
        <v>46251</v>
      </c>
      <c r="R816" s="33">
        <v>46252</v>
      </c>
      <c r="S816" s="33">
        <v>46254</v>
      </c>
      <c r="T816" s="33">
        <v>46254</v>
      </c>
      <c r="U816" s="33">
        <v>46258</v>
      </c>
      <c r="V816" s="33">
        <v>46258</v>
      </c>
      <c r="Y816">
        <v>2</v>
      </c>
      <c r="AB816">
        <v>41</v>
      </c>
      <c r="AH816" s="55">
        <f t="shared" si="178"/>
        <v>24</v>
      </c>
      <c r="AI816" s="55" t="str">
        <f t="shared" si="179"/>
        <v>FALSO</v>
      </c>
      <c r="AJ816" s="55">
        <f t="shared" si="180"/>
        <v>0</v>
      </c>
      <c r="AK816" s="93">
        <f t="shared" si="181"/>
        <v>36</v>
      </c>
      <c r="AL816" s="96" t="str">
        <f t="shared" si="182"/>
        <v/>
      </c>
      <c r="AM816" s="93">
        <f t="shared" si="183"/>
        <v>2</v>
      </c>
      <c r="AN816" s="96" t="b">
        <f t="shared" si="184"/>
        <v>1</v>
      </c>
      <c r="AO816" s="93">
        <f t="shared" si="185"/>
        <v>2</v>
      </c>
      <c r="AP816" s="96" t="str">
        <f t="shared" si="186"/>
        <v/>
      </c>
      <c r="AQ816" s="93" t="str">
        <f t="shared" si="187"/>
        <v/>
      </c>
      <c r="AR816" s="96" t="str">
        <f t="shared" si="188"/>
        <v/>
      </c>
      <c r="AS816" s="93" t="str">
        <f t="shared" si="189"/>
        <v/>
      </c>
      <c r="AT816" s="96" t="b">
        <f t="shared" si="190"/>
        <v>1</v>
      </c>
      <c r="AU816" s="93" t="str">
        <f t="shared" si="191"/>
        <v>ARTSG-178</v>
      </c>
    </row>
    <row r="817" spans="1:47" x14ac:dyDescent="0.3">
      <c r="A817" t="s">
        <v>96</v>
      </c>
      <c r="B817" s="164" t="s">
        <v>3084</v>
      </c>
      <c r="C817" t="s">
        <v>2991</v>
      </c>
      <c r="D817" t="s">
        <v>1150</v>
      </c>
      <c r="E817" t="s">
        <v>132</v>
      </c>
      <c r="F817" t="s">
        <v>2465</v>
      </c>
      <c r="G817">
        <v>8</v>
      </c>
      <c r="H817" t="s">
        <v>3085</v>
      </c>
      <c r="I817">
        <v>8</v>
      </c>
      <c r="J817">
        <v>216000</v>
      </c>
      <c r="L817" t="s">
        <v>91</v>
      </c>
      <c r="M817" s="164" t="s">
        <v>2938</v>
      </c>
      <c r="N817" t="s">
        <v>99</v>
      </c>
      <c r="O817" t="s">
        <v>94</v>
      </c>
      <c r="P817" s="33">
        <v>46199.445833333331</v>
      </c>
      <c r="Q817" s="33">
        <v>46209</v>
      </c>
      <c r="R817" s="33">
        <v>46218</v>
      </c>
      <c r="S817" s="33">
        <v>46220</v>
      </c>
      <c r="T817" s="33">
        <v>46220</v>
      </c>
      <c r="U817" s="33">
        <v>46220</v>
      </c>
      <c r="V817" s="33">
        <v>46220</v>
      </c>
      <c r="W817" s="33">
        <v>46253</v>
      </c>
      <c r="Y817">
        <v>2</v>
      </c>
      <c r="AB817">
        <v>15</v>
      </c>
      <c r="AH817" s="55">
        <f t="shared" si="178"/>
        <v>60</v>
      </c>
      <c r="AI817" s="55" t="str">
        <f t="shared" si="179"/>
        <v>FALSO</v>
      </c>
      <c r="AJ817" s="55">
        <f t="shared" si="180"/>
        <v>0</v>
      </c>
      <c r="AK817" s="93">
        <f t="shared" si="181"/>
        <v>6</v>
      </c>
      <c r="AL817" s="96" t="str">
        <f t="shared" si="182"/>
        <v/>
      </c>
      <c r="AM817" s="93">
        <f t="shared" si="183"/>
        <v>2</v>
      </c>
      <c r="AN817" s="96" t="b">
        <f t="shared" si="184"/>
        <v>1</v>
      </c>
      <c r="AO817" s="93">
        <f t="shared" si="185"/>
        <v>1</v>
      </c>
      <c r="AP817" s="96" t="str">
        <f t="shared" si="186"/>
        <v/>
      </c>
      <c r="AQ817" s="93">
        <f t="shared" si="187"/>
        <v>23</v>
      </c>
      <c r="AR817" s="96" t="str">
        <f t="shared" si="188"/>
        <v/>
      </c>
      <c r="AS817" s="93">
        <f t="shared" si="189"/>
        <v>38</v>
      </c>
      <c r="AT817" s="96" t="b">
        <f t="shared" si="190"/>
        <v>0</v>
      </c>
      <c r="AU817" s="93" t="str">
        <f t="shared" si="191"/>
        <v>ARTSG-178</v>
      </c>
    </row>
    <row r="818" spans="1:47" x14ac:dyDescent="0.3">
      <c r="A818" t="s">
        <v>108</v>
      </c>
      <c r="B818" s="164" t="s">
        <v>3086</v>
      </c>
      <c r="C818" t="s">
        <v>2954</v>
      </c>
      <c r="D818" t="s">
        <v>1150</v>
      </c>
      <c r="E818" t="s">
        <v>90</v>
      </c>
      <c r="F818" t="s">
        <v>2465</v>
      </c>
      <c r="G818">
        <v>8</v>
      </c>
      <c r="H818" t="s">
        <v>3087</v>
      </c>
      <c r="I818">
        <v>8</v>
      </c>
      <c r="J818">
        <v>165600</v>
      </c>
      <c r="L818" t="s">
        <v>91</v>
      </c>
      <c r="M818" s="164" t="s">
        <v>2938</v>
      </c>
      <c r="N818" t="s">
        <v>99</v>
      </c>
      <c r="O818" t="s">
        <v>94</v>
      </c>
      <c r="P818" s="33">
        <v>46199.444444444445</v>
      </c>
      <c r="Q818" s="33">
        <v>46223</v>
      </c>
      <c r="R818" s="33">
        <v>46224</v>
      </c>
      <c r="S818" s="33">
        <v>46234</v>
      </c>
      <c r="T818" s="33">
        <v>46234</v>
      </c>
      <c r="U818" s="33">
        <v>46234</v>
      </c>
      <c r="V818" s="33">
        <v>46234</v>
      </c>
      <c r="Y818">
        <v>8</v>
      </c>
      <c r="AB818">
        <v>25</v>
      </c>
      <c r="AH818" s="55">
        <f t="shared" si="178"/>
        <v>46</v>
      </c>
      <c r="AI818" s="55" t="str">
        <f t="shared" si="179"/>
        <v>FALSO</v>
      </c>
      <c r="AJ818" s="55">
        <f t="shared" si="180"/>
        <v>0</v>
      </c>
      <c r="AK818" s="93">
        <f t="shared" si="181"/>
        <v>16</v>
      </c>
      <c r="AL818" s="96" t="str">
        <f t="shared" si="182"/>
        <v/>
      </c>
      <c r="AM818" s="93">
        <f t="shared" si="183"/>
        <v>8</v>
      </c>
      <c r="AN818" s="96" t="b">
        <f t="shared" si="184"/>
        <v>1</v>
      </c>
      <c r="AO818" s="93">
        <f t="shared" si="185"/>
        <v>1</v>
      </c>
      <c r="AP818" s="96" t="str">
        <f t="shared" si="186"/>
        <v/>
      </c>
      <c r="AQ818" s="93" t="str">
        <f t="shared" si="187"/>
        <v/>
      </c>
      <c r="AR818" s="96" t="str">
        <f t="shared" si="188"/>
        <v/>
      </c>
      <c r="AS818" s="93">
        <f t="shared" si="189"/>
        <v>25</v>
      </c>
      <c r="AT818" s="96" t="b">
        <f t="shared" si="190"/>
        <v>1</v>
      </c>
      <c r="AU818" s="93" t="str">
        <f t="shared" si="191"/>
        <v>ARTSG-178</v>
      </c>
    </row>
    <row r="819" spans="1:47" x14ac:dyDescent="0.3">
      <c r="A819" t="s">
        <v>108</v>
      </c>
      <c r="B819" s="164" t="s">
        <v>3088</v>
      </c>
      <c r="C819" t="s">
        <v>2991</v>
      </c>
      <c r="D819" t="s">
        <v>1150</v>
      </c>
      <c r="E819" t="s">
        <v>90</v>
      </c>
      <c r="F819" t="s">
        <v>2465</v>
      </c>
      <c r="G819">
        <v>8</v>
      </c>
      <c r="H819" t="s">
        <v>2808</v>
      </c>
      <c r="I819">
        <v>8</v>
      </c>
      <c r="J819">
        <v>572400</v>
      </c>
      <c r="L819" t="s">
        <v>91</v>
      </c>
      <c r="M819" s="164" t="s">
        <v>2938</v>
      </c>
      <c r="N819" t="s">
        <v>99</v>
      </c>
      <c r="O819" t="s">
        <v>94</v>
      </c>
      <c r="P819" s="33">
        <v>46199.444444444445</v>
      </c>
      <c r="Q819" s="33">
        <v>46209</v>
      </c>
      <c r="R819" s="33">
        <v>46211</v>
      </c>
      <c r="S819" s="33">
        <v>46220</v>
      </c>
      <c r="T819" s="33">
        <v>46220</v>
      </c>
      <c r="U819" s="33">
        <v>46220</v>
      </c>
      <c r="V819" s="33">
        <v>46220</v>
      </c>
      <c r="Y819">
        <v>7</v>
      </c>
      <c r="AB819">
        <v>15</v>
      </c>
      <c r="AH819" s="55">
        <f t="shared" si="178"/>
        <v>159</v>
      </c>
      <c r="AI819" s="55" t="str">
        <f t="shared" si="179"/>
        <v>FALSO</v>
      </c>
      <c r="AJ819" s="55">
        <f t="shared" si="180"/>
        <v>0</v>
      </c>
      <c r="AK819" s="93">
        <f t="shared" si="181"/>
        <v>6</v>
      </c>
      <c r="AL819" s="96" t="str">
        <f t="shared" si="182"/>
        <v/>
      </c>
      <c r="AM819" s="93">
        <f t="shared" si="183"/>
        <v>7</v>
      </c>
      <c r="AN819" s="96" t="b">
        <f t="shared" si="184"/>
        <v>1</v>
      </c>
      <c r="AO819" s="93">
        <f t="shared" si="185"/>
        <v>1</v>
      </c>
      <c r="AP819" s="96" t="str">
        <f t="shared" si="186"/>
        <v/>
      </c>
      <c r="AQ819" s="93" t="str">
        <f t="shared" si="187"/>
        <v/>
      </c>
      <c r="AR819" s="96" t="str">
        <f t="shared" si="188"/>
        <v/>
      </c>
      <c r="AS819" s="93">
        <f t="shared" si="189"/>
        <v>15</v>
      </c>
      <c r="AT819" s="96" t="b">
        <f t="shared" si="190"/>
        <v>1</v>
      </c>
      <c r="AU819" s="93" t="str">
        <f t="shared" si="191"/>
        <v>ARTSG-178</v>
      </c>
    </row>
    <row r="820" spans="1:47" x14ac:dyDescent="0.3">
      <c r="A820" t="s">
        <v>95</v>
      </c>
      <c r="B820" s="164" t="s">
        <v>3089</v>
      </c>
      <c r="C820" t="s">
        <v>2954</v>
      </c>
      <c r="D820" t="s">
        <v>1150</v>
      </c>
      <c r="E820" t="s">
        <v>132</v>
      </c>
      <c r="F820" t="s">
        <v>2465</v>
      </c>
      <c r="G820">
        <v>2</v>
      </c>
      <c r="H820" t="s">
        <v>3090</v>
      </c>
      <c r="I820">
        <v>2</v>
      </c>
      <c r="J820">
        <v>43200</v>
      </c>
      <c r="L820" t="s">
        <v>91</v>
      </c>
      <c r="M820" s="164" t="s">
        <v>2893</v>
      </c>
      <c r="N820" t="s">
        <v>99</v>
      </c>
      <c r="O820" t="s">
        <v>94</v>
      </c>
      <c r="P820" s="33">
        <v>46199.424305555556</v>
      </c>
      <c r="Q820" s="33">
        <v>46223</v>
      </c>
      <c r="R820" s="33">
        <v>46231</v>
      </c>
      <c r="S820" s="33">
        <v>46234</v>
      </c>
      <c r="T820" s="33">
        <v>46234</v>
      </c>
      <c r="U820" s="33">
        <v>46234</v>
      </c>
      <c r="V820" s="33">
        <v>46234</v>
      </c>
      <c r="W820" s="33">
        <v>46261</v>
      </c>
      <c r="Y820">
        <v>3</v>
      </c>
      <c r="Z820">
        <v>1</v>
      </c>
      <c r="AB820">
        <v>25</v>
      </c>
      <c r="AC820">
        <v>44</v>
      </c>
      <c r="AH820" s="55">
        <f t="shared" si="178"/>
        <v>12</v>
      </c>
      <c r="AI820" s="55" t="str">
        <f t="shared" si="179"/>
        <v>FALSO</v>
      </c>
      <c r="AJ820" s="55">
        <f t="shared" si="180"/>
        <v>0</v>
      </c>
      <c r="AK820" s="93">
        <f t="shared" si="181"/>
        <v>16</v>
      </c>
      <c r="AL820" s="96" t="str">
        <f t="shared" si="182"/>
        <v/>
      </c>
      <c r="AM820" s="93">
        <f t="shared" si="183"/>
        <v>3</v>
      </c>
      <c r="AN820" s="96" t="b">
        <f t="shared" si="184"/>
        <v>1</v>
      </c>
      <c r="AO820" s="93">
        <f t="shared" si="185"/>
        <v>1</v>
      </c>
      <c r="AP820" s="96" t="b">
        <f t="shared" si="186"/>
        <v>1</v>
      </c>
      <c r="AQ820" s="93">
        <f t="shared" si="187"/>
        <v>19</v>
      </c>
      <c r="AR820" s="96" t="str">
        <f t="shared" si="188"/>
        <v/>
      </c>
      <c r="AS820" s="93">
        <f t="shared" si="189"/>
        <v>44</v>
      </c>
      <c r="AT820" s="96" t="b">
        <f t="shared" si="190"/>
        <v>1</v>
      </c>
      <c r="AU820" s="93" t="str">
        <f t="shared" si="191"/>
        <v>ARTSG-270</v>
      </c>
    </row>
    <row r="821" spans="1:47" x14ac:dyDescent="0.3">
      <c r="A821" t="s">
        <v>95</v>
      </c>
      <c r="B821" s="164" t="s">
        <v>3091</v>
      </c>
      <c r="C821" t="s">
        <v>2954</v>
      </c>
      <c r="D821" t="s">
        <v>1150</v>
      </c>
      <c r="E821" t="s">
        <v>132</v>
      </c>
      <c r="F821" t="s">
        <v>2465</v>
      </c>
      <c r="G821">
        <v>2</v>
      </c>
      <c r="H821" t="s">
        <v>3092</v>
      </c>
      <c r="I821">
        <v>2</v>
      </c>
      <c r="J821">
        <v>43200</v>
      </c>
      <c r="L821" t="s">
        <v>91</v>
      </c>
      <c r="M821" s="164" t="s">
        <v>2893</v>
      </c>
      <c r="N821" t="s">
        <v>99</v>
      </c>
      <c r="O821" t="s">
        <v>94</v>
      </c>
      <c r="P821" s="33">
        <v>46199.422222222223</v>
      </c>
      <c r="Q821" s="33">
        <v>46223</v>
      </c>
      <c r="R821" s="33">
        <v>46226</v>
      </c>
      <c r="S821" s="33">
        <v>46234</v>
      </c>
      <c r="T821" s="33">
        <v>46234</v>
      </c>
      <c r="U821" s="33">
        <v>46234</v>
      </c>
      <c r="V821" s="33">
        <v>46234</v>
      </c>
      <c r="W821" s="33">
        <v>46261</v>
      </c>
      <c r="Y821">
        <v>6</v>
      </c>
      <c r="AB821">
        <v>25</v>
      </c>
      <c r="AC821">
        <v>44</v>
      </c>
      <c r="AH821" s="55">
        <f t="shared" si="178"/>
        <v>12</v>
      </c>
      <c r="AI821" s="55" t="str">
        <f t="shared" si="179"/>
        <v>FALSO</v>
      </c>
      <c r="AJ821" s="55">
        <f t="shared" si="180"/>
        <v>0</v>
      </c>
      <c r="AK821" s="93">
        <f t="shared" si="181"/>
        <v>16</v>
      </c>
      <c r="AL821" s="96" t="str">
        <f t="shared" si="182"/>
        <v/>
      </c>
      <c r="AM821" s="93">
        <f t="shared" si="183"/>
        <v>6</v>
      </c>
      <c r="AN821" s="96" t="b">
        <f t="shared" si="184"/>
        <v>1</v>
      </c>
      <c r="AO821" s="93">
        <f t="shared" si="185"/>
        <v>1</v>
      </c>
      <c r="AP821" s="96" t="str">
        <f t="shared" si="186"/>
        <v/>
      </c>
      <c r="AQ821" s="93">
        <f t="shared" si="187"/>
        <v>19</v>
      </c>
      <c r="AR821" s="96" t="str">
        <f t="shared" si="188"/>
        <v/>
      </c>
      <c r="AS821" s="93">
        <f t="shared" si="189"/>
        <v>44</v>
      </c>
      <c r="AT821" s="96" t="b">
        <f t="shared" si="190"/>
        <v>1</v>
      </c>
      <c r="AU821" s="93" t="str">
        <f t="shared" si="191"/>
        <v>ARTSG-270</v>
      </c>
    </row>
    <row r="822" spans="1:47" x14ac:dyDescent="0.3">
      <c r="A822" t="s">
        <v>97</v>
      </c>
      <c r="B822" s="164" t="s">
        <v>3093</v>
      </c>
      <c r="C822" t="s">
        <v>2464</v>
      </c>
      <c r="D822" t="s">
        <v>1150</v>
      </c>
      <c r="E822" t="s">
        <v>90</v>
      </c>
      <c r="F822" t="s">
        <v>2465</v>
      </c>
      <c r="G822">
        <v>0</v>
      </c>
      <c r="H822" t="s">
        <v>3094</v>
      </c>
      <c r="I822">
        <v>0</v>
      </c>
      <c r="L822" t="s">
        <v>91</v>
      </c>
      <c r="N822" t="s">
        <v>99</v>
      </c>
      <c r="O822" t="s">
        <v>94</v>
      </c>
      <c r="P822" s="33">
        <v>46198.48541666667</v>
      </c>
      <c r="Q822" s="33">
        <v>46279</v>
      </c>
      <c r="AD822" t="s">
        <v>89</v>
      </c>
      <c r="AH822" s="55" t="str">
        <f t="shared" si="178"/>
        <v/>
      </c>
      <c r="AI822" s="55" t="str">
        <f t="shared" si="179"/>
        <v>FALSO</v>
      </c>
      <c r="AJ822" s="55">
        <f t="shared" si="180"/>
        <v>0</v>
      </c>
      <c r="AK822" s="93">
        <f t="shared" si="181"/>
        <v>57</v>
      </c>
      <c r="AL822" s="96" t="str">
        <f t="shared" si="182"/>
        <v/>
      </c>
      <c r="AM822" s="93" t="str">
        <f t="shared" si="183"/>
        <v/>
      </c>
      <c r="AN822" s="96" t="str">
        <f t="shared" si="184"/>
        <v/>
      </c>
      <c r="AO822" s="93" t="str">
        <f t="shared" si="185"/>
        <v/>
      </c>
      <c r="AP822" s="96" t="str">
        <f t="shared" si="186"/>
        <v/>
      </c>
      <c r="AQ822" s="93" t="str">
        <f t="shared" si="187"/>
        <v/>
      </c>
      <c r="AR822" s="96" t="str">
        <f t="shared" si="188"/>
        <v/>
      </c>
      <c r="AS822" s="93" t="str">
        <f t="shared" si="189"/>
        <v/>
      </c>
      <c r="AT822" s="96" t="str">
        <f t="shared" si="190"/>
        <v/>
      </c>
      <c r="AU822" s="93" t="str">
        <f t="shared" si="191"/>
        <v/>
      </c>
    </row>
    <row r="823" spans="1:47" x14ac:dyDescent="0.3">
      <c r="A823" t="s">
        <v>97</v>
      </c>
      <c r="B823" s="164" t="s">
        <v>3095</v>
      </c>
      <c r="C823" t="s">
        <v>2647</v>
      </c>
      <c r="D823" t="s">
        <v>1150</v>
      </c>
      <c r="E823" t="s">
        <v>90</v>
      </c>
      <c r="F823" t="s">
        <v>2465</v>
      </c>
      <c r="G823">
        <v>2</v>
      </c>
      <c r="H823" t="s">
        <v>3096</v>
      </c>
      <c r="I823">
        <v>2</v>
      </c>
      <c r="L823" t="s">
        <v>91</v>
      </c>
      <c r="N823" t="s">
        <v>99</v>
      </c>
      <c r="O823" t="s">
        <v>94</v>
      </c>
      <c r="P823" s="33">
        <v>46198.48541666667</v>
      </c>
      <c r="Q823" s="33">
        <v>46265</v>
      </c>
      <c r="AD823" t="s">
        <v>89</v>
      </c>
      <c r="AH823" s="55" t="str">
        <f t="shared" si="178"/>
        <v/>
      </c>
      <c r="AI823" s="55" t="str">
        <f t="shared" si="179"/>
        <v>FALSO</v>
      </c>
      <c r="AJ823" s="55">
        <f t="shared" si="180"/>
        <v>0</v>
      </c>
      <c r="AK823" s="93">
        <f t="shared" si="181"/>
        <v>47</v>
      </c>
      <c r="AL823" s="96" t="str">
        <f t="shared" si="182"/>
        <v/>
      </c>
      <c r="AM823" s="93" t="str">
        <f t="shared" si="183"/>
        <v/>
      </c>
      <c r="AN823" s="96" t="str">
        <f t="shared" si="184"/>
        <v/>
      </c>
      <c r="AO823" s="93" t="str">
        <f t="shared" si="185"/>
        <v/>
      </c>
      <c r="AP823" s="96" t="str">
        <f t="shared" si="186"/>
        <v/>
      </c>
      <c r="AQ823" s="93" t="str">
        <f t="shared" si="187"/>
        <v/>
      </c>
      <c r="AR823" s="96" t="str">
        <f t="shared" si="188"/>
        <v/>
      </c>
      <c r="AS823" s="93" t="str">
        <f t="shared" si="189"/>
        <v/>
      </c>
      <c r="AT823" s="96" t="str">
        <f t="shared" si="190"/>
        <v/>
      </c>
      <c r="AU823" s="93" t="str">
        <f t="shared" si="191"/>
        <v/>
      </c>
    </row>
    <row r="824" spans="1:47" x14ac:dyDescent="0.3">
      <c r="A824" t="s">
        <v>97</v>
      </c>
      <c r="B824" s="164" t="s">
        <v>3097</v>
      </c>
      <c r="C824" t="s">
        <v>2834</v>
      </c>
      <c r="D824" t="s">
        <v>1150</v>
      </c>
      <c r="E824" t="s">
        <v>90</v>
      </c>
      <c r="F824" t="s">
        <v>2465</v>
      </c>
      <c r="G824">
        <v>1</v>
      </c>
      <c r="H824" t="s">
        <v>3098</v>
      </c>
      <c r="I824">
        <v>1</v>
      </c>
      <c r="L824" t="s">
        <v>91</v>
      </c>
      <c r="N824" t="s">
        <v>99</v>
      </c>
      <c r="O824" t="s">
        <v>94</v>
      </c>
      <c r="P824" s="33">
        <v>46198.48541666667</v>
      </c>
      <c r="Q824" s="33">
        <v>46251</v>
      </c>
      <c r="AD824" t="s">
        <v>89</v>
      </c>
      <c r="AH824" s="55" t="str">
        <f t="shared" si="178"/>
        <v/>
      </c>
      <c r="AI824" s="55" t="str">
        <f t="shared" si="179"/>
        <v>FALSO</v>
      </c>
      <c r="AJ824" s="55">
        <f t="shared" si="180"/>
        <v>0</v>
      </c>
      <c r="AK824" s="93">
        <f t="shared" si="181"/>
        <v>37</v>
      </c>
      <c r="AL824" s="96" t="str">
        <f t="shared" si="182"/>
        <v/>
      </c>
      <c r="AM824" s="93" t="str">
        <f t="shared" si="183"/>
        <v/>
      </c>
      <c r="AN824" s="96" t="str">
        <f t="shared" si="184"/>
        <v/>
      </c>
      <c r="AO824" s="93" t="str">
        <f t="shared" si="185"/>
        <v/>
      </c>
      <c r="AP824" s="96" t="str">
        <f t="shared" si="186"/>
        <v/>
      </c>
      <c r="AQ824" s="93" t="str">
        <f t="shared" si="187"/>
        <v/>
      </c>
      <c r="AR824" s="96" t="str">
        <f t="shared" si="188"/>
        <v/>
      </c>
      <c r="AS824" s="93" t="str">
        <f t="shared" si="189"/>
        <v/>
      </c>
      <c r="AT824" s="96" t="str">
        <f t="shared" si="190"/>
        <v/>
      </c>
      <c r="AU824" s="93" t="str">
        <f t="shared" si="191"/>
        <v/>
      </c>
    </row>
    <row r="825" spans="1:47" x14ac:dyDescent="0.3">
      <c r="A825" t="s">
        <v>97</v>
      </c>
      <c r="B825" s="164" t="s">
        <v>3099</v>
      </c>
      <c r="C825" t="s">
        <v>2890</v>
      </c>
      <c r="D825" t="s">
        <v>1150</v>
      </c>
      <c r="E825" t="s">
        <v>90</v>
      </c>
      <c r="F825" t="s">
        <v>2465</v>
      </c>
      <c r="G825">
        <v>2</v>
      </c>
      <c r="H825" t="s">
        <v>3100</v>
      </c>
      <c r="I825">
        <v>2</v>
      </c>
      <c r="L825" t="s">
        <v>91</v>
      </c>
      <c r="N825" t="s">
        <v>99</v>
      </c>
      <c r="O825" t="s">
        <v>94</v>
      </c>
      <c r="P825" s="33">
        <v>46198.484722222223</v>
      </c>
      <c r="Q825" s="33">
        <v>46237</v>
      </c>
      <c r="AD825" t="s">
        <v>89</v>
      </c>
      <c r="AH825" s="55" t="str">
        <f t="shared" si="178"/>
        <v/>
      </c>
      <c r="AI825" s="55" t="str">
        <f t="shared" si="179"/>
        <v>FALSO</v>
      </c>
      <c r="AJ825" s="55">
        <f t="shared" si="180"/>
        <v>0</v>
      </c>
      <c r="AK825" s="93">
        <f t="shared" si="181"/>
        <v>27</v>
      </c>
      <c r="AL825" s="96" t="str">
        <f t="shared" si="182"/>
        <v/>
      </c>
      <c r="AM825" s="93" t="str">
        <f t="shared" si="183"/>
        <v/>
      </c>
      <c r="AN825" s="96" t="str">
        <f t="shared" si="184"/>
        <v/>
      </c>
      <c r="AO825" s="93" t="str">
        <f t="shared" si="185"/>
        <v/>
      </c>
      <c r="AP825" s="96" t="str">
        <f t="shared" si="186"/>
        <v/>
      </c>
      <c r="AQ825" s="93" t="str">
        <f t="shared" si="187"/>
        <v/>
      </c>
      <c r="AR825" s="96" t="str">
        <f t="shared" si="188"/>
        <v/>
      </c>
      <c r="AS825" s="93" t="str">
        <f t="shared" si="189"/>
        <v/>
      </c>
      <c r="AT825" s="96" t="str">
        <f t="shared" si="190"/>
        <v/>
      </c>
      <c r="AU825" s="93" t="str">
        <f t="shared" si="191"/>
        <v/>
      </c>
    </row>
    <row r="826" spans="1:47" x14ac:dyDescent="0.3">
      <c r="A826" t="s">
        <v>97</v>
      </c>
      <c r="B826" s="164" t="s">
        <v>3101</v>
      </c>
      <c r="C826" t="s">
        <v>2464</v>
      </c>
      <c r="D826" t="s">
        <v>1150</v>
      </c>
      <c r="E826" t="s">
        <v>90</v>
      </c>
      <c r="F826" t="s">
        <v>2465</v>
      </c>
      <c r="G826">
        <v>3</v>
      </c>
      <c r="H826" t="s">
        <v>3102</v>
      </c>
      <c r="I826">
        <v>3</v>
      </c>
      <c r="L826" t="s">
        <v>91</v>
      </c>
      <c r="O826" t="s">
        <v>94</v>
      </c>
      <c r="P826" s="33">
        <v>46198.480555555558</v>
      </c>
      <c r="Q826" s="33">
        <v>46279</v>
      </c>
      <c r="AD826" t="s">
        <v>84</v>
      </c>
      <c r="AH826" s="55" t="str">
        <f t="shared" si="178"/>
        <v/>
      </c>
      <c r="AI826" s="55" t="str">
        <f t="shared" si="179"/>
        <v>FALSO</v>
      </c>
      <c r="AJ826" s="55">
        <f t="shared" si="180"/>
        <v>0</v>
      </c>
      <c r="AK826" s="93">
        <f t="shared" si="181"/>
        <v>57</v>
      </c>
      <c r="AL826" s="96" t="str">
        <f t="shared" si="182"/>
        <v/>
      </c>
      <c r="AM826" s="93" t="str">
        <f t="shared" si="183"/>
        <v/>
      </c>
      <c r="AN826" s="96" t="str">
        <f t="shared" si="184"/>
        <v/>
      </c>
      <c r="AO826" s="93" t="str">
        <f t="shared" si="185"/>
        <v/>
      </c>
      <c r="AP826" s="96" t="str">
        <f t="shared" si="186"/>
        <v/>
      </c>
      <c r="AQ826" s="93" t="str">
        <f t="shared" si="187"/>
        <v/>
      </c>
      <c r="AR826" s="96" t="str">
        <f t="shared" si="188"/>
        <v/>
      </c>
      <c r="AS826" s="93" t="str">
        <f t="shared" si="189"/>
        <v/>
      </c>
      <c r="AT826" s="96" t="str">
        <f t="shared" si="190"/>
        <v/>
      </c>
      <c r="AU826" s="93" t="str">
        <f t="shared" si="191"/>
        <v/>
      </c>
    </row>
    <row r="827" spans="1:47" x14ac:dyDescent="0.3">
      <c r="A827" t="s">
        <v>97</v>
      </c>
      <c r="B827" s="164" t="s">
        <v>3103</v>
      </c>
      <c r="C827" t="s">
        <v>2647</v>
      </c>
      <c r="D827" t="s">
        <v>1150</v>
      </c>
      <c r="E827" t="s">
        <v>90</v>
      </c>
      <c r="F827" t="s">
        <v>2465</v>
      </c>
      <c r="G827">
        <v>5</v>
      </c>
      <c r="H827" t="s">
        <v>3104</v>
      </c>
      <c r="I827">
        <v>5</v>
      </c>
      <c r="L827" t="s">
        <v>91</v>
      </c>
      <c r="N827" t="s">
        <v>99</v>
      </c>
      <c r="O827" t="s">
        <v>94</v>
      </c>
      <c r="P827" s="33">
        <v>46198.480555555558</v>
      </c>
      <c r="Q827" s="33">
        <v>46265</v>
      </c>
      <c r="AD827" t="s">
        <v>84</v>
      </c>
      <c r="AH827" s="55" t="str">
        <f t="shared" si="178"/>
        <v/>
      </c>
      <c r="AI827" s="55" t="str">
        <f t="shared" si="179"/>
        <v>FALSO</v>
      </c>
      <c r="AJ827" s="55">
        <f t="shared" si="180"/>
        <v>0</v>
      </c>
      <c r="AK827" s="93">
        <f t="shared" si="181"/>
        <v>47</v>
      </c>
      <c r="AL827" s="96" t="str">
        <f t="shared" si="182"/>
        <v/>
      </c>
      <c r="AM827" s="93" t="str">
        <f t="shared" si="183"/>
        <v/>
      </c>
      <c r="AN827" s="96" t="str">
        <f t="shared" si="184"/>
        <v/>
      </c>
      <c r="AO827" s="93" t="str">
        <f t="shared" si="185"/>
        <v/>
      </c>
      <c r="AP827" s="96" t="str">
        <f t="shared" si="186"/>
        <v/>
      </c>
      <c r="AQ827" s="93" t="str">
        <f t="shared" si="187"/>
        <v/>
      </c>
      <c r="AR827" s="96" t="str">
        <f t="shared" si="188"/>
        <v/>
      </c>
      <c r="AS827" s="93" t="str">
        <f t="shared" si="189"/>
        <v/>
      </c>
      <c r="AT827" s="96" t="str">
        <f t="shared" si="190"/>
        <v/>
      </c>
      <c r="AU827" s="93" t="str">
        <f t="shared" si="191"/>
        <v/>
      </c>
    </row>
    <row r="828" spans="1:47" x14ac:dyDescent="0.3">
      <c r="A828" t="s">
        <v>97</v>
      </c>
      <c r="B828" s="164" t="s">
        <v>3105</v>
      </c>
      <c r="C828" t="s">
        <v>2834</v>
      </c>
      <c r="D828" t="s">
        <v>1150</v>
      </c>
      <c r="E828" t="s">
        <v>90</v>
      </c>
      <c r="F828" t="s">
        <v>2465</v>
      </c>
      <c r="G828">
        <v>10</v>
      </c>
      <c r="H828" t="s">
        <v>3106</v>
      </c>
      <c r="I828">
        <v>5</v>
      </c>
      <c r="L828" t="s">
        <v>91</v>
      </c>
      <c r="O828" t="s">
        <v>94</v>
      </c>
      <c r="P828" s="33">
        <v>46198.479166666664</v>
      </c>
      <c r="Q828" s="33">
        <v>46251</v>
      </c>
      <c r="AD828" t="s">
        <v>84</v>
      </c>
      <c r="AH828" s="55" t="str">
        <f t="shared" si="178"/>
        <v/>
      </c>
      <c r="AI828" s="55" t="str">
        <f t="shared" si="179"/>
        <v>FALSO</v>
      </c>
      <c r="AJ828" s="55">
        <f t="shared" si="180"/>
        <v>0</v>
      </c>
      <c r="AK828" s="93">
        <f t="shared" si="181"/>
        <v>37</v>
      </c>
      <c r="AL828" s="96" t="str">
        <f t="shared" si="182"/>
        <v/>
      </c>
      <c r="AM828" s="93" t="str">
        <f t="shared" si="183"/>
        <v/>
      </c>
      <c r="AN828" s="96" t="str">
        <f t="shared" si="184"/>
        <v/>
      </c>
      <c r="AO828" s="93" t="str">
        <f t="shared" si="185"/>
        <v/>
      </c>
      <c r="AP828" s="96" t="str">
        <f t="shared" si="186"/>
        <v/>
      </c>
      <c r="AQ828" s="93" t="str">
        <f t="shared" si="187"/>
        <v/>
      </c>
      <c r="AR828" s="96" t="str">
        <f t="shared" si="188"/>
        <v/>
      </c>
      <c r="AS828" s="93" t="str">
        <f t="shared" si="189"/>
        <v/>
      </c>
      <c r="AT828" s="96" t="str">
        <f t="shared" si="190"/>
        <v/>
      </c>
      <c r="AU828" s="93" t="str">
        <f t="shared" si="191"/>
        <v/>
      </c>
    </row>
    <row r="829" spans="1:47" x14ac:dyDescent="0.3">
      <c r="A829" t="s">
        <v>97</v>
      </c>
      <c r="B829" s="164" t="s">
        <v>3107</v>
      </c>
      <c r="C829" t="s">
        <v>2890</v>
      </c>
      <c r="D829" t="s">
        <v>1150</v>
      </c>
      <c r="E829" t="s">
        <v>90</v>
      </c>
      <c r="F829" t="s">
        <v>2465</v>
      </c>
      <c r="G829">
        <v>19</v>
      </c>
      <c r="H829" t="s">
        <v>3108</v>
      </c>
      <c r="I829">
        <v>8</v>
      </c>
      <c r="L829" t="s">
        <v>91</v>
      </c>
      <c r="O829" t="s">
        <v>94</v>
      </c>
      <c r="P829" s="33">
        <v>46198.479166666664</v>
      </c>
      <c r="Q829" s="33">
        <v>46237</v>
      </c>
      <c r="AD829" t="s">
        <v>84</v>
      </c>
      <c r="AH829" s="55" t="str">
        <f t="shared" si="178"/>
        <v/>
      </c>
      <c r="AI829" s="55" t="str">
        <f t="shared" si="179"/>
        <v>FALSO</v>
      </c>
      <c r="AJ829" s="55">
        <f t="shared" si="180"/>
        <v>0</v>
      </c>
      <c r="AK829" s="93">
        <f t="shared" si="181"/>
        <v>27</v>
      </c>
      <c r="AL829" s="96" t="str">
        <f t="shared" si="182"/>
        <v/>
      </c>
      <c r="AM829" s="93" t="str">
        <f t="shared" si="183"/>
        <v/>
      </c>
      <c r="AN829" s="96" t="str">
        <f t="shared" si="184"/>
        <v/>
      </c>
      <c r="AO829" s="93" t="str">
        <f t="shared" si="185"/>
        <v/>
      </c>
      <c r="AP829" s="96" t="str">
        <f t="shared" si="186"/>
        <v/>
      </c>
      <c r="AQ829" s="93" t="str">
        <f t="shared" si="187"/>
        <v/>
      </c>
      <c r="AR829" s="96" t="str">
        <f t="shared" si="188"/>
        <v/>
      </c>
      <c r="AS829" s="93" t="str">
        <f t="shared" si="189"/>
        <v/>
      </c>
      <c r="AT829" s="96" t="str">
        <f t="shared" si="190"/>
        <v/>
      </c>
      <c r="AU829" s="93" t="str">
        <f t="shared" si="191"/>
        <v/>
      </c>
    </row>
    <row r="830" spans="1:47" x14ac:dyDescent="0.3">
      <c r="A830" t="s">
        <v>97</v>
      </c>
      <c r="B830" s="164" t="s">
        <v>3109</v>
      </c>
      <c r="C830" t="s">
        <v>2954</v>
      </c>
      <c r="D830" t="s">
        <v>1150</v>
      </c>
      <c r="E830" t="s">
        <v>90</v>
      </c>
      <c r="F830" t="s">
        <v>2465</v>
      </c>
      <c r="G830">
        <v>5</v>
      </c>
      <c r="H830" t="s">
        <v>3110</v>
      </c>
      <c r="I830">
        <v>5</v>
      </c>
      <c r="L830" t="s">
        <v>91</v>
      </c>
      <c r="O830" t="s">
        <v>94</v>
      </c>
      <c r="P830" s="33">
        <v>46198.478472222225</v>
      </c>
      <c r="Q830" s="33">
        <v>46223</v>
      </c>
      <c r="AD830" t="s">
        <v>84</v>
      </c>
      <c r="AH830" s="55" t="str">
        <f t="shared" si="178"/>
        <v/>
      </c>
      <c r="AI830" s="55" t="str">
        <f t="shared" si="179"/>
        <v>FALSO</v>
      </c>
      <c r="AJ830" s="55">
        <f t="shared" si="180"/>
        <v>0</v>
      </c>
      <c r="AK830" s="93">
        <f t="shared" si="181"/>
        <v>17</v>
      </c>
      <c r="AL830" s="96" t="str">
        <f t="shared" si="182"/>
        <v/>
      </c>
      <c r="AM830" s="93" t="str">
        <f t="shared" si="183"/>
        <v/>
      </c>
      <c r="AN830" s="96" t="str">
        <f t="shared" si="184"/>
        <v/>
      </c>
      <c r="AO830" s="93" t="str">
        <f t="shared" si="185"/>
        <v/>
      </c>
      <c r="AP830" s="96" t="str">
        <f t="shared" si="186"/>
        <v/>
      </c>
      <c r="AQ830" s="93" t="str">
        <f t="shared" si="187"/>
        <v/>
      </c>
      <c r="AR830" s="96" t="str">
        <f t="shared" si="188"/>
        <v/>
      </c>
      <c r="AS830" s="93" t="str">
        <f t="shared" si="189"/>
        <v/>
      </c>
      <c r="AT830" s="96" t="str">
        <f t="shared" si="190"/>
        <v/>
      </c>
      <c r="AU830" s="93" t="str">
        <f t="shared" si="191"/>
        <v/>
      </c>
    </row>
    <row r="831" spans="1:47" x14ac:dyDescent="0.3">
      <c r="A831" t="s">
        <v>84</v>
      </c>
      <c r="B831" s="164" t="s">
        <v>3111</v>
      </c>
      <c r="C831" t="s">
        <v>3023</v>
      </c>
      <c r="D831" t="s">
        <v>1150</v>
      </c>
      <c r="E831" t="s">
        <v>90</v>
      </c>
      <c r="F831" t="s">
        <v>2465</v>
      </c>
      <c r="H831" t="s">
        <v>3112</v>
      </c>
      <c r="L831" t="s">
        <v>91</v>
      </c>
      <c r="O831" t="s">
        <v>135</v>
      </c>
      <c r="P831" s="33">
        <v>46196.842361111114</v>
      </c>
      <c r="Q831" s="33">
        <v>46209</v>
      </c>
      <c r="R831" s="33">
        <v>46202</v>
      </c>
      <c r="AH831" s="55" t="str">
        <f t="shared" si="178"/>
        <v/>
      </c>
      <c r="AI831" s="55" t="str">
        <f t="shared" si="179"/>
        <v>FALSO</v>
      </c>
      <c r="AJ831" s="55">
        <f t="shared" si="180"/>
        <v>0</v>
      </c>
      <c r="AK831" s="93" t="str">
        <f t="shared" si="181"/>
        <v/>
      </c>
      <c r="AL831" s="96" t="str">
        <f t="shared" si="182"/>
        <v/>
      </c>
      <c r="AM831" s="93" t="str">
        <f t="shared" si="183"/>
        <v/>
      </c>
      <c r="AN831" s="96" t="str">
        <f t="shared" si="184"/>
        <v/>
      </c>
      <c r="AO831" s="93" t="str">
        <f t="shared" si="185"/>
        <v/>
      </c>
      <c r="AP831" s="96" t="str">
        <f t="shared" si="186"/>
        <v/>
      </c>
      <c r="AQ831" s="93" t="str">
        <f t="shared" si="187"/>
        <v/>
      </c>
      <c r="AR831" s="96" t="str">
        <f t="shared" si="188"/>
        <v/>
      </c>
      <c r="AS831" s="93" t="str">
        <f t="shared" si="189"/>
        <v/>
      </c>
      <c r="AT831" s="96" t="str">
        <f t="shared" si="190"/>
        <v/>
      </c>
      <c r="AU831" s="93" t="str">
        <f t="shared" si="191"/>
        <v/>
      </c>
    </row>
    <row r="832" spans="1:47" x14ac:dyDescent="0.3">
      <c r="A832" t="s">
        <v>84</v>
      </c>
      <c r="B832" s="164" t="s">
        <v>3113</v>
      </c>
      <c r="C832" t="s">
        <v>3023</v>
      </c>
      <c r="D832" t="s">
        <v>1150</v>
      </c>
      <c r="E832" t="s">
        <v>90</v>
      </c>
      <c r="F832" t="s">
        <v>2465</v>
      </c>
      <c r="H832" t="s">
        <v>3114</v>
      </c>
      <c r="L832" t="s">
        <v>91</v>
      </c>
      <c r="O832" t="s">
        <v>94</v>
      </c>
      <c r="P832" s="33">
        <v>46196.817361111112</v>
      </c>
      <c r="Q832" s="33">
        <v>46209</v>
      </c>
      <c r="R832" s="33">
        <v>46202</v>
      </c>
      <c r="S832" s="33">
        <v>46202</v>
      </c>
      <c r="AH832" s="55" t="str">
        <f t="shared" si="178"/>
        <v/>
      </c>
      <c r="AI832" s="55" t="str">
        <f t="shared" si="179"/>
        <v>FALSO</v>
      </c>
      <c r="AJ832" s="55">
        <f t="shared" si="180"/>
        <v>0</v>
      </c>
      <c r="AK832" s="93" t="str">
        <f t="shared" si="181"/>
        <v/>
      </c>
      <c r="AL832" s="96" t="str">
        <f t="shared" si="182"/>
        <v/>
      </c>
      <c r="AM832" s="93" t="str">
        <f t="shared" si="183"/>
        <v/>
      </c>
      <c r="AN832" s="96" t="str">
        <f t="shared" si="184"/>
        <v/>
      </c>
      <c r="AO832" s="93" t="str">
        <f t="shared" si="185"/>
        <v/>
      </c>
      <c r="AP832" s="96" t="str">
        <f t="shared" si="186"/>
        <v/>
      </c>
      <c r="AQ832" s="93" t="str">
        <f t="shared" si="187"/>
        <v/>
      </c>
      <c r="AR832" s="96" t="str">
        <f t="shared" si="188"/>
        <v/>
      </c>
      <c r="AS832" s="93" t="str">
        <f t="shared" si="189"/>
        <v/>
      </c>
      <c r="AT832" s="96" t="str">
        <f t="shared" si="190"/>
        <v/>
      </c>
      <c r="AU832" s="93" t="str">
        <f t="shared" si="191"/>
        <v/>
      </c>
    </row>
    <row r="833" spans="1:47" x14ac:dyDescent="0.3">
      <c r="A833" t="s">
        <v>84</v>
      </c>
      <c r="B833" s="164" t="s">
        <v>3115</v>
      </c>
      <c r="C833" t="s">
        <v>3023</v>
      </c>
      <c r="D833" t="s">
        <v>1150</v>
      </c>
      <c r="E833" t="s">
        <v>90</v>
      </c>
      <c r="F833" t="s">
        <v>2465</v>
      </c>
      <c r="H833" t="s">
        <v>3116</v>
      </c>
      <c r="L833" t="s">
        <v>91</v>
      </c>
      <c r="O833" t="s">
        <v>94</v>
      </c>
      <c r="P833" s="33">
        <v>46196.800000000003</v>
      </c>
      <c r="Q833" s="33">
        <v>46209</v>
      </c>
      <c r="R833" s="33">
        <v>46202</v>
      </c>
      <c r="S833" s="33">
        <v>46202</v>
      </c>
      <c r="AH833" s="55" t="str">
        <f t="shared" si="178"/>
        <v/>
      </c>
      <c r="AI833" s="55" t="str">
        <f t="shared" si="179"/>
        <v>FALSO</v>
      </c>
      <c r="AJ833" s="55">
        <f t="shared" si="180"/>
        <v>0</v>
      </c>
      <c r="AK833" s="93" t="str">
        <f t="shared" si="181"/>
        <v/>
      </c>
      <c r="AL833" s="96" t="str">
        <f t="shared" si="182"/>
        <v/>
      </c>
      <c r="AM833" s="93" t="str">
        <f t="shared" si="183"/>
        <v/>
      </c>
      <c r="AN833" s="96" t="str">
        <f t="shared" si="184"/>
        <v/>
      </c>
      <c r="AO833" s="93" t="str">
        <f t="shared" si="185"/>
        <v/>
      </c>
      <c r="AP833" s="96" t="str">
        <f t="shared" si="186"/>
        <v/>
      </c>
      <c r="AQ833" s="93" t="str">
        <f t="shared" si="187"/>
        <v/>
      </c>
      <c r="AR833" s="96" t="str">
        <f t="shared" si="188"/>
        <v/>
      </c>
      <c r="AS833" s="93" t="str">
        <f t="shared" si="189"/>
        <v/>
      </c>
      <c r="AT833" s="96" t="str">
        <f t="shared" si="190"/>
        <v/>
      </c>
      <c r="AU833" s="93" t="str">
        <f t="shared" si="191"/>
        <v/>
      </c>
    </row>
    <row r="834" spans="1:47" x14ac:dyDescent="0.3">
      <c r="A834" t="s">
        <v>84</v>
      </c>
      <c r="B834" s="164" t="s">
        <v>3117</v>
      </c>
      <c r="C834" t="s">
        <v>3023</v>
      </c>
      <c r="D834" t="s">
        <v>1150</v>
      </c>
      <c r="E834" t="s">
        <v>90</v>
      </c>
      <c r="F834" t="s">
        <v>2465</v>
      </c>
      <c r="H834" t="s">
        <v>3118</v>
      </c>
      <c r="L834" t="s">
        <v>91</v>
      </c>
      <c r="O834" t="s">
        <v>94</v>
      </c>
      <c r="P834" s="33">
        <v>46196.756944444445</v>
      </c>
      <c r="Q834" s="33">
        <v>46209</v>
      </c>
      <c r="R834" s="33">
        <v>46202</v>
      </c>
      <c r="S834" s="33">
        <v>46202</v>
      </c>
      <c r="AH834" s="55" t="str">
        <f t="shared" si="178"/>
        <v/>
      </c>
      <c r="AI834" s="55" t="str">
        <f t="shared" si="179"/>
        <v>FALSO</v>
      </c>
      <c r="AJ834" s="55">
        <f t="shared" si="180"/>
        <v>0</v>
      </c>
      <c r="AK834" s="93" t="str">
        <f t="shared" si="181"/>
        <v/>
      </c>
      <c r="AL834" s="96" t="str">
        <f t="shared" si="182"/>
        <v/>
      </c>
      <c r="AM834" s="93" t="str">
        <f t="shared" si="183"/>
        <v/>
      </c>
      <c r="AN834" s="96" t="str">
        <f t="shared" si="184"/>
        <v/>
      </c>
      <c r="AO834" s="93" t="str">
        <f t="shared" si="185"/>
        <v/>
      </c>
      <c r="AP834" s="96" t="str">
        <f t="shared" si="186"/>
        <v/>
      </c>
      <c r="AQ834" s="93" t="str">
        <f t="shared" si="187"/>
        <v/>
      </c>
      <c r="AR834" s="96" t="str">
        <f t="shared" si="188"/>
        <v/>
      </c>
      <c r="AS834" s="93" t="str">
        <f t="shared" si="189"/>
        <v/>
      </c>
      <c r="AT834" s="96" t="str">
        <f t="shared" si="190"/>
        <v/>
      </c>
      <c r="AU834" s="93" t="str">
        <f t="shared" si="191"/>
        <v/>
      </c>
    </row>
    <row r="835" spans="1:47" x14ac:dyDescent="0.3">
      <c r="A835" t="s">
        <v>84</v>
      </c>
      <c r="B835" s="164" t="s">
        <v>3119</v>
      </c>
      <c r="C835" t="s">
        <v>3023</v>
      </c>
      <c r="D835" t="s">
        <v>1150</v>
      </c>
      <c r="E835" t="s">
        <v>90</v>
      </c>
      <c r="F835" t="s">
        <v>2465</v>
      </c>
      <c r="H835" t="s">
        <v>3120</v>
      </c>
      <c r="L835" t="s">
        <v>91</v>
      </c>
      <c r="O835" t="s">
        <v>94</v>
      </c>
      <c r="P835" s="33">
        <v>46196.731944444444</v>
      </c>
      <c r="Q835" s="33">
        <v>46209</v>
      </c>
      <c r="R835" s="33">
        <v>46202</v>
      </c>
      <c r="S835" s="33">
        <v>46202</v>
      </c>
      <c r="AH835" s="55" t="str">
        <f t="shared" ref="AH835:AH898" si="192">IF(J835="","",J835/3600)</f>
        <v/>
      </c>
      <c r="AI835" s="55" t="str">
        <f t="shared" ref="AI835:AI898" si="193">IF(COUNTIF(AG835, "*dia*"), "VERDADEIRO", "FALSO")</f>
        <v>FALSO</v>
      </c>
      <c r="AJ835" s="55">
        <f t="shared" ref="AJ835:AJ898" si="194">IF(AI835="VERDADEIRO",LEFT(AG835,2),0)</f>
        <v>0</v>
      </c>
      <c r="AK835" s="93" t="str">
        <f t="shared" ref="AK835:AK898" si="195">IF(OR(A835="Solicitação de Serviço",A835="Incidente",P835="",Q835=""),"",IF((NETWORKDAYS.INTL(P835,Q835,1)-1)=0,1,NETWORKDAYS.INTL(P835,Q835,1)-1))</f>
        <v/>
      </c>
      <c r="AL835" s="96" t="str">
        <f t="shared" ref="AL835:AL898" si="196">IF(X835="","",AK835=X835)</f>
        <v/>
      </c>
      <c r="AM835" s="93" t="str">
        <f t="shared" ref="AM835:AM898" si="197">IF(OR(A835="Solicitação de Serviço",A835="Incidente",R835="",S835=""),"",IF((NETWORKDAYS.INTL(R835,S835,1)-1)=0,1,NETWORKDAYS.INTL(R835,S835,1)-1-AJ835))</f>
        <v/>
      </c>
      <c r="AN835" s="96" t="str">
        <f t="shared" ref="AN835:AN898" si="198">IF(Y835="","",AM835=Y835)</f>
        <v/>
      </c>
      <c r="AO835" s="93" t="str">
        <f t="shared" ref="AO835:AO898" si="199">IF(OR(A835="Solicitação de Serviço",A835="Incidente",T835="",U835=""),"",IF((NETWORKDAYS.INTL(T835,U835,1)-1)=0,1,NETWORKDAYS.INTL(T835,U835,1)-1))</f>
        <v/>
      </c>
      <c r="AP835" s="96" t="str">
        <f t="shared" ref="AP835:AP898" si="200">IF(Z835="","",AO835=Z835)</f>
        <v/>
      </c>
      <c r="AQ835" s="93" t="str">
        <f t="shared" ref="AQ835:AQ898" si="201">IF(OR(A835="Solicitação de Serviço",A835="Incidente",V835="",W835=""),"",IF((NETWORKDAYS.INTL(V835,W835,1)-1)=0,1,IF((NETWORKDAYS.INTL(V835,W835,1)-1)&lt;0,"",NETWORKDAYS.INTL(V835,W835,1)-1)))</f>
        <v/>
      </c>
      <c r="AR835" s="96" t="str">
        <f t="shared" ref="AR835:AR898" si="202">IF(AA835="","",AQ835=AA835)</f>
        <v/>
      </c>
      <c r="AS835" s="93" t="str">
        <f t="shared" ref="AS835:AS898" si="203">IF(OR(A835="Solicitação de Serviço",A835="Incidente",P835=""),"",IF(OR(A835="História",A835="Enabler",A835="Débito Técnico"),IF(W835="","",NETWORKDAYS.INTL(P835,W835,1)-1),IF(U835="","",NETWORKDAYS.INTL(P835,U835,1)-1)))</f>
        <v/>
      </c>
      <c r="AT835" s="96" t="str">
        <f t="shared" ref="AT835:AT898" si="204">IF(OR(A835="Solicitação de Serviço",A835="Incidente",A835="Sustentação"),"",IF(P835="","",IF(OR(A835="História",A835="Enabler",A835="Débito Técnico"),AS835=AC835,AS835=AB835)))</f>
        <v/>
      </c>
      <c r="AU835" s="93" t="str">
        <f t="shared" ref="AU835:AU898" si="205">IF(M835="","",M835)</f>
        <v/>
      </c>
    </row>
    <row r="836" spans="1:47" x14ac:dyDescent="0.3">
      <c r="A836" t="s">
        <v>84</v>
      </c>
      <c r="B836" s="164" t="s">
        <v>3121</v>
      </c>
      <c r="C836" t="s">
        <v>3023</v>
      </c>
      <c r="D836" t="s">
        <v>1150</v>
      </c>
      <c r="E836" t="s">
        <v>90</v>
      </c>
      <c r="F836" t="s">
        <v>2465</v>
      </c>
      <c r="H836" t="s">
        <v>3122</v>
      </c>
      <c r="L836" t="s">
        <v>91</v>
      </c>
      <c r="O836" t="s">
        <v>94</v>
      </c>
      <c r="P836" s="33">
        <v>46196.717361111114</v>
      </c>
      <c r="Q836" s="33">
        <v>46209</v>
      </c>
      <c r="R836" s="33">
        <v>46202</v>
      </c>
      <c r="S836" s="33">
        <v>46202</v>
      </c>
      <c r="AH836" s="55" t="str">
        <f t="shared" si="192"/>
        <v/>
      </c>
      <c r="AI836" s="55" t="str">
        <f t="shared" si="193"/>
        <v>FALSO</v>
      </c>
      <c r="AJ836" s="55">
        <f t="shared" si="194"/>
        <v>0</v>
      </c>
      <c r="AK836" s="93" t="str">
        <f t="shared" si="195"/>
        <v/>
      </c>
      <c r="AL836" s="96" t="str">
        <f t="shared" si="196"/>
        <v/>
      </c>
      <c r="AM836" s="93" t="str">
        <f t="shared" si="197"/>
        <v/>
      </c>
      <c r="AN836" s="96" t="str">
        <f t="shared" si="198"/>
        <v/>
      </c>
      <c r="AO836" s="93" t="str">
        <f t="shared" si="199"/>
        <v/>
      </c>
      <c r="AP836" s="96" t="str">
        <f t="shared" si="200"/>
        <v/>
      </c>
      <c r="AQ836" s="93" t="str">
        <f t="shared" si="201"/>
        <v/>
      </c>
      <c r="AR836" s="96" t="str">
        <f t="shared" si="202"/>
        <v/>
      </c>
      <c r="AS836" s="93" t="str">
        <f t="shared" si="203"/>
        <v/>
      </c>
      <c r="AT836" s="96" t="str">
        <f t="shared" si="204"/>
        <v/>
      </c>
      <c r="AU836" s="93" t="str">
        <f t="shared" si="205"/>
        <v/>
      </c>
    </row>
    <row r="837" spans="1:47" x14ac:dyDescent="0.3">
      <c r="A837" t="s">
        <v>84</v>
      </c>
      <c r="B837" s="164" t="s">
        <v>3123</v>
      </c>
      <c r="C837" t="s">
        <v>3023</v>
      </c>
      <c r="D837" t="s">
        <v>1150</v>
      </c>
      <c r="E837" t="s">
        <v>90</v>
      </c>
      <c r="F837" t="s">
        <v>2465</v>
      </c>
      <c r="H837" t="s">
        <v>3124</v>
      </c>
      <c r="L837" t="s">
        <v>91</v>
      </c>
      <c r="O837" t="s">
        <v>94</v>
      </c>
      <c r="P837" s="33">
        <v>46196.708333333336</v>
      </c>
      <c r="Q837" s="33">
        <v>46209</v>
      </c>
      <c r="R837" s="33">
        <v>46202</v>
      </c>
      <c r="S837" s="33">
        <v>46202</v>
      </c>
      <c r="AH837" s="55" t="str">
        <f t="shared" si="192"/>
        <v/>
      </c>
      <c r="AI837" s="55" t="str">
        <f t="shared" si="193"/>
        <v>FALSO</v>
      </c>
      <c r="AJ837" s="55">
        <f t="shared" si="194"/>
        <v>0</v>
      </c>
      <c r="AK837" s="93" t="str">
        <f t="shared" si="195"/>
        <v/>
      </c>
      <c r="AL837" s="96" t="str">
        <f t="shared" si="196"/>
        <v/>
      </c>
      <c r="AM837" s="93" t="str">
        <f t="shared" si="197"/>
        <v/>
      </c>
      <c r="AN837" s="96" t="str">
        <f t="shared" si="198"/>
        <v/>
      </c>
      <c r="AO837" s="93" t="str">
        <f t="shared" si="199"/>
        <v/>
      </c>
      <c r="AP837" s="96" t="str">
        <f t="shared" si="200"/>
        <v/>
      </c>
      <c r="AQ837" s="93" t="str">
        <f t="shared" si="201"/>
        <v/>
      </c>
      <c r="AR837" s="96" t="str">
        <f t="shared" si="202"/>
        <v/>
      </c>
      <c r="AS837" s="93" t="str">
        <f t="shared" si="203"/>
        <v/>
      </c>
      <c r="AT837" s="96" t="str">
        <f t="shared" si="204"/>
        <v/>
      </c>
      <c r="AU837" s="93" t="str">
        <f t="shared" si="205"/>
        <v/>
      </c>
    </row>
    <row r="838" spans="1:47" x14ac:dyDescent="0.3">
      <c r="A838" t="s">
        <v>84</v>
      </c>
      <c r="B838" s="164" t="s">
        <v>3125</v>
      </c>
      <c r="C838" t="s">
        <v>3023</v>
      </c>
      <c r="D838" t="s">
        <v>1150</v>
      </c>
      <c r="E838" t="s">
        <v>90</v>
      </c>
      <c r="F838" t="s">
        <v>2465</v>
      </c>
      <c r="H838" t="s">
        <v>3126</v>
      </c>
      <c r="L838" t="s">
        <v>91</v>
      </c>
      <c r="O838" t="s">
        <v>94</v>
      </c>
      <c r="P838" s="33">
        <v>46196.7</v>
      </c>
      <c r="Q838" s="33">
        <v>46209</v>
      </c>
      <c r="R838" s="33">
        <v>46202</v>
      </c>
      <c r="S838" s="33">
        <v>46202</v>
      </c>
      <c r="AH838" s="55" t="str">
        <f t="shared" si="192"/>
        <v/>
      </c>
      <c r="AI838" s="55" t="str">
        <f t="shared" si="193"/>
        <v>FALSO</v>
      </c>
      <c r="AJ838" s="55">
        <f t="shared" si="194"/>
        <v>0</v>
      </c>
      <c r="AK838" s="93" t="str">
        <f t="shared" si="195"/>
        <v/>
      </c>
      <c r="AL838" s="96" t="str">
        <f t="shared" si="196"/>
        <v/>
      </c>
      <c r="AM838" s="93" t="str">
        <f t="shared" si="197"/>
        <v/>
      </c>
      <c r="AN838" s="96" t="str">
        <f t="shared" si="198"/>
        <v/>
      </c>
      <c r="AO838" s="93" t="str">
        <f t="shared" si="199"/>
        <v/>
      </c>
      <c r="AP838" s="96" t="str">
        <f t="shared" si="200"/>
        <v/>
      </c>
      <c r="AQ838" s="93" t="str">
        <f t="shared" si="201"/>
        <v/>
      </c>
      <c r="AR838" s="96" t="str">
        <f t="shared" si="202"/>
        <v/>
      </c>
      <c r="AS838" s="93" t="str">
        <f t="shared" si="203"/>
        <v/>
      </c>
      <c r="AT838" s="96" t="str">
        <f t="shared" si="204"/>
        <v/>
      </c>
      <c r="AU838" s="93" t="str">
        <f t="shared" si="205"/>
        <v/>
      </c>
    </row>
    <row r="839" spans="1:47" x14ac:dyDescent="0.3">
      <c r="A839" t="s">
        <v>84</v>
      </c>
      <c r="B839" s="164" t="s">
        <v>3127</v>
      </c>
      <c r="C839" t="s">
        <v>3023</v>
      </c>
      <c r="D839" t="s">
        <v>1150</v>
      </c>
      <c r="E839" t="s">
        <v>90</v>
      </c>
      <c r="F839" t="s">
        <v>2465</v>
      </c>
      <c r="H839" t="s">
        <v>3128</v>
      </c>
      <c r="L839" t="s">
        <v>91</v>
      </c>
      <c r="O839" t="s">
        <v>94</v>
      </c>
      <c r="P839" s="33">
        <v>46196.665972222225</v>
      </c>
      <c r="Q839" s="33">
        <v>46209</v>
      </c>
      <c r="R839" s="33">
        <v>46202</v>
      </c>
      <c r="S839" s="33">
        <v>46202</v>
      </c>
      <c r="AH839" s="55" t="str">
        <f t="shared" si="192"/>
        <v/>
      </c>
      <c r="AI839" s="55" t="str">
        <f t="shared" si="193"/>
        <v>FALSO</v>
      </c>
      <c r="AJ839" s="55">
        <f t="shared" si="194"/>
        <v>0</v>
      </c>
      <c r="AK839" s="93" t="str">
        <f t="shared" si="195"/>
        <v/>
      </c>
      <c r="AL839" s="96" t="str">
        <f t="shared" si="196"/>
        <v/>
      </c>
      <c r="AM839" s="93" t="str">
        <f t="shared" si="197"/>
        <v/>
      </c>
      <c r="AN839" s="96" t="str">
        <f t="shared" si="198"/>
        <v/>
      </c>
      <c r="AO839" s="93" t="str">
        <f t="shared" si="199"/>
        <v/>
      </c>
      <c r="AP839" s="96" t="str">
        <f t="shared" si="200"/>
        <v/>
      </c>
      <c r="AQ839" s="93" t="str">
        <f t="shared" si="201"/>
        <v/>
      </c>
      <c r="AR839" s="96" t="str">
        <f t="shared" si="202"/>
        <v/>
      </c>
      <c r="AS839" s="93" t="str">
        <f t="shared" si="203"/>
        <v/>
      </c>
      <c r="AT839" s="96" t="str">
        <f t="shared" si="204"/>
        <v/>
      </c>
      <c r="AU839" s="93" t="str">
        <f t="shared" si="205"/>
        <v/>
      </c>
    </row>
    <row r="840" spans="1:47" x14ac:dyDescent="0.3">
      <c r="A840" t="s">
        <v>84</v>
      </c>
      <c r="B840" s="164" t="s">
        <v>3129</v>
      </c>
      <c r="C840" t="s">
        <v>3023</v>
      </c>
      <c r="D840" t="s">
        <v>1150</v>
      </c>
      <c r="E840" t="s">
        <v>90</v>
      </c>
      <c r="F840" t="s">
        <v>2465</v>
      </c>
      <c r="H840" t="s">
        <v>3130</v>
      </c>
      <c r="L840" t="s">
        <v>91</v>
      </c>
      <c r="O840" t="s">
        <v>94</v>
      </c>
      <c r="P840" s="33">
        <v>46196.662499999999</v>
      </c>
      <c r="Q840" s="33">
        <v>46209</v>
      </c>
      <c r="R840" s="33">
        <v>46202</v>
      </c>
      <c r="S840" s="33">
        <v>46202</v>
      </c>
      <c r="AH840" s="55" t="str">
        <f t="shared" si="192"/>
        <v/>
      </c>
      <c r="AI840" s="55" t="str">
        <f t="shared" si="193"/>
        <v>FALSO</v>
      </c>
      <c r="AJ840" s="55">
        <f t="shared" si="194"/>
        <v>0</v>
      </c>
      <c r="AK840" s="93" t="str">
        <f t="shared" si="195"/>
        <v/>
      </c>
      <c r="AL840" s="96" t="str">
        <f t="shared" si="196"/>
        <v/>
      </c>
      <c r="AM840" s="93" t="str">
        <f t="shared" si="197"/>
        <v/>
      </c>
      <c r="AN840" s="96" t="str">
        <f t="shared" si="198"/>
        <v/>
      </c>
      <c r="AO840" s="93" t="str">
        <f t="shared" si="199"/>
        <v/>
      </c>
      <c r="AP840" s="96" t="str">
        <f t="shared" si="200"/>
        <v/>
      </c>
      <c r="AQ840" s="93" t="str">
        <f t="shared" si="201"/>
        <v/>
      </c>
      <c r="AR840" s="96" t="str">
        <f t="shared" si="202"/>
        <v/>
      </c>
      <c r="AS840" s="93" t="str">
        <f t="shared" si="203"/>
        <v/>
      </c>
      <c r="AT840" s="96" t="str">
        <f t="shared" si="204"/>
        <v/>
      </c>
      <c r="AU840" s="93" t="str">
        <f t="shared" si="205"/>
        <v/>
      </c>
    </row>
    <row r="841" spans="1:47" x14ac:dyDescent="0.3">
      <c r="A841" t="s">
        <v>84</v>
      </c>
      <c r="B841" s="164" t="s">
        <v>3131</v>
      </c>
      <c r="C841" t="s">
        <v>3023</v>
      </c>
      <c r="D841" t="s">
        <v>1150</v>
      </c>
      <c r="E841" t="s">
        <v>90</v>
      </c>
      <c r="F841" t="s">
        <v>2465</v>
      </c>
      <c r="H841" t="s">
        <v>3132</v>
      </c>
      <c r="L841" t="s">
        <v>91</v>
      </c>
      <c r="O841" t="s">
        <v>94</v>
      </c>
      <c r="P841" s="33">
        <v>46196.654861111114</v>
      </c>
      <c r="Q841" s="33">
        <v>46209</v>
      </c>
      <c r="R841" s="33">
        <v>46202</v>
      </c>
      <c r="S841" s="33">
        <v>46202</v>
      </c>
      <c r="AH841" s="55" t="str">
        <f t="shared" si="192"/>
        <v/>
      </c>
      <c r="AI841" s="55" t="str">
        <f t="shared" si="193"/>
        <v>FALSO</v>
      </c>
      <c r="AJ841" s="55">
        <f t="shared" si="194"/>
        <v>0</v>
      </c>
      <c r="AK841" s="93" t="str">
        <f t="shared" si="195"/>
        <v/>
      </c>
      <c r="AL841" s="96" t="str">
        <f t="shared" si="196"/>
        <v/>
      </c>
      <c r="AM841" s="93" t="str">
        <f t="shared" si="197"/>
        <v/>
      </c>
      <c r="AN841" s="96" t="str">
        <f t="shared" si="198"/>
        <v/>
      </c>
      <c r="AO841" s="93" t="str">
        <f t="shared" si="199"/>
        <v/>
      </c>
      <c r="AP841" s="96" t="str">
        <f t="shared" si="200"/>
        <v/>
      </c>
      <c r="AQ841" s="93" t="str">
        <f t="shared" si="201"/>
        <v/>
      </c>
      <c r="AR841" s="96" t="str">
        <f t="shared" si="202"/>
        <v/>
      </c>
      <c r="AS841" s="93" t="str">
        <f t="shared" si="203"/>
        <v/>
      </c>
      <c r="AT841" s="96" t="str">
        <f t="shared" si="204"/>
        <v/>
      </c>
      <c r="AU841" s="93" t="str">
        <f t="shared" si="205"/>
        <v/>
      </c>
    </row>
    <row r="842" spans="1:47" x14ac:dyDescent="0.3">
      <c r="A842" t="s">
        <v>84</v>
      </c>
      <c r="B842" s="164" t="s">
        <v>3133</v>
      </c>
      <c r="C842" t="s">
        <v>3134</v>
      </c>
      <c r="D842" t="s">
        <v>1150</v>
      </c>
      <c r="E842" t="s">
        <v>90</v>
      </c>
      <c r="F842" t="s">
        <v>2465</v>
      </c>
      <c r="H842" t="s">
        <v>3135</v>
      </c>
      <c r="J842">
        <v>3600</v>
      </c>
      <c r="L842" t="s">
        <v>91</v>
      </c>
      <c r="O842" t="s">
        <v>94</v>
      </c>
      <c r="P842" s="33">
        <v>46192.681250000001</v>
      </c>
      <c r="Q842" s="33">
        <v>46209</v>
      </c>
      <c r="R842" s="33">
        <v>46220</v>
      </c>
      <c r="S842" s="33">
        <v>46220</v>
      </c>
      <c r="AH842" s="55">
        <f t="shared" si="192"/>
        <v>1</v>
      </c>
      <c r="AI842" s="55" t="str">
        <f t="shared" si="193"/>
        <v>FALSO</v>
      </c>
      <c r="AJ842" s="55">
        <f t="shared" si="194"/>
        <v>0</v>
      </c>
      <c r="AK842" s="93" t="str">
        <f t="shared" si="195"/>
        <v/>
      </c>
      <c r="AL842" s="96" t="str">
        <f t="shared" si="196"/>
        <v/>
      </c>
      <c r="AM842" s="93" t="str">
        <f t="shared" si="197"/>
        <v/>
      </c>
      <c r="AN842" s="96" t="str">
        <f t="shared" si="198"/>
        <v/>
      </c>
      <c r="AO842" s="93" t="str">
        <f t="shared" si="199"/>
        <v/>
      </c>
      <c r="AP842" s="96" t="str">
        <f t="shared" si="200"/>
        <v/>
      </c>
      <c r="AQ842" s="93" t="str">
        <f t="shared" si="201"/>
        <v/>
      </c>
      <c r="AR842" s="96" t="str">
        <f t="shared" si="202"/>
        <v/>
      </c>
      <c r="AS842" s="93" t="str">
        <f t="shared" si="203"/>
        <v/>
      </c>
      <c r="AT842" s="96" t="str">
        <f t="shared" si="204"/>
        <v/>
      </c>
      <c r="AU842" s="93" t="str">
        <f t="shared" si="205"/>
        <v/>
      </c>
    </row>
    <row r="843" spans="1:47" x14ac:dyDescent="0.3">
      <c r="A843" t="s">
        <v>108</v>
      </c>
      <c r="B843" s="164" t="s">
        <v>3136</v>
      </c>
      <c r="C843" t="s">
        <v>2991</v>
      </c>
      <c r="D843" t="s">
        <v>1150</v>
      </c>
      <c r="E843" t="s">
        <v>109</v>
      </c>
      <c r="F843" t="s">
        <v>2465</v>
      </c>
      <c r="G843">
        <v>1</v>
      </c>
      <c r="H843" t="s">
        <v>3137</v>
      </c>
      <c r="I843">
        <v>1</v>
      </c>
      <c r="L843" t="s">
        <v>91</v>
      </c>
      <c r="M843" s="164" t="s">
        <v>2893</v>
      </c>
      <c r="N843" t="s">
        <v>99</v>
      </c>
      <c r="O843" t="s">
        <v>109</v>
      </c>
      <c r="P843" s="33">
        <v>46121.500694444447</v>
      </c>
      <c r="Q843" s="33">
        <v>46209</v>
      </c>
      <c r="R843" s="33">
        <v>46217</v>
      </c>
      <c r="AH843" s="55" t="str">
        <f t="shared" si="192"/>
        <v/>
      </c>
      <c r="AI843" s="55" t="str">
        <f t="shared" si="193"/>
        <v>FALSO</v>
      </c>
      <c r="AJ843" s="55">
        <f t="shared" si="194"/>
        <v>0</v>
      </c>
      <c r="AK843" s="93">
        <f t="shared" si="195"/>
        <v>62</v>
      </c>
      <c r="AL843" s="96" t="str">
        <f t="shared" si="196"/>
        <v/>
      </c>
      <c r="AM843" s="93" t="str">
        <f t="shared" si="197"/>
        <v/>
      </c>
      <c r="AN843" s="96" t="str">
        <f t="shared" si="198"/>
        <v/>
      </c>
      <c r="AO843" s="93" t="str">
        <f t="shared" si="199"/>
        <v/>
      </c>
      <c r="AP843" s="96" t="str">
        <f t="shared" si="200"/>
        <v/>
      </c>
      <c r="AQ843" s="93" t="str">
        <f t="shared" si="201"/>
        <v/>
      </c>
      <c r="AR843" s="96" t="str">
        <f t="shared" si="202"/>
        <v/>
      </c>
      <c r="AS843" s="93" t="str">
        <f t="shared" si="203"/>
        <v/>
      </c>
      <c r="AT843" s="96" t="b">
        <f t="shared" si="204"/>
        <v>1</v>
      </c>
      <c r="AU843" s="93" t="str">
        <f t="shared" si="205"/>
        <v>ARTSG-270</v>
      </c>
    </row>
    <row r="844" spans="1:47" x14ac:dyDescent="0.3">
      <c r="A844" t="s">
        <v>104</v>
      </c>
      <c r="B844" s="164" t="s">
        <v>3138</v>
      </c>
      <c r="C844" t="s">
        <v>2834</v>
      </c>
      <c r="D844" t="s">
        <v>1150</v>
      </c>
      <c r="E844" t="s">
        <v>90</v>
      </c>
      <c r="F844" t="s">
        <v>2465</v>
      </c>
      <c r="H844" t="s">
        <v>3139</v>
      </c>
      <c r="L844" t="s">
        <v>91</v>
      </c>
      <c r="M844" s="164" t="s">
        <v>2938</v>
      </c>
      <c r="N844" t="s">
        <v>99</v>
      </c>
      <c r="O844" t="s">
        <v>94</v>
      </c>
      <c r="P844" s="33">
        <v>46120.606249999997</v>
      </c>
      <c r="Q844" s="33">
        <v>46251</v>
      </c>
      <c r="R844" s="33">
        <v>46254</v>
      </c>
      <c r="S844" s="33">
        <v>46254</v>
      </c>
      <c r="T844" s="33">
        <v>46254</v>
      </c>
      <c r="U844" s="33">
        <v>46254</v>
      </c>
      <c r="V844" s="33">
        <v>46254</v>
      </c>
      <c r="Y844">
        <v>1</v>
      </c>
      <c r="AH844" s="55" t="str">
        <f t="shared" si="192"/>
        <v/>
      </c>
      <c r="AI844" s="55" t="str">
        <f t="shared" si="193"/>
        <v>FALSO</v>
      </c>
      <c r="AJ844" s="55">
        <f t="shared" si="194"/>
        <v>0</v>
      </c>
      <c r="AK844" s="93">
        <f t="shared" si="195"/>
        <v>93</v>
      </c>
      <c r="AL844" s="96" t="str">
        <f t="shared" si="196"/>
        <v/>
      </c>
      <c r="AM844" s="93">
        <f t="shared" si="197"/>
        <v>1</v>
      </c>
      <c r="AN844" s="96" t="b">
        <f t="shared" si="198"/>
        <v>1</v>
      </c>
      <c r="AO844" s="93">
        <f t="shared" si="199"/>
        <v>1</v>
      </c>
      <c r="AP844" s="96" t="str">
        <f t="shared" si="200"/>
        <v/>
      </c>
      <c r="AQ844" s="93" t="str">
        <f t="shared" si="201"/>
        <v/>
      </c>
      <c r="AR844" s="96" t="str">
        <f t="shared" si="202"/>
        <v/>
      </c>
      <c r="AS844" s="93">
        <f t="shared" si="203"/>
        <v>96</v>
      </c>
      <c r="AT844" s="96" t="b">
        <f t="shared" si="204"/>
        <v>0</v>
      </c>
      <c r="AU844" s="93" t="str">
        <f t="shared" si="205"/>
        <v>ARTSG-178</v>
      </c>
    </row>
    <row r="845" spans="1:47" x14ac:dyDescent="0.3">
      <c r="A845" t="s">
        <v>98</v>
      </c>
      <c r="B845" s="164" t="s">
        <v>3140</v>
      </c>
      <c r="C845" t="s">
        <v>2890</v>
      </c>
      <c r="D845" t="s">
        <v>1150</v>
      </c>
      <c r="E845" t="s">
        <v>132</v>
      </c>
      <c r="F845" t="s">
        <v>2465</v>
      </c>
      <c r="G845">
        <v>3</v>
      </c>
      <c r="H845" t="s">
        <v>3141</v>
      </c>
      <c r="I845">
        <v>3</v>
      </c>
      <c r="J845">
        <v>86400</v>
      </c>
      <c r="L845" t="s">
        <v>91</v>
      </c>
      <c r="M845" s="164" t="s">
        <v>2876</v>
      </c>
      <c r="N845" t="s">
        <v>99</v>
      </c>
      <c r="O845" t="s">
        <v>94</v>
      </c>
      <c r="P845" s="33">
        <v>46119.915277777778</v>
      </c>
      <c r="Q845" s="33">
        <v>46237</v>
      </c>
      <c r="R845" s="33">
        <v>46238</v>
      </c>
      <c r="S845" s="33">
        <v>46246</v>
      </c>
      <c r="T845" s="33">
        <v>46246</v>
      </c>
      <c r="U845" s="33">
        <v>46247</v>
      </c>
      <c r="V845" s="33">
        <v>46247</v>
      </c>
      <c r="W845" s="33">
        <v>46280</v>
      </c>
      <c r="Y845">
        <v>6</v>
      </c>
      <c r="AB845">
        <v>91</v>
      </c>
      <c r="AC845">
        <v>114</v>
      </c>
      <c r="AH845" s="55">
        <f t="shared" si="192"/>
        <v>24</v>
      </c>
      <c r="AI845" s="55" t="str">
        <f t="shared" si="193"/>
        <v>FALSO</v>
      </c>
      <c r="AJ845" s="55">
        <f t="shared" si="194"/>
        <v>0</v>
      </c>
      <c r="AK845" s="93">
        <f t="shared" si="195"/>
        <v>84</v>
      </c>
      <c r="AL845" s="96" t="str">
        <f t="shared" si="196"/>
        <v/>
      </c>
      <c r="AM845" s="93">
        <f t="shared" si="197"/>
        <v>6</v>
      </c>
      <c r="AN845" s="96" t="b">
        <f t="shared" si="198"/>
        <v>1</v>
      </c>
      <c r="AO845" s="93">
        <f t="shared" si="199"/>
        <v>1</v>
      </c>
      <c r="AP845" s="96" t="str">
        <f t="shared" si="200"/>
        <v/>
      </c>
      <c r="AQ845" s="93">
        <f t="shared" si="201"/>
        <v>23</v>
      </c>
      <c r="AR845" s="96" t="str">
        <f t="shared" si="202"/>
        <v/>
      </c>
      <c r="AS845" s="93">
        <f t="shared" si="203"/>
        <v>115</v>
      </c>
      <c r="AT845" s="96" t="b">
        <f t="shared" si="204"/>
        <v>0</v>
      </c>
      <c r="AU845" s="93" t="str">
        <f t="shared" si="205"/>
        <v>ARTSG-184</v>
      </c>
    </row>
    <row r="846" spans="1:47" x14ac:dyDescent="0.3">
      <c r="A846" t="s">
        <v>98</v>
      </c>
      <c r="B846" s="164" t="s">
        <v>3142</v>
      </c>
      <c r="C846" t="s">
        <v>2890</v>
      </c>
      <c r="D846" t="s">
        <v>1150</v>
      </c>
      <c r="E846" t="s">
        <v>132</v>
      </c>
      <c r="F846" t="s">
        <v>2465</v>
      </c>
      <c r="G846">
        <v>1</v>
      </c>
      <c r="H846" t="s">
        <v>3143</v>
      </c>
      <c r="I846">
        <v>1</v>
      </c>
      <c r="J846">
        <v>3600</v>
      </c>
      <c r="L846" t="s">
        <v>91</v>
      </c>
      <c r="M846" s="164" t="s">
        <v>2876</v>
      </c>
      <c r="N846" t="s">
        <v>99</v>
      </c>
      <c r="O846" t="s">
        <v>94</v>
      </c>
      <c r="P846" s="33">
        <v>46119.913194444445</v>
      </c>
      <c r="Q846" s="33">
        <v>46237</v>
      </c>
      <c r="R846" s="33">
        <v>46237</v>
      </c>
      <c r="S846" s="33">
        <v>46237</v>
      </c>
      <c r="T846" s="33">
        <v>46237</v>
      </c>
      <c r="U846" s="33">
        <v>46237</v>
      </c>
      <c r="V846" s="33">
        <v>46237</v>
      </c>
      <c r="W846" s="33">
        <v>46252</v>
      </c>
      <c r="Y846">
        <v>1</v>
      </c>
      <c r="AA846">
        <v>11</v>
      </c>
      <c r="AB846">
        <v>83</v>
      </c>
      <c r="AC846">
        <v>94</v>
      </c>
      <c r="AH846" s="55">
        <f t="shared" si="192"/>
        <v>1</v>
      </c>
      <c r="AI846" s="55" t="str">
        <f t="shared" si="193"/>
        <v>FALSO</v>
      </c>
      <c r="AJ846" s="55">
        <f t="shared" si="194"/>
        <v>0</v>
      </c>
      <c r="AK846" s="93">
        <f t="shared" si="195"/>
        <v>84</v>
      </c>
      <c r="AL846" s="96" t="str">
        <f t="shared" si="196"/>
        <v/>
      </c>
      <c r="AM846" s="93">
        <f t="shared" si="197"/>
        <v>1</v>
      </c>
      <c r="AN846" s="96" t="b">
        <f t="shared" si="198"/>
        <v>1</v>
      </c>
      <c r="AO846" s="93">
        <f t="shared" si="199"/>
        <v>1</v>
      </c>
      <c r="AP846" s="96" t="str">
        <f t="shared" si="200"/>
        <v/>
      </c>
      <c r="AQ846" s="93">
        <f t="shared" si="201"/>
        <v>11</v>
      </c>
      <c r="AR846" s="96" t="b">
        <f t="shared" si="202"/>
        <v>1</v>
      </c>
      <c r="AS846" s="93">
        <f t="shared" si="203"/>
        <v>95</v>
      </c>
      <c r="AT846" s="96" t="b">
        <f t="shared" si="204"/>
        <v>0</v>
      </c>
      <c r="AU846" s="93" t="str">
        <f t="shared" si="205"/>
        <v>ARTSG-184</v>
      </c>
    </row>
    <row r="847" spans="1:47" x14ac:dyDescent="0.3">
      <c r="A847" t="s">
        <v>98</v>
      </c>
      <c r="B847" s="164" t="s">
        <v>3144</v>
      </c>
      <c r="C847" t="s">
        <v>2647</v>
      </c>
      <c r="D847" t="s">
        <v>1150</v>
      </c>
      <c r="E847" t="s">
        <v>132</v>
      </c>
      <c r="F847" t="s">
        <v>2465</v>
      </c>
      <c r="G847">
        <v>8</v>
      </c>
      <c r="H847" t="s">
        <v>3145</v>
      </c>
      <c r="I847">
        <v>8</v>
      </c>
      <c r="J847">
        <v>158400</v>
      </c>
      <c r="L847" t="s">
        <v>91</v>
      </c>
      <c r="M847" s="164" t="s">
        <v>2876</v>
      </c>
      <c r="N847" t="s">
        <v>99</v>
      </c>
      <c r="O847" t="s">
        <v>94</v>
      </c>
      <c r="P847" s="33">
        <v>46119.911805555559</v>
      </c>
      <c r="Q847" s="33">
        <v>46265</v>
      </c>
      <c r="R847" s="33">
        <v>46266</v>
      </c>
      <c r="S847" s="33">
        <v>46276</v>
      </c>
      <c r="T847" s="33">
        <v>46276</v>
      </c>
      <c r="U847" s="33">
        <v>46276</v>
      </c>
      <c r="V847" s="33">
        <v>46276</v>
      </c>
      <c r="W847" s="33">
        <v>46280</v>
      </c>
      <c r="Y847">
        <v>8</v>
      </c>
      <c r="AB847">
        <v>112</v>
      </c>
      <c r="AH847" s="55">
        <f t="shared" si="192"/>
        <v>44</v>
      </c>
      <c r="AI847" s="55" t="str">
        <f t="shared" si="193"/>
        <v>FALSO</v>
      </c>
      <c r="AJ847" s="55">
        <f t="shared" si="194"/>
        <v>0</v>
      </c>
      <c r="AK847" s="93">
        <f t="shared" si="195"/>
        <v>104</v>
      </c>
      <c r="AL847" s="96" t="str">
        <f t="shared" si="196"/>
        <v/>
      </c>
      <c r="AM847" s="93">
        <f t="shared" si="197"/>
        <v>8</v>
      </c>
      <c r="AN847" s="96" t="b">
        <f t="shared" si="198"/>
        <v>1</v>
      </c>
      <c r="AO847" s="93">
        <f t="shared" si="199"/>
        <v>1</v>
      </c>
      <c r="AP847" s="96" t="str">
        <f t="shared" si="200"/>
        <v/>
      </c>
      <c r="AQ847" s="93">
        <f t="shared" si="201"/>
        <v>2</v>
      </c>
      <c r="AR847" s="96" t="str">
        <f t="shared" si="202"/>
        <v/>
      </c>
      <c r="AS847" s="93">
        <f t="shared" si="203"/>
        <v>115</v>
      </c>
      <c r="AT847" s="96" t="b">
        <f t="shared" si="204"/>
        <v>0</v>
      </c>
      <c r="AU847" s="93" t="str">
        <f t="shared" si="205"/>
        <v>ARTSG-184</v>
      </c>
    </row>
    <row r="848" spans="1:47" x14ac:dyDescent="0.3">
      <c r="A848" t="s">
        <v>98</v>
      </c>
      <c r="B848" s="164" t="s">
        <v>3146</v>
      </c>
      <c r="C848" t="s">
        <v>2647</v>
      </c>
      <c r="D848" t="s">
        <v>1150</v>
      </c>
      <c r="E848" t="s">
        <v>132</v>
      </c>
      <c r="F848" t="s">
        <v>2465</v>
      </c>
      <c r="G848">
        <v>1</v>
      </c>
      <c r="H848" t="s">
        <v>3147</v>
      </c>
      <c r="I848">
        <v>1</v>
      </c>
      <c r="J848">
        <v>21600</v>
      </c>
      <c r="L848" t="s">
        <v>91</v>
      </c>
      <c r="M848" s="164" t="s">
        <v>2876</v>
      </c>
      <c r="N848" t="s">
        <v>99</v>
      </c>
      <c r="O848" t="s">
        <v>94</v>
      </c>
      <c r="P848" s="33">
        <v>46119.910416666666</v>
      </c>
      <c r="Q848" s="33">
        <v>46265</v>
      </c>
      <c r="R848" s="33">
        <v>46267</v>
      </c>
      <c r="S848" s="33">
        <v>46269</v>
      </c>
      <c r="T848" s="33">
        <v>46269</v>
      </c>
      <c r="U848" s="33">
        <v>46269</v>
      </c>
      <c r="V848" s="33">
        <v>46269</v>
      </c>
      <c r="W848" s="33">
        <v>46280</v>
      </c>
      <c r="Y848">
        <v>2</v>
      </c>
      <c r="AB848">
        <v>107</v>
      </c>
      <c r="AC848">
        <v>114</v>
      </c>
      <c r="AH848" s="55">
        <f t="shared" si="192"/>
        <v>6</v>
      </c>
      <c r="AI848" s="55" t="str">
        <f t="shared" si="193"/>
        <v>FALSO</v>
      </c>
      <c r="AJ848" s="55">
        <f t="shared" si="194"/>
        <v>0</v>
      </c>
      <c r="AK848" s="93">
        <f t="shared" si="195"/>
        <v>104</v>
      </c>
      <c r="AL848" s="96" t="str">
        <f t="shared" si="196"/>
        <v/>
      </c>
      <c r="AM848" s="93">
        <f t="shared" si="197"/>
        <v>2</v>
      </c>
      <c r="AN848" s="96" t="b">
        <f t="shared" si="198"/>
        <v>1</v>
      </c>
      <c r="AO848" s="93">
        <f t="shared" si="199"/>
        <v>1</v>
      </c>
      <c r="AP848" s="96" t="str">
        <f t="shared" si="200"/>
        <v/>
      </c>
      <c r="AQ848" s="93">
        <f t="shared" si="201"/>
        <v>7</v>
      </c>
      <c r="AR848" s="96" t="str">
        <f t="shared" si="202"/>
        <v/>
      </c>
      <c r="AS848" s="93">
        <f t="shared" si="203"/>
        <v>115</v>
      </c>
      <c r="AT848" s="96" t="b">
        <f t="shared" si="204"/>
        <v>0</v>
      </c>
      <c r="AU848" s="93" t="str">
        <f t="shared" si="205"/>
        <v>ARTSG-184</v>
      </c>
    </row>
    <row r="849" spans="1:47" x14ac:dyDescent="0.3">
      <c r="A849" t="s">
        <v>98</v>
      </c>
      <c r="B849" s="164" t="s">
        <v>3148</v>
      </c>
      <c r="C849" t="s">
        <v>2647</v>
      </c>
      <c r="D849" t="s">
        <v>1150</v>
      </c>
      <c r="E849" t="s">
        <v>132</v>
      </c>
      <c r="F849" t="s">
        <v>2465</v>
      </c>
      <c r="G849">
        <v>1</v>
      </c>
      <c r="H849" t="s">
        <v>3149</v>
      </c>
      <c r="I849">
        <v>1</v>
      </c>
      <c r="J849">
        <v>21600</v>
      </c>
      <c r="L849" t="s">
        <v>91</v>
      </c>
      <c r="M849" s="164" t="s">
        <v>2876</v>
      </c>
      <c r="N849" t="s">
        <v>99</v>
      </c>
      <c r="O849" t="s">
        <v>94</v>
      </c>
      <c r="P849" s="33">
        <v>46119.90902777778</v>
      </c>
      <c r="Q849" s="33">
        <v>46265</v>
      </c>
      <c r="R849" s="33">
        <v>46266</v>
      </c>
      <c r="S849" s="33">
        <v>46269</v>
      </c>
      <c r="T849" s="33">
        <v>46269</v>
      </c>
      <c r="U849" s="33">
        <v>46269</v>
      </c>
      <c r="V849" s="33">
        <v>46269</v>
      </c>
      <c r="W849" s="33">
        <v>46280</v>
      </c>
      <c r="Y849">
        <v>3</v>
      </c>
      <c r="AB849">
        <v>107</v>
      </c>
      <c r="AC849">
        <v>114</v>
      </c>
      <c r="AH849" s="55">
        <f t="shared" si="192"/>
        <v>6</v>
      </c>
      <c r="AI849" s="55" t="str">
        <f t="shared" si="193"/>
        <v>FALSO</v>
      </c>
      <c r="AJ849" s="55">
        <f t="shared" si="194"/>
        <v>0</v>
      </c>
      <c r="AK849" s="93">
        <f t="shared" si="195"/>
        <v>104</v>
      </c>
      <c r="AL849" s="96" t="str">
        <f t="shared" si="196"/>
        <v/>
      </c>
      <c r="AM849" s="93">
        <f t="shared" si="197"/>
        <v>3</v>
      </c>
      <c r="AN849" s="96" t="b">
        <f t="shared" si="198"/>
        <v>1</v>
      </c>
      <c r="AO849" s="93">
        <f t="shared" si="199"/>
        <v>1</v>
      </c>
      <c r="AP849" s="96" t="str">
        <f t="shared" si="200"/>
        <v/>
      </c>
      <c r="AQ849" s="93">
        <f t="shared" si="201"/>
        <v>7</v>
      </c>
      <c r="AR849" s="96" t="str">
        <f t="shared" si="202"/>
        <v/>
      </c>
      <c r="AS849" s="93">
        <f t="shared" si="203"/>
        <v>115</v>
      </c>
      <c r="AT849" s="96" t="b">
        <f t="shared" si="204"/>
        <v>0</v>
      </c>
      <c r="AU849" s="93" t="str">
        <f t="shared" si="205"/>
        <v>ARTSG-184</v>
      </c>
    </row>
    <row r="850" spans="1:47" x14ac:dyDescent="0.3">
      <c r="A850" t="s">
        <v>98</v>
      </c>
      <c r="B850" s="164" t="s">
        <v>3150</v>
      </c>
      <c r="C850" t="s">
        <v>2647</v>
      </c>
      <c r="D850" t="s">
        <v>1150</v>
      </c>
      <c r="E850" t="s">
        <v>132</v>
      </c>
      <c r="F850" t="s">
        <v>2465</v>
      </c>
      <c r="G850">
        <v>1</v>
      </c>
      <c r="H850" t="s">
        <v>3151</v>
      </c>
      <c r="I850">
        <v>1</v>
      </c>
      <c r="J850">
        <v>21600</v>
      </c>
      <c r="L850" t="s">
        <v>91</v>
      </c>
      <c r="M850" s="164" t="s">
        <v>2876</v>
      </c>
      <c r="N850" t="s">
        <v>99</v>
      </c>
      <c r="O850" t="s">
        <v>94</v>
      </c>
      <c r="P850" s="33">
        <v>46119.907638888886</v>
      </c>
      <c r="Q850" s="33">
        <v>46265</v>
      </c>
      <c r="R850" s="33">
        <v>46268</v>
      </c>
      <c r="S850" s="33">
        <v>46274</v>
      </c>
      <c r="T850" s="33">
        <v>46274</v>
      </c>
      <c r="U850" s="33">
        <v>46274</v>
      </c>
      <c r="V850" s="33">
        <v>46274</v>
      </c>
      <c r="W850" s="33">
        <v>46280</v>
      </c>
      <c r="Y850">
        <v>4</v>
      </c>
      <c r="Z850">
        <v>1</v>
      </c>
      <c r="AH850" s="55">
        <f t="shared" si="192"/>
        <v>6</v>
      </c>
      <c r="AI850" s="55" t="str">
        <f t="shared" si="193"/>
        <v>FALSO</v>
      </c>
      <c r="AJ850" s="55">
        <f t="shared" si="194"/>
        <v>0</v>
      </c>
      <c r="AK850" s="93">
        <f t="shared" si="195"/>
        <v>104</v>
      </c>
      <c r="AL850" s="96" t="str">
        <f t="shared" si="196"/>
        <v/>
      </c>
      <c r="AM850" s="93">
        <f t="shared" si="197"/>
        <v>4</v>
      </c>
      <c r="AN850" s="96" t="b">
        <f t="shared" si="198"/>
        <v>1</v>
      </c>
      <c r="AO850" s="93">
        <f t="shared" si="199"/>
        <v>1</v>
      </c>
      <c r="AP850" s="96" t="b">
        <f t="shared" si="200"/>
        <v>1</v>
      </c>
      <c r="AQ850" s="93">
        <f t="shared" si="201"/>
        <v>4</v>
      </c>
      <c r="AR850" s="96" t="str">
        <f t="shared" si="202"/>
        <v/>
      </c>
      <c r="AS850" s="93">
        <f t="shared" si="203"/>
        <v>115</v>
      </c>
      <c r="AT850" s="96" t="b">
        <f t="shared" si="204"/>
        <v>0</v>
      </c>
      <c r="AU850" s="93" t="str">
        <f t="shared" si="205"/>
        <v>ARTSG-184</v>
      </c>
    </row>
    <row r="851" spans="1:47" x14ac:dyDescent="0.3">
      <c r="A851" t="s">
        <v>98</v>
      </c>
      <c r="B851" s="164" t="s">
        <v>3152</v>
      </c>
      <c r="C851" t="s">
        <v>2834</v>
      </c>
      <c r="D851" t="s">
        <v>1150</v>
      </c>
      <c r="E851" t="s">
        <v>132</v>
      </c>
      <c r="F851" t="s">
        <v>2465</v>
      </c>
      <c r="G851">
        <v>1</v>
      </c>
      <c r="H851" t="s">
        <v>3153</v>
      </c>
      <c r="I851">
        <v>1</v>
      </c>
      <c r="J851">
        <v>21600</v>
      </c>
      <c r="L851" t="s">
        <v>91</v>
      </c>
      <c r="M851" s="164" t="s">
        <v>2876</v>
      </c>
      <c r="N851" t="s">
        <v>99</v>
      </c>
      <c r="O851" t="s">
        <v>94</v>
      </c>
      <c r="P851" s="33">
        <v>46119.906944444447</v>
      </c>
      <c r="R851" s="33">
        <v>46259</v>
      </c>
      <c r="S851" s="33">
        <v>46259</v>
      </c>
      <c r="T851" s="33">
        <v>46259</v>
      </c>
      <c r="U851" s="33">
        <v>46259</v>
      </c>
      <c r="V851" s="33">
        <v>46259</v>
      </c>
      <c r="W851" s="33">
        <v>46280</v>
      </c>
      <c r="Y851">
        <v>1</v>
      </c>
      <c r="AB851">
        <v>99</v>
      </c>
      <c r="AC851">
        <v>114</v>
      </c>
      <c r="AH851" s="55">
        <f t="shared" si="192"/>
        <v>6</v>
      </c>
      <c r="AI851" s="55" t="str">
        <f t="shared" si="193"/>
        <v>FALSO</v>
      </c>
      <c r="AJ851" s="55">
        <f t="shared" si="194"/>
        <v>0</v>
      </c>
      <c r="AK851" s="93" t="str">
        <f t="shared" si="195"/>
        <v/>
      </c>
      <c r="AL851" s="96" t="str">
        <f t="shared" si="196"/>
        <v/>
      </c>
      <c r="AM851" s="93">
        <f t="shared" si="197"/>
        <v>1</v>
      </c>
      <c r="AN851" s="96" t="b">
        <f t="shared" si="198"/>
        <v>1</v>
      </c>
      <c r="AO851" s="93">
        <f t="shared" si="199"/>
        <v>1</v>
      </c>
      <c r="AP851" s="96" t="str">
        <f t="shared" si="200"/>
        <v/>
      </c>
      <c r="AQ851" s="93">
        <f t="shared" si="201"/>
        <v>15</v>
      </c>
      <c r="AR851" s="96" t="str">
        <f t="shared" si="202"/>
        <v/>
      </c>
      <c r="AS851" s="93">
        <f t="shared" si="203"/>
        <v>115</v>
      </c>
      <c r="AT851" s="96" t="b">
        <f t="shared" si="204"/>
        <v>0</v>
      </c>
      <c r="AU851" s="93" t="str">
        <f t="shared" si="205"/>
        <v>ARTSG-184</v>
      </c>
    </row>
    <row r="852" spans="1:47" x14ac:dyDescent="0.3">
      <c r="A852" t="s">
        <v>98</v>
      </c>
      <c r="B852" s="164" t="s">
        <v>3154</v>
      </c>
      <c r="C852" t="s">
        <v>2834</v>
      </c>
      <c r="D852" t="s">
        <v>1150</v>
      </c>
      <c r="E852" t="s">
        <v>132</v>
      </c>
      <c r="F852" t="s">
        <v>2465</v>
      </c>
      <c r="G852">
        <v>1</v>
      </c>
      <c r="H852" t="s">
        <v>3155</v>
      </c>
      <c r="I852">
        <v>1</v>
      </c>
      <c r="J852">
        <v>21900</v>
      </c>
      <c r="L852" t="s">
        <v>91</v>
      </c>
      <c r="M852" s="164" t="s">
        <v>2876</v>
      </c>
      <c r="N852" t="s">
        <v>99</v>
      </c>
      <c r="O852" t="s">
        <v>94</v>
      </c>
      <c r="P852" s="33">
        <v>46119.904166666667</v>
      </c>
      <c r="Q852" s="33">
        <v>46251</v>
      </c>
      <c r="R852" s="33">
        <v>46258</v>
      </c>
      <c r="S852" s="33">
        <v>46259</v>
      </c>
      <c r="T852" s="33">
        <v>46259</v>
      </c>
      <c r="U852" s="33">
        <v>46259</v>
      </c>
      <c r="V852" s="33">
        <v>46259</v>
      </c>
      <c r="W852" s="33">
        <v>46280</v>
      </c>
      <c r="Y852">
        <v>1</v>
      </c>
      <c r="Z852">
        <v>1</v>
      </c>
      <c r="AC852">
        <v>114</v>
      </c>
      <c r="AH852" s="55">
        <f t="shared" si="192"/>
        <v>6.083333333333333</v>
      </c>
      <c r="AI852" s="55" t="str">
        <f t="shared" si="193"/>
        <v>FALSO</v>
      </c>
      <c r="AJ852" s="55">
        <f t="shared" si="194"/>
        <v>0</v>
      </c>
      <c r="AK852" s="93">
        <f t="shared" si="195"/>
        <v>94</v>
      </c>
      <c r="AL852" s="96" t="str">
        <f t="shared" si="196"/>
        <v/>
      </c>
      <c r="AM852" s="93">
        <f t="shared" si="197"/>
        <v>1</v>
      </c>
      <c r="AN852" s="96" t="b">
        <f t="shared" si="198"/>
        <v>1</v>
      </c>
      <c r="AO852" s="93">
        <f t="shared" si="199"/>
        <v>1</v>
      </c>
      <c r="AP852" s="96" t="b">
        <f t="shared" si="200"/>
        <v>1</v>
      </c>
      <c r="AQ852" s="93">
        <f t="shared" si="201"/>
        <v>15</v>
      </c>
      <c r="AR852" s="96" t="str">
        <f t="shared" si="202"/>
        <v/>
      </c>
      <c r="AS852" s="93">
        <f t="shared" si="203"/>
        <v>115</v>
      </c>
      <c r="AT852" s="96" t="b">
        <f t="shared" si="204"/>
        <v>0</v>
      </c>
      <c r="AU852" s="93" t="str">
        <f t="shared" si="205"/>
        <v>ARTSG-184</v>
      </c>
    </row>
    <row r="853" spans="1:47" x14ac:dyDescent="0.3">
      <c r="A853" t="s">
        <v>98</v>
      </c>
      <c r="B853" s="164" t="s">
        <v>3156</v>
      </c>
      <c r="C853" t="s">
        <v>2647</v>
      </c>
      <c r="D853" t="s">
        <v>1150</v>
      </c>
      <c r="E853" t="s">
        <v>132</v>
      </c>
      <c r="F853" t="s">
        <v>2465</v>
      </c>
      <c r="G853">
        <v>1</v>
      </c>
      <c r="H853" t="s">
        <v>3157</v>
      </c>
      <c r="I853">
        <v>1</v>
      </c>
      <c r="J853">
        <v>21600</v>
      </c>
      <c r="L853" t="s">
        <v>91</v>
      </c>
      <c r="M853" s="164" t="s">
        <v>2876</v>
      </c>
      <c r="N853" t="s">
        <v>99</v>
      </c>
      <c r="O853" t="s">
        <v>94</v>
      </c>
      <c r="P853" s="33">
        <v>46119.90347222222</v>
      </c>
      <c r="Q853" s="33">
        <v>46265</v>
      </c>
      <c r="R853" s="33">
        <v>46268</v>
      </c>
      <c r="S853" s="33">
        <v>46269</v>
      </c>
      <c r="T853" s="33">
        <v>46269</v>
      </c>
      <c r="U853" s="33">
        <v>46269</v>
      </c>
      <c r="V853" s="33">
        <v>46269</v>
      </c>
      <c r="W853" s="33">
        <v>46280</v>
      </c>
      <c r="Y853">
        <v>1</v>
      </c>
      <c r="AB853">
        <v>107</v>
      </c>
      <c r="AC853">
        <v>114</v>
      </c>
      <c r="AH853" s="55">
        <f t="shared" si="192"/>
        <v>6</v>
      </c>
      <c r="AI853" s="55" t="str">
        <f t="shared" si="193"/>
        <v>FALSO</v>
      </c>
      <c r="AJ853" s="55">
        <f t="shared" si="194"/>
        <v>0</v>
      </c>
      <c r="AK853" s="93">
        <f t="shared" si="195"/>
        <v>104</v>
      </c>
      <c r="AL853" s="96" t="str">
        <f t="shared" si="196"/>
        <v/>
      </c>
      <c r="AM853" s="93">
        <f t="shared" si="197"/>
        <v>1</v>
      </c>
      <c r="AN853" s="96" t="b">
        <f t="shared" si="198"/>
        <v>1</v>
      </c>
      <c r="AO853" s="93">
        <f t="shared" si="199"/>
        <v>1</v>
      </c>
      <c r="AP853" s="96" t="str">
        <f t="shared" si="200"/>
        <v/>
      </c>
      <c r="AQ853" s="93">
        <f t="shared" si="201"/>
        <v>7</v>
      </c>
      <c r="AR853" s="96" t="str">
        <f t="shared" si="202"/>
        <v/>
      </c>
      <c r="AS853" s="93">
        <f t="shared" si="203"/>
        <v>115</v>
      </c>
      <c r="AT853" s="96" t="b">
        <f t="shared" si="204"/>
        <v>0</v>
      </c>
      <c r="AU853" s="93" t="str">
        <f t="shared" si="205"/>
        <v>ARTSG-184</v>
      </c>
    </row>
    <row r="854" spans="1:47" x14ac:dyDescent="0.3">
      <c r="A854" t="s">
        <v>98</v>
      </c>
      <c r="B854" s="164" t="s">
        <v>3158</v>
      </c>
      <c r="C854" t="s">
        <v>2647</v>
      </c>
      <c r="D854" t="s">
        <v>1150</v>
      </c>
      <c r="E854" t="s">
        <v>132</v>
      </c>
      <c r="F854" t="s">
        <v>2465</v>
      </c>
      <c r="G854">
        <v>1</v>
      </c>
      <c r="H854" t="s">
        <v>3159</v>
      </c>
      <c r="I854">
        <v>1</v>
      </c>
      <c r="J854">
        <v>21600</v>
      </c>
      <c r="L854" t="s">
        <v>91</v>
      </c>
      <c r="M854" s="164" t="s">
        <v>2876</v>
      </c>
      <c r="N854" t="s">
        <v>99</v>
      </c>
      <c r="O854" t="s">
        <v>94</v>
      </c>
      <c r="P854" s="33">
        <v>46119.901388888888</v>
      </c>
      <c r="Q854" s="33">
        <v>46265</v>
      </c>
      <c r="R854" s="33">
        <v>46267</v>
      </c>
      <c r="S854" s="33">
        <v>46269</v>
      </c>
      <c r="T854" s="33">
        <v>46269</v>
      </c>
      <c r="U854" s="33">
        <v>46269</v>
      </c>
      <c r="V854" s="33">
        <v>46269</v>
      </c>
      <c r="W854" s="33">
        <v>46280</v>
      </c>
      <c r="Y854">
        <v>2</v>
      </c>
      <c r="Z854">
        <v>1</v>
      </c>
      <c r="AA854">
        <v>7</v>
      </c>
      <c r="AB854">
        <v>107</v>
      </c>
      <c r="AC854">
        <v>114</v>
      </c>
      <c r="AH854" s="55">
        <f t="shared" si="192"/>
        <v>6</v>
      </c>
      <c r="AI854" s="55" t="str">
        <f t="shared" si="193"/>
        <v>FALSO</v>
      </c>
      <c r="AJ854" s="55">
        <f t="shared" si="194"/>
        <v>0</v>
      </c>
      <c r="AK854" s="93">
        <f t="shared" si="195"/>
        <v>104</v>
      </c>
      <c r="AL854" s="96" t="str">
        <f t="shared" si="196"/>
        <v/>
      </c>
      <c r="AM854" s="93">
        <f t="shared" si="197"/>
        <v>2</v>
      </c>
      <c r="AN854" s="96" t="b">
        <f t="shared" si="198"/>
        <v>1</v>
      </c>
      <c r="AO854" s="93">
        <f t="shared" si="199"/>
        <v>1</v>
      </c>
      <c r="AP854" s="96" t="b">
        <f t="shared" si="200"/>
        <v>1</v>
      </c>
      <c r="AQ854" s="93">
        <f t="shared" si="201"/>
        <v>7</v>
      </c>
      <c r="AR854" s="96" t="b">
        <f t="shared" si="202"/>
        <v>1</v>
      </c>
      <c r="AS854" s="93">
        <f t="shared" si="203"/>
        <v>115</v>
      </c>
      <c r="AT854" s="96" t="b">
        <f t="shared" si="204"/>
        <v>0</v>
      </c>
      <c r="AU854" s="93" t="str">
        <f t="shared" si="205"/>
        <v>ARTSG-184</v>
      </c>
    </row>
    <row r="855" spans="1:47" x14ac:dyDescent="0.3">
      <c r="A855" t="s">
        <v>98</v>
      </c>
      <c r="B855" s="164" t="s">
        <v>3160</v>
      </c>
      <c r="C855" t="s">
        <v>2890</v>
      </c>
      <c r="D855" t="s">
        <v>1150</v>
      </c>
      <c r="E855" t="s">
        <v>132</v>
      </c>
      <c r="F855" t="s">
        <v>2465</v>
      </c>
      <c r="G855">
        <v>8</v>
      </c>
      <c r="H855" t="s">
        <v>3161</v>
      </c>
      <c r="I855">
        <v>8</v>
      </c>
      <c r="J855">
        <v>129600</v>
      </c>
      <c r="L855" t="s">
        <v>91</v>
      </c>
      <c r="M855" s="164" t="s">
        <v>2806</v>
      </c>
      <c r="N855" t="s">
        <v>99</v>
      </c>
      <c r="O855" t="s">
        <v>94</v>
      </c>
      <c r="P855" s="33">
        <v>46119.879166666666</v>
      </c>
      <c r="R855" s="33">
        <v>46244</v>
      </c>
      <c r="S855" s="33">
        <v>46247</v>
      </c>
      <c r="T855" s="33">
        <v>46247</v>
      </c>
      <c r="U855" s="33">
        <v>46247</v>
      </c>
      <c r="V855" s="33">
        <v>46247</v>
      </c>
      <c r="W855" s="33">
        <v>46254</v>
      </c>
      <c r="Y855">
        <v>3</v>
      </c>
      <c r="AH855" s="55">
        <f t="shared" si="192"/>
        <v>36</v>
      </c>
      <c r="AI855" s="55" t="str">
        <f t="shared" si="193"/>
        <v>FALSO</v>
      </c>
      <c r="AJ855" s="55">
        <f t="shared" si="194"/>
        <v>0</v>
      </c>
      <c r="AK855" s="93" t="str">
        <f t="shared" si="195"/>
        <v/>
      </c>
      <c r="AL855" s="96" t="str">
        <f t="shared" si="196"/>
        <v/>
      </c>
      <c r="AM855" s="93">
        <f t="shared" si="197"/>
        <v>3</v>
      </c>
      <c r="AN855" s="96" t="b">
        <f t="shared" si="198"/>
        <v>1</v>
      </c>
      <c r="AO855" s="93">
        <f t="shared" si="199"/>
        <v>1</v>
      </c>
      <c r="AP855" s="96" t="str">
        <f t="shared" si="200"/>
        <v/>
      </c>
      <c r="AQ855" s="93">
        <f t="shared" si="201"/>
        <v>5</v>
      </c>
      <c r="AR855" s="96" t="str">
        <f t="shared" si="202"/>
        <v/>
      </c>
      <c r="AS855" s="93">
        <f t="shared" si="203"/>
        <v>97</v>
      </c>
      <c r="AT855" s="96" t="b">
        <f t="shared" si="204"/>
        <v>0</v>
      </c>
      <c r="AU855" s="93" t="str">
        <f t="shared" si="205"/>
        <v>ARTSG-183</v>
      </c>
    </row>
    <row r="856" spans="1:47" x14ac:dyDescent="0.3">
      <c r="A856" t="s">
        <v>98</v>
      </c>
      <c r="B856" s="164" t="s">
        <v>3162</v>
      </c>
      <c r="C856" t="s">
        <v>2647</v>
      </c>
      <c r="D856" t="s">
        <v>1150</v>
      </c>
      <c r="E856" t="s">
        <v>132</v>
      </c>
      <c r="F856" t="s">
        <v>2465</v>
      </c>
      <c r="G856">
        <v>1</v>
      </c>
      <c r="H856" t="s">
        <v>3163</v>
      </c>
      <c r="I856">
        <v>1</v>
      </c>
      <c r="J856">
        <v>21600</v>
      </c>
      <c r="L856" t="s">
        <v>91</v>
      </c>
      <c r="M856" s="164" t="s">
        <v>2806</v>
      </c>
      <c r="N856" t="s">
        <v>99</v>
      </c>
      <c r="O856" t="s">
        <v>94</v>
      </c>
      <c r="P856" s="33">
        <v>46119.875</v>
      </c>
      <c r="Q856" s="33">
        <v>46265</v>
      </c>
      <c r="R856" s="33">
        <v>46266</v>
      </c>
      <c r="S856" s="33">
        <v>46269</v>
      </c>
      <c r="T856" s="33">
        <v>46269</v>
      </c>
      <c r="U856" s="33">
        <v>46269</v>
      </c>
      <c r="V856" s="33">
        <v>46269</v>
      </c>
      <c r="W856" s="33">
        <v>46280</v>
      </c>
      <c r="Y856">
        <v>3</v>
      </c>
      <c r="AB856">
        <v>107</v>
      </c>
      <c r="AC856">
        <v>114</v>
      </c>
      <c r="AH856" s="55">
        <f t="shared" si="192"/>
        <v>6</v>
      </c>
      <c r="AI856" s="55" t="str">
        <f t="shared" si="193"/>
        <v>FALSO</v>
      </c>
      <c r="AJ856" s="55">
        <f t="shared" si="194"/>
        <v>0</v>
      </c>
      <c r="AK856" s="93">
        <f t="shared" si="195"/>
        <v>104</v>
      </c>
      <c r="AL856" s="96" t="str">
        <f t="shared" si="196"/>
        <v/>
      </c>
      <c r="AM856" s="93">
        <f t="shared" si="197"/>
        <v>3</v>
      </c>
      <c r="AN856" s="96" t="b">
        <f t="shared" si="198"/>
        <v>1</v>
      </c>
      <c r="AO856" s="93">
        <f t="shared" si="199"/>
        <v>1</v>
      </c>
      <c r="AP856" s="96" t="str">
        <f t="shared" si="200"/>
        <v/>
      </c>
      <c r="AQ856" s="93">
        <f t="shared" si="201"/>
        <v>7</v>
      </c>
      <c r="AR856" s="96" t="str">
        <f t="shared" si="202"/>
        <v/>
      </c>
      <c r="AS856" s="93">
        <f t="shared" si="203"/>
        <v>115</v>
      </c>
      <c r="AT856" s="96" t="b">
        <f t="shared" si="204"/>
        <v>0</v>
      </c>
      <c r="AU856" s="93" t="str">
        <f t="shared" si="205"/>
        <v>ARTSG-183</v>
      </c>
    </row>
    <row r="857" spans="1:47" x14ac:dyDescent="0.3">
      <c r="A857" t="s">
        <v>98</v>
      </c>
      <c r="B857" s="164" t="s">
        <v>3164</v>
      </c>
      <c r="C857" t="s">
        <v>2890</v>
      </c>
      <c r="D857" t="s">
        <v>1150</v>
      </c>
      <c r="E857" t="s">
        <v>132</v>
      </c>
      <c r="F857" t="s">
        <v>2465</v>
      </c>
      <c r="G857">
        <v>1</v>
      </c>
      <c r="H857" t="s">
        <v>3165</v>
      </c>
      <c r="I857">
        <v>1</v>
      </c>
      <c r="J857">
        <v>3600</v>
      </c>
      <c r="L857" t="s">
        <v>91</v>
      </c>
      <c r="M857" s="164" t="s">
        <v>2806</v>
      </c>
      <c r="N857" t="s">
        <v>99</v>
      </c>
      <c r="O857" t="s">
        <v>94</v>
      </c>
      <c r="P857" s="33">
        <v>46119.870833333334</v>
      </c>
      <c r="Q857" s="33">
        <v>46237</v>
      </c>
      <c r="R857" s="33">
        <v>46237</v>
      </c>
      <c r="S857" s="33">
        <v>46237</v>
      </c>
      <c r="T857" s="33">
        <v>46237</v>
      </c>
      <c r="U857" s="33">
        <v>46237</v>
      </c>
      <c r="V857" s="33">
        <v>46237</v>
      </c>
      <c r="W857" s="33">
        <v>46253</v>
      </c>
      <c r="Y857">
        <v>1</v>
      </c>
      <c r="Z857">
        <v>1</v>
      </c>
      <c r="AB857">
        <v>84</v>
      </c>
      <c r="AH857" s="55">
        <f t="shared" si="192"/>
        <v>1</v>
      </c>
      <c r="AI857" s="55" t="str">
        <f t="shared" si="193"/>
        <v>FALSO</v>
      </c>
      <c r="AJ857" s="55">
        <f t="shared" si="194"/>
        <v>0</v>
      </c>
      <c r="AK857" s="93">
        <f t="shared" si="195"/>
        <v>84</v>
      </c>
      <c r="AL857" s="96" t="str">
        <f t="shared" si="196"/>
        <v/>
      </c>
      <c r="AM857" s="93">
        <f t="shared" si="197"/>
        <v>1</v>
      </c>
      <c r="AN857" s="96" t="b">
        <f t="shared" si="198"/>
        <v>1</v>
      </c>
      <c r="AO857" s="93">
        <f t="shared" si="199"/>
        <v>1</v>
      </c>
      <c r="AP857" s="96" t="b">
        <f t="shared" si="200"/>
        <v>1</v>
      </c>
      <c r="AQ857" s="93">
        <f t="shared" si="201"/>
        <v>12</v>
      </c>
      <c r="AR857" s="96" t="str">
        <f t="shared" si="202"/>
        <v/>
      </c>
      <c r="AS857" s="93">
        <f t="shared" si="203"/>
        <v>96</v>
      </c>
      <c r="AT857" s="96" t="b">
        <f t="shared" si="204"/>
        <v>0</v>
      </c>
      <c r="AU857" s="93" t="str">
        <f t="shared" si="205"/>
        <v>ARTSG-183</v>
      </c>
    </row>
    <row r="858" spans="1:47" x14ac:dyDescent="0.3">
      <c r="A858" t="s">
        <v>98</v>
      </c>
      <c r="B858" s="164" t="s">
        <v>3166</v>
      </c>
      <c r="C858" t="s">
        <v>2890</v>
      </c>
      <c r="D858" t="s">
        <v>1150</v>
      </c>
      <c r="E858" t="s">
        <v>132</v>
      </c>
      <c r="F858" t="s">
        <v>2465</v>
      </c>
      <c r="G858">
        <v>1</v>
      </c>
      <c r="H858" t="s">
        <v>3167</v>
      </c>
      <c r="I858">
        <v>1</v>
      </c>
      <c r="J858">
        <v>3600</v>
      </c>
      <c r="L858" t="s">
        <v>91</v>
      </c>
      <c r="M858" s="164" t="s">
        <v>2806</v>
      </c>
      <c r="N858" t="s">
        <v>99</v>
      </c>
      <c r="O858" t="s">
        <v>94</v>
      </c>
      <c r="P858" s="33">
        <v>46119.869444444441</v>
      </c>
      <c r="Q858" s="33">
        <v>46237</v>
      </c>
      <c r="R858" s="33">
        <v>46237</v>
      </c>
      <c r="S858" s="33">
        <v>46237</v>
      </c>
      <c r="T858" s="33">
        <v>46237</v>
      </c>
      <c r="U858" s="33">
        <v>46237</v>
      </c>
      <c r="V858" s="33">
        <v>46237</v>
      </c>
      <c r="W858" s="33">
        <v>46254</v>
      </c>
      <c r="Y858">
        <v>1</v>
      </c>
      <c r="AA858">
        <v>13</v>
      </c>
      <c r="AB858">
        <v>84</v>
      </c>
      <c r="AC858">
        <v>97</v>
      </c>
      <c r="AH858" s="55">
        <f t="shared" si="192"/>
        <v>1</v>
      </c>
      <c r="AI858" s="55" t="str">
        <f t="shared" si="193"/>
        <v>FALSO</v>
      </c>
      <c r="AJ858" s="55">
        <f t="shared" si="194"/>
        <v>0</v>
      </c>
      <c r="AK858" s="93">
        <f t="shared" si="195"/>
        <v>84</v>
      </c>
      <c r="AL858" s="96" t="str">
        <f t="shared" si="196"/>
        <v/>
      </c>
      <c r="AM858" s="93">
        <f t="shared" si="197"/>
        <v>1</v>
      </c>
      <c r="AN858" s="96" t="b">
        <f t="shared" si="198"/>
        <v>1</v>
      </c>
      <c r="AO858" s="93">
        <f t="shared" si="199"/>
        <v>1</v>
      </c>
      <c r="AP858" s="96" t="str">
        <f t="shared" si="200"/>
        <v/>
      </c>
      <c r="AQ858" s="93">
        <f t="shared" si="201"/>
        <v>13</v>
      </c>
      <c r="AR858" s="96" t="b">
        <f t="shared" si="202"/>
        <v>1</v>
      </c>
      <c r="AS858" s="93">
        <f t="shared" si="203"/>
        <v>97</v>
      </c>
      <c r="AT858" s="96" t="b">
        <f t="shared" si="204"/>
        <v>1</v>
      </c>
      <c r="AU858" s="93" t="str">
        <f t="shared" si="205"/>
        <v>ARTSG-183</v>
      </c>
    </row>
    <row r="859" spans="1:47" x14ac:dyDescent="0.3">
      <c r="A859" t="s">
        <v>98</v>
      </c>
      <c r="B859" s="164" t="s">
        <v>3168</v>
      </c>
      <c r="C859" t="s">
        <v>2890</v>
      </c>
      <c r="D859" t="s">
        <v>1150</v>
      </c>
      <c r="E859" t="s">
        <v>132</v>
      </c>
      <c r="F859" t="s">
        <v>2465</v>
      </c>
      <c r="G859">
        <v>1</v>
      </c>
      <c r="H859" t="s">
        <v>3169</v>
      </c>
      <c r="I859">
        <v>1</v>
      </c>
      <c r="J859">
        <v>21600</v>
      </c>
      <c r="L859" t="s">
        <v>91</v>
      </c>
      <c r="M859" s="164" t="s">
        <v>2806</v>
      </c>
      <c r="N859" t="s">
        <v>99</v>
      </c>
      <c r="O859" t="s">
        <v>94</v>
      </c>
      <c r="P859" s="33">
        <v>46119.865972222222</v>
      </c>
      <c r="Q859" s="33">
        <v>46237</v>
      </c>
      <c r="R859" s="33">
        <v>46241</v>
      </c>
      <c r="S859" s="33">
        <v>46244</v>
      </c>
      <c r="T859" s="33">
        <v>46244</v>
      </c>
      <c r="U859" s="33">
        <v>46244</v>
      </c>
      <c r="V859" s="33">
        <v>46244</v>
      </c>
      <c r="W859" s="33">
        <v>46254</v>
      </c>
      <c r="Y859">
        <v>1</v>
      </c>
      <c r="AA859">
        <v>8</v>
      </c>
      <c r="AB859">
        <v>89</v>
      </c>
      <c r="AH859" s="55">
        <f t="shared" si="192"/>
        <v>6</v>
      </c>
      <c r="AI859" s="55" t="str">
        <f t="shared" si="193"/>
        <v>FALSO</v>
      </c>
      <c r="AJ859" s="55">
        <f t="shared" si="194"/>
        <v>0</v>
      </c>
      <c r="AK859" s="93">
        <f t="shared" si="195"/>
        <v>84</v>
      </c>
      <c r="AL859" s="96" t="str">
        <f t="shared" si="196"/>
        <v/>
      </c>
      <c r="AM859" s="93">
        <f t="shared" si="197"/>
        <v>1</v>
      </c>
      <c r="AN859" s="96" t="b">
        <f t="shared" si="198"/>
        <v>1</v>
      </c>
      <c r="AO859" s="93">
        <f t="shared" si="199"/>
        <v>1</v>
      </c>
      <c r="AP859" s="96" t="str">
        <f t="shared" si="200"/>
        <v/>
      </c>
      <c r="AQ859" s="93">
        <f t="shared" si="201"/>
        <v>8</v>
      </c>
      <c r="AR859" s="96" t="b">
        <f t="shared" si="202"/>
        <v>1</v>
      </c>
      <c r="AS859" s="93">
        <f t="shared" si="203"/>
        <v>97</v>
      </c>
      <c r="AT859" s="96" t="b">
        <f t="shared" si="204"/>
        <v>0</v>
      </c>
      <c r="AU859" s="93" t="str">
        <f t="shared" si="205"/>
        <v>ARTSG-183</v>
      </c>
    </row>
    <row r="860" spans="1:47" x14ac:dyDescent="0.3">
      <c r="A860" t="s">
        <v>98</v>
      </c>
      <c r="B860" s="164" t="s">
        <v>3170</v>
      </c>
      <c r="C860" t="s">
        <v>2890</v>
      </c>
      <c r="D860" t="s">
        <v>1150</v>
      </c>
      <c r="E860" t="s">
        <v>132</v>
      </c>
      <c r="F860" t="s">
        <v>2465</v>
      </c>
      <c r="G860">
        <v>1</v>
      </c>
      <c r="H860" t="s">
        <v>3171</v>
      </c>
      <c r="I860">
        <v>1</v>
      </c>
      <c r="J860">
        <v>3600</v>
      </c>
      <c r="L860" t="s">
        <v>91</v>
      </c>
      <c r="M860" s="164" t="s">
        <v>2806</v>
      </c>
      <c r="N860" t="s">
        <v>99</v>
      </c>
      <c r="O860" t="s">
        <v>94</v>
      </c>
      <c r="P860" s="33">
        <v>46119.85</v>
      </c>
      <c r="Q860" s="33">
        <v>46237</v>
      </c>
      <c r="R860" s="33">
        <v>46237</v>
      </c>
      <c r="S860" s="33">
        <v>46237</v>
      </c>
      <c r="T860" s="33">
        <v>46237</v>
      </c>
      <c r="U860" s="33">
        <v>46237</v>
      </c>
      <c r="V860" s="33">
        <v>46237</v>
      </c>
      <c r="W860" s="33">
        <v>46252</v>
      </c>
      <c r="Y860">
        <v>1</v>
      </c>
      <c r="AB860">
        <v>84</v>
      </c>
      <c r="AH860" s="55">
        <f t="shared" si="192"/>
        <v>1</v>
      </c>
      <c r="AI860" s="55" t="str">
        <f t="shared" si="193"/>
        <v>FALSO</v>
      </c>
      <c r="AJ860" s="55">
        <f t="shared" si="194"/>
        <v>0</v>
      </c>
      <c r="AK860" s="93">
        <f t="shared" si="195"/>
        <v>84</v>
      </c>
      <c r="AL860" s="96" t="str">
        <f t="shared" si="196"/>
        <v/>
      </c>
      <c r="AM860" s="93">
        <f t="shared" si="197"/>
        <v>1</v>
      </c>
      <c r="AN860" s="96" t="b">
        <f t="shared" si="198"/>
        <v>1</v>
      </c>
      <c r="AO860" s="93">
        <f t="shared" si="199"/>
        <v>1</v>
      </c>
      <c r="AP860" s="96" t="str">
        <f t="shared" si="200"/>
        <v/>
      </c>
      <c r="AQ860" s="93">
        <f t="shared" si="201"/>
        <v>11</v>
      </c>
      <c r="AR860" s="96" t="str">
        <f t="shared" si="202"/>
        <v/>
      </c>
      <c r="AS860" s="93">
        <f t="shared" si="203"/>
        <v>95</v>
      </c>
      <c r="AT860" s="96" t="b">
        <f t="shared" si="204"/>
        <v>0</v>
      </c>
      <c r="AU860" s="93" t="str">
        <f t="shared" si="205"/>
        <v>ARTSG-183</v>
      </c>
    </row>
    <row r="861" spans="1:47" x14ac:dyDescent="0.3">
      <c r="A861" t="s">
        <v>98</v>
      </c>
      <c r="B861" s="164" t="s">
        <v>3172</v>
      </c>
      <c r="C861" t="s">
        <v>2890</v>
      </c>
      <c r="D861" t="s">
        <v>1150</v>
      </c>
      <c r="E861" t="s">
        <v>132</v>
      </c>
      <c r="F861" t="s">
        <v>2465</v>
      </c>
      <c r="G861">
        <v>1</v>
      </c>
      <c r="H861" t="s">
        <v>3173</v>
      </c>
      <c r="I861">
        <v>1</v>
      </c>
      <c r="J861">
        <v>28800</v>
      </c>
      <c r="L861" t="s">
        <v>91</v>
      </c>
      <c r="M861" s="164" t="s">
        <v>2806</v>
      </c>
      <c r="N861" t="s">
        <v>99</v>
      </c>
      <c r="O861" t="s">
        <v>94</v>
      </c>
      <c r="P861" s="33">
        <v>46119.848611111112</v>
      </c>
      <c r="Q861" s="33">
        <v>46237</v>
      </c>
      <c r="R861" s="33">
        <v>46239</v>
      </c>
      <c r="S861" s="33">
        <v>46241</v>
      </c>
      <c r="T861" s="33">
        <v>46241</v>
      </c>
      <c r="U861" s="33">
        <v>46241</v>
      </c>
      <c r="V861" s="33">
        <v>46241</v>
      </c>
      <c r="W861" s="33">
        <v>46280</v>
      </c>
      <c r="Y861">
        <v>2</v>
      </c>
      <c r="AB861">
        <v>88</v>
      </c>
      <c r="AC861">
        <v>115</v>
      </c>
      <c r="AH861" s="55">
        <f t="shared" si="192"/>
        <v>8</v>
      </c>
      <c r="AI861" s="55" t="str">
        <f t="shared" si="193"/>
        <v>FALSO</v>
      </c>
      <c r="AJ861" s="55">
        <f t="shared" si="194"/>
        <v>0</v>
      </c>
      <c r="AK861" s="93">
        <f t="shared" si="195"/>
        <v>84</v>
      </c>
      <c r="AL861" s="96" t="str">
        <f t="shared" si="196"/>
        <v/>
      </c>
      <c r="AM861" s="93">
        <f t="shared" si="197"/>
        <v>2</v>
      </c>
      <c r="AN861" s="96" t="b">
        <f t="shared" si="198"/>
        <v>1</v>
      </c>
      <c r="AO861" s="93">
        <f t="shared" si="199"/>
        <v>1</v>
      </c>
      <c r="AP861" s="96" t="str">
        <f t="shared" si="200"/>
        <v/>
      </c>
      <c r="AQ861" s="93">
        <f t="shared" si="201"/>
        <v>27</v>
      </c>
      <c r="AR861" s="96" t="str">
        <f t="shared" si="202"/>
        <v/>
      </c>
      <c r="AS861" s="93">
        <f t="shared" si="203"/>
        <v>115</v>
      </c>
      <c r="AT861" s="96" t="b">
        <f t="shared" si="204"/>
        <v>1</v>
      </c>
      <c r="AU861" s="93" t="str">
        <f t="shared" si="205"/>
        <v>ARTSG-183</v>
      </c>
    </row>
    <row r="862" spans="1:47" x14ac:dyDescent="0.3">
      <c r="A862" t="s">
        <v>98</v>
      </c>
      <c r="B862" s="164" t="s">
        <v>3174</v>
      </c>
      <c r="C862" t="s">
        <v>2890</v>
      </c>
      <c r="D862" t="s">
        <v>1150</v>
      </c>
      <c r="E862" t="s">
        <v>132</v>
      </c>
      <c r="F862" t="s">
        <v>2465</v>
      </c>
      <c r="G862">
        <v>1</v>
      </c>
      <c r="H862" t="s">
        <v>3175</v>
      </c>
      <c r="I862">
        <v>1</v>
      </c>
      <c r="J862">
        <v>43200</v>
      </c>
      <c r="L862" t="s">
        <v>91</v>
      </c>
      <c r="M862" s="164" t="s">
        <v>2806</v>
      </c>
      <c r="N862" t="s">
        <v>99</v>
      </c>
      <c r="O862" t="s">
        <v>94</v>
      </c>
      <c r="P862" s="33">
        <v>46119.833333333336</v>
      </c>
      <c r="Q862" s="33">
        <v>46237</v>
      </c>
      <c r="R862" s="33">
        <v>46238</v>
      </c>
      <c r="S862" s="33">
        <v>46244</v>
      </c>
      <c r="T862" s="33">
        <v>46244</v>
      </c>
      <c r="U862" s="33">
        <v>46244</v>
      </c>
      <c r="V862" s="33">
        <v>46244</v>
      </c>
      <c r="W862" s="33">
        <v>46254</v>
      </c>
      <c r="Y862">
        <v>4</v>
      </c>
      <c r="AB862">
        <v>89</v>
      </c>
      <c r="AH862" s="55">
        <f t="shared" si="192"/>
        <v>12</v>
      </c>
      <c r="AI862" s="55" t="str">
        <f t="shared" si="193"/>
        <v>FALSO</v>
      </c>
      <c r="AJ862" s="55">
        <f t="shared" si="194"/>
        <v>0</v>
      </c>
      <c r="AK862" s="93">
        <f t="shared" si="195"/>
        <v>84</v>
      </c>
      <c r="AL862" s="96" t="str">
        <f t="shared" si="196"/>
        <v/>
      </c>
      <c r="AM862" s="93">
        <f t="shared" si="197"/>
        <v>4</v>
      </c>
      <c r="AN862" s="96" t="b">
        <f t="shared" si="198"/>
        <v>1</v>
      </c>
      <c r="AO862" s="93">
        <f t="shared" si="199"/>
        <v>1</v>
      </c>
      <c r="AP862" s="96" t="str">
        <f t="shared" si="200"/>
        <v/>
      </c>
      <c r="AQ862" s="93">
        <f t="shared" si="201"/>
        <v>8</v>
      </c>
      <c r="AR862" s="96" t="str">
        <f t="shared" si="202"/>
        <v/>
      </c>
      <c r="AS862" s="93">
        <f t="shared" si="203"/>
        <v>97</v>
      </c>
      <c r="AT862" s="96" t="b">
        <f t="shared" si="204"/>
        <v>0</v>
      </c>
      <c r="AU862" s="93" t="str">
        <f t="shared" si="205"/>
        <v>ARTSG-183</v>
      </c>
    </row>
    <row r="863" spans="1:47" x14ac:dyDescent="0.3">
      <c r="A863" t="s">
        <v>84</v>
      </c>
      <c r="B863" s="164" t="s">
        <v>3176</v>
      </c>
      <c r="C863" t="s">
        <v>3177</v>
      </c>
      <c r="D863" t="s">
        <v>1151</v>
      </c>
      <c r="E863" t="s">
        <v>90</v>
      </c>
      <c r="F863" t="s">
        <v>3178</v>
      </c>
      <c r="H863" t="s">
        <v>3179</v>
      </c>
      <c r="L863" t="s">
        <v>91</v>
      </c>
      <c r="O863" t="s">
        <v>135</v>
      </c>
      <c r="P863" s="33">
        <v>46290.72152777778</v>
      </c>
      <c r="Q863" s="33">
        <v>46293</v>
      </c>
      <c r="R863" s="33">
        <v>46293</v>
      </c>
      <c r="AH863" s="55" t="str">
        <f t="shared" si="192"/>
        <v/>
      </c>
      <c r="AI863" s="55" t="str">
        <f t="shared" si="193"/>
        <v>FALSO</v>
      </c>
      <c r="AJ863" s="55">
        <f t="shared" si="194"/>
        <v>0</v>
      </c>
      <c r="AK863" s="93" t="str">
        <f t="shared" si="195"/>
        <v/>
      </c>
      <c r="AL863" s="96" t="str">
        <f t="shared" si="196"/>
        <v/>
      </c>
      <c r="AM863" s="93" t="str">
        <f t="shared" si="197"/>
        <v/>
      </c>
      <c r="AN863" s="96" t="str">
        <f t="shared" si="198"/>
        <v/>
      </c>
      <c r="AO863" s="93" t="str">
        <f t="shared" si="199"/>
        <v/>
      </c>
      <c r="AP863" s="96" t="str">
        <f t="shared" si="200"/>
        <v/>
      </c>
      <c r="AQ863" s="93" t="str">
        <f t="shared" si="201"/>
        <v/>
      </c>
      <c r="AR863" s="96" t="str">
        <f t="shared" si="202"/>
        <v/>
      </c>
      <c r="AS863" s="93" t="str">
        <f t="shared" si="203"/>
        <v/>
      </c>
      <c r="AT863" s="96" t="str">
        <f t="shared" si="204"/>
        <v/>
      </c>
      <c r="AU863" s="93" t="str">
        <f t="shared" si="205"/>
        <v/>
      </c>
    </row>
    <row r="864" spans="1:47" x14ac:dyDescent="0.3">
      <c r="A864" t="s">
        <v>84</v>
      </c>
      <c r="B864" s="164" t="s">
        <v>3180</v>
      </c>
      <c r="C864" t="s">
        <v>3181</v>
      </c>
      <c r="D864" t="s">
        <v>1151</v>
      </c>
      <c r="E864" t="s">
        <v>90</v>
      </c>
      <c r="F864" t="s">
        <v>3178</v>
      </c>
      <c r="H864" t="s">
        <v>3182</v>
      </c>
      <c r="L864" t="s">
        <v>91</v>
      </c>
      <c r="O864" t="s">
        <v>135</v>
      </c>
      <c r="P864" s="33">
        <v>46290.651388888888</v>
      </c>
      <c r="Q864" s="33">
        <v>46279</v>
      </c>
      <c r="R864" s="33">
        <v>46290</v>
      </c>
      <c r="AH864" s="55" t="str">
        <f t="shared" si="192"/>
        <v/>
      </c>
      <c r="AI864" s="55" t="str">
        <f t="shared" si="193"/>
        <v>FALSO</v>
      </c>
      <c r="AJ864" s="55">
        <f t="shared" si="194"/>
        <v>0</v>
      </c>
      <c r="AK864" s="93" t="str">
        <f t="shared" si="195"/>
        <v/>
      </c>
      <c r="AL864" s="96" t="str">
        <f t="shared" si="196"/>
        <v/>
      </c>
      <c r="AM864" s="93" t="str">
        <f t="shared" si="197"/>
        <v/>
      </c>
      <c r="AN864" s="96" t="str">
        <f t="shared" si="198"/>
        <v/>
      </c>
      <c r="AO864" s="93" t="str">
        <f t="shared" si="199"/>
        <v/>
      </c>
      <c r="AP864" s="96" t="str">
        <f t="shared" si="200"/>
        <v/>
      </c>
      <c r="AQ864" s="93" t="str">
        <f t="shared" si="201"/>
        <v/>
      </c>
      <c r="AR864" s="96" t="str">
        <f t="shared" si="202"/>
        <v/>
      </c>
      <c r="AS864" s="93" t="str">
        <f t="shared" si="203"/>
        <v/>
      </c>
      <c r="AT864" s="96" t="str">
        <f t="shared" si="204"/>
        <v/>
      </c>
      <c r="AU864" s="93" t="str">
        <f t="shared" si="205"/>
        <v/>
      </c>
    </row>
    <row r="865" spans="1:47" x14ac:dyDescent="0.3">
      <c r="A865" t="s">
        <v>84</v>
      </c>
      <c r="B865" s="164" t="s">
        <v>3183</v>
      </c>
      <c r="C865" t="s">
        <v>3181</v>
      </c>
      <c r="D865" t="s">
        <v>1151</v>
      </c>
      <c r="E865" t="s">
        <v>90</v>
      </c>
      <c r="F865" t="s">
        <v>3178</v>
      </c>
      <c r="H865" t="s">
        <v>3184</v>
      </c>
      <c r="L865" t="s">
        <v>91</v>
      </c>
      <c r="O865" t="s">
        <v>135</v>
      </c>
      <c r="P865" s="33">
        <v>46289.679166666669</v>
      </c>
      <c r="Q865" s="33">
        <v>46279</v>
      </c>
      <c r="R865" s="33">
        <v>46289</v>
      </c>
      <c r="AH865" s="55" t="str">
        <f t="shared" si="192"/>
        <v/>
      </c>
      <c r="AI865" s="55" t="str">
        <f t="shared" si="193"/>
        <v>FALSO</v>
      </c>
      <c r="AJ865" s="55">
        <f t="shared" si="194"/>
        <v>0</v>
      </c>
      <c r="AK865" s="93" t="str">
        <f t="shared" si="195"/>
        <v/>
      </c>
      <c r="AL865" s="96" t="str">
        <f t="shared" si="196"/>
        <v/>
      </c>
      <c r="AM865" s="93" t="str">
        <f t="shared" si="197"/>
        <v/>
      </c>
      <c r="AN865" s="96" t="str">
        <f t="shared" si="198"/>
        <v/>
      </c>
      <c r="AO865" s="93" t="str">
        <f t="shared" si="199"/>
        <v/>
      </c>
      <c r="AP865" s="96" t="str">
        <f t="shared" si="200"/>
        <v/>
      </c>
      <c r="AQ865" s="93" t="str">
        <f t="shared" si="201"/>
        <v/>
      </c>
      <c r="AR865" s="96" t="str">
        <f t="shared" si="202"/>
        <v/>
      </c>
      <c r="AS865" s="93" t="str">
        <f t="shared" si="203"/>
        <v/>
      </c>
      <c r="AT865" s="96" t="str">
        <f t="shared" si="204"/>
        <v/>
      </c>
      <c r="AU865" s="93" t="str">
        <f t="shared" si="205"/>
        <v/>
      </c>
    </row>
    <row r="866" spans="1:47" x14ac:dyDescent="0.3">
      <c r="A866" t="s">
        <v>106</v>
      </c>
      <c r="B866" s="164" t="s">
        <v>3185</v>
      </c>
      <c r="C866" t="s">
        <v>3181</v>
      </c>
      <c r="D866" t="s">
        <v>1151</v>
      </c>
      <c r="E866" t="s">
        <v>109</v>
      </c>
      <c r="H866" t="s">
        <v>3186</v>
      </c>
      <c r="L866" t="s">
        <v>91</v>
      </c>
      <c r="M866" s="164" t="s">
        <v>3187</v>
      </c>
      <c r="N866" t="s">
        <v>99</v>
      </c>
      <c r="O866" t="s">
        <v>3188</v>
      </c>
      <c r="P866" s="33">
        <v>46289.518055555556</v>
      </c>
      <c r="Q866" s="33">
        <v>46279</v>
      </c>
      <c r="AH866" s="55" t="str">
        <f t="shared" si="192"/>
        <v/>
      </c>
      <c r="AI866" s="55" t="str">
        <f t="shared" si="193"/>
        <v>FALSO</v>
      </c>
      <c r="AJ866" s="55">
        <f t="shared" si="194"/>
        <v>0</v>
      </c>
      <c r="AK866" s="93">
        <f t="shared" si="195"/>
        <v>-10</v>
      </c>
      <c r="AL866" s="96" t="str">
        <f t="shared" si="196"/>
        <v/>
      </c>
      <c r="AM866" s="93" t="str">
        <f t="shared" si="197"/>
        <v/>
      </c>
      <c r="AN866" s="96" t="str">
        <f t="shared" si="198"/>
        <v/>
      </c>
      <c r="AO866" s="93" t="str">
        <f t="shared" si="199"/>
        <v/>
      </c>
      <c r="AP866" s="96" t="str">
        <f t="shared" si="200"/>
        <v/>
      </c>
      <c r="AQ866" s="93" t="str">
        <f t="shared" si="201"/>
        <v/>
      </c>
      <c r="AR866" s="96" t="str">
        <f t="shared" si="202"/>
        <v/>
      </c>
      <c r="AS866" s="93" t="str">
        <f t="shared" si="203"/>
        <v/>
      </c>
      <c r="AT866" s="96" t="b">
        <f t="shared" si="204"/>
        <v>1</v>
      </c>
      <c r="AU866" s="93" t="str">
        <f t="shared" si="205"/>
        <v>SGGU-5187</v>
      </c>
    </row>
    <row r="867" spans="1:47" x14ac:dyDescent="0.3">
      <c r="A867" t="s">
        <v>84</v>
      </c>
      <c r="B867" s="164" t="s">
        <v>3189</v>
      </c>
      <c r="C867" t="s">
        <v>3181</v>
      </c>
      <c r="D867" t="s">
        <v>1151</v>
      </c>
      <c r="E867" t="s">
        <v>90</v>
      </c>
      <c r="F867" t="s">
        <v>3178</v>
      </c>
      <c r="H867" t="s">
        <v>3190</v>
      </c>
      <c r="L867" t="s">
        <v>91</v>
      </c>
      <c r="O867" t="s">
        <v>135</v>
      </c>
      <c r="P867" s="33">
        <v>46289.479166666664</v>
      </c>
      <c r="Q867" s="33">
        <v>46279</v>
      </c>
      <c r="R867" s="33">
        <v>46289</v>
      </c>
      <c r="AH867" s="55" t="str">
        <f t="shared" si="192"/>
        <v/>
      </c>
      <c r="AI867" s="55" t="str">
        <f t="shared" si="193"/>
        <v>FALSO</v>
      </c>
      <c r="AJ867" s="55">
        <f t="shared" si="194"/>
        <v>0</v>
      </c>
      <c r="AK867" s="93" t="str">
        <f t="shared" si="195"/>
        <v/>
      </c>
      <c r="AL867" s="96" t="str">
        <f t="shared" si="196"/>
        <v/>
      </c>
      <c r="AM867" s="93" t="str">
        <f t="shared" si="197"/>
        <v/>
      </c>
      <c r="AN867" s="96" t="str">
        <f t="shared" si="198"/>
        <v/>
      </c>
      <c r="AO867" s="93" t="str">
        <f t="shared" si="199"/>
        <v/>
      </c>
      <c r="AP867" s="96" t="str">
        <f t="shared" si="200"/>
        <v/>
      </c>
      <c r="AQ867" s="93" t="str">
        <f t="shared" si="201"/>
        <v/>
      </c>
      <c r="AR867" s="96" t="str">
        <f t="shared" si="202"/>
        <v/>
      </c>
      <c r="AS867" s="93" t="str">
        <f t="shared" si="203"/>
        <v/>
      </c>
      <c r="AT867" s="96" t="str">
        <f t="shared" si="204"/>
        <v/>
      </c>
      <c r="AU867" s="93" t="str">
        <f t="shared" si="205"/>
        <v/>
      </c>
    </row>
    <row r="868" spans="1:47" x14ac:dyDescent="0.3">
      <c r="A868" t="s">
        <v>84</v>
      </c>
      <c r="B868" s="164" t="s">
        <v>3191</v>
      </c>
      <c r="C868" t="s">
        <v>3177</v>
      </c>
      <c r="D868" t="s">
        <v>1151</v>
      </c>
      <c r="E868" t="s">
        <v>90</v>
      </c>
      <c r="F868" t="s">
        <v>3178</v>
      </c>
      <c r="H868" t="s">
        <v>3192</v>
      </c>
      <c r="J868">
        <v>600</v>
      </c>
      <c r="L868" t="s">
        <v>91</v>
      </c>
      <c r="O868" t="s">
        <v>94</v>
      </c>
      <c r="P868" s="33">
        <v>46289.365277777775</v>
      </c>
      <c r="Q868" s="33">
        <v>46293</v>
      </c>
      <c r="R868" s="33">
        <v>46289</v>
      </c>
      <c r="S868" s="33">
        <v>46289</v>
      </c>
      <c r="AH868" s="55">
        <f t="shared" si="192"/>
        <v>0.16666666666666666</v>
      </c>
      <c r="AI868" s="55" t="str">
        <f t="shared" si="193"/>
        <v>FALSO</v>
      </c>
      <c r="AJ868" s="55">
        <f t="shared" si="194"/>
        <v>0</v>
      </c>
      <c r="AK868" s="93" t="str">
        <f t="shared" si="195"/>
        <v/>
      </c>
      <c r="AL868" s="96" t="str">
        <f t="shared" si="196"/>
        <v/>
      </c>
      <c r="AM868" s="93" t="str">
        <f t="shared" si="197"/>
        <v/>
      </c>
      <c r="AN868" s="96" t="str">
        <f t="shared" si="198"/>
        <v/>
      </c>
      <c r="AO868" s="93" t="str">
        <f t="shared" si="199"/>
        <v/>
      </c>
      <c r="AP868" s="96" t="str">
        <f t="shared" si="200"/>
        <v/>
      </c>
      <c r="AQ868" s="93" t="str">
        <f t="shared" si="201"/>
        <v/>
      </c>
      <c r="AR868" s="96" t="str">
        <f t="shared" si="202"/>
        <v/>
      </c>
      <c r="AS868" s="93" t="str">
        <f t="shared" si="203"/>
        <v/>
      </c>
      <c r="AT868" s="96" t="str">
        <f t="shared" si="204"/>
        <v/>
      </c>
      <c r="AU868" s="93" t="str">
        <f t="shared" si="205"/>
        <v/>
      </c>
    </row>
    <row r="869" spans="1:47" x14ac:dyDescent="0.3">
      <c r="A869" t="s">
        <v>84</v>
      </c>
      <c r="B869" s="164" t="s">
        <v>3193</v>
      </c>
      <c r="C869" t="s">
        <v>3181</v>
      </c>
      <c r="D869" t="s">
        <v>1151</v>
      </c>
      <c r="E869" t="s">
        <v>90</v>
      </c>
      <c r="F869" t="s">
        <v>3178</v>
      </c>
      <c r="H869" t="s">
        <v>3194</v>
      </c>
      <c r="L869" t="s">
        <v>91</v>
      </c>
      <c r="O869" t="s">
        <v>135</v>
      </c>
      <c r="P869" s="33">
        <v>46288.824305555558</v>
      </c>
      <c r="Q869" s="33">
        <v>46279</v>
      </c>
      <c r="R869" s="33">
        <v>46289</v>
      </c>
      <c r="AH869" s="55" t="str">
        <f t="shared" si="192"/>
        <v/>
      </c>
      <c r="AI869" s="55" t="str">
        <f t="shared" si="193"/>
        <v>FALSO</v>
      </c>
      <c r="AJ869" s="55">
        <f t="shared" si="194"/>
        <v>0</v>
      </c>
      <c r="AK869" s="93" t="str">
        <f t="shared" si="195"/>
        <v/>
      </c>
      <c r="AL869" s="96" t="str">
        <f t="shared" si="196"/>
        <v/>
      </c>
      <c r="AM869" s="93" t="str">
        <f t="shared" si="197"/>
        <v/>
      </c>
      <c r="AN869" s="96" t="str">
        <f t="shared" si="198"/>
        <v/>
      </c>
      <c r="AO869" s="93" t="str">
        <f t="shared" si="199"/>
        <v/>
      </c>
      <c r="AP869" s="96" t="str">
        <f t="shared" si="200"/>
        <v/>
      </c>
      <c r="AQ869" s="93" t="str">
        <f t="shared" si="201"/>
        <v/>
      </c>
      <c r="AR869" s="96" t="str">
        <f t="shared" si="202"/>
        <v/>
      </c>
      <c r="AS869" s="93" t="str">
        <f t="shared" si="203"/>
        <v/>
      </c>
      <c r="AT869" s="96" t="str">
        <f t="shared" si="204"/>
        <v/>
      </c>
      <c r="AU869" s="93" t="str">
        <f t="shared" si="205"/>
        <v/>
      </c>
    </row>
    <row r="870" spans="1:47" x14ac:dyDescent="0.3">
      <c r="A870" t="s">
        <v>106</v>
      </c>
      <c r="B870" s="164" t="s">
        <v>3195</v>
      </c>
      <c r="C870" t="s">
        <v>3177</v>
      </c>
      <c r="D870" t="s">
        <v>1151</v>
      </c>
      <c r="E870" t="s">
        <v>90</v>
      </c>
      <c r="F870" t="s">
        <v>3178</v>
      </c>
      <c r="H870" t="s">
        <v>3196</v>
      </c>
      <c r="J870">
        <v>54000</v>
      </c>
      <c r="L870" t="s">
        <v>91</v>
      </c>
      <c r="M870" s="164" t="s">
        <v>3187</v>
      </c>
      <c r="N870" t="s">
        <v>99</v>
      </c>
      <c r="O870" t="s">
        <v>94</v>
      </c>
      <c r="P870" s="33">
        <v>46288.696527777778</v>
      </c>
      <c r="Q870" s="33">
        <v>46293</v>
      </c>
      <c r="R870" s="33">
        <v>46289</v>
      </c>
      <c r="S870" s="33">
        <v>46289</v>
      </c>
      <c r="T870" s="33">
        <v>46289</v>
      </c>
      <c r="U870" s="33">
        <v>46293</v>
      </c>
      <c r="V870" s="33">
        <v>46293</v>
      </c>
      <c r="Y870">
        <v>1</v>
      </c>
      <c r="AH870" s="55">
        <f t="shared" si="192"/>
        <v>15</v>
      </c>
      <c r="AI870" s="55" t="str">
        <f t="shared" si="193"/>
        <v>FALSO</v>
      </c>
      <c r="AJ870" s="55">
        <f t="shared" si="194"/>
        <v>0</v>
      </c>
      <c r="AK870" s="93">
        <f t="shared" si="195"/>
        <v>3</v>
      </c>
      <c r="AL870" s="96" t="str">
        <f t="shared" si="196"/>
        <v/>
      </c>
      <c r="AM870" s="93">
        <f t="shared" si="197"/>
        <v>1</v>
      </c>
      <c r="AN870" s="96" t="b">
        <f t="shared" si="198"/>
        <v>1</v>
      </c>
      <c r="AO870" s="93">
        <f t="shared" si="199"/>
        <v>2</v>
      </c>
      <c r="AP870" s="96" t="str">
        <f t="shared" si="200"/>
        <v/>
      </c>
      <c r="AQ870" s="93" t="str">
        <f t="shared" si="201"/>
        <v/>
      </c>
      <c r="AR870" s="96" t="str">
        <f t="shared" si="202"/>
        <v/>
      </c>
      <c r="AS870" s="93">
        <f t="shared" si="203"/>
        <v>3</v>
      </c>
      <c r="AT870" s="96" t="b">
        <f t="shared" si="204"/>
        <v>0</v>
      </c>
      <c r="AU870" s="93" t="str">
        <f t="shared" si="205"/>
        <v>SGGU-5187</v>
      </c>
    </row>
    <row r="871" spans="1:47" x14ac:dyDescent="0.3">
      <c r="A871" t="s">
        <v>84</v>
      </c>
      <c r="B871" s="164" t="s">
        <v>3197</v>
      </c>
      <c r="C871" t="s">
        <v>3181</v>
      </c>
      <c r="D871" t="s">
        <v>1151</v>
      </c>
      <c r="E871" t="s">
        <v>90</v>
      </c>
      <c r="F871" t="s">
        <v>3178</v>
      </c>
      <c r="H871" t="s">
        <v>3198</v>
      </c>
      <c r="J871">
        <v>1200</v>
      </c>
      <c r="L871" t="s">
        <v>91</v>
      </c>
      <c r="O871" t="s">
        <v>135</v>
      </c>
      <c r="P871" s="33">
        <v>46288.675694444442</v>
      </c>
      <c r="Q871" s="33">
        <v>46279</v>
      </c>
      <c r="R871" s="33">
        <v>46289</v>
      </c>
      <c r="AH871" s="55">
        <f t="shared" si="192"/>
        <v>0.33333333333333331</v>
      </c>
      <c r="AI871" s="55" t="str">
        <f t="shared" si="193"/>
        <v>FALSO</v>
      </c>
      <c r="AJ871" s="55">
        <f t="shared" si="194"/>
        <v>0</v>
      </c>
      <c r="AK871" s="93" t="str">
        <f t="shared" si="195"/>
        <v/>
      </c>
      <c r="AL871" s="96" t="str">
        <f t="shared" si="196"/>
        <v/>
      </c>
      <c r="AM871" s="93" t="str">
        <f t="shared" si="197"/>
        <v/>
      </c>
      <c r="AN871" s="96" t="str">
        <f t="shared" si="198"/>
        <v/>
      </c>
      <c r="AO871" s="93" t="str">
        <f t="shared" si="199"/>
        <v/>
      </c>
      <c r="AP871" s="96" t="str">
        <f t="shared" si="200"/>
        <v/>
      </c>
      <c r="AQ871" s="93" t="str">
        <f t="shared" si="201"/>
        <v/>
      </c>
      <c r="AR871" s="96" t="str">
        <f t="shared" si="202"/>
        <v/>
      </c>
      <c r="AS871" s="93" t="str">
        <f t="shared" si="203"/>
        <v/>
      </c>
      <c r="AT871" s="96" t="str">
        <f t="shared" si="204"/>
        <v/>
      </c>
      <c r="AU871" s="93" t="str">
        <f t="shared" si="205"/>
        <v/>
      </c>
    </row>
    <row r="872" spans="1:47" x14ac:dyDescent="0.3">
      <c r="A872" t="s">
        <v>106</v>
      </c>
      <c r="B872" s="164" t="s">
        <v>3199</v>
      </c>
      <c r="C872" t="s">
        <v>3181</v>
      </c>
      <c r="D872" t="s">
        <v>1151</v>
      </c>
      <c r="E872" t="s">
        <v>109</v>
      </c>
      <c r="F872" t="s">
        <v>3178</v>
      </c>
      <c r="H872" t="s">
        <v>3200</v>
      </c>
      <c r="L872" t="s">
        <v>91</v>
      </c>
      <c r="M872" s="164" t="s">
        <v>3187</v>
      </c>
      <c r="N872" t="s">
        <v>99</v>
      </c>
      <c r="O872" t="s">
        <v>109</v>
      </c>
      <c r="P872" s="33">
        <v>46288.660416666666</v>
      </c>
      <c r="Q872" s="33">
        <v>46279</v>
      </c>
      <c r="R872" s="33">
        <v>46289</v>
      </c>
      <c r="AH872" s="55" t="str">
        <f t="shared" si="192"/>
        <v/>
      </c>
      <c r="AI872" s="55" t="str">
        <f t="shared" si="193"/>
        <v>FALSO</v>
      </c>
      <c r="AJ872" s="55">
        <f t="shared" si="194"/>
        <v>0</v>
      </c>
      <c r="AK872" s="93">
        <f t="shared" si="195"/>
        <v>-9</v>
      </c>
      <c r="AL872" s="96" t="str">
        <f t="shared" si="196"/>
        <v/>
      </c>
      <c r="AM872" s="93" t="str">
        <f t="shared" si="197"/>
        <v/>
      </c>
      <c r="AN872" s="96" t="str">
        <f t="shared" si="198"/>
        <v/>
      </c>
      <c r="AO872" s="93" t="str">
        <f t="shared" si="199"/>
        <v/>
      </c>
      <c r="AP872" s="96" t="str">
        <f t="shared" si="200"/>
        <v/>
      </c>
      <c r="AQ872" s="93" t="str">
        <f t="shared" si="201"/>
        <v/>
      </c>
      <c r="AR872" s="96" t="str">
        <f t="shared" si="202"/>
        <v/>
      </c>
      <c r="AS872" s="93" t="str">
        <f t="shared" si="203"/>
        <v/>
      </c>
      <c r="AT872" s="96" t="b">
        <f t="shared" si="204"/>
        <v>1</v>
      </c>
      <c r="AU872" s="93" t="str">
        <f t="shared" si="205"/>
        <v>SGGU-5187</v>
      </c>
    </row>
    <row r="873" spans="1:47" x14ac:dyDescent="0.3">
      <c r="A873" t="s">
        <v>84</v>
      </c>
      <c r="B873" s="164" t="s">
        <v>3201</v>
      </c>
      <c r="C873" t="s">
        <v>3181</v>
      </c>
      <c r="D873" t="s">
        <v>1151</v>
      </c>
      <c r="E873" t="s">
        <v>90</v>
      </c>
      <c r="F873" t="s">
        <v>3178</v>
      </c>
      <c r="H873" t="s">
        <v>3202</v>
      </c>
      <c r="L873" t="s">
        <v>91</v>
      </c>
      <c r="O873" t="s">
        <v>135</v>
      </c>
      <c r="P873" s="33">
        <v>46288.453472222223</v>
      </c>
      <c r="Q873" s="33">
        <v>46279</v>
      </c>
      <c r="R873" s="33">
        <v>46289</v>
      </c>
      <c r="AH873" s="55" t="str">
        <f t="shared" si="192"/>
        <v/>
      </c>
      <c r="AI873" s="55" t="str">
        <f t="shared" si="193"/>
        <v>FALSO</v>
      </c>
      <c r="AJ873" s="55">
        <f t="shared" si="194"/>
        <v>0</v>
      </c>
      <c r="AK873" s="93" t="str">
        <f t="shared" si="195"/>
        <v/>
      </c>
      <c r="AL873" s="96" t="str">
        <f t="shared" si="196"/>
        <v/>
      </c>
      <c r="AM873" s="93" t="str">
        <f t="shared" si="197"/>
        <v/>
      </c>
      <c r="AN873" s="96" t="str">
        <f t="shared" si="198"/>
        <v/>
      </c>
      <c r="AO873" s="93" t="str">
        <f t="shared" si="199"/>
        <v/>
      </c>
      <c r="AP873" s="96" t="str">
        <f t="shared" si="200"/>
        <v/>
      </c>
      <c r="AQ873" s="93" t="str">
        <f t="shared" si="201"/>
        <v/>
      </c>
      <c r="AR873" s="96" t="str">
        <f t="shared" si="202"/>
        <v/>
      </c>
      <c r="AS873" s="93" t="str">
        <f t="shared" si="203"/>
        <v/>
      </c>
      <c r="AT873" s="96" t="str">
        <f t="shared" si="204"/>
        <v/>
      </c>
      <c r="AU873" s="93" t="str">
        <f t="shared" si="205"/>
        <v/>
      </c>
    </row>
    <row r="874" spans="1:47" x14ac:dyDescent="0.3">
      <c r="A874" t="s">
        <v>84</v>
      </c>
      <c r="B874" s="164" t="s">
        <v>3203</v>
      </c>
      <c r="C874" t="s">
        <v>3181</v>
      </c>
      <c r="D874" t="s">
        <v>1151</v>
      </c>
      <c r="E874" t="s">
        <v>90</v>
      </c>
      <c r="F874" t="s">
        <v>3178</v>
      </c>
      <c r="H874" t="s">
        <v>3204</v>
      </c>
      <c r="L874" t="s">
        <v>91</v>
      </c>
      <c r="O874" t="s">
        <v>135</v>
      </c>
      <c r="P874" s="33">
        <v>46288.451388888891</v>
      </c>
      <c r="Q874" s="33">
        <v>46279</v>
      </c>
      <c r="R874" s="33">
        <v>46289</v>
      </c>
      <c r="AH874" s="55" t="str">
        <f t="shared" si="192"/>
        <v/>
      </c>
      <c r="AI874" s="55" t="str">
        <f t="shared" si="193"/>
        <v>FALSO</v>
      </c>
      <c r="AJ874" s="55">
        <f t="shared" si="194"/>
        <v>0</v>
      </c>
      <c r="AK874" s="93" t="str">
        <f t="shared" si="195"/>
        <v/>
      </c>
      <c r="AL874" s="96" t="str">
        <f t="shared" si="196"/>
        <v/>
      </c>
      <c r="AM874" s="93" t="str">
        <f t="shared" si="197"/>
        <v/>
      </c>
      <c r="AN874" s="96" t="str">
        <f t="shared" si="198"/>
        <v/>
      </c>
      <c r="AO874" s="93" t="str">
        <f t="shared" si="199"/>
        <v/>
      </c>
      <c r="AP874" s="96" t="str">
        <f t="shared" si="200"/>
        <v/>
      </c>
      <c r="AQ874" s="93" t="str">
        <f t="shared" si="201"/>
        <v/>
      </c>
      <c r="AR874" s="96" t="str">
        <f t="shared" si="202"/>
        <v/>
      </c>
      <c r="AS874" s="93" t="str">
        <f t="shared" si="203"/>
        <v/>
      </c>
      <c r="AT874" s="96" t="str">
        <f t="shared" si="204"/>
        <v/>
      </c>
      <c r="AU874" s="93" t="str">
        <f t="shared" si="205"/>
        <v/>
      </c>
    </row>
    <row r="875" spans="1:47" x14ac:dyDescent="0.3">
      <c r="A875" t="s">
        <v>84</v>
      </c>
      <c r="B875" s="164" t="s">
        <v>3205</v>
      </c>
      <c r="C875" t="s">
        <v>3181</v>
      </c>
      <c r="D875" t="s">
        <v>1151</v>
      </c>
      <c r="E875" t="s">
        <v>90</v>
      </c>
      <c r="F875" t="s">
        <v>3178</v>
      </c>
      <c r="H875" t="s">
        <v>3206</v>
      </c>
      <c r="L875" t="s">
        <v>91</v>
      </c>
      <c r="O875" t="s">
        <v>135</v>
      </c>
      <c r="P875" s="33">
        <v>46287.865972222222</v>
      </c>
      <c r="Q875" s="33">
        <v>46279</v>
      </c>
      <c r="R875" s="33">
        <v>46288</v>
      </c>
      <c r="AH875" s="55" t="str">
        <f t="shared" si="192"/>
        <v/>
      </c>
      <c r="AI875" s="55" t="str">
        <f t="shared" si="193"/>
        <v>FALSO</v>
      </c>
      <c r="AJ875" s="55">
        <f t="shared" si="194"/>
        <v>0</v>
      </c>
      <c r="AK875" s="93" t="str">
        <f t="shared" si="195"/>
        <v/>
      </c>
      <c r="AL875" s="96" t="str">
        <f t="shared" si="196"/>
        <v/>
      </c>
      <c r="AM875" s="93" t="str">
        <f t="shared" si="197"/>
        <v/>
      </c>
      <c r="AN875" s="96" t="str">
        <f t="shared" si="198"/>
        <v/>
      </c>
      <c r="AO875" s="93" t="str">
        <f t="shared" si="199"/>
        <v/>
      </c>
      <c r="AP875" s="96" t="str">
        <f t="shared" si="200"/>
        <v/>
      </c>
      <c r="AQ875" s="93" t="str">
        <f t="shared" si="201"/>
        <v/>
      </c>
      <c r="AR875" s="96" t="str">
        <f t="shared" si="202"/>
        <v/>
      </c>
      <c r="AS875" s="93" t="str">
        <f t="shared" si="203"/>
        <v/>
      </c>
      <c r="AT875" s="96" t="str">
        <f t="shared" si="204"/>
        <v/>
      </c>
      <c r="AU875" s="93" t="str">
        <f t="shared" si="205"/>
        <v/>
      </c>
    </row>
    <row r="876" spans="1:47" x14ac:dyDescent="0.3">
      <c r="A876" t="s">
        <v>84</v>
      </c>
      <c r="B876" s="164" t="s">
        <v>3207</v>
      </c>
      <c r="C876" t="s">
        <v>3181</v>
      </c>
      <c r="D876" t="s">
        <v>1151</v>
      </c>
      <c r="E876" t="s">
        <v>90</v>
      </c>
      <c r="F876" t="s">
        <v>3178</v>
      </c>
      <c r="H876" t="s">
        <v>3208</v>
      </c>
      <c r="L876" t="s">
        <v>91</v>
      </c>
      <c r="O876" t="s">
        <v>135</v>
      </c>
      <c r="P876" s="33">
        <v>46287.738888888889</v>
      </c>
      <c r="Q876" s="33">
        <v>46279</v>
      </c>
      <c r="R876" s="33">
        <v>46288</v>
      </c>
      <c r="AH876" s="55" t="str">
        <f t="shared" si="192"/>
        <v/>
      </c>
      <c r="AI876" s="55" t="str">
        <f t="shared" si="193"/>
        <v>FALSO</v>
      </c>
      <c r="AJ876" s="55">
        <f t="shared" si="194"/>
        <v>0</v>
      </c>
      <c r="AK876" s="93" t="str">
        <f t="shared" si="195"/>
        <v/>
      </c>
      <c r="AL876" s="96" t="str">
        <f t="shared" si="196"/>
        <v/>
      </c>
      <c r="AM876" s="93" t="str">
        <f t="shared" si="197"/>
        <v/>
      </c>
      <c r="AN876" s="96" t="str">
        <f t="shared" si="198"/>
        <v/>
      </c>
      <c r="AO876" s="93" t="str">
        <f t="shared" si="199"/>
        <v/>
      </c>
      <c r="AP876" s="96" t="str">
        <f t="shared" si="200"/>
        <v/>
      </c>
      <c r="AQ876" s="93" t="str">
        <f t="shared" si="201"/>
        <v/>
      </c>
      <c r="AR876" s="96" t="str">
        <f t="shared" si="202"/>
        <v/>
      </c>
      <c r="AS876" s="93" t="str">
        <f t="shared" si="203"/>
        <v/>
      </c>
      <c r="AT876" s="96" t="str">
        <f t="shared" si="204"/>
        <v/>
      </c>
      <c r="AU876" s="93" t="str">
        <f t="shared" si="205"/>
        <v/>
      </c>
    </row>
    <row r="877" spans="1:47" x14ac:dyDescent="0.3">
      <c r="A877" t="s">
        <v>84</v>
      </c>
      <c r="B877" s="164" t="s">
        <v>3209</v>
      </c>
      <c r="C877" t="s">
        <v>3177</v>
      </c>
      <c r="D877" t="s">
        <v>1151</v>
      </c>
      <c r="E877" t="s">
        <v>90</v>
      </c>
      <c r="F877" t="s">
        <v>3178</v>
      </c>
      <c r="H877" t="s">
        <v>3210</v>
      </c>
      <c r="J877">
        <v>900</v>
      </c>
      <c r="L877" t="s">
        <v>91</v>
      </c>
      <c r="O877" t="s">
        <v>94</v>
      </c>
      <c r="P877" s="33">
        <v>46287.73333333333</v>
      </c>
      <c r="Q877" s="33">
        <v>46293</v>
      </c>
      <c r="R877" s="33">
        <v>46288</v>
      </c>
      <c r="S877" s="33">
        <v>46288</v>
      </c>
      <c r="AH877" s="55">
        <f t="shared" si="192"/>
        <v>0.25</v>
      </c>
      <c r="AI877" s="55" t="str">
        <f t="shared" si="193"/>
        <v>FALSO</v>
      </c>
      <c r="AJ877" s="55">
        <f t="shared" si="194"/>
        <v>0</v>
      </c>
      <c r="AK877" s="93" t="str">
        <f t="shared" si="195"/>
        <v/>
      </c>
      <c r="AL877" s="96" t="str">
        <f t="shared" si="196"/>
        <v/>
      </c>
      <c r="AM877" s="93" t="str">
        <f t="shared" si="197"/>
        <v/>
      </c>
      <c r="AN877" s="96" t="str">
        <f t="shared" si="198"/>
        <v/>
      </c>
      <c r="AO877" s="93" t="str">
        <f t="shared" si="199"/>
        <v/>
      </c>
      <c r="AP877" s="96" t="str">
        <f t="shared" si="200"/>
        <v/>
      </c>
      <c r="AQ877" s="93" t="str">
        <f t="shared" si="201"/>
        <v/>
      </c>
      <c r="AR877" s="96" t="str">
        <f t="shared" si="202"/>
        <v/>
      </c>
      <c r="AS877" s="93" t="str">
        <f t="shared" si="203"/>
        <v/>
      </c>
      <c r="AT877" s="96" t="str">
        <f t="shared" si="204"/>
        <v/>
      </c>
      <c r="AU877" s="93" t="str">
        <f t="shared" si="205"/>
        <v/>
      </c>
    </row>
    <row r="878" spans="1:47" x14ac:dyDescent="0.3">
      <c r="A878" t="s">
        <v>84</v>
      </c>
      <c r="B878" s="164" t="s">
        <v>3211</v>
      </c>
      <c r="C878" t="s">
        <v>3181</v>
      </c>
      <c r="D878" t="s">
        <v>1151</v>
      </c>
      <c r="E878" t="s">
        <v>90</v>
      </c>
      <c r="F878" t="s">
        <v>3178</v>
      </c>
      <c r="H878" t="s">
        <v>3212</v>
      </c>
      <c r="L878" t="s">
        <v>91</v>
      </c>
      <c r="O878" t="s">
        <v>135</v>
      </c>
      <c r="P878" s="33">
        <v>46287.495833333334</v>
      </c>
      <c r="Q878" s="33">
        <v>46279</v>
      </c>
      <c r="R878" s="33">
        <v>46288</v>
      </c>
      <c r="AH878" s="55" t="str">
        <f t="shared" si="192"/>
        <v/>
      </c>
      <c r="AI878" s="55" t="str">
        <f t="shared" si="193"/>
        <v>FALSO</v>
      </c>
      <c r="AJ878" s="55">
        <f t="shared" si="194"/>
        <v>0</v>
      </c>
      <c r="AK878" s="93" t="str">
        <f t="shared" si="195"/>
        <v/>
      </c>
      <c r="AL878" s="96" t="str">
        <f t="shared" si="196"/>
        <v/>
      </c>
      <c r="AM878" s="93" t="str">
        <f t="shared" si="197"/>
        <v/>
      </c>
      <c r="AN878" s="96" t="str">
        <f t="shared" si="198"/>
        <v/>
      </c>
      <c r="AO878" s="93" t="str">
        <f t="shared" si="199"/>
        <v/>
      </c>
      <c r="AP878" s="96" t="str">
        <f t="shared" si="200"/>
        <v/>
      </c>
      <c r="AQ878" s="93" t="str">
        <f t="shared" si="201"/>
        <v/>
      </c>
      <c r="AR878" s="96" t="str">
        <f t="shared" si="202"/>
        <v/>
      </c>
      <c r="AS878" s="93" t="str">
        <f t="shared" si="203"/>
        <v/>
      </c>
      <c r="AT878" s="96" t="str">
        <f t="shared" si="204"/>
        <v/>
      </c>
      <c r="AU878" s="93" t="str">
        <f t="shared" si="205"/>
        <v/>
      </c>
    </row>
    <row r="879" spans="1:47" x14ac:dyDescent="0.3">
      <c r="A879" t="s">
        <v>84</v>
      </c>
      <c r="B879" s="164" t="s">
        <v>3213</v>
      </c>
      <c r="C879" t="s">
        <v>3177</v>
      </c>
      <c r="D879" t="s">
        <v>1151</v>
      </c>
      <c r="E879" t="s">
        <v>90</v>
      </c>
      <c r="F879" t="s">
        <v>3178</v>
      </c>
      <c r="H879" t="s">
        <v>3214</v>
      </c>
      <c r="J879">
        <v>900</v>
      </c>
      <c r="L879" t="s">
        <v>91</v>
      </c>
      <c r="O879" t="s">
        <v>94</v>
      </c>
      <c r="P879" s="33">
        <v>46286.770833333336</v>
      </c>
      <c r="Q879" s="33">
        <v>46293</v>
      </c>
      <c r="R879" s="33">
        <v>46287</v>
      </c>
      <c r="S879" s="33">
        <v>46288</v>
      </c>
      <c r="AH879" s="55">
        <f t="shared" si="192"/>
        <v>0.25</v>
      </c>
      <c r="AI879" s="55" t="str">
        <f t="shared" si="193"/>
        <v>FALSO</v>
      </c>
      <c r="AJ879" s="55">
        <f t="shared" si="194"/>
        <v>0</v>
      </c>
      <c r="AK879" s="93" t="str">
        <f t="shared" si="195"/>
        <v/>
      </c>
      <c r="AL879" s="96" t="str">
        <f t="shared" si="196"/>
        <v/>
      </c>
      <c r="AM879" s="93" t="str">
        <f t="shared" si="197"/>
        <v/>
      </c>
      <c r="AN879" s="96" t="str">
        <f t="shared" si="198"/>
        <v/>
      </c>
      <c r="AO879" s="93" t="str">
        <f t="shared" si="199"/>
        <v/>
      </c>
      <c r="AP879" s="96" t="str">
        <f t="shared" si="200"/>
        <v/>
      </c>
      <c r="AQ879" s="93" t="str">
        <f t="shared" si="201"/>
        <v/>
      </c>
      <c r="AR879" s="96" t="str">
        <f t="shared" si="202"/>
        <v/>
      </c>
      <c r="AS879" s="93" t="str">
        <f t="shared" si="203"/>
        <v/>
      </c>
      <c r="AT879" s="96" t="str">
        <f t="shared" si="204"/>
        <v/>
      </c>
      <c r="AU879" s="93" t="str">
        <f t="shared" si="205"/>
        <v/>
      </c>
    </row>
    <row r="880" spans="1:47" x14ac:dyDescent="0.3">
      <c r="A880" t="s">
        <v>89</v>
      </c>
      <c r="B880" s="164" t="s">
        <v>3215</v>
      </c>
      <c r="C880" t="s">
        <v>3177</v>
      </c>
      <c r="D880" t="s">
        <v>1151</v>
      </c>
      <c r="E880" t="s">
        <v>90</v>
      </c>
      <c r="F880" t="s">
        <v>3178</v>
      </c>
      <c r="H880" t="s">
        <v>3216</v>
      </c>
      <c r="L880" t="s">
        <v>91</v>
      </c>
      <c r="O880" t="s">
        <v>94</v>
      </c>
      <c r="P880" s="33">
        <v>46286.717361111114</v>
      </c>
      <c r="Q880" s="33">
        <v>46293</v>
      </c>
      <c r="R880" s="33">
        <v>46287</v>
      </c>
      <c r="S880" s="33">
        <v>46287</v>
      </c>
      <c r="AH880" s="55" t="str">
        <f t="shared" si="192"/>
        <v/>
      </c>
      <c r="AI880" s="55" t="str">
        <f t="shared" si="193"/>
        <v>FALSO</v>
      </c>
      <c r="AJ880" s="55">
        <f t="shared" si="194"/>
        <v>0</v>
      </c>
      <c r="AK880" s="93" t="str">
        <f t="shared" si="195"/>
        <v/>
      </c>
      <c r="AL880" s="96" t="str">
        <f t="shared" si="196"/>
        <v/>
      </c>
      <c r="AM880" s="93" t="str">
        <f t="shared" si="197"/>
        <v/>
      </c>
      <c r="AN880" s="96" t="str">
        <f t="shared" si="198"/>
        <v/>
      </c>
      <c r="AO880" s="93" t="str">
        <f t="shared" si="199"/>
        <v/>
      </c>
      <c r="AP880" s="96" t="str">
        <f t="shared" si="200"/>
        <v/>
      </c>
      <c r="AQ880" s="93" t="str">
        <f t="shared" si="201"/>
        <v/>
      </c>
      <c r="AR880" s="96" t="str">
        <f t="shared" si="202"/>
        <v/>
      </c>
      <c r="AS880" s="93" t="str">
        <f t="shared" si="203"/>
        <v/>
      </c>
      <c r="AT880" s="96" t="str">
        <f t="shared" si="204"/>
        <v/>
      </c>
      <c r="AU880" s="93" t="str">
        <f t="shared" si="205"/>
        <v/>
      </c>
    </row>
    <row r="881" spans="1:47" x14ac:dyDescent="0.3">
      <c r="A881" t="s">
        <v>84</v>
      </c>
      <c r="B881" s="164" t="s">
        <v>3217</v>
      </c>
      <c r="C881" t="s">
        <v>3181</v>
      </c>
      <c r="D881" t="s">
        <v>1151</v>
      </c>
      <c r="E881" t="s">
        <v>90</v>
      </c>
      <c r="F881" t="s">
        <v>3178</v>
      </c>
      <c r="H881" t="s">
        <v>3218</v>
      </c>
      <c r="L881" t="s">
        <v>91</v>
      </c>
      <c r="O881" t="s">
        <v>135</v>
      </c>
      <c r="P881" s="33">
        <v>46286.664583333331</v>
      </c>
      <c r="Q881" s="33">
        <v>46279</v>
      </c>
      <c r="R881" s="33">
        <v>46286</v>
      </c>
      <c r="AH881" s="55" t="str">
        <f t="shared" si="192"/>
        <v/>
      </c>
      <c r="AI881" s="55" t="str">
        <f t="shared" si="193"/>
        <v>FALSO</v>
      </c>
      <c r="AJ881" s="55">
        <f t="shared" si="194"/>
        <v>0</v>
      </c>
      <c r="AK881" s="93" t="str">
        <f t="shared" si="195"/>
        <v/>
      </c>
      <c r="AL881" s="96" t="str">
        <f t="shared" si="196"/>
        <v/>
      </c>
      <c r="AM881" s="93" t="str">
        <f t="shared" si="197"/>
        <v/>
      </c>
      <c r="AN881" s="96" t="str">
        <f t="shared" si="198"/>
        <v/>
      </c>
      <c r="AO881" s="93" t="str">
        <f t="shared" si="199"/>
        <v/>
      </c>
      <c r="AP881" s="96" t="str">
        <f t="shared" si="200"/>
        <v/>
      </c>
      <c r="AQ881" s="93" t="str">
        <f t="shared" si="201"/>
        <v/>
      </c>
      <c r="AR881" s="96" t="str">
        <f t="shared" si="202"/>
        <v/>
      </c>
      <c r="AS881" s="93" t="str">
        <f t="shared" si="203"/>
        <v/>
      </c>
      <c r="AT881" s="96" t="str">
        <f t="shared" si="204"/>
        <v/>
      </c>
      <c r="AU881" s="93" t="str">
        <f t="shared" si="205"/>
        <v/>
      </c>
    </row>
    <row r="882" spans="1:47" x14ac:dyDescent="0.3">
      <c r="A882" t="s">
        <v>84</v>
      </c>
      <c r="B882" s="164" t="s">
        <v>3219</v>
      </c>
      <c r="C882" t="s">
        <v>3181</v>
      </c>
      <c r="D882" t="s">
        <v>1151</v>
      </c>
      <c r="E882" t="s">
        <v>90</v>
      </c>
      <c r="F882" t="s">
        <v>3178</v>
      </c>
      <c r="H882" t="s">
        <v>3220</v>
      </c>
      <c r="L882" t="s">
        <v>91</v>
      </c>
      <c r="O882" t="s">
        <v>135</v>
      </c>
      <c r="P882" s="33">
        <v>46283.554861111108</v>
      </c>
      <c r="Q882" s="33">
        <v>46279</v>
      </c>
      <c r="R882" s="33">
        <v>46283</v>
      </c>
      <c r="AH882" s="55" t="str">
        <f t="shared" si="192"/>
        <v/>
      </c>
      <c r="AI882" s="55" t="str">
        <f t="shared" si="193"/>
        <v>FALSO</v>
      </c>
      <c r="AJ882" s="55">
        <f t="shared" si="194"/>
        <v>0</v>
      </c>
      <c r="AK882" s="93" t="str">
        <f t="shared" si="195"/>
        <v/>
      </c>
      <c r="AL882" s="96" t="str">
        <f t="shared" si="196"/>
        <v/>
      </c>
      <c r="AM882" s="93" t="str">
        <f t="shared" si="197"/>
        <v/>
      </c>
      <c r="AN882" s="96" t="str">
        <f t="shared" si="198"/>
        <v/>
      </c>
      <c r="AO882" s="93" t="str">
        <f t="shared" si="199"/>
        <v/>
      </c>
      <c r="AP882" s="96" t="str">
        <f t="shared" si="200"/>
        <v/>
      </c>
      <c r="AQ882" s="93" t="str">
        <f t="shared" si="201"/>
        <v/>
      </c>
      <c r="AR882" s="96" t="str">
        <f t="shared" si="202"/>
        <v/>
      </c>
      <c r="AS882" s="93" t="str">
        <f t="shared" si="203"/>
        <v/>
      </c>
      <c r="AT882" s="96" t="str">
        <f t="shared" si="204"/>
        <v/>
      </c>
      <c r="AU882" s="93" t="str">
        <f t="shared" si="205"/>
        <v/>
      </c>
    </row>
    <row r="883" spans="1:47" x14ac:dyDescent="0.3">
      <c r="A883" t="s">
        <v>84</v>
      </c>
      <c r="B883" s="164" t="s">
        <v>3221</v>
      </c>
      <c r="C883" t="s">
        <v>3181</v>
      </c>
      <c r="D883" t="s">
        <v>1151</v>
      </c>
      <c r="E883" t="s">
        <v>90</v>
      </c>
      <c r="F883" t="s">
        <v>3178</v>
      </c>
      <c r="H883" t="s">
        <v>3222</v>
      </c>
      <c r="L883" t="s">
        <v>91</v>
      </c>
      <c r="O883" t="s">
        <v>135</v>
      </c>
      <c r="P883" s="33">
        <v>46283.543055555558</v>
      </c>
      <c r="Q883" s="33">
        <v>46279</v>
      </c>
      <c r="R883" s="33">
        <v>46283</v>
      </c>
      <c r="AH883" s="55" t="str">
        <f t="shared" si="192"/>
        <v/>
      </c>
      <c r="AI883" s="55" t="str">
        <f t="shared" si="193"/>
        <v>FALSO</v>
      </c>
      <c r="AJ883" s="55">
        <f t="shared" si="194"/>
        <v>0</v>
      </c>
      <c r="AK883" s="93" t="str">
        <f t="shared" si="195"/>
        <v/>
      </c>
      <c r="AL883" s="96" t="str">
        <f t="shared" si="196"/>
        <v/>
      </c>
      <c r="AM883" s="93" t="str">
        <f t="shared" si="197"/>
        <v/>
      </c>
      <c r="AN883" s="96" t="str">
        <f t="shared" si="198"/>
        <v/>
      </c>
      <c r="AO883" s="93" t="str">
        <f t="shared" si="199"/>
        <v/>
      </c>
      <c r="AP883" s="96" t="str">
        <f t="shared" si="200"/>
        <v/>
      </c>
      <c r="AQ883" s="93" t="str">
        <f t="shared" si="201"/>
        <v/>
      </c>
      <c r="AR883" s="96" t="str">
        <f t="shared" si="202"/>
        <v/>
      </c>
      <c r="AS883" s="93" t="str">
        <f t="shared" si="203"/>
        <v/>
      </c>
      <c r="AT883" s="96" t="str">
        <f t="shared" si="204"/>
        <v/>
      </c>
      <c r="AU883" s="93" t="str">
        <f t="shared" si="205"/>
        <v/>
      </c>
    </row>
    <row r="884" spans="1:47" x14ac:dyDescent="0.3">
      <c r="A884" t="s">
        <v>84</v>
      </c>
      <c r="B884" s="164" t="s">
        <v>3223</v>
      </c>
      <c r="C884" t="s">
        <v>3181</v>
      </c>
      <c r="D884" t="s">
        <v>1151</v>
      </c>
      <c r="E884" t="s">
        <v>90</v>
      </c>
      <c r="F884" t="s">
        <v>3178</v>
      </c>
      <c r="H884" t="s">
        <v>3224</v>
      </c>
      <c r="L884" t="s">
        <v>91</v>
      </c>
      <c r="O884" t="s">
        <v>135</v>
      </c>
      <c r="P884" s="33">
        <v>46282.745833333334</v>
      </c>
      <c r="Q884" s="33">
        <v>46279</v>
      </c>
      <c r="R884" s="33">
        <v>46283</v>
      </c>
      <c r="AH884" s="55" t="str">
        <f t="shared" si="192"/>
        <v/>
      </c>
      <c r="AI884" s="55" t="str">
        <f t="shared" si="193"/>
        <v>FALSO</v>
      </c>
      <c r="AJ884" s="55">
        <f t="shared" si="194"/>
        <v>0</v>
      </c>
      <c r="AK884" s="93" t="str">
        <f t="shared" si="195"/>
        <v/>
      </c>
      <c r="AL884" s="96" t="str">
        <f t="shared" si="196"/>
        <v/>
      </c>
      <c r="AM884" s="93" t="str">
        <f t="shared" si="197"/>
        <v/>
      </c>
      <c r="AN884" s="96" t="str">
        <f t="shared" si="198"/>
        <v/>
      </c>
      <c r="AO884" s="93" t="str">
        <f t="shared" si="199"/>
        <v/>
      </c>
      <c r="AP884" s="96" t="str">
        <f t="shared" si="200"/>
        <v/>
      </c>
      <c r="AQ884" s="93" t="str">
        <f t="shared" si="201"/>
        <v/>
      </c>
      <c r="AR884" s="96" t="str">
        <f t="shared" si="202"/>
        <v/>
      </c>
      <c r="AS884" s="93" t="str">
        <f t="shared" si="203"/>
        <v/>
      </c>
      <c r="AT884" s="96" t="str">
        <f t="shared" si="204"/>
        <v/>
      </c>
      <c r="AU884" s="93" t="str">
        <f t="shared" si="205"/>
        <v/>
      </c>
    </row>
    <row r="885" spans="1:47" x14ac:dyDescent="0.3">
      <c r="A885" t="s">
        <v>84</v>
      </c>
      <c r="B885" s="164" t="s">
        <v>3225</v>
      </c>
      <c r="C885" t="s">
        <v>3181</v>
      </c>
      <c r="D885" t="s">
        <v>1151</v>
      </c>
      <c r="E885" t="s">
        <v>90</v>
      </c>
      <c r="F885" t="s">
        <v>3178</v>
      </c>
      <c r="H885" t="s">
        <v>3226</v>
      </c>
      <c r="L885" t="s">
        <v>91</v>
      </c>
      <c r="O885" t="s">
        <v>135</v>
      </c>
      <c r="P885" s="33">
        <v>46282.743055555555</v>
      </c>
      <c r="Q885" s="33">
        <v>46279</v>
      </c>
      <c r="R885" s="33">
        <v>46283</v>
      </c>
      <c r="AH885" s="55" t="str">
        <f t="shared" si="192"/>
        <v/>
      </c>
      <c r="AI885" s="55" t="str">
        <f t="shared" si="193"/>
        <v>FALSO</v>
      </c>
      <c r="AJ885" s="55">
        <f t="shared" si="194"/>
        <v>0</v>
      </c>
      <c r="AK885" s="93" t="str">
        <f t="shared" si="195"/>
        <v/>
      </c>
      <c r="AL885" s="96" t="str">
        <f t="shared" si="196"/>
        <v/>
      </c>
      <c r="AM885" s="93" t="str">
        <f t="shared" si="197"/>
        <v/>
      </c>
      <c r="AN885" s="96" t="str">
        <f t="shared" si="198"/>
        <v/>
      </c>
      <c r="AO885" s="93" t="str">
        <f t="shared" si="199"/>
        <v/>
      </c>
      <c r="AP885" s="96" t="str">
        <f t="shared" si="200"/>
        <v/>
      </c>
      <c r="AQ885" s="93" t="str">
        <f t="shared" si="201"/>
        <v/>
      </c>
      <c r="AR885" s="96" t="str">
        <f t="shared" si="202"/>
        <v/>
      </c>
      <c r="AS885" s="93" t="str">
        <f t="shared" si="203"/>
        <v/>
      </c>
      <c r="AT885" s="96" t="str">
        <f t="shared" si="204"/>
        <v/>
      </c>
      <c r="AU885" s="93" t="str">
        <f t="shared" si="205"/>
        <v/>
      </c>
    </row>
    <row r="886" spans="1:47" x14ac:dyDescent="0.3">
      <c r="A886" t="s">
        <v>84</v>
      </c>
      <c r="B886" s="164" t="s">
        <v>3227</v>
      </c>
      <c r="C886" t="s">
        <v>3181</v>
      </c>
      <c r="D886" t="s">
        <v>1151</v>
      </c>
      <c r="E886" t="s">
        <v>90</v>
      </c>
      <c r="F886" t="s">
        <v>3178</v>
      </c>
      <c r="H886" t="s">
        <v>3228</v>
      </c>
      <c r="L886" t="s">
        <v>91</v>
      </c>
      <c r="O886" t="s">
        <v>135</v>
      </c>
      <c r="P886" s="33">
        <v>46282.668055555558</v>
      </c>
      <c r="Q886" s="33">
        <v>46279</v>
      </c>
      <c r="R886" s="33">
        <v>46282</v>
      </c>
      <c r="AH886" s="55" t="str">
        <f t="shared" si="192"/>
        <v/>
      </c>
      <c r="AI886" s="55" t="str">
        <f t="shared" si="193"/>
        <v>FALSO</v>
      </c>
      <c r="AJ886" s="55">
        <f t="shared" si="194"/>
        <v>0</v>
      </c>
      <c r="AK886" s="93" t="str">
        <f t="shared" si="195"/>
        <v/>
      </c>
      <c r="AL886" s="96" t="str">
        <f t="shared" si="196"/>
        <v/>
      </c>
      <c r="AM886" s="93" t="str">
        <f t="shared" si="197"/>
        <v/>
      </c>
      <c r="AN886" s="96" t="str">
        <f t="shared" si="198"/>
        <v/>
      </c>
      <c r="AO886" s="93" t="str">
        <f t="shared" si="199"/>
        <v/>
      </c>
      <c r="AP886" s="96" t="str">
        <f t="shared" si="200"/>
        <v/>
      </c>
      <c r="AQ886" s="93" t="str">
        <f t="shared" si="201"/>
        <v/>
      </c>
      <c r="AR886" s="96" t="str">
        <f t="shared" si="202"/>
        <v/>
      </c>
      <c r="AS886" s="93" t="str">
        <f t="shared" si="203"/>
        <v/>
      </c>
      <c r="AT886" s="96" t="str">
        <f t="shared" si="204"/>
        <v/>
      </c>
      <c r="AU886" s="93" t="str">
        <f t="shared" si="205"/>
        <v/>
      </c>
    </row>
    <row r="887" spans="1:47" x14ac:dyDescent="0.3">
      <c r="A887" t="s">
        <v>106</v>
      </c>
      <c r="B887" s="164" t="s">
        <v>3229</v>
      </c>
      <c r="C887" t="s">
        <v>3177</v>
      </c>
      <c r="D887" t="s">
        <v>1151</v>
      </c>
      <c r="E887" t="s">
        <v>90</v>
      </c>
      <c r="F887" t="s">
        <v>3178</v>
      </c>
      <c r="H887" t="s">
        <v>3230</v>
      </c>
      <c r="J887">
        <v>18000</v>
      </c>
      <c r="L887" t="s">
        <v>91</v>
      </c>
      <c r="M887" s="164" t="s">
        <v>3187</v>
      </c>
      <c r="N887" t="s">
        <v>99</v>
      </c>
      <c r="O887" t="s">
        <v>94</v>
      </c>
      <c r="P887" s="33">
        <v>46282.661805555559</v>
      </c>
      <c r="Q887" s="33">
        <v>46293</v>
      </c>
      <c r="R887" s="33">
        <v>46283</v>
      </c>
      <c r="S887" s="33">
        <v>46283</v>
      </c>
      <c r="T887" s="33">
        <v>46283</v>
      </c>
      <c r="U887" s="33">
        <v>46293</v>
      </c>
      <c r="V887" s="33">
        <v>46293</v>
      </c>
      <c r="Y887">
        <v>1</v>
      </c>
      <c r="Z887">
        <v>6</v>
      </c>
      <c r="AB887">
        <v>7</v>
      </c>
      <c r="AH887" s="55">
        <f t="shared" si="192"/>
        <v>5</v>
      </c>
      <c r="AI887" s="55" t="str">
        <f t="shared" si="193"/>
        <v>FALSO</v>
      </c>
      <c r="AJ887" s="55">
        <f t="shared" si="194"/>
        <v>0</v>
      </c>
      <c r="AK887" s="93">
        <f t="shared" si="195"/>
        <v>7</v>
      </c>
      <c r="AL887" s="96" t="str">
        <f t="shared" si="196"/>
        <v/>
      </c>
      <c r="AM887" s="93">
        <f t="shared" si="197"/>
        <v>1</v>
      </c>
      <c r="AN887" s="96" t="b">
        <f t="shared" si="198"/>
        <v>1</v>
      </c>
      <c r="AO887" s="93">
        <f t="shared" si="199"/>
        <v>6</v>
      </c>
      <c r="AP887" s="96" t="b">
        <f t="shared" si="200"/>
        <v>1</v>
      </c>
      <c r="AQ887" s="93" t="str">
        <f t="shared" si="201"/>
        <v/>
      </c>
      <c r="AR887" s="96" t="str">
        <f t="shared" si="202"/>
        <v/>
      </c>
      <c r="AS887" s="93">
        <f t="shared" si="203"/>
        <v>7</v>
      </c>
      <c r="AT887" s="96" t="b">
        <f t="shared" si="204"/>
        <v>1</v>
      </c>
      <c r="AU887" s="93" t="str">
        <f t="shared" si="205"/>
        <v>SGGU-5187</v>
      </c>
    </row>
    <row r="888" spans="1:47" x14ac:dyDescent="0.3">
      <c r="A888" t="s">
        <v>84</v>
      </c>
      <c r="B888" s="164" t="s">
        <v>3231</v>
      </c>
      <c r="C888" t="s">
        <v>3181</v>
      </c>
      <c r="D888" t="s">
        <v>1151</v>
      </c>
      <c r="E888" t="s">
        <v>90</v>
      </c>
      <c r="F888" t="s">
        <v>3178</v>
      </c>
      <c r="H888" t="s">
        <v>3232</v>
      </c>
      <c r="L888" t="s">
        <v>91</v>
      </c>
      <c r="O888" t="s">
        <v>135</v>
      </c>
      <c r="P888" s="33">
        <v>46282.499305555553</v>
      </c>
      <c r="Q888" s="33">
        <v>46279</v>
      </c>
      <c r="R888" s="33">
        <v>46282</v>
      </c>
      <c r="AH888" s="55" t="str">
        <f t="shared" si="192"/>
        <v/>
      </c>
      <c r="AI888" s="55" t="str">
        <f t="shared" si="193"/>
        <v>FALSO</v>
      </c>
      <c r="AJ888" s="55">
        <f t="shared" si="194"/>
        <v>0</v>
      </c>
      <c r="AK888" s="93" t="str">
        <f t="shared" si="195"/>
        <v/>
      </c>
      <c r="AL888" s="96" t="str">
        <f t="shared" si="196"/>
        <v/>
      </c>
      <c r="AM888" s="93" t="str">
        <f t="shared" si="197"/>
        <v/>
      </c>
      <c r="AN888" s="96" t="str">
        <f t="shared" si="198"/>
        <v/>
      </c>
      <c r="AO888" s="93" t="str">
        <f t="shared" si="199"/>
        <v/>
      </c>
      <c r="AP888" s="96" t="str">
        <f t="shared" si="200"/>
        <v/>
      </c>
      <c r="AQ888" s="93" t="str">
        <f t="shared" si="201"/>
        <v/>
      </c>
      <c r="AR888" s="96" t="str">
        <f t="shared" si="202"/>
        <v/>
      </c>
      <c r="AS888" s="93" t="str">
        <f t="shared" si="203"/>
        <v/>
      </c>
      <c r="AT888" s="96" t="str">
        <f t="shared" si="204"/>
        <v/>
      </c>
      <c r="AU888" s="93" t="str">
        <f t="shared" si="205"/>
        <v/>
      </c>
    </row>
    <row r="889" spans="1:47" x14ac:dyDescent="0.3">
      <c r="A889" t="s">
        <v>84</v>
      </c>
      <c r="B889" s="164" t="s">
        <v>3233</v>
      </c>
      <c r="C889" t="s">
        <v>3181</v>
      </c>
      <c r="D889" t="s">
        <v>1151</v>
      </c>
      <c r="E889" t="s">
        <v>90</v>
      </c>
      <c r="F889" t="s">
        <v>3178</v>
      </c>
      <c r="H889" t="s">
        <v>3232</v>
      </c>
      <c r="L889" t="s">
        <v>91</v>
      </c>
      <c r="O889" t="s">
        <v>135</v>
      </c>
      <c r="P889" s="33">
        <v>46282.414583333331</v>
      </c>
      <c r="Q889" s="33">
        <v>46279</v>
      </c>
      <c r="R889" s="33">
        <v>46282</v>
      </c>
      <c r="AH889" s="55" t="str">
        <f t="shared" si="192"/>
        <v/>
      </c>
      <c r="AI889" s="55" t="str">
        <f t="shared" si="193"/>
        <v>FALSO</v>
      </c>
      <c r="AJ889" s="55">
        <f t="shared" si="194"/>
        <v>0</v>
      </c>
      <c r="AK889" s="93" t="str">
        <f t="shared" si="195"/>
        <v/>
      </c>
      <c r="AL889" s="96" t="str">
        <f t="shared" si="196"/>
        <v/>
      </c>
      <c r="AM889" s="93" t="str">
        <f t="shared" si="197"/>
        <v/>
      </c>
      <c r="AN889" s="96" t="str">
        <f t="shared" si="198"/>
        <v/>
      </c>
      <c r="AO889" s="93" t="str">
        <f t="shared" si="199"/>
        <v/>
      </c>
      <c r="AP889" s="96" t="str">
        <f t="shared" si="200"/>
        <v/>
      </c>
      <c r="AQ889" s="93" t="str">
        <f t="shared" si="201"/>
        <v/>
      </c>
      <c r="AR889" s="96" t="str">
        <f t="shared" si="202"/>
        <v/>
      </c>
      <c r="AS889" s="93" t="str">
        <f t="shared" si="203"/>
        <v/>
      </c>
      <c r="AT889" s="96" t="str">
        <f t="shared" si="204"/>
        <v/>
      </c>
      <c r="AU889" s="93" t="str">
        <f t="shared" si="205"/>
        <v/>
      </c>
    </row>
    <row r="890" spans="1:47" x14ac:dyDescent="0.3">
      <c r="A890" t="s">
        <v>84</v>
      </c>
      <c r="B890" s="164" t="s">
        <v>3234</v>
      </c>
      <c r="C890" t="s">
        <v>3181</v>
      </c>
      <c r="D890" t="s">
        <v>1151</v>
      </c>
      <c r="E890" t="s">
        <v>90</v>
      </c>
      <c r="F890" t="s">
        <v>3178</v>
      </c>
      <c r="H890" t="s">
        <v>3235</v>
      </c>
      <c r="J890">
        <v>14400</v>
      </c>
      <c r="L890" t="s">
        <v>91</v>
      </c>
      <c r="O890" t="s">
        <v>94</v>
      </c>
      <c r="P890" s="33">
        <v>46282.394444444442</v>
      </c>
      <c r="Q890" s="33">
        <v>46279</v>
      </c>
      <c r="R890" s="33">
        <v>46282</v>
      </c>
      <c r="S890" s="33">
        <v>46283</v>
      </c>
      <c r="AH890" s="55">
        <f t="shared" si="192"/>
        <v>4</v>
      </c>
      <c r="AI890" s="55" t="str">
        <f t="shared" si="193"/>
        <v>FALSO</v>
      </c>
      <c r="AJ890" s="55">
        <f t="shared" si="194"/>
        <v>0</v>
      </c>
      <c r="AK890" s="93" t="str">
        <f t="shared" si="195"/>
        <v/>
      </c>
      <c r="AL890" s="96" t="str">
        <f t="shared" si="196"/>
        <v/>
      </c>
      <c r="AM890" s="93" t="str">
        <f t="shared" si="197"/>
        <v/>
      </c>
      <c r="AN890" s="96" t="str">
        <f t="shared" si="198"/>
        <v/>
      </c>
      <c r="AO890" s="93" t="str">
        <f t="shared" si="199"/>
        <v/>
      </c>
      <c r="AP890" s="96" t="str">
        <f t="shared" si="200"/>
        <v/>
      </c>
      <c r="AQ890" s="93" t="str">
        <f t="shared" si="201"/>
        <v/>
      </c>
      <c r="AR890" s="96" t="str">
        <f t="shared" si="202"/>
        <v/>
      </c>
      <c r="AS890" s="93" t="str">
        <f t="shared" si="203"/>
        <v/>
      </c>
      <c r="AT890" s="96" t="str">
        <f t="shared" si="204"/>
        <v/>
      </c>
      <c r="AU890" s="93" t="str">
        <f t="shared" si="205"/>
        <v/>
      </c>
    </row>
    <row r="891" spans="1:47" x14ac:dyDescent="0.3">
      <c r="A891" t="s">
        <v>84</v>
      </c>
      <c r="B891" s="164" t="s">
        <v>3236</v>
      </c>
      <c r="C891" t="s">
        <v>3181</v>
      </c>
      <c r="D891" t="s">
        <v>1151</v>
      </c>
      <c r="E891" t="s">
        <v>90</v>
      </c>
      <c r="F891" t="s">
        <v>3178</v>
      </c>
      <c r="H891" t="s">
        <v>3237</v>
      </c>
      <c r="J891">
        <v>3600</v>
      </c>
      <c r="L891" t="s">
        <v>91</v>
      </c>
      <c r="O891" t="s">
        <v>135</v>
      </c>
      <c r="P891" s="33">
        <v>46281.736111111109</v>
      </c>
      <c r="Q891" s="33">
        <v>46279</v>
      </c>
      <c r="R891" s="33">
        <v>46282</v>
      </c>
      <c r="AH891" s="55">
        <f t="shared" si="192"/>
        <v>1</v>
      </c>
      <c r="AI891" s="55" t="str">
        <f t="shared" si="193"/>
        <v>FALSO</v>
      </c>
      <c r="AJ891" s="55">
        <f t="shared" si="194"/>
        <v>0</v>
      </c>
      <c r="AK891" s="93" t="str">
        <f t="shared" si="195"/>
        <v/>
      </c>
      <c r="AL891" s="96" t="str">
        <f t="shared" si="196"/>
        <v/>
      </c>
      <c r="AM891" s="93" t="str">
        <f t="shared" si="197"/>
        <v/>
      </c>
      <c r="AN891" s="96" t="str">
        <f t="shared" si="198"/>
        <v/>
      </c>
      <c r="AO891" s="93" t="str">
        <f t="shared" si="199"/>
        <v/>
      </c>
      <c r="AP891" s="96" t="str">
        <f t="shared" si="200"/>
        <v/>
      </c>
      <c r="AQ891" s="93" t="str">
        <f t="shared" si="201"/>
        <v/>
      </c>
      <c r="AR891" s="96" t="str">
        <f t="shared" si="202"/>
        <v/>
      </c>
      <c r="AS891" s="93" t="str">
        <f t="shared" si="203"/>
        <v/>
      </c>
      <c r="AT891" s="96" t="str">
        <f t="shared" si="204"/>
        <v/>
      </c>
      <c r="AU891" s="93" t="str">
        <f t="shared" si="205"/>
        <v/>
      </c>
    </row>
    <row r="892" spans="1:47" x14ac:dyDescent="0.3">
      <c r="A892" t="s">
        <v>84</v>
      </c>
      <c r="B892" s="164" t="s">
        <v>3238</v>
      </c>
      <c r="C892" t="s">
        <v>3181</v>
      </c>
      <c r="D892" t="s">
        <v>1151</v>
      </c>
      <c r="E892" t="s">
        <v>90</v>
      </c>
      <c r="F892" t="s">
        <v>3178</v>
      </c>
      <c r="H892" t="s">
        <v>3239</v>
      </c>
      <c r="L892" t="s">
        <v>91</v>
      </c>
      <c r="O892" t="s">
        <v>135</v>
      </c>
      <c r="P892" s="33">
        <v>46281.447222222225</v>
      </c>
      <c r="Q892" s="33">
        <v>46279</v>
      </c>
      <c r="R892" s="33">
        <v>46281</v>
      </c>
      <c r="AH892" s="55" t="str">
        <f t="shared" si="192"/>
        <v/>
      </c>
      <c r="AI892" s="55" t="str">
        <f t="shared" si="193"/>
        <v>FALSO</v>
      </c>
      <c r="AJ892" s="55">
        <f t="shared" si="194"/>
        <v>0</v>
      </c>
      <c r="AK892" s="93" t="str">
        <f t="shared" si="195"/>
        <v/>
      </c>
      <c r="AL892" s="96" t="str">
        <f t="shared" si="196"/>
        <v/>
      </c>
      <c r="AM892" s="93" t="str">
        <f t="shared" si="197"/>
        <v/>
      </c>
      <c r="AN892" s="96" t="str">
        <f t="shared" si="198"/>
        <v/>
      </c>
      <c r="AO892" s="93" t="str">
        <f t="shared" si="199"/>
        <v/>
      </c>
      <c r="AP892" s="96" t="str">
        <f t="shared" si="200"/>
        <v/>
      </c>
      <c r="AQ892" s="93" t="str">
        <f t="shared" si="201"/>
        <v/>
      </c>
      <c r="AR892" s="96" t="str">
        <f t="shared" si="202"/>
        <v/>
      </c>
      <c r="AS892" s="93" t="str">
        <f t="shared" si="203"/>
        <v/>
      </c>
      <c r="AT892" s="96" t="str">
        <f t="shared" si="204"/>
        <v/>
      </c>
      <c r="AU892" s="93" t="str">
        <f t="shared" si="205"/>
        <v/>
      </c>
    </row>
    <row r="893" spans="1:47" x14ac:dyDescent="0.3">
      <c r="A893" t="s">
        <v>84</v>
      </c>
      <c r="B893" s="164" t="s">
        <v>3240</v>
      </c>
      <c r="C893" t="s">
        <v>3181</v>
      </c>
      <c r="D893" t="s">
        <v>1151</v>
      </c>
      <c r="E893" t="s">
        <v>90</v>
      </c>
      <c r="F893" t="s">
        <v>3178</v>
      </c>
      <c r="H893" t="s">
        <v>3241</v>
      </c>
      <c r="J893">
        <v>900</v>
      </c>
      <c r="L893" t="s">
        <v>91</v>
      </c>
      <c r="O893" t="s">
        <v>135</v>
      </c>
      <c r="P893" s="33">
        <v>46280.792361111111</v>
      </c>
      <c r="Q893" s="33">
        <v>46279</v>
      </c>
      <c r="R893" s="33">
        <v>46281</v>
      </c>
      <c r="AH893" s="55">
        <f t="shared" si="192"/>
        <v>0.25</v>
      </c>
      <c r="AI893" s="55" t="str">
        <f t="shared" si="193"/>
        <v>FALSO</v>
      </c>
      <c r="AJ893" s="55">
        <f t="shared" si="194"/>
        <v>0</v>
      </c>
      <c r="AK893" s="93" t="str">
        <f t="shared" si="195"/>
        <v/>
      </c>
      <c r="AL893" s="96" t="str">
        <f t="shared" si="196"/>
        <v/>
      </c>
      <c r="AM893" s="93" t="str">
        <f t="shared" si="197"/>
        <v/>
      </c>
      <c r="AN893" s="96" t="str">
        <f t="shared" si="198"/>
        <v/>
      </c>
      <c r="AO893" s="93" t="str">
        <f t="shared" si="199"/>
        <v/>
      </c>
      <c r="AP893" s="96" t="str">
        <f t="shared" si="200"/>
        <v/>
      </c>
      <c r="AQ893" s="93" t="str">
        <f t="shared" si="201"/>
        <v/>
      </c>
      <c r="AR893" s="96" t="str">
        <f t="shared" si="202"/>
        <v/>
      </c>
      <c r="AS893" s="93" t="str">
        <f t="shared" si="203"/>
        <v/>
      </c>
      <c r="AT893" s="96" t="str">
        <f t="shared" si="204"/>
        <v/>
      </c>
      <c r="AU893" s="93" t="str">
        <f t="shared" si="205"/>
        <v/>
      </c>
    </row>
    <row r="894" spans="1:47" x14ac:dyDescent="0.3">
      <c r="A894" t="s">
        <v>84</v>
      </c>
      <c r="B894" s="164" t="s">
        <v>3242</v>
      </c>
      <c r="C894" t="s">
        <v>3181</v>
      </c>
      <c r="D894" t="s">
        <v>1151</v>
      </c>
      <c r="E894" t="s">
        <v>90</v>
      </c>
      <c r="F894" t="s">
        <v>3178</v>
      </c>
      <c r="H894" t="s">
        <v>3243</v>
      </c>
      <c r="L894" t="s">
        <v>91</v>
      </c>
      <c r="O894" t="s">
        <v>135</v>
      </c>
      <c r="P894" s="33">
        <v>46280.707638888889</v>
      </c>
      <c r="Q894" s="33">
        <v>46279</v>
      </c>
      <c r="R894" s="33">
        <v>46281</v>
      </c>
      <c r="AH894" s="55" t="str">
        <f t="shared" si="192"/>
        <v/>
      </c>
      <c r="AI894" s="55" t="str">
        <f t="shared" si="193"/>
        <v>FALSO</v>
      </c>
      <c r="AJ894" s="55">
        <f t="shared" si="194"/>
        <v>0</v>
      </c>
      <c r="AK894" s="93" t="str">
        <f t="shared" si="195"/>
        <v/>
      </c>
      <c r="AL894" s="96" t="str">
        <f t="shared" si="196"/>
        <v/>
      </c>
      <c r="AM894" s="93" t="str">
        <f t="shared" si="197"/>
        <v/>
      </c>
      <c r="AN894" s="96" t="str">
        <f t="shared" si="198"/>
        <v/>
      </c>
      <c r="AO894" s="93" t="str">
        <f t="shared" si="199"/>
        <v/>
      </c>
      <c r="AP894" s="96" t="str">
        <f t="shared" si="200"/>
        <v/>
      </c>
      <c r="AQ894" s="93" t="str">
        <f t="shared" si="201"/>
        <v/>
      </c>
      <c r="AR894" s="96" t="str">
        <f t="shared" si="202"/>
        <v/>
      </c>
      <c r="AS894" s="93" t="str">
        <f t="shared" si="203"/>
        <v/>
      </c>
      <c r="AT894" s="96" t="str">
        <f t="shared" si="204"/>
        <v/>
      </c>
      <c r="AU894" s="93" t="str">
        <f t="shared" si="205"/>
        <v/>
      </c>
    </row>
    <row r="895" spans="1:47" x14ac:dyDescent="0.3">
      <c r="A895" t="s">
        <v>84</v>
      </c>
      <c r="B895" s="164" t="s">
        <v>3244</v>
      </c>
      <c r="C895" t="s">
        <v>3181</v>
      </c>
      <c r="D895" t="s">
        <v>1151</v>
      </c>
      <c r="E895" t="s">
        <v>90</v>
      </c>
      <c r="F895" t="s">
        <v>3178</v>
      </c>
      <c r="H895" t="s">
        <v>3245</v>
      </c>
      <c r="L895" t="s">
        <v>91</v>
      </c>
      <c r="O895" t="s">
        <v>135</v>
      </c>
      <c r="P895" s="33">
        <v>46280.650694444441</v>
      </c>
      <c r="Q895" s="33">
        <v>46279</v>
      </c>
      <c r="R895" s="33">
        <v>46280</v>
      </c>
      <c r="AH895" s="55" t="str">
        <f t="shared" si="192"/>
        <v/>
      </c>
      <c r="AI895" s="55" t="str">
        <f t="shared" si="193"/>
        <v>FALSO</v>
      </c>
      <c r="AJ895" s="55">
        <f t="shared" si="194"/>
        <v>0</v>
      </c>
      <c r="AK895" s="93" t="str">
        <f t="shared" si="195"/>
        <v/>
      </c>
      <c r="AL895" s="96" t="str">
        <f t="shared" si="196"/>
        <v/>
      </c>
      <c r="AM895" s="93" t="str">
        <f t="shared" si="197"/>
        <v/>
      </c>
      <c r="AN895" s="96" t="str">
        <f t="shared" si="198"/>
        <v/>
      </c>
      <c r="AO895" s="93" t="str">
        <f t="shared" si="199"/>
        <v/>
      </c>
      <c r="AP895" s="96" t="str">
        <f t="shared" si="200"/>
        <v/>
      </c>
      <c r="AQ895" s="93" t="str">
        <f t="shared" si="201"/>
        <v/>
      </c>
      <c r="AR895" s="96" t="str">
        <f t="shared" si="202"/>
        <v/>
      </c>
      <c r="AS895" s="93" t="str">
        <f t="shared" si="203"/>
        <v/>
      </c>
      <c r="AT895" s="96" t="str">
        <f t="shared" si="204"/>
        <v/>
      </c>
      <c r="AU895" s="93" t="str">
        <f t="shared" si="205"/>
        <v/>
      </c>
    </row>
    <row r="896" spans="1:47" x14ac:dyDescent="0.3">
      <c r="A896" t="s">
        <v>84</v>
      </c>
      <c r="B896" s="164" t="s">
        <v>3246</v>
      </c>
      <c r="C896" t="s">
        <v>3181</v>
      </c>
      <c r="D896" t="s">
        <v>1151</v>
      </c>
      <c r="E896" t="s">
        <v>90</v>
      </c>
      <c r="F896" t="s">
        <v>3178</v>
      </c>
      <c r="H896" t="s">
        <v>3247</v>
      </c>
      <c r="L896" t="s">
        <v>91</v>
      </c>
      <c r="O896" t="s">
        <v>135</v>
      </c>
      <c r="P896" s="33">
        <v>46280.62222222222</v>
      </c>
      <c r="Q896" s="33">
        <v>46279</v>
      </c>
      <c r="R896" s="33">
        <v>46280</v>
      </c>
      <c r="AH896" s="55" t="str">
        <f t="shared" si="192"/>
        <v/>
      </c>
      <c r="AI896" s="55" t="str">
        <f t="shared" si="193"/>
        <v>FALSO</v>
      </c>
      <c r="AJ896" s="55">
        <f t="shared" si="194"/>
        <v>0</v>
      </c>
      <c r="AK896" s="93" t="str">
        <f t="shared" si="195"/>
        <v/>
      </c>
      <c r="AL896" s="96" t="str">
        <f t="shared" si="196"/>
        <v/>
      </c>
      <c r="AM896" s="93" t="str">
        <f t="shared" si="197"/>
        <v/>
      </c>
      <c r="AN896" s="96" t="str">
        <f t="shared" si="198"/>
        <v/>
      </c>
      <c r="AO896" s="93" t="str">
        <f t="shared" si="199"/>
        <v/>
      </c>
      <c r="AP896" s="96" t="str">
        <f t="shared" si="200"/>
        <v/>
      </c>
      <c r="AQ896" s="93" t="str">
        <f t="shared" si="201"/>
        <v/>
      </c>
      <c r="AR896" s="96" t="str">
        <f t="shared" si="202"/>
        <v/>
      </c>
      <c r="AS896" s="93" t="str">
        <f t="shared" si="203"/>
        <v/>
      </c>
      <c r="AT896" s="96" t="str">
        <f t="shared" si="204"/>
        <v/>
      </c>
      <c r="AU896" s="93" t="str">
        <f t="shared" si="205"/>
        <v/>
      </c>
    </row>
    <row r="897" spans="1:47" x14ac:dyDescent="0.3">
      <c r="A897" t="s">
        <v>84</v>
      </c>
      <c r="B897" s="164" t="s">
        <v>3248</v>
      </c>
      <c r="C897" t="s">
        <v>3181</v>
      </c>
      <c r="D897" t="s">
        <v>1151</v>
      </c>
      <c r="E897" t="s">
        <v>90</v>
      </c>
      <c r="F897" t="s">
        <v>3178</v>
      </c>
      <c r="H897" t="s">
        <v>3249</v>
      </c>
      <c r="L897" t="s">
        <v>91</v>
      </c>
      <c r="O897" t="s">
        <v>135</v>
      </c>
      <c r="P897" s="33">
        <v>46280.591666666667</v>
      </c>
      <c r="Q897" s="33">
        <v>46279</v>
      </c>
      <c r="R897" s="33">
        <v>46280</v>
      </c>
      <c r="AH897" s="55" t="str">
        <f t="shared" si="192"/>
        <v/>
      </c>
      <c r="AI897" s="55" t="str">
        <f t="shared" si="193"/>
        <v>FALSO</v>
      </c>
      <c r="AJ897" s="55">
        <f t="shared" si="194"/>
        <v>0</v>
      </c>
      <c r="AK897" s="93" t="str">
        <f t="shared" si="195"/>
        <v/>
      </c>
      <c r="AL897" s="96" t="str">
        <f t="shared" si="196"/>
        <v/>
      </c>
      <c r="AM897" s="93" t="str">
        <f t="shared" si="197"/>
        <v/>
      </c>
      <c r="AN897" s="96" t="str">
        <f t="shared" si="198"/>
        <v/>
      </c>
      <c r="AO897" s="93" t="str">
        <f t="shared" si="199"/>
        <v/>
      </c>
      <c r="AP897" s="96" t="str">
        <f t="shared" si="200"/>
        <v/>
      </c>
      <c r="AQ897" s="93" t="str">
        <f t="shared" si="201"/>
        <v/>
      </c>
      <c r="AR897" s="96" t="str">
        <f t="shared" si="202"/>
        <v/>
      </c>
      <c r="AS897" s="93" t="str">
        <f t="shared" si="203"/>
        <v/>
      </c>
      <c r="AT897" s="96" t="str">
        <f t="shared" si="204"/>
        <v/>
      </c>
      <c r="AU897" s="93" t="str">
        <f t="shared" si="205"/>
        <v/>
      </c>
    </row>
    <row r="898" spans="1:47" x14ac:dyDescent="0.3">
      <c r="A898" t="s">
        <v>89</v>
      </c>
      <c r="B898" s="164" t="s">
        <v>3250</v>
      </c>
      <c r="C898" t="s">
        <v>3181</v>
      </c>
      <c r="D898" t="s">
        <v>1151</v>
      </c>
      <c r="E898" t="s">
        <v>90</v>
      </c>
      <c r="F898" t="s">
        <v>3178</v>
      </c>
      <c r="H898" t="s">
        <v>3251</v>
      </c>
      <c r="J898">
        <v>10800</v>
      </c>
      <c r="L898" t="s">
        <v>91</v>
      </c>
      <c r="O898" t="s">
        <v>94</v>
      </c>
      <c r="P898" s="33">
        <v>46280.576388888891</v>
      </c>
      <c r="Q898" s="33">
        <v>46279</v>
      </c>
      <c r="R898" s="33">
        <v>46280</v>
      </c>
      <c r="S898" s="33">
        <v>46280</v>
      </c>
      <c r="AH898" s="55">
        <f t="shared" si="192"/>
        <v>3</v>
      </c>
      <c r="AI898" s="55" t="str">
        <f t="shared" si="193"/>
        <v>FALSO</v>
      </c>
      <c r="AJ898" s="55">
        <f t="shared" si="194"/>
        <v>0</v>
      </c>
      <c r="AK898" s="93" t="str">
        <f t="shared" si="195"/>
        <v/>
      </c>
      <c r="AL898" s="96" t="str">
        <f t="shared" si="196"/>
        <v/>
      </c>
      <c r="AM898" s="93" t="str">
        <f t="shared" si="197"/>
        <v/>
      </c>
      <c r="AN898" s="96" t="str">
        <f t="shared" si="198"/>
        <v/>
      </c>
      <c r="AO898" s="93" t="str">
        <f t="shared" si="199"/>
        <v/>
      </c>
      <c r="AP898" s="96" t="str">
        <f t="shared" si="200"/>
        <v/>
      </c>
      <c r="AQ898" s="93" t="str">
        <f t="shared" si="201"/>
        <v/>
      </c>
      <c r="AR898" s="96" t="str">
        <f t="shared" si="202"/>
        <v/>
      </c>
      <c r="AS898" s="93" t="str">
        <f t="shared" si="203"/>
        <v/>
      </c>
      <c r="AT898" s="96" t="str">
        <f t="shared" si="204"/>
        <v/>
      </c>
      <c r="AU898" s="93" t="str">
        <f t="shared" si="205"/>
        <v/>
      </c>
    </row>
    <row r="899" spans="1:47" x14ac:dyDescent="0.3">
      <c r="A899" t="s">
        <v>84</v>
      </c>
      <c r="B899" s="164" t="s">
        <v>3252</v>
      </c>
      <c r="C899" t="s">
        <v>3181</v>
      </c>
      <c r="D899" t="s">
        <v>1151</v>
      </c>
      <c r="E899" t="s">
        <v>90</v>
      </c>
      <c r="F899" t="s">
        <v>3178</v>
      </c>
      <c r="H899" t="s">
        <v>3253</v>
      </c>
      <c r="L899" t="s">
        <v>91</v>
      </c>
      <c r="O899" t="s">
        <v>94</v>
      </c>
      <c r="P899" s="33">
        <v>46280.436805555553</v>
      </c>
      <c r="Q899" s="33">
        <v>46279</v>
      </c>
      <c r="R899" s="33">
        <v>46280</v>
      </c>
      <c r="S899" s="33">
        <v>46280</v>
      </c>
      <c r="AH899" s="55" t="str">
        <f t="shared" ref="AH899:AH962" si="206">IF(J899="","",J899/3600)</f>
        <v/>
      </c>
      <c r="AI899" s="55" t="str">
        <f t="shared" ref="AI899:AI962" si="207">IF(COUNTIF(AG899, "*dia*"), "VERDADEIRO", "FALSO")</f>
        <v>FALSO</v>
      </c>
      <c r="AJ899" s="55">
        <f t="shared" ref="AJ899:AJ962" si="208">IF(AI899="VERDADEIRO",LEFT(AG899,2),0)</f>
        <v>0</v>
      </c>
      <c r="AK899" s="93" t="str">
        <f t="shared" ref="AK899:AK962" si="209">IF(OR(A899="Solicitação de Serviço",A899="Incidente",P899="",Q899=""),"",IF((NETWORKDAYS.INTL(P899,Q899,1)-1)=0,1,NETWORKDAYS.INTL(P899,Q899,1)-1))</f>
        <v/>
      </c>
      <c r="AL899" s="96" t="str">
        <f t="shared" ref="AL899:AL962" si="210">IF(X899="","",AK899=X899)</f>
        <v/>
      </c>
      <c r="AM899" s="93" t="str">
        <f t="shared" ref="AM899:AM962" si="211">IF(OR(A899="Solicitação de Serviço",A899="Incidente",R899="",S899=""),"",IF((NETWORKDAYS.INTL(R899,S899,1)-1)=0,1,NETWORKDAYS.INTL(R899,S899,1)-1-AJ899))</f>
        <v/>
      </c>
      <c r="AN899" s="96" t="str">
        <f t="shared" ref="AN899:AN962" si="212">IF(Y899="","",AM899=Y899)</f>
        <v/>
      </c>
      <c r="AO899" s="93" t="str">
        <f t="shared" ref="AO899:AO962" si="213">IF(OR(A899="Solicitação de Serviço",A899="Incidente",T899="",U899=""),"",IF((NETWORKDAYS.INTL(T899,U899,1)-1)=0,1,NETWORKDAYS.INTL(T899,U899,1)-1))</f>
        <v/>
      </c>
      <c r="AP899" s="96" t="str">
        <f t="shared" ref="AP899:AP962" si="214">IF(Z899="","",AO899=Z899)</f>
        <v/>
      </c>
      <c r="AQ899" s="93" t="str">
        <f t="shared" ref="AQ899:AQ962" si="215">IF(OR(A899="Solicitação de Serviço",A899="Incidente",V899="",W899=""),"",IF((NETWORKDAYS.INTL(V899,W899,1)-1)=0,1,IF((NETWORKDAYS.INTL(V899,W899,1)-1)&lt;0,"",NETWORKDAYS.INTL(V899,W899,1)-1)))</f>
        <v/>
      </c>
      <c r="AR899" s="96" t="str">
        <f t="shared" ref="AR899:AR962" si="216">IF(AA899="","",AQ899=AA899)</f>
        <v/>
      </c>
      <c r="AS899" s="93" t="str">
        <f t="shared" ref="AS899:AS962" si="217">IF(OR(A899="Solicitação de Serviço",A899="Incidente",P899=""),"",IF(OR(A899="História",A899="Enabler",A899="Débito Técnico"),IF(W899="","",NETWORKDAYS.INTL(P899,W899,1)-1),IF(U899="","",NETWORKDAYS.INTL(P899,U899,1)-1)))</f>
        <v/>
      </c>
      <c r="AT899" s="96" t="str">
        <f t="shared" ref="AT899:AT962" si="218">IF(OR(A899="Solicitação de Serviço",A899="Incidente",A899="Sustentação"),"",IF(P899="","",IF(OR(A899="História",A899="Enabler",A899="Débito Técnico"),AS899=AC899,AS899=AB899)))</f>
        <v/>
      </c>
      <c r="AU899" s="93" t="str">
        <f t="shared" ref="AU899:AU962" si="219">IF(M899="","",M899)</f>
        <v/>
      </c>
    </row>
    <row r="900" spans="1:47" x14ac:dyDescent="0.3">
      <c r="A900" t="s">
        <v>84</v>
      </c>
      <c r="B900" s="164" t="s">
        <v>3254</v>
      </c>
      <c r="C900" t="s">
        <v>3181</v>
      </c>
      <c r="D900" t="s">
        <v>1151</v>
      </c>
      <c r="E900" t="s">
        <v>90</v>
      </c>
      <c r="F900" t="s">
        <v>3178</v>
      </c>
      <c r="H900" t="s">
        <v>3255</v>
      </c>
      <c r="L900" t="s">
        <v>91</v>
      </c>
      <c r="O900" t="s">
        <v>135</v>
      </c>
      <c r="P900" s="33">
        <v>46279.617361111108</v>
      </c>
      <c r="Q900" s="33">
        <v>46279</v>
      </c>
      <c r="R900" s="33">
        <v>46279</v>
      </c>
      <c r="AH900" s="55" t="str">
        <f t="shared" si="206"/>
        <v/>
      </c>
      <c r="AI900" s="55" t="str">
        <f t="shared" si="207"/>
        <v>FALSO</v>
      </c>
      <c r="AJ900" s="55">
        <f t="shared" si="208"/>
        <v>0</v>
      </c>
      <c r="AK900" s="93" t="str">
        <f t="shared" si="209"/>
        <v/>
      </c>
      <c r="AL900" s="96" t="str">
        <f t="shared" si="210"/>
        <v/>
      </c>
      <c r="AM900" s="93" t="str">
        <f t="shared" si="211"/>
        <v/>
      </c>
      <c r="AN900" s="96" t="str">
        <f t="shared" si="212"/>
        <v/>
      </c>
      <c r="AO900" s="93" t="str">
        <f t="shared" si="213"/>
        <v/>
      </c>
      <c r="AP900" s="96" t="str">
        <f t="shared" si="214"/>
        <v/>
      </c>
      <c r="AQ900" s="93" t="str">
        <f t="shared" si="215"/>
        <v/>
      </c>
      <c r="AR900" s="96" t="str">
        <f t="shared" si="216"/>
        <v/>
      </c>
      <c r="AS900" s="93" t="str">
        <f t="shared" si="217"/>
        <v/>
      </c>
      <c r="AT900" s="96" t="str">
        <f t="shared" si="218"/>
        <v/>
      </c>
      <c r="AU900" s="93" t="str">
        <f t="shared" si="219"/>
        <v/>
      </c>
    </row>
    <row r="901" spans="1:47" x14ac:dyDescent="0.3">
      <c r="A901" t="s">
        <v>108</v>
      </c>
      <c r="B901" s="164" t="s">
        <v>3256</v>
      </c>
      <c r="C901" t="s">
        <v>3181</v>
      </c>
      <c r="D901" t="s">
        <v>1151</v>
      </c>
      <c r="E901" t="s">
        <v>90</v>
      </c>
      <c r="F901" t="s">
        <v>3178</v>
      </c>
      <c r="G901">
        <v>2</v>
      </c>
      <c r="H901" t="s">
        <v>3257</v>
      </c>
      <c r="I901">
        <v>2</v>
      </c>
      <c r="J901">
        <v>43200</v>
      </c>
      <c r="L901" t="s">
        <v>91</v>
      </c>
      <c r="M901" s="164" t="s">
        <v>3187</v>
      </c>
      <c r="O901" t="s">
        <v>94</v>
      </c>
      <c r="P901" s="33">
        <v>46279.479861111111</v>
      </c>
      <c r="Q901" s="33">
        <v>46279</v>
      </c>
      <c r="R901" s="33">
        <v>46283</v>
      </c>
      <c r="S901" s="33">
        <v>46290</v>
      </c>
      <c r="T901" s="33">
        <v>46290</v>
      </c>
      <c r="U901" s="33">
        <v>46290</v>
      </c>
      <c r="V901" s="33">
        <v>46290</v>
      </c>
      <c r="Y901">
        <v>5</v>
      </c>
      <c r="AB901">
        <v>9</v>
      </c>
      <c r="AH901" s="55">
        <f t="shared" si="206"/>
        <v>12</v>
      </c>
      <c r="AI901" s="55" t="str">
        <f t="shared" si="207"/>
        <v>FALSO</v>
      </c>
      <c r="AJ901" s="55">
        <f t="shared" si="208"/>
        <v>0</v>
      </c>
      <c r="AK901" s="93">
        <f t="shared" si="209"/>
        <v>1</v>
      </c>
      <c r="AL901" s="96" t="str">
        <f t="shared" si="210"/>
        <v/>
      </c>
      <c r="AM901" s="93">
        <f t="shared" si="211"/>
        <v>5</v>
      </c>
      <c r="AN901" s="96" t="b">
        <f t="shared" si="212"/>
        <v>1</v>
      </c>
      <c r="AO901" s="93">
        <f t="shared" si="213"/>
        <v>1</v>
      </c>
      <c r="AP901" s="96" t="str">
        <f t="shared" si="214"/>
        <v/>
      </c>
      <c r="AQ901" s="93" t="str">
        <f t="shared" si="215"/>
        <v/>
      </c>
      <c r="AR901" s="96" t="str">
        <f t="shared" si="216"/>
        <v/>
      </c>
      <c r="AS901" s="93">
        <f t="shared" si="217"/>
        <v>9</v>
      </c>
      <c r="AT901" s="96" t="b">
        <f t="shared" si="218"/>
        <v>1</v>
      </c>
      <c r="AU901" s="93" t="str">
        <f t="shared" si="219"/>
        <v>SGGU-5187</v>
      </c>
    </row>
    <row r="902" spans="1:47" x14ac:dyDescent="0.3">
      <c r="A902" t="s">
        <v>89</v>
      </c>
      <c r="B902" s="164" t="s">
        <v>3258</v>
      </c>
      <c r="C902" t="s">
        <v>3181</v>
      </c>
      <c r="D902" t="s">
        <v>1151</v>
      </c>
      <c r="E902" t="s">
        <v>90</v>
      </c>
      <c r="F902" t="s">
        <v>3178</v>
      </c>
      <c r="H902" t="s">
        <v>3259</v>
      </c>
      <c r="J902">
        <v>75600</v>
      </c>
      <c r="L902" t="s">
        <v>91</v>
      </c>
      <c r="O902" t="s">
        <v>94</v>
      </c>
      <c r="P902" s="33">
        <v>46279.459027777775</v>
      </c>
      <c r="R902" s="33">
        <v>46281</v>
      </c>
      <c r="S902" s="33">
        <v>46286</v>
      </c>
      <c r="AH902" s="55">
        <f t="shared" si="206"/>
        <v>21</v>
      </c>
      <c r="AI902" s="55" t="str">
        <f t="shared" si="207"/>
        <v>FALSO</v>
      </c>
      <c r="AJ902" s="55">
        <f t="shared" si="208"/>
        <v>0</v>
      </c>
      <c r="AK902" s="93" t="str">
        <f t="shared" si="209"/>
        <v/>
      </c>
      <c r="AL902" s="96" t="str">
        <f t="shared" si="210"/>
        <v/>
      </c>
      <c r="AM902" s="93" t="str">
        <f t="shared" si="211"/>
        <v/>
      </c>
      <c r="AN902" s="96" t="str">
        <f t="shared" si="212"/>
        <v/>
      </c>
      <c r="AO902" s="93" t="str">
        <f t="shared" si="213"/>
        <v/>
      </c>
      <c r="AP902" s="96" t="str">
        <f t="shared" si="214"/>
        <v/>
      </c>
      <c r="AQ902" s="93" t="str">
        <f t="shared" si="215"/>
        <v/>
      </c>
      <c r="AR902" s="96" t="str">
        <f t="shared" si="216"/>
        <v/>
      </c>
      <c r="AS902" s="93" t="str">
        <f t="shared" si="217"/>
        <v/>
      </c>
      <c r="AT902" s="96" t="str">
        <f t="shared" si="218"/>
        <v/>
      </c>
      <c r="AU902" s="93" t="str">
        <f t="shared" si="219"/>
        <v/>
      </c>
    </row>
    <row r="903" spans="1:47" x14ac:dyDescent="0.3">
      <c r="A903" t="s">
        <v>84</v>
      </c>
      <c r="B903" s="164" t="s">
        <v>3260</v>
      </c>
      <c r="C903" t="s">
        <v>3181</v>
      </c>
      <c r="D903" t="s">
        <v>1151</v>
      </c>
      <c r="E903" t="s">
        <v>90</v>
      </c>
      <c r="F903" t="s">
        <v>3178</v>
      </c>
      <c r="H903" t="s">
        <v>3261</v>
      </c>
      <c r="J903">
        <v>3600</v>
      </c>
      <c r="L903" t="s">
        <v>91</v>
      </c>
      <c r="O903" t="s">
        <v>94</v>
      </c>
      <c r="P903" s="33">
        <v>46279.408333333333</v>
      </c>
      <c r="Q903" s="33">
        <v>46279</v>
      </c>
      <c r="R903" s="33">
        <v>46280</v>
      </c>
      <c r="S903" s="33">
        <v>46281</v>
      </c>
      <c r="AH903" s="55">
        <f t="shared" si="206"/>
        <v>1</v>
      </c>
      <c r="AI903" s="55" t="str">
        <f t="shared" si="207"/>
        <v>FALSO</v>
      </c>
      <c r="AJ903" s="55">
        <f t="shared" si="208"/>
        <v>0</v>
      </c>
      <c r="AK903" s="93" t="str">
        <f t="shared" si="209"/>
        <v/>
      </c>
      <c r="AL903" s="96" t="str">
        <f t="shared" si="210"/>
        <v/>
      </c>
      <c r="AM903" s="93" t="str">
        <f t="shared" si="211"/>
        <v/>
      </c>
      <c r="AN903" s="96" t="str">
        <f t="shared" si="212"/>
        <v/>
      </c>
      <c r="AO903" s="93" t="str">
        <f t="shared" si="213"/>
        <v/>
      </c>
      <c r="AP903" s="96" t="str">
        <f t="shared" si="214"/>
        <v/>
      </c>
      <c r="AQ903" s="93" t="str">
        <f t="shared" si="215"/>
        <v/>
      </c>
      <c r="AR903" s="96" t="str">
        <f t="shared" si="216"/>
        <v/>
      </c>
      <c r="AS903" s="93" t="str">
        <f t="shared" si="217"/>
        <v/>
      </c>
      <c r="AT903" s="96" t="str">
        <f t="shared" si="218"/>
        <v/>
      </c>
      <c r="AU903" s="93" t="str">
        <f t="shared" si="219"/>
        <v/>
      </c>
    </row>
    <row r="904" spans="1:47" x14ac:dyDescent="0.3">
      <c r="A904" t="s">
        <v>84</v>
      </c>
      <c r="B904" s="164" t="s">
        <v>3262</v>
      </c>
      <c r="C904" t="s">
        <v>3181</v>
      </c>
      <c r="D904" t="s">
        <v>1151</v>
      </c>
      <c r="E904" t="s">
        <v>90</v>
      </c>
      <c r="F904" t="s">
        <v>3178</v>
      </c>
      <c r="H904" t="s">
        <v>3263</v>
      </c>
      <c r="J904">
        <v>600</v>
      </c>
      <c r="L904" t="s">
        <v>91</v>
      </c>
      <c r="O904" t="s">
        <v>135</v>
      </c>
      <c r="P904" s="33">
        <v>46278.722916666666</v>
      </c>
      <c r="Q904" s="33">
        <v>46279</v>
      </c>
      <c r="R904" s="33">
        <v>46279</v>
      </c>
      <c r="AH904" s="55">
        <f t="shared" si="206"/>
        <v>0.16666666666666666</v>
      </c>
      <c r="AI904" s="55" t="str">
        <f t="shared" si="207"/>
        <v>FALSO</v>
      </c>
      <c r="AJ904" s="55">
        <f t="shared" si="208"/>
        <v>0</v>
      </c>
      <c r="AK904" s="93" t="str">
        <f t="shared" si="209"/>
        <v/>
      </c>
      <c r="AL904" s="96" t="str">
        <f t="shared" si="210"/>
        <v/>
      </c>
      <c r="AM904" s="93" t="str">
        <f t="shared" si="211"/>
        <v/>
      </c>
      <c r="AN904" s="96" t="str">
        <f t="shared" si="212"/>
        <v/>
      </c>
      <c r="AO904" s="93" t="str">
        <f t="shared" si="213"/>
        <v/>
      </c>
      <c r="AP904" s="96" t="str">
        <f t="shared" si="214"/>
        <v/>
      </c>
      <c r="AQ904" s="93" t="str">
        <f t="shared" si="215"/>
        <v/>
      </c>
      <c r="AR904" s="96" t="str">
        <f t="shared" si="216"/>
        <v/>
      </c>
      <c r="AS904" s="93" t="str">
        <f t="shared" si="217"/>
        <v/>
      </c>
      <c r="AT904" s="96" t="str">
        <f t="shared" si="218"/>
        <v/>
      </c>
      <c r="AU904" s="93" t="str">
        <f t="shared" si="219"/>
        <v/>
      </c>
    </row>
    <row r="905" spans="1:47" x14ac:dyDescent="0.3">
      <c r="A905" t="s">
        <v>96</v>
      </c>
      <c r="B905" s="164" t="s">
        <v>3264</v>
      </c>
      <c r="C905" t="s">
        <v>3181</v>
      </c>
      <c r="D905" t="s">
        <v>1151</v>
      </c>
      <c r="E905" t="s">
        <v>133</v>
      </c>
      <c r="F905" t="s">
        <v>3178</v>
      </c>
      <c r="G905">
        <v>5</v>
      </c>
      <c r="H905" t="s">
        <v>3265</v>
      </c>
      <c r="I905">
        <v>5</v>
      </c>
      <c r="J905">
        <v>162000</v>
      </c>
      <c r="L905" t="s">
        <v>91</v>
      </c>
      <c r="N905" t="s">
        <v>99</v>
      </c>
      <c r="O905" t="s">
        <v>94</v>
      </c>
      <c r="P905" s="33">
        <v>46278.511805555558</v>
      </c>
      <c r="Q905" s="33">
        <v>46279</v>
      </c>
      <c r="R905" s="33">
        <v>46280</v>
      </c>
      <c r="S905" s="33">
        <v>46289</v>
      </c>
      <c r="T905" s="33">
        <v>46289</v>
      </c>
      <c r="U905" s="33">
        <v>46289</v>
      </c>
      <c r="V905" s="33">
        <v>46289</v>
      </c>
      <c r="Y905">
        <v>7</v>
      </c>
      <c r="AH905" s="55">
        <f t="shared" si="206"/>
        <v>45</v>
      </c>
      <c r="AI905" s="55" t="str">
        <f t="shared" si="207"/>
        <v>FALSO</v>
      </c>
      <c r="AJ905" s="55">
        <f t="shared" si="208"/>
        <v>0</v>
      </c>
      <c r="AK905" s="93">
        <f t="shared" si="209"/>
        <v>1</v>
      </c>
      <c r="AL905" s="96" t="str">
        <f t="shared" si="210"/>
        <v/>
      </c>
      <c r="AM905" s="93">
        <f t="shared" si="211"/>
        <v>7</v>
      </c>
      <c r="AN905" s="96" t="b">
        <f t="shared" si="212"/>
        <v>1</v>
      </c>
      <c r="AO905" s="93">
        <f t="shared" si="213"/>
        <v>1</v>
      </c>
      <c r="AP905" s="96" t="str">
        <f t="shared" si="214"/>
        <v/>
      </c>
      <c r="AQ905" s="93" t="str">
        <f t="shared" si="215"/>
        <v/>
      </c>
      <c r="AR905" s="96" t="str">
        <f t="shared" si="216"/>
        <v/>
      </c>
      <c r="AS905" s="93" t="str">
        <f t="shared" si="217"/>
        <v/>
      </c>
      <c r="AT905" s="96" t="b">
        <f t="shared" si="218"/>
        <v>1</v>
      </c>
      <c r="AU905" s="93" t="str">
        <f t="shared" si="219"/>
        <v/>
      </c>
    </row>
    <row r="906" spans="1:47" x14ac:dyDescent="0.3">
      <c r="A906" t="s">
        <v>98</v>
      </c>
      <c r="B906" s="164" t="s">
        <v>3266</v>
      </c>
      <c r="C906" t="s">
        <v>3181</v>
      </c>
      <c r="D906" t="s">
        <v>1151</v>
      </c>
      <c r="E906" t="s">
        <v>133</v>
      </c>
      <c r="F906" t="s">
        <v>3178</v>
      </c>
      <c r="G906">
        <v>2</v>
      </c>
      <c r="H906" t="s">
        <v>3267</v>
      </c>
      <c r="I906">
        <v>2</v>
      </c>
      <c r="J906">
        <v>50400</v>
      </c>
      <c r="L906" t="s">
        <v>91</v>
      </c>
      <c r="N906" t="s">
        <v>99</v>
      </c>
      <c r="O906" t="s">
        <v>94</v>
      </c>
      <c r="P906" s="33">
        <v>46278.508333333331</v>
      </c>
      <c r="Q906" s="33">
        <v>46279</v>
      </c>
      <c r="R906" s="33">
        <v>46280</v>
      </c>
      <c r="S906" s="33">
        <v>46286</v>
      </c>
      <c r="T906" s="33">
        <v>46286</v>
      </c>
      <c r="U906" s="33">
        <v>46290</v>
      </c>
      <c r="V906" s="33">
        <v>46290</v>
      </c>
      <c r="Y906">
        <v>4</v>
      </c>
      <c r="Z906">
        <v>4</v>
      </c>
      <c r="AB906">
        <v>9</v>
      </c>
      <c r="AH906" s="55">
        <f t="shared" si="206"/>
        <v>14</v>
      </c>
      <c r="AI906" s="55" t="str">
        <f t="shared" si="207"/>
        <v>FALSO</v>
      </c>
      <c r="AJ906" s="55">
        <f t="shared" si="208"/>
        <v>0</v>
      </c>
      <c r="AK906" s="93">
        <f t="shared" si="209"/>
        <v>1</v>
      </c>
      <c r="AL906" s="96" t="str">
        <f t="shared" si="210"/>
        <v/>
      </c>
      <c r="AM906" s="93">
        <f t="shared" si="211"/>
        <v>4</v>
      </c>
      <c r="AN906" s="96" t="b">
        <f t="shared" si="212"/>
        <v>1</v>
      </c>
      <c r="AO906" s="93">
        <f t="shared" si="213"/>
        <v>4</v>
      </c>
      <c r="AP906" s="96" t="b">
        <f t="shared" si="214"/>
        <v>1</v>
      </c>
      <c r="AQ906" s="93" t="str">
        <f t="shared" si="215"/>
        <v/>
      </c>
      <c r="AR906" s="96" t="str">
        <f t="shared" si="216"/>
        <v/>
      </c>
      <c r="AS906" s="93" t="str">
        <f t="shared" si="217"/>
        <v/>
      </c>
      <c r="AT906" s="96" t="b">
        <f t="shared" si="218"/>
        <v>1</v>
      </c>
      <c r="AU906" s="93" t="str">
        <f t="shared" si="219"/>
        <v/>
      </c>
    </row>
    <row r="907" spans="1:47" x14ac:dyDescent="0.3">
      <c r="A907" t="s">
        <v>84</v>
      </c>
      <c r="B907" s="164" t="s">
        <v>3268</v>
      </c>
      <c r="C907" t="s">
        <v>3181</v>
      </c>
      <c r="D907" t="s">
        <v>1151</v>
      </c>
      <c r="E907" t="s">
        <v>90</v>
      </c>
      <c r="F907" t="s">
        <v>3178</v>
      </c>
      <c r="H907" t="s">
        <v>3239</v>
      </c>
      <c r="L907" t="s">
        <v>91</v>
      </c>
      <c r="O907" t="s">
        <v>135</v>
      </c>
      <c r="P907" s="33">
        <v>46277.459027777775</v>
      </c>
      <c r="Q907" s="33">
        <v>46279</v>
      </c>
      <c r="R907" s="33">
        <v>46279</v>
      </c>
      <c r="AH907" s="55" t="str">
        <f t="shared" si="206"/>
        <v/>
      </c>
      <c r="AI907" s="55" t="str">
        <f t="shared" si="207"/>
        <v>FALSO</v>
      </c>
      <c r="AJ907" s="55">
        <f t="shared" si="208"/>
        <v>0</v>
      </c>
      <c r="AK907" s="93" t="str">
        <f t="shared" si="209"/>
        <v/>
      </c>
      <c r="AL907" s="96" t="str">
        <f t="shared" si="210"/>
        <v/>
      </c>
      <c r="AM907" s="93" t="str">
        <f t="shared" si="211"/>
        <v/>
      </c>
      <c r="AN907" s="96" t="str">
        <f t="shared" si="212"/>
        <v/>
      </c>
      <c r="AO907" s="93" t="str">
        <f t="shared" si="213"/>
        <v/>
      </c>
      <c r="AP907" s="96" t="str">
        <f t="shared" si="214"/>
        <v/>
      </c>
      <c r="AQ907" s="93" t="str">
        <f t="shared" si="215"/>
        <v/>
      </c>
      <c r="AR907" s="96" t="str">
        <f t="shared" si="216"/>
        <v/>
      </c>
      <c r="AS907" s="93" t="str">
        <f t="shared" si="217"/>
        <v/>
      </c>
      <c r="AT907" s="96" t="str">
        <f t="shared" si="218"/>
        <v/>
      </c>
      <c r="AU907" s="93" t="str">
        <f t="shared" si="219"/>
        <v/>
      </c>
    </row>
    <row r="908" spans="1:47" x14ac:dyDescent="0.3">
      <c r="A908" t="s">
        <v>84</v>
      </c>
      <c r="B908" s="164" t="s">
        <v>3269</v>
      </c>
      <c r="C908" t="s">
        <v>3181</v>
      </c>
      <c r="D908" t="s">
        <v>1151</v>
      </c>
      <c r="E908" t="s">
        <v>90</v>
      </c>
      <c r="F908" t="s">
        <v>3178</v>
      </c>
      <c r="H908" t="s">
        <v>3270</v>
      </c>
      <c r="L908" t="s">
        <v>91</v>
      </c>
      <c r="O908" t="s">
        <v>135</v>
      </c>
      <c r="P908" s="33">
        <v>46277.456944444442</v>
      </c>
      <c r="Q908" s="33">
        <v>46279</v>
      </c>
      <c r="R908" s="33">
        <v>46279</v>
      </c>
      <c r="AH908" s="55" t="str">
        <f t="shared" si="206"/>
        <v/>
      </c>
      <c r="AI908" s="55" t="str">
        <f t="shared" si="207"/>
        <v>FALSO</v>
      </c>
      <c r="AJ908" s="55">
        <f t="shared" si="208"/>
        <v>0</v>
      </c>
      <c r="AK908" s="93" t="str">
        <f t="shared" si="209"/>
        <v/>
      </c>
      <c r="AL908" s="96" t="str">
        <f t="shared" si="210"/>
        <v/>
      </c>
      <c r="AM908" s="93" t="str">
        <f t="shared" si="211"/>
        <v/>
      </c>
      <c r="AN908" s="96" t="str">
        <f t="shared" si="212"/>
        <v/>
      </c>
      <c r="AO908" s="93" t="str">
        <f t="shared" si="213"/>
        <v/>
      </c>
      <c r="AP908" s="96" t="str">
        <f t="shared" si="214"/>
        <v/>
      </c>
      <c r="AQ908" s="93" t="str">
        <f t="shared" si="215"/>
        <v/>
      </c>
      <c r="AR908" s="96" t="str">
        <f t="shared" si="216"/>
        <v/>
      </c>
      <c r="AS908" s="93" t="str">
        <f t="shared" si="217"/>
        <v/>
      </c>
      <c r="AT908" s="96" t="str">
        <f t="shared" si="218"/>
        <v/>
      </c>
      <c r="AU908" s="93" t="str">
        <f t="shared" si="219"/>
        <v/>
      </c>
    </row>
    <row r="909" spans="1:47" x14ac:dyDescent="0.3">
      <c r="A909" t="s">
        <v>84</v>
      </c>
      <c r="B909" s="164" t="s">
        <v>3271</v>
      </c>
      <c r="C909" t="s">
        <v>3181</v>
      </c>
      <c r="D909" t="s">
        <v>1151</v>
      </c>
      <c r="E909" t="s">
        <v>90</v>
      </c>
      <c r="F909" t="s">
        <v>3178</v>
      </c>
      <c r="H909" t="s">
        <v>3272</v>
      </c>
      <c r="J909">
        <v>600</v>
      </c>
      <c r="L909" t="s">
        <v>91</v>
      </c>
      <c r="O909" t="s">
        <v>135</v>
      </c>
      <c r="P909" s="33">
        <v>46276.752083333333</v>
      </c>
      <c r="Q909" s="33">
        <v>46279</v>
      </c>
      <c r="R909" s="33">
        <v>46279</v>
      </c>
      <c r="AH909" s="55">
        <f t="shared" si="206"/>
        <v>0.16666666666666666</v>
      </c>
      <c r="AI909" s="55" t="str">
        <f t="shared" si="207"/>
        <v>FALSO</v>
      </c>
      <c r="AJ909" s="55">
        <f t="shared" si="208"/>
        <v>0</v>
      </c>
      <c r="AK909" s="93" t="str">
        <f t="shared" si="209"/>
        <v/>
      </c>
      <c r="AL909" s="96" t="str">
        <f t="shared" si="210"/>
        <v/>
      </c>
      <c r="AM909" s="93" t="str">
        <f t="shared" si="211"/>
        <v/>
      </c>
      <c r="AN909" s="96" t="str">
        <f t="shared" si="212"/>
        <v/>
      </c>
      <c r="AO909" s="93" t="str">
        <f t="shared" si="213"/>
        <v/>
      </c>
      <c r="AP909" s="96" t="str">
        <f t="shared" si="214"/>
        <v/>
      </c>
      <c r="AQ909" s="93" t="str">
        <f t="shared" si="215"/>
        <v/>
      </c>
      <c r="AR909" s="96" t="str">
        <f t="shared" si="216"/>
        <v/>
      </c>
      <c r="AS909" s="93" t="str">
        <f t="shared" si="217"/>
        <v/>
      </c>
      <c r="AT909" s="96" t="str">
        <f t="shared" si="218"/>
        <v/>
      </c>
      <c r="AU909" s="93" t="str">
        <f t="shared" si="219"/>
        <v/>
      </c>
    </row>
    <row r="910" spans="1:47" x14ac:dyDescent="0.3">
      <c r="A910" t="s">
        <v>84</v>
      </c>
      <c r="B910" s="164" t="s">
        <v>3273</v>
      </c>
      <c r="C910" t="s">
        <v>3274</v>
      </c>
      <c r="D910" t="s">
        <v>1151</v>
      </c>
      <c r="E910" t="s">
        <v>90</v>
      </c>
      <c r="F910" t="s">
        <v>3178</v>
      </c>
      <c r="H910" t="s">
        <v>3275</v>
      </c>
      <c r="L910" t="s">
        <v>91</v>
      </c>
      <c r="O910" t="s">
        <v>135</v>
      </c>
      <c r="P910" s="33">
        <v>46276.719444444447</v>
      </c>
      <c r="Q910" s="33">
        <v>46265</v>
      </c>
      <c r="R910" s="33">
        <v>46279</v>
      </c>
      <c r="AH910" s="55" t="str">
        <f t="shared" si="206"/>
        <v/>
      </c>
      <c r="AI910" s="55" t="str">
        <f t="shared" si="207"/>
        <v>FALSO</v>
      </c>
      <c r="AJ910" s="55">
        <f t="shared" si="208"/>
        <v>0</v>
      </c>
      <c r="AK910" s="93" t="str">
        <f t="shared" si="209"/>
        <v/>
      </c>
      <c r="AL910" s="96" t="str">
        <f t="shared" si="210"/>
        <v/>
      </c>
      <c r="AM910" s="93" t="str">
        <f t="shared" si="211"/>
        <v/>
      </c>
      <c r="AN910" s="96" t="str">
        <f t="shared" si="212"/>
        <v/>
      </c>
      <c r="AO910" s="93" t="str">
        <f t="shared" si="213"/>
        <v/>
      </c>
      <c r="AP910" s="96" t="str">
        <f t="shared" si="214"/>
        <v/>
      </c>
      <c r="AQ910" s="93" t="str">
        <f t="shared" si="215"/>
        <v/>
      </c>
      <c r="AR910" s="96" t="str">
        <f t="shared" si="216"/>
        <v/>
      </c>
      <c r="AS910" s="93" t="str">
        <f t="shared" si="217"/>
        <v/>
      </c>
      <c r="AT910" s="96" t="str">
        <f t="shared" si="218"/>
        <v/>
      </c>
      <c r="AU910" s="93" t="str">
        <f t="shared" si="219"/>
        <v/>
      </c>
    </row>
    <row r="911" spans="1:47" x14ac:dyDescent="0.3">
      <c r="A911" t="s">
        <v>84</v>
      </c>
      <c r="B911" s="164" t="s">
        <v>3276</v>
      </c>
      <c r="C911" t="s">
        <v>3274</v>
      </c>
      <c r="D911" t="s">
        <v>1151</v>
      </c>
      <c r="E911" t="s">
        <v>90</v>
      </c>
      <c r="F911" t="s">
        <v>3178</v>
      </c>
      <c r="H911" t="s">
        <v>3277</v>
      </c>
      <c r="J911">
        <v>1800</v>
      </c>
      <c r="L911" t="s">
        <v>91</v>
      </c>
      <c r="O911" t="s">
        <v>135</v>
      </c>
      <c r="P911" s="33">
        <v>46276.595138888886</v>
      </c>
      <c r="Q911" s="33">
        <v>46265</v>
      </c>
      <c r="R911" s="33">
        <v>46279</v>
      </c>
      <c r="AH911" s="55">
        <f t="shared" si="206"/>
        <v>0.5</v>
      </c>
      <c r="AI911" s="55" t="str">
        <f t="shared" si="207"/>
        <v>FALSO</v>
      </c>
      <c r="AJ911" s="55">
        <f t="shared" si="208"/>
        <v>0</v>
      </c>
      <c r="AK911" s="93" t="str">
        <f t="shared" si="209"/>
        <v/>
      </c>
      <c r="AL911" s="96" t="str">
        <f t="shared" si="210"/>
        <v/>
      </c>
      <c r="AM911" s="93" t="str">
        <f t="shared" si="211"/>
        <v/>
      </c>
      <c r="AN911" s="96" t="str">
        <f t="shared" si="212"/>
        <v/>
      </c>
      <c r="AO911" s="93" t="str">
        <f t="shared" si="213"/>
        <v/>
      </c>
      <c r="AP911" s="96" t="str">
        <f t="shared" si="214"/>
        <v/>
      </c>
      <c r="AQ911" s="93" t="str">
        <f t="shared" si="215"/>
        <v/>
      </c>
      <c r="AR911" s="96" t="str">
        <f t="shared" si="216"/>
        <v/>
      </c>
      <c r="AS911" s="93" t="str">
        <f t="shared" si="217"/>
        <v/>
      </c>
      <c r="AT911" s="96" t="str">
        <f t="shared" si="218"/>
        <v/>
      </c>
      <c r="AU911" s="93" t="str">
        <f t="shared" si="219"/>
        <v/>
      </c>
    </row>
    <row r="912" spans="1:47" x14ac:dyDescent="0.3">
      <c r="A912" t="s">
        <v>84</v>
      </c>
      <c r="B912" s="164" t="s">
        <v>3278</v>
      </c>
      <c r="C912" t="s">
        <v>3274</v>
      </c>
      <c r="D912" t="s">
        <v>1151</v>
      </c>
      <c r="E912" t="s">
        <v>90</v>
      </c>
      <c r="F912" t="s">
        <v>3178</v>
      </c>
      <c r="H912" t="s">
        <v>3279</v>
      </c>
      <c r="L912" t="s">
        <v>91</v>
      </c>
      <c r="O912" t="s">
        <v>94</v>
      </c>
      <c r="P912" s="33">
        <v>46276.406944444447</v>
      </c>
      <c r="Q912" s="33">
        <v>46265</v>
      </c>
      <c r="R912" s="33">
        <v>46276</v>
      </c>
      <c r="S912" s="33">
        <v>46279</v>
      </c>
      <c r="AH912" s="55" t="str">
        <f t="shared" si="206"/>
        <v/>
      </c>
      <c r="AI912" s="55" t="str">
        <f t="shared" si="207"/>
        <v>FALSO</v>
      </c>
      <c r="AJ912" s="55">
        <f t="shared" si="208"/>
        <v>0</v>
      </c>
      <c r="AK912" s="93" t="str">
        <f t="shared" si="209"/>
        <v/>
      </c>
      <c r="AL912" s="96" t="str">
        <f t="shared" si="210"/>
        <v/>
      </c>
      <c r="AM912" s="93" t="str">
        <f t="shared" si="211"/>
        <v/>
      </c>
      <c r="AN912" s="96" t="str">
        <f t="shared" si="212"/>
        <v/>
      </c>
      <c r="AO912" s="93" t="str">
        <f t="shared" si="213"/>
        <v/>
      </c>
      <c r="AP912" s="96" t="str">
        <f t="shared" si="214"/>
        <v/>
      </c>
      <c r="AQ912" s="93" t="str">
        <f t="shared" si="215"/>
        <v/>
      </c>
      <c r="AR912" s="96" t="str">
        <f t="shared" si="216"/>
        <v/>
      </c>
      <c r="AS912" s="93" t="str">
        <f t="shared" si="217"/>
        <v/>
      </c>
      <c r="AT912" s="96" t="str">
        <f t="shared" si="218"/>
        <v/>
      </c>
      <c r="AU912" s="93" t="str">
        <f t="shared" si="219"/>
        <v/>
      </c>
    </row>
    <row r="913" spans="1:47" x14ac:dyDescent="0.3">
      <c r="A913" t="s">
        <v>84</v>
      </c>
      <c r="B913" s="164" t="s">
        <v>3280</v>
      </c>
      <c r="C913" t="s">
        <v>3274</v>
      </c>
      <c r="D913" t="s">
        <v>1151</v>
      </c>
      <c r="E913" t="s">
        <v>90</v>
      </c>
      <c r="F913" t="s">
        <v>3178</v>
      </c>
      <c r="H913" t="s">
        <v>3281</v>
      </c>
      <c r="J913">
        <v>600</v>
      </c>
      <c r="L913" t="s">
        <v>91</v>
      </c>
      <c r="O913" t="s">
        <v>135</v>
      </c>
      <c r="P913" s="33">
        <v>46275.896527777775</v>
      </c>
      <c r="Q913" s="33">
        <v>46265</v>
      </c>
      <c r="R913" s="33">
        <v>46279</v>
      </c>
      <c r="AH913" s="55">
        <f t="shared" si="206"/>
        <v>0.16666666666666666</v>
      </c>
      <c r="AI913" s="55" t="str">
        <f t="shared" si="207"/>
        <v>FALSO</v>
      </c>
      <c r="AJ913" s="55">
        <f t="shared" si="208"/>
        <v>0</v>
      </c>
      <c r="AK913" s="93" t="str">
        <f t="shared" si="209"/>
        <v/>
      </c>
      <c r="AL913" s="96" t="str">
        <f t="shared" si="210"/>
        <v/>
      </c>
      <c r="AM913" s="93" t="str">
        <f t="shared" si="211"/>
        <v/>
      </c>
      <c r="AN913" s="96" t="str">
        <f t="shared" si="212"/>
        <v/>
      </c>
      <c r="AO913" s="93" t="str">
        <f t="shared" si="213"/>
        <v/>
      </c>
      <c r="AP913" s="96" t="str">
        <f t="shared" si="214"/>
        <v/>
      </c>
      <c r="AQ913" s="93" t="str">
        <f t="shared" si="215"/>
        <v/>
      </c>
      <c r="AR913" s="96" t="str">
        <f t="shared" si="216"/>
        <v/>
      </c>
      <c r="AS913" s="93" t="str">
        <f t="shared" si="217"/>
        <v/>
      </c>
      <c r="AT913" s="96" t="str">
        <f t="shared" si="218"/>
        <v/>
      </c>
      <c r="AU913" s="93" t="str">
        <f t="shared" si="219"/>
        <v/>
      </c>
    </row>
    <row r="914" spans="1:47" x14ac:dyDescent="0.3">
      <c r="A914" t="s">
        <v>84</v>
      </c>
      <c r="B914" s="164" t="s">
        <v>3282</v>
      </c>
      <c r="C914" t="s">
        <v>3274</v>
      </c>
      <c r="D914" t="s">
        <v>1151</v>
      </c>
      <c r="E914" t="s">
        <v>90</v>
      </c>
      <c r="F914" t="s">
        <v>3178</v>
      </c>
      <c r="H914" t="s">
        <v>3283</v>
      </c>
      <c r="L914" t="s">
        <v>91</v>
      </c>
      <c r="O914" t="s">
        <v>135</v>
      </c>
      <c r="P914" s="33">
        <v>46275.888888888891</v>
      </c>
      <c r="Q914" s="33">
        <v>46265</v>
      </c>
      <c r="R914" s="33">
        <v>46279</v>
      </c>
      <c r="AH914" s="55" t="str">
        <f t="shared" si="206"/>
        <v/>
      </c>
      <c r="AI914" s="55" t="str">
        <f t="shared" si="207"/>
        <v>FALSO</v>
      </c>
      <c r="AJ914" s="55">
        <f t="shared" si="208"/>
        <v>0</v>
      </c>
      <c r="AK914" s="93" t="str">
        <f t="shared" si="209"/>
        <v/>
      </c>
      <c r="AL914" s="96" t="str">
        <f t="shared" si="210"/>
        <v/>
      </c>
      <c r="AM914" s="93" t="str">
        <f t="shared" si="211"/>
        <v/>
      </c>
      <c r="AN914" s="96" t="str">
        <f t="shared" si="212"/>
        <v/>
      </c>
      <c r="AO914" s="93" t="str">
        <f t="shared" si="213"/>
        <v/>
      </c>
      <c r="AP914" s="96" t="str">
        <f t="shared" si="214"/>
        <v/>
      </c>
      <c r="AQ914" s="93" t="str">
        <f t="shared" si="215"/>
        <v/>
      </c>
      <c r="AR914" s="96" t="str">
        <f t="shared" si="216"/>
        <v/>
      </c>
      <c r="AS914" s="93" t="str">
        <f t="shared" si="217"/>
        <v/>
      </c>
      <c r="AT914" s="96" t="str">
        <f t="shared" si="218"/>
        <v/>
      </c>
      <c r="AU914" s="93" t="str">
        <f t="shared" si="219"/>
        <v/>
      </c>
    </row>
    <row r="915" spans="1:47" x14ac:dyDescent="0.3">
      <c r="A915" t="s">
        <v>84</v>
      </c>
      <c r="B915" s="164" t="s">
        <v>3284</v>
      </c>
      <c r="C915" t="s">
        <v>3274</v>
      </c>
      <c r="D915" t="s">
        <v>1151</v>
      </c>
      <c r="E915" t="s">
        <v>90</v>
      </c>
      <c r="F915" t="s">
        <v>3178</v>
      </c>
      <c r="H915" t="s">
        <v>3285</v>
      </c>
      <c r="J915">
        <v>600</v>
      </c>
      <c r="L915" t="s">
        <v>91</v>
      </c>
      <c r="O915" t="s">
        <v>135</v>
      </c>
      <c r="P915" s="33">
        <v>46275.878472222219</v>
      </c>
      <c r="Q915" s="33">
        <v>46265</v>
      </c>
      <c r="R915" s="33">
        <v>46279</v>
      </c>
      <c r="AH915" s="55">
        <f t="shared" si="206"/>
        <v>0.16666666666666666</v>
      </c>
      <c r="AI915" s="55" t="str">
        <f t="shared" si="207"/>
        <v>FALSO</v>
      </c>
      <c r="AJ915" s="55">
        <f t="shared" si="208"/>
        <v>0</v>
      </c>
      <c r="AK915" s="93" t="str">
        <f t="shared" si="209"/>
        <v/>
      </c>
      <c r="AL915" s="96" t="str">
        <f t="shared" si="210"/>
        <v/>
      </c>
      <c r="AM915" s="93" t="str">
        <f t="shared" si="211"/>
        <v/>
      </c>
      <c r="AN915" s="96" t="str">
        <f t="shared" si="212"/>
        <v/>
      </c>
      <c r="AO915" s="93" t="str">
        <f t="shared" si="213"/>
        <v/>
      </c>
      <c r="AP915" s="96" t="str">
        <f t="shared" si="214"/>
        <v/>
      </c>
      <c r="AQ915" s="93" t="str">
        <f t="shared" si="215"/>
        <v/>
      </c>
      <c r="AR915" s="96" t="str">
        <f t="shared" si="216"/>
        <v/>
      </c>
      <c r="AS915" s="93" t="str">
        <f t="shared" si="217"/>
        <v/>
      </c>
      <c r="AT915" s="96" t="str">
        <f t="shared" si="218"/>
        <v/>
      </c>
      <c r="AU915" s="93" t="str">
        <f t="shared" si="219"/>
        <v/>
      </c>
    </row>
    <row r="916" spans="1:47" x14ac:dyDescent="0.3">
      <c r="A916" t="s">
        <v>84</v>
      </c>
      <c r="B916" s="164" t="s">
        <v>3286</v>
      </c>
      <c r="C916" t="s">
        <v>3287</v>
      </c>
      <c r="D916" t="s">
        <v>1151</v>
      </c>
      <c r="E916" t="s">
        <v>90</v>
      </c>
      <c r="F916" t="s">
        <v>3178</v>
      </c>
      <c r="H916" t="s">
        <v>2672</v>
      </c>
      <c r="L916" t="s">
        <v>91</v>
      </c>
      <c r="O916" t="s">
        <v>94</v>
      </c>
      <c r="P916" s="33">
        <v>46275.833333333336</v>
      </c>
      <c r="Q916" s="33">
        <v>46293</v>
      </c>
      <c r="R916" s="33">
        <v>46279</v>
      </c>
      <c r="S916" s="33">
        <v>46279</v>
      </c>
      <c r="AH916" s="55" t="str">
        <f t="shared" si="206"/>
        <v/>
      </c>
      <c r="AI916" s="55" t="str">
        <f t="shared" si="207"/>
        <v>FALSO</v>
      </c>
      <c r="AJ916" s="55">
        <f t="shared" si="208"/>
        <v>0</v>
      </c>
      <c r="AK916" s="93" t="str">
        <f t="shared" si="209"/>
        <v/>
      </c>
      <c r="AL916" s="96" t="str">
        <f t="shared" si="210"/>
        <v/>
      </c>
      <c r="AM916" s="93" t="str">
        <f t="shared" si="211"/>
        <v/>
      </c>
      <c r="AN916" s="96" t="str">
        <f t="shared" si="212"/>
        <v/>
      </c>
      <c r="AO916" s="93" t="str">
        <f t="shared" si="213"/>
        <v/>
      </c>
      <c r="AP916" s="96" t="str">
        <f t="shared" si="214"/>
        <v/>
      </c>
      <c r="AQ916" s="93" t="str">
        <f t="shared" si="215"/>
        <v/>
      </c>
      <c r="AR916" s="96" t="str">
        <f t="shared" si="216"/>
        <v/>
      </c>
      <c r="AS916" s="93" t="str">
        <f t="shared" si="217"/>
        <v/>
      </c>
      <c r="AT916" s="96" t="str">
        <f t="shared" si="218"/>
        <v/>
      </c>
      <c r="AU916" s="93" t="str">
        <f t="shared" si="219"/>
        <v/>
      </c>
    </row>
    <row r="917" spans="1:47" x14ac:dyDescent="0.3">
      <c r="A917" t="s">
        <v>84</v>
      </c>
      <c r="B917" s="164" t="s">
        <v>3288</v>
      </c>
      <c r="C917" t="s">
        <v>3274</v>
      </c>
      <c r="D917" t="s">
        <v>1151</v>
      </c>
      <c r="E917" t="s">
        <v>90</v>
      </c>
      <c r="F917" t="s">
        <v>3178</v>
      </c>
      <c r="H917" t="s">
        <v>3289</v>
      </c>
      <c r="J917">
        <v>7200</v>
      </c>
      <c r="L917" t="s">
        <v>91</v>
      </c>
      <c r="O917" t="s">
        <v>94</v>
      </c>
      <c r="P917" s="33">
        <v>46275.777083333334</v>
      </c>
      <c r="Q917" s="33">
        <v>46265</v>
      </c>
      <c r="R917" s="33">
        <v>46279</v>
      </c>
      <c r="S917" s="33">
        <v>46279</v>
      </c>
      <c r="AH917" s="55">
        <f t="shared" si="206"/>
        <v>2</v>
      </c>
      <c r="AI917" s="55" t="str">
        <f t="shared" si="207"/>
        <v>FALSO</v>
      </c>
      <c r="AJ917" s="55">
        <f t="shared" si="208"/>
        <v>0</v>
      </c>
      <c r="AK917" s="93" t="str">
        <f t="shared" si="209"/>
        <v/>
      </c>
      <c r="AL917" s="96" t="str">
        <f t="shared" si="210"/>
        <v/>
      </c>
      <c r="AM917" s="93" t="str">
        <f t="shared" si="211"/>
        <v/>
      </c>
      <c r="AN917" s="96" t="str">
        <f t="shared" si="212"/>
        <v/>
      </c>
      <c r="AO917" s="93" t="str">
        <f t="shared" si="213"/>
        <v/>
      </c>
      <c r="AP917" s="96" t="str">
        <f t="shared" si="214"/>
        <v/>
      </c>
      <c r="AQ917" s="93" t="str">
        <f t="shared" si="215"/>
        <v/>
      </c>
      <c r="AR917" s="96" t="str">
        <f t="shared" si="216"/>
        <v/>
      </c>
      <c r="AS917" s="93" t="str">
        <f t="shared" si="217"/>
        <v/>
      </c>
      <c r="AT917" s="96" t="str">
        <f t="shared" si="218"/>
        <v/>
      </c>
      <c r="AU917" s="93" t="str">
        <f t="shared" si="219"/>
        <v/>
      </c>
    </row>
    <row r="918" spans="1:47" x14ac:dyDescent="0.3">
      <c r="A918" t="s">
        <v>84</v>
      </c>
      <c r="B918" s="164" t="s">
        <v>3290</v>
      </c>
      <c r="C918" t="s">
        <v>3291</v>
      </c>
      <c r="D918" t="s">
        <v>1151</v>
      </c>
      <c r="E918" t="s">
        <v>90</v>
      </c>
      <c r="F918" t="s">
        <v>3178</v>
      </c>
      <c r="H918" t="s">
        <v>3292</v>
      </c>
      <c r="L918" t="s">
        <v>91</v>
      </c>
      <c r="O918" t="s">
        <v>135</v>
      </c>
      <c r="P918" s="33">
        <v>46275.770138888889</v>
      </c>
      <c r="Q918" s="33">
        <v>46265</v>
      </c>
      <c r="R918" s="33">
        <v>46276</v>
      </c>
      <c r="AH918" s="55" t="str">
        <f t="shared" si="206"/>
        <v/>
      </c>
      <c r="AI918" s="55" t="str">
        <f t="shared" si="207"/>
        <v>FALSO</v>
      </c>
      <c r="AJ918" s="55">
        <f t="shared" si="208"/>
        <v>0</v>
      </c>
      <c r="AK918" s="93" t="str">
        <f t="shared" si="209"/>
        <v/>
      </c>
      <c r="AL918" s="96" t="str">
        <f t="shared" si="210"/>
        <v/>
      </c>
      <c r="AM918" s="93" t="str">
        <f t="shared" si="211"/>
        <v/>
      </c>
      <c r="AN918" s="96" t="str">
        <f t="shared" si="212"/>
        <v/>
      </c>
      <c r="AO918" s="93" t="str">
        <f t="shared" si="213"/>
        <v/>
      </c>
      <c r="AP918" s="96" t="str">
        <f t="shared" si="214"/>
        <v/>
      </c>
      <c r="AQ918" s="93" t="str">
        <f t="shared" si="215"/>
        <v/>
      </c>
      <c r="AR918" s="96" t="str">
        <f t="shared" si="216"/>
        <v/>
      </c>
      <c r="AS918" s="93" t="str">
        <f t="shared" si="217"/>
        <v/>
      </c>
      <c r="AT918" s="96" t="str">
        <f t="shared" si="218"/>
        <v/>
      </c>
      <c r="AU918" s="93" t="str">
        <f t="shared" si="219"/>
        <v/>
      </c>
    </row>
    <row r="919" spans="1:47" x14ac:dyDescent="0.3">
      <c r="A919" t="s">
        <v>84</v>
      </c>
      <c r="B919" s="164" t="s">
        <v>3293</v>
      </c>
      <c r="C919" t="s">
        <v>3274</v>
      </c>
      <c r="D919" t="s">
        <v>1151</v>
      </c>
      <c r="E919" t="s">
        <v>90</v>
      </c>
      <c r="F919" t="s">
        <v>3178</v>
      </c>
      <c r="H919" t="s">
        <v>3294</v>
      </c>
      <c r="J919">
        <v>7200</v>
      </c>
      <c r="L919" t="s">
        <v>91</v>
      </c>
      <c r="O919" t="s">
        <v>94</v>
      </c>
      <c r="P919" s="33">
        <v>46275.768055555556</v>
      </c>
      <c r="Q919" s="33">
        <v>46265</v>
      </c>
      <c r="R919" s="33">
        <v>46279</v>
      </c>
      <c r="S919" s="33">
        <v>46279</v>
      </c>
      <c r="AH919" s="55">
        <f t="shared" si="206"/>
        <v>2</v>
      </c>
      <c r="AI919" s="55" t="str">
        <f t="shared" si="207"/>
        <v>FALSO</v>
      </c>
      <c r="AJ919" s="55">
        <f t="shared" si="208"/>
        <v>0</v>
      </c>
      <c r="AK919" s="93" t="str">
        <f t="shared" si="209"/>
        <v/>
      </c>
      <c r="AL919" s="96" t="str">
        <f t="shared" si="210"/>
        <v/>
      </c>
      <c r="AM919" s="93" t="str">
        <f t="shared" si="211"/>
        <v/>
      </c>
      <c r="AN919" s="96" t="str">
        <f t="shared" si="212"/>
        <v/>
      </c>
      <c r="AO919" s="93" t="str">
        <f t="shared" si="213"/>
        <v/>
      </c>
      <c r="AP919" s="96" t="str">
        <f t="shared" si="214"/>
        <v/>
      </c>
      <c r="AQ919" s="93" t="str">
        <f t="shared" si="215"/>
        <v/>
      </c>
      <c r="AR919" s="96" t="str">
        <f t="shared" si="216"/>
        <v/>
      </c>
      <c r="AS919" s="93" t="str">
        <f t="shared" si="217"/>
        <v/>
      </c>
      <c r="AT919" s="96" t="str">
        <f t="shared" si="218"/>
        <v/>
      </c>
      <c r="AU919" s="93" t="str">
        <f t="shared" si="219"/>
        <v/>
      </c>
    </row>
    <row r="920" spans="1:47" x14ac:dyDescent="0.3">
      <c r="A920" t="s">
        <v>84</v>
      </c>
      <c r="B920" s="164" t="s">
        <v>3295</v>
      </c>
      <c r="C920" t="s">
        <v>3291</v>
      </c>
      <c r="D920" t="s">
        <v>1151</v>
      </c>
      <c r="E920" t="s">
        <v>90</v>
      </c>
      <c r="F920" t="s">
        <v>3178</v>
      </c>
      <c r="H920" t="s">
        <v>3296</v>
      </c>
      <c r="L920" t="s">
        <v>91</v>
      </c>
      <c r="O920" t="s">
        <v>135</v>
      </c>
      <c r="P920" s="33">
        <v>46275.722916666666</v>
      </c>
      <c r="Q920" s="33">
        <v>46265</v>
      </c>
      <c r="R920" s="33">
        <v>46275</v>
      </c>
      <c r="AH920" s="55" t="str">
        <f t="shared" si="206"/>
        <v/>
      </c>
      <c r="AI920" s="55" t="str">
        <f t="shared" si="207"/>
        <v>FALSO</v>
      </c>
      <c r="AJ920" s="55">
        <f t="shared" si="208"/>
        <v>0</v>
      </c>
      <c r="AK920" s="93" t="str">
        <f t="shared" si="209"/>
        <v/>
      </c>
      <c r="AL920" s="96" t="str">
        <f t="shared" si="210"/>
        <v/>
      </c>
      <c r="AM920" s="93" t="str">
        <f t="shared" si="211"/>
        <v/>
      </c>
      <c r="AN920" s="96" t="str">
        <f t="shared" si="212"/>
        <v/>
      </c>
      <c r="AO920" s="93" t="str">
        <f t="shared" si="213"/>
        <v/>
      </c>
      <c r="AP920" s="96" t="str">
        <f t="shared" si="214"/>
        <v/>
      </c>
      <c r="AQ920" s="93" t="str">
        <f t="shared" si="215"/>
        <v/>
      </c>
      <c r="AR920" s="96" t="str">
        <f t="shared" si="216"/>
        <v/>
      </c>
      <c r="AS920" s="93" t="str">
        <f t="shared" si="217"/>
        <v/>
      </c>
      <c r="AT920" s="96" t="str">
        <f t="shared" si="218"/>
        <v/>
      </c>
      <c r="AU920" s="93" t="str">
        <f t="shared" si="219"/>
        <v/>
      </c>
    </row>
    <row r="921" spans="1:47" x14ac:dyDescent="0.3">
      <c r="A921" t="s">
        <v>84</v>
      </c>
      <c r="B921" s="164" t="s">
        <v>3297</v>
      </c>
      <c r="C921" t="s">
        <v>3291</v>
      </c>
      <c r="D921" t="s">
        <v>1151</v>
      </c>
      <c r="E921" t="s">
        <v>90</v>
      </c>
      <c r="F921" t="s">
        <v>3178</v>
      </c>
      <c r="H921" t="s">
        <v>3298</v>
      </c>
      <c r="J921">
        <v>600</v>
      </c>
      <c r="L921" t="s">
        <v>91</v>
      </c>
      <c r="O921" t="s">
        <v>135</v>
      </c>
      <c r="P921" s="33">
        <v>46275.615277777775</v>
      </c>
      <c r="Q921" s="33">
        <v>46265</v>
      </c>
      <c r="R921" s="33">
        <v>46275</v>
      </c>
      <c r="AH921" s="55">
        <f t="shared" si="206"/>
        <v>0.16666666666666666</v>
      </c>
      <c r="AI921" s="55" t="str">
        <f t="shared" si="207"/>
        <v>FALSO</v>
      </c>
      <c r="AJ921" s="55">
        <f t="shared" si="208"/>
        <v>0</v>
      </c>
      <c r="AK921" s="93" t="str">
        <f t="shared" si="209"/>
        <v/>
      </c>
      <c r="AL921" s="96" t="str">
        <f t="shared" si="210"/>
        <v/>
      </c>
      <c r="AM921" s="93" t="str">
        <f t="shared" si="211"/>
        <v/>
      </c>
      <c r="AN921" s="96" t="str">
        <f t="shared" si="212"/>
        <v/>
      </c>
      <c r="AO921" s="93" t="str">
        <f t="shared" si="213"/>
        <v/>
      </c>
      <c r="AP921" s="96" t="str">
        <f t="shared" si="214"/>
        <v/>
      </c>
      <c r="AQ921" s="93" t="str">
        <f t="shared" si="215"/>
        <v/>
      </c>
      <c r="AR921" s="96" t="str">
        <f t="shared" si="216"/>
        <v/>
      </c>
      <c r="AS921" s="93" t="str">
        <f t="shared" si="217"/>
        <v/>
      </c>
      <c r="AT921" s="96" t="str">
        <f t="shared" si="218"/>
        <v/>
      </c>
      <c r="AU921" s="93" t="str">
        <f t="shared" si="219"/>
        <v/>
      </c>
    </row>
    <row r="922" spans="1:47" x14ac:dyDescent="0.3">
      <c r="A922" t="s">
        <v>84</v>
      </c>
      <c r="B922" s="164" t="s">
        <v>3299</v>
      </c>
      <c r="C922" t="s">
        <v>3291</v>
      </c>
      <c r="D922" t="s">
        <v>1151</v>
      </c>
      <c r="E922" t="s">
        <v>90</v>
      </c>
      <c r="F922" t="s">
        <v>3178</v>
      </c>
      <c r="H922" t="s">
        <v>3300</v>
      </c>
      <c r="L922" t="s">
        <v>91</v>
      </c>
      <c r="O922" t="s">
        <v>135</v>
      </c>
      <c r="P922" s="33">
        <v>46275.579861111109</v>
      </c>
      <c r="Q922" s="33">
        <v>46265</v>
      </c>
      <c r="R922" s="33">
        <v>46275</v>
      </c>
      <c r="AH922" s="55" t="str">
        <f t="shared" si="206"/>
        <v/>
      </c>
      <c r="AI922" s="55" t="str">
        <f t="shared" si="207"/>
        <v>FALSO</v>
      </c>
      <c r="AJ922" s="55">
        <f t="shared" si="208"/>
        <v>0</v>
      </c>
      <c r="AK922" s="93" t="str">
        <f t="shared" si="209"/>
        <v/>
      </c>
      <c r="AL922" s="96" t="str">
        <f t="shared" si="210"/>
        <v/>
      </c>
      <c r="AM922" s="93" t="str">
        <f t="shared" si="211"/>
        <v/>
      </c>
      <c r="AN922" s="96" t="str">
        <f t="shared" si="212"/>
        <v/>
      </c>
      <c r="AO922" s="93" t="str">
        <f t="shared" si="213"/>
        <v/>
      </c>
      <c r="AP922" s="96" t="str">
        <f t="shared" si="214"/>
        <v/>
      </c>
      <c r="AQ922" s="93" t="str">
        <f t="shared" si="215"/>
        <v/>
      </c>
      <c r="AR922" s="96" t="str">
        <f t="shared" si="216"/>
        <v/>
      </c>
      <c r="AS922" s="93" t="str">
        <f t="shared" si="217"/>
        <v/>
      </c>
      <c r="AT922" s="96" t="str">
        <f t="shared" si="218"/>
        <v/>
      </c>
      <c r="AU922" s="93" t="str">
        <f t="shared" si="219"/>
        <v/>
      </c>
    </row>
    <row r="923" spans="1:47" x14ac:dyDescent="0.3">
      <c r="A923" t="s">
        <v>84</v>
      </c>
      <c r="B923" s="164" t="s">
        <v>3301</v>
      </c>
      <c r="C923" t="s">
        <v>3291</v>
      </c>
      <c r="D923" t="s">
        <v>1151</v>
      </c>
      <c r="E923" t="s">
        <v>90</v>
      </c>
      <c r="F923" t="s">
        <v>3178</v>
      </c>
      <c r="H923" t="s">
        <v>3302</v>
      </c>
      <c r="L923" t="s">
        <v>91</v>
      </c>
      <c r="O923" t="s">
        <v>135</v>
      </c>
      <c r="P923" s="33">
        <v>46275.491666666669</v>
      </c>
      <c r="Q923" s="33">
        <v>46265</v>
      </c>
      <c r="R923" s="33">
        <v>46275</v>
      </c>
      <c r="AH923" s="55" t="str">
        <f t="shared" si="206"/>
        <v/>
      </c>
      <c r="AI923" s="55" t="str">
        <f t="shared" si="207"/>
        <v>FALSO</v>
      </c>
      <c r="AJ923" s="55">
        <f t="shared" si="208"/>
        <v>0</v>
      </c>
      <c r="AK923" s="93" t="str">
        <f t="shared" si="209"/>
        <v/>
      </c>
      <c r="AL923" s="96" t="str">
        <f t="shared" si="210"/>
        <v/>
      </c>
      <c r="AM923" s="93" t="str">
        <f t="shared" si="211"/>
        <v/>
      </c>
      <c r="AN923" s="96" t="str">
        <f t="shared" si="212"/>
        <v/>
      </c>
      <c r="AO923" s="93" t="str">
        <f t="shared" si="213"/>
        <v/>
      </c>
      <c r="AP923" s="96" t="str">
        <f t="shared" si="214"/>
        <v/>
      </c>
      <c r="AQ923" s="93" t="str">
        <f t="shared" si="215"/>
        <v/>
      </c>
      <c r="AR923" s="96" t="str">
        <f t="shared" si="216"/>
        <v/>
      </c>
      <c r="AS923" s="93" t="str">
        <f t="shared" si="217"/>
        <v/>
      </c>
      <c r="AT923" s="96" t="str">
        <f t="shared" si="218"/>
        <v/>
      </c>
      <c r="AU923" s="93" t="str">
        <f t="shared" si="219"/>
        <v/>
      </c>
    </row>
    <row r="924" spans="1:47" x14ac:dyDescent="0.3">
      <c r="A924" t="s">
        <v>84</v>
      </c>
      <c r="B924" s="164" t="s">
        <v>3303</v>
      </c>
      <c r="C924" t="s">
        <v>3291</v>
      </c>
      <c r="D924" t="s">
        <v>1151</v>
      </c>
      <c r="E924" t="s">
        <v>90</v>
      </c>
      <c r="F924" t="s">
        <v>3178</v>
      </c>
      <c r="H924" t="s">
        <v>3279</v>
      </c>
      <c r="J924">
        <v>600</v>
      </c>
      <c r="L924" t="s">
        <v>91</v>
      </c>
      <c r="O924" t="s">
        <v>135</v>
      </c>
      <c r="P924" s="33">
        <v>46275.474305555559</v>
      </c>
      <c r="Q924" s="33">
        <v>46265</v>
      </c>
      <c r="R924" s="33">
        <v>46275</v>
      </c>
      <c r="AH924" s="55">
        <f t="shared" si="206"/>
        <v>0.16666666666666666</v>
      </c>
      <c r="AI924" s="55" t="str">
        <f t="shared" si="207"/>
        <v>FALSO</v>
      </c>
      <c r="AJ924" s="55">
        <f t="shared" si="208"/>
        <v>0</v>
      </c>
      <c r="AK924" s="93" t="str">
        <f t="shared" si="209"/>
        <v/>
      </c>
      <c r="AL924" s="96" t="str">
        <f t="shared" si="210"/>
        <v/>
      </c>
      <c r="AM924" s="93" t="str">
        <f t="shared" si="211"/>
        <v/>
      </c>
      <c r="AN924" s="96" t="str">
        <f t="shared" si="212"/>
        <v/>
      </c>
      <c r="AO924" s="93" t="str">
        <f t="shared" si="213"/>
        <v/>
      </c>
      <c r="AP924" s="96" t="str">
        <f t="shared" si="214"/>
        <v/>
      </c>
      <c r="AQ924" s="93" t="str">
        <f t="shared" si="215"/>
        <v/>
      </c>
      <c r="AR924" s="96" t="str">
        <f t="shared" si="216"/>
        <v/>
      </c>
      <c r="AS924" s="93" t="str">
        <f t="shared" si="217"/>
        <v/>
      </c>
      <c r="AT924" s="96" t="str">
        <f t="shared" si="218"/>
        <v/>
      </c>
      <c r="AU924" s="93" t="str">
        <f t="shared" si="219"/>
        <v/>
      </c>
    </row>
    <row r="925" spans="1:47" x14ac:dyDescent="0.3">
      <c r="A925" t="s">
        <v>84</v>
      </c>
      <c r="B925" s="164" t="s">
        <v>3304</v>
      </c>
      <c r="C925" t="s">
        <v>3274</v>
      </c>
      <c r="D925" t="s">
        <v>1151</v>
      </c>
      <c r="E925" t="s">
        <v>90</v>
      </c>
      <c r="F925" t="s">
        <v>3178</v>
      </c>
      <c r="H925" t="s">
        <v>3305</v>
      </c>
      <c r="J925">
        <v>1800</v>
      </c>
      <c r="L925" t="s">
        <v>91</v>
      </c>
      <c r="O925" t="s">
        <v>94</v>
      </c>
      <c r="P925" s="33">
        <v>46275.374305555553</v>
      </c>
      <c r="Q925" s="33">
        <v>46265</v>
      </c>
      <c r="R925" s="33">
        <v>46275</v>
      </c>
      <c r="S925" s="33">
        <v>46275</v>
      </c>
      <c r="AH925" s="55">
        <f t="shared" si="206"/>
        <v>0.5</v>
      </c>
      <c r="AI925" s="55" t="str">
        <f t="shared" si="207"/>
        <v>FALSO</v>
      </c>
      <c r="AJ925" s="55">
        <f t="shared" si="208"/>
        <v>0</v>
      </c>
      <c r="AK925" s="93" t="str">
        <f t="shared" si="209"/>
        <v/>
      </c>
      <c r="AL925" s="96" t="str">
        <f t="shared" si="210"/>
        <v/>
      </c>
      <c r="AM925" s="93" t="str">
        <f t="shared" si="211"/>
        <v/>
      </c>
      <c r="AN925" s="96" t="str">
        <f t="shared" si="212"/>
        <v/>
      </c>
      <c r="AO925" s="93" t="str">
        <f t="shared" si="213"/>
        <v/>
      </c>
      <c r="AP925" s="96" t="str">
        <f t="shared" si="214"/>
        <v/>
      </c>
      <c r="AQ925" s="93" t="str">
        <f t="shared" si="215"/>
        <v/>
      </c>
      <c r="AR925" s="96" t="str">
        <f t="shared" si="216"/>
        <v/>
      </c>
      <c r="AS925" s="93" t="str">
        <f t="shared" si="217"/>
        <v/>
      </c>
      <c r="AT925" s="96" t="str">
        <f t="shared" si="218"/>
        <v/>
      </c>
      <c r="AU925" s="93" t="str">
        <f t="shared" si="219"/>
        <v/>
      </c>
    </row>
    <row r="926" spans="1:47" x14ac:dyDescent="0.3">
      <c r="A926" t="s">
        <v>84</v>
      </c>
      <c r="B926" s="164" t="s">
        <v>3306</v>
      </c>
      <c r="C926" t="s">
        <v>3291</v>
      </c>
      <c r="D926" t="s">
        <v>1151</v>
      </c>
      <c r="E926" t="s">
        <v>90</v>
      </c>
      <c r="F926" t="s">
        <v>3178</v>
      </c>
      <c r="H926" t="s">
        <v>3307</v>
      </c>
      <c r="L926" t="s">
        <v>91</v>
      </c>
      <c r="O926" t="s">
        <v>135</v>
      </c>
      <c r="P926" s="33">
        <v>46274.84652777778</v>
      </c>
      <c r="Q926" s="33">
        <v>46265</v>
      </c>
      <c r="R926" s="33">
        <v>46275</v>
      </c>
      <c r="AH926" s="55" t="str">
        <f t="shared" si="206"/>
        <v/>
      </c>
      <c r="AI926" s="55" t="str">
        <f t="shared" si="207"/>
        <v>FALSO</v>
      </c>
      <c r="AJ926" s="55">
        <f t="shared" si="208"/>
        <v>0</v>
      </c>
      <c r="AK926" s="93" t="str">
        <f t="shared" si="209"/>
        <v/>
      </c>
      <c r="AL926" s="96" t="str">
        <f t="shared" si="210"/>
        <v/>
      </c>
      <c r="AM926" s="93" t="str">
        <f t="shared" si="211"/>
        <v/>
      </c>
      <c r="AN926" s="96" t="str">
        <f t="shared" si="212"/>
        <v/>
      </c>
      <c r="AO926" s="93" t="str">
        <f t="shared" si="213"/>
        <v/>
      </c>
      <c r="AP926" s="96" t="str">
        <f t="shared" si="214"/>
        <v/>
      </c>
      <c r="AQ926" s="93" t="str">
        <f t="shared" si="215"/>
        <v/>
      </c>
      <c r="AR926" s="96" t="str">
        <f t="shared" si="216"/>
        <v/>
      </c>
      <c r="AS926" s="93" t="str">
        <f t="shared" si="217"/>
        <v/>
      </c>
      <c r="AT926" s="96" t="str">
        <f t="shared" si="218"/>
        <v/>
      </c>
      <c r="AU926" s="93" t="str">
        <f t="shared" si="219"/>
        <v/>
      </c>
    </row>
    <row r="927" spans="1:47" x14ac:dyDescent="0.3">
      <c r="A927" t="s">
        <v>84</v>
      </c>
      <c r="B927" s="164" t="s">
        <v>3308</v>
      </c>
      <c r="C927" t="s">
        <v>3291</v>
      </c>
      <c r="D927" t="s">
        <v>1151</v>
      </c>
      <c r="E927" t="s">
        <v>90</v>
      </c>
      <c r="F927" t="s">
        <v>3178</v>
      </c>
      <c r="H927" t="s">
        <v>3309</v>
      </c>
      <c r="L927" t="s">
        <v>91</v>
      </c>
      <c r="O927" t="s">
        <v>135</v>
      </c>
      <c r="P927" s="33">
        <v>46274.700694444444</v>
      </c>
      <c r="Q927" s="33">
        <v>46265</v>
      </c>
      <c r="R927" s="33">
        <v>46274</v>
      </c>
      <c r="AH927" s="55" t="str">
        <f t="shared" si="206"/>
        <v/>
      </c>
      <c r="AI927" s="55" t="str">
        <f t="shared" si="207"/>
        <v>FALSO</v>
      </c>
      <c r="AJ927" s="55">
        <f t="shared" si="208"/>
        <v>0</v>
      </c>
      <c r="AK927" s="93" t="str">
        <f t="shared" si="209"/>
        <v/>
      </c>
      <c r="AL927" s="96" t="str">
        <f t="shared" si="210"/>
        <v/>
      </c>
      <c r="AM927" s="93" t="str">
        <f t="shared" si="211"/>
        <v/>
      </c>
      <c r="AN927" s="96" t="str">
        <f t="shared" si="212"/>
        <v/>
      </c>
      <c r="AO927" s="93" t="str">
        <f t="shared" si="213"/>
        <v/>
      </c>
      <c r="AP927" s="96" t="str">
        <f t="shared" si="214"/>
        <v/>
      </c>
      <c r="AQ927" s="93" t="str">
        <f t="shared" si="215"/>
        <v/>
      </c>
      <c r="AR927" s="96" t="str">
        <f t="shared" si="216"/>
        <v/>
      </c>
      <c r="AS927" s="93" t="str">
        <f t="shared" si="217"/>
        <v/>
      </c>
      <c r="AT927" s="96" t="str">
        <f t="shared" si="218"/>
        <v/>
      </c>
      <c r="AU927" s="93" t="str">
        <f t="shared" si="219"/>
        <v/>
      </c>
    </row>
    <row r="928" spans="1:47" x14ac:dyDescent="0.3">
      <c r="A928" t="s">
        <v>84</v>
      </c>
      <c r="B928" s="164" t="s">
        <v>3310</v>
      </c>
      <c r="C928" t="s">
        <v>3291</v>
      </c>
      <c r="D928" t="s">
        <v>1151</v>
      </c>
      <c r="E928" t="s">
        <v>90</v>
      </c>
      <c r="F928" t="s">
        <v>3178</v>
      </c>
      <c r="H928" t="s">
        <v>3311</v>
      </c>
      <c r="L928" t="s">
        <v>91</v>
      </c>
      <c r="O928" t="s">
        <v>135</v>
      </c>
      <c r="P928" s="33">
        <v>46274.629861111112</v>
      </c>
      <c r="Q928" s="33">
        <v>46265</v>
      </c>
      <c r="R928" s="33">
        <v>46274</v>
      </c>
      <c r="AH928" s="55" t="str">
        <f t="shared" si="206"/>
        <v/>
      </c>
      <c r="AI928" s="55" t="str">
        <f t="shared" si="207"/>
        <v>FALSO</v>
      </c>
      <c r="AJ928" s="55">
        <f t="shared" si="208"/>
        <v>0</v>
      </c>
      <c r="AK928" s="93" t="str">
        <f t="shared" si="209"/>
        <v/>
      </c>
      <c r="AL928" s="96" t="str">
        <f t="shared" si="210"/>
        <v/>
      </c>
      <c r="AM928" s="93" t="str">
        <f t="shared" si="211"/>
        <v/>
      </c>
      <c r="AN928" s="96" t="str">
        <f t="shared" si="212"/>
        <v/>
      </c>
      <c r="AO928" s="93" t="str">
        <f t="shared" si="213"/>
        <v/>
      </c>
      <c r="AP928" s="96" t="str">
        <f t="shared" si="214"/>
        <v/>
      </c>
      <c r="AQ928" s="93" t="str">
        <f t="shared" si="215"/>
        <v/>
      </c>
      <c r="AR928" s="96" t="str">
        <f t="shared" si="216"/>
        <v/>
      </c>
      <c r="AS928" s="93" t="str">
        <f t="shared" si="217"/>
        <v/>
      </c>
      <c r="AT928" s="96" t="str">
        <f t="shared" si="218"/>
        <v/>
      </c>
      <c r="AU928" s="93" t="str">
        <f t="shared" si="219"/>
        <v/>
      </c>
    </row>
    <row r="929" spans="1:47" x14ac:dyDescent="0.3">
      <c r="A929" t="s">
        <v>84</v>
      </c>
      <c r="B929" s="164" t="s">
        <v>3312</v>
      </c>
      <c r="C929" t="s">
        <v>3291</v>
      </c>
      <c r="D929" t="s">
        <v>1151</v>
      </c>
      <c r="E929" t="s">
        <v>90</v>
      </c>
      <c r="F929" t="s">
        <v>3178</v>
      </c>
      <c r="H929" t="s">
        <v>3313</v>
      </c>
      <c r="L929" t="s">
        <v>91</v>
      </c>
      <c r="O929" t="s">
        <v>135</v>
      </c>
      <c r="P929" s="33">
        <v>46274.606249999997</v>
      </c>
      <c r="Q929" s="33">
        <v>46265</v>
      </c>
      <c r="R929" s="33">
        <v>46274</v>
      </c>
      <c r="AH929" s="55" t="str">
        <f t="shared" si="206"/>
        <v/>
      </c>
      <c r="AI929" s="55" t="str">
        <f t="shared" si="207"/>
        <v>FALSO</v>
      </c>
      <c r="AJ929" s="55">
        <f t="shared" si="208"/>
        <v>0</v>
      </c>
      <c r="AK929" s="93" t="str">
        <f t="shared" si="209"/>
        <v/>
      </c>
      <c r="AL929" s="96" t="str">
        <f t="shared" si="210"/>
        <v/>
      </c>
      <c r="AM929" s="93" t="str">
        <f t="shared" si="211"/>
        <v/>
      </c>
      <c r="AN929" s="96" t="str">
        <f t="shared" si="212"/>
        <v/>
      </c>
      <c r="AO929" s="93" t="str">
        <f t="shared" si="213"/>
        <v/>
      </c>
      <c r="AP929" s="96" t="str">
        <f t="shared" si="214"/>
        <v/>
      </c>
      <c r="AQ929" s="93" t="str">
        <f t="shared" si="215"/>
        <v/>
      </c>
      <c r="AR929" s="96" t="str">
        <f t="shared" si="216"/>
        <v/>
      </c>
      <c r="AS929" s="93" t="str">
        <f t="shared" si="217"/>
        <v/>
      </c>
      <c r="AT929" s="96" t="str">
        <f t="shared" si="218"/>
        <v/>
      </c>
      <c r="AU929" s="93" t="str">
        <f t="shared" si="219"/>
        <v/>
      </c>
    </row>
    <row r="930" spans="1:47" x14ac:dyDescent="0.3">
      <c r="A930" t="s">
        <v>84</v>
      </c>
      <c r="B930" s="164" t="s">
        <v>3314</v>
      </c>
      <c r="C930" t="s">
        <v>3291</v>
      </c>
      <c r="D930" t="s">
        <v>1151</v>
      </c>
      <c r="E930" t="s">
        <v>90</v>
      </c>
      <c r="F930" t="s">
        <v>3178</v>
      </c>
      <c r="H930" t="s">
        <v>3315</v>
      </c>
      <c r="L930" t="s">
        <v>91</v>
      </c>
      <c r="O930" t="s">
        <v>135</v>
      </c>
      <c r="P930" s="33">
        <v>46273.824999999997</v>
      </c>
      <c r="Q930" s="33">
        <v>46265</v>
      </c>
      <c r="R930" s="33">
        <v>46274</v>
      </c>
      <c r="AH930" s="55" t="str">
        <f t="shared" si="206"/>
        <v/>
      </c>
      <c r="AI930" s="55" t="str">
        <f t="shared" si="207"/>
        <v>FALSO</v>
      </c>
      <c r="AJ930" s="55">
        <f t="shared" si="208"/>
        <v>0</v>
      </c>
      <c r="AK930" s="93" t="str">
        <f t="shared" si="209"/>
        <v/>
      </c>
      <c r="AL930" s="96" t="str">
        <f t="shared" si="210"/>
        <v/>
      </c>
      <c r="AM930" s="93" t="str">
        <f t="shared" si="211"/>
        <v/>
      </c>
      <c r="AN930" s="96" t="str">
        <f t="shared" si="212"/>
        <v/>
      </c>
      <c r="AO930" s="93" t="str">
        <f t="shared" si="213"/>
        <v/>
      </c>
      <c r="AP930" s="96" t="str">
        <f t="shared" si="214"/>
        <v/>
      </c>
      <c r="AQ930" s="93" t="str">
        <f t="shared" si="215"/>
        <v/>
      </c>
      <c r="AR930" s="96" t="str">
        <f t="shared" si="216"/>
        <v/>
      </c>
      <c r="AS930" s="93" t="str">
        <f t="shared" si="217"/>
        <v/>
      </c>
      <c r="AT930" s="96" t="str">
        <f t="shared" si="218"/>
        <v/>
      </c>
      <c r="AU930" s="93" t="str">
        <f t="shared" si="219"/>
        <v/>
      </c>
    </row>
    <row r="931" spans="1:47" x14ac:dyDescent="0.3">
      <c r="A931" t="s">
        <v>84</v>
      </c>
      <c r="B931" s="164" t="s">
        <v>3316</v>
      </c>
      <c r="C931" t="s">
        <v>3274</v>
      </c>
      <c r="D931" t="s">
        <v>1151</v>
      </c>
      <c r="E931" t="s">
        <v>90</v>
      </c>
      <c r="F931" t="s">
        <v>3178</v>
      </c>
      <c r="H931" t="s">
        <v>3317</v>
      </c>
      <c r="J931">
        <v>3600</v>
      </c>
      <c r="L931" t="s">
        <v>91</v>
      </c>
      <c r="O931" t="s">
        <v>94</v>
      </c>
      <c r="P931" s="33">
        <v>46273.654861111114</v>
      </c>
      <c r="Q931" s="33">
        <v>46265</v>
      </c>
      <c r="R931" s="33">
        <v>46280</v>
      </c>
      <c r="S931" s="33">
        <v>46280</v>
      </c>
      <c r="AH931" s="55">
        <f t="shared" si="206"/>
        <v>1</v>
      </c>
      <c r="AI931" s="55" t="str">
        <f t="shared" si="207"/>
        <v>FALSO</v>
      </c>
      <c r="AJ931" s="55">
        <f t="shared" si="208"/>
        <v>0</v>
      </c>
      <c r="AK931" s="93" t="str">
        <f t="shared" si="209"/>
        <v/>
      </c>
      <c r="AL931" s="96" t="str">
        <f t="shared" si="210"/>
        <v/>
      </c>
      <c r="AM931" s="93" t="str">
        <f t="shared" si="211"/>
        <v/>
      </c>
      <c r="AN931" s="96" t="str">
        <f t="shared" si="212"/>
        <v/>
      </c>
      <c r="AO931" s="93" t="str">
        <f t="shared" si="213"/>
        <v/>
      </c>
      <c r="AP931" s="96" t="str">
        <f t="shared" si="214"/>
        <v/>
      </c>
      <c r="AQ931" s="93" t="str">
        <f t="shared" si="215"/>
        <v/>
      </c>
      <c r="AR931" s="96" t="str">
        <f t="shared" si="216"/>
        <v/>
      </c>
      <c r="AS931" s="93" t="str">
        <f t="shared" si="217"/>
        <v/>
      </c>
      <c r="AT931" s="96" t="str">
        <f t="shared" si="218"/>
        <v/>
      </c>
      <c r="AU931" s="93" t="str">
        <f t="shared" si="219"/>
        <v/>
      </c>
    </row>
    <row r="932" spans="1:47" x14ac:dyDescent="0.3">
      <c r="A932" t="s">
        <v>84</v>
      </c>
      <c r="B932" s="164" t="s">
        <v>3318</v>
      </c>
      <c r="C932" t="s">
        <v>3274</v>
      </c>
      <c r="D932" t="s">
        <v>1151</v>
      </c>
      <c r="E932" t="s">
        <v>90</v>
      </c>
      <c r="F932" t="s">
        <v>3178</v>
      </c>
      <c r="H932" t="s">
        <v>3319</v>
      </c>
      <c r="J932">
        <v>1800</v>
      </c>
      <c r="L932" t="s">
        <v>91</v>
      </c>
      <c r="O932" t="s">
        <v>94</v>
      </c>
      <c r="P932" s="33">
        <v>46273.45416666667</v>
      </c>
      <c r="Q932" s="33">
        <v>46265</v>
      </c>
      <c r="R932" s="33">
        <v>46273</v>
      </c>
      <c r="S932" s="33">
        <v>46273</v>
      </c>
      <c r="AH932" s="55">
        <f t="shared" si="206"/>
        <v>0.5</v>
      </c>
      <c r="AI932" s="55" t="str">
        <f t="shared" si="207"/>
        <v>FALSO</v>
      </c>
      <c r="AJ932" s="55">
        <f t="shared" si="208"/>
        <v>0</v>
      </c>
      <c r="AK932" s="93" t="str">
        <f t="shared" si="209"/>
        <v/>
      </c>
      <c r="AL932" s="96" t="str">
        <f t="shared" si="210"/>
        <v/>
      </c>
      <c r="AM932" s="93" t="str">
        <f t="shared" si="211"/>
        <v/>
      </c>
      <c r="AN932" s="96" t="str">
        <f t="shared" si="212"/>
        <v/>
      </c>
      <c r="AO932" s="93" t="str">
        <f t="shared" si="213"/>
        <v/>
      </c>
      <c r="AP932" s="96" t="str">
        <f t="shared" si="214"/>
        <v/>
      </c>
      <c r="AQ932" s="93" t="str">
        <f t="shared" si="215"/>
        <v/>
      </c>
      <c r="AR932" s="96" t="str">
        <f t="shared" si="216"/>
        <v/>
      </c>
      <c r="AS932" s="93" t="str">
        <f t="shared" si="217"/>
        <v/>
      </c>
      <c r="AT932" s="96" t="str">
        <f t="shared" si="218"/>
        <v/>
      </c>
      <c r="AU932" s="93" t="str">
        <f t="shared" si="219"/>
        <v/>
      </c>
    </row>
    <row r="933" spans="1:47" x14ac:dyDescent="0.3">
      <c r="A933" t="s">
        <v>84</v>
      </c>
      <c r="B933" s="164" t="s">
        <v>3320</v>
      </c>
      <c r="C933" t="s">
        <v>3291</v>
      </c>
      <c r="D933" t="s">
        <v>1151</v>
      </c>
      <c r="E933" t="s">
        <v>90</v>
      </c>
      <c r="F933" t="s">
        <v>3178</v>
      </c>
      <c r="H933" t="s">
        <v>1590</v>
      </c>
      <c r="L933" t="s">
        <v>91</v>
      </c>
      <c r="O933" t="s">
        <v>135</v>
      </c>
      <c r="P933" s="33">
        <v>46273.452777777777</v>
      </c>
      <c r="Q933" s="33">
        <v>46265</v>
      </c>
      <c r="R933" s="33">
        <v>46273</v>
      </c>
      <c r="AH933" s="55" t="str">
        <f t="shared" si="206"/>
        <v/>
      </c>
      <c r="AI933" s="55" t="str">
        <f t="shared" si="207"/>
        <v>FALSO</v>
      </c>
      <c r="AJ933" s="55">
        <f t="shared" si="208"/>
        <v>0</v>
      </c>
      <c r="AK933" s="93" t="str">
        <f t="shared" si="209"/>
        <v/>
      </c>
      <c r="AL933" s="96" t="str">
        <f t="shared" si="210"/>
        <v/>
      </c>
      <c r="AM933" s="93" t="str">
        <f t="shared" si="211"/>
        <v/>
      </c>
      <c r="AN933" s="96" t="str">
        <f t="shared" si="212"/>
        <v/>
      </c>
      <c r="AO933" s="93" t="str">
        <f t="shared" si="213"/>
        <v/>
      </c>
      <c r="AP933" s="96" t="str">
        <f t="shared" si="214"/>
        <v/>
      </c>
      <c r="AQ933" s="93" t="str">
        <f t="shared" si="215"/>
        <v/>
      </c>
      <c r="AR933" s="96" t="str">
        <f t="shared" si="216"/>
        <v/>
      </c>
      <c r="AS933" s="93" t="str">
        <f t="shared" si="217"/>
        <v/>
      </c>
      <c r="AT933" s="96" t="str">
        <f t="shared" si="218"/>
        <v/>
      </c>
      <c r="AU933" s="93" t="str">
        <f t="shared" si="219"/>
        <v/>
      </c>
    </row>
    <row r="934" spans="1:47" x14ac:dyDescent="0.3">
      <c r="A934" t="s">
        <v>84</v>
      </c>
      <c r="B934" s="164" t="s">
        <v>3321</v>
      </c>
      <c r="C934" t="s">
        <v>3274</v>
      </c>
      <c r="D934" t="s">
        <v>1151</v>
      </c>
      <c r="E934" t="s">
        <v>90</v>
      </c>
      <c r="F934" t="s">
        <v>3178</v>
      </c>
      <c r="H934" t="s">
        <v>3322</v>
      </c>
      <c r="J934">
        <v>1800</v>
      </c>
      <c r="L934" t="s">
        <v>91</v>
      </c>
      <c r="O934" t="s">
        <v>94</v>
      </c>
      <c r="P934" s="33">
        <v>46273.45</v>
      </c>
      <c r="Q934" s="33">
        <v>46265</v>
      </c>
      <c r="R934" s="33">
        <v>46273</v>
      </c>
      <c r="S934" s="33">
        <v>46273</v>
      </c>
      <c r="AH934" s="55">
        <f t="shared" si="206"/>
        <v>0.5</v>
      </c>
      <c r="AI934" s="55" t="str">
        <f t="shared" si="207"/>
        <v>FALSO</v>
      </c>
      <c r="AJ934" s="55">
        <f t="shared" si="208"/>
        <v>0</v>
      </c>
      <c r="AK934" s="93" t="str">
        <f t="shared" si="209"/>
        <v/>
      </c>
      <c r="AL934" s="96" t="str">
        <f t="shared" si="210"/>
        <v/>
      </c>
      <c r="AM934" s="93" t="str">
        <f t="shared" si="211"/>
        <v/>
      </c>
      <c r="AN934" s="96" t="str">
        <f t="shared" si="212"/>
        <v/>
      </c>
      <c r="AO934" s="93" t="str">
        <f t="shared" si="213"/>
        <v/>
      </c>
      <c r="AP934" s="96" t="str">
        <f t="shared" si="214"/>
        <v/>
      </c>
      <c r="AQ934" s="93" t="str">
        <f t="shared" si="215"/>
        <v/>
      </c>
      <c r="AR934" s="96" t="str">
        <f t="shared" si="216"/>
        <v/>
      </c>
      <c r="AS934" s="93" t="str">
        <f t="shared" si="217"/>
        <v/>
      </c>
      <c r="AT934" s="96" t="str">
        <f t="shared" si="218"/>
        <v/>
      </c>
      <c r="AU934" s="93" t="str">
        <f t="shared" si="219"/>
        <v/>
      </c>
    </row>
    <row r="935" spans="1:47" x14ac:dyDescent="0.3">
      <c r="A935" t="s">
        <v>84</v>
      </c>
      <c r="B935" s="164" t="s">
        <v>3323</v>
      </c>
      <c r="C935" t="s">
        <v>3274</v>
      </c>
      <c r="D935" t="s">
        <v>1151</v>
      </c>
      <c r="E935" t="s">
        <v>90</v>
      </c>
      <c r="F935" t="s">
        <v>3178</v>
      </c>
      <c r="H935" t="s">
        <v>3324</v>
      </c>
      <c r="J935">
        <v>1800</v>
      </c>
      <c r="L935" t="s">
        <v>91</v>
      </c>
      <c r="O935" t="s">
        <v>94</v>
      </c>
      <c r="P935" s="33">
        <v>46273.448611111111</v>
      </c>
      <c r="Q935" s="33">
        <v>46265</v>
      </c>
      <c r="R935" s="33">
        <v>46273</v>
      </c>
      <c r="S935" s="33">
        <v>46273</v>
      </c>
      <c r="AH935" s="55">
        <f t="shared" si="206"/>
        <v>0.5</v>
      </c>
      <c r="AI935" s="55" t="str">
        <f t="shared" si="207"/>
        <v>FALSO</v>
      </c>
      <c r="AJ935" s="55">
        <f t="shared" si="208"/>
        <v>0</v>
      </c>
      <c r="AK935" s="93" t="str">
        <f t="shared" si="209"/>
        <v/>
      </c>
      <c r="AL935" s="96" t="str">
        <f t="shared" si="210"/>
        <v/>
      </c>
      <c r="AM935" s="93" t="str">
        <f t="shared" si="211"/>
        <v/>
      </c>
      <c r="AN935" s="96" t="str">
        <f t="shared" si="212"/>
        <v/>
      </c>
      <c r="AO935" s="93" t="str">
        <f t="shared" si="213"/>
        <v/>
      </c>
      <c r="AP935" s="96" t="str">
        <f t="shared" si="214"/>
        <v/>
      </c>
      <c r="AQ935" s="93" t="str">
        <f t="shared" si="215"/>
        <v/>
      </c>
      <c r="AR935" s="96" t="str">
        <f t="shared" si="216"/>
        <v/>
      </c>
      <c r="AS935" s="93" t="str">
        <f t="shared" si="217"/>
        <v/>
      </c>
      <c r="AT935" s="96" t="str">
        <f t="shared" si="218"/>
        <v/>
      </c>
      <c r="AU935" s="93" t="str">
        <f t="shared" si="219"/>
        <v/>
      </c>
    </row>
    <row r="936" spans="1:47" x14ac:dyDescent="0.3">
      <c r="A936" t="s">
        <v>84</v>
      </c>
      <c r="B936" s="164" t="s">
        <v>3325</v>
      </c>
      <c r="C936" t="s">
        <v>3274</v>
      </c>
      <c r="D936" t="s">
        <v>1151</v>
      </c>
      <c r="E936" t="s">
        <v>90</v>
      </c>
      <c r="F936" t="s">
        <v>3178</v>
      </c>
      <c r="H936" t="s">
        <v>3326</v>
      </c>
      <c r="J936">
        <v>1800</v>
      </c>
      <c r="L936" t="s">
        <v>91</v>
      </c>
      <c r="O936" t="s">
        <v>94</v>
      </c>
      <c r="P936" s="33">
        <v>46273.445138888892</v>
      </c>
      <c r="Q936" s="33">
        <v>46265</v>
      </c>
      <c r="R936" s="33">
        <v>46273</v>
      </c>
      <c r="S936" s="33">
        <v>46273</v>
      </c>
      <c r="AH936" s="55">
        <f t="shared" si="206"/>
        <v>0.5</v>
      </c>
      <c r="AI936" s="55" t="str">
        <f t="shared" si="207"/>
        <v>FALSO</v>
      </c>
      <c r="AJ936" s="55">
        <f t="shared" si="208"/>
        <v>0</v>
      </c>
      <c r="AK936" s="93" t="str">
        <f t="shared" si="209"/>
        <v/>
      </c>
      <c r="AL936" s="96" t="str">
        <f t="shared" si="210"/>
        <v/>
      </c>
      <c r="AM936" s="93" t="str">
        <f t="shared" si="211"/>
        <v/>
      </c>
      <c r="AN936" s="96" t="str">
        <f t="shared" si="212"/>
        <v/>
      </c>
      <c r="AO936" s="93" t="str">
        <f t="shared" si="213"/>
        <v/>
      </c>
      <c r="AP936" s="96" t="str">
        <f t="shared" si="214"/>
        <v/>
      </c>
      <c r="AQ936" s="93" t="str">
        <f t="shared" si="215"/>
        <v/>
      </c>
      <c r="AR936" s="96" t="str">
        <f t="shared" si="216"/>
        <v/>
      </c>
      <c r="AS936" s="93" t="str">
        <f t="shared" si="217"/>
        <v/>
      </c>
      <c r="AT936" s="96" t="str">
        <f t="shared" si="218"/>
        <v/>
      </c>
      <c r="AU936" s="93" t="str">
        <f t="shared" si="219"/>
        <v/>
      </c>
    </row>
    <row r="937" spans="1:47" x14ac:dyDescent="0.3">
      <c r="A937" t="s">
        <v>84</v>
      </c>
      <c r="B937" s="164" t="s">
        <v>3327</v>
      </c>
      <c r="C937" t="s">
        <v>3291</v>
      </c>
      <c r="D937" t="s">
        <v>1151</v>
      </c>
      <c r="E937" t="s">
        <v>90</v>
      </c>
      <c r="F937" t="s">
        <v>3178</v>
      </c>
      <c r="H937" t="s">
        <v>3328</v>
      </c>
      <c r="L937" t="s">
        <v>91</v>
      </c>
      <c r="O937" t="s">
        <v>135</v>
      </c>
      <c r="P937" s="33">
        <v>46269.76458333333</v>
      </c>
      <c r="Q937" s="33">
        <v>46265</v>
      </c>
      <c r="R937" s="33">
        <v>46271</v>
      </c>
      <c r="AH937" s="55" t="str">
        <f t="shared" si="206"/>
        <v/>
      </c>
      <c r="AI937" s="55" t="str">
        <f t="shared" si="207"/>
        <v>FALSO</v>
      </c>
      <c r="AJ937" s="55">
        <f t="shared" si="208"/>
        <v>0</v>
      </c>
      <c r="AK937" s="93" t="str">
        <f t="shared" si="209"/>
        <v/>
      </c>
      <c r="AL937" s="96" t="str">
        <f t="shared" si="210"/>
        <v/>
      </c>
      <c r="AM937" s="93" t="str">
        <f t="shared" si="211"/>
        <v/>
      </c>
      <c r="AN937" s="96" t="str">
        <f t="shared" si="212"/>
        <v/>
      </c>
      <c r="AO937" s="93" t="str">
        <f t="shared" si="213"/>
        <v/>
      </c>
      <c r="AP937" s="96" t="str">
        <f t="shared" si="214"/>
        <v/>
      </c>
      <c r="AQ937" s="93" t="str">
        <f t="shared" si="215"/>
        <v/>
      </c>
      <c r="AR937" s="96" t="str">
        <f t="shared" si="216"/>
        <v/>
      </c>
      <c r="AS937" s="93" t="str">
        <f t="shared" si="217"/>
        <v/>
      </c>
      <c r="AT937" s="96" t="str">
        <f t="shared" si="218"/>
        <v/>
      </c>
      <c r="AU937" s="93" t="str">
        <f t="shared" si="219"/>
        <v/>
      </c>
    </row>
    <row r="938" spans="1:47" x14ac:dyDescent="0.3">
      <c r="A938" t="s">
        <v>84</v>
      </c>
      <c r="B938" s="164" t="s">
        <v>3329</v>
      </c>
      <c r="C938" t="s">
        <v>3274</v>
      </c>
      <c r="D938" t="s">
        <v>1151</v>
      </c>
      <c r="E938" t="s">
        <v>90</v>
      </c>
      <c r="F938" t="s">
        <v>3178</v>
      </c>
      <c r="H938" t="s">
        <v>3330</v>
      </c>
      <c r="J938">
        <v>7200</v>
      </c>
      <c r="L938" t="s">
        <v>91</v>
      </c>
      <c r="O938" t="s">
        <v>94</v>
      </c>
      <c r="P938" s="33">
        <v>46269.619444444441</v>
      </c>
      <c r="Q938" s="33">
        <v>46265</v>
      </c>
      <c r="R938" s="33">
        <v>46273</v>
      </c>
      <c r="S938" s="33">
        <v>46273</v>
      </c>
      <c r="AH938" s="55">
        <f t="shared" si="206"/>
        <v>2</v>
      </c>
      <c r="AI938" s="55" t="str">
        <f t="shared" si="207"/>
        <v>FALSO</v>
      </c>
      <c r="AJ938" s="55">
        <f t="shared" si="208"/>
        <v>0</v>
      </c>
      <c r="AK938" s="93" t="str">
        <f t="shared" si="209"/>
        <v/>
      </c>
      <c r="AL938" s="96" t="str">
        <f t="shared" si="210"/>
        <v/>
      </c>
      <c r="AM938" s="93" t="str">
        <f t="shared" si="211"/>
        <v/>
      </c>
      <c r="AN938" s="96" t="str">
        <f t="shared" si="212"/>
        <v/>
      </c>
      <c r="AO938" s="93" t="str">
        <f t="shared" si="213"/>
        <v/>
      </c>
      <c r="AP938" s="96" t="str">
        <f t="shared" si="214"/>
        <v/>
      </c>
      <c r="AQ938" s="93" t="str">
        <f t="shared" si="215"/>
        <v/>
      </c>
      <c r="AR938" s="96" t="str">
        <f t="shared" si="216"/>
        <v/>
      </c>
      <c r="AS938" s="93" t="str">
        <f t="shared" si="217"/>
        <v/>
      </c>
      <c r="AT938" s="96" t="str">
        <f t="shared" si="218"/>
        <v/>
      </c>
      <c r="AU938" s="93" t="str">
        <f t="shared" si="219"/>
        <v/>
      </c>
    </row>
    <row r="939" spans="1:47" x14ac:dyDescent="0.3">
      <c r="A939" t="s">
        <v>84</v>
      </c>
      <c r="B939" s="164" t="s">
        <v>3331</v>
      </c>
      <c r="C939" t="s">
        <v>3291</v>
      </c>
      <c r="D939" t="s">
        <v>1151</v>
      </c>
      <c r="E939" t="s">
        <v>90</v>
      </c>
      <c r="F939" t="s">
        <v>3178</v>
      </c>
      <c r="H939" t="s">
        <v>3332</v>
      </c>
      <c r="L939" t="s">
        <v>91</v>
      </c>
      <c r="O939" t="s">
        <v>135</v>
      </c>
      <c r="P939" s="33">
        <v>46269.372916666667</v>
      </c>
      <c r="Q939" s="33">
        <v>46265</v>
      </c>
      <c r="R939" s="33">
        <v>46269</v>
      </c>
      <c r="AH939" s="55" t="str">
        <f t="shared" si="206"/>
        <v/>
      </c>
      <c r="AI939" s="55" t="str">
        <f t="shared" si="207"/>
        <v>FALSO</v>
      </c>
      <c r="AJ939" s="55">
        <f t="shared" si="208"/>
        <v>0</v>
      </c>
      <c r="AK939" s="93" t="str">
        <f t="shared" si="209"/>
        <v/>
      </c>
      <c r="AL939" s="96" t="str">
        <f t="shared" si="210"/>
        <v/>
      </c>
      <c r="AM939" s="93" t="str">
        <f t="shared" si="211"/>
        <v/>
      </c>
      <c r="AN939" s="96" t="str">
        <f t="shared" si="212"/>
        <v/>
      </c>
      <c r="AO939" s="93" t="str">
        <f t="shared" si="213"/>
        <v/>
      </c>
      <c r="AP939" s="96" t="str">
        <f t="shared" si="214"/>
        <v/>
      </c>
      <c r="AQ939" s="93" t="str">
        <f t="shared" si="215"/>
        <v/>
      </c>
      <c r="AR939" s="96" t="str">
        <f t="shared" si="216"/>
        <v/>
      </c>
      <c r="AS939" s="93" t="str">
        <f t="shared" si="217"/>
        <v/>
      </c>
      <c r="AT939" s="96" t="str">
        <f t="shared" si="218"/>
        <v/>
      </c>
      <c r="AU939" s="93" t="str">
        <f t="shared" si="219"/>
        <v/>
      </c>
    </row>
    <row r="940" spans="1:47" x14ac:dyDescent="0.3">
      <c r="A940" t="s">
        <v>84</v>
      </c>
      <c r="B940" s="164" t="s">
        <v>3333</v>
      </c>
      <c r="C940" t="s">
        <v>3291</v>
      </c>
      <c r="D940" t="s">
        <v>1151</v>
      </c>
      <c r="E940" t="s">
        <v>90</v>
      </c>
      <c r="F940" t="s">
        <v>3178</v>
      </c>
      <c r="H940" t="s">
        <v>3334</v>
      </c>
      <c r="L940" t="s">
        <v>91</v>
      </c>
      <c r="O940" t="s">
        <v>135</v>
      </c>
      <c r="P940" s="33">
        <v>46268.904166666667</v>
      </c>
      <c r="Q940" s="33">
        <v>46265</v>
      </c>
      <c r="R940" s="33">
        <v>46269</v>
      </c>
      <c r="AH940" s="55" t="str">
        <f t="shared" si="206"/>
        <v/>
      </c>
      <c r="AI940" s="55" t="str">
        <f t="shared" si="207"/>
        <v>FALSO</v>
      </c>
      <c r="AJ940" s="55">
        <f t="shared" si="208"/>
        <v>0</v>
      </c>
      <c r="AK940" s="93" t="str">
        <f t="shared" si="209"/>
        <v/>
      </c>
      <c r="AL940" s="96" t="str">
        <f t="shared" si="210"/>
        <v/>
      </c>
      <c r="AM940" s="93" t="str">
        <f t="shared" si="211"/>
        <v/>
      </c>
      <c r="AN940" s="96" t="str">
        <f t="shared" si="212"/>
        <v/>
      </c>
      <c r="AO940" s="93" t="str">
        <f t="shared" si="213"/>
        <v/>
      </c>
      <c r="AP940" s="96" t="str">
        <f t="shared" si="214"/>
        <v/>
      </c>
      <c r="AQ940" s="93" t="str">
        <f t="shared" si="215"/>
        <v/>
      </c>
      <c r="AR940" s="96" t="str">
        <f t="shared" si="216"/>
        <v/>
      </c>
      <c r="AS940" s="93" t="str">
        <f t="shared" si="217"/>
        <v/>
      </c>
      <c r="AT940" s="96" t="str">
        <f t="shared" si="218"/>
        <v/>
      </c>
      <c r="AU940" s="93" t="str">
        <f t="shared" si="219"/>
        <v/>
      </c>
    </row>
    <row r="941" spans="1:47" x14ac:dyDescent="0.3">
      <c r="A941" t="s">
        <v>84</v>
      </c>
      <c r="B941" s="164" t="s">
        <v>3335</v>
      </c>
      <c r="C941" t="s">
        <v>3291</v>
      </c>
      <c r="D941" t="s">
        <v>1151</v>
      </c>
      <c r="E941" t="s">
        <v>90</v>
      </c>
      <c r="F941" t="s">
        <v>3178</v>
      </c>
      <c r="H941" t="s">
        <v>3336</v>
      </c>
      <c r="L941" t="s">
        <v>91</v>
      </c>
      <c r="O941" t="s">
        <v>135</v>
      </c>
      <c r="P941" s="33">
        <v>46268.777083333334</v>
      </c>
      <c r="Q941" s="33">
        <v>46265</v>
      </c>
      <c r="R941" s="33">
        <v>46269</v>
      </c>
      <c r="AH941" s="55" t="str">
        <f t="shared" si="206"/>
        <v/>
      </c>
      <c r="AI941" s="55" t="str">
        <f t="shared" si="207"/>
        <v>FALSO</v>
      </c>
      <c r="AJ941" s="55">
        <f t="shared" si="208"/>
        <v>0</v>
      </c>
      <c r="AK941" s="93" t="str">
        <f t="shared" si="209"/>
        <v/>
      </c>
      <c r="AL941" s="96" t="str">
        <f t="shared" si="210"/>
        <v/>
      </c>
      <c r="AM941" s="93" t="str">
        <f t="shared" si="211"/>
        <v/>
      </c>
      <c r="AN941" s="96" t="str">
        <f t="shared" si="212"/>
        <v/>
      </c>
      <c r="AO941" s="93" t="str">
        <f t="shared" si="213"/>
        <v/>
      </c>
      <c r="AP941" s="96" t="str">
        <f t="shared" si="214"/>
        <v/>
      </c>
      <c r="AQ941" s="93" t="str">
        <f t="shared" si="215"/>
        <v/>
      </c>
      <c r="AR941" s="96" t="str">
        <f t="shared" si="216"/>
        <v/>
      </c>
      <c r="AS941" s="93" t="str">
        <f t="shared" si="217"/>
        <v/>
      </c>
      <c r="AT941" s="96" t="str">
        <f t="shared" si="218"/>
        <v/>
      </c>
      <c r="AU941" s="93" t="str">
        <f t="shared" si="219"/>
        <v/>
      </c>
    </row>
    <row r="942" spans="1:47" x14ac:dyDescent="0.3">
      <c r="A942" t="s">
        <v>84</v>
      </c>
      <c r="B942" s="164" t="s">
        <v>3337</v>
      </c>
      <c r="C942" t="s">
        <v>3291</v>
      </c>
      <c r="D942" t="s">
        <v>1151</v>
      </c>
      <c r="E942" t="s">
        <v>90</v>
      </c>
      <c r="F942" t="s">
        <v>3178</v>
      </c>
      <c r="H942" t="s">
        <v>3338</v>
      </c>
      <c r="L942" t="s">
        <v>91</v>
      </c>
      <c r="O942" t="s">
        <v>135</v>
      </c>
      <c r="P942" s="33">
        <v>46268.693749999999</v>
      </c>
      <c r="Q942" s="33">
        <v>46265</v>
      </c>
      <c r="R942" s="33">
        <v>46269</v>
      </c>
      <c r="AH942" s="55" t="str">
        <f t="shared" si="206"/>
        <v/>
      </c>
      <c r="AI942" s="55" t="str">
        <f t="shared" si="207"/>
        <v>FALSO</v>
      </c>
      <c r="AJ942" s="55">
        <f t="shared" si="208"/>
        <v>0</v>
      </c>
      <c r="AK942" s="93" t="str">
        <f t="shared" si="209"/>
        <v/>
      </c>
      <c r="AL942" s="96" t="str">
        <f t="shared" si="210"/>
        <v/>
      </c>
      <c r="AM942" s="93" t="str">
        <f t="shared" si="211"/>
        <v/>
      </c>
      <c r="AN942" s="96" t="str">
        <f t="shared" si="212"/>
        <v/>
      </c>
      <c r="AO942" s="93" t="str">
        <f t="shared" si="213"/>
        <v/>
      </c>
      <c r="AP942" s="96" t="str">
        <f t="shared" si="214"/>
        <v/>
      </c>
      <c r="AQ942" s="93" t="str">
        <f t="shared" si="215"/>
        <v/>
      </c>
      <c r="AR942" s="96" t="str">
        <f t="shared" si="216"/>
        <v/>
      </c>
      <c r="AS942" s="93" t="str">
        <f t="shared" si="217"/>
        <v/>
      </c>
      <c r="AT942" s="96" t="str">
        <f t="shared" si="218"/>
        <v/>
      </c>
      <c r="AU942" s="93" t="str">
        <f t="shared" si="219"/>
        <v/>
      </c>
    </row>
    <row r="943" spans="1:47" x14ac:dyDescent="0.3">
      <c r="A943" t="s">
        <v>84</v>
      </c>
      <c r="B943" s="164" t="s">
        <v>3339</v>
      </c>
      <c r="C943" t="s">
        <v>3274</v>
      </c>
      <c r="D943" t="s">
        <v>1151</v>
      </c>
      <c r="E943" t="s">
        <v>90</v>
      </c>
      <c r="F943" t="s">
        <v>3178</v>
      </c>
      <c r="H943" t="s">
        <v>3340</v>
      </c>
      <c r="J943">
        <v>14400</v>
      </c>
      <c r="L943" t="s">
        <v>91</v>
      </c>
      <c r="O943" t="s">
        <v>94</v>
      </c>
      <c r="P943" s="33">
        <v>46268.674305555556</v>
      </c>
      <c r="Q943" s="33">
        <v>46265</v>
      </c>
      <c r="R943" s="33">
        <v>46268</v>
      </c>
      <c r="S943" s="33">
        <v>46273</v>
      </c>
      <c r="AH943" s="55">
        <f t="shared" si="206"/>
        <v>4</v>
      </c>
      <c r="AI943" s="55" t="str">
        <f t="shared" si="207"/>
        <v>FALSO</v>
      </c>
      <c r="AJ943" s="55">
        <f t="shared" si="208"/>
        <v>0</v>
      </c>
      <c r="AK943" s="93" t="str">
        <f t="shared" si="209"/>
        <v/>
      </c>
      <c r="AL943" s="96" t="str">
        <f t="shared" si="210"/>
        <v/>
      </c>
      <c r="AM943" s="93" t="str">
        <f t="shared" si="211"/>
        <v/>
      </c>
      <c r="AN943" s="96" t="str">
        <f t="shared" si="212"/>
        <v/>
      </c>
      <c r="AO943" s="93" t="str">
        <f t="shared" si="213"/>
        <v/>
      </c>
      <c r="AP943" s="96" t="str">
        <f t="shared" si="214"/>
        <v/>
      </c>
      <c r="AQ943" s="93" t="str">
        <f t="shared" si="215"/>
        <v/>
      </c>
      <c r="AR943" s="96" t="str">
        <f t="shared" si="216"/>
        <v/>
      </c>
      <c r="AS943" s="93" t="str">
        <f t="shared" si="217"/>
        <v/>
      </c>
      <c r="AT943" s="96" t="str">
        <f t="shared" si="218"/>
        <v/>
      </c>
      <c r="AU943" s="93" t="str">
        <f t="shared" si="219"/>
        <v/>
      </c>
    </row>
    <row r="944" spans="1:47" x14ac:dyDescent="0.3">
      <c r="A944" t="s">
        <v>84</v>
      </c>
      <c r="B944" s="164" t="s">
        <v>3341</v>
      </c>
      <c r="C944" t="s">
        <v>3291</v>
      </c>
      <c r="D944" t="s">
        <v>1151</v>
      </c>
      <c r="E944" t="s">
        <v>90</v>
      </c>
      <c r="F944" t="s">
        <v>3178</v>
      </c>
      <c r="H944" t="s">
        <v>3342</v>
      </c>
      <c r="L944" t="s">
        <v>91</v>
      </c>
      <c r="O944" t="s">
        <v>135</v>
      </c>
      <c r="P944" s="33">
        <v>46268.668055555558</v>
      </c>
      <c r="Q944" s="33">
        <v>46265</v>
      </c>
      <c r="R944" s="33">
        <v>46269</v>
      </c>
      <c r="AH944" s="55" t="str">
        <f t="shared" si="206"/>
        <v/>
      </c>
      <c r="AI944" s="55" t="str">
        <f t="shared" si="207"/>
        <v>FALSO</v>
      </c>
      <c r="AJ944" s="55">
        <f t="shared" si="208"/>
        <v>0</v>
      </c>
      <c r="AK944" s="93" t="str">
        <f t="shared" si="209"/>
        <v/>
      </c>
      <c r="AL944" s="96" t="str">
        <f t="shared" si="210"/>
        <v/>
      </c>
      <c r="AM944" s="93" t="str">
        <f t="shared" si="211"/>
        <v/>
      </c>
      <c r="AN944" s="96" t="str">
        <f t="shared" si="212"/>
        <v/>
      </c>
      <c r="AO944" s="93" t="str">
        <f t="shared" si="213"/>
        <v/>
      </c>
      <c r="AP944" s="96" t="str">
        <f t="shared" si="214"/>
        <v/>
      </c>
      <c r="AQ944" s="93" t="str">
        <f t="shared" si="215"/>
        <v/>
      </c>
      <c r="AR944" s="96" t="str">
        <f t="shared" si="216"/>
        <v/>
      </c>
      <c r="AS944" s="93" t="str">
        <f t="shared" si="217"/>
        <v/>
      </c>
      <c r="AT944" s="96" t="str">
        <f t="shared" si="218"/>
        <v/>
      </c>
      <c r="AU944" s="93" t="str">
        <f t="shared" si="219"/>
        <v/>
      </c>
    </row>
    <row r="945" spans="1:47" x14ac:dyDescent="0.3">
      <c r="A945" t="s">
        <v>84</v>
      </c>
      <c r="B945" s="164" t="s">
        <v>3343</v>
      </c>
      <c r="C945" t="s">
        <v>3274</v>
      </c>
      <c r="D945" t="s">
        <v>1151</v>
      </c>
      <c r="E945" t="s">
        <v>90</v>
      </c>
      <c r="F945" t="s">
        <v>3178</v>
      </c>
      <c r="H945" t="s">
        <v>3344</v>
      </c>
      <c r="J945">
        <v>3600</v>
      </c>
      <c r="L945" t="s">
        <v>91</v>
      </c>
      <c r="O945" t="s">
        <v>94</v>
      </c>
      <c r="P945" s="33">
        <v>46268.661111111112</v>
      </c>
      <c r="Q945" s="33">
        <v>46265</v>
      </c>
      <c r="R945" s="33">
        <v>46273</v>
      </c>
      <c r="S945" s="33">
        <v>46273</v>
      </c>
      <c r="AH945" s="55">
        <f t="shared" si="206"/>
        <v>1</v>
      </c>
      <c r="AI945" s="55" t="str">
        <f t="shared" si="207"/>
        <v>FALSO</v>
      </c>
      <c r="AJ945" s="55">
        <f t="shared" si="208"/>
        <v>0</v>
      </c>
      <c r="AK945" s="93" t="str">
        <f t="shared" si="209"/>
        <v/>
      </c>
      <c r="AL945" s="96" t="str">
        <f t="shared" si="210"/>
        <v/>
      </c>
      <c r="AM945" s="93" t="str">
        <f t="shared" si="211"/>
        <v/>
      </c>
      <c r="AN945" s="96" t="str">
        <f t="shared" si="212"/>
        <v/>
      </c>
      <c r="AO945" s="93" t="str">
        <f t="shared" si="213"/>
        <v/>
      </c>
      <c r="AP945" s="96" t="str">
        <f t="shared" si="214"/>
        <v/>
      </c>
      <c r="AQ945" s="93" t="str">
        <f t="shared" si="215"/>
        <v/>
      </c>
      <c r="AR945" s="96" t="str">
        <f t="shared" si="216"/>
        <v/>
      </c>
      <c r="AS945" s="93" t="str">
        <f t="shared" si="217"/>
        <v/>
      </c>
      <c r="AT945" s="96" t="str">
        <f t="shared" si="218"/>
        <v/>
      </c>
      <c r="AU945" s="93" t="str">
        <f t="shared" si="219"/>
        <v/>
      </c>
    </row>
    <row r="946" spans="1:47" x14ac:dyDescent="0.3">
      <c r="A946" t="s">
        <v>84</v>
      </c>
      <c r="B946" s="164" t="s">
        <v>3345</v>
      </c>
      <c r="C946" t="s">
        <v>3291</v>
      </c>
      <c r="D946" t="s">
        <v>1151</v>
      </c>
      <c r="E946" t="s">
        <v>90</v>
      </c>
      <c r="F946" t="s">
        <v>3178</v>
      </c>
      <c r="H946" t="s">
        <v>3346</v>
      </c>
      <c r="L946" t="s">
        <v>91</v>
      </c>
      <c r="O946" t="s">
        <v>135</v>
      </c>
      <c r="P946" s="33">
        <v>46268.652777777781</v>
      </c>
      <c r="Q946" s="33">
        <v>46265</v>
      </c>
      <c r="R946" s="33">
        <v>46269</v>
      </c>
      <c r="AH946" s="55" t="str">
        <f t="shared" si="206"/>
        <v/>
      </c>
      <c r="AI946" s="55" t="str">
        <f t="shared" si="207"/>
        <v>FALSO</v>
      </c>
      <c r="AJ946" s="55">
        <f t="shared" si="208"/>
        <v>0</v>
      </c>
      <c r="AK946" s="93" t="str">
        <f t="shared" si="209"/>
        <v/>
      </c>
      <c r="AL946" s="96" t="str">
        <f t="shared" si="210"/>
        <v/>
      </c>
      <c r="AM946" s="93" t="str">
        <f t="shared" si="211"/>
        <v/>
      </c>
      <c r="AN946" s="96" t="str">
        <f t="shared" si="212"/>
        <v/>
      </c>
      <c r="AO946" s="93" t="str">
        <f t="shared" si="213"/>
        <v/>
      </c>
      <c r="AP946" s="96" t="str">
        <f t="shared" si="214"/>
        <v/>
      </c>
      <c r="AQ946" s="93" t="str">
        <f t="shared" si="215"/>
        <v/>
      </c>
      <c r="AR946" s="96" t="str">
        <f t="shared" si="216"/>
        <v/>
      </c>
      <c r="AS946" s="93" t="str">
        <f t="shared" si="217"/>
        <v/>
      </c>
      <c r="AT946" s="96" t="str">
        <f t="shared" si="218"/>
        <v/>
      </c>
      <c r="AU946" s="93" t="str">
        <f t="shared" si="219"/>
        <v/>
      </c>
    </row>
    <row r="947" spans="1:47" x14ac:dyDescent="0.3">
      <c r="A947" t="s">
        <v>84</v>
      </c>
      <c r="B947" s="164" t="s">
        <v>3347</v>
      </c>
      <c r="C947" t="s">
        <v>3291</v>
      </c>
      <c r="D947" t="s">
        <v>1151</v>
      </c>
      <c r="E947" t="s">
        <v>90</v>
      </c>
      <c r="F947" t="s">
        <v>3178</v>
      </c>
      <c r="H947" t="s">
        <v>3348</v>
      </c>
      <c r="L947" t="s">
        <v>91</v>
      </c>
      <c r="O947" t="s">
        <v>135</v>
      </c>
      <c r="P947" s="33">
        <v>46268.649305555555</v>
      </c>
      <c r="Q947" s="33">
        <v>46265</v>
      </c>
      <c r="R947" s="33">
        <v>46269</v>
      </c>
      <c r="AH947" s="55" t="str">
        <f t="shared" si="206"/>
        <v/>
      </c>
      <c r="AI947" s="55" t="str">
        <f t="shared" si="207"/>
        <v>FALSO</v>
      </c>
      <c r="AJ947" s="55">
        <f t="shared" si="208"/>
        <v>0</v>
      </c>
      <c r="AK947" s="93" t="str">
        <f t="shared" si="209"/>
        <v/>
      </c>
      <c r="AL947" s="96" t="str">
        <f t="shared" si="210"/>
        <v/>
      </c>
      <c r="AM947" s="93" t="str">
        <f t="shared" si="211"/>
        <v/>
      </c>
      <c r="AN947" s="96" t="str">
        <f t="shared" si="212"/>
        <v/>
      </c>
      <c r="AO947" s="93" t="str">
        <f t="shared" si="213"/>
        <v/>
      </c>
      <c r="AP947" s="96" t="str">
        <f t="shared" si="214"/>
        <v/>
      </c>
      <c r="AQ947" s="93" t="str">
        <f t="shared" si="215"/>
        <v/>
      </c>
      <c r="AR947" s="96" t="str">
        <f t="shared" si="216"/>
        <v/>
      </c>
      <c r="AS947" s="93" t="str">
        <f t="shared" si="217"/>
        <v/>
      </c>
      <c r="AT947" s="96" t="str">
        <f t="shared" si="218"/>
        <v/>
      </c>
      <c r="AU947" s="93" t="str">
        <f t="shared" si="219"/>
        <v/>
      </c>
    </row>
    <row r="948" spans="1:47" x14ac:dyDescent="0.3">
      <c r="A948" t="s">
        <v>84</v>
      </c>
      <c r="B948" s="164" t="s">
        <v>3349</v>
      </c>
      <c r="C948" t="s">
        <v>3291</v>
      </c>
      <c r="D948" t="s">
        <v>1151</v>
      </c>
      <c r="E948" t="s">
        <v>90</v>
      </c>
      <c r="F948" t="s">
        <v>3178</v>
      </c>
      <c r="H948" t="s">
        <v>3350</v>
      </c>
      <c r="L948" t="s">
        <v>91</v>
      </c>
      <c r="O948" t="s">
        <v>135</v>
      </c>
      <c r="P948" s="33">
        <v>46268.529861111114</v>
      </c>
      <c r="Q948" s="33">
        <v>46265</v>
      </c>
      <c r="R948" s="33">
        <v>46268</v>
      </c>
      <c r="AH948" s="55" t="str">
        <f t="shared" si="206"/>
        <v/>
      </c>
      <c r="AI948" s="55" t="str">
        <f t="shared" si="207"/>
        <v>FALSO</v>
      </c>
      <c r="AJ948" s="55">
        <f t="shared" si="208"/>
        <v>0</v>
      </c>
      <c r="AK948" s="93" t="str">
        <f t="shared" si="209"/>
        <v/>
      </c>
      <c r="AL948" s="96" t="str">
        <f t="shared" si="210"/>
        <v/>
      </c>
      <c r="AM948" s="93" t="str">
        <f t="shared" si="211"/>
        <v/>
      </c>
      <c r="AN948" s="96" t="str">
        <f t="shared" si="212"/>
        <v/>
      </c>
      <c r="AO948" s="93" t="str">
        <f t="shared" si="213"/>
        <v/>
      </c>
      <c r="AP948" s="96" t="str">
        <f t="shared" si="214"/>
        <v/>
      </c>
      <c r="AQ948" s="93" t="str">
        <f t="shared" si="215"/>
        <v/>
      </c>
      <c r="AR948" s="96" t="str">
        <f t="shared" si="216"/>
        <v/>
      </c>
      <c r="AS948" s="93" t="str">
        <f t="shared" si="217"/>
        <v/>
      </c>
      <c r="AT948" s="96" t="str">
        <f t="shared" si="218"/>
        <v/>
      </c>
      <c r="AU948" s="93" t="str">
        <f t="shared" si="219"/>
        <v/>
      </c>
    </row>
    <row r="949" spans="1:47" x14ac:dyDescent="0.3">
      <c r="A949" t="s">
        <v>84</v>
      </c>
      <c r="B949" s="164" t="s">
        <v>3351</v>
      </c>
      <c r="C949" t="s">
        <v>3291</v>
      </c>
      <c r="D949" t="s">
        <v>1151</v>
      </c>
      <c r="E949" t="s">
        <v>90</v>
      </c>
      <c r="F949" t="s">
        <v>3178</v>
      </c>
      <c r="H949" t="s">
        <v>3352</v>
      </c>
      <c r="L949" t="s">
        <v>91</v>
      </c>
      <c r="O949" t="s">
        <v>135</v>
      </c>
      <c r="P949" s="33">
        <v>46268.527083333334</v>
      </c>
      <c r="Q949" s="33">
        <v>46265</v>
      </c>
      <c r="R949" s="33">
        <v>46268</v>
      </c>
      <c r="AH949" s="55" t="str">
        <f t="shared" si="206"/>
        <v/>
      </c>
      <c r="AI949" s="55" t="str">
        <f t="shared" si="207"/>
        <v>FALSO</v>
      </c>
      <c r="AJ949" s="55">
        <f t="shared" si="208"/>
        <v>0</v>
      </c>
      <c r="AK949" s="93" t="str">
        <f t="shared" si="209"/>
        <v/>
      </c>
      <c r="AL949" s="96" t="str">
        <f t="shared" si="210"/>
        <v/>
      </c>
      <c r="AM949" s="93" t="str">
        <f t="shared" si="211"/>
        <v/>
      </c>
      <c r="AN949" s="96" t="str">
        <f t="shared" si="212"/>
        <v/>
      </c>
      <c r="AO949" s="93" t="str">
        <f t="shared" si="213"/>
        <v/>
      </c>
      <c r="AP949" s="96" t="str">
        <f t="shared" si="214"/>
        <v/>
      </c>
      <c r="AQ949" s="93" t="str">
        <f t="shared" si="215"/>
        <v/>
      </c>
      <c r="AR949" s="96" t="str">
        <f t="shared" si="216"/>
        <v/>
      </c>
      <c r="AS949" s="93" t="str">
        <f t="shared" si="217"/>
        <v/>
      </c>
      <c r="AT949" s="96" t="str">
        <f t="shared" si="218"/>
        <v/>
      </c>
      <c r="AU949" s="93" t="str">
        <f t="shared" si="219"/>
        <v/>
      </c>
    </row>
    <row r="950" spans="1:47" x14ac:dyDescent="0.3">
      <c r="A950" t="s">
        <v>84</v>
      </c>
      <c r="B950" s="164" t="s">
        <v>3353</v>
      </c>
      <c r="C950" t="s">
        <v>3291</v>
      </c>
      <c r="D950" t="s">
        <v>1151</v>
      </c>
      <c r="E950" t="s">
        <v>90</v>
      </c>
      <c r="F950" t="s">
        <v>3178</v>
      </c>
      <c r="H950" t="s">
        <v>3354</v>
      </c>
      <c r="L950" t="s">
        <v>91</v>
      </c>
      <c r="O950" t="s">
        <v>135</v>
      </c>
      <c r="P950" s="33">
        <v>46268.525000000001</v>
      </c>
      <c r="Q950" s="33">
        <v>46265</v>
      </c>
      <c r="R950" s="33">
        <v>46268</v>
      </c>
      <c r="AH950" s="55" t="str">
        <f t="shared" si="206"/>
        <v/>
      </c>
      <c r="AI950" s="55" t="str">
        <f t="shared" si="207"/>
        <v>FALSO</v>
      </c>
      <c r="AJ950" s="55">
        <f t="shared" si="208"/>
        <v>0</v>
      </c>
      <c r="AK950" s="93" t="str">
        <f t="shared" si="209"/>
        <v/>
      </c>
      <c r="AL950" s="96" t="str">
        <f t="shared" si="210"/>
        <v/>
      </c>
      <c r="AM950" s="93" t="str">
        <f t="shared" si="211"/>
        <v/>
      </c>
      <c r="AN950" s="96" t="str">
        <f t="shared" si="212"/>
        <v/>
      </c>
      <c r="AO950" s="93" t="str">
        <f t="shared" si="213"/>
        <v/>
      </c>
      <c r="AP950" s="96" t="str">
        <f t="shared" si="214"/>
        <v/>
      </c>
      <c r="AQ950" s="93" t="str">
        <f t="shared" si="215"/>
        <v/>
      </c>
      <c r="AR950" s="96" t="str">
        <f t="shared" si="216"/>
        <v/>
      </c>
      <c r="AS950" s="93" t="str">
        <f t="shared" si="217"/>
        <v/>
      </c>
      <c r="AT950" s="96" t="str">
        <f t="shared" si="218"/>
        <v/>
      </c>
      <c r="AU950" s="93" t="str">
        <f t="shared" si="219"/>
        <v/>
      </c>
    </row>
    <row r="951" spans="1:47" x14ac:dyDescent="0.3">
      <c r="A951" t="s">
        <v>84</v>
      </c>
      <c r="B951" s="164" t="s">
        <v>3355</v>
      </c>
      <c r="C951" t="s">
        <v>3291</v>
      </c>
      <c r="D951" t="s">
        <v>1151</v>
      </c>
      <c r="E951" t="s">
        <v>90</v>
      </c>
      <c r="F951" t="s">
        <v>3178</v>
      </c>
      <c r="H951" t="s">
        <v>3356</v>
      </c>
      <c r="L951" t="s">
        <v>91</v>
      </c>
      <c r="O951" t="s">
        <v>135</v>
      </c>
      <c r="P951" s="33">
        <v>46268.518750000003</v>
      </c>
      <c r="Q951" s="33">
        <v>46265</v>
      </c>
      <c r="R951" s="33">
        <v>46268</v>
      </c>
      <c r="AH951" s="55" t="str">
        <f t="shared" si="206"/>
        <v/>
      </c>
      <c r="AI951" s="55" t="str">
        <f t="shared" si="207"/>
        <v>FALSO</v>
      </c>
      <c r="AJ951" s="55">
        <f t="shared" si="208"/>
        <v>0</v>
      </c>
      <c r="AK951" s="93" t="str">
        <f t="shared" si="209"/>
        <v/>
      </c>
      <c r="AL951" s="96" t="str">
        <f t="shared" si="210"/>
        <v/>
      </c>
      <c r="AM951" s="93" t="str">
        <f t="shared" si="211"/>
        <v/>
      </c>
      <c r="AN951" s="96" t="str">
        <f t="shared" si="212"/>
        <v/>
      </c>
      <c r="AO951" s="93" t="str">
        <f t="shared" si="213"/>
        <v/>
      </c>
      <c r="AP951" s="96" t="str">
        <f t="shared" si="214"/>
        <v/>
      </c>
      <c r="AQ951" s="93" t="str">
        <f t="shared" si="215"/>
        <v/>
      </c>
      <c r="AR951" s="96" t="str">
        <f t="shared" si="216"/>
        <v/>
      </c>
      <c r="AS951" s="93" t="str">
        <f t="shared" si="217"/>
        <v/>
      </c>
      <c r="AT951" s="96" t="str">
        <f t="shared" si="218"/>
        <v/>
      </c>
      <c r="AU951" s="93" t="str">
        <f t="shared" si="219"/>
        <v/>
      </c>
    </row>
    <row r="952" spans="1:47" x14ac:dyDescent="0.3">
      <c r="A952" t="s">
        <v>95</v>
      </c>
      <c r="B952" s="164" t="s">
        <v>3357</v>
      </c>
      <c r="C952" t="s">
        <v>3291</v>
      </c>
      <c r="D952" t="s">
        <v>1151</v>
      </c>
      <c r="E952" t="s">
        <v>133</v>
      </c>
      <c r="F952" t="s">
        <v>3178</v>
      </c>
      <c r="G952">
        <v>5</v>
      </c>
      <c r="H952" t="s">
        <v>3358</v>
      </c>
      <c r="I952">
        <v>5</v>
      </c>
      <c r="J952">
        <v>184200</v>
      </c>
      <c r="L952" t="s">
        <v>91</v>
      </c>
      <c r="M952" s="164" t="s">
        <v>3187</v>
      </c>
      <c r="N952" t="s">
        <v>101</v>
      </c>
      <c r="O952" t="s">
        <v>94</v>
      </c>
      <c r="P952" s="33">
        <v>46268.426388888889</v>
      </c>
      <c r="Q952" s="33">
        <v>46265</v>
      </c>
      <c r="R952" s="33">
        <v>46274</v>
      </c>
      <c r="S952" s="33">
        <v>46275</v>
      </c>
      <c r="T952" s="33">
        <v>46275</v>
      </c>
      <c r="U952" s="33">
        <v>46276</v>
      </c>
      <c r="V952" s="33">
        <v>46276</v>
      </c>
      <c r="Y952">
        <v>1</v>
      </c>
      <c r="AB952">
        <v>6</v>
      </c>
      <c r="AH952" s="55">
        <f t="shared" si="206"/>
        <v>51.166666666666664</v>
      </c>
      <c r="AI952" s="55" t="str">
        <f t="shared" si="207"/>
        <v>FALSO</v>
      </c>
      <c r="AJ952" s="55">
        <f t="shared" si="208"/>
        <v>0</v>
      </c>
      <c r="AK952" s="93">
        <f t="shared" si="209"/>
        <v>-5</v>
      </c>
      <c r="AL952" s="96" t="str">
        <f t="shared" si="210"/>
        <v/>
      </c>
      <c r="AM952" s="93">
        <f t="shared" si="211"/>
        <v>1</v>
      </c>
      <c r="AN952" s="96" t="b">
        <f t="shared" si="212"/>
        <v>1</v>
      </c>
      <c r="AO952" s="93">
        <f t="shared" si="213"/>
        <v>1</v>
      </c>
      <c r="AP952" s="96" t="str">
        <f t="shared" si="214"/>
        <v/>
      </c>
      <c r="AQ952" s="93" t="str">
        <f t="shared" si="215"/>
        <v/>
      </c>
      <c r="AR952" s="96" t="str">
        <f t="shared" si="216"/>
        <v/>
      </c>
      <c r="AS952" s="93" t="str">
        <f t="shared" si="217"/>
        <v/>
      </c>
      <c r="AT952" s="96" t="b">
        <f t="shared" si="218"/>
        <v>1</v>
      </c>
      <c r="AU952" s="93" t="str">
        <f t="shared" si="219"/>
        <v>SGGU-5187</v>
      </c>
    </row>
    <row r="953" spans="1:47" x14ac:dyDescent="0.3">
      <c r="A953" t="s">
        <v>84</v>
      </c>
      <c r="B953" s="164" t="s">
        <v>3359</v>
      </c>
      <c r="C953" t="s">
        <v>3274</v>
      </c>
      <c r="D953" t="s">
        <v>1151</v>
      </c>
      <c r="E953" t="s">
        <v>90</v>
      </c>
      <c r="F953" t="s">
        <v>3178</v>
      </c>
      <c r="H953" t="s">
        <v>3360</v>
      </c>
      <c r="J953">
        <v>1800</v>
      </c>
      <c r="L953" t="s">
        <v>91</v>
      </c>
      <c r="O953" t="s">
        <v>94</v>
      </c>
      <c r="P953" s="33">
        <v>46268.413888888892</v>
      </c>
      <c r="Q953" s="33">
        <v>46265</v>
      </c>
      <c r="R953" s="33">
        <v>46274</v>
      </c>
      <c r="S953" s="33">
        <v>46274</v>
      </c>
      <c r="AH953" s="55">
        <f t="shared" si="206"/>
        <v>0.5</v>
      </c>
      <c r="AI953" s="55" t="str">
        <f t="shared" si="207"/>
        <v>FALSO</v>
      </c>
      <c r="AJ953" s="55">
        <f t="shared" si="208"/>
        <v>0</v>
      </c>
      <c r="AK953" s="93" t="str">
        <f t="shared" si="209"/>
        <v/>
      </c>
      <c r="AL953" s="96" t="str">
        <f t="shared" si="210"/>
        <v/>
      </c>
      <c r="AM953" s="93" t="str">
        <f t="shared" si="211"/>
        <v/>
      </c>
      <c r="AN953" s="96" t="str">
        <f t="shared" si="212"/>
        <v/>
      </c>
      <c r="AO953" s="93" t="str">
        <f t="shared" si="213"/>
        <v/>
      </c>
      <c r="AP953" s="96" t="str">
        <f t="shared" si="214"/>
        <v/>
      </c>
      <c r="AQ953" s="93" t="str">
        <f t="shared" si="215"/>
        <v/>
      </c>
      <c r="AR953" s="96" t="str">
        <f t="shared" si="216"/>
        <v/>
      </c>
      <c r="AS953" s="93" t="str">
        <f t="shared" si="217"/>
        <v/>
      </c>
      <c r="AT953" s="96" t="str">
        <f t="shared" si="218"/>
        <v/>
      </c>
      <c r="AU953" s="93" t="str">
        <f t="shared" si="219"/>
        <v/>
      </c>
    </row>
    <row r="954" spans="1:47" x14ac:dyDescent="0.3">
      <c r="A954" t="s">
        <v>84</v>
      </c>
      <c r="B954" s="164" t="s">
        <v>3361</v>
      </c>
      <c r="C954" t="s">
        <v>3291</v>
      </c>
      <c r="D954" t="s">
        <v>1151</v>
      </c>
      <c r="E954" t="s">
        <v>90</v>
      </c>
      <c r="F954" t="s">
        <v>3178</v>
      </c>
      <c r="H954" t="s">
        <v>3362</v>
      </c>
      <c r="L954" t="s">
        <v>91</v>
      </c>
      <c r="O954" t="s">
        <v>94</v>
      </c>
      <c r="P954" s="33">
        <v>46267.906944444447</v>
      </c>
      <c r="Q954" s="33">
        <v>46265</v>
      </c>
      <c r="R954" s="33">
        <v>46269</v>
      </c>
      <c r="S954" s="33">
        <v>46269</v>
      </c>
      <c r="AH954" s="55" t="str">
        <f t="shared" si="206"/>
        <v/>
      </c>
      <c r="AI954" s="55" t="str">
        <f t="shared" si="207"/>
        <v>FALSO</v>
      </c>
      <c r="AJ954" s="55">
        <f t="shared" si="208"/>
        <v>0</v>
      </c>
      <c r="AK954" s="93" t="str">
        <f t="shared" si="209"/>
        <v/>
      </c>
      <c r="AL954" s="96" t="str">
        <f t="shared" si="210"/>
        <v/>
      </c>
      <c r="AM954" s="93" t="str">
        <f t="shared" si="211"/>
        <v/>
      </c>
      <c r="AN954" s="96" t="str">
        <f t="shared" si="212"/>
        <v/>
      </c>
      <c r="AO954" s="93" t="str">
        <f t="shared" si="213"/>
        <v/>
      </c>
      <c r="AP954" s="96" t="str">
        <f t="shared" si="214"/>
        <v/>
      </c>
      <c r="AQ954" s="93" t="str">
        <f t="shared" si="215"/>
        <v/>
      </c>
      <c r="AR954" s="96" t="str">
        <f t="shared" si="216"/>
        <v/>
      </c>
      <c r="AS954" s="93" t="str">
        <f t="shared" si="217"/>
        <v/>
      </c>
      <c r="AT954" s="96" t="str">
        <f t="shared" si="218"/>
        <v/>
      </c>
      <c r="AU954" s="93" t="str">
        <f t="shared" si="219"/>
        <v/>
      </c>
    </row>
    <row r="955" spans="1:47" x14ac:dyDescent="0.3">
      <c r="A955" t="s">
        <v>84</v>
      </c>
      <c r="B955" s="164" t="s">
        <v>3363</v>
      </c>
      <c r="C955" t="s">
        <v>3291</v>
      </c>
      <c r="D955" t="s">
        <v>1151</v>
      </c>
      <c r="E955" t="s">
        <v>90</v>
      </c>
      <c r="F955" t="s">
        <v>3178</v>
      </c>
      <c r="H955" t="s">
        <v>3364</v>
      </c>
      <c r="L955" t="s">
        <v>91</v>
      </c>
      <c r="O955" t="s">
        <v>135</v>
      </c>
      <c r="P955" s="33">
        <v>46267.845138888886</v>
      </c>
      <c r="Q955" s="33">
        <v>46265</v>
      </c>
      <c r="R955" s="33">
        <v>46268</v>
      </c>
      <c r="AH955" s="55" t="str">
        <f t="shared" si="206"/>
        <v/>
      </c>
      <c r="AI955" s="55" t="str">
        <f t="shared" si="207"/>
        <v>FALSO</v>
      </c>
      <c r="AJ955" s="55">
        <f t="shared" si="208"/>
        <v>0</v>
      </c>
      <c r="AK955" s="93" t="str">
        <f t="shared" si="209"/>
        <v/>
      </c>
      <c r="AL955" s="96" t="str">
        <f t="shared" si="210"/>
        <v/>
      </c>
      <c r="AM955" s="93" t="str">
        <f t="shared" si="211"/>
        <v/>
      </c>
      <c r="AN955" s="96" t="str">
        <f t="shared" si="212"/>
        <v/>
      </c>
      <c r="AO955" s="93" t="str">
        <f t="shared" si="213"/>
        <v/>
      </c>
      <c r="AP955" s="96" t="str">
        <f t="shared" si="214"/>
        <v/>
      </c>
      <c r="AQ955" s="93" t="str">
        <f t="shared" si="215"/>
        <v/>
      </c>
      <c r="AR955" s="96" t="str">
        <f t="shared" si="216"/>
        <v/>
      </c>
      <c r="AS955" s="93" t="str">
        <f t="shared" si="217"/>
        <v/>
      </c>
      <c r="AT955" s="96" t="str">
        <f t="shared" si="218"/>
        <v/>
      </c>
      <c r="AU955" s="93" t="str">
        <f t="shared" si="219"/>
        <v/>
      </c>
    </row>
    <row r="956" spans="1:47" x14ac:dyDescent="0.3">
      <c r="A956" t="s">
        <v>84</v>
      </c>
      <c r="B956" s="164" t="s">
        <v>3365</v>
      </c>
      <c r="C956" t="s">
        <v>3291</v>
      </c>
      <c r="D956" t="s">
        <v>1151</v>
      </c>
      <c r="E956" t="s">
        <v>90</v>
      </c>
      <c r="F956" t="s">
        <v>3178</v>
      </c>
      <c r="H956" t="s">
        <v>3366</v>
      </c>
      <c r="L956" t="s">
        <v>91</v>
      </c>
      <c r="O956" t="s">
        <v>135</v>
      </c>
      <c r="P956" s="33">
        <v>46267.763194444444</v>
      </c>
      <c r="Q956" s="33">
        <v>46265</v>
      </c>
      <c r="R956" s="33">
        <v>46268</v>
      </c>
      <c r="AH956" s="55" t="str">
        <f t="shared" si="206"/>
        <v/>
      </c>
      <c r="AI956" s="55" t="str">
        <f t="shared" si="207"/>
        <v>FALSO</v>
      </c>
      <c r="AJ956" s="55">
        <f t="shared" si="208"/>
        <v>0</v>
      </c>
      <c r="AK956" s="93" t="str">
        <f t="shared" si="209"/>
        <v/>
      </c>
      <c r="AL956" s="96" t="str">
        <f t="shared" si="210"/>
        <v/>
      </c>
      <c r="AM956" s="93" t="str">
        <f t="shared" si="211"/>
        <v/>
      </c>
      <c r="AN956" s="96" t="str">
        <f t="shared" si="212"/>
        <v/>
      </c>
      <c r="AO956" s="93" t="str">
        <f t="shared" si="213"/>
        <v/>
      </c>
      <c r="AP956" s="96" t="str">
        <f t="shared" si="214"/>
        <v/>
      </c>
      <c r="AQ956" s="93" t="str">
        <f t="shared" si="215"/>
        <v/>
      </c>
      <c r="AR956" s="96" t="str">
        <f t="shared" si="216"/>
        <v/>
      </c>
      <c r="AS956" s="93" t="str">
        <f t="shared" si="217"/>
        <v/>
      </c>
      <c r="AT956" s="96" t="str">
        <f t="shared" si="218"/>
        <v/>
      </c>
      <c r="AU956" s="93" t="str">
        <f t="shared" si="219"/>
        <v/>
      </c>
    </row>
    <row r="957" spans="1:47" x14ac:dyDescent="0.3">
      <c r="A957" t="s">
        <v>84</v>
      </c>
      <c r="B957" s="164" t="s">
        <v>3367</v>
      </c>
      <c r="C957" t="s">
        <v>3291</v>
      </c>
      <c r="D957" t="s">
        <v>1151</v>
      </c>
      <c r="E957" t="s">
        <v>90</v>
      </c>
      <c r="F957" t="s">
        <v>3178</v>
      </c>
      <c r="H957" t="s">
        <v>3368</v>
      </c>
      <c r="L957" t="s">
        <v>91</v>
      </c>
      <c r="O957" t="s">
        <v>135</v>
      </c>
      <c r="P957" s="33">
        <v>46267.743055555555</v>
      </c>
      <c r="Q957" s="33">
        <v>46265</v>
      </c>
      <c r="R957" s="33">
        <v>46268</v>
      </c>
      <c r="AH957" s="55" t="str">
        <f t="shared" si="206"/>
        <v/>
      </c>
      <c r="AI957" s="55" t="str">
        <f t="shared" si="207"/>
        <v>FALSO</v>
      </c>
      <c r="AJ957" s="55">
        <f t="shared" si="208"/>
        <v>0</v>
      </c>
      <c r="AK957" s="93" t="str">
        <f t="shared" si="209"/>
        <v/>
      </c>
      <c r="AL957" s="96" t="str">
        <f t="shared" si="210"/>
        <v/>
      </c>
      <c r="AM957" s="93" t="str">
        <f t="shared" si="211"/>
        <v/>
      </c>
      <c r="AN957" s="96" t="str">
        <f t="shared" si="212"/>
        <v/>
      </c>
      <c r="AO957" s="93" t="str">
        <f t="shared" si="213"/>
        <v/>
      </c>
      <c r="AP957" s="96" t="str">
        <f t="shared" si="214"/>
        <v/>
      </c>
      <c r="AQ957" s="93" t="str">
        <f t="shared" si="215"/>
        <v/>
      </c>
      <c r="AR957" s="96" t="str">
        <f t="shared" si="216"/>
        <v/>
      </c>
      <c r="AS957" s="93" t="str">
        <f t="shared" si="217"/>
        <v/>
      </c>
      <c r="AT957" s="96" t="str">
        <f t="shared" si="218"/>
        <v/>
      </c>
      <c r="AU957" s="93" t="str">
        <f t="shared" si="219"/>
        <v/>
      </c>
    </row>
    <row r="958" spans="1:47" x14ac:dyDescent="0.3">
      <c r="A958" t="s">
        <v>84</v>
      </c>
      <c r="B958" s="164" t="s">
        <v>3369</v>
      </c>
      <c r="C958" t="s">
        <v>3274</v>
      </c>
      <c r="D958" t="s">
        <v>1151</v>
      </c>
      <c r="E958" t="s">
        <v>90</v>
      </c>
      <c r="F958" t="s">
        <v>3178</v>
      </c>
      <c r="H958" t="s">
        <v>3370</v>
      </c>
      <c r="J958">
        <v>14400</v>
      </c>
      <c r="L958" t="s">
        <v>91</v>
      </c>
      <c r="O958" t="s">
        <v>94</v>
      </c>
      <c r="P958" s="33">
        <v>46267.609027777777</v>
      </c>
      <c r="Q958" s="33">
        <v>46265</v>
      </c>
      <c r="R958" s="33">
        <v>46275</v>
      </c>
      <c r="S958" s="33">
        <v>46275</v>
      </c>
      <c r="AH958" s="55">
        <f t="shared" si="206"/>
        <v>4</v>
      </c>
      <c r="AI958" s="55" t="str">
        <f t="shared" si="207"/>
        <v>FALSO</v>
      </c>
      <c r="AJ958" s="55">
        <f t="shared" si="208"/>
        <v>0</v>
      </c>
      <c r="AK958" s="93" t="str">
        <f t="shared" si="209"/>
        <v/>
      </c>
      <c r="AL958" s="96" t="str">
        <f t="shared" si="210"/>
        <v/>
      </c>
      <c r="AM958" s="93" t="str">
        <f t="shared" si="211"/>
        <v/>
      </c>
      <c r="AN958" s="96" t="str">
        <f t="shared" si="212"/>
        <v/>
      </c>
      <c r="AO958" s="93" t="str">
        <f t="shared" si="213"/>
        <v/>
      </c>
      <c r="AP958" s="96" t="str">
        <f t="shared" si="214"/>
        <v/>
      </c>
      <c r="AQ958" s="93" t="str">
        <f t="shared" si="215"/>
        <v/>
      </c>
      <c r="AR958" s="96" t="str">
        <f t="shared" si="216"/>
        <v/>
      </c>
      <c r="AS958" s="93" t="str">
        <f t="shared" si="217"/>
        <v/>
      </c>
      <c r="AT958" s="96" t="str">
        <f t="shared" si="218"/>
        <v/>
      </c>
      <c r="AU958" s="93" t="str">
        <f t="shared" si="219"/>
        <v/>
      </c>
    </row>
    <row r="959" spans="1:47" x14ac:dyDescent="0.3">
      <c r="A959" t="s">
        <v>84</v>
      </c>
      <c r="B959" s="164" t="s">
        <v>3371</v>
      </c>
      <c r="C959" t="s">
        <v>3291</v>
      </c>
      <c r="D959" t="s">
        <v>1151</v>
      </c>
      <c r="E959" t="s">
        <v>90</v>
      </c>
      <c r="F959" t="s">
        <v>3178</v>
      </c>
      <c r="H959" t="s">
        <v>3372</v>
      </c>
      <c r="L959" t="s">
        <v>91</v>
      </c>
      <c r="O959" t="s">
        <v>135</v>
      </c>
      <c r="P959" s="33">
        <v>46267.49722222222</v>
      </c>
      <c r="Q959" s="33">
        <v>46265</v>
      </c>
      <c r="R959" s="33">
        <v>46267</v>
      </c>
      <c r="AH959" s="55" t="str">
        <f t="shared" si="206"/>
        <v/>
      </c>
      <c r="AI959" s="55" t="str">
        <f t="shared" si="207"/>
        <v>FALSO</v>
      </c>
      <c r="AJ959" s="55">
        <f t="shared" si="208"/>
        <v>0</v>
      </c>
      <c r="AK959" s="93" t="str">
        <f t="shared" si="209"/>
        <v/>
      </c>
      <c r="AL959" s="96" t="str">
        <f t="shared" si="210"/>
        <v/>
      </c>
      <c r="AM959" s="93" t="str">
        <f t="shared" si="211"/>
        <v/>
      </c>
      <c r="AN959" s="96" t="str">
        <f t="shared" si="212"/>
        <v/>
      </c>
      <c r="AO959" s="93" t="str">
        <f t="shared" si="213"/>
        <v/>
      </c>
      <c r="AP959" s="96" t="str">
        <f t="shared" si="214"/>
        <v/>
      </c>
      <c r="AQ959" s="93" t="str">
        <f t="shared" si="215"/>
        <v/>
      </c>
      <c r="AR959" s="96" t="str">
        <f t="shared" si="216"/>
        <v/>
      </c>
      <c r="AS959" s="93" t="str">
        <f t="shared" si="217"/>
        <v/>
      </c>
      <c r="AT959" s="96" t="str">
        <f t="shared" si="218"/>
        <v/>
      </c>
      <c r="AU959" s="93" t="str">
        <f t="shared" si="219"/>
        <v/>
      </c>
    </row>
    <row r="960" spans="1:47" x14ac:dyDescent="0.3">
      <c r="A960" t="s">
        <v>84</v>
      </c>
      <c r="B960" s="164" t="s">
        <v>3373</v>
      </c>
      <c r="C960" t="s">
        <v>3291</v>
      </c>
      <c r="D960" t="s">
        <v>1151</v>
      </c>
      <c r="E960" t="s">
        <v>90</v>
      </c>
      <c r="F960" t="s">
        <v>3178</v>
      </c>
      <c r="H960" t="s">
        <v>3374</v>
      </c>
      <c r="L960" t="s">
        <v>91</v>
      </c>
      <c r="O960" t="s">
        <v>135</v>
      </c>
      <c r="P960" s="33">
        <v>46267.493750000001</v>
      </c>
      <c r="Q960" s="33">
        <v>46265</v>
      </c>
      <c r="R960" s="33">
        <v>46268</v>
      </c>
      <c r="AH960" s="55" t="str">
        <f t="shared" si="206"/>
        <v/>
      </c>
      <c r="AI960" s="55" t="str">
        <f t="shared" si="207"/>
        <v>FALSO</v>
      </c>
      <c r="AJ960" s="55">
        <f t="shared" si="208"/>
        <v>0</v>
      </c>
      <c r="AK960" s="93" t="str">
        <f t="shared" si="209"/>
        <v/>
      </c>
      <c r="AL960" s="96" t="str">
        <f t="shared" si="210"/>
        <v/>
      </c>
      <c r="AM960" s="93" t="str">
        <f t="shared" si="211"/>
        <v/>
      </c>
      <c r="AN960" s="96" t="str">
        <f t="shared" si="212"/>
        <v/>
      </c>
      <c r="AO960" s="93" t="str">
        <f t="shared" si="213"/>
        <v/>
      </c>
      <c r="AP960" s="96" t="str">
        <f t="shared" si="214"/>
        <v/>
      </c>
      <c r="AQ960" s="93" t="str">
        <f t="shared" si="215"/>
        <v/>
      </c>
      <c r="AR960" s="96" t="str">
        <f t="shared" si="216"/>
        <v/>
      </c>
      <c r="AS960" s="93" t="str">
        <f t="shared" si="217"/>
        <v/>
      </c>
      <c r="AT960" s="96" t="str">
        <f t="shared" si="218"/>
        <v/>
      </c>
      <c r="AU960" s="93" t="str">
        <f t="shared" si="219"/>
        <v/>
      </c>
    </row>
    <row r="961" spans="1:47" x14ac:dyDescent="0.3">
      <c r="A961" t="s">
        <v>84</v>
      </c>
      <c r="B961" s="164" t="s">
        <v>3375</v>
      </c>
      <c r="C961" t="s">
        <v>3291</v>
      </c>
      <c r="D961" t="s">
        <v>1151</v>
      </c>
      <c r="E961" t="s">
        <v>90</v>
      </c>
      <c r="F961" t="s">
        <v>3178</v>
      </c>
      <c r="H961" t="s">
        <v>3376</v>
      </c>
      <c r="L961" t="s">
        <v>91</v>
      </c>
      <c r="O961" t="s">
        <v>135</v>
      </c>
      <c r="P961" s="33">
        <v>46267.338888888888</v>
      </c>
      <c r="Q961" s="33">
        <v>46265</v>
      </c>
      <c r="R961" s="33">
        <v>46269</v>
      </c>
      <c r="AH961" s="55" t="str">
        <f t="shared" si="206"/>
        <v/>
      </c>
      <c r="AI961" s="55" t="str">
        <f t="shared" si="207"/>
        <v>FALSO</v>
      </c>
      <c r="AJ961" s="55">
        <f t="shared" si="208"/>
        <v>0</v>
      </c>
      <c r="AK961" s="93" t="str">
        <f t="shared" si="209"/>
        <v/>
      </c>
      <c r="AL961" s="96" t="str">
        <f t="shared" si="210"/>
        <v/>
      </c>
      <c r="AM961" s="93" t="str">
        <f t="shared" si="211"/>
        <v/>
      </c>
      <c r="AN961" s="96" t="str">
        <f t="shared" si="212"/>
        <v/>
      </c>
      <c r="AO961" s="93" t="str">
        <f t="shared" si="213"/>
        <v/>
      </c>
      <c r="AP961" s="96" t="str">
        <f t="shared" si="214"/>
        <v/>
      </c>
      <c r="AQ961" s="93" t="str">
        <f t="shared" si="215"/>
        <v/>
      </c>
      <c r="AR961" s="96" t="str">
        <f t="shared" si="216"/>
        <v/>
      </c>
      <c r="AS961" s="93" t="str">
        <f t="shared" si="217"/>
        <v/>
      </c>
      <c r="AT961" s="96" t="str">
        <f t="shared" si="218"/>
        <v/>
      </c>
      <c r="AU961" s="93" t="str">
        <f t="shared" si="219"/>
        <v/>
      </c>
    </row>
    <row r="962" spans="1:47" x14ac:dyDescent="0.3">
      <c r="A962" t="s">
        <v>84</v>
      </c>
      <c r="B962" s="164" t="s">
        <v>3377</v>
      </c>
      <c r="C962" t="s">
        <v>3291</v>
      </c>
      <c r="D962" t="s">
        <v>1151</v>
      </c>
      <c r="E962" t="s">
        <v>90</v>
      </c>
      <c r="F962" t="s">
        <v>3178</v>
      </c>
      <c r="H962" t="s">
        <v>3378</v>
      </c>
      <c r="L962" t="s">
        <v>91</v>
      </c>
      <c r="O962" t="s">
        <v>135</v>
      </c>
      <c r="P962" s="33">
        <v>46266.720833333333</v>
      </c>
      <c r="Q962" s="33">
        <v>46265</v>
      </c>
      <c r="R962" s="33">
        <v>46267</v>
      </c>
      <c r="AH962" s="55" t="str">
        <f t="shared" si="206"/>
        <v/>
      </c>
      <c r="AI962" s="55" t="str">
        <f t="shared" si="207"/>
        <v>FALSO</v>
      </c>
      <c r="AJ962" s="55">
        <f t="shared" si="208"/>
        <v>0</v>
      </c>
      <c r="AK962" s="93" t="str">
        <f t="shared" si="209"/>
        <v/>
      </c>
      <c r="AL962" s="96" t="str">
        <f t="shared" si="210"/>
        <v/>
      </c>
      <c r="AM962" s="93" t="str">
        <f t="shared" si="211"/>
        <v/>
      </c>
      <c r="AN962" s="96" t="str">
        <f t="shared" si="212"/>
        <v/>
      </c>
      <c r="AO962" s="93" t="str">
        <f t="shared" si="213"/>
        <v/>
      </c>
      <c r="AP962" s="96" t="str">
        <f t="shared" si="214"/>
        <v/>
      </c>
      <c r="AQ962" s="93" t="str">
        <f t="shared" si="215"/>
        <v/>
      </c>
      <c r="AR962" s="96" t="str">
        <f t="shared" si="216"/>
        <v/>
      </c>
      <c r="AS962" s="93" t="str">
        <f t="shared" si="217"/>
        <v/>
      </c>
      <c r="AT962" s="96" t="str">
        <f t="shared" si="218"/>
        <v/>
      </c>
      <c r="AU962" s="93" t="str">
        <f t="shared" si="219"/>
        <v/>
      </c>
    </row>
    <row r="963" spans="1:47" x14ac:dyDescent="0.3">
      <c r="A963" t="s">
        <v>84</v>
      </c>
      <c r="B963" s="164" t="s">
        <v>3379</v>
      </c>
      <c r="C963" t="s">
        <v>3274</v>
      </c>
      <c r="D963" t="s">
        <v>1151</v>
      </c>
      <c r="E963" t="s">
        <v>90</v>
      </c>
      <c r="F963" t="s">
        <v>3178</v>
      </c>
      <c r="H963" t="s">
        <v>3380</v>
      </c>
      <c r="J963">
        <v>3600</v>
      </c>
      <c r="L963" t="s">
        <v>91</v>
      </c>
      <c r="O963" t="s">
        <v>94</v>
      </c>
      <c r="P963" s="33">
        <v>46266.684027777781</v>
      </c>
      <c r="Q963" s="33">
        <v>46265</v>
      </c>
      <c r="R963" s="33">
        <v>46273</v>
      </c>
      <c r="S963" s="33">
        <v>46273</v>
      </c>
      <c r="AH963" s="55">
        <f t="shared" ref="AH963:AH1026" si="220">IF(J963="","",J963/3600)</f>
        <v>1</v>
      </c>
      <c r="AI963" s="55" t="str">
        <f t="shared" ref="AI963:AI1026" si="221">IF(COUNTIF(AG963, "*dia*"), "VERDADEIRO", "FALSO")</f>
        <v>FALSO</v>
      </c>
      <c r="AJ963" s="55">
        <f t="shared" ref="AJ963:AJ1026" si="222">IF(AI963="VERDADEIRO",LEFT(AG963,2),0)</f>
        <v>0</v>
      </c>
      <c r="AK963" s="93" t="str">
        <f t="shared" ref="AK963:AK1026" si="223">IF(OR(A963="Solicitação de Serviço",A963="Incidente",P963="",Q963=""),"",IF((NETWORKDAYS.INTL(P963,Q963,1)-1)=0,1,NETWORKDAYS.INTL(P963,Q963,1)-1))</f>
        <v/>
      </c>
      <c r="AL963" s="96" t="str">
        <f t="shared" ref="AL963:AL1026" si="224">IF(X963="","",AK963=X963)</f>
        <v/>
      </c>
      <c r="AM963" s="93" t="str">
        <f t="shared" ref="AM963:AM1026" si="225">IF(OR(A963="Solicitação de Serviço",A963="Incidente",R963="",S963=""),"",IF((NETWORKDAYS.INTL(R963,S963,1)-1)=0,1,NETWORKDAYS.INTL(R963,S963,1)-1-AJ963))</f>
        <v/>
      </c>
      <c r="AN963" s="96" t="str">
        <f t="shared" ref="AN963:AN1026" si="226">IF(Y963="","",AM963=Y963)</f>
        <v/>
      </c>
      <c r="AO963" s="93" t="str">
        <f t="shared" ref="AO963:AO1026" si="227">IF(OR(A963="Solicitação de Serviço",A963="Incidente",T963="",U963=""),"",IF((NETWORKDAYS.INTL(T963,U963,1)-1)=0,1,NETWORKDAYS.INTL(T963,U963,1)-1))</f>
        <v/>
      </c>
      <c r="AP963" s="96" t="str">
        <f t="shared" ref="AP963:AP1026" si="228">IF(Z963="","",AO963=Z963)</f>
        <v/>
      </c>
      <c r="AQ963" s="93" t="str">
        <f t="shared" ref="AQ963:AQ1026" si="229">IF(OR(A963="Solicitação de Serviço",A963="Incidente",V963="",W963=""),"",IF((NETWORKDAYS.INTL(V963,W963,1)-1)=0,1,IF((NETWORKDAYS.INTL(V963,W963,1)-1)&lt;0,"",NETWORKDAYS.INTL(V963,W963,1)-1)))</f>
        <v/>
      </c>
      <c r="AR963" s="96" t="str">
        <f t="shared" ref="AR963:AR1026" si="230">IF(AA963="","",AQ963=AA963)</f>
        <v/>
      </c>
      <c r="AS963" s="93" t="str">
        <f t="shared" ref="AS963:AS1026" si="231">IF(OR(A963="Solicitação de Serviço",A963="Incidente",P963=""),"",IF(OR(A963="História",A963="Enabler",A963="Débito Técnico"),IF(W963="","",NETWORKDAYS.INTL(P963,W963,1)-1),IF(U963="","",NETWORKDAYS.INTL(P963,U963,1)-1)))</f>
        <v/>
      </c>
      <c r="AT963" s="96" t="str">
        <f t="shared" ref="AT963:AT1026" si="232">IF(OR(A963="Solicitação de Serviço",A963="Incidente",A963="Sustentação"),"",IF(P963="","",IF(OR(A963="História",A963="Enabler",A963="Débito Técnico"),AS963=AC963,AS963=AB963)))</f>
        <v/>
      </c>
      <c r="AU963" s="93" t="str">
        <f t="shared" ref="AU963:AU1026" si="233">IF(M963="","",M963)</f>
        <v/>
      </c>
    </row>
    <row r="964" spans="1:47" x14ac:dyDescent="0.3">
      <c r="A964" t="s">
        <v>84</v>
      </c>
      <c r="B964" s="164" t="s">
        <v>3381</v>
      </c>
      <c r="C964" t="s">
        <v>3291</v>
      </c>
      <c r="D964" t="s">
        <v>1151</v>
      </c>
      <c r="E964" t="s">
        <v>90</v>
      </c>
      <c r="F964" t="s">
        <v>3178</v>
      </c>
      <c r="H964" t="s">
        <v>3382</v>
      </c>
      <c r="L964" t="s">
        <v>91</v>
      </c>
      <c r="O964" t="s">
        <v>135</v>
      </c>
      <c r="P964" s="33">
        <v>46266.682638888888</v>
      </c>
      <c r="Q964" s="33">
        <v>46265</v>
      </c>
      <c r="R964" s="33">
        <v>46266</v>
      </c>
      <c r="AH964" s="55" t="str">
        <f t="shared" si="220"/>
        <v/>
      </c>
      <c r="AI964" s="55" t="str">
        <f t="shared" si="221"/>
        <v>FALSO</v>
      </c>
      <c r="AJ964" s="55">
        <f t="shared" si="222"/>
        <v>0</v>
      </c>
      <c r="AK964" s="93" t="str">
        <f t="shared" si="223"/>
        <v/>
      </c>
      <c r="AL964" s="96" t="str">
        <f t="shared" si="224"/>
        <v/>
      </c>
      <c r="AM964" s="93" t="str">
        <f t="shared" si="225"/>
        <v/>
      </c>
      <c r="AN964" s="96" t="str">
        <f t="shared" si="226"/>
        <v/>
      </c>
      <c r="AO964" s="93" t="str">
        <f t="shared" si="227"/>
        <v/>
      </c>
      <c r="AP964" s="96" t="str">
        <f t="shared" si="228"/>
        <v/>
      </c>
      <c r="AQ964" s="93" t="str">
        <f t="shared" si="229"/>
        <v/>
      </c>
      <c r="AR964" s="96" t="str">
        <f t="shared" si="230"/>
        <v/>
      </c>
      <c r="AS964" s="93" t="str">
        <f t="shared" si="231"/>
        <v/>
      </c>
      <c r="AT964" s="96" t="str">
        <f t="shared" si="232"/>
        <v/>
      </c>
      <c r="AU964" s="93" t="str">
        <f t="shared" si="233"/>
        <v/>
      </c>
    </row>
    <row r="965" spans="1:47" x14ac:dyDescent="0.3">
      <c r="A965" t="s">
        <v>84</v>
      </c>
      <c r="B965" s="164" t="s">
        <v>3383</v>
      </c>
      <c r="C965" t="s">
        <v>3291</v>
      </c>
      <c r="D965" t="s">
        <v>1151</v>
      </c>
      <c r="E965" t="s">
        <v>90</v>
      </c>
      <c r="F965" t="s">
        <v>3178</v>
      </c>
      <c r="H965" t="s">
        <v>3384</v>
      </c>
      <c r="J965">
        <v>7200</v>
      </c>
      <c r="L965" t="s">
        <v>91</v>
      </c>
      <c r="O965" t="s">
        <v>94</v>
      </c>
      <c r="P965" s="33">
        <v>46266.648611111108</v>
      </c>
      <c r="Q965" s="33">
        <v>46265</v>
      </c>
      <c r="R965" s="33">
        <v>46268</v>
      </c>
      <c r="S965" s="33">
        <v>46268</v>
      </c>
      <c r="AH965" s="55">
        <f t="shared" si="220"/>
        <v>2</v>
      </c>
      <c r="AI965" s="55" t="str">
        <f t="shared" si="221"/>
        <v>FALSO</v>
      </c>
      <c r="AJ965" s="55">
        <f t="shared" si="222"/>
        <v>0</v>
      </c>
      <c r="AK965" s="93" t="str">
        <f t="shared" si="223"/>
        <v/>
      </c>
      <c r="AL965" s="96" t="str">
        <f t="shared" si="224"/>
        <v/>
      </c>
      <c r="AM965" s="93" t="str">
        <f t="shared" si="225"/>
        <v/>
      </c>
      <c r="AN965" s="96" t="str">
        <f t="shared" si="226"/>
        <v/>
      </c>
      <c r="AO965" s="93" t="str">
        <f t="shared" si="227"/>
        <v/>
      </c>
      <c r="AP965" s="96" t="str">
        <f t="shared" si="228"/>
        <v/>
      </c>
      <c r="AQ965" s="93" t="str">
        <f t="shared" si="229"/>
        <v/>
      </c>
      <c r="AR965" s="96" t="str">
        <f t="shared" si="230"/>
        <v/>
      </c>
      <c r="AS965" s="93" t="str">
        <f t="shared" si="231"/>
        <v/>
      </c>
      <c r="AT965" s="96" t="str">
        <f t="shared" si="232"/>
        <v/>
      </c>
      <c r="AU965" s="93" t="str">
        <f t="shared" si="233"/>
        <v/>
      </c>
    </row>
    <row r="966" spans="1:47" x14ac:dyDescent="0.3">
      <c r="A966" t="s">
        <v>84</v>
      </c>
      <c r="B966" s="164" t="s">
        <v>3385</v>
      </c>
      <c r="C966" t="s">
        <v>3291</v>
      </c>
      <c r="D966" t="s">
        <v>1151</v>
      </c>
      <c r="E966" t="s">
        <v>90</v>
      </c>
      <c r="F966" t="s">
        <v>3178</v>
      </c>
      <c r="H966" t="s">
        <v>3386</v>
      </c>
      <c r="L966" t="s">
        <v>91</v>
      </c>
      <c r="O966" t="s">
        <v>135</v>
      </c>
      <c r="P966" s="33">
        <v>46266.612500000003</v>
      </c>
      <c r="Q966" s="33">
        <v>46265</v>
      </c>
      <c r="R966" s="33">
        <v>46266</v>
      </c>
      <c r="AH966" s="55" t="str">
        <f t="shared" si="220"/>
        <v/>
      </c>
      <c r="AI966" s="55" t="str">
        <f t="shared" si="221"/>
        <v>FALSO</v>
      </c>
      <c r="AJ966" s="55">
        <f t="shared" si="222"/>
        <v>0</v>
      </c>
      <c r="AK966" s="93" t="str">
        <f t="shared" si="223"/>
        <v/>
      </c>
      <c r="AL966" s="96" t="str">
        <f t="shared" si="224"/>
        <v/>
      </c>
      <c r="AM966" s="93" t="str">
        <f t="shared" si="225"/>
        <v/>
      </c>
      <c r="AN966" s="96" t="str">
        <f t="shared" si="226"/>
        <v/>
      </c>
      <c r="AO966" s="93" t="str">
        <f t="shared" si="227"/>
        <v/>
      </c>
      <c r="AP966" s="96" t="str">
        <f t="shared" si="228"/>
        <v/>
      </c>
      <c r="AQ966" s="93" t="str">
        <f t="shared" si="229"/>
        <v/>
      </c>
      <c r="AR966" s="96" t="str">
        <f t="shared" si="230"/>
        <v/>
      </c>
      <c r="AS966" s="93" t="str">
        <f t="shared" si="231"/>
        <v/>
      </c>
      <c r="AT966" s="96" t="str">
        <f t="shared" si="232"/>
        <v/>
      </c>
      <c r="AU966" s="93" t="str">
        <f t="shared" si="233"/>
        <v/>
      </c>
    </row>
    <row r="967" spans="1:47" x14ac:dyDescent="0.3">
      <c r="A967" t="s">
        <v>84</v>
      </c>
      <c r="B967" s="164" t="s">
        <v>3387</v>
      </c>
      <c r="C967" t="s">
        <v>3274</v>
      </c>
      <c r="D967" t="s">
        <v>1151</v>
      </c>
      <c r="E967" t="s">
        <v>90</v>
      </c>
      <c r="F967" t="s">
        <v>3178</v>
      </c>
      <c r="H967" t="s">
        <v>3388</v>
      </c>
      <c r="J967">
        <v>1800</v>
      </c>
      <c r="L967" t="s">
        <v>91</v>
      </c>
      <c r="O967" t="s">
        <v>94</v>
      </c>
      <c r="P967" s="33">
        <v>46266.589583333334</v>
      </c>
      <c r="Q967" s="33">
        <v>46265</v>
      </c>
      <c r="R967" s="33">
        <v>46273</v>
      </c>
      <c r="S967" s="33">
        <v>46274</v>
      </c>
      <c r="AH967" s="55">
        <f t="shared" si="220"/>
        <v>0.5</v>
      </c>
      <c r="AI967" s="55" t="str">
        <f t="shared" si="221"/>
        <v>FALSO</v>
      </c>
      <c r="AJ967" s="55">
        <f t="shared" si="222"/>
        <v>0</v>
      </c>
      <c r="AK967" s="93" t="str">
        <f t="shared" si="223"/>
        <v/>
      </c>
      <c r="AL967" s="96" t="str">
        <f t="shared" si="224"/>
        <v/>
      </c>
      <c r="AM967" s="93" t="str">
        <f t="shared" si="225"/>
        <v/>
      </c>
      <c r="AN967" s="96" t="str">
        <f t="shared" si="226"/>
        <v/>
      </c>
      <c r="AO967" s="93" t="str">
        <f t="shared" si="227"/>
        <v/>
      </c>
      <c r="AP967" s="96" t="str">
        <f t="shared" si="228"/>
        <v/>
      </c>
      <c r="AQ967" s="93" t="str">
        <f t="shared" si="229"/>
        <v/>
      </c>
      <c r="AR967" s="96" t="str">
        <f t="shared" si="230"/>
        <v/>
      </c>
      <c r="AS967" s="93" t="str">
        <f t="shared" si="231"/>
        <v/>
      </c>
      <c r="AT967" s="96" t="str">
        <f t="shared" si="232"/>
        <v/>
      </c>
      <c r="AU967" s="93" t="str">
        <f t="shared" si="233"/>
        <v/>
      </c>
    </row>
    <row r="968" spans="1:47" x14ac:dyDescent="0.3">
      <c r="A968" t="s">
        <v>84</v>
      </c>
      <c r="B968" s="164" t="s">
        <v>3389</v>
      </c>
      <c r="C968" t="s">
        <v>3291</v>
      </c>
      <c r="D968" t="s">
        <v>1151</v>
      </c>
      <c r="E968" t="s">
        <v>90</v>
      </c>
      <c r="F968" t="s">
        <v>3178</v>
      </c>
      <c r="H968" t="s">
        <v>3390</v>
      </c>
      <c r="L968" t="s">
        <v>91</v>
      </c>
      <c r="O968" t="s">
        <v>135</v>
      </c>
      <c r="P968" s="33">
        <v>46266.447916666664</v>
      </c>
      <c r="Q968" s="33">
        <v>46265</v>
      </c>
      <c r="R968" s="33">
        <v>46266</v>
      </c>
      <c r="AH968" s="55" t="str">
        <f t="shared" si="220"/>
        <v/>
      </c>
      <c r="AI968" s="55" t="str">
        <f t="shared" si="221"/>
        <v>FALSO</v>
      </c>
      <c r="AJ968" s="55">
        <f t="shared" si="222"/>
        <v>0</v>
      </c>
      <c r="AK968" s="93" t="str">
        <f t="shared" si="223"/>
        <v/>
      </c>
      <c r="AL968" s="96" t="str">
        <f t="shared" si="224"/>
        <v/>
      </c>
      <c r="AM968" s="93" t="str">
        <f t="shared" si="225"/>
        <v/>
      </c>
      <c r="AN968" s="96" t="str">
        <f t="shared" si="226"/>
        <v/>
      </c>
      <c r="AO968" s="93" t="str">
        <f t="shared" si="227"/>
        <v/>
      </c>
      <c r="AP968" s="96" t="str">
        <f t="shared" si="228"/>
        <v/>
      </c>
      <c r="AQ968" s="93" t="str">
        <f t="shared" si="229"/>
        <v/>
      </c>
      <c r="AR968" s="96" t="str">
        <f t="shared" si="230"/>
        <v/>
      </c>
      <c r="AS968" s="93" t="str">
        <f t="shared" si="231"/>
        <v/>
      </c>
      <c r="AT968" s="96" t="str">
        <f t="shared" si="232"/>
        <v/>
      </c>
      <c r="AU968" s="93" t="str">
        <f t="shared" si="233"/>
        <v/>
      </c>
    </row>
    <row r="969" spans="1:47" x14ac:dyDescent="0.3">
      <c r="A969" t="s">
        <v>84</v>
      </c>
      <c r="B969" s="164" t="s">
        <v>3391</v>
      </c>
      <c r="C969" t="s">
        <v>3291</v>
      </c>
      <c r="D969" t="s">
        <v>1151</v>
      </c>
      <c r="E969" t="s">
        <v>90</v>
      </c>
      <c r="F969" t="s">
        <v>3178</v>
      </c>
      <c r="H969" t="s">
        <v>3392</v>
      </c>
      <c r="L969" t="s">
        <v>91</v>
      </c>
      <c r="O969" t="s">
        <v>135</v>
      </c>
      <c r="P969" s="33">
        <v>46266.418055555558</v>
      </c>
      <c r="Q969" s="33">
        <v>46265</v>
      </c>
      <c r="R969" s="33">
        <v>46266</v>
      </c>
      <c r="AH969" s="55" t="str">
        <f t="shared" si="220"/>
        <v/>
      </c>
      <c r="AI969" s="55" t="str">
        <f t="shared" si="221"/>
        <v>FALSO</v>
      </c>
      <c r="AJ969" s="55">
        <f t="shared" si="222"/>
        <v>0</v>
      </c>
      <c r="AK969" s="93" t="str">
        <f t="shared" si="223"/>
        <v/>
      </c>
      <c r="AL969" s="96" t="str">
        <f t="shared" si="224"/>
        <v/>
      </c>
      <c r="AM969" s="93" t="str">
        <f t="shared" si="225"/>
        <v/>
      </c>
      <c r="AN969" s="96" t="str">
        <f t="shared" si="226"/>
        <v/>
      </c>
      <c r="AO969" s="93" t="str">
        <f t="shared" si="227"/>
        <v/>
      </c>
      <c r="AP969" s="96" t="str">
        <f t="shared" si="228"/>
        <v/>
      </c>
      <c r="AQ969" s="93" t="str">
        <f t="shared" si="229"/>
        <v/>
      </c>
      <c r="AR969" s="96" t="str">
        <f t="shared" si="230"/>
        <v/>
      </c>
      <c r="AS969" s="93" t="str">
        <f t="shared" si="231"/>
        <v/>
      </c>
      <c r="AT969" s="96" t="str">
        <f t="shared" si="232"/>
        <v/>
      </c>
      <c r="AU969" s="93" t="str">
        <f t="shared" si="233"/>
        <v/>
      </c>
    </row>
    <row r="970" spans="1:47" x14ac:dyDescent="0.3">
      <c r="A970" t="s">
        <v>84</v>
      </c>
      <c r="B970" s="164" t="s">
        <v>3393</v>
      </c>
      <c r="C970" t="s">
        <v>3291</v>
      </c>
      <c r="D970" t="s">
        <v>1151</v>
      </c>
      <c r="E970" t="s">
        <v>90</v>
      </c>
      <c r="F970" t="s">
        <v>3178</v>
      </c>
      <c r="H970" t="s">
        <v>3394</v>
      </c>
      <c r="L970" t="s">
        <v>91</v>
      </c>
      <c r="O970" t="s">
        <v>135</v>
      </c>
      <c r="P970" s="33">
        <v>46266.409722222219</v>
      </c>
      <c r="Q970" s="33">
        <v>46265</v>
      </c>
      <c r="R970" s="33">
        <v>46266</v>
      </c>
      <c r="AH970" s="55" t="str">
        <f t="shared" si="220"/>
        <v/>
      </c>
      <c r="AI970" s="55" t="str">
        <f t="shared" si="221"/>
        <v>FALSO</v>
      </c>
      <c r="AJ970" s="55">
        <f t="shared" si="222"/>
        <v>0</v>
      </c>
      <c r="AK970" s="93" t="str">
        <f t="shared" si="223"/>
        <v/>
      </c>
      <c r="AL970" s="96" t="str">
        <f t="shared" si="224"/>
        <v/>
      </c>
      <c r="AM970" s="93" t="str">
        <f t="shared" si="225"/>
        <v/>
      </c>
      <c r="AN970" s="96" t="str">
        <f t="shared" si="226"/>
        <v/>
      </c>
      <c r="AO970" s="93" t="str">
        <f t="shared" si="227"/>
        <v/>
      </c>
      <c r="AP970" s="96" t="str">
        <f t="shared" si="228"/>
        <v/>
      </c>
      <c r="AQ970" s="93" t="str">
        <f t="shared" si="229"/>
        <v/>
      </c>
      <c r="AR970" s="96" t="str">
        <f t="shared" si="230"/>
        <v/>
      </c>
      <c r="AS970" s="93" t="str">
        <f t="shared" si="231"/>
        <v/>
      </c>
      <c r="AT970" s="96" t="str">
        <f t="shared" si="232"/>
        <v/>
      </c>
      <c r="AU970" s="93" t="str">
        <f t="shared" si="233"/>
        <v/>
      </c>
    </row>
    <row r="971" spans="1:47" x14ac:dyDescent="0.3">
      <c r="A971" t="s">
        <v>84</v>
      </c>
      <c r="B971" s="164" t="s">
        <v>3395</v>
      </c>
      <c r="C971" t="s">
        <v>3291</v>
      </c>
      <c r="D971" t="s">
        <v>1151</v>
      </c>
      <c r="E971" t="s">
        <v>90</v>
      </c>
      <c r="F971" t="s">
        <v>3178</v>
      </c>
      <c r="H971" t="s">
        <v>3396</v>
      </c>
      <c r="J971">
        <v>3600</v>
      </c>
      <c r="L971" t="s">
        <v>91</v>
      </c>
      <c r="O971" t="s">
        <v>135</v>
      </c>
      <c r="P971" s="33">
        <v>46266.384722222225</v>
      </c>
      <c r="Q971" s="33">
        <v>46265</v>
      </c>
      <c r="R971" s="33">
        <v>46266</v>
      </c>
      <c r="AH971" s="55">
        <f t="shared" si="220"/>
        <v>1</v>
      </c>
      <c r="AI971" s="55" t="str">
        <f t="shared" si="221"/>
        <v>FALSO</v>
      </c>
      <c r="AJ971" s="55">
        <f t="shared" si="222"/>
        <v>0</v>
      </c>
      <c r="AK971" s="93" t="str">
        <f t="shared" si="223"/>
        <v/>
      </c>
      <c r="AL971" s="96" t="str">
        <f t="shared" si="224"/>
        <v/>
      </c>
      <c r="AM971" s="93" t="str">
        <f t="shared" si="225"/>
        <v/>
      </c>
      <c r="AN971" s="96" t="str">
        <f t="shared" si="226"/>
        <v/>
      </c>
      <c r="AO971" s="93" t="str">
        <f t="shared" si="227"/>
        <v/>
      </c>
      <c r="AP971" s="96" t="str">
        <f t="shared" si="228"/>
        <v/>
      </c>
      <c r="AQ971" s="93" t="str">
        <f t="shared" si="229"/>
        <v/>
      </c>
      <c r="AR971" s="96" t="str">
        <f t="shared" si="230"/>
        <v/>
      </c>
      <c r="AS971" s="93" t="str">
        <f t="shared" si="231"/>
        <v/>
      </c>
      <c r="AT971" s="96" t="str">
        <f t="shared" si="232"/>
        <v/>
      </c>
      <c r="AU971" s="93" t="str">
        <f t="shared" si="233"/>
        <v/>
      </c>
    </row>
    <row r="972" spans="1:47" x14ac:dyDescent="0.3">
      <c r="A972" t="s">
        <v>84</v>
      </c>
      <c r="B972" s="164" t="s">
        <v>3397</v>
      </c>
      <c r="C972" t="s">
        <v>3291</v>
      </c>
      <c r="D972" t="s">
        <v>1151</v>
      </c>
      <c r="E972" t="s">
        <v>90</v>
      </c>
      <c r="F972" t="s">
        <v>3178</v>
      </c>
      <c r="H972" t="s">
        <v>3398</v>
      </c>
      <c r="L972" t="s">
        <v>91</v>
      </c>
      <c r="O972" t="s">
        <v>135</v>
      </c>
      <c r="P972" s="33">
        <v>46265.845833333333</v>
      </c>
      <c r="Q972" s="33">
        <v>46265</v>
      </c>
      <c r="R972" s="33">
        <v>46266</v>
      </c>
      <c r="AH972" s="55" t="str">
        <f t="shared" si="220"/>
        <v/>
      </c>
      <c r="AI972" s="55" t="str">
        <f t="shared" si="221"/>
        <v>FALSO</v>
      </c>
      <c r="AJ972" s="55">
        <f t="shared" si="222"/>
        <v>0</v>
      </c>
      <c r="AK972" s="93" t="str">
        <f t="shared" si="223"/>
        <v/>
      </c>
      <c r="AL972" s="96" t="str">
        <f t="shared" si="224"/>
        <v/>
      </c>
      <c r="AM972" s="93" t="str">
        <f t="shared" si="225"/>
        <v/>
      </c>
      <c r="AN972" s="96" t="str">
        <f t="shared" si="226"/>
        <v/>
      </c>
      <c r="AO972" s="93" t="str">
        <f t="shared" si="227"/>
        <v/>
      </c>
      <c r="AP972" s="96" t="str">
        <f t="shared" si="228"/>
        <v/>
      </c>
      <c r="AQ972" s="93" t="str">
        <f t="shared" si="229"/>
        <v/>
      </c>
      <c r="AR972" s="96" t="str">
        <f t="shared" si="230"/>
        <v/>
      </c>
      <c r="AS972" s="93" t="str">
        <f t="shared" si="231"/>
        <v/>
      </c>
      <c r="AT972" s="96" t="str">
        <f t="shared" si="232"/>
        <v/>
      </c>
      <c r="AU972" s="93" t="str">
        <f t="shared" si="233"/>
        <v/>
      </c>
    </row>
    <row r="973" spans="1:47" x14ac:dyDescent="0.3">
      <c r="A973" t="s">
        <v>106</v>
      </c>
      <c r="B973" s="164" t="s">
        <v>3399</v>
      </c>
      <c r="C973" t="s">
        <v>3291</v>
      </c>
      <c r="D973" t="s">
        <v>1151</v>
      </c>
      <c r="E973" t="s">
        <v>109</v>
      </c>
      <c r="H973" t="s">
        <v>3400</v>
      </c>
      <c r="L973" t="s">
        <v>91</v>
      </c>
      <c r="M973" s="164" t="s">
        <v>3187</v>
      </c>
      <c r="N973" t="s">
        <v>99</v>
      </c>
      <c r="O973" t="s">
        <v>109</v>
      </c>
      <c r="P973" s="33">
        <v>46265.8</v>
      </c>
      <c r="Q973" s="33">
        <v>46265</v>
      </c>
      <c r="AH973" s="55" t="str">
        <f t="shared" si="220"/>
        <v/>
      </c>
      <c r="AI973" s="55" t="str">
        <f t="shared" si="221"/>
        <v>FALSO</v>
      </c>
      <c r="AJ973" s="55">
        <f t="shared" si="222"/>
        <v>0</v>
      </c>
      <c r="AK973" s="93">
        <f t="shared" si="223"/>
        <v>1</v>
      </c>
      <c r="AL973" s="96" t="str">
        <f t="shared" si="224"/>
        <v/>
      </c>
      <c r="AM973" s="93" t="str">
        <f t="shared" si="225"/>
        <v/>
      </c>
      <c r="AN973" s="96" t="str">
        <f t="shared" si="226"/>
        <v/>
      </c>
      <c r="AO973" s="93" t="str">
        <f t="shared" si="227"/>
        <v/>
      </c>
      <c r="AP973" s="96" t="str">
        <f t="shared" si="228"/>
        <v/>
      </c>
      <c r="AQ973" s="93" t="str">
        <f t="shared" si="229"/>
        <v/>
      </c>
      <c r="AR973" s="96" t="str">
        <f t="shared" si="230"/>
        <v/>
      </c>
      <c r="AS973" s="93" t="str">
        <f t="shared" si="231"/>
        <v/>
      </c>
      <c r="AT973" s="96" t="b">
        <f t="shared" si="232"/>
        <v>1</v>
      </c>
      <c r="AU973" s="93" t="str">
        <f t="shared" si="233"/>
        <v>SGGU-5187</v>
      </c>
    </row>
    <row r="974" spans="1:47" x14ac:dyDescent="0.3">
      <c r="A974" t="s">
        <v>84</v>
      </c>
      <c r="B974" s="164" t="s">
        <v>3401</v>
      </c>
      <c r="C974" t="s">
        <v>3291</v>
      </c>
      <c r="D974" t="s">
        <v>1151</v>
      </c>
      <c r="E974" t="s">
        <v>90</v>
      </c>
      <c r="F974" t="s">
        <v>3178</v>
      </c>
      <c r="H974" t="s">
        <v>3402</v>
      </c>
      <c r="J974">
        <v>3600</v>
      </c>
      <c r="L974" t="s">
        <v>91</v>
      </c>
      <c r="O974" t="s">
        <v>135</v>
      </c>
      <c r="P974" s="33">
        <v>46265.788194444445</v>
      </c>
      <c r="Q974" s="33">
        <v>46265</v>
      </c>
      <c r="R974" s="33">
        <v>46266</v>
      </c>
      <c r="AH974" s="55">
        <f t="shared" si="220"/>
        <v>1</v>
      </c>
      <c r="AI974" s="55" t="str">
        <f t="shared" si="221"/>
        <v>FALSO</v>
      </c>
      <c r="AJ974" s="55">
        <f t="shared" si="222"/>
        <v>0</v>
      </c>
      <c r="AK974" s="93" t="str">
        <f t="shared" si="223"/>
        <v/>
      </c>
      <c r="AL974" s="96" t="str">
        <f t="shared" si="224"/>
        <v/>
      </c>
      <c r="AM974" s="93" t="str">
        <f t="shared" si="225"/>
        <v/>
      </c>
      <c r="AN974" s="96" t="str">
        <f t="shared" si="226"/>
        <v/>
      </c>
      <c r="AO974" s="93" t="str">
        <f t="shared" si="227"/>
        <v/>
      </c>
      <c r="AP974" s="96" t="str">
        <f t="shared" si="228"/>
        <v/>
      </c>
      <c r="AQ974" s="93" t="str">
        <f t="shared" si="229"/>
        <v/>
      </c>
      <c r="AR974" s="96" t="str">
        <f t="shared" si="230"/>
        <v/>
      </c>
      <c r="AS974" s="93" t="str">
        <f t="shared" si="231"/>
        <v/>
      </c>
      <c r="AT974" s="96" t="str">
        <f t="shared" si="232"/>
        <v/>
      </c>
      <c r="AU974" s="93" t="str">
        <f t="shared" si="233"/>
        <v/>
      </c>
    </row>
    <row r="975" spans="1:47" x14ac:dyDescent="0.3">
      <c r="A975" t="s">
        <v>84</v>
      </c>
      <c r="B975" s="164" t="s">
        <v>3403</v>
      </c>
      <c r="C975" t="s">
        <v>3291</v>
      </c>
      <c r="D975" t="s">
        <v>1151</v>
      </c>
      <c r="E975" t="s">
        <v>90</v>
      </c>
      <c r="F975" t="s">
        <v>3178</v>
      </c>
      <c r="H975" t="s">
        <v>3332</v>
      </c>
      <c r="L975" t="s">
        <v>91</v>
      </c>
      <c r="O975" t="s">
        <v>135</v>
      </c>
      <c r="P975" s="33">
        <v>46265.743055555555</v>
      </c>
      <c r="Q975" s="33">
        <v>46265</v>
      </c>
      <c r="R975" s="33">
        <v>46266</v>
      </c>
      <c r="AH975" s="55" t="str">
        <f t="shared" si="220"/>
        <v/>
      </c>
      <c r="AI975" s="55" t="str">
        <f t="shared" si="221"/>
        <v>FALSO</v>
      </c>
      <c r="AJ975" s="55">
        <f t="shared" si="222"/>
        <v>0</v>
      </c>
      <c r="AK975" s="93" t="str">
        <f t="shared" si="223"/>
        <v/>
      </c>
      <c r="AL975" s="96" t="str">
        <f t="shared" si="224"/>
        <v/>
      </c>
      <c r="AM975" s="93" t="str">
        <f t="shared" si="225"/>
        <v/>
      </c>
      <c r="AN975" s="96" t="str">
        <f t="shared" si="226"/>
        <v/>
      </c>
      <c r="AO975" s="93" t="str">
        <f t="shared" si="227"/>
        <v/>
      </c>
      <c r="AP975" s="96" t="str">
        <f t="shared" si="228"/>
        <v/>
      </c>
      <c r="AQ975" s="93" t="str">
        <f t="shared" si="229"/>
        <v/>
      </c>
      <c r="AR975" s="96" t="str">
        <f t="shared" si="230"/>
        <v/>
      </c>
      <c r="AS975" s="93" t="str">
        <f t="shared" si="231"/>
        <v/>
      </c>
      <c r="AT975" s="96" t="str">
        <f t="shared" si="232"/>
        <v/>
      </c>
      <c r="AU975" s="93" t="str">
        <f t="shared" si="233"/>
        <v/>
      </c>
    </row>
    <row r="976" spans="1:47" x14ac:dyDescent="0.3">
      <c r="A976" t="s">
        <v>84</v>
      </c>
      <c r="B976" s="164" t="s">
        <v>3404</v>
      </c>
      <c r="C976" t="s">
        <v>3291</v>
      </c>
      <c r="D976" t="s">
        <v>1151</v>
      </c>
      <c r="E976" t="s">
        <v>90</v>
      </c>
      <c r="F976" t="s">
        <v>3178</v>
      </c>
      <c r="H976" t="s">
        <v>3405</v>
      </c>
      <c r="J976">
        <v>3600</v>
      </c>
      <c r="L976" t="s">
        <v>91</v>
      </c>
      <c r="O976" t="s">
        <v>94</v>
      </c>
      <c r="P976" s="33">
        <v>46265.71597222222</v>
      </c>
      <c r="Q976" s="33">
        <v>46265</v>
      </c>
      <c r="R976" s="33">
        <v>46269</v>
      </c>
      <c r="S976" s="33">
        <v>46269</v>
      </c>
      <c r="AH976" s="55">
        <f t="shared" si="220"/>
        <v>1</v>
      </c>
      <c r="AI976" s="55" t="str">
        <f t="shared" si="221"/>
        <v>FALSO</v>
      </c>
      <c r="AJ976" s="55">
        <f t="shared" si="222"/>
        <v>0</v>
      </c>
      <c r="AK976" s="93" t="str">
        <f t="shared" si="223"/>
        <v/>
      </c>
      <c r="AL976" s="96" t="str">
        <f t="shared" si="224"/>
        <v/>
      </c>
      <c r="AM976" s="93" t="str">
        <f t="shared" si="225"/>
        <v/>
      </c>
      <c r="AN976" s="96" t="str">
        <f t="shared" si="226"/>
        <v/>
      </c>
      <c r="AO976" s="93" t="str">
        <f t="shared" si="227"/>
        <v/>
      </c>
      <c r="AP976" s="96" t="str">
        <f t="shared" si="228"/>
        <v/>
      </c>
      <c r="AQ976" s="93" t="str">
        <f t="shared" si="229"/>
        <v/>
      </c>
      <c r="AR976" s="96" t="str">
        <f t="shared" si="230"/>
        <v/>
      </c>
      <c r="AS976" s="93" t="str">
        <f t="shared" si="231"/>
        <v/>
      </c>
      <c r="AT976" s="96" t="str">
        <f t="shared" si="232"/>
        <v/>
      </c>
      <c r="AU976" s="93" t="str">
        <f t="shared" si="233"/>
        <v/>
      </c>
    </row>
    <row r="977" spans="1:47" x14ac:dyDescent="0.3">
      <c r="A977" t="s">
        <v>89</v>
      </c>
      <c r="B977" s="164" t="s">
        <v>3406</v>
      </c>
      <c r="C977" t="s">
        <v>3291</v>
      </c>
      <c r="D977" t="s">
        <v>1151</v>
      </c>
      <c r="E977" t="s">
        <v>90</v>
      </c>
      <c r="F977" t="s">
        <v>3178</v>
      </c>
      <c r="H977" t="s">
        <v>3407</v>
      </c>
      <c r="J977">
        <v>10800</v>
      </c>
      <c r="L977" t="s">
        <v>91</v>
      </c>
      <c r="O977" t="s">
        <v>94</v>
      </c>
      <c r="P977" s="33">
        <v>46265.673611111109</v>
      </c>
      <c r="Q977" s="33">
        <v>46265</v>
      </c>
      <c r="R977" s="33">
        <v>46268</v>
      </c>
      <c r="S977" s="33">
        <v>46268</v>
      </c>
      <c r="AH977" s="55">
        <f t="shared" si="220"/>
        <v>3</v>
      </c>
      <c r="AI977" s="55" t="str">
        <f t="shared" si="221"/>
        <v>FALSO</v>
      </c>
      <c r="AJ977" s="55">
        <f t="shared" si="222"/>
        <v>0</v>
      </c>
      <c r="AK977" s="93" t="str">
        <f t="shared" si="223"/>
        <v/>
      </c>
      <c r="AL977" s="96" t="str">
        <f t="shared" si="224"/>
        <v/>
      </c>
      <c r="AM977" s="93" t="str">
        <f t="shared" si="225"/>
        <v/>
      </c>
      <c r="AN977" s="96" t="str">
        <f t="shared" si="226"/>
        <v/>
      </c>
      <c r="AO977" s="93" t="str">
        <f t="shared" si="227"/>
        <v/>
      </c>
      <c r="AP977" s="96" t="str">
        <f t="shared" si="228"/>
        <v/>
      </c>
      <c r="AQ977" s="93" t="str">
        <f t="shared" si="229"/>
        <v/>
      </c>
      <c r="AR977" s="96" t="str">
        <f t="shared" si="230"/>
        <v/>
      </c>
      <c r="AS977" s="93" t="str">
        <f t="shared" si="231"/>
        <v/>
      </c>
      <c r="AT977" s="96" t="str">
        <f t="shared" si="232"/>
        <v/>
      </c>
      <c r="AU977" s="93" t="str">
        <f t="shared" si="233"/>
        <v/>
      </c>
    </row>
    <row r="978" spans="1:47" x14ac:dyDescent="0.3">
      <c r="A978" t="s">
        <v>106</v>
      </c>
      <c r="B978" s="164" t="s">
        <v>3408</v>
      </c>
      <c r="C978" t="s">
        <v>3291</v>
      </c>
      <c r="D978" t="s">
        <v>1151</v>
      </c>
      <c r="E978" t="s">
        <v>109</v>
      </c>
      <c r="H978" t="s">
        <v>3409</v>
      </c>
      <c r="J978">
        <v>25200</v>
      </c>
      <c r="L978" t="s">
        <v>91</v>
      </c>
      <c r="M978" s="164" t="s">
        <v>3187</v>
      </c>
      <c r="N978" t="s">
        <v>99</v>
      </c>
      <c r="O978" t="s">
        <v>109</v>
      </c>
      <c r="P978" s="33">
        <v>46265.672222222223</v>
      </c>
      <c r="Q978" s="33">
        <v>46265</v>
      </c>
      <c r="AH978" s="55">
        <f t="shared" si="220"/>
        <v>7</v>
      </c>
      <c r="AI978" s="55" t="str">
        <f t="shared" si="221"/>
        <v>FALSO</v>
      </c>
      <c r="AJ978" s="55">
        <f t="shared" si="222"/>
        <v>0</v>
      </c>
      <c r="AK978" s="93">
        <f t="shared" si="223"/>
        <v>1</v>
      </c>
      <c r="AL978" s="96" t="str">
        <f t="shared" si="224"/>
        <v/>
      </c>
      <c r="AM978" s="93" t="str">
        <f t="shared" si="225"/>
        <v/>
      </c>
      <c r="AN978" s="96" t="str">
        <f t="shared" si="226"/>
        <v/>
      </c>
      <c r="AO978" s="93" t="str">
        <f t="shared" si="227"/>
        <v/>
      </c>
      <c r="AP978" s="96" t="str">
        <f t="shared" si="228"/>
        <v/>
      </c>
      <c r="AQ978" s="93" t="str">
        <f t="shared" si="229"/>
        <v/>
      </c>
      <c r="AR978" s="96" t="str">
        <f t="shared" si="230"/>
        <v/>
      </c>
      <c r="AS978" s="93" t="str">
        <f t="shared" si="231"/>
        <v/>
      </c>
      <c r="AT978" s="96" t="b">
        <f t="shared" si="232"/>
        <v>1</v>
      </c>
      <c r="AU978" s="93" t="str">
        <f t="shared" si="233"/>
        <v>SGGU-5187</v>
      </c>
    </row>
    <row r="979" spans="1:47" x14ac:dyDescent="0.3">
      <c r="A979" t="s">
        <v>96</v>
      </c>
      <c r="B979" s="164" t="s">
        <v>3410</v>
      </c>
      <c r="C979" t="s">
        <v>3291</v>
      </c>
      <c r="D979" t="s">
        <v>1151</v>
      </c>
      <c r="E979" t="s">
        <v>133</v>
      </c>
      <c r="F979" t="s">
        <v>3178</v>
      </c>
      <c r="G979">
        <v>5</v>
      </c>
      <c r="H979" t="s">
        <v>3411</v>
      </c>
      <c r="I979">
        <v>5</v>
      </c>
      <c r="J979">
        <v>97200</v>
      </c>
      <c r="L979" t="s">
        <v>91</v>
      </c>
      <c r="M979" s="164" t="s">
        <v>3412</v>
      </c>
      <c r="N979" t="s">
        <v>101</v>
      </c>
      <c r="O979" t="s">
        <v>94</v>
      </c>
      <c r="P979" s="33">
        <v>46265.532638888886</v>
      </c>
      <c r="Q979" s="33">
        <v>46265</v>
      </c>
      <c r="R979" s="33">
        <v>46270</v>
      </c>
      <c r="S979" s="33">
        <v>46274</v>
      </c>
      <c r="T979" s="33">
        <v>46274</v>
      </c>
      <c r="U979" s="33">
        <v>46274</v>
      </c>
      <c r="V979" s="33">
        <v>46274</v>
      </c>
      <c r="Y979">
        <v>2</v>
      </c>
      <c r="AB979">
        <v>7</v>
      </c>
      <c r="AH979" s="55">
        <f t="shared" si="220"/>
        <v>27</v>
      </c>
      <c r="AI979" s="55" t="str">
        <f t="shared" si="221"/>
        <v>FALSO</v>
      </c>
      <c r="AJ979" s="55">
        <f t="shared" si="222"/>
        <v>0</v>
      </c>
      <c r="AK979" s="93">
        <f t="shared" si="223"/>
        <v>1</v>
      </c>
      <c r="AL979" s="96" t="str">
        <f t="shared" si="224"/>
        <v/>
      </c>
      <c r="AM979" s="93">
        <f t="shared" si="225"/>
        <v>2</v>
      </c>
      <c r="AN979" s="96" t="b">
        <f t="shared" si="226"/>
        <v>1</v>
      </c>
      <c r="AO979" s="93">
        <f t="shared" si="227"/>
        <v>1</v>
      </c>
      <c r="AP979" s="96" t="str">
        <f t="shared" si="228"/>
        <v/>
      </c>
      <c r="AQ979" s="93" t="str">
        <f t="shared" si="229"/>
        <v/>
      </c>
      <c r="AR979" s="96" t="str">
        <f t="shared" si="230"/>
        <v/>
      </c>
      <c r="AS979" s="93" t="str">
        <f t="shared" si="231"/>
        <v/>
      </c>
      <c r="AT979" s="96" t="b">
        <f t="shared" si="232"/>
        <v>1</v>
      </c>
      <c r="AU979" s="93" t="str">
        <f t="shared" si="233"/>
        <v>APAP-10055</v>
      </c>
    </row>
    <row r="980" spans="1:47" x14ac:dyDescent="0.3">
      <c r="A980" t="s">
        <v>95</v>
      </c>
      <c r="B980" s="164" t="s">
        <v>3413</v>
      </c>
      <c r="C980" t="s">
        <v>3291</v>
      </c>
      <c r="D980" t="s">
        <v>1151</v>
      </c>
      <c r="E980" t="s">
        <v>133</v>
      </c>
      <c r="F980" t="s">
        <v>3178</v>
      </c>
      <c r="G980">
        <v>3</v>
      </c>
      <c r="H980" t="s">
        <v>3414</v>
      </c>
      <c r="I980">
        <v>3</v>
      </c>
      <c r="J980">
        <v>80400</v>
      </c>
      <c r="L980" t="s">
        <v>91</v>
      </c>
      <c r="M980" s="164" t="s">
        <v>3412</v>
      </c>
      <c r="N980" t="s">
        <v>101</v>
      </c>
      <c r="O980" t="s">
        <v>94</v>
      </c>
      <c r="P980" s="33">
        <v>46265.521527777775</v>
      </c>
      <c r="Q980" s="33">
        <v>46265</v>
      </c>
      <c r="R980" s="33">
        <v>46267</v>
      </c>
      <c r="S980" s="33">
        <v>46273</v>
      </c>
      <c r="T980" s="33">
        <v>46273</v>
      </c>
      <c r="U980" s="33">
        <v>46274</v>
      </c>
      <c r="V980" s="33">
        <v>46274</v>
      </c>
      <c r="Y980">
        <v>4</v>
      </c>
      <c r="AH980" s="55">
        <f t="shared" si="220"/>
        <v>22.333333333333332</v>
      </c>
      <c r="AI980" s="55" t="str">
        <f t="shared" si="221"/>
        <v>FALSO</v>
      </c>
      <c r="AJ980" s="55">
        <f t="shared" si="222"/>
        <v>0</v>
      </c>
      <c r="AK980" s="93">
        <f t="shared" si="223"/>
        <v>1</v>
      </c>
      <c r="AL980" s="96" t="str">
        <f t="shared" si="224"/>
        <v/>
      </c>
      <c r="AM980" s="93">
        <f t="shared" si="225"/>
        <v>4</v>
      </c>
      <c r="AN980" s="96" t="b">
        <f t="shared" si="226"/>
        <v>1</v>
      </c>
      <c r="AO980" s="93">
        <f t="shared" si="227"/>
        <v>1</v>
      </c>
      <c r="AP980" s="96" t="str">
        <f t="shared" si="228"/>
        <v/>
      </c>
      <c r="AQ980" s="93" t="str">
        <f t="shared" si="229"/>
        <v/>
      </c>
      <c r="AR980" s="96" t="str">
        <f t="shared" si="230"/>
        <v/>
      </c>
      <c r="AS980" s="93" t="str">
        <f t="shared" si="231"/>
        <v/>
      </c>
      <c r="AT980" s="96" t="b">
        <f t="shared" si="232"/>
        <v>1</v>
      </c>
      <c r="AU980" s="93" t="str">
        <f t="shared" si="233"/>
        <v>APAP-10055</v>
      </c>
    </row>
    <row r="981" spans="1:47" x14ac:dyDescent="0.3">
      <c r="A981" t="s">
        <v>84</v>
      </c>
      <c r="B981" s="164" t="s">
        <v>3415</v>
      </c>
      <c r="C981" t="s">
        <v>3291</v>
      </c>
      <c r="D981" t="s">
        <v>1151</v>
      </c>
      <c r="E981" t="s">
        <v>90</v>
      </c>
      <c r="F981" t="s">
        <v>3178</v>
      </c>
      <c r="H981" t="s">
        <v>3416</v>
      </c>
      <c r="L981" t="s">
        <v>91</v>
      </c>
      <c r="O981" t="s">
        <v>94</v>
      </c>
      <c r="P981" s="33">
        <v>46265.504166666666</v>
      </c>
      <c r="Q981" s="33">
        <v>46265</v>
      </c>
      <c r="R981" s="33">
        <v>46266</v>
      </c>
      <c r="S981" s="33">
        <v>46266</v>
      </c>
      <c r="AH981" s="55" t="str">
        <f t="shared" si="220"/>
        <v/>
      </c>
      <c r="AI981" s="55" t="str">
        <f t="shared" si="221"/>
        <v>FALSO</v>
      </c>
      <c r="AJ981" s="55">
        <f t="shared" si="222"/>
        <v>0</v>
      </c>
      <c r="AK981" s="93" t="str">
        <f t="shared" si="223"/>
        <v/>
      </c>
      <c r="AL981" s="96" t="str">
        <f t="shared" si="224"/>
        <v/>
      </c>
      <c r="AM981" s="93" t="str">
        <f t="shared" si="225"/>
        <v/>
      </c>
      <c r="AN981" s="96" t="str">
        <f t="shared" si="226"/>
        <v/>
      </c>
      <c r="AO981" s="93" t="str">
        <f t="shared" si="227"/>
        <v/>
      </c>
      <c r="AP981" s="96" t="str">
        <f t="shared" si="228"/>
        <v/>
      </c>
      <c r="AQ981" s="93" t="str">
        <f t="shared" si="229"/>
        <v/>
      </c>
      <c r="AR981" s="96" t="str">
        <f t="shared" si="230"/>
        <v/>
      </c>
      <c r="AS981" s="93" t="str">
        <f t="shared" si="231"/>
        <v/>
      </c>
      <c r="AT981" s="96" t="str">
        <f t="shared" si="232"/>
        <v/>
      </c>
      <c r="AU981" s="93" t="str">
        <f t="shared" si="233"/>
        <v/>
      </c>
    </row>
    <row r="982" spans="1:47" x14ac:dyDescent="0.3">
      <c r="A982" t="s">
        <v>84</v>
      </c>
      <c r="B982" s="164" t="s">
        <v>3417</v>
      </c>
      <c r="C982" t="s">
        <v>3291</v>
      </c>
      <c r="D982" t="s">
        <v>1151</v>
      </c>
      <c r="E982" t="s">
        <v>90</v>
      </c>
      <c r="F982" t="s">
        <v>3178</v>
      </c>
      <c r="H982" t="s">
        <v>3418</v>
      </c>
      <c r="L982" t="s">
        <v>91</v>
      </c>
      <c r="O982" t="s">
        <v>94</v>
      </c>
      <c r="P982" s="33">
        <v>46265.48541666667</v>
      </c>
      <c r="Q982" s="33">
        <v>46265</v>
      </c>
      <c r="R982" s="33">
        <v>46267</v>
      </c>
      <c r="S982" s="33">
        <v>46267</v>
      </c>
      <c r="AH982" s="55" t="str">
        <f t="shared" si="220"/>
        <v/>
      </c>
      <c r="AI982" s="55" t="str">
        <f t="shared" si="221"/>
        <v>FALSO</v>
      </c>
      <c r="AJ982" s="55">
        <f t="shared" si="222"/>
        <v>0</v>
      </c>
      <c r="AK982" s="93" t="str">
        <f t="shared" si="223"/>
        <v/>
      </c>
      <c r="AL982" s="96" t="str">
        <f t="shared" si="224"/>
        <v/>
      </c>
      <c r="AM982" s="93" t="str">
        <f t="shared" si="225"/>
        <v/>
      </c>
      <c r="AN982" s="96" t="str">
        <f t="shared" si="226"/>
        <v/>
      </c>
      <c r="AO982" s="93" t="str">
        <f t="shared" si="227"/>
        <v/>
      </c>
      <c r="AP982" s="96" t="str">
        <f t="shared" si="228"/>
        <v/>
      </c>
      <c r="AQ982" s="93" t="str">
        <f t="shared" si="229"/>
        <v/>
      </c>
      <c r="AR982" s="96" t="str">
        <f t="shared" si="230"/>
        <v/>
      </c>
      <c r="AS982" s="93" t="str">
        <f t="shared" si="231"/>
        <v/>
      </c>
      <c r="AT982" s="96" t="str">
        <f t="shared" si="232"/>
        <v/>
      </c>
      <c r="AU982" s="93" t="str">
        <f t="shared" si="233"/>
        <v/>
      </c>
    </row>
    <row r="983" spans="1:47" x14ac:dyDescent="0.3">
      <c r="A983" t="s">
        <v>106</v>
      </c>
      <c r="B983" s="164" t="s">
        <v>3419</v>
      </c>
      <c r="C983" t="s">
        <v>3291</v>
      </c>
      <c r="D983" t="s">
        <v>1151</v>
      </c>
      <c r="E983" t="s">
        <v>90</v>
      </c>
      <c r="F983" t="s">
        <v>3178</v>
      </c>
      <c r="H983" t="s">
        <v>3420</v>
      </c>
      <c r="J983">
        <v>28800</v>
      </c>
      <c r="L983" t="s">
        <v>91</v>
      </c>
      <c r="M983" s="164" t="s">
        <v>3187</v>
      </c>
      <c r="N983" t="s">
        <v>99</v>
      </c>
      <c r="O983" t="s">
        <v>94</v>
      </c>
      <c r="P983" s="33">
        <v>46265.443749999999</v>
      </c>
      <c r="Q983" s="33">
        <v>46265</v>
      </c>
      <c r="R983" s="33">
        <v>46268</v>
      </c>
      <c r="S983" s="33">
        <v>46268</v>
      </c>
      <c r="T983" s="33">
        <v>46268</v>
      </c>
      <c r="U983" s="33">
        <v>46276</v>
      </c>
      <c r="V983" s="33">
        <v>46276</v>
      </c>
      <c r="Y983">
        <v>1</v>
      </c>
      <c r="AB983">
        <v>9</v>
      </c>
      <c r="AH983" s="55">
        <f t="shared" si="220"/>
        <v>8</v>
      </c>
      <c r="AI983" s="55" t="str">
        <f t="shared" si="221"/>
        <v>FALSO</v>
      </c>
      <c r="AJ983" s="55">
        <f t="shared" si="222"/>
        <v>0</v>
      </c>
      <c r="AK983" s="93">
        <f t="shared" si="223"/>
        <v>1</v>
      </c>
      <c r="AL983" s="96" t="str">
        <f t="shared" si="224"/>
        <v/>
      </c>
      <c r="AM983" s="93">
        <f t="shared" si="225"/>
        <v>1</v>
      </c>
      <c r="AN983" s="96" t="b">
        <f t="shared" si="226"/>
        <v>1</v>
      </c>
      <c r="AO983" s="93">
        <f t="shared" si="227"/>
        <v>6</v>
      </c>
      <c r="AP983" s="96" t="str">
        <f t="shared" si="228"/>
        <v/>
      </c>
      <c r="AQ983" s="93" t="str">
        <f t="shared" si="229"/>
        <v/>
      </c>
      <c r="AR983" s="96" t="str">
        <f t="shared" si="230"/>
        <v/>
      </c>
      <c r="AS983" s="93">
        <f t="shared" si="231"/>
        <v>9</v>
      </c>
      <c r="AT983" s="96" t="b">
        <f t="shared" si="232"/>
        <v>1</v>
      </c>
      <c r="AU983" s="93" t="str">
        <f t="shared" si="233"/>
        <v>SGGU-5187</v>
      </c>
    </row>
    <row r="984" spans="1:47" x14ac:dyDescent="0.3">
      <c r="A984" t="s">
        <v>84</v>
      </c>
      <c r="B984" s="164" t="s">
        <v>3421</v>
      </c>
      <c r="C984" t="s">
        <v>3291</v>
      </c>
      <c r="D984" t="s">
        <v>1151</v>
      </c>
      <c r="E984" t="s">
        <v>90</v>
      </c>
      <c r="F984" t="s">
        <v>3178</v>
      </c>
      <c r="H984" t="s">
        <v>3422</v>
      </c>
      <c r="L984" t="s">
        <v>91</v>
      </c>
      <c r="O984" t="s">
        <v>135</v>
      </c>
      <c r="P984" s="33">
        <v>46265.401388888888</v>
      </c>
      <c r="Q984" s="33">
        <v>46265</v>
      </c>
      <c r="R984" s="33">
        <v>46265</v>
      </c>
      <c r="AH984" s="55" t="str">
        <f t="shared" si="220"/>
        <v/>
      </c>
      <c r="AI984" s="55" t="str">
        <f t="shared" si="221"/>
        <v>FALSO</v>
      </c>
      <c r="AJ984" s="55">
        <f t="shared" si="222"/>
        <v>0</v>
      </c>
      <c r="AK984" s="93" t="str">
        <f t="shared" si="223"/>
        <v/>
      </c>
      <c r="AL984" s="96" t="str">
        <f t="shared" si="224"/>
        <v/>
      </c>
      <c r="AM984" s="93" t="str">
        <f t="shared" si="225"/>
        <v/>
      </c>
      <c r="AN984" s="96" t="str">
        <f t="shared" si="226"/>
        <v/>
      </c>
      <c r="AO984" s="93" t="str">
        <f t="shared" si="227"/>
        <v/>
      </c>
      <c r="AP984" s="96" t="str">
        <f t="shared" si="228"/>
        <v/>
      </c>
      <c r="AQ984" s="93" t="str">
        <f t="shared" si="229"/>
        <v/>
      </c>
      <c r="AR984" s="96" t="str">
        <f t="shared" si="230"/>
        <v/>
      </c>
      <c r="AS984" s="93" t="str">
        <f t="shared" si="231"/>
        <v/>
      </c>
      <c r="AT984" s="96" t="str">
        <f t="shared" si="232"/>
        <v/>
      </c>
      <c r="AU984" s="93" t="str">
        <f t="shared" si="233"/>
        <v/>
      </c>
    </row>
    <row r="985" spans="1:47" x14ac:dyDescent="0.3">
      <c r="A985" t="s">
        <v>84</v>
      </c>
      <c r="B985" s="164" t="s">
        <v>3423</v>
      </c>
      <c r="C985" t="s">
        <v>3291</v>
      </c>
      <c r="D985" t="s">
        <v>1151</v>
      </c>
      <c r="E985" t="s">
        <v>90</v>
      </c>
      <c r="F985" t="s">
        <v>3178</v>
      </c>
      <c r="H985" t="s">
        <v>3424</v>
      </c>
      <c r="L985" t="s">
        <v>91</v>
      </c>
      <c r="O985" t="s">
        <v>135</v>
      </c>
      <c r="P985" s="33">
        <v>46263.457638888889</v>
      </c>
      <c r="Q985" s="33">
        <v>46265</v>
      </c>
      <c r="R985" s="33">
        <v>46265</v>
      </c>
      <c r="AH985" s="55" t="str">
        <f t="shared" si="220"/>
        <v/>
      </c>
      <c r="AI985" s="55" t="str">
        <f t="shared" si="221"/>
        <v>FALSO</v>
      </c>
      <c r="AJ985" s="55">
        <f t="shared" si="222"/>
        <v>0</v>
      </c>
      <c r="AK985" s="93" t="str">
        <f t="shared" si="223"/>
        <v/>
      </c>
      <c r="AL985" s="96" t="str">
        <f t="shared" si="224"/>
        <v/>
      </c>
      <c r="AM985" s="93" t="str">
        <f t="shared" si="225"/>
        <v/>
      </c>
      <c r="AN985" s="96" t="str">
        <f t="shared" si="226"/>
        <v/>
      </c>
      <c r="AO985" s="93" t="str">
        <f t="shared" si="227"/>
        <v/>
      </c>
      <c r="AP985" s="96" t="str">
        <f t="shared" si="228"/>
        <v/>
      </c>
      <c r="AQ985" s="93" t="str">
        <f t="shared" si="229"/>
        <v/>
      </c>
      <c r="AR985" s="96" t="str">
        <f t="shared" si="230"/>
        <v/>
      </c>
      <c r="AS985" s="93" t="str">
        <f t="shared" si="231"/>
        <v/>
      </c>
      <c r="AT985" s="96" t="str">
        <f t="shared" si="232"/>
        <v/>
      </c>
      <c r="AU985" s="93" t="str">
        <f t="shared" si="233"/>
        <v/>
      </c>
    </row>
    <row r="986" spans="1:47" x14ac:dyDescent="0.3">
      <c r="A986" t="s">
        <v>84</v>
      </c>
      <c r="B986" s="164" t="s">
        <v>3425</v>
      </c>
      <c r="C986" t="s">
        <v>3291</v>
      </c>
      <c r="D986" t="s">
        <v>1151</v>
      </c>
      <c r="E986" t="s">
        <v>90</v>
      </c>
      <c r="F986" t="s">
        <v>3178</v>
      </c>
      <c r="H986" t="s">
        <v>1663</v>
      </c>
      <c r="L986" t="s">
        <v>91</v>
      </c>
      <c r="O986" t="s">
        <v>135</v>
      </c>
      <c r="P986" s="33">
        <v>46263.436111111114</v>
      </c>
      <c r="Q986" s="33">
        <v>46265</v>
      </c>
      <c r="R986" s="33">
        <v>46265</v>
      </c>
      <c r="AH986" s="55" t="str">
        <f t="shared" si="220"/>
        <v/>
      </c>
      <c r="AI986" s="55" t="str">
        <f t="shared" si="221"/>
        <v>FALSO</v>
      </c>
      <c r="AJ986" s="55">
        <f t="shared" si="222"/>
        <v>0</v>
      </c>
      <c r="AK986" s="93" t="str">
        <f t="shared" si="223"/>
        <v/>
      </c>
      <c r="AL986" s="96" t="str">
        <f t="shared" si="224"/>
        <v/>
      </c>
      <c r="AM986" s="93" t="str">
        <f t="shared" si="225"/>
        <v/>
      </c>
      <c r="AN986" s="96" t="str">
        <f t="shared" si="226"/>
        <v/>
      </c>
      <c r="AO986" s="93" t="str">
        <f t="shared" si="227"/>
        <v/>
      </c>
      <c r="AP986" s="96" t="str">
        <f t="shared" si="228"/>
        <v/>
      </c>
      <c r="AQ986" s="93" t="str">
        <f t="shared" si="229"/>
        <v/>
      </c>
      <c r="AR986" s="96" t="str">
        <f t="shared" si="230"/>
        <v/>
      </c>
      <c r="AS986" s="93" t="str">
        <f t="shared" si="231"/>
        <v/>
      </c>
      <c r="AT986" s="96" t="str">
        <f t="shared" si="232"/>
        <v/>
      </c>
      <c r="AU986" s="93" t="str">
        <f t="shared" si="233"/>
        <v/>
      </c>
    </row>
    <row r="987" spans="1:47" x14ac:dyDescent="0.3">
      <c r="A987" t="s">
        <v>84</v>
      </c>
      <c r="B987" s="164" t="s">
        <v>3426</v>
      </c>
      <c r="C987" t="s">
        <v>3291</v>
      </c>
      <c r="D987" t="s">
        <v>1151</v>
      </c>
      <c r="E987" t="s">
        <v>90</v>
      </c>
      <c r="F987" t="s">
        <v>3178</v>
      </c>
      <c r="H987" t="s">
        <v>3427</v>
      </c>
      <c r="L987" t="s">
        <v>91</v>
      </c>
      <c r="O987" t="s">
        <v>135</v>
      </c>
      <c r="P987" s="33">
        <v>46262.847916666666</v>
      </c>
      <c r="Q987" s="33">
        <v>46265</v>
      </c>
      <c r="R987" s="33">
        <v>46263</v>
      </c>
      <c r="AH987" s="55" t="str">
        <f t="shared" si="220"/>
        <v/>
      </c>
      <c r="AI987" s="55" t="str">
        <f t="shared" si="221"/>
        <v>FALSO</v>
      </c>
      <c r="AJ987" s="55">
        <f t="shared" si="222"/>
        <v>0</v>
      </c>
      <c r="AK987" s="93" t="str">
        <f t="shared" si="223"/>
        <v/>
      </c>
      <c r="AL987" s="96" t="str">
        <f t="shared" si="224"/>
        <v/>
      </c>
      <c r="AM987" s="93" t="str">
        <f t="shared" si="225"/>
        <v/>
      </c>
      <c r="AN987" s="96" t="str">
        <f t="shared" si="226"/>
        <v/>
      </c>
      <c r="AO987" s="93" t="str">
        <f t="shared" si="227"/>
        <v/>
      </c>
      <c r="AP987" s="96" t="str">
        <f t="shared" si="228"/>
        <v/>
      </c>
      <c r="AQ987" s="93" t="str">
        <f t="shared" si="229"/>
        <v/>
      </c>
      <c r="AR987" s="96" t="str">
        <f t="shared" si="230"/>
        <v/>
      </c>
      <c r="AS987" s="93" t="str">
        <f t="shared" si="231"/>
        <v/>
      </c>
      <c r="AT987" s="96" t="str">
        <f t="shared" si="232"/>
        <v/>
      </c>
      <c r="AU987" s="93" t="str">
        <f t="shared" si="233"/>
        <v/>
      </c>
    </row>
    <row r="988" spans="1:47" x14ac:dyDescent="0.3">
      <c r="A988" t="s">
        <v>84</v>
      </c>
      <c r="B988" s="164" t="s">
        <v>3428</v>
      </c>
      <c r="C988" t="s">
        <v>3291</v>
      </c>
      <c r="D988" t="s">
        <v>1151</v>
      </c>
      <c r="E988" t="s">
        <v>90</v>
      </c>
      <c r="F988" t="s">
        <v>3178</v>
      </c>
      <c r="H988" t="s">
        <v>3429</v>
      </c>
      <c r="L988" t="s">
        <v>91</v>
      </c>
      <c r="O988" t="s">
        <v>135</v>
      </c>
      <c r="P988" s="33">
        <v>46262.745138888888</v>
      </c>
      <c r="Q988" s="33">
        <v>46265</v>
      </c>
      <c r="R988" s="33">
        <v>46263</v>
      </c>
      <c r="AH988" s="55" t="str">
        <f t="shared" si="220"/>
        <v/>
      </c>
      <c r="AI988" s="55" t="str">
        <f t="shared" si="221"/>
        <v>FALSO</v>
      </c>
      <c r="AJ988" s="55">
        <f t="shared" si="222"/>
        <v>0</v>
      </c>
      <c r="AK988" s="93" t="str">
        <f t="shared" si="223"/>
        <v/>
      </c>
      <c r="AL988" s="96" t="str">
        <f t="shared" si="224"/>
        <v/>
      </c>
      <c r="AM988" s="93" t="str">
        <f t="shared" si="225"/>
        <v/>
      </c>
      <c r="AN988" s="96" t="str">
        <f t="shared" si="226"/>
        <v/>
      </c>
      <c r="AO988" s="93" t="str">
        <f t="shared" si="227"/>
        <v/>
      </c>
      <c r="AP988" s="96" t="str">
        <f t="shared" si="228"/>
        <v/>
      </c>
      <c r="AQ988" s="93" t="str">
        <f t="shared" si="229"/>
        <v/>
      </c>
      <c r="AR988" s="96" t="str">
        <f t="shared" si="230"/>
        <v/>
      </c>
      <c r="AS988" s="93" t="str">
        <f t="shared" si="231"/>
        <v/>
      </c>
      <c r="AT988" s="96" t="str">
        <f t="shared" si="232"/>
        <v/>
      </c>
      <c r="AU988" s="93" t="str">
        <f t="shared" si="233"/>
        <v/>
      </c>
    </row>
    <row r="989" spans="1:47" x14ac:dyDescent="0.3">
      <c r="A989" t="s">
        <v>84</v>
      </c>
      <c r="B989" s="164" t="s">
        <v>3430</v>
      </c>
      <c r="C989" t="s">
        <v>3431</v>
      </c>
      <c r="D989" t="s">
        <v>1151</v>
      </c>
      <c r="E989" t="s">
        <v>90</v>
      </c>
      <c r="F989" t="s">
        <v>3178</v>
      </c>
      <c r="H989" t="s">
        <v>3332</v>
      </c>
      <c r="L989" t="s">
        <v>91</v>
      </c>
      <c r="O989" t="s">
        <v>94</v>
      </c>
      <c r="P989" s="33">
        <v>46262.670138888891</v>
      </c>
      <c r="Q989" s="33">
        <v>46251</v>
      </c>
      <c r="R989" s="33">
        <v>46263</v>
      </c>
      <c r="S989" s="33">
        <v>46263</v>
      </c>
      <c r="AH989" s="55" t="str">
        <f t="shared" si="220"/>
        <v/>
      </c>
      <c r="AI989" s="55" t="str">
        <f t="shared" si="221"/>
        <v>FALSO</v>
      </c>
      <c r="AJ989" s="55">
        <f t="shared" si="222"/>
        <v>0</v>
      </c>
      <c r="AK989" s="93" t="str">
        <f t="shared" si="223"/>
        <v/>
      </c>
      <c r="AL989" s="96" t="str">
        <f t="shared" si="224"/>
        <v/>
      </c>
      <c r="AM989" s="93" t="str">
        <f t="shared" si="225"/>
        <v/>
      </c>
      <c r="AN989" s="96" t="str">
        <f t="shared" si="226"/>
        <v/>
      </c>
      <c r="AO989" s="93" t="str">
        <f t="shared" si="227"/>
        <v/>
      </c>
      <c r="AP989" s="96" t="str">
        <f t="shared" si="228"/>
        <v/>
      </c>
      <c r="AQ989" s="93" t="str">
        <f t="shared" si="229"/>
        <v/>
      </c>
      <c r="AR989" s="96" t="str">
        <f t="shared" si="230"/>
        <v/>
      </c>
      <c r="AS989" s="93" t="str">
        <f t="shared" si="231"/>
        <v/>
      </c>
      <c r="AT989" s="96" t="str">
        <f t="shared" si="232"/>
        <v/>
      </c>
      <c r="AU989" s="93" t="str">
        <f t="shared" si="233"/>
        <v/>
      </c>
    </row>
    <row r="990" spans="1:47" x14ac:dyDescent="0.3">
      <c r="A990" t="s">
        <v>106</v>
      </c>
      <c r="B990" s="164" t="s">
        <v>3432</v>
      </c>
      <c r="C990" t="s">
        <v>3291</v>
      </c>
      <c r="D990" t="s">
        <v>1151</v>
      </c>
      <c r="E990" t="s">
        <v>90</v>
      </c>
      <c r="F990" t="s">
        <v>3178</v>
      </c>
      <c r="H990" t="s">
        <v>3433</v>
      </c>
      <c r="J990">
        <v>43200</v>
      </c>
      <c r="L990" t="s">
        <v>91</v>
      </c>
      <c r="M990" s="164" t="s">
        <v>3187</v>
      </c>
      <c r="N990" t="s">
        <v>99</v>
      </c>
      <c r="O990" t="s">
        <v>94</v>
      </c>
      <c r="P990" s="33">
        <v>46262.64166666667</v>
      </c>
      <c r="Q990" s="33">
        <v>46265</v>
      </c>
      <c r="R990" s="33">
        <v>46266</v>
      </c>
      <c r="S990" s="33">
        <v>46266</v>
      </c>
      <c r="T990" s="33">
        <v>46266</v>
      </c>
      <c r="U990" s="33">
        <v>46276</v>
      </c>
      <c r="V990" s="33">
        <v>46276</v>
      </c>
      <c r="Y990">
        <v>1</v>
      </c>
      <c r="AB990">
        <v>10</v>
      </c>
      <c r="AH990" s="55">
        <f t="shared" si="220"/>
        <v>12</v>
      </c>
      <c r="AI990" s="55" t="str">
        <f t="shared" si="221"/>
        <v>FALSO</v>
      </c>
      <c r="AJ990" s="55">
        <f t="shared" si="222"/>
        <v>0</v>
      </c>
      <c r="AK990" s="93">
        <f t="shared" si="223"/>
        <v>1</v>
      </c>
      <c r="AL990" s="96" t="str">
        <f t="shared" si="224"/>
        <v/>
      </c>
      <c r="AM990" s="93">
        <f t="shared" si="225"/>
        <v>1</v>
      </c>
      <c r="AN990" s="96" t="b">
        <f t="shared" si="226"/>
        <v>1</v>
      </c>
      <c r="AO990" s="93">
        <f t="shared" si="227"/>
        <v>8</v>
      </c>
      <c r="AP990" s="96" t="str">
        <f t="shared" si="228"/>
        <v/>
      </c>
      <c r="AQ990" s="93" t="str">
        <f t="shared" si="229"/>
        <v/>
      </c>
      <c r="AR990" s="96" t="str">
        <f t="shared" si="230"/>
        <v/>
      </c>
      <c r="AS990" s="93">
        <f t="shared" si="231"/>
        <v>10</v>
      </c>
      <c r="AT990" s="96" t="b">
        <f t="shared" si="232"/>
        <v>1</v>
      </c>
      <c r="AU990" s="93" t="str">
        <f t="shared" si="233"/>
        <v>SGGU-5187</v>
      </c>
    </row>
    <row r="991" spans="1:47" x14ac:dyDescent="0.3">
      <c r="A991" t="s">
        <v>84</v>
      </c>
      <c r="B991" s="164" t="s">
        <v>3434</v>
      </c>
      <c r="C991" t="s">
        <v>3431</v>
      </c>
      <c r="D991" t="s">
        <v>1151</v>
      </c>
      <c r="E991" t="s">
        <v>90</v>
      </c>
      <c r="F991" t="s">
        <v>3178</v>
      </c>
      <c r="H991" t="s">
        <v>3435</v>
      </c>
      <c r="J991">
        <v>5400</v>
      </c>
      <c r="L991" t="s">
        <v>91</v>
      </c>
      <c r="O991" t="s">
        <v>94</v>
      </c>
      <c r="P991" s="33">
        <v>46262.62222222222</v>
      </c>
      <c r="Q991" s="33">
        <v>46251</v>
      </c>
      <c r="R991" s="33">
        <v>46267</v>
      </c>
      <c r="S991" s="33">
        <v>46267</v>
      </c>
      <c r="AH991" s="55">
        <f t="shared" si="220"/>
        <v>1.5</v>
      </c>
      <c r="AI991" s="55" t="str">
        <f t="shared" si="221"/>
        <v>FALSO</v>
      </c>
      <c r="AJ991" s="55">
        <f t="shared" si="222"/>
        <v>0</v>
      </c>
      <c r="AK991" s="93" t="str">
        <f t="shared" si="223"/>
        <v/>
      </c>
      <c r="AL991" s="96" t="str">
        <f t="shared" si="224"/>
        <v/>
      </c>
      <c r="AM991" s="93" t="str">
        <f t="shared" si="225"/>
        <v/>
      </c>
      <c r="AN991" s="96" t="str">
        <f t="shared" si="226"/>
        <v/>
      </c>
      <c r="AO991" s="93" t="str">
        <f t="shared" si="227"/>
        <v/>
      </c>
      <c r="AP991" s="96" t="str">
        <f t="shared" si="228"/>
        <v/>
      </c>
      <c r="AQ991" s="93" t="str">
        <f t="shared" si="229"/>
        <v/>
      </c>
      <c r="AR991" s="96" t="str">
        <f t="shared" si="230"/>
        <v/>
      </c>
      <c r="AS991" s="93" t="str">
        <f t="shared" si="231"/>
        <v/>
      </c>
      <c r="AT991" s="96" t="str">
        <f t="shared" si="232"/>
        <v/>
      </c>
      <c r="AU991" s="93" t="str">
        <f t="shared" si="233"/>
        <v/>
      </c>
    </row>
    <row r="992" spans="1:47" x14ac:dyDescent="0.3">
      <c r="A992" t="s">
        <v>108</v>
      </c>
      <c r="B992" s="164" t="s">
        <v>3436</v>
      </c>
      <c r="C992" t="s">
        <v>3291</v>
      </c>
      <c r="D992" t="s">
        <v>1151</v>
      </c>
      <c r="E992" t="s">
        <v>90</v>
      </c>
      <c r="F992" t="s">
        <v>3178</v>
      </c>
      <c r="G992">
        <v>2</v>
      </c>
      <c r="H992" t="s">
        <v>3437</v>
      </c>
      <c r="I992">
        <v>2</v>
      </c>
      <c r="J992">
        <v>14400</v>
      </c>
      <c r="L992" t="s">
        <v>91</v>
      </c>
      <c r="M992" s="164" t="s">
        <v>3187</v>
      </c>
      <c r="N992" t="s">
        <v>99</v>
      </c>
      <c r="O992" t="s">
        <v>94</v>
      </c>
      <c r="P992" s="33">
        <v>46262.479166666664</v>
      </c>
      <c r="Q992" s="33">
        <v>46265</v>
      </c>
      <c r="R992" s="33">
        <v>46276</v>
      </c>
      <c r="S992" s="33">
        <v>46276</v>
      </c>
      <c r="T992" s="33">
        <v>46276</v>
      </c>
      <c r="U992" s="33">
        <v>46276</v>
      </c>
      <c r="V992" s="33">
        <v>46276</v>
      </c>
      <c r="Y992">
        <v>1</v>
      </c>
      <c r="AB992">
        <v>10</v>
      </c>
      <c r="AH992" s="55">
        <f t="shared" si="220"/>
        <v>4</v>
      </c>
      <c r="AI992" s="55" t="str">
        <f t="shared" si="221"/>
        <v>FALSO</v>
      </c>
      <c r="AJ992" s="55">
        <f t="shared" si="222"/>
        <v>0</v>
      </c>
      <c r="AK992" s="93">
        <f t="shared" si="223"/>
        <v>1</v>
      </c>
      <c r="AL992" s="96" t="str">
        <f t="shared" si="224"/>
        <v/>
      </c>
      <c r="AM992" s="93">
        <f t="shared" si="225"/>
        <v>1</v>
      </c>
      <c r="AN992" s="96" t="b">
        <f t="shared" si="226"/>
        <v>1</v>
      </c>
      <c r="AO992" s="93">
        <f t="shared" si="227"/>
        <v>1</v>
      </c>
      <c r="AP992" s="96" t="str">
        <f t="shared" si="228"/>
        <v/>
      </c>
      <c r="AQ992" s="93" t="str">
        <f t="shared" si="229"/>
        <v/>
      </c>
      <c r="AR992" s="96" t="str">
        <f t="shared" si="230"/>
        <v/>
      </c>
      <c r="AS992" s="93">
        <f t="shared" si="231"/>
        <v>10</v>
      </c>
      <c r="AT992" s="96" t="b">
        <f t="shared" si="232"/>
        <v>1</v>
      </c>
      <c r="AU992" s="93" t="str">
        <f t="shared" si="233"/>
        <v>SGGU-5187</v>
      </c>
    </row>
    <row r="993" spans="1:47" x14ac:dyDescent="0.3">
      <c r="A993" t="s">
        <v>84</v>
      </c>
      <c r="B993" s="164" t="s">
        <v>3438</v>
      </c>
      <c r="C993" t="s">
        <v>3439</v>
      </c>
      <c r="D993" t="s">
        <v>1151</v>
      </c>
      <c r="E993" t="s">
        <v>90</v>
      </c>
      <c r="F993" t="s">
        <v>3178</v>
      </c>
      <c r="H993" t="s">
        <v>3440</v>
      </c>
      <c r="L993" t="s">
        <v>91</v>
      </c>
      <c r="O993" t="s">
        <v>135</v>
      </c>
      <c r="P993" s="33">
        <v>46262.472916666666</v>
      </c>
      <c r="Q993" s="33">
        <v>46251</v>
      </c>
      <c r="R993" s="33">
        <v>46262</v>
      </c>
      <c r="AH993" s="55" t="str">
        <f t="shared" si="220"/>
        <v/>
      </c>
      <c r="AI993" s="55" t="str">
        <f t="shared" si="221"/>
        <v>FALSO</v>
      </c>
      <c r="AJ993" s="55">
        <f t="shared" si="222"/>
        <v>0</v>
      </c>
      <c r="AK993" s="93" t="str">
        <f t="shared" si="223"/>
        <v/>
      </c>
      <c r="AL993" s="96" t="str">
        <f t="shared" si="224"/>
        <v/>
      </c>
      <c r="AM993" s="93" t="str">
        <f t="shared" si="225"/>
        <v/>
      </c>
      <c r="AN993" s="96" t="str">
        <f t="shared" si="226"/>
        <v/>
      </c>
      <c r="AO993" s="93" t="str">
        <f t="shared" si="227"/>
        <v/>
      </c>
      <c r="AP993" s="96" t="str">
        <f t="shared" si="228"/>
        <v/>
      </c>
      <c r="AQ993" s="93" t="str">
        <f t="shared" si="229"/>
        <v/>
      </c>
      <c r="AR993" s="96" t="str">
        <f t="shared" si="230"/>
        <v/>
      </c>
      <c r="AS993" s="93" t="str">
        <f t="shared" si="231"/>
        <v/>
      </c>
      <c r="AT993" s="96" t="str">
        <f t="shared" si="232"/>
        <v/>
      </c>
      <c r="AU993" s="93" t="str">
        <f t="shared" si="233"/>
        <v/>
      </c>
    </row>
    <row r="994" spans="1:47" x14ac:dyDescent="0.3">
      <c r="A994" t="s">
        <v>84</v>
      </c>
      <c r="B994" s="164" t="s">
        <v>3441</v>
      </c>
      <c r="C994" t="s">
        <v>3431</v>
      </c>
      <c r="D994" t="s">
        <v>1151</v>
      </c>
      <c r="E994" t="s">
        <v>90</v>
      </c>
      <c r="F994" t="s">
        <v>3178</v>
      </c>
      <c r="H994" t="s">
        <v>2609</v>
      </c>
      <c r="L994" t="s">
        <v>91</v>
      </c>
      <c r="O994" t="s">
        <v>135</v>
      </c>
      <c r="P994" s="33">
        <v>46261.759722222225</v>
      </c>
      <c r="Q994" s="33">
        <v>46251</v>
      </c>
      <c r="R994" s="33">
        <v>46265</v>
      </c>
      <c r="S994" s="33">
        <v>46265</v>
      </c>
      <c r="AH994" s="55" t="str">
        <f t="shared" si="220"/>
        <v/>
      </c>
      <c r="AI994" s="55" t="str">
        <f t="shared" si="221"/>
        <v>FALSO</v>
      </c>
      <c r="AJ994" s="55">
        <f t="shared" si="222"/>
        <v>0</v>
      </c>
      <c r="AK994" s="93" t="str">
        <f t="shared" si="223"/>
        <v/>
      </c>
      <c r="AL994" s="96" t="str">
        <f t="shared" si="224"/>
        <v/>
      </c>
      <c r="AM994" s="93" t="str">
        <f t="shared" si="225"/>
        <v/>
      </c>
      <c r="AN994" s="96" t="str">
        <f t="shared" si="226"/>
        <v/>
      </c>
      <c r="AO994" s="93" t="str">
        <f t="shared" si="227"/>
        <v/>
      </c>
      <c r="AP994" s="96" t="str">
        <f t="shared" si="228"/>
        <v/>
      </c>
      <c r="AQ994" s="93" t="str">
        <f t="shared" si="229"/>
        <v/>
      </c>
      <c r="AR994" s="96" t="str">
        <f t="shared" si="230"/>
        <v/>
      </c>
      <c r="AS994" s="93" t="str">
        <f t="shared" si="231"/>
        <v/>
      </c>
      <c r="AT994" s="96" t="str">
        <f t="shared" si="232"/>
        <v/>
      </c>
      <c r="AU994" s="93" t="str">
        <f t="shared" si="233"/>
        <v/>
      </c>
    </row>
    <row r="995" spans="1:47" x14ac:dyDescent="0.3">
      <c r="A995" t="s">
        <v>84</v>
      </c>
      <c r="B995" s="164" t="s">
        <v>3442</v>
      </c>
      <c r="C995" t="s">
        <v>3431</v>
      </c>
      <c r="D995" t="s">
        <v>1151</v>
      </c>
      <c r="E995" t="s">
        <v>90</v>
      </c>
      <c r="F995" t="s">
        <v>3178</v>
      </c>
      <c r="H995" t="s">
        <v>3443</v>
      </c>
      <c r="J995">
        <v>1800</v>
      </c>
      <c r="L995" t="s">
        <v>91</v>
      </c>
      <c r="O995" t="s">
        <v>135</v>
      </c>
      <c r="P995" s="33">
        <v>46261.686805555553</v>
      </c>
      <c r="Q995" s="33">
        <v>46251</v>
      </c>
      <c r="R995" s="33">
        <v>46266</v>
      </c>
      <c r="S995" s="33">
        <v>46273</v>
      </c>
      <c r="AH995" s="55">
        <f t="shared" si="220"/>
        <v>0.5</v>
      </c>
      <c r="AI995" s="55" t="str">
        <f t="shared" si="221"/>
        <v>FALSO</v>
      </c>
      <c r="AJ995" s="55">
        <f t="shared" si="222"/>
        <v>0</v>
      </c>
      <c r="AK995" s="93" t="str">
        <f t="shared" si="223"/>
        <v/>
      </c>
      <c r="AL995" s="96" t="str">
        <f t="shared" si="224"/>
        <v/>
      </c>
      <c r="AM995" s="93" t="str">
        <f t="shared" si="225"/>
        <v/>
      </c>
      <c r="AN995" s="96" t="str">
        <f t="shared" si="226"/>
        <v/>
      </c>
      <c r="AO995" s="93" t="str">
        <f t="shared" si="227"/>
        <v/>
      </c>
      <c r="AP995" s="96" t="str">
        <f t="shared" si="228"/>
        <v/>
      </c>
      <c r="AQ995" s="93" t="str">
        <f t="shared" si="229"/>
        <v/>
      </c>
      <c r="AR995" s="96" t="str">
        <f t="shared" si="230"/>
        <v/>
      </c>
      <c r="AS995" s="93" t="str">
        <f t="shared" si="231"/>
        <v/>
      </c>
      <c r="AT995" s="96" t="str">
        <f t="shared" si="232"/>
        <v/>
      </c>
      <c r="AU995" s="93" t="str">
        <f t="shared" si="233"/>
        <v/>
      </c>
    </row>
    <row r="996" spans="1:47" x14ac:dyDescent="0.3">
      <c r="A996" t="s">
        <v>84</v>
      </c>
      <c r="B996" s="164" t="s">
        <v>3444</v>
      </c>
      <c r="C996" t="s">
        <v>3431</v>
      </c>
      <c r="D996" t="s">
        <v>1151</v>
      </c>
      <c r="E996" t="s">
        <v>90</v>
      </c>
      <c r="F996" t="s">
        <v>3178</v>
      </c>
      <c r="H996" t="s">
        <v>3445</v>
      </c>
      <c r="J996">
        <v>5400</v>
      </c>
      <c r="L996" t="s">
        <v>91</v>
      </c>
      <c r="O996" t="s">
        <v>135</v>
      </c>
      <c r="P996" s="33">
        <v>46261.681944444441</v>
      </c>
      <c r="Q996" s="33">
        <v>46251</v>
      </c>
      <c r="R996" s="33">
        <v>46265</v>
      </c>
      <c r="S996" s="33">
        <v>46265</v>
      </c>
      <c r="AH996" s="55">
        <f t="shared" si="220"/>
        <v>1.5</v>
      </c>
      <c r="AI996" s="55" t="str">
        <f t="shared" si="221"/>
        <v>FALSO</v>
      </c>
      <c r="AJ996" s="55">
        <f t="shared" si="222"/>
        <v>0</v>
      </c>
      <c r="AK996" s="93" t="str">
        <f t="shared" si="223"/>
        <v/>
      </c>
      <c r="AL996" s="96" t="str">
        <f t="shared" si="224"/>
        <v/>
      </c>
      <c r="AM996" s="93" t="str">
        <f t="shared" si="225"/>
        <v/>
      </c>
      <c r="AN996" s="96" t="str">
        <f t="shared" si="226"/>
        <v/>
      </c>
      <c r="AO996" s="93" t="str">
        <f t="shared" si="227"/>
        <v/>
      </c>
      <c r="AP996" s="96" t="str">
        <f t="shared" si="228"/>
        <v/>
      </c>
      <c r="AQ996" s="93" t="str">
        <f t="shared" si="229"/>
        <v/>
      </c>
      <c r="AR996" s="96" t="str">
        <f t="shared" si="230"/>
        <v/>
      </c>
      <c r="AS996" s="93" t="str">
        <f t="shared" si="231"/>
        <v/>
      </c>
      <c r="AT996" s="96" t="str">
        <f t="shared" si="232"/>
        <v/>
      </c>
      <c r="AU996" s="93" t="str">
        <f t="shared" si="233"/>
        <v/>
      </c>
    </row>
    <row r="997" spans="1:47" x14ac:dyDescent="0.3">
      <c r="A997" t="s">
        <v>106</v>
      </c>
      <c r="B997" s="164" t="s">
        <v>3446</v>
      </c>
      <c r="C997" t="s">
        <v>3291</v>
      </c>
      <c r="D997" t="s">
        <v>1151</v>
      </c>
      <c r="E997" t="s">
        <v>90</v>
      </c>
      <c r="F997" t="s">
        <v>3178</v>
      </c>
      <c r="H997" t="s">
        <v>3447</v>
      </c>
      <c r="J997">
        <v>36000</v>
      </c>
      <c r="L997" t="s">
        <v>91</v>
      </c>
      <c r="M997" s="164" t="s">
        <v>3187</v>
      </c>
      <c r="N997" t="s">
        <v>99</v>
      </c>
      <c r="O997" t="s">
        <v>94</v>
      </c>
      <c r="P997" s="33">
        <v>46261.51666666667</v>
      </c>
      <c r="Q997" s="33">
        <v>46265</v>
      </c>
      <c r="R997" s="33">
        <v>46267</v>
      </c>
      <c r="S997" s="33">
        <v>46267</v>
      </c>
      <c r="T997" s="33">
        <v>46267</v>
      </c>
      <c r="U997" s="33">
        <v>46276</v>
      </c>
      <c r="V997" s="33">
        <v>46276</v>
      </c>
      <c r="Y997">
        <v>1</v>
      </c>
      <c r="AB997">
        <v>11</v>
      </c>
      <c r="AH997" s="55">
        <f t="shared" si="220"/>
        <v>10</v>
      </c>
      <c r="AI997" s="55" t="str">
        <f t="shared" si="221"/>
        <v>FALSO</v>
      </c>
      <c r="AJ997" s="55">
        <f t="shared" si="222"/>
        <v>0</v>
      </c>
      <c r="AK997" s="93">
        <f t="shared" si="223"/>
        <v>2</v>
      </c>
      <c r="AL997" s="96" t="str">
        <f t="shared" si="224"/>
        <v/>
      </c>
      <c r="AM997" s="93">
        <f t="shared" si="225"/>
        <v>1</v>
      </c>
      <c r="AN997" s="96" t="b">
        <f t="shared" si="226"/>
        <v>1</v>
      </c>
      <c r="AO997" s="93">
        <f t="shared" si="227"/>
        <v>7</v>
      </c>
      <c r="AP997" s="96" t="str">
        <f t="shared" si="228"/>
        <v/>
      </c>
      <c r="AQ997" s="93" t="str">
        <f t="shared" si="229"/>
        <v/>
      </c>
      <c r="AR997" s="96" t="str">
        <f t="shared" si="230"/>
        <v/>
      </c>
      <c r="AS997" s="93">
        <f t="shared" si="231"/>
        <v>11</v>
      </c>
      <c r="AT997" s="96" t="b">
        <f t="shared" si="232"/>
        <v>1</v>
      </c>
      <c r="AU997" s="93" t="str">
        <f t="shared" si="233"/>
        <v>SGGU-5187</v>
      </c>
    </row>
    <row r="998" spans="1:47" x14ac:dyDescent="0.3">
      <c r="A998" t="s">
        <v>106</v>
      </c>
      <c r="B998" s="164" t="s">
        <v>3448</v>
      </c>
      <c r="C998" t="s">
        <v>3291</v>
      </c>
      <c r="D998" t="s">
        <v>1151</v>
      </c>
      <c r="E998" t="s">
        <v>90</v>
      </c>
      <c r="F998" t="s">
        <v>3178</v>
      </c>
      <c r="H998" t="s">
        <v>3449</v>
      </c>
      <c r="J998">
        <v>28800</v>
      </c>
      <c r="L998" t="s">
        <v>91</v>
      </c>
      <c r="M998" s="164" t="s">
        <v>3187</v>
      </c>
      <c r="N998" t="s">
        <v>99</v>
      </c>
      <c r="O998" t="s">
        <v>94</v>
      </c>
      <c r="P998" s="33">
        <v>46261.507638888892</v>
      </c>
      <c r="Q998" s="33">
        <v>46265</v>
      </c>
      <c r="R998" s="33">
        <v>46266</v>
      </c>
      <c r="S998" s="33">
        <v>46266</v>
      </c>
      <c r="T998" s="33">
        <v>46266</v>
      </c>
      <c r="U998" s="33">
        <v>46276</v>
      </c>
      <c r="V998" s="33">
        <v>46276</v>
      </c>
      <c r="Y998">
        <v>1</v>
      </c>
      <c r="AB998">
        <v>11</v>
      </c>
      <c r="AH998" s="55">
        <f t="shared" si="220"/>
        <v>8</v>
      </c>
      <c r="AI998" s="55" t="str">
        <f t="shared" si="221"/>
        <v>FALSO</v>
      </c>
      <c r="AJ998" s="55">
        <f t="shared" si="222"/>
        <v>0</v>
      </c>
      <c r="AK998" s="93">
        <f t="shared" si="223"/>
        <v>2</v>
      </c>
      <c r="AL998" s="96" t="str">
        <f t="shared" si="224"/>
        <v/>
      </c>
      <c r="AM998" s="93">
        <f t="shared" si="225"/>
        <v>1</v>
      </c>
      <c r="AN998" s="96" t="b">
        <f t="shared" si="226"/>
        <v>1</v>
      </c>
      <c r="AO998" s="93">
        <f t="shared" si="227"/>
        <v>8</v>
      </c>
      <c r="AP998" s="96" t="str">
        <f t="shared" si="228"/>
        <v/>
      </c>
      <c r="AQ998" s="93" t="str">
        <f t="shared" si="229"/>
        <v/>
      </c>
      <c r="AR998" s="96" t="str">
        <f t="shared" si="230"/>
        <v/>
      </c>
      <c r="AS998" s="93">
        <f t="shared" si="231"/>
        <v>11</v>
      </c>
      <c r="AT998" s="96" t="b">
        <f t="shared" si="232"/>
        <v>1</v>
      </c>
      <c r="AU998" s="93" t="str">
        <f t="shared" si="233"/>
        <v>SGGU-5187</v>
      </c>
    </row>
    <row r="999" spans="1:47" x14ac:dyDescent="0.3">
      <c r="A999" t="s">
        <v>100</v>
      </c>
      <c r="B999" s="164" t="s">
        <v>3450</v>
      </c>
      <c r="C999" t="s">
        <v>3181</v>
      </c>
      <c r="D999" t="s">
        <v>1151</v>
      </c>
      <c r="E999" t="s">
        <v>133</v>
      </c>
      <c r="F999" t="s">
        <v>3178</v>
      </c>
      <c r="G999">
        <v>3</v>
      </c>
      <c r="H999" t="s">
        <v>3451</v>
      </c>
      <c r="I999">
        <v>3</v>
      </c>
      <c r="J999">
        <v>64800</v>
      </c>
      <c r="L999" t="s">
        <v>91</v>
      </c>
      <c r="M999" s="164" t="s">
        <v>3452</v>
      </c>
      <c r="N999" t="s">
        <v>101</v>
      </c>
      <c r="O999" t="s">
        <v>94</v>
      </c>
      <c r="P999" s="33">
        <v>46261.476388888892</v>
      </c>
      <c r="Q999" s="33">
        <v>46279</v>
      </c>
      <c r="R999" s="33">
        <v>46280</v>
      </c>
      <c r="S999" s="33">
        <v>46283</v>
      </c>
      <c r="T999" s="33">
        <v>46283</v>
      </c>
      <c r="U999" s="33">
        <v>46283</v>
      </c>
      <c r="V999" s="33">
        <v>46283</v>
      </c>
      <c r="Y999">
        <v>3</v>
      </c>
      <c r="AB999">
        <v>16</v>
      </c>
      <c r="AG999" t="s">
        <v>3453</v>
      </c>
      <c r="AH999" s="55">
        <f t="shared" si="220"/>
        <v>18</v>
      </c>
      <c r="AI999" s="55" t="str">
        <f t="shared" si="221"/>
        <v>VERDADEIRO</v>
      </c>
      <c r="AJ999" s="55" t="str">
        <f t="shared" si="222"/>
        <v>14</v>
      </c>
      <c r="AK999" s="93">
        <f t="shared" si="223"/>
        <v>12</v>
      </c>
      <c r="AL999" s="96" t="str">
        <f t="shared" si="224"/>
        <v/>
      </c>
      <c r="AM999" s="93">
        <f t="shared" si="225"/>
        <v>-11</v>
      </c>
      <c r="AN999" s="96" t="b">
        <f t="shared" si="226"/>
        <v>0</v>
      </c>
      <c r="AO999" s="93">
        <f t="shared" si="227"/>
        <v>1</v>
      </c>
      <c r="AP999" s="96" t="str">
        <f t="shared" si="228"/>
        <v/>
      </c>
      <c r="AQ999" s="93" t="str">
        <f t="shared" si="229"/>
        <v/>
      </c>
      <c r="AR999" s="96" t="str">
        <f t="shared" si="230"/>
        <v/>
      </c>
      <c r="AS999" s="93">
        <f t="shared" si="231"/>
        <v>16</v>
      </c>
      <c r="AT999" s="96" t="b">
        <f t="shared" si="232"/>
        <v>1</v>
      </c>
      <c r="AU999" s="93" t="str">
        <f t="shared" si="233"/>
        <v>AISRE-7262</v>
      </c>
    </row>
    <row r="1000" spans="1:47" x14ac:dyDescent="0.3">
      <c r="A1000" t="s">
        <v>100</v>
      </c>
      <c r="B1000" s="164" t="s">
        <v>3454</v>
      </c>
      <c r="C1000" t="s">
        <v>3181</v>
      </c>
      <c r="D1000" t="s">
        <v>1151</v>
      </c>
      <c r="E1000" t="s">
        <v>90</v>
      </c>
      <c r="F1000" t="s">
        <v>3178</v>
      </c>
      <c r="G1000">
        <v>3</v>
      </c>
      <c r="H1000" t="s">
        <v>3455</v>
      </c>
      <c r="I1000">
        <v>3</v>
      </c>
      <c r="J1000">
        <v>82800</v>
      </c>
      <c r="L1000" t="s">
        <v>91</v>
      </c>
      <c r="M1000" s="164" t="s">
        <v>3452</v>
      </c>
      <c r="N1000" t="s">
        <v>101</v>
      </c>
      <c r="O1000" t="s">
        <v>94</v>
      </c>
      <c r="P1000" s="33">
        <v>46261.473611111112</v>
      </c>
      <c r="Q1000" s="33">
        <v>46279</v>
      </c>
      <c r="R1000" s="33">
        <v>46280</v>
      </c>
      <c r="S1000" s="33">
        <v>46281</v>
      </c>
      <c r="T1000" s="33">
        <v>46281</v>
      </c>
      <c r="U1000" s="33">
        <v>46281</v>
      </c>
      <c r="V1000" s="33">
        <v>46281</v>
      </c>
      <c r="Y1000">
        <v>1</v>
      </c>
      <c r="AB1000">
        <v>14</v>
      </c>
      <c r="AG1000" t="s">
        <v>3456</v>
      </c>
      <c r="AH1000" s="55">
        <f t="shared" si="220"/>
        <v>23</v>
      </c>
      <c r="AI1000" s="55" t="str">
        <f t="shared" si="221"/>
        <v>VERDADEIRO</v>
      </c>
      <c r="AJ1000" s="55" t="str">
        <f t="shared" si="222"/>
        <v xml:space="preserve">7 </v>
      </c>
      <c r="AK1000" s="93">
        <f t="shared" si="223"/>
        <v>12</v>
      </c>
      <c r="AL1000" s="96" t="str">
        <f t="shared" si="224"/>
        <v/>
      </c>
      <c r="AM1000" s="93">
        <f t="shared" si="225"/>
        <v>-6</v>
      </c>
      <c r="AN1000" s="96" t="b">
        <f t="shared" si="226"/>
        <v>0</v>
      </c>
      <c r="AO1000" s="93">
        <f t="shared" si="227"/>
        <v>1</v>
      </c>
      <c r="AP1000" s="96" t="str">
        <f t="shared" si="228"/>
        <v/>
      </c>
      <c r="AQ1000" s="93" t="str">
        <f t="shared" si="229"/>
        <v/>
      </c>
      <c r="AR1000" s="96" t="str">
        <f t="shared" si="230"/>
        <v/>
      </c>
      <c r="AS1000" s="93">
        <f t="shared" si="231"/>
        <v>14</v>
      </c>
      <c r="AT1000" s="96" t="b">
        <f t="shared" si="232"/>
        <v>1</v>
      </c>
      <c r="AU1000" s="93" t="str">
        <f t="shared" si="233"/>
        <v>AISRE-7262</v>
      </c>
    </row>
    <row r="1001" spans="1:47" x14ac:dyDescent="0.3">
      <c r="A1001" t="s">
        <v>84</v>
      </c>
      <c r="B1001" s="164" t="s">
        <v>3457</v>
      </c>
      <c r="C1001" t="s">
        <v>3439</v>
      </c>
      <c r="D1001" t="s">
        <v>1151</v>
      </c>
      <c r="E1001" t="s">
        <v>90</v>
      </c>
      <c r="F1001" t="s">
        <v>3178</v>
      </c>
      <c r="H1001" t="s">
        <v>3458</v>
      </c>
      <c r="L1001" t="s">
        <v>91</v>
      </c>
      <c r="O1001" t="s">
        <v>135</v>
      </c>
      <c r="P1001" s="33">
        <v>46260.956944444442</v>
      </c>
      <c r="Q1001" s="33">
        <v>46251</v>
      </c>
      <c r="R1001" s="33">
        <v>46261</v>
      </c>
      <c r="AH1001" s="55" t="str">
        <f t="shared" si="220"/>
        <v/>
      </c>
      <c r="AI1001" s="55" t="str">
        <f t="shared" si="221"/>
        <v>FALSO</v>
      </c>
      <c r="AJ1001" s="55">
        <f t="shared" si="222"/>
        <v>0</v>
      </c>
      <c r="AK1001" s="93" t="str">
        <f t="shared" si="223"/>
        <v/>
      </c>
      <c r="AL1001" s="96" t="str">
        <f t="shared" si="224"/>
        <v/>
      </c>
      <c r="AM1001" s="93" t="str">
        <f t="shared" si="225"/>
        <v/>
      </c>
      <c r="AN1001" s="96" t="str">
        <f t="shared" si="226"/>
        <v/>
      </c>
      <c r="AO1001" s="93" t="str">
        <f t="shared" si="227"/>
        <v/>
      </c>
      <c r="AP1001" s="96" t="str">
        <f t="shared" si="228"/>
        <v/>
      </c>
      <c r="AQ1001" s="93" t="str">
        <f t="shared" si="229"/>
        <v/>
      </c>
      <c r="AR1001" s="96" t="str">
        <f t="shared" si="230"/>
        <v/>
      </c>
      <c r="AS1001" s="93" t="str">
        <f t="shared" si="231"/>
        <v/>
      </c>
      <c r="AT1001" s="96" t="str">
        <f t="shared" si="232"/>
        <v/>
      </c>
      <c r="AU1001" s="93" t="str">
        <f t="shared" si="233"/>
        <v/>
      </c>
    </row>
    <row r="1002" spans="1:47" x14ac:dyDescent="0.3">
      <c r="A1002" t="s">
        <v>84</v>
      </c>
      <c r="B1002" s="164" t="s">
        <v>3459</v>
      </c>
      <c r="C1002" t="s">
        <v>3439</v>
      </c>
      <c r="D1002" t="s">
        <v>1151</v>
      </c>
      <c r="E1002" t="s">
        <v>90</v>
      </c>
      <c r="F1002" t="s">
        <v>3178</v>
      </c>
      <c r="H1002" t="s">
        <v>3460</v>
      </c>
      <c r="L1002" t="s">
        <v>91</v>
      </c>
      <c r="O1002" t="s">
        <v>135</v>
      </c>
      <c r="P1002" s="33">
        <v>46260.95416666667</v>
      </c>
      <c r="Q1002" s="33">
        <v>46251</v>
      </c>
      <c r="R1002" s="33">
        <v>46261</v>
      </c>
      <c r="AH1002" s="55" t="str">
        <f t="shared" si="220"/>
        <v/>
      </c>
      <c r="AI1002" s="55" t="str">
        <f t="shared" si="221"/>
        <v>FALSO</v>
      </c>
      <c r="AJ1002" s="55">
        <f t="shared" si="222"/>
        <v>0</v>
      </c>
      <c r="AK1002" s="93" t="str">
        <f t="shared" si="223"/>
        <v/>
      </c>
      <c r="AL1002" s="96" t="str">
        <f t="shared" si="224"/>
        <v/>
      </c>
      <c r="AM1002" s="93" t="str">
        <f t="shared" si="225"/>
        <v/>
      </c>
      <c r="AN1002" s="96" t="str">
        <f t="shared" si="226"/>
        <v/>
      </c>
      <c r="AO1002" s="93" t="str">
        <f t="shared" si="227"/>
        <v/>
      </c>
      <c r="AP1002" s="96" t="str">
        <f t="shared" si="228"/>
        <v/>
      </c>
      <c r="AQ1002" s="93" t="str">
        <f t="shared" si="229"/>
        <v/>
      </c>
      <c r="AR1002" s="96" t="str">
        <f t="shared" si="230"/>
        <v/>
      </c>
      <c r="AS1002" s="93" t="str">
        <f t="shared" si="231"/>
        <v/>
      </c>
      <c r="AT1002" s="96" t="str">
        <f t="shared" si="232"/>
        <v/>
      </c>
      <c r="AU1002" s="93" t="str">
        <f t="shared" si="233"/>
        <v/>
      </c>
    </row>
    <row r="1003" spans="1:47" x14ac:dyDescent="0.3">
      <c r="A1003" t="s">
        <v>84</v>
      </c>
      <c r="B1003" s="164" t="s">
        <v>3461</v>
      </c>
      <c r="C1003" t="s">
        <v>3439</v>
      </c>
      <c r="D1003" t="s">
        <v>1151</v>
      </c>
      <c r="E1003" t="s">
        <v>90</v>
      </c>
      <c r="F1003" t="s">
        <v>3178</v>
      </c>
      <c r="H1003" t="s">
        <v>3462</v>
      </c>
      <c r="L1003" t="s">
        <v>91</v>
      </c>
      <c r="O1003" t="s">
        <v>94</v>
      </c>
      <c r="P1003" s="33">
        <v>46260.648611111108</v>
      </c>
      <c r="Q1003" s="33">
        <v>46251</v>
      </c>
      <c r="R1003" s="33">
        <v>46261</v>
      </c>
      <c r="S1003" s="33">
        <v>46261</v>
      </c>
      <c r="AH1003" s="55" t="str">
        <f t="shared" si="220"/>
        <v/>
      </c>
      <c r="AI1003" s="55" t="str">
        <f t="shared" si="221"/>
        <v>FALSO</v>
      </c>
      <c r="AJ1003" s="55">
        <f t="shared" si="222"/>
        <v>0</v>
      </c>
      <c r="AK1003" s="93" t="str">
        <f t="shared" si="223"/>
        <v/>
      </c>
      <c r="AL1003" s="96" t="str">
        <f t="shared" si="224"/>
        <v/>
      </c>
      <c r="AM1003" s="93" t="str">
        <f t="shared" si="225"/>
        <v/>
      </c>
      <c r="AN1003" s="96" t="str">
        <f t="shared" si="226"/>
        <v/>
      </c>
      <c r="AO1003" s="93" t="str">
        <f t="shared" si="227"/>
        <v/>
      </c>
      <c r="AP1003" s="96" t="str">
        <f t="shared" si="228"/>
        <v/>
      </c>
      <c r="AQ1003" s="93" t="str">
        <f t="shared" si="229"/>
        <v/>
      </c>
      <c r="AR1003" s="96" t="str">
        <f t="shared" si="230"/>
        <v/>
      </c>
      <c r="AS1003" s="93" t="str">
        <f t="shared" si="231"/>
        <v/>
      </c>
      <c r="AT1003" s="96" t="str">
        <f t="shared" si="232"/>
        <v/>
      </c>
      <c r="AU1003" s="93" t="str">
        <f t="shared" si="233"/>
        <v/>
      </c>
    </row>
    <row r="1004" spans="1:47" x14ac:dyDescent="0.3">
      <c r="A1004" t="s">
        <v>84</v>
      </c>
      <c r="B1004" s="164" t="s">
        <v>3463</v>
      </c>
      <c r="C1004" t="s">
        <v>3431</v>
      </c>
      <c r="D1004" t="s">
        <v>1151</v>
      </c>
      <c r="E1004" t="s">
        <v>90</v>
      </c>
      <c r="F1004" t="s">
        <v>3178</v>
      </c>
      <c r="H1004" t="s">
        <v>3464</v>
      </c>
      <c r="J1004">
        <v>43200</v>
      </c>
      <c r="L1004" t="s">
        <v>91</v>
      </c>
      <c r="O1004" t="s">
        <v>94</v>
      </c>
      <c r="P1004" s="33">
        <v>46260.635416666664</v>
      </c>
      <c r="Q1004" s="33">
        <v>46251</v>
      </c>
      <c r="R1004" s="33">
        <v>46260</v>
      </c>
      <c r="S1004" s="33">
        <v>46262</v>
      </c>
      <c r="AH1004" s="55">
        <f t="shared" si="220"/>
        <v>12</v>
      </c>
      <c r="AI1004" s="55" t="str">
        <f t="shared" si="221"/>
        <v>FALSO</v>
      </c>
      <c r="AJ1004" s="55">
        <f t="shared" si="222"/>
        <v>0</v>
      </c>
      <c r="AK1004" s="93" t="str">
        <f t="shared" si="223"/>
        <v/>
      </c>
      <c r="AL1004" s="96" t="str">
        <f t="shared" si="224"/>
        <v/>
      </c>
      <c r="AM1004" s="93" t="str">
        <f t="shared" si="225"/>
        <v/>
      </c>
      <c r="AN1004" s="96" t="str">
        <f t="shared" si="226"/>
        <v/>
      </c>
      <c r="AO1004" s="93" t="str">
        <f t="shared" si="227"/>
        <v/>
      </c>
      <c r="AP1004" s="96" t="str">
        <f t="shared" si="228"/>
        <v/>
      </c>
      <c r="AQ1004" s="93" t="str">
        <f t="shared" si="229"/>
        <v/>
      </c>
      <c r="AR1004" s="96" t="str">
        <f t="shared" si="230"/>
        <v/>
      </c>
      <c r="AS1004" s="93" t="str">
        <f t="shared" si="231"/>
        <v/>
      </c>
      <c r="AT1004" s="96" t="str">
        <f t="shared" si="232"/>
        <v/>
      </c>
      <c r="AU1004" s="93" t="str">
        <f t="shared" si="233"/>
        <v/>
      </c>
    </row>
    <row r="1005" spans="1:47" x14ac:dyDescent="0.3">
      <c r="A1005" t="s">
        <v>89</v>
      </c>
      <c r="B1005" s="164" t="s">
        <v>3465</v>
      </c>
      <c r="C1005" t="s">
        <v>3431</v>
      </c>
      <c r="D1005" t="s">
        <v>1151</v>
      </c>
      <c r="E1005" t="s">
        <v>90</v>
      </c>
      <c r="F1005" t="s">
        <v>3178</v>
      </c>
      <c r="H1005" t="s">
        <v>3466</v>
      </c>
      <c r="L1005" t="s">
        <v>91</v>
      </c>
      <c r="O1005" t="s">
        <v>94</v>
      </c>
      <c r="P1005" s="33">
        <v>46260.625694444447</v>
      </c>
      <c r="Q1005" s="33">
        <v>46251</v>
      </c>
      <c r="R1005" s="33">
        <v>46260</v>
      </c>
      <c r="S1005" s="33">
        <v>46260</v>
      </c>
      <c r="AH1005" s="55" t="str">
        <f t="shared" si="220"/>
        <v/>
      </c>
      <c r="AI1005" s="55" t="str">
        <f t="shared" si="221"/>
        <v>FALSO</v>
      </c>
      <c r="AJ1005" s="55">
        <f t="shared" si="222"/>
        <v>0</v>
      </c>
      <c r="AK1005" s="93" t="str">
        <f t="shared" si="223"/>
        <v/>
      </c>
      <c r="AL1005" s="96" t="str">
        <f t="shared" si="224"/>
        <v/>
      </c>
      <c r="AM1005" s="93" t="str">
        <f t="shared" si="225"/>
        <v/>
      </c>
      <c r="AN1005" s="96" t="str">
        <f t="shared" si="226"/>
        <v/>
      </c>
      <c r="AO1005" s="93" t="str">
        <f t="shared" si="227"/>
        <v/>
      </c>
      <c r="AP1005" s="96" t="str">
        <f t="shared" si="228"/>
        <v/>
      </c>
      <c r="AQ1005" s="93" t="str">
        <f t="shared" si="229"/>
        <v/>
      </c>
      <c r="AR1005" s="96" t="str">
        <f t="shared" si="230"/>
        <v/>
      </c>
      <c r="AS1005" s="93" t="str">
        <f t="shared" si="231"/>
        <v/>
      </c>
      <c r="AT1005" s="96" t="str">
        <f t="shared" si="232"/>
        <v/>
      </c>
      <c r="AU1005" s="93" t="str">
        <f t="shared" si="233"/>
        <v/>
      </c>
    </row>
    <row r="1006" spans="1:47" x14ac:dyDescent="0.3">
      <c r="A1006" t="s">
        <v>84</v>
      </c>
      <c r="B1006" s="164" t="s">
        <v>3467</v>
      </c>
      <c r="C1006" t="s">
        <v>3431</v>
      </c>
      <c r="D1006" t="s">
        <v>1151</v>
      </c>
      <c r="E1006" t="s">
        <v>90</v>
      </c>
      <c r="F1006" t="s">
        <v>3178</v>
      </c>
      <c r="H1006" t="s">
        <v>3416</v>
      </c>
      <c r="J1006">
        <v>1800</v>
      </c>
      <c r="L1006" t="s">
        <v>91</v>
      </c>
      <c r="O1006" t="s">
        <v>94</v>
      </c>
      <c r="P1006" s="33">
        <v>46260.525694444441</v>
      </c>
      <c r="Q1006" s="33">
        <v>46251</v>
      </c>
      <c r="R1006" s="33">
        <v>46260</v>
      </c>
      <c r="S1006" s="33">
        <v>46260</v>
      </c>
      <c r="AH1006" s="55">
        <f t="shared" si="220"/>
        <v>0.5</v>
      </c>
      <c r="AI1006" s="55" t="str">
        <f t="shared" si="221"/>
        <v>FALSO</v>
      </c>
      <c r="AJ1006" s="55">
        <f t="shared" si="222"/>
        <v>0</v>
      </c>
      <c r="AK1006" s="93" t="str">
        <f t="shared" si="223"/>
        <v/>
      </c>
      <c r="AL1006" s="96" t="str">
        <f t="shared" si="224"/>
        <v/>
      </c>
      <c r="AM1006" s="93" t="str">
        <f t="shared" si="225"/>
        <v/>
      </c>
      <c r="AN1006" s="96" t="str">
        <f t="shared" si="226"/>
        <v/>
      </c>
      <c r="AO1006" s="93" t="str">
        <f t="shared" si="227"/>
        <v/>
      </c>
      <c r="AP1006" s="96" t="str">
        <f t="shared" si="228"/>
        <v/>
      </c>
      <c r="AQ1006" s="93" t="str">
        <f t="shared" si="229"/>
        <v/>
      </c>
      <c r="AR1006" s="96" t="str">
        <f t="shared" si="230"/>
        <v/>
      </c>
      <c r="AS1006" s="93" t="str">
        <f t="shared" si="231"/>
        <v/>
      </c>
      <c r="AT1006" s="96" t="str">
        <f t="shared" si="232"/>
        <v/>
      </c>
      <c r="AU1006" s="93" t="str">
        <f t="shared" si="233"/>
        <v/>
      </c>
    </row>
    <row r="1007" spans="1:47" x14ac:dyDescent="0.3">
      <c r="A1007" t="s">
        <v>84</v>
      </c>
      <c r="B1007" s="164" t="s">
        <v>3468</v>
      </c>
      <c r="C1007" t="s">
        <v>3431</v>
      </c>
      <c r="D1007" t="s">
        <v>1151</v>
      </c>
      <c r="E1007" t="s">
        <v>90</v>
      </c>
      <c r="F1007" t="s">
        <v>3178</v>
      </c>
      <c r="H1007" t="s">
        <v>3469</v>
      </c>
      <c r="J1007">
        <v>1800</v>
      </c>
      <c r="L1007" t="s">
        <v>91</v>
      </c>
      <c r="O1007" t="s">
        <v>94</v>
      </c>
      <c r="P1007" s="33">
        <v>46260.472222222219</v>
      </c>
      <c r="Q1007" s="33">
        <v>46251</v>
      </c>
      <c r="R1007" s="33">
        <v>46260</v>
      </c>
      <c r="S1007" s="33">
        <v>46260</v>
      </c>
      <c r="AH1007" s="55">
        <f t="shared" si="220"/>
        <v>0.5</v>
      </c>
      <c r="AI1007" s="55" t="str">
        <f t="shared" si="221"/>
        <v>FALSO</v>
      </c>
      <c r="AJ1007" s="55">
        <f t="shared" si="222"/>
        <v>0</v>
      </c>
      <c r="AK1007" s="93" t="str">
        <f t="shared" si="223"/>
        <v/>
      </c>
      <c r="AL1007" s="96" t="str">
        <f t="shared" si="224"/>
        <v/>
      </c>
      <c r="AM1007" s="93" t="str">
        <f t="shared" si="225"/>
        <v/>
      </c>
      <c r="AN1007" s="96" t="str">
        <f t="shared" si="226"/>
        <v/>
      </c>
      <c r="AO1007" s="93" t="str">
        <f t="shared" si="227"/>
        <v/>
      </c>
      <c r="AP1007" s="96" t="str">
        <f t="shared" si="228"/>
        <v/>
      </c>
      <c r="AQ1007" s="93" t="str">
        <f t="shared" si="229"/>
        <v/>
      </c>
      <c r="AR1007" s="96" t="str">
        <f t="shared" si="230"/>
        <v/>
      </c>
      <c r="AS1007" s="93" t="str">
        <f t="shared" si="231"/>
        <v/>
      </c>
      <c r="AT1007" s="96" t="str">
        <f t="shared" si="232"/>
        <v/>
      </c>
      <c r="AU1007" s="93" t="str">
        <f t="shared" si="233"/>
        <v/>
      </c>
    </row>
    <row r="1008" spans="1:47" x14ac:dyDescent="0.3">
      <c r="A1008" t="s">
        <v>84</v>
      </c>
      <c r="B1008" s="164" t="s">
        <v>3470</v>
      </c>
      <c r="C1008" t="s">
        <v>3431</v>
      </c>
      <c r="D1008" t="s">
        <v>1151</v>
      </c>
      <c r="E1008" t="s">
        <v>90</v>
      </c>
      <c r="F1008" t="s">
        <v>3178</v>
      </c>
      <c r="H1008" t="s">
        <v>3471</v>
      </c>
      <c r="J1008">
        <v>3600</v>
      </c>
      <c r="L1008" t="s">
        <v>91</v>
      </c>
      <c r="O1008" t="s">
        <v>94</v>
      </c>
      <c r="P1008" s="33">
        <v>46260.415277777778</v>
      </c>
      <c r="Q1008" s="33">
        <v>46251</v>
      </c>
      <c r="R1008" s="33">
        <v>46261</v>
      </c>
      <c r="S1008" s="33">
        <v>46261</v>
      </c>
      <c r="AH1008" s="55">
        <f t="shared" si="220"/>
        <v>1</v>
      </c>
      <c r="AI1008" s="55" t="str">
        <f t="shared" si="221"/>
        <v>FALSO</v>
      </c>
      <c r="AJ1008" s="55">
        <f t="shared" si="222"/>
        <v>0</v>
      </c>
      <c r="AK1008" s="93" t="str">
        <f t="shared" si="223"/>
        <v/>
      </c>
      <c r="AL1008" s="96" t="str">
        <f t="shared" si="224"/>
        <v/>
      </c>
      <c r="AM1008" s="93" t="str">
        <f t="shared" si="225"/>
        <v/>
      </c>
      <c r="AN1008" s="96" t="str">
        <f t="shared" si="226"/>
        <v/>
      </c>
      <c r="AO1008" s="93" t="str">
        <f t="shared" si="227"/>
        <v/>
      </c>
      <c r="AP1008" s="96" t="str">
        <f t="shared" si="228"/>
        <v/>
      </c>
      <c r="AQ1008" s="93" t="str">
        <f t="shared" si="229"/>
        <v/>
      </c>
      <c r="AR1008" s="96" t="str">
        <f t="shared" si="230"/>
        <v/>
      </c>
      <c r="AS1008" s="93" t="str">
        <f t="shared" si="231"/>
        <v/>
      </c>
      <c r="AT1008" s="96" t="str">
        <f t="shared" si="232"/>
        <v/>
      </c>
      <c r="AU1008" s="93" t="str">
        <f t="shared" si="233"/>
        <v/>
      </c>
    </row>
    <row r="1009" spans="1:47" x14ac:dyDescent="0.3">
      <c r="A1009" t="s">
        <v>84</v>
      </c>
      <c r="B1009" s="164" t="s">
        <v>3472</v>
      </c>
      <c r="C1009" t="s">
        <v>3439</v>
      </c>
      <c r="D1009" t="s">
        <v>1151</v>
      </c>
      <c r="E1009" t="s">
        <v>90</v>
      </c>
      <c r="F1009" t="s">
        <v>3178</v>
      </c>
      <c r="H1009" t="s">
        <v>3473</v>
      </c>
      <c r="L1009" t="s">
        <v>91</v>
      </c>
      <c r="O1009" t="s">
        <v>135</v>
      </c>
      <c r="P1009" s="33">
        <v>46260.371527777781</v>
      </c>
      <c r="Q1009" s="33">
        <v>46251</v>
      </c>
      <c r="R1009" s="33">
        <v>46260</v>
      </c>
      <c r="S1009" s="33">
        <v>46260</v>
      </c>
      <c r="AH1009" s="55" t="str">
        <f t="shared" si="220"/>
        <v/>
      </c>
      <c r="AI1009" s="55" t="str">
        <f t="shared" si="221"/>
        <v>FALSO</v>
      </c>
      <c r="AJ1009" s="55">
        <f t="shared" si="222"/>
        <v>0</v>
      </c>
      <c r="AK1009" s="93" t="str">
        <f t="shared" si="223"/>
        <v/>
      </c>
      <c r="AL1009" s="96" t="str">
        <f t="shared" si="224"/>
        <v/>
      </c>
      <c r="AM1009" s="93" t="str">
        <f t="shared" si="225"/>
        <v/>
      </c>
      <c r="AN1009" s="96" t="str">
        <f t="shared" si="226"/>
        <v/>
      </c>
      <c r="AO1009" s="93" t="str">
        <f t="shared" si="227"/>
        <v/>
      </c>
      <c r="AP1009" s="96" t="str">
        <f t="shared" si="228"/>
        <v/>
      </c>
      <c r="AQ1009" s="93" t="str">
        <f t="shared" si="229"/>
        <v/>
      </c>
      <c r="AR1009" s="96" t="str">
        <f t="shared" si="230"/>
        <v/>
      </c>
      <c r="AS1009" s="93" t="str">
        <f t="shared" si="231"/>
        <v/>
      </c>
      <c r="AT1009" s="96" t="str">
        <f t="shared" si="232"/>
        <v/>
      </c>
      <c r="AU1009" s="93" t="str">
        <f t="shared" si="233"/>
        <v/>
      </c>
    </row>
    <row r="1010" spans="1:47" x14ac:dyDescent="0.3">
      <c r="A1010" t="s">
        <v>84</v>
      </c>
      <c r="B1010" s="164" t="s">
        <v>3474</v>
      </c>
      <c r="C1010" t="s">
        <v>3439</v>
      </c>
      <c r="D1010" t="s">
        <v>1151</v>
      </c>
      <c r="E1010" t="s">
        <v>90</v>
      </c>
      <c r="F1010" t="s">
        <v>3178</v>
      </c>
      <c r="H1010" t="s">
        <v>3475</v>
      </c>
      <c r="L1010" t="s">
        <v>91</v>
      </c>
      <c r="O1010" t="s">
        <v>135</v>
      </c>
      <c r="P1010" s="33">
        <v>46259.786111111112</v>
      </c>
      <c r="Q1010" s="33">
        <v>46251</v>
      </c>
      <c r="R1010" s="33">
        <v>46259</v>
      </c>
      <c r="AH1010" s="55" t="str">
        <f t="shared" si="220"/>
        <v/>
      </c>
      <c r="AI1010" s="55" t="str">
        <f t="shared" si="221"/>
        <v>FALSO</v>
      </c>
      <c r="AJ1010" s="55">
        <f t="shared" si="222"/>
        <v>0</v>
      </c>
      <c r="AK1010" s="93" t="str">
        <f t="shared" si="223"/>
        <v/>
      </c>
      <c r="AL1010" s="96" t="str">
        <f t="shared" si="224"/>
        <v/>
      </c>
      <c r="AM1010" s="93" t="str">
        <f t="shared" si="225"/>
        <v/>
      </c>
      <c r="AN1010" s="96" t="str">
        <f t="shared" si="226"/>
        <v/>
      </c>
      <c r="AO1010" s="93" t="str">
        <f t="shared" si="227"/>
        <v/>
      </c>
      <c r="AP1010" s="96" t="str">
        <f t="shared" si="228"/>
        <v/>
      </c>
      <c r="AQ1010" s="93" t="str">
        <f t="shared" si="229"/>
        <v/>
      </c>
      <c r="AR1010" s="96" t="str">
        <f t="shared" si="230"/>
        <v/>
      </c>
      <c r="AS1010" s="93" t="str">
        <f t="shared" si="231"/>
        <v/>
      </c>
      <c r="AT1010" s="96" t="str">
        <f t="shared" si="232"/>
        <v/>
      </c>
      <c r="AU1010" s="93" t="str">
        <f t="shared" si="233"/>
        <v/>
      </c>
    </row>
    <row r="1011" spans="1:47" x14ac:dyDescent="0.3">
      <c r="A1011" t="s">
        <v>84</v>
      </c>
      <c r="B1011" s="164" t="s">
        <v>3476</v>
      </c>
      <c r="C1011" t="s">
        <v>3439</v>
      </c>
      <c r="D1011" t="s">
        <v>1151</v>
      </c>
      <c r="E1011" t="s">
        <v>90</v>
      </c>
      <c r="F1011" t="s">
        <v>3178</v>
      </c>
      <c r="H1011" t="s">
        <v>3477</v>
      </c>
      <c r="L1011" t="s">
        <v>91</v>
      </c>
      <c r="O1011" t="s">
        <v>135</v>
      </c>
      <c r="P1011" s="33">
        <v>46259.771527777775</v>
      </c>
      <c r="Q1011" s="33">
        <v>46251</v>
      </c>
      <c r="R1011" s="33">
        <v>46259</v>
      </c>
      <c r="AH1011" s="55" t="str">
        <f t="shared" si="220"/>
        <v/>
      </c>
      <c r="AI1011" s="55" t="str">
        <f t="shared" si="221"/>
        <v>FALSO</v>
      </c>
      <c r="AJ1011" s="55">
        <f t="shared" si="222"/>
        <v>0</v>
      </c>
      <c r="AK1011" s="93" t="str">
        <f t="shared" si="223"/>
        <v/>
      </c>
      <c r="AL1011" s="96" t="str">
        <f t="shared" si="224"/>
        <v/>
      </c>
      <c r="AM1011" s="93" t="str">
        <f t="shared" si="225"/>
        <v/>
      </c>
      <c r="AN1011" s="96" t="str">
        <f t="shared" si="226"/>
        <v/>
      </c>
      <c r="AO1011" s="93" t="str">
        <f t="shared" si="227"/>
        <v/>
      </c>
      <c r="AP1011" s="96" t="str">
        <f t="shared" si="228"/>
        <v/>
      </c>
      <c r="AQ1011" s="93" t="str">
        <f t="shared" si="229"/>
        <v/>
      </c>
      <c r="AR1011" s="96" t="str">
        <f t="shared" si="230"/>
        <v/>
      </c>
      <c r="AS1011" s="93" t="str">
        <f t="shared" si="231"/>
        <v/>
      </c>
      <c r="AT1011" s="96" t="str">
        <f t="shared" si="232"/>
        <v/>
      </c>
      <c r="AU1011" s="93" t="str">
        <f t="shared" si="233"/>
        <v/>
      </c>
    </row>
    <row r="1012" spans="1:47" x14ac:dyDescent="0.3">
      <c r="A1012" t="s">
        <v>84</v>
      </c>
      <c r="B1012" s="164" t="s">
        <v>3478</v>
      </c>
      <c r="C1012" t="s">
        <v>3439</v>
      </c>
      <c r="D1012" t="s">
        <v>1151</v>
      </c>
      <c r="E1012" t="s">
        <v>90</v>
      </c>
      <c r="F1012" t="s">
        <v>3178</v>
      </c>
      <c r="H1012" t="s">
        <v>3479</v>
      </c>
      <c r="L1012" t="s">
        <v>91</v>
      </c>
      <c r="O1012" t="s">
        <v>135</v>
      </c>
      <c r="P1012" s="33">
        <v>46259.691666666666</v>
      </c>
      <c r="Q1012" s="33">
        <v>46251</v>
      </c>
      <c r="R1012" s="33">
        <v>46259</v>
      </c>
      <c r="AH1012" s="55" t="str">
        <f t="shared" si="220"/>
        <v/>
      </c>
      <c r="AI1012" s="55" t="str">
        <f t="shared" si="221"/>
        <v>FALSO</v>
      </c>
      <c r="AJ1012" s="55">
        <f t="shared" si="222"/>
        <v>0</v>
      </c>
      <c r="AK1012" s="93" t="str">
        <f t="shared" si="223"/>
        <v/>
      </c>
      <c r="AL1012" s="96" t="str">
        <f t="shared" si="224"/>
        <v/>
      </c>
      <c r="AM1012" s="93" t="str">
        <f t="shared" si="225"/>
        <v/>
      </c>
      <c r="AN1012" s="96" t="str">
        <f t="shared" si="226"/>
        <v/>
      </c>
      <c r="AO1012" s="93" t="str">
        <f t="shared" si="227"/>
        <v/>
      </c>
      <c r="AP1012" s="96" t="str">
        <f t="shared" si="228"/>
        <v/>
      </c>
      <c r="AQ1012" s="93" t="str">
        <f t="shared" si="229"/>
        <v/>
      </c>
      <c r="AR1012" s="96" t="str">
        <f t="shared" si="230"/>
        <v/>
      </c>
      <c r="AS1012" s="93" t="str">
        <f t="shared" si="231"/>
        <v/>
      </c>
      <c r="AT1012" s="96" t="str">
        <f t="shared" si="232"/>
        <v/>
      </c>
      <c r="AU1012" s="93" t="str">
        <f t="shared" si="233"/>
        <v/>
      </c>
    </row>
    <row r="1013" spans="1:47" x14ac:dyDescent="0.3">
      <c r="A1013" t="s">
        <v>84</v>
      </c>
      <c r="B1013" s="164" t="s">
        <v>3480</v>
      </c>
      <c r="C1013" t="s">
        <v>3439</v>
      </c>
      <c r="D1013" t="s">
        <v>1151</v>
      </c>
      <c r="E1013" t="s">
        <v>90</v>
      </c>
      <c r="F1013" t="s">
        <v>3178</v>
      </c>
      <c r="H1013" t="s">
        <v>3481</v>
      </c>
      <c r="J1013">
        <v>900</v>
      </c>
      <c r="L1013" t="s">
        <v>91</v>
      </c>
      <c r="O1013" t="s">
        <v>94</v>
      </c>
      <c r="P1013" s="33">
        <v>46259.689583333333</v>
      </c>
      <c r="Q1013" s="33">
        <v>46251</v>
      </c>
      <c r="R1013" s="33">
        <v>46259</v>
      </c>
      <c r="S1013" s="33">
        <v>46259</v>
      </c>
      <c r="AH1013" s="55">
        <f t="shared" si="220"/>
        <v>0.25</v>
      </c>
      <c r="AI1013" s="55" t="str">
        <f t="shared" si="221"/>
        <v>FALSO</v>
      </c>
      <c r="AJ1013" s="55">
        <f t="shared" si="222"/>
        <v>0</v>
      </c>
      <c r="AK1013" s="93" t="str">
        <f t="shared" si="223"/>
        <v/>
      </c>
      <c r="AL1013" s="96" t="str">
        <f t="shared" si="224"/>
        <v/>
      </c>
      <c r="AM1013" s="93" t="str">
        <f t="shared" si="225"/>
        <v/>
      </c>
      <c r="AN1013" s="96" t="str">
        <f t="shared" si="226"/>
        <v/>
      </c>
      <c r="AO1013" s="93" t="str">
        <f t="shared" si="227"/>
        <v/>
      </c>
      <c r="AP1013" s="96" t="str">
        <f t="shared" si="228"/>
        <v/>
      </c>
      <c r="AQ1013" s="93" t="str">
        <f t="shared" si="229"/>
        <v/>
      </c>
      <c r="AR1013" s="96" t="str">
        <f t="shared" si="230"/>
        <v/>
      </c>
      <c r="AS1013" s="93" t="str">
        <f t="shared" si="231"/>
        <v/>
      </c>
      <c r="AT1013" s="96" t="str">
        <f t="shared" si="232"/>
        <v/>
      </c>
      <c r="AU1013" s="93" t="str">
        <f t="shared" si="233"/>
        <v/>
      </c>
    </row>
    <row r="1014" spans="1:47" x14ac:dyDescent="0.3">
      <c r="A1014" t="s">
        <v>84</v>
      </c>
      <c r="B1014" s="164" t="s">
        <v>3482</v>
      </c>
      <c r="C1014" t="s">
        <v>3431</v>
      </c>
      <c r="D1014" t="s">
        <v>1151</v>
      </c>
      <c r="E1014" t="s">
        <v>90</v>
      </c>
      <c r="F1014" t="s">
        <v>3178</v>
      </c>
      <c r="H1014" t="s">
        <v>2944</v>
      </c>
      <c r="J1014">
        <v>3600</v>
      </c>
      <c r="L1014" t="s">
        <v>91</v>
      </c>
      <c r="O1014" t="s">
        <v>94</v>
      </c>
      <c r="P1014" s="33">
        <v>46259.45416666667</v>
      </c>
      <c r="Q1014" s="33">
        <v>46251</v>
      </c>
      <c r="R1014" s="33">
        <v>46259</v>
      </c>
      <c r="S1014" s="33">
        <v>46259</v>
      </c>
      <c r="AH1014" s="55">
        <f t="shared" si="220"/>
        <v>1</v>
      </c>
      <c r="AI1014" s="55" t="str">
        <f t="shared" si="221"/>
        <v>FALSO</v>
      </c>
      <c r="AJ1014" s="55">
        <f t="shared" si="222"/>
        <v>0</v>
      </c>
      <c r="AK1014" s="93" t="str">
        <f t="shared" si="223"/>
        <v/>
      </c>
      <c r="AL1014" s="96" t="str">
        <f t="shared" si="224"/>
        <v/>
      </c>
      <c r="AM1014" s="93" t="str">
        <f t="shared" si="225"/>
        <v/>
      </c>
      <c r="AN1014" s="96" t="str">
        <f t="shared" si="226"/>
        <v/>
      </c>
      <c r="AO1014" s="93" t="str">
        <f t="shared" si="227"/>
        <v/>
      </c>
      <c r="AP1014" s="96" t="str">
        <f t="shared" si="228"/>
        <v/>
      </c>
      <c r="AQ1014" s="93" t="str">
        <f t="shared" si="229"/>
        <v/>
      </c>
      <c r="AR1014" s="96" t="str">
        <f t="shared" si="230"/>
        <v/>
      </c>
      <c r="AS1014" s="93" t="str">
        <f t="shared" si="231"/>
        <v/>
      </c>
      <c r="AT1014" s="96" t="str">
        <f t="shared" si="232"/>
        <v/>
      </c>
      <c r="AU1014" s="93" t="str">
        <f t="shared" si="233"/>
        <v/>
      </c>
    </row>
    <row r="1015" spans="1:47" x14ac:dyDescent="0.3">
      <c r="A1015" t="s">
        <v>84</v>
      </c>
      <c r="B1015" s="164" t="s">
        <v>3483</v>
      </c>
      <c r="C1015" t="s">
        <v>3439</v>
      </c>
      <c r="D1015" t="s">
        <v>1151</v>
      </c>
      <c r="E1015" t="s">
        <v>90</v>
      </c>
      <c r="F1015" t="s">
        <v>3178</v>
      </c>
      <c r="H1015" t="s">
        <v>3484</v>
      </c>
      <c r="L1015" t="s">
        <v>91</v>
      </c>
      <c r="O1015" t="s">
        <v>135</v>
      </c>
      <c r="P1015" s="33">
        <v>46259.444444444445</v>
      </c>
      <c r="Q1015" s="33">
        <v>46251</v>
      </c>
      <c r="R1015" s="33">
        <v>46259</v>
      </c>
      <c r="AH1015" s="55" t="str">
        <f t="shared" si="220"/>
        <v/>
      </c>
      <c r="AI1015" s="55" t="str">
        <f t="shared" si="221"/>
        <v>FALSO</v>
      </c>
      <c r="AJ1015" s="55">
        <f t="shared" si="222"/>
        <v>0</v>
      </c>
      <c r="AK1015" s="93" t="str">
        <f t="shared" si="223"/>
        <v/>
      </c>
      <c r="AL1015" s="96" t="str">
        <f t="shared" si="224"/>
        <v/>
      </c>
      <c r="AM1015" s="93" t="str">
        <f t="shared" si="225"/>
        <v/>
      </c>
      <c r="AN1015" s="96" t="str">
        <f t="shared" si="226"/>
        <v/>
      </c>
      <c r="AO1015" s="93" t="str">
        <f t="shared" si="227"/>
        <v/>
      </c>
      <c r="AP1015" s="96" t="str">
        <f t="shared" si="228"/>
        <v/>
      </c>
      <c r="AQ1015" s="93" t="str">
        <f t="shared" si="229"/>
        <v/>
      </c>
      <c r="AR1015" s="96" t="str">
        <f t="shared" si="230"/>
        <v/>
      </c>
      <c r="AS1015" s="93" t="str">
        <f t="shared" si="231"/>
        <v/>
      </c>
      <c r="AT1015" s="96" t="str">
        <f t="shared" si="232"/>
        <v/>
      </c>
      <c r="AU1015" s="93" t="str">
        <f t="shared" si="233"/>
        <v/>
      </c>
    </row>
    <row r="1016" spans="1:47" x14ac:dyDescent="0.3">
      <c r="A1016" t="s">
        <v>84</v>
      </c>
      <c r="B1016" s="164" t="s">
        <v>3485</v>
      </c>
      <c r="C1016" t="s">
        <v>3431</v>
      </c>
      <c r="D1016" t="s">
        <v>1151</v>
      </c>
      <c r="E1016" t="s">
        <v>90</v>
      </c>
      <c r="F1016" t="s">
        <v>3178</v>
      </c>
      <c r="H1016" t="s">
        <v>3486</v>
      </c>
      <c r="J1016">
        <v>3600</v>
      </c>
      <c r="L1016" t="s">
        <v>91</v>
      </c>
      <c r="O1016" t="s">
        <v>94</v>
      </c>
      <c r="P1016" s="33">
        <v>46259.442361111112</v>
      </c>
      <c r="Q1016" s="33">
        <v>46251</v>
      </c>
      <c r="R1016" s="33">
        <v>46262</v>
      </c>
      <c r="S1016" s="33">
        <v>46262</v>
      </c>
      <c r="AH1016" s="55">
        <f t="shared" si="220"/>
        <v>1</v>
      </c>
      <c r="AI1016" s="55" t="str">
        <f t="shared" si="221"/>
        <v>FALSO</v>
      </c>
      <c r="AJ1016" s="55">
        <f t="shared" si="222"/>
        <v>0</v>
      </c>
      <c r="AK1016" s="93" t="str">
        <f t="shared" si="223"/>
        <v/>
      </c>
      <c r="AL1016" s="96" t="str">
        <f t="shared" si="224"/>
        <v/>
      </c>
      <c r="AM1016" s="93" t="str">
        <f t="shared" si="225"/>
        <v/>
      </c>
      <c r="AN1016" s="96" t="str">
        <f t="shared" si="226"/>
        <v/>
      </c>
      <c r="AO1016" s="93" t="str">
        <f t="shared" si="227"/>
        <v/>
      </c>
      <c r="AP1016" s="96" t="str">
        <f t="shared" si="228"/>
        <v/>
      </c>
      <c r="AQ1016" s="93" t="str">
        <f t="shared" si="229"/>
        <v/>
      </c>
      <c r="AR1016" s="96" t="str">
        <f t="shared" si="230"/>
        <v/>
      </c>
      <c r="AS1016" s="93" t="str">
        <f t="shared" si="231"/>
        <v/>
      </c>
      <c r="AT1016" s="96" t="str">
        <f t="shared" si="232"/>
        <v/>
      </c>
      <c r="AU1016" s="93" t="str">
        <f t="shared" si="233"/>
        <v/>
      </c>
    </row>
    <row r="1017" spans="1:47" x14ac:dyDescent="0.3">
      <c r="A1017" t="s">
        <v>84</v>
      </c>
      <c r="B1017" s="164" t="s">
        <v>3487</v>
      </c>
      <c r="C1017" t="s">
        <v>3431</v>
      </c>
      <c r="D1017" t="s">
        <v>1151</v>
      </c>
      <c r="E1017" t="s">
        <v>90</v>
      </c>
      <c r="F1017" t="s">
        <v>3178</v>
      </c>
      <c r="H1017" t="s">
        <v>3488</v>
      </c>
      <c r="J1017">
        <v>5400</v>
      </c>
      <c r="L1017" t="s">
        <v>91</v>
      </c>
      <c r="O1017" t="s">
        <v>94</v>
      </c>
      <c r="P1017" s="33">
        <v>46259.409722222219</v>
      </c>
      <c r="Q1017" s="33">
        <v>46251</v>
      </c>
      <c r="R1017" s="33">
        <v>46259</v>
      </c>
      <c r="S1017" s="33">
        <v>46259</v>
      </c>
      <c r="AH1017" s="55">
        <f t="shared" si="220"/>
        <v>1.5</v>
      </c>
      <c r="AI1017" s="55" t="str">
        <f t="shared" si="221"/>
        <v>FALSO</v>
      </c>
      <c r="AJ1017" s="55">
        <f t="shared" si="222"/>
        <v>0</v>
      </c>
      <c r="AK1017" s="93" t="str">
        <f t="shared" si="223"/>
        <v/>
      </c>
      <c r="AL1017" s="96" t="str">
        <f t="shared" si="224"/>
        <v/>
      </c>
      <c r="AM1017" s="93" t="str">
        <f t="shared" si="225"/>
        <v/>
      </c>
      <c r="AN1017" s="96" t="str">
        <f t="shared" si="226"/>
        <v/>
      </c>
      <c r="AO1017" s="93" t="str">
        <f t="shared" si="227"/>
        <v/>
      </c>
      <c r="AP1017" s="96" t="str">
        <f t="shared" si="228"/>
        <v/>
      </c>
      <c r="AQ1017" s="93" t="str">
        <f t="shared" si="229"/>
        <v/>
      </c>
      <c r="AR1017" s="96" t="str">
        <f t="shared" si="230"/>
        <v/>
      </c>
      <c r="AS1017" s="93" t="str">
        <f t="shared" si="231"/>
        <v/>
      </c>
      <c r="AT1017" s="96" t="str">
        <f t="shared" si="232"/>
        <v/>
      </c>
      <c r="AU1017" s="93" t="str">
        <f t="shared" si="233"/>
        <v/>
      </c>
    </row>
    <row r="1018" spans="1:47" x14ac:dyDescent="0.3">
      <c r="A1018" t="s">
        <v>89</v>
      </c>
      <c r="B1018" s="164" t="s">
        <v>3489</v>
      </c>
      <c r="C1018" t="s">
        <v>3431</v>
      </c>
      <c r="D1018" t="s">
        <v>1151</v>
      </c>
      <c r="E1018" t="s">
        <v>90</v>
      </c>
      <c r="F1018" t="s">
        <v>3178</v>
      </c>
      <c r="H1018" t="s">
        <v>3490</v>
      </c>
      <c r="L1018" t="s">
        <v>91</v>
      </c>
      <c r="O1018" t="s">
        <v>94</v>
      </c>
      <c r="P1018" s="33">
        <v>46258.811805555553</v>
      </c>
      <c r="Q1018" s="33">
        <v>46251</v>
      </c>
      <c r="R1018" s="33">
        <v>46260</v>
      </c>
      <c r="S1018" s="33">
        <v>46260</v>
      </c>
      <c r="AH1018" s="55" t="str">
        <f t="shared" si="220"/>
        <v/>
      </c>
      <c r="AI1018" s="55" t="str">
        <f t="shared" si="221"/>
        <v>FALSO</v>
      </c>
      <c r="AJ1018" s="55">
        <f t="shared" si="222"/>
        <v>0</v>
      </c>
      <c r="AK1018" s="93" t="str">
        <f t="shared" si="223"/>
        <v/>
      </c>
      <c r="AL1018" s="96" t="str">
        <f t="shared" si="224"/>
        <v/>
      </c>
      <c r="AM1018" s="93" t="str">
        <f t="shared" si="225"/>
        <v/>
      </c>
      <c r="AN1018" s="96" t="str">
        <f t="shared" si="226"/>
        <v/>
      </c>
      <c r="AO1018" s="93" t="str">
        <f t="shared" si="227"/>
        <v/>
      </c>
      <c r="AP1018" s="96" t="str">
        <f t="shared" si="228"/>
        <v/>
      </c>
      <c r="AQ1018" s="93" t="str">
        <f t="shared" si="229"/>
        <v/>
      </c>
      <c r="AR1018" s="96" t="str">
        <f t="shared" si="230"/>
        <v/>
      </c>
      <c r="AS1018" s="93" t="str">
        <f t="shared" si="231"/>
        <v/>
      </c>
      <c r="AT1018" s="96" t="str">
        <f t="shared" si="232"/>
        <v/>
      </c>
      <c r="AU1018" s="93" t="str">
        <f t="shared" si="233"/>
        <v/>
      </c>
    </row>
    <row r="1019" spans="1:47" x14ac:dyDescent="0.3">
      <c r="A1019" t="s">
        <v>84</v>
      </c>
      <c r="B1019" s="164" t="s">
        <v>3491</v>
      </c>
      <c r="C1019" t="s">
        <v>3439</v>
      </c>
      <c r="D1019" t="s">
        <v>1151</v>
      </c>
      <c r="E1019" t="s">
        <v>90</v>
      </c>
      <c r="F1019" t="s">
        <v>3178</v>
      </c>
      <c r="H1019" t="s">
        <v>2841</v>
      </c>
      <c r="L1019" t="s">
        <v>91</v>
      </c>
      <c r="O1019" t="s">
        <v>135</v>
      </c>
      <c r="P1019" s="33">
        <v>46258.789583333331</v>
      </c>
      <c r="Q1019" s="33">
        <v>46251</v>
      </c>
      <c r="R1019" s="33">
        <v>46259</v>
      </c>
      <c r="AH1019" s="55" t="str">
        <f t="shared" si="220"/>
        <v/>
      </c>
      <c r="AI1019" s="55" t="str">
        <f t="shared" si="221"/>
        <v>FALSO</v>
      </c>
      <c r="AJ1019" s="55">
        <f t="shared" si="222"/>
        <v>0</v>
      </c>
      <c r="AK1019" s="93" t="str">
        <f t="shared" si="223"/>
        <v/>
      </c>
      <c r="AL1019" s="96" t="str">
        <f t="shared" si="224"/>
        <v/>
      </c>
      <c r="AM1019" s="93" t="str">
        <f t="shared" si="225"/>
        <v/>
      </c>
      <c r="AN1019" s="96" t="str">
        <f t="shared" si="226"/>
        <v/>
      </c>
      <c r="AO1019" s="93" t="str">
        <f t="shared" si="227"/>
        <v/>
      </c>
      <c r="AP1019" s="96" t="str">
        <f t="shared" si="228"/>
        <v/>
      </c>
      <c r="AQ1019" s="93" t="str">
        <f t="shared" si="229"/>
        <v/>
      </c>
      <c r="AR1019" s="96" t="str">
        <f t="shared" si="230"/>
        <v/>
      </c>
      <c r="AS1019" s="93" t="str">
        <f t="shared" si="231"/>
        <v/>
      </c>
      <c r="AT1019" s="96" t="str">
        <f t="shared" si="232"/>
        <v/>
      </c>
      <c r="AU1019" s="93" t="str">
        <f t="shared" si="233"/>
        <v/>
      </c>
    </row>
    <row r="1020" spans="1:47" x14ac:dyDescent="0.3">
      <c r="A1020" t="s">
        <v>84</v>
      </c>
      <c r="B1020" s="164" t="s">
        <v>3492</v>
      </c>
      <c r="C1020" t="s">
        <v>3431</v>
      </c>
      <c r="D1020" t="s">
        <v>1151</v>
      </c>
      <c r="E1020" t="s">
        <v>90</v>
      </c>
      <c r="F1020" t="s">
        <v>3178</v>
      </c>
      <c r="H1020" t="s">
        <v>3493</v>
      </c>
      <c r="J1020">
        <v>14400</v>
      </c>
      <c r="L1020" t="s">
        <v>91</v>
      </c>
      <c r="O1020" t="s">
        <v>94</v>
      </c>
      <c r="P1020" s="33">
        <v>46258.688194444447</v>
      </c>
      <c r="Q1020" s="33">
        <v>46251</v>
      </c>
      <c r="R1020" s="33">
        <v>46259</v>
      </c>
      <c r="S1020" s="33">
        <v>46259</v>
      </c>
      <c r="AH1020" s="55">
        <f t="shared" si="220"/>
        <v>4</v>
      </c>
      <c r="AI1020" s="55" t="str">
        <f t="shared" si="221"/>
        <v>FALSO</v>
      </c>
      <c r="AJ1020" s="55">
        <f t="shared" si="222"/>
        <v>0</v>
      </c>
      <c r="AK1020" s="93" t="str">
        <f t="shared" si="223"/>
        <v/>
      </c>
      <c r="AL1020" s="96" t="str">
        <f t="shared" si="224"/>
        <v/>
      </c>
      <c r="AM1020" s="93" t="str">
        <f t="shared" si="225"/>
        <v/>
      </c>
      <c r="AN1020" s="96" t="str">
        <f t="shared" si="226"/>
        <v/>
      </c>
      <c r="AO1020" s="93" t="str">
        <f t="shared" si="227"/>
        <v/>
      </c>
      <c r="AP1020" s="96" t="str">
        <f t="shared" si="228"/>
        <v/>
      </c>
      <c r="AQ1020" s="93" t="str">
        <f t="shared" si="229"/>
        <v/>
      </c>
      <c r="AR1020" s="96" t="str">
        <f t="shared" si="230"/>
        <v/>
      </c>
      <c r="AS1020" s="93" t="str">
        <f t="shared" si="231"/>
        <v/>
      </c>
      <c r="AT1020" s="96" t="str">
        <f t="shared" si="232"/>
        <v/>
      </c>
      <c r="AU1020" s="93" t="str">
        <f t="shared" si="233"/>
        <v/>
      </c>
    </row>
    <row r="1021" spans="1:47" x14ac:dyDescent="0.3">
      <c r="A1021" t="s">
        <v>84</v>
      </c>
      <c r="B1021" s="164" t="s">
        <v>3494</v>
      </c>
      <c r="C1021" t="s">
        <v>3439</v>
      </c>
      <c r="D1021" t="s">
        <v>1151</v>
      </c>
      <c r="E1021" t="s">
        <v>90</v>
      </c>
      <c r="F1021" t="s">
        <v>3178</v>
      </c>
      <c r="H1021" t="s">
        <v>3495</v>
      </c>
      <c r="L1021" t="s">
        <v>91</v>
      </c>
      <c r="O1021" t="s">
        <v>135</v>
      </c>
      <c r="P1021" s="33">
        <v>46258.673611111109</v>
      </c>
      <c r="Q1021" s="33">
        <v>46251</v>
      </c>
      <c r="R1021" s="33">
        <v>46258</v>
      </c>
      <c r="AH1021" s="55" t="str">
        <f t="shared" si="220"/>
        <v/>
      </c>
      <c r="AI1021" s="55" t="str">
        <f t="shared" si="221"/>
        <v>FALSO</v>
      </c>
      <c r="AJ1021" s="55">
        <f t="shared" si="222"/>
        <v>0</v>
      </c>
      <c r="AK1021" s="93" t="str">
        <f t="shared" si="223"/>
        <v/>
      </c>
      <c r="AL1021" s="96" t="str">
        <f t="shared" si="224"/>
        <v/>
      </c>
      <c r="AM1021" s="93" t="str">
        <f t="shared" si="225"/>
        <v/>
      </c>
      <c r="AN1021" s="96" t="str">
        <f t="shared" si="226"/>
        <v/>
      </c>
      <c r="AO1021" s="93" t="str">
        <f t="shared" si="227"/>
        <v/>
      </c>
      <c r="AP1021" s="96" t="str">
        <f t="shared" si="228"/>
        <v/>
      </c>
      <c r="AQ1021" s="93" t="str">
        <f t="shared" si="229"/>
        <v/>
      </c>
      <c r="AR1021" s="96" t="str">
        <f t="shared" si="230"/>
        <v/>
      </c>
      <c r="AS1021" s="93" t="str">
        <f t="shared" si="231"/>
        <v/>
      </c>
      <c r="AT1021" s="96" t="str">
        <f t="shared" si="232"/>
        <v/>
      </c>
      <c r="AU1021" s="93" t="str">
        <f t="shared" si="233"/>
        <v/>
      </c>
    </row>
    <row r="1022" spans="1:47" x14ac:dyDescent="0.3">
      <c r="A1022" t="s">
        <v>84</v>
      </c>
      <c r="B1022" s="164" t="s">
        <v>3496</v>
      </c>
      <c r="C1022" t="s">
        <v>3431</v>
      </c>
      <c r="D1022" t="s">
        <v>1151</v>
      </c>
      <c r="E1022" t="s">
        <v>90</v>
      </c>
      <c r="F1022" t="s">
        <v>3178</v>
      </c>
      <c r="H1022" t="s">
        <v>3497</v>
      </c>
      <c r="L1022" t="s">
        <v>91</v>
      </c>
      <c r="O1022" t="s">
        <v>94</v>
      </c>
      <c r="P1022" s="33">
        <v>46258.489583333336</v>
      </c>
      <c r="Q1022" s="33">
        <v>46251</v>
      </c>
      <c r="R1022" s="33">
        <v>46258</v>
      </c>
      <c r="S1022" s="33">
        <v>46258</v>
      </c>
      <c r="AH1022" s="55" t="str">
        <f t="shared" si="220"/>
        <v/>
      </c>
      <c r="AI1022" s="55" t="str">
        <f t="shared" si="221"/>
        <v>FALSO</v>
      </c>
      <c r="AJ1022" s="55">
        <f t="shared" si="222"/>
        <v>0</v>
      </c>
      <c r="AK1022" s="93" t="str">
        <f t="shared" si="223"/>
        <v/>
      </c>
      <c r="AL1022" s="96" t="str">
        <f t="shared" si="224"/>
        <v/>
      </c>
      <c r="AM1022" s="93" t="str">
        <f t="shared" si="225"/>
        <v/>
      </c>
      <c r="AN1022" s="96" t="str">
        <f t="shared" si="226"/>
        <v/>
      </c>
      <c r="AO1022" s="93" t="str">
        <f t="shared" si="227"/>
        <v/>
      </c>
      <c r="AP1022" s="96" t="str">
        <f t="shared" si="228"/>
        <v/>
      </c>
      <c r="AQ1022" s="93" t="str">
        <f t="shared" si="229"/>
        <v/>
      </c>
      <c r="AR1022" s="96" t="str">
        <f t="shared" si="230"/>
        <v/>
      </c>
      <c r="AS1022" s="93" t="str">
        <f t="shared" si="231"/>
        <v/>
      </c>
      <c r="AT1022" s="96" t="str">
        <f t="shared" si="232"/>
        <v/>
      </c>
      <c r="AU1022" s="93" t="str">
        <f t="shared" si="233"/>
        <v/>
      </c>
    </row>
    <row r="1023" spans="1:47" x14ac:dyDescent="0.3">
      <c r="A1023" t="s">
        <v>106</v>
      </c>
      <c r="B1023" s="164" t="s">
        <v>3498</v>
      </c>
      <c r="C1023" t="s">
        <v>3439</v>
      </c>
      <c r="D1023" t="s">
        <v>1151</v>
      </c>
      <c r="E1023" t="s">
        <v>90</v>
      </c>
      <c r="F1023" t="s">
        <v>3178</v>
      </c>
      <c r="H1023" t="s">
        <v>3499</v>
      </c>
      <c r="J1023">
        <v>14400</v>
      </c>
      <c r="L1023" t="s">
        <v>91</v>
      </c>
      <c r="N1023" t="s">
        <v>99</v>
      </c>
      <c r="O1023" t="s">
        <v>94</v>
      </c>
      <c r="P1023" s="33">
        <v>46255.727083333331</v>
      </c>
      <c r="Q1023" s="33">
        <v>46251</v>
      </c>
      <c r="R1023" s="33">
        <v>46258</v>
      </c>
      <c r="S1023" s="33">
        <v>46258</v>
      </c>
      <c r="T1023" s="33">
        <v>46258</v>
      </c>
      <c r="U1023" s="33">
        <v>46258</v>
      </c>
      <c r="V1023" s="33">
        <v>46258</v>
      </c>
      <c r="Y1023">
        <v>1</v>
      </c>
      <c r="AH1023" s="55">
        <f t="shared" si="220"/>
        <v>4</v>
      </c>
      <c r="AI1023" s="55" t="str">
        <f t="shared" si="221"/>
        <v>FALSO</v>
      </c>
      <c r="AJ1023" s="55">
        <f t="shared" si="222"/>
        <v>0</v>
      </c>
      <c r="AK1023" s="93">
        <f t="shared" si="223"/>
        <v>-6</v>
      </c>
      <c r="AL1023" s="96" t="str">
        <f t="shared" si="224"/>
        <v/>
      </c>
      <c r="AM1023" s="93">
        <f t="shared" si="225"/>
        <v>1</v>
      </c>
      <c r="AN1023" s="96" t="b">
        <f t="shared" si="226"/>
        <v>1</v>
      </c>
      <c r="AO1023" s="93">
        <f t="shared" si="227"/>
        <v>1</v>
      </c>
      <c r="AP1023" s="96" t="str">
        <f t="shared" si="228"/>
        <v/>
      </c>
      <c r="AQ1023" s="93" t="str">
        <f t="shared" si="229"/>
        <v/>
      </c>
      <c r="AR1023" s="96" t="str">
        <f t="shared" si="230"/>
        <v/>
      </c>
      <c r="AS1023" s="93">
        <f t="shared" si="231"/>
        <v>1</v>
      </c>
      <c r="AT1023" s="96" t="b">
        <f t="shared" si="232"/>
        <v>0</v>
      </c>
      <c r="AU1023" s="93" t="str">
        <f t="shared" si="233"/>
        <v/>
      </c>
    </row>
    <row r="1024" spans="1:47" x14ac:dyDescent="0.3">
      <c r="A1024" t="s">
        <v>84</v>
      </c>
      <c r="B1024" s="164" t="s">
        <v>3500</v>
      </c>
      <c r="C1024" t="s">
        <v>3439</v>
      </c>
      <c r="D1024" t="s">
        <v>1151</v>
      </c>
      <c r="E1024" t="s">
        <v>90</v>
      </c>
      <c r="F1024" t="s">
        <v>3178</v>
      </c>
      <c r="H1024" t="s">
        <v>3501</v>
      </c>
      <c r="L1024" t="s">
        <v>91</v>
      </c>
      <c r="O1024" t="s">
        <v>135</v>
      </c>
      <c r="P1024" s="33">
        <v>46255.666666666664</v>
      </c>
      <c r="Q1024" s="33">
        <v>46251</v>
      </c>
      <c r="R1024" s="33">
        <v>46255</v>
      </c>
      <c r="AH1024" s="55" t="str">
        <f t="shared" si="220"/>
        <v/>
      </c>
      <c r="AI1024" s="55" t="str">
        <f t="shared" si="221"/>
        <v>FALSO</v>
      </c>
      <c r="AJ1024" s="55">
        <f t="shared" si="222"/>
        <v>0</v>
      </c>
      <c r="AK1024" s="93" t="str">
        <f t="shared" si="223"/>
        <v/>
      </c>
      <c r="AL1024" s="96" t="str">
        <f t="shared" si="224"/>
        <v/>
      </c>
      <c r="AM1024" s="93" t="str">
        <f t="shared" si="225"/>
        <v/>
      </c>
      <c r="AN1024" s="96" t="str">
        <f t="shared" si="226"/>
        <v/>
      </c>
      <c r="AO1024" s="93" t="str">
        <f t="shared" si="227"/>
        <v/>
      </c>
      <c r="AP1024" s="96" t="str">
        <f t="shared" si="228"/>
        <v/>
      </c>
      <c r="AQ1024" s="93" t="str">
        <f t="shared" si="229"/>
        <v/>
      </c>
      <c r="AR1024" s="96" t="str">
        <f t="shared" si="230"/>
        <v/>
      </c>
      <c r="AS1024" s="93" t="str">
        <f t="shared" si="231"/>
        <v/>
      </c>
      <c r="AT1024" s="96" t="str">
        <f t="shared" si="232"/>
        <v/>
      </c>
      <c r="AU1024" s="93" t="str">
        <f t="shared" si="233"/>
        <v/>
      </c>
    </row>
    <row r="1025" spans="1:47" x14ac:dyDescent="0.3">
      <c r="A1025" t="s">
        <v>84</v>
      </c>
      <c r="B1025" s="164" t="s">
        <v>3502</v>
      </c>
      <c r="C1025" t="s">
        <v>3439</v>
      </c>
      <c r="D1025" t="s">
        <v>1151</v>
      </c>
      <c r="E1025" t="s">
        <v>90</v>
      </c>
      <c r="F1025" t="s">
        <v>3178</v>
      </c>
      <c r="H1025" t="s">
        <v>3503</v>
      </c>
      <c r="J1025">
        <v>2700</v>
      </c>
      <c r="L1025" t="s">
        <v>91</v>
      </c>
      <c r="O1025" t="s">
        <v>94</v>
      </c>
      <c r="P1025" s="33">
        <v>46255.642361111109</v>
      </c>
      <c r="Q1025" s="33">
        <v>46251</v>
      </c>
      <c r="R1025" s="33">
        <v>46255</v>
      </c>
      <c r="S1025" s="33">
        <v>46255</v>
      </c>
      <c r="AH1025" s="55">
        <f t="shared" si="220"/>
        <v>0.75</v>
      </c>
      <c r="AI1025" s="55" t="str">
        <f t="shared" si="221"/>
        <v>FALSO</v>
      </c>
      <c r="AJ1025" s="55">
        <f t="shared" si="222"/>
        <v>0</v>
      </c>
      <c r="AK1025" s="93" t="str">
        <f t="shared" si="223"/>
        <v/>
      </c>
      <c r="AL1025" s="96" t="str">
        <f t="shared" si="224"/>
        <v/>
      </c>
      <c r="AM1025" s="93" t="str">
        <f t="shared" si="225"/>
        <v/>
      </c>
      <c r="AN1025" s="96" t="str">
        <f t="shared" si="226"/>
        <v/>
      </c>
      <c r="AO1025" s="93" t="str">
        <f t="shared" si="227"/>
        <v/>
      </c>
      <c r="AP1025" s="96" t="str">
        <f t="shared" si="228"/>
        <v/>
      </c>
      <c r="AQ1025" s="93" t="str">
        <f t="shared" si="229"/>
        <v/>
      </c>
      <c r="AR1025" s="96" t="str">
        <f t="shared" si="230"/>
        <v/>
      </c>
      <c r="AS1025" s="93" t="str">
        <f t="shared" si="231"/>
        <v/>
      </c>
      <c r="AT1025" s="96" t="str">
        <f t="shared" si="232"/>
        <v/>
      </c>
      <c r="AU1025" s="93" t="str">
        <f t="shared" si="233"/>
        <v/>
      </c>
    </row>
    <row r="1026" spans="1:47" x14ac:dyDescent="0.3">
      <c r="A1026" t="s">
        <v>84</v>
      </c>
      <c r="B1026" s="164" t="s">
        <v>3504</v>
      </c>
      <c r="C1026" t="s">
        <v>3439</v>
      </c>
      <c r="D1026" t="s">
        <v>1151</v>
      </c>
      <c r="E1026" t="s">
        <v>90</v>
      </c>
      <c r="F1026" t="s">
        <v>3178</v>
      </c>
      <c r="H1026" t="s">
        <v>3505</v>
      </c>
      <c r="J1026">
        <v>1200</v>
      </c>
      <c r="L1026" t="s">
        <v>91</v>
      </c>
      <c r="O1026" t="s">
        <v>94</v>
      </c>
      <c r="P1026" s="33">
        <v>46255.613888888889</v>
      </c>
      <c r="Q1026" s="33">
        <v>46251</v>
      </c>
      <c r="R1026" s="33">
        <v>46255</v>
      </c>
      <c r="S1026" s="33">
        <v>46255</v>
      </c>
      <c r="AH1026" s="55">
        <f t="shared" si="220"/>
        <v>0.33333333333333331</v>
      </c>
      <c r="AI1026" s="55" t="str">
        <f t="shared" si="221"/>
        <v>FALSO</v>
      </c>
      <c r="AJ1026" s="55">
        <f t="shared" si="222"/>
        <v>0</v>
      </c>
      <c r="AK1026" s="93" t="str">
        <f t="shared" si="223"/>
        <v/>
      </c>
      <c r="AL1026" s="96" t="str">
        <f t="shared" si="224"/>
        <v/>
      </c>
      <c r="AM1026" s="93" t="str">
        <f t="shared" si="225"/>
        <v/>
      </c>
      <c r="AN1026" s="96" t="str">
        <f t="shared" si="226"/>
        <v/>
      </c>
      <c r="AO1026" s="93" t="str">
        <f t="shared" si="227"/>
        <v/>
      </c>
      <c r="AP1026" s="96" t="str">
        <f t="shared" si="228"/>
        <v/>
      </c>
      <c r="AQ1026" s="93" t="str">
        <f t="shared" si="229"/>
        <v/>
      </c>
      <c r="AR1026" s="96" t="str">
        <f t="shared" si="230"/>
        <v/>
      </c>
      <c r="AS1026" s="93" t="str">
        <f t="shared" si="231"/>
        <v/>
      </c>
      <c r="AT1026" s="96" t="str">
        <f t="shared" si="232"/>
        <v/>
      </c>
      <c r="AU1026" s="93" t="str">
        <f t="shared" si="233"/>
        <v/>
      </c>
    </row>
    <row r="1027" spans="1:47" x14ac:dyDescent="0.3">
      <c r="A1027" t="s">
        <v>95</v>
      </c>
      <c r="B1027" s="164" t="s">
        <v>3506</v>
      </c>
      <c r="C1027" t="s">
        <v>3291</v>
      </c>
      <c r="D1027" t="s">
        <v>1151</v>
      </c>
      <c r="E1027" t="s">
        <v>132</v>
      </c>
      <c r="F1027" t="s">
        <v>3178</v>
      </c>
      <c r="G1027">
        <v>5</v>
      </c>
      <c r="H1027" t="s">
        <v>3507</v>
      </c>
      <c r="I1027">
        <v>5</v>
      </c>
      <c r="J1027">
        <v>126600</v>
      </c>
      <c r="L1027" t="s">
        <v>91</v>
      </c>
      <c r="M1027" s="164" t="s">
        <v>3508</v>
      </c>
      <c r="N1027" t="s">
        <v>101</v>
      </c>
      <c r="O1027" t="s">
        <v>94</v>
      </c>
      <c r="P1027" s="33">
        <v>46255.501388888886</v>
      </c>
      <c r="Q1027" s="33">
        <v>46265</v>
      </c>
      <c r="R1027" s="33">
        <v>46267</v>
      </c>
      <c r="S1027" s="33">
        <v>46269</v>
      </c>
      <c r="T1027" s="33">
        <v>46269</v>
      </c>
      <c r="U1027" s="33">
        <v>46269</v>
      </c>
      <c r="V1027" s="33">
        <v>46269</v>
      </c>
      <c r="W1027" s="33">
        <v>46282</v>
      </c>
      <c r="Y1027">
        <v>2</v>
      </c>
      <c r="AB1027">
        <v>10</v>
      </c>
      <c r="AC1027">
        <v>19</v>
      </c>
      <c r="AG1027" t="s">
        <v>2280</v>
      </c>
      <c r="AH1027" s="55">
        <f t="shared" ref="AH1027:AH1090" si="234">IF(J1027="","",J1027/3600)</f>
        <v>35.166666666666664</v>
      </c>
      <c r="AI1027" s="55" t="str">
        <f t="shared" ref="AI1027:AI1090" si="235">IF(COUNTIF(AG1027, "*dia*"), "VERDADEIRO", "FALSO")</f>
        <v>FALSO</v>
      </c>
      <c r="AJ1027" s="55">
        <f t="shared" ref="AJ1027:AJ1090" si="236">IF(AI1027="VERDADEIRO",LEFT(AG1027,2),0)</f>
        <v>0</v>
      </c>
      <c r="AK1027" s="93">
        <f t="shared" ref="AK1027:AK1090" si="237">IF(OR(A1027="Solicitação de Serviço",A1027="Incidente",P1027="",Q1027=""),"",IF((NETWORKDAYS.INTL(P1027,Q1027,1)-1)=0,1,NETWORKDAYS.INTL(P1027,Q1027,1)-1))</f>
        <v>6</v>
      </c>
      <c r="AL1027" s="96" t="str">
        <f t="shared" ref="AL1027:AL1090" si="238">IF(X1027="","",AK1027=X1027)</f>
        <v/>
      </c>
      <c r="AM1027" s="93">
        <f t="shared" ref="AM1027:AM1090" si="239">IF(OR(A1027="Solicitação de Serviço",A1027="Incidente",R1027="",S1027=""),"",IF((NETWORKDAYS.INTL(R1027,S1027,1)-1)=0,1,NETWORKDAYS.INTL(R1027,S1027,1)-1-AJ1027))</f>
        <v>2</v>
      </c>
      <c r="AN1027" s="96" t="b">
        <f t="shared" ref="AN1027:AN1090" si="240">IF(Y1027="","",AM1027=Y1027)</f>
        <v>1</v>
      </c>
      <c r="AO1027" s="93">
        <f t="shared" ref="AO1027:AO1090" si="241">IF(OR(A1027="Solicitação de Serviço",A1027="Incidente",T1027="",U1027=""),"",IF((NETWORKDAYS.INTL(T1027,U1027,1)-1)=0,1,NETWORKDAYS.INTL(T1027,U1027,1)-1))</f>
        <v>1</v>
      </c>
      <c r="AP1027" s="96" t="str">
        <f t="shared" ref="AP1027:AP1090" si="242">IF(Z1027="","",AO1027=Z1027)</f>
        <v/>
      </c>
      <c r="AQ1027" s="93">
        <f t="shared" ref="AQ1027:AQ1090" si="243">IF(OR(A1027="Solicitação de Serviço",A1027="Incidente",V1027="",W1027=""),"",IF((NETWORKDAYS.INTL(V1027,W1027,1)-1)=0,1,IF((NETWORKDAYS.INTL(V1027,W1027,1)-1)&lt;0,"",NETWORKDAYS.INTL(V1027,W1027,1)-1)))</f>
        <v>9</v>
      </c>
      <c r="AR1027" s="96" t="str">
        <f t="shared" ref="AR1027:AR1090" si="244">IF(AA1027="","",AQ1027=AA1027)</f>
        <v/>
      </c>
      <c r="AS1027" s="93">
        <f t="shared" ref="AS1027:AS1090" si="245">IF(OR(A1027="Solicitação de Serviço",A1027="Incidente",P1027=""),"",IF(OR(A1027="História",A1027="Enabler",A1027="Débito Técnico"),IF(W1027="","",NETWORKDAYS.INTL(P1027,W1027,1)-1),IF(U1027="","",NETWORKDAYS.INTL(P1027,U1027,1)-1)))</f>
        <v>19</v>
      </c>
      <c r="AT1027" s="96" t="b">
        <f t="shared" ref="AT1027:AT1090" si="246">IF(OR(A1027="Solicitação de Serviço",A1027="Incidente",A1027="Sustentação"),"",IF(P1027="","",IF(OR(A1027="História",A1027="Enabler",A1027="Débito Técnico"),AS1027=AC1027,AS1027=AB1027)))</f>
        <v>1</v>
      </c>
      <c r="AU1027" s="93" t="str">
        <f t="shared" ref="AU1027:AU1090" si="247">IF(M1027="","",M1027)</f>
        <v>SGGU-5202</v>
      </c>
    </row>
    <row r="1028" spans="1:47" x14ac:dyDescent="0.3">
      <c r="A1028" t="s">
        <v>84</v>
      </c>
      <c r="B1028" s="164" t="s">
        <v>3509</v>
      </c>
      <c r="C1028" t="s">
        <v>3439</v>
      </c>
      <c r="D1028" t="s">
        <v>1151</v>
      </c>
      <c r="E1028" t="s">
        <v>90</v>
      </c>
      <c r="F1028" t="s">
        <v>3178</v>
      </c>
      <c r="H1028" t="s">
        <v>3510</v>
      </c>
      <c r="J1028">
        <v>3600</v>
      </c>
      <c r="L1028" t="s">
        <v>91</v>
      </c>
      <c r="O1028" t="s">
        <v>94</v>
      </c>
      <c r="P1028" s="33">
        <v>46254.743750000001</v>
      </c>
      <c r="Q1028" s="33">
        <v>46251</v>
      </c>
      <c r="R1028" s="33">
        <v>46255</v>
      </c>
      <c r="S1028" s="33">
        <v>46255</v>
      </c>
      <c r="AH1028" s="55">
        <f t="shared" si="234"/>
        <v>1</v>
      </c>
      <c r="AI1028" s="55" t="str">
        <f t="shared" si="235"/>
        <v>FALSO</v>
      </c>
      <c r="AJ1028" s="55">
        <f t="shared" si="236"/>
        <v>0</v>
      </c>
      <c r="AK1028" s="93" t="str">
        <f t="shared" si="237"/>
        <v/>
      </c>
      <c r="AL1028" s="96" t="str">
        <f t="shared" si="238"/>
        <v/>
      </c>
      <c r="AM1028" s="93" t="str">
        <f t="shared" si="239"/>
        <v/>
      </c>
      <c r="AN1028" s="96" t="str">
        <f t="shared" si="240"/>
        <v/>
      </c>
      <c r="AO1028" s="93" t="str">
        <f t="shared" si="241"/>
        <v/>
      </c>
      <c r="AP1028" s="96" t="str">
        <f t="shared" si="242"/>
        <v/>
      </c>
      <c r="AQ1028" s="93" t="str">
        <f t="shared" si="243"/>
        <v/>
      </c>
      <c r="AR1028" s="96" t="str">
        <f t="shared" si="244"/>
        <v/>
      </c>
      <c r="AS1028" s="93" t="str">
        <f t="shared" si="245"/>
        <v/>
      </c>
      <c r="AT1028" s="96" t="str">
        <f t="shared" si="246"/>
        <v/>
      </c>
      <c r="AU1028" s="93" t="str">
        <f t="shared" si="247"/>
        <v/>
      </c>
    </row>
    <row r="1029" spans="1:47" x14ac:dyDescent="0.3">
      <c r="A1029" t="s">
        <v>84</v>
      </c>
      <c r="B1029" s="164" t="s">
        <v>3511</v>
      </c>
      <c r="C1029" t="s">
        <v>3439</v>
      </c>
      <c r="D1029" t="s">
        <v>1151</v>
      </c>
      <c r="E1029" t="s">
        <v>90</v>
      </c>
      <c r="F1029" t="s">
        <v>3178</v>
      </c>
      <c r="H1029" t="s">
        <v>3512</v>
      </c>
      <c r="L1029" t="s">
        <v>91</v>
      </c>
      <c r="O1029" t="s">
        <v>135</v>
      </c>
      <c r="P1029" s="33">
        <v>46254.713194444441</v>
      </c>
      <c r="Q1029" s="33">
        <v>46251</v>
      </c>
      <c r="R1029" s="33">
        <v>46254</v>
      </c>
      <c r="AH1029" s="55" t="str">
        <f t="shared" si="234"/>
        <v/>
      </c>
      <c r="AI1029" s="55" t="str">
        <f t="shared" si="235"/>
        <v>FALSO</v>
      </c>
      <c r="AJ1029" s="55">
        <f t="shared" si="236"/>
        <v>0</v>
      </c>
      <c r="AK1029" s="93" t="str">
        <f t="shared" si="237"/>
        <v/>
      </c>
      <c r="AL1029" s="96" t="str">
        <f t="shared" si="238"/>
        <v/>
      </c>
      <c r="AM1029" s="93" t="str">
        <f t="shared" si="239"/>
        <v/>
      </c>
      <c r="AN1029" s="96" t="str">
        <f t="shared" si="240"/>
        <v/>
      </c>
      <c r="AO1029" s="93" t="str">
        <f t="shared" si="241"/>
        <v/>
      </c>
      <c r="AP1029" s="96" t="str">
        <f t="shared" si="242"/>
        <v/>
      </c>
      <c r="AQ1029" s="93" t="str">
        <f t="shared" si="243"/>
        <v/>
      </c>
      <c r="AR1029" s="96" t="str">
        <f t="shared" si="244"/>
        <v/>
      </c>
      <c r="AS1029" s="93" t="str">
        <f t="shared" si="245"/>
        <v/>
      </c>
      <c r="AT1029" s="96" t="str">
        <f t="shared" si="246"/>
        <v/>
      </c>
      <c r="AU1029" s="93" t="str">
        <f t="shared" si="247"/>
        <v/>
      </c>
    </row>
    <row r="1030" spans="1:47" x14ac:dyDescent="0.3">
      <c r="A1030" t="s">
        <v>84</v>
      </c>
      <c r="B1030" s="164" t="s">
        <v>3513</v>
      </c>
      <c r="C1030" t="s">
        <v>3439</v>
      </c>
      <c r="D1030" t="s">
        <v>1151</v>
      </c>
      <c r="E1030" t="s">
        <v>90</v>
      </c>
      <c r="F1030" t="s">
        <v>3178</v>
      </c>
      <c r="H1030" t="s">
        <v>3514</v>
      </c>
      <c r="J1030">
        <v>900</v>
      </c>
      <c r="L1030" t="s">
        <v>91</v>
      </c>
      <c r="O1030" t="s">
        <v>94</v>
      </c>
      <c r="P1030" s="33">
        <v>46254.661805555559</v>
      </c>
      <c r="Q1030" s="33">
        <v>46251</v>
      </c>
      <c r="R1030" s="33">
        <v>46254</v>
      </c>
      <c r="S1030" s="33">
        <v>46254</v>
      </c>
      <c r="AH1030" s="55">
        <f t="shared" si="234"/>
        <v>0.25</v>
      </c>
      <c r="AI1030" s="55" t="str">
        <f t="shared" si="235"/>
        <v>FALSO</v>
      </c>
      <c r="AJ1030" s="55">
        <f t="shared" si="236"/>
        <v>0</v>
      </c>
      <c r="AK1030" s="93" t="str">
        <f t="shared" si="237"/>
        <v/>
      </c>
      <c r="AL1030" s="96" t="str">
        <f t="shared" si="238"/>
        <v/>
      </c>
      <c r="AM1030" s="93" t="str">
        <f t="shared" si="239"/>
        <v/>
      </c>
      <c r="AN1030" s="96" t="str">
        <f t="shared" si="240"/>
        <v/>
      </c>
      <c r="AO1030" s="93" t="str">
        <f t="shared" si="241"/>
        <v/>
      </c>
      <c r="AP1030" s="96" t="str">
        <f t="shared" si="242"/>
        <v/>
      </c>
      <c r="AQ1030" s="93" t="str">
        <f t="shared" si="243"/>
        <v/>
      </c>
      <c r="AR1030" s="96" t="str">
        <f t="shared" si="244"/>
        <v/>
      </c>
      <c r="AS1030" s="93" t="str">
        <f t="shared" si="245"/>
        <v/>
      </c>
      <c r="AT1030" s="96" t="str">
        <f t="shared" si="246"/>
        <v/>
      </c>
      <c r="AU1030" s="93" t="str">
        <f t="shared" si="247"/>
        <v/>
      </c>
    </row>
    <row r="1031" spans="1:47" x14ac:dyDescent="0.3">
      <c r="A1031" t="s">
        <v>84</v>
      </c>
      <c r="B1031" s="164" t="s">
        <v>3515</v>
      </c>
      <c r="C1031" t="s">
        <v>3439</v>
      </c>
      <c r="D1031" t="s">
        <v>1151</v>
      </c>
      <c r="E1031" t="s">
        <v>90</v>
      </c>
      <c r="F1031" t="s">
        <v>3178</v>
      </c>
      <c r="H1031" t="s">
        <v>3516</v>
      </c>
      <c r="L1031" t="s">
        <v>91</v>
      </c>
      <c r="O1031" t="s">
        <v>94</v>
      </c>
      <c r="P1031" s="33">
        <v>46254.616666666669</v>
      </c>
      <c r="Q1031" s="33">
        <v>46251</v>
      </c>
      <c r="R1031" s="33">
        <v>46254</v>
      </c>
      <c r="S1031" s="33">
        <v>46254</v>
      </c>
      <c r="AH1031" s="55" t="str">
        <f t="shared" si="234"/>
        <v/>
      </c>
      <c r="AI1031" s="55" t="str">
        <f t="shared" si="235"/>
        <v>FALSO</v>
      </c>
      <c r="AJ1031" s="55">
        <f t="shared" si="236"/>
        <v>0</v>
      </c>
      <c r="AK1031" s="93" t="str">
        <f t="shared" si="237"/>
        <v/>
      </c>
      <c r="AL1031" s="96" t="str">
        <f t="shared" si="238"/>
        <v/>
      </c>
      <c r="AM1031" s="93" t="str">
        <f t="shared" si="239"/>
        <v/>
      </c>
      <c r="AN1031" s="96" t="str">
        <f t="shared" si="240"/>
        <v/>
      </c>
      <c r="AO1031" s="93" t="str">
        <f t="shared" si="241"/>
        <v/>
      </c>
      <c r="AP1031" s="96" t="str">
        <f t="shared" si="242"/>
        <v/>
      </c>
      <c r="AQ1031" s="93" t="str">
        <f t="shared" si="243"/>
        <v/>
      </c>
      <c r="AR1031" s="96" t="str">
        <f t="shared" si="244"/>
        <v/>
      </c>
      <c r="AS1031" s="93" t="str">
        <f t="shared" si="245"/>
        <v/>
      </c>
      <c r="AT1031" s="96" t="str">
        <f t="shared" si="246"/>
        <v/>
      </c>
      <c r="AU1031" s="93" t="str">
        <f t="shared" si="247"/>
        <v/>
      </c>
    </row>
    <row r="1032" spans="1:47" x14ac:dyDescent="0.3">
      <c r="A1032" t="s">
        <v>96</v>
      </c>
      <c r="B1032" s="164" t="s">
        <v>3517</v>
      </c>
      <c r="C1032" t="s">
        <v>3291</v>
      </c>
      <c r="D1032" t="s">
        <v>1151</v>
      </c>
      <c r="E1032" t="s">
        <v>133</v>
      </c>
      <c r="F1032" t="s">
        <v>3178</v>
      </c>
      <c r="G1032">
        <v>5</v>
      </c>
      <c r="H1032" t="s">
        <v>3518</v>
      </c>
      <c r="I1032">
        <v>5</v>
      </c>
      <c r="J1032">
        <v>63600</v>
      </c>
      <c r="L1032" t="s">
        <v>91</v>
      </c>
      <c r="M1032" s="164" t="s">
        <v>2885</v>
      </c>
      <c r="N1032" t="s">
        <v>99</v>
      </c>
      <c r="O1032" t="s">
        <v>94</v>
      </c>
      <c r="P1032" s="33">
        <v>46253.906944444447</v>
      </c>
      <c r="Q1032" s="33">
        <v>46265</v>
      </c>
      <c r="R1032" s="33">
        <v>46266</v>
      </c>
      <c r="S1032" s="33">
        <v>46269</v>
      </c>
      <c r="T1032" s="33">
        <v>46269</v>
      </c>
      <c r="U1032" s="33">
        <v>46274</v>
      </c>
      <c r="V1032" s="33">
        <v>46274</v>
      </c>
      <c r="Y1032">
        <v>3</v>
      </c>
      <c r="AB1032">
        <v>14</v>
      </c>
      <c r="AH1032" s="55">
        <f t="shared" si="234"/>
        <v>17.666666666666668</v>
      </c>
      <c r="AI1032" s="55" t="str">
        <f t="shared" si="235"/>
        <v>FALSO</v>
      </c>
      <c r="AJ1032" s="55">
        <f t="shared" si="236"/>
        <v>0</v>
      </c>
      <c r="AK1032" s="93">
        <f t="shared" si="237"/>
        <v>8</v>
      </c>
      <c r="AL1032" s="96" t="str">
        <f t="shared" si="238"/>
        <v/>
      </c>
      <c r="AM1032" s="93">
        <f t="shared" si="239"/>
        <v>3</v>
      </c>
      <c r="AN1032" s="96" t="b">
        <f t="shared" si="240"/>
        <v>1</v>
      </c>
      <c r="AO1032" s="93">
        <f t="shared" si="241"/>
        <v>3</v>
      </c>
      <c r="AP1032" s="96" t="str">
        <f t="shared" si="242"/>
        <v/>
      </c>
      <c r="AQ1032" s="93" t="str">
        <f t="shared" si="243"/>
        <v/>
      </c>
      <c r="AR1032" s="96" t="str">
        <f t="shared" si="244"/>
        <v/>
      </c>
      <c r="AS1032" s="93" t="str">
        <f t="shared" si="245"/>
        <v/>
      </c>
      <c r="AT1032" s="96" t="b">
        <f t="shared" si="246"/>
        <v>1</v>
      </c>
      <c r="AU1032" s="93" t="str">
        <f t="shared" si="247"/>
        <v>SGGS-11290</v>
      </c>
    </row>
    <row r="1033" spans="1:47" x14ac:dyDescent="0.3">
      <c r="A1033" t="s">
        <v>96</v>
      </c>
      <c r="B1033" s="164" t="s">
        <v>3519</v>
      </c>
      <c r="C1033" t="s">
        <v>3291</v>
      </c>
      <c r="D1033" t="s">
        <v>1151</v>
      </c>
      <c r="E1033" t="s">
        <v>133</v>
      </c>
      <c r="F1033" t="s">
        <v>3178</v>
      </c>
      <c r="G1033">
        <v>2</v>
      </c>
      <c r="H1033" t="s">
        <v>3520</v>
      </c>
      <c r="I1033">
        <v>2</v>
      </c>
      <c r="J1033">
        <v>40200</v>
      </c>
      <c r="L1033" t="s">
        <v>91</v>
      </c>
      <c r="M1033" s="164" t="s">
        <v>2885</v>
      </c>
      <c r="N1033" t="s">
        <v>99</v>
      </c>
      <c r="O1033" t="s">
        <v>94</v>
      </c>
      <c r="P1033" s="33">
        <v>46253.853472222225</v>
      </c>
      <c r="Q1033" s="33">
        <v>46265</v>
      </c>
      <c r="R1033" s="33">
        <v>46268</v>
      </c>
      <c r="S1033" s="33">
        <v>46274</v>
      </c>
      <c r="T1033" s="33">
        <v>46274</v>
      </c>
      <c r="U1033" s="33">
        <v>46274</v>
      </c>
      <c r="V1033" s="33">
        <v>46274</v>
      </c>
      <c r="Y1033">
        <v>4</v>
      </c>
      <c r="AB1033">
        <v>15</v>
      </c>
      <c r="AG1033" t="s">
        <v>2280</v>
      </c>
      <c r="AH1033" s="55">
        <f t="shared" si="234"/>
        <v>11.166666666666666</v>
      </c>
      <c r="AI1033" s="55" t="str">
        <f t="shared" si="235"/>
        <v>FALSO</v>
      </c>
      <c r="AJ1033" s="55">
        <f t="shared" si="236"/>
        <v>0</v>
      </c>
      <c r="AK1033" s="93">
        <f t="shared" si="237"/>
        <v>8</v>
      </c>
      <c r="AL1033" s="96" t="str">
        <f t="shared" si="238"/>
        <v/>
      </c>
      <c r="AM1033" s="93">
        <f t="shared" si="239"/>
        <v>4</v>
      </c>
      <c r="AN1033" s="96" t="b">
        <f t="shared" si="240"/>
        <v>1</v>
      </c>
      <c r="AO1033" s="93">
        <f t="shared" si="241"/>
        <v>1</v>
      </c>
      <c r="AP1033" s="96" t="str">
        <f t="shared" si="242"/>
        <v/>
      </c>
      <c r="AQ1033" s="93" t="str">
        <f t="shared" si="243"/>
        <v/>
      </c>
      <c r="AR1033" s="96" t="str">
        <f t="shared" si="244"/>
        <v/>
      </c>
      <c r="AS1033" s="93" t="str">
        <f t="shared" si="245"/>
        <v/>
      </c>
      <c r="AT1033" s="96" t="b">
        <f t="shared" si="246"/>
        <v>1</v>
      </c>
      <c r="AU1033" s="93" t="str">
        <f t="shared" si="247"/>
        <v>SGGS-11290</v>
      </c>
    </row>
    <row r="1034" spans="1:47" x14ac:dyDescent="0.3">
      <c r="A1034" t="s">
        <v>84</v>
      </c>
      <c r="B1034" s="164" t="s">
        <v>3521</v>
      </c>
      <c r="C1034" t="s">
        <v>3439</v>
      </c>
      <c r="D1034" t="s">
        <v>1151</v>
      </c>
      <c r="E1034" t="s">
        <v>90</v>
      </c>
      <c r="F1034" t="s">
        <v>3178</v>
      </c>
      <c r="H1034" t="s">
        <v>3522</v>
      </c>
      <c r="L1034" t="s">
        <v>91</v>
      </c>
      <c r="O1034" t="s">
        <v>135</v>
      </c>
      <c r="P1034" s="33">
        <v>46253.850694444445</v>
      </c>
      <c r="Q1034" s="33">
        <v>46251</v>
      </c>
      <c r="R1034" s="33">
        <v>46254</v>
      </c>
      <c r="AH1034" s="55" t="str">
        <f t="shared" si="234"/>
        <v/>
      </c>
      <c r="AI1034" s="55" t="str">
        <f t="shared" si="235"/>
        <v>FALSO</v>
      </c>
      <c r="AJ1034" s="55">
        <f t="shared" si="236"/>
        <v>0</v>
      </c>
      <c r="AK1034" s="93" t="str">
        <f t="shared" si="237"/>
        <v/>
      </c>
      <c r="AL1034" s="96" t="str">
        <f t="shared" si="238"/>
        <v/>
      </c>
      <c r="AM1034" s="93" t="str">
        <f t="shared" si="239"/>
        <v/>
      </c>
      <c r="AN1034" s="96" t="str">
        <f t="shared" si="240"/>
        <v/>
      </c>
      <c r="AO1034" s="93" t="str">
        <f t="shared" si="241"/>
        <v/>
      </c>
      <c r="AP1034" s="96" t="str">
        <f t="shared" si="242"/>
        <v/>
      </c>
      <c r="AQ1034" s="93" t="str">
        <f t="shared" si="243"/>
        <v/>
      </c>
      <c r="AR1034" s="96" t="str">
        <f t="shared" si="244"/>
        <v/>
      </c>
      <c r="AS1034" s="93" t="str">
        <f t="shared" si="245"/>
        <v/>
      </c>
      <c r="AT1034" s="96" t="str">
        <f t="shared" si="246"/>
        <v/>
      </c>
      <c r="AU1034" s="93" t="str">
        <f t="shared" si="247"/>
        <v/>
      </c>
    </row>
    <row r="1035" spans="1:47" x14ac:dyDescent="0.3">
      <c r="A1035" t="s">
        <v>106</v>
      </c>
      <c r="B1035" s="164" t="s">
        <v>3523</v>
      </c>
      <c r="C1035" t="s">
        <v>3439</v>
      </c>
      <c r="D1035" t="s">
        <v>1151</v>
      </c>
      <c r="E1035" t="s">
        <v>90</v>
      </c>
      <c r="F1035" t="s">
        <v>3178</v>
      </c>
      <c r="H1035" t="s">
        <v>3524</v>
      </c>
      <c r="J1035">
        <v>21600</v>
      </c>
      <c r="L1035" t="s">
        <v>91</v>
      </c>
      <c r="M1035" s="164" t="s">
        <v>3187</v>
      </c>
      <c r="N1035" t="s">
        <v>99</v>
      </c>
      <c r="O1035" t="s">
        <v>94</v>
      </c>
      <c r="P1035" s="33">
        <v>46253.739583333336</v>
      </c>
      <c r="Q1035" s="33">
        <v>46251</v>
      </c>
      <c r="R1035" s="33">
        <v>46255</v>
      </c>
      <c r="S1035" s="33">
        <v>46255</v>
      </c>
      <c r="T1035" s="33">
        <v>46255</v>
      </c>
      <c r="U1035" s="33">
        <v>46258</v>
      </c>
      <c r="V1035" s="33">
        <v>46258</v>
      </c>
      <c r="Y1035">
        <v>1</v>
      </c>
      <c r="AB1035">
        <v>3</v>
      </c>
      <c r="AH1035" s="55">
        <f t="shared" si="234"/>
        <v>6</v>
      </c>
      <c r="AI1035" s="55" t="str">
        <f t="shared" si="235"/>
        <v>FALSO</v>
      </c>
      <c r="AJ1035" s="55">
        <f t="shared" si="236"/>
        <v>0</v>
      </c>
      <c r="AK1035" s="93">
        <f t="shared" si="237"/>
        <v>-4</v>
      </c>
      <c r="AL1035" s="96" t="str">
        <f t="shared" si="238"/>
        <v/>
      </c>
      <c r="AM1035" s="93">
        <f t="shared" si="239"/>
        <v>1</v>
      </c>
      <c r="AN1035" s="96" t="b">
        <f t="shared" si="240"/>
        <v>1</v>
      </c>
      <c r="AO1035" s="93">
        <f t="shared" si="241"/>
        <v>1</v>
      </c>
      <c r="AP1035" s="96" t="str">
        <f t="shared" si="242"/>
        <v/>
      </c>
      <c r="AQ1035" s="93" t="str">
        <f t="shared" si="243"/>
        <v/>
      </c>
      <c r="AR1035" s="96" t="str">
        <f t="shared" si="244"/>
        <v/>
      </c>
      <c r="AS1035" s="93">
        <f t="shared" si="245"/>
        <v>3</v>
      </c>
      <c r="AT1035" s="96" t="b">
        <f t="shared" si="246"/>
        <v>1</v>
      </c>
      <c r="AU1035" s="93" t="str">
        <f t="shared" si="247"/>
        <v>SGGU-5187</v>
      </c>
    </row>
    <row r="1036" spans="1:47" x14ac:dyDescent="0.3">
      <c r="A1036" t="s">
        <v>84</v>
      </c>
      <c r="B1036" s="164" t="s">
        <v>3525</v>
      </c>
      <c r="C1036" t="s">
        <v>3439</v>
      </c>
      <c r="D1036" t="s">
        <v>1151</v>
      </c>
      <c r="E1036" t="s">
        <v>90</v>
      </c>
      <c r="F1036" t="s">
        <v>3178</v>
      </c>
      <c r="H1036" t="s">
        <v>3526</v>
      </c>
      <c r="J1036">
        <v>3600</v>
      </c>
      <c r="L1036" t="s">
        <v>91</v>
      </c>
      <c r="O1036" t="s">
        <v>135</v>
      </c>
      <c r="P1036" s="33">
        <v>46253.65347222222</v>
      </c>
      <c r="Q1036" s="33">
        <v>46251</v>
      </c>
      <c r="R1036" s="33">
        <v>46255</v>
      </c>
      <c r="AH1036" s="55">
        <f t="shared" si="234"/>
        <v>1</v>
      </c>
      <c r="AI1036" s="55" t="str">
        <f t="shared" si="235"/>
        <v>FALSO</v>
      </c>
      <c r="AJ1036" s="55">
        <f t="shared" si="236"/>
        <v>0</v>
      </c>
      <c r="AK1036" s="93" t="str">
        <f t="shared" si="237"/>
        <v/>
      </c>
      <c r="AL1036" s="96" t="str">
        <f t="shared" si="238"/>
        <v/>
      </c>
      <c r="AM1036" s="93" t="str">
        <f t="shared" si="239"/>
        <v/>
      </c>
      <c r="AN1036" s="96" t="str">
        <f t="shared" si="240"/>
        <v/>
      </c>
      <c r="AO1036" s="93" t="str">
        <f t="shared" si="241"/>
        <v/>
      </c>
      <c r="AP1036" s="96" t="str">
        <f t="shared" si="242"/>
        <v/>
      </c>
      <c r="AQ1036" s="93" t="str">
        <f t="shared" si="243"/>
        <v/>
      </c>
      <c r="AR1036" s="96" t="str">
        <f t="shared" si="244"/>
        <v/>
      </c>
      <c r="AS1036" s="93" t="str">
        <f t="shared" si="245"/>
        <v/>
      </c>
      <c r="AT1036" s="96" t="str">
        <f t="shared" si="246"/>
        <v/>
      </c>
      <c r="AU1036" s="93" t="str">
        <f t="shared" si="247"/>
        <v/>
      </c>
    </row>
    <row r="1037" spans="1:47" x14ac:dyDescent="0.3">
      <c r="A1037" t="s">
        <v>84</v>
      </c>
      <c r="B1037" s="164" t="s">
        <v>3527</v>
      </c>
      <c r="C1037" t="s">
        <v>3439</v>
      </c>
      <c r="D1037" t="s">
        <v>1151</v>
      </c>
      <c r="E1037" t="s">
        <v>90</v>
      </c>
      <c r="F1037" t="s">
        <v>3178</v>
      </c>
      <c r="H1037" t="s">
        <v>3528</v>
      </c>
      <c r="J1037">
        <v>600</v>
      </c>
      <c r="L1037" t="s">
        <v>91</v>
      </c>
      <c r="O1037" t="s">
        <v>135</v>
      </c>
      <c r="P1037" s="33">
        <v>46253.486805555556</v>
      </c>
      <c r="Q1037" s="33">
        <v>46251</v>
      </c>
      <c r="R1037" s="33">
        <v>46253</v>
      </c>
      <c r="S1037" s="33">
        <v>46254</v>
      </c>
      <c r="AH1037" s="55">
        <f t="shared" si="234"/>
        <v>0.16666666666666666</v>
      </c>
      <c r="AI1037" s="55" t="str">
        <f t="shared" si="235"/>
        <v>FALSO</v>
      </c>
      <c r="AJ1037" s="55">
        <f t="shared" si="236"/>
        <v>0</v>
      </c>
      <c r="AK1037" s="93" t="str">
        <f t="shared" si="237"/>
        <v/>
      </c>
      <c r="AL1037" s="96" t="str">
        <f t="shared" si="238"/>
        <v/>
      </c>
      <c r="AM1037" s="93" t="str">
        <f t="shared" si="239"/>
        <v/>
      </c>
      <c r="AN1037" s="96" t="str">
        <f t="shared" si="240"/>
        <v/>
      </c>
      <c r="AO1037" s="93" t="str">
        <f t="shared" si="241"/>
        <v/>
      </c>
      <c r="AP1037" s="96" t="str">
        <f t="shared" si="242"/>
        <v/>
      </c>
      <c r="AQ1037" s="93" t="str">
        <f t="shared" si="243"/>
        <v/>
      </c>
      <c r="AR1037" s="96" t="str">
        <f t="shared" si="244"/>
        <v/>
      </c>
      <c r="AS1037" s="93" t="str">
        <f t="shared" si="245"/>
        <v/>
      </c>
      <c r="AT1037" s="96" t="str">
        <f t="shared" si="246"/>
        <v/>
      </c>
      <c r="AU1037" s="93" t="str">
        <f t="shared" si="247"/>
        <v/>
      </c>
    </row>
    <row r="1038" spans="1:47" x14ac:dyDescent="0.3">
      <c r="A1038" t="s">
        <v>95</v>
      </c>
      <c r="B1038" s="164" t="s">
        <v>3529</v>
      </c>
      <c r="C1038" t="s">
        <v>3439</v>
      </c>
      <c r="D1038" t="s">
        <v>1151</v>
      </c>
      <c r="E1038" t="s">
        <v>133</v>
      </c>
      <c r="F1038" t="s">
        <v>3178</v>
      </c>
      <c r="G1038">
        <v>2</v>
      </c>
      <c r="H1038" t="s">
        <v>3530</v>
      </c>
      <c r="I1038">
        <v>2</v>
      </c>
      <c r="J1038">
        <v>51000</v>
      </c>
      <c r="L1038" t="s">
        <v>91</v>
      </c>
      <c r="M1038" s="164" t="s">
        <v>3412</v>
      </c>
      <c r="N1038" t="s">
        <v>99</v>
      </c>
      <c r="O1038" t="s">
        <v>94</v>
      </c>
      <c r="P1038" s="33">
        <v>46253.402083333334</v>
      </c>
      <c r="Q1038" s="33">
        <v>46251</v>
      </c>
      <c r="R1038" s="33">
        <v>46253</v>
      </c>
      <c r="S1038" s="33">
        <v>46258</v>
      </c>
      <c r="T1038" s="33">
        <v>46258</v>
      </c>
      <c r="U1038" s="33">
        <v>46259</v>
      </c>
      <c r="V1038" s="33">
        <v>46259</v>
      </c>
      <c r="Y1038">
        <v>3</v>
      </c>
      <c r="AB1038">
        <v>4</v>
      </c>
      <c r="AH1038" s="55">
        <f t="shared" si="234"/>
        <v>14.166666666666666</v>
      </c>
      <c r="AI1038" s="55" t="str">
        <f t="shared" si="235"/>
        <v>FALSO</v>
      </c>
      <c r="AJ1038" s="55">
        <f t="shared" si="236"/>
        <v>0</v>
      </c>
      <c r="AK1038" s="93">
        <f t="shared" si="237"/>
        <v>-4</v>
      </c>
      <c r="AL1038" s="96" t="str">
        <f t="shared" si="238"/>
        <v/>
      </c>
      <c r="AM1038" s="93">
        <f t="shared" si="239"/>
        <v>3</v>
      </c>
      <c r="AN1038" s="96" t="b">
        <f t="shared" si="240"/>
        <v>1</v>
      </c>
      <c r="AO1038" s="93">
        <f t="shared" si="241"/>
        <v>1</v>
      </c>
      <c r="AP1038" s="96" t="str">
        <f t="shared" si="242"/>
        <v/>
      </c>
      <c r="AQ1038" s="93" t="str">
        <f t="shared" si="243"/>
        <v/>
      </c>
      <c r="AR1038" s="96" t="str">
        <f t="shared" si="244"/>
        <v/>
      </c>
      <c r="AS1038" s="93" t="str">
        <f t="shared" si="245"/>
        <v/>
      </c>
      <c r="AT1038" s="96" t="b">
        <f t="shared" si="246"/>
        <v>1</v>
      </c>
      <c r="AU1038" s="93" t="str">
        <f t="shared" si="247"/>
        <v>APAP-10055</v>
      </c>
    </row>
    <row r="1039" spans="1:47" x14ac:dyDescent="0.3">
      <c r="A1039" t="s">
        <v>84</v>
      </c>
      <c r="B1039" s="164" t="s">
        <v>3531</v>
      </c>
      <c r="C1039" t="s">
        <v>3439</v>
      </c>
      <c r="D1039" t="s">
        <v>1151</v>
      </c>
      <c r="E1039" t="s">
        <v>90</v>
      </c>
      <c r="F1039" t="s">
        <v>3178</v>
      </c>
      <c r="H1039" t="s">
        <v>3532</v>
      </c>
      <c r="J1039">
        <v>1800</v>
      </c>
      <c r="L1039" t="s">
        <v>91</v>
      </c>
      <c r="O1039" t="s">
        <v>94</v>
      </c>
      <c r="P1039" s="33">
        <v>46253.396527777775</v>
      </c>
      <c r="Q1039" s="33">
        <v>46251</v>
      </c>
      <c r="R1039" s="33">
        <v>46253</v>
      </c>
      <c r="S1039" s="33">
        <v>46253</v>
      </c>
      <c r="AH1039" s="55">
        <f t="shared" si="234"/>
        <v>0.5</v>
      </c>
      <c r="AI1039" s="55" t="str">
        <f t="shared" si="235"/>
        <v>FALSO</v>
      </c>
      <c r="AJ1039" s="55">
        <f t="shared" si="236"/>
        <v>0</v>
      </c>
      <c r="AK1039" s="93" t="str">
        <f t="shared" si="237"/>
        <v/>
      </c>
      <c r="AL1039" s="96" t="str">
        <f t="shared" si="238"/>
        <v/>
      </c>
      <c r="AM1039" s="93" t="str">
        <f t="shared" si="239"/>
        <v/>
      </c>
      <c r="AN1039" s="96" t="str">
        <f t="shared" si="240"/>
        <v/>
      </c>
      <c r="AO1039" s="93" t="str">
        <f t="shared" si="241"/>
        <v/>
      </c>
      <c r="AP1039" s="96" t="str">
        <f t="shared" si="242"/>
        <v/>
      </c>
      <c r="AQ1039" s="93" t="str">
        <f t="shared" si="243"/>
        <v/>
      </c>
      <c r="AR1039" s="96" t="str">
        <f t="shared" si="244"/>
        <v/>
      </c>
      <c r="AS1039" s="93" t="str">
        <f t="shared" si="245"/>
        <v/>
      </c>
      <c r="AT1039" s="96" t="str">
        <f t="shared" si="246"/>
        <v/>
      </c>
      <c r="AU1039" s="93" t="str">
        <f t="shared" si="247"/>
        <v/>
      </c>
    </row>
    <row r="1040" spans="1:47" x14ac:dyDescent="0.3">
      <c r="A1040" t="s">
        <v>84</v>
      </c>
      <c r="B1040" s="164" t="s">
        <v>3533</v>
      </c>
      <c r="C1040" t="s">
        <v>3439</v>
      </c>
      <c r="D1040" t="s">
        <v>1151</v>
      </c>
      <c r="E1040" t="s">
        <v>90</v>
      </c>
      <c r="F1040" t="s">
        <v>3178</v>
      </c>
      <c r="H1040" t="s">
        <v>3534</v>
      </c>
      <c r="L1040" t="s">
        <v>91</v>
      </c>
      <c r="O1040" t="s">
        <v>135</v>
      </c>
      <c r="P1040" s="33">
        <v>46252.824999999997</v>
      </c>
      <c r="Q1040" s="33">
        <v>46251</v>
      </c>
      <c r="R1040" s="33">
        <v>46253</v>
      </c>
      <c r="AH1040" s="55" t="str">
        <f t="shared" si="234"/>
        <v/>
      </c>
      <c r="AI1040" s="55" t="str">
        <f t="shared" si="235"/>
        <v>FALSO</v>
      </c>
      <c r="AJ1040" s="55">
        <f t="shared" si="236"/>
        <v>0</v>
      </c>
      <c r="AK1040" s="93" t="str">
        <f t="shared" si="237"/>
        <v/>
      </c>
      <c r="AL1040" s="96" t="str">
        <f t="shared" si="238"/>
        <v/>
      </c>
      <c r="AM1040" s="93" t="str">
        <f t="shared" si="239"/>
        <v/>
      </c>
      <c r="AN1040" s="96" t="str">
        <f t="shared" si="240"/>
        <v/>
      </c>
      <c r="AO1040" s="93" t="str">
        <f t="shared" si="241"/>
        <v/>
      </c>
      <c r="AP1040" s="96" t="str">
        <f t="shared" si="242"/>
        <v/>
      </c>
      <c r="AQ1040" s="93" t="str">
        <f t="shared" si="243"/>
        <v/>
      </c>
      <c r="AR1040" s="96" t="str">
        <f t="shared" si="244"/>
        <v/>
      </c>
      <c r="AS1040" s="93" t="str">
        <f t="shared" si="245"/>
        <v/>
      </c>
      <c r="AT1040" s="96" t="str">
        <f t="shared" si="246"/>
        <v/>
      </c>
      <c r="AU1040" s="93" t="str">
        <f t="shared" si="247"/>
        <v/>
      </c>
    </row>
    <row r="1041" spans="1:47" x14ac:dyDescent="0.3">
      <c r="A1041" t="s">
        <v>84</v>
      </c>
      <c r="B1041" s="164" t="s">
        <v>3535</v>
      </c>
      <c r="C1041" t="s">
        <v>3439</v>
      </c>
      <c r="D1041" t="s">
        <v>1151</v>
      </c>
      <c r="E1041" t="s">
        <v>90</v>
      </c>
      <c r="F1041" t="s">
        <v>3178</v>
      </c>
      <c r="H1041" t="s">
        <v>3536</v>
      </c>
      <c r="L1041" t="s">
        <v>91</v>
      </c>
      <c r="O1041" t="s">
        <v>135</v>
      </c>
      <c r="P1041" s="33">
        <v>46252.769444444442</v>
      </c>
      <c r="Q1041" s="33">
        <v>46251</v>
      </c>
      <c r="R1041" s="33">
        <v>46253</v>
      </c>
      <c r="AH1041" s="55" t="str">
        <f t="shared" si="234"/>
        <v/>
      </c>
      <c r="AI1041" s="55" t="str">
        <f t="shared" si="235"/>
        <v>FALSO</v>
      </c>
      <c r="AJ1041" s="55">
        <f t="shared" si="236"/>
        <v>0</v>
      </c>
      <c r="AK1041" s="93" t="str">
        <f t="shared" si="237"/>
        <v/>
      </c>
      <c r="AL1041" s="96" t="str">
        <f t="shared" si="238"/>
        <v/>
      </c>
      <c r="AM1041" s="93" t="str">
        <f t="shared" si="239"/>
        <v/>
      </c>
      <c r="AN1041" s="96" t="str">
        <f t="shared" si="240"/>
        <v/>
      </c>
      <c r="AO1041" s="93" t="str">
        <f t="shared" si="241"/>
        <v/>
      </c>
      <c r="AP1041" s="96" t="str">
        <f t="shared" si="242"/>
        <v/>
      </c>
      <c r="AQ1041" s="93" t="str">
        <f t="shared" si="243"/>
        <v/>
      </c>
      <c r="AR1041" s="96" t="str">
        <f t="shared" si="244"/>
        <v/>
      </c>
      <c r="AS1041" s="93" t="str">
        <f t="shared" si="245"/>
        <v/>
      </c>
      <c r="AT1041" s="96" t="str">
        <f t="shared" si="246"/>
        <v/>
      </c>
      <c r="AU1041" s="93" t="str">
        <f t="shared" si="247"/>
        <v/>
      </c>
    </row>
    <row r="1042" spans="1:47" x14ac:dyDescent="0.3">
      <c r="A1042" t="s">
        <v>84</v>
      </c>
      <c r="B1042" s="164" t="s">
        <v>3537</v>
      </c>
      <c r="C1042" t="s">
        <v>3439</v>
      </c>
      <c r="D1042" t="s">
        <v>1151</v>
      </c>
      <c r="E1042" t="s">
        <v>90</v>
      </c>
      <c r="F1042" t="s">
        <v>3178</v>
      </c>
      <c r="H1042" t="s">
        <v>3538</v>
      </c>
      <c r="L1042" t="s">
        <v>91</v>
      </c>
      <c r="O1042" t="s">
        <v>94</v>
      </c>
      <c r="P1042" s="33">
        <v>46252.71597222222</v>
      </c>
      <c r="Q1042" s="33">
        <v>46251</v>
      </c>
      <c r="R1042" s="33">
        <v>46252</v>
      </c>
      <c r="S1042" s="33">
        <v>46252</v>
      </c>
      <c r="AH1042" s="55" t="str">
        <f t="shared" si="234"/>
        <v/>
      </c>
      <c r="AI1042" s="55" t="str">
        <f t="shared" si="235"/>
        <v>FALSO</v>
      </c>
      <c r="AJ1042" s="55">
        <f t="shared" si="236"/>
        <v>0</v>
      </c>
      <c r="AK1042" s="93" t="str">
        <f t="shared" si="237"/>
        <v/>
      </c>
      <c r="AL1042" s="96" t="str">
        <f t="shared" si="238"/>
        <v/>
      </c>
      <c r="AM1042" s="93" t="str">
        <f t="shared" si="239"/>
        <v/>
      </c>
      <c r="AN1042" s="96" t="str">
        <f t="shared" si="240"/>
        <v/>
      </c>
      <c r="AO1042" s="93" t="str">
        <f t="shared" si="241"/>
        <v/>
      </c>
      <c r="AP1042" s="96" t="str">
        <f t="shared" si="242"/>
        <v/>
      </c>
      <c r="AQ1042" s="93" t="str">
        <f t="shared" si="243"/>
        <v/>
      </c>
      <c r="AR1042" s="96" t="str">
        <f t="shared" si="244"/>
        <v/>
      </c>
      <c r="AS1042" s="93" t="str">
        <f t="shared" si="245"/>
        <v/>
      </c>
      <c r="AT1042" s="96" t="str">
        <f t="shared" si="246"/>
        <v/>
      </c>
      <c r="AU1042" s="93" t="str">
        <f t="shared" si="247"/>
        <v/>
      </c>
    </row>
    <row r="1043" spans="1:47" x14ac:dyDescent="0.3">
      <c r="A1043" t="s">
        <v>84</v>
      </c>
      <c r="B1043" s="164" t="s">
        <v>3539</v>
      </c>
      <c r="C1043" t="s">
        <v>3439</v>
      </c>
      <c r="D1043" t="s">
        <v>1151</v>
      </c>
      <c r="E1043" t="s">
        <v>90</v>
      </c>
      <c r="F1043" t="s">
        <v>3178</v>
      </c>
      <c r="H1043" t="s">
        <v>3540</v>
      </c>
      <c r="L1043" t="s">
        <v>91</v>
      </c>
      <c r="O1043" t="s">
        <v>94</v>
      </c>
      <c r="P1043" s="33">
        <v>46252.7</v>
      </c>
      <c r="Q1043" s="33">
        <v>46251</v>
      </c>
      <c r="R1043" s="33">
        <v>46252</v>
      </c>
      <c r="S1043" s="33">
        <v>46252</v>
      </c>
      <c r="AH1043" s="55" t="str">
        <f t="shared" si="234"/>
        <v/>
      </c>
      <c r="AI1043" s="55" t="str">
        <f t="shared" si="235"/>
        <v>FALSO</v>
      </c>
      <c r="AJ1043" s="55">
        <f t="shared" si="236"/>
        <v>0</v>
      </c>
      <c r="AK1043" s="93" t="str">
        <f t="shared" si="237"/>
        <v/>
      </c>
      <c r="AL1043" s="96" t="str">
        <f t="shared" si="238"/>
        <v/>
      </c>
      <c r="AM1043" s="93" t="str">
        <f t="shared" si="239"/>
        <v/>
      </c>
      <c r="AN1043" s="96" t="str">
        <f t="shared" si="240"/>
        <v/>
      </c>
      <c r="AO1043" s="93" t="str">
        <f t="shared" si="241"/>
        <v/>
      </c>
      <c r="AP1043" s="96" t="str">
        <f t="shared" si="242"/>
        <v/>
      </c>
      <c r="AQ1043" s="93" t="str">
        <f t="shared" si="243"/>
        <v/>
      </c>
      <c r="AR1043" s="96" t="str">
        <f t="shared" si="244"/>
        <v/>
      </c>
      <c r="AS1043" s="93" t="str">
        <f t="shared" si="245"/>
        <v/>
      </c>
      <c r="AT1043" s="96" t="str">
        <f t="shared" si="246"/>
        <v/>
      </c>
      <c r="AU1043" s="93" t="str">
        <f t="shared" si="247"/>
        <v/>
      </c>
    </row>
    <row r="1044" spans="1:47" x14ac:dyDescent="0.3">
      <c r="A1044" t="s">
        <v>84</v>
      </c>
      <c r="B1044" s="164" t="s">
        <v>3541</v>
      </c>
      <c r="C1044" t="s">
        <v>3439</v>
      </c>
      <c r="D1044" t="s">
        <v>1151</v>
      </c>
      <c r="E1044" t="s">
        <v>90</v>
      </c>
      <c r="F1044" t="s">
        <v>3178</v>
      </c>
      <c r="H1044" t="s">
        <v>3542</v>
      </c>
      <c r="J1044">
        <v>900</v>
      </c>
      <c r="L1044" t="s">
        <v>91</v>
      </c>
      <c r="O1044" t="s">
        <v>94</v>
      </c>
      <c r="P1044" s="33">
        <v>46252.515972222223</v>
      </c>
      <c r="Q1044" s="33">
        <v>46251</v>
      </c>
      <c r="R1044" s="33">
        <v>46252</v>
      </c>
      <c r="S1044" s="33">
        <v>46252</v>
      </c>
      <c r="AH1044" s="55">
        <f t="shared" si="234"/>
        <v>0.25</v>
      </c>
      <c r="AI1044" s="55" t="str">
        <f t="shared" si="235"/>
        <v>FALSO</v>
      </c>
      <c r="AJ1044" s="55">
        <f t="shared" si="236"/>
        <v>0</v>
      </c>
      <c r="AK1044" s="93" t="str">
        <f t="shared" si="237"/>
        <v/>
      </c>
      <c r="AL1044" s="96" t="str">
        <f t="shared" si="238"/>
        <v/>
      </c>
      <c r="AM1044" s="93" t="str">
        <f t="shared" si="239"/>
        <v/>
      </c>
      <c r="AN1044" s="96" t="str">
        <f t="shared" si="240"/>
        <v/>
      </c>
      <c r="AO1044" s="93" t="str">
        <f t="shared" si="241"/>
        <v/>
      </c>
      <c r="AP1044" s="96" t="str">
        <f t="shared" si="242"/>
        <v/>
      </c>
      <c r="AQ1044" s="93" t="str">
        <f t="shared" si="243"/>
        <v/>
      </c>
      <c r="AR1044" s="96" t="str">
        <f t="shared" si="244"/>
        <v/>
      </c>
      <c r="AS1044" s="93" t="str">
        <f t="shared" si="245"/>
        <v/>
      </c>
      <c r="AT1044" s="96" t="str">
        <f t="shared" si="246"/>
        <v/>
      </c>
      <c r="AU1044" s="93" t="str">
        <f t="shared" si="247"/>
        <v/>
      </c>
    </row>
    <row r="1045" spans="1:47" x14ac:dyDescent="0.3">
      <c r="A1045" t="s">
        <v>84</v>
      </c>
      <c r="B1045" s="164" t="s">
        <v>3543</v>
      </c>
      <c r="C1045" t="s">
        <v>3439</v>
      </c>
      <c r="D1045" t="s">
        <v>1151</v>
      </c>
      <c r="E1045" t="s">
        <v>90</v>
      </c>
      <c r="F1045" t="s">
        <v>3178</v>
      </c>
      <c r="H1045" t="s">
        <v>3544</v>
      </c>
      <c r="J1045">
        <v>900</v>
      </c>
      <c r="L1045" t="s">
        <v>91</v>
      </c>
      <c r="O1045" t="s">
        <v>94</v>
      </c>
      <c r="P1045" s="33">
        <v>46252.448611111111</v>
      </c>
      <c r="Q1045" s="33">
        <v>46251</v>
      </c>
      <c r="R1045" s="33">
        <v>46252</v>
      </c>
      <c r="S1045" s="33">
        <v>46252</v>
      </c>
      <c r="AH1045" s="55">
        <f t="shared" si="234"/>
        <v>0.25</v>
      </c>
      <c r="AI1045" s="55" t="str">
        <f t="shared" si="235"/>
        <v>FALSO</v>
      </c>
      <c r="AJ1045" s="55">
        <f t="shared" si="236"/>
        <v>0</v>
      </c>
      <c r="AK1045" s="93" t="str">
        <f t="shared" si="237"/>
        <v/>
      </c>
      <c r="AL1045" s="96" t="str">
        <f t="shared" si="238"/>
        <v/>
      </c>
      <c r="AM1045" s="93" t="str">
        <f t="shared" si="239"/>
        <v/>
      </c>
      <c r="AN1045" s="96" t="str">
        <f t="shared" si="240"/>
        <v/>
      </c>
      <c r="AO1045" s="93" t="str">
        <f t="shared" si="241"/>
        <v/>
      </c>
      <c r="AP1045" s="96" t="str">
        <f t="shared" si="242"/>
        <v/>
      </c>
      <c r="AQ1045" s="93" t="str">
        <f t="shared" si="243"/>
        <v/>
      </c>
      <c r="AR1045" s="96" t="str">
        <f t="shared" si="244"/>
        <v/>
      </c>
      <c r="AS1045" s="93" t="str">
        <f t="shared" si="245"/>
        <v/>
      </c>
      <c r="AT1045" s="96" t="str">
        <f t="shared" si="246"/>
        <v/>
      </c>
      <c r="AU1045" s="93" t="str">
        <f t="shared" si="247"/>
        <v/>
      </c>
    </row>
    <row r="1046" spans="1:47" x14ac:dyDescent="0.3">
      <c r="A1046" t="s">
        <v>84</v>
      </c>
      <c r="B1046" s="164" t="s">
        <v>3545</v>
      </c>
      <c r="C1046" t="s">
        <v>3439</v>
      </c>
      <c r="D1046" t="s">
        <v>1151</v>
      </c>
      <c r="E1046" t="s">
        <v>90</v>
      </c>
      <c r="F1046" t="s">
        <v>3178</v>
      </c>
      <c r="H1046" t="s">
        <v>3546</v>
      </c>
      <c r="L1046" t="s">
        <v>91</v>
      </c>
      <c r="O1046" t="s">
        <v>135</v>
      </c>
      <c r="P1046" s="33">
        <v>46251.905555555553</v>
      </c>
      <c r="Q1046" s="33">
        <v>46251</v>
      </c>
      <c r="R1046" s="33">
        <v>46252</v>
      </c>
      <c r="AH1046" s="55" t="str">
        <f t="shared" si="234"/>
        <v/>
      </c>
      <c r="AI1046" s="55" t="str">
        <f t="shared" si="235"/>
        <v>FALSO</v>
      </c>
      <c r="AJ1046" s="55">
        <f t="shared" si="236"/>
        <v>0</v>
      </c>
      <c r="AK1046" s="93" t="str">
        <f t="shared" si="237"/>
        <v/>
      </c>
      <c r="AL1046" s="96" t="str">
        <f t="shared" si="238"/>
        <v/>
      </c>
      <c r="AM1046" s="93" t="str">
        <f t="shared" si="239"/>
        <v/>
      </c>
      <c r="AN1046" s="96" t="str">
        <f t="shared" si="240"/>
        <v/>
      </c>
      <c r="AO1046" s="93" t="str">
        <f t="shared" si="241"/>
        <v/>
      </c>
      <c r="AP1046" s="96" t="str">
        <f t="shared" si="242"/>
        <v/>
      </c>
      <c r="AQ1046" s="93" t="str">
        <f t="shared" si="243"/>
        <v/>
      </c>
      <c r="AR1046" s="96" t="str">
        <f t="shared" si="244"/>
        <v/>
      </c>
      <c r="AS1046" s="93" t="str">
        <f t="shared" si="245"/>
        <v/>
      </c>
      <c r="AT1046" s="96" t="str">
        <f t="shared" si="246"/>
        <v/>
      </c>
      <c r="AU1046" s="93" t="str">
        <f t="shared" si="247"/>
        <v/>
      </c>
    </row>
    <row r="1047" spans="1:47" x14ac:dyDescent="0.3">
      <c r="A1047" t="s">
        <v>84</v>
      </c>
      <c r="B1047" s="164" t="s">
        <v>3547</v>
      </c>
      <c r="C1047" t="s">
        <v>3439</v>
      </c>
      <c r="D1047" t="s">
        <v>1151</v>
      </c>
      <c r="E1047" t="s">
        <v>90</v>
      </c>
      <c r="F1047" t="s">
        <v>3178</v>
      </c>
      <c r="H1047" t="s">
        <v>2869</v>
      </c>
      <c r="L1047" t="s">
        <v>91</v>
      </c>
      <c r="O1047" t="s">
        <v>135</v>
      </c>
      <c r="P1047" s="33">
        <v>46251.660416666666</v>
      </c>
      <c r="Q1047" s="33">
        <v>46251</v>
      </c>
      <c r="R1047" s="33">
        <v>46252</v>
      </c>
      <c r="AH1047" s="55" t="str">
        <f t="shared" si="234"/>
        <v/>
      </c>
      <c r="AI1047" s="55" t="str">
        <f t="shared" si="235"/>
        <v>FALSO</v>
      </c>
      <c r="AJ1047" s="55">
        <f t="shared" si="236"/>
        <v>0</v>
      </c>
      <c r="AK1047" s="93" t="str">
        <f t="shared" si="237"/>
        <v/>
      </c>
      <c r="AL1047" s="96" t="str">
        <f t="shared" si="238"/>
        <v/>
      </c>
      <c r="AM1047" s="93" t="str">
        <f t="shared" si="239"/>
        <v/>
      </c>
      <c r="AN1047" s="96" t="str">
        <f t="shared" si="240"/>
        <v/>
      </c>
      <c r="AO1047" s="93" t="str">
        <f t="shared" si="241"/>
        <v/>
      </c>
      <c r="AP1047" s="96" t="str">
        <f t="shared" si="242"/>
        <v/>
      </c>
      <c r="AQ1047" s="93" t="str">
        <f t="shared" si="243"/>
        <v/>
      </c>
      <c r="AR1047" s="96" t="str">
        <f t="shared" si="244"/>
        <v/>
      </c>
      <c r="AS1047" s="93" t="str">
        <f t="shared" si="245"/>
        <v/>
      </c>
      <c r="AT1047" s="96" t="str">
        <f t="shared" si="246"/>
        <v/>
      </c>
      <c r="AU1047" s="93" t="str">
        <f t="shared" si="247"/>
        <v/>
      </c>
    </row>
    <row r="1048" spans="1:47" x14ac:dyDescent="0.3">
      <c r="A1048" t="s">
        <v>98</v>
      </c>
      <c r="B1048" s="164" t="s">
        <v>3548</v>
      </c>
      <c r="C1048" t="s">
        <v>3291</v>
      </c>
      <c r="D1048" t="s">
        <v>1151</v>
      </c>
      <c r="E1048" t="s">
        <v>132</v>
      </c>
      <c r="F1048" t="s">
        <v>3178</v>
      </c>
      <c r="G1048">
        <v>5</v>
      </c>
      <c r="H1048" t="s">
        <v>3549</v>
      </c>
      <c r="I1048">
        <v>5</v>
      </c>
      <c r="J1048">
        <v>115200</v>
      </c>
      <c r="L1048" t="s">
        <v>91</v>
      </c>
      <c r="M1048" s="164" t="s">
        <v>2876</v>
      </c>
      <c r="N1048" t="s">
        <v>99</v>
      </c>
      <c r="O1048" t="s">
        <v>94</v>
      </c>
      <c r="P1048" s="33">
        <v>46251.605555555558</v>
      </c>
      <c r="Q1048" s="33">
        <v>46265</v>
      </c>
      <c r="R1048" s="33">
        <v>46266</v>
      </c>
      <c r="S1048" s="33">
        <v>46269</v>
      </c>
      <c r="T1048" s="33">
        <v>46269</v>
      </c>
      <c r="U1048" s="33">
        <v>46269</v>
      </c>
      <c r="V1048" s="33">
        <v>46269</v>
      </c>
      <c r="W1048" s="33">
        <v>46282</v>
      </c>
      <c r="Y1048">
        <v>3</v>
      </c>
      <c r="AB1048">
        <v>14</v>
      </c>
      <c r="AC1048">
        <v>23</v>
      </c>
      <c r="AH1048" s="55">
        <f t="shared" si="234"/>
        <v>32</v>
      </c>
      <c r="AI1048" s="55" t="str">
        <f t="shared" si="235"/>
        <v>FALSO</v>
      </c>
      <c r="AJ1048" s="55">
        <f t="shared" si="236"/>
        <v>0</v>
      </c>
      <c r="AK1048" s="93">
        <f t="shared" si="237"/>
        <v>10</v>
      </c>
      <c r="AL1048" s="96" t="str">
        <f t="shared" si="238"/>
        <v/>
      </c>
      <c r="AM1048" s="93">
        <f t="shared" si="239"/>
        <v>3</v>
      </c>
      <c r="AN1048" s="96" t="b">
        <f t="shared" si="240"/>
        <v>1</v>
      </c>
      <c r="AO1048" s="93">
        <f t="shared" si="241"/>
        <v>1</v>
      </c>
      <c r="AP1048" s="96" t="str">
        <f t="shared" si="242"/>
        <v/>
      </c>
      <c r="AQ1048" s="93">
        <f t="shared" si="243"/>
        <v>9</v>
      </c>
      <c r="AR1048" s="96" t="str">
        <f t="shared" si="244"/>
        <v/>
      </c>
      <c r="AS1048" s="93">
        <f t="shared" si="245"/>
        <v>23</v>
      </c>
      <c r="AT1048" s="96" t="b">
        <f t="shared" si="246"/>
        <v>1</v>
      </c>
      <c r="AU1048" s="93" t="str">
        <f t="shared" si="247"/>
        <v>ARTSG-184</v>
      </c>
    </row>
    <row r="1049" spans="1:47" x14ac:dyDescent="0.3">
      <c r="A1049" t="s">
        <v>84</v>
      </c>
      <c r="B1049" s="164" t="s">
        <v>3550</v>
      </c>
      <c r="C1049" t="s">
        <v>3439</v>
      </c>
      <c r="D1049" t="s">
        <v>1151</v>
      </c>
      <c r="E1049" t="s">
        <v>90</v>
      </c>
      <c r="F1049" t="s">
        <v>3178</v>
      </c>
      <c r="H1049" t="s">
        <v>3551</v>
      </c>
      <c r="L1049" t="s">
        <v>91</v>
      </c>
      <c r="O1049" t="s">
        <v>135</v>
      </c>
      <c r="P1049" s="33">
        <v>46251.598611111112</v>
      </c>
      <c r="Q1049" s="33">
        <v>46251</v>
      </c>
      <c r="R1049" s="33">
        <v>46252</v>
      </c>
      <c r="AH1049" s="55" t="str">
        <f t="shared" si="234"/>
        <v/>
      </c>
      <c r="AI1049" s="55" t="str">
        <f t="shared" si="235"/>
        <v>FALSO</v>
      </c>
      <c r="AJ1049" s="55">
        <f t="shared" si="236"/>
        <v>0</v>
      </c>
      <c r="AK1049" s="93" t="str">
        <f t="shared" si="237"/>
        <v/>
      </c>
      <c r="AL1049" s="96" t="str">
        <f t="shared" si="238"/>
        <v/>
      </c>
      <c r="AM1049" s="93" t="str">
        <f t="shared" si="239"/>
        <v/>
      </c>
      <c r="AN1049" s="96" t="str">
        <f t="shared" si="240"/>
        <v/>
      </c>
      <c r="AO1049" s="93" t="str">
        <f t="shared" si="241"/>
        <v/>
      </c>
      <c r="AP1049" s="96" t="str">
        <f t="shared" si="242"/>
        <v/>
      </c>
      <c r="AQ1049" s="93" t="str">
        <f t="shared" si="243"/>
        <v/>
      </c>
      <c r="AR1049" s="96" t="str">
        <f t="shared" si="244"/>
        <v/>
      </c>
      <c r="AS1049" s="93" t="str">
        <f t="shared" si="245"/>
        <v/>
      </c>
      <c r="AT1049" s="96" t="str">
        <f t="shared" si="246"/>
        <v/>
      </c>
      <c r="AU1049" s="93" t="str">
        <f t="shared" si="247"/>
        <v/>
      </c>
    </row>
    <row r="1050" spans="1:47" x14ac:dyDescent="0.3">
      <c r="A1050" t="s">
        <v>84</v>
      </c>
      <c r="B1050" s="164" t="s">
        <v>3552</v>
      </c>
      <c r="C1050" t="s">
        <v>3439</v>
      </c>
      <c r="D1050" t="s">
        <v>1151</v>
      </c>
      <c r="E1050" t="s">
        <v>90</v>
      </c>
      <c r="F1050" t="s">
        <v>3178</v>
      </c>
      <c r="H1050" t="s">
        <v>3553</v>
      </c>
      <c r="J1050">
        <v>3600</v>
      </c>
      <c r="L1050" t="s">
        <v>91</v>
      </c>
      <c r="O1050" t="s">
        <v>94</v>
      </c>
      <c r="P1050" s="33">
        <v>46251.489583333336</v>
      </c>
      <c r="Q1050" s="33">
        <v>46251</v>
      </c>
      <c r="R1050" s="33">
        <v>46252</v>
      </c>
      <c r="S1050" s="33">
        <v>46252</v>
      </c>
      <c r="AH1050" s="55">
        <f t="shared" si="234"/>
        <v>1</v>
      </c>
      <c r="AI1050" s="55" t="str">
        <f t="shared" si="235"/>
        <v>FALSO</v>
      </c>
      <c r="AJ1050" s="55">
        <f t="shared" si="236"/>
        <v>0</v>
      </c>
      <c r="AK1050" s="93" t="str">
        <f t="shared" si="237"/>
        <v/>
      </c>
      <c r="AL1050" s="96" t="str">
        <f t="shared" si="238"/>
        <v/>
      </c>
      <c r="AM1050" s="93" t="str">
        <f t="shared" si="239"/>
        <v/>
      </c>
      <c r="AN1050" s="96" t="str">
        <f t="shared" si="240"/>
        <v/>
      </c>
      <c r="AO1050" s="93" t="str">
        <f t="shared" si="241"/>
        <v/>
      </c>
      <c r="AP1050" s="96" t="str">
        <f t="shared" si="242"/>
        <v/>
      </c>
      <c r="AQ1050" s="93" t="str">
        <f t="shared" si="243"/>
        <v/>
      </c>
      <c r="AR1050" s="96" t="str">
        <f t="shared" si="244"/>
        <v/>
      </c>
      <c r="AS1050" s="93" t="str">
        <f t="shared" si="245"/>
        <v/>
      </c>
      <c r="AT1050" s="96" t="str">
        <f t="shared" si="246"/>
        <v/>
      </c>
      <c r="AU1050" s="93" t="str">
        <f t="shared" si="247"/>
        <v/>
      </c>
    </row>
    <row r="1051" spans="1:47" x14ac:dyDescent="0.3">
      <c r="A1051" t="s">
        <v>95</v>
      </c>
      <c r="B1051" s="164" t="s">
        <v>3554</v>
      </c>
      <c r="C1051" t="s">
        <v>3439</v>
      </c>
      <c r="D1051" t="s">
        <v>1151</v>
      </c>
      <c r="E1051" t="s">
        <v>132</v>
      </c>
      <c r="F1051" t="s">
        <v>3178</v>
      </c>
      <c r="G1051">
        <v>3</v>
      </c>
      <c r="H1051" t="s">
        <v>3555</v>
      </c>
      <c r="I1051">
        <v>3</v>
      </c>
      <c r="J1051">
        <v>50400</v>
      </c>
      <c r="L1051" t="s">
        <v>91</v>
      </c>
      <c r="M1051" s="164" t="s">
        <v>3508</v>
      </c>
      <c r="N1051" t="s">
        <v>99</v>
      </c>
      <c r="O1051" t="s">
        <v>94</v>
      </c>
      <c r="P1051" s="33">
        <v>46248.64166666667</v>
      </c>
      <c r="Q1051" s="33">
        <v>46251</v>
      </c>
      <c r="R1051" s="33">
        <v>46251</v>
      </c>
      <c r="S1051" s="33">
        <v>46252</v>
      </c>
      <c r="T1051" s="33">
        <v>46252</v>
      </c>
      <c r="U1051" s="33">
        <v>46252</v>
      </c>
      <c r="V1051" s="33">
        <v>46252</v>
      </c>
      <c r="W1051" s="33">
        <v>46252</v>
      </c>
      <c r="Y1051">
        <v>1</v>
      </c>
      <c r="AB1051">
        <v>2</v>
      </c>
      <c r="AC1051">
        <v>2</v>
      </c>
      <c r="AH1051" s="55">
        <f t="shared" si="234"/>
        <v>14</v>
      </c>
      <c r="AI1051" s="55" t="str">
        <f t="shared" si="235"/>
        <v>FALSO</v>
      </c>
      <c r="AJ1051" s="55">
        <f t="shared" si="236"/>
        <v>0</v>
      </c>
      <c r="AK1051" s="93">
        <f t="shared" si="237"/>
        <v>1</v>
      </c>
      <c r="AL1051" s="96" t="str">
        <f t="shared" si="238"/>
        <v/>
      </c>
      <c r="AM1051" s="93">
        <f t="shared" si="239"/>
        <v>1</v>
      </c>
      <c r="AN1051" s="96" t="b">
        <f t="shared" si="240"/>
        <v>1</v>
      </c>
      <c r="AO1051" s="93">
        <f t="shared" si="241"/>
        <v>1</v>
      </c>
      <c r="AP1051" s="96" t="str">
        <f t="shared" si="242"/>
        <v/>
      </c>
      <c r="AQ1051" s="93">
        <f t="shared" si="243"/>
        <v>1</v>
      </c>
      <c r="AR1051" s="96" t="str">
        <f t="shared" si="244"/>
        <v/>
      </c>
      <c r="AS1051" s="93">
        <f t="shared" si="245"/>
        <v>2</v>
      </c>
      <c r="AT1051" s="96" t="b">
        <f t="shared" si="246"/>
        <v>1</v>
      </c>
      <c r="AU1051" s="93" t="str">
        <f t="shared" si="247"/>
        <v>SGGU-5202</v>
      </c>
    </row>
    <row r="1052" spans="1:47" x14ac:dyDescent="0.3">
      <c r="A1052" t="s">
        <v>84</v>
      </c>
      <c r="B1052" s="164" t="s">
        <v>3556</v>
      </c>
      <c r="C1052" t="s">
        <v>3557</v>
      </c>
      <c r="D1052" t="s">
        <v>1151</v>
      </c>
      <c r="E1052" t="s">
        <v>90</v>
      </c>
      <c r="F1052" t="s">
        <v>3178</v>
      </c>
      <c r="H1052" t="s">
        <v>3558</v>
      </c>
      <c r="L1052" t="s">
        <v>91</v>
      </c>
      <c r="O1052" t="s">
        <v>135</v>
      </c>
      <c r="P1052" s="33">
        <v>46248.64166666667</v>
      </c>
      <c r="Q1052" s="33">
        <v>46237</v>
      </c>
      <c r="R1052" s="33">
        <v>46251</v>
      </c>
      <c r="AH1052" s="55" t="str">
        <f t="shared" si="234"/>
        <v/>
      </c>
      <c r="AI1052" s="55" t="str">
        <f t="shared" si="235"/>
        <v>FALSO</v>
      </c>
      <c r="AJ1052" s="55">
        <f t="shared" si="236"/>
        <v>0</v>
      </c>
      <c r="AK1052" s="93" t="str">
        <f t="shared" si="237"/>
        <v/>
      </c>
      <c r="AL1052" s="96" t="str">
        <f t="shared" si="238"/>
        <v/>
      </c>
      <c r="AM1052" s="93" t="str">
        <f t="shared" si="239"/>
        <v/>
      </c>
      <c r="AN1052" s="96" t="str">
        <f t="shared" si="240"/>
        <v/>
      </c>
      <c r="AO1052" s="93" t="str">
        <f t="shared" si="241"/>
        <v/>
      </c>
      <c r="AP1052" s="96" t="str">
        <f t="shared" si="242"/>
        <v/>
      </c>
      <c r="AQ1052" s="93" t="str">
        <f t="shared" si="243"/>
        <v/>
      </c>
      <c r="AR1052" s="96" t="str">
        <f t="shared" si="244"/>
        <v/>
      </c>
      <c r="AS1052" s="93" t="str">
        <f t="shared" si="245"/>
        <v/>
      </c>
      <c r="AT1052" s="96" t="str">
        <f t="shared" si="246"/>
        <v/>
      </c>
      <c r="AU1052" s="93" t="str">
        <f t="shared" si="247"/>
        <v/>
      </c>
    </row>
    <row r="1053" spans="1:47" x14ac:dyDescent="0.3">
      <c r="A1053" t="s">
        <v>84</v>
      </c>
      <c r="B1053" s="164" t="s">
        <v>3559</v>
      </c>
      <c r="C1053" t="s">
        <v>3557</v>
      </c>
      <c r="D1053" t="s">
        <v>1151</v>
      </c>
      <c r="E1053" t="s">
        <v>90</v>
      </c>
      <c r="F1053" t="s">
        <v>3178</v>
      </c>
      <c r="H1053" t="s">
        <v>3560</v>
      </c>
      <c r="L1053" t="s">
        <v>91</v>
      </c>
      <c r="O1053" t="s">
        <v>135</v>
      </c>
      <c r="P1053" s="33">
        <v>46248.504861111112</v>
      </c>
      <c r="Q1053" s="33">
        <v>46237</v>
      </c>
      <c r="R1053" s="33">
        <v>46251</v>
      </c>
      <c r="AH1053" s="55" t="str">
        <f t="shared" si="234"/>
        <v/>
      </c>
      <c r="AI1053" s="55" t="str">
        <f t="shared" si="235"/>
        <v>FALSO</v>
      </c>
      <c r="AJ1053" s="55">
        <f t="shared" si="236"/>
        <v>0</v>
      </c>
      <c r="AK1053" s="93" t="str">
        <f t="shared" si="237"/>
        <v/>
      </c>
      <c r="AL1053" s="96" t="str">
        <f t="shared" si="238"/>
        <v/>
      </c>
      <c r="AM1053" s="93" t="str">
        <f t="shared" si="239"/>
        <v/>
      </c>
      <c r="AN1053" s="96" t="str">
        <f t="shared" si="240"/>
        <v/>
      </c>
      <c r="AO1053" s="93" t="str">
        <f t="shared" si="241"/>
        <v/>
      </c>
      <c r="AP1053" s="96" t="str">
        <f t="shared" si="242"/>
        <v/>
      </c>
      <c r="AQ1053" s="93" t="str">
        <f t="shared" si="243"/>
        <v/>
      </c>
      <c r="AR1053" s="96" t="str">
        <f t="shared" si="244"/>
        <v/>
      </c>
      <c r="AS1053" s="93" t="str">
        <f t="shared" si="245"/>
        <v/>
      </c>
      <c r="AT1053" s="96" t="str">
        <f t="shared" si="246"/>
        <v/>
      </c>
      <c r="AU1053" s="93" t="str">
        <f t="shared" si="247"/>
        <v/>
      </c>
    </row>
    <row r="1054" spans="1:47" x14ac:dyDescent="0.3">
      <c r="A1054" t="s">
        <v>84</v>
      </c>
      <c r="B1054" s="164" t="s">
        <v>3561</v>
      </c>
      <c r="C1054" t="s">
        <v>3557</v>
      </c>
      <c r="D1054" t="s">
        <v>1151</v>
      </c>
      <c r="E1054" t="s">
        <v>90</v>
      </c>
      <c r="F1054" t="s">
        <v>3178</v>
      </c>
      <c r="H1054" t="s">
        <v>3562</v>
      </c>
      <c r="J1054">
        <v>1200</v>
      </c>
      <c r="L1054" t="s">
        <v>91</v>
      </c>
      <c r="O1054" t="s">
        <v>135</v>
      </c>
      <c r="P1054" s="33">
        <v>46247.637499999997</v>
      </c>
      <c r="Q1054" s="33">
        <v>46237</v>
      </c>
      <c r="R1054" s="33">
        <v>46251</v>
      </c>
      <c r="AH1054" s="55">
        <f t="shared" si="234"/>
        <v>0.33333333333333331</v>
      </c>
      <c r="AI1054" s="55" t="str">
        <f t="shared" si="235"/>
        <v>FALSO</v>
      </c>
      <c r="AJ1054" s="55">
        <f t="shared" si="236"/>
        <v>0</v>
      </c>
      <c r="AK1054" s="93" t="str">
        <f t="shared" si="237"/>
        <v/>
      </c>
      <c r="AL1054" s="96" t="str">
        <f t="shared" si="238"/>
        <v/>
      </c>
      <c r="AM1054" s="93" t="str">
        <f t="shared" si="239"/>
        <v/>
      </c>
      <c r="AN1054" s="96" t="str">
        <f t="shared" si="240"/>
        <v/>
      </c>
      <c r="AO1054" s="93" t="str">
        <f t="shared" si="241"/>
        <v/>
      </c>
      <c r="AP1054" s="96" t="str">
        <f t="shared" si="242"/>
        <v/>
      </c>
      <c r="AQ1054" s="93" t="str">
        <f t="shared" si="243"/>
        <v/>
      </c>
      <c r="AR1054" s="96" t="str">
        <f t="shared" si="244"/>
        <v/>
      </c>
      <c r="AS1054" s="93" t="str">
        <f t="shared" si="245"/>
        <v/>
      </c>
      <c r="AT1054" s="96" t="str">
        <f t="shared" si="246"/>
        <v/>
      </c>
      <c r="AU1054" s="93" t="str">
        <f t="shared" si="247"/>
        <v/>
      </c>
    </row>
    <row r="1055" spans="1:47" x14ac:dyDescent="0.3">
      <c r="A1055" t="s">
        <v>84</v>
      </c>
      <c r="B1055" s="164" t="s">
        <v>3563</v>
      </c>
      <c r="C1055" t="s">
        <v>3564</v>
      </c>
      <c r="D1055" t="s">
        <v>1151</v>
      </c>
      <c r="E1055" t="s">
        <v>90</v>
      </c>
      <c r="F1055" t="s">
        <v>3178</v>
      </c>
      <c r="H1055" t="s">
        <v>3565</v>
      </c>
      <c r="L1055" t="s">
        <v>91</v>
      </c>
      <c r="O1055" t="s">
        <v>135</v>
      </c>
      <c r="P1055" s="33">
        <v>46247.495138888888</v>
      </c>
      <c r="Q1055" s="33">
        <v>46237</v>
      </c>
      <c r="R1055" s="33">
        <v>46247</v>
      </c>
      <c r="AH1055" s="55" t="str">
        <f t="shared" si="234"/>
        <v/>
      </c>
      <c r="AI1055" s="55" t="str">
        <f t="shared" si="235"/>
        <v>FALSO</v>
      </c>
      <c r="AJ1055" s="55">
        <f t="shared" si="236"/>
        <v>0</v>
      </c>
      <c r="AK1055" s="93" t="str">
        <f t="shared" si="237"/>
        <v/>
      </c>
      <c r="AL1055" s="96" t="str">
        <f t="shared" si="238"/>
        <v/>
      </c>
      <c r="AM1055" s="93" t="str">
        <f t="shared" si="239"/>
        <v/>
      </c>
      <c r="AN1055" s="96" t="str">
        <f t="shared" si="240"/>
        <v/>
      </c>
      <c r="AO1055" s="93" t="str">
        <f t="shared" si="241"/>
        <v/>
      </c>
      <c r="AP1055" s="96" t="str">
        <f t="shared" si="242"/>
        <v/>
      </c>
      <c r="AQ1055" s="93" t="str">
        <f t="shared" si="243"/>
        <v/>
      </c>
      <c r="AR1055" s="96" t="str">
        <f t="shared" si="244"/>
        <v/>
      </c>
      <c r="AS1055" s="93" t="str">
        <f t="shared" si="245"/>
        <v/>
      </c>
      <c r="AT1055" s="96" t="str">
        <f t="shared" si="246"/>
        <v/>
      </c>
      <c r="AU1055" s="93" t="str">
        <f t="shared" si="247"/>
        <v/>
      </c>
    </row>
    <row r="1056" spans="1:47" x14ac:dyDescent="0.3">
      <c r="A1056" t="s">
        <v>84</v>
      </c>
      <c r="B1056" s="164" t="s">
        <v>3566</v>
      </c>
      <c r="C1056" t="s">
        <v>3564</v>
      </c>
      <c r="D1056" t="s">
        <v>1151</v>
      </c>
      <c r="E1056" t="s">
        <v>90</v>
      </c>
      <c r="F1056" t="s">
        <v>3178</v>
      </c>
      <c r="H1056" t="s">
        <v>1820</v>
      </c>
      <c r="L1056" t="s">
        <v>91</v>
      </c>
      <c r="O1056" t="s">
        <v>135</v>
      </c>
      <c r="P1056" s="33">
        <v>46247.488194444442</v>
      </c>
      <c r="Q1056" s="33">
        <v>46237</v>
      </c>
      <c r="R1056" s="33">
        <v>46247</v>
      </c>
      <c r="AH1056" s="55" t="str">
        <f t="shared" si="234"/>
        <v/>
      </c>
      <c r="AI1056" s="55" t="str">
        <f t="shared" si="235"/>
        <v>FALSO</v>
      </c>
      <c r="AJ1056" s="55">
        <f t="shared" si="236"/>
        <v>0</v>
      </c>
      <c r="AK1056" s="93" t="str">
        <f t="shared" si="237"/>
        <v/>
      </c>
      <c r="AL1056" s="96" t="str">
        <f t="shared" si="238"/>
        <v/>
      </c>
      <c r="AM1056" s="93" t="str">
        <f t="shared" si="239"/>
        <v/>
      </c>
      <c r="AN1056" s="96" t="str">
        <f t="shared" si="240"/>
        <v/>
      </c>
      <c r="AO1056" s="93" t="str">
        <f t="shared" si="241"/>
        <v/>
      </c>
      <c r="AP1056" s="96" t="str">
        <f t="shared" si="242"/>
        <v/>
      </c>
      <c r="AQ1056" s="93" t="str">
        <f t="shared" si="243"/>
        <v/>
      </c>
      <c r="AR1056" s="96" t="str">
        <f t="shared" si="244"/>
        <v/>
      </c>
      <c r="AS1056" s="93" t="str">
        <f t="shared" si="245"/>
        <v/>
      </c>
      <c r="AT1056" s="96" t="str">
        <f t="shared" si="246"/>
        <v/>
      </c>
      <c r="AU1056" s="93" t="str">
        <f t="shared" si="247"/>
        <v/>
      </c>
    </row>
    <row r="1057" spans="1:47" x14ac:dyDescent="0.3">
      <c r="A1057" t="s">
        <v>84</v>
      </c>
      <c r="B1057" s="164" t="s">
        <v>3567</v>
      </c>
      <c r="C1057" t="s">
        <v>3564</v>
      </c>
      <c r="D1057" t="s">
        <v>1151</v>
      </c>
      <c r="E1057" t="s">
        <v>90</v>
      </c>
      <c r="F1057" t="s">
        <v>3178</v>
      </c>
      <c r="H1057" t="s">
        <v>3568</v>
      </c>
      <c r="J1057">
        <v>1800</v>
      </c>
      <c r="L1057" t="s">
        <v>91</v>
      </c>
      <c r="O1057" t="s">
        <v>135</v>
      </c>
      <c r="P1057" s="33">
        <v>46247.392361111109</v>
      </c>
      <c r="Q1057" s="33">
        <v>46237</v>
      </c>
      <c r="R1057" s="33">
        <v>46247</v>
      </c>
      <c r="AH1057" s="55">
        <f t="shared" si="234"/>
        <v>0.5</v>
      </c>
      <c r="AI1057" s="55" t="str">
        <f t="shared" si="235"/>
        <v>FALSO</v>
      </c>
      <c r="AJ1057" s="55">
        <f t="shared" si="236"/>
        <v>0</v>
      </c>
      <c r="AK1057" s="93" t="str">
        <f t="shared" si="237"/>
        <v/>
      </c>
      <c r="AL1057" s="96" t="str">
        <f t="shared" si="238"/>
        <v/>
      </c>
      <c r="AM1057" s="93" t="str">
        <f t="shared" si="239"/>
        <v/>
      </c>
      <c r="AN1057" s="96" t="str">
        <f t="shared" si="240"/>
        <v/>
      </c>
      <c r="AO1057" s="93" t="str">
        <f t="shared" si="241"/>
        <v/>
      </c>
      <c r="AP1057" s="96" t="str">
        <f t="shared" si="242"/>
        <v/>
      </c>
      <c r="AQ1057" s="93" t="str">
        <f t="shared" si="243"/>
        <v/>
      </c>
      <c r="AR1057" s="96" t="str">
        <f t="shared" si="244"/>
        <v/>
      </c>
      <c r="AS1057" s="93" t="str">
        <f t="shared" si="245"/>
        <v/>
      </c>
      <c r="AT1057" s="96" t="str">
        <f t="shared" si="246"/>
        <v/>
      </c>
      <c r="AU1057" s="93" t="str">
        <f t="shared" si="247"/>
        <v/>
      </c>
    </row>
    <row r="1058" spans="1:47" x14ac:dyDescent="0.3">
      <c r="A1058" t="s">
        <v>84</v>
      </c>
      <c r="B1058" s="164" t="s">
        <v>3569</v>
      </c>
      <c r="C1058" t="s">
        <v>3564</v>
      </c>
      <c r="D1058" t="s">
        <v>1151</v>
      </c>
      <c r="E1058" t="s">
        <v>90</v>
      </c>
      <c r="F1058" t="s">
        <v>3178</v>
      </c>
      <c r="H1058" t="s">
        <v>3570</v>
      </c>
      <c r="L1058" t="s">
        <v>91</v>
      </c>
      <c r="O1058" t="s">
        <v>135</v>
      </c>
      <c r="P1058" s="33">
        <v>46247.367361111108</v>
      </c>
      <c r="Q1058" s="33">
        <v>46237</v>
      </c>
      <c r="R1058" s="33">
        <v>46247</v>
      </c>
      <c r="AH1058" s="55" t="str">
        <f t="shared" si="234"/>
        <v/>
      </c>
      <c r="AI1058" s="55" t="str">
        <f t="shared" si="235"/>
        <v>FALSO</v>
      </c>
      <c r="AJ1058" s="55">
        <f t="shared" si="236"/>
        <v>0</v>
      </c>
      <c r="AK1058" s="93" t="str">
        <f t="shared" si="237"/>
        <v/>
      </c>
      <c r="AL1058" s="96" t="str">
        <f t="shared" si="238"/>
        <v/>
      </c>
      <c r="AM1058" s="93" t="str">
        <f t="shared" si="239"/>
        <v/>
      </c>
      <c r="AN1058" s="96" t="str">
        <f t="shared" si="240"/>
        <v/>
      </c>
      <c r="AO1058" s="93" t="str">
        <f t="shared" si="241"/>
        <v/>
      </c>
      <c r="AP1058" s="96" t="str">
        <f t="shared" si="242"/>
        <v/>
      </c>
      <c r="AQ1058" s="93" t="str">
        <f t="shared" si="243"/>
        <v/>
      </c>
      <c r="AR1058" s="96" t="str">
        <f t="shared" si="244"/>
        <v/>
      </c>
      <c r="AS1058" s="93" t="str">
        <f t="shared" si="245"/>
        <v/>
      </c>
      <c r="AT1058" s="96" t="str">
        <f t="shared" si="246"/>
        <v/>
      </c>
      <c r="AU1058" s="93" t="str">
        <f t="shared" si="247"/>
        <v/>
      </c>
    </row>
    <row r="1059" spans="1:47" x14ac:dyDescent="0.3">
      <c r="A1059" t="s">
        <v>96</v>
      </c>
      <c r="B1059" s="164" t="s">
        <v>3571</v>
      </c>
      <c r="C1059" t="s">
        <v>3439</v>
      </c>
      <c r="D1059" t="s">
        <v>1151</v>
      </c>
      <c r="E1059" t="s">
        <v>133</v>
      </c>
      <c r="F1059" t="s">
        <v>3178</v>
      </c>
      <c r="G1059">
        <v>2</v>
      </c>
      <c r="H1059" t="s">
        <v>3572</v>
      </c>
      <c r="I1059">
        <v>3</v>
      </c>
      <c r="J1059">
        <v>47400</v>
      </c>
      <c r="L1059" t="s">
        <v>91</v>
      </c>
      <c r="M1059" s="164" t="s">
        <v>2885</v>
      </c>
      <c r="N1059" t="s">
        <v>99</v>
      </c>
      <c r="O1059" t="s">
        <v>94</v>
      </c>
      <c r="P1059" s="33">
        <v>46247.018055555556</v>
      </c>
      <c r="Q1059" s="33">
        <v>46251</v>
      </c>
      <c r="R1059" s="33">
        <v>46252</v>
      </c>
      <c r="S1059" s="33">
        <v>46254</v>
      </c>
      <c r="T1059" s="33">
        <v>46254</v>
      </c>
      <c r="U1059" s="33">
        <v>46254</v>
      </c>
      <c r="V1059" s="33">
        <v>46254</v>
      </c>
      <c r="Y1059">
        <v>2</v>
      </c>
      <c r="AB1059">
        <v>5</v>
      </c>
      <c r="AH1059" s="55">
        <f t="shared" si="234"/>
        <v>13.166666666666666</v>
      </c>
      <c r="AI1059" s="55" t="str">
        <f t="shared" si="235"/>
        <v>FALSO</v>
      </c>
      <c r="AJ1059" s="55">
        <f t="shared" si="236"/>
        <v>0</v>
      </c>
      <c r="AK1059" s="93">
        <f t="shared" si="237"/>
        <v>2</v>
      </c>
      <c r="AL1059" s="96" t="str">
        <f t="shared" si="238"/>
        <v/>
      </c>
      <c r="AM1059" s="93">
        <f t="shared" si="239"/>
        <v>2</v>
      </c>
      <c r="AN1059" s="96" t="b">
        <f t="shared" si="240"/>
        <v>1</v>
      </c>
      <c r="AO1059" s="93">
        <f t="shared" si="241"/>
        <v>1</v>
      </c>
      <c r="AP1059" s="96" t="str">
        <f t="shared" si="242"/>
        <v/>
      </c>
      <c r="AQ1059" s="93" t="str">
        <f t="shared" si="243"/>
        <v/>
      </c>
      <c r="AR1059" s="96" t="str">
        <f t="shared" si="244"/>
        <v/>
      </c>
      <c r="AS1059" s="93" t="str">
        <f t="shared" si="245"/>
        <v/>
      </c>
      <c r="AT1059" s="96" t="b">
        <f t="shared" si="246"/>
        <v>1</v>
      </c>
      <c r="AU1059" s="93" t="str">
        <f t="shared" si="247"/>
        <v>SGGS-11290</v>
      </c>
    </row>
    <row r="1060" spans="1:47" x14ac:dyDescent="0.3">
      <c r="A1060" t="s">
        <v>96</v>
      </c>
      <c r="B1060" s="164" t="s">
        <v>3573</v>
      </c>
      <c r="C1060" t="s">
        <v>3439</v>
      </c>
      <c r="D1060" t="s">
        <v>1151</v>
      </c>
      <c r="E1060" t="s">
        <v>133</v>
      </c>
      <c r="F1060" t="s">
        <v>3178</v>
      </c>
      <c r="G1060">
        <v>8</v>
      </c>
      <c r="H1060" t="s">
        <v>3574</v>
      </c>
      <c r="I1060">
        <v>5</v>
      </c>
      <c r="J1060">
        <v>165600</v>
      </c>
      <c r="L1060" t="s">
        <v>91</v>
      </c>
      <c r="M1060" s="164" t="s">
        <v>2885</v>
      </c>
      <c r="N1060" t="s">
        <v>99</v>
      </c>
      <c r="O1060" t="s">
        <v>94</v>
      </c>
      <c r="P1060" s="33">
        <v>46246.927083333336</v>
      </c>
      <c r="Q1060" s="33">
        <v>46251</v>
      </c>
      <c r="R1060" s="33">
        <v>46252</v>
      </c>
      <c r="S1060" s="33">
        <v>46260</v>
      </c>
      <c r="T1060" s="33">
        <v>46260</v>
      </c>
      <c r="U1060" s="33">
        <v>46260</v>
      </c>
      <c r="V1060" s="33">
        <v>46260</v>
      </c>
      <c r="Z1060">
        <v>1</v>
      </c>
      <c r="AB1060">
        <v>9</v>
      </c>
      <c r="AH1060" s="55">
        <f t="shared" si="234"/>
        <v>46</v>
      </c>
      <c r="AI1060" s="55" t="str">
        <f t="shared" si="235"/>
        <v>FALSO</v>
      </c>
      <c r="AJ1060" s="55">
        <f t="shared" si="236"/>
        <v>0</v>
      </c>
      <c r="AK1060" s="93">
        <f t="shared" si="237"/>
        <v>3</v>
      </c>
      <c r="AL1060" s="96" t="str">
        <f t="shared" si="238"/>
        <v/>
      </c>
      <c r="AM1060" s="93">
        <f t="shared" si="239"/>
        <v>6</v>
      </c>
      <c r="AN1060" s="96" t="str">
        <f t="shared" si="240"/>
        <v/>
      </c>
      <c r="AO1060" s="93">
        <f t="shared" si="241"/>
        <v>1</v>
      </c>
      <c r="AP1060" s="96" t="b">
        <f t="shared" si="242"/>
        <v>1</v>
      </c>
      <c r="AQ1060" s="93" t="str">
        <f t="shared" si="243"/>
        <v/>
      </c>
      <c r="AR1060" s="96" t="str">
        <f t="shared" si="244"/>
        <v/>
      </c>
      <c r="AS1060" s="93" t="str">
        <f t="shared" si="245"/>
        <v/>
      </c>
      <c r="AT1060" s="96" t="b">
        <f t="shared" si="246"/>
        <v>1</v>
      </c>
      <c r="AU1060" s="93" t="str">
        <f t="shared" si="247"/>
        <v>SGGS-11290</v>
      </c>
    </row>
    <row r="1061" spans="1:47" x14ac:dyDescent="0.3">
      <c r="A1061" t="s">
        <v>96</v>
      </c>
      <c r="B1061" s="164" t="s">
        <v>3575</v>
      </c>
      <c r="C1061" t="s">
        <v>3439</v>
      </c>
      <c r="D1061" t="s">
        <v>1151</v>
      </c>
      <c r="E1061" t="s">
        <v>133</v>
      </c>
      <c r="F1061" t="s">
        <v>3178</v>
      </c>
      <c r="G1061">
        <v>5</v>
      </c>
      <c r="H1061" t="s">
        <v>3576</v>
      </c>
      <c r="I1061">
        <v>5</v>
      </c>
      <c r="J1061">
        <v>117000</v>
      </c>
      <c r="L1061" t="s">
        <v>91</v>
      </c>
      <c r="M1061" s="164" t="s">
        <v>2885</v>
      </c>
      <c r="N1061" t="s">
        <v>99</v>
      </c>
      <c r="O1061" t="s">
        <v>94</v>
      </c>
      <c r="P1061" s="33">
        <v>46246.916666666664</v>
      </c>
      <c r="Q1061" s="33">
        <v>46251</v>
      </c>
      <c r="R1061" s="33">
        <v>46252</v>
      </c>
      <c r="S1061" s="33">
        <v>46258</v>
      </c>
      <c r="T1061" s="33">
        <v>46258</v>
      </c>
      <c r="U1061" s="33">
        <v>46259</v>
      </c>
      <c r="V1061" s="33">
        <v>46259</v>
      </c>
      <c r="Y1061">
        <v>4</v>
      </c>
      <c r="AB1061">
        <v>8</v>
      </c>
      <c r="AH1061" s="55">
        <f t="shared" si="234"/>
        <v>32.5</v>
      </c>
      <c r="AI1061" s="55" t="str">
        <f t="shared" si="235"/>
        <v>FALSO</v>
      </c>
      <c r="AJ1061" s="55">
        <f t="shared" si="236"/>
        <v>0</v>
      </c>
      <c r="AK1061" s="93">
        <f t="shared" si="237"/>
        <v>3</v>
      </c>
      <c r="AL1061" s="96" t="str">
        <f t="shared" si="238"/>
        <v/>
      </c>
      <c r="AM1061" s="93">
        <f t="shared" si="239"/>
        <v>4</v>
      </c>
      <c r="AN1061" s="96" t="b">
        <f t="shared" si="240"/>
        <v>1</v>
      </c>
      <c r="AO1061" s="93">
        <f t="shared" si="241"/>
        <v>1</v>
      </c>
      <c r="AP1061" s="96" t="str">
        <f t="shared" si="242"/>
        <v/>
      </c>
      <c r="AQ1061" s="93" t="str">
        <f t="shared" si="243"/>
        <v/>
      </c>
      <c r="AR1061" s="96" t="str">
        <f t="shared" si="244"/>
        <v/>
      </c>
      <c r="AS1061" s="93" t="str">
        <f t="shared" si="245"/>
        <v/>
      </c>
      <c r="AT1061" s="96" t="b">
        <f t="shared" si="246"/>
        <v>1</v>
      </c>
      <c r="AU1061" s="93" t="str">
        <f t="shared" si="247"/>
        <v>SGGS-11290</v>
      </c>
    </row>
    <row r="1062" spans="1:47" x14ac:dyDescent="0.3">
      <c r="A1062" t="s">
        <v>84</v>
      </c>
      <c r="B1062" s="164" t="s">
        <v>3577</v>
      </c>
      <c r="C1062" t="s">
        <v>3564</v>
      </c>
      <c r="D1062" t="s">
        <v>1151</v>
      </c>
      <c r="E1062" t="s">
        <v>90</v>
      </c>
      <c r="F1062" t="s">
        <v>3178</v>
      </c>
      <c r="H1062" t="s">
        <v>3578</v>
      </c>
      <c r="L1062" t="s">
        <v>91</v>
      </c>
      <c r="O1062" t="s">
        <v>135</v>
      </c>
      <c r="P1062" s="33">
        <v>46246.902083333334</v>
      </c>
      <c r="Q1062" s="33">
        <v>46237</v>
      </c>
      <c r="R1062" s="33">
        <v>46247</v>
      </c>
      <c r="AH1062" s="55" t="str">
        <f t="shared" si="234"/>
        <v/>
      </c>
      <c r="AI1062" s="55" t="str">
        <f t="shared" si="235"/>
        <v>FALSO</v>
      </c>
      <c r="AJ1062" s="55">
        <f t="shared" si="236"/>
        <v>0</v>
      </c>
      <c r="AK1062" s="93" t="str">
        <f t="shared" si="237"/>
        <v/>
      </c>
      <c r="AL1062" s="96" t="str">
        <f t="shared" si="238"/>
        <v/>
      </c>
      <c r="AM1062" s="93" t="str">
        <f t="shared" si="239"/>
        <v/>
      </c>
      <c r="AN1062" s="96" t="str">
        <f t="shared" si="240"/>
        <v/>
      </c>
      <c r="AO1062" s="93" t="str">
        <f t="shared" si="241"/>
        <v/>
      </c>
      <c r="AP1062" s="96" t="str">
        <f t="shared" si="242"/>
        <v/>
      </c>
      <c r="AQ1062" s="93" t="str">
        <f t="shared" si="243"/>
        <v/>
      </c>
      <c r="AR1062" s="96" t="str">
        <f t="shared" si="244"/>
        <v/>
      </c>
      <c r="AS1062" s="93" t="str">
        <f t="shared" si="245"/>
        <v/>
      </c>
      <c r="AT1062" s="96" t="str">
        <f t="shared" si="246"/>
        <v/>
      </c>
      <c r="AU1062" s="93" t="str">
        <f t="shared" si="247"/>
        <v/>
      </c>
    </row>
    <row r="1063" spans="1:47" x14ac:dyDescent="0.3">
      <c r="A1063" t="s">
        <v>84</v>
      </c>
      <c r="B1063" s="164" t="s">
        <v>3579</v>
      </c>
      <c r="C1063" t="s">
        <v>3564</v>
      </c>
      <c r="D1063" t="s">
        <v>1151</v>
      </c>
      <c r="E1063" t="s">
        <v>90</v>
      </c>
      <c r="F1063" t="s">
        <v>3178</v>
      </c>
      <c r="H1063" t="s">
        <v>1874</v>
      </c>
      <c r="L1063" t="s">
        <v>91</v>
      </c>
      <c r="O1063" t="s">
        <v>135</v>
      </c>
      <c r="P1063" s="33">
        <v>46246.900694444441</v>
      </c>
      <c r="Q1063" s="33">
        <v>46237</v>
      </c>
      <c r="R1063" s="33">
        <v>46247</v>
      </c>
      <c r="AH1063" s="55" t="str">
        <f t="shared" si="234"/>
        <v/>
      </c>
      <c r="AI1063" s="55" t="str">
        <f t="shared" si="235"/>
        <v>FALSO</v>
      </c>
      <c r="AJ1063" s="55">
        <f t="shared" si="236"/>
        <v>0</v>
      </c>
      <c r="AK1063" s="93" t="str">
        <f t="shared" si="237"/>
        <v/>
      </c>
      <c r="AL1063" s="96" t="str">
        <f t="shared" si="238"/>
        <v/>
      </c>
      <c r="AM1063" s="93" t="str">
        <f t="shared" si="239"/>
        <v/>
      </c>
      <c r="AN1063" s="96" t="str">
        <f t="shared" si="240"/>
        <v/>
      </c>
      <c r="AO1063" s="93" t="str">
        <f t="shared" si="241"/>
        <v/>
      </c>
      <c r="AP1063" s="96" t="str">
        <f t="shared" si="242"/>
        <v/>
      </c>
      <c r="AQ1063" s="93" t="str">
        <f t="shared" si="243"/>
        <v/>
      </c>
      <c r="AR1063" s="96" t="str">
        <f t="shared" si="244"/>
        <v/>
      </c>
      <c r="AS1063" s="93" t="str">
        <f t="shared" si="245"/>
        <v/>
      </c>
      <c r="AT1063" s="96" t="str">
        <f t="shared" si="246"/>
        <v/>
      </c>
      <c r="AU1063" s="93" t="str">
        <f t="shared" si="247"/>
        <v/>
      </c>
    </row>
    <row r="1064" spans="1:47" x14ac:dyDescent="0.3">
      <c r="A1064" t="s">
        <v>84</v>
      </c>
      <c r="B1064" s="164" t="s">
        <v>3580</v>
      </c>
      <c r="C1064" t="s">
        <v>3564</v>
      </c>
      <c r="D1064" t="s">
        <v>1151</v>
      </c>
      <c r="E1064" t="s">
        <v>90</v>
      </c>
      <c r="F1064" t="s">
        <v>3178</v>
      </c>
      <c r="H1064" t="s">
        <v>1876</v>
      </c>
      <c r="L1064" t="s">
        <v>91</v>
      </c>
      <c r="O1064" t="s">
        <v>135</v>
      </c>
      <c r="P1064" s="33">
        <v>46246.888194444444</v>
      </c>
      <c r="Q1064" s="33">
        <v>46237</v>
      </c>
      <c r="R1064" s="33">
        <v>46247</v>
      </c>
      <c r="AH1064" s="55" t="str">
        <f t="shared" si="234"/>
        <v/>
      </c>
      <c r="AI1064" s="55" t="str">
        <f t="shared" si="235"/>
        <v>FALSO</v>
      </c>
      <c r="AJ1064" s="55">
        <f t="shared" si="236"/>
        <v>0</v>
      </c>
      <c r="AK1064" s="93" t="str">
        <f t="shared" si="237"/>
        <v/>
      </c>
      <c r="AL1064" s="96" t="str">
        <f t="shared" si="238"/>
        <v/>
      </c>
      <c r="AM1064" s="93" t="str">
        <f t="shared" si="239"/>
        <v/>
      </c>
      <c r="AN1064" s="96" t="str">
        <f t="shared" si="240"/>
        <v/>
      </c>
      <c r="AO1064" s="93" t="str">
        <f t="shared" si="241"/>
        <v/>
      </c>
      <c r="AP1064" s="96" t="str">
        <f t="shared" si="242"/>
        <v/>
      </c>
      <c r="AQ1064" s="93" t="str">
        <f t="shared" si="243"/>
        <v/>
      </c>
      <c r="AR1064" s="96" t="str">
        <f t="shared" si="244"/>
        <v/>
      </c>
      <c r="AS1064" s="93" t="str">
        <f t="shared" si="245"/>
        <v/>
      </c>
      <c r="AT1064" s="96" t="str">
        <f t="shared" si="246"/>
        <v/>
      </c>
      <c r="AU1064" s="93" t="str">
        <f t="shared" si="247"/>
        <v/>
      </c>
    </row>
    <row r="1065" spans="1:47" x14ac:dyDescent="0.3">
      <c r="A1065" t="s">
        <v>84</v>
      </c>
      <c r="B1065" s="164" t="s">
        <v>3581</v>
      </c>
      <c r="C1065" t="s">
        <v>3564</v>
      </c>
      <c r="D1065" t="s">
        <v>1151</v>
      </c>
      <c r="E1065" t="s">
        <v>90</v>
      </c>
      <c r="F1065" t="s">
        <v>3178</v>
      </c>
      <c r="H1065" t="s">
        <v>3542</v>
      </c>
      <c r="L1065" t="s">
        <v>91</v>
      </c>
      <c r="O1065" t="s">
        <v>135</v>
      </c>
      <c r="P1065" s="33">
        <v>46246.707638888889</v>
      </c>
      <c r="Q1065" s="33">
        <v>46237</v>
      </c>
      <c r="R1065" s="33">
        <v>46246</v>
      </c>
      <c r="S1065" s="33">
        <v>46246</v>
      </c>
      <c r="AH1065" s="55" t="str">
        <f t="shared" si="234"/>
        <v/>
      </c>
      <c r="AI1065" s="55" t="str">
        <f t="shared" si="235"/>
        <v>FALSO</v>
      </c>
      <c r="AJ1065" s="55">
        <f t="shared" si="236"/>
        <v>0</v>
      </c>
      <c r="AK1065" s="93" t="str">
        <f t="shared" si="237"/>
        <v/>
      </c>
      <c r="AL1065" s="96" t="str">
        <f t="shared" si="238"/>
        <v/>
      </c>
      <c r="AM1065" s="93" t="str">
        <f t="shared" si="239"/>
        <v/>
      </c>
      <c r="AN1065" s="96" t="str">
        <f t="shared" si="240"/>
        <v/>
      </c>
      <c r="AO1065" s="93" t="str">
        <f t="shared" si="241"/>
        <v/>
      </c>
      <c r="AP1065" s="96" t="str">
        <f t="shared" si="242"/>
        <v/>
      </c>
      <c r="AQ1065" s="93" t="str">
        <f t="shared" si="243"/>
        <v/>
      </c>
      <c r="AR1065" s="96" t="str">
        <f t="shared" si="244"/>
        <v/>
      </c>
      <c r="AS1065" s="93" t="str">
        <f t="shared" si="245"/>
        <v/>
      </c>
      <c r="AT1065" s="96" t="str">
        <f t="shared" si="246"/>
        <v/>
      </c>
      <c r="AU1065" s="93" t="str">
        <f t="shared" si="247"/>
        <v/>
      </c>
    </row>
    <row r="1066" spans="1:47" x14ac:dyDescent="0.3">
      <c r="A1066" t="s">
        <v>89</v>
      </c>
      <c r="B1066" s="164" t="s">
        <v>3582</v>
      </c>
      <c r="C1066" t="s">
        <v>3564</v>
      </c>
      <c r="D1066" t="s">
        <v>1151</v>
      </c>
      <c r="E1066" t="s">
        <v>90</v>
      </c>
      <c r="F1066" t="s">
        <v>3178</v>
      </c>
      <c r="H1066" t="s">
        <v>3583</v>
      </c>
      <c r="J1066">
        <v>36600</v>
      </c>
      <c r="L1066" t="s">
        <v>91</v>
      </c>
      <c r="O1066" t="s">
        <v>94</v>
      </c>
      <c r="P1066" s="33">
        <v>46246.694444444445</v>
      </c>
      <c r="Q1066" s="33">
        <v>46237</v>
      </c>
      <c r="R1066" s="33">
        <v>46247</v>
      </c>
      <c r="S1066" s="33">
        <v>46248</v>
      </c>
      <c r="AH1066" s="55">
        <f t="shared" si="234"/>
        <v>10.166666666666666</v>
      </c>
      <c r="AI1066" s="55" t="str">
        <f t="shared" si="235"/>
        <v>FALSO</v>
      </c>
      <c r="AJ1066" s="55">
        <f t="shared" si="236"/>
        <v>0</v>
      </c>
      <c r="AK1066" s="93" t="str">
        <f t="shared" si="237"/>
        <v/>
      </c>
      <c r="AL1066" s="96" t="str">
        <f t="shared" si="238"/>
        <v/>
      </c>
      <c r="AM1066" s="93" t="str">
        <f t="shared" si="239"/>
        <v/>
      </c>
      <c r="AN1066" s="96" t="str">
        <f t="shared" si="240"/>
        <v/>
      </c>
      <c r="AO1066" s="93" t="str">
        <f t="shared" si="241"/>
        <v/>
      </c>
      <c r="AP1066" s="96" t="str">
        <f t="shared" si="242"/>
        <v/>
      </c>
      <c r="AQ1066" s="93" t="str">
        <f t="shared" si="243"/>
        <v/>
      </c>
      <c r="AR1066" s="96" t="str">
        <f t="shared" si="244"/>
        <v/>
      </c>
      <c r="AS1066" s="93" t="str">
        <f t="shared" si="245"/>
        <v/>
      </c>
      <c r="AT1066" s="96" t="str">
        <f t="shared" si="246"/>
        <v/>
      </c>
      <c r="AU1066" s="93" t="str">
        <f t="shared" si="247"/>
        <v/>
      </c>
    </row>
    <row r="1067" spans="1:47" x14ac:dyDescent="0.3">
      <c r="A1067" t="s">
        <v>95</v>
      </c>
      <c r="B1067" s="164" t="s">
        <v>3584</v>
      </c>
      <c r="C1067" t="s">
        <v>3564</v>
      </c>
      <c r="D1067" t="s">
        <v>1151</v>
      </c>
      <c r="E1067" t="s">
        <v>132</v>
      </c>
      <c r="F1067" t="s">
        <v>3178</v>
      </c>
      <c r="G1067">
        <v>2</v>
      </c>
      <c r="H1067" t="s">
        <v>3585</v>
      </c>
      <c r="I1067">
        <v>2</v>
      </c>
      <c r="J1067">
        <v>50400</v>
      </c>
      <c r="L1067" t="s">
        <v>91</v>
      </c>
      <c r="M1067" s="164" t="s">
        <v>3508</v>
      </c>
      <c r="O1067" t="s">
        <v>94</v>
      </c>
      <c r="P1067" s="33">
        <v>46246.643750000003</v>
      </c>
      <c r="Q1067" s="33">
        <v>46237</v>
      </c>
      <c r="R1067" s="33">
        <v>46247</v>
      </c>
      <c r="S1067" s="33">
        <v>46248</v>
      </c>
      <c r="T1067" s="33">
        <v>46248</v>
      </c>
      <c r="U1067" s="33">
        <v>46248</v>
      </c>
      <c r="V1067" s="33">
        <v>46248</v>
      </c>
      <c r="W1067" s="33">
        <v>46254</v>
      </c>
      <c r="Y1067">
        <v>1</v>
      </c>
      <c r="AB1067">
        <v>2</v>
      </c>
      <c r="AC1067">
        <v>6</v>
      </c>
      <c r="AH1067" s="55">
        <f t="shared" si="234"/>
        <v>14</v>
      </c>
      <c r="AI1067" s="55" t="str">
        <f t="shared" si="235"/>
        <v>FALSO</v>
      </c>
      <c r="AJ1067" s="55">
        <f t="shared" si="236"/>
        <v>0</v>
      </c>
      <c r="AK1067" s="93">
        <f t="shared" si="237"/>
        <v>-9</v>
      </c>
      <c r="AL1067" s="96" t="str">
        <f t="shared" si="238"/>
        <v/>
      </c>
      <c r="AM1067" s="93">
        <f t="shared" si="239"/>
        <v>1</v>
      </c>
      <c r="AN1067" s="96" t="b">
        <f t="shared" si="240"/>
        <v>1</v>
      </c>
      <c r="AO1067" s="93">
        <f t="shared" si="241"/>
        <v>1</v>
      </c>
      <c r="AP1067" s="96" t="str">
        <f t="shared" si="242"/>
        <v/>
      </c>
      <c r="AQ1067" s="93">
        <f t="shared" si="243"/>
        <v>4</v>
      </c>
      <c r="AR1067" s="96" t="str">
        <f t="shared" si="244"/>
        <v/>
      </c>
      <c r="AS1067" s="93">
        <f t="shared" si="245"/>
        <v>6</v>
      </c>
      <c r="AT1067" s="96" t="b">
        <f t="shared" si="246"/>
        <v>1</v>
      </c>
      <c r="AU1067" s="93" t="str">
        <f t="shared" si="247"/>
        <v>SGGU-5202</v>
      </c>
    </row>
    <row r="1068" spans="1:47" x14ac:dyDescent="0.3">
      <c r="A1068" t="s">
        <v>95</v>
      </c>
      <c r="B1068" s="164" t="s">
        <v>3586</v>
      </c>
      <c r="C1068" t="s">
        <v>3564</v>
      </c>
      <c r="D1068" t="s">
        <v>1151</v>
      </c>
      <c r="E1068" t="s">
        <v>132</v>
      </c>
      <c r="F1068" t="s">
        <v>3178</v>
      </c>
      <c r="G1068">
        <v>1</v>
      </c>
      <c r="H1068" t="s">
        <v>3587</v>
      </c>
      <c r="I1068">
        <v>1</v>
      </c>
      <c r="J1068">
        <v>36000</v>
      </c>
      <c r="L1068" t="s">
        <v>91</v>
      </c>
      <c r="M1068" s="164" t="s">
        <v>3508</v>
      </c>
      <c r="O1068" t="s">
        <v>94</v>
      </c>
      <c r="P1068" s="33">
        <v>46246.64166666667</v>
      </c>
      <c r="Q1068" s="33">
        <v>46237</v>
      </c>
      <c r="R1068" s="33">
        <v>46247</v>
      </c>
      <c r="S1068" s="33">
        <v>46247</v>
      </c>
      <c r="T1068" s="33">
        <v>46247</v>
      </c>
      <c r="U1068" s="33">
        <v>46248</v>
      </c>
      <c r="V1068" s="33">
        <v>46248</v>
      </c>
      <c r="W1068" s="33">
        <v>46254</v>
      </c>
      <c r="AB1068">
        <v>2</v>
      </c>
      <c r="AH1068" s="55">
        <f t="shared" si="234"/>
        <v>10</v>
      </c>
      <c r="AI1068" s="55" t="str">
        <f t="shared" si="235"/>
        <v>FALSO</v>
      </c>
      <c r="AJ1068" s="55">
        <f t="shared" si="236"/>
        <v>0</v>
      </c>
      <c r="AK1068" s="93">
        <f t="shared" si="237"/>
        <v>-9</v>
      </c>
      <c r="AL1068" s="96" t="str">
        <f t="shared" si="238"/>
        <v/>
      </c>
      <c r="AM1068" s="93">
        <f t="shared" si="239"/>
        <v>1</v>
      </c>
      <c r="AN1068" s="96" t="str">
        <f t="shared" si="240"/>
        <v/>
      </c>
      <c r="AO1068" s="93">
        <f t="shared" si="241"/>
        <v>1</v>
      </c>
      <c r="AP1068" s="96" t="str">
        <f t="shared" si="242"/>
        <v/>
      </c>
      <c r="AQ1068" s="93">
        <f t="shared" si="243"/>
        <v>4</v>
      </c>
      <c r="AR1068" s="96" t="str">
        <f t="shared" si="244"/>
        <v/>
      </c>
      <c r="AS1068" s="93">
        <f t="shared" si="245"/>
        <v>6</v>
      </c>
      <c r="AT1068" s="96" t="b">
        <f t="shared" si="246"/>
        <v>0</v>
      </c>
      <c r="AU1068" s="93" t="str">
        <f t="shared" si="247"/>
        <v>SGGU-5202</v>
      </c>
    </row>
    <row r="1069" spans="1:47" x14ac:dyDescent="0.3">
      <c r="A1069" t="s">
        <v>84</v>
      </c>
      <c r="B1069" s="164" t="s">
        <v>3588</v>
      </c>
      <c r="C1069" t="s">
        <v>3564</v>
      </c>
      <c r="D1069" t="s">
        <v>1151</v>
      </c>
      <c r="E1069" t="s">
        <v>90</v>
      </c>
      <c r="F1069" t="s">
        <v>3178</v>
      </c>
      <c r="H1069" t="s">
        <v>3589</v>
      </c>
      <c r="L1069" t="s">
        <v>91</v>
      </c>
      <c r="O1069" t="s">
        <v>135</v>
      </c>
      <c r="P1069" s="33">
        <v>46246.640277777777</v>
      </c>
      <c r="Q1069" s="33">
        <v>46237</v>
      </c>
      <c r="R1069" s="33">
        <v>46246</v>
      </c>
      <c r="AH1069" s="55" t="str">
        <f t="shared" si="234"/>
        <v/>
      </c>
      <c r="AI1069" s="55" t="str">
        <f t="shared" si="235"/>
        <v>FALSO</v>
      </c>
      <c r="AJ1069" s="55">
        <f t="shared" si="236"/>
        <v>0</v>
      </c>
      <c r="AK1069" s="93" t="str">
        <f t="shared" si="237"/>
        <v/>
      </c>
      <c r="AL1069" s="96" t="str">
        <f t="shared" si="238"/>
        <v/>
      </c>
      <c r="AM1069" s="93" t="str">
        <f t="shared" si="239"/>
        <v/>
      </c>
      <c r="AN1069" s="96" t="str">
        <f t="shared" si="240"/>
        <v/>
      </c>
      <c r="AO1069" s="93" t="str">
        <f t="shared" si="241"/>
        <v/>
      </c>
      <c r="AP1069" s="96" t="str">
        <f t="shared" si="242"/>
        <v/>
      </c>
      <c r="AQ1069" s="93" t="str">
        <f t="shared" si="243"/>
        <v/>
      </c>
      <c r="AR1069" s="96" t="str">
        <f t="shared" si="244"/>
        <v/>
      </c>
      <c r="AS1069" s="93" t="str">
        <f t="shared" si="245"/>
        <v/>
      </c>
      <c r="AT1069" s="96" t="str">
        <f t="shared" si="246"/>
        <v/>
      </c>
      <c r="AU1069" s="93" t="str">
        <f t="shared" si="247"/>
        <v/>
      </c>
    </row>
    <row r="1070" spans="1:47" x14ac:dyDescent="0.3">
      <c r="A1070" t="s">
        <v>84</v>
      </c>
      <c r="B1070" s="164" t="s">
        <v>3590</v>
      </c>
      <c r="C1070" t="s">
        <v>3564</v>
      </c>
      <c r="D1070" t="s">
        <v>1151</v>
      </c>
      <c r="E1070" t="s">
        <v>90</v>
      </c>
      <c r="F1070" t="s">
        <v>3178</v>
      </c>
      <c r="H1070" t="s">
        <v>3591</v>
      </c>
      <c r="L1070" t="s">
        <v>91</v>
      </c>
      <c r="O1070" t="s">
        <v>135</v>
      </c>
      <c r="P1070" s="33">
        <v>46246.577777777777</v>
      </c>
      <c r="Q1070" s="33">
        <v>46237</v>
      </c>
      <c r="R1070" s="33">
        <v>46246</v>
      </c>
      <c r="AH1070" s="55" t="str">
        <f t="shared" si="234"/>
        <v/>
      </c>
      <c r="AI1070" s="55" t="str">
        <f t="shared" si="235"/>
        <v>FALSO</v>
      </c>
      <c r="AJ1070" s="55">
        <f t="shared" si="236"/>
        <v>0</v>
      </c>
      <c r="AK1070" s="93" t="str">
        <f t="shared" si="237"/>
        <v/>
      </c>
      <c r="AL1070" s="96" t="str">
        <f t="shared" si="238"/>
        <v/>
      </c>
      <c r="AM1070" s="93" t="str">
        <f t="shared" si="239"/>
        <v/>
      </c>
      <c r="AN1070" s="96" t="str">
        <f t="shared" si="240"/>
        <v/>
      </c>
      <c r="AO1070" s="93" t="str">
        <f t="shared" si="241"/>
        <v/>
      </c>
      <c r="AP1070" s="96" t="str">
        <f t="shared" si="242"/>
        <v/>
      </c>
      <c r="AQ1070" s="93" t="str">
        <f t="shared" si="243"/>
        <v/>
      </c>
      <c r="AR1070" s="96" t="str">
        <f t="shared" si="244"/>
        <v/>
      </c>
      <c r="AS1070" s="93" t="str">
        <f t="shared" si="245"/>
        <v/>
      </c>
      <c r="AT1070" s="96" t="str">
        <f t="shared" si="246"/>
        <v/>
      </c>
      <c r="AU1070" s="93" t="str">
        <f t="shared" si="247"/>
        <v/>
      </c>
    </row>
    <row r="1071" spans="1:47" x14ac:dyDescent="0.3">
      <c r="A1071" t="s">
        <v>84</v>
      </c>
      <c r="B1071" s="164" t="s">
        <v>3592</v>
      </c>
      <c r="C1071" t="s">
        <v>3564</v>
      </c>
      <c r="D1071" t="s">
        <v>1151</v>
      </c>
      <c r="E1071" t="s">
        <v>90</v>
      </c>
      <c r="F1071" t="s">
        <v>3178</v>
      </c>
      <c r="H1071" t="s">
        <v>3593</v>
      </c>
      <c r="L1071" t="s">
        <v>91</v>
      </c>
      <c r="O1071" t="s">
        <v>135</v>
      </c>
      <c r="P1071" s="33">
        <v>46246.510416666664</v>
      </c>
      <c r="Q1071" s="33">
        <v>46237</v>
      </c>
      <c r="R1071" s="33">
        <v>46246</v>
      </c>
      <c r="AH1071" s="55" t="str">
        <f t="shared" si="234"/>
        <v/>
      </c>
      <c r="AI1071" s="55" t="str">
        <f t="shared" si="235"/>
        <v>FALSO</v>
      </c>
      <c r="AJ1071" s="55">
        <f t="shared" si="236"/>
        <v>0</v>
      </c>
      <c r="AK1071" s="93" t="str">
        <f t="shared" si="237"/>
        <v/>
      </c>
      <c r="AL1071" s="96" t="str">
        <f t="shared" si="238"/>
        <v/>
      </c>
      <c r="AM1071" s="93" t="str">
        <f t="shared" si="239"/>
        <v/>
      </c>
      <c r="AN1071" s="96" t="str">
        <f t="shared" si="240"/>
        <v/>
      </c>
      <c r="AO1071" s="93" t="str">
        <f t="shared" si="241"/>
        <v/>
      </c>
      <c r="AP1071" s="96" t="str">
        <f t="shared" si="242"/>
        <v/>
      </c>
      <c r="AQ1071" s="93" t="str">
        <f t="shared" si="243"/>
        <v/>
      </c>
      <c r="AR1071" s="96" t="str">
        <f t="shared" si="244"/>
        <v/>
      </c>
      <c r="AS1071" s="93" t="str">
        <f t="shared" si="245"/>
        <v/>
      </c>
      <c r="AT1071" s="96" t="str">
        <f t="shared" si="246"/>
        <v/>
      </c>
      <c r="AU1071" s="93" t="str">
        <f t="shared" si="247"/>
        <v/>
      </c>
    </row>
    <row r="1072" spans="1:47" x14ac:dyDescent="0.3">
      <c r="A1072" t="s">
        <v>89</v>
      </c>
      <c r="B1072" s="164" t="s">
        <v>3594</v>
      </c>
      <c r="C1072" t="s">
        <v>3291</v>
      </c>
      <c r="D1072" t="s">
        <v>1151</v>
      </c>
      <c r="E1072" t="s">
        <v>90</v>
      </c>
      <c r="F1072" t="s">
        <v>3178</v>
      </c>
      <c r="H1072" t="s">
        <v>3595</v>
      </c>
      <c r="J1072">
        <v>3600</v>
      </c>
      <c r="L1072" t="s">
        <v>91</v>
      </c>
      <c r="O1072" t="s">
        <v>94</v>
      </c>
      <c r="P1072" s="33">
        <v>46246.48333333333</v>
      </c>
      <c r="Q1072" s="33">
        <v>46265</v>
      </c>
      <c r="R1072" s="33">
        <v>46267</v>
      </c>
      <c r="S1072" s="33">
        <v>46267</v>
      </c>
      <c r="AH1072" s="55">
        <f t="shared" si="234"/>
        <v>1</v>
      </c>
      <c r="AI1072" s="55" t="str">
        <f t="shared" si="235"/>
        <v>FALSO</v>
      </c>
      <c r="AJ1072" s="55">
        <f t="shared" si="236"/>
        <v>0</v>
      </c>
      <c r="AK1072" s="93" t="str">
        <f t="shared" si="237"/>
        <v/>
      </c>
      <c r="AL1072" s="96" t="str">
        <f t="shared" si="238"/>
        <v/>
      </c>
      <c r="AM1072" s="93" t="str">
        <f t="shared" si="239"/>
        <v/>
      </c>
      <c r="AN1072" s="96" t="str">
        <f t="shared" si="240"/>
        <v/>
      </c>
      <c r="AO1072" s="93" t="str">
        <f t="shared" si="241"/>
        <v/>
      </c>
      <c r="AP1072" s="96" t="str">
        <f t="shared" si="242"/>
        <v/>
      </c>
      <c r="AQ1072" s="93" t="str">
        <f t="shared" si="243"/>
        <v/>
      </c>
      <c r="AR1072" s="96" t="str">
        <f t="shared" si="244"/>
        <v/>
      </c>
      <c r="AS1072" s="93" t="str">
        <f t="shared" si="245"/>
        <v/>
      </c>
      <c r="AT1072" s="96" t="str">
        <f t="shared" si="246"/>
        <v/>
      </c>
      <c r="AU1072" s="93" t="str">
        <f t="shared" si="247"/>
        <v/>
      </c>
    </row>
    <row r="1073" spans="1:47" x14ac:dyDescent="0.3">
      <c r="A1073" t="s">
        <v>84</v>
      </c>
      <c r="B1073" s="164" t="s">
        <v>3596</v>
      </c>
      <c r="C1073" t="s">
        <v>3564</v>
      </c>
      <c r="D1073" t="s">
        <v>1151</v>
      </c>
      <c r="E1073" t="s">
        <v>90</v>
      </c>
      <c r="F1073" t="s">
        <v>3178</v>
      </c>
      <c r="H1073" t="s">
        <v>3330</v>
      </c>
      <c r="L1073" t="s">
        <v>91</v>
      </c>
      <c r="O1073" t="s">
        <v>135</v>
      </c>
      <c r="P1073" s="33">
        <v>46246.418055555558</v>
      </c>
      <c r="Q1073" s="33">
        <v>46237</v>
      </c>
      <c r="R1073" s="33">
        <v>46246</v>
      </c>
      <c r="AH1073" s="55" t="str">
        <f t="shared" si="234"/>
        <v/>
      </c>
      <c r="AI1073" s="55" t="str">
        <f t="shared" si="235"/>
        <v>FALSO</v>
      </c>
      <c r="AJ1073" s="55">
        <f t="shared" si="236"/>
        <v>0</v>
      </c>
      <c r="AK1073" s="93" t="str">
        <f t="shared" si="237"/>
        <v/>
      </c>
      <c r="AL1073" s="96" t="str">
        <f t="shared" si="238"/>
        <v/>
      </c>
      <c r="AM1073" s="93" t="str">
        <f t="shared" si="239"/>
        <v/>
      </c>
      <c r="AN1073" s="96" t="str">
        <f t="shared" si="240"/>
        <v/>
      </c>
      <c r="AO1073" s="93" t="str">
        <f t="shared" si="241"/>
        <v/>
      </c>
      <c r="AP1073" s="96" t="str">
        <f t="shared" si="242"/>
        <v/>
      </c>
      <c r="AQ1073" s="93" t="str">
        <f t="shared" si="243"/>
        <v/>
      </c>
      <c r="AR1073" s="96" t="str">
        <f t="shared" si="244"/>
        <v/>
      </c>
      <c r="AS1073" s="93" t="str">
        <f t="shared" si="245"/>
        <v/>
      </c>
      <c r="AT1073" s="96" t="str">
        <f t="shared" si="246"/>
        <v/>
      </c>
      <c r="AU1073" s="93" t="str">
        <f t="shared" si="247"/>
        <v/>
      </c>
    </row>
    <row r="1074" spans="1:47" x14ac:dyDescent="0.3">
      <c r="A1074" t="s">
        <v>84</v>
      </c>
      <c r="B1074" s="164" t="s">
        <v>3597</v>
      </c>
      <c r="C1074" t="s">
        <v>3557</v>
      </c>
      <c r="D1074" t="s">
        <v>1151</v>
      </c>
      <c r="E1074" t="s">
        <v>90</v>
      </c>
      <c r="F1074" t="s">
        <v>3178</v>
      </c>
      <c r="H1074" t="s">
        <v>3598</v>
      </c>
      <c r="L1074" t="s">
        <v>91</v>
      </c>
      <c r="O1074" t="s">
        <v>94</v>
      </c>
      <c r="P1074" s="33">
        <v>46245.78125</v>
      </c>
      <c r="Q1074" s="33">
        <v>46237</v>
      </c>
      <c r="R1074" s="33">
        <v>46246</v>
      </c>
      <c r="S1074" s="33">
        <v>46246</v>
      </c>
      <c r="AH1074" s="55" t="str">
        <f t="shared" si="234"/>
        <v/>
      </c>
      <c r="AI1074" s="55" t="str">
        <f t="shared" si="235"/>
        <v>FALSO</v>
      </c>
      <c r="AJ1074" s="55">
        <f t="shared" si="236"/>
        <v>0</v>
      </c>
      <c r="AK1074" s="93" t="str">
        <f t="shared" si="237"/>
        <v/>
      </c>
      <c r="AL1074" s="96" t="str">
        <f t="shared" si="238"/>
        <v/>
      </c>
      <c r="AM1074" s="93" t="str">
        <f t="shared" si="239"/>
        <v/>
      </c>
      <c r="AN1074" s="96" t="str">
        <f t="shared" si="240"/>
        <v/>
      </c>
      <c r="AO1074" s="93" t="str">
        <f t="shared" si="241"/>
        <v/>
      </c>
      <c r="AP1074" s="96" t="str">
        <f t="shared" si="242"/>
        <v/>
      </c>
      <c r="AQ1074" s="93" t="str">
        <f t="shared" si="243"/>
        <v/>
      </c>
      <c r="AR1074" s="96" t="str">
        <f t="shared" si="244"/>
        <v/>
      </c>
      <c r="AS1074" s="93" t="str">
        <f t="shared" si="245"/>
        <v/>
      </c>
      <c r="AT1074" s="96" t="str">
        <f t="shared" si="246"/>
        <v/>
      </c>
      <c r="AU1074" s="93" t="str">
        <f t="shared" si="247"/>
        <v/>
      </c>
    </row>
    <row r="1075" spans="1:47" x14ac:dyDescent="0.3">
      <c r="A1075" t="s">
        <v>84</v>
      </c>
      <c r="B1075" s="164" t="s">
        <v>3599</v>
      </c>
      <c r="C1075" t="s">
        <v>3557</v>
      </c>
      <c r="D1075" t="s">
        <v>1151</v>
      </c>
      <c r="E1075" t="s">
        <v>90</v>
      </c>
      <c r="F1075" t="s">
        <v>3178</v>
      </c>
      <c r="H1075" t="s">
        <v>3600</v>
      </c>
      <c r="L1075" t="s">
        <v>91</v>
      </c>
      <c r="O1075" t="s">
        <v>94</v>
      </c>
      <c r="P1075" s="33">
        <v>46245.77847222222</v>
      </c>
      <c r="Q1075" s="33">
        <v>46237</v>
      </c>
      <c r="R1075" s="33">
        <v>46246</v>
      </c>
      <c r="S1075" s="33">
        <v>46246</v>
      </c>
      <c r="AH1075" s="55" t="str">
        <f t="shared" si="234"/>
        <v/>
      </c>
      <c r="AI1075" s="55" t="str">
        <f t="shared" si="235"/>
        <v>FALSO</v>
      </c>
      <c r="AJ1075" s="55">
        <f t="shared" si="236"/>
        <v>0</v>
      </c>
      <c r="AK1075" s="93" t="str">
        <f t="shared" si="237"/>
        <v/>
      </c>
      <c r="AL1075" s="96" t="str">
        <f t="shared" si="238"/>
        <v/>
      </c>
      <c r="AM1075" s="93" t="str">
        <f t="shared" si="239"/>
        <v/>
      </c>
      <c r="AN1075" s="96" t="str">
        <f t="shared" si="240"/>
        <v/>
      </c>
      <c r="AO1075" s="93" t="str">
        <f t="shared" si="241"/>
        <v/>
      </c>
      <c r="AP1075" s="96" t="str">
        <f t="shared" si="242"/>
        <v/>
      </c>
      <c r="AQ1075" s="93" t="str">
        <f t="shared" si="243"/>
        <v/>
      </c>
      <c r="AR1075" s="96" t="str">
        <f t="shared" si="244"/>
        <v/>
      </c>
      <c r="AS1075" s="93" t="str">
        <f t="shared" si="245"/>
        <v/>
      </c>
      <c r="AT1075" s="96" t="str">
        <f t="shared" si="246"/>
        <v/>
      </c>
      <c r="AU1075" s="93" t="str">
        <f t="shared" si="247"/>
        <v/>
      </c>
    </row>
    <row r="1076" spans="1:47" x14ac:dyDescent="0.3">
      <c r="A1076" t="s">
        <v>84</v>
      </c>
      <c r="B1076" s="164" t="s">
        <v>3601</v>
      </c>
      <c r="C1076" t="s">
        <v>3557</v>
      </c>
      <c r="D1076" t="s">
        <v>1151</v>
      </c>
      <c r="E1076" t="s">
        <v>90</v>
      </c>
      <c r="F1076" t="s">
        <v>3178</v>
      </c>
      <c r="H1076" t="s">
        <v>3602</v>
      </c>
      <c r="L1076" t="s">
        <v>91</v>
      </c>
      <c r="O1076" t="s">
        <v>94</v>
      </c>
      <c r="P1076" s="33">
        <v>46245.775694444441</v>
      </c>
      <c r="Q1076" s="33">
        <v>46237</v>
      </c>
      <c r="R1076" s="33">
        <v>46246</v>
      </c>
      <c r="S1076" s="33">
        <v>46246</v>
      </c>
      <c r="AH1076" s="55" t="str">
        <f t="shared" si="234"/>
        <v/>
      </c>
      <c r="AI1076" s="55" t="str">
        <f t="shared" si="235"/>
        <v>FALSO</v>
      </c>
      <c r="AJ1076" s="55">
        <f t="shared" si="236"/>
        <v>0</v>
      </c>
      <c r="AK1076" s="93" t="str">
        <f t="shared" si="237"/>
        <v/>
      </c>
      <c r="AL1076" s="96" t="str">
        <f t="shared" si="238"/>
        <v/>
      </c>
      <c r="AM1076" s="93" t="str">
        <f t="shared" si="239"/>
        <v/>
      </c>
      <c r="AN1076" s="96" t="str">
        <f t="shared" si="240"/>
        <v/>
      </c>
      <c r="AO1076" s="93" t="str">
        <f t="shared" si="241"/>
        <v/>
      </c>
      <c r="AP1076" s="96" t="str">
        <f t="shared" si="242"/>
        <v/>
      </c>
      <c r="AQ1076" s="93" t="str">
        <f t="shared" si="243"/>
        <v/>
      </c>
      <c r="AR1076" s="96" t="str">
        <f t="shared" si="244"/>
        <v/>
      </c>
      <c r="AS1076" s="93" t="str">
        <f t="shared" si="245"/>
        <v/>
      </c>
      <c r="AT1076" s="96" t="str">
        <f t="shared" si="246"/>
        <v/>
      </c>
      <c r="AU1076" s="93" t="str">
        <f t="shared" si="247"/>
        <v/>
      </c>
    </row>
    <row r="1077" spans="1:47" x14ac:dyDescent="0.3">
      <c r="A1077" t="s">
        <v>84</v>
      </c>
      <c r="B1077" s="164" t="s">
        <v>3603</v>
      </c>
      <c r="C1077" t="s">
        <v>3557</v>
      </c>
      <c r="D1077" t="s">
        <v>1151</v>
      </c>
      <c r="E1077" t="s">
        <v>90</v>
      </c>
      <c r="F1077" t="s">
        <v>3178</v>
      </c>
      <c r="H1077" t="s">
        <v>3604</v>
      </c>
      <c r="L1077" t="s">
        <v>91</v>
      </c>
      <c r="O1077" t="s">
        <v>94</v>
      </c>
      <c r="P1077" s="33">
        <v>46245.774305555555</v>
      </c>
      <c r="Q1077" s="33">
        <v>46237</v>
      </c>
      <c r="R1077" s="33">
        <v>46246</v>
      </c>
      <c r="S1077" s="33">
        <v>46246</v>
      </c>
      <c r="AH1077" s="55" t="str">
        <f t="shared" si="234"/>
        <v/>
      </c>
      <c r="AI1077" s="55" t="str">
        <f t="shared" si="235"/>
        <v>FALSO</v>
      </c>
      <c r="AJ1077" s="55">
        <f t="shared" si="236"/>
        <v>0</v>
      </c>
      <c r="AK1077" s="93" t="str">
        <f t="shared" si="237"/>
        <v/>
      </c>
      <c r="AL1077" s="96" t="str">
        <f t="shared" si="238"/>
        <v/>
      </c>
      <c r="AM1077" s="93" t="str">
        <f t="shared" si="239"/>
        <v/>
      </c>
      <c r="AN1077" s="96" t="str">
        <f t="shared" si="240"/>
        <v/>
      </c>
      <c r="AO1077" s="93" t="str">
        <f t="shared" si="241"/>
        <v/>
      </c>
      <c r="AP1077" s="96" t="str">
        <f t="shared" si="242"/>
        <v/>
      </c>
      <c r="AQ1077" s="93" t="str">
        <f t="shared" si="243"/>
        <v/>
      </c>
      <c r="AR1077" s="96" t="str">
        <f t="shared" si="244"/>
        <v/>
      </c>
      <c r="AS1077" s="93" t="str">
        <f t="shared" si="245"/>
        <v/>
      </c>
      <c r="AT1077" s="96" t="str">
        <f t="shared" si="246"/>
        <v/>
      </c>
      <c r="AU1077" s="93" t="str">
        <f t="shared" si="247"/>
        <v/>
      </c>
    </row>
    <row r="1078" spans="1:47" x14ac:dyDescent="0.3">
      <c r="A1078" t="s">
        <v>84</v>
      </c>
      <c r="B1078" s="164" t="s">
        <v>3605</v>
      </c>
      <c r="C1078" t="s">
        <v>3564</v>
      </c>
      <c r="D1078" t="s">
        <v>1151</v>
      </c>
      <c r="E1078" t="s">
        <v>90</v>
      </c>
      <c r="F1078" t="s">
        <v>3178</v>
      </c>
      <c r="H1078" t="s">
        <v>3606</v>
      </c>
      <c r="L1078" t="s">
        <v>91</v>
      </c>
      <c r="O1078" t="s">
        <v>135</v>
      </c>
      <c r="P1078" s="33">
        <v>46245.729166666664</v>
      </c>
      <c r="Q1078" s="33">
        <v>46237</v>
      </c>
      <c r="R1078" s="33">
        <v>46246</v>
      </c>
      <c r="AH1078" s="55" t="str">
        <f t="shared" si="234"/>
        <v/>
      </c>
      <c r="AI1078" s="55" t="str">
        <f t="shared" si="235"/>
        <v>FALSO</v>
      </c>
      <c r="AJ1078" s="55">
        <f t="shared" si="236"/>
        <v>0</v>
      </c>
      <c r="AK1078" s="93" t="str">
        <f t="shared" si="237"/>
        <v/>
      </c>
      <c r="AL1078" s="96" t="str">
        <f t="shared" si="238"/>
        <v/>
      </c>
      <c r="AM1078" s="93" t="str">
        <f t="shared" si="239"/>
        <v/>
      </c>
      <c r="AN1078" s="96" t="str">
        <f t="shared" si="240"/>
        <v/>
      </c>
      <c r="AO1078" s="93" t="str">
        <f t="shared" si="241"/>
        <v/>
      </c>
      <c r="AP1078" s="96" t="str">
        <f t="shared" si="242"/>
        <v/>
      </c>
      <c r="AQ1078" s="93" t="str">
        <f t="shared" si="243"/>
        <v/>
      </c>
      <c r="AR1078" s="96" t="str">
        <f t="shared" si="244"/>
        <v/>
      </c>
      <c r="AS1078" s="93" t="str">
        <f t="shared" si="245"/>
        <v/>
      </c>
      <c r="AT1078" s="96" t="str">
        <f t="shared" si="246"/>
        <v/>
      </c>
      <c r="AU1078" s="93" t="str">
        <f t="shared" si="247"/>
        <v/>
      </c>
    </row>
    <row r="1079" spans="1:47" x14ac:dyDescent="0.3">
      <c r="A1079" t="s">
        <v>89</v>
      </c>
      <c r="B1079" s="164" t="s">
        <v>3607</v>
      </c>
      <c r="C1079" t="s">
        <v>3439</v>
      </c>
      <c r="D1079" t="s">
        <v>1151</v>
      </c>
      <c r="E1079" t="s">
        <v>90</v>
      </c>
      <c r="F1079" t="s">
        <v>3178</v>
      </c>
      <c r="H1079" t="s">
        <v>3608</v>
      </c>
      <c r="L1079" t="s">
        <v>91</v>
      </c>
      <c r="O1079" t="s">
        <v>135</v>
      </c>
      <c r="P1079" s="33">
        <v>46245.681250000001</v>
      </c>
      <c r="Q1079" s="33">
        <v>46251</v>
      </c>
      <c r="R1079" s="33">
        <v>46260</v>
      </c>
      <c r="AH1079" s="55" t="str">
        <f t="shared" si="234"/>
        <v/>
      </c>
      <c r="AI1079" s="55" t="str">
        <f t="shared" si="235"/>
        <v>FALSO</v>
      </c>
      <c r="AJ1079" s="55">
        <f t="shared" si="236"/>
        <v>0</v>
      </c>
      <c r="AK1079" s="93" t="str">
        <f t="shared" si="237"/>
        <v/>
      </c>
      <c r="AL1079" s="96" t="str">
        <f t="shared" si="238"/>
        <v/>
      </c>
      <c r="AM1079" s="93" t="str">
        <f t="shared" si="239"/>
        <v/>
      </c>
      <c r="AN1079" s="96" t="str">
        <f t="shared" si="240"/>
        <v/>
      </c>
      <c r="AO1079" s="93" t="str">
        <f t="shared" si="241"/>
        <v/>
      </c>
      <c r="AP1079" s="96" t="str">
        <f t="shared" si="242"/>
        <v/>
      </c>
      <c r="AQ1079" s="93" t="str">
        <f t="shared" si="243"/>
        <v/>
      </c>
      <c r="AR1079" s="96" t="str">
        <f t="shared" si="244"/>
        <v/>
      </c>
      <c r="AS1079" s="93" t="str">
        <f t="shared" si="245"/>
        <v/>
      </c>
      <c r="AT1079" s="96" t="str">
        <f t="shared" si="246"/>
        <v/>
      </c>
      <c r="AU1079" s="93" t="str">
        <f t="shared" si="247"/>
        <v/>
      </c>
    </row>
    <row r="1080" spans="1:47" x14ac:dyDescent="0.3">
      <c r="A1080" t="s">
        <v>84</v>
      </c>
      <c r="B1080" s="164" t="s">
        <v>3609</v>
      </c>
      <c r="C1080" t="s">
        <v>3557</v>
      </c>
      <c r="D1080" t="s">
        <v>1151</v>
      </c>
      <c r="E1080" t="s">
        <v>90</v>
      </c>
      <c r="F1080" t="s">
        <v>3178</v>
      </c>
      <c r="H1080" t="s">
        <v>3610</v>
      </c>
      <c r="L1080" t="s">
        <v>91</v>
      </c>
      <c r="O1080" t="s">
        <v>94</v>
      </c>
      <c r="P1080" s="33">
        <v>46245.650694444441</v>
      </c>
      <c r="Q1080" s="33">
        <v>46237</v>
      </c>
      <c r="R1080" s="33">
        <v>46247</v>
      </c>
      <c r="S1080" s="33">
        <v>46247</v>
      </c>
      <c r="AH1080" s="55" t="str">
        <f t="shared" si="234"/>
        <v/>
      </c>
      <c r="AI1080" s="55" t="str">
        <f t="shared" si="235"/>
        <v>FALSO</v>
      </c>
      <c r="AJ1080" s="55">
        <f t="shared" si="236"/>
        <v>0</v>
      </c>
      <c r="AK1080" s="93" t="str">
        <f t="shared" si="237"/>
        <v/>
      </c>
      <c r="AL1080" s="96" t="str">
        <f t="shared" si="238"/>
        <v/>
      </c>
      <c r="AM1080" s="93" t="str">
        <f t="shared" si="239"/>
        <v/>
      </c>
      <c r="AN1080" s="96" t="str">
        <f t="shared" si="240"/>
        <v/>
      </c>
      <c r="AO1080" s="93" t="str">
        <f t="shared" si="241"/>
        <v/>
      </c>
      <c r="AP1080" s="96" t="str">
        <f t="shared" si="242"/>
        <v/>
      </c>
      <c r="AQ1080" s="93" t="str">
        <f t="shared" si="243"/>
        <v/>
      </c>
      <c r="AR1080" s="96" t="str">
        <f t="shared" si="244"/>
        <v/>
      </c>
      <c r="AS1080" s="93" t="str">
        <f t="shared" si="245"/>
        <v/>
      </c>
      <c r="AT1080" s="96" t="str">
        <f t="shared" si="246"/>
        <v/>
      </c>
      <c r="AU1080" s="93" t="str">
        <f t="shared" si="247"/>
        <v/>
      </c>
    </row>
    <row r="1081" spans="1:47" x14ac:dyDescent="0.3">
      <c r="A1081" t="s">
        <v>84</v>
      </c>
      <c r="B1081" s="164" t="s">
        <v>3611</v>
      </c>
      <c r="C1081" t="s">
        <v>3564</v>
      </c>
      <c r="D1081" t="s">
        <v>1151</v>
      </c>
      <c r="E1081" t="s">
        <v>90</v>
      </c>
      <c r="F1081" t="s">
        <v>3178</v>
      </c>
      <c r="H1081" t="s">
        <v>3612</v>
      </c>
      <c r="L1081" t="s">
        <v>91</v>
      </c>
      <c r="O1081" t="s">
        <v>94</v>
      </c>
      <c r="P1081" s="33">
        <v>46245.619444444441</v>
      </c>
      <c r="Q1081" s="33">
        <v>46237</v>
      </c>
      <c r="R1081" s="33">
        <v>46246</v>
      </c>
      <c r="S1081" s="33">
        <v>46246</v>
      </c>
      <c r="AH1081" s="55" t="str">
        <f t="shared" si="234"/>
        <v/>
      </c>
      <c r="AI1081" s="55" t="str">
        <f t="shared" si="235"/>
        <v>FALSO</v>
      </c>
      <c r="AJ1081" s="55">
        <f t="shared" si="236"/>
        <v>0</v>
      </c>
      <c r="AK1081" s="93" t="str">
        <f t="shared" si="237"/>
        <v/>
      </c>
      <c r="AL1081" s="96" t="str">
        <f t="shared" si="238"/>
        <v/>
      </c>
      <c r="AM1081" s="93" t="str">
        <f t="shared" si="239"/>
        <v/>
      </c>
      <c r="AN1081" s="96" t="str">
        <f t="shared" si="240"/>
        <v/>
      </c>
      <c r="AO1081" s="93" t="str">
        <f t="shared" si="241"/>
        <v/>
      </c>
      <c r="AP1081" s="96" t="str">
        <f t="shared" si="242"/>
        <v/>
      </c>
      <c r="AQ1081" s="93" t="str">
        <f t="shared" si="243"/>
        <v/>
      </c>
      <c r="AR1081" s="96" t="str">
        <f t="shared" si="244"/>
        <v/>
      </c>
      <c r="AS1081" s="93" t="str">
        <f t="shared" si="245"/>
        <v/>
      </c>
      <c r="AT1081" s="96" t="str">
        <f t="shared" si="246"/>
        <v/>
      </c>
      <c r="AU1081" s="93" t="str">
        <f t="shared" si="247"/>
        <v/>
      </c>
    </row>
    <row r="1082" spans="1:47" x14ac:dyDescent="0.3">
      <c r="A1082" t="s">
        <v>84</v>
      </c>
      <c r="B1082" s="164" t="s">
        <v>3613</v>
      </c>
      <c r="C1082" t="s">
        <v>3557</v>
      </c>
      <c r="D1082" t="s">
        <v>1151</v>
      </c>
      <c r="E1082" t="s">
        <v>90</v>
      </c>
      <c r="F1082" t="s">
        <v>3178</v>
      </c>
      <c r="H1082" t="s">
        <v>3614</v>
      </c>
      <c r="J1082">
        <v>1800</v>
      </c>
      <c r="L1082" t="s">
        <v>91</v>
      </c>
      <c r="O1082" t="s">
        <v>94</v>
      </c>
      <c r="P1082" s="33">
        <v>46245.452777777777</v>
      </c>
      <c r="Q1082" s="33">
        <v>46237</v>
      </c>
      <c r="R1082" s="33">
        <v>46245</v>
      </c>
      <c r="S1082" s="33">
        <v>46245</v>
      </c>
      <c r="AH1082" s="55">
        <f t="shared" si="234"/>
        <v>0.5</v>
      </c>
      <c r="AI1082" s="55" t="str">
        <f t="shared" si="235"/>
        <v>FALSO</v>
      </c>
      <c r="AJ1082" s="55">
        <f t="shared" si="236"/>
        <v>0</v>
      </c>
      <c r="AK1082" s="93" t="str">
        <f t="shared" si="237"/>
        <v/>
      </c>
      <c r="AL1082" s="96" t="str">
        <f t="shared" si="238"/>
        <v/>
      </c>
      <c r="AM1082" s="93" t="str">
        <f t="shared" si="239"/>
        <v/>
      </c>
      <c r="AN1082" s="96" t="str">
        <f t="shared" si="240"/>
        <v/>
      </c>
      <c r="AO1082" s="93" t="str">
        <f t="shared" si="241"/>
        <v/>
      </c>
      <c r="AP1082" s="96" t="str">
        <f t="shared" si="242"/>
        <v/>
      </c>
      <c r="AQ1082" s="93" t="str">
        <f t="shared" si="243"/>
        <v/>
      </c>
      <c r="AR1082" s="96" t="str">
        <f t="shared" si="244"/>
        <v/>
      </c>
      <c r="AS1082" s="93" t="str">
        <f t="shared" si="245"/>
        <v/>
      </c>
      <c r="AT1082" s="96" t="str">
        <f t="shared" si="246"/>
        <v/>
      </c>
      <c r="AU1082" s="93" t="str">
        <f t="shared" si="247"/>
        <v/>
      </c>
    </row>
    <row r="1083" spans="1:47" x14ac:dyDescent="0.3">
      <c r="A1083" t="s">
        <v>95</v>
      </c>
      <c r="B1083" s="164" t="s">
        <v>3615</v>
      </c>
      <c r="C1083" t="s">
        <v>3439</v>
      </c>
      <c r="D1083" t="s">
        <v>1151</v>
      </c>
      <c r="E1083" t="s">
        <v>133</v>
      </c>
      <c r="F1083" t="s">
        <v>3178</v>
      </c>
      <c r="G1083">
        <v>3</v>
      </c>
      <c r="H1083" t="s">
        <v>3616</v>
      </c>
      <c r="I1083">
        <v>3</v>
      </c>
      <c r="J1083">
        <v>43800</v>
      </c>
      <c r="L1083" t="s">
        <v>91</v>
      </c>
      <c r="M1083" s="164" t="s">
        <v>3617</v>
      </c>
      <c r="N1083" t="s">
        <v>101</v>
      </c>
      <c r="O1083" t="s">
        <v>94</v>
      </c>
      <c r="P1083" s="33">
        <v>46244.975694444445</v>
      </c>
      <c r="Q1083" s="33">
        <v>46251</v>
      </c>
      <c r="R1083" s="33">
        <v>46251</v>
      </c>
      <c r="S1083" s="33">
        <v>46252</v>
      </c>
      <c r="T1083" s="33">
        <v>46252</v>
      </c>
      <c r="U1083" s="33">
        <v>46252</v>
      </c>
      <c r="V1083" s="33">
        <v>46252</v>
      </c>
      <c r="Y1083">
        <v>1</v>
      </c>
      <c r="AH1083" s="55">
        <f t="shared" si="234"/>
        <v>12.166666666666666</v>
      </c>
      <c r="AI1083" s="55" t="str">
        <f t="shared" si="235"/>
        <v>FALSO</v>
      </c>
      <c r="AJ1083" s="55">
        <f t="shared" si="236"/>
        <v>0</v>
      </c>
      <c r="AK1083" s="93">
        <f t="shared" si="237"/>
        <v>5</v>
      </c>
      <c r="AL1083" s="96" t="str">
        <f t="shared" si="238"/>
        <v/>
      </c>
      <c r="AM1083" s="93">
        <f t="shared" si="239"/>
        <v>1</v>
      </c>
      <c r="AN1083" s="96" t="b">
        <f t="shared" si="240"/>
        <v>1</v>
      </c>
      <c r="AO1083" s="93">
        <f t="shared" si="241"/>
        <v>1</v>
      </c>
      <c r="AP1083" s="96" t="str">
        <f t="shared" si="242"/>
        <v/>
      </c>
      <c r="AQ1083" s="93" t="str">
        <f t="shared" si="243"/>
        <v/>
      </c>
      <c r="AR1083" s="96" t="str">
        <f t="shared" si="244"/>
        <v/>
      </c>
      <c r="AS1083" s="93" t="str">
        <f t="shared" si="245"/>
        <v/>
      </c>
      <c r="AT1083" s="96" t="b">
        <f t="shared" si="246"/>
        <v>1</v>
      </c>
      <c r="AU1083" s="93" t="str">
        <f t="shared" si="247"/>
        <v>ARTSG-189</v>
      </c>
    </row>
    <row r="1084" spans="1:47" x14ac:dyDescent="0.3">
      <c r="A1084" t="s">
        <v>84</v>
      </c>
      <c r="B1084" s="164" t="s">
        <v>3618</v>
      </c>
      <c r="C1084" t="s">
        <v>3557</v>
      </c>
      <c r="D1084" t="s">
        <v>1151</v>
      </c>
      <c r="E1084" t="s">
        <v>90</v>
      </c>
      <c r="F1084" t="s">
        <v>3178</v>
      </c>
      <c r="H1084" t="s">
        <v>3619</v>
      </c>
      <c r="J1084">
        <v>5400</v>
      </c>
      <c r="L1084" t="s">
        <v>91</v>
      </c>
      <c r="O1084" t="s">
        <v>94</v>
      </c>
      <c r="P1084" s="33">
        <v>46244.798611111109</v>
      </c>
      <c r="Q1084" s="33">
        <v>46237</v>
      </c>
      <c r="R1084" s="33">
        <v>46245</v>
      </c>
      <c r="S1084" s="33">
        <v>46245</v>
      </c>
      <c r="AH1084" s="55">
        <f t="shared" si="234"/>
        <v>1.5</v>
      </c>
      <c r="AI1084" s="55" t="str">
        <f t="shared" si="235"/>
        <v>FALSO</v>
      </c>
      <c r="AJ1084" s="55">
        <f t="shared" si="236"/>
        <v>0</v>
      </c>
      <c r="AK1084" s="93" t="str">
        <f t="shared" si="237"/>
        <v/>
      </c>
      <c r="AL1084" s="96" t="str">
        <f t="shared" si="238"/>
        <v/>
      </c>
      <c r="AM1084" s="93" t="str">
        <f t="shared" si="239"/>
        <v/>
      </c>
      <c r="AN1084" s="96" t="str">
        <f t="shared" si="240"/>
        <v/>
      </c>
      <c r="AO1084" s="93" t="str">
        <f t="shared" si="241"/>
        <v/>
      </c>
      <c r="AP1084" s="96" t="str">
        <f t="shared" si="242"/>
        <v/>
      </c>
      <c r="AQ1084" s="93" t="str">
        <f t="shared" si="243"/>
        <v/>
      </c>
      <c r="AR1084" s="96" t="str">
        <f t="shared" si="244"/>
        <v/>
      </c>
      <c r="AS1084" s="93" t="str">
        <f t="shared" si="245"/>
        <v/>
      </c>
      <c r="AT1084" s="96" t="str">
        <f t="shared" si="246"/>
        <v/>
      </c>
      <c r="AU1084" s="93" t="str">
        <f t="shared" si="247"/>
        <v/>
      </c>
    </row>
    <row r="1085" spans="1:47" x14ac:dyDescent="0.3">
      <c r="A1085" t="s">
        <v>89</v>
      </c>
      <c r="B1085" s="164" t="s">
        <v>3620</v>
      </c>
      <c r="C1085" t="s">
        <v>3431</v>
      </c>
      <c r="D1085" t="s">
        <v>1151</v>
      </c>
      <c r="E1085" t="s">
        <v>90</v>
      </c>
      <c r="F1085" t="s">
        <v>3178</v>
      </c>
      <c r="H1085" t="s">
        <v>3621</v>
      </c>
      <c r="L1085" t="s">
        <v>91</v>
      </c>
      <c r="O1085" t="s">
        <v>94</v>
      </c>
      <c r="P1085" s="33">
        <v>46244.724305555559</v>
      </c>
      <c r="Q1085" s="33">
        <v>46251</v>
      </c>
      <c r="R1085" s="33">
        <v>46260</v>
      </c>
      <c r="S1085" s="33">
        <v>46260</v>
      </c>
      <c r="AH1085" s="55" t="str">
        <f t="shared" si="234"/>
        <v/>
      </c>
      <c r="AI1085" s="55" t="str">
        <f t="shared" si="235"/>
        <v>FALSO</v>
      </c>
      <c r="AJ1085" s="55">
        <f t="shared" si="236"/>
        <v>0</v>
      </c>
      <c r="AK1085" s="93" t="str">
        <f t="shared" si="237"/>
        <v/>
      </c>
      <c r="AL1085" s="96" t="str">
        <f t="shared" si="238"/>
        <v/>
      </c>
      <c r="AM1085" s="93" t="str">
        <f t="shared" si="239"/>
        <v/>
      </c>
      <c r="AN1085" s="96" t="str">
        <f t="shared" si="240"/>
        <v/>
      </c>
      <c r="AO1085" s="93" t="str">
        <f t="shared" si="241"/>
        <v/>
      </c>
      <c r="AP1085" s="96" t="str">
        <f t="shared" si="242"/>
        <v/>
      </c>
      <c r="AQ1085" s="93" t="str">
        <f t="shared" si="243"/>
        <v/>
      </c>
      <c r="AR1085" s="96" t="str">
        <f t="shared" si="244"/>
        <v/>
      </c>
      <c r="AS1085" s="93" t="str">
        <f t="shared" si="245"/>
        <v/>
      </c>
      <c r="AT1085" s="96" t="str">
        <f t="shared" si="246"/>
        <v/>
      </c>
      <c r="AU1085" s="93" t="str">
        <f t="shared" si="247"/>
        <v/>
      </c>
    </row>
    <row r="1086" spans="1:47" x14ac:dyDescent="0.3">
      <c r="A1086" t="s">
        <v>84</v>
      </c>
      <c r="B1086" s="164" t="s">
        <v>3622</v>
      </c>
      <c r="C1086" t="s">
        <v>3564</v>
      </c>
      <c r="D1086" t="s">
        <v>1151</v>
      </c>
      <c r="E1086" t="s">
        <v>90</v>
      </c>
      <c r="F1086" t="s">
        <v>3178</v>
      </c>
      <c r="H1086" t="s">
        <v>3623</v>
      </c>
      <c r="L1086" t="s">
        <v>91</v>
      </c>
      <c r="O1086" t="s">
        <v>135</v>
      </c>
      <c r="P1086" s="33">
        <v>46244.659722222219</v>
      </c>
      <c r="Q1086" s="33">
        <v>46237</v>
      </c>
      <c r="R1086" s="33">
        <v>46244</v>
      </c>
      <c r="AH1086" s="55" t="str">
        <f t="shared" si="234"/>
        <v/>
      </c>
      <c r="AI1086" s="55" t="str">
        <f t="shared" si="235"/>
        <v>FALSO</v>
      </c>
      <c r="AJ1086" s="55">
        <f t="shared" si="236"/>
        <v>0</v>
      </c>
      <c r="AK1086" s="93" t="str">
        <f t="shared" si="237"/>
        <v/>
      </c>
      <c r="AL1086" s="96" t="str">
        <f t="shared" si="238"/>
        <v/>
      </c>
      <c r="AM1086" s="93" t="str">
        <f t="shared" si="239"/>
        <v/>
      </c>
      <c r="AN1086" s="96" t="str">
        <f t="shared" si="240"/>
        <v/>
      </c>
      <c r="AO1086" s="93" t="str">
        <f t="shared" si="241"/>
        <v/>
      </c>
      <c r="AP1086" s="96" t="str">
        <f t="shared" si="242"/>
        <v/>
      </c>
      <c r="AQ1086" s="93" t="str">
        <f t="shared" si="243"/>
        <v/>
      </c>
      <c r="AR1086" s="96" t="str">
        <f t="shared" si="244"/>
        <v/>
      </c>
      <c r="AS1086" s="93" t="str">
        <f t="shared" si="245"/>
        <v/>
      </c>
      <c r="AT1086" s="96" t="str">
        <f t="shared" si="246"/>
        <v/>
      </c>
      <c r="AU1086" s="93" t="str">
        <f t="shared" si="247"/>
        <v/>
      </c>
    </row>
    <row r="1087" spans="1:47" x14ac:dyDescent="0.3">
      <c r="A1087" t="s">
        <v>84</v>
      </c>
      <c r="B1087" s="164" t="s">
        <v>3624</v>
      </c>
      <c r="C1087" t="s">
        <v>3564</v>
      </c>
      <c r="D1087" t="s">
        <v>1151</v>
      </c>
      <c r="E1087" t="s">
        <v>90</v>
      </c>
      <c r="F1087" t="s">
        <v>3178</v>
      </c>
      <c r="H1087" t="s">
        <v>3625</v>
      </c>
      <c r="L1087" t="s">
        <v>91</v>
      </c>
      <c r="O1087" t="s">
        <v>135</v>
      </c>
      <c r="P1087" s="33">
        <v>46244.634027777778</v>
      </c>
      <c r="Q1087" s="33">
        <v>46237</v>
      </c>
      <c r="R1087" s="33">
        <v>46244</v>
      </c>
      <c r="AH1087" s="55" t="str">
        <f t="shared" si="234"/>
        <v/>
      </c>
      <c r="AI1087" s="55" t="str">
        <f t="shared" si="235"/>
        <v>FALSO</v>
      </c>
      <c r="AJ1087" s="55">
        <f t="shared" si="236"/>
        <v>0</v>
      </c>
      <c r="AK1087" s="93" t="str">
        <f t="shared" si="237"/>
        <v/>
      </c>
      <c r="AL1087" s="96" t="str">
        <f t="shared" si="238"/>
        <v/>
      </c>
      <c r="AM1087" s="93" t="str">
        <f t="shared" si="239"/>
        <v/>
      </c>
      <c r="AN1087" s="96" t="str">
        <f t="shared" si="240"/>
        <v/>
      </c>
      <c r="AO1087" s="93" t="str">
        <f t="shared" si="241"/>
        <v/>
      </c>
      <c r="AP1087" s="96" t="str">
        <f t="shared" si="242"/>
        <v/>
      </c>
      <c r="AQ1087" s="93" t="str">
        <f t="shared" si="243"/>
        <v/>
      </c>
      <c r="AR1087" s="96" t="str">
        <f t="shared" si="244"/>
        <v/>
      </c>
      <c r="AS1087" s="93" t="str">
        <f t="shared" si="245"/>
        <v/>
      </c>
      <c r="AT1087" s="96" t="str">
        <f t="shared" si="246"/>
        <v/>
      </c>
      <c r="AU1087" s="93" t="str">
        <f t="shared" si="247"/>
        <v/>
      </c>
    </row>
    <row r="1088" spans="1:47" x14ac:dyDescent="0.3">
      <c r="A1088" t="s">
        <v>84</v>
      </c>
      <c r="B1088" s="164" t="s">
        <v>3626</v>
      </c>
      <c r="C1088" t="s">
        <v>3564</v>
      </c>
      <c r="D1088" t="s">
        <v>1151</v>
      </c>
      <c r="E1088" t="s">
        <v>90</v>
      </c>
      <c r="F1088" t="s">
        <v>3178</v>
      </c>
      <c r="H1088" t="s">
        <v>3627</v>
      </c>
      <c r="L1088" t="s">
        <v>91</v>
      </c>
      <c r="O1088" t="s">
        <v>135</v>
      </c>
      <c r="P1088" s="33">
        <v>46244.486111111109</v>
      </c>
      <c r="Q1088" s="33">
        <v>46237</v>
      </c>
      <c r="R1088" s="33">
        <v>46244</v>
      </c>
      <c r="AH1088" s="55" t="str">
        <f t="shared" si="234"/>
        <v/>
      </c>
      <c r="AI1088" s="55" t="str">
        <f t="shared" si="235"/>
        <v>FALSO</v>
      </c>
      <c r="AJ1088" s="55">
        <f t="shared" si="236"/>
        <v>0</v>
      </c>
      <c r="AK1088" s="93" t="str">
        <f t="shared" si="237"/>
        <v/>
      </c>
      <c r="AL1088" s="96" t="str">
        <f t="shared" si="238"/>
        <v/>
      </c>
      <c r="AM1088" s="93" t="str">
        <f t="shared" si="239"/>
        <v/>
      </c>
      <c r="AN1088" s="96" t="str">
        <f t="shared" si="240"/>
        <v/>
      </c>
      <c r="AO1088" s="93" t="str">
        <f t="shared" si="241"/>
        <v/>
      </c>
      <c r="AP1088" s="96" t="str">
        <f t="shared" si="242"/>
        <v/>
      </c>
      <c r="AQ1088" s="93" t="str">
        <f t="shared" si="243"/>
        <v/>
      </c>
      <c r="AR1088" s="96" t="str">
        <f t="shared" si="244"/>
        <v/>
      </c>
      <c r="AS1088" s="93" t="str">
        <f t="shared" si="245"/>
        <v/>
      </c>
      <c r="AT1088" s="96" t="str">
        <f t="shared" si="246"/>
        <v/>
      </c>
      <c r="AU1088" s="93" t="str">
        <f t="shared" si="247"/>
        <v/>
      </c>
    </row>
    <row r="1089" spans="1:47" x14ac:dyDescent="0.3">
      <c r="A1089" t="s">
        <v>84</v>
      </c>
      <c r="B1089" s="164" t="s">
        <v>3628</v>
      </c>
      <c r="C1089" t="s">
        <v>3564</v>
      </c>
      <c r="D1089" t="s">
        <v>1151</v>
      </c>
      <c r="E1089" t="s">
        <v>90</v>
      </c>
      <c r="F1089" t="s">
        <v>3178</v>
      </c>
      <c r="H1089" t="s">
        <v>3629</v>
      </c>
      <c r="L1089" t="s">
        <v>91</v>
      </c>
      <c r="O1089" t="s">
        <v>135</v>
      </c>
      <c r="P1089" s="33">
        <v>46244.479166666664</v>
      </c>
      <c r="Q1089" s="33">
        <v>46237</v>
      </c>
      <c r="R1089" s="33">
        <v>46244</v>
      </c>
      <c r="AH1089" s="55" t="str">
        <f t="shared" si="234"/>
        <v/>
      </c>
      <c r="AI1089" s="55" t="str">
        <f t="shared" si="235"/>
        <v>FALSO</v>
      </c>
      <c r="AJ1089" s="55">
        <f t="shared" si="236"/>
        <v>0</v>
      </c>
      <c r="AK1089" s="93" t="str">
        <f t="shared" si="237"/>
        <v/>
      </c>
      <c r="AL1089" s="96" t="str">
        <f t="shared" si="238"/>
        <v/>
      </c>
      <c r="AM1089" s="93" t="str">
        <f t="shared" si="239"/>
        <v/>
      </c>
      <c r="AN1089" s="96" t="str">
        <f t="shared" si="240"/>
        <v/>
      </c>
      <c r="AO1089" s="93" t="str">
        <f t="shared" si="241"/>
        <v/>
      </c>
      <c r="AP1089" s="96" t="str">
        <f t="shared" si="242"/>
        <v/>
      </c>
      <c r="AQ1089" s="93" t="str">
        <f t="shared" si="243"/>
        <v/>
      </c>
      <c r="AR1089" s="96" t="str">
        <f t="shared" si="244"/>
        <v/>
      </c>
      <c r="AS1089" s="93" t="str">
        <f t="shared" si="245"/>
        <v/>
      </c>
      <c r="AT1089" s="96" t="str">
        <f t="shared" si="246"/>
        <v/>
      </c>
      <c r="AU1089" s="93" t="str">
        <f t="shared" si="247"/>
        <v/>
      </c>
    </row>
    <row r="1090" spans="1:47" x14ac:dyDescent="0.3">
      <c r="A1090" t="s">
        <v>84</v>
      </c>
      <c r="B1090" s="164" t="s">
        <v>3630</v>
      </c>
      <c r="C1090" t="s">
        <v>3557</v>
      </c>
      <c r="D1090" t="s">
        <v>1151</v>
      </c>
      <c r="E1090" t="s">
        <v>90</v>
      </c>
      <c r="F1090" t="s">
        <v>3178</v>
      </c>
      <c r="H1090" t="s">
        <v>3631</v>
      </c>
      <c r="J1090">
        <v>4800</v>
      </c>
      <c r="L1090" t="s">
        <v>91</v>
      </c>
      <c r="O1090" t="s">
        <v>94</v>
      </c>
      <c r="P1090" s="33">
        <v>46244.472222222219</v>
      </c>
      <c r="Q1090" s="33">
        <v>46237</v>
      </c>
      <c r="R1090" s="33">
        <v>46244</v>
      </c>
      <c r="S1090" s="33">
        <v>46244</v>
      </c>
      <c r="AH1090" s="55">
        <f t="shared" si="234"/>
        <v>1.3333333333333333</v>
      </c>
      <c r="AI1090" s="55" t="str">
        <f t="shared" si="235"/>
        <v>FALSO</v>
      </c>
      <c r="AJ1090" s="55">
        <f t="shared" si="236"/>
        <v>0</v>
      </c>
      <c r="AK1090" s="93" t="str">
        <f t="shared" si="237"/>
        <v/>
      </c>
      <c r="AL1090" s="96" t="str">
        <f t="shared" si="238"/>
        <v/>
      </c>
      <c r="AM1090" s="93" t="str">
        <f t="shared" si="239"/>
        <v/>
      </c>
      <c r="AN1090" s="96" t="str">
        <f t="shared" si="240"/>
        <v/>
      </c>
      <c r="AO1090" s="93" t="str">
        <f t="shared" si="241"/>
        <v/>
      </c>
      <c r="AP1090" s="96" t="str">
        <f t="shared" si="242"/>
        <v/>
      </c>
      <c r="AQ1090" s="93" t="str">
        <f t="shared" si="243"/>
        <v/>
      </c>
      <c r="AR1090" s="96" t="str">
        <f t="shared" si="244"/>
        <v/>
      </c>
      <c r="AS1090" s="93" t="str">
        <f t="shared" si="245"/>
        <v/>
      </c>
      <c r="AT1090" s="96" t="str">
        <f t="shared" si="246"/>
        <v/>
      </c>
      <c r="AU1090" s="93" t="str">
        <f t="shared" si="247"/>
        <v/>
      </c>
    </row>
    <row r="1091" spans="1:47" x14ac:dyDescent="0.3">
      <c r="A1091" t="s">
        <v>84</v>
      </c>
      <c r="B1091" s="164" t="s">
        <v>3632</v>
      </c>
      <c r="C1091" t="s">
        <v>3564</v>
      </c>
      <c r="D1091" t="s">
        <v>1151</v>
      </c>
      <c r="E1091" t="s">
        <v>90</v>
      </c>
      <c r="F1091" t="s">
        <v>3178</v>
      </c>
      <c r="H1091" t="s">
        <v>3633</v>
      </c>
      <c r="J1091">
        <v>79200</v>
      </c>
      <c r="L1091" t="s">
        <v>91</v>
      </c>
      <c r="O1091" t="s">
        <v>94</v>
      </c>
      <c r="P1091" s="33">
        <v>46244.438888888886</v>
      </c>
      <c r="Q1091" s="33">
        <v>46237</v>
      </c>
      <c r="R1091" s="33">
        <v>46244</v>
      </c>
      <c r="S1091" s="33">
        <v>46246</v>
      </c>
      <c r="AH1091" s="55">
        <f t="shared" ref="AH1091:AH1154" si="248">IF(J1091="","",J1091/3600)</f>
        <v>22</v>
      </c>
      <c r="AI1091" s="55" t="str">
        <f t="shared" ref="AI1091:AI1154" si="249">IF(COUNTIF(AG1091, "*dia*"), "VERDADEIRO", "FALSO")</f>
        <v>FALSO</v>
      </c>
      <c r="AJ1091" s="55">
        <f t="shared" ref="AJ1091:AJ1154" si="250">IF(AI1091="VERDADEIRO",LEFT(AG1091,2),0)</f>
        <v>0</v>
      </c>
      <c r="AK1091" s="93" t="str">
        <f t="shared" ref="AK1091:AK1154" si="251">IF(OR(A1091="Solicitação de Serviço",A1091="Incidente",P1091="",Q1091=""),"",IF((NETWORKDAYS.INTL(P1091,Q1091,1)-1)=0,1,NETWORKDAYS.INTL(P1091,Q1091,1)-1))</f>
        <v/>
      </c>
      <c r="AL1091" s="96" t="str">
        <f t="shared" ref="AL1091:AL1154" si="252">IF(X1091="","",AK1091=X1091)</f>
        <v/>
      </c>
      <c r="AM1091" s="93" t="str">
        <f t="shared" ref="AM1091:AM1154" si="253">IF(OR(A1091="Solicitação de Serviço",A1091="Incidente",R1091="",S1091=""),"",IF((NETWORKDAYS.INTL(R1091,S1091,1)-1)=0,1,NETWORKDAYS.INTL(R1091,S1091,1)-1-AJ1091))</f>
        <v/>
      </c>
      <c r="AN1091" s="96" t="str">
        <f t="shared" ref="AN1091:AN1154" si="254">IF(Y1091="","",AM1091=Y1091)</f>
        <v/>
      </c>
      <c r="AO1091" s="93" t="str">
        <f t="shared" ref="AO1091:AO1154" si="255">IF(OR(A1091="Solicitação de Serviço",A1091="Incidente",T1091="",U1091=""),"",IF((NETWORKDAYS.INTL(T1091,U1091,1)-1)=0,1,NETWORKDAYS.INTL(T1091,U1091,1)-1))</f>
        <v/>
      </c>
      <c r="AP1091" s="96" t="str">
        <f t="shared" ref="AP1091:AP1154" si="256">IF(Z1091="","",AO1091=Z1091)</f>
        <v/>
      </c>
      <c r="AQ1091" s="93" t="str">
        <f t="shared" ref="AQ1091:AQ1154" si="257">IF(OR(A1091="Solicitação de Serviço",A1091="Incidente",V1091="",W1091=""),"",IF((NETWORKDAYS.INTL(V1091,W1091,1)-1)=0,1,IF((NETWORKDAYS.INTL(V1091,W1091,1)-1)&lt;0,"",NETWORKDAYS.INTL(V1091,W1091,1)-1)))</f>
        <v/>
      </c>
      <c r="AR1091" s="96" t="str">
        <f t="shared" ref="AR1091:AR1154" si="258">IF(AA1091="","",AQ1091=AA1091)</f>
        <v/>
      </c>
      <c r="AS1091" s="93" t="str">
        <f t="shared" ref="AS1091:AS1154" si="259">IF(OR(A1091="Solicitação de Serviço",A1091="Incidente",P1091=""),"",IF(OR(A1091="História",A1091="Enabler",A1091="Débito Técnico"),IF(W1091="","",NETWORKDAYS.INTL(P1091,W1091,1)-1),IF(U1091="","",NETWORKDAYS.INTL(P1091,U1091,1)-1)))</f>
        <v/>
      </c>
      <c r="AT1091" s="96" t="str">
        <f t="shared" ref="AT1091:AT1154" si="260">IF(OR(A1091="Solicitação de Serviço",A1091="Incidente",A1091="Sustentação"),"",IF(P1091="","",IF(OR(A1091="História",A1091="Enabler",A1091="Débito Técnico"),AS1091=AC1091,AS1091=AB1091)))</f>
        <v/>
      </c>
      <c r="AU1091" s="93" t="str">
        <f t="shared" ref="AU1091:AU1154" si="261">IF(M1091="","",M1091)</f>
        <v/>
      </c>
    </row>
    <row r="1092" spans="1:47" x14ac:dyDescent="0.3">
      <c r="A1092" t="s">
        <v>84</v>
      </c>
      <c r="B1092" s="164" t="s">
        <v>3634</v>
      </c>
      <c r="C1092" t="s">
        <v>3564</v>
      </c>
      <c r="D1092" t="s">
        <v>1151</v>
      </c>
      <c r="E1092" t="s">
        <v>90</v>
      </c>
      <c r="F1092" t="s">
        <v>3178</v>
      </c>
      <c r="H1092" t="s">
        <v>3635</v>
      </c>
      <c r="L1092" t="s">
        <v>91</v>
      </c>
      <c r="O1092" t="s">
        <v>135</v>
      </c>
      <c r="P1092" s="33">
        <v>46244.428472222222</v>
      </c>
      <c r="Q1092" s="33">
        <v>46237</v>
      </c>
      <c r="R1092" s="33">
        <v>46244</v>
      </c>
      <c r="AH1092" s="55" t="str">
        <f t="shared" si="248"/>
        <v/>
      </c>
      <c r="AI1092" s="55" t="str">
        <f t="shared" si="249"/>
        <v>FALSO</v>
      </c>
      <c r="AJ1092" s="55">
        <f t="shared" si="250"/>
        <v>0</v>
      </c>
      <c r="AK1092" s="93" t="str">
        <f t="shared" si="251"/>
        <v/>
      </c>
      <c r="AL1092" s="96" t="str">
        <f t="shared" si="252"/>
        <v/>
      </c>
      <c r="AM1092" s="93" t="str">
        <f t="shared" si="253"/>
        <v/>
      </c>
      <c r="AN1092" s="96" t="str">
        <f t="shared" si="254"/>
        <v/>
      </c>
      <c r="AO1092" s="93" t="str">
        <f t="shared" si="255"/>
        <v/>
      </c>
      <c r="AP1092" s="96" t="str">
        <f t="shared" si="256"/>
        <v/>
      </c>
      <c r="AQ1092" s="93" t="str">
        <f t="shared" si="257"/>
        <v/>
      </c>
      <c r="AR1092" s="96" t="str">
        <f t="shared" si="258"/>
        <v/>
      </c>
      <c r="AS1092" s="93" t="str">
        <f t="shared" si="259"/>
        <v/>
      </c>
      <c r="AT1092" s="96" t="str">
        <f t="shared" si="260"/>
        <v/>
      </c>
      <c r="AU1092" s="93" t="str">
        <f t="shared" si="261"/>
        <v/>
      </c>
    </row>
    <row r="1093" spans="1:47" x14ac:dyDescent="0.3">
      <c r="A1093" t="s">
        <v>84</v>
      </c>
      <c r="B1093" s="164" t="s">
        <v>3636</v>
      </c>
      <c r="C1093" t="s">
        <v>3557</v>
      </c>
      <c r="D1093" t="s">
        <v>1151</v>
      </c>
      <c r="E1093" t="s">
        <v>90</v>
      </c>
      <c r="F1093" t="s">
        <v>3178</v>
      </c>
      <c r="H1093" t="s">
        <v>3637</v>
      </c>
      <c r="J1093">
        <v>1800</v>
      </c>
      <c r="L1093" t="s">
        <v>91</v>
      </c>
      <c r="O1093" t="s">
        <v>94</v>
      </c>
      <c r="P1093" s="33">
        <v>46244.428472222222</v>
      </c>
      <c r="Q1093" s="33">
        <v>46237</v>
      </c>
      <c r="R1093" s="33">
        <v>46244</v>
      </c>
      <c r="S1093" s="33">
        <v>46244</v>
      </c>
      <c r="AH1093" s="55">
        <f t="shared" si="248"/>
        <v>0.5</v>
      </c>
      <c r="AI1093" s="55" t="str">
        <f t="shared" si="249"/>
        <v>FALSO</v>
      </c>
      <c r="AJ1093" s="55">
        <f t="shared" si="250"/>
        <v>0</v>
      </c>
      <c r="AK1093" s="93" t="str">
        <f t="shared" si="251"/>
        <v/>
      </c>
      <c r="AL1093" s="96" t="str">
        <f t="shared" si="252"/>
        <v/>
      </c>
      <c r="AM1093" s="93" t="str">
        <f t="shared" si="253"/>
        <v/>
      </c>
      <c r="AN1093" s="96" t="str">
        <f t="shared" si="254"/>
        <v/>
      </c>
      <c r="AO1093" s="93" t="str">
        <f t="shared" si="255"/>
        <v/>
      </c>
      <c r="AP1093" s="96" t="str">
        <f t="shared" si="256"/>
        <v/>
      </c>
      <c r="AQ1093" s="93" t="str">
        <f t="shared" si="257"/>
        <v/>
      </c>
      <c r="AR1093" s="96" t="str">
        <f t="shared" si="258"/>
        <v/>
      </c>
      <c r="AS1093" s="93" t="str">
        <f t="shared" si="259"/>
        <v/>
      </c>
      <c r="AT1093" s="96" t="str">
        <f t="shared" si="260"/>
        <v/>
      </c>
      <c r="AU1093" s="93" t="str">
        <f t="shared" si="261"/>
        <v/>
      </c>
    </row>
    <row r="1094" spans="1:47" x14ac:dyDescent="0.3">
      <c r="A1094" t="s">
        <v>84</v>
      </c>
      <c r="B1094" s="164" t="s">
        <v>3638</v>
      </c>
      <c r="C1094" t="s">
        <v>3557</v>
      </c>
      <c r="D1094" t="s">
        <v>1151</v>
      </c>
      <c r="E1094" t="s">
        <v>90</v>
      </c>
      <c r="F1094" t="s">
        <v>3178</v>
      </c>
      <c r="H1094" t="s">
        <v>3639</v>
      </c>
      <c r="J1094">
        <v>1800</v>
      </c>
      <c r="L1094" t="s">
        <v>91</v>
      </c>
      <c r="O1094" t="s">
        <v>94</v>
      </c>
      <c r="P1094" s="33">
        <v>46244.426388888889</v>
      </c>
      <c r="Q1094" s="33">
        <v>46237</v>
      </c>
      <c r="R1094" s="33">
        <v>46244</v>
      </c>
      <c r="S1094" s="33">
        <v>46244</v>
      </c>
      <c r="AH1094" s="55">
        <f t="shared" si="248"/>
        <v>0.5</v>
      </c>
      <c r="AI1094" s="55" t="str">
        <f t="shared" si="249"/>
        <v>FALSO</v>
      </c>
      <c r="AJ1094" s="55">
        <f t="shared" si="250"/>
        <v>0</v>
      </c>
      <c r="AK1094" s="93" t="str">
        <f t="shared" si="251"/>
        <v/>
      </c>
      <c r="AL1094" s="96" t="str">
        <f t="shared" si="252"/>
        <v/>
      </c>
      <c r="AM1094" s="93" t="str">
        <f t="shared" si="253"/>
        <v/>
      </c>
      <c r="AN1094" s="96" t="str">
        <f t="shared" si="254"/>
        <v/>
      </c>
      <c r="AO1094" s="93" t="str">
        <f t="shared" si="255"/>
        <v/>
      </c>
      <c r="AP1094" s="96" t="str">
        <f t="shared" si="256"/>
        <v/>
      </c>
      <c r="AQ1094" s="93" t="str">
        <f t="shared" si="257"/>
        <v/>
      </c>
      <c r="AR1094" s="96" t="str">
        <f t="shared" si="258"/>
        <v/>
      </c>
      <c r="AS1094" s="93" t="str">
        <f t="shared" si="259"/>
        <v/>
      </c>
      <c r="AT1094" s="96" t="str">
        <f t="shared" si="260"/>
        <v/>
      </c>
      <c r="AU1094" s="93" t="str">
        <f t="shared" si="261"/>
        <v/>
      </c>
    </row>
    <row r="1095" spans="1:47" x14ac:dyDescent="0.3">
      <c r="A1095" t="s">
        <v>84</v>
      </c>
      <c r="B1095" s="164" t="s">
        <v>3640</v>
      </c>
      <c r="C1095" t="s">
        <v>3564</v>
      </c>
      <c r="D1095" t="s">
        <v>1151</v>
      </c>
      <c r="E1095" t="s">
        <v>90</v>
      </c>
      <c r="F1095" t="s">
        <v>3178</v>
      </c>
      <c r="H1095" t="s">
        <v>3641</v>
      </c>
      <c r="L1095" t="s">
        <v>91</v>
      </c>
      <c r="O1095" t="s">
        <v>135</v>
      </c>
      <c r="P1095" s="33">
        <v>46244.424305555556</v>
      </c>
      <c r="Q1095" s="33">
        <v>46237</v>
      </c>
      <c r="R1095" s="33">
        <v>46244</v>
      </c>
      <c r="AH1095" s="55" t="str">
        <f t="shared" si="248"/>
        <v/>
      </c>
      <c r="AI1095" s="55" t="str">
        <f t="shared" si="249"/>
        <v>FALSO</v>
      </c>
      <c r="AJ1095" s="55">
        <f t="shared" si="250"/>
        <v>0</v>
      </c>
      <c r="AK1095" s="93" t="str">
        <f t="shared" si="251"/>
        <v/>
      </c>
      <c r="AL1095" s="96" t="str">
        <f t="shared" si="252"/>
        <v/>
      </c>
      <c r="AM1095" s="93" t="str">
        <f t="shared" si="253"/>
        <v/>
      </c>
      <c r="AN1095" s="96" t="str">
        <f t="shared" si="254"/>
        <v/>
      </c>
      <c r="AO1095" s="93" t="str">
        <f t="shared" si="255"/>
        <v/>
      </c>
      <c r="AP1095" s="96" t="str">
        <f t="shared" si="256"/>
        <v/>
      </c>
      <c r="AQ1095" s="93" t="str">
        <f t="shared" si="257"/>
        <v/>
      </c>
      <c r="AR1095" s="96" t="str">
        <f t="shared" si="258"/>
        <v/>
      </c>
      <c r="AS1095" s="93" t="str">
        <f t="shared" si="259"/>
        <v/>
      </c>
      <c r="AT1095" s="96" t="str">
        <f t="shared" si="260"/>
        <v/>
      </c>
      <c r="AU1095" s="93" t="str">
        <f t="shared" si="261"/>
        <v/>
      </c>
    </row>
    <row r="1096" spans="1:47" x14ac:dyDescent="0.3">
      <c r="A1096" t="s">
        <v>84</v>
      </c>
      <c r="B1096" s="164" t="s">
        <v>3642</v>
      </c>
      <c r="C1096" t="s">
        <v>3557</v>
      </c>
      <c r="D1096" t="s">
        <v>1151</v>
      </c>
      <c r="E1096" t="s">
        <v>90</v>
      </c>
      <c r="F1096" t="s">
        <v>3178</v>
      </c>
      <c r="H1096" t="s">
        <v>3643</v>
      </c>
      <c r="J1096">
        <v>1800</v>
      </c>
      <c r="L1096" t="s">
        <v>91</v>
      </c>
      <c r="O1096" t="s">
        <v>94</v>
      </c>
      <c r="P1096" s="33">
        <v>46244.423611111109</v>
      </c>
      <c r="Q1096" s="33">
        <v>46237</v>
      </c>
      <c r="R1096" s="33">
        <v>46244</v>
      </c>
      <c r="S1096" s="33">
        <v>46244</v>
      </c>
      <c r="AH1096" s="55">
        <f t="shared" si="248"/>
        <v>0.5</v>
      </c>
      <c r="AI1096" s="55" t="str">
        <f t="shared" si="249"/>
        <v>FALSO</v>
      </c>
      <c r="AJ1096" s="55">
        <f t="shared" si="250"/>
        <v>0</v>
      </c>
      <c r="AK1096" s="93" t="str">
        <f t="shared" si="251"/>
        <v/>
      </c>
      <c r="AL1096" s="96" t="str">
        <f t="shared" si="252"/>
        <v/>
      </c>
      <c r="AM1096" s="93" t="str">
        <f t="shared" si="253"/>
        <v/>
      </c>
      <c r="AN1096" s="96" t="str">
        <f t="shared" si="254"/>
        <v/>
      </c>
      <c r="AO1096" s="93" t="str">
        <f t="shared" si="255"/>
        <v/>
      </c>
      <c r="AP1096" s="96" t="str">
        <f t="shared" si="256"/>
        <v/>
      </c>
      <c r="AQ1096" s="93" t="str">
        <f t="shared" si="257"/>
        <v/>
      </c>
      <c r="AR1096" s="96" t="str">
        <f t="shared" si="258"/>
        <v/>
      </c>
      <c r="AS1096" s="93" t="str">
        <f t="shared" si="259"/>
        <v/>
      </c>
      <c r="AT1096" s="96" t="str">
        <f t="shared" si="260"/>
        <v/>
      </c>
      <c r="AU1096" s="93" t="str">
        <f t="shared" si="261"/>
        <v/>
      </c>
    </row>
    <row r="1097" spans="1:47" x14ac:dyDescent="0.3">
      <c r="A1097" t="s">
        <v>84</v>
      </c>
      <c r="B1097" s="164" t="s">
        <v>3644</v>
      </c>
      <c r="C1097" t="s">
        <v>3557</v>
      </c>
      <c r="D1097" t="s">
        <v>1151</v>
      </c>
      <c r="E1097" t="s">
        <v>90</v>
      </c>
      <c r="F1097" t="s">
        <v>3178</v>
      </c>
      <c r="H1097" t="s">
        <v>3645</v>
      </c>
      <c r="J1097">
        <v>1800</v>
      </c>
      <c r="L1097" t="s">
        <v>91</v>
      </c>
      <c r="O1097" t="s">
        <v>94</v>
      </c>
      <c r="P1097" s="33">
        <v>46244.418749999997</v>
      </c>
      <c r="Q1097" s="33">
        <v>46237</v>
      </c>
      <c r="R1097" s="33">
        <v>46244</v>
      </c>
      <c r="S1097" s="33">
        <v>46244</v>
      </c>
      <c r="AH1097" s="55">
        <f t="shared" si="248"/>
        <v>0.5</v>
      </c>
      <c r="AI1097" s="55" t="str">
        <f t="shared" si="249"/>
        <v>FALSO</v>
      </c>
      <c r="AJ1097" s="55">
        <f t="shared" si="250"/>
        <v>0</v>
      </c>
      <c r="AK1097" s="93" t="str">
        <f t="shared" si="251"/>
        <v/>
      </c>
      <c r="AL1097" s="96" t="str">
        <f t="shared" si="252"/>
        <v/>
      </c>
      <c r="AM1097" s="93" t="str">
        <f t="shared" si="253"/>
        <v/>
      </c>
      <c r="AN1097" s="96" t="str">
        <f t="shared" si="254"/>
        <v/>
      </c>
      <c r="AO1097" s="93" t="str">
        <f t="shared" si="255"/>
        <v/>
      </c>
      <c r="AP1097" s="96" t="str">
        <f t="shared" si="256"/>
        <v/>
      </c>
      <c r="AQ1097" s="93" t="str">
        <f t="shared" si="257"/>
        <v/>
      </c>
      <c r="AR1097" s="96" t="str">
        <f t="shared" si="258"/>
        <v/>
      </c>
      <c r="AS1097" s="93" t="str">
        <f t="shared" si="259"/>
        <v/>
      </c>
      <c r="AT1097" s="96" t="str">
        <f t="shared" si="260"/>
        <v/>
      </c>
      <c r="AU1097" s="93" t="str">
        <f t="shared" si="261"/>
        <v/>
      </c>
    </row>
    <row r="1098" spans="1:47" x14ac:dyDescent="0.3">
      <c r="A1098" t="s">
        <v>84</v>
      </c>
      <c r="B1098" s="164" t="s">
        <v>3646</v>
      </c>
      <c r="C1098" t="s">
        <v>3564</v>
      </c>
      <c r="D1098" t="s">
        <v>1151</v>
      </c>
      <c r="E1098" t="s">
        <v>90</v>
      </c>
      <c r="F1098" t="s">
        <v>3178</v>
      </c>
      <c r="H1098" t="s">
        <v>3629</v>
      </c>
      <c r="L1098" t="s">
        <v>91</v>
      </c>
      <c r="O1098" t="s">
        <v>135</v>
      </c>
      <c r="P1098" s="33">
        <v>46242.43472222222</v>
      </c>
      <c r="Q1098" s="33">
        <v>46237</v>
      </c>
      <c r="R1098" s="33">
        <v>46244</v>
      </c>
      <c r="AH1098" s="55" t="str">
        <f t="shared" si="248"/>
        <v/>
      </c>
      <c r="AI1098" s="55" t="str">
        <f t="shared" si="249"/>
        <v>FALSO</v>
      </c>
      <c r="AJ1098" s="55">
        <f t="shared" si="250"/>
        <v>0</v>
      </c>
      <c r="AK1098" s="93" t="str">
        <f t="shared" si="251"/>
        <v/>
      </c>
      <c r="AL1098" s="96" t="str">
        <f t="shared" si="252"/>
        <v/>
      </c>
      <c r="AM1098" s="93" t="str">
        <f t="shared" si="253"/>
        <v/>
      </c>
      <c r="AN1098" s="96" t="str">
        <f t="shared" si="254"/>
        <v/>
      </c>
      <c r="AO1098" s="93" t="str">
        <f t="shared" si="255"/>
        <v/>
      </c>
      <c r="AP1098" s="96" t="str">
        <f t="shared" si="256"/>
        <v/>
      </c>
      <c r="AQ1098" s="93" t="str">
        <f t="shared" si="257"/>
        <v/>
      </c>
      <c r="AR1098" s="96" t="str">
        <f t="shared" si="258"/>
        <v/>
      </c>
      <c r="AS1098" s="93" t="str">
        <f t="shared" si="259"/>
        <v/>
      </c>
      <c r="AT1098" s="96" t="str">
        <f t="shared" si="260"/>
        <v/>
      </c>
      <c r="AU1098" s="93" t="str">
        <f t="shared" si="261"/>
        <v/>
      </c>
    </row>
    <row r="1099" spans="1:47" x14ac:dyDescent="0.3">
      <c r="A1099" t="s">
        <v>84</v>
      </c>
      <c r="B1099" s="164" t="s">
        <v>3647</v>
      </c>
      <c r="C1099" t="s">
        <v>3564</v>
      </c>
      <c r="D1099" t="s">
        <v>1151</v>
      </c>
      <c r="E1099" t="s">
        <v>90</v>
      </c>
      <c r="F1099" t="s">
        <v>3178</v>
      </c>
      <c r="H1099" t="s">
        <v>3648</v>
      </c>
      <c r="L1099" t="s">
        <v>91</v>
      </c>
      <c r="O1099" t="s">
        <v>94</v>
      </c>
      <c r="P1099" s="33">
        <v>46241.640972222223</v>
      </c>
      <c r="Q1099" s="33">
        <v>46237</v>
      </c>
      <c r="R1099" s="33">
        <v>46241</v>
      </c>
      <c r="S1099" s="33">
        <v>46241</v>
      </c>
      <c r="AH1099" s="55" t="str">
        <f t="shared" si="248"/>
        <v/>
      </c>
      <c r="AI1099" s="55" t="str">
        <f t="shared" si="249"/>
        <v>FALSO</v>
      </c>
      <c r="AJ1099" s="55">
        <f t="shared" si="250"/>
        <v>0</v>
      </c>
      <c r="AK1099" s="93" t="str">
        <f t="shared" si="251"/>
        <v/>
      </c>
      <c r="AL1099" s="96" t="str">
        <f t="shared" si="252"/>
        <v/>
      </c>
      <c r="AM1099" s="93" t="str">
        <f t="shared" si="253"/>
        <v/>
      </c>
      <c r="AN1099" s="96" t="str">
        <f t="shared" si="254"/>
        <v/>
      </c>
      <c r="AO1099" s="93" t="str">
        <f t="shared" si="255"/>
        <v/>
      </c>
      <c r="AP1099" s="96" t="str">
        <f t="shared" si="256"/>
        <v/>
      </c>
      <c r="AQ1099" s="93" t="str">
        <f t="shared" si="257"/>
        <v/>
      </c>
      <c r="AR1099" s="96" t="str">
        <f t="shared" si="258"/>
        <v/>
      </c>
      <c r="AS1099" s="93" t="str">
        <f t="shared" si="259"/>
        <v/>
      </c>
      <c r="AT1099" s="96" t="str">
        <f t="shared" si="260"/>
        <v/>
      </c>
      <c r="AU1099" s="93" t="str">
        <f t="shared" si="261"/>
        <v/>
      </c>
    </row>
    <row r="1100" spans="1:47" x14ac:dyDescent="0.3">
      <c r="A1100" t="s">
        <v>84</v>
      </c>
      <c r="B1100" s="164" t="s">
        <v>3649</v>
      </c>
      <c r="C1100" t="s">
        <v>3564</v>
      </c>
      <c r="D1100" t="s">
        <v>1151</v>
      </c>
      <c r="E1100" t="s">
        <v>90</v>
      </c>
      <c r="F1100" t="s">
        <v>3178</v>
      </c>
      <c r="H1100" t="s">
        <v>3650</v>
      </c>
      <c r="L1100" t="s">
        <v>91</v>
      </c>
      <c r="O1100" t="s">
        <v>94</v>
      </c>
      <c r="P1100" s="33">
        <v>46241.590277777781</v>
      </c>
      <c r="Q1100" s="33">
        <v>46237</v>
      </c>
      <c r="R1100" s="33">
        <v>46241</v>
      </c>
      <c r="S1100" s="33">
        <v>46241</v>
      </c>
      <c r="AH1100" s="55" t="str">
        <f t="shared" si="248"/>
        <v/>
      </c>
      <c r="AI1100" s="55" t="str">
        <f t="shared" si="249"/>
        <v>FALSO</v>
      </c>
      <c r="AJ1100" s="55">
        <f t="shared" si="250"/>
        <v>0</v>
      </c>
      <c r="AK1100" s="93" t="str">
        <f t="shared" si="251"/>
        <v/>
      </c>
      <c r="AL1100" s="96" t="str">
        <f t="shared" si="252"/>
        <v/>
      </c>
      <c r="AM1100" s="93" t="str">
        <f t="shared" si="253"/>
        <v/>
      </c>
      <c r="AN1100" s="96" t="str">
        <f t="shared" si="254"/>
        <v/>
      </c>
      <c r="AO1100" s="93" t="str">
        <f t="shared" si="255"/>
        <v/>
      </c>
      <c r="AP1100" s="96" t="str">
        <f t="shared" si="256"/>
        <v/>
      </c>
      <c r="AQ1100" s="93" t="str">
        <f t="shared" si="257"/>
        <v/>
      </c>
      <c r="AR1100" s="96" t="str">
        <f t="shared" si="258"/>
        <v/>
      </c>
      <c r="AS1100" s="93" t="str">
        <f t="shared" si="259"/>
        <v/>
      </c>
      <c r="AT1100" s="96" t="str">
        <f t="shared" si="260"/>
        <v/>
      </c>
      <c r="AU1100" s="93" t="str">
        <f t="shared" si="261"/>
        <v/>
      </c>
    </row>
    <row r="1101" spans="1:47" x14ac:dyDescent="0.3">
      <c r="A1101" t="s">
        <v>84</v>
      </c>
      <c r="B1101" s="164" t="s">
        <v>3651</v>
      </c>
      <c r="C1101" t="s">
        <v>3564</v>
      </c>
      <c r="D1101" t="s">
        <v>1151</v>
      </c>
      <c r="E1101" t="s">
        <v>90</v>
      </c>
      <c r="F1101" t="s">
        <v>3178</v>
      </c>
      <c r="H1101" t="s">
        <v>3652</v>
      </c>
      <c r="L1101" t="s">
        <v>91</v>
      </c>
      <c r="O1101" t="s">
        <v>94</v>
      </c>
      <c r="P1101" s="33">
        <v>46241.588888888888</v>
      </c>
      <c r="Q1101" s="33">
        <v>46237</v>
      </c>
      <c r="R1101" s="33">
        <v>46241</v>
      </c>
      <c r="S1101" s="33">
        <v>46241</v>
      </c>
      <c r="AH1101" s="55" t="str">
        <f t="shared" si="248"/>
        <v/>
      </c>
      <c r="AI1101" s="55" t="str">
        <f t="shared" si="249"/>
        <v>FALSO</v>
      </c>
      <c r="AJ1101" s="55">
        <f t="shared" si="250"/>
        <v>0</v>
      </c>
      <c r="AK1101" s="93" t="str">
        <f t="shared" si="251"/>
        <v/>
      </c>
      <c r="AL1101" s="96" t="str">
        <f t="shared" si="252"/>
        <v/>
      </c>
      <c r="AM1101" s="93" t="str">
        <f t="shared" si="253"/>
        <v/>
      </c>
      <c r="AN1101" s="96" t="str">
        <f t="shared" si="254"/>
        <v/>
      </c>
      <c r="AO1101" s="93" t="str">
        <f t="shared" si="255"/>
        <v/>
      </c>
      <c r="AP1101" s="96" t="str">
        <f t="shared" si="256"/>
        <v/>
      </c>
      <c r="AQ1101" s="93" t="str">
        <f t="shared" si="257"/>
        <v/>
      </c>
      <c r="AR1101" s="96" t="str">
        <f t="shared" si="258"/>
        <v/>
      </c>
      <c r="AS1101" s="93" t="str">
        <f t="shared" si="259"/>
        <v/>
      </c>
      <c r="AT1101" s="96" t="str">
        <f t="shared" si="260"/>
        <v/>
      </c>
      <c r="AU1101" s="93" t="str">
        <f t="shared" si="261"/>
        <v/>
      </c>
    </row>
    <row r="1102" spans="1:47" x14ac:dyDescent="0.3">
      <c r="A1102" t="s">
        <v>84</v>
      </c>
      <c r="B1102" s="164" t="s">
        <v>3653</v>
      </c>
      <c r="C1102" t="s">
        <v>3564</v>
      </c>
      <c r="D1102" t="s">
        <v>1151</v>
      </c>
      <c r="E1102" t="s">
        <v>90</v>
      </c>
      <c r="F1102" t="s">
        <v>3178</v>
      </c>
      <c r="H1102" t="s">
        <v>3654</v>
      </c>
      <c r="L1102" t="s">
        <v>91</v>
      </c>
      <c r="O1102" t="s">
        <v>135</v>
      </c>
      <c r="P1102" s="33">
        <v>46241.384722222225</v>
      </c>
      <c r="Q1102" s="33">
        <v>46237</v>
      </c>
      <c r="R1102" s="33">
        <v>46241</v>
      </c>
      <c r="AH1102" s="55" t="str">
        <f t="shared" si="248"/>
        <v/>
      </c>
      <c r="AI1102" s="55" t="str">
        <f t="shared" si="249"/>
        <v>FALSO</v>
      </c>
      <c r="AJ1102" s="55">
        <f t="shared" si="250"/>
        <v>0</v>
      </c>
      <c r="AK1102" s="93" t="str">
        <f t="shared" si="251"/>
        <v/>
      </c>
      <c r="AL1102" s="96" t="str">
        <f t="shared" si="252"/>
        <v/>
      </c>
      <c r="AM1102" s="93" t="str">
        <f t="shared" si="253"/>
        <v/>
      </c>
      <c r="AN1102" s="96" t="str">
        <f t="shared" si="254"/>
        <v/>
      </c>
      <c r="AO1102" s="93" t="str">
        <f t="shared" si="255"/>
        <v/>
      </c>
      <c r="AP1102" s="96" t="str">
        <f t="shared" si="256"/>
        <v/>
      </c>
      <c r="AQ1102" s="93" t="str">
        <f t="shared" si="257"/>
        <v/>
      </c>
      <c r="AR1102" s="96" t="str">
        <f t="shared" si="258"/>
        <v/>
      </c>
      <c r="AS1102" s="93" t="str">
        <f t="shared" si="259"/>
        <v/>
      </c>
      <c r="AT1102" s="96" t="str">
        <f t="shared" si="260"/>
        <v/>
      </c>
      <c r="AU1102" s="93" t="str">
        <f t="shared" si="261"/>
        <v/>
      </c>
    </row>
    <row r="1103" spans="1:47" x14ac:dyDescent="0.3">
      <c r="A1103" t="s">
        <v>84</v>
      </c>
      <c r="B1103" s="164" t="s">
        <v>3655</v>
      </c>
      <c r="C1103" t="s">
        <v>3564</v>
      </c>
      <c r="D1103" t="s">
        <v>1151</v>
      </c>
      <c r="E1103" t="s">
        <v>90</v>
      </c>
      <c r="F1103" t="s">
        <v>3178</v>
      </c>
      <c r="H1103" t="s">
        <v>1926</v>
      </c>
      <c r="L1103" t="s">
        <v>91</v>
      </c>
      <c r="O1103" t="s">
        <v>135</v>
      </c>
      <c r="P1103" s="33">
        <v>46240.640972222223</v>
      </c>
      <c r="Q1103" s="33">
        <v>46237</v>
      </c>
      <c r="R1103" s="33">
        <v>46240</v>
      </c>
      <c r="AH1103" s="55" t="str">
        <f t="shared" si="248"/>
        <v/>
      </c>
      <c r="AI1103" s="55" t="str">
        <f t="shared" si="249"/>
        <v>FALSO</v>
      </c>
      <c r="AJ1103" s="55">
        <f t="shared" si="250"/>
        <v>0</v>
      </c>
      <c r="AK1103" s="93" t="str">
        <f t="shared" si="251"/>
        <v/>
      </c>
      <c r="AL1103" s="96" t="str">
        <f t="shared" si="252"/>
        <v/>
      </c>
      <c r="AM1103" s="93" t="str">
        <f t="shared" si="253"/>
        <v/>
      </c>
      <c r="AN1103" s="96" t="str">
        <f t="shared" si="254"/>
        <v/>
      </c>
      <c r="AO1103" s="93" t="str">
        <f t="shared" si="255"/>
        <v/>
      </c>
      <c r="AP1103" s="96" t="str">
        <f t="shared" si="256"/>
        <v/>
      </c>
      <c r="AQ1103" s="93" t="str">
        <f t="shared" si="257"/>
        <v/>
      </c>
      <c r="AR1103" s="96" t="str">
        <f t="shared" si="258"/>
        <v/>
      </c>
      <c r="AS1103" s="93" t="str">
        <f t="shared" si="259"/>
        <v/>
      </c>
      <c r="AT1103" s="96" t="str">
        <f t="shared" si="260"/>
        <v/>
      </c>
      <c r="AU1103" s="93" t="str">
        <f t="shared" si="261"/>
        <v/>
      </c>
    </row>
    <row r="1104" spans="1:47" x14ac:dyDescent="0.3">
      <c r="A1104" t="s">
        <v>84</v>
      </c>
      <c r="B1104" s="164" t="s">
        <v>3656</v>
      </c>
      <c r="C1104" t="s">
        <v>3564</v>
      </c>
      <c r="D1104" t="s">
        <v>1151</v>
      </c>
      <c r="E1104" t="s">
        <v>90</v>
      </c>
      <c r="F1104" t="s">
        <v>3178</v>
      </c>
      <c r="H1104" t="s">
        <v>3657</v>
      </c>
      <c r="L1104" t="s">
        <v>91</v>
      </c>
      <c r="O1104" t="s">
        <v>135</v>
      </c>
      <c r="P1104" s="33">
        <v>46240.619444444441</v>
      </c>
      <c r="Q1104" s="33">
        <v>46237</v>
      </c>
      <c r="R1104" s="33">
        <v>46240</v>
      </c>
      <c r="AH1104" s="55" t="str">
        <f t="shared" si="248"/>
        <v/>
      </c>
      <c r="AI1104" s="55" t="str">
        <f t="shared" si="249"/>
        <v>FALSO</v>
      </c>
      <c r="AJ1104" s="55">
        <f t="shared" si="250"/>
        <v>0</v>
      </c>
      <c r="AK1104" s="93" t="str">
        <f t="shared" si="251"/>
        <v/>
      </c>
      <c r="AL1104" s="96" t="str">
        <f t="shared" si="252"/>
        <v/>
      </c>
      <c r="AM1104" s="93" t="str">
        <f t="shared" si="253"/>
        <v/>
      </c>
      <c r="AN1104" s="96" t="str">
        <f t="shared" si="254"/>
        <v/>
      </c>
      <c r="AO1104" s="93" t="str">
        <f t="shared" si="255"/>
        <v/>
      </c>
      <c r="AP1104" s="96" t="str">
        <f t="shared" si="256"/>
        <v/>
      </c>
      <c r="AQ1104" s="93" t="str">
        <f t="shared" si="257"/>
        <v/>
      </c>
      <c r="AR1104" s="96" t="str">
        <f t="shared" si="258"/>
        <v/>
      </c>
      <c r="AS1104" s="93" t="str">
        <f t="shared" si="259"/>
        <v/>
      </c>
      <c r="AT1104" s="96" t="str">
        <f t="shared" si="260"/>
        <v/>
      </c>
      <c r="AU1104" s="93" t="str">
        <f t="shared" si="261"/>
        <v/>
      </c>
    </row>
    <row r="1105" spans="1:47" x14ac:dyDescent="0.3">
      <c r="A1105" t="s">
        <v>89</v>
      </c>
      <c r="B1105" s="164" t="s">
        <v>3658</v>
      </c>
      <c r="C1105" t="s">
        <v>3431</v>
      </c>
      <c r="D1105" t="s">
        <v>1151</v>
      </c>
      <c r="E1105" t="s">
        <v>90</v>
      </c>
      <c r="F1105" t="s">
        <v>3178</v>
      </c>
      <c r="H1105" t="s">
        <v>3659</v>
      </c>
      <c r="J1105">
        <v>3000</v>
      </c>
      <c r="L1105" t="s">
        <v>91</v>
      </c>
      <c r="O1105" t="s">
        <v>94</v>
      </c>
      <c r="P1105" s="33">
        <v>46240.617361111108</v>
      </c>
      <c r="Q1105" s="33">
        <v>46251</v>
      </c>
      <c r="R1105" s="33">
        <v>46241</v>
      </c>
      <c r="S1105" s="33">
        <v>46252</v>
      </c>
      <c r="AH1105" s="55">
        <f t="shared" si="248"/>
        <v>0.83333333333333337</v>
      </c>
      <c r="AI1105" s="55" t="str">
        <f t="shared" si="249"/>
        <v>FALSO</v>
      </c>
      <c r="AJ1105" s="55">
        <f t="shared" si="250"/>
        <v>0</v>
      </c>
      <c r="AK1105" s="93" t="str">
        <f t="shared" si="251"/>
        <v/>
      </c>
      <c r="AL1105" s="96" t="str">
        <f t="shared" si="252"/>
        <v/>
      </c>
      <c r="AM1105" s="93" t="str">
        <f t="shared" si="253"/>
        <v/>
      </c>
      <c r="AN1105" s="96" t="str">
        <f t="shared" si="254"/>
        <v/>
      </c>
      <c r="AO1105" s="93" t="str">
        <f t="shared" si="255"/>
        <v/>
      </c>
      <c r="AP1105" s="96" t="str">
        <f t="shared" si="256"/>
        <v/>
      </c>
      <c r="AQ1105" s="93" t="str">
        <f t="shared" si="257"/>
        <v/>
      </c>
      <c r="AR1105" s="96" t="str">
        <f t="shared" si="258"/>
        <v/>
      </c>
      <c r="AS1105" s="93" t="str">
        <f t="shared" si="259"/>
        <v/>
      </c>
      <c r="AT1105" s="96" t="str">
        <f t="shared" si="260"/>
        <v/>
      </c>
      <c r="AU1105" s="93" t="str">
        <f t="shared" si="261"/>
        <v/>
      </c>
    </row>
    <row r="1106" spans="1:47" x14ac:dyDescent="0.3">
      <c r="A1106" t="s">
        <v>84</v>
      </c>
      <c r="B1106" s="164" t="s">
        <v>3660</v>
      </c>
      <c r="C1106" t="s">
        <v>3564</v>
      </c>
      <c r="D1106" t="s">
        <v>1151</v>
      </c>
      <c r="E1106" t="s">
        <v>90</v>
      </c>
      <c r="F1106" t="s">
        <v>3178</v>
      </c>
      <c r="H1106" t="s">
        <v>2866</v>
      </c>
      <c r="L1106" t="s">
        <v>91</v>
      </c>
      <c r="O1106" t="s">
        <v>135</v>
      </c>
      <c r="P1106" s="33">
        <v>46240.615972222222</v>
      </c>
      <c r="Q1106" s="33">
        <v>46237</v>
      </c>
      <c r="R1106" s="33">
        <v>46240</v>
      </c>
      <c r="AH1106" s="55" t="str">
        <f t="shared" si="248"/>
        <v/>
      </c>
      <c r="AI1106" s="55" t="str">
        <f t="shared" si="249"/>
        <v>FALSO</v>
      </c>
      <c r="AJ1106" s="55">
        <f t="shared" si="250"/>
        <v>0</v>
      </c>
      <c r="AK1106" s="93" t="str">
        <f t="shared" si="251"/>
        <v/>
      </c>
      <c r="AL1106" s="96" t="str">
        <f t="shared" si="252"/>
        <v/>
      </c>
      <c r="AM1106" s="93" t="str">
        <f t="shared" si="253"/>
        <v/>
      </c>
      <c r="AN1106" s="96" t="str">
        <f t="shared" si="254"/>
        <v/>
      </c>
      <c r="AO1106" s="93" t="str">
        <f t="shared" si="255"/>
        <v/>
      </c>
      <c r="AP1106" s="96" t="str">
        <f t="shared" si="256"/>
        <v/>
      </c>
      <c r="AQ1106" s="93" t="str">
        <f t="shared" si="257"/>
        <v/>
      </c>
      <c r="AR1106" s="96" t="str">
        <f t="shared" si="258"/>
        <v/>
      </c>
      <c r="AS1106" s="93" t="str">
        <f t="shared" si="259"/>
        <v/>
      </c>
      <c r="AT1106" s="96" t="str">
        <f t="shared" si="260"/>
        <v/>
      </c>
      <c r="AU1106" s="93" t="str">
        <f t="shared" si="261"/>
        <v/>
      </c>
    </row>
    <row r="1107" spans="1:47" x14ac:dyDescent="0.3">
      <c r="A1107" t="s">
        <v>89</v>
      </c>
      <c r="B1107" s="164" t="s">
        <v>3661</v>
      </c>
      <c r="C1107" t="s">
        <v>3564</v>
      </c>
      <c r="D1107" t="s">
        <v>1151</v>
      </c>
      <c r="E1107" t="s">
        <v>90</v>
      </c>
      <c r="F1107" t="s">
        <v>3178</v>
      </c>
      <c r="H1107" t="s">
        <v>3662</v>
      </c>
      <c r="J1107">
        <v>1200</v>
      </c>
      <c r="L1107" t="s">
        <v>91</v>
      </c>
      <c r="O1107" t="s">
        <v>94</v>
      </c>
      <c r="P1107" s="33">
        <v>46240.473611111112</v>
      </c>
      <c r="Q1107" s="33">
        <v>46237</v>
      </c>
      <c r="R1107" s="33">
        <v>46241</v>
      </c>
      <c r="S1107" s="33">
        <v>46241</v>
      </c>
      <c r="AH1107" s="55">
        <f t="shared" si="248"/>
        <v>0.33333333333333331</v>
      </c>
      <c r="AI1107" s="55" t="str">
        <f t="shared" si="249"/>
        <v>FALSO</v>
      </c>
      <c r="AJ1107" s="55">
        <f t="shared" si="250"/>
        <v>0</v>
      </c>
      <c r="AK1107" s="93" t="str">
        <f t="shared" si="251"/>
        <v/>
      </c>
      <c r="AL1107" s="96" t="str">
        <f t="shared" si="252"/>
        <v/>
      </c>
      <c r="AM1107" s="93" t="str">
        <f t="shared" si="253"/>
        <v/>
      </c>
      <c r="AN1107" s="96" t="str">
        <f t="shared" si="254"/>
        <v/>
      </c>
      <c r="AO1107" s="93" t="str">
        <f t="shared" si="255"/>
        <v/>
      </c>
      <c r="AP1107" s="96" t="str">
        <f t="shared" si="256"/>
        <v/>
      </c>
      <c r="AQ1107" s="93" t="str">
        <f t="shared" si="257"/>
        <v/>
      </c>
      <c r="AR1107" s="96" t="str">
        <f t="shared" si="258"/>
        <v/>
      </c>
      <c r="AS1107" s="93" t="str">
        <f t="shared" si="259"/>
        <v/>
      </c>
      <c r="AT1107" s="96" t="str">
        <f t="shared" si="260"/>
        <v/>
      </c>
      <c r="AU1107" s="93" t="str">
        <f t="shared" si="261"/>
        <v/>
      </c>
    </row>
    <row r="1108" spans="1:47" x14ac:dyDescent="0.3">
      <c r="A1108" t="s">
        <v>89</v>
      </c>
      <c r="B1108" s="164" t="s">
        <v>3663</v>
      </c>
      <c r="C1108" t="s">
        <v>3431</v>
      </c>
      <c r="D1108" t="s">
        <v>1151</v>
      </c>
      <c r="E1108" t="s">
        <v>90</v>
      </c>
      <c r="F1108" t="s">
        <v>3178</v>
      </c>
      <c r="H1108" t="s">
        <v>3664</v>
      </c>
      <c r="L1108" t="s">
        <v>91</v>
      </c>
      <c r="O1108" t="s">
        <v>94</v>
      </c>
      <c r="P1108" s="33">
        <v>46240.46875</v>
      </c>
      <c r="Q1108" s="33">
        <v>46251</v>
      </c>
      <c r="R1108" s="33">
        <v>46260</v>
      </c>
      <c r="S1108" s="33">
        <v>46260</v>
      </c>
      <c r="AH1108" s="55" t="str">
        <f t="shared" si="248"/>
        <v/>
      </c>
      <c r="AI1108" s="55" t="str">
        <f t="shared" si="249"/>
        <v>FALSO</v>
      </c>
      <c r="AJ1108" s="55">
        <f t="shared" si="250"/>
        <v>0</v>
      </c>
      <c r="AK1108" s="93" t="str">
        <f t="shared" si="251"/>
        <v/>
      </c>
      <c r="AL1108" s="96" t="str">
        <f t="shared" si="252"/>
        <v/>
      </c>
      <c r="AM1108" s="93" t="str">
        <f t="shared" si="253"/>
        <v/>
      </c>
      <c r="AN1108" s="96" t="str">
        <f t="shared" si="254"/>
        <v/>
      </c>
      <c r="AO1108" s="93" t="str">
        <f t="shared" si="255"/>
        <v/>
      </c>
      <c r="AP1108" s="96" t="str">
        <f t="shared" si="256"/>
        <v/>
      </c>
      <c r="AQ1108" s="93" t="str">
        <f t="shared" si="257"/>
        <v/>
      </c>
      <c r="AR1108" s="96" t="str">
        <f t="shared" si="258"/>
        <v/>
      </c>
      <c r="AS1108" s="93" t="str">
        <f t="shared" si="259"/>
        <v/>
      </c>
      <c r="AT1108" s="96" t="str">
        <f t="shared" si="260"/>
        <v/>
      </c>
      <c r="AU1108" s="93" t="str">
        <f t="shared" si="261"/>
        <v/>
      </c>
    </row>
    <row r="1109" spans="1:47" x14ac:dyDescent="0.3">
      <c r="A1109" t="s">
        <v>84</v>
      </c>
      <c r="B1109" s="164" t="s">
        <v>3665</v>
      </c>
      <c r="C1109" t="s">
        <v>3564</v>
      </c>
      <c r="D1109" t="s">
        <v>1151</v>
      </c>
      <c r="E1109" t="s">
        <v>90</v>
      </c>
      <c r="F1109" t="s">
        <v>3178</v>
      </c>
      <c r="H1109" t="s">
        <v>3666</v>
      </c>
      <c r="L1109" t="s">
        <v>91</v>
      </c>
      <c r="O1109" t="s">
        <v>94</v>
      </c>
      <c r="P1109" s="33">
        <v>46240.356944444444</v>
      </c>
      <c r="Q1109" s="33">
        <v>46237</v>
      </c>
      <c r="R1109" s="33">
        <v>46240</v>
      </c>
      <c r="S1109" s="33">
        <v>46240</v>
      </c>
      <c r="AH1109" s="55" t="str">
        <f t="shared" si="248"/>
        <v/>
      </c>
      <c r="AI1109" s="55" t="str">
        <f t="shared" si="249"/>
        <v>FALSO</v>
      </c>
      <c r="AJ1109" s="55">
        <f t="shared" si="250"/>
        <v>0</v>
      </c>
      <c r="AK1109" s="93" t="str">
        <f t="shared" si="251"/>
        <v/>
      </c>
      <c r="AL1109" s="96" t="str">
        <f t="shared" si="252"/>
        <v/>
      </c>
      <c r="AM1109" s="93" t="str">
        <f t="shared" si="253"/>
        <v/>
      </c>
      <c r="AN1109" s="96" t="str">
        <f t="shared" si="254"/>
        <v/>
      </c>
      <c r="AO1109" s="93" t="str">
        <f t="shared" si="255"/>
        <v/>
      </c>
      <c r="AP1109" s="96" t="str">
        <f t="shared" si="256"/>
        <v/>
      </c>
      <c r="AQ1109" s="93" t="str">
        <f t="shared" si="257"/>
        <v/>
      </c>
      <c r="AR1109" s="96" t="str">
        <f t="shared" si="258"/>
        <v/>
      </c>
      <c r="AS1109" s="93" t="str">
        <f t="shared" si="259"/>
        <v/>
      </c>
      <c r="AT1109" s="96" t="str">
        <f t="shared" si="260"/>
        <v/>
      </c>
      <c r="AU1109" s="93" t="str">
        <f t="shared" si="261"/>
        <v/>
      </c>
    </row>
    <row r="1110" spans="1:47" x14ac:dyDescent="0.3">
      <c r="A1110" t="s">
        <v>84</v>
      </c>
      <c r="B1110" s="164" t="s">
        <v>3667</v>
      </c>
      <c r="C1110" t="s">
        <v>3564</v>
      </c>
      <c r="D1110" t="s">
        <v>1151</v>
      </c>
      <c r="E1110" t="s">
        <v>90</v>
      </c>
      <c r="F1110" t="s">
        <v>3178</v>
      </c>
      <c r="H1110" t="s">
        <v>3668</v>
      </c>
      <c r="L1110" t="s">
        <v>91</v>
      </c>
      <c r="O1110" t="s">
        <v>135</v>
      </c>
      <c r="P1110" s="33">
        <v>46240.35</v>
      </c>
      <c r="Q1110" s="33">
        <v>46237</v>
      </c>
      <c r="R1110" s="33">
        <v>46240</v>
      </c>
      <c r="AH1110" s="55" t="str">
        <f t="shared" si="248"/>
        <v/>
      </c>
      <c r="AI1110" s="55" t="str">
        <f t="shared" si="249"/>
        <v>FALSO</v>
      </c>
      <c r="AJ1110" s="55">
        <f t="shared" si="250"/>
        <v>0</v>
      </c>
      <c r="AK1110" s="93" t="str">
        <f t="shared" si="251"/>
        <v/>
      </c>
      <c r="AL1110" s="96" t="str">
        <f t="shared" si="252"/>
        <v/>
      </c>
      <c r="AM1110" s="93" t="str">
        <f t="shared" si="253"/>
        <v/>
      </c>
      <c r="AN1110" s="96" t="str">
        <f t="shared" si="254"/>
        <v/>
      </c>
      <c r="AO1110" s="93" t="str">
        <f t="shared" si="255"/>
        <v/>
      </c>
      <c r="AP1110" s="96" t="str">
        <f t="shared" si="256"/>
        <v/>
      </c>
      <c r="AQ1110" s="93" t="str">
        <f t="shared" si="257"/>
        <v/>
      </c>
      <c r="AR1110" s="96" t="str">
        <f t="shared" si="258"/>
        <v/>
      </c>
      <c r="AS1110" s="93" t="str">
        <f t="shared" si="259"/>
        <v/>
      </c>
      <c r="AT1110" s="96" t="str">
        <f t="shared" si="260"/>
        <v/>
      </c>
      <c r="AU1110" s="93" t="str">
        <f t="shared" si="261"/>
        <v/>
      </c>
    </row>
    <row r="1111" spans="1:47" x14ac:dyDescent="0.3">
      <c r="A1111" t="s">
        <v>96</v>
      </c>
      <c r="B1111" s="164" t="s">
        <v>3669</v>
      </c>
      <c r="C1111" t="s">
        <v>3439</v>
      </c>
      <c r="D1111" t="s">
        <v>1151</v>
      </c>
      <c r="E1111" t="s">
        <v>133</v>
      </c>
      <c r="F1111" t="s">
        <v>3178</v>
      </c>
      <c r="G1111">
        <v>5</v>
      </c>
      <c r="H1111" t="s">
        <v>3670</v>
      </c>
      <c r="I1111">
        <v>5</v>
      </c>
      <c r="J1111">
        <v>111600</v>
      </c>
      <c r="L1111" t="s">
        <v>91</v>
      </c>
      <c r="M1111" s="164" t="s">
        <v>3412</v>
      </c>
      <c r="N1111" t="s">
        <v>101</v>
      </c>
      <c r="O1111" t="s">
        <v>94</v>
      </c>
      <c r="P1111" s="33">
        <v>46239.961805555555</v>
      </c>
      <c r="Q1111" s="33">
        <v>46251</v>
      </c>
      <c r="R1111" s="33">
        <v>46253</v>
      </c>
      <c r="S1111" s="33">
        <v>46253</v>
      </c>
      <c r="T1111" s="33">
        <v>46253</v>
      </c>
      <c r="U1111" s="33">
        <v>46258</v>
      </c>
      <c r="V1111" s="33">
        <v>46258</v>
      </c>
      <c r="Y1111">
        <v>1</v>
      </c>
      <c r="AB1111">
        <v>12</v>
      </c>
      <c r="AH1111" s="55">
        <f t="shared" si="248"/>
        <v>31</v>
      </c>
      <c r="AI1111" s="55" t="str">
        <f t="shared" si="249"/>
        <v>FALSO</v>
      </c>
      <c r="AJ1111" s="55">
        <f t="shared" si="250"/>
        <v>0</v>
      </c>
      <c r="AK1111" s="93">
        <f t="shared" si="251"/>
        <v>8</v>
      </c>
      <c r="AL1111" s="96" t="str">
        <f t="shared" si="252"/>
        <v/>
      </c>
      <c r="AM1111" s="93">
        <f t="shared" si="253"/>
        <v>1</v>
      </c>
      <c r="AN1111" s="96" t="b">
        <f t="shared" si="254"/>
        <v>1</v>
      </c>
      <c r="AO1111" s="93">
        <f t="shared" si="255"/>
        <v>3</v>
      </c>
      <c r="AP1111" s="96" t="str">
        <f t="shared" si="256"/>
        <v/>
      </c>
      <c r="AQ1111" s="93" t="str">
        <f t="shared" si="257"/>
        <v/>
      </c>
      <c r="AR1111" s="96" t="str">
        <f t="shared" si="258"/>
        <v/>
      </c>
      <c r="AS1111" s="93" t="str">
        <f t="shared" si="259"/>
        <v/>
      </c>
      <c r="AT1111" s="96" t="b">
        <f t="shared" si="260"/>
        <v>1</v>
      </c>
      <c r="AU1111" s="93" t="str">
        <f t="shared" si="261"/>
        <v>APAP-10055</v>
      </c>
    </row>
    <row r="1112" spans="1:47" x14ac:dyDescent="0.3">
      <c r="A1112" t="s">
        <v>96</v>
      </c>
      <c r="B1112" s="164" t="s">
        <v>3671</v>
      </c>
      <c r="C1112" t="s">
        <v>3564</v>
      </c>
      <c r="D1112" t="s">
        <v>1151</v>
      </c>
      <c r="E1112" t="s">
        <v>132</v>
      </c>
      <c r="F1112" t="s">
        <v>3178</v>
      </c>
      <c r="G1112">
        <v>3</v>
      </c>
      <c r="H1112" t="s">
        <v>3672</v>
      </c>
      <c r="I1112">
        <v>3</v>
      </c>
      <c r="J1112">
        <v>20100</v>
      </c>
      <c r="L1112" t="s">
        <v>91</v>
      </c>
      <c r="M1112" s="164" t="s">
        <v>3412</v>
      </c>
      <c r="N1112" t="s">
        <v>101</v>
      </c>
      <c r="O1112" t="s">
        <v>94</v>
      </c>
      <c r="P1112" s="33">
        <v>46239.953472222223</v>
      </c>
      <c r="R1112" s="33">
        <v>46247</v>
      </c>
      <c r="S1112" s="33">
        <v>46247</v>
      </c>
      <c r="T1112" s="33">
        <v>46247</v>
      </c>
      <c r="U1112" s="33">
        <v>46248</v>
      </c>
      <c r="V1112" s="33">
        <v>46248</v>
      </c>
      <c r="W1112" s="33">
        <v>46257</v>
      </c>
      <c r="Y1112">
        <v>1</v>
      </c>
      <c r="AB1112">
        <v>6</v>
      </c>
      <c r="AC1112">
        <v>12</v>
      </c>
      <c r="AH1112" s="55">
        <f t="shared" si="248"/>
        <v>5.583333333333333</v>
      </c>
      <c r="AI1112" s="55" t="str">
        <f t="shared" si="249"/>
        <v>FALSO</v>
      </c>
      <c r="AJ1112" s="55">
        <f t="shared" si="250"/>
        <v>0</v>
      </c>
      <c r="AK1112" s="93" t="str">
        <f t="shared" si="251"/>
        <v/>
      </c>
      <c r="AL1112" s="96" t="str">
        <f t="shared" si="252"/>
        <v/>
      </c>
      <c r="AM1112" s="93">
        <f t="shared" si="253"/>
        <v>1</v>
      </c>
      <c r="AN1112" s="96" t="b">
        <f t="shared" si="254"/>
        <v>1</v>
      </c>
      <c r="AO1112" s="93">
        <f t="shared" si="255"/>
        <v>1</v>
      </c>
      <c r="AP1112" s="96" t="str">
        <f t="shared" si="256"/>
        <v/>
      </c>
      <c r="AQ1112" s="93">
        <f t="shared" si="257"/>
        <v>5</v>
      </c>
      <c r="AR1112" s="96" t="str">
        <f t="shared" si="258"/>
        <v/>
      </c>
      <c r="AS1112" s="93">
        <f t="shared" si="259"/>
        <v>12</v>
      </c>
      <c r="AT1112" s="96" t="b">
        <f t="shared" si="260"/>
        <v>1</v>
      </c>
      <c r="AU1112" s="93" t="str">
        <f t="shared" si="261"/>
        <v>APAP-10055</v>
      </c>
    </row>
    <row r="1113" spans="1:47" x14ac:dyDescent="0.3">
      <c r="A1113" t="s">
        <v>95</v>
      </c>
      <c r="B1113" s="164" t="s">
        <v>3673</v>
      </c>
      <c r="C1113" t="s">
        <v>3564</v>
      </c>
      <c r="D1113" t="s">
        <v>1151</v>
      </c>
      <c r="E1113" t="s">
        <v>132</v>
      </c>
      <c r="F1113" t="s">
        <v>3178</v>
      </c>
      <c r="G1113">
        <v>3</v>
      </c>
      <c r="H1113" t="s">
        <v>3674</v>
      </c>
      <c r="I1113">
        <v>3</v>
      </c>
      <c r="J1113">
        <v>54600</v>
      </c>
      <c r="L1113" t="s">
        <v>91</v>
      </c>
      <c r="M1113" s="164" t="s">
        <v>3412</v>
      </c>
      <c r="N1113" t="s">
        <v>99</v>
      </c>
      <c r="O1113" t="s">
        <v>94</v>
      </c>
      <c r="P1113" s="33">
        <v>46239.926388888889</v>
      </c>
      <c r="R1113" s="33">
        <v>46244</v>
      </c>
      <c r="S1113" s="33">
        <v>46247</v>
      </c>
      <c r="T1113" s="33">
        <v>46247</v>
      </c>
      <c r="U1113" s="33">
        <v>46247</v>
      </c>
      <c r="V1113" s="33">
        <v>46247</v>
      </c>
      <c r="W1113" s="33">
        <v>46257</v>
      </c>
      <c r="Y1113">
        <v>3</v>
      </c>
      <c r="AC1113">
        <v>12</v>
      </c>
      <c r="AH1113" s="55">
        <f t="shared" si="248"/>
        <v>15.166666666666666</v>
      </c>
      <c r="AI1113" s="55" t="str">
        <f t="shared" si="249"/>
        <v>FALSO</v>
      </c>
      <c r="AJ1113" s="55">
        <f t="shared" si="250"/>
        <v>0</v>
      </c>
      <c r="AK1113" s="93" t="str">
        <f t="shared" si="251"/>
        <v/>
      </c>
      <c r="AL1113" s="96" t="str">
        <f t="shared" si="252"/>
        <v/>
      </c>
      <c r="AM1113" s="93">
        <f t="shared" si="253"/>
        <v>3</v>
      </c>
      <c r="AN1113" s="96" t="b">
        <f t="shared" si="254"/>
        <v>1</v>
      </c>
      <c r="AO1113" s="93">
        <f t="shared" si="255"/>
        <v>1</v>
      </c>
      <c r="AP1113" s="96" t="str">
        <f t="shared" si="256"/>
        <v/>
      </c>
      <c r="AQ1113" s="93">
        <f t="shared" si="257"/>
        <v>6</v>
      </c>
      <c r="AR1113" s="96" t="str">
        <f t="shared" si="258"/>
        <v/>
      </c>
      <c r="AS1113" s="93">
        <f t="shared" si="259"/>
        <v>12</v>
      </c>
      <c r="AT1113" s="96" t="b">
        <f t="shared" si="260"/>
        <v>1</v>
      </c>
      <c r="AU1113" s="93" t="str">
        <f t="shared" si="261"/>
        <v>APAP-10055</v>
      </c>
    </row>
    <row r="1114" spans="1:47" x14ac:dyDescent="0.3">
      <c r="A1114" t="s">
        <v>84</v>
      </c>
      <c r="B1114" s="164" t="s">
        <v>3675</v>
      </c>
      <c r="C1114" t="s">
        <v>3564</v>
      </c>
      <c r="D1114" t="s">
        <v>1151</v>
      </c>
      <c r="E1114" t="s">
        <v>90</v>
      </c>
      <c r="F1114" t="s">
        <v>3178</v>
      </c>
      <c r="H1114" t="s">
        <v>3676</v>
      </c>
      <c r="L1114" t="s">
        <v>91</v>
      </c>
      <c r="O1114" t="s">
        <v>135</v>
      </c>
      <c r="P1114" s="33">
        <v>46239.883333333331</v>
      </c>
      <c r="Q1114" s="33">
        <v>46237</v>
      </c>
      <c r="R1114" s="33">
        <v>46240</v>
      </c>
      <c r="AH1114" s="55" t="str">
        <f t="shared" si="248"/>
        <v/>
      </c>
      <c r="AI1114" s="55" t="str">
        <f t="shared" si="249"/>
        <v>FALSO</v>
      </c>
      <c r="AJ1114" s="55">
        <f t="shared" si="250"/>
        <v>0</v>
      </c>
      <c r="AK1114" s="93" t="str">
        <f t="shared" si="251"/>
        <v/>
      </c>
      <c r="AL1114" s="96" t="str">
        <f t="shared" si="252"/>
        <v/>
      </c>
      <c r="AM1114" s="93" t="str">
        <f t="shared" si="253"/>
        <v/>
      </c>
      <c r="AN1114" s="96" t="str">
        <f t="shared" si="254"/>
        <v/>
      </c>
      <c r="AO1114" s="93" t="str">
        <f t="shared" si="255"/>
        <v/>
      </c>
      <c r="AP1114" s="96" t="str">
        <f t="shared" si="256"/>
        <v/>
      </c>
      <c r="AQ1114" s="93" t="str">
        <f t="shared" si="257"/>
        <v/>
      </c>
      <c r="AR1114" s="96" t="str">
        <f t="shared" si="258"/>
        <v/>
      </c>
      <c r="AS1114" s="93" t="str">
        <f t="shared" si="259"/>
        <v/>
      </c>
      <c r="AT1114" s="96" t="str">
        <f t="shared" si="260"/>
        <v/>
      </c>
      <c r="AU1114" s="93" t="str">
        <f t="shared" si="261"/>
        <v/>
      </c>
    </row>
    <row r="1115" spans="1:47" x14ac:dyDescent="0.3">
      <c r="A1115" t="s">
        <v>84</v>
      </c>
      <c r="B1115" s="164" t="s">
        <v>3677</v>
      </c>
      <c r="C1115" t="s">
        <v>3564</v>
      </c>
      <c r="D1115" t="s">
        <v>1151</v>
      </c>
      <c r="E1115" t="s">
        <v>90</v>
      </c>
      <c r="F1115" t="s">
        <v>3178</v>
      </c>
      <c r="H1115" t="s">
        <v>3678</v>
      </c>
      <c r="L1115" t="s">
        <v>91</v>
      </c>
      <c r="O1115" t="s">
        <v>135</v>
      </c>
      <c r="P1115" s="33">
        <v>46239.703472222223</v>
      </c>
      <c r="Q1115" s="33">
        <v>46237</v>
      </c>
      <c r="R1115" s="33">
        <v>46240</v>
      </c>
      <c r="AH1115" s="55" t="str">
        <f t="shared" si="248"/>
        <v/>
      </c>
      <c r="AI1115" s="55" t="str">
        <f t="shared" si="249"/>
        <v>FALSO</v>
      </c>
      <c r="AJ1115" s="55">
        <f t="shared" si="250"/>
        <v>0</v>
      </c>
      <c r="AK1115" s="93" t="str">
        <f t="shared" si="251"/>
        <v/>
      </c>
      <c r="AL1115" s="96" t="str">
        <f t="shared" si="252"/>
        <v/>
      </c>
      <c r="AM1115" s="93" t="str">
        <f t="shared" si="253"/>
        <v/>
      </c>
      <c r="AN1115" s="96" t="str">
        <f t="shared" si="254"/>
        <v/>
      </c>
      <c r="AO1115" s="93" t="str">
        <f t="shared" si="255"/>
        <v/>
      </c>
      <c r="AP1115" s="96" t="str">
        <f t="shared" si="256"/>
        <v/>
      </c>
      <c r="AQ1115" s="93" t="str">
        <f t="shared" si="257"/>
        <v/>
      </c>
      <c r="AR1115" s="96" t="str">
        <f t="shared" si="258"/>
        <v/>
      </c>
      <c r="AS1115" s="93" t="str">
        <f t="shared" si="259"/>
        <v/>
      </c>
      <c r="AT1115" s="96" t="str">
        <f t="shared" si="260"/>
        <v/>
      </c>
      <c r="AU1115" s="93" t="str">
        <f t="shared" si="261"/>
        <v/>
      </c>
    </row>
    <row r="1116" spans="1:47" x14ac:dyDescent="0.3">
      <c r="A1116" t="s">
        <v>84</v>
      </c>
      <c r="B1116" s="164" t="s">
        <v>3679</v>
      </c>
      <c r="C1116" t="s">
        <v>3564</v>
      </c>
      <c r="D1116" t="s">
        <v>1151</v>
      </c>
      <c r="E1116" t="s">
        <v>90</v>
      </c>
      <c r="F1116" t="s">
        <v>3178</v>
      </c>
      <c r="H1116" t="s">
        <v>3680</v>
      </c>
      <c r="L1116" t="s">
        <v>91</v>
      </c>
      <c r="O1116" t="s">
        <v>135</v>
      </c>
      <c r="P1116" s="33">
        <v>46239.549305555556</v>
      </c>
      <c r="Q1116" s="33">
        <v>46237</v>
      </c>
      <c r="R1116" s="33">
        <v>46239</v>
      </c>
      <c r="AH1116" s="55" t="str">
        <f t="shared" si="248"/>
        <v/>
      </c>
      <c r="AI1116" s="55" t="str">
        <f t="shared" si="249"/>
        <v>FALSO</v>
      </c>
      <c r="AJ1116" s="55">
        <f t="shared" si="250"/>
        <v>0</v>
      </c>
      <c r="AK1116" s="93" t="str">
        <f t="shared" si="251"/>
        <v/>
      </c>
      <c r="AL1116" s="96" t="str">
        <f t="shared" si="252"/>
        <v/>
      </c>
      <c r="AM1116" s="93" t="str">
        <f t="shared" si="253"/>
        <v/>
      </c>
      <c r="AN1116" s="96" t="str">
        <f t="shared" si="254"/>
        <v/>
      </c>
      <c r="AO1116" s="93" t="str">
        <f t="shared" si="255"/>
        <v/>
      </c>
      <c r="AP1116" s="96" t="str">
        <f t="shared" si="256"/>
        <v/>
      </c>
      <c r="AQ1116" s="93" t="str">
        <f t="shared" si="257"/>
        <v/>
      </c>
      <c r="AR1116" s="96" t="str">
        <f t="shared" si="258"/>
        <v/>
      </c>
      <c r="AS1116" s="93" t="str">
        <f t="shared" si="259"/>
        <v/>
      </c>
      <c r="AT1116" s="96" t="str">
        <f t="shared" si="260"/>
        <v/>
      </c>
      <c r="AU1116" s="93" t="str">
        <f t="shared" si="261"/>
        <v/>
      </c>
    </row>
    <row r="1117" spans="1:47" x14ac:dyDescent="0.3">
      <c r="A1117" t="s">
        <v>84</v>
      </c>
      <c r="B1117" s="164" t="s">
        <v>3681</v>
      </c>
      <c r="C1117" t="s">
        <v>3564</v>
      </c>
      <c r="D1117" t="s">
        <v>1151</v>
      </c>
      <c r="E1117" t="s">
        <v>90</v>
      </c>
      <c r="F1117" t="s">
        <v>3178</v>
      </c>
      <c r="H1117" t="s">
        <v>3682</v>
      </c>
      <c r="L1117" t="s">
        <v>91</v>
      </c>
      <c r="O1117" t="s">
        <v>135</v>
      </c>
      <c r="P1117" s="33">
        <v>46239.420138888891</v>
      </c>
      <c r="Q1117" s="33">
        <v>46237</v>
      </c>
      <c r="R1117" s="33">
        <v>46239</v>
      </c>
      <c r="AH1117" s="55" t="str">
        <f t="shared" si="248"/>
        <v/>
      </c>
      <c r="AI1117" s="55" t="str">
        <f t="shared" si="249"/>
        <v>FALSO</v>
      </c>
      <c r="AJ1117" s="55">
        <f t="shared" si="250"/>
        <v>0</v>
      </c>
      <c r="AK1117" s="93" t="str">
        <f t="shared" si="251"/>
        <v/>
      </c>
      <c r="AL1117" s="96" t="str">
        <f t="shared" si="252"/>
        <v/>
      </c>
      <c r="AM1117" s="93" t="str">
        <f t="shared" si="253"/>
        <v/>
      </c>
      <c r="AN1117" s="96" t="str">
        <f t="shared" si="254"/>
        <v/>
      </c>
      <c r="AO1117" s="93" t="str">
        <f t="shared" si="255"/>
        <v/>
      </c>
      <c r="AP1117" s="96" t="str">
        <f t="shared" si="256"/>
        <v/>
      </c>
      <c r="AQ1117" s="93" t="str">
        <f t="shared" si="257"/>
        <v/>
      </c>
      <c r="AR1117" s="96" t="str">
        <f t="shared" si="258"/>
        <v/>
      </c>
      <c r="AS1117" s="93" t="str">
        <f t="shared" si="259"/>
        <v/>
      </c>
      <c r="AT1117" s="96" t="str">
        <f t="shared" si="260"/>
        <v/>
      </c>
      <c r="AU1117" s="93" t="str">
        <f t="shared" si="261"/>
        <v/>
      </c>
    </row>
    <row r="1118" spans="1:47" x14ac:dyDescent="0.3">
      <c r="A1118" t="s">
        <v>84</v>
      </c>
      <c r="B1118" s="164" t="s">
        <v>3683</v>
      </c>
      <c r="C1118" t="s">
        <v>3564</v>
      </c>
      <c r="D1118" t="s">
        <v>1151</v>
      </c>
      <c r="E1118" t="s">
        <v>90</v>
      </c>
      <c r="F1118" t="s">
        <v>3178</v>
      </c>
      <c r="H1118" t="s">
        <v>3684</v>
      </c>
      <c r="J1118">
        <v>1200</v>
      </c>
      <c r="L1118" t="s">
        <v>91</v>
      </c>
      <c r="O1118" t="s">
        <v>94</v>
      </c>
      <c r="P1118" s="33">
        <v>46238.829861111109</v>
      </c>
      <c r="Q1118" s="33">
        <v>46237</v>
      </c>
      <c r="R1118" s="33">
        <v>46239</v>
      </c>
      <c r="S1118" s="33">
        <v>46239</v>
      </c>
      <c r="AH1118" s="55">
        <f t="shared" si="248"/>
        <v>0.33333333333333331</v>
      </c>
      <c r="AI1118" s="55" t="str">
        <f t="shared" si="249"/>
        <v>FALSO</v>
      </c>
      <c r="AJ1118" s="55">
        <f t="shared" si="250"/>
        <v>0</v>
      </c>
      <c r="AK1118" s="93" t="str">
        <f t="shared" si="251"/>
        <v/>
      </c>
      <c r="AL1118" s="96" t="str">
        <f t="shared" si="252"/>
        <v/>
      </c>
      <c r="AM1118" s="93" t="str">
        <f t="shared" si="253"/>
        <v/>
      </c>
      <c r="AN1118" s="96" t="str">
        <f t="shared" si="254"/>
        <v/>
      </c>
      <c r="AO1118" s="93" t="str">
        <f t="shared" si="255"/>
        <v/>
      </c>
      <c r="AP1118" s="96" t="str">
        <f t="shared" si="256"/>
        <v/>
      </c>
      <c r="AQ1118" s="93" t="str">
        <f t="shared" si="257"/>
        <v/>
      </c>
      <c r="AR1118" s="96" t="str">
        <f t="shared" si="258"/>
        <v/>
      </c>
      <c r="AS1118" s="93" t="str">
        <f t="shared" si="259"/>
        <v/>
      </c>
      <c r="AT1118" s="96" t="str">
        <f t="shared" si="260"/>
        <v/>
      </c>
      <c r="AU1118" s="93" t="str">
        <f t="shared" si="261"/>
        <v/>
      </c>
    </row>
    <row r="1119" spans="1:47" x14ac:dyDescent="0.3">
      <c r="A1119" t="s">
        <v>84</v>
      </c>
      <c r="B1119" s="164" t="s">
        <v>3685</v>
      </c>
      <c r="C1119" t="s">
        <v>3564</v>
      </c>
      <c r="D1119" t="s">
        <v>1151</v>
      </c>
      <c r="E1119" t="s">
        <v>90</v>
      </c>
      <c r="F1119" t="s">
        <v>3178</v>
      </c>
      <c r="H1119" t="s">
        <v>3686</v>
      </c>
      <c r="L1119" t="s">
        <v>91</v>
      </c>
      <c r="O1119" t="s">
        <v>135</v>
      </c>
      <c r="P1119" s="33">
        <v>46238.759027777778</v>
      </c>
      <c r="Q1119" s="33">
        <v>46237</v>
      </c>
      <c r="R1119" s="33">
        <v>46239</v>
      </c>
      <c r="AH1119" s="55" t="str">
        <f t="shared" si="248"/>
        <v/>
      </c>
      <c r="AI1119" s="55" t="str">
        <f t="shared" si="249"/>
        <v>FALSO</v>
      </c>
      <c r="AJ1119" s="55">
        <f t="shared" si="250"/>
        <v>0</v>
      </c>
      <c r="AK1119" s="93" t="str">
        <f t="shared" si="251"/>
        <v/>
      </c>
      <c r="AL1119" s="96" t="str">
        <f t="shared" si="252"/>
        <v/>
      </c>
      <c r="AM1119" s="93" t="str">
        <f t="shared" si="253"/>
        <v/>
      </c>
      <c r="AN1119" s="96" t="str">
        <f t="shared" si="254"/>
        <v/>
      </c>
      <c r="AO1119" s="93" t="str">
        <f t="shared" si="255"/>
        <v/>
      </c>
      <c r="AP1119" s="96" t="str">
        <f t="shared" si="256"/>
        <v/>
      </c>
      <c r="AQ1119" s="93" t="str">
        <f t="shared" si="257"/>
        <v/>
      </c>
      <c r="AR1119" s="96" t="str">
        <f t="shared" si="258"/>
        <v/>
      </c>
      <c r="AS1119" s="93" t="str">
        <f t="shared" si="259"/>
        <v/>
      </c>
      <c r="AT1119" s="96" t="str">
        <f t="shared" si="260"/>
        <v/>
      </c>
      <c r="AU1119" s="93" t="str">
        <f t="shared" si="261"/>
        <v/>
      </c>
    </row>
    <row r="1120" spans="1:47" x14ac:dyDescent="0.3">
      <c r="A1120" t="s">
        <v>84</v>
      </c>
      <c r="B1120" s="164" t="s">
        <v>3687</v>
      </c>
      <c r="C1120" t="s">
        <v>3564</v>
      </c>
      <c r="D1120" t="s">
        <v>1151</v>
      </c>
      <c r="E1120" t="s">
        <v>90</v>
      </c>
      <c r="F1120" t="s">
        <v>3178</v>
      </c>
      <c r="H1120" t="s">
        <v>3688</v>
      </c>
      <c r="J1120">
        <v>900</v>
      </c>
      <c r="L1120" t="s">
        <v>91</v>
      </c>
      <c r="O1120" t="s">
        <v>135</v>
      </c>
      <c r="P1120" s="33">
        <v>46238.669444444444</v>
      </c>
      <c r="Q1120" s="33">
        <v>46237</v>
      </c>
      <c r="R1120" s="33">
        <v>46239</v>
      </c>
      <c r="AH1120" s="55">
        <f t="shared" si="248"/>
        <v>0.25</v>
      </c>
      <c r="AI1120" s="55" t="str">
        <f t="shared" si="249"/>
        <v>FALSO</v>
      </c>
      <c r="AJ1120" s="55">
        <f t="shared" si="250"/>
        <v>0</v>
      </c>
      <c r="AK1120" s="93" t="str">
        <f t="shared" si="251"/>
        <v/>
      </c>
      <c r="AL1120" s="96" t="str">
        <f t="shared" si="252"/>
        <v/>
      </c>
      <c r="AM1120" s="93" t="str">
        <f t="shared" si="253"/>
        <v/>
      </c>
      <c r="AN1120" s="96" t="str">
        <f t="shared" si="254"/>
        <v/>
      </c>
      <c r="AO1120" s="93" t="str">
        <f t="shared" si="255"/>
        <v/>
      </c>
      <c r="AP1120" s="96" t="str">
        <f t="shared" si="256"/>
        <v/>
      </c>
      <c r="AQ1120" s="93" t="str">
        <f t="shared" si="257"/>
        <v/>
      </c>
      <c r="AR1120" s="96" t="str">
        <f t="shared" si="258"/>
        <v/>
      </c>
      <c r="AS1120" s="93" t="str">
        <f t="shared" si="259"/>
        <v/>
      </c>
      <c r="AT1120" s="96" t="str">
        <f t="shared" si="260"/>
        <v/>
      </c>
      <c r="AU1120" s="93" t="str">
        <f t="shared" si="261"/>
        <v/>
      </c>
    </row>
    <row r="1121" spans="1:47" x14ac:dyDescent="0.3">
      <c r="A1121" t="s">
        <v>84</v>
      </c>
      <c r="B1121" s="164" t="s">
        <v>3689</v>
      </c>
      <c r="C1121" t="s">
        <v>3564</v>
      </c>
      <c r="D1121" t="s">
        <v>1151</v>
      </c>
      <c r="E1121" t="s">
        <v>90</v>
      </c>
      <c r="F1121" t="s">
        <v>3178</v>
      </c>
      <c r="H1121" t="s">
        <v>3690</v>
      </c>
      <c r="J1121">
        <v>600</v>
      </c>
      <c r="L1121" t="s">
        <v>91</v>
      </c>
      <c r="O1121" t="s">
        <v>135</v>
      </c>
      <c r="P1121" s="33">
        <v>46238.665972222225</v>
      </c>
      <c r="Q1121" s="33">
        <v>46237</v>
      </c>
      <c r="R1121" s="33">
        <v>46239</v>
      </c>
      <c r="AH1121" s="55">
        <f t="shared" si="248"/>
        <v>0.16666666666666666</v>
      </c>
      <c r="AI1121" s="55" t="str">
        <f t="shared" si="249"/>
        <v>FALSO</v>
      </c>
      <c r="AJ1121" s="55">
        <f t="shared" si="250"/>
        <v>0</v>
      </c>
      <c r="AK1121" s="93" t="str">
        <f t="shared" si="251"/>
        <v/>
      </c>
      <c r="AL1121" s="96" t="str">
        <f t="shared" si="252"/>
        <v/>
      </c>
      <c r="AM1121" s="93" t="str">
        <f t="shared" si="253"/>
        <v/>
      </c>
      <c r="AN1121" s="96" t="str">
        <f t="shared" si="254"/>
        <v/>
      </c>
      <c r="AO1121" s="93" t="str">
        <f t="shared" si="255"/>
        <v/>
      </c>
      <c r="AP1121" s="96" t="str">
        <f t="shared" si="256"/>
        <v/>
      </c>
      <c r="AQ1121" s="93" t="str">
        <f t="shared" si="257"/>
        <v/>
      </c>
      <c r="AR1121" s="96" t="str">
        <f t="shared" si="258"/>
        <v/>
      </c>
      <c r="AS1121" s="93" t="str">
        <f t="shared" si="259"/>
        <v/>
      </c>
      <c r="AT1121" s="96" t="str">
        <f t="shared" si="260"/>
        <v/>
      </c>
      <c r="AU1121" s="93" t="str">
        <f t="shared" si="261"/>
        <v/>
      </c>
    </row>
    <row r="1122" spans="1:47" x14ac:dyDescent="0.3">
      <c r="A1122" t="s">
        <v>84</v>
      </c>
      <c r="B1122" s="164" t="s">
        <v>3691</v>
      </c>
      <c r="C1122" t="s">
        <v>3564</v>
      </c>
      <c r="D1122" t="s">
        <v>1151</v>
      </c>
      <c r="E1122" t="s">
        <v>90</v>
      </c>
      <c r="F1122" t="s">
        <v>3178</v>
      </c>
      <c r="H1122" t="s">
        <v>3692</v>
      </c>
      <c r="L1122" t="s">
        <v>91</v>
      </c>
      <c r="O1122" t="s">
        <v>135</v>
      </c>
      <c r="P1122" s="33">
        <v>46238.635416666664</v>
      </c>
      <c r="Q1122" s="33">
        <v>46237</v>
      </c>
      <c r="R1122" s="33">
        <v>46238</v>
      </c>
      <c r="AH1122" s="55" t="str">
        <f t="shared" si="248"/>
        <v/>
      </c>
      <c r="AI1122" s="55" t="str">
        <f t="shared" si="249"/>
        <v>FALSO</v>
      </c>
      <c r="AJ1122" s="55">
        <f t="shared" si="250"/>
        <v>0</v>
      </c>
      <c r="AK1122" s="93" t="str">
        <f t="shared" si="251"/>
        <v/>
      </c>
      <c r="AL1122" s="96" t="str">
        <f t="shared" si="252"/>
        <v/>
      </c>
      <c r="AM1122" s="93" t="str">
        <f t="shared" si="253"/>
        <v/>
      </c>
      <c r="AN1122" s="96" t="str">
        <f t="shared" si="254"/>
        <v/>
      </c>
      <c r="AO1122" s="93" t="str">
        <f t="shared" si="255"/>
        <v/>
      </c>
      <c r="AP1122" s="96" t="str">
        <f t="shared" si="256"/>
        <v/>
      </c>
      <c r="AQ1122" s="93" t="str">
        <f t="shared" si="257"/>
        <v/>
      </c>
      <c r="AR1122" s="96" t="str">
        <f t="shared" si="258"/>
        <v/>
      </c>
      <c r="AS1122" s="93" t="str">
        <f t="shared" si="259"/>
        <v/>
      </c>
      <c r="AT1122" s="96" t="str">
        <f t="shared" si="260"/>
        <v/>
      </c>
      <c r="AU1122" s="93" t="str">
        <f t="shared" si="261"/>
        <v/>
      </c>
    </row>
    <row r="1123" spans="1:47" x14ac:dyDescent="0.3">
      <c r="A1123" t="s">
        <v>84</v>
      </c>
      <c r="B1123" s="164" t="s">
        <v>3693</v>
      </c>
      <c r="C1123" t="s">
        <v>3564</v>
      </c>
      <c r="D1123" t="s">
        <v>1151</v>
      </c>
      <c r="E1123" t="s">
        <v>90</v>
      </c>
      <c r="F1123" t="s">
        <v>3178</v>
      </c>
      <c r="H1123" t="s">
        <v>3694</v>
      </c>
      <c r="J1123">
        <v>3600</v>
      </c>
      <c r="L1123" t="s">
        <v>91</v>
      </c>
      <c r="O1123" t="s">
        <v>94</v>
      </c>
      <c r="P1123" s="33">
        <v>46238.5</v>
      </c>
      <c r="Q1123" s="33">
        <v>46237</v>
      </c>
      <c r="R1123" s="33">
        <v>46239</v>
      </c>
      <c r="S1123" s="33">
        <v>46239</v>
      </c>
      <c r="AH1123" s="55">
        <f t="shared" si="248"/>
        <v>1</v>
      </c>
      <c r="AI1123" s="55" t="str">
        <f t="shared" si="249"/>
        <v>FALSO</v>
      </c>
      <c r="AJ1123" s="55">
        <f t="shared" si="250"/>
        <v>0</v>
      </c>
      <c r="AK1123" s="93" t="str">
        <f t="shared" si="251"/>
        <v/>
      </c>
      <c r="AL1123" s="96" t="str">
        <f t="shared" si="252"/>
        <v/>
      </c>
      <c r="AM1123" s="93" t="str">
        <f t="shared" si="253"/>
        <v/>
      </c>
      <c r="AN1123" s="96" t="str">
        <f t="shared" si="254"/>
        <v/>
      </c>
      <c r="AO1123" s="93" t="str">
        <f t="shared" si="255"/>
        <v/>
      </c>
      <c r="AP1123" s="96" t="str">
        <f t="shared" si="256"/>
        <v/>
      </c>
      <c r="AQ1123" s="93" t="str">
        <f t="shared" si="257"/>
        <v/>
      </c>
      <c r="AR1123" s="96" t="str">
        <f t="shared" si="258"/>
        <v/>
      </c>
      <c r="AS1123" s="93" t="str">
        <f t="shared" si="259"/>
        <v/>
      </c>
      <c r="AT1123" s="96" t="str">
        <f t="shared" si="260"/>
        <v/>
      </c>
      <c r="AU1123" s="93" t="str">
        <f t="shared" si="261"/>
        <v/>
      </c>
    </row>
    <row r="1124" spans="1:47" x14ac:dyDescent="0.3">
      <c r="A1124" t="s">
        <v>84</v>
      </c>
      <c r="B1124" s="164" t="s">
        <v>3695</v>
      </c>
      <c r="C1124" t="s">
        <v>3564</v>
      </c>
      <c r="D1124" t="s">
        <v>1151</v>
      </c>
      <c r="E1124" t="s">
        <v>90</v>
      </c>
      <c r="F1124" t="s">
        <v>3178</v>
      </c>
      <c r="H1124" t="s">
        <v>3696</v>
      </c>
      <c r="L1124" t="s">
        <v>91</v>
      </c>
      <c r="O1124" t="s">
        <v>94</v>
      </c>
      <c r="P1124" s="33">
        <v>46238.497916666667</v>
      </c>
      <c r="Q1124" s="33">
        <v>46237</v>
      </c>
      <c r="R1124" s="33">
        <v>46239</v>
      </c>
      <c r="S1124" s="33">
        <v>46239</v>
      </c>
      <c r="AH1124" s="55" t="str">
        <f t="shared" si="248"/>
        <v/>
      </c>
      <c r="AI1124" s="55" t="str">
        <f t="shared" si="249"/>
        <v>FALSO</v>
      </c>
      <c r="AJ1124" s="55">
        <f t="shared" si="250"/>
        <v>0</v>
      </c>
      <c r="AK1124" s="93" t="str">
        <f t="shared" si="251"/>
        <v/>
      </c>
      <c r="AL1124" s="96" t="str">
        <f t="shared" si="252"/>
        <v/>
      </c>
      <c r="AM1124" s="93" t="str">
        <f t="shared" si="253"/>
        <v/>
      </c>
      <c r="AN1124" s="96" t="str">
        <f t="shared" si="254"/>
        <v/>
      </c>
      <c r="AO1124" s="93" t="str">
        <f t="shared" si="255"/>
        <v/>
      </c>
      <c r="AP1124" s="96" t="str">
        <f t="shared" si="256"/>
        <v/>
      </c>
      <c r="AQ1124" s="93" t="str">
        <f t="shared" si="257"/>
        <v/>
      </c>
      <c r="AR1124" s="96" t="str">
        <f t="shared" si="258"/>
        <v/>
      </c>
      <c r="AS1124" s="93" t="str">
        <f t="shared" si="259"/>
        <v/>
      </c>
      <c r="AT1124" s="96" t="str">
        <f t="shared" si="260"/>
        <v/>
      </c>
      <c r="AU1124" s="93" t="str">
        <f t="shared" si="261"/>
        <v/>
      </c>
    </row>
    <row r="1125" spans="1:47" x14ac:dyDescent="0.3">
      <c r="A1125" t="s">
        <v>84</v>
      </c>
      <c r="B1125" s="164" t="s">
        <v>3697</v>
      </c>
      <c r="C1125" t="s">
        <v>3564</v>
      </c>
      <c r="D1125" t="s">
        <v>1151</v>
      </c>
      <c r="E1125" t="s">
        <v>90</v>
      </c>
      <c r="F1125" t="s">
        <v>3178</v>
      </c>
      <c r="H1125" t="s">
        <v>3698</v>
      </c>
      <c r="J1125">
        <v>50400</v>
      </c>
      <c r="L1125" t="s">
        <v>91</v>
      </c>
      <c r="O1125" t="s">
        <v>94</v>
      </c>
      <c r="P1125" s="33">
        <v>46238.443749999999</v>
      </c>
      <c r="Q1125" s="33">
        <v>46237</v>
      </c>
      <c r="R1125" s="33">
        <v>46239</v>
      </c>
      <c r="S1125" s="33">
        <v>46241</v>
      </c>
      <c r="AH1125" s="55">
        <f t="shared" si="248"/>
        <v>14</v>
      </c>
      <c r="AI1125" s="55" t="str">
        <f t="shared" si="249"/>
        <v>FALSO</v>
      </c>
      <c r="AJ1125" s="55">
        <f t="shared" si="250"/>
        <v>0</v>
      </c>
      <c r="AK1125" s="93" t="str">
        <f t="shared" si="251"/>
        <v/>
      </c>
      <c r="AL1125" s="96" t="str">
        <f t="shared" si="252"/>
        <v/>
      </c>
      <c r="AM1125" s="93" t="str">
        <f t="shared" si="253"/>
        <v/>
      </c>
      <c r="AN1125" s="96" t="str">
        <f t="shared" si="254"/>
        <v/>
      </c>
      <c r="AO1125" s="93" t="str">
        <f t="shared" si="255"/>
        <v/>
      </c>
      <c r="AP1125" s="96" t="str">
        <f t="shared" si="256"/>
        <v/>
      </c>
      <c r="AQ1125" s="93" t="str">
        <f t="shared" si="257"/>
        <v/>
      </c>
      <c r="AR1125" s="96" t="str">
        <f t="shared" si="258"/>
        <v/>
      </c>
      <c r="AS1125" s="93" t="str">
        <f t="shared" si="259"/>
        <v/>
      </c>
      <c r="AT1125" s="96" t="str">
        <f t="shared" si="260"/>
        <v/>
      </c>
      <c r="AU1125" s="93" t="str">
        <f t="shared" si="261"/>
        <v/>
      </c>
    </row>
    <row r="1126" spans="1:47" x14ac:dyDescent="0.3">
      <c r="A1126" t="s">
        <v>84</v>
      </c>
      <c r="B1126" s="164" t="s">
        <v>3699</v>
      </c>
      <c r="C1126" t="s">
        <v>3564</v>
      </c>
      <c r="D1126" t="s">
        <v>1151</v>
      </c>
      <c r="E1126" t="s">
        <v>90</v>
      </c>
      <c r="F1126" t="s">
        <v>3178</v>
      </c>
      <c r="H1126" t="s">
        <v>3700</v>
      </c>
      <c r="L1126" t="s">
        <v>91</v>
      </c>
      <c r="O1126" t="s">
        <v>135</v>
      </c>
      <c r="P1126" s="33">
        <v>46238.40625</v>
      </c>
      <c r="Q1126" s="33">
        <v>46237</v>
      </c>
      <c r="R1126" s="33">
        <v>46238</v>
      </c>
      <c r="AH1126" s="55" t="str">
        <f t="shared" si="248"/>
        <v/>
      </c>
      <c r="AI1126" s="55" t="str">
        <f t="shared" si="249"/>
        <v>FALSO</v>
      </c>
      <c r="AJ1126" s="55">
        <f t="shared" si="250"/>
        <v>0</v>
      </c>
      <c r="AK1126" s="93" t="str">
        <f t="shared" si="251"/>
        <v/>
      </c>
      <c r="AL1126" s="96" t="str">
        <f t="shared" si="252"/>
        <v/>
      </c>
      <c r="AM1126" s="93" t="str">
        <f t="shared" si="253"/>
        <v/>
      </c>
      <c r="AN1126" s="96" t="str">
        <f t="shared" si="254"/>
        <v/>
      </c>
      <c r="AO1126" s="93" t="str">
        <f t="shared" si="255"/>
        <v/>
      </c>
      <c r="AP1126" s="96" t="str">
        <f t="shared" si="256"/>
        <v/>
      </c>
      <c r="AQ1126" s="93" t="str">
        <f t="shared" si="257"/>
        <v/>
      </c>
      <c r="AR1126" s="96" t="str">
        <f t="shared" si="258"/>
        <v/>
      </c>
      <c r="AS1126" s="93" t="str">
        <f t="shared" si="259"/>
        <v/>
      </c>
      <c r="AT1126" s="96" t="str">
        <f t="shared" si="260"/>
        <v/>
      </c>
      <c r="AU1126" s="93" t="str">
        <f t="shared" si="261"/>
        <v/>
      </c>
    </row>
    <row r="1127" spans="1:47" x14ac:dyDescent="0.3">
      <c r="A1127" t="s">
        <v>84</v>
      </c>
      <c r="B1127" s="164" t="s">
        <v>3701</v>
      </c>
      <c r="C1127" t="s">
        <v>3564</v>
      </c>
      <c r="D1127" t="s">
        <v>1151</v>
      </c>
      <c r="E1127" t="s">
        <v>90</v>
      </c>
      <c r="F1127" t="s">
        <v>3178</v>
      </c>
      <c r="H1127" t="s">
        <v>3702</v>
      </c>
      <c r="J1127">
        <v>3600</v>
      </c>
      <c r="L1127" t="s">
        <v>91</v>
      </c>
      <c r="O1127" t="s">
        <v>135</v>
      </c>
      <c r="P1127" s="33">
        <v>46238.402777777781</v>
      </c>
      <c r="Q1127" s="33">
        <v>46237</v>
      </c>
      <c r="R1127" s="33">
        <v>46239</v>
      </c>
      <c r="S1127" s="33">
        <v>46239</v>
      </c>
      <c r="AH1127" s="55">
        <f t="shared" si="248"/>
        <v>1</v>
      </c>
      <c r="AI1127" s="55" t="str">
        <f t="shared" si="249"/>
        <v>FALSO</v>
      </c>
      <c r="AJ1127" s="55">
        <f t="shared" si="250"/>
        <v>0</v>
      </c>
      <c r="AK1127" s="93" t="str">
        <f t="shared" si="251"/>
        <v/>
      </c>
      <c r="AL1127" s="96" t="str">
        <f t="shared" si="252"/>
        <v/>
      </c>
      <c r="AM1127" s="93" t="str">
        <f t="shared" si="253"/>
        <v/>
      </c>
      <c r="AN1127" s="96" t="str">
        <f t="shared" si="254"/>
        <v/>
      </c>
      <c r="AO1127" s="93" t="str">
        <f t="shared" si="255"/>
        <v/>
      </c>
      <c r="AP1127" s="96" t="str">
        <f t="shared" si="256"/>
        <v/>
      </c>
      <c r="AQ1127" s="93" t="str">
        <f t="shared" si="257"/>
        <v/>
      </c>
      <c r="AR1127" s="96" t="str">
        <f t="shared" si="258"/>
        <v/>
      </c>
      <c r="AS1127" s="93" t="str">
        <f t="shared" si="259"/>
        <v/>
      </c>
      <c r="AT1127" s="96" t="str">
        <f t="shared" si="260"/>
        <v/>
      </c>
      <c r="AU1127" s="93" t="str">
        <f t="shared" si="261"/>
        <v/>
      </c>
    </row>
    <row r="1128" spans="1:47" x14ac:dyDescent="0.3">
      <c r="A1128" t="s">
        <v>84</v>
      </c>
      <c r="B1128" s="164" t="s">
        <v>3703</v>
      </c>
      <c r="C1128" t="s">
        <v>3564</v>
      </c>
      <c r="D1128" t="s">
        <v>1151</v>
      </c>
      <c r="E1128" t="s">
        <v>90</v>
      </c>
      <c r="F1128" t="s">
        <v>3178</v>
      </c>
      <c r="H1128" t="s">
        <v>3704</v>
      </c>
      <c r="L1128" t="s">
        <v>91</v>
      </c>
      <c r="O1128" t="s">
        <v>135</v>
      </c>
      <c r="P1128" s="33">
        <v>46238.398611111108</v>
      </c>
      <c r="Q1128" s="33">
        <v>46237</v>
      </c>
      <c r="R1128" s="33">
        <v>46238</v>
      </c>
      <c r="AH1128" s="55" t="str">
        <f t="shared" si="248"/>
        <v/>
      </c>
      <c r="AI1128" s="55" t="str">
        <f t="shared" si="249"/>
        <v>FALSO</v>
      </c>
      <c r="AJ1128" s="55">
        <f t="shared" si="250"/>
        <v>0</v>
      </c>
      <c r="AK1128" s="93" t="str">
        <f t="shared" si="251"/>
        <v/>
      </c>
      <c r="AL1128" s="96" t="str">
        <f t="shared" si="252"/>
        <v/>
      </c>
      <c r="AM1128" s="93" t="str">
        <f t="shared" si="253"/>
        <v/>
      </c>
      <c r="AN1128" s="96" t="str">
        <f t="shared" si="254"/>
        <v/>
      </c>
      <c r="AO1128" s="93" t="str">
        <f t="shared" si="255"/>
        <v/>
      </c>
      <c r="AP1128" s="96" t="str">
        <f t="shared" si="256"/>
        <v/>
      </c>
      <c r="AQ1128" s="93" t="str">
        <f t="shared" si="257"/>
        <v/>
      </c>
      <c r="AR1128" s="96" t="str">
        <f t="shared" si="258"/>
        <v/>
      </c>
      <c r="AS1128" s="93" t="str">
        <f t="shared" si="259"/>
        <v/>
      </c>
      <c r="AT1128" s="96" t="str">
        <f t="shared" si="260"/>
        <v/>
      </c>
      <c r="AU1128" s="93" t="str">
        <f t="shared" si="261"/>
        <v/>
      </c>
    </row>
    <row r="1129" spans="1:47" x14ac:dyDescent="0.3">
      <c r="A1129" t="s">
        <v>84</v>
      </c>
      <c r="B1129" s="164" t="s">
        <v>3705</v>
      </c>
      <c r="C1129" t="s">
        <v>3564</v>
      </c>
      <c r="D1129" t="s">
        <v>1151</v>
      </c>
      <c r="E1129" t="s">
        <v>90</v>
      </c>
      <c r="F1129" t="s">
        <v>3178</v>
      </c>
      <c r="H1129" t="s">
        <v>3706</v>
      </c>
      <c r="J1129">
        <v>3600</v>
      </c>
      <c r="L1129" t="s">
        <v>91</v>
      </c>
      <c r="O1129" t="s">
        <v>94</v>
      </c>
      <c r="P1129" s="33">
        <v>46238.37222222222</v>
      </c>
      <c r="Q1129" s="33">
        <v>46237</v>
      </c>
      <c r="R1129" s="33">
        <v>46239</v>
      </c>
      <c r="S1129" s="33">
        <v>46239</v>
      </c>
      <c r="AH1129" s="55">
        <f t="shared" si="248"/>
        <v>1</v>
      </c>
      <c r="AI1129" s="55" t="str">
        <f t="shared" si="249"/>
        <v>FALSO</v>
      </c>
      <c r="AJ1129" s="55">
        <f t="shared" si="250"/>
        <v>0</v>
      </c>
      <c r="AK1129" s="93" t="str">
        <f t="shared" si="251"/>
        <v/>
      </c>
      <c r="AL1129" s="96" t="str">
        <f t="shared" si="252"/>
        <v/>
      </c>
      <c r="AM1129" s="93" t="str">
        <f t="shared" si="253"/>
        <v/>
      </c>
      <c r="AN1129" s="96" t="str">
        <f t="shared" si="254"/>
        <v/>
      </c>
      <c r="AO1129" s="93" t="str">
        <f t="shared" si="255"/>
        <v/>
      </c>
      <c r="AP1129" s="96" t="str">
        <f t="shared" si="256"/>
        <v/>
      </c>
      <c r="AQ1129" s="93" t="str">
        <f t="shared" si="257"/>
        <v/>
      </c>
      <c r="AR1129" s="96" t="str">
        <f t="shared" si="258"/>
        <v/>
      </c>
      <c r="AS1129" s="93" t="str">
        <f t="shared" si="259"/>
        <v/>
      </c>
      <c r="AT1129" s="96" t="str">
        <f t="shared" si="260"/>
        <v/>
      </c>
      <c r="AU1129" s="93" t="str">
        <f t="shared" si="261"/>
        <v/>
      </c>
    </row>
    <row r="1130" spans="1:47" x14ac:dyDescent="0.3">
      <c r="A1130" t="s">
        <v>84</v>
      </c>
      <c r="B1130" s="164" t="s">
        <v>3707</v>
      </c>
      <c r="C1130" t="s">
        <v>3564</v>
      </c>
      <c r="D1130" t="s">
        <v>1151</v>
      </c>
      <c r="E1130" t="s">
        <v>90</v>
      </c>
      <c r="F1130" t="s">
        <v>3178</v>
      </c>
      <c r="H1130" t="s">
        <v>3708</v>
      </c>
      <c r="L1130" t="s">
        <v>91</v>
      </c>
      <c r="O1130" t="s">
        <v>135</v>
      </c>
      <c r="P1130" s="33">
        <v>46237.825694444444</v>
      </c>
      <c r="Q1130" s="33">
        <v>46237</v>
      </c>
      <c r="R1130" s="33">
        <v>46238</v>
      </c>
      <c r="AH1130" s="55" t="str">
        <f t="shared" si="248"/>
        <v/>
      </c>
      <c r="AI1130" s="55" t="str">
        <f t="shared" si="249"/>
        <v>FALSO</v>
      </c>
      <c r="AJ1130" s="55">
        <f t="shared" si="250"/>
        <v>0</v>
      </c>
      <c r="AK1130" s="93" t="str">
        <f t="shared" si="251"/>
        <v/>
      </c>
      <c r="AL1130" s="96" t="str">
        <f t="shared" si="252"/>
        <v/>
      </c>
      <c r="AM1130" s="93" t="str">
        <f t="shared" si="253"/>
        <v/>
      </c>
      <c r="AN1130" s="96" t="str">
        <f t="shared" si="254"/>
        <v/>
      </c>
      <c r="AO1130" s="93" t="str">
        <f t="shared" si="255"/>
        <v/>
      </c>
      <c r="AP1130" s="96" t="str">
        <f t="shared" si="256"/>
        <v/>
      </c>
      <c r="AQ1130" s="93" t="str">
        <f t="shared" si="257"/>
        <v/>
      </c>
      <c r="AR1130" s="96" t="str">
        <f t="shared" si="258"/>
        <v/>
      </c>
      <c r="AS1130" s="93" t="str">
        <f t="shared" si="259"/>
        <v/>
      </c>
      <c r="AT1130" s="96" t="str">
        <f t="shared" si="260"/>
        <v/>
      </c>
      <c r="AU1130" s="93" t="str">
        <f t="shared" si="261"/>
        <v/>
      </c>
    </row>
    <row r="1131" spans="1:47" x14ac:dyDescent="0.3">
      <c r="A1131" t="s">
        <v>84</v>
      </c>
      <c r="B1131" s="164" t="s">
        <v>3709</v>
      </c>
      <c r="C1131" t="s">
        <v>3564</v>
      </c>
      <c r="D1131" t="s">
        <v>1151</v>
      </c>
      <c r="E1131" t="s">
        <v>90</v>
      </c>
      <c r="F1131" t="s">
        <v>3178</v>
      </c>
      <c r="H1131" t="s">
        <v>3710</v>
      </c>
      <c r="L1131" t="s">
        <v>91</v>
      </c>
      <c r="O1131" t="s">
        <v>135</v>
      </c>
      <c r="P1131" s="33">
        <v>46237.648611111108</v>
      </c>
      <c r="Q1131" s="33">
        <v>46237</v>
      </c>
      <c r="R1131" s="33">
        <v>46238</v>
      </c>
      <c r="AH1131" s="55" t="str">
        <f t="shared" si="248"/>
        <v/>
      </c>
      <c r="AI1131" s="55" t="str">
        <f t="shared" si="249"/>
        <v>FALSO</v>
      </c>
      <c r="AJ1131" s="55">
        <f t="shared" si="250"/>
        <v>0</v>
      </c>
      <c r="AK1131" s="93" t="str">
        <f t="shared" si="251"/>
        <v/>
      </c>
      <c r="AL1131" s="96" t="str">
        <f t="shared" si="252"/>
        <v/>
      </c>
      <c r="AM1131" s="93" t="str">
        <f t="shared" si="253"/>
        <v/>
      </c>
      <c r="AN1131" s="96" t="str">
        <f t="shared" si="254"/>
        <v/>
      </c>
      <c r="AO1131" s="93" t="str">
        <f t="shared" si="255"/>
        <v/>
      </c>
      <c r="AP1131" s="96" t="str">
        <f t="shared" si="256"/>
        <v/>
      </c>
      <c r="AQ1131" s="93" t="str">
        <f t="shared" si="257"/>
        <v/>
      </c>
      <c r="AR1131" s="96" t="str">
        <f t="shared" si="258"/>
        <v/>
      </c>
      <c r="AS1131" s="93" t="str">
        <f t="shared" si="259"/>
        <v/>
      </c>
      <c r="AT1131" s="96" t="str">
        <f t="shared" si="260"/>
        <v/>
      </c>
      <c r="AU1131" s="93" t="str">
        <f t="shared" si="261"/>
        <v/>
      </c>
    </row>
    <row r="1132" spans="1:47" x14ac:dyDescent="0.3">
      <c r="A1132" t="s">
        <v>84</v>
      </c>
      <c r="B1132" s="164" t="s">
        <v>3711</v>
      </c>
      <c r="C1132" t="s">
        <v>3564</v>
      </c>
      <c r="D1132" t="s">
        <v>1151</v>
      </c>
      <c r="E1132" t="s">
        <v>90</v>
      </c>
      <c r="F1132" t="s">
        <v>3178</v>
      </c>
      <c r="H1132" t="s">
        <v>1950</v>
      </c>
      <c r="L1132" t="s">
        <v>91</v>
      </c>
      <c r="O1132" t="s">
        <v>135</v>
      </c>
      <c r="P1132" s="33">
        <v>46237.636111111111</v>
      </c>
      <c r="Q1132" s="33">
        <v>46237</v>
      </c>
      <c r="R1132" s="33">
        <v>46238</v>
      </c>
      <c r="AH1132" s="55" t="str">
        <f t="shared" si="248"/>
        <v/>
      </c>
      <c r="AI1132" s="55" t="str">
        <f t="shared" si="249"/>
        <v>FALSO</v>
      </c>
      <c r="AJ1132" s="55">
        <f t="shared" si="250"/>
        <v>0</v>
      </c>
      <c r="AK1132" s="93" t="str">
        <f t="shared" si="251"/>
        <v/>
      </c>
      <c r="AL1132" s="96" t="str">
        <f t="shared" si="252"/>
        <v/>
      </c>
      <c r="AM1132" s="93" t="str">
        <f t="shared" si="253"/>
        <v/>
      </c>
      <c r="AN1132" s="96" t="str">
        <f t="shared" si="254"/>
        <v/>
      </c>
      <c r="AO1132" s="93" t="str">
        <f t="shared" si="255"/>
        <v/>
      </c>
      <c r="AP1132" s="96" t="str">
        <f t="shared" si="256"/>
        <v/>
      </c>
      <c r="AQ1132" s="93" t="str">
        <f t="shared" si="257"/>
        <v/>
      </c>
      <c r="AR1132" s="96" t="str">
        <f t="shared" si="258"/>
        <v/>
      </c>
      <c r="AS1132" s="93" t="str">
        <f t="shared" si="259"/>
        <v/>
      </c>
      <c r="AT1132" s="96" t="str">
        <f t="shared" si="260"/>
        <v/>
      </c>
      <c r="AU1132" s="93" t="str">
        <f t="shared" si="261"/>
        <v/>
      </c>
    </row>
    <row r="1133" spans="1:47" x14ac:dyDescent="0.3">
      <c r="A1133" t="s">
        <v>84</v>
      </c>
      <c r="B1133" s="164" t="s">
        <v>3712</v>
      </c>
      <c r="C1133" t="s">
        <v>3564</v>
      </c>
      <c r="D1133" t="s">
        <v>1151</v>
      </c>
      <c r="E1133" t="s">
        <v>90</v>
      </c>
      <c r="F1133" t="s">
        <v>3178</v>
      </c>
      <c r="H1133" t="s">
        <v>3713</v>
      </c>
      <c r="J1133">
        <v>14400</v>
      </c>
      <c r="L1133" t="s">
        <v>91</v>
      </c>
      <c r="O1133" t="s">
        <v>135</v>
      </c>
      <c r="P1133" s="33">
        <v>46237.634722222225</v>
      </c>
      <c r="Q1133" s="33">
        <v>46237</v>
      </c>
      <c r="R1133" s="33">
        <v>46238</v>
      </c>
      <c r="AH1133" s="55">
        <f t="shared" si="248"/>
        <v>4</v>
      </c>
      <c r="AI1133" s="55" t="str">
        <f t="shared" si="249"/>
        <v>FALSO</v>
      </c>
      <c r="AJ1133" s="55">
        <f t="shared" si="250"/>
        <v>0</v>
      </c>
      <c r="AK1133" s="93" t="str">
        <f t="shared" si="251"/>
        <v/>
      </c>
      <c r="AL1133" s="96" t="str">
        <f t="shared" si="252"/>
        <v/>
      </c>
      <c r="AM1133" s="93" t="str">
        <f t="shared" si="253"/>
        <v/>
      </c>
      <c r="AN1133" s="96" t="str">
        <f t="shared" si="254"/>
        <v/>
      </c>
      <c r="AO1133" s="93" t="str">
        <f t="shared" si="255"/>
        <v/>
      </c>
      <c r="AP1133" s="96" t="str">
        <f t="shared" si="256"/>
        <v/>
      </c>
      <c r="AQ1133" s="93" t="str">
        <f t="shared" si="257"/>
        <v/>
      </c>
      <c r="AR1133" s="96" t="str">
        <f t="shared" si="258"/>
        <v/>
      </c>
      <c r="AS1133" s="93" t="str">
        <f t="shared" si="259"/>
        <v/>
      </c>
      <c r="AT1133" s="96" t="str">
        <f t="shared" si="260"/>
        <v/>
      </c>
      <c r="AU1133" s="93" t="str">
        <f t="shared" si="261"/>
        <v/>
      </c>
    </row>
    <row r="1134" spans="1:47" x14ac:dyDescent="0.3">
      <c r="A1134" t="s">
        <v>84</v>
      </c>
      <c r="B1134" s="164" t="s">
        <v>3714</v>
      </c>
      <c r="C1134" t="s">
        <v>3564</v>
      </c>
      <c r="D1134" t="s">
        <v>1151</v>
      </c>
      <c r="E1134" t="s">
        <v>90</v>
      </c>
      <c r="F1134" t="s">
        <v>3178</v>
      </c>
      <c r="H1134" t="s">
        <v>3715</v>
      </c>
      <c r="J1134">
        <v>7200</v>
      </c>
      <c r="L1134" t="s">
        <v>91</v>
      </c>
      <c r="O1134" t="s">
        <v>135</v>
      </c>
      <c r="P1134" s="33">
        <v>46237.617361111108</v>
      </c>
      <c r="Q1134" s="33">
        <v>46237</v>
      </c>
      <c r="R1134" s="33">
        <v>46238</v>
      </c>
      <c r="AH1134" s="55">
        <f t="shared" si="248"/>
        <v>2</v>
      </c>
      <c r="AI1134" s="55" t="str">
        <f t="shared" si="249"/>
        <v>FALSO</v>
      </c>
      <c r="AJ1134" s="55">
        <f t="shared" si="250"/>
        <v>0</v>
      </c>
      <c r="AK1134" s="93" t="str">
        <f t="shared" si="251"/>
        <v/>
      </c>
      <c r="AL1134" s="96" t="str">
        <f t="shared" si="252"/>
        <v/>
      </c>
      <c r="AM1134" s="93" t="str">
        <f t="shared" si="253"/>
        <v/>
      </c>
      <c r="AN1134" s="96" t="str">
        <f t="shared" si="254"/>
        <v/>
      </c>
      <c r="AO1134" s="93" t="str">
        <f t="shared" si="255"/>
        <v/>
      </c>
      <c r="AP1134" s="96" t="str">
        <f t="shared" si="256"/>
        <v/>
      </c>
      <c r="AQ1134" s="93" t="str">
        <f t="shared" si="257"/>
        <v/>
      </c>
      <c r="AR1134" s="96" t="str">
        <f t="shared" si="258"/>
        <v/>
      </c>
      <c r="AS1134" s="93" t="str">
        <f t="shared" si="259"/>
        <v/>
      </c>
      <c r="AT1134" s="96" t="str">
        <f t="shared" si="260"/>
        <v/>
      </c>
      <c r="AU1134" s="93" t="str">
        <f t="shared" si="261"/>
        <v/>
      </c>
    </row>
    <row r="1135" spans="1:47" x14ac:dyDescent="0.3">
      <c r="A1135" t="s">
        <v>84</v>
      </c>
      <c r="B1135" s="164" t="s">
        <v>3716</v>
      </c>
      <c r="C1135" t="s">
        <v>3564</v>
      </c>
      <c r="D1135" t="s">
        <v>1151</v>
      </c>
      <c r="E1135" t="s">
        <v>90</v>
      </c>
      <c r="F1135" t="s">
        <v>3178</v>
      </c>
      <c r="H1135" t="s">
        <v>3717</v>
      </c>
      <c r="L1135" t="s">
        <v>91</v>
      </c>
      <c r="O1135" t="s">
        <v>94</v>
      </c>
      <c r="P1135" s="33">
        <v>46237.604166666664</v>
      </c>
      <c r="Q1135" s="33">
        <v>46237</v>
      </c>
      <c r="R1135" s="33">
        <v>46237</v>
      </c>
      <c r="S1135" s="33">
        <v>46237</v>
      </c>
      <c r="AH1135" s="55" t="str">
        <f t="shared" si="248"/>
        <v/>
      </c>
      <c r="AI1135" s="55" t="str">
        <f t="shared" si="249"/>
        <v>FALSO</v>
      </c>
      <c r="AJ1135" s="55">
        <f t="shared" si="250"/>
        <v>0</v>
      </c>
      <c r="AK1135" s="93" t="str">
        <f t="shared" si="251"/>
        <v/>
      </c>
      <c r="AL1135" s="96" t="str">
        <f t="shared" si="252"/>
        <v/>
      </c>
      <c r="AM1135" s="93" t="str">
        <f t="shared" si="253"/>
        <v/>
      </c>
      <c r="AN1135" s="96" t="str">
        <f t="shared" si="254"/>
        <v/>
      </c>
      <c r="AO1135" s="93" t="str">
        <f t="shared" si="255"/>
        <v/>
      </c>
      <c r="AP1135" s="96" t="str">
        <f t="shared" si="256"/>
        <v/>
      </c>
      <c r="AQ1135" s="93" t="str">
        <f t="shared" si="257"/>
        <v/>
      </c>
      <c r="AR1135" s="96" t="str">
        <f t="shared" si="258"/>
        <v/>
      </c>
      <c r="AS1135" s="93" t="str">
        <f t="shared" si="259"/>
        <v/>
      </c>
      <c r="AT1135" s="96" t="str">
        <f t="shared" si="260"/>
        <v/>
      </c>
      <c r="AU1135" s="93" t="str">
        <f t="shared" si="261"/>
        <v/>
      </c>
    </row>
    <row r="1136" spans="1:47" x14ac:dyDescent="0.3">
      <c r="A1136" t="s">
        <v>84</v>
      </c>
      <c r="B1136" s="164" t="s">
        <v>3718</v>
      </c>
      <c r="C1136" t="s">
        <v>3564</v>
      </c>
      <c r="D1136" t="s">
        <v>1151</v>
      </c>
      <c r="E1136" t="s">
        <v>90</v>
      </c>
      <c r="F1136" t="s">
        <v>3178</v>
      </c>
      <c r="H1136" t="s">
        <v>3719</v>
      </c>
      <c r="L1136" t="s">
        <v>91</v>
      </c>
      <c r="O1136" t="s">
        <v>135</v>
      </c>
      <c r="P1136" s="33">
        <v>46237.592361111114</v>
      </c>
      <c r="Q1136" s="33">
        <v>46237</v>
      </c>
      <c r="R1136" s="33">
        <v>46237</v>
      </c>
      <c r="AH1136" s="55" t="str">
        <f t="shared" si="248"/>
        <v/>
      </c>
      <c r="AI1136" s="55" t="str">
        <f t="shared" si="249"/>
        <v>FALSO</v>
      </c>
      <c r="AJ1136" s="55">
        <f t="shared" si="250"/>
        <v>0</v>
      </c>
      <c r="AK1136" s="93" t="str">
        <f t="shared" si="251"/>
        <v/>
      </c>
      <c r="AL1136" s="96" t="str">
        <f t="shared" si="252"/>
        <v/>
      </c>
      <c r="AM1136" s="93" t="str">
        <f t="shared" si="253"/>
        <v/>
      </c>
      <c r="AN1136" s="96" t="str">
        <f t="shared" si="254"/>
        <v/>
      </c>
      <c r="AO1136" s="93" t="str">
        <f t="shared" si="255"/>
        <v/>
      </c>
      <c r="AP1136" s="96" t="str">
        <f t="shared" si="256"/>
        <v/>
      </c>
      <c r="AQ1136" s="93" t="str">
        <f t="shared" si="257"/>
        <v/>
      </c>
      <c r="AR1136" s="96" t="str">
        <f t="shared" si="258"/>
        <v/>
      </c>
      <c r="AS1136" s="93" t="str">
        <f t="shared" si="259"/>
        <v/>
      </c>
      <c r="AT1136" s="96" t="str">
        <f t="shared" si="260"/>
        <v/>
      </c>
      <c r="AU1136" s="93" t="str">
        <f t="shared" si="261"/>
        <v/>
      </c>
    </row>
    <row r="1137" spans="1:47" x14ac:dyDescent="0.3">
      <c r="A1137" t="s">
        <v>84</v>
      </c>
      <c r="B1137" s="164" t="s">
        <v>3720</v>
      </c>
      <c r="C1137" t="s">
        <v>3564</v>
      </c>
      <c r="D1137" t="s">
        <v>1151</v>
      </c>
      <c r="E1137" t="s">
        <v>90</v>
      </c>
      <c r="F1137" t="s">
        <v>3178</v>
      </c>
      <c r="H1137" t="s">
        <v>3721</v>
      </c>
      <c r="J1137">
        <v>900</v>
      </c>
      <c r="L1137" t="s">
        <v>91</v>
      </c>
      <c r="O1137" t="s">
        <v>135</v>
      </c>
      <c r="P1137" s="33">
        <v>46237.543055555558</v>
      </c>
      <c r="Q1137" s="33">
        <v>46237</v>
      </c>
      <c r="R1137" s="33">
        <v>46239</v>
      </c>
      <c r="S1137" s="33">
        <v>46239</v>
      </c>
      <c r="AH1137" s="55">
        <f t="shared" si="248"/>
        <v>0.25</v>
      </c>
      <c r="AI1137" s="55" t="str">
        <f t="shared" si="249"/>
        <v>FALSO</v>
      </c>
      <c r="AJ1137" s="55">
        <f t="shared" si="250"/>
        <v>0</v>
      </c>
      <c r="AK1137" s="93" t="str">
        <f t="shared" si="251"/>
        <v/>
      </c>
      <c r="AL1137" s="96" t="str">
        <f t="shared" si="252"/>
        <v/>
      </c>
      <c r="AM1137" s="93" t="str">
        <f t="shared" si="253"/>
        <v/>
      </c>
      <c r="AN1137" s="96" t="str">
        <f t="shared" si="254"/>
        <v/>
      </c>
      <c r="AO1137" s="93" t="str">
        <f t="shared" si="255"/>
        <v/>
      </c>
      <c r="AP1137" s="96" t="str">
        <f t="shared" si="256"/>
        <v/>
      </c>
      <c r="AQ1137" s="93" t="str">
        <f t="shared" si="257"/>
        <v/>
      </c>
      <c r="AR1137" s="96" t="str">
        <f t="shared" si="258"/>
        <v/>
      </c>
      <c r="AS1137" s="93" t="str">
        <f t="shared" si="259"/>
        <v/>
      </c>
      <c r="AT1137" s="96" t="str">
        <f t="shared" si="260"/>
        <v/>
      </c>
      <c r="AU1137" s="93" t="str">
        <f t="shared" si="261"/>
        <v/>
      </c>
    </row>
    <row r="1138" spans="1:47" x14ac:dyDescent="0.3">
      <c r="A1138" t="s">
        <v>84</v>
      </c>
      <c r="B1138" s="164" t="s">
        <v>3722</v>
      </c>
      <c r="C1138" t="s">
        <v>3564</v>
      </c>
      <c r="D1138" t="s">
        <v>1151</v>
      </c>
      <c r="E1138" t="s">
        <v>90</v>
      </c>
      <c r="F1138" t="s">
        <v>3178</v>
      </c>
      <c r="H1138" t="s">
        <v>3723</v>
      </c>
      <c r="L1138" t="s">
        <v>91</v>
      </c>
      <c r="O1138" t="s">
        <v>135</v>
      </c>
      <c r="P1138" s="33">
        <v>46237.473611111112</v>
      </c>
      <c r="Q1138" s="33">
        <v>46237</v>
      </c>
      <c r="R1138" s="33">
        <v>46237</v>
      </c>
      <c r="AH1138" s="55" t="str">
        <f t="shared" si="248"/>
        <v/>
      </c>
      <c r="AI1138" s="55" t="str">
        <f t="shared" si="249"/>
        <v>FALSO</v>
      </c>
      <c r="AJ1138" s="55">
        <f t="shared" si="250"/>
        <v>0</v>
      </c>
      <c r="AK1138" s="93" t="str">
        <f t="shared" si="251"/>
        <v/>
      </c>
      <c r="AL1138" s="96" t="str">
        <f t="shared" si="252"/>
        <v/>
      </c>
      <c r="AM1138" s="93" t="str">
        <f t="shared" si="253"/>
        <v/>
      </c>
      <c r="AN1138" s="96" t="str">
        <f t="shared" si="254"/>
        <v/>
      </c>
      <c r="AO1138" s="93" t="str">
        <f t="shared" si="255"/>
        <v/>
      </c>
      <c r="AP1138" s="96" t="str">
        <f t="shared" si="256"/>
        <v/>
      </c>
      <c r="AQ1138" s="93" t="str">
        <f t="shared" si="257"/>
        <v/>
      </c>
      <c r="AR1138" s="96" t="str">
        <f t="shared" si="258"/>
        <v/>
      </c>
      <c r="AS1138" s="93" t="str">
        <f t="shared" si="259"/>
        <v/>
      </c>
      <c r="AT1138" s="96" t="str">
        <f t="shared" si="260"/>
        <v/>
      </c>
      <c r="AU1138" s="93" t="str">
        <f t="shared" si="261"/>
        <v/>
      </c>
    </row>
    <row r="1139" spans="1:47" x14ac:dyDescent="0.3">
      <c r="A1139" t="s">
        <v>84</v>
      </c>
      <c r="B1139" s="164" t="s">
        <v>3724</v>
      </c>
      <c r="C1139" t="s">
        <v>3564</v>
      </c>
      <c r="D1139" t="s">
        <v>1151</v>
      </c>
      <c r="E1139" t="s">
        <v>90</v>
      </c>
      <c r="F1139" t="s">
        <v>3178</v>
      </c>
      <c r="H1139" t="s">
        <v>3725</v>
      </c>
      <c r="J1139">
        <v>1800</v>
      </c>
      <c r="L1139" t="s">
        <v>91</v>
      </c>
      <c r="O1139" t="s">
        <v>94</v>
      </c>
      <c r="P1139" s="33">
        <v>46237.447222222225</v>
      </c>
      <c r="Q1139" s="33">
        <v>46237</v>
      </c>
      <c r="R1139" s="33">
        <v>46239</v>
      </c>
      <c r="S1139" s="33">
        <v>46239</v>
      </c>
      <c r="AH1139" s="55">
        <f t="shared" si="248"/>
        <v>0.5</v>
      </c>
      <c r="AI1139" s="55" t="str">
        <f t="shared" si="249"/>
        <v>FALSO</v>
      </c>
      <c r="AJ1139" s="55">
        <f t="shared" si="250"/>
        <v>0</v>
      </c>
      <c r="AK1139" s="93" t="str">
        <f t="shared" si="251"/>
        <v/>
      </c>
      <c r="AL1139" s="96" t="str">
        <f t="shared" si="252"/>
        <v/>
      </c>
      <c r="AM1139" s="93" t="str">
        <f t="shared" si="253"/>
        <v/>
      </c>
      <c r="AN1139" s="96" t="str">
        <f t="shared" si="254"/>
        <v/>
      </c>
      <c r="AO1139" s="93" t="str">
        <f t="shared" si="255"/>
        <v/>
      </c>
      <c r="AP1139" s="96" t="str">
        <f t="shared" si="256"/>
        <v/>
      </c>
      <c r="AQ1139" s="93" t="str">
        <f t="shared" si="257"/>
        <v/>
      </c>
      <c r="AR1139" s="96" t="str">
        <f t="shared" si="258"/>
        <v/>
      </c>
      <c r="AS1139" s="93" t="str">
        <f t="shared" si="259"/>
        <v/>
      </c>
      <c r="AT1139" s="96" t="str">
        <f t="shared" si="260"/>
        <v/>
      </c>
      <c r="AU1139" s="93" t="str">
        <f t="shared" si="261"/>
        <v/>
      </c>
    </row>
    <row r="1140" spans="1:47" x14ac:dyDescent="0.3">
      <c r="A1140" t="s">
        <v>84</v>
      </c>
      <c r="B1140" s="164" t="s">
        <v>3726</v>
      </c>
      <c r="C1140" t="s">
        <v>3564</v>
      </c>
      <c r="D1140" t="s">
        <v>1151</v>
      </c>
      <c r="E1140" t="s">
        <v>90</v>
      </c>
      <c r="F1140" t="s">
        <v>3178</v>
      </c>
      <c r="H1140" t="s">
        <v>3727</v>
      </c>
      <c r="L1140" t="s">
        <v>91</v>
      </c>
      <c r="O1140" t="s">
        <v>94</v>
      </c>
      <c r="P1140" s="33">
        <v>46234.789583333331</v>
      </c>
      <c r="Q1140" s="33">
        <v>46237</v>
      </c>
      <c r="R1140" s="33">
        <v>46237</v>
      </c>
      <c r="S1140" s="33">
        <v>46237</v>
      </c>
      <c r="AH1140" s="55" t="str">
        <f t="shared" si="248"/>
        <v/>
      </c>
      <c r="AI1140" s="55" t="str">
        <f t="shared" si="249"/>
        <v>FALSO</v>
      </c>
      <c r="AJ1140" s="55">
        <f t="shared" si="250"/>
        <v>0</v>
      </c>
      <c r="AK1140" s="93" t="str">
        <f t="shared" si="251"/>
        <v/>
      </c>
      <c r="AL1140" s="96" t="str">
        <f t="shared" si="252"/>
        <v/>
      </c>
      <c r="AM1140" s="93" t="str">
        <f t="shared" si="253"/>
        <v/>
      </c>
      <c r="AN1140" s="96" t="str">
        <f t="shared" si="254"/>
        <v/>
      </c>
      <c r="AO1140" s="93" t="str">
        <f t="shared" si="255"/>
        <v/>
      </c>
      <c r="AP1140" s="96" t="str">
        <f t="shared" si="256"/>
        <v/>
      </c>
      <c r="AQ1140" s="93" t="str">
        <f t="shared" si="257"/>
        <v/>
      </c>
      <c r="AR1140" s="96" t="str">
        <f t="shared" si="258"/>
        <v/>
      </c>
      <c r="AS1140" s="93" t="str">
        <f t="shared" si="259"/>
        <v/>
      </c>
      <c r="AT1140" s="96" t="str">
        <f t="shared" si="260"/>
        <v/>
      </c>
      <c r="AU1140" s="93" t="str">
        <f t="shared" si="261"/>
        <v/>
      </c>
    </row>
    <row r="1141" spans="1:47" x14ac:dyDescent="0.3">
      <c r="A1141" t="s">
        <v>84</v>
      </c>
      <c r="B1141" s="164" t="s">
        <v>3728</v>
      </c>
      <c r="C1141" t="s">
        <v>3564</v>
      </c>
      <c r="D1141" t="s">
        <v>1151</v>
      </c>
      <c r="E1141" t="s">
        <v>90</v>
      </c>
      <c r="F1141" t="s">
        <v>3178</v>
      </c>
      <c r="H1141" t="s">
        <v>3729</v>
      </c>
      <c r="J1141">
        <v>1800</v>
      </c>
      <c r="L1141" t="s">
        <v>91</v>
      </c>
      <c r="O1141" t="s">
        <v>135</v>
      </c>
      <c r="P1141" s="33">
        <v>46234.779166666667</v>
      </c>
      <c r="Q1141" s="33">
        <v>46237</v>
      </c>
      <c r="R1141" s="33">
        <v>46237</v>
      </c>
      <c r="AH1141" s="55">
        <f t="shared" si="248"/>
        <v>0.5</v>
      </c>
      <c r="AI1141" s="55" t="str">
        <f t="shared" si="249"/>
        <v>FALSO</v>
      </c>
      <c r="AJ1141" s="55">
        <f t="shared" si="250"/>
        <v>0</v>
      </c>
      <c r="AK1141" s="93" t="str">
        <f t="shared" si="251"/>
        <v/>
      </c>
      <c r="AL1141" s="96" t="str">
        <f t="shared" si="252"/>
        <v/>
      </c>
      <c r="AM1141" s="93" t="str">
        <f t="shared" si="253"/>
        <v/>
      </c>
      <c r="AN1141" s="96" t="str">
        <f t="shared" si="254"/>
        <v/>
      </c>
      <c r="AO1141" s="93" t="str">
        <f t="shared" si="255"/>
        <v/>
      </c>
      <c r="AP1141" s="96" t="str">
        <f t="shared" si="256"/>
        <v/>
      </c>
      <c r="AQ1141" s="93" t="str">
        <f t="shared" si="257"/>
        <v/>
      </c>
      <c r="AR1141" s="96" t="str">
        <f t="shared" si="258"/>
        <v/>
      </c>
      <c r="AS1141" s="93" t="str">
        <f t="shared" si="259"/>
        <v/>
      </c>
      <c r="AT1141" s="96" t="str">
        <f t="shared" si="260"/>
        <v/>
      </c>
      <c r="AU1141" s="93" t="str">
        <f t="shared" si="261"/>
        <v/>
      </c>
    </row>
    <row r="1142" spans="1:47" x14ac:dyDescent="0.3">
      <c r="A1142" t="s">
        <v>84</v>
      </c>
      <c r="B1142" s="164" t="s">
        <v>3730</v>
      </c>
      <c r="C1142" t="s">
        <v>3731</v>
      </c>
      <c r="D1142" t="s">
        <v>1151</v>
      </c>
      <c r="E1142" t="s">
        <v>90</v>
      </c>
      <c r="F1142" t="s">
        <v>3178</v>
      </c>
      <c r="H1142" t="s">
        <v>3732</v>
      </c>
      <c r="L1142" t="s">
        <v>91</v>
      </c>
      <c r="O1142" t="s">
        <v>135</v>
      </c>
      <c r="P1142" s="33">
        <v>46234.662499999999</v>
      </c>
      <c r="Q1142" s="33">
        <v>46223</v>
      </c>
      <c r="R1142" s="33">
        <v>46234</v>
      </c>
      <c r="AH1142" s="55" t="str">
        <f t="shared" si="248"/>
        <v/>
      </c>
      <c r="AI1142" s="55" t="str">
        <f t="shared" si="249"/>
        <v>FALSO</v>
      </c>
      <c r="AJ1142" s="55">
        <f t="shared" si="250"/>
        <v>0</v>
      </c>
      <c r="AK1142" s="93" t="str">
        <f t="shared" si="251"/>
        <v/>
      </c>
      <c r="AL1142" s="96" t="str">
        <f t="shared" si="252"/>
        <v/>
      </c>
      <c r="AM1142" s="93" t="str">
        <f t="shared" si="253"/>
        <v/>
      </c>
      <c r="AN1142" s="96" t="str">
        <f t="shared" si="254"/>
        <v/>
      </c>
      <c r="AO1142" s="93" t="str">
        <f t="shared" si="255"/>
        <v/>
      </c>
      <c r="AP1142" s="96" t="str">
        <f t="shared" si="256"/>
        <v/>
      </c>
      <c r="AQ1142" s="93" t="str">
        <f t="shared" si="257"/>
        <v/>
      </c>
      <c r="AR1142" s="96" t="str">
        <f t="shared" si="258"/>
        <v/>
      </c>
      <c r="AS1142" s="93" t="str">
        <f t="shared" si="259"/>
        <v/>
      </c>
      <c r="AT1142" s="96" t="str">
        <f t="shared" si="260"/>
        <v/>
      </c>
      <c r="AU1142" s="93" t="str">
        <f t="shared" si="261"/>
        <v/>
      </c>
    </row>
    <row r="1143" spans="1:47" x14ac:dyDescent="0.3">
      <c r="A1143" t="s">
        <v>84</v>
      </c>
      <c r="B1143" s="164" t="s">
        <v>3733</v>
      </c>
      <c r="C1143" t="s">
        <v>3731</v>
      </c>
      <c r="D1143" t="s">
        <v>1151</v>
      </c>
      <c r="E1143" t="s">
        <v>90</v>
      </c>
      <c r="F1143" t="s">
        <v>3178</v>
      </c>
      <c r="H1143" t="s">
        <v>3734</v>
      </c>
      <c r="L1143" t="s">
        <v>91</v>
      </c>
      <c r="O1143" t="s">
        <v>135</v>
      </c>
      <c r="P1143" s="33">
        <v>46234.645833333336</v>
      </c>
      <c r="Q1143" s="33">
        <v>46223</v>
      </c>
      <c r="R1143" s="33">
        <v>46234</v>
      </c>
      <c r="AH1143" s="55" t="str">
        <f t="shared" si="248"/>
        <v/>
      </c>
      <c r="AI1143" s="55" t="str">
        <f t="shared" si="249"/>
        <v>FALSO</v>
      </c>
      <c r="AJ1143" s="55">
        <f t="shared" si="250"/>
        <v>0</v>
      </c>
      <c r="AK1143" s="93" t="str">
        <f t="shared" si="251"/>
        <v/>
      </c>
      <c r="AL1143" s="96" t="str">
        <f t="shared" si="252"/>
        <v/>
      </c>
      <c r="AM1143" s="93" t="str">
        <f t="shared" si="253"/>
        <v/>
      </c>
      <c r="AN1143" s="96" t="str">
        <f t="shared" si="254"/>
        <v/>
      </c>
      <c r="AO1143" s="93" t="str">
        <f t="shared" si="255"/>
        <v/>
      </c>
      <c r="AP1143" s="96" t="str">
        <f t="shared" si="256"/>
        <v/>
      </c>
      <c r="AQ1143" s="93" t="str">
        <f t="shared" si="257"/>
        <v/>
      </c>
      <c r="AR1143" s="96" t="str">
        <f t="shared" si="258"/>
        <v/>
      </c>
      <c r="AS1143" s="93" t="str">
        <f t="shared" si="259"/>
        <v/>
      </c>
      <c r="AT1143" s="96" t="str">
        <f t="shared" si="260"/>
        <v/>
      </c>
      <c r="AU1143" s="93" t="str">
        <f t="shared" si="261"/>
        <v/>
      </c>
    </row>
    <row r="1144" spans="1:47" x14ac:dyDescent="0.3">
      <c r="A1144" t="s">
        <v>84</v>
      </c>
      <c r="B1144" s="164" t="s">
        <v>3735</v>
      </c>
      <c r="C1144" t="s">
        <v>3736</v>
      </c>
      <c r="D1144" t="s">
        <v>1151</v>
      </c>
      <c r="E1144" t="s">
        <v>90</v>
      </c>
      <c r="F1144" t="s">
        <v>3178</v>
      </c>
      <c r="H1144" t="s">
        <v>3721</v>
      </c>
      <c r="J1144">
        <v>1800</v>
      </c>
      <c r="L1144" t="s">
        <v>91</v>
      </c>
      <c r="O1144" t="s">
        <v>94</v>
      </c>
      <c r="P1144" s="33">
        <v>46234.62222222222</v>
      </c>
      <c r="Q1144" s="33">
        <v>46223</v>
      </c>
      <c r="R1144" s="33">
        <v>46237</v>
      </c>
      <c r="S1144" s="33">
        <v>46237</v>
      </c>
      <c r="AH1144" s="55">
        <f t="shared" si="248"/>
        <v>0.5</v>
      </c>
      <c r="AI1144" s="55" t="str">
        <f t="shared" si="249"/>
        <v>FALSO</v>
      </c>
      <c r="AJ1144" s="55">
        <f t="shared" si="250"/>
        <v>0</v>
      </c>
      <c r="AK1144" s="93" t="str">
        <f t="shared" si="251"/>
        <v/>
      </c>
      <c r="AL1144" s="96" t="str">
        <f t="shared" si="252"/>
        <v/>
      </c>
      <c r="AM1144" s="93" t="str">
        <f t="shared" si="253"/>
        <v/>
      </c>
      <c r="AN1144" s="96" t="str">
        <f t="shared" si="254"/>
        <v/>
      </c>
      <c r="AO1144" s="93" t="str">
        <f t="shared" si="255"/>
        <v/>
      </c>
      <c r="AP1144" s="96" t="str">
        <f t="shared" si="256"/>
        <v/>
      </c>
      <c r="AQ1144" s="93" t="str">
        <f t="shared" si="257"/>
        <v/>
      </c>
      <c r="AR1144" s="96" t="str">
        <f t="shared" si="258"/>
        <v/>
      </c>
      <c r="AS1144" s="93" t="str">
        <f t="shared" si="259"/>
        <v/>
      </c>
      <c r="AT1144" s="96" t="str">
        <f t="shared" si="260"/>
        <v/>
      </c>
      <c r="AU1144" s="93" t="str">
        <f t="shared" si="261"/>
        <v/>
      </c>
    </row>
    <row r="1145" spans="1:47" x14ac:dyDescent="0.3">
      <c r="A1145" t="s">
        <v>84</v>
      </c>
      <c r="B1145" s="164" t="s">
        <v>3737</v>
      </c>
      <c r="C1145" t="s">
        <v>3731</v>
      </c>
      <c r="D1145" t="s">
        <v>1151</v>
      </c>
      <c r="E1145" t="s">
        <v>90</v>
      </c>
      <c r="F1145" t="s">
        <v>3178</v>
      </c>
      <c r="H1145" t="s">
        <v>3738</v>
      </c>
      <c r="L1145" t="s">
        <v>91</v>
      </c>
      <c r="O1145" t="s">
        <v>135</v>
      </c>
      <c r="P1145" s="33">
        <v>46234.580555555556</v>
      </c>
      <c r="Q1145" s="33">
        <v>46223</v>
      </c>
      <c r="R1145" s="33">
        <v>46234</v>
      </c>
      <c r="AH1145" s="55" t="str">
        <f t="shared" si="248"/>
        <v/>
      </c>
      <c r="AI1145" s="55" t="str">
        <f t="shared" si="249"/>
        <v>FALSO</v>
      </c>
      <c r="AJ1145" s="55">
        <f t="shared" si="250"/>
        <v>0</v>
      </c>
      <c r="AK1145" s="93" t="str">
        <f t="shared" si="251"/>
        <v/>
      </c>
      <c r="AL1145" s="96" t="str">
        <f t="shared" si="252"/>
        <v/>
      </c>
      <c r="AM1145" s="93" t="str">
        <f t="shared" si="253"/>
        <v/>
      </c>
      <c r="AN1145" s="96" t="str">
        <f t="shared" si="254"/>
        <v/>
      </c>
      <c r="AO1145" s="93" t="str">
        <f t="shared" si="255"/>
        <v/>
      </c>
      <c r="AP1145" s="96" t="str">
        <f t="shared" si="256"/>
        <v/>
      </c>
      <c r="AQ1145" s="93" t="str">
        <f t="shared" si="257"/>
        <v/>
      </c>
      <c r="AR1145" s="96" t="str">
        <f t="shared" si="258"/>
        <v/>
      </c>
      <c r="AS1145" s="93" t="str">
        <f t="shared" si="259"/>
        <v/>
      </c>
      <c r="AT1145" s="96" t="str">
        <f t="shared" si="260"/>
        <v/>
      </c>
      <c r="AU1145" s="93" t="str">
        <f t="shared" si="261"/>
        <v/>
      </c>
    </row>
    <row r="1146" spans="1:47" x14ac:dyDescent="0.3">
      <c r="A1146" t="s">
        <v>84</v>
      </c>
      <c r="B1146" s="164" t="s">
        <v>3739</v>
      </c>
      <c r="C1146" t="s">
        <v>3736</v>
      </c>
      <c r="D1146" t="s">
        <v>1151</v>
      </c>
      <c r="E1146" t="s">
        <v>90</v>
      </c>
      <c r="F1146" t="s">
        <v>3178</v>
      </c>
      <c r="H1146" t="s">
        <v>3727</v>
      </c>
      <c r="L1146" t="s">
        <v>91</v>
      </c>
      <c r="O1146" t="s">
        <v>94</v>
      </c>
      <c r="P1146" s="33">
        <v>46234.496527777781</v>
      </c>
      <c r="Q1146" s="33">
        <v>46223</v>
      </c>
      <c r="R1146" s="33">
        <v>46234</v>
      </c>
      <c r="S1146" s="33">
        <v>46234</v>
      </c>
      <c r="AH1146" s="55" t="str">
        <f t="shared" si="248"/>
        <v/>
      </c>
      <c r="AI1146" s="55" t="str">
        <f t="shared" si="249"/>
        <v>FALSO</v>
      </c>
      <c r="AJ1146" s="55">
        <f t="shared" si="250"/>
        <v>0</v>
      </c>
      <c r="AK1146" s="93" t="str">
        <f t="shared" si="251"/>
        <v/>
      </c>
      <c r="AL1146" s="96" t="str">
        <f t="shared" si="252"/>
        <v/>
      </c>
      <c r="AM1146" s="93" t="str">
        <f t="shared" si="253"/>
        <v/>
      </c>
      <c r="AN1146" s="96" t="str">
        <f t="shared" si="254"/>
        <v/>
      </c>
      <c r="AO1146" s="93" t="str">
        <f t="shared" si="255"/>
        <v/>
      </c>
      <c r="AP1146" s="96" t="str">
        <f t="shared" si="256"/>
        <v/>
      </c>
      <c r="AQ1146" s="93" t="str">
        <f t="shared" si="257"/>
        <v/>
      </c>
      <c r="AR1146" s="96" t="str">
        <f t="shared" si="258"/>
        <v/>
      </c>
      <c r="AS1146" s="93" t="str">
        <f t="shared" si="259"/>
        <v/>
      </c>
      <c r="AT1146" s="96" t="str">
        <f t="shared" si="260"/>
        <v/>
      </c>
      <c r="AU1146" s="93" t="str">
        <f t="shared" si="261"/>
        <v/>
      </c>
    </row>
    <row r="1147" spans="1:47" x14ac:dyDescent="0.3">
      <c r="A1147" t="s">
        <v>84</v>
      </c>
      <c r="B1147" s="164" t="s">
        <v>3740</v>
      </c>
      <c r="C1147" t="s">
        <v>3736</v>
      </c>
      <c r="D1147" t="s">
        <v>1151</v>
      </c>
      <c r="E1147" t="s">
        <v>90</v>
      </c>
      <c r="F1147" t="s">
        <v>3178</v>
      </c>
      <c r="H1147" t="s">
        <v>3741</v>
      </c>
      <c r="J1147">
        <v>1800</v>
      </c>
      <c r="L1147" t="s">
        <v>91</v>
      </c>
      <c r="O1147" t="s">
        <v>94</v>
      </c>
      <c r="P1147" s="33">
        <v>46234.493055555555</v>
      </c>
      <c r="Q1147" s="33">
        <v>46223</v>
      </c>
      <c r="R1147" s="33">
        <v>46237</v>
      </c>
      <c r="S1147" s="33">
        <v>46237</v>
      </c>
      <c r="AH1147" s="55">
        <f t="shared" si="248"/>
        <v>0.5</v>
      </c>
      <c r="AI1147" s="55" t="str">
        <f t="shared" si="249"/>
        <v>FALSO</v>
      </c>
      <c r="AJ1147" s="55">
        <f t="shared" si="250"/>
        <v>0</v>
      </c>
      <c r="AK1147" s="93" t="str">
        <f t="shared" si="251"/>
        <v/>
      </c>
      <c r="AL1147" s="96" t="str">
        <f t="shared" si="252"/>
        <v/>
      </c>
      <c r="AM1147" s="93" t="str">
        <f t="shared" si="253"/>
        <v/>
      </c>
      <c r="AN1147" s="96" t="str">
        <f t="shared" si="254"/>
        <v/>
      </c>
      <c r="AO1147" s="93" t="str">
        <f t="shared" si="255"/>
        <v/>
      </c>
      <c r="AP1147" s="96" t="str">
        <f t="shared" si="256"/>
        <v/>
      </c>
      <c r="AQ1147" s="93" t="str">
        <f t="shared" si="257"/>
        <v/>
      </c>
      <c r="AR1147" s="96" t="str">
        <f t="shared" si="258"/>
        <v/>
      </c>
      <c r="AS1147" s="93" t="str">
        <f t="shared" si="259"/>
        <v/>
      </c>
      <c r="AT1147" s="96" t="str">
        <f t="shared" si="260"/>
        <v/>
      </c>
      <c r="AU1147" s="93" t="str">
        <f t="shared" si="261"/>
        <v/>
      </c>
    </row>
    <row r="1148" spans="1:47" x14ac:dyDescent="0.3">
      <c r="A1148" t="s">
        <v>84</v>
      </c>
      <c r="B1148" s="164" t="s">
        <v>3742</v>
      </c>
      <c r="C1148" t="s">
        <v>3731</v>
      </c>
      <c r="D1148" t="s">
        <v>1151</v>
      </c>
      <c r="E1148" t="s">
        <v>90</v>
      </c>
      <c r="F1148" t="s">
        <v>3178</v>
      </c>
      <c r="H1148" t="s">
        <v>3743</v>
      </c>
      <c r="L1148" t="s">
        <v>91</v>
      </c>
      <c r="O1148" t="s">
        <v>135</v>
      </c>
      <c r="P1148" s="33">
        <v>46234.425694444442</v>
      </c>
      <c r="Q1148" s="33">
        <v>46223</v>
      </c>
      <c r="R1148" s="33">
        <v>46234</v>
      </c>
      <c r="AH1148" s="55" t="str">
        <f t="shared" si="248"/>
        <v/>
      </c>
      <c r="AI1148" s="55" t="str">
        <f t="shared" si="249"/>
        <v>FALSO</v>
      </c>
      <c r="AJ1148" s="55">
        <f t="shared" si="250"/>
        <v>0</v>
      </c>
      <c r="AK1148" s="93" t="str">
        <f t="shared" si="251"/>
        <v/>
      </c>
      <c r="AL1148" s="96" t="str">
        <f t="shared" si="252"/>
        <v/>
      </c>
      <c r="AM1148" s="93" t="str">
        <f t="shared" si="253"/>
        <v/>
      </c>
      <c r="AN1148" s="96" t="str">
        <f t="shared" si="254"/>
        <v/>
      </c>
      <c r="AO1148" s="93" t="str">
        <f t="shared" si="255"/>
        <v/>
      </c>
      <c r="AP1148" s="96" t="str">
        <f t="shared" si="256"/>
        <v/>
      </c>
      <c r="AQ1148" s="93" t="str">
        <f t="shared" si="257"/>
        <v/>
      </c>
      <c r="AR1148" s="96" t="str">
        <f t="shared" si="258"/>
        <v/>
      </c>
      <c r="AS1148" s="93" t="str">
        <f t="shared" si="259"/>
        <v/>
      </c>
      <c r="AT1148" s="96" t="str">
        <f t="shared" si="260"/>
        <v/>
      </c>
      <c r="AU1148" s="93" t="str">
        <f t="shared" si="261"/>
        <v/>
      </c>
    </row>
    <row r="1149" spans="1:47" x14ac:dyDescent="0.3">
      <c r="A1149" t="s">
        <v>84</v>
      </c>
      <c r="B1149" s="164" t="s">
        <v>3744</v>
      </c>
      <c r="C1149" t="s">
        <v>3736</v>
      </c>
      <c r="D1149" t="s">
        <v>1151</v>
      </c>
      <c r="E1149" t="s">
        <v>90</v>
      </c>
      <c r="F1149" t="s">
        <v>3178</v>
      </c>
      <c r="H1149" t="s">
        <v>3725</v>
      </c>
      <c r="J1149">
        <v>1800</v>
      </c>
      <c r="L1149" t="s">
        <v>91</v>
      </c>
      <c r="O1149" t="s">
        <v>94</v>
      </c>
      <c r="P1149" s="33">
        <v>46234.406944444447</v>
      </c>
      <c r="Q1149" s="33">
        <v>46223</v>
      </c>
      <c r="R1149" s="33">
        <v>46237</v>
      </c>
      <c r="S1149" s="33">
        <v>46237</v>
      </c>
      <c r="AH1149" s="55">
        <f t="shared" si="248"/>
        <v>0.5</v>
      </c>
      <c r="AI1149" s="55" t="str">
        <f t="shared" si="249"/>
        <v>FALSO</v>
      </c>
      <c r="AJ1149" s="55">
        <f t="shared" si="250"/>
        <v>0</v>
      </c>
      <c r="AK1149" s="93" t="str">
        <f t="shared" si="251"/>
        <v/>
      </c>
      <c r="AL1149" s="96" t="str">
        <f t="shared" si="252"/>
        <v/>
      </c>
      <c r="AM1149" s="93" t="str">
        <f t="shared" si="253"/>
        <v/>
      </c>
      <c r="AN1149" s="96" t="str">
        <f t="shared" si="254"/>
        <v/>
      </c>
      <c r="AO1149" s="93" t="str">
        <f t="shared" si="255"/>
        <v/>
      </c>
      <c r="AP1149" s="96" t="str">
        <f t="shared" si="256"/>
        <v/>
      </c>
      <c r="AQ1149" s="93" t="str">
        <f t="shared" si="257"/>
        <v/>
      </c>
      <c r="AR1149" s="96" t="str">
        <f t="shared" si="258"/>
        <v/>
      </c>
      <c r="AS1149" s="93" t="str">
        <f t="shared" si="259"/>
        <v/>
      </c>
      <c r="AT1149" s="96" t="str">
        <f t="shared" si="260"/>
        <v/>
      </c>
      <c r="AU1149" s="93" t="str">
        <f t="shared" si="261"/>
        <v/>
      </c>
    </row>
    <row r="1150" spans="1:47" x14ac:dyDescent="0.3">
      <c r="A1150" t="s">
        <v>84</v>
      </c>
      <c r="B1150" s="164" t="s">
        <v>3745</v>
      </c>
      <c r="C1150" t="s">
        <v>3736</v>
      </c>
      <c r="D1150" t="s">
        <v>1151</v>
      </c>
      <c r="E1150" t="s">
        <v>90</v>
      </c>
      <c r="F1150" t="s">
        <v>3178</v>
      </c>
      <c r="H1150" t="s">
        <v>3746</v>
      </c>
      <c r="J1150">
        <v>1800</v>
      </c>
      <c r="L1150" t="s">
        <v>91</v>
      </c>
      <c r="O1150" t="s">
        <v>94</v>
      </c>
      <c r="P1150" s="33">
        <v>46234.370833333334</v>
      </c>
      <c r="Q1150" s="33">
        <v>46223</v>
      </c>
      <c r="R1150" s="33">
        <v>46238</v>
      </c>
      <c r="S1150" s="33">
        <v>46240</v>
      </c>
      <c r="AH1150" s="55">
        <f t="shared" si="248"/>
        <v>0.5</v>
      </c>
      <c r="AI1150" s="55" t="str">
        <f t="shared" si="249"/>
        <v>FALSO</v>
      </c>
      <c r="AJ1150" s="55">
        <f t="shared" si="250"/>
        <v>0</v>
      </c>
      <c r="AK1150" s="93" t="str">
        <f t="shared" si="251"/>
        <v/>
      </c>
      <c r="AL1150" s="96" t="str">
        <f t="shared" si="252"/>
        <v/>
      </c>
      <c r="AM1150" s="93" t="str">
        <f t="shared" si="253"/>
        <v/>
      </c>
      <c r="AN1150" s="96" t="str">
        <f t="shared" si="254"/>
        <v/>
      </c>
      <c r="AO1150" s="93" t="str">
        <f t="shared" si="255"/>
        <v/>
      </c>
      <c r="AP1150" s="96" t="str">
        <f t="shared" si="256"/>
        <v/>
      </c>
      <c r="AQ1150" s="93" t="str">
        <f t="shared" si="257"/>
        <v/>
      </c>
      <c r="AR1150" s="96" t="str">
        <f t="shared" si="258"/>
        <v/>
      </c>
      <c r="AS1150" s="93" t="str">
        <f t="shared" si="259"/>
        <v/>
      </c>
      <c r="AT1150" s="96" t="str">
        <f t="shared" si="260"/>
        <v/>
      </c>
      <c r="AU1150" s="93" t="str">
        <f t="shared" si="261"/>
        <v/>
      </c>
    </row>
    <row r="1151" spans="1:47" x14ac:dyDescent="0.3">
      <c r="A1151" t="s">
        <v>84</v>
      </c>
      <c r="B1151" s="164" t="s">
        <v>3747</v>
      </c>
      <c r="C1151" t="s">
        <v>3731</v>
      </c>
      <c r="D1151" t="s">
        <v>1151</v>
      </c>
      <c r="E1151" t="s">
        <v>90</v>
      </c>
      <c r="F1151" t="s">
        <v>3178</v>
      </c>
      <c r="H1151" t="s">
        <v>1981</v>
      </c>
      <c r="L1151" t="s">
        <v>91</v>
      </c>
      <c r="O1151" t="s">
        <v>135</v>
      </c>
      <c r="P1151" s="33">
        <v>46233.930555555555</v>
      </c>
      <c r="Q1151" s="33">
        <v>46223</v>
      </c>
      <c r="R1151" s="33">
        <v>46234</v>
      </c>
      <c r="AH1151" s="55" t="str">
        <f t="shared" si="248"/>
        <v/>
      </c>
      <c r="AI1151" s="55" t="str">
        <f t="shared" si="249"/>
        <v>FALSO</v>
      </c>
      <c r="AJ1151" s="55">
        <f t="shared" si="250"/>
        <v>0</v>
      </c>
      <c r="AK1151" s="93" t="str">
        <f t="shared" si="251"/>
        <v/>
      </c>
      <c r="AL1151" s="96" t="str">
        <f t="shared" si="252"/>
        <v/>
      </c>
      <c r="AM1151" s="93" t="str">
        <f t="shared" si="253"/>
        <v/>
      </c>
      <c r="AN1151" s="96" t="str">
        <f t="shared" si="254"/>
        <v/>
      </c>
      <c r="AO1151" s="93" t="str">
        <f t="shared" si="255"/>
        <v/>
      </c>
      <c r="AP1151" s="96" t="str">
        <f t="shared" si="256"/>
        <v/>
      </c>
      <c r="AQ1151" s="93" t="str">
        <f t="shared" si="257"/>
        <v/>
      </c>
      <c r="AR1151" s="96" t="str">
        <f t="shared" si="258"/>
        <v/>
      </c>
      <c r="AS1151" s="93" t="str">
        <f t="shared" si="259"/>
        <v/>
      </c>
      <c r="AT1151" s="96" t="str">
        <f t="shared" si="260"/>
        <v/>
      </c>
      <c r="AU1151" s="93" t="str">
        <f t="shared" si="261"/>
        <v/>
      </c>
    </row>
    <row r="1152" spans="1:47" x14ac:dyDescent="0.3">
      <c r="A1152" t="s">
        <v>84</v>
      </c>
      <c r="B1152" s="164" t="s">
        <v>3748</v>
      </c>
      <c r="C1152" t="s">
        <v>3731</v>
      </c>
      <c r="D1152" t="s">
        <v>1151</v>
      </c>
      <c r="E1152" t="s">
        <v>90</v>
      </c>
      <c r="F1152" t="s">
        <v>3178</v>
      </c>
      <c r="H1152" t="s">
        <v>3749</v>
      </c>
      <c r="L1152" t="s">
        <v>91</v>
      </c>
      <c r="O1152" t="s">
        <v>135</v>
      </c>
      <c r="P1152" s="33">
        <v>46233.691666666666</v>
      </c>
      <c r="Q1152" s="33">
        <v>46223</v>
      </c>
      <c r="R1152" s="33">
        <v>46233</v>
      </c>
      <c r="AH1152" s="55" t="str">
        <f t="shared" si="248"/>
        <v/>
      </c>
      <c r="AI1152" s="55" t="str">
        <f t="shared" si="249"/>
        <v>FALSO</v>
      </c>
      <c r="AJ1152" s="55">
        <f t="shared" si="250"/>
        <v>0</v>
      </c>
      <c r="AK1152" s="93" t="str">
        <f t="shared" si="251"/>
        <v/>
      </c>
      <c r="AL1152" s="96" t="str">
        <f t="shared" si="252"/>
        <v/>
      </c>
      <c r="AM1152" s="93" t="str">
        <f t="shared" si="253"/>
        <v/>
      </c>
      <c r="AN1152" s="96" t="str">
        <f t="shared" si="254"/>
        <v/>
      </c>
      <c r="AO1152" s="93" t="str">
        <f t="shared" si="255"/>
        <v/>
      </c>
      <c r="AP1152" s="96" t="str">
        <f t="shared" si="256"/>
        <v/>
      </c>
      <c r="AQ1152" s="93" t="str">
        <f t="shared" si="257"/>
        <v/>
      </c>
      <c r="AR1152" s="96" t="str">
        <f t="shared" si="258"/>
        <v/>
      </c>
      <c r="AS1152" s="93" t="str">
        <f t="shared" si="259"/>
        <v/>
      </c>
      <c r="AT1152" s="96" t="str">
        <f t="shared" si="260"/>
        <v/>
      </c>
      <c r="AU1152" s="93" t="str">
        <f t="shared" si="261"/>
        <v/>
      </c>
    </row>
    <row r="1153" spans="1:47" x14ac:dyDescent="0.3">
      <c r="A1153" t="s">
        <v>84</v>
      </c>
      <c r="B1153" s="164" t="s">
        <v>3750</v>
      </c>
      <c r="C1153" t="s">
        <v>3736</v>
      </c>
      <c r="D1153" t="s">
        <v>1151</v>
      </c>
      <c r="E1153" t="s">
        <v>90</v>
      </c>
      <c r="F1153" t="s">
        <v>3178</v>
      </c>
      <c r="H1153" t="s">
        <v>3729</v>
      </c>
      <c r="L1153" t="s">
        <v>91</v>
      </c>
      <c r="O1153" t="s">
        <v>94</v>
      </c>
      <c r="P1153" s="33">
        <v>46233.568055555559</v>
      </c>
      <c r="Q1153" s="33">
        <v>46223</v>
      </c>
      <c r="R1153" s="33">
        <v>46233</v>
      </c>
      <c r="S1153" s="33">
        <v>46233</v>
      </c>
      <c r="AH1153" s="55" t="str">
        <f t="shared" si="248"/>
        <v/>
      </c>
      <c r="AI1153" s="55" t="str">
        <f t="shared" si="249"/>
        <v>FALSO</v>
      </c>
      <c r="AJ1153" s="55">
        <f t="shared" si="250"/>
        <v>0</v>
      </c>
      <c r="AK1153" s="93" t="str">
        <f t="shared" si="251"/>
        <v/>
      </c>
      <c r="AL1153" s="96" t="str">
        <f t="shared" si="252"/>
        <v/>
      </c>
      <c r="AM1153" s="93" t="str">
        <f t="shared" si="253"/>
        <v/>
      </c>
      <c r="AN1153" s="96" t="str">
        <f t="shared" si="254"/>
        <v/>
      </c>
      <c r="AO1153" s="93" t="str">
        <f t="shared" si="255"/>
        <v/>
      </c>
      <c r="AP1153" s="96" t="str">
        <f t="shared" si="256"/>
        <v/>
      </c>
      <c r="AQ1153" s="93" t="str">
        <f t="shared" si="257"/>
        <v/>
      </c>
      <c r="AR1153" s="96" t="str">
        <f t="shared" si="258"/>
        <v/>
      </c>
      <c r="AS1153" s="93" t="str">
        <f t="shared" si="259"/>
        <v/>
      </c>
      <c r="AT1153" s="96" t="str">
        <f t="shared" si="260"/>
        <v/>
      </c>
      <c r="AU1153" s="93" t="str">
        <f t="shared" si="261"/>
        <v/>
      </c>
    </row>
    <row r="1154" spans="1:47" x14ac:dyDescent="0.3">
      <c r="A1154" t="s">
        <v>84</v>
      </c>
      <c r="B1154" s="164" t="s">
        <v>3751</v>
      </c>
      <c r="C1154" t="s">
        <v>3736</v>
      </c>
      <c r="D1154" t="s">
        <v>1151</v>
      </c>
      <c r="E1154" t="s">
        <v>90</v>
      </c>
      <c r="F1154" t="s">
        <v>3178</v>
      </c>
      <c r="H1154" t="s">
        <v>3752</v>
      </c>
      <c r="L1154" t="s">
        <v>91</v>
      </c>
      <c r="O1154" t="s">
        <v>94</v>
      </c>
      <c r="P1154" s="33">
        <v>46233.457638888889</v>
      </c>
      <c r="Q1154" s="33">
        <v>46223</v>
      </c>
      <c r="R1154" s="33">
        <v>46233</v>
      </c>
      <c r="S1154" s="33">
        <v>46233</v>
      </c>
      <c r="AH1154" s="55" t="str">
        <f t="shared" si="248"/>
        <v/>
      </c>
      <c r="AI1154" s="55" t="str">
        <f t="shared" si="249"/>
        <v>FALSO</v>
      </c>
      <c r="AJ1154" s="55">
        <f t="shared" si="250"/>
        <v>0</v>
      </c>
      <c r="AK1154" s="93" t="str">
        <f t="shared" si="251"/>
        <v/>
      </c>
      <c r="AL1154" s="96" t="str">
        <f t="shared" si="252"/>
        <v/>
      </c>
      <c r="AM1154" s="93" t="str">
        <f t="shared" si="253"/>
        <v/>
      </c>
      <c r="AN1154" s="96" t="str">
        <f t="shared" si="254"/>
        <v/>
      </c>
      <c r="AO1154" s="93" t="str">
        <f t="shared" si="255"/>
        <v/>
      </c>
      <c r="AP1154" s="96" t="str">
        <f t="shared" si="256"/>
        <v/>
      </c>
      <c r="AQ1154" s="93" t="str">
        <f t="shared" si="257"/>
        <v/>
      </c>
      <c r="AR1154" s="96" t="str">
        <f t="shared" si="258"/>
        <v/>
      </c>
      <c r="AS1154" s="93" t="str">
        <f t="shared" si="259"/>
        <v/>
      </c>
      <c r="AT1154" s="96" t="str">
        <f t="shared" si="260"/>
        <v/>
      </c>
      <c r="AU1154" s="93" t="str">
        <f t="shared" si="261"/>
        <v/>
      </c>
    </row>
    <row r="1155" spans="1:47" x14ac:dyDescent="0.3">
      <c r="A1155" t="s">
        <v>95</v>
      </c>
      <c r="B1155" s="164" t="s">
        <v>3753</v>
      </c>
      <c r="C1155" t="s">
        <v>3564</v>
      </c>
      <c r="D1155" t="s">
        <v>1151</v>
      </c>
      <c r="E1155" t="s">
        <v>132</v>
      </c>
      <c r="F1155" t="s">
        <v>3178</v>
      </c>
      <c r="G1155">
        <v>3</v>
      </c>
      <c r="H1155" t="s">
        <v>3754</v>
      </c>
      <c r="I1155">
        <v>3</v>
      </c>
      <c r="J1155">
        <v>104400</v>
      </c>
      <c r="L1155" t="s">
        <v>91</v>
      </c>
      <c r="M1155" s="164" t="s">
        <v>3187</v>
      </c>
      <c r="O1155" t="s">
        <v>94</v>
      </c>
      <c r="P1155" s="33">
        <v>46233.418749999997</v>
      </c>
      <c r="Q1155" s="33">
        <v>46237</v>
      </c>
      <c r="R1155" s="33">
        <v>46238</v>
      </c>
      <c r="S1155" s="33">
        <v>46245</v>
      </c>
      <c r="T1155" s="33">
        <v>46245</v>
      </c>
      <c r="U1155" s="33">
        <v>46246</v>
      </c>
      <c r="V1155" s="33">
        <v>46246</v>
      </c>
      <c r="W1155" s="33">
        <v>46257</v>
      </c>
      <c r="Y1155">
        <v>5</v>
      </c>
      <c r="AB1155">
        <v>9</v>
      </c>
      <c r="AH1155" s="55">
        <f t="shared" ref="AH1155:AH1218" si="262">IF(J1155="","",J1155/3600)</f>
        <v>29</v>
      </c>
      <c r="AI1155" s="55" t="str">
        <f t="shared" ref="AI1155:AI1218" si="263">IF(COUNTIF(AG1155, "*dia*"), "VERDADEIRO", "FALSO")</f>
        <v>FALSO</v>
      </c>
      <c r="AJ1155" s="55">
        <f t="shared" ref="AJ1155:AJ1218" si="264">IF(AI1155="VERDADEIRO",LEFT(AG1155,2),0)</f>
        <v>0</v>
      </c>
      <c r="AK1155" s="93">
        <f t="shared" ref="AK1155:AK1218" si="265">IF(OR(A1155="Solicitação de Serviço",A1155="Incidente",P1155="",Q1155=""),"",IF((NETWORKDAYS.INTL(P1155,Q1155,1)-1)=0,1,NETWORKDAYS.INTL(P1155,Q1155,1)-1))</f>
        <v>2</v>
      </c>
      <c r="AL1155" s="96" t="str">
        <f t="shared" ref="AL1155:AL1218" si="266">IF(X1155="","",AK1155=X1155)</f>
        <v/>
      </c>
      <c r="AM1155" s="93">
        <f t="shared" ref="AM1155:AM1218" si="267">IF(OR(A1155="Solicitação de Serviço",A1155="Incidente",R1155="",S1155=""),"",IF((NETWORKDAYS.INTL(R1155,S1155,1)-1)=0,1,NETWORKDAYS.INTL(R1155,S1155,1)-1-AJ1155))</f>
        <v>5</v>
      </c>
      <c r="AN1155" s="96" t="b">
        <f t="shared" ref="AN1155:AN1218" si="268">IF(Y1155="","",AM1155=Y1155)</f>
        <v>1</v>
      </c>
      <c r="AO1155" s="93">
        <f t="shared" ref="AO1155:AO1218" si="269">IF(OR(A1155="Solicitação de Serviço",A1155="Incidente",T1155="",U1155=""),"",IF((NETWORKDAYS.INTL(T1155,U1155,1)-1)=0,1,NETWORKDAYS.INTL(T1155,U1155,1)-1))</f>
        <v>1</v>
      </c>
      <c r="AP1155" s="96" t="str">
        <f t="shared" ref="AP1155:AP1218" si="270">IF(Z1155="","",AO1155=Z1155)</f>
        <v/>
      </c>
      <c r="AQ1155" s="93">
        <f t="shared" ref="AQ1155:AQ1218" si="271">IF(OR(A1155="Solicitação de Serviço",A1155="Incidente",V1155="",W1155=""),"",IF((NETWORKDAYS.INTL(V1155,W1155,1)-1)=0,1,IF((NETWORKDAYS.INTL(V1155,W1155,1)-1)&lt;0,"",NETWORKDAYS.INTL(V1155,W1155,1)-1)))</f>
        <v>7</v>
      </c>
      <c r="AR1155" s="96" t="str">
        <f t="shared" ref="AR1155:AR1218" si="272">IF(AA1155="","",AQ1155=AA1155)</f>
        <v/>
      </c>
      <c r="AS1155" s="93">
        <f t="shared" ref="AS1155:AS1218" si="273">IF(OR(A1155="Solicitação de Serviço",A1155="Incidente",P1155=""),"",IF(OR(A1155="História",A1155="Enabler",A1155="Débito Técnico"),IF(W1155="","",NETWORKDAYS.INTL(P1155,W1155,1)-1),IF(U1155="","",NETWORKDAYS.INTL(P1155,U1155,1)-1)))</f>
        <v>16</v>
      </c>
      <c r="AT1155" s="96" t="b">
        <f t="shared" ref="AT1155:AT1218" si="274">IF(OR(A1155="Solicitação de Serviço",A1155="Incidente",A1155="Sustentação"),"",IF(P1155="","",IF(OR(A1155="História",A1155="Enabler",A1155="Débito Técnico"),AS1155=AC1155,AS1155=AB1155)))</f>
        <v>0</v>
      </c>
      <c r="AU1155" s="93" t="str">
        <f t="shared" ref="AU1155:AU1218" si="275">IF(M1155="","",M1155)</f>
        <v>SGGU-5187</v>
      </c>
    </row>
    <row r="1156" spans="1:47" x14ac:dyDescent="0.3">
      <c r="A1156" t="s">
        <v>84</v>
      </c>
      <c r="B1156" s="164" t="s">
        <v>3755</v>
      </c>
      <c r="C1156" t="s">
        <v>3736</v>
      </c>
      <c r="D1156" t="s">
        <v>1151</v>
      </c>
      <c r="E1156" t="s">
        <v>90</v>
      </c>
      <c r="F1156" t="s">
        <v>3178</v>
      </c>
      <c r="H1156" t="s">
        <v>3756</v>
      </c>
      <c r="J1156">
        <v>14400</v>
      </c>
      <c r="L1156" t="s">
        <v>91</v>
      </c>
      <c r="O1156" t="s">
        <v>94</v>
      </c>
      <c r="P1156" s="33">
        <v>46233.379166666666</v>
      </c>
      <c r="Q1156" s="33">
        <v>46223</v>
      </c>
      <c r="R1156" s="33">
        <v>46233</v>
      </c>
      <c r="S1156" s="33">
        <v>46234</v>
      </c>
      <c r="AH1156" s="55">
        <f t="shared" si="262"/>
        <v>4</v>
      </c>
      <c r="AI1156" s="55" t="str">
        <f t="shared" si="263"/>
        <v>FALSO</v>
      </c>
      <c r="AJ1156" s="55">
        <f t="shared" si="264"/>
        <v>0</v>
      </c>
      <c r="AK1156" s="93" t="str">
        <f t="shared" si="265"/>
        <v/>
      </c>
      <c r="AL1156" s="96" t="str">
        <f t="shared" si="266"/>
        <v/>
      </c>
      <c r="AM1156" s="93" t="str">
        <f t="shared" si="267"/>
        <v/>
      </c>
      <c r="AN1156" s="96" t="str">
        <f t="shared" si="268"/>
        <v/>
      </c>
      <c r="AO1156" s="93" t="str">
        <f t="shared" si="269"/>
        <v/>
      </c>
      <c r="AP1156" s="96" t="str">
        <f t="shared" si="270"/>
        <v/>
      </c>
      <c r="AQ1156" s="93" t="str">
        <f t="shared" si="271"/>
        <v/>
      </c>
      <c r="AR1156" s="96" t="str">
        <f t="shared" si="272"/>
        <v/>
      </c>
      <c r="AS1156" s="93" t="str">
        <f t="shared" si="273"/>
        <v/>
      </c>
      <c r="AT1156" s="96" t="str">
        <f t="shared" si="274"/>
        <v/>
      </c>
      <c r="AU1156" s="93" t="str">
        <f t="shared" si="275"/>
        <v/>
      </c>
    </row>
    <row r="1157" spans="1:47" x14ac:dyDescent="0.3">
      <c r="A1157" t="s">
        <v>84</v>
      </c>
      <c r="B1157" s="164" t="s">
        <v>3757</v>
      </c>
      <c r="C1157" t="s">
        <v>3736</v>
      </c>
      <c r="D1157" t="s">
        <v>1151</v>
      </c>
      <c r="E1157" t="s">
        <v>90</v>
      </c>
      <c r="F1157" t="s">
        <v>3178</v>
      </c>
      <c r="H1157" t="s">
        <v>3758</v>
      </c>
      <c r="J1157">
        <v>3600</v>
      </c>
      <c r="L1157" t="s">
        <v>91</v>
      </c>
      <c r="O1157" t="s">
        <v>94</v>
      </c>
      <c r="P1157" s="33">
        <v>46233.355555555558</v>
      </c>
      <c r="Q1157" s="33">
        <v>46223</v>
      </c>
      <c r="R1157" s="33">
        <v>46233</v>
      </c>
      <c r="S1157" s="33">
        <v>46233</v>
      </c>
      <c r="AH1157" s="55">
        <f t="shared" si="262"/>
        <v>1</v>
      </c>
      <c r="AI1157" s="55" t="str">
        <f t="shared" si="263"/>
        <v>FALSO</v>
      </c>
      <c r="AJ1157" s="55">
        <f t="shared" si="264"/>
        <v>0</v>
      </c>
      <c r="AK1157" s="93" t="str">
        <f t="shared" si="265"/>
        <v/>
      </c>
      <c r="AL1157" s="96" t="str">
        <f t="shared" si="266"/>
        <v/>
      </c>
      <c r="AM1157" s="93" t="str">
        <f t="shared" si="267"/>
        <v/>
      </c>
      <c r="AN1157" s="96" t="str">
        <f t="shared" si="268"/>
        <v/>
      </c>
      <c r="AO1157" s="93" t="str">
        <f t="shared" si="269"/>
        <v/>
      </c>
      <c r="AP1157" s="96" t="str">
        <f t="shared" si="270"/>
        <v/>
      </c>
      <c r="AQ1157" s="93" t="str">
        <f t="shared" si="271"/>
        <v/>
      </c>
      <c r="AR1157" s="96" t="str">
        <f t="shared" si="272"/>
        <v/>
      </c>
      <c r="AS1157" s="93" t="str">
        <f t="shared" si="273"/>
        <v/>
      </c>
      <c r="AT1157" s="96" t="str">
        <f t="shared" si="274"/>
        <v/>
      </c>
      <c r="AU1157" s="93" t="str">
        <f t="shared" si="275"/>
        <v/>
      </c>
    </row>
    <row r="1158" spans="1:47" x14ac:dyDescent="0.3">
      <c r="A1158" t="s">
        <v>84</v>
      </c>
      <c r="B1158" s="164" t="s">
        <v>3759</v>
      </c>
      <c r="C1158" t="s">
        <v>3731</v>
      </c>
      <c r="D1158" t="s">
        <v>1151</v>
      </c>
      <c r="E1158" t="s">
        <v>90</v>
      </c>
      <c r="F1158" t="s">
        <v>3178</v>
      </c>
      <c r="H1158" t="s">
        <v>3760</v>
      </c>
      <c r="L1158" t="s">
        <v>91</v>
      </c>
      <c r="O1158" t="s">
        <v>135</v>
      </c>
      <c r="P1158" s="33">
        <v>46232.898611111108</v>
      </c>
      <c r="Q1158" s="33">
        <v>46223</v>
      </c>
      <c r="R1158" s="33">
        <v>46233</v>
      </c>
      <c r="AH1158" s="55" t="str">
        <f t="shared" si="262"/>
        <v/>
      </c>
      <c r="AI1158" s="55" t="str">
        <f t="shared" si="263"/>
        <v>FALSO</v>
      </c>
      <c r="AJ1158" s="55">
        <f t="shared" si="264"/>
        <v>0</v>
      </c>
      <c r="AK1158" s="93" t="str">
        <f t="shared" si="265"/>
        <v/>
      </c>
      <c r="AL1158" s="96" t="str">
        <f t="shared" si="266"/>
        <v/>
      </c>
      <c r="AM1158" s="93" t="str">
        <f t="shared" si="267"/>
        <v/>
      </c>
      <c r="AN1158" s="96" t="str">
        <f t="shared" si="268"/>
        <v/>
      </c>
      <c r="AO1158" s="93" t="str">
        <f t="shared" si="269"/>
        <v/>
      </c>
      <c r="AP1158" s="96" t="str">
        <f t="shared" si="270"/>
        <v/>
      </c>
      <c r="AQ1158" s="93" t="str">
        <f t="shared" si="271"/>
        <v/>
      </c>
      <c r="AR1158" s="96" t="str">
        <f t="shared" si="272"/>
        <v/>
      </c>
      <c r="AS1158" s="93" t="str">
        <f t="shared" si="273"/>
        <v/>
      </c>
      <c r="AT1158" s="96" t="str">
        <f t="shared" si="274"/>
        <v/>
      </c>
      <c r="AU1158" s="93" t="str">
        <f t="shared" si="275"/>
        <v/>
      </c>
    </row>
    <row r="1159" spans="1:47" x14ac:dyDescent="0.3">
      <c r="A1159" t="s">
        <v>84</v>
      </c>
      <c r="B1159" s="164" t="s">
        <v>3761</v>
      </c>
      <c r="C1159" t="s">
        <v>3736</v>
      </c>
      <c r="D1159" t="s">
        <v>1151</v>
      </c>
      <c r="E1159" t="s">
        <v>90</v>
      </c>
      <c r="F1159" t="s">
        <v>3178</v>
      </c>
      <c r="H1159" t="s">
        <v>3762</v>
      </c>
      <c r="J1159">
        <v>4800</v>
      </c>
      <c r="L1159" t="s">
        <v>91</v>
      </c>
      <c r="O1159" t="s">
        <v>94</v>
      </c>
      <c r="P1159" s="33">
        <v>46232.793749999997</v>
      </c>
      <c r="Q1159" s="33">
        <v>46223</v>
      </c>
      <c r="R1159" s="33">
        <v>46233</v>
      </c>
      <c r="S1159" s="33">
        <v>46239</v>
      </c>
      <c r="AH1159" s="55">
        <f t="shared" si="262"/>
        <v>1.3333333333333333</v>
      </c>
      <c r="AI1159" s="55" t="str">
        <f t="shared" si="263"/>
        <v>FALSO</v>
      </c>
      <c r="AJ1159" s="55">
        <f t="shared" si="264"/>
        <v>0</v>
      </c>
      <c r="AK1159" s="93" t="str">
        <f t="shared" si="265"/>
        <v/>
      </c>
      <c r="AL1159" s="96" t="str">
        <f t="shared" si="266"/>
        <v/>
      </c>
      <c r="AM1159" s="93" t="str">
        <f t="shared" si="267"/>
        <v/>
      </c>
      <c r="AN1159" s="96" t="str">
        <f t="shared" si="268"/>
        <v/>
      </c>
      <c r="AO1159" s="93" t="str">
        <f t="shared" si="269"/>
        <v/>
      </c>
      <c r="AP1159" s="96" t="str">
        <f t="shared" si="270"/>
        <v/>
      </c>
      <c r="AQ1159" s="93" t="str">
        <f t="shared" si="271"/>
        <v/>
      </c>
      <c r="AR1159" s="96" t="str">
        <f t="shared" si="272"/>
        <v/>
      </c>
      <c r="AS1159" s="93" t="str">
        <f t="shared" si="273"/>
        <v/>
      </c>
      <c r="AT1159" s="96" t="str">
        <f t="shared" si="274"/>
        <v/>
      </c>
      <c r="AU1159" s="93" t="str">
        <f t="shared" si="275"/>
        <v/>
      </c>
    </row>
    <row r="1160" spans="1:47" x14ac:dyDescent="0.3">
      <c r="A1160" t="s">
        <v>84</v>
      </c>
      <c r="B1160" s="164" t="s">
        <v>3763</v>
      </c>
      <c r="C1160" t="s">
        <v>3731</v>
      </c>
      <c r="D1160" t="s">
        <v>1151</v>
      </c>
      <c r="E1160" t="s">
        <v>90</v>
      </c>
      <c r="F1160" t="s">
        <v>3178</v>
      </c>
      <c r="H1160" t="s">
        <v>3764</v>
      </c>
      <c r="L1160" t="s">
        <v>91</v>
      </c>
      <c r="O1160" t="s">
        <v>135</v>
      </c>
      <c r="P1160" s="33">
        <v>46232.738194444442</v>
      </c>
      <c r="Q1160" s="33">
        <v>46223</v>
      </c>
      <c r="R1160" s="33">
        <v>46233</v>
      </c>
      <c r="AH1160" s="55" t="str">
        <f t="shared" si="262"/>
        <v/>
      </c>
      <c r="AI1160" s="55" t="str">
        <f t="shared" si="263"/>
        <v>FALSO</v>
      </c>
      <c r="AJ1160" s="55">
        <f t="shared" si="264"/>
        <v>0</v>
      </c>
      <c r="AK1160" s="93" t="str">
        <f t="shared" si="265"/>
        <v/>
      </c>
      <c r="AL1160" s="96" t="str">
        <f t="shared" si="266"/>
        <v/>
      </c>
      <c r="AM1160" s="93" t="str">
        <f t="shared" si="267"/>
        <v/>
      </c>
      <c r="AN1160" s="96" t="str">
        <f t="shared" si="268"/>
        <v/>
      </c>
      <c r="AO1160" s="93" t="str">
        <f t="shared" si="269"/>
        <v/>
      </c>
      <c r="AP1160" s="96" t="str">
        <f t="shared" si="270"/>
        <v/>
      </c>
      <c r="AQ1160" s="93" t="str">
        <f t="shared" si="271"/>
        <v/>
      </c>
      <c r="AR1160" s="96" t="str">
        <f t="shared" si="272"/>
        <v/>
      </c>
      <c r="AS1160" s="93" t="str">
        <f t="shared" si="273"/>
        <v/>
      </c>
      <c r="AT1160" s="96" t="str">
        <f t="shared" si="274"/>
        <v/>
      </c>
      <c r="AU1160" s="93" t="str">
        <f t="shared" si="275"/>
        <v/>
      </c>
    </row>
    <row r="1161" spans="1:47" x14ac:dyDescent="0.3">
      <c r="A1161" t="s">
        <v>84</v>
      </c>
      <c r="B1161" s="164" t="s">
        <v>3765</v>
      </c>
      <c r="C1161" t="s">
        <v>3731</v>
      </c>
      <c r="D1161" t="s">
        <v>1151</v>
      </c>
      <c r="E1161" t="s">
        <v>90</v>
      </c>
      <c r="F1161" t="s">
        <v>3178</v>
      </c>
      <c r="H1161" t="s">
        <v>3766</v>
      </c>
      <c r="L1161" t="s">
        <v>91</v>
      </c>
      <c r="O1161" t="s">
        <v>135</v>
      </c>
      <c r="P1161" s="33">
        <v>46232.522222222222</v>
      </c>
      <c r="Q1161" s="33">
        <v>46223</v>
      </c>
      <c r="R1161" s="33">
        <v>46232</v>
      </c>
      <c r="AH1161" s="55" t="str">
        <f t="shared" si="262"/>
        <v/>
      </c>
      <c r="AI1161" s="55" t="str">
        <f t="shared" si="263"/>
        <v>FALSO</v>
      </c>
      <c r="AJ1161" s="55">
        <f t="shared" si="264"/>
        <v>0</v>
      </c>
      <c r="AK1161" s="93" t="str">
        <f t="shared" si="265"/>
        <v/>
      </c>
      <c r="AL1161" s="96" t="str">
        <f t="shared" si="266"/>
        <v/>
      </c>
      <c r="AM1161" s="93" t="str">
        <f t="shared" si="267"/>
        <v/>
      </c>
      <c r="AN1161" s="96" t="str">
        <f t="shared" si="268"/>
        <v/>
      </c>
      <c r="AO1161" s="93" t="str">
        <f t="shared" si="269"/>
        <v/>
      </c>
      <c r="AP1161" s="96" t="str">
        <f t="shared" si="270"/>
        <v/>
      </c>
      <c r="AQ1161" s="93" t="str">
        <f t="shared" si="271"/>
        <v/>
      </c>
      <c r="AR1161" s="96" t="str">
        <f t="shared" si="272"/>
        <v/>
      </c>
      <c r="AS1161" s="93" t="str">
        <f t="shared" si="273"/>
        <v/>
      </c>
      <c r="AT1161" s="96" t="str">
        <f t="shared" si="274"/>
        <v/>
      </c>
      <c r="AU1161" s="93" t="str">
        <f t="shared" si="275"/>
        <v/>
      </c>
    </row>
    <row r="1162" spans="1:47" x14ac:dyDescent="0.3">
      <c r="A1162" t="s">
        <v>84</v>
      </c>
      <c r="B1162" s="164" t="s">
        <v>3767</v>
      </c>
      <c r="C1162" t="s">
        <v>3736</v>
      </c>
      <c r="D1162" t="s">
        <v>1151</v>
      </c>
      <c r="E1162" t="s">
        <v>90</v>
      </c>
      <c r="F1162" t="s">
        <v>3178</v>
      </c>
      <c r="H1162" t="s">
        <v>3768</v>
      </c>
      <c r="J1162">
        <v>1800</v>
      </c>
      <c r="L1162" t="s">
        <v>91</v>
      </c>
      <c r="O1162" t="s">
        <v>94</v>
      </c>
      <c r="P1162" s="33">
        <v>46232.479861111111</v>
      </c>
      <c r="Q1162" s="33">
        <v>46223</v>
      </c>
      <c r="R1162" s="33">
        <v>46232</v>
      </c>
      <c r="S1162" s="33">
        <v>46232</v>
      </c>
      <c r="AH1162" s="55">
        <f t="shared" si="262"/>
        <v>0.5</v>
      </c>
      <c r="AI1162" s="55" t="str">
        <f t="shared" si="263"/>
        <v>FALSO</v>
      </c>
      <c r="AJ1162" s="55">
        <f t="shared" si="264"/>
        <v>0</v>
      </c>
      <c r="AK1162" s="93" t="str">
        <f t="shared" si="265"/>
        <v/>
      </c>
      <c r="AL1162" s="96" t="str">
        <f t="shared" si="266"/>
        <v/>
      </c>
      <c r="AM1162" s="93" t="str">
        <f t="shared" si="267"/>
        <v/>
      </c>
      <c r="AN1162" s="96" t="str">
        <f t="shared" si="268"/>
        <v/>
      </c>
      <c r="AO1162" s="93" t="str">
        <f t="shared" si="269"/>
        <v/>
      </c>
      <c r="AP1162" s="96" t="str">
        <f t="shared" si="270"/>
        <v/>
      </c>
      <c r="AQ1162" s="93" t="str">
        <f t="shared" si="271"/>
        <v/>
      </c>
      <c r="AR1162" s="96" t="str">
        <f t="shared" si="272"/>
        <v/>
      </c>
      <c r="AS1162" s="93" t="str">
        <f t="shared" si="273"/>
        <v/>
      </c>
      <c r="AT1162" s="96" t="str">
        <f t="shared" si="274"/>
        <v/>
      </c>
      <c r="AU1162" s="93" t="str">
        <f t="shared" si="275"/>
        <v/>
      </c>
    </row>
    <row r="1163" spans="1:47" x14ac:dyDescent="0.3">
      <c r="A1163" t="s">
        <v>84</v>
      </c>
      <c r="B1163" s="164" t="s">
        <v>3769</v>
      </c>
      <c r="C1163" t="s">
        <v>3731</v>
      </c>
      <c r="D1163" t="s">
        <v>1151</v>
      </c>
      <c r="E1163" t="s">
        <v>90</v>
      </c>
      <c r="F1163" t="s">
        <v>3178</v>
      </c>
      <c r="H1163" t="s">
        <v>3770</v>
      </c>
      <c r="J1163">
        <v>1200</v>
      </c>
      <c r="L1163" t="s">
        <v>91</v>
      </c>
      <c r="O1163" t="s">
        <v>135</v>
      </c>
      <c r="P1163" s="33">
        <v>46232.466666666667</v>
      </c>
      <c r="Q1163" s="33">
        <v>46223</v>
      </c>
      <c r="R1163" s="33">
        <v>46232</v>
      </c>
      <c r="AH1163" s="55">
        <f t="shared" si="262"/>
        <v>0.33333333333333331</v>
      </c>
      <c r="AI1163" s="55" t="str">
        <f t="shared" si="263"/>
        <v>FALSO</v>
      </c>
      <c r="AJ1163" s="55">
        <f t="shared" si="264"/>
        <v>0</v>
      </c>
      <c r="AK1163" s="93" t="str">
        <f t="shared" si="265"/>
        <v/>
      </c>
      <c r="AL1163" s="96" t="str">
        <f t="shared" si="266"/>
        <v/>
      </c>
      <c r="AM1163" s="93" t="str">
        <f t="shared" si="267"/>
        <v/>
      </c>
      <c r="AN1163" s="96" t="str">
        <f t="shared" si="268"/>
        <v/>
      </c>
      <c r="AO1163" s="93" t="str">
        <f t="shared" si="269"/>
        <v/>
      </c>
      <c r="AP1163" s="96" t="str">
        <f t="shared" si="270"/>
        <v/>
      </c>
      <c r="AQ1163" s="93" t="str">
        <f t="shared" si="271"/>
        <v/>
      </c>
      <c r="AR1163" s="96" t="str">
        <f t="shared" si="272"/>
        <v/>
      </c>
      <c r="AS1163" s="93" t="str">
        <f t="shared" si="273"/>
        <v/>
      </c>
      <c r="AT1163" s="96" t="str">
        <f t="shared" si="274"/>
        <v/>
      </c>
      <c r="AU1163" s="93" t="str">
        <f t="shared" si="275"/>
        <v/>
      </c>
    </row>
    <row r="1164" spans="1:47" x14ac:dyDescent="0.3">
      <c r="A1164" t="s">
        <v>84</v>
      </c>
      <c r="B1164" s="164" t="s">
        <v>3771</v>
      </c>
      <c r="C1164" t="s">
        <v>3731</v>
      </c>
      <c r="D1164" t="s">
        <v>1151</v>
      </c>
      <c r="E1164" t="s">
        <v>90</v>
      </c>
      <c r="F1164" t="s">
        <v>3178</v>
      </c>
      <c r="H1164" t="s">
        <v>3772</v>
      </c>
      <c r="J1164">
        <v>2400</v>
      </c>
      <c r="L1164" t="s">
        <v>91</v>
      </c>
      <c r="O1164" t="s">
        <v>135</v>
      </c>
      <c r="P1164" s="33">
        <v>46232.418055555558</v>
      </c>
      <c r="Q1164" s="33">
        <v>46223</v>
      </c>
      <c r="R1164" s="33">
        <v>46232</v>
      </c>
      <c r="AH1164" s="55">
        <f t="shared" si="262"/>
        <v>0.66666666666666663</v>
      </c>
      <c r="AI1164" s="55" t="str">
        <f t="shared" si="263"/>
        <v>FALSO</v>
      </c>
      <c r="AJ1164" s="55">
        <f t="shared" si="264"/>
        <v>0</v>
      </c>
      <c r="AK1164" s="93" t="str">
        <f t="shared" si="265"/>
        <v/>
      </c>
      <c r="AL1164" s="96" t="str">
        <f t="shared" si="266"/>
        <v/>
      </c>
      <c r="AM1164" s="93" t="str">
        <f t="shared" si="267"/>
        <v/>
      </c>
      <c r="AN1164" s="96" t="str">
        <f t="shared" si="268"/>
        <v/>
      </c>
      <c r="AO1164" s="93" t="str">
        <f t="shared" si="269"/>
        <v/>
      </c>
      <c r="AP1164" s="96" t="str">
        <f t="shared" si="270"/>
        <v/>
      </c>
      <c r="AQ1164" s="93" t="str">
        <f t="shared" si="271"/>
        <v/>
      </c>
      <c r="AR1164" s="96" t="str">
        <f t="shared" si="272"/>
        <v/>
      </c>
      <c r="AS1164" s="93" t="str">
        <f t="shared" si="273"/>
        <v/>
      </c>
      <c r="AT1164" s="96" t="str">
        <f t="shared" si="274"/>
        <v/>
      </c>
      <c r="AU1164" s="93" t="str">
        <f t="shared" si="275"/>
        <v/>
      </c>
    </row>
    <row r="1165" spans="1:47" x14ac:dyDescent="0.3">
      <c r="A1165" t="s">
        <v>84</v>
      </c>
      <c r="B1165" s="164" t="s">
        <v>3773</v>
      </c>
      <c r="C1165" t="s">
        <v>3731</v>
      </c>
      <c r="D1165" t="s">
        <v>1151</v>
      </c>
      <c r="E1165" t="s">
        <v>90</v>
      </c>
      <c r="F1165" t="s">
        <v>3178</v>
      </c>
      <c r="H1165" t="s">
        <v>3774</v>
      </c>
      <c r="J1165">
        <v>1800</v>
      </c>
      <c r="L1165" t="s">
        <v>91</v>
      </c>
      <c r="O1165" t="s">
        <v>135</v>
      </c>
      <c r="P1165" s="33">
        <v>46231.70208333333</v>
      </c>
      <c r="Q1165" s="33">
        <v>46223</v>
      </c>
      <c r="R1165" s="33">
        <v>46232</v>
      </c>
      <c r="AH1165" s="55">
        <f t="shared" si="262"/>
        <v>0.5</v>
      </c>
      <c r="AI1165" s="55" t="str">
        <f t="shared" si="263"/>
        <v>FALSO</v>
      </c>
      <c r="AJ1165" s="55">
        <f t="shared" si="264"/>
        <v>0</v>
      </c>
      <c r="AK1165" s="93" t="str">
        <f t="shared" si="265"/>
        <v/>
      </c>
      <c r="AL1165" s="96" t="str">
        <f t="shared" si="266"/>
        <v/>
      </c>
      <c r="AM1165" s="93" t="str">
        <f t="shared" si="267"/>
        <v/>
      </c>
      <c r="AN1165" s="96" t="str">
        <f t="shared" si="268"/>
        <v/>
      </c>
      <c r="AO1165" s="93" t="str">
        <f t="shared" si="269"/>
        <v/>
      </c>
      <c r="AP1165" s="96" t="str">
        <f t="shared" si="270"/>
        <v/>
      </c>
      <c r="AQ1165" s="93" t="str">
        <f t="shared" si="271"/>
        <v/>
      </c>
      <c r="AR1165" s="96" t="str">
        <f t="shared" si="272"/>
        <v/>
      </c>
      <c r="AS1165" s="93" t="str">
        <f t="shared" si="273"/>
        <v/>
      </c>
      <c r="AT1165" s="96" t="str">
        <f t="shared" si="274"/>
        <v/>
      </c>
      <c r="AU1165" s="93" t="str">
        <f t="shared" si="275"/>
        <v/>
      </c>
    </row>
    <row r="1166" spans="1:47" x14ac:dyDescent="0.3">
      <c r="A1166" t="s">
        <v>84</v>
      </c>
      <c r="B1166" s="164" t="s">
        <v>3775</v>
      </c>
      <c r="C1166" t="s">
        <v>3731</v>
      </c>
      <c r="D1166" t="s">
        <v>1151</v>
      </c>
      <c r="E1166" t="s">
        <v>90</v>
      </c>
      <c r="F1166" t="s">
        <v>3178</v>
      </c>
      <c r="H1166" t="s">
        <v>3776</v>
      </c>
      <c r="J1166">
        <v>900</v>
      </c>
      <c r="L1166" t="s">
        <v>91</v>
      </c>
      <c r="O1166" t="s">
        <v>135</v>
      </c>
      <c r="P1166" s="33">
        <v>46231.668749999997</v>
      </c>
      <c r="Q1166" s="33">
        <v>46223</v>
      </c>
      <c r="R1166" s="33">
        <v>46232</v>
      </c>
      <c r="AH1166" s="55">
        <f t="shared" si="262"/>
        <v>0.25</v>
      </c>
      <c r="AI1166" s="55" t="str">
        <f t="shared" si="263"/>
        <v>FALSO</v>
      </c>
      <c r="AJ1166" s="55">
        <f t="shared" si="264"/>
        <v>0</v>
      </c>
      <c r="AK1166" s="93" t="str">
        <f t="shared" si="265"/>
        <v/>
      </c>
      <c r="AL1166" s="96" t="str">
        <f t="shared" si="266"/>
        <v/>
      </c>
      <c r="AM1166" s="93" t="str">
        <f t="shared" si="267"/>
        <v/>
      </c>
      <c r="AN1166" s="96" t="str">
        <f t="shared" si="268"/>
        <v/>
      </c>
      <c r="AO1166" s="93" t="str">
        <f t="shared" si="269"/>
        <v/>
      </c>
      <c r="AP1166" s="96" t="str">
        <f t="shared" si="270"/>
        <v/>
      </c>
      <c r="AQ1166" s="93" t="str">
        <f t="shared" si="271"/>
        <v/>
      </c>
      <c r="AR1166" s="96" t="str">
        <f t="shared" si="272"/>
        <v/>
      </c>
      <c r="AS1166" s="93" t="str">
        <f t="shared" si="273"/>
        <v/>
      </c>
      <c r="AT1166" s="96" t="str">
        <f t="shared" si="274"/>
        <v/>
      </c>
      <c r="AU1166" s="93" t="str">
        <f t="shared" si="275"/>
        <v/>
      </c>
    </row>
    <row r="1167" spans="1:47" x14ac:dyDescent="0.3">
      <c r="A1167" t="s">
        <v>84</v>
      </c>
      <c r="B1167" s="164" t="s">
        <v>3777</v>
      </c>
      <c r="C1167" t="s">
        <v>3731</v>
      </c>
      <c r="D1167" t="s">
        <v>1151</v>
      </c>
      <c r="E1167" t="s">
        <v>90</v>
      </c>
      <c r="F1167" t="s">
        <v>3178</v>
      </c>
      <c r="H1167" t="s">
        <v>3778</v>
      </c>
      <c r="J1167">
        <v>3600</v>
      </c>
      <c r="L1167" t="s">
        <v>91</v>
      </c>
      <c r="O1167" t="s">
        <v>94</v>
      </c>
      <c r="P1167" s="33">
        <v>46231.482638888891</v>
      </c>
      <c r="Q1167" s="33">
        <v>46223</v>
      </c>
      <c r="R1167" s="33">
        <v>46233</v>
      </c>
      <c r="S1167" s="33">
        <v>46233</v>
      </c>
      <c r="AH1167" s="55">
        <f t="shared" si="262"/>
        <v>1</v>
      </c>
      <c r="AI1167" s="55" t="str">
        <f t="shared" si="263"/>
        <v>FALSO</v>
      </c>
      <c r="AJ1167" s="55">
        <f t="shared" si="264"/>
        <v>0</v>
      </c>
      <c r="AK1167" s="93" t="str">
        <f t="shared" si="265"/>
        <v/>
      </c>
      <c r="AL1167" s="96" t="str">
        <f t="shared" si="266"/>
        <v/>
      </c>
      <c r="AM1167" s="93" t="str">
        <f t="shared" si="267"/>
        <v/>
      </c>
      <c r="AN1167" s="96" t="str">
        <f t="shared" si="268"/>
        <v/>
      </c>
      <c r="AO1167" s="93" t="str">
        <f t="shared" si="269"/>
        <v/>
      </c>
      <c r="AP1167" s="96" t="str">
        <f t="shared" si="270"/>
        <v/>
      </c>
      <c r="AQ1167" s="93" t="str">
        <f t="shared" si="271"/>
        <v/>
      </c>
      <c r="AR1167" s="96" t="str">
        <f t="shared" si="272"/>
        <v/>
      </c>
      <c r="AS1167" s="93" t="str">
        <f t="shared" si="273"/>
        <v/>
      </c>
      <c r="AT1167" s="96" t="str">
        <f t="shared" si="274"/>
        <v/>
      </c>
      <c r="AU1167" s="93" t="str">
        <f t="shared" si="275"/>
        <v/>
      </c>
    </row>
    <row r="1168" spans="1:47" x14ac:dyDescent="0.3">
      <c r="A1168" t="s">
        <v>84</v>
      </c>
      <c r="B1168" s="164" t="s">
        <v>3779</v>
      </c>
      <c r="C1168" t="s">
        <v>3731</v>
      </c>
      <c r="D1168" t="s">
        <v>1151</v>
      </c>
      <c r="E1168" t="s">
        <v>90</v>
      </c>
      <c r="F1168" t="s">
        <v>3178</v>
      </c>
      <c r="H1168" t="s">
        <v>3780</v>
      </c>
      <c r="J1168">
        <v>1200</v>
      </c>
      <c r="L1168" t="s">
        <v>91</v>
      </c>
      <c r="O1168" t="s">
        <v>135</v>
      </c>
      <c r="P1168" s="33">
        <v>46231.329861111109</v>
      </c>
      <c r="Q1168" s="33">
        <v>46223</v>
      </c>
      <c r="R1168" s="33">
        <v>46231</v>
      </c>
      <c r="AH1168" s="55">
        <f t="shared" si="262"/>
        <v>0.33333333333333331</v>
      </c>
      <c r="AI1168" s="55" t="str">
        <f t="shared" si="263"/>
        <v>FALSO</v>
      </c>
      <c r="AJ1168" s="55">
        <f t="shared" si="264"/>
        <v>0</v>
      </c>
      <c r="AK1168" s="93" t="str">
        <f t="shared" si="265"/>
        <v/>
      </c>
      <c r="AL1168" s="96" t="str">
        <f t="shared" si="266"/>
        <v/>
      </c>
      <c r="AM1168" s="93" t="str">
        <f t="shared" si="267"/>
        <v/>
      </c>
      <c r="AN1168" s="96" t="str">
        <f t="shared" si="268"/>
        <v/>
      </c>
      <c r="AO1168" s="93" t="str">
        <f t="shared" si="269"/>
        <v/>
      </c>
      <c r="AP1168" s="96" t="str">
        <f t="shared" si="270"/>
        <v/>
      </c>
      <c r="AQ1168" s="93" t="str">
        <f t="shared" si="271"/>
        <v/>
      </c>
      <c r="AR1168" s="96" t="str">
        <f t="shared" si="272"/>
        <v/>
      </c>
      <c r="AS1168" s="93" t="str">
        <f t="shared" si="273"/>
        <v/>
      </c>
      <c r="AT1168" s="96" t="str">
        <f t="shared" si="274"/>
        <v/>
      </c>
      <c r="AU1168" s="93" t="str">
        <f t="shared" si="275"/>
        <v/>
      </c>
    </row>
    <row r="1169" spans="1:47" x14ac:dyDescent="0.3">
      <c r="A1169" t="s">
        <v>84</v>
      </c>
      <c r="B1169" s="164" t="s">
        <v>3781</v>
      </c>
      <c r="C1169" t="s">
        <v>3731</v>
      </c>
      <c r="D1169" t="s">
        <v>1151</v>
      </c>
      <c r="E1169" t="s">
        <v>90</v>
      </c>
      <c r="F1169" t="s">
        <v>3178</v>
      </c>
      <c r="H1169" t="s">
        <v>3782</v>
      </c>
      <c r="L1169" t="s">
        <v>91</v>
      </c>
      <c r="O1169" t="s">
        <v>135</v>
      </c>
      <c r="P1169" s="33">
        <v>46230.754166666666</v>
      </c>
      <c r="Q1169" s="33">
        <v>46223</v>
      </c>
      <c r="R1169" s="33">
        <v>46231</v>
      </c>
      <c r="AH1169" s="55" t="str">
        <f t="shared" si="262"/>
        <v/>
      </c>
      <c r="AI1169" s="55" t="str">
        <f t="shared" si="263"/>
        <v>FALSO</v>
      </c>
      <c r="AJ1169" s="55">
        <f t="shared" si="264"/>
        <v>0</v>
      </c>
      <c r="AK1169" s="93" t="str">
        <f t="shared" si="265"/>
        <v/>
      </c>
      <c r="AL1169" s="96" t="str">
        <f t="shared" si="266"/>
        <v/>
      </c>
      <c r="AM1169" s="93" t="str">
        <f t="shared" si="267"/>
        <v/>
      </c>
      <c r="AN1169" s="96" t="str">
        <f t="shared" si="268"/>
        <v/>
      </c>
      <c r="AO1169" s="93" t="str">
        <f t="shared" si="269"/>
        <v/>
      </c>
      <c r="AP1169" s="96" t="str">
        <f t="shared" si="270"/>
        <v/>
      </c>
      <c r="AQ1169" s="93" t="str">
        <f t="shared" si="271"/>
        <v/>
      </c>
      <c r="AR1169" s="96" t="str">
        <f t="shared" si="272"/>
        <v/>
      </c>
      <c r="AS1169" s="93" t="str">
        <f t="shared" si="273"/>
        <v/>
      </c>
      <c r="AT1169" s="96" t="str">
        <f t="shared" si="274"/>
        <v/>
      </c>
      <c r="AU1169" s="93" t="str">
        <f t="shared" si="275"/>
        <v/>
      </c>
    </row>
    <row r="1170" spans="1:47" x14ac:dyDescent="0.3">
      <c r="A1170" t="s">
        <v>84</v>
      </c>
      <c r="B1170" s="164" t="s">
        <v>3783</v>
      </c>
      <c r="C1170" t="s">
        <v>3736</v>
      </c>
      <c r="D1170" t="s">
        <v>1151</v>
      </c>
      <c r="E1170" t="s">
        <v>90</v>
      </c>
      <c r="F1170" t="s">
        <v>3178</v>
      </c>
      <c r="H1170" t="s">
        <v>3784</v>
      </c>
      <c r="J1170">
        <v>3600</v>
      </c>
      <c r="L1170" t="s">
        <v>91</v>
      </c>
      <c r="O1170" t="s">
        <v>94</v>
      </c>
      <c r="P1170" s="33">
        <v>46230.691666666666</v>
      </c>
      <c r="Q1170" s="33">
        <v>46223</v>
      </c>
      <c r="R1170" s="33">
        <v>46230</v>
      </c>
      <c r="S1170" s="33">
        <v>46234</v>
      </c>
      <c r="AH1170" s="55">
        <f t="shared" si="262"/>
        <v>1</v>
      </c>
      <c r="AI1170" s="55" t="str">
        <f t="shared" si="263"/>
        <v>FALSO</v>
      </c>
      <c r="AJ1170" s="55">
        <f t="shared" si="264"/>
        <v>0</v>
      </c>
      <c r="AK1170" s="93" t="str">
        <f t="shared" si="265"/>
        <v/>
      </c>
      <c r="AL1170" s="96" t="str">
        <f t="shared" si="266"/>
        <v/>
      </c>
      <c r="AM1170" s="93" t="str">
        <f t="shared" si="267"/>
        <v/>
      </c>
      <c r="AN1170" s="96" t="str">
        <f t="shared" si="268"/>
        <v/>
      </c>
      <c r="AO1170" s="93" t="str">
        <f t="shared" si="269"/>
        <v/>
      </c>
      <c r="AP1170" s="96" t="str">
        <f t="shared" si="270"/>
        <v/>
      </c>
      <c r="AQ1170" s="93" t="str">
        <f t="shared" si="271"/>
        <v/>
      </c>
      <c r="AR1170" s="96" t="str">
        <f t="shared" si="272"/>
        <v/>
      </c>
      <c r="AS1170" s="93" t="str">
        <f t="shared" si="273"/>
        <v/>
      </c>
      <c r="AT1170" s="96" t="str">
        <f t="shared" si="274"/>
        <v/>
      </c>
      <c r="AU1170" s="93" t="str">
        <f t="shared" si="275"/>
        <v/>
      </c>
    </row>
    <row r="1171" spans="1:47" x14ac:dyDescent="0.3">
      <c r="A1171" t="s">
        <v>84</v>
      </c>
      <c r="B1171" s="164" t="s">
        <v>3785</v>
      </c>
      <c r="C1171" t="s">
        <v>3731</v>
      </c>
      <c r="D1171" t="s">
        <v>1151</v>
      </c>
      <c r="E1171" t="s">
        <v>90</v>
      </c>
      <c r="F1171" t="s">
        <v>3178</v>
      </c>
      <c r="H1171" t="s">
        <v>3786</v>
      </c>
      <c r="L1171" t="s">
        <v>91</v>
      </c>
      <c r="O1171" t="s">
        <v>135</v>
      </c>
      <c r="P1171" s="33">
        <v>46230.662499999999</v>
      </c>
      <c r="Q1171" s="33">
        <v>46223</v>
      </c>
      <c r="R1171" s="33">
        <v>46230</v>
      </c>
      <c r="AH1171" s="55" t="str">
        <f t="shared" si="262"/>
        <v/>
      </c>
      <c r="AI1171" s="55" t="str">
        <f t="shared" si="263"/>
        <v>FALSO</v>
      </c>
      <c r="AJ1171" s="55">
        <f t="shared" si="264"/>
        <v>0</v>
      </c>
      <c r="AK1171" s="93" t="str">
        <f t="shared" si="265"/>
        <v/>
      </c>
      <c r="AL1171" s="96" t="str">
        <f t="shared" si="266"/>
        <v/>
      </c>
      <c r="AM1171" s="93" t="str">
        <f t="shared" si="267"/>
        <v/>
      </c>
      <c r="AN1171" s="96" t="str">
        <f t="shared" si="268"/>
        <v/>
      </c>
      <c r="AO1171" s="93" t="str">
        <f t="shared" si="269"/>
        <v/>
      </c>
      <c r="AP1171" s="96" t="str">
        <f t="shared" si="270"/>
        <v/>
      </c>
      <c r="AQ1171" s="93" t="str">
        <f t="shared" si="271"/>
        <v/>
      </c>
      <c r="AR1171" s="96" t="str">
        <f t="shared" si="272"/>
        <v/>
      </c>
      <c r="AS1171" s="93" t="str">
        <f t="shared" si="273"/>
        <v/>
      </c>
      <c r="AT1171" s="96" t="str">
        <f t="shared" si="274"/>
        <v/>
      </c>
      <c r="AU1171" s="93" t="str">
        <f t="shared" si="275"/>
        <v/>
      </c>
    </row>
    <row r="1172" spans="1:47" x14ac:dyDescent="0.3">
      <c r="A1172" t="s">
        <v>84</v>
      </c>
      <c r="B1172" s="164" t="s">
        <v>3787</v>
      </c>
      <c r="C1172" t="s">
        <v>3736</v>
      </c>
      <c r="D1172" t="s">
        <v>1151</v>
      </c>
      <c r="E1172" t="s">
        <v>90</v>
      </c>
      <c r="F1172" t="s">
        <v>3178</v>
      </c>
      <c r="H1172" t="s">
        <v>3788</v>
      </c>
      <c r="J1172">
        <v>600</v>
      </c>
      <c r="L1172" t="s">
        <v>91</v>
      </c>
      <c r="O1172" t="s">
        <v>135</v>
      </c>
      <c r="P1172" s="33">
        <v>46227.842361111114</v>
      </c>
      <c r="Q1172" s="33">
        <v>46223</v>
      </c>
      <c r="R1172" s="33">
        <v>46230</v>
      </c>
      <c r="S1172" s="33">
        <v>46230</v>
      </c>
      <c r="AH1172" s="55">
        <f t="shared" si="262"/>
        <v>0.16666666666666666</v>
      </c>
      <c r="AI1172" s="55" t="str">
        <f t="shared" si="263"/>
        <v>FALSO</v>
      </c>
      <c r="AJ1172" s="55">
        <f t="shared" si="264"/>
        <v>0</v>
      </c>
      <c r="AK1172" s="93" t="str">
        <f t="shared" si="265"/>
        <v/>
      </c>
      <c r="AL1172" s="96" t="str">
        <f t="shared" si="266"/>
        <v/>
      </c>
      <c r="AM1172" s="93" t="str">
        <f t="shared" si="267"/>
        <v/>
      </c>
      <c r="AN1172" s="96" t="str">
        <f t="shared" si="268"/>
        <v/>
      </c>
      <c r="AO1172" s="93" t="str">
        <f t="shared" si="269"/>
        <v/>
      </c>
      <c r="AP1172" s="96" t="str">
        <f t="shared" si="270"/>
        <v/>
      </c>
      <c r="AQ1172" s="93" t="str">
        <f t="shared" si="271"/>
        <v/>
      </c>
      <c r="AR1172" s="96" t="str">
        <f t="shared" si="272"/>
        <v/>
      </c>
      <c r="AS1172" s="93" t="str">
        <f t="shared" si="273"/>
        <v/>
      </c>
      <c r="AT1172" s="96" t="str">
        <f t="shared" si="274"/>
        <v/>
      </c>
      <c r="AU1172" s="93" t="str">
        <f t="shared" si="275"/>
        <v/>
      </c>
    </row>
    <row r="1173" spans="1:47" x14ac:dyDescent="0.3">
      <c r="A1173" t="s">
        <v>84</v>
      </c>
      <c r="B1173" s="164" t="s">
        <v>3789</v>
      </c>
      <c r="C1173" t="s">
        <v>3731</v>
      </c>
      <c r="D1173" t="s">
        <v>1151</v>
      </c>
      <c r="E1173" t="s">
        <v>90</v>
      </c>
      <c r="F1173" t="s">
        <v>3178</v>
      </c>
      <c r="H1173" t="s">
        <v>3790</v>
      </c>
      <c r="L1173" t="s">
        <v>91</v>
      </c>
      <c r="O1173" t="s">
        <v>135</v>
      </c>
      <c r="P1173" s="33">
        <v>46227.642361111109</v>
      </c>
      <c r="Q1173" s="33">
        <v>46223</v>
      </c>
      <c r="R1173" s="33">
        <v>46227</v>
      </c>
      <c r="AH1173" s="55" t="str">
        <f t="shared" si="262"/>
        <v/>
      </c>
      <c r="AI1173" s="55" t="str">
        <f t="shared" si="263"/>
        <v>FALSO</v>
      </c>
      <c r="AJ1173" s="55">
        <f t="shared" si="264"/>
        <v>0</v>
      </c>
      <c r="AK1173" s="93" t="str">
        <f t="shared" si="265"/>
        <v/>
      </c>
      <c r="AL1173" s="96" t="str">
        <f t="shared" si="266"/>
        <v/>
      </c>
      <c r="AM1173" s="93" t="str">
        <f t="shared" si="267"/>
        <v/>
      </c>
      <c r="AN1173" s="96" t="str">
        <f t="shared" si="268"/>
        <v/>
      </c>
      <c r="AO1173" s="93" t="str">
        <f t="shared" si="269"/>
        <v/>
      </c>
      <c r="AP1173" s="96" t="str">
        <f t="shared" si="270"/>
        <v/>
      </c>
      <c r="AQ1173" s="93" t="str">
        <f t="shared" si="271"/>
        <v/>
      </c>
      <c r="AR1173" s="96" t="str">
        <f t="shared" si="272"/>
        <v/>
      </c>
      <c r="AS1173" s="93" t="str">
        <f t="shared" si="273"/>
        <v/>
      </c>
      <c r="AT1173" s="96" t="str">
        <f t="shared" si="274"/>
        <v/>
      </c>
      <c r="AU1173" s="93" t="str">
        <f t="shared" si="275"/>
        <v/>
      </c>
    </row>
    <row r="1174" spans="1:47" x14ac:dyDescent="0.3">
      <c r="A1174" t="s">
        <v>84</v>
      </c>
      <c r="B1174" s="164" t="s">
        <v>3791</v>
      </c>
      <c r="C1174" t="s">
        <v>3731</v>
      </c>
      <c r="D1174" t="s">
        <v>1151</v>
      </c>
      <c r="E1174" t="s">
        <v>90</v>
      </c>
      <c r="F1174" t="s">
        <v>3178</v>
      </c>
      <c r="H1174" t="s">
        <v>3792</v>
      </c>
      <c r="J1174">
        <v>1800</v>
      </c>
      <c r="L1174" t="s">
        <v>91</v>
      </c>
      <c r="O1174" t="s">
        <v>94</v>
      </c>
      <c r="P1174" s="33">
        <v>46227.513888888891</v>
      </c>
      <c r="Q1174" s="33">
        <v>46223</v>
      </c>
      <c r="R1174" s="33">
        <v>46227</v>
      </c>
      <c r="S1174" s="33">
        <v>46227</v>
      </c>
      <c r="AH1174" s="55">
        <f t="shared" si="262"/>
        <v>0.5</v>
      </c>
      <c r="AI1174" s="55" t="str">
        <f t="shared" si="263"/>
        <v>FALSO</v>
      </c>
      <c r="AJ1174" s="55">
        <f t="shared" si="264"/>
        <v>0</v>
      </c>
      <c r="AK1174" s="93" t="str">
        <f t="shared" si="265"/>
        <v/>
      </c>
      <c r="AL1174" s="96" t="str">
        <f t="shared" si="266"/>
        <v/>
      </c>
      <c r="AM1174" s="93" t="str">
        <f t="shared" si="267"/>
        <v/>
      </c>
      <c r="AN1174" s="96" t="str">
        <f t="shared" si="268"/>
        <v/>
      </c>
      <c r="AO1174" s="93" t="str">
        <f t="shared" si="269"/>
        <v/>
      </c>
      <c r="AP1174" s="96" t="str">
        <f t="shared" si="270"/>
        <v/>
      </c>
      <c r="AQ1174" s="93" t="str">
        <f t="shared" si="271"/>
        <v/>
      </c>
      <c r="AR1174" s="96" t="str">
        <f t="shared" si="272"/>
        <v/>
      </c>
      <c r="AS1174" s="93" t="str">
        <f t="shared" si="273"/>
        <v/>
      </c>
      <c r="AT1174" s="96" t="str">
        <f t="shared" si="274"/>
        <v/>
      </c>
      <c r="AU1174" s="93" t="str">
        <f t="shared" si="275"/>
        <v/>
      </c>
    </row>
    <row r="1175" spans="1:47" x14ac:dyDescent="0.3">
      <c r="A1175" t="s">
        <v>84</v>
      </c>
      <c r="B1175" s="164" t="s">
        <v>3793</v>
      </c>
      <c r="C1175" t="s">
        <v>3736</v>
      </c>
      <c r="D1175" t="s">
        <v>1151</v>
      </c>
      <c r="E1175" t="s">
        <v>90</v>
      </c>
      <c r="F1175" t="s">
        <v>3178</v>
      </c>
      <c r="H1175" t="s">
        <v>3794</v>
      </c>
      <c r="J1175">
        <v>7200</v>
      </c>
      <c r="L1175" t="s">
        <v>91</v>
      </c>
      <c r="O1175" t="s">
        <v>94</v>
      </c>
      <c r="P1175" s="33">
        <v>46226.722916666666</v>
      </c>
      <c r="Q1175" s="33">
        <v>46223</v>
      </c>
      <c r="R1175" s="33">
        <v>46232</v>
      </c>
      <c r="S1175" s="33">
        <v>46233</v>
      </c>
      <c r="AH1175" s="55">
        <f t="shared" si="262"/>
        <v>2</v>
      </c>
      <c r="AI1175" s="55" t="str">
        <f t="shared" si="263"/>
        <v>FALSO</v>
      </c>
      <c r="AJ1175" s="55">
        <f t="shared" si="264"/>
        <v>0</v>
      </c>
      <c r="AK1175" s="93" t="str">
        <f t="shared" si="265"/>
        <v/>
      </c>
      <c r="AL1175" s="96" t="str">
        <f t="shared" si="266"/>
        <v/>
      </c>
      <c r="AM1175" s="93" t="str">
        <f t="shared" si="267"/>
        <v/>
      </c>
      <c r="AN1175" s="96" t="str">
        <f t="shared" si="268"/>
        <v/>
      </c>
      <c r="AO1175" s="93" t="str">
        <f t="shared" si="269"/>
        <v/>
      </c>
      <c r="AP1175" s="96" t="str">
        <f t="shared" si="270"/>
        <v/>
      </c>
      <c r="AQ1175" s="93" t="str">
        <f t="shared" si="271"/>
        <v/>
      </c>
      <c r="AR1175" s="96" t="str">
        <f t="shared" si="272"/>
        <v/>
      </c>
      <c r="AS1175" s="93" t="str">
        <f t="shared" si="273"/>
        <v/>
      </c>
      <c r="AT1175" s="96" t="str">
        <f t="shared" si="274"/>
        <v/>
      </c>
      <c r="AU1175" s="93" t="str">
        <f t="shared" si="275"/>
        <v/>
      </c>
    </row>
    <row r="1176" spans="1:47" x14ac:dyDescent="0.3">
      <c r="A1176" t="s">
        <v>84</v>
      </c>
      <c r="B1176" s="164" t="s">
        <v>3795</v>
      </c>
      <c r="C1176" t="s">
        <v>3731</v>
      </c>
      <c r="D1176" t="s">
        <v>1151</v>
      </c>
      <c r="E1176" t="s">
        <v>90</v>
      </c>
      <c r="F1176" t="s">
        <v>3178</v>
      </c>
      <c r="H1176" t="s">
        <v>3796</v>
      </c>
      <c r="J1176">
        <v>1800</v>
      </c>
      <c r="L1176" t="s">
        <v>91</v>
      </c>
      <c r="O1176" t="s">
        <v>94</v>
      </c>
      <c r="P1176" s="33">
        <v>46226.676388888889</v>
      </c>
      <c r="Q1176" s="33">
        <v>46223</v>
      </c>
      <c r="R1176" s="33">
        <v>46227</v>
      </c>
      <c r="S1176" s="33">
        <v>46227</v>
      </c>
      <c r="AH1176" s="55">
        <f t="shared" si="262"/>
        <v>0.5</v>
      </c>
      <c r="AI1176" s="55" t="str">
        <f t="shared" si="263"/>
        <v>FALSO</v>
      </c>
      <c r="AJ1176" s="55">
        <f t="shared" si="264"/>
        <v>0</v>
      </c>
      <c r="AK1176" s="93" t="str">
        <f t="shared" si="265"/>
        <v/>
      </c>
      <c r="AL1176" s="96" t="str">
        <f t="shared" si="266"/>
        <v/>
      </c>
      <c r="AM1176" s="93" t="str">
        <f t="shared" si="267"/>
        <v/>
      </c>
      <c r="AN1176" s="96" t="str">
        <f t="shared" si="268"/>
        <v/>
      </c>
      <c r="AO1176" s="93" t="str">
        <f t="shared" si="269"/>
        <v/>
      </c>
      <c r="AP1176" s="96" t="str">
        <f t="shared" si="270"/>
        <v/>
      </c>
      <c r="AQ1176" s="93" t="str">
        <f t="shared" si="271"/>
        <v/>
      </c>
      <c r="AR1176" s="96" t="str">
        <f t="shared" si="272"/>
        <v/>
      </c>
      <c r="AS1176" s="93" t="str">
        <f t="shared" si="273"/>
        <v/>
      </c>
      <c r="AT1176" s="96" t="str">
        <f t="shared" si="274"/>
        <v/>
      </c>
      <c r="AU1176" s="93" t="str">
        <f t="shared" si="275"/>
        <v/>
      </c>
    </row>
    <row r="1177" spans="1:47" x14ac:dyDescent="0.3">
      <c r="A1177" t="s">
        <v>84</v>
      </c>
      <c r="B1177" s="164" t="s">
        <v>3797</v>
      </c>
      <c r="C1177" t="s">
        <v>3731</v>
      </c>
      <c r="D1177" t="s">
        <v>1151</v>
      </c>
      <c r="E1177" t="s">
        <v>90</v>
      </c>
      <c r="F1177" t="s">
        <v>3178</v>
      </c>
      <c r="H1177" t="s">
        <v>3798</v>
      </c>
      <c r="J1177">
        <v>7200</v>
      </c>
      <c r="L1177" t="s">
        <v>91</v>
      </c>
      <c r="O1177" t="s">
        <v>94</v>
      </c>
      <c r="P1177" s="33">
        <v>46226.661111111112</v>
      </c>
      <c r="Q1177" s="33">
        <v>46223</v>
      </c>
      <c r="R1177" s="33">
        <v>46227</v>
      </c>
      <c r="S1177" s="33">
        <v>46227</v>
      </c>
      <c r="AH1177" s="55">
        <f t="shared" si="262"/>
        <v>2</v>
      </c>
      <c r="AI1177" s="55" t="str">
        <f t="shared" si="263"/>
        <v>FALSO</v>
      </c>
      <c r="AJ1177" s="55">
        <f t="shared" si="264"/>
        <v>0</v>
      </c>
      <c r="AK1177" s="93" t="str">
        <f t="shared" si="265"/>
        <v/>
      </c>
      <c r="AL1177" s="96" t="str">
        <f t="shared" si="266"/>
        <v/>
      </c>
      <c r="AM1177" s="93" t="str">
        <f t="shared" si="267"/>
        <v/>
      </c>
      <c r="AN1177" s="96" t="str">
        <f t="shared" si="268"/>
        <v/>
      </c>
      <c r="AO1177" s="93" t="str">
        <f t="shared" si="269"/>
        <v/>
      </c>
      <c r="AP1177" s="96" t="str">
        <f t="shared" si="270"/>
        <v/>
      </c>
      <c r="AQ1177" s="93" t="str">
        <f t="shared" si="271"/>
        <v/>
      </c>
      <c r="AR1177" s="96" t="str">
        <f t="shared" si="272"/>
        <v/>
      </c>
      <c r="AS1177" s="93" t="str">
        <f t="shared" si="273"/>
        <v/>
      </c>
      <c r="AT1177" s="96" t="str">
        <f t="shared" si="274"/>
        <v/>
      </c>
      <c r="AU1177" s="93" t="str">
        <f t="shared" si="275"/>
        <v/>
      </c>
    </row>
    <row r="1178" spans="1:47" x14ac:dyDescent="0.3">
      <c r="A1178" t="s">
        <v>84</v>
      </c>
      <c r="B1178" s="164" t="s">
        <v>3799</v>
      </c>
      <c r="C1178" t="s">
        <v>3731</v>
      </c>
      <c r="D1178" t="s">
        <v>1151</v>
      </c>
      <c r="E1178" t="s">
        <v>90</v>
      </c>
      <c r="F1178" t="s">
        <v>3178</v>
      </c>
      <c r="H1178" t="s">
        <v>3800</v>
      </c>
      <c r="L1178" t="s">
        <v>91</v>
      </c>
      <c r="O1178" t="s">
        <v>94</v>
      </c>
      <c r="P1178" s="33">
        <v>46226.559027777781</v>
      </c>
      <c r="Q1178" s="33">
        <v>46223</v>
      </c>
      <c r="R1178" s="33">
        <v>46226</v>
      </c>
      <c r="S1178" s="33">
        <v>46226</v>
      </c>
      <c r="AH1178" s="55" t="str">
        <f t="shared" si="262"/>
        <v/>
      </c>
      <c r="AI1178" s="55" t="str">
        <f t="shared" si="263"/>
        <v>FALSO</v>
      </c>
      <c r="AJ1178" s="55">
        <f t="shared" si="264"/>
        <v>0</v>
      </c>
      <c r="AK1178" s="93" t="str">
        <f t="shared" si="265"/>
        <v/>
      </c>
      <c r="AL1178" s="96" t="str">
        <f t="shared" si="266"/>
        <v/>
      </c>
      <c r="AM1178" s="93" t="str">
        <f t="shared" si="267"/>
        <v/>
      </c>
      <c r="AN1178" s="96" t="str">
        <f t="shared" si="268"/>
        <v/>
      </c>
      <c r="AO1178" s="93" t="str">
        <f t="shared" si="269"/>
        <v/>
      </c>
      <c r="AP1178" s="96" t="str">
        <f t="shared" si="270"/>
        <v/>
      </c>
      <c r="AQ1178" s="93" t="str">
        <f t="shared" si="271"/>
        <v/>
      </c>
      <c r="AR1178" s="96" t="str">
        <f t="shared" si="272"/>
        <v/>
      </c>
      <c r="AS1178" s="93" t="str">
        <f t="shared" si="273"/>
        <v/>
      </c>
      <c r="AT1178" s="96" t="str">
        <f t="shared" si="274"/>
        <v/>
      </c>
      <c r="AU1178" s="93" t="str">
        <f t="shared" si="275"/>
        <v/>
      </c>
    </row>
    <row r="1179" spans="1:47" x14ac:dyDescent="0.3">
      <c r="A1179" t="s">
        <v>84</v>
      </c>
      <c r="B1179" s="164" t="s">
        <v>3801</v>
      </c>
      <c r="C1179" t="s">
        <v>3731</v>
      </c>
      <c r="D1179" t="s">
        <v>1151</v>
      </c>
      <c r="E1179" t="s">
        <v>90</v>
      </c>
      <c r="F1179" t="s">
        <v>3178</v>
      </c>
      <c r="H1179" t="s">
        <v>3802</v>
      </c>
      <c r="J1179">
        <v>10800</v>
      </c>
      <c r="L1179" t="s">
        <v>91</v>
      </c>
      <c r="O1179" t="s">
        <v>94</v>
      </c>
      <c r="P1179" s="33">
        <v>46226.506944444445</v>
      </c>
      <c r="Q1179" s="33">
        <v>46223</v>
      </c>
      <c r="R1179" s="33">
        <v>46227</v>
      </c>
      <c r="S1179" s="33">
        <v>46227</v>
      </c>
      <c r="AH1179" s="55">
        <f t="shared" si="262"/>
        <v>3</v>
      </c>
      <c r="AI1179" s="55" t="str">
        <f t="shared" si="263"/>
        <v>FALSO</v>
      </c>
      <c r="AJ1179" s="55">
        <f t="shared" si="264"/>
        <v>0</v>
      </c>
      <c r="AK1179" s="93" t="str">
        <f t="shared" si="265"/>
        <v/>
      </c>
      <c r="AL1179" s="96" t="str">
        <f t="shared" si="266"/>
        <v/>
      </c>
      <c r="AM1179" s="93" t="str">
        <f t="shared" si="267"/>
        <v/>
      </c>
      <c r="AN1179" s="96" t="str">
        <f t="shared" si="268"/>
        <v/>
      </c>
      <c r="AO1179" s="93" t="str">
        <f t="shared" si="269"/>
        <v/>
      </c>
      <c r="AP1179" s="96" t="str">
        <f t="shared" si="270"/>
        <v/>
      </c>
      <c r="AQ1179" s="93" t="str">
        <f t="shared" si="271"/>
        <v/>
      </c>
      <c r="AR1179" s="96" t="str">
        <f t="shared" si="272"/>
        <v/>
      </c>
      <c r="AS1179" s="93" t="str">
        <f t="shared" si="273"/>
        <v/>
      </c>
      <c r="AT1179" s="96" t="str">
        <f t="shared" si="274"/>
        <v/>
      </c>
      <c r="AU1179" s="93" t="str">
        <f t="shared" si="275"/>
        <v/>
      </c>
    </row>
    <row r="1180" spans="1:47" x14ac:dyDescent="0.3">
      <c r="A1180" t="s">
        <v>84</v>
      </c>
      <c r="B1180" s="164" t="s">
        <v>3803</v>
      </c>
      <c r="C1180" t="s">
        <v>3731</v>
      </c>
      <c r="D1180" t="s">
        <v>1151</v>
      </c>
      <c r="E1180" t="s">
        <v>90</v>
      </c>
      <c r="F1180" t="s">
        <v>3178</v>
      </c>
      <c r="H1180" t="s">
        <v>3804</v>
      </c>
      <c r="L1180" t="s">
        <v>91</v>
      </c>
      <c r="O1180" t="s">
        <v>135</v>
      </c>
      <c r="P1180" s="33">
        <v>46226.494444444441</v>
      </c>
      <c r="Q1180" s="33">
        <v>46223</v>
      </c>
      <c r="R1180" s="33">
        <v>46226</v>
      </c>
      <c r="AH1180" s="55" t="str">
        <f t="shared" si="262"/>
        <v/>
      </c>
      <c r="AI1180" s="55" t="str">
        <f t="shared" si="263"/>
        <v>FALSO</v>
      </c>
      <c r="AJ1180" s="55">
        <f t="shared" si="264"/>
        <v>0</v>
      </c>
      <c r="AK1180" s="93" t="str">
        <f t="shared" si="265"/>
        <v/>
      </c>
      <c r="AL1180" s="96" t="str">
        <f t="shared" si="266"/>
        <v/>
      </c>
      <c r="AM1180" s="93" t="str">
        <f t="shared" si="267"/>
        <v/>
      </c>
      <c r="AN1180" s="96" t="str">
        <f t="shared" si="268"/>
        <v/>
      </c>
      <c r="AO1180" s="93" t="str">
        <f t="shared" si="269"/>
        <v/>
      </c>
      <c r="AP1180" s="96" t="str">
        <f t="shared" si="270"/>
        <v/>
      </c>
      <c r="AQ1180" s="93" t="str">
        <f t="shared" si="271"/>
        <v/>
      </c>
      <c r="AR1180" s="96" t="str">
        <f t="shared" si="272"/>
        <v/>
      </c>
      <c r="AS1180" s="93" t="str">
        <f t="shared" si="273"/>
        <v/>
      </c>
      <c r="AT1180" s="96" t="str">
        <f t="shared" si="274"/>
        <v/>
      </c>
      <c r="AU1180" s="93" t="str">
        <f t="shared" si="275"/>
        <v/>
      </c>
    </row>
    <row r="1181" spans="1:47" x14ac:dyDescent="0.3">
      <c r="A1181" t="s">
        <v>84</v>
      </c>
      <c r="B1181" s="164" t="s">
        <v>3805</v>
      </c>
      <c r="C1181" t="s">
        <v>3731</v>
      </c>
      <c r="D1181" t="s">
        <v>1151</v>
      </c>
      <c r="E1181" t="s">
        <v>90</v>
      </c>
      <c r="F1181" t="s">
        <v>3178</v>
      </c>
      <c r="H1181" t="s">
        <v>3806</v>
      </c>
      <c r="J1181">
        <v>14400</v>
      </c>
      <c r="L1181" t="s">
        <v>91</v>
      </c>
      <c r="O1181" t="s">
        <v>94</v>
      </c>
      <c r="P1181" s="33">
        <v>46226.48541666667</v>
      </c>
      <c r="Q1181" s="33">
        <v>46223</v>
      </c>
      <c r="R1181" s="33">
        <v>46227</v>
      </c>
      <c r="S1181" s="33">
        <v>46227</v>
      </c>
      <c r="AH1181" s="55">
        <f t="shared" si="262"/>
        <v>4</v>
      </c>
      <c r="AI1181" s="55" t="str">
        <f t="shared" si="263"/>
        <v>FALSO</v>
      </c>
      <c r="AJ1181" s="55">
        <f t="shared" si="264"/>
        <v>0</v>
      </c>
      <c r="AK1181" s="93" t="str">
        <f t="shared" si="265"/>
        <v/>
      </c>
      <c r="AL1181" s="96" t="str">
        <f t="shared" si="266"/>
        <v/>
      </c>
      <c r="AM1181" s="93" t="str">
        <f t="shared" si="267"/>
        <v/>
      </c>
      <c r="AN1181" s="96" t="str">
        <f t="shared" si="268"/>
        <v/>
      </c>
      <c r="AO1181" s="93" t="str">
        <f t="shared" si="269"/>
        <v/>
      </c>
      <c r="AP1181" s="96" t="str">
        <f t="shared" si="270"/>
        <v/>
      </c>
      <c r="AQ1181" s="93" t="str">
        <f t="shared" si="271"/>
        <v/>
      </c>
      <c r="AR1181" s="96" t="str">
        <f t="shared" si="272"/>
        <v/>
      </c>
      <c r="AS1181" s="93" t="str">
        <f t="shared" si="273"/>
        <v/>
      </c>
      <c r="AT1181" s="96" t="str">
        <f t="shared" si="274"/>
        <v/>
      </c>
      <c r="AU1181" s="93" t="str">
        <f t="shared" si="275"/>
        <v/>
      </c>
    </row>
    <row r="1182" spans="1:47" x14ac:dyDescent="0.3">
      <c r="A1182" t="s">
        <v>84</v>
      </c>
      <c r="B1182" s="164" t="s">
        <v>3807</v>
      </c>
      <c r="C1182" t="s">
        <v>3731</v>
      </c>
      <c r="D1182" t="s">
        <v>1151</v>
      </c>
      <c r="E1182" t="s">
        <v>90</v>
      </c>
      <c r="F1182" t="s">
        <v>3178</v>
      </c>
      <c r="H1182" t="s">
        <v>3808</v>
      </c>
      <c r="J1182">
        <v>3600</v>
      </c>
      <c r="L1182" t="s">
        <v>91</v>
      </c>
      <c r="O1182" t="s">
        <v>94</v>
      </c>
      <c r="P1182" s="33">
        <v>46226.436111111114</v>
      </c>
      <c r="Q1182" s="33">
        <v>46223</v>
      </c>
      <c r="R1182" s="33">
        <v>46226</v>
      </c>
      <c r="S1182" s="33">
        <v>46227</v>
      </c>
      <c r="AH1182" s="55">
        <f t="shared" si="262"/>
        <v>1</v>
      </c>
      <c r="AI1182" s="55" t="str">
        <f t="shared" si="263"/>
        <v>FALSO</v>
      </c>
      <c r="AJ1182" s="55">
        <f t="shared" si="264"/>
        <v>0</v>
      </c>
      <c r="AK1182" s="93" t="str">
        <f t="shared" si="265"/>
        <v/>
      </c>
      <c r="AL1182" s="96" t="str">
        <f t="shared" si="266"/>
        <v/>
      </c>
      <c r="AM1182" s="93" t="str">
        <f t="shared" si="267"/>
        <v/>
      </c>
      <c r="AN1182" s="96" t="str">
        <f t="shared" si="268"/>
        <v/>
      </c>
      <c r="AO1182" s="93" t="str">
        <f t="shared" si="269"/>
        <v/>
      </c>
      <c r="AP1182" s="96" t="str">
        <f t="shared" si="270"/>
        <v/>
      </c>
      <c r="AQ1182" s="93" t="str">
        <f t="shared" si="271"/>
        <v/>
      </c>
      <c r="AR1182" s="96" t="str">
        <f t="shared" si="272"/>
        <v/>
      </c>
      <c r="AS1182" s="93" t="str">
        <f t="shared" si="273"/>
        <v/>
      </c>
      <c r="AT1182" s="96" t="str">
        <f t="shared" si="274"/>
        <v/>
      </c>
      <c r="AU1182" s="93" t="str">
        <f t="shared" si="275"/>
        <v/>
      </c>
    </row>
    <row r="1183" spans="1:47" x14ac:dyDescent="0.3">
      <c r="A1183" t="s">
        <v>84</v>
      </c>
      <c r="B1183" s="164" t="s">
        <v>3809</v>
      </c>
      <c r="C1183" t="s">
        <v>3731</v>
      </c>
      <c r="D1183" t="s">
        <v>1151</v>
      </c>
      <c r="E1183" t="s">
        <v>90</v>
      </c>
      <c r="F1183" t="s">
        <v>3178</v>
      </c>
      <c r="H1183" t="s">
        <v>3810</v>
      </c>
      <c r="J1183">
        <v>3600</v>
      </c>
      <c r="L1183" t="s">
        <v>91</v>
      </c>
      <c r="O1183" t="s">
        <v>94</v>
      </c>
      <c r="P1183" s="33">
        <v>46226.345833333333</v>
      </c>
      <c r="Q1183" s="33">
        <v>46223</v>
      </c>
      <c r="R1183" s="33">
        <v>46226</v>
      </c>
      <c r="S1183" s="33">
        <v>46226</v>
      </c>
      <c r="AH1183" s="55">
        <f t="shared" si="262"/>
        <v>1</v>
      </c>
      <c r="AI1183" s="55" t="str">
        <f t="shared" si="263"/>
        <v>FALSO</v>
      </c>
      <c r="AJ1183" s="55">
        <f t="shared" si="264"/>
        <v>0</v>
      </c>
      <c r="AK1183" s="93" t="str">
        <f t="shared" si="265"/>
        <v/>
      </c>
      <c r="AL1183" s="96" t="str">
        <f t="shared" si="266"/>
        <v/>
      </c>
      <c r="AM1183" s="93" t="str">
        <f t="shared" si="267"/>
        <v/>
      </c>
      <c r="AN1183" s="96" t="str">
        <f t="shared" si="268"/>
        <v/>
      </c>
      <c r="AO1183" s="93" t="str">
        <f t="shared" si="269"/>
        <v/>
      </c>
      <c r="AP1183" s="96" t="str">
        <f t="shared" si="270"/>
        <v/>
      </c>
      <c r="AQ1183" s="93" t="str">
        <f t="shared" si="271"/>
        <v/>
      </c>
      <c r="AR1183" s="96" t="str">
        <f t="shared" si="272"/>
        <v/>
      </c>
      <c r="AS1183" s="93" t="str">
        <f t="shared" si="273"/>
        <v/>
      </c>
      <c r="AT1183" s="96" t="str">
        <f t="shared" si="274"/>
        <v/>
      </c>
      <c r="AU1183" s="93" t="str">
        <f t="shared" si="275"/>
        <v/>
      </c>
    </row>
    <row r="1184" spans="1:47" x14ac:dyDescent="0.3">
      <c r="A1184" t="s">
        <v>84</v>
      </c>
      <c r="B1184" s="164" t="s">
        <v>3811</v>
      </c>
      <c r="C1184" t="s">
        <v>3731</v>
      </c>
      <c r="D1184" t="s">
        <v>1151</v>
      </c>
      <c r="E1184" t="s">
        <v>90</v>
      </c>
      <c r="F1184" t="s">
        <v>3178</v>
      </c>
      <c r="H1184" t="s">
        <v>3812</v>
      </c>
      <c r="J1184">
        <v>3600</v>
      </c>
      <c r="L1184" t="s">
        <v>91</v>
      </c>
      <c r="O1184" t="s">
        <v>94</v>
      </c>
      <c r="P1184" s="33">
        <v>46225.624305555553</v>
      </c>
      <c r="Q1184" s="33">
        <v>46223</v>
      </c>
      <c r="R1184" s="33">
        <v>46225</v>
      </c>
      <c r="S1184" s="33">
        <v>46225</v>
      </c>
      <c r="AH1184" s="55">
        <f t="shared" si="262"/>
        <v>1</v>
      </c>
      <c r="AI1184" s="55" t="str">
        <f t="shared" si="263"/>
        <v>FALSO</v>
      </c>
      <c r="AJ1184" s="55">
        <f t="shared" si="264"/>
        <v>0</v>
      </c>
      <c r="AK1184" s="93" t="str">
        <f t="shared" si="265"/>
        <v/>
      </c>
      <c r="AL1184" s="96" t="str">
        <f t="shared" si="266"/>
        <v/>
      </c>
      <c r="AM1184" s="93" t="str">
        <f t="shared" si="267"/>
        <v/>
      </c>
      <c r="AN1184" s="96" t="str">
        <f t="shared" si="268"/>
        <v/>
      </c>
      <c r="AO1184" s="93" t="str">
        <f t="shared" si="269"/>
        <v/>
      </c>
      <c r="AP1184" s="96" t="str">
        <f t="shared" si="270"/>
        <v/>
      </c>
      <c r="AQ1184" s="93" t="str">
        <f t="shared" si="271"/>
        <v/>
      </c>
      <c r="AR1184" s="96" t="str">
        <f t="shared" si="272"/>
        <v/>
      </c>
      <c r="AS1184" s="93" t="str">
        <f t="shared" si="273"/>
        <v/>
      </c>
      <c r="AT1184" s="96" t="str">
        <f t="shared" si="274"/>
        <v/>
      </c>
      <c r="AU1184" s="93" t="str">
        <f t="shared" si="275"/>
        <v/>
      </c>
    </row>
    <row r="1185" spans="1:47" x14ac:dyDescent="0.3">
      <c r="A1185" t="s">
        <v>89</v>
      </c>
      <c r="B1185" s="164" t="s">
        <v>3813</v>
      </c>
      <c r="C1185" t="s">
        <v>3564</v>
      </c>
      <c r="D1185" t="s">
        <v>1151</v>
      </c>
      <c r="E1185" t="s">
        <v>90</v>
      </c>
      <c r="F1185" t="s">
        <v>3178</v>
      </c>
      <c r="H1185" t="s">
        <v>3814</v>
      </c>
      <c r="L1185" t="s">
        <v>91</v>
      </c>
      <c r="O1185" t="s">
        <v>94</v>
      </c>
      <c r="P1185" s="33">
        <v>46225.619444444441</v>
      </c>
      <c r="Q1185" s="33">
        <v>46237</v>
      </c>
      <c r="R1185" s="33">
        <v>46240</v>
      </c>
      <c r="S1185" s="33">
        <v>46240</v>
      </c>
      <c r="AH1185" s="55" t="str">
        <f t="shared" si="262"/>
        <v/>
      </c>
      <c r="AI1185" s="55" t="str">
        <f t="shared" si="263"/>
        <v>FALSO</v>
      </c>
      <c r="AJ1185" s="55">
        <f t="shared" si="264"/>
        <v>0</v>
      </c>
      <c r="AK1185" s="93" t="str">
        <f t="shared" si="265"/>
        <v/>
      </c>
      <c r="AL1185" s="96" t="str">
        <f t="shared" si="266"/>
        <v/>
      </c>
      <c r="AM1185" s="93" t="str">
        <f t="shared" si="267"/>
        <v/>
      </c>
      <c r="AN1185" s="96" t="str">
        <f t="shared" si="268"/>
        <v/>
      </c>
      <c r="AO1185" s="93" t="str">
        <f t="shared" si="269"/>
        <v/>
      </c>
      <c r="AP1185" s="96" t="str">
        <f t="shared" si="270"/>
        <v/>
      </c>
      <c r="AQ1185" s="93" t="str">
        <f t="shared" si="271"/>
        <v/>
      </c>
      <c r="AR1185" s="96" t="str">
        <f t="shared" si="272"/>
        <v/>
      </c>
      <c r="AS1185" s="93" t="str">
        <f t="shared" si="273"/>
        <v/>
      </c>
      <c r="AT1185" s="96" t="str">
        <f t="shared" si="274"/>
        <v/>
      </c>
      <c r="AU1185" s="93" t="str">
        <f t="shared" si="275"/>
        <v/>
      </c>
    </row>
    <row r="1186" spans="1:47" x14ac:dyDescent="0.3">
      <c r="A1186" t="s">
        <v>84</v>
      </c>
      <c r="B1186" s="164" t="s">
        <v>3815</v>
      </c>
      <c r="C1186" t="s">
        <v>3731</v>
      </c>
      <c r="D1186" t="s">
        <v>1151</v>
      </c>
      <c r="E1186" t="s">
        <v>90</v>
      </c>
      <c r="F1186" t="s">
        <v>3178</v>
      </c>
      <c r="H1186" t="s">
        <v>2072</v>
      </c>
      <c r="L1186" t="s">
        <v>91</v>
      </c>
      <c r="O1186" t="s">
        <v>135</v>
      </c>
      <c r="P1186" s="33">
        <v>46225.609722222223</v>
      </c>
      <c r="Q1186" s="33">
        <v>46223</v>
      </c>
      <c r="R1186" s="33">
        <v>46225</v>
      </c>
      <c r="AH1186" s="55" t="str">
        <f t="shared" si="262"/>
        <v/>
      </c>
      <c r="AI1186" s="55" t="str">
        <f t="shared" si="263"/>
        <v>FALSO</v>
      </c>
      <c r="AJ1186" s="55">
        <f t="shared" si="264"/>
        <v>0</v>
      </c>
      <c r="AK1186" s="93" t="str">
        <f t="shared" si="265"/>
        <v/>
      </c>
      <c r="AL1186" s="96" t="str">
        <f t="shared" si="266"/>
        <v/>
      </c>
      <c r="AM1186" s="93" t="str">
        <f t="shared" si="267"/>
        <v/>
      </c>
      <c r="AN1186" s="96" t="str">
        <f t="shared" si="268"/>
        <v/>
      </c>
      <c r="AO1186" s="93" t="str">
        <f t="shared" si="269"/>
        <v/>
      </c>
      <c r="AP1186" s="96" t="str">
        <f t="shared" si="270"/>
        <v/>
      </c>
      <c r="AQ1186" s="93" t="str">
        <f t="shared" si="271"/>
        <v/>
      </c>
      <c r="AR1186" s="96" t="str">
        <f t="shared" si="272"/>
        <v/>
      </c>
      <c r="AS1186" s="93" t="str">
        <f t="shared" si="273"/>
        <v/>
      </c>
      <c r="AT1186" s="96" t="str">
        <f t="shared" si="274"/>
        <v/>
      </c>
      <c r="AU1186" s="93" t="str">
        <f t="shared" si="275"/>
        <v/>
      </c>
    </row>
    <row r="1187" spans="1:47" x14ac:dyDescent="0.3">
      <c r="A1187" t="s">
        <v>84</v>
      </c>
      <c r="B1187" s="164" t="s">
        <v>3816</v>
      </c>
      <c r="C1187" t="s">
        <v>3731</v>
      </c>
      <c r="D1187" t="s">
        <v>1151</v>
      </c>
      <c r="E1187" t="s">
        <v>90</v>
      </c>
      <c r="F1187" t="s">
        <v>3178</v>
      </c>
      <c r="H1187" t="s">
        <v>3817</v>
      </c>
      <c r="J1187">
        <v>1800</v>
      </c>
      <c r="L1187" t="s">
        <v>91</v>
      </c>
      <c r="O1187" t="s">
        <v>135</v>
      </c>
      <c r="P1187" s="33">
        <v>46225.584722222222</v>
      </c>
      <c r="Q1187" s="33">
        <v>46223</v>
      </c>
      <c r="R1187" s="33">
        <v>46225</v>
      </c>
      <c r="AH1187" s="55">
        <f t="shared" si="262"/>
        <v>0.5</v>
      </c>
      <c r="AI1187" s="55" t="str">
        <f t="shared" si="263"/>
        <v>FALSO</v>
      </c>
      <c r="AJ1187" s="55">
        <f t="shared" si="264"/>
        <v>0</v>
      </c>
      <c r="AK1187" s="93" t="str">
        <f t="shared" si="265"/>
        <v/>
      </c>
      <c r="AL1187" s="96" t="str">
        <f t="shared" si="266"/>
        <v/>
      </c>
      <c r="AM1187" s="93" t="str">
        <f t="shared" si="267"/>
        <v/>
      </c>
      <c r="AN1187" s="96" t="str">
        <f t="shared" si="268"/>
        <v/>
      </c>
      <c r="AO1187" s="93" t="str">
        <f t="shared" si="269"/>
        <v/>
      </c>
      <c r="AP1187" s="96" t="str">
        <f t="shared" si="270"/>
        <v/>
      </c>
      <c r="AQ1187" s="93" t="str">
        <f t="shared" si="271"/>
        <v/>
      </c>
      <c r="AR1187" s="96" t="str">
        <f t="shared" si="272"/>
        <v/>
      </c>
      <c r="AS1187" s="93" t="str">
        <f t="shared" si="273"/>
        <v/>
      </c>
      <c r="AT1187" s="96" t="str">
        <f t="shared" si="274"/>
        <v/>
      </c>
      <c r="AU1187" s="93" t="str">
        <f t="shared" si="275"/>
        <v/>
      </c>
    </row>
    <row r="1188" spans="1:47" x14ac:dyDescent="0.3">
      <c r="A1188" t="s">
        <v>84</v>
      </c>
      <c r="B1188" s="164" t="s">
        <v>3818</v>
      </c>
      <c r="C1188" t="s">
        <v>3736</v>
      </c>
      <c r="D1188" t="s">
        <v>1151</v>
      </c>
      <c r="E1188" t="s">
        <v>90</v>
      </c>
      <c r="F1188" t="s">
        <v>3178</v>
      </c>
      <c r="H1188" t="s">
        <v>3819</v>
      </c>
      <c r="L1188" t="s">
        <v>91</v>
      </c>
      <c r="O1188" t="s">
        <v>94</v>
      </c>
      <c r="P1188" s="33">
        <v>46225.506249999999</v>
      </c>
      <c r="Q1188" s="33">
        <v>46223</v>
      </c>
      <c r="R1188" s="33">
        <v>46231</v>
      </c>
      <c r="S1188" s="33">
        <v>46231</v>
      </c>
      <c r="AH1188" s="55" t="str">
        <f t="shared" si="262"/>
        <v/>
      </c>
      <c r="AI1188" s="55" t="str">
        <f t="shared" si="263"/>
        <v>FALSO</v>
      </c>
      <c r="AJ1188" s="55">
        <f t="shared" si="264"/>
        <v>0</v>
      </c>
      <c r="AK1188" s="93" t="str">
        <f t="shared" si="265"/>
        <v/>
      </c>
      <c r="AL1188" s="96" t="str">
        <f t="shared" si="266"/>
        <v/>
      </c>
      <c r="AM1188" s="93" t="str">
        <f t="shared" si="267"/>
        <v/>
      </c>
      <c r="AN1188" s="96" t="str">
        <f t="shared" si="268"/>
        <v/>
      </c>
      <c r="AO1188" s="93" t="str">
        <f t="shared" si="269"/>
        <v/>
      </c>
      <c r="AP1188" s="96" t="str">
        <f t="shared" si="270"/>
        <v/>
      </c>
      <c r="AQ1188" s="93" t="str">
        <f t="shared" si="271"/>
        <v/>
      </c>
      <c r="AR1188" s="96" t="str">
        <f t="shared" si="272"/>
        <v/>
      </c>
      <c r="AS1188" s="93" t="str">
        <f t="shared" si="273"/>
        <v/>
      </c>
      <c r="AT1188" s="96" t="str">
        <f t="shared" si="274"/>
        <v/>
      </c>
      <c r="AU1188" s="93" t="str">
        <f t="shared" si="275"/>
        <v/>
      </c>
    </row>
    <row r="1189" spans="1:47" x14ac:dyDescent="0.3">
      <c r="A1189" t="s">
        <v>84</v>
      </c>
      <c r="B1189" s="164" t="s">
        <v>3820</v>
      </c>
      <c r="C1189" t="s">
        <v>3736</v>
      </c>
      <c r="D1189" t="s">
        <v>1151</v>
      </c>
      <c r="E1189" t="s">
        <v>90</v>
      </c>
      <c r="F1189" t="s">
        <v>3178</v>
      </c>
      <c r="H1189" t="s">
        <v>3821</v>
      </c>
      <c r="L1189" t="s">
        <v>91</v>
      </c>
      <c r="O1189" t="s">
        <v>94</v>
      </c>
      <c r="P1189" s="33">
        <v>46225.388888888891</v>
      </c>
      <c r="Q1189" s="33">
        <v>46223</v>
      </c>
      <c r="R1189" s="33">
        <v>46232</v>
      </c>
      <c r="S1189" s="33">
        <v>46232</v>
      </c>
      <c r="AH1189" s="55" t="str">
        <f t="shared" si="262"/>
        <v/>
      </c>
      <c r="AI1189" s="55" t="str">
        <f t="shared" si="263"/>
        <v>FALSO</v>
      </c>
      <c r="AJ1189" s="55">
        <f t="shared" si="264"/>
        <v>0</v>
      </c>
      <c r="AK1189" s="93" t="str">
        <f t="shared" si="265"/>
        <v/>
      </c>
      <c r="AL1189" s="96" t="str">
        <f t="shared" si="266"/>
        <v/>
      </c>
      <c r="AM1189" s="93" t="str">
        <f t="shared" si="267"/>
        <v/>
      </c>
      <c r="AN1189" s="96" t="str">
        <f t="shared" si="268"/>
        <v/>
      </c>
      <c r="AO1189" s="93" t="str">
        <f t="shared" si="269"/>
        <v/>
      </c>
      <c r="AP1189" s="96" t="str">
        <f t="shared" si="270"/>
        <v/>
      </c>
      <c r="AQ1189" s="93" t="str">
        <f t="shared" si="271"/>
        <v/>
      </c>
      <c r="AR1189" s="96" t="str">
        <f t="shared" si="272"/>
        <v/>
      </c>
      <c r="AS1189" s="93" t="str">
        <f t="shared" si="273"/>
        <v/>
      </c>
      <c r="AT1189" s="96" t="str">
        <f t="shared" si="274"/>
        <v/>
      </c>
      <c r="AU1189" s="93" t="str">
        <f t="shared" si="275"/>
        <v/>
      </c>
    </row>
    <row r="1190" spans="1:47" x14ac:dyDescent="0.3">
      <c r="A1190" t="s">
        <v>84</v>
      </c>
      <c r="B1190" s="164" t="s">
        <v>3822</v>
      </c>
      <c r="C1190" t="s">
        <v>3731</v>
      </c>
      <c r="D1190" t="s">
        <v>1151</v>
      </c>
      <c r="E1190" t="s">
        <v>90</v>
      </c>
      <c r="F1190" t="s">
        <v>3178</v>
      </c>
      <c r="H1190" t="s">
        <v>3823</v>
      </c>
      <c r="L1190" t="s">
        <v>91</v>
      </c>
      <c r="O1190" t="s">
        <v>135</v>
      </c>
      <c r="P1190" s="33">
        <v>46224.789583333331</v>
      </c>
      <c r="Q1190" s="33">
        <v>46223</v>
      </c>
      <c r="R1190" s="33">
        <v>46225</v>
      </c>
      <c r="AH1190" s="55" t="str">
        <f t="shared" si="262"/>
        <v/>
      </c>
      <c r="AI1190" s="55" t="str">
        <f t="shared" si="263"/>
        <v>FALSO</v>
      </c>
      <c r="AJ1190" s="55">
        <f t="shared" si="264"/>
        <v>0</v>
      </c>
      <c r="AK1190" s="93" t="str">
        <f t="shared" si="265"/>
        <v/>
      </c>
      <c r="AL1190" s="96" t="str">
        <f t="shared" si="266"/>
        <v/>
      </c>
      <c r="AM1190" s="93" t="str">
        <f t="shared" si="267"/>
        <v/>
      </c>
      <c r="AN1190" s="96" t="str">
        <f t="shared" si="268"/>
        <v/>
      </c>
      <c r="AO1190" s="93" t="str">
        <f t="shared" si="269"/>
        <v/>
      </c>
      <c r="AP1190" s="96" t="str">
        <f t="shared" si="270"/>
        <v/>
      </c>
      <c r="AQ1190" s="93" t="str">
        <f t="shared" si="271"/>
        <v/>
      </c>
      <c r="AR1190" s="96" t="str">
        <f t="shared" si="272"/>
        <v/>
      </c>
      <c r="AS1190" s="93" t="str">
        <f t="shared" si="273"/>
        <v/>
      </c>
      <c r="AT1190" s="96" t="str">
        <f t="shared" si="274"/>
        <v/>
      </c>
      <c r="AU1190" s="93" t="str">
        <f t="shared" si="275"/>
        <v/>
      </c>
    </row>
    <row r="1191" spans="1:47" x14ac:dyDescent="0.3">
      <c r="A1191" t="s">
        <v>84</v>
      </c>
      <c r="B1191" s="164" t="s">
        <v>3824</v>
      </c>
      <c r="C1191" t="s">
        <v>3731</v>
      </c>
      <c r="D1191" t="s">
        <v>1151</v>
      </c>
      <c r="E1191" t="s">
        <v>90</v>
      </c>
      <c r="F1191" t="s">
        <v>3178</v>
      </c>
      <c r="H1191" t="s">
        <v>3825</v>
      </c>
      <c r="J1191">
        <v>7200</v>
      </c>
      <c r="L1191" t="s">
        <v>91</v>
      </c>
      <c r="O1191" t="s">
        <v>94</v>
      </c>
      <c r="P1191" s="33">
        <v>46224.713194444441</v>
      </c>
      <c r="Q1191" s="33">
        <v>46223</v>
      </c>
      <c r="R1191" s="33">
        <v>46226</v>
      </c>
      <c r="S1191" s="33">
        <v>46227</v>
      </c>
      <c r="AH1191" s="55">
        <f t="shared" si="262"/>
        <v>2</v>
      </c>
      <c r="AI1191" s="55" t="str">
        <f t="shared" si="263"/>
        <v>FALSO</v>
      </c>
      <c r="AJ1191" s="55">
        <f t="shared" si="264"/>
        <v>0</v>
      </c>
      <c r="AK1191" s="93" t="str">
        <f t="shared" si="265"/>
        <v/>
      </c>
      <c r="AL1191" s="96" t="str">
        <f t="shared" si="266"/>
        <v/>
      </c>
      <c r="AM1191" s="93" t="str">
        <f t="shared" si="267"/>
        <v/>
      </c>
      <c r="AN1191" s="96" t="str">
        <f t="shared" si="268"/>
        <v/>
      </c>
      <c r="AO1191" s="93" t="str">
        <f t="shared" si="269"/>
        <v/>
      </c>
      <c r="AP1191" s="96" t="str">
        <f t="shared" si="270"/>
        <v/>
      </c>
      <c r="AQ1191" s="93" t="str">
        <f t="shared" si="271"/>
        <v/>
      </c>
      <c r="AR1191" s="96" t="str">
        <f t="shared" si="272"/>
        <v/>
      </c>
      <c r="AS1191" s="93" t="str">
        <f t="shared" si="273"/>
        <v/>
      </c>
      <c r="AT1191" s="96" t="str">
        <f t="shared" si="274"/>
        <v/>
      </c>
      <c r="AU1191" s="93" t="str">
        <f t="shared" si="275"/>
        <v/>
      </c>
    </row>
    <row r="1192" spans="1:47" x14ac:dyDescent="0.3">
      <c r="A1192" t="s">
        <v>84</v>
      </c>
      <c r="B1192" s="164" t="s">
        <v>3826</v>
      </c>
      <c r="C1192" t="s">
        <v>3731</v>
      </c>
      <c r="D1192" t="s">
        <v>1151</v>
      </c>
      <c r="E1192" t="s">
        <v>90</v>
      </c>
      <c r="F1192" t="s">
        <v>3178</v>
      </c>
      <c r="H1192" t="s">
        <v>3827</v>
      </c>
      <c r="J1192">
        <v>600</v>
      </c>
      <c r="L1192" t="s">
        <v>91</v>
      </c>
      <c r="O1192" t="s">
        <v>135</v>
      </c>
      <c r="P1192" s="33">
        <v>46224.695833333331</v>
      </c>
      <c r="Q1192" s="33">
        <v>46223</v>
      </c>
      <c r="R1192" s="33">
        <v>46225</v>
      </c>
      <c r="S1192" s="33">
        <v>46226</v>
      </c>
      <c r="AH1192" s="55">
        <f t="shared" si="262"/>
        <v>0.16666666666666666</v>
      </c>
      <c r="AI1192" s="55" t="str">
        <f t="shared" si="263"/>
        <v>FALSO</v>
      </c>
      <c r="AJ1192" s="55">
        <f t="shared" si="264"/>
        <v>0</v>
      </c>
      <c r="AK1192" s="93" t="str">
        <f t="shared" si="265"/>
        <v/>
      </c>
      <c r="AL1192" s="96" t="str">
        <f t="shared" si="266"/>
        <v/>
      </c>
      <c r="AM1192" s="93" t="str">
        <f t="shared" si="267"/>
        <v/>
      </c>
      <c r="AN1192" s="96" t="str">
        <f t="shared" si="268"/>
        <v/>
      </c>
      <c r="AO1192" s="93" t="str">
        <f t="shared" si="269"/>
        <v/>
      </c>
      <c r="AP1192" s="96" t="str">
        <f t="shared" si="270"/>
        <v/>
      </c>
      <c r="AQ1192" s="93" t="str">
        <f t="shared" si="271"/>
        <v/>
      </c>
      <c r="AR1192" s="96" t="str">
        <f t="shared" si="272"/>
        <v/>
      </c>
      <c r="AS1192" s="93" t="str">
        <f t="shared" si="273"/>
        <v/>
      </c>
      <c r="AT1192" s="96" t="str">
        <f t="shared" si="274"/>
        <v/>
      </c>
      <c r="AU1192" s="93" t="str">
        <f t="shared" si="275"/>
        <v/>
      </c>
    </row>
    <row r="1193" spans="1:47" x14ac:dyDescent="0.3">
      <c r="A1193" t="s">
        <v>84</v>
      </c>
      <c r="B1193" s="164" t="s">
        <v>3828</v>
      </c>
      <c r="C1193" t="s">
        <v>3731</v>
      </c>
      <c r="D1193" t="s">
        <v>1151</v>
      </c>
      <c r="E1193" t="s">
        <v>90</v>
      </c>
      <c r="F1193" t="s">
        <v>3178</v>
      </c>
      <c r="H1193" t="s">
        <v>3829</v>
      </c>
      <c r="J1193">
        <v>3600</v>
      </c>
      <c r="L1193" t="s">
        <v>91</v>
      </c>
      <c r="O1193" t="s">
        <v>94</v>
      </c>
      <c r="P1193" s="33">
        <v>46224.656944444447</v>
      </c>
      <c r="Q1193" s="33">
        <v>46223</v>
      </c>
      <c r="R1193" s="33">
        <v>46226</v>
      </c>
      <c r="S1193" s="33">
        <v>46226</v>
      </c>
      <c r="AH1193" s="55">
        <f t="shared" si="262"/>
        <v>1</v>
      </c>
      <c r="AI1193" s="55" t="str">
        <f t="shared" si="263"/>
        <v>FALSO</v>
      </c>
      <c r="AJ1193" s="55">
        <f t="shared" si="264"/>
        <v>0</v>
      </c>
      <c r="AK1193" s="93" t="str">
        <f t="shared" si="265"/>
        <v/>
      </c>
      <c r="AL1193" s="96" t="str">
        <f t="shared" si="266"/>
        <v/>
      </c>
      <c r="AM1193" s="93" t="str">
        <f t="shared" si="267"/>
        <v/>
      </c>
      <c r="AN1193" s="96" t="str">
        <f t="shared" si="268"/>
        <v/>
      </c>
      <c r="AO1193" s="93" t="str">
        <f t="shared" si="269"/>
        <v/>
      </c>
      <c r="AP1193" s="96" t="str">
        <f t="shared" si="270"/>
        <v/>
      </c>
      <c r="AQ1193" s="93" t="str">
        <f t="shared" si="271"/>
        <v/>
      </c>
      <c r="AR1193" s="96" t="str">
        <f t="shared" si="272"/>
        <v/>
      </c>
      <c r="AS1193" s="93" t="str">
        <f t="shared" si="273"/>
        <v/>
      </c>
      <c r="AT1193" s="96" t="str">
        <f t="shared" si="274"/>
        <v/>
      </c>
      <c r="AU1193" s="93" t="str">
        <f t="shared" si="275"/>
        <v/>
      </c>
    </row>
    <row r="1194" spans="1:47" x14ac:dyDescent="0.3">
      <c r="A1194" t="s">
        <v>84</v>
      </c>
      <c r="B1194" s="164" t="s">
        <v>3830</v>
      </c>
      <c r="C1194" t="s">
        <v>3731</v>
      </c>
      <c r="D1194" t="s">
        <v>1151</v>
      </c>
      <c r="E1194" t="s">
        <v>90</v>
      </c>
      <c r="F1194" t="s">
        <v>3178</v>
      </c>
      <c r="H1194" t="s">
        <v>3831</v>
      </c>
      <c r="J1194">
        <v>10800</v>
      </c>
      <c r="L1194" t="s">
        <v>91</v>
      </c>
      <c r="O1194" t="s">
        <v>94</v>
      </c>
      <c r="P1194" s="33">
        <v>46224.652083333334</v>
      </c>
      <c r="Q1194" s="33">
        <v>46223</v>
      </c>
      <c r="R1194" s="33">
        <v>46226</v>
      </c>
      <c r="S1194" s="33">
        <v>46226</v>
      </c>
      <c r="AH1194" s="55">
        <f t="shared" si="262"/>
        <v>3</v>
      </c>
      <c r="AI1194" s="55" t="str">
        <f t="shared" si="263"/>
        <v>FALSO</v>
      </c>
      <c r="AJ1194" s="55">
        <f t="shared" si="264"/>
        <v>0</v>
      </c>
      <c r="AK1194" s="93" t="str">
        <f t="shared" si="265"/>
        <v/>
      </c>
      <c r="AL1194" s="96" t="str">
        <f t="shared" si="266"/>
        <v/>
      </c>
      <c r="AM1194" s="93" t="str">
        <f t="shared" si="267"/>
        <v/>
      </c>
      <c r="AN1194" s="96" t="str">
        <f t="shared" si="268"/>
        <v/>
      </c>
      <c r="AO1194" s="93" t="str">
        <f t="shared" si="269"/>
        <v/>
      </c>
      <c r="AP1194" s="96" t="str">
        <f t="shared" si="270"/>
        <v/>
      </c>
      <c r="AQ1194" s="93" t="str">
        <f t="shared" si="271"/>
        <v/>
      </c>
      <c r="AR1194" s="96" t="str">
        <f t="shared" si="272"/>
        <v/>
      </c>
      <c r="AS1194" s="93" t="str">
        <f t="shared" si="273"/>
        <v/>
      </c>
      <c r="AT1194" s="96" t="str">
        <f t="shared" si="274"/>
        <v/>
      </c>
      <c r="AU1194" s="93" t="str">
        <f t="shared" si="275"/>
        <v/>
      </c>
    </row>
    <row r="1195" spans="1:47" x14ac:dyDescent="0.3">
      <c r="A1195" t="s">
        <v>84</v>
      </c>
      <c r="B1195" s="164" t="s">
        <v>3832</v>
      </c>
      <c r="C1195" t="s">
        <v>3731</v>
      </c>
      <c r="D1195" t="s">
        <v>1151</v>
      </c>
      <c r="E1195" t="s">
        <v>90</v>
      </c>
      <c r="F1195" t="s">
        <v>3178</v>
      </c>
      <c r="H1195" t="s">
        <v>3833</v>
      </c>
      <c r="J1195">
        <v>4200</v>
      </c>
      <c r="L1195" t="s">
        <v>91</v>
      </c>
      <c r="O1195" t="s">
        <v>94</v>
      </c>
      <c r="P1195" s="33">
        <v>46224.647222222222</v>
      </c>
      <c r="Q1195" s="33">
        <v>46223</v>
      </c>
      <c r="R1195" s="33">
        <v>46226</v>
      </c>
      <c r="S1195" s="33">
        <v>46227</v>
      </c>
      <c r="AH1195" s="55">
        <f t="shared" si="262"/>
        <v>1.1666666666666667</v>
      </c>
      <c r="AI1195" s="55" t="str">
        <f t="shared" si="263"/>
        <v>FALSO</v>
      </c>
      <c r="AJ1195" s="55">
        <f t="shared" si="264"/>
        <v>0</v>
      </c>
      <c r="AK1195" s="93" t="str">
        <f t="shared" si="265"/>
        <v/>
      </c>
      <c r="AL1195" s="96" t="str">
        <f t="shared" si="266"/>
        <v/>
      </c>
      <c r="AM1195" s="93" t="str">
        <f t="shared" si="267"/>
        <v/>
      </c>
      <c r="AN1195" s="96" t="str">
        <f t="shared" si="268"/>
        <v/>
      </c>
      <c r="AO1195" s="93" t="str">
        <f t="shared" si="269"/>
        <v/>
      </c>
      <c r="AP1195" s="96" t="str">
        <f t="shared" si="270"/>
        <v/>
      </c>
      <c r="AQ1195" s="93" t="str">
        <f t="shared" si="271"/>
        <v/>
      </c>
      <c r="AR1195" s="96" t="str">
        <f t="shared" si="272"/>
        <v/>
      </c>
      <c r="AS1195" s="93" t="str">
        <f t="shared" si="273"/>
        <v/>
      </c>
      <c r="AT1195" s="96" t="str">
        <f t="shared" si="274"/>
        <v/>
      </c>
      <c r="AU1195" s="93" t="str">
        <f t="shared" si="275"/>
        <v/>
      </c>
    </row>
    <row r="1196" spans="1:47" x14ac:dyDescent="0.3">
      <c r="A1196" t="s">
        <v>84</v>
      </c>
      <c r="B1196" s="164" t="s">
        <v>3834</v>
      </c>
      <c r="C1196" t="s">
        <v>3731</v>
      </c>
      <c r="D1196" t="s">
        <v>1151</v>
      </c>
      <c r="E1196" t="s">
        <v>90</v>
      </c>
      <c r="F1196" t="s">
        <v>3178</v>
      </c>
      <c r="H1196" t="s">
        <v>3835</v>
      </c>
      <c r="L1196" t="s">
        <v>91</v>
      </c>
      <c r="O1196" t="s">
        <v>94</v>
      </c>
      <c r="P1196" s="33">
        <v>46223.965277777781</v>
      </c>
      <c r="Q1196" s="33">
        <v>46223</v>
      </c>
      <c r="R1196" s="33">
        <v>46224</v>
      </c>
      <c r="S1196" s="33">
        <v>46224</v>
      </c>
      <c r="AH1196" s="55" t="str">
        <f t="shared" si="262"/>
        <v/>
      </c>
      <c r="AI1196" s="55" t="str">
        <f t="shared" si="263"/>
        <v>FALSO</v>
      </c>
      <c r="AJ1196" s="55">
        <f t="shared" si="264"/>
        <v>0</v>
      </c>
      <c r="AK1196" s="93" t="str">
        <f t="shared" si="265"/>
        <v/>
      </c>
      <c r="AL1196" s="96" t="str">
        <f t="shared" si="266"/>
        <v/>
      </c>
      <c r="AM1196" s="93" t="str">
        <f t="shared" si="267"/>
        <v/>
      </c>
      <c r="AN1196" s="96" t="str">
        <f t="shared" si="268"/>
        <v/>
      </c>
      <c r="AO1196" s="93" t="str">
        <f t="shared" si="269"/>
        <v/>
      </c>
      <c r="AP1196" s="96" t="str">
        <f t="shared" si="270"/>
        <v/>
      </c>
      <c r="AQ1196" s="93" t="str">
        <f t="shared" si="271"/>
        <v/>
      </c>
      <c r="AR1196" s="96" t="str">
        <f t="shared" si="272"/>
        <v/>
      </c>
      <c r="AS1196" s="93" t="str">
        <f t="shared" si="273"/>
        <v/>
      </c>
      <c r="AT1196" s="96" t="str">
        <f t="shared" si="274"/>
        <v/>
      </c>
      <c r="AU1196" s="93" t="str">
        <f t="shared" si="275"/>
        <v/>
      </c>
    </row>
    <row r="1197" spans="1:47" x14ac:dyDescent="0.3">
      <c r="A1197" t="s">
        <v>84</v>
      </c>
      <c r="B1197" s="164" t="s">
        <v>3836</v>
      </c>
      <c r="C1197" t="s">
        <v>3731</v>
      </c>
      <c r="D1197" t="s">
        <v>1151</v>
      </c>
      <c r="E1197" t="s">
        <v>90</v>
      </c>
      <c r="F1197" t="s">
        <v>3178</v>
      </c>
      <c r="H1197" t="s">
        <v>3837</v>
      </c>
      <c r="J1197">
        <v>1800</v>
      </c>
      <c r="L1197" t="s">
        <v>91</v>
      </c>
      <c r="O1197" t="s">
        <v>94</v>
      </c>
      <c r="P1197" s="33">
        <v>46223.685416666667</v>
      </c>
      <c r="Q1197" s="33">
        <v>46223</v>
      </c>
      <c r="R1197" s="33">
        <v>46224</v>
      </c>
      <c r="S1197" s="33">
        <v>46224</v>
      </c>
      <c r="AH1197" s="55">
        <f t="shared" si="262"/>
        <v>0.5</v>
      </c>
      <c r="AI1197" s="55" t="str">
        <f t="shared" si="263"/>
        <v>FALSO</v>
      </c>
      <c r="AJ1197" s="55">
        <f t="shared" si="264"/>
        <v>0</v>
      </c>
      <c r="AK1197" s="93" t="str">
        <f t="shared" si="265"/>
        <v/>
      </c>
      <c r="AL1197" s="96" t="str">
        <f t="shared" si="266"/>
        <v/>
      </c>
      <c r="AM1197" s="93" t="str">
        <f t="shared" si="267"/>
        <v/>
      </c>
      <c r="AN1197" s="96" t="str">
        <f t="shared" si="268"/>
        <v/>
      </c>
      <c r="AO1197" s="93" t="str">
        <f t="shared" si="269"/>
        <v/>
      </c>
      <c r="AP1197" s="96" t="str">
        <f t="shared" si="270"/>
        <v/>
      </c>
      <c r="AQ1197" s="93" t="str">
        <f t="shared" si="271"/>
        <v/>
      </c>
      <c r="AR1197" s="96" t="str">
        <f t="shared" si="272"/>
        <v/>
      </c>
      <c r="AS1197" s="93" t="str">
        <f t="shared" si="273"/>
        <v/>
      </c>
      <c r="AT1197" s="96" t="str">
        <f t="shared" si="274"/>
        <v/>
      </c>
      <c r="AU1197" s="93" t="str">
        <f t="shared" si="275"/>
        <v/>
      </c>
    </row>
    <row r="1198" spans="1:47" x14ac:dyDescent="0.3">
      <c r="A1198" t="s">
        <v>84</v>
      </c>
      <c r="B1198" s="164" t="s">
        <v>3838</v>
      </c>
      <c r="C1198" t="s">
        <v>3731</v>
      </c>
      <c r="D1198" t="s">
        <v>1151</v>
      </c>
      <c r="E1198" t="s">
        <v>90</v>
      </c>
      <c r="F1198" t="s">
        <v>3178</v>
      </c>
      <c r="H1198" t="s">
        <v>3839</v>
      </c>
      <c r="J1198">
        <v>1800</v>
      </c>
      <c r="L1198" t="s">
        <v>91</v>
      </c>
      <c r="O1198" t="s">
        <v>94</v>
      </c>
      <c r="P1198" s="33">
        <v>46223.45</v>
      </c>
      <c r="Q1198" s="33">
        <v>46223</v>
      </c>
      <c r="R1198" s="33">
        <v>46223</v>
      </c>
      <c r="S1198" s="33">
        <v>46223</v>
      </c>
      <c r="AH1198" s="55">
        <f t="shared" si="262"/>
        <v>0.5</v>
      </c>
      <c r="AI1198" s="55" t="str">
        <f t="shared" si="263"/>
        <v>FALSO</v>
      </c>
      <c r="AJ1198" s="55">
        <f t="shared" si="264"/>
        <v>0</v>
      </c>
      <c r="AK1198" s="93" t="str">
        <f t="shared" si="265"/>
        <v/>
      </c>
      <c r="AL1198" s="96" t="str">
        <f t="shared" si="266"/>
        <v/>
      </c>
      <c r="AM1198" s="93" t="str">
        <f t="shared" si="267"/>
        <v/>
      </c>
      <c r="AN1198" s="96" t="str">
        <f t="shared" si="268"/>
        <v/>
      </c>
      <c r="AO1198" s="93" t="str">
        <f t="shared" si="269"/>
        <v/>
      </c>
      <c r="AP1198" s="96" t="str">
        <f t="shared" si="270"/>
        <v/>
      </c>
      <c r="AQ1198" s="93" t="str">
        <f t="shared" si="271"/>
        <v/>
      </c>
      <c r="AR1198" s="96" t="str">
        <f t="shared" si="272"/>
        <v/>
      </c>
      <c r="AS1198" s="93" t="str">
        <f t="shared" si="273"/>
        <v/>
      </c>
      <c r="AT1198" s="96" t="str">
        <f t="shared" si="274"/>
        <v/>
      </c>
      <c r="AU1198" s="93" t="str">
        <f t="shared" si="275"/>
        <v/>
      </c>
    </row>
    <row r="1199" spans="1:47" x14ac:dyDescent="0.3">
      <c r="A1199" t="s">
        <v>84</v>
      </c>
      <c r="B1199" s="164" t="s">
        <v>3840</v>
      </c>
      <c r="C1199" t="s">
        <v>3731</v>
      </c>
      <c r="D1199" t="s">
        <v>1151</v>
      </c>
      <c r="E1199" t="s">
        <v>90</v>
      </c>
      <c r="F1199" t="s">
        <v>3178</v>
      </c>
      <c r="H1199" t="s">
        <v>3841</v>
      </c>
      <c r="L1199" t="s">
        <v>91</v>
      </c>
      <c r="O1199" t="s">
        <v>94</v>
      </c>
      <c r="P1199" s="33">
        <v>46223.420138888891</v>
      </c>
      <c r="Q1199" s="33">
        <v>46223</v>
      </c>
      <c r="R1199" s="33">
        <v>46224</v>
      </c>
      <c r="S1199" s="33">
        <v>46224</v>
      </c>
      <c r="AH1199" s="55" t="str">
        <f t="shared" si="262"/>
        <v/>
      </c>
      <c r="AI1199" s="55" t="str">
        <f t="shared" si="263"/>
        <v>FALSO</v>
      </c>
      <c r="AJ1199" s="55">
        <f t="shared" si="264"/>
        <v>0</v>
      </c>
      <c r="AK1199" s="93" t="str">
        <f t="shared" si="265"/>
        <v/>
      </c>
      <c r="AL1199" s="96" t="str">
        <f t="shared" si="266"/>
        <v/>
      </c>
      <c r="AM1199" s="93" t="str">
        <f t="shared" si="267"/>
        <v/>
      </c>
      <c r="AN1199" s="96" t="str">
        <f t="shared" si="268"/>
        <v/>
      </c>
      <c r="AO1199" s="93" t="str">
        <f t="shared" si="269"/>
        <v/>
      </c>
      <c r="AP1199" s="96" t="str">
        <f t="shared" si="270"/>
        <v/>
      </c>
      <c r="AQ1199" s="93" t="str">
        <f t="shared" si="271"/>
        <v/>
      </c>
      <c r="AR1199" s="96" t="str">
        <f t="shared" si="272"/>
        <v/>
      </c>
      <c r="AS1199" s="93" t="str">
        <f t="shared" si="273"/>
        <v/>
      </c>
      <c r="AT1199" s="96" t="str">
        <f t="shared" si="274"/>
        <v/>
      </c>
      <c r="AU1199" s="93" t="str">
        <f t="shared" si="275"/>
        <v/>
      </c>
    </row>
    <row r="1200" spans="1:47" x14ac:dyDescent="0.3">
      <c r="A1200" t="s">
        <v>84</v>
      </c>
      <c r="B1200" s="164" t="s">
        <v>3842</v>
      </c>
      <c r="C1200" t="s">
        <v>3731</v>
      </c>
      <c r="D1200" t="s">
        <v>1151</v>
      </c>
      <c r="E1200" t="s">
        <v>90</v>
      </c>
      <c r="F1200" t="s">
        <v>3178</v>
      </c>
      <c r="H1200" t="s">
        <v>3843</v>
      </c>
      <c r="L1200" t="s">
        <v>91</v>
      </c>
      <c r="O1200" t="s">
        <v>135</v>
      </c>
      <c r="P1200" s="33">
        <v>46221.446527777778</v>
      </c>
      <c r="Q1200" s="33">
        <v>46223</v>
      </c>
      <c r="R1200" s="33">
        <v>46223</v>
      </c>
      <c r="AH1200" s="55" t="str">
        <f t="shared" si="262"/>
        <v/>
      </c>
      <c r="AI1200" s="55" t="str">
        <f t="shared" si="263"/>
        <v>FALSO</v>
      </c>
      <c r="AJ1200" s="55">
        <f t="shared" si="264"/>
        <v>0</v>
      </c>
      <c r="AK1200" s="93" t="str">
        <f t="shared" si="265"/>
        <v/>
      </c>
      <c r="AL1200" s="96" t="str">
        <f t="shared" si="266"/>
        <v/>
      </c>
      <c r="AM1200" s="93" t="str">
        <f t="shared" si="267"/>
        <v/>
      </c>
      <c r="AN1200" s="96" t="str">
        <f t="shared" si="268"/>
        <v/>
      </c>
      <c r="AO1200" s="93" t="str">
        <f t="shared" si="269"/>
        <v/>
      </c>
      <c r="AP1200" s="96" t="str">
        <f t="shared" si="270"/>
        <v/>
      </c>
      <c r="AQ1200" s="93" t="str">
        <f t="shared" si="271"/>
        <v/>
      </c>
      <c r="AR1200" s="96" t="str">
        <f t="shared" si="272"/>
        <v/>
      </c>
      <c r="AS1200" s="93" t="str">
        <f t="shared" si="273"/>
        <v/>
      </c>
      <c r="AT1200" s="96" t="str">
        <f t="shared" si="274"/>
        <v/>
      </c>
      <c r="AU1200" s="93" t="str">
        <f t="shared" si="275"/>
        <v/>
      </c>
    </row>
    <row r="1201" spans="1:47" x14ac:dyDescent="0.3">
      <c r="A1201" t="s">
        <v>84</v>
      </c>
      <c r="B1201" s="164" t="s">
        <v>3844</v>
      </c>
      <c r="C1201" t="s">
        <v>3731</v>
      </c>
      <c r="D1201" t="s">
        <v>1151</v>
      </c>
      <c r="E1201" t="s">
        <v>90</v>
      </c>
      <c r="F1201" t="s">
        <v>3178</v>
      </c>
      <c r="H1201" t="s">
        <v>3845</v>
      </c>
      <c r="J1201">
        <v>3600</v>
      </c>
      <c r="L1201" t="s">
        <v>91</v>
      </c>
      <c r="O1201" t="s">
        <v>94</v>
      </c>
      <c r="P1201" s="33">
        <v>46220.879166666666</v>
      </c>
      <c r="Q1201" s="33">
        <v>46223</v>
      </c>
      <c r="R1201" s="33">
        <v>46223</v>
      </c>
      <c r="S1201" s="33">
        <v>46223</v>
      </c>
      <c r="AH1201" s="55">
        <f t="shared" si="262"/>
        <v>1</v>
      </c>
      <c r="AI1201" s="55" t="str">
        <f t="shared" si="263"/>
        <v>FALSO</v>
      </c>
      <c r="AJ1201" s="55">
        <f t="shared" si="264"/>
        <v>0</v>
      </c>
      <c r="AK1201" s="93" t="str">
        <f t="shared" si="265"/>
        <v/>
      </c>
      <c r="AL1201" s="96" t="str">
        <f t="shared" si="266"/>
        <v/>
      </c>
      <c r="AM1201" s="93" t="str">
        <f t="shared" si="267"/>
        <v/>
      </c>
      <c r="AN1201" s="96" t="str">
        <f t="shared" si="268"/>
        <v/>
      </c>
      <c r="AO1201" s="93" t="str">
        <f t="shared" si="269"/>
        <v/>
      </c>
      <c r="AP1201" s="96" t="str">
        <f t="shared" si="270"/>
        <v/>
      </c>
      <c r="AQ1201" s="93" t="str">
        <f t="shared" si="271"/>
        <v/>
      </c>
      <c r="AR1201" s="96" t="str">
        <f t="shared" si="272"/>
        <v/>
      </c>
      <c r="AS1201" s="93" t="str">
        <f t="shared" si="273"/>
        <v/>
      </c>
      <c r="AT1201" s="96" t="str">
        <f t="shared" si="274"/>
        <v/>
      </c>
      <c r="AU1201" s="93" t="str">
        <f t="shared" si="275"/>
        <v/>
      </c>
    </row>
    <row r="1202" spans="1:47" x14ac:dyDescent="0.3">
      <c r="A1202" t="s">
        <v>84</v>
      </c>
      <c r="B1202" s="164" t="s">
        <v>3846</v>
      </c>
      <c r="C1202" t="s">
        <v>3847</v>
      </c>
      <c r="D1202" t="s">
        <v>1151</v>
      </c>
      <c r="E1202" t="s">
        <v>90</v>
      </c>
      <c r="F1202" t="s">
        <v>3178</v>
      </c>
      <c r="H1202" t="s">
        <v>3848</v>
      </c>
      <c r="L1202" t="s">
        <v>91</v>
      </c>
      <c r="O1202" t="s">
        <v>135</v>
      </c>
      <c r="P1202" s="33">
        <v>46220.638888888891</v>
      </c>
      <c r="Q1202" s="33">
        <v>46209</v>
      </c>
      <c r="R1202" s="33">
        <v>46220</v>
      </c>
      <c r="AH1202" s="55" t="str">
        <f t="shared" si="262"/>
        <v/>
      </c>
      <c r="AI1202" s="55" t="str">
        <f t="shared" si="263"/>
        <v>FALSO</v>
      </c>
      <c r="AJ1202" s="55">
        <f t="shared" si="264"/>
        <v>0</v>
      </c>
      <c r="AK1202" s="93" t="str">
        <f t="shared" si="265"/>
        <v/>
      </c>
      <c r="AL1202" s="96" t="str">
        <f t="shared" si="266"/>
        <v/>
      </c>
      <c r="AM1202" s="93" t="str">
        <f t="shared" si="267"/>
        <v/>
      </c>
      <c r="AN1202" s="96" t="str">
        <f t="shared" si="268"/>
        <v/>
      </c>
      <c r="AO1202" s="93" t="str">
        <f t="shared" si="269"/>
        <v/>
      </c>
      <c r="AP1202" s="96" t="str">
        <f t="shared" si="270"/>
        <v/>
      </c>
      <c r="AQ1202" s="93" t="str">
        <f t="shared" si="271"/>
        <v/>
      </c>
      <c r="AR1202" s="96" t="str">
        <f t="shared" si="272"/>
        <v/>
      </c>
      <c r="AS1202" s="93" t="str">
        <f t="shared" si="273"/>
        <v/>
      </c>
      <c r="AT1202" s="96" t="str">
        <f t="shared" si="274"/>
        <v/>
      </c>
      <c r="AU1202" s="93" t="str">
        <f t="shared" si="275"/>
        <v/>
      </c>
    </row>
    <row r="1203" spans="1:47" x14ac:dyDescent="0.3">
      <c r="A1203" t="s">
        <v>84</v>
      </c>
      <c r="B1203" s="164" t="s">
        <v>3849</v>
      </c>
      <c r="C1203" t="s">
        <v>3847</v>
      </c>
      <c r="D1203" t="s">
        <v>1151</v>
      </c>
      <c r="E1203" t="s">
        <v>90</v>
      </c>
      <c r="F1203" t="s">
        <v>3178</v>
      </c>
      <c r="H1203" t="s">
        <v>3850</v>
      </c>
      <c r="L1203" t="s">
        <v>91</v>
      </c>
      <c r="O1203" t="s">
        <v>135</v>
      </c>
      <c r="P1203" s="33">
        <v>46220.490277777775</v>
      </c>
      <c r="Q1203" s="33">
        <v>46209</v>
      </c>
      <c r="R1203" s="33">
        <v>46220</v>
      </c>
      <c r="AH1203" s="55" t="str">
        <f t="shared" si="262"/>
        <v/>
      </c>
      <c r="AI1203" s="55" t="str">
        <f t="shared" si="263"/>
        <v>FALSO</v>
      </c>
      <c r="AJ1203" s="55">
        <f t="shared" si="264"/>
        <v>0</v>
      </c>
      <c r="AK1203" s="93" t="str">
        <f t="shared" si="265"/>
        <v/>
      </c>
      <c r="AL1203" s="96" t="str">
        <f t="shared" si="266"/>
        <v/>
      </c>
      <c r="AM1203" s="93" t="str">
        <f t="shared" si="267"/>
        <v/>
      </c>
      <c r="AN1203" s="96" t="str">
        <f t="shared" si="268"/>
        <v/>
      </c>
      <c r="AO1203" s="93" t="str">
        <f t="shared" si="269"/>
        <v/>
      </c>
      <c r="AP1203" s="96" t="str">
        <f t="shared" si="270"/>
        <v/>
      </c>
      <c r="AQ1203" s="93" t="str">
        <f t="shared" si="271"/>
        <v/>
      </c>
      <c r="AR1203" s="96" t="str">
        <f t="shared" si="272"/>
        <v/>
      </c>
      <c r="AS1203" s="93" t="str">
        <f t="shared" si="273"/>
        <v/>
      </c>
      <c r="AT1203" s="96" t="str">
        <f t="shared" si="274"/>
        <v/>
      </c>
      <c r="AU1203" s="93" t="str">
        <f t="shared" si="275"/>
        <v/>
      </c>
    </row>
    <row r="1204" spans="1:47" x14ac:dyDescent="0.3">
      <c r="A1204" t="s">
        <v>84</v>
      </c>
      <c r="B1204" s="164" t="s">
        <v>3851</v>
      </c>
      <c r="C1204" t="s">
        <v>3852</v>
      </c>
      <c r="D1204" t="s">
        <v>1151</v>
      </c>
      <c r="E1204" t="s">
        <v>90</v>
      </c>
      <c r="F1204" t="s">
        <v>3178</v>
      </c>
      <c r="H1204" t="s">
        <v>3853</v>
      </c>
      <c r="J1204">
        <v>1800</v>
      </c>
      <c r="L1204" t="s">
        <v>91</v>
      </c>
      <c r="O1204" t="s">
        <v>94</v>
      </c>
      <c r="P1204" s="33">
        <v>46219.692361111112</v>
      </c>
      <c r="Q1204" s="33">
        <v>46209</v>
      </c>
      <c r="R1204" s="33">
        <v>46220</v>
      </c>
      <c r="S1204" s="33">
        <v>46225</v>
      </c>
      <c r="AH1204" s="55">
        <f t="shared" si="262"/>
        <v>0.5</v>
      </c>
      <c r="AI1204" s="55" t="str">
        <f t="shared" si="263"/>
        <v>FALSO</v>
      </c>
      <c r="AJ1204" s="55">
        <f t="shared" si="264"/>
        <v>0</v>
      </c>
      <c r="AK1204" s="93" t="str">
        <f t="shared" si="265"/>
        <v/>
      </c>
      <c r="AL1204" s="96" t="str">
        <f t="shared" si="266"/>
        <v/>
      </c>
      <c r="AM1204" s="93" t="str">
        <f t="shared" si="267"/>
        <v/>
      </c>
      <c r="AN1204" s="96" t="str">
        <f t="shared" si="268"/>
        <v/>
      </c>
      <c r="AO1204" s="93" t="str">
        <f t="shared" si="269"/>
        <v/>
      </c>
      <c r="AP1204" s="96" t="str">
        <f t="shared" si="270"/>
        <v/>
      </c>
      <c r="AQ1204" s="93" t="str">
        <f t="shared" si="271"/>
        <v/>
      </c>
      <c r="AR1204" s="96" t="str">
        <f t="shared" si="272"/>
        <v/>
      </c>
      <c r="AS1204" s="93" t="str">
        <f t="shared" si="273"/>
        <v/>
      </c>
      <c r="AT1204" s="96" t="str">
        <f t="shared" si="274"/>
        <v/>
      </c>
      <c r="AU1204" s="93" t="str">
        <f t="shared" si="275"/>
        <v/>
      </c>
    </row>
    <row r="1205" spans="1:47" x14ac:dyDescent="0.3">
      <c r="A1205" t="s">
        <v>84</v>
      </c>
      <c r="B1205" s="164" t="s">
        <v>3854</v>
      </c>
      <c r="C1205" t="s">
        <v>3731</v>
      </c>
      <c r="D1205" t="s">
        <v>1151</v>
      </c>
      <c r="E1205" t="s">
        <v>90</v>
      </c>
      <c r="F1205" t="s">
        <v>3178</v>
      </c>
      <c r="H1205" t="s">
        <v>3841</v>
      </c>
      <c r="J1205">
        <v>3600</v>
      </c>
      <c r="L1205" t="s">
        <v>91</v>
      </c>
      <c r="O1205" t="s">
        <v>94</v>
      </c>
      <c r="P1205" s="33">
        <v>46219.425000000003</v>
      </c>
      <c r="Q1205" s="33">
        <v>46223</v>
      </c>
      <c r="R1205" s="33">
        <v>46223</v>
      </c>
      <c r="S1205" s="33">
        <v>46223</v>
      </c>
      <c r="AH1205" s="55">
        <f t="shared" si="262"/>
        <v>1</v>
      </c>
      <c r="AI1205" s="55" t="str">
        <f t="shared" si="263"/>
        <v>FALSO</v>
      </c>
      <c r="AJ1205" s="55">
        <f t="shared" si="264"/>
        <v>0</v>
      </c>
      <c r="AK1205" s="93" t="str">
        <f t="shared" si="265"/>
        <v/>
      </c>
      <c r="AL1205" s="96" t="str">
        <f t="shared" si="266"/>
        <v/>
      </c>
      <c r="AM1205" s="93" t="str">
        <f t="shared" si="267"/>
        <v/>
      </c>
      <c r="AN1205" s="96" t="str">
        <f t="shared" si="268"/>
        <v/>
      </c>
      <c r="AO1205" s="93" t="str">
        <f t="shared" si="269"/>
        <v/>
      </c>
      <c r="AP1205" s="96" t="str">
        <f t="shared" si="270"/>
        <v/>
      </c>
      <c r="AQ1205" s="93" t="str">
        <f t="shared" si="271"/>
        <v/>
      </c>
      <c r="AR1205" s="96" t="str">
        <f t="shared" si="272"/>
        <v/>
      </c>
      <c r="AS1205" s="93" t="str">
        <f t="shared" si="273"/>
        <v/>
      </c>
      <c r="AT1205" s="96" t="str">
        <f t="shared" si="274"/>
        <v/>
      </c>
      <c r="AU1205" s="93" t="str">
        <f t="shared" si="275"/>
        <v/>
      </c>
    </row>
    <row r="1206" spans="1:47" x14ac:dyDescent="0.3">
      <c r="A1206" t="s">
        <v>84</v>
      </c>
      <c r="B1206" s="164" t="s">
        <v>3855</v>
      </c>
      <c r="C1206" t="s">
        <v>3847</v>
      </c>
      <c r="D1206" t="s">
        <v>1151</v>
      </c>
      <c r="E1206" t="s">
        <v>90</v>
      </c>
      <c r="F1206" t="s">
        <v>3178</v>
      </c>
      <c r="H1206" t="s">
        <v>3856</v>
      </c>
      <c r="J1206">
        <v>3600</v>
      </c>
      <c r="L1206" t="s">
        <v>91</v>
      </c>
      <c r="O1206" t="s">
        <v>135</v>
      </c>
      <c r="P1206" s="33">
        <v>46219.405555555553</v>
      </c>
      <c r="Q1206" s="33">
        <v>46209</v>
      </c>
      <c r="R1206" s="33">
        <v>46220</v>
      </c>
      <c r="AH1206" s="55">
        <f t="shared" si="262"/>
        <v>1</v>
      </c>
      <c r="AI1206" s="55" t="str">
        <f t="shared" si="263"/>
        <v>FALSO</v>
      </c>
      <c r="AJ1206" s="55">
        <f t="shared" si="264"/>
        <v>0</v>
      </c>
      <c r="AK1206" s="93" t="str">
        <f t="shared" si="265"/>
        <v/>
      </c>
      <c r="AL1206" s="96" t="str">
        <f t="shared" si="266"/>
        <v/>
      </c>
      <c r="AM1206" s="93" t="str">
        <f t="shared" si="267"/>
        <v/>
      </c>
      <c r="AN1206" s="96" t="str">
        <f t="shared" si="268"/>
        <v/>
      </c>
      <c r="AO1206" s="93" t="str">
        <f t="shared" si="269"/>
        <v/>
      </c>
      <c r="AP1206" s="96" t="str">
        <f t="shared" si="270"/>
        <v/>
      </c>
      <c r="AQ1206" s="93" t="str">
        <f t="shared" si="271"/>
        <v/>
      </c>
      <c r="AR1206" s="96" t="str">
        <f t="shared" si="272"/>
        <v/>
      </c>
      <c r="AS1206" s="93" t="str">
        <f t="shared" si="273"/>
        <v/>
      </c>
      <c r="AT1206" s="96" t="str">
        <f t="shared" si="274"/>
        <v/>
      </c>
      <c r="AU1206" s="93" t="str">
        <f t="shared" si="275"/>
        <v/>
      </c>
    </row>
    <row r="1207" spans="1:47" x14ac:dyDescent="0.3">
      <c r="A1207" t="s">
        <v>84</v>
      </c>
      <c r="B1207" s="164" t="s">
        <v>3857</v>
      </c>
      <c r="C1207" t="s">
        <v>3852</v>
      </c>
      <c r="D1207" t="s">
        <v>1151</v>
      </c>
      <c r="E1207" t="s">
        <v>90</v>
      </c>
      <c r="F1207" t="s">
        <v>3178</v>
      </c>
      <c r="H1207" t="s">
        <v>3858</v>
      </c>
      <c r="J1207">
        <v>10800</v>
      </c>
      <c r="L1207" t="s">
        <v>91</v>
      </c>
      <c r="O1207" t="s">
        <v>94</v>
      </c>
      <c r="P1207" s="33">
        <v>46218.415277777778</v>
      </c>
      <c r="Q1207" s="33">
        <v>46209</v>
      </c>
      <c r="R1207" s="33">
        <v>46218</v>
      </c>
      <c r="S1207" s="33">
        <v>46218</v>
      </c>
      <c r="AH1207" s="55">
        <f t="shared" si="262"/>
        <v>3</v>
      </c>
      <c r="AI1207" s="55" t="str">
        <f t="shared" si="263"/>
        <v>FALSO</v>
      </c>
      <c r="AJ1207" s="55">
        <f t="shared" si="264"/>
        <v>0</v>
      </c>
      <c r="AK1207" s="93" t="str">
        <f t="shared" si="265"/>
        <v/>
      </c>
      <c r="AL1207" s="96" t="str">
        <f t="shared" si="266"/>
        <v/>
      </c>
      <c r="AM1207" s="93" t="str">
        <f t="shared" si="267"/>
        <v/>
      </c>
      <c r="AN1207" s="96" t="str">
        <f t="shared" si="268"/>
        <v/>
      </c>
      <c r="AO1207" s="93" t="str">
        <f t="shared" si="269"/>
        <v/>
      </c>
      <c r="AP1207" s="96" t="str">
        <f t="shared" si="270"/>
        <v/>
      </c>
      <c r="AQ1207" s="93" t="str">
        <f t="shared" si="271"/>
        <v/>
      </c>
      <c r="AR1207" s="96" t="str">
        <f t="shared" si="272"/>
        <v/>
      </c>
      <c r="AS1207" s="93" t="str">
        <f t="shared" si="273"/>
        <v/>
      </c>
      <c r="AT1207" s="96" t="str">
        <f t="shared" si="274"/>
        <v/>
      </c>
      <c r="AU1207" s="93" t="str">
        <f t="shared" si="275"/>
        <v/>
      </c>
    </row>
    <row r="1208" spans="1:47" x14ac:dyDescent="0.3">
      <c r="A1208" t="s">
        <v>89</v>
      </c>
      <c r="B1208" s="164" t="s">
        <v>3859</v>
      </c>
      <c r="C1208" t="s">
        <v>3847</v>
      </c>
      <c r="D1208" t="s">
        <v>1151</v>
      </c>
      <c r="E1208" t="s">
        <v>90</v>
      </c>
      <c r="F1208" t="s">
        <v>3178</v>
      </c>
      <c r="H1208" t="s">
        <v>3860</v>
      </c>
      <c r="J1208">
        <v>115200</v>
      </c>
      <c r="L1208" t="s">
        <v>91</v>
      </c>
      <c r="O1208" t="s">
        <v>94</v>
      </c>
      <c r="P1208" s="33">
        <v>46218.410416666666</v>
      </c>
      <c r="Q1208" s="33">
        <v>46209</v>
      </c>
      <c r="R1208" s="33">
        <v>46218</v>
      </c>
      <c r="S1208" s="33">
        <v>46220</v>
      </c>
      <c r="AH1208" s="55">
        <f t="shared" si="262"/>
        <v>32</v>
      </c>
      <c r="AI1208" s="55" t="str">
        <f t="shared" si="263"/>
        <v>FALSO</v>
      </c>
      <c r="AJ1208" s="55">
        <f t="shared" si="264"/>
        <v>0</v>
      </c>
      <c r="AK1208" s="93" t="str">
        <f t="shared" si="265"/>
        <v/>
      </c>
      <c r="AL1208" s="96" t="str">
        <f t="shared" si="266"/>
        <v/>
      </c>
      <c r="AM1208" s="93" t="str">
        <f t="shared" si="267"/>
        <v/>
      </c>
      <c r="AN1208" s="96" t="str">
        <f t="shared" si="268"/>
        <v/>
      </c>
      <c r="AO1208" s="93" t="str">
        <f t="shared" si="269"/>
        <v/>
      </c>
      <c r="AP1208" s="96" t="str">
        <f t="shared" si="270"/>
        <v/>
      </c>
      <c r="AQ1208" s="93" t="str">
        <f t="shared" si="271"/>
        <v/>
      </c>
      <c r="AR1208" s="96" t="str">
        <f t="shared" si="272"/>
        <v/>
      </c>
      <c r="AS1208" s="93" t="str">
        <f t="shared" si="273"/>
        <v/>
      </c>
      <c r="AT1208" s="96" t="str">
        <f t="shared" si="274"/>
        <v/>
      </c>
      <c r="AU1208" s="93" t="str">
        <f t="shared" si="275"/>
        <v/>
      </c>
    </row>
    <row r="1209" spans="1:47" x14ac:dyDescent="0.3">
      <c r="A1209" t="s">
        <v>89</v>
      </c>
      <c r="B1209" s="164" t="s">
        <v>3861</v>
      </c>
      <c r="C1209" t="s">
        <v>3847</v>
      </c>
      <c r="D1209" t="s">
        <v>1151</v>
      </c>
      <c r="E1209" t="s">
        <v>90</v>
      </c>
      <c r="F1209" t="s">
        <v>3178</v>
      </c>
      <c r="H1209" t="s">
        <v>3862</v>
      </c>
      <c r="L1209" t="s">
        <v>91</v>
      </c>
      <c r="O1209" t="s">
        <v>94</v>
      </c>
      <c r="P1209" s="33">
        <v>46217.780555555553</v>
      </c>
      <c r="Q1209" s="33">
        <v>46209</v>
      </c>
      <c r="R1209" s="33">
        <v>46218</v>
      </c>
      <c r="S1209" s="33">
        <v>46218</v>
      </c>
      <c r="AH1209" s="55" t="str">
        <f t="shared" si="262"/>
        <v/>
      </c>
      <c r="AI1209" s="55" t="str">
        <f t="shared" si="263"/>
        <v>FALSO</v>
      </c>
      <c r="AJ1209" s="55">
        <f t="shared" si="264"/>
        <v>0</v>
      </c>
      <c r="AK1209" s="93" t="str">
        <f t="shared" si="265"/>
        <v/>
      </c>
      <c r="AL1209" s="96" t="str">
        <f t="shared" si="266"/>
        <v/>
      </c>
      <c r="AM1209" s="93" t="str">
        <f t="shared" si="267"/>
        <v/>
      </c>
      <c r="AN1209" s="96" t="str">
        <f t="shared" si="268"/>
        <v/>
      </c>
      <c r="AO1209" s="93" t="str">
        <f t="shared" si="269"/>
        <v/>
      </c>
      <c r="AP1209" s="96" t="str">
        <f t="shared" si="270"/>
        <v/>
      </c>
      <c r="AQ1209" s="93" t="str">
        <f t="shared" si="271"/>
        <v/>
      </c>
      <c r="AR1209" s="96" t="str">
        <f t="shared" si="272"/>
        <v/>
      </c>
      <c r="AS1209" s="93" t="str">
        <f t="shared" si="273"/>
        <v/>
      </c>
      <c r="AT1209" s="96" t="str">
        <f t="shared" si="274"/>
        <v/>
      </c>
      <c r="AU1209" s="93" t="str">
        <f t="shared" si="275"/>
        <v/>
      </c>
    </row>
    <row r="1210" spans="1:47" x14ac:dyDescent="0.3">
      <c r="A1210" t="s">
        <v>84</v>
      </c>
      <c r="B1210" s="164" t="s">
        <v>3863</v>
      </c>
      <c r="C1210" t="s">
        <v>3852</v>
      </c>
      <c r="D1210" t="s">
        <v>1151</v>
      </c>
      <c r="E1210" t="s">
        <v>90</v>
      </c>
      <c r="F1210" t="s">
        <v>3178</v>
      </c>
      <c r="H1210" t="s">
        <v>3845</v>
      </c>
      <c r="L1210" t="s">
        <v>91</v>
      </c>
      <c r="O1210" t="s">
        <v>94</v>
      </c>
      <c r="P1210" s="33">
        <v>46217.520138888889</v>
      </c>
      <c r="Q1210" s="33">
        <v>46209</v>
      </c>
      <c r="R1210" s="33">
        <v>46217</v>
      </c>
      <c r="S1210" s="33">
        <v>46217</v>
      </c>
      <c r="AH1210" s="55" t="str">
        <f t="shared" si="262"/>
        <v/>
      </c>
      <c r="AI1210" s="55" t="str">
        <f t="shared" si="263"/>
        <v>FALSO</v>
      </c>
      <c r="AJ1210" s="55">
        <f t="shared" si="264"/>
        <v>0</v>
      </c>
      <c r="AK1210" s="93" t="str">
        <f t="shared" si="265"/>
        <v/>
      </c>
      <c r="AL1210" s="96" t="str">
        <f t="shared" si="266"/>
        <v/>
      </c>
      <c r="AM1210" s="93" t="str">
        <f t="shared" si="267"/>
        <v/>
      </c>
      <c r="AN1210" s="96" t="str">
        <f t="shared" si="268"/>
        <v/>
      </c>
      <c r="AO1210" s="93" t="str">
        <f t="shared" si="269"/>
        <v/>
      </c>
      <c r="AP1210" s="96" t="str">
        <f t="shared" si="270"/>
        <v/>
      </c>
      <c r="AQ1210" s="93" t="str">
        <f t="shared" si="271"/>
        <v/>
      </c>
      <c r="AR1210" s="96" t="str">
        <f t="shared" si="272"/>
        <v/>
      </c>
      <c r="AS1210" s="93" t="str">
        <f t="shared" si="273"/>
        <v/>
      </c>
      <c r="AT1210" s="96" t="str">
        <f t="shared" si="274"/>
        <v/>
      </c>
      <c r="AU1210" s="93" t="str">
        <f t="shared" si="275"/>
        <v/>
      </c>
    </row>
    <row r="1211" spans="1:47" x14ac:dyDescent="0.3">
      <c r="A1211" t="s">
        <v>84</v>
      </c>
      <c r="B1211" s="164" t="s">
        <v>3864</v>
      </c>
      <c r="C1211" t="s">
        <v>3847</v>
      </c>
      <c r="D1211" t="s">
        <v>1151</v>
      </c>
      <c r="E1211" t="s">
        <v>90</v>
      </c>
      <c r="F1211" t="s">
        <v>3178</v>
      </c>
      <c r="H1211" t="s">
        <v>3865</v>
      </c>
      <c r="L1211" t="s">
        <v>91</v>
      </c>
      <c r="O1211" t="s">
        <v>135</v>
      </c>
      <c r="P1211" s="33">
        <v>46216.714583333334</v>
      </c>
      <c r="Q1211" s="33">
        <v>46209</v>
      </c>
      <c r="R1211" s="33">
        <v>46218</v>
      </c>
      <c r="AH1211" s="55" t="str">
        <f t="shared" si="262"/>
        <v/>
      </c>
      <c r="AI1211" s="55" t="str">
        <f t="shared" si="263"/>
        <v>FALSO</v>
      </c>
      <c r="AJ1211" s="55">
        <f t="shared" si="264"/>
        <v>0</v>
      </c>
      <c r="AK1211" s="93" t="str">
        <f t="shared" si="265"/>
        <v/>
      </c>
      <c r="AL1211" s="96" t="str">
        <f t="shared" si="266"/>
        <v/>
      </c>
      <c r="AM1211" s="93" t="str">
        <f t="shared" si="267"/>
        <v/>
      </c>
      <c r="AN1211" s="96" t="str">
        <f t="shared" si="268"/>
        <v/>
      </c>
      <c r="AO1211" s="93" t="str">
        <f t="shared" si="269"/>
        <v/>
      </c>
      <c r="AP1211" s="96" t="str">
        <f t="shared" si="270"/>
        <v/>
      </c>
      <c r="AQ1211" s="93" t="str">
        <f t="shared" si="271"/>
        <v/>
      </c>
      <c r="AR1211" s="96" t="str">
        <f t="shared" si="272"/>
        <v/>
      </c>
      <c r="AS1211" s="93" t="str">
        <f t="shared" si="273"/>
        <v/>
      </c>
      <c r="AT1211" s="96" t="str">
        <f t="shared" si="274"/>
        <v/>
      </c>
      <c r="AU1211" s="93" t="str">
        <f t="shared" si="275"/>
        <v/>
      </c>
    </row>
    <row r="1212" spans="1:47" x14ac:dyDescent="0.3">
      <c r="A1212" t="s">
        <v>84</v>
      </c>
      <c r="B1212" s="164" t="s">
        <v>3866</v>
      </c>
      <c r="C1212" t="s">
        <v>3847</v>
      </c>
      <c r="D1212" t="s">
        <v>1151</v>
      </c>
      <c r="E1212" t="s">
        <v>90</v>
      </c>
      <c r="F1212" t="s">
        <v>3178</v>
      </c>
      <c r="H1212" t="s">
        <v>3867</v>
      </c>
      <c r="L1212" t="s">
        <v>91</v>
      </c>
      <c r="O1212" t="s">
        <v>135</v>
      </c>
      <c r="P1212" s="33">
        <v>46216.672222222223</v>
      </c>
      <c r="Q1212" s="33">
        <v>46209</v>
      </c>
      <c r="R1212" s="33">
        <v>46216</v>
      </c>
      <c r="AH1212" s="55" t="str">
        <f t="shared" si="262"/>
        <v/>
      </c>
      <c r="AI1212" s="55" t="str">
        <f t="shared" si="263"/>
        <v>FALSO</v>
      </c>
      <c r="AJ1212" s="55">
        <f t="shared" si="264"/>
        <v>0</v>
      </c>
      <c r="AK1212" s="93" t="str">
        <f t="shared" si="265"/>
        <v/>
      </c>
      <c r="AL1212" s="96" t="str">
        <f t="shared" si="266"/>
        <v/>
      </c>
      <c r="AM1212" s="93" t="str">
        <f t="shared" si="267"/>
        <v/>
      </c>
      <c r="AN1212" s="96" t="str">
        <f t="shared" si="268"/>
        <v/>
      </c>
      <c r="AO1212" s="93" t="str">
        <f t="shared" si="269"/>
        <v/>
      </c>
      <c r="AP1212" s="96" t="str">
        <f t="shared" si="270"/>
        <v/>
      </c>
      <c r="AQ1212" s="93" t="str">
        <f t="shared" si="271"/>
        <v/>
      </c>
      <c r="AR1212" s="96" t="str">
        <f t="shared" si="272"/>
        <v/>
      </c>
      <c r="AS1212" s="93" t="str">
        <f t="shared" si="273"/>
        <v/>
      </c>
      <c r="AT1212" s="96" t="str">
        <f t="shared" si="274"/>
        <v/>
      </c>
      <c r="AU1212" s="93" t="str">
        <f t="shared" si="275"/>
        <v/>
      </c>
    </row>
    <row r="1213" spans="1:47" x14ac:dyDescent="0.3">
      <c r="A1213" t="s">
        <v>84</v>
      </c>
      <c r="B1213" s="164" t="s">
        <v>3868</v>
      </c>
      <c r="C1213" t="s">
        <v>3852</v>
      </c>
      <c r="D1213" t="s">
        <v>1151</v>
      </c>
      <c r="E1213" t="s">
        <v>90</v>
      </c>
      <c r="F1213" t="s">
        <v>3178</v>
      </c>
      <c r="H1213" t="s">
        <v>3869</v>
      </c>
      <c r="L1213" t="s">
        <v>91</v>
      </c>
      <c r="O1213" t="s">
        <v>94</v>
      </c>
      <c r="P1213" s="33">
        <v>46216.582638888889</v>
      </c>
      <c r="Q1213" s="33">
        <v>46209</v>
      </c>
      <c r="R1213" s="33">
        <v>46217</v>
      </c>
      <c r="S1213" s="33">
        <v>46217</v>
      </c>
      <c r="AH1213" s="55" t="str">
        <f t="shared" si="262"/>
        <v/>
      </c>
      <c r="AI1213" s="55" t="str">
        <f t="shared" si="263"/>
        <v>FALSO</v>
      </c>
      <c r="AJ1213" s="55">
        <f t="shared" si="264"/>
        <v>0</v>
      </c>
      <c r="AK1213" s="93" t="str">
        <f t="shared" si="265"/>
        <v/>
      </c>
      <c r="AL1213" s="96" t="str">
        <f t="shared" si="266"/>
        <v/>
      </c>
      <c r="AM1213" s="93" t="str">
        <f t="shared" si="267"/>
        <v/>
      </c>
      <c r="AN1213" s="96" t="str">
        <f t="shared" si="268"/>
        <v/>
      </c>
      <c r="AO1213" s="93" t="str">
        <f t="shared" si="269"/>
        <v/>
      </c>
      <c r="AP1213" s="96" t="str">
        <f t="shared" si="270"/>
        <v/>
      </c>
      <c r="AQ1213" s="93" t="str">
        <f t="shared" si="271"/>
        <v/>
      </c>
      <c r="AR1213" s="96" t="str">
        <f t="shared" si="272"/>
        <v/>
      </c>
      <c r="AS1213" s="93" t="str">
        <f t="shared" si="273"/>
        <v/>
      </c>
      <c r="AT1213" s="96" t="str">
        <f t="shared" si="274"/>
        <v/>
      </c>
      <c r="AU1213" s="93" t="str">
        <f t="shared" si="275"/>
        <v/>
      </c>
    </row>
    <row r="1214" spans="1:47" x14ac:dyDescent="0.3">
      <c r="A1214" t="s">
        <v>84</v>
      </c>
      <c r="B1214" s="164" t="s">
        <v>3870</v>
      </c>
      <c r="C1214" t="s">
        <v>3847</v>
      </c>
      <c r="D1214" t="s">
        <v>1151</v>
      </c>
      <c r="E1214" t="s">
        <v>90</v>
      </c>
      <c r="F1214" t="s">
        <v>3178</v>
      </c>
      <c r="H1214" t="s">
        <v>3871</v>
      </c>
      <c r="L1214" t="s">
        <v>91</v>
      </c>
      <c r="O1214" t="s">
        <v>135</v>
      </c>
      <c r="P1214" s="33">
        <v>46213.798611111109</v>
      </c>
      <c r="Q1214" s="33">
        <v>46209</v>
      </c>
      <c r="R1214" s="33">
        <v>46216</v>
      </c>
      <c r="AH1214" s="55" t="str">
        <f t="shared" si="262"/>
        <v/>
      </c>
      <c r="AI1214" s="55" t="str">
        <f t="shared" si="263"/>
        <v>FALSO</v>
      </c>
      <c r="AJ1214" s="55">
        <f t="shared" si="264"/>
        <v>0</v>
      </c>
      <c r="AK1214" s="93" t="str">
        <f t="shared" si="265"/>
        <v/>
      </c>
      <c r="AL1214" s="96" t="str">
        <f t="shared" si="266"/>
        <v/>
      </c>
      <c r="AM1214" s="93" t="str">
        <f t="shared" si="267"/>
        <v/>
      </c>
      <c r="AN1214" s="96" t="str">
        <f t="shared" si="268"/>
        <v/>
      </c>
      <c r="AO1214" s="93" t="str">
        <f t="shared" si="269"/>
        <v/>
      </c>
      <c r="AP1214" s="96" t="str">
        <f t="shared" si="270"/>
        <v/>
      </c>
      <c r="AQ1214" s="93" t="str">
        <f t="shared" si="271"/>
        <v/>
      </c>
      <c r="AR1214" s="96" t="str">
        <f t="shared" si="272"/>
        <v/>
      </c>
      <c r="AS1214" s="93" t="str">
        <f t="shared" si="273"/>
        <v/>
      </c>
      <c r="AT1214" s="96" t="str">
        <f t="shared" si="274"/>
        <v/>
      </c>
      <c r="AU1214" s="93" t="str">
        <f t="shared" si="275"/>
        <v/>
      </c>
    </row>
    <row r="1215" spans="1:47" x14ac:dyDescent="0.3">
      <c r="A1215" t="s">
        <v>84</v>
      </c>
      <c r="B1215" s="164" t="s">
        <v>3872</v>
      </c>
      <c r="C1215" t="s">
        <v>3847</v>
      </c>
      <c r="D1215" t="s">
        <v>1151</v>
      </c>
      <c r="E1215" t="s">
        <v>90</v>
      </c>
      <c r="F1215" t="s">
        <v>3178</v>
      </c>
      <c r="H1215" t="s">
        <v>3873</v>
      </c>
      <c r="L1215" t="s">
        <v>91</v>
      </c>
      <c r="O1215" t="s">
        <v>135</v>
      </c>
      <c r="P1215" s="33">
        <v>46213.506944444445</v>
      </c>
      <c r="Q1215" s="33">
        <v>46209</v>
      </c>
      <c r="R1215" s="33">
        <v>46216</v>
      </c>
      <c r="AH1215" s="55" t="str">
        <f t="shared" si="262"/>
        <v/>
      </c>
      <c r="AI1215" s="55" t="str">
        <f t="shared" si="263"/>
        <v>FALSO</v>
      </c>
      <c r="AJ1215" s="55">
        <f t="shared" si="264"/>
        <v>0</v>
      </c>
      <c r="AK1215" s="93" t="str">
        <f t="shared" si="265"/>
        <v/>
      </c>
      <c r="AL1215" s="96" t="str">
        <f t="shared" si="266"/>
        <v/>
      </c>
      <c r="AM1215" s="93" t="str">
        <f t="shared" si="267"/>
        <v/>
      </c>
      <c r="AN1215" s="96" t="str">
        <f t="shared" si="268"/>
        <v/>
      </c>
      <c r="AO1215" s="93" t="str">
        <f t="shared" si="269"/>
        <v/>
      </c>
      <c r="AP1215" s="96" t="str">
        <f t="shared" si="270"/>
        <v/>
      </c>
      <c r="AQ1215" s="93" t="str">
        <f t="shared" si="271"/>
        <v/>
      </c>
      <c r="AR1215" s="96" t="str">
        <f t="shared" si="272"/>
        <v/>
      </c>
      <c r="AS1215" s="93" t="str">
        <f t="shared" si="273"/>
        <v/>
      </c>
      <c r="AT1215" s="96" t="str">
        <f t="shared" si="274"/>
        <v/>
      </c>
      <c r="AU1215" s="93" t="str">
        <f t="shared" si="275"/>
        <v/>
      </c>
    </row>
    <row r="1216" spans="1:47" x14ac:dyDescent="0.3">
      <c r="A1216" t="s">
        <v>96</v>
      </c>
      <c r="B1216" s="164" t="s">
        <v>3874</v>
      </c>
      <c r="C1216" t="s">
        <v>3731</v>
      </c>
      <c r="D1216" t="s">
        <v>1151</v>
      </c>
      <c r="E1216" t="s">
        <v>132</v>
      </c>
      <c r="F1216" t="s">
        <v>3178</v>
      </c>
      <c r="G1216">
        <v>2</v>
      </c>
      <c r="H1216" t="s">
        <v>3875</v>
      </c>
      <c r="I1216">
        <v>1</v>
      </c>
      <c r="J1216">
        <v>37800</v>
      </c>
      <c r="L1216" t="s">
        <v>91</v>
      </c>
      <c r="M1216" s="164" t="s">
        <v>3876</v>
      </c>
      <c r="N1216" t="s">
        <v>99</v>
      </c>
      <c r="O1216" t="s">
        <v>94</v>
      </c>
      <c r="P1216" s="33">
        <v>46212.82916666667</v>
      </c>
      <c r="Q1216" s="33">
        <v>46223</v>
      </c>
      <c r="R1216" s="33">
        <v>46224</v>
      </c>
      <c r="S1216" s="33">
        <v>46225</v>
      </c>
      <c r="T1216" s="33">
        <v>46225</v>
      </c>
      <c r="U1216" s="33">
        <v>46229</v>
      </c>
      <c r="V1216" s="33">
        <v>46229</v>
      </c>
      <c r="W1216" s="33">
        <v>46257</v>
      </c>
      <c r="AC1216">
        <v>32</v>
      </c>
      <c r="AH1216" s="55">
        <f t="shared" si="262"/>
        <v>10.5</v>
      </c>
      <c r="AI1216" s="55" t="str">
        <f t="shared" si="263"/>
        <v>FALSO</v>
      </c>
      <c r="AJ1216" s="55">
        <f t="shared" si="264"/>
        <v>0</v>
      </c>
      <c r="AK1216" s="93">
        <f t="shared" si="265"/>
        <v>7</v>
      </c>
      <c r="AL1216" s="96" t="str">
        <f t="shared" si="266"/>
        <v/>
      </c>
      <c r="AM1216" s="93">
        <f t="shared" si="267"/>
        <v>1</v>
      </c>
      <c r="AN1216" s="96" t="str">
        <f t="shared" si="268"/>
        <v/>
      </c>
      <c r="AO1216" s="93">
        <f t="shared" si="269"/>
        <v>2</v>
      </c>
      <c r="AP1216" s="96" t="str">
        <f t="shared" si="270"/>
        <v/>
      </c>
      <c r="AQ1216" s="93">
        <f t="shared" si="271"/>
        <v>19</v>
      </c>
      <c r="AR1216" s="96" t="str">
        <f t="shared" si="272"/>
        <v/>
      </c>
      <c r="AS1216" s="93">
        <f t="shared" si="273"/>
        <v>31</v>
      </c>
      <c r="AT1216" s="96" t="b">
        <f t="shared" si="274"/>
        <v>0</v>
      </c>
      <c r="AU1216" s="93" t="str">
        <f t="shared" si="275"/>
        <v>ARTSG-193</v>
      </c>
    </row>
    <row r="1217" spans="1:47" x14ac:dyDescent="0.3">
      <c r="A1217" t="s">
        <v>89</v>
      </c>
      <c r="B1217" s="164" t="s">
        <v>3877</v>
      </c>
      <c r="C1217" t="s">
        <v>3852</v>
      </c>
      <c r="D1217" t="s">
        <v>1151</v>
      </c>
      <c r="E1217" t="s">
        <v>90</v>
      </c>
      <c r="F1217" t="s">
        <v>3178</v>
      </c>
      <c r="H1217" t="s">
        <v>3878</v>
      </c>
      <c r="L1217" t="s">
        <v>91</v>
      </c>
      <c r="O1217" t="s">
        <v>94</v>
      </c>
      <c r="P1217" s="33">
        <v>46212.469444444447</v>
      </c>
      <c r="Q1217" s="33">
        <v>46209</v>
      </c>
      <c r="R1217" s="33">
        <v>46216</v>
      </c>
      <c r="S1217" s="33">
        <v>46216</v>
      </c>
      <c r="AH1217" s="55" t="str">
        <f t="shared" si="262"/>
        <v/>
      </c>
      <c r="AI1217" s="55" t="str">
        <f t="shared" si="263"/>
        <v>FALSO</v>
      </c>
      <c r="AJ1217" s="55">
        <f t="shared" si="264"/>
        <v>0</v>
      </c>
      <c r="AK1217" s="93" t="str">
        <f t="shared" si="265"/>
        <v/>
      </c>
      <c r="AL1217" s="96" t="str">
        <f t="shared" si="266"/>
        <v/>
      </c>
      <c r="AM1217" s="93" t="str">
        <f t="shared" si="267"/>
        <v/>
      </c>
      <c r="AN1217" s="96" t="str">
        <f t="shared" si="268"/>
        <v/>
      </c>
      <c r="AO1217" s="93" t="str">
        <f t="shared" si="269"/>
        <v/>
      </c>
      <c r="AP1217" s="96" t="str">
        <f t="shared" si="270"/>
        <v/>
      </c>
      <c r="AQ1217" s="93" t="str">
        <f t="shared" si="271"/>
        <v/>
      </c>
      <c r="AR1217" s="96" t="str">
        <f t="shared" si="272"/>
        <v/>
      </c>
      <c r="AS1217" s="93" t="str">
        <f t="shared" si="273"/>
        <v/>
      </c>
      <c r="AT1217" s="96" t="str">
        <f t="shared" si="274"/>
        <v/>
      </c>
      <c r="AU1217" s="93" t="str">
        <f t="shared" si="275"/>
        <v/>
      </c>
    </row>
    <row r="1218" spans="1:47" x14ac:dyDescent="0.3">
      <c r="A1218" t="s">
        <v>84</v>
      </c>
      <c r="B1218" s="164" t="s">
        <v>3879</v>
      </c>
      <c r="C1218" t="s">
        <v>3852</v>
      </c>
      <c r="D1218" t="s">
        <v>1151</v>
      </c>
      <c r="E1218" t="s">
        <v>90</v>
      </c>
      <c r="F1218" t="s">
        <v>3178</v>
      </c>
      <c r="H1218" t="s">
        <v>3880</v>
      </c>
      <c r="J1218">
        <v>61200</v>
      </c>
      <c r="L1218" t="s">
        <v>91</v>
      </c>
      <c r="O1218" t="s">
        <v>94</v>
      </c>
      <c r="P1218" s="33">
        <v>46211.862500000003</v>
      </c>
      <c r="Q1218" s="33">
        <v>46209</v>
      </c>
      <c r="R1218" s="33">
        <v>46216</v>
      </c>
      <c r="S1218" s="33">
        <v>46217</v>
      </c>
      <c r="AH1218" s="55">
        <f t="shared" si="262"/>
        <v>17</v>
      </c>
      <c r="AI1218" s="55" t="str">
        <f t="shared" si="263"/>
        <v>FALSO</v>
      </c>
      <c r="AJ1218" s="55">
        <f t="shared" si="264"/>
        <v>0</v>
      </c>
      <c r="AK1218" s="93" t="str">
        <f t="shared" si="265"/>
        <v/>
      </c>
      <c r="AL1218" s="96" t="str">
        <f t="shared" si="266"/>
        <v/>
      </c>
      <c r="AM1218" s="93" t="str">
        <f t="shared" si="267"/>
        <v/>
      </c>
      <c r="AN1218" s="96" t="str">
        <f t="shared" si="268"/>
        <v/>
      </c>
      <c r="AO1218" s="93" t="str">
        <f t="shared" si="269"/>
        <v/>
      </c>
      <c r="AP1218" s="96" t="str">
        <f t="shared" si="270"/>
        <v/>
      </c>
      <c r="AQ1218" s="93" t="str">
        <f t="shared" si="271"/>
        <v/>
      </c>
      <c r="AR1218" s="96" t="str">
        <f t="shared" si="272"/>
        <v/>
      </c>
      <c r="AS1218" s="93" t="str">
        <f t="shared" si="273"/>
        <v/>
      </c>
      <c r="AT1218" s="96" t="str">
        <f t="shared" si="274"/>
        <v/>
      </c>
      <c r="AU1218" s="93" t="str">
        <f t="shared" si="275"/>
        <v/>
      </c>
    </row>
    <row r="1219" spans="1:47" x14ac:dyDescent="0.3">
      <c r="A1219" t="s">
        <v>84</v>
      </c>
      <c r="B1219" s="164" t="s">
        <v>3881</v>
      </c>
      <c r="C1219" t="s">
        <v>3847</v>
      </c>
      <c r="D1219" t="s">
        <v>1151</v>
      </c>
      <c r="E1219" t="s">
        <v>90</v>
      </c>
      <c r="F1219" t="s">
        <v>3178</v>
      </c>
      <c r="H1219" t="s">
        <v>3770</v>
      </c>
      <c r="L1219" t="s">
        <v>91</v>
      </c>
      <c r="O1219" t="s">
        <v>135</v>
      </c>
      <c r="P1219" s="33">
        <v>46211.854166666664</v>
      </c>
      <c r="Q1219" s="33">
        <v>46209</v>
      </c>
      <c r="R1219" s="33">
        <v>46212</v>
      </c>
      <c r="AH1219" s="55" t="str">
        <f t="shared" ref="AH1219:AH1282" si="276">IF(J1219="","",J1219/3600)</f>
        <v/>
      </c>
      <c r="AI1219" s="55" t="str">
        <f t="shared" ref="AI1219:AI1282" si="277">IF(COUNTIF(AG1219, "*dia*"), "VERDADEIRO", "FALSO")</f>
        <v>FALSO</v>
      </c>
      <c r="AJ1219" s="55">
        <f t="shared" ref="AJ1219:AJ1282" si="278">IF(AI1219="VERDADEIRO",LEFT(AG1219,2),0)</f>
        <v>0</v>
      </c>
      <c r="AK1219" s="93" t="str">
        <f t="shared" ref="AK1219:AK1282" si="279">IF(OR(A1219="Solicitação de Serviço",A1219="Incidente",P1219="",Q1219=""),"",IF((NETWORKDAYS.INTL(P1219,Q1219,1)-1)=0,1,NETWORKDAYS.INTL(P1219,Q1219,1)-1))</f>
        <v/>
      </c>
      <c r="AL1219" s="96" t="str">
        <f t="shared" ref="AL1219:AL1282" si="280">IF(X1219="","",AK1219=X1219)</f>
        <v/>
      </c>
      <c r="AM1219" s="93" t="str">
        <f t="shared" ref="AM1219:AM1282" si="281">IF(OR(A1219="Solicitação de Serviço",A1219="Incidente",R1219="",S1219=""),"",IF((NETWORKDAYS.INTL(R1219,S1219,1)-1)=0,1,NETWORKDAYS.INTL(R1219,S1219,1)-1-AJ1219))</f>
        <v/>
      </c>
      <c r="AN1219" s="96" t="str">
        <f t="shared" ref="AN1219:AN1282" si="282">IF(Y1219="","",AM1219=Y1219)</f>
        <v/>
      </c>
      <c r="AO1219" s="93" t="str">
        <f t="shared" ref="AO1219:AO1282" si="283">IF(OR(A1219="Solicitação de Serviço",A1219="Incidente",T1219="",U1219=""),"",IF((NETWORKDAYS.INTL(T1219,U1219,1)-1)=0,1,NETWORKDAYS.INTL(T1219,U1219,1)-1))</f>
        <v/>
      </c>
      <c r="AP1219" s="96" t="str">
        <f t="shared" ref="AP1219:AP1282" si="284">IF(Z1219="","",AO1219=Z1219)</f>
        <v/>
      </c>
      <c r="AQ1219" s="93" t="str">
        <f t="shared" ref="AQ1219:AQ1282" si="285">IF(OR(A1219="Solicitação de Serviço",A1219="Incidente",V1219="",W1219=""),"",IF((NETWORKDAYS.INTL(V1219,W1219,1)-1)=0,1,IF((NETWORKDAYS.INTL(V1219,W1219,1)-1)&lt;0,"",NETWORKDAYS.INTL(V1219,W1219,1)-1)))</f>
        <v/>
      </c>
      <c r="AR1219" s="96" t="str">
        <f t="shared" ref="AR1219:AR1282" si="286">IF(AA1219="","",AQ1219=AA1219)</f>
        <v/>
      </c>
      <c r="AS1219" s="93" t="str">
        <f t="shared" ref="AS1219:AS1282" si="287">IF(OR(A1219="Solicitação de Serviço",A1219="Incidente",P1219=""),"",IF(OR(A1219="História",A1219="Enabler",A1219="Débito Técnico"),IF(W1219="","",NETWORKDAYS.INTL(P1219,W1219,1)-1),IF(U1219="","",NETWORKDAYS.INTL(P1219,U1219,1)-1)))</f>
        <v/>
      </c>
      <c r="AT1219" s="96" t="str">
        <f t="shared" ref="AT1219:AT1282" si="288">IF(OR(A1219="Solicitação de Serviço",A1219="Incidente",A1219="Sustentação"),"",IF(P1219="","",IF(OR(A1219="História",A1219="Enabler",A1219="Débito Técnico"),AS1219=AC1219,AS1219=AB1219)))</f>
        <v/>
      </c>
      <c r="AU1219" s="93" t="str">
        <f t="shared" ref="AU1219:AU1282" si="289">IF(M1219="","",M1219)</f>
        <v/>
      </c>
    </row>
    <row r="1220" spans="1:47" x14ac:dyDescent="0.3">
      <c r="A1220" t="s">
        <v>84</v>
      </c>
      <c r="B1220" s="164" t="s">
        <v>3882</v>
      </c>
      <c r="C1220" t="s">
        <v>3847</v>
      </c>
      <c r="D1220" t="s">
        <v>1151</v>
      </c>
      <c r="E1220" t="s">
        <v>90</v>
      </c>
      <c r="F1220" t="s">
        <v>3178</v>
      </c>
      <c r="H1220" t="s">
        <v>3883</v>
      </c>
      <c r="L1220" t="s">
        <v>91</v>
      </c>
      <c r="O1220" t="s">
        <v>135</v>
      </c>
      <c r="P1220" s="33">
        <v>46211.59652777778</v>
      </c>
      <c r="Q1220" s="33">
        <v>46209</v>
      </c>
      <c r="R1220" s="33">
        <v>46211</v>
      </c>
      <c r="AH1220" s="55" t="str">
        <f t="shared" si="276"/>
        <v/>
      </c>
      <c r="AI1220" s="55" t="str">
        <f t="shared" si="277"/>
        <v>FALSO</v>
      </c>
      <c r="AJ1220" s="55">
        <f t="shared" si="278"/>
        <v>0</v>
      </c>
      <c r="AK1220" s="93" t="str">
        <f t="shared" si="279"/>
        <v/>
      </c>
      <c r="AL1220" s="96" t="str">
        <f t="shared" si="280"/>
        <v/>
      </c>
      <c r="AM1220" s="93" t="str">
        <f t="shared" si="281"/>
        <v/>
      </c>
      <c r="AN1220" s="96" t="str">
        <f t="shared" si="282"/>
        <v/>
      </c>
      <c r="AO1220" s="93" t="str">
        <f t="shared" si="283"/>
        <v/>
      </c>
      <c r="AP1220" s="96" t="str">
        <f t="shared" si="284"/>
        <v/>
      </c>
      <c r="AQ1220" s="93" t="str">
        <f t="shared" si="285"/>
        <v/>
      </c>
      <c r="AR1220" s="96" t="str">
        <f t="shared" si="286"/>
        <v/>
      </c>
      <c r="AS1220" s="93" t="str">
        <f t="shared" si="287"/>
        <v/>
      </c>
      <c r="AT1220" s="96" t="str">
        <f t="shared" si="288"/>
        <v/>
      </c>
      <c r="AU1220" s="93" t="str">
        <f t="shared" si="289"/>
        <v/>
      </c>
    </row>
    <row r="1221" spans="1:47" x14ac:dyDescent="0.3">
      <c r="A1221" t="s">
        <v>89</v>
      </c>
      <c r="B1221" s="164" t="s">
        <v>3884</v>
      </c>
      <c r="C1221" t="s">
        <v>3847</v>
      </c>
      <c r="D1221" t="s">
        <v>1151</v>
      </c>
      <c r="E1221" t="s">
        <v>90</v>
      </c>
      <c r="F1221" t="s">
        <v>3178</v>
      </c>
      <c r="H1221" t="s">
        <v>3885</v>
      </c>
      <c r="L1221" t="s">
        <v>91</v>
      </c>
      <c r="O1221" t="s">
        <v>94</v>
      </c>
      <c r="P1221" s="33">
        <v>46211.456250000003</v>
      </c>
      <c r="Q1221" s="33">
        <v>46209</v>
      </c>
      <c r="R1221" s="33">
        <v>46211</v>
      </c>
      <c r="S1221" s="33">
        <v>46211</v>
      </c>
      <c r="AH1221" s="55" t="str">
        <f t="shared" si="276"/>
        <v/>
      </c>
      <c r="AI1221" s="55" t="str">
        <f t="shared" si="277"/>
        <v>FALSO</v>
      </c>
      <c r="AJ1221" s="55">
        <f t="shared" si="278"/>
        <v>0</v>
      </c>
      <c r="AK1221" s="93" t="str">
        <f t="shared" si="279"/>
        <v/>
      </c>
      <c r="AL1221" s="96" t="str">
        <f t="shared" si="280"/>
        <v/>
      </c>
      <c r="AM1221" s="93" t="str">
        <f t="shared" si="281"/>
        <v/>
      </c>
      <c r="AN1221" s="96" t="str">
        <f t="shared" si="282"/>
        <v/>
      </c>
      <c r="AO1221" s="93" t="str">
        <f t="shared" si="283"/>
        <v/>
      </c>
      <c r="AP1221" s="96" t="str">
        <f t="shared" si="284"/>
        <v/>
      </c>
      <c r="AQ1221" s="93" t="str">
        <f t="shared" si="285"/>
        <v/>
      </c>
      <c r="AR1221" s="96" t="str">
        <f t="shared" si="286"/>
        <v/>
      </c>
      <c r="AS1221" s="93" t="str">
        <f t="shared" si="287"/>
        <v/>
      </c>
      <c r="AT1221" s="96" t="str">
        <f t="shared" si="288"/>
        <v/>
      </c>
      <c r="AU1221" s="93" t="str">
        <f t="shared" si="289"/>
        <v/>
      </c>
    </row>
    <row r="1222" spans="1:47" x14ac:dyDescent="0.3">
      <c r="A1222" t="s">
        <v>89</v>
      </c>
      <c r="B1222" s="164" t="s">
        <v>3886</v>
      </c>
      <c r="C1222" t="s">
        <v>3847</v>
      </c>
      <c r="D1222" t="s">
        <v>1151</v>
      </c>
      <c r="E1222" t="s">
        <v>90</v>
      </c>
      <c r="F1222" t="s">
        <v>3178</v>
      </c>
      <c r="H1222" t="s">
        <v>3887</v>
      </c>
      <c r="J1222">
        <v>3600</v>
      </c>
      <c r="L1222" t="s">
        <v>91</v>
      </c>
      <c r="O1222" t="s">
        <v>94</v>
      </c>
      <c r="P1222" s="33">
        <v>46211.456250000003</v>
      </c>
      <c r="Q1222" s="33">
        <v>46209</v>
      </c>
      <c r="R1222" s="33">
        <v>46213</v>
      </c>
      <c r="S1222" s="33">
        <v>46213</v>
      </c>
      <c r="AH1222" s="55">
        <f t="shared" si="276"/>
        <v>1</v>
      </c>
      <c r="AI1222" s="55" t="str">
        <f t="shared" si="277"/>
        <v>FALSO</v>
      </c>
      <c r="AJ1222" s="55">
        <f t="shared" si="278"/>
        <v>0</v>
      </c>
      <c r="AK1222" s="93" t="str">
        <f t="shared" si="279"/>
        <v/>
      </c>
      <c r="AL1222" s="96" t="str">
        <f t="shared" si="280"/>
        <v/>
      </c>
      <c r="AM1222" s="93" t="str">
        <f t="shared" si="281"/>
        <v/>
      </c>
      <c r="AN1222" s="96" t="str">
        <f t="shared" si="282"/>
        <v/>
      </c>
      <c r="AO1222" s="93" t="str">
        <f t="shared" si="283"/>
        <v/>
      </c>
      <c r="AP1222" s="96" t="str">
        <f t="shared" si="284"/>
        <v/>
      </c>
      <c r="AQ1222" s="93" t="str">
        <f t="shared" si="285"/>
        <v/>
      </c>
      <c r="AR1222" s="96" t="str">
        <f t="shared" si="286"/>
        <v/>
      </c>
      <c r="AS1222" s="93" t="str">
        <f t="shared" si="287"/>
        <v/>
      </c>
      <c r="AT1222" s="96" t="str">
        <f t="shared" si="288"/>
        <v/>
      </c>
      <c r="AU1222" s="93" t="str">
        <f t="shared" si="289"/>
        <v/>
      </c>
    </row>
    <row r="1223" spans="1:47" x14ac:dyDescent="0.3">
      <c r="A1223" t="s">
        <v>84</v>
      </c>
      <c r="B1223" s="164" t="s">
        <v>3888</v>
      </c>
      <c r="C1223" t="s">
        <v>3847</v>
      </c>
      <c r="D1223" t="s">
        <v>1151</v>
      </c>
      <c r="E1223" t="s">
        <v>90</v>
      </c>
      <c r="F1223" t="s">
        <v>3178</v>
      </c>
      <c r="H1223" t="s">
        <v>3889</v>
      </c>
      <c r="L1223" t="s">
        <v>91</v>
      </c>
      <c r="O1223" t="s">
        <v>135</v>
      </c>
      <c r="P1223" s="33">
        <v>46211.339583333334</v>
      </c>
      <c r="Q1223" s="33">
        <v>46209</v>
      </c>
      <c r="R1223" s="33">
        <v>46211</v>
      </c>
      <c r="AH1223" s="55" t="str">
        <f t="shared" si="276"/>
        <v/>
      </c>
      <c r="AI1223" s="55" t="str">
        <f t="shared" si="277"/>
        <v>FALSO</v>
      </c>
      <c r="AJ1223" s="55">
        <f t="shared" si="278"/>
        <v>0</v>
      </c>
      <c r="AK1223" s="93" t="str">
        <f t="shared" si="279"/>
        <v/>
      </c>
      <c r="AL1223" s="96" t="str">
        <f t="shared" si="280"/>
        <v/>
      </c>
      <c r="AM1223" s="93" t="str">
        <f t="shared" si="281"/>
        <v/>
      </c>
      <c r="AN1223" s="96" t="str">
        <f t="shared" si="282"/>
        <v/>
      </c>
      <c r="AO1223" s="93" t="str">
        <f t="shared" si="283"/>
        <v/>
      </c>
      <c r="AP1223" s="96" t="str">
        <f t="shared" si="284"/>
        <v/>
      </c>
      <c r="AQ1223" s="93" t="str">
        <f t="shared" si="285"/>
        <v/>
      </c>
      <c r="AR1223" s="96" t="str">
        <f t="shared" si="286"/>
        <v/>
      </c>
      <c r="AS1223" s="93" t="str">
        <f t="shared" si="287"/>
        <v/>
      </c>
      <c r="AT1223" s="96" t="str">
        <f t="shared" si="288"/>
        <v/>
      </c>
      <c r="AU1223" s="93" t="str">
        <f t="shared" si="289"/>
        <v/>
      </c>
    </row>
    <row r="1224" spans="1:47" x14ac:dyDescent="0.3">
      <c r="A1224" t="s">
        <v>84</v>
      </c>
      <c r="B1224" s="164" t="s">
        <v>3890</v>
      </c>
      <c r="C1224" t="s">
        <v>3847</v>
      </c>
      <c r="D1224" t="s">
        <v>1151</v>
      </c>
      <c r="E1224" t="s">
        <v>90</v>
      </c>
      <c r="F1224" t="s">
        <v>3178</v>
      </c>
      <c r="H1224" t="s">
        <v>3891</v>
      </c>
      <c r="L1224" t="s">
        <v>91</v>
      </c>
      <c r="O1224" t="s">
        <v>135</v>
      </c>
      <c r="P1224" s="33">
        <v>46210.503472222219</v>
      </c>
      <c r="Q1224" s="33">
        <v>46209</v>
      </c>
      <c r="R1224" s="33">
        <v>46210</v>
      </c>
      <c r="AH1224" s="55" t="str">
        <f t="shared" si="276"/>
        <v/>
      </c>
      <c r="AI1224" s="55" t="str">
        <f t="shared" si="277"/>
        <v>FALSO</v>
      </c>
      <c r="AJ1224" s="55">
        <f t="shared" si="278"/>
        <v>0</v>
      </c>
      <c r="AK1224" s="93" t="str">
        <f t="shared" si="279"/>
        <v/>
      </c>
      <c r="AL1224" s="96" t="str">
        <f t="shared" si="280"/>
        <v/>
      </c>
      <c r="AM1224" s="93" t="str">
        <f t="shared" si="281"/>
        <v/>
      </c>
      <c r="AN1224" s="96" t="str">
        <f t="shared" si="282"/>
        <v/>
      </c>
      <c r="AO1224" s="93" t="str">
        <f t="shared" si="283"/>
        <v/>
      </c>
      <c r="AP1224" s="96" t="str">
        <f t="shared" si="284"/>
        <v/>
      </c>
      <c r="AQ1224" s="93" t="str">
        <f t="shared" si="285"/>
        <v/>
      </c>
      <c r="AR1224" s="96" t="str">
        <f t="shared" si="286"/>
        <v/>
      </c>
      <c r="AS1224" s="93" t="str">
        <f t="shared" si="287"/>
        <v/>
      </c>
      <c r="AT1224" s="96" t="str">
        <f t="shared" si="288"/>
        <v/>
      </c>
      <c r="AU1224" s="93" t="str">
        <f t="shared" si="289"/>
        <v/>
      </c>
    </row>
    <row r="1225" spans="1:47" x14ac:dyDescent="0.3">
      <c r="A1225" t="s">
        <v>89</v>
      </c>
      <c r="B1225" s="164" t="s">
        <v>3892</v>
      </c>
      <c r="C1225" t="s">
        <v>3852</v>
      </c>
      <c r="D1225" t="s">
        <v>1151</v>
      </c>
      <c r="E1225" t="s">
        <v>90</v>
      </c>
      <c r="F1225" t="s">
        <v>3178</v>
      </c>
      <c r="H1225" t="s">
        <v>3893</v>
      </c>
      <c r="L1225" t="s">
        <v>91</v>
      </c>
      <c r="O1225" t="s">
        <v>94</v>
      </c>
      <c r="P1225" s="33">
        <v>46210.476388888892</v>
      </c>
      <c r="Q1225" s="33">
        <v>46209</v>
      </c>
      <c r="R1225" s="33">
        <v>46216</v>
      </c>
      <c r="S1225" s="33">
        <v>46216</v>
      </c>
      <c r="AH1225" s="55" t="str">
        <f t="shared" si="276"/>
        <v/>
      </c>
      <c r="AI1225" s="55" t="str">
        <f t="shared" si="277"/>
        <v>FALSO</v>
      </c>
      <c r="AJ1225" s="55">
        <f t="shared" si="278"/>
        <v>0</v>
      </c>
      <c r="AK1225" s="93" t="str">
        <f t="shared" si="279"/>
        <v/>
      </c>
      <c r="AL1225" s="96" t="str">
        <f t="shared" si="280"/>
        <v/>
      </c>
      <c r="AM1225" s="93" t="str">
        <f t="shared" si="281"/>
        <v/>
      </c>
      <c r="AN1225" s="96" t="str">
        <f t="shared" si="282"/>
        <v/>
      </c>
      <c r="AO1225" s="93" t="str">
        <f t="shared" si="283"/>
        <v/>
      </c>
      <c r="AP1225" s="96" t="str">
        <f t="shared" si="284"/>
        <v/>
      </c>
      <c r="AQ1225" s="93" t="str">
        <f t="shared" si="285"/>
        <v/>
      </c>
      <c r="AR1225" s="96" t="str">
        <f t="shared" si="286"/>
        <v/>
      </c>
      <c r="AS1225" s="93" t="str">
        <f t="shared" si="287"/>
        <v/>
      </c>
      <c r="AT1225" s="96" t="str">
        <f t="shared" si="288"/>
        <v/>
      </c>
      <c r="AU1225" s="93" t="str">
        <f t="shared" si="289"/>
        <v/>
      </c>
    </row>
    <row r="1226" spans="1:47" x14ac:dyDescent="0.3">
      <c r="A1226" t="s">
        <v>84</v>
      </c>
      <c r="B1226" s="164" t="s">
        <v>3894</v>
      </c>
      <c r="C1226" t="s">
        <v>3847</v>
      </c>
      <c r="D1226" t="s">
        <v>1151</v>
      </c>
      <c r="E1226" t="s">
        <v>90</v>
      </c>
      <c r="F1226" t="s">
        <v>3178</v>
      </c>
      <c r="H1226" t="s">
        <v>3895</v>
      </c>
      <c r="L1226" t="s">
        <v>91</v>
      </c>
      <c r="O1226" t="s">
        <v>135</v>
      </c>
      <c r="P1226" s="33">
        <v>46209.773611111108</v>
      </c>
      <c r="Q1226" s="33">
        <v>46209</v>
      </c>
      <c r="R1226" s="33">
        <v>46210</v>
      </c>
      <c r="AH1226" s="55" t="str">
        <f t="shared" si="276"/>
        <v/>
      </c>
      <c r="AI1226" s="55" t="str">
        <f t="shared" si="277"/>
        <v>FALSO</v>
      </c>
      <c r="AJ1226" s="55">
        <f t="shared" si="278"/>
        <v>0</v>
      </c>
      <c r="AK1226" s="93" t="str">
        <f t="shared" si="279"/>
        <v/>
      </c>
      <c r="AL1226" s="96" t="str">
        <f t="shared" si="280"/>
        <v/>
      </c>
      <c r="AM1226" s="93" t="str">
        <f t="shared" si="281"/>
        <v/>
      </c>
      <c r="AN1226" s="96" t="str">
        <f t="shared" si="282"/>
        <v/>
      </c>
      <c r="AO1226" s="93" t="str">
        <f t="shared" si="283"/>
        <v/>
      </c>
      <c r="AP1226" s="96" t="str">
        <f t="shared" si="284"/>
        <v/>
      </c>
      <c r="AQ1226" s="93" t="str">
        <f t="shared" si="285"/>
        <v/>
      </c>
      <c r="AR1226" s="96" t="str">
        <f t="shared" si="286"/>
        <v/>
      </c>
      <c r="AS1226" s="93" t="str">
        <f t="shared" si="287"/>
        <v/>
      </c>
      <c r="AT1226" s="96" t="str">
        <f t="shared" si="288"/>
        <v/>
      </c>
      <c r="AU1226" s="93" t="str">
        <f t="shared" si="289"/>
        <v/>
      </c>
    </row>
    <row r="1227" spans="1:47" x14ac:dyDescent="0.3">
      <c r="A1227" t="s">
        <v>84</v>
      </c>
      <c r="B1227" s="164" t="s">
        <v>3896</v>
      </c>
      <c r="C1227" t="s">
        <v>3847</v>
      </c>
      <c r="D1227" t="s">
        <v>1151</v>
      </c>
      <c r="E1227" t="s">
        <v>90</v>
      </c>
      <c r="F1227" t="s">
        <v>3178</v>
      </c>
      <c r="H1227" t="s">
        <v>3897</v>
      </c>
      <c r="L1227" t="s">
        <v>91</v>
      </c>
      <c r="O1227" t="s">
        <v>135</v>
      </c>
      <c r="P1227" s="33">
        <v>46209.698611111111</v>
      </c>
      <c r="Q1227" s="33">
        <v>46209</v>
      </c>
      <c r="R1227" s="33">
        <v>46210</v>
      </c>
      <c r="AH1227" s="55" t="str">
        <f t="shared" si="276"/>
        <v/>
      </c>
      <c r="AI1227" s="55" t="str">
        <f t="shared" si="277"/>
        <v>FALSO</v>
      </c>
      <c r="AJ1227" s="55">
        <f t="shared" si="278"/>
        <v>0</v>
      </c>
      <c r="AK1227" s="93" t="str">
        <f t="shared" si="279"/>
        <v/>
      </c>
      <c r="AL1227" s="96" t="str">
        <f t="shared" si="280"/>
        <v/>
      </c>
      <c r="AM1227" s="93" t="str">
        <f t="shared" si="281"/>
        <v/>
      </c>
      <c r="AN1227" s="96" t="str">
        <f t="shared" si="282"/>
        <v/>
      </c>
      <c r="AO1227" s="93" t="str">
        <f t="shared" si="283"/>
        <v/>
      </c>
      <c r="AP1227" s="96" t="str">
        <f t="shared" si="284"/>
        <v/>
      </c>
      <c r="AQ1227" s="93" t="str">
        <f t="shared" si="285"/>
        <v/>
      </c>
      <c r="AR1227" s="96" t="str">
        <f t="shared" si="286"/>
        <v/>
      </c>
      <c r="AS1227" s="93" t="str">
        <f t="shared" si="287"/>
        <v/>
      </c>
      <c r="AT1227" s="96" t="str">
        <f t="shared" si="288"/>
        <v/>
      </c>
      <c r="AU1227" s="93" t="str">
        <f t="shared" si="289"/>
        <v/>
      </c>
    </row>
    <row r="1228" spans="1:47" x14ac:dyDescent="0.3">
      <c r="A1228" t="s">
        <v>84</v>
      </c>
      <c r="B1228" s="164" t="s">
        <v>3898</v>
      </c>
      <c r="C1228" t="s">
        <v>3847</v>
      </c>
      <c r="D1228" t="s">
        <v>1151</v>
      </c>
      <c r="E1228" t="s">
        <v>90</v>
      </c>
      <c r="F1228" t="s">
        <v>3178</v>
      </c>
      <c r="H1228" t="s">
        <v>3899</v>
      </c>
      <c r="J1228">
        <v>7200</v>
      </c>
      <c r="L1228" t="s">
        <v>91</v>
      </c>
      <c r="O1228" t="s">
        <v>94</v>
      </c>
      <c r="P1228" s="33">
        <v>46209.445138888892</v>
      </c>
      <c r="Q1228" s="33">
        <v>46209</v>
      </c>
      <c r="R1228" s="33">
        <v>46209</v>
      </c>
      <c r="S1228" s="33">
        <v>46211</v>
      </c>
      <c r="AH1228" s="55">
        <f t="shared" si="276"/>
        <v>2</v>
      </c>
      <c r="AI1228" s="55" t="str">
        <f t="shared" si="277"/>
        <v>FALSO</v>
      </c>
      <c r="AJ1228" s="55">
        <f t="shared" si="278"/>
        <v>0</v>
      </c>
      <c r="AK1228" s="93" t="str">
        <f t="shared" si="279"/>
        <v/>
      </c>
      <c r="AL1228" s="96" t="str">
        <f t="shared" si="280"/>
        <v/>
      </c>
      <c r="AM1228" s="93" t="str">
        <f t="shared" si="281"/>
        <v/>
      </c>
      <c r="AN1228" s="96" t="str">
        <f t="shared" si="282"/>
        <v/>
      </c>
      <c r="AO1228" s="93" t="str">
        <f t="shared" si="283"/>
        <v/>
      </c>
      <c r="AP1228" s="96" t="str">
        <f t="shared" si="284"/>
        <v/>
      </c>
      <c r="AQ1228" s="93" t="str">
        <f t="shared" si="285"/>
        <v/>
      </c>
      <c r="AR1228" s="96" t="str">
        <f t="shared" si="286"/>
        <v/>
      </c>
      <c r="AS1228" s="93" t="str">
        <f t="shared" si="287"/>
        <v/>
      </c>
      <c r="AT1228" s="96" t="str">
        <f t="shared" si="288"/>
        <v/>
      </c>
      <c r="AU1228" s="93" t="str">
        <f t="shared" si="289"/>
        <v/>
      </c>
    </row>
    <row r="1229" spans="1:47" x14ac:dyDescent="0.3">
      <c r="A1229" t="s">
        <v>84</v>
      </c>
      <c r="B1229" s="164" t="s">
        <v>3900</v>
      </c>
      <c r="C1229" t="s">
        <v>3847</v>
      </c>
      <c r="D1229" t="s">
        <v>1151</v>
      </c>
      <c r="E1229" t="s">
        <v>90</v>
      </c>
      <c r="F1229" t="s">
        <v>3178</v>
      </c>
      <c r="H1229" t="s">
        <v>3901</v>
      </c>
      <c r="J1229">
        <v>7200</v>
      </c>
      <c r="L1229" t="s">
        <v>91</v>
      </c>
      <c r="O1229" t="s">
        <v>94</v>
      </c>
      <c r="P1229" s="33">
        <v>46209.421527777777</v>
      </c>
      <c r="Q1229" s="33">
        <v>46209</v>
      </c>
      <c r="R1229" s="33">
        <v>46209</v>
      </c>
      <c r="S1229" s="33">
        <v>46209</v>
      </c>
      <c r="AH1229" s="55">
        <f t="shared" si="276"/>
        <v>2</v>
      </c>
      <c r="AI1229" s="55" t="str">
        <f t="shared" si="277"/>
        <v>FALSO</v>
      </c>
      <c r="AJ1229" s="55">
        <f t="shared" si="278"/>
        <v>0</v>
      </c>
      <c r="AK1229" s="93" t="str">
        <f t="shared" si="279"/>
        <v/>
      </c>
      <c r="AL1229" s="96" t="str">
        <f t="shared" si="280"/>
        <v/>
      </c>
      <c r="AM1229" s="93" t="str">
        <f t="shared" si="281"/>
        <v/>
      </c>
      <c r="AN1229" s="96" t="str">
        <f t="shared" si="282"/>
        <v/>
      </c>
      <c r="AO1229" s="93" t="str">
        <f t="shared" si="283"/>
        <v/>
      </c>
      <c r="AP1229" s="96" t="str">
        <f t="shared" si="284"/>
        <v/>
      </c>
      <c r="AQ1229" s="93" t="str">
        <f t="shared" si="285"/>
        <v/>
      </c>
      <c r="AR1229" s="96" t="str">
        <f t="shared" si="286"/>
        <v/>
      </c>
      <c r="AS1229" s="93" t="str">
        <f t="shared" si="287"/>
        <v/>
      </c>
      <c r="AT1229" s="96" t="str">
        <f t="shared" si="288"/>
        <v/>
      </c>
      <c r="AU1229" s="93" t="str">
        <f t="shared" si="289"/>
        <v/>
      </c>
    </row>
    <row r="1230" spans="1:47" x14ac:dyDescent="0.3">
      <c r="A1230" t="s">
        <v>84</v>
      </c>
      <c r="B1230" s="164" t="s">
        <v>3902</v>
      </c>
      <c r="C1230" t="s">
        <v>3903</v>
      </c>
      <c r="D1230" t="s">
        <v>1151</v>
      </c>
      <c r="E1230" t="s">
        <v>90</v>
      </c>
      <c r="F1230" t="s">
        <v>3178</v>
      </c>
      <c r="H1230" t="s">
        <v>3904</v>
      </c>
      <c r="J1230">
        <v>3600</v>
      </c>
      <c r="L1230" t="s">
        <v>91</v>
      </c>
      <c r="O1230" t="s">
        <v>135</v>
      </c>
      <c r="P1230" s="33">
        <v>46206.589583333334</v>
      </c>
      <c r="Q1230" s="33">
        <v>46209</v>
      </c>
      <c r="R1230" s="33">
        <v>46209</v>
      </c>
      <c r="AH1230" s="55">
        <f t="shared" si="276"/>
        <v>1</v>
      </c>
      <c r="AI1230" s="55" t="str">
        <f t="shared" si="277"/>
        <v>FALSO</v>
      </c>
      <c r="AJ1230" s="55">
        <f t="shared" si="278"/>
        <v>0</v>
      </c>
      <c r="AK1230" s="93" t="str">
        <f t="shared" si="279"/>
        <v/>
      </c>
      <c r="AL1230" s="96" t="str">
        <f t="shared" si="280"/>
        <v/>
      </c>
      <c r="AM1230" s="93" t="str">
        <f t="shared" si="281"/>
        <v/>
      </c>
      <c r="AN1230" s="96" t="str">
        <f t="shared" si="282"/>
        <v/>
      </c>
      <c r="AO1230" s="93" t="str">
        <f t="shared" si="283"/>
        <v/>
      </c>
      <c r="AP1230" s="96" t="str">
        <f t="shared" si="284"/>
        <v/>
      </c>
      <c r="AQ1230" s="93" t="str">
        <f t="shared" si="285"/>
        <v/>
      </c>
      <c r="AR1230" s="96" t="str">
        <f t="shared" si="286"/>
        <v/>
      </c>
      <c r="AS1230" s="93" t="str">
        <f t="shared" si="287"/>
        <v/>
      </c>
      <c r="AT1230" s="96" t="str">
        <f t="shared" si="288"/>
        <v/>
      </c>
      <c r="AU1230" s="93" t="str">
        <f t="shared" si="289"/>
        <v/>
      </c>
    </row>
    <row r="1231" spans="1:47" x14ac:dyDescent="0.3">
      <c r="A1231" t="s">
        <v>84</v>
      </c>
      <c r="B1231" s="164" t="s">
        <v>3905</v>
      </c>
      <c r="C1231" t="s">
        <v>3903</v>
      </c>
      <c r="D1231" t="s">
        <v>1151</v>
      </c>
      <c r="E1231" t="s">
        <v>90</v>
      </c>
      <c r="F1231" t="s">
        <v>3178</v>
      </c>
      <c r="H1231" t="s">
        <v>3906</v>
      </c>
      <c r="J1231">
        <v>7200</v>
      </c>
      <c r="L1231" t="s">
        <v>91</v>
      </c>
      <c r="O1231" t="s">
        <v>94</v>
      </c>
      <c r="P1231" s="33">
        <v>46205.969444444447</v>
      </c>
      <c r="Q1231" s="33">
        <v>46209</v>
      </c>
      <c r="R1231" s="33">
        <v>46210</v>
      </c>
      <c r="S1231" s="33">
        <v>46210</v>
      </c>
      <c r="AH1231" s="55">
        <f t="shared" si="276"/>
        <v>2</v>
      </c>
      <c r="AI1231" s="55" t="str">
        <f t="shared" si="277"/>
        <v>FALSO</v>
      </c>
      <c r="AJ1231" s="55">
        <f t="shared" si="278"/>
        <v>0</v>
      </c>
      <c r="AK1231" s="93" t="str">
        <f t="shared" si="279"/>
        <v/>
      </c>
      <c r="AL1231" s="96" t="str">
        <f t="shared" si="280"/>
        <v/>
      </c>
      <c r="AM1231" s="93" t="str">
        <f t="shared" si="281"/>
        <v/>
      </c>
      <c r="AN1231" s="96" t="str">
        <f t="shared" si="282"/>
        <v/>
      </c>
      <c r="AO1231" s="93" t="str">
        <f t="shared" si="283"/>
        <v/>
      </c>
      <c r="AP1231" s="96" t="str">
        <f t="shared" si="284"/>
        <v/>
      </c>
      <c r="AQ1231" s="93" t="str">
        <f t="shared" si="285"/>
        <v/>
      </c>
      <c r="AR1231" s="96" t="str">
        <f t="shared" si="286"/>
        <v/>
      </c>
      <c r="AS1231" s="93" t="str">
        <f t="shared" si="287"/>
        <v/>
      </c>
      <c r="AT1231" s="96" t="str">
        <f t="shared" si="288"/>
        <v/>
      </c>
      <c r="AU1231" s="93" t="str">
        <f t="shared" si="289"/>
        <v/>
      </c>
    </row>
    <row r="1232" spans="1:47" x14ac:dyDescent="0.3">
      <c r="A1232" t="s">
        <v>84</v>
      </c>
      <c r="B1232" s="164" t="s">
        <v>3907</v>
      </c>
      <c r="C1232" t="s">
        <v>3903</v>
      </c>
      <c r="D1232" t="s">
        <v>1151</v>
      </c>
      <c r="E1232" t="s">
        <v>90</v>
      </c>
      <c r="F1232" t="s">
        <v>3178</v>
      </c>
      <c r="H1232" t="s">
        <v>3908</v>
      </c>
      <c r="L1232" t="s">
        <v>91</v>
      </c>
      <c r="O1232" t="s">
        <v>135</v>
      </c>
      <c r="P1232" s="33">
        <v>46205.877083333333</v>
      </c>
      <c r="Q1232" s="33">
        <v>46209</v>
      </c>
      <c r="R1232" s="33">
        <v>46209</v>
      </c>
      <c r="AH1232" s="55" t="str">
        <f t="shared" si="276"/>
        <v/>
      </c>
      <c r="AI1232" s="55" t="str">
        <f t="shared" si="277"/>
        <v>FALSO</v>
      </c>
      <c r="AJ1232" s="55">
        <f t="shared" si="278"/>
        <v>0</v>
      </c>
      <c r="AK1232" s="93" t="str">
        <f t="shared" si="279"/>
        <v/>
      </c>
      <c r="AL1232" s="96" t="str">
        <f t="shared" si="280"/>
        <v/>
      </c>
      <c r="AM1232" s="93" t="str">
        <f t="shared" si="281"/>
        <v/>
      </c>
      <c r="AN1232" s="96" t="str">
        <f t="shared" si="282"/>
        <v/>
      </c>
      <c r="AO1232" s="93" t="str">
        <f t="shared" si="283"/>
        <v/>
      </c>
      <c r="AP1232" s="96" t="str">
        <f t="shared" si="284"/>
        <v/>
      </c>
      <c r="AQ1232" s="93" t="str">
        <f t="shared" si="285"/>
        <v/>
      </c>
      <c r="AR1232" s="96" t="str">
        <f t="shared" si="286"/>
        <v/>
      </c>
      <c r="AS1232" s="93" t="str">
        <f t="shared" si="287"/>
        <v/>
      </c>
      <c r="AT1232" s="96" t="str">
        <f t="shared" si="288"/>
        <v/>
      </c>
      <c r="AU1232" s="93" t="str">
        <f t="shared" si="289"/>
        <v/>
      </c>
    </row>
    <row r="1233" spans="1:47" x14ac:dyDescent="0.3">
      <c r="A1233" t="s">
        <v>84</v>
      </c>
      <c r="B1233" s="164" t="s">
        <v>3909</v>
      </c>
      <c r="C1233" t="s">
        <v>3903</v>
      </c>
      <c r="D1233" t="s">
        <v>1151</v>
      </c>
      <c r="E1233" t="s">
        <v>90</v>
      </c>
      <c r="F1233" t="s">
        <v>3178</v>
      </c>
      <c r="H1233" t="s">
        <v>3910</v>
      </c>
      <c r="L1233" t="s">
        <v>91</v>
      </c>
      <c r="O1233" t="s">
        <v>94</v>
      </c>
      <c r="P1233" s="33">
        <v>46205.654861111114</v>
      </c>
      <c r="Q1233" s="33">
        <v>46209</v>
      </c>
      <c r="R1233" s="33">
        <v>46205</v>
      </c>
      <c r="S1233" s="33">
        <v>46206</v>
      </c>
      <c r="AH1233" s="55" t="str">
        <f t="shared" si="276"/>
        <v/>
      </c>
      <c r="AI1233" s="55" t="str">
        <f t="shared" si="277"/>
        <v>FALSO</v>
      </c>
      <c r="AJ1233" s="55">
        <f t="shared" si="278"/>
        <v>0</v>
      </c>
      <c r="AK1233" s="93" t="str">
        <f t="shared" si="279"/>
        <v/>
      </c>
      <c r="AL1233" s="96" t="str">
        <f t="shared" si="280"/>
        <v/>
      </c>
      <c r="AM1233" s="93" t="str">
        <f t="shared" si="281"/>
        <v/>
      </c>
      <c r="AN1233" s="96" t="str">
        <f t="shared" si="282"/>
        <v/>
      </c>
      <c r="AO1233" s="93" t="str">
        <f t="shared" si="283"/>
        <v/>
      </c>
      <c r="AP1233" s="96" t="str">
        <f t="shared" si="284"/>
        <v/>
      </c>
      <c r="AQ1233" s="93" t="str">
        <f t="shared" si="285"/>
        <v/>
      </c>
      <c r="AR1233" s="96" t="str">
        <f t="shared" si="286"/>
        <v/>
      </c>
      <c r="AS1233" s="93" t="str">
        <f t="shared" si="287"/>
        <v/>
      </c>
      <c r="AT1233" s="96" t="str">
        <f t="shared" si="288"/>
        <v/>
      </c>
      <c r="AU1233" s="93" t="str">
        <f t="shared" si="289"/>
        <v/>
      </c>
    </row>
    <row r="1234" spans="1:47" x14ac:dyDescent="0.3">
      <c r="A1234" t="s">
        <v>84</v>
      </c>
      <c r="B1234" s="164" t="s">
        <v>3911</v>
      </c>
      <c r="C1234" t="s">
        <v>3903</v>
      </c>
      <c r="D1234" t="s">
        <v>1151</v>
      </c>
      <c r="E1234" t="s">
        <v>90</v>
      </c>
      <c r="F1234" t="s">
        <v>3178</v>
      </c>
      <c r="H1234" t="s">
        <v>3912</v>
      </c>
      <c r="L1234" t="s">
        <v>91</v>
      </c>
      <c r="O1234" t="s">
        <v>94</v>
      </c>
      <c r="P1234" s="33">
        <v>46204.720833333333</v>
      </c>
      <c r="Q1234" s="33">
        <v>46209</v>
      </c>
      <c r="R1234" s="33">
        <v>46205</v>
      </c>
      <c r="S1234" s="33">
        <v>46206</v>
      </c>
      <c r="AH1234" s="55" t="str">
        <f t="shared" si="276"/>
        <v/>
      </c>
      <c r="AI1234" s="55" t="str">
        <f t="shared" si="277"/>
        <v>FALSO</v>
      </c>
      <c r="AJ1234" s="55">
        <f t="shared" si="278"/>
        <v>0</v>
      </c>
      <c r="AK1234" s="93" t="str">
        <f t="shared" si="279"/>
        <v/>
      </c>
      <c r="AL1234" s="96" t="str">
        <f t="shared" si="280"/>
        <v/>
      </c>
      <c r="AM1234" s="93" t="str">
        <f t="shared" si="281"/>
        <v/>
      </c>
      <c r="AN1234" s="96" t="str">
        <f t="shared" si="282"/>
        <v/>
      </c>
      <c r="AO1234" s="93" t="str">
        <f t="shared" si="283"/>
        <v/>
      </c>
      <c r="AP1234" s="96" t="str">
        <f t="shared" si="284"/>
        <v/>
      </c>
      <c r="AQ1234" s="93" t="str">
        <f t="shared" si="285"/>
        <v/>
      </c>
      <c r="AR1234" s="96" t="str">
        <f t="shared" si="286"/>
        <v/>
      </c>
      <c r="AS1234" s="93" t="str">
        <f t="shared" si="287"/>
        <v/>
      </c>
      <c r="AT1234" s="96" t="str">
        <f t="shared" si="288"/>
        <v/>
      </c>
      <c r="AU1234" s="93" t="str">
        <f t="shared" si="289"/>
        <v/>
      </c>
    </row>
    <row r="1235" spans="1:47" x14ac:dyDescent="0.3">
      <c r="A1235" t="s">
        <v>108</v>
      </c>
      <c r="B1235" s="164" t="s">
        <v>3913</v>
      </c>
      <c r="C1235" t="s">
        <v>3564</v>
      </c>
      <c r="D1235" t="s">
        <v>1151</v>
      </c>
      <c r="E1235" t="s">
        <v>109</v>
      </c>
      <c r="F1235" t="s">
        <v>3178</v>
      </c>
      <c r="G1235">
        <v>2</v>
      </c>
      <c r="H1235" t="s">
        <v>3914</v>
      </c>
      <c r="I1235">
        <v>2</v>
      </c>
      <c r="L1235" t="s">
        <v>91</v>
      </c>
      <c r="M1235" s="164" t="s">
        <v>3915</v>
      </c>
      <c r="N1235" t="s">
        <v>99</v>
      </c>
      <c r="O1235" t="s">
        <v>109</v>
      </c>
      <c r="P1235" s="33">
        <v>46204.458333333336</v>
      </c>
      <c r="Q1235" s="33">
        <v>46237</v>
      </c>
      <c r="AH1235" s="55" t="str">
        <f t="shared" si="276"/>
        <v/>
      </c>
      <c r="AI1235" s="55" t="str">
        <f t="shared" si="277"/>
        <v>FALSO</v>
      </c>
      <c r="AJ1235" s="55">
        <f t="shared" si="278"/>
        <v>0</v>
      </c>
      <c r="AK1235" s="93">
        <f t="shared" si="279"/>
        <v>23</v>
      </c>
      <c r="AL1235" s="96" t="str">
        <f t="shared" si="280"/>
        <v/>
      </c>
      <c r="AM1235" s="93" t="str">
        <f t="shared" si="281"/>
        <v/>
      </c>
      <c r="AN1235" s="96" t="str">
        <f t="shared" si="282"/>
        <v/>
      </c>
      <c r="AO1235" s="93" t="str">
        <f t="shared" si="283"/>
        <v/>
      </c>
      <c r="AP1235" s="96" t="str">
        <f t="shared" si="284"/>
        <v/>
      </c>
      <c r="AQ1235" s="93" t="str">
        <f t="shared" si="285"/>
        <v/>
      </c>
      <c r="AR1235" s="96" t="str">
        <f t="shared" si="286"/>
        <v/>
      </c>
      <c r="AS1235" s="93" t="str">
        <f t="shared" si="287"/>
        <v/>
      </c>
      <c r="AT1235" s="96" t="b">
        <f t="shared" si="288"/>
        <v>1</v>
      </c>
      <c r="AU1235" s="93" t="str">
        <f t="shared" si="289"/>
        <v>JAES-650</v>
      </c>
    </row>
    <row r="1236" spans="1:47" x14ac:dyDescent="0.3">
      <c r="A1236" t="s">
        <v>96</v>
      </c>
      <c r="B1236" s="164" t="s">
        <v>3916</v>
      </c>
      <c r="C1236" t="s">
        <v>3439</v>
      </c>
      <c r="D1236" t="s">
        <v>1151</v>
      </c>
      <c r="E1236" t="s">
        <v>133</v>
      </c>
      <c r="F1236" t="s">
        <v>3178</v>
      </c>
      <c r="G1236">
        <v>2</v>
      </c>
      <c r="H1236" t="s">
        <v>3917</v>
      </c>
      <c r="I1236">
        <v>8</v>
      </c>
      <c r="J1236">
        <v>39600</v>
      </c>
      <c r="L1236" t="s">
        <v>91</v>
      </c>
      <c r="M1236" s="164" t="s">
        <v>2885</v>
      </c>
      <c r="O1236" t="s">
        <v>94</v>
      </c>
      <c r="P1236" s="33">
        <v>46203.667361111111</v>
      </c>
      <c r="R1236" s="33">
        <v>46252</v>
      </c>
      <c r="S1236" s="33">
        <v>46253</v>
      </c>
      <c r="T1236" s="33">
        <v>46253</v>
      </c>
      <c r="U1236" s="33">
        <v>46257</v>
      </c>
      <c r="V1236" s="33">
        <v>46257</v>
      </c>
      <c r="Y1236">
        <v>1</v>
      </c>
      <c r="AB1236">
        <v>39</v>
      </c>
      <c r="AH1236" s="55">
        <f t="shared" si="276"/>
        <v>11</v>
      </c>
      <c r="AI1236" s="55" t="str">
        <f t="shared" si="277"/>
        <v>FALSO</v>
      </c>
      <c r="AJ1236" s="55">
        <f t="shared" si="278"/>
        <v>0</v>
      </c>
      <c r="AK1236" s="93" t="str">
        <f t="shared" si="279"/>
        <v/>
      </c>
      <c r="AL1236" s="96" t="str">
        <f t="shared" si="280"/>
        <v/>
      </c>
      <c r="AM1236" s="93">
        <f t="shared" si="281"/>
        <v>1</v>
      </c>
      <c r="AN1236" s="96" t="b">
        <f t="shared" si="282"/>
        <v>1</v>
      </c>
      <c r="AO1236" s="93">
        <f t="shared" si="283"/>
        <v>2</v>
      </c>
      <c r="AP1236" s="96" t="str">
        <f t="shared" si="284"/>
        <v/>
      </c>
      <c r="AQ1236" s="93" t="str">
        <f t="shared" si="285"/>
        <v/>
      </c>
      <c r="AR1236" s="96" t="str">
        <f t="shared" si="286"/>
        <v/>
      </c>
      <c r="AS1236" s="93" t="str">
        <f t="shared" si="287"/>
        <v/>
      </c>
      <c r="AT1236" s="96" t="b">
        <f t="shared" si="288"/>
        <v>1</v>
      </c>
      <c r="AU1236" s="93" t="str">
        <f t="shared" si="289"/>
        <v>SGGS-11290</v>
      </c>
    </row>
    <row r="1237" spans="1:47" x14ac:dyDescent="0.3">
      <c r="A1237" t="s">
        <v>96</v>
      </c>
      <c r="B1237" s="164" t="s">
        <v>3918</v>
      </c>
      <c r="C1237" t="s">
        <v>3564</v>
      </c>
      <c r="D1237" t="s">
        <v>1151</v>
      </c>
      <c r="E1237" t="s">
        <v>90</v>
      </c>
      <c r="F1237" t="s">
        <v>3178</v>
      </c>
      <c r="G1237">
        <v>8</v>
      </c>
      <c r="H1237" t="s">
        <v>3919</v>
      </c>
      <c r="I1237">
        <v>5</v>
      </c>
      <c r="J1237">
        <v>169200</v>
      </c>
      <c r="L1237" t="s">
        <v>91</v>
      </c>
      <c r="M1237" s="164" t="s">
        <v>2885</v>
      </c>
      <c r="O1237" t="s">
        <v>94</v>
      </c>
      <c r="P1237" s="33">
        <v>46203.665277777778</v>
      </c>
      <c r="Q1237" s="33">
        <v>46237</v>
      </c>
      <c r="R1237" s="33">
        <v>46238</v>
      </c>
      <c r="S1237" s="33">
        <v>46241</v>
      </c>
      <c r="T1237" s="33">
        <v>46241</v>
      </c>
      <c r="U1237" s="33">
        <v>46241</v>
      </c>
      <c r="V1237" s="33">
        <v>46241</v>
      </c>
      <c r="Y1237">
        <v>3</v>
      </c>
      <c r="AB1237">
        <v>28</v>
      </c>
      <c r="AH1237" s="55">
        <f t="shared" si="276"/>
        <v>47</v>
      </c>
      <c r="AI1237" s="55" t="str">
        <f t="shared" si="277"/>
        <v>FALSO</v>
      </c>
      <c r="AJ1237" s="55">
        <f t="shared" si="278"/>
        <v>0</v>
      </c>
      <c r="AK1237" s="93">
        <f t="shared" si="279"/>
        <v>24</v>
      </c>
      <c r="AL1237" s="96" t="str">
        <f t="shared" si="280"/>
        <v/>
      </c>
      <c r="AM1237" s="93">
        <f t="shared" si="281"/>
        <v>3</v>
      </c>
      <c r="AN1237" s="96" t="b">
        <f t="shared" si="282"/>
        <v>1</v>
      </c>
      <c r="AO1237" s="93">
        <f t="shared" si="283"/>
        <v>1</v>
      </c>
      <c r="AP1237" s="96" t="str">
        <f t="shared" si="284"/>
        <v/>
      </c>
      <c r="AQ1237" s="93" t="str">
        <f t="shared" si="285"/>
        <v/>
      </c>
      <c r="AR1237" s="96" t="str">
        <f t="shared" si="286"/>
        <v/>
      </c>
      <c r="AS1237" s="93" t="str">
        <f t="shared" si="287"/>
        <v/>
      </c>
      <c r="AT1237" s="96" t="b">
        <f t="shared" si="288"/>
        <v>1</v>
      </c>
      <c r="AU1237" s="93" t="str">
        <f t="shared" si="289"/>
        <v>SGGS-11290</v>
      </c>
    </row>
    <row r="1238" spans="1:47" x14ac:dyDescent="0.3">
      <c r="A1238" t="s">
        <v>96</v>
      </c>
      <c r="B1238" s="164" t="s">
        <v>3920</v>
      </c>
      <c r="C1238" t="s">
        <v>3439</v>
      </c>
      <c r="D1238" t="s">
        <v>1151</v>
      </c>
      <c r="E1238" t="s">
        <v>133</v>
      </c>
      <c r="F1238" t="s">
        <v>3178</v>
      </c>
      <c r="G1238">
        <v>5</v>
      </c>
      <c r="H1238" t="s">
        <v>3921</v>
      </c>
      <c r="I1238">
        <v>8</v>
      </c>
      <c r="J1238">
        <v>104400</v>
      </c>
      <c r="L1238" t="s">
        <v>91</v>
      </c>
      <c r="M1238" s="164" t="s">
        <v>2885</v>
      </c>
      <c r="O1238" t="s">
        <v>94</v>
      </c>
      <c r="P1238" s="33">
        <v>46203.668749999997</v>
      </c>
      <c r="Q1238" s="33">
        <v>46251</v>
      </c>
      <c r="R1238" s="33">
        <v>46252</v>
      </c>
      <c r="S1238" s="33">
        <v>46259</v>
      </c>
      <c r="T1238" s="33">
        <v>46259</v>
      </c>
      <c r="U1238" s="33">
        <v>46259</v>
      </c>
      <c r="V1238" s="33">
        <v>46259</v>
      </c>
      <c r="Y1238">
        <v>5</v>
      </c>
      <c r="AB1238">
        <v>40</v>
      </c>
      <c r="AH1238" s="55">
        <f t="shared" si="276"/>
        <v>29</v>
      </c>
      <c r="AI1238" s="55" t="str">
        <f t="shared" si="277"/>
        <v>FALSO</v>
      </c>
      <c r="AJ1238" s="55">
        <f t="shared" si="278"/>
        <v>0</v>
      </c>
      <c r="AK1238" s="93">
        <f t="shared" si="279"/>
        <v>34</v>
      </c>
      <c r="AL1238" s="96" t="str">
        <f t="shared" si="280"/>
        <v/>
      </c>
      <c r="AM1238" s="93">
        <f t="shared" si="281"/>
        <v>5</v>
      </c>
      <c r="AN1238" s="96" t="b">
        <f t="shared" si="282"/>
        <v>1</v>
      </c>
      <c r="AO1238" s="93">
        <f t="shared" si="283"/>
        <v>1</v>
      </c>
      <c r="AP1238" s="96" t="str">
        <f t="shared" si="284"/>
        <v/>
      </c>
      <c r="AQ1238" s="93" t="str">
        <f t="shared" si="285"/>
        <v/>
      </c>
      <c r="AR1238" s="96" t="str">
        <f t="shared" si="286"/>
        <v/>
      </c>
      <c r="AS1238" s="93" t="str">
        <f t="shared" si="287"/>
        <v/>
      </c>
      <c r="AT1238" s="96" t="b">
        <f t="shared" si="288"/>
        <v>1</v>
      </c>
      <c r="AU1238" s="93" t="str">
        <f t="shared" si="289"/>
        <v>SGGS-11290</v>
      </c>
    </row>
    <row r="1239" spans="1:47" x14ac:dyDescent="0.3">
      <c r="A1239" t="s">
        <v>96</v>
      </c>
      <c r="B1239" s="164" t="s">
        <v>3922</v>
      </c>
      <c r="C1239" t="s">
        <v>3439</v>
      </c>
      <c r="D1239" t="s">
        <v>1151</v>
      </c>
      <c r="E1239" t="s">
        <v>133</v>
      </c>
      <c r="F1239" t="s">
        <v>3178</v>
      </c>
      <c r="G1239">
        <v>3</v>
      </c>
      <c r="H1239" t="s">
        <v>3923</v>
      </c>
      <c r="I1239">
        <v>8</v>
      </c>
      <c r="J1239">
        <v>86400</v>
      </c>
      <c r="L1239" t="s">
        <v>91</v>
      </c>
      <c r="M1239" s="164" t="s">
        <v>2885</v>
      </c>
      <c r="O1239" t="s">
        <v>94</v>
      </c>
      <c r="P1239" s="33">
        <v>46203.667361111111</v>
      </c>
      <c r="Q1239" s="33">
        <v>46251</v>
      </c>
      <c r="R1239" s="33">
        <v>46253</v>
      </c>
      <c r="S1239" s="33">
        <v>46261</v>
      </c>
      <c r="T1239" s="33">
        <v>46261</v>
      </c>
      <c r="U1239" s="33">
        <v>46262</v>
      </c>
      <c r="V1239" s="33">
        <v>46262</v>
      </c>
      <c r="Y1239">
        <v>6</v>
      </c>
      <c r="Z1239">
        <v>1</v>
      </c>
      <c r="AH1239" s="55">
        <f t="shared" si="276"/>
        <v>24</v>
      </c>
      <c r="AI1239" s="55" t="str">
        <f t="shared" si="277"/>
        <v>FALSO</v>
      </c>
      <c r="AJ1239" s="55">
        <f t="shared" si="278"/>
        <v>0</v>
      </c>
      <c r="AK1239" s="93">
        <f t="shared" si="279"/>
        <v>34</v>
      </c>
      <c r="AL1239" s="96" t="str">
        <f t="shared" si="280"/>
        <v/>
      </c>
      <c r="AM1239" s="93">
        <f t="shared" si="281"/>
        <v>6</v>
      </c>
      <c r="AN1239" s="96" t="b">
        <f t="shared" si="282"/>
        <v>1</v>
      </c>
      <c r="AO1239" s="93">
        <f t="shared" si="283"/>
        <v>1</v>
      </c>
      <c r="AP1239" s="96" t="b">
        <f t="shared" si="284"/>
        <v>1</v>
      </c>
      <c r="AQ1239" s="93" t="str">
        <f t="shared" si="285"/>
        <v/>
      </c>
      <c r="AR1239" s="96" t="str">
        <f t="shared" si="286"/>
        <v/>
      </c>
      <c r="AS1239" s="93" t="str">
        <f t="shared" si="287"/>
        <v/>
      </c>
      <c r="AT1239" s="96" t="b">
        <f t="shared" si="288"/>
        <v>1</v>
      </c>
      <c r="AU1239" s="93" t="str">
        <f t="shared" si="289"/>
        <v>SGGS-11290</v>
      </c>
    </row>
    <row r="1240" spans="1:47" x14ac:dyDescent="0.3">
      <c r="A1240" t="s">
        <v>96</v>
      </c>
      <c r="B1240" s="164" t="s">
        <v>3924</v>
      </c>
      <c r="C1240" t="s">
        <v>3439</v>
      </c>
      <c r="D1240" t="s">
        <v>1151</v>
      </c>
      <c r="E1240" t="s">
        <v>133</v>
      </c>
      <c r="F1240" t="s">
        <v>3178</v>
      </c>
      <c r="G1240">
        <v>5</v>
      </c>
      <c r="H1240" t="s">
        <v>3925</v>
      </c>
      <c r="I1240">
        <v>8</v>
      </c>
      <c r="J1240">
        <v>111600</v>
      </c>
      <c r="L1240" t="s">
        <v>91</v>
      </c>
      <c r="M1240" s="164" t="s">
        <v>2885</v>
      </c>
      <c r="O1240" t="s">
        <v>94</v>
      </c>
      <c r="P1240" s="33">
        <v>46203.666666666664</v>
      </c>
      <c r="Q1240" s="33">
        <v>46251</v>
      </c>
      <c r="R1240" s="33">
        <v>46252</v>
      </c>
      <c r="S1240" s="33">
        <v>46258</v>
      </c>
      <c r="T1240" s="33">
        <v>46258</v>
      </c>
      <c r="U1240" s="33">
        <v>46258</v>
      </c>
      <c r="V1240" s="33">
        <v>46258</v>
      </c>
      <c r="Y1240">
        <v>4</v>
      </c>
      <c r="AG1240" t="s">
        <v>2280</v>
      </c>
      <c r="AH1240" s="55">
        <f t="shared" si="276"/>
        <v>31</v>
      </c>
      <c r="AI1240" s="55" t="str">
        <f t="shared" si="277"/>
        <v>FALSO</v>
      </c>
      <c r="AJ1240" s="55">
        <f t="shared" si="278"/>
        <v>0</v>
      </c>
      <c r="AK1240" s="93">
        <f t="shared" si="279"/>
        <v>34</v>
      </c>
      <c r="AL1240" s="96" t="str">
        <f t="shared" si="280"/>
        <v/>
      </c>
      <c r="AM1240" s="93">
        <f t="shared" si="281"/>
        <v>4</v>
      </c>
      <c r="AN1240" s="96" t="b">
        <f t="shared" si="282"/>
        <v>1</v>
      </c>
      <c r="AO1240" s="93">
        <f t="shared" si="283"/>
        <v>1</v>
      </c>
      <c r="AP1240" s="96" t="str">
        <f t="shared" si="284"/>
        <v/>
      </c>
      <c r="AQ1240" s="93" t="str">
        <f t="shared" si="285"/>
        <v/>
      </c>
      <c r="AR1240" s="96" t="str">
        <f t="shared" si="286"/>
        <v/>
      </c>
      <c r="AS1240" s="93" t="str">
        <f t="shared" si="287"/>
        <v/>
      </c>
      <c r="AT1240" s="96" t="b">
        <f t="shared" si="288"/>
        <v>1</v>
      </c>
      <c r="AU1240" s="93" t="str">
        <f t="shared" si="289"/>
        <v>SGGS-11290</v>
      </c>
    </row>
    <row r="1241" spans="1:47" x14ac:dyDescent="0.3">
      <c r="A1241" t="s">
        <v>89</v>
      </c>
      <c r="B1241" s="164" t="s">
        <v>3926</v>
      </c>
      <c r="C1241" t="s">
        <v>3847</v>
      </c>
      <c r="D1241" t="s">
        <v>1151</v>
      </c>
      <c r="E1241" t="s">
        <v>90</v>
      </c>
      <c r="F1241" t="s">
        <v>3178</v>
      </c>
      <c r="H1241" t="s">
        <v>3927</v>
      </c>
      <c r="J1241">
        <v>10800</v>
      </c>
      <c r="L1241" t="s">
        <v>91</v>
      </c>
      <c r="O1241" t="s">
        <v>94</v>
      </c>
      <c r="P1241" s="33">
        <v>46203.429861111108</v>
      </c>
      <c r="Q1241" s="33">
        <v>46209</v>
      </c>
      <c r="R1241" s="33">
        <v>46216</v>
      </c>
      <c r="S1241" s="33">
        <v>46216</v>
      </c>
      <c r="AH1241" s="55">
        <f t="shared" si="276"/>
        <v>3</v>
      </c>
      <c r="AI1241" s="55" t="str">
        <f t="shared" si="277"/>
        <v>FALSO</v>
      </c>
      <c r="AJ1241" s="55">
        <f t="shared" si="278"/>
        <v>0</v>
      </c>
      <c r="AK1241" s="93" t="str">
        <f t="shared" si="279"/>
        <v/>
      </c>
      <c r="AL1241" s="96" t="str">
        <f t="shared" si="280"/>
        <v/>
      </c>
      <c r="AM1241" s="93" t="str">
        <f t="shared" si="281"/>
        <v/>
      </c>
      <c r="AN1241" s="96" t="str">
        <f t="shared" si="282"/>
        <v/>
      </c>
      <c r="AO1241" s="93" t="str">
        <f t="shared" si="283"/>
        <v/>
      </c>
      <c r="AP1241" s="96" t="str">
        <f t="shared" si="284"/>
        <v/>
      </c>
      <c r="AQ1241" s="93" t="str">
        <f t="shared" si="285"/>
        <v/>
      </c>
      <c r="AR1241" s="96" t="str">
        <f t="shared" si="286"/>
        <v/>
      </c>
      <c r="AS1241" s="93" t="str">
        <f t="shared" si="287"/>
        <v/>
      </c>
      <c r="AT1241" s="96" t="str">
        <f t="shared" si="288"/>
        <v/>
      </c>
      <c r="AU1241" s="93" t="str">
        <f t="shared" si="289"/>
        <v/>
      </c>
    </row>
    <row r="1242" spans="1:47" x14ac:dyDescent="0.3">
      <c r="A1242" t="s">
        <v>108</v>
      </c>
      <c r="B1242" s="164" t="s">
        <v>3928</v>
      </c>
      <c r="C1242" t="s">
        <v>3439</v>
      </c>
      <c r="D1242" t="s">
        <v>1151</v>
      </c>
      <c r="E1242" t="s">
        <v>90</v>
      </c>
      <c r="F1242" t="s">
        <v>3178</v>
      </c>
      <c r="G1242">
        <v>2</v>
      </c>
      <c r="H1242" t="s">
        <v>3929</v>
      </c>
      <c r="I1242">
        <v>1</v>
      </c>
      <c r="J1242">
        <v>72000</v>
      </c>
      <c r="L1242" t="s">
        <v>91</v>
      </c>
      <c r="M1242" s="164" t="s">
        <v>3187</v>
      </c>
      <c r="O1242" t="s">
        <v>94</v>
      </c>
      <c r="P1242" s="33">
        <v>46203.390277777777</v>
      </c>
      <c r="R1242" s="33">
        <v>46259</v>
      </c>
      <c r="S1242" s="33">
        <v>46262</v>
      </c>
      <c r="T1242" s="33">
        <v>46262</v>
      </c>
      <c r="U1242" s="33">
        <v>46262</v>
      </c>
      <c r="V1242" s="33">
        <v>46262</v>
      </c>
      <c r="Y1242">
        <v>3</v>
      </c>
      <c r="AB1242">
        <v>43</v>
      </c>
      <c r="AH1242" s="55">
        <f t="shared" si="276"/>
        <v>20</v>
      </c>
      <c r="AI1242" s="55" t="str">
        <f t="shared" si="277"/>
        <v>FALSO</v>
      </c>
      <c r="AJ1242" s="55">
        <f t="shared" si="278"/>
        <v>0</v>
      </c>
      <c r="AK1242" s="93" t="str">
        <f t="shared" si="279"/>
        <v/>
      </c>
      <c r="AL1242" s="96" t="str">
        <f t="shared" si="280"/>
        <v/>
      </c>
      <c r="AM1242" s="93">
        <f t="shared" si="281"/>
        <v>3</v>
      </c>
      <c r="AN1242" s="96" t="b">
        <f t="shared" si="282"/>
        <v>1</v>
      </c>
      <c r="AO1242" s="93">
        <f t="shared" si="283"/>
        <v>1</v>
      </c>
      <c r="AP1242" s="96" t="str">
        <f t="shared" si="284"/>
        <v/>
      </c>
      <c r="AQ1242" s="93" t="str">
        <f t="shared" si="285"/>
        <v/>
      </c>
      <c r="AR1242" s="96" t="str">
        <f t="shared" si="286"/>
        <v/>
      </c>
      <c r="AS1242" s="93">
        <f t="shared" si="287"/>
        <v>43</v>
      </c>
      <c r="AT1242" s="96" t="b">
        <f t="shared" si="288"/>
        <v>1</v>
      </c>
      <c r="AU1242" s="93" t="str">
        <f t="shared" si="289"/>
        <v>SGGU-5187</v>
      </c>
    </row>
    <row r="1243" spans="1:47" x14ac:dyDescent="0.3">
      <c r="A1243" t="s">
        <v>84</v>
      </c>
      <c r="B1243" s="164" t="s">
        <v>3930</v>
      </c>
      <c r="C1243" t="s">
        <v>3903</v>
      </c>
      <c r="D1243" t="s">
        <v>1151</v>
      </c>
      <c r="E1243" t="s">
        <v>90</v>
      </c>
      <c r="F1243" t="s">
        <v>3178</v>
      </c>
      <c r="H1243" t="s">
        <v>3931</v>
      </c>
      <c r="L1243" t="s">
        <v>91</v>
      </c>
      <c r="O1243" t="s">
        <v>94</v>
      </c>
      <c r="P1243" s="33">
        <v>46202.792361111111</v>
      </c>
      <c r="Q1243" s="33">
        <v>46209</v>
      </c>
      <c r="R1243" s="33">
        <v>46203</v>
      </c>
      <c r="S1243" s="33">
        <v>46205</v>
      </c>
      <c r="AH1243" s="55" t="str">
        <f t="shared" si="276"/>
        <v/>
      </c>
      <c r="AI1243" s="55" t="str">
        <f t="shared" si="277"/>
        <v>FALSO</v>
      </c>
      <c r="AJ1243" s="55">
        <f t="shared" si="278"/>
        <v>0</v>
      </c>
      <c r="AK1243" s="93" t="str">
        <f t="shared" si="279"/>
        <v/>
      </c>
      <c r="AL1243" s="96" t="str">
        <f t="shared" si="280"/>
        <v/>
      </c>
      <c r="AM1243" s="93" t="str">
        <f t="shared" si="281"/>
        <v/>
      </c>
      <c r="AN1243" s="96" t="str">
        <f t="shared" si="282"/>
        <v/>
      </c>
      <c r="AO1243" s="93" t="str">
        <f t="shared" si="283"/>
        <v/>
      </c>
      <c r="AP1243" s="96" t="str">
        <f t="shared" si="284"/>
        <v/>
      </c>
      <c r="AQ1243" s="93" t="str">
        <f t="shared" si="285"/>
        <v/>
      </c>
      <c r="AR1243" s="96" t="str">
        <f t="shared" si="286"/>
        <v/>
      </c>
      <c r="AS1243" s="93" t="str">
        <f t="shared" si="287"/>
        <v/>
      </c>
      <c r="AT1243" s="96" t="str">
        <f t="shared" si="288"/>
        <v/>
      </c>
      <c r="AU1243" s="93" t="str">
        <f t="shared" si="289"/>
        <v/>
      </c>
    </row>
    <row r="1244" spans="1:47" x14ac:dyDescent="0.3">
      <c r="A1244" t="s">
        <v>84</v>
      </c>
      <c r="B1244" s="164" t="s">
        <v>3932</v>
      </c>
      <c r="C1244" t="s">
        <v>3903</v>
      </c>
      <c r="D1244" t="s">
        <v>1151</v>
      </c>
      <c r="E1244" t="s">
        <v>90</v>
      </c>
      <c r="F1244" t="s">
        <v>3178</v>
      </c>
      <c r="H1244" t="s">
        <v>3933</v>
      </c>
      <c r="L1244" t="s">
        <v>91</v>
      </c>
      <c r="O1244" t="s">
        <v>94</v>
      </c>
      <c r="P1244" s="33">
        <v>46200.451388888891</v>
      </c>
      <c r="Q1244" s="33">
        <v>46209</v>
      </c>
      <c r="R1244" s="33">
        <v>46202</v>
      </c>
      <c r="S1244" s="33">
        <v>46202</v>
      </c>
      <c r="AH1244" s="55" t="str">
        <f t="shared" si="276"/>
        <v/>
      </c>
      <c r="AI1244" s="55" t="str">
        <f t="shared" si="277"/>
        <v>FALSO</v>
      </c>
      <c r="AJ1244" s="55">
        <f t="shared" si="278"/>
        <v>0</v>
      </c>
      <c r="AK1244" s="93" t="str">
        <f t="shared" si="279"/>
        <v/>
      </c>
      <c r="AL1244" s="96" t="str">
        <f t="shared" si="280"/>
        <v/>
      </c>
      <c r="AM1244" s="93" t="str">
        <f t="shared" si="281"/>
        <v/>
      </c>
      <c r="AN1244" s="96" t="str">
        <f t="shared" si="282"/>
        <v/>
      </c>
      <c r="AO1244" s="93" t="str">
        <f t="shared" si="283"/>
        <v/>
      </c>
      <c r="AP1244" s="96" t="str">
        <f t="shared" si="284"/>
        <v/>
      </c>
      <c r="AQ1244" s="93" t="str">
        <f t="shared" si="285"/>
        <v/>
      </c>
      <c r="AR1244" s="96" t="str">
        <f t="shared" si="286"/>
        <v/>
      </c>
      <c r="AS1244" s="93" t="str">
        <f t="shared" si="287"/>
        <v/>
      </c>
      <c r="AT1244" s="96" t="str">
        <f t="shared" si="288"/>
        <v/>
      </c>
      <c r="AU1244" s="93" t="str">
        <f t="shared" si="289"/>
        <v/>
      </c>
    </row>
    <row r="1245" spans="1:47" x14ac:dyDescent="0.3">
      <c r="A1245" t="s">
        <v>89</v>
      </c>
      <c r="B1245" s="164" t="s">
        <v>3934</v>
      </c>
      <c r="C1245" t="s">
        <v>3903</v>
      </c>
      <c r="D1245" t="s">
        <v>1151</v>
      </c>
      <c r="E1245" t="s">
        <v>90</v>
      </c>
      <c r="F1245" t="s">
        <v>3178</v>
      </c>
      <c r="H1245" t="s">
        <v>3935</v>
      </c>
      <c r="L1245" t="s">
        <v>91</v>
      </c>
      <c r="O1245" t="s">
        <v>94</v>
      </c>
      <c r="P1245" s="33">
        <v>46199.431250000001</v>
      </c>
      <c r="Q1245" s="33">
        <v>46209</v>
      </c>
      <c r="R1245" s="33">
        <v>46199</v>
      </c>
      <c r="S1245" s="33">
        <v>46204</v>
      </c>
      <c r="AH1245" s="55" t="str">
        <f t="shared" si="276"/>
        <v/>
      </c>
      <c r="AI1245" s="55" t="str">
        <f t="shared" si="277"/>
        <v>FALSO</v>
      </c>
      <c r="AJ1245" s="55">
        <f t="shared" si="278"/>
        <v>0</v>
      </c>
      <c r="AK1245" s="93" t="str">
        <f t="shared" si="279"/>
        <v/>
      </c>
      <c r="AL1245" s="96" t="str">
        <f t="shared" si="280"/>
        <v/>
      </c>
      <c r="AM1245" s="93" t="str">
        <f t="shared" si="281"/>
        <v/>
      </c>
      <c r="AN1245" s="96" t="str">
        <f t="shared" si="282"/>
        <v/>
      </c>
      <c r="AO1245" s="93" t="str">
        <f t="shared" si="283"/>
        <v/>
      </c>
      <c r="AP1245" s="96" t="str">
        <f t="shared" si="284"/>
        <v/>
      </c>
      <c r="AQ1245" s="93" t="str">
        <f t="shared" si="285"/>
        <v/>
      </c>
      <c r="AR1245" s="96" t="str">
        <f t="shared" si="286"/>
        <v/>
      </c>
      <c r="AS1245" s="93" t="str">
        <f t="shared" si="287"/>
        <v/>
      </c>
      <c r="AT1245" s="96" t="str">
        <f t="shared" si="288"/>
        <v/>
      </c>
      <c r="AU1245" s="93" t="str">
        <f t="shared" si="289"/>
        <v/>
      </c>
    </row>
    <row r="1246" spans="1:47" x14ac:dyDescent="0.3">
      <c r="A1246" t="s">
        <v>96</v>
      </c>
      <c r="B1246" s="164" t="s">
        <v>3936</v>
      </c>
      <c r="C1246" t="s">
        <v>3439</v>
      </c>
      <c r="D1246" t="s">
        <v>1151</v>
      </c>
      <c r="E1246" t="s">
        <v>133</v>
      </c>
      <c r="F1246" t="s">
        <v>3178</v>
      </c>
      <c r="G1246">
        <v>5</v>
      </c>
      <c r="H1246" t="s">
        <v>3937</v>
      </c>
      <c r="I1246">
        <v>0</v>
      </c>
      <c r="J1246">
        <v>90000</v>
      </c>
      <c r="L1246" t="s">
        <v>91</v>
      </c>
      <c r="M1246" s="164" t="s">
        <v>3412</v>
      </c>
      <c r="O1246" t="s">
        <v>94</v>
      </c>
      <c r="P1246" s="33">
        <v>46199.415972222225</v>
      </c>
      <c r="Q1246" s="33">
        <v>46251</v>
      </c>
      <c r="R1246" s="33">
        <v>46252</v>
      </c>
      <c r="S1246" s="33">
        <v>46252</v>
      </c>
      <c r="T1246" s="33">
        <v>46252</v>
      </c>
      <c r="U1246" s="33">
        <v>46255</v>
      </c>
      <c r="V1246" s="33">
        <v>46255</v>
      </c>
      <c r="Y1246">
        <v>1</v>
      </c>
      <c r="AB1246">
        <v>40</v>
      </c>
      <c r="AH1246" s="55">
        <f t="shared" si="276"/>
        <v>25</v>
      </c>
      <c r="AI1246" s="55" t="str">
        <f t="shared" si="277"/>
        <v>FALSO</v>
      </c>
      <c r="AJ1246" s="55">
        <f t="shared" si="278"/>
        <v>0</v>
      </c>
      <c r="AK1246" s="93">
        <f t="shared" si="279"/>
        <v>36</v>
      </c>
      <c r="AL1246" s="96" t="str">
        <f t="shared" si="280"/>
        <v/>
      </c>
      <c r="AM1246" s="93">
        <f t="shared" si="281"/>
        <v>1</v>
      </c>
      <c r="AN1246" s="96" t="b">
        <f t="shared" si="282"/>
        <v>1</v>
      </c>
      <c r="AO1246" s="93">
        <f t="shared" si="283"/>
        <v>3</v>
      </c>
      <c r="AP1246" s="96" t="str">
        <f t="shared" si="284"/>
        <v/>
      </c>
      <c r="AQ1246" s="93" t="str">
        <f t="shared" si="285"/>
        <v/>
      </c>
      <c r="AR1246" s="96" t="str">
        <f t="shared" si="286"/>
        <v/>
      </c>
      <c r="AS1246" s="93" t="str">
        <f t="shared" si="287"/>
        <v/>
      </c>
      <c r="AT1246" s="96" t="b">
        <f t="shared" si="288"/>
        <v>1</v>
      </c>
      <c r="AU1246" s="93" t="str">
        <f t="shared" si="289"/>
        <v>APAP-10055</v>
      </c>
    </row>
    <row r="1247" spans="1:47" x14ac:dyDescent="0.3">
      <c r="A1247" t="s">
        <v>96</v>
      </c>
      <c r="B1247" s="164" t="s">
        <v>3938</v>
      </c>
      <c r="C1247" t="s">
        <v>3731</v>
      </c>
      <c r="D1247" t="s">
        <v>1151</v>
      </c>
      <c r="E1247" t="s">
        <v>109</v>
      </c>
      <c r="F1247" t="s">
        <v>3178</v>
      </c>
      <c r="G1247">
        <v>1</v>
      </c>
      <c r="H1247" t="s">
        <v>3939</v>
      </c>
      <c r="I1247">
        <v>1</v>
      </c>
      <c r="L1247" t="s">
        <v>91</v>
      </c>
      <c r="M1247" s="164" t="s">
        <v>3067</v>
      </c>
      <c r="N1247" t="s">
        <v>99</v>
      </c>
      <c r="O1247" t="s">
        <v>109</v>
      </c>
      <c r="P1247" s="33">
        <v>46198.729861111111</v>
      </c>
      <c r="Q1247" s="33">
        <v>46223</v>
      </c>
      <c r="AH1247" s="55" t="str">
        <f t="shared" si="276"/>
        <v/>
      </c>
      <c r="AI1247" s="55" t="str">
        <f t="shared" si="277"/>
        <v>FALSO</v>
      </c>
      <c r="AJ1247" s="55">
        <f t="shared" si="278"/>
        <v>0</v>
      </c>
      <c r="AK1247" s="93">
        <f t="shared" si="279"/>
        <v>17</v>
      </c>
      <c r="AL1247" s="96" t="str">
        <f t="shared" si="280"/>
        <v/>
      </c>
      <c r="AM1247" s="93" t="str">
        <f t="shared" si="281"/>
        <v/>
      </c>
      <c r="AN1247" s="96" t="str">
        <f t="shared" si="282"/>
        <v/>
      </c>
      <c r="AO1247" s="93" t="str">
        <f t="shared" si="283"/>
        <v/>
      </c>
      <c r="AP1247" s="96" t="str">
        <f t="shared" si="284"/>
        <v/>
      </c>
      <c r="AQ1247" s="93" t="str">
        <f t="shared" si="285"/>
        <v/>
      </c>
      <c r="AR1247" s="96" t="str">
        <f t="shared" si="286"/>
        <v/>
      </c>
      <c r="AS1247" s="93" t="str">
        <f t="shared" si="287"/>
        <v/>
      </c>
      <c r="AT1247" s="96" t="b">
        <f t="shared" si="288"/>
        <v>1</v>
      </c>
      <c r="AU1247" s="93" t="str">
        <f t="shared" si="289"/>
        <v>ARTSG-185</v>
      </c>
    </row>
    <row r="1248" spans="1:47" x14ac:dyDescent="0.3">
      <c r="A1248" t="s">
        <v>96</v>
      </c>
      <c r="B1248" s="164" t="s">
        <v>3940</v>
      </c>
      <c r="C1248" t="s">
        <v>3847</v>
      </c>
      <c r="D1248" t="s">
        <v>1151</v>
      </c>
      <c r="E1248" t="s">
        <v>109</v>
      </c>
      <c r="F1248" t="s">
        <v>3178</v>
      </c>
      <c r="G1248">
        <v>1</v>
      </c>
      <c r="H1248" t="s">
        <v>3939</v>
      </c>
      <c r="I1248">
        <v>1</v>
      </c>
      <c r="J1248">
        <v>21600</v>
      </c>
      <c r="L1248" t="s">
        <v>91</v>
      </c>
      <c r="M1248" s="164" t="s">
        <v>3067</v>
      </c>
      <c r="N1248" t="s">
        <v>99</v>
      </c>
      <c r="O1248" t="s">
        <v>109</v>
      </c>
      <c r="P1248" s="33">
        <v>46198.728472222225</v>
      </c>
      <c r="Q1248" s="33">
        <v>46209</v>
      </c>
      <c r="R1248" s="33">
        <v>46219</v>
      </c>
      <c r="S1248" s="33">
        <v>46220</v>
      </c>
      <c r="T1248" s="33">
        <v>46220</v>
      </c>
      <c r="U1248" s="33">
        <v>46220</v>
      </c>
      <c r="V1248" s="33">
        <v>46220</v>
      </c>
      <c r="Y1248">
        <v>1</v>
      </c>
      <c r="AB1248">
        <v>16</v>
      </c>
      <c r="AH1248" s="55">
        <f t="shared" si="276"/>
        <v>6</v>
      </c>
      <c r="AI1248" s="55" t="str">
        <f t="shared" si="277"/>
        <v>FALSO</v>
      </c>
      <c r="AJ1248" s="55">
        <f t="shared" si="278"/>
        <v>0</v>
      </c>
      <c r="AK1248" s="93">
        <f t="shared" si="279"/>
        <v>7</v>
      </c>
      <c r="AL1248" s="96" t="str">
        <f t="shared" si="280"/>
        <v/>
      </c>
      <c r="AM1248" s="93">
        <f t="shared" si="281"/>
        <v>1</v>
      </c>
      <c r="AN1248" s="96" t="b">
        <f t="shared" si="282"/>
        <v>1</v>
      </c>
      <c r="AO1248" s="93">
        <f t="shared" si="283"/>
        <v>1</v>
      </c>
      <c r="AP1248" s="96" t="str">
        <f t="shared" si="284"/>
        <v/>
      </c>
      <c r="AQ1248" s="93" t="str">
        <f t="shared" si="285"/>
        <v/>
      </c>
      <c r="AR1248" s="96" t="str">
        <f t="shared" si="286"/>
        <v/>
      </c>
      <c r="AS1248" s="93" t="str">
        <f t="shared" si="287"/>
        <v/>
      </c>
      <c r="AT1248" s="96" t="b">
        <f t="shared" si="288"/>
        <v>1</v>
      </c>
      <c r="AU1248" s="93" t="str">
        <f t="shared" si="289"/>
        <v>ARTSG-185</v>
      </c>
    </row>
    <row r="1249" spans="1:47" x14ac:dyDescent="0.3">
      <c r="A1249" t="s">
        <v>95</v>
      </c>
      <c r="B1249" s="164" t="s">
        <v>3941</v>
      </c>
      <c r="C1249" t="s">
        <v>3564</v>
      </c>
      <c r="D1249" t="s">
        <v>1151</v>
      </c>
      <c r="E1249" t="s">
        <v>132</v>
      </c>
      <c r="F1249" t="s">
        <v>3178</v>
      </c>
      <c r="G1249">
        <v>3</v>
      </c>
      <c r="H1249" t="s">
        <v>3942</v>
      </c>
      <c r="I1249">
        <v>3</v>
      </c>
      <c r="J1249">
        <v>68400</v>
      </c>
      <c r="L1249" t="s">
        <v>91</v>
      </c>
      <c r="M1249" s="164" t="s">
        <v>3412</v>
      </c>
      <c r="O1249" t="s">
        <v>94</v>
      </c>
      <c r="P1249" s="33">
        <v>46198.725694444445</v>
      </c>
      <c r="R1249" s="33">
        <v>46238</v>
      </c>
      <c r="S1249" s="33">
        <v>46241</v>
      </c>
      <c r="T1249" s="33">
        <v>46241</v>
      </c>
      <c r="U1249" s="33">
        <v>46241</v>
      </c>
      <c r="V1249" s="33">
        <v>46241</v>
      </c>
      <c r="W1249" s="33">
        <v>46257</v>
      </c>
      <c r="Y1249">
        <v>3</v>
      </c>
      <c r="AB1249">
        <v>31</v>
      </c>
      <c r="AC1249">
        <v>42</v>
      </c>
      <c r="AG1249" t="s">
        <v>2280</v>
      </c>
      <c r="AH1249" s="55">
        <f t="shared" si="276"/>
        <v>19</v>
      </c>
      <c r="AI1249" s="55" t="str">
        <f t="shared" si="277"/>
        <v>FALSO</v>
      </c>
      <c r="AJ1249" s="55">
        <f t="shared" si="278"/>
        <v>0</v>
      </c>
      <c r="AK1249" s="93" t="str">
        <f t="shared" si="279"/>
        <v/>
      </c>
      <c r="AL1249" s="96" t="str">
        <f t="shared" si="280"/>
        <v/>
      </c>
      <c r="AM1249" s="93">
        <f t="shared" si="281"/>
        <v>3</v>
      </c>
      <c r="AN1249" s="96" t="b">
        <f t="shared" si="282"/>
        <v>1</v>
      </c>
      <c r="AO1249" s="93">
        <f t="shared" si="283"/>
        <v>1</v>
      </c>
      <c r="AP1249" s="96" t="str">
        <f t="shared" si="284"/>
        <v/>
      </c>
      <c r="AQ1249" s="93">
        <f t="shared" si="285"/>
        <v>10</v>
      </c>
      <c r="AR1249" s="96" t="str">
        <f t="shared" si="286"/>
        <v/>
      </c>
      <c r="AS1249" s="93">
        <f t="shared" si="287"/>
        <v>41</v>
      </c>
      <c r="AT1249" s="96" t="b">
        <f t="shared" si="288"/>
        <v>0</v>
      </c>
      <c r="AU1249" s="93" t="str">
        <f t="shared" si="289"/>
        <v>APAP-10055</v>
      </c>
    </row>
    <row r="1250" spans="1:47" x14ac:dyDescent="0.3">
      <c r="A1250" t="s">
        <v>96</v>
      </c>
      <c r="B1250" s="164" t="s">
        <v>3943</v>
      </c>
      <c r="C1250" t="s">
        <v>3731</v>
      </c>
      <c r="D1250" t="s">
        <v>1151</v>
      </c>
      <c r="E1250" t="s">
        <v>132</v>
      </c>
      <c r="F1250" t="s">
        <v>3178</v>
      </c>
      <c r="G1250">
        <v>3</v>
      </c>
      <c r="H1250" t="s">
        <v>3944</v>
      </c>
      <c r="I1250">
        <v>3</v>
      </c>
      <c r="J1250">
        <v>142800</v>
      </c>
      <c r="L1250" t="s">
        <v>91</v>
      </c>
      <c r="M1250" s="164" t="s">
        <v>3071</v>
      </c>
      <c r="O1250" t="s">
        <v>94</v>
      </c>
      <c r="P1250" s="33">
        <v>46198.706944444442</v>
      </c>
      <c r="Q1250" s="33">
        <v>46223</v>
      </c>
      <c r="R1250" s="33">
        <v>46231</v>
      </c>
      <c r="S1250" s="33">
        <v>46234</v>
      </c>
      <c r="T1250" s="33">
        <v>46234</v>
      </c>
      <c r="U1250" s="33">
        <v>46234</v>
      </c>
      <c r="V1250" s="33">
        <v>46234</v>
      </c>
      <c r="W1250" s="33">
        <v>46254</v>
      </c>
      <c r="Y1250">
        <v>3</v>
      </c>
      <c r="AA1250">
        <v>14</v>
      </c>
      <c r="AB1250">
        <v>26</v>
      </c>
      <c r="AC1250">
        <v>40</v>
      </c>
      <c r="AH1250" s="55">
        <f t="shared" si="276"/>
        <v>39.666666666666664</v>
      </c>
      <c r="AI1250" s="55" t="str">
        <f t="shared" si="277"/>
        <v>FALSO</v>
      </c>
      <c r="AJ1250" s="55">
        <f t="shared" si="278"/>
        <v>0</v>
      </c>
      <c r="AK1250" s="93">
        <f t="shared" si="279"/>
        <v>17</v>
      </c>
      <c r="AL1250" s="96" t="str">
        <f t="shared" si="280"/>
        <v/>
      </c>
      <c r="AM1250" s="93">
        <f t="shared" si="281"/>
        <v>3</v>
      </c>
      <c r="AN1250" s="96" t="b">
        <f t="shared" si="282"/>
        <v>1</v>
      </c>
      <c r="AO1250" s="93">
        <f t="shared" si="283"/>
        <v>1</v>
      </c>
      <c r="AP1250" s="96" t="str">
        <f t="shared" si="284"/>
        <v/>
      </c>
      <c r="AQ1250" s="93">
        <f t="shared" si="285"/>
        <v>14</v>
      </c>
      <c r="AR1250" s="96" t="b">
        <f t="shared" si="286"/>
        <v>1</v>
      </c>
      <c r="AS1250" s="93">
        <f t="shared" si="287"/>
        <v>40</v>
      </c>
      <c r="AT1250" s="96" t="b">
        <f t="shared" si="288"/>
        <v>1</v>
      </c>
      <c r="AU1250" s="93" t="str">
        <f t="shared" si="289"/>
        <v>SGGU-5288</v>
      </c>
    </row>
    <row r="1251" spans="1:47" x14ac:dyDescent="0.3">
      <c r="A1251" t="s">
        <v>95</v>
      </c>
      <c r="B1251" s="164" t="s">
        <v>3945</v>
      </c>
      <c r="C1251" t="s">
        <v>3291</v>
      </c>
      <c r="D1251" t="s">
        <v>1151</v>
      </c>
      <c r="E1251" t="s">
        <v>133</v>
      </c>
      <c r="F1251" t="s">
        <v>3178</v>
      </c>
      <c r="G1251">
        <v>3</v>
      </c>
      <c r="H1251" t="s">
        <v>3946</v>
      </c>
      <c r="I1251">
        <v>2</v>
      </c>
      <c r="J1251">
        <v>61800</v>
      </c>
      <c r="L1251" t="s">
        <v>91</v>
      </c>
      <c r="M1251" s="164" t="s">
        <v>3187</v>
      </c>
      <c r="N1251" t="s">
        <v>99</v>
      </c>
      <c r="O1251" t="s">
        <v>94</v>
      </c>
      <c r="P1251" s="33">
        <v>46197.459722222222</v>
      </c>
      <c r="R1251" s="33">
        <v>46267</v>
      </c>
      <c r="S1251" s="33">
        <v>46276</v>
      </c>
      <c r="T1251" s="33">
        <v>46276</v>
      </c>
      <c r="U1251" s="33">
        <v>46276</v>
      </c>
      <c r="V1251" s="33">
        <v>46276</v>
      </c>
      <c r="Y1251">
        <v>7</v>
      </c>
      <c r="AB1251">
        <v>57</v>
      </c>
      <c r="AH1251" s="55">
        <f t="shared" si="276"/>
        <v>17.166666666666668</v>
      </c>
      <c r="AI1251" s="55" t="str">
        <f t="shared" si="277"/>
        <v>FALSO</v>
      </c>
      <c r="AJ1251" s="55">
        <f t="shared" si="278"/>
        <v>0</v>
      </c>
      <c r="AK1251" s="93" t="str">
        <f t="shared" si="279"/>
        <v/>
      </c>
      <c r="AL1251" s="96" t="str">
        <f t="shared" si="280"/>
        <v/>
      </c>
      <c r="AM1251" s="93">
        <f t="shared" si="281"/>
        <v>7</v>
      </c>
      <c r="AN1251" s="96" t="b">
        <f t="shared" si="282"/>
        <v>1</v>
      </c>
      <c r="AO1251" s="93">
        <f t="shared" si="283"/>
        <v>1</v>
      </c>
      <c r="AP1251" s="96" t="str">
        <f t="shared" si="284"/>
        <v/>
      </c>
      <c r="AQ1251" s="93" t="str">
        <f t="shared" si="285"/>
        <v/>
      </c>
      <c r="AR1251" s="96" t="str">
        <f t="shared" si="286"/>
        <v/>
      </c>
      <c r="AS1251" s="93" t="str">
        <f t="shared" si="287"/>
        <v/>
      </c>
      <c r="AT1251" s="96" t="b">
        <f t="shared" si="288"/>
        <v>1</v>
      </c>
      <c r="AU1251" s="93" t="str">
        <f t="shared" si="289"/>
        <v>SGGU-5187</v>
      </c>
    </row>
    <row r="1252" spans="1:47" x14ac:dyDescent="0.3">
      <c r="A1252" t="s">
        <v>96</v>
      </c>
      <c r="B1252" s="164" t="s">
        <v>3947</v>
      </c>
      <c r="C1252" t="s">
        <v>3291</v>
      </c>
      <c r="D1252" t="s">
        <v>1151</v>
      </c>
      <c r="E1252" t="s">
        <v>133</v>
      </c>
      <c r="F1252" t="s">
        <v>3178</v>
      </c>
      <c r="G1252">
        <v>5</v>
      </c>
      <c r="H1252" t="s">
        <v>3948</v>
      </c>
      <c r="I1252">
        <v>2</v>
      </c>
      <c r="J1252">
        <v>136800</v>
      </c>
      <c r="L1252" t="s">
        <v>91</v>
      </c>
      <c r="M1252" s="164" t="s">
        <v>3187</v>
      </c>
      <c r="N1252" t="s">
        <v>99</v>
      </c>
      <c r="O1252" t="s">
        <v>94</v>
      </c>
      <c r="P1252" s="33">
        <v>46197.459027777775</v>
      </c>
      <c r="R1252" s="33">
        <v>46266</v>
      </c>
      <c r="S1252" s="33">
        <v>46275</v>
      </c>
      <c r="T1252" s="33">
        <v>46275</v>
      </c>
      <c r="U1252" s="33">
        <v>46275</v>
      </c>
      <c r="V1252" s="33">
        <v>46275</v>
      </c>
      <c r="Y1252">
        <v>7</v>
      </c>
      <c r="AB1252">
        <v>56</v>
      </c>
      <c r="AH1252" s="55">
        <f t="shared" si="276"/>
        <v>38</v>
      </c>
      <c r="AI1252" s="55" t="str">
        <f t="shared" si="277"/>
        <v>FALSO</v>
      </c>
      <c r="AJ1252" s="55">
        <f t="shared" si="278"/>
        <v>0</v>
      </c>
      <c r="AK1252" s="93" t="str">
        <f t="shared" si="279"/>
        <v/>
      </c>
      <c r="AL1252" s="96" t="str">
        <f t="shared" si="280"/>
        <v/>
      </c>
      <c r="AM1252" s="93">
        <f t="shared" si="281"/>
        <v>7</v>
      </c>
      <c r="AN1252" s="96" t="b">
        <f t="shared" si="282"/>
        <v>1</v>
      </c>
      <c r="AO1252" s="93">
        <f t="shared" si="283"/>
        <v>1</v>
      </c>
      <c r="AP1252" s="96" t="str">
        <f t="shared" si="284"/>
        <v/>
      </c>
      <c r="AQ1252" s="93" t="str">
        <f t="shared" si="285"/>
        <v/>
      </c>
      <c r="AR1252" s="96" t="str">
        <f t="shared" si="286"/>
        <v/>
      </c>
      <c r="AS1252" s="93" t="str">
        <f t="shared" si="287"/>
        <v/>
      </c>
      <c r="AT1252" s="96" t="b">
        <f t="shared" si="288"/>
        <v>1</v>
      </c>
      <c r="AU1252" s="93" t="str">
        <f t="shared" si="289"/>
        <v>SGGU-5187</v>
      </c>
    </row>
    <row r="1253" spans="1:47" x14ac:dyDescent="0.3">
      <c r="A1253" t="s">
        <v>98</v>
      </c>
      <c r="B1253" s="164" t="s">
        <v>3949</v>
      </c>
      <c r="C1253" t="s">
        <v>3847</v>
      </c>
      <c r="D1253" t="s">
        <v>1151</v>
      </c>
      <c r="E1253" t="s">
        <v>132</v>
      </c>
      <c r="F1253" t="s">
        <v>3178</v>
      </c>
      <c r="G1253">
        <v>5</v>
      </c>
      <c r="H1253" t="s">
        <v>3950</v>
      </c>
      <c r="I1253">
        <v>5</v>
      </c>
      <c r="J1253">
        <v>117000</v>
      </c>
      <c r="L1253" t="s">
        <v>91</v>
      </c>
      <c r="M1253" s="164" t="s">
        <v>3187</v>
      </c>
      <c r="N1253" t="s">
        <v>99</v>
      </c>
      <c r="O1253" t="s">
        <v>94</v>
      </c>
      <c r="P1253" s="33">
        <v>46197.456250000003</v>
      </c>
      <c r="Q1253" s="33">
        <v>46209</v>
      </c>
      <c r="R1253" s="33">
        <v>46209</v>
      </c>
      <c r="S1253" s="33">
        <v>46218</v>
      </c>
      <c r="T1253" s="33">
        <v>46218</v>
      </c>
      <c r="U1253" s="33">
        <v>46220</v>
      </c>
      <c r="V1253" s="33">
        <v>46220</v>
      </c>
      <c r="W1253" s="33">
        <v>46257</v>
      </c>
      <c r="Y1253">
        <v>7</v>
      </c>
      <c r="AC1253">
        <v>43</v>
      </c>
      <c r="AH1253" s="55">
        <f t="shared" si="276"/>
        <v>32.5</v>
      </c>
      <c r="AI1253" s="55" t="str">
        <f t="shared" si="277"/>
        <v>FALSO</v>
      </c>
      <c r="AJ1253" s="55">
        <f t="shared" si="278"/>
        <v>0</v>
      </c>
      <c r="AK1253" s="93">
        <f t="shared" si="279"/>
        <v>8</v>
      </c>
      <c r="AL1253" s="96" t="str">
        <f t="shared" si="280"/>
        <v/>
      </c>
      <c r="AM1253" s="93">
        <f t="shared" si="281"/>
        <v>7</v>
      </c>
      <c r="AN1253" s="96" t="b">
        <f t="shared" si="282"/>
        <v>1</v>
      </c>
      <c r="AO1253" s="93">
        <f t="shared" si="283"/>
        <v>2</v>
      </c>
      <c r="AP1253" s="96" t="str">
        <f t="shared" si="284"/>
        <v/>
      </c>
      <c r="AQ1253" s="93">
        <f t="shared" si="285"/>
        <v>25</v>
      </c>
      <c r="AR1253" s="96" t="str">
        <f t="shared" si="286"/>
        <v/>
      </c>
      <c r="AS1253" s="93">
        <f t="shared" si="287"/>
        <v>42</v>
      </c>
      <c r="AT1253" s="96" t="b">
        <f t="shared" si="288"/>
        <v>0</v>
      </c>
      <c r="AU1253" s="93" t="str">
        <f t="shared" si="289"/>
        <v>SGGU-5187</v>
      </c>
    </row>
    <row r="1254" spans="1:47" x14ac:dyDescent="0.3">
      <c r="A1254" t="s">
        <v>96</v>
      </c>
      <c r="B1254" s="164" t="s">
        <v>3951</v>
      </c>
      <c r="C1254" t="s">
        <v>3847</v>
      </c>
      <c r="D1254" t="s">
        <v>1151</v>
      </c>
      <c r="E1254" t="s">
        <v>90</v>
      </c>
      <c r="F1254" t="s">
        <v>3178</v>
      </c>
      <c r="G1254">
        <v>3</v>
      </c>
      <c r="H1254" t="s">
        <v>3952</v>
      </c>
      <c r="I1254">
        <v>3</v>
      </c>
      <c r="J1254">
        <v>75600</v>
      </c>
      <c r="L1254" t="s">
        <v>91</v>
      </c>
      <c r="M1254" s="164" t="s">
        <v>3953</v>
      </c>
      <c r="N1254" t="s">
        <v>99</v>
      </c>
      <c r="O1254" t="s">
        <v>94</v>
      </c>
      <c r="P1254" s="33">
        <v>46196.675000000003</v>
      </c>
      <c r="Q1254" s="33">
        <v>46209</v>
      </c>
      <c r="R1254" s="33">
        <v>46213</v>
      </c>
      <c r="S1254" s="33">
        <v>46217</v>
      </c>
      <c r="T1254" s="33">
        <v>46217</v>
      </c>
      <c r="U1254" s="33">
        <v>46217</v>
      </c>
      <c r="V1254" s="33">
        <v>46217</v>
      </c>
      <c r="Y1254">
        <v>2</v>
      </c>
      <c r="AB1254">
        <v>15</v>
      </c>
      <c r="AH1254" s="55">
        <f t="shared" si="276"/>
        <v>21</v>
      </c>
      <c r="AI1254" s="55" t="str">
        <f t="shared" si="277"/>
        <v>FALSO</v>
      </c>
      <c r="AJ1254" s="55">
        <f t="shared" si="278"/>
        <v>0</v>
      </c>
      <c r="AK1254" s="93">
        <f t="shared" si="279"/>
        <v>9</v>
      </c>
      <c r="AL1254" s="96" t="str">
        <f t="shared" si="280"/>
        <v/>
      </c>
      <c r="AM1254" s="93">
        <f t="shared" si="281"/>
        <v>2</v>
      </c>
      <c r="AN1254" s="96" t="b">
        <f t="shared" si="282"/>
        <v>1</v>
      </c>
      <c r="AO1254" s="93">
        <f t="shared" si="283"/>
        <v>1</v>
      </c>
      <c r="AP1254" s="96" t="str">
        <f t="shared" si="284"/>
        <v/>
      </c>
      <c r="AQ1254" s="93" t="str">
        <f t="shared" si="285"/>
        <v/>
      </c>
      <c r="AR1254" s="96" t="str">
        <f t="shared" si="286"/>
        <v/>
      </c>
      <c r="AS1254" s="93" t="str">
        <f t="shared" si="287"/>
        <v/>
      </c>
      <c r="AT1254" s="96" t="b">
        <f t="shared" si="288"/>
        <v>1</v>
      </c>
      <c r="AU1254" s="93" t="str">
        <f t="shared" si="289"/>
        <v>ARTSG-190</v>
      </c>
    </row>
    <row r="1255" spans="1:47" x14ac:dyDescent="0.3">
      <c r="A1255" t="s">
        <v>96</v>
      </c>
      <c r="B1255" s="164" t="s">
        <v>3954</v>
      </c>
      <c r="C1255" t="s">
        <v>3847</v>
      </c>
      <c r="D1255" t="s">
        <v>1151</v>
      </c>
      <c r="E1255" t="s">
        <v>90</v>
      </c>
      <c r="F1255" t="s">
        <v>3178</v>
      </c>
      <c r="G1255">
        <v>3</v>
      </c>
      <c r="H1255" t="s">
        <v>3955</v>
      </c>
      <c r="I1255">
        <v>3</v>
      </c>
      <c r="J1255">
        <v>45900</v>
      </c>
      <c r="L1255" t="s">
        <v>91</v>
      </c>
      <c r="M1255" s="164" t="s">
        <v>3953</v>
      </c>
      <c r="N1255" t="s">
        <v>99</v>
      </c>
      <c r="O1255" t="s">
        <v>94</v>
      </c>
      <c r="P1255" s="33">
        <v>46196.67291666667</v>
      </c>
      <c r="Q1255" s="33">
        <v>46209</v>
      </c>
      <c r="R1255" s="33">
        <v>46211</v>
      </c>
      <c r="S1255" s="33">
        <v>46217</v>
      </c>
      <c r="T1255" s="33">
        <v>46217</v>
      </c>
      <c r="U1255" s="33">
        <v>46217</v>
      </c>
      <c r="V1255" s="33">
        <v>46217</v>
      </c>
      <c r="Y1255">
        <v>4</v>
      </c>
      <c r="AB1255">
        <v>15</v>
      </c>
      <c r="AH1255" s="55">
        <f t="shared" si="276"/>
        <v>12.75</v>
      </c>
      <c r="AI1255" s="55" t="str">
        <f t="shared" si="277"/>
        <v>FALSO</v>
      </c>
      <c r="AJ1255" s="55">
        <f t="shared" si="278"/>
        <v>0</v>
      </c>
      <c r="AK1255" s="93">
        <f t="shared" si="279"/>
        <v>9</v>
      </c>
      <c r="AL1255" s="96" t="str">
        <f t="shared" si="280"/>
        <v/>
      </c>
      <c r="AM1255" s="93">
        <f t="shared" si="281"/>
        <v>4</v>
      </c>
      <c r="AN1255" s="96" t="b">
        <f t="shared" si="282"/>
        <v>1</v>
      </c>
      <c r="AO1255" s="93">
        <f t="shared" si="283"/>
        <v>1</v>
      </c>
      <c r="AP1255" s="96" t="str">
        <f t="shared" si="284"/>
        <v/>
      </c>
      <c r="AQ1255" s="93" t="str">
        <f t="shared" si="285"/>
        <v/>
      </c>
      <c r="AR1255" s="96" t="str">
        <f t="shared" si="286"/>
        <v/>
      </c>
      <c r="AS1255" s="93" t="str">
        <f t="shared" si="287"/>
        <v/>
      </c>
      <c r="AT1255" s="96" t="b">
        <f t="shared" si="288"/>
        <v>1</v>
      </c>
      <c r="AU1255" s="93" t="str">
        <f t="shared" si="289"/>
        <v>ARTSG-190</v>
      </c>
    </row>
    <row r="1256" spans="1:47" x14ac:dyDescent="0.3">
      <c r="A1256" t="s">
        <v>96</v>
      </c>
      <c r="B1256" s="164" t="s">
        <v>3956</v>
      </c>
      <c r="C1256" t="s">
        <v>3731</v>
      </c>
      <c r="D1256" t="s">
        <v>1151</v>
      </c>
      <c r="E1256" t="s">
        <v>132</v>
      </c>
      <c r="F1256" t="s">
        <v>3178</v>
      </c>
      <c r="G1256">
        <v>5</v>
      </c>
      <c r="H1256" t="s">
        <v>3957</v>
      </c>
      <c r="I1256">
        <v>2</v>
      </c>
      <c r="J1256">
        <v>86400</v>
      </c>
      <c r="L1256" t="s">
        <v>91</v>
      </c>
      <c r="M1256" s="164" t="s">
        <v>3953</v>
      </c>
      <c r="N1256" t="s">
        <v>101</v>
      </c>
      <c r="O1256" t="s">
        <v>94</v>
      </c>
      <c r="P1256" s="33">
        <v>46196.670138888891</v>
      </c>
      <c r="Q1256" s="33">
        <v>46223</v>
      </c>
      <c r="R1256" s="33">
        <v>46225</v>
      </c>
      <c r="S1256" s="33">
        <v>46230</v>
      </c>
      <c r="T1256" s="33">
        <v>46230</v>
      </c>
      <c r="U1256" s="33">
        <v>46231</v>
      </c>
      <c r="V1256" s="33">
        <v>46231</v>
      </c>
      <c r="W1256" s="33">
        <v>46257</v>
      </c>
      <c r="Y1256">
        <v>3</v>
      </c>
      <c r="AA1256">
        <v>19</v>
      </c>
      <c r="AB1256">
        <v>25</v>
      </c>
      <c r="AC1256">
        <v>44</v>
      </c>
      <c r="AH1256" s="55">
        <f t="shared" si="276"/>
        <v>24</v>
      </c>
      <c r="AI1256" s="55" t="str">
        <f t="shared" si="277"/>
        <v>FALSO</v>
      </c>
      <c r="AJ1256" s="55">
        <f t="shared" si="278"/>
        <v>0</v>
      </c>
      <c r="AK1256" s="93">
        <f t="shared" si="279"/>
        <v>19</v>
      </c>
      <c r="AL1256" s="96" t="str">
        <f t="shared" si="280"/>
        <v/>
      </c>
      <c r="AM1256" s="93">
        <f t="shared" si="281"/>
        <v>3</v>
      </c>
      <c r="AN1256" s="96" t="b">
        <f t="shared" si="282"/>
        <v>1</v>
      </c>
      <c r="AO1256" s="93">
        <f t="shared" si="283"/>
        <v>1</v>
      </c>
      <c r="AP1256" s="96" t="str">
        <f t="shared" si="284"/>
        <v/>
      </c>
      <c r="AQ1256" s="93">
        <f t="shared" si="285"/>
        <v>18</v>
      </c>
      <c r="AR1256" s="96" t="b">
        <f t="shared" si="286"/>
        <v>0</v>
      </c>
      <c r="AS1256" s="93">
        <f t="shared" si="287"/>
        <v>43</v>
      </c>
      <c r="AT1256" s="96" t="b">
        <f t="shared" si="288"/>
        <v>0</v>
      </c>
      <c r="AU1256" s="93" t="str">
        <f t="shared" si="289"/>
        <v>ARTSG-190</v>
      </c>
    </row>
    <row r="1257" spans="1:47" x14ac:dyDescent="0.3">
      <c r="A1257" t="s">
        <v>96</v>
      </c>
      <c r="B1257" s="164" t="s">
        <v>3958</v>
      </c>
      <c r="C1257" t="s">
        <v>3439</v>
      </c>
      <c r="D1257" t="s">
        <v>1151</v>
      </c>
      <c r="E1257" t="s">
        <v>133</v>
      </c>
      <c r="F1257" t="s">
        <v>3178</v>
      </c>
      <c r="G1257">
        <v>5</v>
      </c>
      <c r="H1257" t="s">
        <v>3959</v>
      </c>
      <c r="I1257">
        <v>3</v>
      </c>
      <c r="J1257">
        <v>92400</v>
      </c>
      <c r="L1257" t="s">
        <v>91</v>
      </c>
      <c r="M1257" s="164" t="s">
        <v>3617</v>
      </c>
      <c r="N1257" t="s">
        <v>99</v>
      </c>
      <c r="O1257" t="s">
        <v>94</v>
      </c>
      <c r="P1257" s="33">
        <v>46196.64166666667</v>
      </c>
      <c r="Q1257" s="33">
        <v>46251</v>
      </c>
      <c r="R1257" s="33">
        <v>46252</v>
      </c>
      <c r="S1257" s="33">
        <v>46258</v>
      </c>
      <c r="T1257" s="33">
        <v>46258</v>
      </c>
      <c r="U1257" s="33">
        <v>46259</v>
      </c>
      <c r="V1257" s="33">
        <v>46259</v>
      </c>
      <c r="AB1257">
        <v>45</v>
      </c>
      <c r="AH1257" s="55">
        <f t="shared" si="276"/>
        <v>25.666666666666668</v>
      </c>
      <c r="AI1257" s="55" t="str">
        <f t="shared" si="277"/>
        <v>FALSO</v>
      </c>
      <c r="AJ1257" s="55">
        <f t="shared" si="278"/>
        <v>0</v>
      </c>
      <c r="AK1257" s="93">
        <f t="shared" si="279"/>
        <v>39</v>
      </c>
      <c r="AL1257" s="96" t="str">
        <f t="shared" si="280"/>
        <v/>
      </c>
      <c r="AM1257" s="93">
        <f t="shared" si="281"/>
        <v>4</v>
      </c>
      <c r="AN1257" s="96" t="str">
        <f t="shared" si="282"/>
        <v/>
      </c>
      <c r="AO1257" s="93">
        <f t="shared" si="283"/>
        <v>1</v>
      </c>
      <c r="AP1257" s="96" t="str">
        <f t="shared" si="284"/>
        <v/>
      </c>
      <c r="AQ1257" s="93" t="str">
        <f t="shared" si="285"/>
        <v/>
      </c>
      <c r="AR1257" s="96" t="str">
        <f t="shared" si="286"/>
        <v/>
      </c>
      <c r="AS1257" s="93" t="str">
        <f t="shared" si="287"/>
        <v/>
      </c>
      <c r="AT1257" s="96" t="b">
        <f t="shared" si="288"/>
        <v>1</v>
      </c>
      <c r="AU1257" s="93" t="str">
        <f t="shared" si="289"/>
        <v>ARTSG-189</v>
      </c>
    </row>
    <row r="1258" spans="1:47" x14ac:dyDescent="0.3">
      <c r="A1258" t="s">
        <v>100</v>
      </c>
      <c r="B1258" s="164" t="s">
        <v>3960</v>
      </c>
      <c r="C1258" t="s">
        <v>3564</v>
      </c>
      <c r="D1258" t="s">
        <v>1151</v>
      </c>
      <c r="E1258" t="s">
        <v>90</v>
      </c>
      <c r="F1258" t="s">
        <v>3178</v>
      </c>
      <c r="G1258">
        <v>3</v>
      </c>
      <c r="H1258" t="s">
        <v>3961</v>
      </c>
      <c r="I1258">
        <v>2</v>
      </c>
      <c r="J1258">
        <v>61200</v>
      </c>
      <c r="L1258" t="s">
        <v>91</v>
      </c>
      <c r="M1258" s="164" t="s">
        <v>3617</v>
      </c>
      <c r="N1258" t="s">
        <v>99</v>
      </c>
      <c r="O1258" t="s">
        <v>94</v>
      </c>
      <c r="P1258" s="33">
        <v>46196.63958333333</v>
      </c>
      <c r="Q1258" s="33">
        <v>46237</v>
      </c>
      <c r="R1258" s="33">
        <v>46238</v>
      </c>
      <c r="S1258" s="33">
        <v>46240</v>
      </c>
      <c r="T1258" s="33">
        <v>46240</v>
      </c>
      <c r="U1258" s="33">
        <v>46240</v>
      </c>
      <c r="V1258" s="33">
        <v>46240</v>
      </c>
      <c r="Y1258">
        <v>2</v>
      </c>
      <c r="AB1258">
        <v>32</v>
      </c>
      <c r="AH1258" s="55">
        <f t="shared" si="276"/>
        <v>17</v>
      </c>
      <c r="AI1258" s="55" t="str">
        <f t="shared" si="277"/>
        <v>FALSO</v>
      </c>
      <c r="AJ1258" s="55">
        <f t="shared" si="278"/>
        <v>0</v>
      </c>
      <c r="AK1258" s="93">
        <f t="shared" si="279"/>
        <v>29</v>
      </c>
      <c r="AL1258" s="96" t="str">
        <f t="shared" si="280"/>
        <v/>
      </c>
      <c r="AM1258" s="93">
        <f t="shared" si="281"/>
        <v>2</v>
      </c>
      <c r="AN1258" s="96" t="b">
        <f t="shared" si="282"/>
        <v>1</v>
      </c>
      <c r="AO1258" s="93">
        <f t="shared" si="283"/>
        <v>1</v>
      </c>
      <c r="AP1258" s="96" t="str">
        <f t="shared" si="284"/>
        <v/>
      </c>
      <c r="AQ1258" s="93" t="str">
        <f t="shared" si="285"/>
        <v/>
      </c>
      <c r="AR1258" s="96" t="str">
        <f t="shared" si="286"/>
        <v/>
      </c>
      <c r="AS1258" s="93">
        <f t="shared" si="287"/>
        <v>32</v>
      </c>
      <c r="AT1258" s="96" t="b">
        <f t="shared" si="288"/>
        <v>1</v>
      </c>
      <c r="AU1258" s="93" t="str">
        <f t="shared" si="289"/>
        <v>ARTSG-189</v>
      </c>
    </row>
    <row r="1259" spans="1:47" x14ac:dyDescent="0.3">
      <c r="A1259" t="s">
        <v>98</v>
      </c>
      <c r="B1259" s="164" t="s">
        <v>3962</v>
      </c>
      <c r="C1259" t="s">
        <v>3564</v>
      </c>
      <c r="D1259" t="s">
        <v>1151</v>
      </c>
      <c r="E1259" t="s">
        <v>132</v>
      </c>
      <c r="F1259" t="s">
        <v>3178</v>
      </c>
      <c r="G1259">
        <v>3</v>
      </c>
      <c r="H1259" t="s">
        <v>3963</v>
      </c>
      <c r="I1259">
        <v>8</v>
      </c>
      <c r="J1259">
        <v>56400</v>
      </c>
      <c r="L1259" t="s">
        <v>91</v>
      </c>
      <c r="M1259" s="164" t="s">
        <v>3876</v>
      </c>
      <c r="N1259" t="s">
        <v>99</v>
      </c>
      <c r="O1259" t="s">
        <v>94</v>
      </c>
      <c r="P1259" s="33">
        <v>46196.623611111114</v>
      </c>
      <c r="Q1259" s="33">
        <v>46237</v>
      </c>
      <c r="R1259" s="33">
        <v>46238</v>
      </c>
      <c r="S1259" s="33">
        <v>46244</v>
      </c>
      <c r="T1259" s="33">
        <v>46244</v>
      </c>
      <c r="U1259" s="33">
        <v>46246</v>
      </c>
      <c r="V1259" s="33">
        <v>46246</v>
      </c>
      <c r="W1259" s="33">
        <v>46257</v>
      </c>
      <c r="Y1259">
        <v>4</v>
      </c>
      <c r="AB1259">
        <v>36</v>
      </c>
      <c r="AC1259">
        <v>44</v>
      </c>
      <c r="AH1259" s="55">
        <f t="shared" si="276"/>
        <v>15.666666666666666</v>
      </c>
      <c r="AI1259" s="55" t="str">
        <f t="shared" si="277"/>
        <v>FALSO</v>
      </c>
      <c r="AJ1259" s="55">
        <f t="shared" si="278"/>
        <v>0</v>
      </c>
      <c r="AK1259" s="93">
        <f t="shared" si="279"/>
        <v>29</v>
      </c>
      <c r="AL1259" s="96" t="str">
        <f t="shared" si="280"/>
        <v/>
      </c>
      <c r="AM1259" s="93">
        <f t="shared" si="281"/>
        <v>4</v>
      </c>
      <c r="AN1259" s="96" t="b">
        <f t="shared" si="282"/>
        <v>1</v>
      </c>
      <c r="AO1259" s="93">
        <f t="shared" si="283"/>
        <v>2</v>
      </c>
      <c r="AP1259" s="96" t="str">
        <f t="shared" si="284"/>
        <v/>
      </c>
      <c r="AQ1259" s="93">
        <f t="shared" si="285"/>
        <v>7</v>
      </c>
      <c r="AR1259" s="96" t="str">
        <f t="shared" si="286"/>
        <v/>
      </c>
      <c r="AS1259" s="93">
        <f t="shared" si="287"/>
        <v>43</v>
      </c>
      <c r="AT1259" s="96" t="b">
        <f t="shared" si="288"/>
        <v>0</v>
      </c>
      <c r="AU1259" s="93" t="str">
        <f t="shared" si="289"/>
        <v>ARTSG-193</v>
      </c>
    </row>
    <row r="1260" spans="1:47" x14ac:dyDescent="0.3">
      <c r="A1260" t="s">
        <v>98</v>
      </c>
      <c r="B1260" s="164" t="s">
        <v>3964</v>
      </c>
      <c r="C1260" t="s">
        <v>3731</v>
      </c>
      <c r="D1260" t="s">
        <v>1151</v>
      </c>
      <c r="E1260" t="s">
        <v>132</v>
      </c>
      <c r="F1260" t="s">
        <v>3178</v>
      </c>
      <c r="G1260">
        <v>3</v>
      </c>
      <c r="H1260" t="s">
        <v>3965</v>
      </c>
      <c r="I1260">
        <v>3</v>
      </c>
      <c r="J1260">
        <v>127800</v>
      </c>
      <c r="L1260" t="s">
        <v>91</v>
      </c>
      <c r="M1260" s="164" t="s">
        <v>2876</v>
      </c>
      <c r="N1260" t="s">
        <v>99</v>
      </c>
      <c r="O1260" t="s">
        <v>94</v>
      </c>
      <c r="P1260" s="33">
        <v>46196.467361111114</v>
      </c>
      <c r="Q1260" s="33">
        <v>46223</v>
      </c>
      <c r="R1260" s="33">
        <v>46231</v>
      </c>
      <c r="S1260" s="33">
        <v>46234</v>
      </c>
      <c r="T1260" s="33">
        <v>46234</v>
      </c>
      <c r="U1260" s="33">
        <v>46234</v>
      </c>
      <c r="V1260" s="33">
        <v>46234</v>
      </c>
      <c r="W1260" s="33">
        <v>46257</v>
      </c>
      <c r="Y1260">
        <v>3</v>
      </c>
      <c r="AB1260">
        <v>28</v>
      </c>
      <c r="AC1260">
        <v>44</v>
      </c>
      <c r="AH1260" s="55">
        <f t="shared" si="276"/>
        <v>35.5</v>
      </c>
      <c r="AI1260" s="55" t="str">
        <f t="shared" si="277"/>
        <v>FALSO</v>
      </c>
      <c r="AJ1260" s="55">
        <f t="shared" si="278"/>
        <v>0</v>
      </c>
      <c r="AK1260" s="93">
        <f t="shared" si="279"/>
        <v>19</v>
      </c>
      <c r="AL1260" s="96" t="str">
        <f t="shared" si="280"/>
        <v/>
      </c>
      <c r="AM1260" s="93">
        <f t="shared" si="281"/>
        <v>3</v>
      </c>
      <c r="AN1260" s="96" t="b">
        <f t="shared" si="282"/>
        <v>1</v>
      </c>
      <c r="AO1260" s="93">
        <f t="shared" si="283"/>
        <v>1</v>
      </c>
      <c r="AP1260" s="96" t="str">
        <f t="shared" si="284"/>
        <v/>
      </c>
      <c r="AQ1260" s="93">
        <f t="shared" si="285"/>
        <v>15</v>
      </c>
      <c r="AR1260" s="96" t="str">
        <f t="shared" si="286"/>
        <v/>
      </c>
      <c r="AS1260" s="93">
        <f t="shared" si="287"/>
        <v>43</v>
      </c>
      <c r="AT1260" s="96" t="b">
        <f t="shared" si="288"/>
        <v>0</v>
      </c>
      <c r="AU1260" s="93" t="str">
        <f t="shared" si="289"/>
        <v>ARTSG-184</v>
      </c>
    </row>
    <row r="1261" spans="1:47" x14ac:dyDescent="0.3">
      <c r="A1261" t="s">
        <v>96</v>
      </c>
      <c r="B1261" s="164" t="s">
        <v>3966</v>
      </c>
      <c r="C1261" t="s">
        <v>3564</v>
      </c>
      <c r="D1261" t="s">
        <v>1151</v>
      </c>
      <c r="E1261" t="s">
        <v>90</v>
      </c>
      <c r="F1261" t="s">
        <v>3178</v>
      </c>
      <c r="G1261">
        <v>5</v>
      </c>
      <c r="H1261" t="s">
        <v>3967</v>
      </c>
      <c r="I1261">
        <v>5</v>
      </c>
      <c r="J1261">
        <v>104400</v>
      </c>
      <c r="L1261" t="s">
        <v>91</v>
      </c>
      <c r="M1261" s="164" t="s">
        <v>2876</v>
      </c>
      <c r="N1261" t="s">
        <v>99</v>
      </c>
      <c r="O1261" t="s">
        <v>94</v>
      </c>
      <c r="P1261" s="33">
        <v>46196.461111111108</v>
      </c>
      <c r="Q1261" s="33">
        <v>46237</v>
      </c>
      <c r="R1261" s="33">
        <v>46238</v>
      </c>
      <c r="S1261" s="33">
        <v>46246</v>
      </c>
      <c r="T1261" s="33">
        <v>46246</v>
      </c>
      <c r="U1261" s="33">
        <v>46246</v>
      </c>
      <c r="V1261" s="33">
        <v>46246</v>
      </c>
      <c r="Y1261">
        <v>6</v>
      </c>
      <c r="AB1261">
        <v>36</v>
      </c>
      <c r="AH1261" s="55">
        <f t="shared" si="276"/>
        <v>29</v>
      </c>
      <c r="AI1261" s="55" t="str">
        <f t="shared" si="277"/>
        <v>FALSO</v>
      </c>
      <c r="AJ1261" s="55">
        <f t="shared" si="278"/>
        <v>0</v>
      </c>
      <c r="AK1261" s="93">
        <f t="shared" si="279"/>
        <v>29</v>
      </c>
      <c r="AL1261" s="96" t="str">
        <f t="shared" si="280"/>
        <v/>
      </c>
      <c r="AM1261" s="93">
        <f t="shared" si="281"/>
        <v>6</v>
      </c>
      <c r="AN1261" s="96" t="b">
        <f t="shared" si="282"/>
        <v>1</v>
      </c>
      <c r="AO1261" s="93">
        <f t="shared" si="283"/>
        <v>1</v>
      </c>
      <c r="AP1261" s="96" t="str">
        <f t="shared" si="284"/>
        <v/>
      </c>
      <c r="AQ1261" s="93" t="str">
        <f t="shared" si="285"/>
        <v/>
      </c>
      <c r="AR1261" s="96" t="str">
        <f t="shared" si="286"/>
        <v/>
      </c>
      <c r="AS1261" s="93" t="str">
        <f t="shared" si="287"/>
        <v/>
      </c>
      <c r="AT1261" s="96" t="b">
        <f t="shared" si="288"/>
        <v>1</v>
      </c>
      <c r="AU1261" s="93" t="str">
        <f t="shared" si="289"/>
        <v>ARTSG-184</v>
      </c>
    </row>
    <row r="1262" spans="1:47" x14ac:dyDescent="0.3">
      <c r="A1262" t="s">
        <v>96</v>
      </c>
      <c r="B1262" s="164" t="s">
        <v>3968</v>
      </c>
      <c r="C1262" t="s">
        <v>3731</v>
      </c>
      <c r="D1262" t="s">
        <v>1151</v>
      </c>
      <c r="E1262" t="s">
        <v>90</v>
      </c>
      <c r="F1262" t="s">
        <v>3178</v>
      </c>
      <c r="G1262">
        <v>3</v>
      </c>
      <c r="H1262" t="s">
        <v>3969</v>
      </c>
      <c r="I1262">
        <v>3</v>
      </c>
      <c r="J1262">
        <v>122940</v>
      </c>
      <c r="L1262" t="s">
        <v>91</v>
      </c>
      <c r="M1262" s="164" t="s">
        <v>2876</v>
      </c>
      <c r="N1262" t="s">
        <v>99</v>
      </c>
      <c r="O1262" t="s">
        <v>94</v>
      </c>
      <c r="P1262" s="33">
        <v>46196.458333333336</v>
      </c>
      <c r="Q1262" s="33">
        <v>46223</v>
      </c>
      <c r="R1262" s="33">
        <v>46226</v>
      </c>
      <c r="S1262" s="33">
        <v>46234</v>
      </c>
      <c r="T1262" s="33">
        <v>46234</v>
      </c>
      <c r="U1262" s="33">
        <v>46234</v>
      </c>
      <c r="V1262" s="33">
        <v>46234</v>
      </c>
      <c r="Y1262">
        <v>6</v>
      </c>
      <c r="AB1262">
        <v>28</v>
      </c>
      <c r="AH1262" s="55">
        <f t="shared" si="276"/>
        <v>34.15</v>
      </c>
      <c r="AI1262" s="55" t="str">
        <f t="shared" si="277"/>
        <v>FALSO</v>
      </c>
      <c r="AJ1262" s="55">
        <f t="shared" si="278"/>
        <v>0</v>
      </c>
      <c r="AK1262" s="93">
        <f t="shared" si="279"/>
        <v>19</v>
      </c>
      <c r="AL1262" s="96" t="str">
        <f t="shared" si="280"/>
        <v/>
      </c>
      <c r="AM1262" s="93">
        <f t="shared" si="281"/>
        <v>6</v>
      </c>
      <c r="AN1262" s="96" t="b">
        <f t="shared" si="282"/>
        <v>1</v>
      </c>
      <c r="AO1262" s="93">
        <f t="shared" si="283"/>
        <v>1</v>
      </c>
      <c r="AP1262" s="96" t="str">
        <f t="shared" si="284"/>
        <v/>
      </c>
      <c r="AQ1262" s="93" t="str">
        <f t="shared" si="285"/>
        <v/>
      </c>
      <c r="AR1262" s="96" t="str">
        <f t="shared" si="286"/>
        <v/>
      </c>
      <c r="AS1262" s="93" t="str">
        <f t="shared" si="287"/>
        <v/>
      </c>
      <c r="AT1262" s="96" t="b">
        <f t="shared" si="288"/>
        <v>1</v>
      </c>
      <c r="AU1262" s="93" t="str">
        <f t="shared" si="289"/>
        <v>ARTSG-184</v>
      </c>
    </row>
    <row r="1263" spans="1:47" x14ac:dyDescent="0.3">
      <c r="A1263" t="s">
        <v>96</v>
      </c>
      <c r="B1263" s="164" t="s">
        <v>3970</v>
      </c>
      <c r="C1263" t="s">
        <v>3731</v>
      </c>
      <c r="D1263" t="s">
        <v>1151</v>
      </c>
      <c r="E1263" t="s">
        <v>90</v>
      </c>
      <c r="F1263" t="s">
        <v>3178</v>
      </c>
      <c r="G1263">
        <v>5</v>
      </c>
      <c r="H1263" t="s">
        <v>3971</v>
      </c>
      <c r="I1263">
        <v>3</v>
      </c>
      <c r="J1263">
        <v>232200</v>
      </c>
      <c r="L1263" t="s">
        <v>91</v>
      </c>
      <c r="M1263" s="164" t="s">
        <v>2876</v>
      </c>
      <c r="N1263" t="s">
        <v>99</v>
      </c>
      <c r="O1263" t="s">
        <v>94</v>
      </c>
      <c r="P1263" s="33">
        <v>46196.453472222223</v>
      </c>
      <c r="Q1263" s="33">
        <v>46223</v>
      </c>
      <c r="R1263" s="33">
        <v>46225</v>
      </c>
      <c r="S1263" s="33">
        <v>46231</v>
      </c>
      <c r="T1263" s="33">
        <v>46231</v>
      </c>
      <c r="U1263" s="33">
        <v>46232</v>
      </c>
      <c r="V1263" s="33">
        <v>46232</v>
      </c>
      <c r="Y1263">
        <v>4</v>
      </c>
      <c r="AB1263">
        <v>26</v>
      </c>
      <c r="AH1263" s="55">
        <f t="shared" si="276"/>
        <v>64.5</v>
      </c>
      <c r="AI1263" s="55" t="str">
        <f t="shared" si="277"/>
        <v>FALSO</v>
      </c>
      <c r="AJ1263" s="55">
        <f t="shared" si="278"/>
        <v>0</v>
      </c>
      <c r="AK1263" s="93">
        <f t="shared" si="279"/>
        <v>19</v>
      </c>
      <c r="AL1263" s="96" t="str">
        <f t="shared" si="280"/>
        <v/>
      </c>
      <c r="AM1263" s="93">
        <f t="shared" si="281"/>
        <v>4</v>
      </c>
      <c r="AN1263" s="96" t="b">
        <f t="shared" si="282"/>
        <v>1</v>
      </c>
      <c r="AO1263" s="93">
        <f t="shared" si="283"/>
        <v>1</v>
      </c>
      <c r="AP1263" s="96" t="str">
        <f t="shared" si="284"/>
        <v/>
      </c>
      <c r="AQ1263" s="93" t="str">
        <f t="shared" si="285"/>
        <v/>
      </c>
      <c r="AR1263" s="96" t="str">
        <f t="shared" si="286"/>
        <v/>
      </c>
      <c r="AS1263" s="93" t="str">
        <f t="shared" si="287"/>
        <v/>
      </c>
      <c r="AT1263" s="96" t="b">
        <f t="shared" si="288"/>
        <v>1</v>
      </c>
      <c r="AU1263" s="93" t="str">
        <f t="shared" si="289"/>
        <v>ARTSG-184</v>
      </c>
    </row>
    <row r="1264" spans="1:47" x14ac:dyDescent="0.3">
      <c r="A1264" t="s">
        <v>98</v>
      </c>
      <c r="B1264" s="164" t="s">
        <v>3972</v>
      </c>
      <c r="C1264" t="s">
        <v>3847</v>
      </c>
      <c r="D1264" t="s">
        <v>1151</v>
      </c>
      <c r="E1264" t="s">
        <v>132</v>
      </c>
      <c r="F1264" t="s">
        <v>3178</v>
      </c>
      <c r="G1264">
        <v>5</v>
      </c>
      <c r="H1264" t="s">
        <v>3973</v>
      </c>
      <c r="I1264">
        <v>5</v>
      </c>
      <c r="J1264">
        <v>176400</v>
      </c>
      <c r="L1264" t="s">
        <v>91</v>
      </c>
      <c r="M1264" s="164" t="s">
        <v>2876</v>
      </c>
      <c r="N1264" t="s">
        <v>99</v>
      </c>
      <c r="O1264" t="s">
        <v>94</v>
      </c>
      <c r="P1264" s="33">
        <v>46196.449305555558</v>
      </c>
      <c r="Q1264" s="33">
        <v>46209</v>
      </c>
      <c r="R1264" s="33">
        <v>46209</v>
      </c>
      <c r="S1264" s="33">
        <v>46219</v>
      </c>
      <c r="T1264" s="33">
        <v>46219</v>
      </c>
      <c r="U1264" s="33">
        <v>46220</v>
      </c>
      <c r="V1264" s="33">
        <v>46220</v>
      </c>
      <c r="W1264" s="33">
        <v>46282</v>
      </c>
      <c r="Y1264">
        <v>8</v>
      </c>
      <c r="Z1264">
        <v>1</v>
      </c>
      <c r="AB1264">
        <v>18</v>
      </c>
      <c r="AC1264">
        <v>62</v>
      </c>
      <c r="AH1264" s="55">
        <f t="shared" si="276"/>
        <v>49</v>
      </c>
      <c r="AI1264" s="55" t="str">
        <f t="shared" si="277"/>
        <v>FALSO</v>
      </c>
      <c r="AJ1264" s="55">
        <f t="shared" si="278"/>
        <v>0</v>
      </c>
      <c r="AK1264" s="93">
        <f t="shared" si="279"/>
        <v>9</v>
      </c>
      <c r="AL1264" s="96" t="str">
        <f t="shared" si="280"/>
        <v/>
      </c>
      <c r="AM1264" s="93">
        <f t="shared" si="281"/>
        <v>8</v>
      </c>
      <c r="AN1264" s="96" t="b">
        <f t="shared" si="282"/>
        <v>1</v>
      </c>
      <c r="AO1264" s="93">
        <f t="shared" si="283"/>
        <v>1</v>
      </c>
      <c r="AP1264" s="96" t="b">
        <f t="shared" si="284"/>
        <v>1</v>
      </c>
      <c r="AQ1264" s="93">
        <f t="shared" si="285"/>
        <v>44</v>
      </c>
      <c r="AR1264" s="96" t="str">
        <f t="shared" si="286"/>
        <v/>
      </c>
      <c r="AS1264" s="93">
        <f t="shared" si="287"/>
        <v>62</v>
      </c>
      <c r="AT1264" s="96" t="b">
        <f t="shared" si="288"/>
        <v>1</v>
      </c>
      <c r="AU1264" s="93" t="str">
        <f t="shared" si="289"/>
        <v>ARTSG-184</v>
      </c>
    </row>
    <row r="1265" spans="1:47" x14ac:dyDescent="0.3">
      <c r="A1265" t="s">
        <v>95</v>
      </c>
      <c r="B1265" s="164" t="s">
        <v>3974</v>
      </c>
      <c r="C1265" t="s">
        <v>3847</v>
      </c>
      <c r="D1265" t="s">
        <v>1151</v>
      </c>
      <c r="E1265" t="s">
        <v>132</v>
      </c>
      <c r="F1265" t="s">
        <v>3178</v>
      </c>
      <c r="G1265">
        <v>5</v>
      </c>
      <c r="H1265" t="s">
        <v>3975</v>
      </c>
      <c r="I1265">
        <v>5</v>
      </c>
      <c r="J1265">
        <v>129600</v>
      </c>
      <c r="L1265" t="s">
        <v>91</v>
      </c>
      <c r="M1265" s="164" t="s">
        <v>3187</v>
      </c>
      <c r="N1265" t="s">
        <v>99</v>
      </c>
      <c r="O1265" t="s">
        <v>94</v>
      </c>
      <c r="P1265" s="33">
        <v>46195.68472222222</v>
      </c>
      <c r="Q1265" s="33">
        <v>46209</v>
      </c>
      <c r="R1265" s="33">
        <v>46209</v>
      </c>
      <c r="S1265" s="33">
        <v>46216</v>
      </c>
      <c r="T1265" s="33">
        <v>46216</v>
      </c>
      <c r="U1265" s="33">
        <v>46216</v>
      </c>
      <c r="V1265" s="33">
        <v>46216</v>
      </c>
      <c r="W1265" s="33">
        <v>46257</v>
      </c>
      <c r="Y1265">
        <v>5</v>
      </c>
      <c r="AB1265">
        <v>15</v>
      </c>
      <c r="AC1265">
        <v>45</v>
      </c>
      <c r="AH1265" s="55">
        <f t="shared" si="276"/>
        <v>36</v>
      </c>
      <c r="AI1265" s="55" t="str">
        <f t="shared" si="277"/>
        <v>FALSO</v>
      </c>
      <c r="AJ1265" s="55">
        <f t="shared" si="278"/>
        <v>0</v>
      </c>
      <c r="AK1265" s="93">
        <f t="shared" si="279"/>
        <v>10</v>
      </c>
      <c r="AL1265" s="96" t="str">
        <f t="shared" si="280"/>
        <v/>
      </c>
      <c r="AM1265" s="93">
        <f t="shared" si="281"/>
        <v>5</v>
      </c>
      <c r="AN1265" s="96" t="b">
        <f t="shared" si="282"/>
        <v>1</v>
      </c>
      <c r="AO1265" s="93">
        <f t="shared" si="283"/>
        <v>1</v>
      </c>
      <c r="AP1265" s="96" t="str">
        <f t="shared" si="284"/>
        <v/>
      </c>
      <c r="AQ1265" s="93">
        <f t="shared" si="285"/>
        <v>29</v>
      </c>
      <c r="AR1265" s="96" t="str">
        <f t="shared" si="286"/>
        <v/>
      </c>
      <c r="AS1265" s="93">
        <f t="shared" si="287"/>
        <v>44</v>
      </c>
      <c r="AT1265" s="96" t="b">
        <f t="shared" si="288"/>
        <v>0</v>
      </c>
      <c r="AU1265" s="93" t="str">
        <f t="shared" si="289"/>
        <v>SGGU-5187</v>
      </c>
    </row>
    <row r="1266" spans="1:47" x14ac:dyDescent="0.3">
      <c r="A1266" t="s">
        <v>96</v>
      </c>
      <c r="B1266" s="164" t="s">
        <v>3976</v>
      </c>
      <c r="C1266" t="s">
        <v>3847</v>
      </c>
      <c r="D1266" t="s">
        <v>1151</v>
      </c>
      <c r="E1266" t="s">
        <v>90</v>
      </c>
      <c r="F1266" t="s">
        <v>3178</v>
      </c>
      <c r="G1266">
        <v>1</v>
      </c>
      <c r="H1266" t="s">
        <v>3977</v>
      </c>
      <c r="I1266">
        <v>1</v>
      </c>
      <c r="J1266">
        <v>25200</v>
      </c>
      <c r="L1266" t="s">
        <v>91</v>
      </c>
      <c r="M1266" s="164" t="s">
        <v>1149</v>
      </c>
      <c r="N1266" t="s">
        <v>99</v>
      </c>
      <c r="O1266" t="s">
        <v>94</v>
      </c>
      <c r="P1266" s="33">
        <v>46191.581944444442</v>
      </c>
      <c r="Q1266" s="33">
        <v>46209</v>
      </c>
      <c r="R1266" s="33">
        <v>46218</v>
      </c>
      <c r="S1266" s="33">
        <v>46220</v>
      </c>
      <c r="T1266" s="33">
        <v>46220</v>
      </c>
      <c r="U1266" s="33">
        <v>46220</v>
      </c>
      <c r="V1266" s="33">
        <v>46220</v>
      </c>
      <c r="Y1266">
        <v>2</v>
      </c>
      <c r="AB1266">
        <v>21</v>
      </c>
      <c r="AH1266" s="55">
        <f t="shared" si="276"/>
        <v>7</v>
      </c>
      <c r="AI1266" s="55" t="str">
        <f t="shared" si="277"/>
        <v>FALSO</v>
      </c>
      <c r="AJ1266" s="55">
        <f t="shared" si="278"/>
        <v>0</v>
      </c>
      <c r="AK1266" s="93">
        <f t="shared" si="279"/>
        <v>12</v>
      </c>
      <c r="AL1266" s="96" t="str">
        <f t="shared" si="280"/>
        <v/>
      </c>
      <c r="AM1266" s="93">
        <f t="shared" si="281"/>
        <v>2</v>
      </c>
      <c r="AN1266" s="96" t="b">
        <f t="shared" si="282"/>
        <v>1</v>
      </c>
      <c r="AO1266" s="93">
        <f t="shared" si="283"/>
        <v>1</v>
      </c>
      <c r="AP1266" s="96" t="str">
        <f t="shared" si="284"/>
        <v/>
      </c>
      <c r="AQ1266" s="93" t="str">
        <f t="shared" si="285"/>
        <v/>
      </c>
      <c r="AR1266" s="96" t="str">
        <f t="shared" si="286"/>
        <v/>
      </c>
      <c r="AS1266" s="93" t="str">
        <f t="shared" si="287"/>
        <v/>
      </c>
      <c r="AT1266" s="96" t="b">
        <f t="shared" si="288"/>
        <v>1</v>
      </c>
      <c r="AU1266" s="93" t="str">
        <f t="shared" si="289"/>
        <v>ARTPT-669</v>
      </c>
    </row>
    <row r="1267" spans="1:47" x14ac:dyDescent="0.3">
      <c r="A1267" t="s">
        <v>97</v>
      </c>
      <c r="B1267" s="164" t="s">
        <v>3978</v>
      </c>
      <c r="C1267" t="s">
        <v>3181</v>
      </c>
      <c r="D1267" t="s">
        <v>1151</v>
      </c>
      <c r="E1267" t="s">
        <v>90</v>
      </c>
      <c r="F1267" t="s">
        <v>3178</v>
      </c>
      <c r="G1267">
        <v>3</v>
      </c>
      <c r="H1267" t="s">
        <v>3979</v>
      </c>
      <c r="I1267">
        <v>3</v>
      </c>
      <c r="L1267" t="s">
        <v>91</v>
      </c>
      <c r="N1267" t="s">
        <v>99</v>
      </c>
      <c r="O1267" t="s">
        <v>94</v>
      </c>
      <c r="P1267" s="33">
        <v>46191.502083333333</v>
      </c>
      <c r="Q1267" s="33">
        <v>46279</v>
      </c>
      <c r="AD1267" t="s">
        <v>89</v>
      </c>
      <c r="AH1267" s="55" t="str">
        <f t="shared" si="276"/>
        <v/>
      </c>
      <c r="AI1267" s="55" t="str">
        <f t="shared" si="277"/>
        <v>FALSO</v>
      </c>
      <c r="AJ1267" s="55">
        <f t="shared" si="278"/>
        <v>0</v>
      </c>
      <c r="AK1267" s="93">
        <f t="shared" si="279"/>
        <v>62</v>
      </c>
      <c r="AL1267" s="96" t="str">
        <f t="shared" si="280"/>
        <v/>
      </c>
      <c r="AM1267" s="93" t="str">
        <f t="shared" si="281"/>
        <v/>
      </c>
      <c r="AN1267" s="96" t="str">
        <f t="shared" si="282"/>
        <v/>
      </c>
      <c r="AO1267" s="93" t="str">
        <f t="shared" si="283"/>
        <v/>
      </c>
      <c r="AP1267" s="96" t="str">
        <f t="shared" si="284"/>
        <v/>
      </c>
      <c r="AQ1267" s="93" t="str">
        <f t="shared" si="285"/>
        <v/>
      </c>
      <c r="AR1267" s="96" t="str">
        <f t="shared" si="286"/>
        <v/>
      </c>
      <c r="AS1267" s="93" t="str">
        <f t="shared" si="287"/>
        <v/>
      </c>
      <c r="AT1267" s="96" t="str">
        <f t="shared" si="288"/>
        <v/>
      </c>
      <c r="AU1267" s="93" t="str">
        <f t="shared" si="289"/>
        <v/>
      </c>
    </row>
    <row r="1268" spans="1:47" x14ac:dyDescent="0.3">
      <c r="A1268" t="s">
        <v>97</v>
      </c>
      <c r="B1268" s="164" t="s">
        <v>3980</v>
      </c>
      <c r="C1268" t="s">
        <v>3291</v>
      </c>
      <c r="D1268" t="s">
        <v>1151</v>
      </c>
      <c r="E1268" t="s">
        <v>90</v>
      </c>
      <c r="F1268" t="s">
        <v>3178</v>
      </c>
      <c r="G1268">
        <v>1</v>
      </c>
      <c r="H1268" t="s">
        <v>3979</v>
      </c>
      <c r="I1268">
        <v>3</v>
      </c>
      <c r="L1268" t="s">
        <v>91</v>
      </c>
      <c r="N1268" t="s">
        <v>99</v>
      </c>
      <c r="O1268" t="s">
        <v>94</v>
      </c>
      <c r="P1268" s="33">
        <v>46191.501388888886</v>
      </c>
      <c r="Q1268" s="33">
        <v>46265</v>
      </c>
      <c r="AD1268" t="s">
        <v>89</v>
      </c>
      <c r="AH1268" s="55" t="str">
        <f t="shared" si="276"/>
        <v/>
      </c>
      <c r="AI1268" s="55" t="str">
        <f t="shared" si="277"/>
        <v>FALSO</v>
      </c>
      <c r="AJ1268" s="55">
        <f t="shared" si="278"/>
        <v>0</v>
      </c>
      <c r="AK1268" s="93">
        <f t="shared" si="279"/>
        <v>52</v>
      </c>
      <c r="AL1268" s="96" t="str">
        <f t="shared" si="280"/>
        <v/>
      </c>
      <c r="AM1268" s="93" t="str">
        <f t="shared" si="281"/>
        <v/>
      </c>
      <c r="AN1268" s="96" t="str">
        <f t="shared" si="282"/>
        <v/>
      </c>
      <c r="AO1268" s="93" t="str">
        <f t="shared" si="283"/>
        <v/>
      </c>
      <c r="AP1268" s="96" t="str">
        <f t="shared" si="284"/>
        <v/>
      </c>
      <c r="AQ1268" s="93" t="str">
        <f t="shared" si="285"/>
        <v/>
      </c>
      <c r="AR1268" s="96" t="str">
        <f t="shared" si="286"/>
        <v/>
      </c>
      <c r="AS1268" s="93" t="str">
        <f t="shared" si="287"/>
        <v/>
      </c>
      <c r="AT1268" s="96" t="str">
        <f t="shared" si="288"/>
        <v/>
      </c>
      <c r="AU1268" s="93" t="str">
        <f t="shared" si="289"/>
        <v/>
      </c>
    </row>
    <row r="1269" spans="1:47" x14ac:dyDescent="0.3">
      <c r="A1269" t="s">
        <v>97</v>
      </c>
      <c r="B1269" s="164" t="s">
        <v>3981</v>
      </c>
      <c r="C1269" t="s">
        <v>3564</v>
      </c>
      <c r="D1269" t="s">
        <v>1151</v>
      </c>
      <c r="E1269" t="s">
        <v>90</v>
      </c>
      <c r="F1269" t="s">
        <v>3178</v>
      </c>
      <c r="G1269">
        <v>3</v>
      </c>
      <c r="H1269" t="s">
        <v>3979</v>
      </c>
      <c r="I1269">
        <v>5</v>
      </c>
      <c r="L1269" t="s">
        <v>91</v>
      </c>
      <c r="N1269" t="s">
        <v>99</v>
      </c>
      <c r="O1269" t="s">
        <v>94</v>
      </c>
      <c r="P1269" s="33">
        <v>46191.5</v>
      </c>
      <c r="Q1269" s="33">
        <v>46237</v>
      </c>
      <c r="AD1269" t="s">
        <v>89</v>
      </c>
      <c r="AH1269" s="55" t="str">
        <f t="shared" si="276"/>
        <v/>
      </c>
      <c r="AI1269" s="55" t="str">
        <f t="shared" si="277"/>
        <v>FALSO</v>
      </c>
      <c r="AJ1269" s="55">
        <f t="shared" si="278"/>
        <v>0</v>
      </c>
      <c r="AK1269" s="93">
        <f t="shared" si="279"/>
        <v>32</v>
      </c>
      <c r="AL1269" s="96" t="str">
        <f t="shared" si="280"/>
        <v/>
      </c>
      <c r="AM1269" s="93" t="str">
        <f t="shared" si="281"/>
        <v/>
      </c>
      <c r="AN1269" s="96" t="str">
        <f t="shared" si="282"/>
        <v/>
      </c>
      <c r="AO1269" s="93" t="str">
        <f t="shared" si="283"/>
        <v/>
      </c>
      <c r="AP1269" s="96" t="str">
        <f t="shared" si="284"/>
        <v/>
      </c>
      <c r="AQ1269" s="93" t="str">
        <f t="shared" si="285"/>
        <v/>
      </c>
      <c r="AR1269" s="96" t="str">
        <f t="shared" si="286"/>
        <v/>
      </c>
      <c r="AS1269" s="93" t="str">
        <f t="shared" si="287"/>
        <v/>
      </c>
      <c r="AT1269" s="96" t="str">
        <f t="shared" si="288"/>
        <v/>
      </c>
      <c r="AU1269" s="93" t="str">
        <f t="shared" si="289"/>
        <v/>
      </c>
    </row>
    <row r="1270" spans="1:47" x14ac:dyDescent="0.3">
      <c r="A1270" t="s">
        <v>97</v>
      </c>
      <c r="B1270" s="164" t="s">
        <v>3982</v>
      </c>
      <c r="C1270" t="s">
        <v>3439</v>
      </c>
      <c r="D1270" t="s">
        <v>1151</v>
      </c>
      <c r="E1270" t="s">
        <v>90</v>
      </c>
      <c r="F1270" t="s">
        <v>3178</v>
      </c>
      <c r="G1270">
        <v>1</v>
      </c>
      <c r="H1270" t="s">
        <v>3979</v>
      </c>
      <c r="I1270">
        <v>3</v>
      </c>
      <c r="L1270" t="s">
        <v>91</v>
      </c>
      <c r="N1270" t="s">
        <v>99</v>
      </c>
      <c r="O1270" t="s">
        <v>94</v>
      </c>
      <c r="P1270" s="33">
        <v>46191.499305555553</v>
      </c>
      <c r="Q1270" s="33">
        <v>46251</v>
      </c>
      <c r="AD1270" t="s">
        <v>89</v>
      </c>
      <c r="AH1270" s="55" t="str">
        <f t="shared" si="276"/>
        <v/>
      </c>
      <c r="AI1270" s="55" t="str">
        <f t="shared" si="277"/>
        <v>FALSO</v>
      </c>
      <c r="AJ1270" s="55">
        <f t="shared" si="278"/>
        <v>0</v>
      </c>
      <c r="AK1270" s="93">
        <f t="shared" si="279"/>
        <v>42</v>
      </c>
      <c r="AL1270" s="96" t="str">
        <f t="shared" si="280"/>
        <v/>
      </c>
      <c r="AM1270" s="93" t="str">
        <f t="shared" si="281"/>
        <v/>
      </c>
      <c r="AN1270" s="96" t="str">
        <f t="shared" si="282"/>
        <v/>
      </c>
      <c r="AO1270" s="93" t="str">
        <f t="shared" si="283"/>
        <v/>
      </c>
      <c r="AP1270" s="96" t="str">
        <f t="shared" si="284"/>
        <v/>
      </c>
      <c r="AQ1270" s="93" t="str">
        <f t="shared" si="285"/>
        <v/>
      </c>
      <c r="AR1270" s="96" t="str">
        <f t="shared" si="286"/>
        <v/>
      </c>
      <c r="AS1270" s="93" t="str">
        <f t="shared" si="287"/>
        <v/>
      </c>
      <c r="AT1270" s="96" t="str">
        <f t="shared" si="288"/>
        <v/>
      </c>
      <c r="AU1270" s="93" t="str">
        <f t="shared" si="289"/>
        <v/>
      </c>
    </row>
    <row r="1271" spans="1:47" x14ac:dyDescent="0.3">
      <c r="A1271" t="s">
        <v>97</v>
      </c>
      <c r="B1271" s="164" t="s">
        <v>3983</v>
      </c>
      <c r="C1271" t="s">
        <v>3731</v>
      </c>
      <c r="D1271" t="s">
        <v>1151</v>
      </c>
      <c r="E1271" t="s">
        <v>90</v>
      </c>
      <c r="F1271" t="s">
        <v>3178</v>
      </c>
      <c r="G1271">
        <v>3</v>
      </c>
      <c r="H1271" t="s">
        <v>3979</v>
      </c>
      <c r="I1271">
        <v>3</v>
      </c>
      <c r="L1271" t="s">
        <v>91</v>
      </c>
      <c r="N1271" t="s">
        <v>99</v>
      </c>
      <c r="O1271" t="s">
        <v>94</v>
      </c>
      <c r="P1271" s="33">
        <v>46191.498611111114</v>
      </c>
      <c r="Q1271" s="33">
        <v>46223</v>
      </c>
      <c r="AD1271" t="s">
        <v>89</v>
      </c>
      <c r="AH1271" s="55" t="str">
        <f t="shared" si="276"/>
        <v/>
      </c>
      <c r="AI1271" s="55" t="str">
        <f t="shared" si="277"/>
        <v>FALSO</v>
      </c>
      <c r="AJ1271" s="55">
        <f t="shared" si="278"/>
        <v>0</v>
      </c>
      <c r="AK1271" s="93">
        <f t="shared" si="279"/>
        <v>22</v>
      </c>
      <c r="AL1271" s="96" t="str">
        <f t="shared" si="280"/>
        <v/>
      </c>
      <c r="AM1271" s="93" t="str">
        <f t="shared" si="281"/>
        <v/>
      </c>
      <c r="AN1271" s="96" t="str">
        <f t="shared" si="282"/>
        <v/>
      </c>
      <c r="AO1271" s="93" t="str">
        <f t="shared" si="283"/>
        <v/>
      </c>
      <c r="AP1271" s="96" t="str">
        <f t="shared" si="284"/>
        <v/>
      </c>
      <c r="AQ1271" s="93" t="str">
        <f t="shared" si="285"/>
        <v/>
      </c>
      <c r="AR1271" s="96" t="str">
        <f t="shared" si="286"/>
        <v/>
      </c>
      <c r="AS1271" s="93" t="str">
        <f t="shared" si="287"/>
        <v/>
      </c>
      <c r="AT1271" s="96" t="str">
        <f t="shared" si="288"/>
        <v/>
      </c>
      <c r="AU1271" s="93" t="str">
        <f t="shared" si="289"/>
        <v/>
      </c>
    </row>
    <row r="1272" spans="1:47" x14ac:dyDescent="0.3">
      <c r="A1272" t="s">
        <v>97</v>
      </c>
      <c r="B1272" s="164" t="s">
        <v>3984</v>
      </c>
      <c r="C1272" t="s">
        <v>3847</v>
      </c>
      <c r="D1272" t="s">
        <v>1151</v>
      </c>
      <c r="E1272" t="s">
        <v>90</v>
      </c>
      <c r="F1272" t="s">
        <v>3178</v>
      </c>
      <c r="G1272">
        <v>7</v>
      </c>
      <c r="H1272" t="s">
        <v>3979</v>
      </c>
      <c r="I1272">
        <v>3</v>
      </c>
      <c r="L1272" t="s">
        <v>91</v>
      </c>
      <c r="N1272" t="s">
        <v>99</v>
      </c>
      <c r="O1272" t="s">
        <v>94</v>
      </c>
      <c r="P1272" s="33">
        <v>46191.498611111114</v>
      </c>
      <c r="Q1272" s="33">
        <v>46209</v>
      </c>
      <c r="AD1272" t="s">
        <v>89</v>
      </c>
      <c r="AH1272" s="55" t="str">
        <f t="shared" si="276"/>
        <v/>
      </c>
      <c r="AI1272" s="55" t="str">
        <f t="shared" si="277"/>
        <v>FALSO</v>
      </c>
      <c r="AJ1272" s="55">
        <f t="shared" si="278"/>
        <v>0</v>
      </c>
      <c r="AK1272" s="93">
        <f t="shared" si="279"/>
        <v>12</v>
      </c>
      <c r="AL1272" s="96" t="str">
        <f t="shared" si="280"/>
        <v/>
      </c>
      <c r="AM1272" s="93" t="str">
        <f t="shared" si="281"/>
        <v/>
      </c>
      <c r="AN1272" s="96" t="str">
        <f t="shared" si="282"/>
        <v/>
      </c>
      <c r="AO1272" s="93" t="str">
        <f t="shared" si="283"/>
        <v/>
      </c>
      <c r="AP1272" s="96" t="str">
        <f t="shared" si="284"/>
        <v/>
      </c>
      <c r="AQ1272" s="93" t="str">
        <f t="shared" si="285"/>
        <v/>
      </c>
      <c r="AR1272" s="96" t="str">
        <f t="shared" si="286"/>
        <v/>
      </c>
      <c r="AS1272" s="93" t="str">
        <f t="shared" si="287"/>
        <v/>
      </c>
      <c r="AT1272" s="96" t="str">
        <f t="shared" si="288"/>
        <v/>
      </c>
      <c r="AU1272" s="93" t="str">
        <f t="shared" si="289"/>
        <v/>
      </c>
    </row>
    <row r="1273" spans="1:47" x14ac:dyDescent="0.3">
      <c r="A1273" t="s">
        <v>97</v>
      </c>
      <c r="B1273" s="164" t="s">
        <v>3985</v>
      </c>
      <c r="C1273" t="s">
        <v>3181</v>
      </c>
      <c r="D1273" t="s">
        <v>1151</v>
      </c>
      <c r="E1273" t="s">
        <v>90</v>
      </c>
      <c r="F1273" t="s">
        <v>3178</v>
      </c>
      <c r="G1273">
        <v>5</v>
      </c>
      <c r="H1273" t="s">
        <v>3986</v>
      </c>
      <c r="I1273">
        <v>8</v>
      </c>
      <c r="L1273" t="s">
        <v>91</v>
      </c>
      <c r="N1273" t="s">
        <v>99</v>
      </c>
      <c r="O1273" t="s">
        <v>94</v>
      </c>
      <c r="P1273" s="33">
        <v>46191.484722222223</v>
      </c>
      <c r="Q1273" s="33">
        <v>46279</v>
      </c>
      <c r="AD1273" t="s">
        <v>84</v>
      </c>
      <c r="AH1273" s="55" t="str">
        <f t="shared" si="276"/>
        <v/>
      </c>
      <c r="AI1273" s="55" t="str">
        <f t="shared" si="277"/>
        <v>FALSO</v>
      </c>
      <c r="AJ1273" s="55">
        <f t="shared" si="278"/>
        <v>0</v>
      </c>
      <c r="AK1273" s="93">
        <f t="shared" si="279"/>
        <v>62</v>
      </c>
      <c r="AL1273" s="96" t="str">
        <f t="shared" si="280"/>
        <v/>
      </c>
      <c r="AM1273" s="93" t="str">
        <f t="shared" si="281"/>
        <v/>
      </c>
      <c r="AN1273" s="96" t="str">
        <f t="shared" si="282"/>
        <v/>
      </c>
      <c r="AO1273" s="93" t="str">
        <f t="shared" si="283"/>
        <v/>
      </c>
      <c r="AP1273" s="96" t="str">
        <f t="shared" si="284"/>
        <v/>
      </c>
      <c r="AQ1273" s="93" t="str">
        <f t="shared" si="285"/>
        <v/>
      </c>
      <c r="AR1273" s="96" t="str">
        <f t="shared" si="286"/>
        <v/>
      </c>
      <c r="AS1273" s="93" t="str">
        <f t="shared" si="287"/>
        <v/>
      </c>
      <c r="AT1273" s="96" t="str">
        <f t="shared" si="288"/>
        <v/>
      </c>
      <c r="AU1273" s="93" t="str">
        <f t="shared" si="289"/>
        <v/>
      </c>
    </row>
    <row r="1274" spans="1:47" x14ac:dyDescent="0.3">
      <c r="A1274" t="s">
        <v>97</v>
      </c>
      <c r="B1274" s="164" t="s">
        <v>3987</v>
      </c>
      <c r="C1274" t="s">
        <v>3291</v>
      </c>
      <c r="D1274" t="s">
        <v>1151</v>
      </c>
      <c r="E1274" t="s">
        <v>90</v>
      </c>
      <c r="F1274" t="s">
        <v>3178</v>
      </c>
      <c r="G1274">
        <v>14</v>
      </c>
      <c r="H1274" t="s">
        <v>3986</v>
      </c>
      <c r="I1274">
        <v>8</v>
      </c>
      <c r="L1274" t="s">
        <v>91</v>
      </c>
      <c r="N1274" t="s">
        <v>99</v>
      </c>
      <c r="O1274" t="s">
        <v>94</v>
      </c>
      <c r="P1274" s="33">
        <v>46191.484027777777</v>
      </c>
      <c r="Q1274" s="33">
        <v>46265</v>
      </c>
      <c r="AD1274" t="s">
        <v>84</v>
      </c>
      <c r="AH1274" s="55" t="str">
        <f t="shared" si="276"/>
        <v/>
      </c>
      <c r="AI1274" s="55" t="str">
        <f t="shared" si="277"/>
        <v>FALSO</v>
      </c>
      <c r="AJ1274" s="55">
        <f t="shared" si="278"/>
        <v>0</v>
      </c>
      <c r="AK1274" s="93">
        <f t="shared" si="279"/>
        <v>52</v>
      </c>
      <c r="AL1274" s="96" t="str">
        <f t="shared" si="280"/>
        <v/>
      </c>
      <c r="AM1274" s="93" t="str">
        <f t="shared" si="281"/>
        <v/>
      </c>
      <c r="AN1274" s="96" t="str">
        <f t="shared" si="282"/>
        <v/>
      </c>
      <c r="AO1274" s="93" t="str">
        <f t="shared" si="283"/>
        <v/>
      </c>
      <c r="AP1274" s="96" t="str">
        <f t="shared" si="284"/>
        <v/>
      </c>
      <c r="AQ1274" s="93" t="str">
        <f t="shared" si="285"/>
        <v/>
      </c>
      <c r="AR1274" s="96" t="str">
        <f t="shared" si="286"/>
        <v/>
      </c>
      <c r="AS1274" s="93" t="str">
        <f t="shared" si="287"/>
        <v/>
      </c>
      <c r="AT1274" s="96" t="str">
        <f t="shared" si="288"/>
        <v/>
      </c>
      <c r="AU1274" s="93" t="str">
        <f t="shared" si="289"/>
        <v/>
      </c>
    </row>
    <row r="1275" spans="1:47" x14ac:dyDescent="0.3">
      <c r="A1275" t="s">
        <v>97</v>
      </c>
      <c r="B1275" s="164" t="s">
        <v>3988</v>
      </c>
      <c r="C1275" t="s">
        <v>3439</v>
      </c>
      <c r="D1275" t="s">
        <v>1151</v>
      </c>
      <c r="E1275" t="s">
        <v>90</v>
      </c>
      <c r="F1275" t="s">
        <v>3178</v>
      </c>
      <c r="G1275">
        <v>8</v>
      </c>
      <c r="H1275" t="s">
        <v>3986</v>
      </c>
      <c r="I1275">
        <v>8</v>
      </c>
      <c r="L1275" t="s">
        <v>91</v>
      </c>
      <c r="N1275" t="s">
        <v>99</v>
      </c>
      <c r="O1275" t="s">
        <v>94</v>
      </c>
      <c r="P1275" s="33">
        <v>46191.48333333333</v>
      </c>
      <c r="Q1275" s="33">
        <v>46251</v>
      </c>
      <c r="AD1275" t="s">
        <v>84</v>
      </c>
      <c r="AH1275" s="55" t="str">
        <f t="shared" si="276"/>
        <v/>
      </c>
      <c r="AI1275" s="55" t="str">
        <f t="shared" si="277"/>
        <v>FALSO</v>
      </c>
      <c r="AJ1275" s="55">
        <f t="shared" si="278"/>
        <v>0</v>
      </c>
      <c r="AK1275" s="93">
        <f t="shared" si="279"/>
        <v>42</v>
      </c>
      <c r="AL1275" s="96" t="str">
        <f t="shared" si="280"/>
        <v/>
      </c>
      <c r="AM1275" s="93" t="str">
        <f t="shared" si="281"/>
        <v/>
      </c>
      <c r="AN1275" s="96" t="str">
        <f t="shared" si="282"/>
        <v/>
      </c>
      <c r="AO1275" s="93" t="str">
        <f t="shared" si="283"/>
        <v/>
      </c>
      <c r="AP1275" s="96" t="str">
        <f t="shared" si="284"/>
        <v/>
      </c>
      <c r="AQ1275" s="93" t="str">
        <f t="shared" si="285"/>
        <v/>
      </c>
      <c r="AR1275" s="96" t="str">
        <f t="shared" si="286"/>
        <v/>
      </c>
      <c r="AS1275" s="93" t="str">
        <f t="shared" si="287"/>
        <v/>
      </c>
      <c r="AT1275" s="96" t="str">
        <f t="shared" si="288"/>
        <v/>
      </c>
      <c r="AU1275" s="93" t="str">
        <f t="shared" si="289"/>
        <v/>
      </c>
    </row>
    <row r="1276" spans="1:47" x14ac:dyDescent="0.3">
      <c r="A1276" t="s">
        <v>97</v>
      </c>
      <c r="B1276" s="164" t="s">
        <v>3989</v>
      </c>
      <c r="C1276" t="s">
        <v>3564</v>
      </c>
      <c r="D1276" t="s">
        <v>1151</v>
      </c>
      <c r="E1276" t="s">
        <v>90</v>
      </c>
      <c r="F1276" t="s">
        <v>3178</v>
      </c>
      <c r="G1276">
        <v>11</v>
      </c>
      <c r="H1276" t="s">
        <v>3986</v>
      </c>
      <c r="I1276">
        <v>8</v>
      </c>
      <c r="L1276" t="s">
        <v>91</v>
      </c>
      <c r="N1276" t="s">
        <v>99</v>
      </c>
      <c r="O1276" t="s">
        <v>94</v>
      </c>
      <c r="P1276" s="33">
        <v>46191.482638888891</v>
      </c>
      <c r="Q1276" s="33">
        <v>46237</v>
      </c>
      <c r="AD1276" t="s">
        <v>84</v>
      </c>
      <c r="AH1276" s="55" t="str">
        <f t="shared" si="276"/>
        <v/>
      </c>
      <c r="AI1276" s="55" t="str">
        <f t="shared" si="277"/>
        <v>FALSO</v>
      </c>
      <c r="AJ1276" s="55">
        <f t="shared" si="278"/>
        <v>0</v>
      </c>
      <c r="AK1276" s="93">
        <f t="shared" si="279"/>
        <v>32</v>
      </c>
      <c r="AL1276" s="96" t="str">
        <f t="shared" si="280"/>
        <v/>
      </c>
      <c r="AM1276" s="93" t="str">
        <f t="shared" si="281"/>
        <v/>
      </c>
      <c r="AN1276" s="96" t="str">
        <f t="shared" si="282"/>
        <v/>
      </c>
      <c r="AO1276" s="93" t="str">
        <f t="shared" si="283"/>
        <v/>
      </c>
      <c r="AP1276" s="96" t="str">
        <f t="shared" si="284"/>
        <v/>
      </c>
      <c r="AQ1276" s="93" t="str">
        <f t="shared" si="285"/>
        <v/>
      </c>
      <c r="AR1276" s="96" t="str">
        <f t="shared" si="286"/>
        <v/>
      </c>
      <c r="AS1276" s="93" t="str">
        <f t="shared" si="287"/>
        <v/>
      </c>
      <c r="AT1276" s="96" t="str">
        <f t="shared" si="288"/>
        <v/>
      </c>
      <c r="AU1276" s="93" t="str">
        <f t="shared" si="289"/>
        <v/>
      </c>
    </row>
    <row r="1277" spans="1:47" x14ac:dyDescent="0.3">
      <c r="A1277" t="s">
        <v>97</v>
      </c>
      <c r="B1277" s="164" t="s">
        <v>3990</v>
      </c>
      <c r="C1277" t="s">
        <v>3731</v>
      </c>
      <c r="D1277" t="s">
        <v>1151</v>
      </c>
      <c r="E1277" t="s">
        <v>90</v>
      </c>
      <c r="F1277" t="s">
        <v>3178</v>
      </c>
      <c r="G1277">
        <v>5</v>
      </c>
      <c r="H1277" t="s">
        <v>3986</v>
      </c>
      <c r="I1277">
        <v>8</v>
      </c>
      <c r="L1277" t="s">
        <v>91</v>
      </c>
      <c r="N1277" t="s">
        <v>99</v>
      </c>
      <c r="O1277" t="s">
        <v>94</v>
      </c>
      <c r="P1277" s="33">
        <v>46191.481944444444</v>
      </c>
      <c r="Q1277" s="33">
        <v>46223</v>
      </c>
      <c r="AD1277" t="s">
        <v>84</v>
      </c>
      <c r="AH1277" s="55" t="str">
        <f t="shared" si="276"/>
        <v/>
      </c>
      <c r="AI1277" s="55" t="str">
        <f t="shared" si="277"/>
        <v>FALSO</v>
      </c>
      <c r="AJ1277" s="55">
        <f t="shared" si="278"/>
        <v>0</v>
      </c>
      <c r="AK1277" s="93">
        <f t="shared" si="279"/>
        <v>22</v>
      </c>
      <c r="AL1277" s="96" t="str">
        <f t="shared" si="280"/>
        <v/>
      </c>
      <c r="AM1277" s="93" t="str">
        <f t="shared" si="281"/>
        <v/>
      </c>
      <c r="AN1277" s="96" t="str">
        <f t="shared" si="282"/>
        <v/>
      </c>
      <c r="AO1277" s="93" t="str">
        <f t="shared" si="283"/>
        <v/>
      </c>
      <c r="AP1277" s="96" t="str">
        <f t="shared" si="284"/>
        <v/>
      </c>
      <c r="AQ1277" s="93" t="str">
        <f t="shared" si="285"/>
        <v/>
      </c>
      <c r="AR1277" s="96" t="str">
        <f t="shared" si="286"/>
        <v/>
      </c>
      <c r="AS1277" s="93" t="str">
        <f t="shared" si="287"/>
        <v/>
      </c>
      <c r="AT1277" s="96" t="str">
        <f t="shared" si="288"/>
        <v/>
      </c>
      <c r="AU1277" s="93" t="str">
        <f t="shared" si="289"/>
        <v/>
      </c>
    </row>
    <row r="1278" spans="1:47" x14ac:dyDescent="0.3">
      <c r="A1278" t="s">
        <v>97</v>
      </c>
      <c r="B1278" s="164" t="s">
        <v>3991</v>
      </c>
      <c r="C1278" t="s">
        <v>3847</v>
      </c>
      <c r="D1278" t="s">
        <v>1151</v>
      </c>
      <c r="E1278" t="s">
        <v>90</v>
      </c>
      <c r="F1278" t="s">
        <v>3178</v>
      </c>
      <c r="G1278">
        <v>6</v>
      </c>
      <c r="H1278" t="s">
        <v>3986</v>
      </c>
      <c r="I1278">
        <v>8</v>
      </c>
      <c r="L1278" t="s">
        <v>91</v>
      </c>
      <c r="N1278" t="s">
        <v>99</v>
      </c>
      <c r="O1278" t="s">
        <v>94</v>
      </c>
      <c r="P1278" s="33">
        <v>46191.481249999997</v>
      </c>
      <c r="Q1278" s="33">
        <v>46209</v>
      </c>
      <c r="AD1278" t="s">
        <v>84</v>
      </c>
      <c r="AH1278" s="55" t="str">
        <f t="shared" si="276"/>
        <v/>
      </c>
      <c r="AI1278" s="55" t="str">
        <f t="shared" si="277"/>
        <v>FALSO</v>
      </c>
      <c r="AJ1278" s="55">
        <f t="shared" si="278"/>
        <v>0</v>
      </c>
      <c r="AK1278" s="93">
        <f t="shared" si="279"/>
        <v>12</v>
      </c>
      <c r="AL1278" s="96" t="str">
        <f t="shared" si="280"/>
        <v/>
      </c>
      <c r="AM1278" s="93" t="str">
        <f t="shared" si="281"/>
        <v/>
      </c>
      <c r="AN1278" s="96" t="str">
        <f t="shared" si="282"/>
        <v/>
      </c>
      <c r="AO1278" s="93" t="str">
        <f t="shared" si="283"/>
        <v/>
      </c>
      <c r="AP1278" s="96" t="str">
        <f t="shared" si="284"/>
        <v/>
      </c>
      <c r="AQ1278" s="93" t="str">
        <f t="shared" si="285"/>
        <v/>
      </c>
      <c r="AR1278" s="96" t="str">
        <f t="shared" si="286"/>
        <v/>
      </c>
      <c r="AS1278" s="93" t="str">
        <f t="shared" si="287"/>
        <v/>
      </c>
      <c r="AT1278" s="96" t="str">
        <f t="shared" si="288"/>
        <v/>
      </c>
      <c r="AU1278" s="93" t="str">
        <f t="shared" si="289"/>
        <v/>
      </c>
    </row>
    <row r="1279" spans="1:47" x14ac:dyDescent="0.3">
      <c r="A1279" t="s">
        <v>96</v>
      </c>
      <c r="B1279" s="164" t="s">
        <v>3992</v>
      </c>
      <c r="C1279" t="s">
        <v>3181</v>
      </c>
      <c r="D1279" t="s">
        <v>1151</v>
      </c>
      <c r="E1279" t="s">
        <v>90</v>
      </c>
      <c r="F1279" t="s">
        <v>3178</v>
      </c>
      <c r="G1279">
        <v>1</v>
      </c>
      <c r="H1279" t="s">
        <v>3993</v>
      </c>
      <c r="I1279">
        <v>1</v>
      </c>
      <c r="J1279">
        <v>21600</v>
      </c>
      <c r="L1279" t="s">
        <v>91</v>
      </c>
      <c r="N1279" t="s">
        <v>99</v>
      </c>
      <c r="O1279" t="s">
        <v>94</v>
      </c>
      <c r="P1279" s="33">
        <v>46191.477083333331</v>
      </c>
      <c r="Q1279" s="33">
        <v>46279</v>
      </c>
      <c r="R1279" s="33">
        <v>46281</v>
      </c>
      <c r="S1279" s="33">
        <v>46281</v>
      </c>
      <c r="T1279" s="33">
        <v>46281</v>
      </c>
      <c r="U1279" s="33">
        <v>46283</v>
      </c>
      <c r="V1279" s="33">
        <v>46283</v>
      </c>
      <c r="Y1279">
        <v>1</v>
      </c>
      <c r="AB1279">
        <v>66</v>
      </c>
      <c r="AH1279" s="55">
        <f t="shared" si="276"/>
        <v>6</v>
      </c>
      <c r="AI1279" s="55" t="str">
        <f t="shared" si="277"/>
        <v>FALSO</v>
      </c>
      <c r="AJ1279" s="55">
        <f t="shared" si="278"/>
        <v>0</v>
      </c>
      <c r="AK1279" s="93">
        <f t="shared" si="279"/>
        <v>62</v>
      </c>
      <c r="AL1279" s="96" t="str">
        <f t="shared" si="280"/>
        <v/>
      </c>
      <c r="AM1279" s="93">
        <f t="shared" si="281"/>
        <v>1</v>
      </c>
      <c r="AN1279" s="96" t="b">
        <f t="shared" si="282"/>
        <v>1</v>
      </c>
      <c r="AO1279" s="93">
        <f t="shared" si="283"/>
        <v>2</v>
      </c>
      <c r="AP1279" s="96" t="str">
        <f t="shared" si="284"/>
        <v/>
      </c>
      <c r="AQ1279" s="93" t="str">
        <f t="shared" si="285"/>
        <v/>
      </c>
      <c r="AR1279" s="96" t="str">
        <f t="shared" si="286"/>
        <v/>
      </c>
      <c r="AS1279" s="93" t="str">
        <f t="shared" si="287"/>
        <v/>
      </c>
      <c r="AT1279" s="96" t="b">
        <f t="shared" si="288"/>
        <v>1</v>
      </c>
      <c r="AU1279" s="93" t="str">
        <f t="shared" si="289"/>
        <v/>
      </c>
    </row>
    <row r="1280" spans="1:47" x14ac:dyDescent="0.3">
      <c r="A1280" t="s">
        <v>96</v>
      </c>
      <c r="B1280" s="164" t="s">
        <v>3994</v>
      </c>
      <c r="C1280" t="s">
        <v>3291</v>
      </c>
      <c r="D1280" t="s">
        <v>1151</v>
      </c>
      <c r="E1280" t="s">
        <v>90</v>
      </c>
      <c r="F1280" t="s">
        <v>3178</v>
      </c>
      <c r="G1280">
        <v>1</v>
      </c>
      <c r="H1280" t="s">
        <v>3995</v>
      </c>
      <c r="I1280">
        <v>1</v>
      </c>
      <c r="J1280">
        <v>10800</v>
      </c>
      <c r="L1280" t="s">
        <v>91</v>
      </c>
      <c r="N1280" t="s">
        <v>99</v>
      </c>
      <c r="O1280" t="s">
        <v>94</v>
      </c>
      <c r="P1280" s="33">
        <v>46191.475694444445</v>
      </c>
      <c r="Q1280" s="33">
        <v>46265</v>
      </c>
      <c r="R1280" s="33">
        <v>46276</v>
      </c>
      <c r="S1280" s="33">
        <v>46276</v>
      </c>
      <c r="T1280" s="33">
        <v>46276</v>
      </c>
      <c r="U1280" s="33">
        <v>46276</v>
      </c>
      <c r="V1280" s="33">
        <v>46276</v>
      </c>
      <c r="AB1280">
        <v>61</v>
      </c>
      <c r="AH1280" s="55">
        <f t="shared" si="276"/>
        <v>3</v>
      </c>
      <c r="AI1280" s="55" t="str">
        <f t="shared" si="277"/>
        <v>FALSO</v>
      </c>
      <c r="AJ1280" s="55">
        <f t="shared" si="278"/>
        <v>0</v>
      </c>
      <c r="AK1280" s="93">
        <f t="shared" si="279"/>
        <v>52</v>
      </c>
      <c r="AL1280" s="96" t="str">
        <f t="shared" si="280"/>
        <v/>
      </c>
      <c r="AM1280" s="93">
        <f t="shared" si="281"/>
        <v>1</v>
      </c>
      <c r="AN1280" s="96" t="str">
        <f t="shared" si="282"/>
        <v/>
      </c>
      <c r="AO1280" s="93">
        <f t="shared" si="283"/>
        <v>1</v>
      </c>
      <c r="AP1280" s="96" t="str">
        <f t="shared" si="284"/>
        <v/>
      </c>
      <c r="AQ1280" s="93" t="str">
        <f t="shared" si="285"/>
        <v/>
      </c>
      <c r="AR1280" s="96" t="str">
        <f t="shared" si="286"/>
        <v/>
      </c>
      <c r="AS1280" s="93" t="str">
        <f t="shared" si="287"/>
        <v/>
      </c>
      <c r="AT1280" s="96" t="b">
        <f t="shared" si="288"/>
        <v>1</v>
      </c>
      <c r="AU1280" s="93" t="str">
        <f t="shared" si="289"/>
        <v/>
      </c>
    </row>
    <row r="1281" spans="1:47" x14ac:dyDescent="0.3">
      <c r="A1281" t="s">
        <v>96</v>
      </c>
      <c r="B1281" s="164" t="s">
        <v>3996</v>
      </c>
      <c r="C1281" t="s">
        <v>3439</v>
      </c>
      <c r="D1281" t="s">
        <v>1151</v>
      </c>
      <c r="E1281" t="s">
        <v>90</v>
      </c>
      <c r="F1281" t="s">
        <v>3178</v>
      </c>
      <c r="G1281">
        <v>1</v>
      </c>
      <c r="H1281" t="s">
        <v>3997</v>
      </c>
      <c r="I1281">
        <v>1</v>
      </c>
      <c r="J1281">
        <v>21600</v>
      </c>
      <c r="L1281" t="s">
        <v>91</v>
      </c>
      <c r="N1281" t="s">
        <v>99</v>
      </c>
      <c r="O1281" t="s">
        <v>94</v>
      </c>
      <c r="P1281" s="33">
        <v>46191.470833333333</v>
      </c>
      <c r="Q1281" s="33">
        <v>46251</v>
      </c>
      <c r="R1281" s="33">
        <v>46254</v>
      </c>
      <c r="S1281" s="33">
        <v>46258</v>
      </c>
      <c r="T1281" s="33">
        <v>46258</v>
      </c>
      <c r="U1281" s="33">
        <v>46259</v>
      </c>
      <c r="V1281" s="33">
        <v>46259</v>
      </c>
      <c r="Y1281">
        <v>2</v>
      </c>
      <c r="AB1281">
        <v>48</v>
      </c>
      <c r="AH1281" s="55">
        <f t="shared" si="276"/>
        <v>6</v>
      </c>
      <c r="AI1281" s="55" t="str">
        <f t="shared" si="277"/>
        <v>FALSO</v>
      </c>
      <c r="AJ1281" s="55">
        <f t="shared" si="278"/>
        <v>0</v>
      </c>
      <c r="AK1281" s="93">
        <f t="shared" si="279"/>
        <v>42</v>
      </c>
      <c r="AL1281" s="96" t="str">
        <f t="shared" si="280"/>
        <v/>
      </c>
      <c r="AM1281" s="93">
        <f t="shared" si="281"/>
        <v>2</v>
      </c>
      <c r="AN1281" s="96" t="b">
        <f t="shared" si="282"/>
        <v>1</v>
      </c>
      <c r="AO1281" s="93">
        <f t="shared" si="283"/>
        <v>1</v>
      </c>
      <c r="AP1281" s="96" t="str">
        <f t="shared" si="284"/>
        <v/>
      </c>
      <c r="AQ1281" s="93" t="str">
        <f t="shared" si="285"/>
        <v/>
      </c>
      <c r="AR1281" s="96" t="str">
        <f t="shared" si="286"/>
        <v/>
      </c>
      <c r="AS1281" s="93" t="str">
        <f t="shared" si="287"/>
        <v/>
      </c>
      <c r="AT1281" s="96" t="b">
        <f t="shared" si="288"/>
        <v>1</v>
      </c>
      <c r="AU1281" s="93" t="str">
        <f t="shared" si="289"/>
        <v/>
      </c>
    </row>
    <row r="1282" spans="1:47" x14ac:dyDescent="0.3">
      <c r="A1282" t="s">
        <v>96</v>
      </c>
      <c r="B1282" s="164" t="s">
        <v>3998</v>
      </c>
      <c r="C1282" t="s">
        <v>3564</v>
      </c>
      <c r="D1282" t="s">
        <v>1151</v>
      </c>
      <c r="E1282" t="s">
        <v>90</v>
      </c>
      <c r="F1282" t="s">
        <v>3178</v>
      </c>
      <c r="G1282">
        <v>1</v>
      </c>
      <c r="H1282" t="s">
        <v>3999</v>
      </c>
      <c r="I1282">
        <v>1</v>
      </c>
      <c r="J1282">
        <v>25200</v>
      </c>
      <c r="L1282" t="s">
        <v>91</v>
      </c>
      <c r="N1282" t="s">
        <v>99</v>
      </c>
      <c r="O1282" t="s">
        <v>94</v>
      </c>
      <c r="P1282" s="33">
        <v>46191.470138888886</v>
      </c>
      <c r="Q1282" s="33">
        <v>46237</v>
      </c>
      <c r="R1282" s="33">
        <v>46239</v>
      </c>
      <c r="S1282" s="33">
        <v>46244</v>
      </c>
      <c r="T1282" s="33">
        <v>46244</v>
      </c>
      <c r="U1282" s="33">
        <v>46246</v>
      </c>
      <c r="V1282" s="33">
        <v>46246</v>
      </c>
      <c r="Y1282">
        <v>3</v>
      </c>
      <c r="Z1282">
        <v>2</v>
      </c>
      <c r="AB1282">
        <v>39</v>
      </c>
      <c r="AH1282" s="55">
        <f t="shared" si="276"/>
        <v>7</v>
      </c>
      <c r="AI1282" s="55" t="str">
        <f t="shared" si="277"/>
        <v>FALSO</v>
      </c>
      <c r="AJ1282" s="55">
        <f t="shared" si="278"/>
        <v>0</v>
      </c>
      <c r="AK1282" s="93">
        <f t="shared" si="279"/>
        <v>32</v>
      </c>
      <c r="AL1282" s="96" t="str">
        <f t="shared" si="280"/>
        <v/>
      </c>
      <c r="AM1282" s="93">
        <f t="shared" si="281"/>
        <v>3</v>
      </c>
      <c r="AN1282" s="96" t="b">
        <f t="shared" si="282"/>
        <v>1</v>
      </c>
      <c r="AO1282" s="93">
        <f t="shared" si="283"/>
        <v>2</v>
      </c>
      <c r="AP1282" s="96" t="b">
        <f t="shared" si="284"/>
        <v>1</v>
      </c>
      <c r="AQ1282" s="93" t="str">
        <f t="shared" si="285"/>
        <v/>
      </c>
      <c r="AR1282" s="96" t="str">
        <f t="shared" si="286"/>
        <v/>
      </c>
      <c r="AS1282" s="93" t="str">
        <f t="shared" si="287"/>
        <v/>
      </c>
      <c r="AT1282" s="96" t="b">
        <f t="shared" si="288"/>
        <v>1</v>
      </c>
      <c r="AU1282" s="93" t="str">
        <f t="shared" si="289"/>
        <v/>
      </c>
    </row>
    <row r="1283" spans="1:47" x14ac:dyDescent="0.3">
      <c r="A1283" t="s">
        <v>96</v>
      </c>
      <c r="B1283" s="164" t="s">
        <v>4000</v>
      </c>
      <c r="C1283" t="s">
        <v>3731</v>
      </c>
      <c r="D1283" t="s">
        <v>1151</v>
      </c>
      <c r="E1283" t="s">
        <v>90</v>
      </c>
      <c r="F1283" t="s">
        <v>3178</v>
      </c>
      <c r="G1283">
        <v>1</v>
      </c>
      <c r="H1283" t="s">
        <v>4001</v>
      </c>
      <c r="I1283">
        <v>1</v>
      </c>
      <c r="J1283">
        <v>21600</v>
      </c>
      <c r="L1283" t="s">
        <v>91</v>
      </c>
      <c r="N1283" t="s">
        <v>99</v>
      </c>
      <c r="O1283" t="s">
        <v>94</v>
      </c>
      <c r="P1283" s="33">
        <v>46191.469444444447</v>
      </c>
      <c r="Q1283" s="33">
        <v>46223</v>
      </c>
      <c r="R1283" s="33">
        <v>46225</v>
      </c>
      <c r="S1283" s="33">
        <v>46227</v>
      </c>
      <c r="T1283" s="33">
        <v>46227</v>
      </c>
      <c r="U1283" s="33">
        <v>46227</v>
      </c>
      <c r="V1283" s="33">
        <v>46227</v>
      </c>
      <c r="Y1283">
        <v>2</v>
      </c>
      <c r="Z1283">
        <v>1</v>
      </c>
      <c r="AB1283">
        <v>26</v>
      </c>
      <c r="AH1283" s="55">
        <f t="shared" ref="AH1283:AH1346" si="290">IF(J1283="","",J1283/3600)</f>
        <v>6</v>
      </c>
      <c r="AI1283" s="55" t="str">
        <f t="shared" ref="AI1283:AI1346" si="291">IF(COUNTIF(AG1283, "*dia*"), "VERDADEIRO", "FALSO")</f>
        <v>FALSO</v>
      </c>
      <c r="AJ1283" s="55">
        <f t="shared" ref="AJ1283:AJ1346" si="292">IF(AI1283="VERDADEIRO",LEFT(AG1283,2),0)</f>
        <v>0</v>
      </c>
      <c r="AK1283" s="93">
        <f t="shared" ref="AK1283:AK1346" si="293">IF(OR(A1283="Solicitação de Serviço",A1283="Incidente",P1283="",Q1283=""),"",IF((NETWORKDAYS.INTL(P1283,Q1283,1)-1)=0,1,NETWORKDAYS.INTL(P1283,Q1283,1)-1))</f>
        <v>22</v>
      </c>
      <c r="AL1283" s="96" t="str">
        <f t="shared" ref="AL1283:AL1346" si="294">IF(X1283="","",AK1283=X1283)</f>
        <v/>
      </c>
      <c r="AM1283" s="93">
        <f t="shared" ref="AM1283:AM1346" si="295">IF(OR(A1283="Solicitação de Serviço",A1283="Incidente",R1283="",S1283=""),"",IF((NETWORKDAYS.INTL(R1283,S1283,1)-1)=0,1,NETWORKDAYS.INTL(R1283,S1283,1)-1-AJ1283))</f>
        <v>2</v>
      </c>
      <c r="AN1283" s="96" t="b">
        <f t="shared" ref="AN1283:AN1346" si="296">IF(Y1283="","",AM1283=Y1283)</f>
        <v>1</v>
      </c>
      <c r="AO1283" s="93">
        <f t="shared" ref="AO1283:AO1346" si="297">IF(OR(A1283="Solicitação de Serviço",A1283="Incidente",T1283="",U1283=""),"",IF((NETWORKDAYS.INTL(T1283,U1283,1)-1)=0,1,NETWORKDAYS.INTL(T1283,U1283,1)-1))</f>
        <v>1</v>
      </c>
      <c r="AP1283" s="96" t="b">
        <f t="shared" ref="AP1283:AP1346" si="298">IF(Z1283="","",AO1283=Z1283)</f>
        <v>1</v>
      </c>
      <c r="AQ1283" s="93" t="str">
        <f t="shared" ref="AQ1283:AQ1346" si="299">IF(OR(A1283="Solicitação de Serviço",A1283="Incidente",V1283="",W1283=""),"",IF((NETWORKDAYS.INTL(V1283,W1283,1)-1)=0,1,IF((NETWORKDAYS.INTL(V1283,W1283,1)-1)&lt;0,"",NETWORKDAYS.INTL(V1283,W1283,1)-1)))</f>
        <v/>
      </c>
      <c r="AR1283" s="96" t="str">
        <f t="shared" ref="AR1283:AR1346" si="300">IF(AA1283="","",AQ1283=AA1283)</f>
        <v/>
      </c>
      <c r="AS1283" s="93" t="str">
        <f t="shared" ref="AS1283:AS1346" si="301">IF(OR(A1283="Solicitação de Serviço",A1283="Incidente",P1283=""),"",IF(OR(A1283="História",A1283="Enabler",A1283="Débito Técnico"),IF(W1283="","",NETWORKDAYS.INTL(P1283,W1283,1)-1),IF(U1283="","",NETWORKDAYS.INTL(P1283,U1283,1)-1)))</f>
        <v/>
      </c>
      <c r="AT1283" s="96" t="b">
        <f t="shared" ref="AT1283:AT1346" si="302">IF(OR(A1283="Solicitação de Serviço",A1283="Incidente",A1283="Sustentação"),"",IF(P1283="","",IF(OR(A1283="História",A1283="Enabler",A1283="Débito Técnico"),AS1283=AC1283,AS1283=AB1283)))</f>
        <v>1</v>
      </c>
      <c r="AU1283" s="93" t="str">
        <f t="shared" ref="AU1283:AU1346" si="303">IF(M1283="","",M1283)</f>
        <v/>
      </c>
    </row>
    <row r="1284" spans="1:47" x14ac:dyDescent="0.3">
      <c r="A1284" t="s">
        <v>96</v>
      </c>
      <c r="B1284" s="164" t="s">
        <v>4002</v>
      </c>
      <c r="C1284" t="s">
        <v>3847</v>
      </c>
      <c r="D1284" t="s">
        <v>1151</v>
      </c>
      <c r="E1284" t="s">
        <v>90</v>
      </c>
      <c r="F1284" t="s">
        <v>3178</v>
      </c>
      <c r="G1284">
        <v>1</v>
      </c>
      <c r="H1284" t="s">
        <v>4003</v>
      </c>
      <c r="I1284">
        <v>1</v>
      </c>
      <c r="J1284">
        <v>10800</v>
      </c>
      <c r="L1284" t="s">
        <v>91</v>
      </c>
      <c r="N1284" t="s">
        <v>99</v>
      </c>
      <c r="O1284" t="s">
        <v>94</v>
      </c>
      <c r="P1284" s="33">
        <v>46191.46875</v>
      </c>
      <c r="Q1284" s="33">
        <v>46209</v>
      </c>
      <c r="R1284" s="33">
        <v>46219</v>
      </c>
      <c r="S1284" s="33">
        <v>46219</v>
      </c>
      <c r="T1284" s="33">
        <v>46219</v>
      </c>
      <c r="U1284" s="33">
        <v>46220</v>
      </c>
      <c r="V1284" s="33">
        <v>46220</v>
      </c>
      <c r="Y1284">
        <v>1</v>
      </c>
      <c r="Z1284">
        <v>1</v>
      </c>
      <c r="AB1284">
        <v>21</v>
      </c>
      <c r="AH1284" s="55">
        <f t="shared" si="290"/>
        <v>3</v>
      </c>
      <c r="AI1284" s="55" t="str">
        <f t="shared" si="291"/>
        <v>FALSO</v>
      </c>
      <c r="AJ1284" s="55">
        <f t="shared" si="292"/>
        <v>0</v>
      </c>
      <c r="AK1284" s="93">
        <f t="shared" si="293"/>
        <v>12</v>
      </c>
      <c r="AL1284" s="96" t="str">
        <f t="shared" si="294"/>
        <v/>
      </c>
      <c r="AM1284" s="93">
        <f t="shared" si="295"/>
        <v>1</v>
      </c>
      <c r="AN1284" s="96" t="b">
        <f t="shared" si="296"/>
        <v>1</v>
      </c>
      <c r="AO1284" s="93">
        <f t="shared" si="297"/>
        <v>1</v>
      </c>
      <c r="AP1284" s="96" t="b">
        <f t="shared" si="298"/>
        <v>1</v>
      </c>
      <c r="AQ1284" s="93" t="str">
        <f t="shared" si="299"/>
        <v/>
      </c>
      <c r="AR1284" s="96" t="str">
        <f t="shared" si="300"/>
        <v/>
      </c>
      <c r="AS1284" s="93" t="str">
        <f t="shared" si="301"/>
        <v/>
      </c>
      <c r="AT1284" s="96" t="b">
        <f t="shared" si="302"/>
        <v>1</v>
      </c>
      <c r="AU1284" s="93" t="str">
        <f t="shared" si="303"/>
        <v/>
      </c>
    </row>
    <row r="1285" spans="1:47" x14ac:dyDescent="0.3">
      <c r="A1285" t="s">
        <v>96</v>
      </c>
      <c r="B1285" s="164" t="s">
        <v>4004</v>
      </c>
      <c r="C1285" t="s">
        <v>3181</v>
      </c>
      <c r="D1285" t="s">
        <v>1151</v>
      </c>
      <c r="E1285" t="s">
        <v>90</v>
      </c>
      <c r="F1285" t="s">
        <v>3178</v>
      </c>
      <c r="G1285">
        <v>1</v>
      </c>
      <c r="H1285" t="s">
        <v>4005</v>
      </c>
      <c r="I1285">
        <v>1</v>
      </c>
      <c r="J1285">
        <v>25200</v>
      </c>
      <c r="L1285" t="s">
        <v>91</v>
      </c>
      <c r="N1285" t="s">
        <v>99</v>
      </c>
      <c r="O1285" t="s">
        <v>94</v>
      </c>
      <c r="P1285" s="33">
        <v>46191.466666666667</v>
      </c>
      <c r="Q1285" s="33">
        <v>46279</v>
      </c>
      <c r="R1285" s="33">
        <v>46289</v>
      </c>
      <c r="S1285" s="33">
        <v>46289</v>
      </c>
      <c r="T1285" s="33">
        <v>46289</v>
      </c>
      <c r="U1285" s="33">
        <v>46289</v>
      </c>
      <c r="V1285" s="33">
        <v>46289</v>
      </c>
      <c r="Z1285">
        <v>1</v>
      </c>
      <c r="AB1285">
        <v>70</v>
      </c>
      <c r="AH1285" s="55">
        <f t="shared" si="290"/>
        <v>7</v>
      </c>
      <c r="AI1285" s="55" t="str">
        <f t="shared" si="291"/>
        <v>FALSO</v>
      </c>
      <c r="AJ1285" s="55">
        <f t="shared" si="292"/>
        <v>0</v>
      </c>
      <c r="AK1285" s="93">
        <f t="shared" si="293"/>
        <v>62</v>
      </c>
      <c r="AL1285" s="96" t="str">
        <f t="shared" si="294"/>
        <v/>
      </c>
      <c r="AM1285" s="93">
        <f t="shared" si="295"/>
        <v>1</v>
      </c>
      <c r="AN1285" s="96" t="str">
        <f t="shared" si="296"/>
        <v/>
      </c>
      <c r="AO1285" s="93">
        <f t="shared" si="297"/>
        <v>1</v>
      </c>
      <c r="AP1285" s="96" t="b">
        <f t="shared" si="298"/>
        <v>1</v>
      </c>
      <c r="AQ1285" s="93" t="str">
        <f t="shared" si="299"/>
        <v/>
      </c>
      <c r="AR1285" s="96" t="str">
        <f t="shared" si="300"/>
        <v/>
      </c>
      <c r="AS1285" s="93" t="str">
        <f t="shared" si="301"/>
        <v/>
      </c>
      <c r="AT1285" s="96" t="b">
        <f t="shared" si="302"/>
        <v>1</v>
      </c>
      <c r="AU1285" s="93" t="str">
        <f t="shared" si="303"/>
        <v/>
      </c>
    </row>
    <row r="1286" spans="1:47" x14ac:dyDescent="0.3">
      <c r="A1286" t="s">
        <v>96</v>
      </c>
      <c r="B1286" s="164" t="s">
        <v>4006</v>
      </c>
      <c r="C1286" t="s">
        <v>3291</v>
      </c>
      <c r="D1286" t="s">
        <v>1151</v>
      </c>
      <c r="E1286" t="s">
        <v>90</v>
      </c>
      <c r="F1286" t="s">
        <v>3178</v>
      </c>
      <c r="G1286">
        <v>1</v>
      </c>
      <c r="H1286" t="s">
        <v>4007</v>
      </c>
      <c r="I1286">
        <v>1</v>
      </c>
      <c r="J1286">
        <v>18000</v>
      </c>
      <c r="L1286" t="s">
        <v>91</v>
      </c>
      <c r="N1286" t="s">
        <v>99</v>
      </c>
      <c r="O1286" t="s">
        <v>94</v>
      </c>
      <c r="P1286" s="33">
        <v>46191.46597222222</v>
      </c>
      <c r="Q1286" s="33">
        <v>46265</v>
      </c>
      <c r="R1286" s="33">
        <v>46276</v>
      </c>
      <c r="S1286" s="33">
        <v>46276</v>
      </c>
      <c r="T1286" s="33">
        <v>46276</v>
      </c>
      <c r="U1286" s="33">
        <v>46276</v>
      </c>
      <c r="V1286" s="33">
        <v>46276</v>
      </c>
      <c r="Y1286">
        <v>1</v>
      </c>
      <c r="Z1286">
        <v>1</v>
      </c>
      <c r="AB1286">
        <v>61</v>
      </c>
      <c r="AH1286" s="55">
        <f t="shared" si="290"/>
        <v>5</v>
      </c>
      <c r="AI1286" s="55" t="str">
        <f t="shared" si="291"/>
        <v>FALSO</v>
      </c>
      <c r="AJ1286" s="55">
        <f t="shared" si="292"/>
        <v>0</v>
      </c>
      <c r="AK1286" s="93">
        <f t="shared" si="293"/>
        <v>52</v>
      </c>
      <c r="AL1286" s="96" t="str">
        <f t="shared" si="294"/>
        <v/>
      </c>
      <c r="AM1286" s="93">
        <f t="shared" si="295"/>
        <v>1</v>
      </c>
      <c r="AN1286" s="96" t="b">
        <f t="shared" si="296"/>
        <v>1</v>
      </c>
      <c r="AO1286" s="93">
        <f t="shared" si="297"/>
        <v>1</v>
      </c>
      <c r="AP1286" s="96" t="b">
        <f t="shared" si="298"/>
        <v>1</v>
      </c>
      <c r="AQ1286" s="93" t="str">
        <f t="shared" si="299"/>
        <v/>
      </c>
      <c r="AR1286" s="96" t="str">
        <f t="shared" si="300"/>
        <v/>
      </c>
      <c r="AS1286" s="93" t="str">
        <f t="shared" si="301"/>
        <v/>
      </c>
      <c r="AT1286" s="96" t="b">
        <f t="shared" si="302"/>
        <v>1</v>
      </c>
      <c r="AU1286" s="93" t="str">
        <f t="shared" si="303"/>
        <v/>
      </c>
    </row>
    <row r="1287" spans="1:47" x14ac:dyDescent="0.3">
      <c r="A1287" t="s">
        <v>96</v>
      </c>
      <c r="B1287" s="164" t="s">
        <v>4008</v>
      </c>
      <c r="C1287" t="s">
        <v>3439</v>
      </c>
      <c r="D1287" t="s">
        <v>1151</v>
      </c>
      <c r="E1287" t="s">
        <v>90</v>
      </c>
      <c r="F1287" t="s">
        <v>3178</v>
      </c>
      <c r="G1287">
        <v>1</v>
      </c>
      <c r="H1287" t="s">
        <v>4009</v>
      </c>
      <c r="I1287">
        <v>1</v>
      </c>
      <c r="J1287">
        <v>36000</v>
      </c>
      <c r="L1287" t="s">
        <v>91</v>
      </c>
      <c r="N1287" t="s">
        <v>99</v>
      </c>
      <c r="O1287" t="s">
        <v>94</v>
      </c>
      <c r="P1287" s="33">
        <v>46191.465277777781</v>
      </c>
      <c r="Q1287" s="33">
        <v>46251</v>
      </c>
      <c r="R1287" s="33">
        <v>46261</v>
      </c>
      <c r="S1287" s="33">
        <v>46262</v>
      </c>
      <c r="T1287" s="33">
        <v>46262</v>
      </c>
      <c r="U1287" s="33">
        <v>46262</v>
      </c>
      <c r="V1287" s="33">
        <v>46262</v>
      </c>
      <c r="Y1287">
        <v>1</v>
      </c>
      <c r="AB1287">
        <v>51</v>
      </c>
      <c r="AH1287" s="55">
        <f t="shared" si="290"/>
        <v>10</v>
      </c>
      <c r="AI1287" s="55" t="str">
        <f t="shared" si="291"/>
        <v>FALSO</v>
      </c>
      <c r="AJ1287" s="55">
        <f t="shared" si="292"/>
        <v>0</v>
      </c>
      <c r="AK1287" s="93">
        <f t="shared" si="293"/>
        <v>42</v>
      </c>
      <c r="AL1287" s="96" t="str">
        <f t="shared" si="294"/>
        <v/>
      </c>
      <c r="AM1287" s="93">
        <f t="shared" si="295"/>
        <v>1</v>
      </c>
      <c r="AN1287" s="96" t="b">
        <f t="shared" si="296"/>
        <v>1</v>
      </c>
      <c r="AO1287" s="93">
        <f t="shared" si="297"/>
        <v>1</v>
      </c>
      <c r="AP1287" s="96" t="str">
        <f t="shared" si="298"/>
        <v/>
      </c>
      <c r="AQ1287" s="93" t="str">
        <f t="shared" si="299"/>
        <v/>
      </c>
      <c r="AR1287" s="96" t="str">
        <f t="shared" si="300"/>
        <v/>
      </c>
      <c r="AS1287" s="93" t="str">
        <f t="shared" si="301"/>
        <v/>
      </c>
      <c r="AT1287" s="96" t="b">
        <f t="shared" si="302"/>
        <v>1</v>
      </c>
      <c r="AU1287" s="93" t="str">
        <f t="shared" si="303"/>
        <v/>
      </c>
    </row>
    <row r="1288" spans="1:47" x14ac:dyDescent="0.3">
      <c r="A1288" t="s">
        <v>96</v>
      </c>
      <c r="B1288" s="164" t="s">
        <v>4010</v>
      </c>
      <c r="C1288" t="s">
        <v>3564</v>
      </c>
      <c r="D1288" t="s">
        <v>1151</v>
      </c>
      <c r="E1288" t="s">
        <v>90</v>
      </c>
      <c r="F1288" t="s">
        <v>3178</v>
      </c>
      <c r="G1288">
        <v>1</v>
      </c>
      <c r="H1288" t="s">
        <v>4011</v>
      </c>
      <c r="I1288">
        <v>1</v>
      </c>
      <c r="J1288">
        <v>14400</v>
      </c>
      <c r="L1288" t="s">
        <v>91</v>
      </c>
      <c r="N1288" t="s">
        <v>99</v>
      </c>
      <c r="O1288" t="s">
        <v>94</v>
      </c>
      <c r="P1288" s="33">
        <v>46191.464583333334</v>
      </c>
      <c r="Q1288" s="33">
        <v>46237</v>
      </c>
      <c r="R1288" s="33">
        <v>46248</v>
      </c>
      <c r="S1288" s="33">
        <v>46248</v>
      </c>
      <c r="T1288" s="33">
        <v>46248</v>
      </c>
      <c r="U1288" s="33">
        <v>46248</v>
      </c>
      <c r="V1288" s="33">
        <v>46248</v>
      </c>
      <c r="Y1288">
        <v>1</v>
      </c>
      <c r="Z1288">
        <v>1</v>
      </c>
      <c r="AB1288">
        <v>41</v>
      </c>
      <c r="AH1288" s="55">
        <f t="shared" si="290"/>
        <v>4</v>
      </c>
      <c r="AI1288" s="55" t="str">
        <f t="shared" si="291"/>
        <v>FALSO</v>
      </c>
      <c r="AJ1288" s="55">
        <f t="shared" si="292"/>
        <v>0</v>
      </c>
      <c r="AK1288" s="93">
        <f t="shared" si="293"/>
        <v>32</v>
      </c>
      <c r="AL1288" s="96" t="str">
        <f t="shared" si="294"/>
        <v/>
      </c>
      <c r="AM1288" s="93">
        <f t="shared" si="295"/>
        <v>1</v>
      </c>
      <c r="AN1288" s="96" t="b">
        <f t="shared" si="296"/>
        <v>1</v>
      </c>
      <c r="AO1288" s="93">
        <f t="shared" si="297"/>
        <v>1</v>
      </c>
      <c r="AP1288" s="96" t="b">
        <f t="shared" si="298"/>
        <v>1</v>
      </c>
      <c r="AQ1288" s="93" t="str">
        <f t="shared" si="299"/>
        <v/>
      </c>
      <c r="AR1288" s="96" t="str">
        <f t="shared" si="300"/>
        <v/>
      </c>
      <c r="AS1288" s="93" t="str">
        <f t="shared" si="301"/>
        <v/>
      </c>
      <c r="AT1288" s="96" t="b">
        <f t="shared" si="302"/>
        <v>1</v>
      </c>
      <c r="AU1288" s="93" t="str">
        <f t="shared" si="303"/>
        <v/>
      </c>
    </row>
    <row r="1289" spans="1:47" x14ac:dyDescent="0.3">
      <c r="A1289" t="s">
        <v>96</v>
      </c>
      <c r="B1289" s="164" t="s">
        <v>4012</v>
      </c>
      <c r="C1289" t="s">
        <v>3731</v>
      </c>
      <c r="D1289" t="s">
        <v>1151</v>
      </c>
      <c r="E1289" t="s">
        <v>90</v>
      </c>
      <c r="F1289" t="s">
        <v>3178</v>
      </c>
      <c r="G1289">
        <v>1</v>
      </c>
      <c r="H1289" t="s">
        <v>4013</v>
      </c>
      <c r="I1289">
        <v>1</v>
      </c>
      <c r="J1289">
        <v>50400</v>
      </c>
      <c r="L1289" t="s">
        <v>91</v>
      </c>
      <c r="N1289" t="s">
        <v>99</v>
      </c>
      <c r="O1289" t="s">
        <v>94</v>
      </c>
      <c r="P1289" s="33">
        <v>46191.463888888888</v>
      </c>
      <c r="Q1289" s="33">
        <v>46223</v>
      </c>
      <c r="R1289" s="33">
        <v>46233</v>
      </c>
      <c r="S1289" s="33">
        <v>46234</v>
      </c>
      <c r="T1289" s="33">
        <v>46234</v>
      </c>
      <c r="U1289" s="33">
        <v>46234</v>
      </c>
      <c r="V1289" s="33">
        <v>46234</v>
      </c>
      <c r="Y1289">
        <v>1</v>
      </c>
      <c r="Z1289">
        <v>1</v>
      </c>
      <c r="AB1289">
        <v>31</v>
      </c>
      <c r="AH1289" s="55">
        <f t="shared" si="290"/>
        <v>14</v>
      </c>
      <c r="AI1289" s="55" t="str">
        <f t="shared" si="291"/>
        <v>FALSO</v>
      </c>
      <c r="AJ1289" s="55">
        <f t="shared" si="292"/>
        <v>0</v>
      </c>
      <c r="AK1289" s="93">
        <f t="shared" si="293"/>
        <v>22</v>
      </c>
      <c r="AL1289" s="96" t="str">
        <f t="shared" si="294"/>
        <v/>
      </c>
      <c r="AM1289" s="93">
        <f t="shared" si="295"/>
        <v>1</v>
      </c>
      <c r="AN1289" s="96" t="b">
        <f t="shared" si="296"/>
        <v>1</v>
      </c>
      <c r="AO1289" s="93">
        <f t="shared" si="297"/>
        <v>1</v>
      </c>
      <c r="AP1289" s="96" t="b">
        <f t="shared" si="298"/>
        <v>1</v>
      </c>
      <c r="AQ1289" s="93" t="str">
        <f t="shared" si="299"/>
        <v/>
      </c>
      <c r="AR1289" s="96" t="str">
        <f t="shared" si="300"/>
        <v/>
      </c>
      <c r="AS1289" s="93" t="str">
        <f t="shared" si="301"/>
        <v/>
      </c>
      <c r="AT1289" s="96" t="b">
        <f t="shared" si="302"/>
        <v>1</v>
      </c>
      <c r="AU1289" s="93" t="str">
        <f t="shared" si="303"/>
        <v/>
      </c>
    </row>
    <row r="1290" spans="1:47" x14ac:dyDescent="0.3">
      <c r="A1290" t="s">
        <v>96</v>
      </c>
      <c r="B1290" s="164" t="s">
        <v>4014</v>
      </c>
      <c r="C1290" t="s">
        <v>3847</v>
      </c>
      <c r="D1290" t="s">
        <v>1151</v>
      </c>
      <c r="E1290" t="s">
        <v>90</v>
      </c>
      <c r="F1290" t="s">
        <v>3178</v>
      </c>
      <c r="G1290">
        <v>1</v>
      </c>
      <c r="H1290" t="s">
        <v>4015</v>
      </c>
      <c r="I1290">
        <v>1</v>
      </c>
      <c r="J1290">
        <v>50400</v>
      </c>
      <c r="L1290" t="s">
        <v>91</v>
      </c>
      <c r="N1290" t="s">
        <v>99</v>
      </c>
      <c r="O1290" t="s">
        <v>94</v>
      </c>
      <c r="P1290" s="33">
        <v>46191.463194444441</v>
      </c>
      <c r="Q1290" s="33">
        <v>46209</v>
      </c>
      <c r="R1290" s="33">
        <v>46220</v>
      </c>
      <c r="S1290" s="33">
        <v>46220</v>
      </c>
      <c r="T1290" s="33">
        <v>46220</v>
      </c>
      <c r="U1290" s="33">
        <v>46220</v>
      </c>
      <c r="V1290" s="33">
        <v>46220</v>
      </c>
      <c r="Y1290">
        <v>1</v>
      </c>
      <c r="AB1290">
        <v>21</v>
      </c>
      <c r="AH1290" s="55">
        <f t="shared" si="290"/>
        <v>14</v>
      </c>
      <c r="AI1290" s="55" t="str">
        <f t="shared" si="291"/>
        <v>FALSO</v>
      </c>
      <c r="AJ1290" s="55">
        <f t="shared" si="292"/>
        <v>0</v>
      </c>
      <c r="AK1290" s="93">
        <f t="shared" si="293"/>
        <v>12</v>
      </c>
      <c r="AL1290" s="96" t="str">
        <f t="shared" si="294"/>
        <v/>
      </c>
      <c r="AM1290" s="93">
        <f t="shared" si="295"/>
        <v>1</v>
      </c>
      <c r="AN1290" s="96" t="b">
        <f t="shared" si="296"/>
        <v>1</v>
      </c>
      <c r="AO1290" s="93">
        <f t="shared" si="297"/>
        <v>1</v>
      </c>
      <c r="AP1290" s="96" t="str">
        <f t="shared" si="298"/>
        <v/>
      </c>
      <c r="AQ1290" s="93" t="str">
        <f t="shared" si="299"/>
        <v/>
      </c>
      <c r="AR1290" s="96" t="str">
        <f t="shared" si="300"/>
        <v/>
      </c>
      <c r="AS1290" s="93" t="str">
        <f t="shared" si="301"/>
        <v/>
      </c>
      <c r="AT1290" s="96" t="b">
        <f t="shared" si="302"/>
        <v>1</v>
      </c>
      <c r="AU1290" s="93" t="str">
        <f t="shared" si="303"/>
        <v/>
      </c>
    </row>
    <row r="1291" spans="1:47" x14ac:dyDescent="0.3">
      <c r="A1291" t="s">
        <v>95</v>
      </c>
      <c r="B1291" s="164" t="s">
        <v>4016</v>
      </c>
      <c r="C1291" t="s">
        <v>3847</v>
      </c>
      <c r="D1291" t="s">
        <v>1151</v>
      </c>
      <c r="E1291" t="s">
        <v>132</v>
      </c>
      <c r="F1291" t="s">
        <v>3178</v>
      </c>
      <c r="G1291">
        <v>3</v>
      </c>
      <c r="H1291" t="s">
        <v>4017</v>
      </c>
      <c r="I1291">
        <v>3</v>
      </c>
      <c r="J1291">
        <v>99000</v>
      </c>
      <c r="L1291" t="s">
        <v>91</v>
      </c>
      <c r="M1291" s="164" t="s">
        <v>2111</v>
      </c>
      <c r="N1291" t="s">
        <v>99</v>
      </c>
      <c r="O1291" t="s">
        <v>94</v>
      </c>
      <c r="P1291" s="33">
        <v>46174.467361111114</v>
      </c>
      <c r="Q1291" s="33">
        <v>46209</v>
      </c>
      <c r="R1291" s="33">
        <v>46211</v>
      </c>
      <c r="S1291" s="33">
        <v>46218</v>
      </c>
      <c r="T1291" s="33">
        <v>46218</v>
      </c>
      <c r="U1291" s="33">
        <v>46218</v>
      </c>
      <c r="V1291" s="33">
        <v>46218</v>
      </c>
      <c r="W1291" s="33">
        <v>46226</v>
      </c>
      <c r="Y1291">
        <v>5</v>
      </c>
      <c r="AB1291">
        <v>32</v>
      </c>
      <c r="AC1291">
        <v>38</v>
      </c>
      <c r="AH1291" s="55">
        <f t="shared" si="290"/>
        <v>27.5</v>
      </c>
      <c r="AI1291" s="55" t="str">
        <f t="shared" si="291"/>
        <v>FALSO</v>
      </c>
      <c r="AJ1291" s="55">
        <f t="shared" si="292"/>
        <v>0</v>
      </c>
      <c r="AK1291" s="93">
        <f t="shared" si="293"/>
        <v>25</v>
      </c>
      <c r="AL1291" s="96" t="str">
        <f t="shared" si="294"/>
        <v/>
      </c>
      <c r="AM1291" s="93">
        <f t="shared" si="295"/>
        <v>5</v>
      </c>
      <c r="AN1291" s="96" t="b">
        <f t="shared" si="296"/>
        <v>1</v>
      </c>
      <c r="AO1291" s="93">
        <f t="shared" si="297"/>
        <v>1</v>
      </c>
      <c r="AP1291" s="96" t="str">
        <f t="shared" si="298"/>
        <v/>
      </c>
      <c r="AQ1291" s="93">
        <f t="shared" si="299"/>
        <v>6</v>
      </c>
      <c r="AR1291" s="96" t="str">
        <f t="shared" si="300"/>
        <v/>
      </c>
      <c r="AS1291" s="93">
        <f t="shared" si="301"/>
        <v>38</v>
      </c>
      <c r="AT1291" s="96" t="b">
        <f t="shared" si="302"/>
        <v>1</v>
      </c>
      <c r="AU1291" s="93" t="str">
        <f t="shared" si="303"/>
        <v>ARTSG-313</v>
      </c>
    </row>
    <row r="1292" spans="1:47" x14ac:dyDescent="0.3">
      <c r="A1292" t="s">
        <v>95</v>
      </c>
      <c r="B1292" s="164" t="s">
        <v>4018</v>
      </c>
      <c r="C1292" t="s">
        <v>3847</v>
      </c>
      <c r="D1292" t="s">
        <v>1151</v>
      </c>
      <c r="E1292" t="s">
        <v>132</v>
      </c>
      <c r="F1292" t="s">
        <v>3178</v>
      </c>
      <c r="G1292">
        <v>3</v>
      </c>
      <c r="H1292" t="s">
        <v>4019</v>
      </c>
      <c r="I1292">
        <v>0</v>
      </c>
      <c r="J1292">
        <v>77400</v>
      </c>
      <c r="L1292" t="s">
        <v>91</v>
      </c>
      <c r="M1292" s="164" t="s">
        <v>3071</v>
      </c>
      <c r="O1292" t="s">
        <v>94</v>
      </c>
      <c r="P1292" s="33">
        <v>46174.447916666664</v>
      </c>
      <c r="Q1292" s="33">
        <v>46209</v>
      </c>
      <c r="R1292" s="33">
        <v>46209</v>
      </c>
      <c r="S1292" s="33">
        <v>46216</v>
      </c>
      <c r="T1292" s="33">
        <v>46216</v>
      </c>
      <c r="U1292" s="33">
        <v>46217</v>
      </c>
      <c r="V1292" s="33">
        <v>46217</v>
      </c>
      <c r="W1292" s="33">
        <v>46254</v>
      </c>
      <c r="Y1292">
        <v>5</v>
      </c>
      <c r="AB1292">
        <v>31</v>
      </c>
      <c r="AG1292" t="s">
        <v>2280</v>
      </c>
      <c r="AH1292" s="55">
        <f t="shared" si="290"/>
        <v>21.5</v>
      </c>
      <c r="AI1292" s="55" t="str">
        <f t="shared" si="291"/>
        <v>FALSO</v>
      </c>
      <c r="AJ1292" s="55">
        <f t="shared" si="292"/>
        <v>0</v>
      </c>
      <c r="AK1292" s="93">
        <f t="shared" si="293"/>
        <v>25</v>
      </c>
      <c r="AL1292" s="96" t="str">
        <f t="shared" si="294"/>
        <v/>
      </c>
      <c r="AM1292" s="93">
        <f t="shared" si="295"/>
        <v>5</v>
      </c>
      <c r="AN1292" s="96" t="b">
        <f t="shared" si="296"/>
        <v>1</v>
      </c>
      <c r="AO1292" s="93">
        <f t="shared" si="297"/>
        <v>1</v>
      </c>
      <c r="AP1292" s="96" t="str">
        <f t="shared" si="298"/>
        <v/>
      </c>
      <c r="AQ1292" s="93">
        <f t="shared" si="299"/>
        <v>27</v>
      </c>
      <c r="AR1292" s="96" t="str">
        <f t="shared" si="300"/>
        <v/>
      </c>
      <c r="AS1292" s="93">
        <f t="shared" si="301"/>
        <v>58</v>
      </c>
      <c r="AT1292" s="96" t="b">
        <f t="shared" si="302"/>
        <v>0</v>
      </c>
      <c r="AU1292" s="93" t="str">
        <f t="shared" si="303"/>
        <v>SGGU-5288</v>
      </c>
    </row>
    <row r="1293" spans="1:47" x14ac:dyDescent="0.3">
      <c r="A1293" t="s">
        <v>4020</v>
      </c>
      <c r="B1293" s="164" t="s">
        <v>4021</v>
      </c>
      <c r="C1293" t="s">
        <v>3291</v>
      </c>
      <c r="D1293" t="s">
        <v>1151</v>
      </c>
      <c r="E1293" t="s">
        <v>132</v>
      </c>
      <c r="F1293" t="s">
        <v>3178</v>
      </c>
      <c r="G1293">
        <v>1</v>
      </c>
      <c r="H1293" t="s">
        <v>4022</v>
      </c>
      <c r="I1293">
        <v>0</v>
      </c>
      <c r="J1293">
        <v>28800</v>
      </c>
      <c r="L1293" t="s">
        <v>91</v>
      </c>
      <c r="M1293" s="164" t="s">
        <v>4023</v>
      </c>
      <c r="O1293" t="s">
        <v>94</v>
      </c>
      <c r="P1293" s="33">
        <v>46164.620833333334</v>
      </c>
      <c r="R1293" s="33">
        <v>46267</v>
      </c>
      <c r="S1293" s="33">
        <v>46276</v>
      </c>
      <c r="T1293" s="33">
        <v>46276</v>
      </c>
      <c r="U1293" s="33">
        <v>46276</v>
      </c>
      <c r="V1293" s="33">
        <v>46276</v>
      </c>
      <c r="W1293" s="33">
        <v>46293</v>
      </c>
      <c r="Y1293">
        <v>7</v>
      </c>
      <c r="AA1293">
        <v>11</v>
      </c>
      <c r="AB1293">
        <v>80</v>
      </c>
      <c r="AC1293">
        <v>91</v>
      </c>
      <c r="AH1293" s="55">
        <f t="shared" si="290"/>
        <v>8</v>
      </c>
      <c r="AI1293" s="55" t="str">
        <f t="shared" si="291"/>
        <v>FALSO</v>
      </c>
      <c r="AJ1293" s="55">
        <f t="shared" si="292"/>
        <v>0</v>
      </c>
      <c r="AK1293" s="93" t="str">
        <f t="shared" si="293"/>
        <v/>
      </c>
      <c r="AL1293" s="96" t="str">
        <f t="shared" si="294"/>
        <v/>
      </c>
      <c r="AM1293" s="93">
        <f t="shared" si="295"/>
        <v>7</v>
      </c>
      <c r="AN1293" s="96" t="b">
        <f t="shared" si="296"/>
        <v>1</v>
      </c>
      <c r="AO1293" s="93">
        <f t="shared" si="297"/>
        <v>1</v>
      </c>
      <c r="AP1293" s="96" t="str">
        <f t="shared" si="298"/>
        <v/>
      </c>
      <c r="AQ1293" s="93">
        <f t="shared" si="299"/>
        <v>11</v>
      </c>
      <c r="AR1293" s="96" t="b">
        <f t="shared" si="300"/>
        <v>1</v>
      </c>
      <c r="AS1293" s="93">
        <f t="shared" si="301"/>
        <v>80</v>
      </c>
      <c r="AT1293" s="96" t="b">
        <f t="shared" si="302"/>
        <v>1</v>
      </c>
      <c r="AU1293" s="93" t="str">
        <f t="shared" si="303"/>
        <v>SDIA-1212</v>
      </c>
    </row>
    <row r="1294" spans="1:47" x14ac:dyDescent="0.3">
      <c r="A1294" t="s">
        <v>95</v>
      </c>
      <c r="B1294" s="164" t="s">
        <v>4024</v>
      </c>
      <c r="C1294" t="s">
        <v>3847</v>
      </c>
      <c r="D1294" t="s">
        <v>1151</v>
      </c>
      <c r="E1294" t="s">
        <v>132</v>
      </c>
      <c r="F1294" t="s">
        <v>3178</v>
      </c>
      <c r="G1294">
        <v>5</v>
      </c>
      <c r="H1294" t="s">
        <v>4025</v>
      </c>
      <c r="I1294">
        <v>8</v>
      </c>
      <c r="J1294">
        <v>133200</v>
      </c>
      <c r="L1294" t="s">
        <v>91</v>
      </c>
      <c r="M1294" s="164" t="s">
        <v>3071</v>
      </c>
      <c r="N1294" t="s">
        <v>101</v>
      </c>
      <c r="O1294" t="s">
        <v>94</v>
      </c>
      <c r="P1294" s="33">
        <v>46114.482638888891</v>
      </c>
      <c r="Q1294" s="33">
        <v>46209</v>
      </c>
      <c r="R1294" s="33">
        <v>46219</v>
      </c>
      <c r="S1294" s="33">
        <v>46220</v>
      </c>
      <c r="T1294" s="33">
        <v>46220</v>
      </c>
      <c r="U1294" s="33">
        <v>46220</v>
      </c>
      <c r="V1294" s="33">
        <v>46220</v>
      </c>
      <c r="W1294" s="33">
        <v>46254</v>
      </c>
      <c r="Y1294">
        <v>1</v>
      </c>
      <c r="AA1294">
        <v>24</v>
      </c>
      <c r="AB1294">
        <v>76</v>
      </c>
      <c r="AC1294">
        <v>100</v>
      </c>
      <c r="AH1294" s="55">
        <f t="shared" si="290"/>
        <v>37</v>
      </c>
      <c r="AI1294" s="55" t="str">
        <f t="shared" si="291"/>
        <v>FALSO</v>
      </c>
      <c r="AJ1294" s="55">
        <f t="shared" si="292"/>
        <v>0</v>
      </c>
      <c r="AK1294" s="93">
        <f t="shared" si="293"/>
        <v>67</v>
      </c>
      <c r="AL1294" s="96" t="str">
        <f t="shared" si="294"/>
        <v/>
      </c>
      <c r="AM1294" s="93">
        <f t="shared" si="295"/>
        <v>1</v>
      </c>
      <c r="AN1294" s="96" t="b">
        <f t="shared" si="296"/>
        <v>1</v>
      </c>
      <c r="AO1294" s="93">
        <f t="shared" si="297"/>
        <v>1</v>
      </c>
      <c r="AP1294" s="96" t="str">
        <f t="shared" si="298"/>
        <v/>
      </c>
      <c r="AQ1294" s="93">
        <f t="shared" si="299"/>
        <v>24</v>
      </c>
      <c r="AR1294" s="96" t="b">
        <f t="shared" si="300"/>
        <v>1</v>
      </c>
      <c r="AS1294" s="93">
        <f t="shared" si="301"/>
        <v>100</v>
      </c>
      <c r="AT1294" s="96" t="b">
        <f t="shared" si="302"/>
        <v>1</v>
      </c>
      <c r="AU1294" s="93" t="str">
        <f t="shared" si="303"/>
        <v>SGGU-5288</v>
      </c>
    </row>
    <row r="1295" spans="1:47" x14ac:dyDescent="0.3">
      <c r="A1295" t="s">
        <v>100</v>
      </c>
      <c r="B1295" s="164" t="s">
        <v>4026</v>
      </c>
      <c r="C1295" t="s">
        <v>3847</v>
      </c>
      <c r="D1295" t="s">
        <v>1151</v>
      </c>
      <c r="E1295" t="s">
        <v>132</v>
      </c>
      <c r="F1295" t="s">
        <v>3178</v>
      </c>
      <c r="G1295">
        <v>3</v>
      </c>
      <c r="H1295" t="s">
        <v>4027</v>
      </c>
      <c r="I1295">
        <v>3</v>
      </c>
      <c r="J1295">
        <v>28800</v>
      </c>
      <c r="L1295" t="s">
        <v>91</v>
      </c>
      <c r="M1295" s="164" t="s">
        <v>3071</v>
      </c>
      <c r="N1295" t="s">
        <v>99</v>
      </c>
      <c r="O1295" t="s">
        <v>94</v>
      </c>
      <c r="P1295" s="33">
        <v>46114.481944444444</v>
      </c>
      <c r="Q1295" s="33">
        <v>46209</v>
      </c>
      <c r="R1295" s="33">
        <v>46209</v>
      </c>
      <c r="S1295" s="33">
        <v>46211</v>
      </c>
      <c r="T1295" s="33">
        <v>46211</v>
      </c>
      <c r="U1295" s="33">
        <v>46213</v>
      </c>
      <c r="V1295" s="33">
        <v>46213</v>
      </c>
      <c r="W1295" s="33">
        <v>46290</v>
      </c>
      <c r="Z1295">
        <v>2</v>
      </c>
      <c r="AB1295">
        <v>71</v>
      </c>
      <c r="AH1295" s="55">
        <f t="shared" si="290"/>
        <v>8</v>
      </c>
      <c r="AI1295" s="55" t="str">
        <f t="shared" si="291"/>
        <v>FALSO</v>
      </c>
      <c r="AJ1295" s="55">
        <f t="shared" si="292"/>
        <v>0</v>
      </c>
      <c r="AK1295" s="93">
        <f t="shared" si="293"/>
        <v>67</v>
      </c>
      <c r="AL1295" s="96" t="str">
        <f t="shared" si="294"/>
        <v/>
      </c>
      <c r="AM1295" s="93">
        <f t="shared" si="295"/>
        <v>2</v>
      </c>
      <c r="AN1295" s="96" t="str">
        <f t="shared" si="296"/>
        <v/>
      </c>
      <c r="AO1295" s="93">
        <f t="shared" si="297"/>
        <v>2</v>
      </c>
      <c r="AP1295" s="96" t="b">
        <f t="shared" si="298"/>
        <v>1</v>
      </c>
      <c r="AQ1295" s="93">
        <f t="shared" si="299"/>
        <v>55</v>
      </c>
      <c r="AR1295" s="96" t="str">
        <f t="shared" si="300"/>
        <v/>
      </c>
      <c r="AS1295" s="93">
        <f t="shared" si="301"/>
        <v>71</v>
      </c>
      <c r="AT1295" s="96" t="b">
        <f t="shared" si="302"/>
        <v>1</v>
      </c>
      <c r="AU1295" s="93" t="str">
        <f t="shared" si="303"/>
        <v>SGGU-5288</v>
      </c>
    </row>
    <row r="1296" spans="1:47" x14ac:dyDescent="0.3">
      <c r="A1296" t="s">
        <v>98</v>
      </c>
      <c r="B1296" s="164" t="s">
        <v>4028</v>
      </c>
      <c r="C1296" t="s">
        <v>3564</v>
      </c>
      <c r="D1296" t="s">
        <v>1151</v>
      </c>
      <c r="E1296" t="s">
        <v>132</v>
      </c>
      <c r="F1296" t="s">
        <v>3178</v>
      </c>
      <c r="G1296">
        <v>3</v>
      </c>
      <c r="H1296" t="s">
        <v>4029</v>
      </c>
      <c r="I1296">
        <v>8</v>
      </c>
      <c r="J1296">
        <v>69000</v>
      </c>
      <c r="L1296" t="s">
        <v>91</v>
      </c>
      <c r="M1296" s="164" t="s">
        <v>3876</v>
      </c>
      <c r="N1296" t="s">
        <v>99</v>
      </c>
      <c r="O1296" t="s">
        <v>94</v>
      </c>
      <c r="P1296" s="33">
        <v>46111.726388888892</v>
      </c>
      <c r="Q1296" s="33">
        <v>46237</v>
      </c>
      <c r="R1296" s="33">
        <v>46241</v>
      </c>
      <c r="S1296" s="33">
        <v>46246</v>
      </c>
      <c r="T1296" s="33">
        <v>46246</v>
      </c>
      <c r="U1296" s="33">
        <v>46246</v>
      </c>
      <c r="V1296" s="33">
        <v>46246</v>
      </c>
      <c r="W1296" s="33">
        <v>46257</v>
      </c>
      <c r="Y1296">
        <v>3</v>
      </c>
      <c r="AA1296">
        <v>8</v>
      </c>
      <c r="AB1296">
        <v>97</v>
      </c>
      <c r="AC1296">
        <v>105</v>
      </c>
      <c r="AH1296" s="55">
        <f t="shared" si="290"/>
        <v>19.166666666666668</v>
      </c>
      <c r="AI1296" s="55" t="str">
        <f t="shared" si="291"/>
        <v>FALSO</v>
      </c>
      <c r="AJ1296" s="55">
        <f t="shared" si="292"/>
        <v>0</v>
      </c>
      <c r="AK1296" s="93">
        <f t="shared" si="293"/>
        <v>90</v>
      </c>
      <c r="AL1296" s="96" t="str">
        <f t="shared" si="294"/>
        <v/>
      </c>
      <c r="AM1296" s="93">
        <f t="shared" si="295"/>
        <v>3</v>
      </c>
      <c r="AN1296" s="96" t="b">
        <f t="shared" si="296"/>
        <v>1</v>
      </c>
      <c r="AO1296" s="93">
        <f t="shared" si="297"/>
        <v>1</v>
      </c>
      <c r="AP1296" s="96" t="str">
        <f t="shared" si="298"/>
        <v/>
      </c>
      <c r="AQ1296" s="93">
        <f t="shared" si="299"/>
        <v>7</v>
      </c>
      <c r="AR1296" s="96" t="b">
        <f t="shared" si="300"/>
        <v>0</v>
      </c>
      <c r="AS1296" s="93">
        <f t="shared" si="301"/>
        <v>104</v>
      </c>
      <c r="AT1296" s="96" t="b">
        <f t="shared" si="302"/>
        <v>0</v>
      </c>
      <c r="AU1296" s="93" t="str">
        <f t="shared" si="303"/>
        <v>ARTSG-193</v>
      </c>
    </row>
    <row r="1297" spans="1:47" x14ac:dyDescent="0.3">
      <c r="A1297" t="s">
        <v>98</v>
      </c>
      <c r="B1297" s="164" t="s">
        <v>4030</v>
      </c>
      <c r="C1297" t="s">
        <v>3564</v>
      </c>
      <c r="D1297" t="s">
        <v>1151</v>
      </c>
      <c r="E1297" t="s">
        <v>132</v>
      </c>
      <c r="F1297" t="s">
        <v>3178</v>
      </c>
      <c r="G1297">
        <v>5</v>
      </c>
      <c r="H1297" t="s">
        <v>4031</v>
      </c>
      <c r="I1297">
        <v>8</v>
      </c>
      <c r="J1297">
        <v>111600</v>
      </c>
      <c r="L1297" t="s">
        <v>91</v>
      </c>
      <c r="M1297" s="164" t="s">
        <v>3876</v>
      </c>
      <c r="N1297" t="s">
        <v>99</v>
      </c>
      <c r="O1297" t="s">
        <v>94</v>
      </c>
      <c r="P1297" s="33">
        <v>46111.72152777778</v>
      </c>
      <c r="Q1297" s="33">
        <v>46237</v>
      </c>
      <c r="R1297" s="33">
        <v>46241</v>
      </c>
      <c r="S1297" s="33">
        <v>46246</v>
      </c>
      <c r="T1297" s="33">
        <v>46246</v>
      </c>
      <c r="U1297" s="33">
        <v>46246</v>
      </c>
      <c r="V1297" s="33">
        <v>46246</v>
      </c>
      <c r="W1297" s="33">
        <v>46257</v>
      </c>
      <c r="Y1297">
        <v>3</v>
      </c>
      <c r="AC1297">
        <v>105</v>
      </c>
      <c r="AH1297" s="55">
        <f t="shared" si="290"/>
        <v>31</v>
      </c>
      <c r="AI1297" s="55" t="str">
        <f t="shared" si="291"/>
        <v>FALSO</v>
      </c>
      <c r="AJ1297" s="55">
        <f t="shared" si="292"/>
        <v>0</v>
      </c>
      <c r="AK1297" s="93">
        <f t="shared" si="293"/>
        <v>90</v>
      </c>
      <c r="AL1297" s="96" t="str">
        <f t="shared" si="294"/>
        <v/>
      </c>
      <c r="AM1297" s="93">
        <f t="shared" si="295"/>
        <v>3</v>
      </c>
      <c r="AN1297" s="96" t="b">
        <f t="shared" si="296"/>
        <v>1</v>
      </c>
      <c r="AO1297" s="93">
        <f t="shared" si="297"/>
        <v>1</v>
      </c>
      <c r="AP1297" s="96" t="str">
        <f t="shared" si="298"/>
        <v/>
      </c>
      <c r="AQ1297" s="93">
        <f t="shared" si="299"/>
        <v>7</v>
      </c>
      <c r="AR1297" s="96" t="str">
        <f t="shared" si="300"/>
        <v/>
      </c>
      <c r="AS1297" s="93">
        <f t="shared" si="301"/>
        <v>104</v>
      </c>
      <c r="AT1297" s="96" t="b">
        <f t="shared" si="302"/>
        <v>0</v>
      </c>
      <c r="AU1297" s="93" t="str">
        <f t="shared" si="303"/>
        <v>ARTSG-193</v>
      </c>
    </row>
    <row r="1298" spans="1:47" x14ac:dyDescent="0.3">
      <c r="A1298" t="s">
        <v>98</v>
      </c>
      <c r="B1298" s="164" t="s">
        <v>4032</v>
      </c>
      <c r="C1298" t="s">
        <v>3564</v>
      </c>
      <c r="D1298" t="s">
        <v>1151</v>
      </c>
      <c r="E1298" t="s">
        <v>132</v>
      </c>
      <c r="F1298" t="s">
        <v>3178</v>
      </c>
      <c r="G1298">
        <v>5</v>
      </c>
      <c r="H1298" t="s">
        <v>4033</v>
      </c>
      <c r="I1298">
        <v>8</v>
      </c>
      <c r="J1298">
        <v>114600</v>
      </c>
      <c r="L1298" t="s">
        <v>91</v>
      </c>
      <c r="M1298" s="164" t="s">
        <v>3876</v>
      </c>
      <c r="N1298" t="s">
        <v>99</v>
      </c>
      <c r="O1298" t="s">
        <v>94</v>
      </c>
      <c r="P1298" s="33">
        <v>46111.720833333333</v>
      </c>
      <c r="Q1298" s="33">
        <v>46237</v>
      </c>
      <c r="R1298" s="33">
        <v>46238</v>
      </c>
      <c r="S1298" s="33">
        <v>46244</v>
      </c>
      <c r="T1298" s="33">
        <v>46244</v>
      </c>
      <c r="U1298" s="33">
        <v>46244</v>
      </c>
      <c r="V1298" s="33">
        <v>46244</v>
      </c>
      <c r="W1298" s="33">
        <v>46257</v>
      </c>
      <c r="Y1298">
        <v>4</v>
      </c>
      <c r="AC1298">
        <v>105</v>
      </c>
      <c r="AH1298" s="55">
        <f t="shared" si="290"/>
        <v>31.833333333333332</v>
      </c>
      <c r="AI1298" s="55" t="str">
        <f t="shared" si="291"/>
        <v>FALSO</v>
      </c>
      <c r="AJ1298" s="55">
        <f t="shared" si="292"/>
        <v>0</v>
      </c>
      <c r="AK1298" s="93">
        <f t="shared" si="293"/>
        <v>90</v>
      </c>
      <c r="AL1298" s="96" t="str">
        <f t="shared" si="294"/>
        <v/>
      </c>
      <c r="AM1298" s="93">
        <f t="shared" si="295"/>
        <v>4</v>
      </c>
      <c r="AN1298" s="96" t="b">
        <f t="shared" si="296"/>
        <v>1</v>
      </c>
      <c r="AO1298" s="93">
        <f t="shared" si="297"/>
        <v>1</v>
      </c>
      <c r="AP1298" s="96" t="str">
        <f t="shared" si="298"/>
        <v/>
      </c>
      <c r="AQ1298" s="93">
        <f t="shared" si="299"/>
        <v>9</v>
      </c>
      <c r="AR1298" s="96" t="str">
        <f t="shared" si="300"/>
        <v/>
      </c>
      <c r="AS1298" s="93">
        <f t="shared" si="301"/>
        <v>104</v>
      </c>
      <c r="AT1298" s="96" t="b">
        <f t="shared" si="302"/>
        <v>0</v>
      </c>
      <c r="AU1298" s="93" t="str">
        <f t="shared" si="303"/>
        <v>ARTSG-193</v>
      </c>
    </row>
    <row r="1299" spans="1:47" x14ac:dyDescent="0.3">
      <c r="A1299" t="s">
        <v>98</v>
      </c>
      <c r="B1299" s="164" t="s">
        <v>4034</v>
      </c>
      <c r="C1299" t="s">
        <v>3731</v>
      </c>
      <c r="D1299" t="s">
        <v>1151</v>
      </c>
      <c r="E1299" t="s">
        <v>132</v>
      </c>
      <c r="F1299" t="s">
        <v>3178</v>
      </c>
      <c r="G1299">
        <v>5</v>
      </c>
      <c r="H1299" t="s">
        <v>4035</v>
      </c>
      <c r="I1299">
        <v>8</v>
      </c>
      <c r="J1299">
        <v>91800</v>
      </c>
      <c r="L1299" t="s">
        <v>91</v>
      </c>
      <c r="M1299" s="164" t="s">
        <v>3876</v>
      </c>
      <c r="N1299" t="s">
        <v>99</v>
      </c>
      <c r="O1299" t="s">
        <v>94</v>
      </c>
      <c r="P1299" s="33">
        <v>46111.720138888886</v>
      </c>
      <c r="Q1299" s="33">
        <v>46223</v>
      </c>
      <c r="R1299" s="33">
        <v>46224</v>
      </c>
      <c r="S1299" s="33">
        <v>46231</v>
      </c>
      <c r="T1299" s="33">
        <v>46231</v>
      </c>
      <c r="U1299" s="33">
        <v>46232</v>
      </c>
      <c r="V1299" s="33">
        <v>46232</v>
      </c>
      <c r="W1299" s="33">
        <v>46257</v>
      </c>
      <c r="Y1299">
        <v>5</v>
      </c>
      <c r="AB1299">
        <v>87</v>
      </c>
      <c r="AC1299">
        <v>105</v>
      </c>
      <c r="AH1299" s="55">
        <f t="shared" si="290"/>
        <v>25.5</v>
      </c>
      <c r="AI1299" s="55" t="str">
        <f t="shared" si="291"/>
        <v>FALSO</v>
      </c>
      <c r="AJ1299" s="55">
        <f t="shared" si="292"/>
        <v>0</v>
      </c>
      <c r="AK1299" s="93">
        <f t="shared" si="293"/>
        <v>80</v>
      </c>
      <c r="AL1299" s="96" t="str">
        <f t="shared" si="294"/>
        <v/>
      </c>
      <c r="AM1299" s="93">
        <f t="shared" si="295"/>
        <v>5</v>
      </c>
      <c r="AN1299" s="96" t="b">
        <f t="shared" si="296"/>
        <v>1</v>
      </c>
      <c r="AO1299" s="93">
        <f t="shared" si="297"/>
        <v>1</v>
      </c>
      <c r="AP1299" s="96" t="str">
        <f t="shared" si="298"/>
        <v/>
      </c>
      <c r="AQ1299" s="93">
        <f t="shared" si="299"/>
        <v>17</v>
      </c>
      <c r="AR1299" s="96" t="str">
        <f t="shared" si="300"/>
        <v/>
      </c>
      <c r="AS1299" s="93">
        <f t="shared" si="301"/>
        <v>104</v>
      </c>
      <c r="AT1299" s="96" t="b">
        <f t="shared" si="302"/>
        <v>0</v>
      </c>
      <c r="AU1299" s="93" t="str">
        <f t="shared" si="303"/>
        <v>ARTSG-193</v>
      </c>
    </row>
    <row r="1300" spans="1:47" x14ac:dyDescent="0.3">
      <c r="A1300" t="s">
        <v>98</v>
      </c>
      <c r="B1300" s="164" t="s">
        <v>4036</v>
      </c>
      <c r="C1300" t="s">
        <v>3731</v>
      </c>
      <c r="D1300" t="s">
        <v>1151</v>
      </c>
      <c r="E1300" t="s">
        <v>132</v>
      </c>
      <c r="F1300" t="s">
        <v>3178</v>
      </c>
      <c r="G1300">
        <v>5</v>
      </c>
      <c r="H1300" t="s">
        <v>4037</v>
      </c>
      <c r="I1300">
        <v>8</v>
      </c>
      <c r="J1300">
        <v>108000</v>
      </c>
      <c r="L1300" t="s">
        <v>91</v>
      </c>
      <c r="M1300" s="164" t="s">
        <v>3876</v>
      </c>
      <c r="N1300" t="s">
        <v>99</v>
      </c>
      <c r="O1300" t="s">
        <v>94</v>
      </c>
      <c r="P1300" s="33">
        <v>46111.719444444447</v>
      </c>
      <c r="Q1300" s="33">
        <v>46223</v>
      </c>
      <c r="R1300" s="33">
        <v>46230</v>
      </c>
      <c r="S1300" s="33">
        <v>46233</v>
      </c>
      <c r="T1300" s="33">
        <v>46233</v>
      </c>
      <c r="U1300" s="33">
        <v>46233</v>
      </c>
      <c r="V1300" s="33">
        <v>46233</v>
      </c>
      <c r="W1300" s="33">
        <v>46257</v>
      </c>
      <c r="Y1300">
        <v>3</v>
      </c>
      <c r="AC1300">
        <v>105</v>
      </c>
      <c r="AH1300" s="55">
        <f t="shared" si="290"/>
        <v>30</v>
      </c>
      <c r="AI1300" s="55" t="str">
        <f t="shared" si="291"/>
        <v>FALSO</v>
      </c>
      <c r="AJ1300" s="55">
        <f t="shared" si="292"/>
        <v>0</v>
      </c>
      <c r="AK1300" s="93">
        <f t="shared" si="293"/>
        <v>80</v>
      </c>
      <c r="AL1300" s="96" t="str">
        <f t="shared" si="294"/>
        <v/>
      </c>
      <c r="AM1300" s="93">
        <f t="shared" si="295"/>
        <v>3</v>
      </c>
      <c r="AN1300" s="96" t="b">
        <f t="shared" si="296"/>
        <v>1</v>
      </c>
      <c r="AO1300" s="93">
        <f t="shared" si="297"/>
        <v>1</v>
      </c>
      <c r="AP1300" s="96" t="str">
        <f t="shared" si="298"/>
        <v/>
      </c>
      <c r="AQ1300" s="93">
        <f t="shared" si="299"/>
        <v>16</v>
      </c>
      <c r="AR1300" s="96" t="str">
        <f t="shared" si="300"/>
        <v/>
      </c>
      <c r="AS1300" s="93">
        <f t="shared" si="301"/>
        <v>104</v>
      </c>
      <c r="AT1300" s="96" t="b">
        <f t="shared" si="302"/>
        <v>0</v>
      </c>
      <c r="AU1300" s="93" t="str">
        <f t="shared" si="303"/>
        <v>ARTSG-193</v>
      </c>
    </row>
    <row r="1301" spans="1:47" x14ac:dyDescent="0.3">
      <c r="A1301" t="s">
        <v>96</v>
      </c>
      <c r="B1301" s="164" t="s">
        <v>4038</v>
      </c>
      <c r="C1301" t="s">
        <v>3731</v>
      </c>
      <c r="D1301" t="s">
        <v>1151</v>
      </c>
      <c r="E1301" t="s">
        <v>132</v>
      </c>
      <c r="F1301" t="s">
        <v>3178</v>
      </c>
      <c r="G1301">
        <v>8</v>
      </c>
      <c r="H1301" t="s">
        <v>4039</v>
      </c>
      <c r="I1301">
        <v>2</v>
      </c>
      <c r="J1301">
        <v>154800</v>
      </c>
      <c r="L1301" t="s">
        <v>91</v>
      </c>
      <c r="M1301" s="164" t="s">
        <v>3876</v>
      </c>
      <c r="N1301" t="s">
        <v>101</v>
      </c>
      <c r="O1301" t="s">
        <v>94</v>
      </c>
      <c r="P1301" s="33">
        <v>46111.711805555555</v>
      </c>
      <c r="Q1301" s="33">
        <v>46223</v>
      </c>
      <c r="R1301" s="33">
        <v>46224</v>
      </c>
      <c r="S1301" s="33">
        <v>46231</v>
      </c>
      <c r="T1301" s="33">
        <v>46231</v>
      </c>
      <c r="U1301" s="33">
        <v>46231</v>
      </c>
      <c r="V1301" s="33">
        <v>46231</v>
      </c>
      <c r="W1301" s="33">
        <v>46257</v>
      </c>
      <c r="Y1301">
        <v>5</v>
      </c>
      <c r="AB1301">
        <v>86</v>
      </c>
      <c r="AC1301">
        <v>105</v>
      </c>
      <c r="AH1301" s="55">
        <f t="shared" si="290"/>
        <v>43</v>
      </c>
      <c r="AI1301" s="55" t="str">
        <f t="shared" si="291"/>
        <v>FALSO</v>
      </c>
      <c r="AJ1301" s="55">
        <f t="shared" si="292"/>
        <v>0</v>
      </c>
      <c r="AK1301" s="93">
        <f t="shared" si="293"/>
        <v>80</v>
      </c>
      <c r="AL1301" s="96" t="str">
        <f t="shared" si="294"/>
        <v/>
      </c>
      <c r="AM1301" s="93">
        <f t="shared" si="295"/>
        <v>5</v>
      </c>
      <c r="AN1301" s="96" t="b">
        <f t="shared" si="296"/>
        <v>1</v>
      </c>
      <c r="AO1301" s="93">
        <f t="shared" si="297"/>
        <v>1</v>
      </c>
      <c r="AP1301" s="96" t="str">
        <f t="shared" si="298"/>
        <v/>
      </c>
      <c r="AQ1301" s="93">
        <f t="shared" si="299"/>
        <v>18</v>
      </c>
      <c r="AR1301" s="96" t="str">
        <f t="shared" si="300"/>
        <v/>
      </c>
      <c r="AS1301" s="93">
        <f t="shared" si="301"/>
        <v>104</v>
      </c>
      <c r="AT1301" s="96" t="b">
        <f t="shared" si="302"/>
        <v>0</v>
      </c>
      <c r="AU1301" s="93" t="str">
        <f t="shared" si="303"/>
        <v>ARTSG-193</v>
      </c>
    </row>
    <row r="1302" spans="1:47" x14ac:dyDescent="0.3">
      <c r="A1302" t="s">
        <v>98</v>
      </c>
      <c r="B1302" s="164" t="s">
        <v>4040</v>
      </c>
      <c r="C1302" t="s">
        <v>3731</v>
      </c>
      <c r="D1302" t="s">
        <v>1151</v>
      </c>
      <c r="E1302" t="s">
        <v>132</v>
      </c>
      <c r="F1302" t="s">
        <v>3178</v>
      </c>
      <c r="G1302">
        <v>3</v>
      </c>
      <c r="H1302" t="s">
        <v>4041</v>
      </c>
      <c r="I1302">
        <v>5</v>
      </c>
      <c r="J1302">
        <v>72000</v>
      </c>
      <c r="L1302" t="s">
        <v>91</v>
      </c>
      <c r="M1302" s="164" t="s">
        <v>3953</v>
      </c>
      <c r="N1302" t="s">
        <v>99</v>
      </c>
      <c r="O1302" t="s">
        <v>94</v>
      </c>
      <c r="P1302" s="33">
        <v>46111.693749999999</v>
      </c>
      <c r="Q1302" s="33">
        <v>46223</v>
      </c>
      <c r="R1302" s="33">
        <v>46225</v>
      </c>
      <c r="S1302" s="33">
        <v>46231</v>
      </c>
      <c r="T1302" s="33">
        <v>46231</v>
      </c>
      <c r="U1302" s="33">
        <v>46232</v>
      </c>
      <c r="V1302" s="33">
        <v>46232</v>
      </c>
      <c r="W1302" s="33">
        <v>46257</v>
      </c>
      <c r="Y1302">
        <v>4</v>
      </c>
      <c r="AB1302">
        <v>87</v>
      </c>
      <c r="AC1302">
        <v>105</v>
      </c>
      <c r="AH1302" s="55">
        <f t="shared" si="290"/>
        <v>20</v>
      </c>
      <c r="AI1302" s="55" t="str">
        <f t="shared" si="291"/>
        <v>FALSO</v>
      </c>
      <c r="AJ1302" s="55">
        <f t="shared" si="292"/>
        <v>0</v>
      </c>
      <c r="AK1302" s="93">
        <f t="shared" si="293"/>
        <v>80</v>
      </c>
      <c r="AL1302" s="96" t="str">
        <f t="shared" si="294"/>
        <v/>
      </c>
      <c r="AM1302" s="93">
        <f t="shared" si="295"/>
        <v>4</v>
      </c>
      <c r="AN1302" s="96" t="b">
        <f t="shared" si="296"/>
        <v>1</v>
      </c>
      <c r="AO1302" s="93">
        <f t="shared" si="297"/>
        <v>1</v>
      </c>
      <c r="AP1302" s="96" t="str">
        <f t="shared" si="298"/>
        <v/>
      </c>
      <c r="AQ1302" s="93">
        <f t="shared" si="299"/>
        <v>17</v>
      </c>
      <c r="AR1302" s="96" t="str">
        <f t="shared" si="300"/>
        <v/>
      </c>
      <c r="AS1302" s="93">
        <f t="shared" si="301"/>
        <v>104</v>
      </c>
      <c r="AT1302" s="96" t="b">
        <f t="shared" si="302"/>
        <v>0</v>
      </c>
      <c r="AU1302" s="93" t="str">
        <f t="shared" si="303"/>
        <v>ARTSG-190</v>
      </c>
    </row>
    <row r="1303" spans="1:47" x14ac:dyDescent="0.3">
      <c r="A1303" t="s">
        <v>98</v>
      </c>
      <c r="B1303" s="164" t="s">
        <v>4042</v>
      </c>
      <c r="C1303" t="s">
        <v>3731</v>
      </c>
      <c r="D1303" t="s">
        <v>1151</v>
      </c>
      <c r="E1303" t="s">
        <v>133</v>
      </c>
      <c r="F1303" t="s">
        <v>3178</v>
      </c>
      <c r="G1303">
        <v>2</v>
      </c>
      <c r="H1303" t="s">
        <v>4043</v>
      </c>
      <c r="I1303">
        <v>3</v>
      </c>
      <c r="J1303">
        <v>36000</v>
      </c>
      <c r="L1303" t="s">
        <v>91</v>
      </c>
      <c r="M1303" s="164" t="s">
        <v>3953</v>
      </c>
      <c r="N1303" t="s">
        <v>99</v>
      </c>
      <c r="O1303" t="s">
        <v>94</v>
      </c>
      <c r="P1303" s="33">
        <v>46111.689583333333</v>
      </c>
      <c r="R1303" s="33">
        <v>46224</v>
      </c>
      <c r="S1303" s="33">
        <v>46225</v>
      </c>
      <c r="T1303" s="33">
        <v>46225</v>
      </c>
      <c r="U1303" s="33">
        <v>46230</v>
      </c>
      <c r="V1303" s="33">
        <v>46230</v>
      </c>
      <c r="Y1303">
        <v>1</v>
      </c>
      <c r="AB1303">
        <v>85</v>
      </c>
      <c r="AH1303" s="55">
        <f t="shared" si="290"/>
        <v>10</v>
      </c>
      <c r="AI1303" s="55" t="str">
        <f t="shared" si="291"/>
        <v>FALSO</v>
      </c>
      <c r="AJ1303" s="55">
        <f t="shared" si="292"/>
        <v>0</v>
      </c>
      <c r="AK1303" s="93" t="str">
        <f t="shared" si="293"/>
        <v/>
      </c>
      <c r="AL1303" s="96" t="str">
        <f t="shared" si="294"/>
        <v/>
      </c>
      <c r="AM1303" s="93">
        <f t="shared" si="295"/>
        <v>1</v>
      </c>
      <c r="AN1303" s="96" t="b">
        <f t="shared" si="296"/>
        <v>1</v>
      </c>
      <c r="AO1303" s="93">
        <f t="shared" si="297"/>
        <v>3</v>
      </c>
      <c r="AP1303" s="96" t="str">
        <f t="shared" si="298"/>
        <v/>
      </c>
      <c r="AQ1303" s="93" t="str">
        <f t="shared" si="299"/>
        <v/>
      </c>
      <c r="AR1303" s="96" t="str">
        <f t="shared" si="300"/>
        <v/>
      </c>
      <c r="AS1303" s="93" t="str">
        <f t="shared" si="301"/>
        <v/>
      </c>
      <c r="AT1303" s="96" t="b">
        <f t="shared" si="302"/>
        <v>1</v>
      </c>
      <c r="AU1303" s="93" t="str">
        <f t="shared" si="303"/>
        <v>ARTSG-190</v>
      </c>
    </row>
    <row r="1304" spans="1:47" x14ac:dyDescent="0.3">
      <c r="A1304" t="s">
        <v>98</v>
      </c>
      <c r="B1304" s="164" t="s">
        <v>4044</v>
      </c>
      <c r="C1304" t="s">
        <v>3731</v>
      </c>
      <c r="D1304" t="s">
        <v>1151</v>
      </c>
      <c r="E1304" t="s">
        <v>133</v>
      </c>
      <c r="F1304" t="s">
        <v>3178</v>
      </c>
      <c r="G1304">
        <v>2</v>
      </c>
      <c r="H1304" t="s">
        <v>4045</v>
      </c>
      <c r="I1304">
        <v>3</v>
      </c>
      <c r="J1304">
        <v>28800</v>
      </c>
      <c r="L1304" t="s">
        <v>91</v>
      </c>
      <c r="M1304" s="164" t="s">
        <v>3953</v>
      </c>
      <c r="N1304" t="s">
        <v>99</v>
      </c>
      <c r="O1304" t="s">
        <v>94</v>
      </c>
      <c r="P1304" s="33">
        <v>46111.688888888886</v>
      </c>
      <c r="Q1304" s="33">
        <v>46223</v>
      </c>
      <c r="R1304" s="33">
        <v>46227</v>
      </c>
      <c r="S1304" s="33">
        <v>46230</v>
      </c>
      <c r="T1304" s="33">
        <v>46230</v>
      </c>
      <c r="U1304" s="33">
        <v>46230</v>
      </c>
      <c r="V1304" s="33">
        <v>46230</v>
      </c>
      <c r="Y1304">
        <v>1</v>
      </c>
      <c r="AB1304">
        <v>85</v>
      </c>
      <c r="AH1304" s="55">
        <f t="shared" si="290"/>
        <v>8</v>
      </c>
      <c r="AI1304" s="55" t="str">
        <f t="shared" si="291"/>
        <v>FALSO</v>
      </c>
      <c r="AJ1304" s="55">
        <f t="shared" si="292"/>
        <v>0</v>
      </c>
      <c r="AK1304" s="93">
        <f t="shared" si="293"/>
        <v>80</v>
      </c>
      <c r="AL1304" s="96" t="str">
        <f t="shared" si="294"/>
        <v/>
      </c>
      <c r="AM1304" s="93">
        <f t="shared" si="295"/>
        <v>1</v>
      </c>
      <c r="AN1304" s="96" t="b">
        <f t="shared" si="296"/>
        <v>1</v>
      </c>
      <c r="AO1304" s="93">
        <f t="shared" si="297"/>
        <v>1</v>
      </c>
      <c r="AP1304" s="96" t="str">
        <f t="shared" si="298"/>
        <v/>
      </c>
      <c r="AQ1304" s="93" t="str">
        <f t="shared" si="299"/>
        <v/>
      </c>
      <c r="AR1304" s="96" t="str">
        <f t="shared" si="300"/>
        <v/>
      </c>
      <c r="AS1304" s="93" t="str">
        <f t="shared" si="301"/>
        <v/>
      </c>
      <c r="AT1304" s="96" t="b">
        <f t="shared" si="302"/>
        <v>1</v>
      </c>
      <c r="AU1304" s="93" t="str">
        <f t="shared" si="303"/>
        <v>ARTSG-190</v>
      </c>
    </row>
    <row r="1305" spans="1:47" x14ac:dyDescent="0.3">
      <c r="A1305" t="s">
        <v>96</v>
      </c>
      <c r="B1305" s="164" t="s">
        <v>4046</v>
      </c>
      <c r="C1305" t="s">
        <v>3847</v>
      </c>
      <c r="D1305" t="s">
        <v>1151</v>
      </c>
      <c r="E1305" t="s">
        <v>90</v>
      </c>
      <c r="F1305" t="s">
        <v>3178</v>
      </c>
      <c r="G1305">
        <v>3</v>
      </c>
      <c r="H1305" t="s">
        <v>4047</v>
      </c>
      <c r="I1305">
        <v>5</v>
      </c>
      <c r="J1305">
        <v>79200</v>
      </c>
      <c r="L1305" t="s">
        <v>91</v>
      </c>
      <c r="M1305" s="164" t="s">
        <v>3953</v>
      </c>
      <c r="N1305" t="s">
        <v>99</v>
      </c>
      <c r="O1305" t="s">
        <v>94</v>
      </c>
      <c r="P1305" s="33">
        <v>46111.677777777775</v>
      </c>
      <c r="R1305" s="33">
        <v>46209</v>
      </c>
      <c r="S1305" s="33">
        <v>46211</v>
      </c>
      <c r="T1305" s="33">
        <v>46211</v>
      </c>
      <c r="U1305" s="33">
        <v>46211</v>
      </c>
      <c r="V1305" s="33">
        <v>46211</v>
      </c>
      <c r="Y1305">
        <v>2</v>
      </c>
      <c r="AB1305">
        <v>72</v>
      </c>
      <c r="AH1305" s="55">
        <f t="shared" si="290"/>
        <v>22</v>
      </c>
      <c r="AI1305" s="55" t="str">
        <f t="shared" si="291"/>
        <v>FALSO</v>
      </c>
      <c r="AJ1305" s="55">
        <f t="shared" si="292"/>
        <v>0</v>
      </c>
      <c r="AK1305" s="93" t="str">
        <f t="shared" si="293"/>
        <v/>
      </c>
      <c r="AL1305" s="96" t="str">
        <f t="shared" si="294"/>
        <v/>
      </c>
      <c r="AM1305" s="93">
        <f t="shared" si="295"/>
        <v>2</v>
      </c>
      <c r="AN1305" s="96" t="b">
        <f t="shared" si="296"/>
        <v>1</v>
      </c>
      <c r="AO1305" s="93">
        <f t="shared" si="297"/>
        <v>1</v>
      </c>
      <c r="AP1305" s="96" t="str">
        <f t="shared" si="298"/>
        <v/>
      </c>
      <c r="AQ1305" s="93" t="str">
        <f t="shared" si="299"/>
        <v/>
      </c>
      <c r="AR1305" s="96" t="str">
        <f t="shared" si="300"/>
        <v/>
      </c>
      <c r="AS1305" s="93" t="str">
        <f t="shared" si="301"/>
        <v/>
      </c>
      <c r="AT1305" s="96" t="b">
        <f t="shared" si="302"/>
        <v>1</v>
      </c>
      <c r="AU1305" s="93" t="str">
        <f t="shared" si="303"/>
        <v>ARTSG-190</v>
      </c>
    </row>
    <row r="1306" spans="1:47" x14ac:dyDescent="0.3">
      <c r="A1306" t="s">
        <v>84</v>
      </c>
      <c r="B1306" s="164" t="s">
        <v>4048</v>
      </c>
      <c r="C1306" t="s">
        <v>4049</v>
      </c>
      <c r="D1306" t="s">
        <v>1152</v>
      </c>
      <c r="E1306" t="s">
        <v>85</v>
      </c>
      <c r="F1306" t="s">
        <v>4050</v>
      </c>
      <c r="H1306" t="s">
        <v>4051</v>
      </c>
      <c r="L1306" t="s">
        <v>87</v>
      </c>
      <c r="P1306" s="33">
        <v>46290.655555555553</v>
      </c>
      <c r="Q1306" s="33">
        <v>46293</v>
      </c>
      <c r="AH1306" s="55" t="str">
        <f t="shared" si="290"/>
        <v/>
      </c>
      <c r="AI1306" s="55" t="str">
        <f t="shared" si="291"/>
        <v>FALSO</v>
      </c>
      <c r="AJ1306" s="55">
        <f t="shared" si="292"/>
        <v>0</v>
      </c>
      <c r="AK1306" s="93" t="str">
        <f t="shared" si="293"/>
        <v/>
      </c>
      <c r="AL1306" s="96" t="str">
        <f t="shared" si="294"/>
        <v/>
      </c>
      <c r="AM1306" s="93" t="str">
        <f t="shared" si="295"/>
        <v/>
      </c>
      <c r="AN1306" s="96" t="str">
        <f t="shared" si="296"/>
        <v/>
      </c>
      <c r="AO1306" s="93" t="str">
        <f t="shared" si="297"/>
        <v/>
      </c>
      <c r="AP1306" s="96" t="str">
        <f t="shared" si="298"/>
        <v/>
      </c>
      <c r="AQ1306" s="93" t="str">
        <f t="shared" si="299"/>
        <v/>
      </c>
      <c r="AR1306" s="96" t="str">
        <f t="shared" si="300"/>
        <v/>
      </c>
      <c r="AS1306" s="93" t="str">
        <f t="shared" si="301"/>
        <v/>
      </c>
      <c r="AT1306" s="96" t="str">
        <f t="shared" si="302"/>
        <v/>
      </c>
      <c r="AU1306" s="93" t="str">
        <f t="shared" si="303"/>
        <v/>
      </c>
    </row>
    <row r="1307" spans="1:47" x14ac:dyDescent="0.3">
      <c r="A1307" t="s">
        <v>84</v>
      </c>
      <c r="B1307" s="164" t="s">
        <v>4052</v>
      </c>
      <c r="C1307" t="s">
        <v>4049</v>
      </c>
      <c r="D1307" t="s">
        <v>1152</v>
      </c>
      <c r="E1307" t="s">
        <v>85</v>
      </c>
      <c r="F1307" t="s">
        <v>4050</v>
      </c>
      <c r="H1307" t="s">
        <v>2483</v>
      </c>
      <c r="L1307" t="s">
        <v>87</v>
      </c>
      <c r="P1307" s="33">
        <v>46290.572222222225</v>
      </c>
      <c r="Q1307" s="33">
        <v>46293</v>
      </c>
      <c r="AH1307" s="55" t="str">
        <f t="shared" si="290"/>
        <v/>
      </c>
      <c r="AI1307" s="55" t="str">
        <f t="shared" si="291"/>
        <v>FALSO</v>
      </c>
      <c r="AJ1307" s="55">
        <f t="shared" si="292"/>
        <v>0</v>
      </c>
      <c r="AK1307" s="93" t="str">
        <f t="shared" si="293"/>
        <v/>
      </c>
      <c r="AL1307" s="96" t="str">
        <f t="shared" si="294"/>
        <v/>
      </c>
      <c r="AM1307" s="93" t="str">
        <f t="shared" si="295"/>
        <v/>
      </c>
      <c r="AN1307" s="96" t="str">
        <f t="shared" si="296"/>
        <v/>
      </c>
      <c r="AO1307" s="93" t="str">
        <f t="shared" si="297"/>
        <v/>
      </c>
      <c r="AP1307" s="96" t="str">
        <f t="shared" si="298"/>
        <v/>
      </c>
      <c r="AQ1307" s="93" t="str">
        <f t="shared" si="299"/>
        <v/>
      </c>
      <c r="AR1307" s="96" t="str">
        <f t="shared" si="300"/>
        <v/>
      </c>
      <c r="AS1307" s="93" t="str">
        <f t="shared" si="301"/>
        <v/>
      </c>
      <c r="AT1307" s="96" t="str">
        <f t="shared" si="302"/>
        <v/>
      </c>
      <c r="AU1307" s="93" t="str">
        <f t="shared" si="303"/>
        <v/>
      </c>
    </row>
    <row r="1308" spans="1:47" x14ac:dyDescent="0.3">
      <c r="A1308" t="s">
        <v>84</v>
      </c>
      <c r="B1308" s="164" t="s">
        <v>4053</v>
      </c>
      <c r="C1308" t="s">
        <v>4049</v>
      </c>
      <c r="D1308" t="s">
        <v>1152</v>
      </c>
      <c r="E1308" t="s">
        <v>85</v>
      </c>
      <c r="F1308" t="s">
        <v>4050</v>
      </c>
      <c r="H1308" t="s">
        <v>2466</v>
      </c>
      <c r="L1308" t="s">
        <v>87</v>
      </c>
      <c r="P1308" s="33">
        <v>46290.535416666666</v>
      </c>
      <c r="Q1308" s="33">
        <v>46293</v>
      </c>
      <c r="AH1308" s="55" t="str">
        <f t="shared" si="290"/>
        <v/>
      </c>
      <c r="AI1308" s="55" t="str">
        <f t="shared" si="291"/>
        <v>FALSO</v>
      </c>
      <c r="AJ1308" s="55">
        <f t="shared" si="292"/>
        <v>0</v>
      </c>
      <c r="AK1308" s="93" t="str">
        <f t="shared" si="293"/>
        <v/>
      </c>
      <c r="AL1308" s="96" t="str">
        <f t="shared" si="294"/>
        <v/>
      </c>
      <c r="AM1308" s="93" t="str">
        <f t="shared" si="295"/>
        <v/>
      </c>
      <c r="AN1308" s="96" t="str">
        <f t="shared" si="296"/>
        <v/>
      </c>
      <c r="AO1308" s="93" t="str">
        <f t="shared" si="297"/>
        <v/>
      </c>
      <c r="AP1308" s="96" t="str">
        <f t="shared" si="298"/>
        <v/>
      </c>
      <c r="AQ1308" s="93" t="str">
        <f t="shared" si="299"/>
        <v/>
      </c>
      <c r="AR1308" s="96" t="str">
        <f t="shared" si="300"/>
        <v/>
      </c>
      <c r="AS1308" s="93" t="str">
        <f t="shared" si="301"/>
        <v/>
      </c>
      <c r="AT1308" s="96" t="str">
        <f t="shared" si="302"/>
        <v/>
      </c>
      <c r="AU1308" s="93" t="str">
        <f t="shared" si="303"/>
        <v/>
      </c>
    </row>
    <row r="1309" spans="1:47" x14ac:dyDescent="0.3">
      <c r="A1309" t="s">
        <v>84</v>
      </c>
      <c r="B1309" s="164" t="s">
        <v>4054</v>
      </c>
      <c r="C1309" t="s">
        <v>4049</v>
      </c>
      <c r="D1309" t="s">
        <v>1152</v>
      </c>
      <c r="E1309" t="s">
        <v>85</v>
      </c>
      <c r="F1309" t="s">
        <v>4050</v>
      </c>
      <c r="H1309" t="s">
        <v>2468</v>
      </c>
      <c r="L1309" t="s">
        <v>87</v>
      </c>
      <c r="P1309" s="33">
        <v>46290.535416666666</v>
      </c>
      <c r="Q1309" s="33">
        <v>46293</v>
      </c>
      <c r="AH1309" s="55" t="str">
        <f t="shared" si="290"/>
        <v/>
      </c>
      <c r="AI1309" s="55" t="str">
        <f t="shared" si="291"/>
        <v>FALSO</v>
      </c>
      <c r="AJ1309" s="55">
        <f t="shared" si="292"/>
        <v>0</v>
      </c>
      <c r="AK1309" s="93" t="str">
        <f t="shared" si="293"/>
        <v/>
      </c>
      <c r="AL1309" s="96" t="str">
        <f t="shared" si="294"/>
        <v/>
      </c>
      <c r="AM1309" s="93" t="str">
        <f t="shared" si="295"/>
        <v/>
      </c>
      <c r="AN1309" s="96" t="str">
        <f t="shared" si="296"/>
        <v/>
      </c>
      <c r="AO1309" s="93" t="str">
        <f t="shared" si="297"/>
        <v/>
      </c>
      <c r="AP1309" s="96" t="str">
        <f t="shared" si="298"/>
        <v/>
      </c>
      <c r="AQ1309" s="93" t="str">
        <f t="shared" si="299"/>
        <v/>
      </c>
      <c r="AR1309" s="96" t="str">
        <f t="shared" si="300"/>
        <v/>
      </c>
      <c r="AS1309" s="93" t="str">
        <f t="shared" si="301"/>
        <v/>
      </c>
      <c r="AT1309" s="96" t="str">
        <f t="shared" si="302"/>
        <v/>
      </c>
      <c r="AU1309" s="93" t="str">
        <f t="shared" si="303"/>
        <v/>
      </c>
    </row>
    <row r="1310" spans="1:47" x14ac:dyDescent="0.3">
      <c r="A1310" t="s">
        <v>84</v>
      </c>
      <c r="B1310" s="164" t="s">
        <v>4055</v>
      </c>
      <c r="C1310" t="s">
        <v>4049</v>
      </c>
      <c r="D1310" t="s">
        <v>1152</v>
      </c>
      <c r="E1310" t="s">
        <v>85</v>
      </c>
      <c r="F1310" t="s">
        <v>4050</v>
      </c>
      <c r="H1310" t="s">
        <v>2487</v>
      </c>
      <c r="L1310" t="s">
        <v>87</v>
      </c>
      <c r="P1310" s="33">
        <v>46290.524305555555</v>
      </c>
      <c r="Q1310" s="33">
        <v>46293</v>
      </c>
      <c r="AH1310" s="55" t="str">
        <f t="shared" si="290"/>
        <v/>
      </c>
      <c r="AI1310" s="55" t="str">
        <f t="shared" si="291"/>
        <v>FALSO</v>
      </c>
      <c r="AJ1310" s="55">
        <f t="shared" si="292"/>
        <v>0</v>
      </c>
      <c r="AK1310" s="93" t="str">
        <f t="shared" si="293"/>
        <v/>
      </c>
      <c r="AL1310" s="96" t="str">
        <f t="shared" si="294"/>
        <v/>
      </c>
      <c r="AM1310" s="93" t="str">
        <f t="shared" si="295"/>
        <v/>
      </c>
      <c r="AN1310" s="96" t="str">
        <f t="shared" si="296"/>
        <v/>
      </c>
      <c r="AO1310" s="93" t="str">
        <f t="shared" si="297"/>
        <v/>
      </c>
      <c r="AP1310" s="96" t="str">
        <f t="shared" si="298"/>
        <v/>
      </c>
      <c r="AQ1310" s="93" t="str">
        <f t="shared" si="299"/>
        <v/>
      </c>
      <c r="AR1310" s="96" t="str">
        <f t="shared" si="300"/>
        <v/>
      </c>
      <c r="AS1310" s="93" t="str">
        <f t="shared" si="301"/>
        <v/>
      </c>
      <c r="AT1310" s="96" t="str">
        <f t="shared" si="302"/>
        <v/>
      </c>
      <c r="AU1310" s="93" t="str">
        <f t="shared" si="303"/>
        <v/>
      </c>
    </row>
    <row r="1311" spans="1:47" x14ac:dyDescent="0.3">
      <c r="A1311" t="s">
        <v>84</v>
      </c>
      <c r="B1311" s="164" t="s">
        <v>4056</v>
      </c>
      <c r="C1311" t="s">
        <v>4049</v>
      </c>
      <c r="D1311" t="s">
        <v>1152</v>
      </c>
      <c r="E1311" t="s">
        <v>85</v>
      </c>
      <c r="F1311" t="s">
        <v>4050</v>
      </c>
      <c r="H1311" t="s">
        <v>2485</v>
      </c>
      <c r="L1311" t="s">
        <v>87</v>
      </c>
      <c r="P1311" s="33">
        <v>46290.522916666669</v>
      </c>
      <c r="Q1311" s="33">
        <v>46293</v>
      </c>
      <c r="AH1311" s="55" t="str">
        <f t="shared" si="290"/>
        <v/>
      </c>
      <c r="AI1311" s="55" t="str">
        <f t="shared" si="291"/>
        <v>FALSO</v>
      </c>
      <c r="AJ1311" s="55">
        <f t="shared" si="292"/>
        <v>0</v>
      </c>
      <c r="AK1311" s="93" t="str">
        <f t="shared" si="293"/>
        <v/>
      </c>
      <c r="AL1311" s="96" t="str">
        <f t="shared" si="294"/>
        <v/>
      </c>
      <c r="AM1311" s="93" t="str">
        <f t="shared" si="295"/>
        <v/>
      </c>
      <c r="AN1311" s="96" t="str">
        <f t="shared" si="296"/>
        <v/>
      </c>
      <c r="AO1311" s="93" t="str">
        <f t="shared" si="297"/>
        <v/>
      </c>
      <c r="AP1311" s="96" t="str">
        <f t="shared" si="298"/>
        <v/>
      </c>
      <c r="AQ1311" s="93" t="str">
        <f t="shared" si="299"/>
        <v/>
      </c>
      <c r="AR1311" s="96" t="str">
        <f t="shared" si="300"/>
        <v/>
      </c>
      <c r="AS1311" s="93" t="str">
        <f t="shared" si="301"/>
        <v/>
      </c>
      <c r="AT1311" s="96" t="str">
        <f t="shared" si="302"/>
        <v/>
      </c>
      <c r="AU1311" s="93" t="str">
        <f t="shared" si="303"/>
        <v/>
      </c>
    </row>
    <row r="1312" spans="1:47" x14ac:dyDescent="0.3">
      <c r="A1312" t="s">
        <v>84</v>
      </c>
      <c r="B1312" s="164" t="s">
        <v>4057</v>
      </c>
      <c r="C1312" t="s">
        <v>4049</v>
      </c>
      <c r="D1312" t="s">
        <v>1152</v>
      </c>
      <c r="E1312" t="s">
        <v>85</v>
      </c>
      <c r="F1312" t="s">
        <v>4050</v>
      </c>
      <c r="H1312" t="s">
        <v>4058</v>
      </c>
      <c r="L1312" t="s">
        <v>87</v>
      </c>
      <c r="P1312" s="33">
        <v>46290.522916666669</v>
      </c>
      <c r="Q1312" s="33">
        <v>46293</v>
      </c>
      <c r="AH1312" s="55" t="str">
        <f t="shared" si="290"/>
        <v/>
      </c>
      <c r="AI1312" s="55" t="str">
        <f t="shared" si="291"/>
        <v>FALSO</v>
      </c>
      <c r="AJ1312" s="55">
        <f t="shared" si="292"/>
        <v>0</v>
      </c>
      <c r="AK1312" s="93" t="str">
        <f t="shared" si="293"/>
        <v/>
      </c>
      <c r="AL1312" s="96" t="str">
        <f t="shared" si="294"/>
        <v/>
      </c>
      <c r="AM1312" s="93" t="str">
        <f t="shared" si="295"/>
        <v/>
      </c>
      <c r="AN1312" s="96" t="str">
        <f t="shared" si="296"/>
        <v/>
      </c>
      <c r="AO1312" s="93" t="str">
        <f t="shared" si="297"/>
        <v/>
      </c>
      <c r="AP1312" s="96" t="str">
        <f t="shared" si="298"/>
        <v/>
      </c>
      <c r="AQ1312" s="93" t="str">
        <f t="shared" si="299"/>
        <v/>
      </c>
      <c r="AR1312" s="96" t="str">
        <f t="shared" si="300"/>
        <v/>
      </c>
      <c r="AS1312" s="93" t="str">
        <f t="shared" si="301"/>
        <v/>
      </c>
      <c r="AT1312" s="96" t="str">
        <f t="shared" si="302"/>
        <v/>
      </c>
      <c r="AU1312" s="93" t="str">
        <f t="shared" si="303"/>
        <v/>
      </c>
    </row>
    <row r="1313" spans="1:47" x14ac:dyDescent="0.3">
      <c r="A1313" t="s">
        <v>84</v>
      </c>
      <c r="B1313" s="164" t="s">
        <v>4059</v>
      </c>
      <c r="C1313" t="s">
        <v>4049</v>
      </c>
      <c r="D1313" t="s">
        <v>1152</v>
      </c>
      <c r="E1313" t="s">
        <v>85</v>
      </c>
      <c r="F1313" t="s">
        <v>4050</v>
      </c>
      <c r="H1313" t="s">
        <v>4060</v>
      </c>
      <c r="L1313" t="s">
        <v>87</v>
      </c>
      <c r="P1313" s="33">
        <v>46290.522916666669</v>
      </c>
      <c r="Q1313" s="33">
        <v>46293</v>
      </c>
      <c r="AH1313" s="55" t="str">
        <f t="shared" si="290"/>
        <v/>
      </c>
      <c r="AI1313" s="55" t="str">
        <f t="shared" si="291"/>
        <v>FALSO</v>
      </c>
      <c r="AJ1313" s="55">
        <f t="shared" si="292"/>
        <v>0</v>
      </c>
      <c r="AK1313" s="93" t="str">
        <f t="shared" si="293"/>
        <v/>
      </c>
      <c r="AL1313" s="96" t="str">
        <f t="shared" si="294"/>
        <v/>
      </c>
      <c r="AM1313" s="93" t="str">
        <f t="shared" si="295"/>
        <v/>
      </c>
      <c r="AN1313" s="96" t="str">
        <f t="shared" si="296"/>
        <v/>
      </c>
      <c r="AO1313" s="93" t="str">
        <f t="shared" si="297"/>
        <v/>
      </c>
      <c r="AP1313" s="96" t="str">
        <f t="shared" si="298"/>
        <v/>
      </c>
      <c r="AQ1313" s="93" t="str">
        <f t="shared" si="299"/>
        <v/>
      </c>
      <c r="AR1313" s="96" t="str">
        <f t="shared" si="300"/>
        <v/>
      </c>
      <c r="AS1313" s="93" t="str">
        <f t="shared" si="301"/>
        <v/>
      </c>
      <c r="AT1313" s="96" t="str">
        <f t="shared" si="302"/>
        <v/>
      </c>
      <c r="AU1313" s="93" t="str">
        <f t="shared" si="303"/>
        <v/>
      </c>
    </row>
    <row r="1314" spans="1:47" x14ac:dyDescent="0.3">
      <c r="A1314" t="s">
        <v>84</v>
      </c>
      <c r="B1314" s="164" t="s">
        <v>4061</v>
      </c>
      <c r="C1314" t="s">
        <v>4062</v>
      </c>
      <c r="D1314" t="s">
        <v>1152</v>
      </c>
      <c r="E1314" t="s">
        <v>90</v>
      </c>
      <c r="F1314" t="s">
        <v>4063</v>
      </c>
      <c r="H1314" t="s">
        <v>2472</v>
      </c>
      <c r="J1314">
        <v>21600</v>
      </c>
      <c r="L1314" t="s">
        <v>91</v>
      </c>
      <c r="O1314" t="s">
        <v>135</v>
      </c>
      <c r="P1314" s="33">
        <v>46290.486111111109</v>
      </c>
      <c r="Q1314" s="33">
        <v>46279</v>
      </c>
      <c r="R1314" s="33">
        <v>46290</v>
      </c>
      <c r="AH1314" s="55">
        <f t="shared" si="290"/>
        <v>6</v>
      </c>
      <c r="AI1314" s="55" t="str">
        <f t="shared" si="291"/>
        <v>FALSO</v>
      </c>
      <c r="AJ1314" s="55">
        <f t="shared" si="292"/>
        <v>0</v>
      </c>
      <c r="AK1314" s="93" t="str">
        <f t="shared" si="293"/>
        <v/>
      </c>
      <c r="AL1314" s="96" t="str">
        <f t="shared" si="294"/>
        <v/>
      </c>
      <c r="AM1314" s="93" t="str">
        <f t="shared" si="295"/>
        <v/>
      </c>
      <c r="AN1314" s="96" t="str">
        <f t="shared" si="296"/>
        <v/>
      </c>
      <c r="AO1314" s="93" t="str">
        <f t="shared" si="297"/>
        <v/>
      </c>
      <c r="AP1314" s="96" t="str">
        <f t="shared" si="298"/>
        <v/>
      </c>
      <c r="AQ1314" s="93" t="str">
        <f t="shared" si="299"/>
        <v/>
      </c>
      <c r="AR1314" s="96" t="str">
        <f t="shared" si="300"/>
        <v/>
      </c>
      <c r="AS1314" s="93" t="str">
        <f t="shared" si="301"/>
        <v/>
      </c>
      <c r="AT1314" s="96" t="str">
        <f t="shared" si="302"/>
        <v/>
      </c>
      <c r="AU1314" s="93" t="str">
        <f t="shared" si="303"/>
        <v/>
      </c>
    </row>
    <row r="1315" spans="1:47" x14ac:dyDescent="0.3">
      <c r="A1315" t="s">
        <v>84</v>
      </c>
      <c r="B1315" s="164" t="s">
        <v>4064</v>
      </c>
      <c r="C1315" t="s">
        <v>4049</v>
      </c>
      <c r="D1315" t="s">
        <v>1152</v>
      </c>
      <c r="E1315" t="s">
        <v>85</v>
      </c>
      <c r="F1315" t="s">
        <v>4050</v>
      </c>
      <c r="H1315" t="s">
        <v>4065</v>
      </c>
      <c r="L1315" t="s">
        <v>87</v>
      </c>
      <c r="P1315" s="33">
        <v>46290.481249999997</v>
      </c>
      <c r="Q1315" s="33">
        <v>46293</v>
      </c>
      <c r="AH1315" s="55" t="str">
        <f t="shared" si="290"/>
        <v/>
      </c>
      <c r="AI1315" s="55" t="str">
        <f t="shared" si="291"/>
        <v>FALSO</v>
      </c>
      <c r="AJ1315" s="55">
        <f t="shared" si="292"/>
        <v>0</v>
      </c>
      <c r="AK1315" s="93" t="str">
        <f t="shared" si="293"/>
        <v/>
      </c>
      <c r="AL1315" s="96" t="str">
        <f t="shared" si="294"/>
        <v/>
      </c>
      <c r="AM1315" s="93" t="str">
        <f t="shared" si="295"/>
        <v/>
      </c>
      <c r="AN1315" s="96" t="str">
        <f t="shared" si="296"/>
        <v/>
      </c>
      <c r="AO1315" s="93" t="str">
        <f t="shared" si="297"/>
        <v/>
      </c>
      <c r="AP1315" s="96" t="str">
        <f t="shared" si="298"/>
        <v/>
      </c>
      <c r="AQ1315" s="93" t="str">
        <f t="shared" si="299"/>
        <v/>
      </c>
      <c r="AR1315" s="96" t="str">
        <f t="shared" si="300"/>
        <v/>
      </c>
      <c r="AS1315" s="93" t="str">
        <f t="shared" si="301"/>
        <v/>
      </c>
      <c r="AT1315" s="96" t="str">
        <f t="shared" si="302"/>
        <v/>
      </c>
      <c r="AU1315" s="93" t="str">
        <f t="shared" si="303"/>
        <v/>
      </c>
    </row>
    <row r="1316" spans="1:47" x14ac:dyDescent="0.3">
      <c r="A1316" t="s">
        <v>84</v>
      </c>
      <c r="B1316" s="164" t="s">
        <v>4066</v>
      </c>
      <c r="C1316" t="s">
        <v>4049</v>
      </c>
      <c r="D1316" t="s">
        <v>1152</v>
      </c>
      <c r="E1316" t="s">
        <v>85</v>
      </c>
      <c r="F1316" t="s">
        <v>4050</v>
      </c>
      <c r="H1316" t="s">
        <v>2519</v>
      </c>
      <c r="L1316" t="s">
        <v>87</v>
      </c>
      <c r="P1316" s="33">
        <v>46290.478472222225</v>
      </c>
      <c r="Q1316" s="33">
        <v>46293</v>
      </c>
      <c r="AH1316" s="55" t="str">
        <f t="shared" si="290"/>
        <v/>
      </c>
      <c r="AI1316" s="55" t="str">
        <f t="shared" si="291"/>
        <v>FALSO</v>
      </c>
      <c r="AJ1316" s="55">
        <f t="shared" si="292"/>
        <v>0</v>
      </c>
      <c r="AK1316" s="93" t="str">
        <f t="shared" si="293"/>
        <v/>
      </c>
      <c r="AL1316" s="96" t="str">
        <f t="shared" si="294"/>
        <v/>
      </c>
      <c r="AM1316" s="93" t="str">
        <f t="shared" si="295"/>
        <v/>
      </c>
      <c r="AN1316" s="96" t="str">
        <f t="shared" si="296"/>
        <v/>
      </c>
      <c r="AO1316" s="93" t="str">
        <f t="shared" si="297"/>
        <v/>
      </c>
      <c r="AP1316" s="96" t="str">
        <f t="shared" si="298"/>
        <v/>
      </c>
      <c r="AQ1316" s="93" t="str">
        <f t="shared" si="299"/>
        <v/>
      </c>
      <c r="AR1316" s="96" t="str">
        <f t="shared" si="300"/>
        <v/>
      </c>
      <c r="AS1316" s="93" t="str">
        <f t="shared" si="301"/>
        <v/>
      </c>
      <c r="AT1316" s="96" t="str">
        <f t="shared" si="302"/>
        <v/>
      </c>
      <c r="AU1316" s="93" t="str">
        <f t="shared" si="303"/>
        <v/>
      </c>
    </row>
    <row r="1317" spans="1:47" x14ac:dyDescent="0.3">
      <c r="A1317" t="s">
        <v>84</v>
      </c>
      <c r="B1317" s="164" t="s">
        <v>4067</v>
      </c>
      <c r="C1317" t="s">
        <v>4062</v>
      </c>
      <c r="D1317" t="s">
        <v>1152</v>
      </c>
      <c r="E1317" t="s">
        <v>90</v>
      </c>
      <c r="F1317" t="s">
        <v>4063</v>
      </c>
      <c r="H1317" t="s">
        <v>2470</v>
      </c>
      <c r="L1317" t="s">
        <v>91</v>
      </c>
      <c r="O1317" t="s">
        <v>135</v>
      </c>
      <c r="P1317" s="33">
        <v>46290.477083333331</v>
      </c>
      <c r="Q1317" s="33">
        <v>46279</v>
      </c>
      <c r="R1317" s="33">
        <v>46290</v>
      </c>
      <c r="AH1317" s="55" t="str">
        <f t="shared" si="290"/>
        <v/>
      </c>
      <c r="AI1317" s="55" t="str">
        <f t="shared" si="291"/>
        <v>FALSO</v>
      </c>
      <c r="AJ1317" s="55">
        <f t="shared" si="292"/>
        <v>0</v>
      </c>
      <c r="AK1317" s="93" t="str">
        <f t="shared" si="293"/>
        <v/>
      </c>
      <c r="AL1317" s="96" t="str">
        <f t="shared" si="294"/>
        <v/>
      </c>
      <c r="AM1317" s="93" t="str">
        <f t="shared" si="295"/>
        <v/>
      </c>
      <c r="AN1317" s="96" t="str">
        <f t="shared" si="296"/>
        <v/>
      </c>
      <c r="AO1317" s="93" t="str">
        <f t="shared" si="297"/>
        <v/>
      </c>
      <c r="AP1317" s="96" t="str">
        <f t="shared" si="298"/>
        <v/>
      </c>
      <c r="AQ1317" s="93" t="str">
        <f t="shared" si="299"/>
        <v/>
      </c>
      <c r="AR1317" s="96" t="str">
        <f t="shared" si="300"/>
        <v/>
      </c>
      <c r="AS1317" s="93" t="str">
        <f t="shared" si="301"/>
        <v/>
      </c>
      <c r="AT1317" s="96" t="str">
        <f t="shared" si="302"/>
        <v/>
      </c>
      <c r="AU1317" s="93" t="str">
        <f t="shared" si="303"/>
        <v/>
      </c>
    </row>
    <row r="1318" spans="1:47" x14ac:dyDescent="0.3">
      <c r="A1318" t="s">
        <v>84</v>
      </c>
      <c r="B1318" s="164" t="s">
        <v>4068</v>
      </c>
      <c r="C1318" t="s">
        <v>4049</v>
      </c>
      <c r="D1318" t="s">
        <v>1152</v>
      </c>
      <c r="E1318" t="s">
        <v>85</v>
      </c>
      <c r="F1318" t="s">
        <v>4050</v>
      </c>
      <c r="H1318" t="s">
        <v>4069</v>
      </c>
      <c r="L1318" t="s">
        <v>87</v>
      </c>
      <c r="P1318" s="33">
        <v>46290.470833333333</v>
      </c>
      <c r="Q1318" s="33">
        <v>46293</v>
      </c>
      <c r="AH1318" s="55" t="str">
        <f t="shared" si="290"/>
        <v/>
      </c>
      <c r="AI1318" s="55" t="str">
        <f t="shared" si="291"/>
        <v>FALSO</v>
      </c>
      <c r="AJ1318" s="55">
        <f t="shared" si="292"/>
        <v>0</v>
      </c>
      <c r="AK1318" s="93" t="str">
        <f t="shared" si="293"/>
        <v/>
      </c>
      <c r="AL1318" s="96" t="str">
        <f t="shared" si="294"/>
        <v/>
      </c>
      <c r="AM1318" s="93" t="str">
        <f t="shared" si="295"/>
        <v/>
      </c>
      <c r="AN1318" s="96" t="str">
        <f t="shared" si="296"/>
        <v/>
      </c>
      <c r="AO1318" s="93" t="str">
        <f t="shared" si="297"/>
        <v/>
      </c>
      <c r="AP1318" s="96" t="str">
        <f t="shared" si="298"/>
        <v/>
      </c>
      <c r="AQ1318" s="93" t="str">
        <f t="shared" si="299"/>
        <v/>
      </c>
      <c r="AR1318" s="96" t="str">
        <f t="shared" si="300"/>
        <v/>
      </c>
      <c r="AS1318" s="93" t="str">
        <f t="shared" si="301"/>
        <v/>
      </c>
      <c r="AT1318" s="96" t="str">
        <f t="shared" si="302"/>
        <v/>
      </c>
      <c r="AU1318" s="93" t="str">
        <f t="shared" si="303"/>
        <v/>
      </c>
    </row>
    <row r="1319" spans="1:47" x14ac:dyDescent="0.3">
      <c r="A1319" t="s">
        <v>84</v>
      </c>
      <c r="B1319" s="164" t="s">
        <v>4070</v>
      </c>
      <c r="C1319" t="s">
        <v>4049</v>
      </c>
      <c r="D1319" t="s">
        <v>1152</v>
      </c>
      <c r="E1319" t="s">
        <v>85</v>
      </c>
      <c r="F1319" t="s">
        <v>4050</v>
      </c>
      <c r="H1319" t="s">
        <v>4071</v>
      </c>
      <c r="L1319" t="s">
        <v>87</v>
      </c>
      <c r="P1319" s="33">
        <v>46290.461111111108</v>
      </c>
      <c r="Q1319" s="33">
        <v>46293</v>
      </c>
      <c r="AH1319" s="55" t="str">
        <f t="shared" si="290"/>
        <v/>
      </c>
      <c r="AI1319" s="55" t="str">
        <f t="shared" si="291"/>
        <v>FALSO</v>
      </c>
      <c r="AJ1319" s="55">
        <f t="shared" si="292"/>
        <v>0</v>
      </c>
      <c r="AK1319" s="93" t="str">
        <f t="shared" si="293"/>
        <v/>
      </c>
      <c r="AL1319" s="96" t="str">
        <f t="shared" si="294"/>
        <v/>
      </c>
      <c r="AM1319" s="93" t="str">
        <f t="shared" si="295"/>
        <v/>
      </c>
      <c r="AN1319" s="96" t="str">
        <f t="shared" si="296"/>
        <v/>
      </c>
      <c r="AO1319" s="93" t="str">
        <f t="shared" si="297"/>
        <v/>
      </c>
      <c r="AP1319" s="96" t="str">
        <f t="shared" si="298"/>
        <v/>
      </c>
      <c r="AQ1319" s="93" t="str">
        <f t="shared" si="299"/>
        <v/>
      </c>
      <c r="AR1319" s="96" t="str">
        <f t="shared" si="300"/>
        <v/>
      </c>
      <c r="AS1319" s="93" t="str">
        <f t="shared" si="301"/>
        <v/>
      </c>
      <c r="AT1319" s="96" t="str">
        <f t="shared" si="302"/>
        <v/>
      </c>
      <c r="AU1319" s="93" t="str">
        <f t="shared" si="303"/>
        <v/>
      </c>
    </row>
    <row r="1320" spans="1:47" x14ac:dyDescent="0.3">
      <c r="A1320" t="s">
        <v>84</v>
      </c>
      <c r="B1320" s="164" t="s">
        <v>4072</v>
      </c>
      <c r="C1320" t="s">
        <v>4049</v>
      </c>
      <c r="D1320" t="s">
        <v>1152</v>
      </c>
      <c r="E1320" t="s">
        <v>85</v>
      </c>
      <c r="F1320" t="s">
        <v>4050</v>
      </c>
      <c r="H1320" t="s">
        <v>3190</v>
      </c>
      <c r="L1320" t="s">
        <v>87</v>
      </c>
      <c r="P1320" s="33">
        <v>46290.456250000003</v>
      </c>
      <c r="Q1320" s="33">
        <v>46293</v>
      </c>
      <c r="AH1320" s="55" t="str">
        <f t="shared" si="290"/>
        <v/>
      </c>
      <c r="AI1320" s="55" t="str">
        <f t="shared" si="291"/>
        <v>FALSO</v>
      </c>
      <c r="AJ1320" s="55">
        <f t="shared" si="292"/>
        <v>0</v>
      </c>
      <c r="AK1320" s="93" t="str">
        <f t="shared" si="293"/>
        <v/>
      </c>
      <c r="AL1320" s="96" t="str">
        <f t="shared" si="294"/>
        <v/>
      </c>
      <c r="AM1320" s="93" t="str">
        <f t="shared" si="295"/>
        <v/>
      </c>
      <c r="AN1320" s="96" t="str">
        <f t="shared" si="296"/>
        <v/>
      </c>
      <c r="AO1320" s="93" t="str">
        <f t="shared" si="297"/>
        <v/>
      </c>
      <c r="AP1320" s="96" t="str">
        <f t="shared" si="298"/>
        <v/>
      </c>
      <c r="AQ1320" s="93" t="str">
        <f t="shared" si="299"/>
        <v/>
      </c>
      <c r="AR1320" s="96" t="str">
        <f t="shared" si="300"/>
        <v/>
      </c>
      <c r="AS1320" s="93" t="str">
        <f t="shared" si="301"/>
        <v/>
      </c>
      <c r="AT1320" s="96" t="str">
        <f t="shared" si="302"/>
        <v/>
      </c>
      <c r="AU1320" s="93" t="str">
        <f t="shared" si="303"/>
        <v/>
      </c>
    </row>
    <row r="1321" spans="1:47" x14ac:dyDescent="0.3">
      <c r="A1321" t="s">
        <v>84</v>
      </c>
      <c r="B1321" s="164" t="s">
        <v>4073</v>
      </c>
      <c r="C1321" t="s">
        <v>4049</v>
      </c>
      <c r="D1321" t="s">
        <v>1152</v>
      </c>
      <c r="E1321" t="s">
        <v>85</v>
      </c>
      <c r="F1321" t="s">
        <v>4050</v>
      </c>
      <c r="H1321" t="s">
        <v>2576</v>
      </c>
      <c r="L1321" t="s">
        <v>87</v>
      </c>
      <c r="P1321" s="33">
        <v>46290.455555555556</v>
      </c>
      <c r="Q1321" s="33">
        <v>46293</v>
      </c>
      <c r="AH1321" s="55" t="str">
        <f t="shared" si="290"/>
        <v/>
      </c>
      <c r="AI1321" s="55" t="str">
        <f t="shared" si="291"/>
        <v>FALSO</v>
      </c>
      <c r="AJ1321" s="55">
        <f t="shared" si="292"/>
        <v>0</v>
      </c>
      <c r="AK1321" s="93" t="str">
        <f t="shared" si="293"/>
        <v/>
      </c>
      <c r="AL1321" s="96" t="str">
        <f t="shared" si="294"/>
        <v/>
      </c>
      <c r="AM1321" s="93" t="str">
        <f t="shared" si="295"/>
        <v/>
      </c>
      <c r="AN1321" s="96" t="str">
        <f t="shared" si="296"/>
        <v/>
      </c>
      <c r="AO1321" s="93" t="str">
        <f t="shared" si="297"/>
        <v/>
      </c>
      <c r="AP1321" s="96" t="str">
        <f t="shared" si="298"/>
        <v/>
      </c>
      <c r="AQ1321" s="93" t="str">
        <f t="shared" si="299"/>
        <v/>
      </c>
      <c r="AR1321" s="96" t="str">
        <f t="shared" si="300"/>
        <v/>
      </c>
      <c r="AS1321" s="93" t="str">
        <f t="shared" si="301"/>
        <v/>
      </c>
      <c r="AT1321" s="96" t="str">
        <f t="shared" si="302"/>
        <v/>
      </c>
      <c r="AU1321" s="93" t="str">
        <f t="shared" si="303"/>
        <v/>
      </c>
    </row>
    <row r="1322" spans="1:47" x14ac:dyDescent="0.3">
      <c r="A1322" t="s">
        <v>84</v>
      </c>
      <c r="B1322" s="164" t="s">
        <v>4074</v>
      </c>
      <c r="C1322" t="s">
        <v>4049</v>
      </c>
      <c r="D1322" t="s">
        <v>1152</v>
      </c>
      <c r="E1322" t="s">
        <v>90</v>
      </c>
      <c r="F1322" t="s">
        <v>4063</v>
      </c>
      <c r="H1322" t="s">
        <v>4075</v>
      </c>
      <c r="L1322" t="s">
        <v>91</v>
      </c>
      <c r="O1322" t="s">
        <v>135</v>
      </c>
      <c r="P1322" s="33">
        <v>46290.454861111109</v>
      </c>
      <c r="Q1322" s="33">
        <v>46293</v>
      </c>
      <c r="R1322" s="33">
        <v>46293</v>
      </c>
      <c r="AH1322" s="55" t="str">
        <f t="shared" si="290"/>
        <v/>
      </c>
      <c r="AI1322" s="55" t="str">
        <f t="shared" si="291"/>
        <v>FALSO</v>
      </c>
      <c r="AJ1322" s="55">
        <f t="shared" si="292"/>
        <v>0</v>
      </c>
      <c r="AK1322" s="93" t="str">
        <f t="shared" si="293"/>
        <v/>
      </c>
      <c r="AL1322" s="96" t="str">
        <f t="shared" si="294"/>
        <v/>
      </c>
      <c r="AM1322" s="93" t="str">
        <f t="shared" si="295"/>
        <v/>
      </c>
      <c r="AN1322" s="96" t="str">
        <f t="shared" si="296"/>
        <v/>
      </c>
      <c r="AO1322" s="93" t="str">
        <f t="shared" si="297"/>
        <v/>
      </c>
      <c r="AP1322" s="96" t="str">
        <f t="shared" si="298"/>
        <v/>
      </c>
      <c r="AQ1322" s="93" t="str">
        <f t="shared" si="299"/>
        <v/>
      </c>
      <c r="AR1322" s="96" t="str">
        <f t="shared" si="300"/>
        <v/>
      </c>
      <c r="AS1322" s="93" t="str">
        <f t="shared" si="301"/>
        <v/>
      </c>
      <c r="AT1322" s="96" t="str">
        <f t="shared" si="302"/>
        <v/>
      </c>
      <c r="AU1322" s="93" t="str">
        <f t="shared" si="303"/>
        <v/>
      </c>
    </row>
    <row r="1323" spans="1:47" x14ac:dyDescent="0.3">
      <c r="A1323" t="s">
        <v>84</v>
      </c>
      <c r="B1323" s="164" t="s">
        <v>4076</v>
      </c>
      <c r="C1323" t="s">
        <v>4062</v>
      </c>
      <c r="D1323" t="s">
        <v>1152</v>
      </c>
      <c r="E1323" t="s">
        <v>90</v>
      </c>
      <c r="F1323" t="s">
        <v>4063</v>
      </c>
      <c r="H1323" t="s">
        <v>3770</v>
      </c>
      <c r="L1323" t="s">
        <v>91</v>
      </c>
      <c r="O1323" t="s">
        <v>135</v>
      </c>
      <c r="P1323" s="33">
        <v>46290.427083333336</v>
      </c>
      <c r="Q1323" s="33">
        <v>46279</v>
      </c>
      <c r="R1323" s="33">
        <v>46290</v>
      </c>
      <c r="AH1323" s="55" t="str">
        <f t="shared" si="290"/>
        <v/>
      </c>
      <c r="AI1323" s="55" t="str">
        <f t="shared" si="291"/>
        <v>FALSO</v>
      </c>
      <c r="AJ1323" s="55">
        <f t="shared" si="292"/>
        <v>0</v>
      </c>
      <c r="AK1323" s="93" t="str">
        <f t="shared" si="293"/>
        <v/>
      </c>
      <c r="AL1323" s="96" t="str">
        <f t="shared" si="294"/>
        <v/>
      </c>
      <c r="AM1323" s="93" t="str">
        <f t="shared" si="295"/>
        <v/>
      </c>
      <c r="AN1323" s="96" t="str">
        <f t="shared" si="296"/>
        <v/>
      </c>
      <c r="AO1323" s="93" t="str">
        <f t="shared" si="297"/>
        <v/>
      </c>
      <c r="AP1323" s="96" t="str">
        <f t="shared" si="298"/>
        <v/>
      </c>
      <c r="AQ1323" s="93" t="str">
        <f t="shared" si="299"/>
        <v/>
      </c>
      <c r="AR1323" s="96" t="str">
        <f t="shared" si="300"/>
        <v/>
      </c>
      <c r="AS1323" s="93" t="str">
        <f t="shared" si="301"/>
        <v/>
      </c>
      <c r="AT1323" s="96" t="str">
        <f t="shared" si="302"/>
        <v/>
      </c>
      <c r="AU1323" s="93" t="str">
        <f t="shared" si="303"/>
        <v/>
      </c>
    </row>
    <row r="1324" spans="1:47" x14ac:dyDescent="0.3">
      <c r="A1324" t="s">
        <v>84</v>
      </c>
      <c r="B1324" s="164" t="s">
        <v>4077</v>
      </c>
      <c r="C1324" t="s">
        <v>4049</v>
      </c>
      <c r="D1324" t="s">
        <v>1152</v>
      </c>
      <c r="E1324" t="s">
        <v>85</v>
      </c>
      <c r="F1324" t="s">
        <v>4050</v>
      </c>
      <c r="H1324" t="s">
        <v>2505</v>
      </c>
      <c r="L1324" t="s">
        <v>87</v>
      </c>
      <c r="P1324" s="33">
        <v>46290.378472222219</v>
      </c>
      <c r="Q1324" s="33">
        <v>46293</v>
      </c>
      <c r="AH1324" s="55" t="str">
        <f t="shared" si="290"/>
        <v/>
      </c>
      <c r="AI1324" s="55" t="str">
        <f t="shared" si="291"/>
        <v>FALSO</v>
      </c>
      <c r="AJ1324" s="55">
        <f t="shared" si="292"/>
        <v>0</v>
      </c>
      <c r="AK1324" s="93" t="str">
        <f t="shared" si="293"/>
        <v/>
      </c>
      <c r="AL1324" s="96" t="str">
        <f t="shared" si="294"/>
        <v/>
      </c>
      <c r="AM1324" s="93" t="str">
        <f t="shared" si="295"/>
        <v/>
      </c>
      <c r="AN1324" s="96" t="str">
        <f t="shared" si="296"/>
        <v/>
      </c>
      <c r="AO1324" s="93" t="str">
        <f t="shared" si="297"/>
        <v/>
      </c>
      <c r="AP1324" s="96" t="str">
        <f t="shared" si="298"/>
        <v/>
      </c>
      <c r="AQ1324" s="93" t="str">
        <f t="shared" si="299"/>
        <v/>
      </c>
      <c r="AR1324" s="96" t="str">
        <f t="shared" si="300"/>
        <v/>
      </c>
      <c r="AS1324" s="93" t="str">
        <f t="shared" si="301"/>
        <v/>
      </c>
      <c r="AT1324" s="96" t="str">
        <f t="shared" si="302"/>
        <v/>
      </c>
      <c r="AU1324" s="93" t="str">
        <f t="shared" si="303"/>
        <v/>
      </c>
    </row>
    <row r="1325" spans="1:47" x14ac:dyDescent="0.3">
      <c r="A1325" t="s">
        <v>84</v>
      </c>
      <c r="B1325" s="164" t="s">
        <v>4078</v>
      </c>
      <c r="C1325" t="s">
        <v>4062</v>
      </c>
      <c r="D1325" t="s">
        <v>1152</v>
      </c>
      <c r="E1325" t="s">
        <v>90</v>
      </c>
      <c r="F1325" t="s">
        <v>4063</v>
      </c>
      <c r="H1325" t="s">
        <v>2483</v>
      </c>
      <c r="L1325" t="s">
        <v>91</v>
      </c>
      <c r="O1325" t="s">
        <v>135</v>
      </c>
      <c r="P1325" s="33">
        <v>46289.597222222219</v>
      </c>
      <c r="Q1325" s="33">
        <v>46279</v>
      </c>
      <c r="R1325" s="33">
        <v>46289</v>
      </c>
      <c r="AH1325" s="55" t="str">
        <f t="shared" si="290"/>
        <v/>
      </c>
      <c r="AI1325" s="55" t="str">
        <f t="shared" si="291"/>
        <v>FALSO</v>
      </c>
      <c r="AJ1325" s="55">
        <f t="shared" si="292"/>
        <v>0</v>
      </c>
      <c r="AK1325" s="93" t="str">
        <f t="shared" si="293"/>
        <v/>
      </c>
      <c r="AL1325" s="96" t="str">
        <f t="shared" si="294"/>
        <v/>
      </c>
      <c r="AM1325" s="93" t="str">
        <f t="shared" si="295"/>
        <v/>
      </c>
      <c r="AN1325" s="96" t="str">
        <f t="shared" si="296"/>
        <v/>
      </c>
      <c r="AO1325" s="93" t="str">
        <f t="shared" si="297"/>
        <v/>
      </c>
      <c r="AP1325" s="96" t="str">
        <f t="shared" si="298"/>
        <v/>
      </c>
      <c r="AQ1325" s="93" t="str">
        <f t="shared" si="299"/>
        <v/>
      </c>
      <c r="AR1325" s="96" t="str">
        <f t="shared" si="300"/>
        <v/>
      </c>
      <c r="AS1325" s="93" t="str">
        <f t="shared" si="301"/>
        <v/>
      </c>
      <c r="AT1325" s="96" t="str">
        <f t="shared" si="302"/>
        <v/>
      </c>
      <c r="AU1325" s="93" t="str">
        <f t="shared" si="303"/>
        <v/>
      </c>
    </row>
    <row r="1326" spans="1:47" x14ac:dyDescent="0.3">
      <c r="A1326" t="s">
        <v>84</v>
      </c>
      <c r="B1326" s="164" t="s">
        <v>4079</v>
      </c>
      <c r="C1326" t="s">
        <v>4049</v>
      </c>
      <c r="D1326" t="s">
        <v>1152</v>
      </c>
      <c r="E1326" t="s">
        <v>85</v>
      </c>
      <c r="F1326" t="s">
        <v>4050</v>
      </c>
      <c r="H1326" t="s">
        <v>4080</v>
      </c>
      <c r="L1326" t="s">
        <v>87</v>
      </c>
      <c r="P1326" s="33">
        <v>46289.572222222225</v>
      </c>
      <c r="Q1326" s="33">
        <v>46293</v>
      </c>
      <c r="AH1326" s="55" t="str">
        <f t="shared" si="290"/>
        <v/>
      </c>
      <c r="AI1326" s="55" t="str">
        <f t="shared" si="291"/>
        <v>FALSO</v>
      </c>
      <c r="AJ1326" s="55">
        <f t="shared" si="292"/>
        <v>0</v>
      </c>
      <c r="AK1326" s="93" t="str">
        <f t="shared" si="293"/>
        <v/>
      </c>
      <c r="AL1326" s="96" t="str">
        <f t="shared" si="294"/>
        <v/>
      </c>
      <c r="AM1326" s="93" t="str">
        <f t="shared" si="295"/>
        <v/>
      </c>
      <c r="AN1326" s="96" t="str">
        <f t="shared" si="296"/>
        <v/>
      </c>
      <c r="AO1326" s="93" t="str">
        <f t="shared" si="297"/>
        <v/>
      </c>
      <c r="AP1326" s="96" t="str">
        <f t="shared" si="298"/>
        <v/>
      </c>
      <c r="AQ1326" s="93" t="str">
        <f t="shared" si="299"/>
        <v/>
      </c>
      <c r="AR1326" s="96" t="str">
        <f t="shared" si="300"/>
        <v/>
      </c>
      <c r="AS1326" s="93" t="str">
        <f t="shared" si="301"/>
        <v/>
      </c>
      <c r="AT1326" s="96" t="str">
        <f t="shared" si="302"/>
        <v/>
      </c>
      <c r="AU1326" s="93" t="str">
        <f t="shared" si="303"/>
        <v/>
      </c>
    </row>
    <row r="1327" spans="1:47" x14ac:dyDescent="0.3">
      <c r="A1327" t="s">
        <v>84</v>
      </c>
      <c r="B1327" s="164" t="s">
        <v>4081</v>
      </c>
      <c r="C1327" t="s">
        <v>4062</v>
      </c>
      <c r="D1327" t="s">
        <v>1152</v>
      </c>
      <c r="E1327" t="s">
        <v>90</v>
      </c>
      <c r="F1327" t="s">
        <v>4063</v>
      </c>
      <c r="H1327" t="s">
        <v>4082</v>
      </c>
      <c r="L1327" t="s">
        <v>91</v>
      </c>
      <c r="O1327" t="s">
        <v>135</v>
      </c>
      <c r="P1327" s="33">
        <v>46289.520833333336</v>
      </c>
      <c r="Q1327" s="33">
        <v>46279</v>
      </c>
      <c r="R1327" s="33">
        <v>46289</v>
      </c>
      <c r="AH1327" s="55" t="str">
        <f t="shared" si="290"/>
        <v/>
      </c>
      <c r="AI1327" s="55" t="str">
        <f t="shared" si="291"/>
        <v>FALSO</v>
      </c>
      <c r="AJ1327" s="55">
        <f t="shared" si="292"/>
        <v>0</v>
      </c>
      <c r="AK1327" s="93" t="str">
        <f t="shared" si="293"/>
        <v/>
      </c>
      <c r="AL1327" s="96" t="str">
        <f t="shared" si="294"/>
        <v/>
      </c>
      <c r="AM1327" s="93" t="str">
        <f t="shared" si="295"/>
        <v/>
      </c>
      <c r="AN1327" s="96" t="str">
        <f t="shared" si="296"/>
        <v/>
      </c>
      <c r="AO1327" s="93" t="str">
        <f t="shared" si="297"/>
        <v/>
      </c>
      <c r="AP1327" s="96" t="str">
        <f t="shared" si="298"/>
        <v/>
      </c>
      <c r="AQ1327" s="93" t="str">
        <f t="shared" si="299"/>
        <v/>
      </c>
      <c r="AR1327" s="96" t="str">
        <f t="shared" si="300"/>
        <v/>
      </c>
      <c r="AS1327" s="93" t="str">
        <f t="shared" si="301"/>
        <v/>
      </c>
      <c r="AT1327" s="96" t="str">
        <f t="shared" si="302"/>
        <v/>
      </c>
      <c r="AU1327" s="93" t="str">
        <f t="shared" si="303"/>
        <v/>
      </c>
    </row>
    <row r="1328" spans="1:47" x14ac:dyDescent="0.3">
      <c r="A1328" t="s">
        <v>84</v>
      </c>
      <c r="B1328" s="164" t="s">
        <v>4083</v>
      </c>
      <c r="C1328" t="s">
        <v>4049</v>
      </c>
      <c r="D1328" t="s">
        <v>1152</v>
      </c>
      <c r="E1328" t="s">
        <v>90</v>
      </c>
      <c r="F1328" t="s">
        <v>4084</v>
      </c>
      <c r="H1328" t="s">
        <v>4085</v>
      </c>
      <c r="L1328" t="s">
        <v>91</v>
      </c>
      <c r="O1328" t="s">
        <v>135</v>
      </c>
      <c r="P1328" s="33">
        <v>46289.493750000001</v>
      </c>
      <c r="Q1328" s="33">
        <v>46293</v>
      </c>
      <c r="R1328" s="33">
        <v>46294</v>
      </c>
      <c r="AH1328" s="55" t="str">
        <f t="shared" si="290"/>
        <v/>
      </c>
      <c r="AI1328" s="55" t="str">
        <f t="shared" si="291"/>
        <v>FALSO</v>
      </c>
      <c r="AJ1328" s="55">
        <f t="shared" si="292"/>
        <v>0</v>
      </c>
      <c r="AK1328" s="93" t="str">
        <f t="shared" si="293"/>
        <v/>
      </c>
      <c r="AL1328" s="96" t="str">
        <f t="shared" si="294"/>
        <v/>
      </c>
      <c r="AM1328" s="93" t="str">
        <f t="shared" si="295"/>
        <v/>
      </c>
      <c r="AN1328" s="96" t="str">
        <f t="shared" si="296"/>
        <v/>
      </c>
      <c r="AO1328" s="93" t="str">
        <f t="shared" si="297"/>
        <v/>
      </c>
      <c r="AP1328" s="96" t="str">
        <f t="shared" si="298"/>
        <v/>
      </c>
      <c r="AQ1328" s="93" t="str">
        <f t="shared" si="299"/>
        <v/>
      </c>
      <c r="AR1328" s="96" t="str">
        <f t="shared" si="300"/>
        <v/>
      </c>
      <c r="AS1328" s="93" t="str">
        <f t="shared" si="301"/>
        <v/>
      </c>
      <c r="AT1328" s="96" t="str">
        <f t="shared" si="302"/>
        <v/>
      </c>
      <c r="AU1328" s="93" t="str">
        <f t="shared" si="303"/>
        <v/>
      </c>
    </row>
    <row r="1329" spans="1:47" x14ac:dyDescent="0.3">
      <c r="A1329" t="s">
        <v>84</v>
      </c>
      <c r="B1329" s="164" t="s">
        <v>4086</v>
      </c>
      <c r="C1329" t="s">
        <v>4062</v>
      </c>
      <c r="D1329" t="s">
        <v>1152</v>
      </c>
      <c r="E1329" t="s">
        <v>90</v>
      </c>
      <c r="F1329" t="s">
        <v>4063</v>
      </c>
      <c r="H1329" t="s">
        <v>4087</v>
      </c>
      <c r="L1329" t="s">
        <v>91</v>
      </c>
      <c r="O1329" t="s">
        <v>135</v>
      </c>
      <c r="P1329" s="33">
        <v>46289.484027777777</v>
      </c>
      <c r="Q1329" s="33">
        <v>46279</v>
      </c>
      <c r="R1329" s="33">
        <v>46289</v>
      </c>
      <c r="AH1329" s="55" t="str">
        <f t="shared" si="290"/>
        <v/>
      </c>
      <c r="AI1329" s="55" t="str">
        <f t="shared" si="291"/>
        <v>FALSO</v>
      </c>
      <c r="AJ1329" s="55">
        <f t="shared" si="292"/>
        <v>0</v>
      </c>
      <c r="AK1329" s="93" t="str">
        <f t="shared" si="293"/>
        <v/>
      </c>
      <c r="AL1329" s="96" t="str">
        <f t="shared" si="294"/>
        <v/>
      </c>
      <c r="AM1329" s="93" t="str">
        <f t="shared" si="295"/>
        <v/>
      </c>
      <c r="AN1329" s="96" t="str">
        <f t="shared" si="296"/>
        <v/>
      </c>
      <c r="AO1329" s="93" t="str">
        <f t="shared" si="297"/>
        <v/>
      </c>
      <c r="AP1329" s="96" t="str">
        <f t="shared" si="298"/>
        <v/>
      </c>
      <c r="AQ1329" s="93" t="str">
        <f t="shared" si="299"/>
        <v/>
      </c>
      <c r="AR1329" s="96" t="str">
        <f t="shared" si="300"/>
        <v/>
      </c>
      <c r="AS1329" s="93" t="str">
        <f t="shared" si="301"/>
        <v/>
      </c>
      <c r="AT1329" s="96" t="str">
        <f t="shared" si="302"/>
        <v/>
      </c>
      <c r="AU1329" s="93" t="str">
        <f t="shared" si="303"/>
        <v/>
      </c>
    </row>
    <row r="1330" spans="1:47" x14ac:dyDescent="0.3">
      <c r="A1330" t="s">
        <v>84</v>
      </c>
      <c r="B1330" s="164" t="s">
        <v>4088</v>
      </c>
      <c r="C1330" t="s">
        <v>4049</v>
      </c>
      <c r="D1330" t="s">
        <v>1152</v>
      </c>
      <c r="E1330" t="s">
        <v>85</v>
      </c>
      <c r="F1330" t="s">
        <v>4050</v>
      </c>
      <c r="H1330" t="s">
        <v>3202</v>
      </c>
      <c r="L1330" t="s">
        <v>87</v>
      </c>
      <c r="P1330" s="33">
        <v>46289.459027777775</v>
      </c>
      <c r="Q1330" s="33">
        <v>46293</v>
      </c>
      <c r="AH1330" s="55" t="str">
        <f t="shared" si="290"/>
        <v/>
      </c>
      <c r="AI1330" s="55" t="str">
        <f t="shared" si="291"/>
        <v>FALSO</v>
      </c>
      <c r="AJ1330" s="55">
        <f t="shared" si="292"/>
        <v>0</v>
      </c>
      <c r="AK1330" s="93" t="str">
        <f t="shared" si="293"/>
        <v/>
      </c>
      <c r="AL1330" s="96" t="str">
        <f t="shared" si="294"/>
        <v/>
      </c>
      <c r="AM1330" s="93" t="str">
        <f t="shared" si="295"/>
        <v/>
      </c>
      <c r="AN1330" s="96" t="str">
        <f t="shared" si="296"/>
        <v/>
      </c>
      <c r="AO1330" s="93" t="str">
        <f t="shared" si="297"/>
        <v/>
      </c>
      <c r="AP1330" s="96" t="str">
        <f t="shared" si="298"/>
        <v/>
      </c>
      <c r="AQ1330" s="93" t="str">
        <f t="shared" si="299"/>
        <v/>
      </c>
      <c r="AR1330" s="96" t="str">
        <f t="shared" si="300"/>
        <v/>
      </c>
      <c r="AS1330" s="93" t="str">
        <f t="shared" si="301"/>
        <v/>
      </c>
      <c r="AT1330" s="96" t="str">
        <f t="shared" si="302"/>
        <v/>
      </c>
      <c r="AU1330" s="93" t="str">
        <f t="shared" si="303"/>
        <v/>
      </c>
    </row>
    <row r="1331" spans="1:47" x14ac:dyDescent="0.3">
      <c r="A1331" t="s">
        <v>84</v>
      </c>
      <c r="B1331" s="164" t="s">
        <v>4089</v>
      </c>
      <c r="C1331" t="s">
        <v>4049</v>
      </c>
      <c r="D1331" t="s">
        <v>1152</v>
      </c>
      <c r="E1331" t="s">
        <v>85</v>
      </c>
      <c r="F1331" t="s">
        <v>4050</v>
      </c>
      <c r="H1331" t="s">
        <v>3204</v>
      </c>
      <c r="L1331" t="s">
        <v>87</v>
      </c>
      <c r="P1331" s="33">
        <v>46289.45208333333</v>
      </c>
      <c r="Q1331" s="33">
        <v>46293</v>
      </c>
      <c r="AH1331" s="55" t="str">
        <f t="shared" si="290"/>
        <v/>
      </c>
      <c r="AI1331" s="55" t="str">
        <f t="shared" si="291"/>
        <v>FALSO</v>
      </c>
      <c r="AJ1331" s="55">
        <f t="shared" si="292"/>
        <v>0</v>
      </c>
      <c r="AK1331" s="93" t="str">
        <f t="shared" si="293"/>
        <v/>
      </c>
      <c r="AL1331" s="96" t="str">
        <f t="shared" si="294"/>
        <v/>
      </c>
      <c r="AM1331" s="93" t="str">
        <f t="shared" si="295"/>
        <v/>
      </c>
      <c r="AN1331" s="96" t="str">
        <f t="shared" si="296"/>
        <v/>
      </c>
      <c r="AO1331" s="93" t="str">
        <f t="shared" si="297"/>
        <v/>
      </c>
      <c r="AP1331" s="96" t="str">
        <f t="shared" si="298"/>
        <v/>
      </c>
      <c r="AQ1331" s="93" t="str">
        <f t="shared" si="299"/>
        <v/>
      </c>
      <c r="AR1331" s="96" t="str">
        <f t="shared" si="300"/>
        <v/>
      </c>
      <c r="AS1331" s="93" t="str">
        <f t="shared" si="301"/>
        <v/>
      </c>
      <c r="AT1331" s="96" t="str">
        <f t="shared" si="302"/>
        <v/>
      </c>
      <c r="AU1331" s="93" t="str">
        <f t="shared" si="303"/>
        <v/>
      </c>
    </row>
    <row r="1332" spans="1:47" x14ac:dyDescent="0.3">
      <c r="A1332" t="s">
        <v>84</v>
      </c>
      <c r="B1332" s="164" t="s">
        <v>4090</v>
      </c>
      <c r="C1332" t="s">
        <v>4049</v>
      </c>
      <c r="D1332" t="s">
        <v>1152</v>
      </c>
      <c r="E1332" t="s">
        <v>85</v>
      </c>
      <c r="F1332" t="s">
        <v>4050</v>
      </c>
      <c r="H1332" t="s">
        <v>4091</v>
      </c>
      <c r="L1332" t="s">
        <v>87</v>
      </c>
      <c r="P1332" s="33">
        <v>46289.451388888891</v>
      </c>
      <c r="Q1332" s="33">
        <v>46293</v>
      </c>
      <c r="AH1332" s="55" t="str">
        <f t="shared" si="290"/>
        <v/>
      </c>
      <c r="AI1332" s="55" t="str">
        <f t="shared" si="291"/>
        <v>FALSO</v>
      </c>
      <c r="AJ1332" s="55">
        <f t="shared" si="292"/>
        <v>0</v>
      </c>
      <c r="AK1332" s="93" t="str">
        <f t="shared" si="293"/>
        <v/>
      </c>
      <c r="AL1332" s="96" t="str">
        <f t="shared" si="294"/>
        <v/>
      </c>
      <c r="AM1332" s="93" t="str">
        <f t="shared" si="295"/>
        <v/>
      </c>
      <c r="AN1332" s="96" t="str">
        <f t="shared" si="296"/>
        <v/>
      </c>
      <c r="AO1332" s="93" t="str">
        <f t="shared" si="297"/>
        <v/>
      </c>
      <c r="AP1332" s="96" t="str">
        <f t="shared" si="298"/>
        <v/>
      </c>
      <c r="AQ1332" s="93" t="str">
        <f t="shared" si="299"/>
        <v/>
      </c>
      <c r="AR1332" s="96" t="str">
        <f t="shared" si="300"/>
        <v/>
      </c>
      <c r="AS1332" s="93" t="str">
        <f t="shared" si="301"/>
        <v/>
      </c>
      <c r="AT1332" s="96" t="str">
        <f t="shared" si="302"/>
        <v/>
      </c>
      <c r="AU1332" s="93" t="str">
        <f t="shared" si="303"/>
        <v/>
      </c>
    </row>
    <row r="1333" spans="1:47" x14ac:dyDescent="0.3">
      <c r="A1333" t="s">
        <v>84</v>
      </c>
      <c r="B1333" s="164" t="s">
        <v>4092</v>
      </c>
      <c r="C1333" t="s">
        <v>4049</v>
      </c>
      <c r="D1333" t="s">
        <v>1152</v>
      </c>
      <c r="E1333" t="s">
        <v>85</v>
      </c>
      <c r="F1333" t="s">
        <v>4050</v>
      </c>
      <c r="H1333" t="s">
        <v>4093</v>
      </c>
      <c r="L1333" t="s">
        <v>87</v>
      </c>
      <c r="P1333" s="33">
        <v>46289.451388888891</v>
      </c>
      <c r="Q1333" s="33">
        <v>46293</v>
      </c>
      <c r="AH1333" s="55" t="str">
        <f t="shared" si="290"/>
        <v/>
      </c>
      <c r="AI1333" s="55" t="str">
        <f t="shared" si="291"/>
        <v>FALSO</v>
      </c>
      <c r="AJ1333" s="55">
        <f t="shared" si="292"/>
        <v>0</v>
      </c>
      <c r="AK1333" s="93" t="str">
        <f t="shared" si="293"/>
        <v/>
      </c>
      <c r="AL1333" s="96" t="str">
        <f t="shared" si="294"/>
        <v/>
      </c>
      <c r="AM1333" s="93" t="str">
        <f t="shared" si="295"/>
        <v/>
      </c>
      <c r="AN1333" s="96" t="str">
        <f t="shared" si="296"/>
        <v/>
      </c>
      <c r="AO1333" s="93" t="str">
        <f t="shared" si="297"/>
        <v/>
      </c>
      <c r="AP1333" s="96" t="str">
        <f t="shared" si="298"/>
        <v/>
      </c>
      <c r="AQ1333" s="93" t="str">
        <f t="shared" si="299"/>
        <v/>
      </c>
      <c r="AR1333" s="96" t="str">
        <f t="shared" si="300"/>
        <v/>
      </c>
      <c r="AS1333" s="93" t="str">
        <f t="shared" si="301"/>
        <v/>
      </c>
      <c r="AT1333" s="96" t="str">
        <f t="shared" si="302"/>
        <v/>
      </c>
      <c r="AU1333" s="93" t="str">
        <f t="shared" si="303"/>
        <v/>
      </c>
    </row>
    <row r="1334" spans="1:47" x14ac:dyDescent="0.3">
      <c r="A1334" t="s">
        <v>84</v>
      </c>
      <c r="B1334" s="164" t="s">
        <v>4094</v>
      </c>
      <c r="C1334" t="s">
        <v>4049</v>
      </c>
      <c r="D1334" t="s">
        <v>1152</v>
      </c>
      <c r="E1334" t="s">
        <v>85</v>
      </c>
      <c r="F1334" t="s">
        <v>4050</v>
      </c>
      <c r="H1334" t="s">
        <v>4095</v>
      </c>
      <c r="L1334" t="s">
        <v>87</v>
      </c>
      <c r="P1334" s="33">
        <v>46289.45</v>
      </c>
      <c r="Q1334" s="33">
        <v>46293</v>
      </c>
      <c r="AH1334" s="55" t="str">
        <f t="shared" si="290"/>
        <v/>
      </c>
      <c r="AI1334" s="55" t="str">
        <f t="shared" si="291"/>
        <v>FALSO</v>
      </c>
      <c r="AJ1334" s="55">
        <f t="shared" si="292"/>
        <v>0</v>
      </c>
      <c r="AK1334" s="93" t="str">
        <f t="shared" si="293"/>
        <v/>
      </c>
      <c r="AL1334" s="96" t="str">
        <f t="shared" si="294"/>
        <v/>
      </c>
      <c r="AM1334" s="93" t="str">
        <f t="shared" si="295"/>
        <v/>
      </c>
      <c r="AN1334" s="96" t="str">
        <f t="shared" si="296"/>
        <v/>
      </c>
      <c r="AO1334" s="93" t="str">
        <f t="shared" si="297"/>
        <v/>
      </c>
      <c r="AP1334" s="96" t="str">
        <f t="shared" si="298"/>
        <v/>
      </c>
      <c r="AQ1334" s="93" t="str">
        <f t="shared" si="299"/>
        <v/>
      </c>
      <c r="AR1334" s="96" t="str">
        <f t="shared" si="300"/>
        <v/>
      </c>
      <c r="AS1334" s="93" t="str">
        <f t="shared" si="301"/>
        <v/>
      </c>
      <c r="AT1334" s="96" t="str">
        <f t="shared" si="302"/>
        <v/>
      </c>
      <c r="AU1334" s="93" t="str">
        <f t="shared" si="303"/>
        <v/>
      </c>
    </row>
    <row r="1335" spans="1:47" x14ac:dyDescent="0.3">
      <c r="A1335" t="s">
        <v>84</v>
      </c>
      <c r="B1335" s="164" t="s">
        <v>4096</v>
      </c>
      <c r="C1335" t="s">
        <v>4049</v>
      </c>
      <c r="D1335" t="s">
        <v>1152</v>
      </c>
      <c r="E1335" t="s">
        <v>85</v>
      </c>
      <c r="F1335" t="s">
        <v>4050</v>
      </c>
      <c r="H1335" t="s">
        <v>4097</v>
      </c>
      <c r="L1335" t="s">
        <v>87</v>
      </c>
      <c r="P1335" s="33">
        <v>46289.45</v>
      </c>
      <c r="Q1335" s="33">
        <v>46293</v>
      </c>
      <c r="AH1335" s="55" t="str">
        <f t="shared" si="290"/>
        <v/>
      </c>
      <c r="AI1335" s="55" t="str">
        <f t="shared" si="291"/>
        <v>FALSO</v>
      </c>
      <c r="AJ1335" s="55">
        <f t="shared" si="292"/>
        <v>0</v>
      </c>
      <c r="AK1335" s="93" t="str">
        <f t="shared" si="293"/>
        <v/>
      </c>
      <c r="AL1335" s="96" t="str">
        <f t="shared" si="294"/>
        <v/>
      </c>
      <c r="AM1335" s="93" t="str">
        <f t="shared" si="295"/>
        <v/>
      </c>
      <c r="AN1335" s="96" t="str">
        <f t="shared" si="296"/>
        <v/>
      </c>
      <c r="AO1335" s="93" t="str">
        <f t="shared" si="297"/>
        <v/>
      </c>
      <c r="AP1335" s="96" t="str">
        <f t="shared" si="298"/>
        <v/>
      </c>
      <c r="AQ1335" s="93" t="str">
        <f t="shared" si="299"/>
        <v/>
      </c>
      <c r="AR1335" s="96" t="str">
        <f t="shared" si="300"/>
        <v/>
      </c>
      <c r="AS1335" s="93" t="str">
        <f t="shared" si="301"/>
        <v/>
      </c>
      <c r="AT1335" s="96" t="str">
        <f t="shared" si="302"/>
        <v/>
      </c>
      <c r="AU1335" s="93" t="str">
        <f t="shared" si="303"/>
        <v/>
      </c>
    </row>
    <row r="1336" spans="1:47" x14ac:dyDescent="0.3">
      <c r="A1336" t="s">
        <v>84</v>
      </c>
      <c r="B1336" s="164" t="s">
        <v>4098</v>
      </c>
      <c r="C1336" t="s">
        <v>4049</v>
      </c>
      <c r="D1336" t="s">
        <v>1152</v>
      </c>
      <c r="E1336" t="s">
        <v>85</v>
      </c>
      <c r="F1336" t="s">
        <v>4050</v>
      </c>
      <c r="H1336" t="s">
        <v>2544</v>
      </c>
      <c r="L1336" t="s">
        <v>87</v>
      </c>
      <c r="P1336" s="33">
        <v>46289.448611111111</v>
      </c>
      <c r="Q1336" s="33">
        <v>46293</v>
      </c>
      <c r="AH1336" s="55" t="str">
        <f t="shared" si="290"/>
        <v/>
      </c>
      <c r="AI1336" s="55" t="str">
        <f t="shared" si="291"/>
        <v>FALSO</v>
      </c>
      <c r="AJ1336" s="55">
        <f t="shared" si="292"/>
        <v>0</v>
      </c>
      <c r="AK1336" s="93" t="str">
        <f t="shared" si="293"/>
        <v/>
      </c>
      <c r="AL1336" s="96" t="str">
        <f t="shared" si="294"/>
        <v/>
      </c>
      <c r="AM1336" s="93" t="str">
        <f t="shared" si="295"/>
        <v/>
      </c>
      <c r="AN1336" s="96" t="str">
        <f t="shared" si="296"/>
        <v/>
      </c>
      <c r="AO1336" s="93" t="str">
        <f t="shared" si="297"/>
        <v/>
      </c>
      <c r="AP1336" s="96" t="str">
        <f t="shared" si="298"/>
        <v/>
      </c>
      <c r="AQ1336" s="93" t="str">
        <f t="shared" si="299"/>
        <v/>
      </c>
      <c r="AR1336" s="96" t="str">
        <f t="shared" si="300"/>
        <v/>
      </c>
      <c r="AS1336" s="93" t="str">
        <f t="shared" si="301"/>
        <v/>
      </c>
      <c r="AT1336" s="96" t="str">
        <f t="shared" si="302"/>
        <v/>
      </c>
      <c r="AU1336" s="93" t="str">
        <f t="shared" si="303"/>
        <v/>
      </c>
    </row>
    <row r="1337" spans="1:47" x14ac:dyDescent="0.3">
      <c r="A1337" t="s">
        <v>84</v>
      </c>
      <c r="B1337" s="164" t="s">
        <v>4099</v>
      </c>
      <c r="C1337" t="s">
        <v>4049</v>
      </c>
      <c r="D1337" t="s">
        <v>1152</v>
      </c>
      <c r="E1337" t="s">
        <v>85</v>
      </c>
      <c r="F1337" t="s">
        <v>4050</v>
      </c>
      <c r="H1337" t="s">
        <v>2548</v>
      </c>
      <c r="L1337" t="s">
        <v>87</v>
      </c>
      <c r="P1337" s="33">
        <v>46289.447916666664</v>
      </c>
      <c r="Q1337" s="33">
        <v>46293</v>
      </c>
      <c r="AH1337" s="55" t="str">
        <f t="shared" si="290"/>
        <v/>
      </c>
      <c r="AI1337" s="55" t="str">
        <f t="shared" si="291"/>
        <v>FALSO</v>
      </c>
      <c r="AJ1337" s="55">
        <f t="shared" si="292"/>
        <v>0</v>
      </c>
      <c r="AK1337" s="93" t="str">
        <f t="shared" si="293"/>
        <v/>
      </c>
      <c r="AL1337" s="96" t="str">
        <f t="shared" si="294"/>
        <v/>
      </c>
      <c r="AM1337" s="93" t="str">
        <f t="shared" si="295"/>
        <v/>
      </c>
      <c r="AN1337" s="96" t="str">
        <f t="shared" si="296"/>
        <v/>
      </c>
      <c r="AO1337" s="93" t="str">
        <f t="shared" si="297"/>
        <v/>
      </c>
      <c r="AP1337" s="96" t="str">
        <f t="shared" si="298"/>
        <v/>
      </c>
      <c r="AQ1337" s="93" t="str">
        <f t="shared" si="299"/>
        <v/>
      </c>
      <c r="AR1337" s="96" t="str">
        <f t="shared" si="300"/>
        <v/>
      </c>
      <c r="AS1337" s="93" t="str">
        <f t="shared" si="301"/>
        <v/>
      </c>
      <c r="AT1337" s="96" t="str">
        <f t="shared" si="302"/>
        <v/>
      </c>
      <c r="AU1337" s="93" t="str">
        <f t="shared" si="303"/>
        <v/>
      </c>
    </row>
    <row r="1338" spans="1:47" x14ac:dyDescent="0.3">
      <c r="A1338" t="s">
        <v>84</v>
      </c>
      <c r="B1338" s="164" t="s">
        <v>4100</v>
      </c>
      <c r="C1338" t="s">
        <v>4049</v>
      </c>
      <c r="D1338" t="s">
        <v>1152</v>
      </c>
      <c r="E1338" t="s">
        <v>85</v>
      </c>
      <c r="F1338" t="s">
        <v>4050</v>
      </c>
      <c r="H1338" t="s">
        <v>2550</v>
      </c>
      <c r="L1338" t="s">
        <v>87</v>
      </c>
      <c r="P1338" s="33">
        <v>46289.447916666664</v>
      </c>
      <c r="Q1338" s="33">
        <v>46293</v>
      </c>
      <c r="AH1338" s="55" t="str">
        <f t="shared" si="290"/>
        <v/>
      </c>
      <c r="AI1338" s="55" t="str">
        <f t="shared" si="291"/>
        <v>FALSO</v>
      </c>
      <c r="AJ1338" s="55">
        <f t="shared" si="292"/>
        <v>0</v>
      </c>
      <c r="AK1338" s="93" t="str">
        <f t="shared" si="293"/>
        <v/>
      </c>
      <c r="AL1338" s="96" t="str">
        <f t="shared" si="294"/>
        <v/>
      </c>
      <c r="AM1338" s="93" t="str">
        <f t="shared" si="295"/>
        <v/>
      </c>
      <c r="AN1338" s="96" t="str">
        <f t="shared" si="296"/>
        <v/>
      </c>
      <c r="AO1338" s="93" t="str">
        <f t="shared" si="297"/>
        <v/>
      </c>
      <c r="AP1338" s="96" t="str">
        <f t="shared" si="298"/>
        <v/>
      </c>
      <c r="AQ1338" s="93" t="str">
        <f t="shared" si="299"/>
        <v/>
      </c>
      <c r="AR1338" s="96" t="str">
        <f t="shared" si="300"/>
        <v/>
      </c>
      <c r="AS1338" s="93" t="str">
        <f t="shared" si="301"/>
        <v/>
      </c>
      <c r="AT1338" s="96" t="str">
        <f t="shared" si="302"/>
        <v/>
      </c>
      <c r="AU1338" s="93" t="str">
        <f t="shared" si="303"/>
        <v/>
      </c>
    </row>
    <row r="1339" spans="1:47" x14ac:dyDescent="0.3">
      <c r="A1339" t="s">
        <v>84</v>
      </c>
      <c r="B1339" s="164" t="s">
        <v>4101</v>
      </c>
      <c r="C1339" t="s">
        <v>4049</v>
      </c>
      <c r="D1339" t="s">
        <v>1152</v>
      </c>
      <c r="E1339" t="s">
        <v>90</v>
      </c>
      <c r="F1339" t="s">
        <v>4050</v>
      </c>
      <c r="H1339" t="s">
        <v>2626</v>
      </c>
      <c r="L1339" t="s">
        <v>91</v>
      </c>
      <c r="O1339" t="s">
        <v>135</v>
      </c>
      <c r="P1339" s="33">
        <v>46289.447916666664</v>
      </c>
      <c r="Q1339" s="33">
        <v>46293</v>
      </c>
      <c r="R1339" s="33">
        <v>46295</v>
      </c>
      <c r="AH1339" s="55" t="str">
        <f t="shared" si="290"/>
        <v/>
      </c>
      <c r="AI1339" s="55" t="str">
        <f t="shared" si="291"/>
        <v>FALSO</v>
      </c>
      <c r="AJ1339" s="55">
        <f t="shared" si="292"/>
        <v>0</v>
      </c>
      <c r="AK1339" s="93" t="str">
        <f t="shared" si="293"/>
        <v/>
      </c>
      <c r="AL1339" s="96" t="str">
        <f t="shared" si="294"/>
        <v/>
      </c>
      <c r="AM1339" s="93" t="str">
        <f t="shared" si="295"/>
        <v/>
      </c>
      <c r="AN1339" s="96" t="str">
        <f t="shared" si="296"/>
        <v/>
      </c>
      <c r="AO1339" s="93" t="str">
        <f t="shared" si="297"/>
        <v/>
      </c>
      <c r="AP1339" s="96" t="str">
        <f t="shared" si="298"/>
        <v/>
      </c>
      <c r="AQ1339" s="93" t="str">
        <f t="shared" si="299"/>
        <v/>
      </c>
      <c r="AR1339" s="96" t="str">
        <f t="shared" si="300"/>
        <v/>
      </c>
      <c r="AS1339" s="93" t="str">
        <f t="shared" si="301"/>
        <v/>
      </c>
      <c r="AT1339" s="96" t="str">
        <f t="shared" si="302"/>
        <v/>
      </c>
      <c r="AU1339" s="93" t="str">
        <f t="shared" si="303"/>
        <v/>
      </c>
    </row>
    <row r="1340" spans="1:47" x14ac:dyDescent="0.3">
      <c r="A1340" t="s">
        <v>84</v>
      </c>
      <c r="B1340" s="164" t="s">
        <v>4102</v>
      </c>
      <c r="C1340" t="s">
        <v>4049</v>
      </c>
      <c r="D1340" t="s">
        <v>1152</v>
      </c>
      <c r="E1340" t="s">
        <v>85</v>
      </c>
      <c r="F1340" t="s">
        <v>4050</v>
      </c>
      <c r="H1340" t="s">
        <v>2546</v>
      </c>
      <c r="L1340" t="s">
        <v>87</v>
      </c>
      <c r="P1340" s="33">
        <v>46289.447222222225</v>
      </c>
      <c r="Q1340" s="33">
        <v>46293</v>
      </c>
      <c r="AH1340" s="55" t="str">
        <f t="shared" si="290"/>
        <v/>
      </c>
      <c r="AI1340" s="55" t="str">
        <f t="shared" si="291"/>
        <v>FALSO</v>
      </c>
      <c r="AJ1340" s="55">
        <f t="shared" si="292"/>
        <v>0</v>
      </c>
      <c r="AK1340" s="93" t="str">
        <f t="shared" si="293"/>
        <v/>
      </c>
      <c r="AL1340" s="96" t="str">
        <f t="shared" si="294"/>
        <v/>
      </c>
      <c r="AM1340" s="93" t="str">
        <f t="shared" si="295"/>
        <v/>
      </c>
      <c r="AN1340" s="96" t="str">
        <f t="shared" si="296"/>
        <v/>
      </c>
      <c r="AO1340" s="93" t="str">
        <f t="shared" si="297"/>
        <v/>
      </c>
      <c r="AP1340" s="96" t="str">
        <f t="shared" si="298"/>
        <v/>
      </c>
      <c r="AQ1340" s="93" t="str">
        <f t="shared" si="299"/>
        <v/>
      </c>
      <c r="AR1340" s="96" t="str">
        <f t="shared" si="300"/>
        <v/>
      </c>
      <c r="AS1340" s="93" t="str">
        <f t="shared" si="301"/>
        <v/>
      </c>
      <c r="AT1340" s="96" t="str">
        <f t="shared" si="302"/>
        <v/>
      </c>
      <c r="AU1340" s="93" t="str">
        <f t="shared" si="303"/>
        <v/>
      </c>
    </row>
    <row r="1341" spans="1:47" x14ac:dyDescent="0.3">
      <c r="A1341" t="s">
        <v>84</v>
      </c>
      <c r="B1341" s="164" t="s">
        <v>4103</v>
      </c>
      <c r="C1341" t="s">
        <v>4062</v>
      </c>
      <c r="D1341" t="s">
        <v>1152</v>
      </c>
      <c r="E1341" t="s">
        <v>90</v>
      </c>
      <c r="F1341" t="s">
        <v>4063</v>
      </c>
      <c r="H1341" t="s">
        <v>4104</v>
      </c>
      <c r="L1341" t="s">
        <v>91</v>
      </c>
      <c r="O1341" t="s">
        <v>135</v>
      </c>
      <c r="P1341" s="33">
        <v>46289.439583333333</v>
      </c>
      <c r="Q1341" s="33">
        <v>46279</v>
      </c>
      <c r="R1341" s="33">
        <v>46289</v>
      </c>
      <c r="AH1341" s="55" t="str">
        <f t="shared" si="290"/>
        <v/>
      </c>
      <c r="AI1341" s="55" t="str">
        <f t="shared" si="291"/>
        <v>FALSO</v>
      </c>
      <c r="AJ1341" s="55">
        <f t="shared" si="292"/>
        <v>0</v>
      </c>
      <c r="AK1341" s="93" t="str">
        <f t="shared" si="293"/>
        <v/>
      </c>
      <c r="AL1341" s="96" t="str">
        <f t="shared" si="294"/>
        <v/>
      </c>
      <c r="AM1341" s="93" t="str">
        <f t="shared" si="295"/>
        <v/>
      </c>
      <c r="AN1341" s="96" t="str">
        <f t="shared" si="296"/>
        <v/>
      </c>
      <c r="AO1341" s="93" t="str">
        <f t="shared" si="297"/>
        <v/>
      </c>
      <c r="AP1341" s="96" t="str">
        <f t="shared" si="298"/>
        <v/>
      </c>
      <c r="AQ1341" s="93" t="str">
        <f t="shared" si="299"/>
        <v/>
      </c>
      <c r="AR1341" s="96" t="str">
        <f t="shared" si="300"/>
        <v/>
      </c>
      <c r="AS1341" s="93" t="str">
        <f t="shared" si="301"/>
        <v/>
      </c>
      <c r="AT1341" s="96" t="str">
        <f t="shared" si="302"/>
        <v/>
      </c>
      <c r="AU1341" s="93" t="str">
        <f t="shared" si="303"/>
        <v/>
      </c>
    </row>
    <row r="1342" spans="1:47" x14ac:dyDescent="0.3">
      <c r="A1342" t="s">
        <v>84</v>
      </c>
      <c r="B1342" s="164" t="s">
        <v>4105</v>
      </c>
      <c r="C1342" t="s">
        <v>4062</v>
      </c>
      <c r="D1342" t="s">
        <v>1152</v>
      </c>
      <c r="E1342" t="s">
        <v>90</v>
      </c>
      <c r="F1342" t="s">
        <v>4063</v>
      </c>
      <c r="H1342" t="s">
        <v>4106</v>
      </c>
      <c r="L1342" t="s">
        <v>91</v>
      </c>
      <c r="O1342" t="s">
        <v>135</v>
      </c>
      <c r="P1342" s="33">
        <v>46289.438888888886</v>
      </c>
      <c r="Q1342" s="33">
        <v>46279</v>
      </c>
      <c r="R1342" s="33">
        <v>46289</v>
      </c>
      <c r="AH1342" s="55" t="str">
        <f t="shared" si="290"/>
        <v/>
      </c>
      <c r="AI1342" s="55" t="str">
        <f t="shared" si="291"/>
        <v>FALSO</v>
      </c>
      <c r="AJ1342" s="55">
        <f t="shared" si="292"/>
        <v>0</v>
      </c>
      <c r="AK1342" s="93" t="str">
        <f t="shared" si="293"/>
        <v/>
      </c>
      <c r="AL1342" s="96" t="str">
        <f t="shared" si="294"/>
        <v/>
      </c>
      <c r="AM1342" s="93" t="str">
        <f t="shared" si="295"/>
        <v/>
      </c>
      <c r="AN1342" s="96" t="str">
        <f t="shared" si="296"/>
        <v/>
      </c>
      <c r="AO1342" s="93" t="str">
        <f t="shared" si="297"/>
        <v/>
      </c>
      <c r="AP1342" s="96" t="str">
        <f t="shared" si="298"/>
        <v/>
      </c>
      <c r="AQ1342" s="93" t="str">
        <f t="shared" si="299"/>
        <v/>
      </c>
      <c r="AR1342" s="96" t="str">
        <f t="shared" si="300"/>
        <v/>
      </c>
      <c r="AS1342" s="93" t="str">
        <f t="shared" si="301"/>
        <v/>
      </c>
      <c r="AT1342" s="96" t="str">
        <f t="shared" si="302"/>
        <v/>
      </c>
      <c r="AU1342" s="93" t="str">
        <f t="shared" si="303"/>
        <v/>
      </c>
    </row>
    <row r="1343" spans="1:47" x14ac:dyDescent="0.3">
      <c r="A1343" t="s">
        <v>84</v>
      </c>
      <c r="B1343" s="164" t="s">
        <v>4107</v>
      </c>
      <c r="C1343" t="s">
        <v>4062</v>
      </c>
      <c r="D1343" t="s">
        <v>1152</v>
      </c>
      <c r="E1343" t="s">
        <v>90</v>
      </c>
      <c r="F1343" t="s">
        <v>4063</v>
      </c>
      <c r="H1343" t="s">
        <v>4108</v>
      </c>
      <c r="L1343" t="s">
        <v>91</v>
      </c>
      <c r="O1343" t="s">
        <v>135</v>
      </c>
      <c r="P1343" s="33">
        <v>46289.4375</v>
      </c>
      <c r="Q1343" s="33">
        <v>46279</v>
      </c>
      <c r="R1343" s="33">
        <v>46289</v>
      </c>
      <c r="AH1343" s="55" t="str">
        <f t="shared" si="290"/>
        <v/>
      </c>
      <c r="AI1343" s="55" t="str">
        <f t="shared" si="291"/>
        <v>FALSO</v>
      </c>
      <c r="AJ1343" s="55">
        <f t="shared" si="292"/>
        <v>0</v>
      </c>
      <c r="AK1343" s="93" t="str">
        <f t="shared" si="293"/>
        <v/>
      </c>
      <c r="AL1343" s="96" t="str">
        <f t="shared" si="294"/>
        <v/>
      </c>
      <c r="AM1343" s="93" t="str">
        <f t="shared" si="295"/>
        <v/>
      </c>
      <c r="AN1343" s="96" t="str">
        <f t="shared" si="296"/>
        <v/>
      </c>
      <c r="AO1343" s="93" t="str">
        <f t="shared" si="297"/>
        <v/>
      </c>
      <c r="AP1343" s="96" t="str">
        <f t="shared" si="298"/>
        <v/>
      </c>
      <c r="AQ1343" s="93" t="str">
        <f t="shared" si="299"/>
        <v/>
      </c>
      <c r="AR1343" s="96" t="str">
        <f t="shared" si="300"/>
        <v/>
      </c>
      <c r="AS1343" s="93" t="str">
        <f t="shared" si="301"/>
        <v/>
      </c>
      <c r="AT1343" s="96" t="str">
        <f t="shared" si="302"/>
        <v/>
      </c>
      <c r="AU1343" s="93" t="str">
        <f t="shared" si="303"/>
        <v/>
      </c>
    </row>
    <row r="1344" spans="1:47" x14ac:dyDescent="0.3">
      <c r="A1344" t="s">
        <v>84</v>
      </c>
      <c r="B1344" s="164" t="s">
        <v>4109</v>
      </c>
      <c r="C1344" t="s">
        <v>4049</v>
      </c>
      <c r="D1344" t="s">
        <v>1152</v>
      </c>
      <c r="E1344" t="s">
        <v>85</v>
      </c>
      <c r="F1344" t="s">
        <v>4050</v>
      </c>
      <c r="H1344" t="s">
        <v>4110</v>
      </c>
      <c r="L1344" t="s">
        <v>87</v>
      </c>
      <c r="P1344" s="33">
        <v>46289.42083333333</v>
      </c>
      <c r="Q1344" s="33">
        <v>46293</v>
      </c>
      <c r="AH1344" s="55" t="str">
        <f t="shared" si="290"/>
        <v/>
      </c>
      <c r="AI1344" s="55" t="str">
        <f t="shared" si="291"/>
        <v>FALSO</v>
      </c>
      <c r="AJ1344" s="55">
        <f t="shared" si="292"/>
        <v>0</v>
      </c>
      <c r="AK1344" s="93" t="str">
        <f t="shared" si="293"/>
        <v/>
      </c>
      <c r="AL1344" s="96" t="str">
        <f t="shared" si="294"/>
        <v/>
      </c>
      <c r="AM1344" s="93" t="str">
        <f t="shared" si="295"/>
        <v/>
      </c>
      <c r="AN1344" s="96" t="str">
        <f t="shared" si="296"/>
        <v/>
      </c>
      <c r="AO1344" s="93" t="str">
        <f t="shared" si="297"/>
        <v/>
      </c>
      <c r="AP1344" s="96" t="str">
        <f t="shared" si="298"/>
        <v/>
      </c>
      <c r="AQ1344" s="93" t="str">
        <f t="shared" si="299"/>
        <v/>
      </c>
      <c r="AR1344" s="96" t="str">
        <f t="shared" si="300"/>
        <v/>
      </c>
      <c r="AS1344" s="93" t="str">
        <f t="shared" si="301"/>
        <v/>
      </c>
      <c r="AT1344" s="96" t="str">
        <f t="shared" si="302"/>
        <v/>
      </c>
      <c r="AU1344" s="93" t="str">
        <f t="shared" si="303"/>
        <v/>
      </c>
    </row>
    <row r="1345" spans="1:47" x14ac:dyDescent="0.3">
      <c r="A1345" t="s">
        <v>84</v>
      </c>
      <c r="B1345" s="164" t="s">
        <v>4111</v>
      </c>
      <c r="C1345" t="s">
        <v>4049</v>
      </c>
      <c r="D1345" t="s">
        <v>1152</v>
      </c>
      <c r="E1345" t="s">
        <v>85</v>
      </c>
      <c r="F1345" t="s">
        <v>4050</v>
      </c>
      <c r="H1345" t="s">
        <v>4112</v>
      </c>
      <c r="L1345" t="s">
        <v>87</v>
      </c>
      <c r="P1345" s="33">
        <v>46289.388888888891</v>
      </c>
      <c r="Q1345" s="33">
        <v>46293</v>
      </c>
      <c r="AH1345" s="55" t="str">
        <f t="shared" si="290"/>
        <v/>
      </c>
      <c r="AI1345" s="55" t="str">
        <f t="shared" si="291"/>
        <v>FALSO</v>
      </c>
      <c r="AJ1345" s="55">
        <f t="shared" si="292"/>
        <v>0</v>
      </c>
      <c r="AK1345" s="93" t="str">
        <f t="shared" si="293"/>
        <v/>
      </c>
      <c r="AL1345" s="96" t="str">
        <f t="shared" si="294"/>
        <v/>
      </c>
      <c r="AM1345" s="93" t="str">
        <f t="shared" si="295"/>
        <v/>
      </c>
      <c r="AN1345" s="96" t="str">
        <f t="shared" si="296"/>
        <v/>
      </c>
      <c r="AO1345" s="93" t="str">
        <f t="shared" si="297"/>
        <v/>
      </c>
      <c r="AP1345" s="96" t="str">
        <f t="shared" si="298"/>
        <v/>
      </c>
      <c r="AQ1345" s="93" t="str">
        <f t="shared" si="299"/>
        <v/>
      </c>
      <c r="AR1345" s="96" t="str">
        <f t="shared" si="300"/>
        <v/>
      </c>
      <c r="AS1345" s="93" t="str">
        <f t="shared" si="301"/>
        <v/>
      </c>
      <c r="AT1345" s="96" t="str">
        <f t="shared" si="302"/>
        <v/>
      </c>
      <c r="AU1345" s="93" t="str">
        <f t="shared" si="303"/>
        <v/>
      </c>
    </row>
    <row r="1346" spans="1:47" x14ac:dyDescent="0.3">
      <c r="A1346" t="s">
        <v>84</v>
      </c>
      <c r="B1346" s="164" t="s">
        <v>4113</v>
      </c>
      <c r="C1346" t="s">
        <v>4062</v>
      </c>
      <c r="D1346" t="s">
        <v>1152</v>
      </c>
      <c r="E1346" t="s">
        <v>90</v>
      </c>
      <c r="F1346" t="s">
        <v>4063</v>
      </c>
      <c r="H1346" t="s">
        <v>2497</v>
      </c>
      <c r="J1346">
        <v>21600</v>
      </c>
      <c r="L1346" t="s">
        <v>91</v>
      </c>
      <c r="O1346" t="s">
        <v>135</v>
      </c>
      <c r="P1346" s="33">
        <v>46289.338194444441</v>
      </c>
      <c r="Q1346" s="33">
        <v>46279</v>
      </c>
      <c r="R1346" s="33">
        <v>46289</v>
      </c>
      <c r="AH1346" s="55">
        <f t="shared" si="290"/>
        <v>6</v>
      </c>
      <c r="AI1346" s="55" t="str">
        <f t="shared" si="291"/>
        <v>FALSO</v>
      </c>
      <c r="AJ1346" s="55">
        <f t="shared" si="292"/>
        <v>0</v>
      </c>
      <c r="AK1346" s="93" t="str">
        <f t="shared" si="293"/>
        <v/>
      </c>
      <c r="AL1346" s="96" t="str">
        <f t="shared" si="294"/>
        <v/>
      </c>
      <c r="AM1346" s="93" t="str">
        <f t="shared" si="295"/>
        <v/>
      </c>
      <c r="AN1346" s="96" t="str">
        <f t="shared" si="296"/>
        <v/>
      </c>
      <c r="AO1346" s="93" t="str">
        <f t="shared" si="297"/>
        <v/>
      </c>
      <c r="AP1346" s="96" t="str">
        <f t="shared" si="298"/>
        <v/>
      </c>
      <c r="AQ1346" s="93" t="str">
        <f t="shared" si="299"/>
        <v/>
      </c>
      <c r="AR1346" s="96" t="str">
        <f t="shared" si="300"/>
        <v/>
      </c>
      <c r="AS1346" s="93" t="str">
        <f t="shared" si="301"/>
        <v/>
      </c>
      <c r="AT1346" s="96" t="str">
        <f t="shared" si="302"/>
        <v/>
      </c>
      <c r="AU1346" s="93" t="str">
        <f t="shared" si="303"/>
        <v/>
      </c>
    </row>
    <row r="1347" spans="1:47" x14ac:dyDescent="0.3">
      <c r="A1347" t="s">
        <v>84</v>
      </c>
      <c r="B1347" s="164" t="s">
        <v>4114</v>
      </c>
      <c r="C1347" t="s">
        <v>4049</v>
      </c>
      <c r="D1347" t="s">
        <v>1152</v>
      </c>
      <c r="E1347" t="s">
        <v>85</v>
      </c>
      <c r="F1347" t="s">
        <v>4050</v>
      </c>
      <c r="H1347" t="s">
        <v>2502</v>
      </c>
      <c r="L1347" t="s">
        <v>87</v>
      </c>
      <c r="P1347" s="33">
        <v>46288.763194444444</v>
      </c>
      <c r="Q1347" s="33">
        <v>46293</v>
      </c>
      <c r="AH1347" s="55" t="str">
        <f t="shared" ref="AH1347:AH1410" si="304">IF(J1347="","",J1347/3600)</f>
        <v/>
      </c>
      <c r="AI1347" s="55" t="str">
        <f t="shared" ref="AI1347:AI1410" si="305">IF(COUNTIF(AG1347, "*dia*"), "VERDADEIRO", "FALSO")</f>
        <v>FALSO</v>
      </c>
      <c r="AJ1347" s="55">
        <f t="shared" ref="AJ1347:AJ1410" si="306">IF(AI1347="VERDADEIRO",LEFT(AG1347,2),0)</f>
        <v>0</v>
      </c>
      <c r="AK1347" s="93" t="str">
        <f t="shared" ref="AK1347:AK1410" si="307">IF(OR(A1347="Solicitação de Serviço",A1347="Incidente",P1347="",Q1347=""),"",IF((NETWORKDAYS.INTL(P1347,Q1347,1)-1)=0,1,NETWORKDAYS.INTL(P1347,Q1347,1)-1))</f>
        <v/>
      </c>
      <c r="AL1347" s="96" t="str">
        <f t="shared" ref="AL1347:AL1410" si="308">IF(X1347="","",AK1347=X1347)</f>
        <v/>
      </c>
      <c r="AM1347" s="93" t="str">
        <f t="shared" ref="AM1347:AM1410" si="309">IF(OR(A1347="Solicitação de Serviço",A1347="Incidente",R1347="",S1347=""),"",IF((NETWORKDAYS.INTL(R1347,S1347,1)-1)=0,1,NETWORKDAYS.INTL(R1347,S1347,1)-1-AJ1347))</f>
        <v/>
      </c>
      <c r="AN1347" s="96" t="str">
        <f t="shared" ref="AN1347:AN1410" si="310">IF(Y1347="","",AM1347=Y1347)</f>
        <v/>
      </c>
      <c r="AO1347" s="93" t="str">
        <f t="shared" ref="AO1347:AO1410" si="311">IF(OR(A1347="Solicitação de Serviço",A1347="Incidente",T1347="",U1347=""),"",IF((NETWORKDAYS.INTL(T1347,U1347,1)-1)=0,1,NETWORKDAYS.INTL(T1347,U1347,1)-1))</f>
        <v/>
      </c>
      <c r="AP1347" s="96" t="str">
        <f t="shared" ref="AP1347:AP1410" si="312">IF(Z1347="","",AO1347=Z1347)</f>
        <v/>
      </c>
      <c r="AQ1347" s="93" t="str">
        <f t="shared" ref="AQ1347:AQ1410" si="313">IF(OR(A1347="Solicitação de Serviço",A1347="Incidente",V1347="",W1347=""),"",IF((NETWORKDAYS.INTL(V1347,W1347,1)-1)=0,1,IF((NETWORKDAYS.INTL(V1347,W1347,1)-1)&lt;0,"",NETWORKDAYS.INTL(V1347,W1347,1)-1)))</f>
        <v/>
      </c>
      <c r="AR1347" s="96" t="str">
        <f t="shared" ref="AR1347:AR1410" si="314">IF(AA1347="","",AQ1347=AA1347)</f>
        <v/>
      </c>
      <c r="AS1347" s="93" t="str">
        <f t="shared" ref="AS1347:AS1410" si="315">IF(OR(A1347="Solicitação de Serviço",A1347="Incidente",P1347=""),"",IF(OR(A1347="História",A1347="Enabler",A1347="Débito Técnico"),IF(W1347="","",NETWORKDAYS.INTL(P1347,W1347,1)-1),IF(U1347="","",NETWORKDAYS.INTL(P1347,U1347,1)-1)))</f>
        <v/>
      </c>
      <c r="AT1347" s="96" t="str">
        <f t="shared" ref="AT1347:AT1410" si="316">IF(OR(A1347="Solicitação de Serviço",A1347="Incidente",A1347="Sustentação"),"",IF(P1347="","",IF(OR(A1347="História",A1347="Enabler",A1347="Débito Técnico"),AS1347=AC1347,AS1347=AB1347)))</f>
        <v/>
      </c>
      <c r="AU1347" s="93" t="str">
        <f t="shared" ref="AU1347:AU1410" si="317">IF(M1347="","",M1347)</f>
        <v/>
      </c>
    </row>
    <row r="1348" spans="1:47" x14ac:dyDescent="0.3">
      <c r="A1348" t="s">
        <v>84</v>
      </c>
      <c r="B1348" s="164" t="s">
        <v>4115</v>
      </c>
      <c r="C1348" t="s">
        <v>4062</v>
      </c>
      <c r="D1348" t="s">
        <v>1152</v>
      </c>
      <c r="E1348" t="s">
        <v>90</v>
      </c>
      <c r="F1348" t="s">
        <v>4063</v>
      </c>
      <c r="H1348" t="s">
        <v>2495</v>
      </c>
      <c r="L1348" t="s">
        <v>91</v>
      </c>
      <c r="O1348" t="s">
        <v>135</v>
      </c>
      <c r="P1348" s="33">
        <v>46288.763194444444</v>
      </c>
      <c r="Q1348" s="33">
        <v>46279</v>
      </c>
      <c r="R1348" s="33">
        <v>46289</v>
      </c>
      <c r="AH1348" s="55" t="str">
        <f t="shared" si="304"/>
        <v/>
      </c>
      <c r="AI1348" s="55" t="str">
        <f t="shared" si="305"/>
        <v>FALSO</v>
      </c>
      <c r="AJ1348" s="55">
        <f t="shared" si="306"/>
        <v>0</v>
      </c>
      <c r="AK1348" s="93" t="str">
        <f t="shared" si="307"/>
        <v/>
      </c>
      <c r="AL1348" s="96" t="str">
        <f t="shared" si="308"/>
        <v/>
      </c>
      <c r="AM1348" s="93" t="str">
        <f t="shared" si="309"/>
        <v/>
      </c>
      <c r="AN1348" s="96" t="str">
        <f t="shared" si="310"/>
        <v/>
      </c>
      <c r="AO1348" s="93" t="str">
        <f t="shared" si="311"/>
        <v/>
      </c>
      <c r="AP1348" s="96" t="str">
        <f t="shared" si="312"/>
        <v/>
      </c>
      <c r="AQ1348" s="93" t="str">
        <f t="shared" si="313"/>
        <v/>
      </c>
      <c r="AR1348" s="96" t="str">
        <f t="shared" si="314"/>
        <v/>
      </c>
      <c r="AS1348" s="93" t="str">
        <f t="shared" si="315"/>
        <v/>
      </c>
      <c r="AT1348" s="96" t="str">
        <f t="shared" si="316"/>
        <v/>
      </c>
      <c r="AU1348" s="93" t="str">
        <f t="shared" si="317"/>
        <v/>
      </c>
    </row>
    <row r="1349" spans="1:47" x14ac:dyDescent="0.3">
      <c r="A1349" t="s">
        <v>84</v>
      </c>
      <c r="B1349" s="164" t="s">
        <v>4116</v>
      </c>
      <c r="C1349" t="s">
        <v>4062</v>
      </c>
      <c r="D1349" t="s">
        <v>1152</v>
      </c>
      <c r="E1349" t="s">
        <v>90</v>
      </c>
      <c r="F1349" t="s">
        <v>4063</v>
      </c>
      <c r="H1349" t="s">
        <v>2493</v>
      </c>
      <c r="L1349" t="s">
        <v>91</v>
      </c>
      <c r="O1349" t="s">
        <v>135</v>
      </c>
      <c r="P1349" s="33">
        <v>46288.762499999997</v>
      </c>
      <c r="Q1349" s="33">
        <v>46279</v>
      </c>
      <c r="R1349" s="33">
        <v>46289</v>
      </c>
      <c r="AH1349" s="55" t="str">
        <f t="shared" si="304"/>
        <v/>
      </c>
      <c r="AI1349" s="55" t="str">
        <f t="shared" si="305"/>
        <v>FALSO</v>
      </c>
      <c r="AJ1349" s="55">
        <f t="shared" si="306"/>
        <v>0</v>
      </c>
      <c r="AK1349" s="93" t="str">
        <f t="shared" si="307"/>
        <v/>
      </c>
      <c r="AL1349" s="96" t="str">
        <f t="shared" si="308"/>
        <v/>
      </c>
      <c r="AM1349" s="93" t="str">
        <f t="shared" si="309"/>
        <v/>
      </c>
      <c r="AN1349" s="96" t="str">
        <f t="shared" si="310"/>
        <v/>
      </c>
      <c r="AO1349" s="93" t="str">
        <f t="shared" si="311"/>
        <v/>
      </c>
      <c r="AP1349" s="96" t="str">
        <f t="shared" si="312"/>
        <v/>
      </c>
      <c r="AQ1349" s="93" t="str">
        <f t="shared" si="313"/>
        <v/>
      </c>
      <c r="AR1349" s="96" t="str">
        <f t="shared" si="314"/>
        <v/>
      </c>
      <c r="AS1349" s="93" t="str">
        <f t="shared" si="315"/>
        <v/>
      </c>
      <c r="AT1349" s="96" t="str">
        <f t="shared" si="316"/>
        <v/>
      </c>
      <c r="AU1349" s="93" t="str">
        <f t="shared" si="317"/>
        <v/>
      </c>
    </row>
    <row r="1350" spans="1:47" x14ac:dyDescent="0.3">
      <c r="A1350" t="s">
        <v>84</v>
      </c>
      <c r="B1350" s="164" t="s">
        <v>4117</v>
      </c>
      <c r="C1350" t="s">
        <v>4049</v>
      </c>
      <c r="D1350" t="s">
        <v>1152</v>
      </c>
      <c r="E1350" t="s">
        <v>85</v>
      </c>
      <c r="F1350" t="s">
        <v>4050</v>
      </c>
      <c r="H1350" t="s">
        <v>2513</v>
      </c>
      <c r="L1350" t="s">
        <v>87</v>
      </c>
      <c r="P1350" s="33">
        <v>46288.762499999997</v>
      </c>
      <c r="Q1350" s="33">
        <v>46293</v>
      </c>
      <c r="AH1350" s="55" t="str">
        <f t="shared" si="304"/>
        <v/>
      </c>
      <c r="AI1350" s="55" t="str">
        <f t="shared" si="305"/>
        <v>FALSO</v>
      </c>
      <c r="AJ1350" s="55">
        <f t="shared" si="306"/>
        <v>0</v>
      </c>
      <c r="AK1350" s="93" t="str">
        <f t="shared" si="307"/>
        <v/>
      </c>
      <c r="AL1350" s="96" t="str">
        <f t="shared" si="308"/>
        <v/>
      </c>
      <c r="AM1350" s="93" t="str">
        <f t="shared" si="309"/>
        <v/>
      </c>
      <c r="AN1350" s="96" t="str">
        <f t="shared" si="310"/>
        <v/>
      </c>
      <c r="AO1350" s="93" t="str">
        <f t="shared" si="311"/>
        <v/>
      </c>
      <c r="AP1350" s="96" t="str">
        <f t="shared" si="312"/>
        <v/>
      </c>
      <c r="AQ1350" s="93" t="str">
        <f t="shared" si="313"/>
        <v/>
      </c>
      <c r="AR1350" s="96" t="str">
        <f t="shared" si="314"/>
        <v/>
      </c>
      <c r="AS1350" s="93" t="str">
        <f t="shared" si="315"/>
        <v/>
      </c>
      <c r="AT1350" s="96" t="str">
        <f t="shared" si="316"/>
        <v/>
      </c>
      <c r="AU1350" s="93" t="str">
        <f t="shared" si="317"/>
        <v/>
      </c>
    </row>
    <row r="1351" spans="1:47" x14ac:dyDescent="0.3">
      <c r="A1351" t="s">
        <v>84</v>
      </c>
      <c r="B1351" s="164" t="s">
        <v>4118</v>
      </c>
      <c r="C1351" t="s">
        <v>4049</v>
      </c>
      <c r="D1351" t="s">
        <v>1152</v>
      </c>
      <c r="E1351" t="s">
        <v>85</v>
      </c>
      <c r="F1351" t="s">
        <v>4050</v>
      </c>
      <c r="H1351" t="s">
        <v>2507</v>
      </c>
      <c r="L1351" t="s">
        <v>87</v>
      </c>
      <c r="P1351" s="33">
        <v>46288.762499999997</v>
      </c>
      <c r="Q1351" s="33">
        <v>46293</v>
      </c>
      <c r="AH1351" s="55" t="str">
        <f t="shared" si="304"/>
        <v/>
      </c>
      <c r="AI1351" s="55" t="str">
        <f t="shared" si="305"/>
        <v>FALSO</v>
      </c>
      <c r="AJ1351" s="55">
        <f t="shared" si="306"/>
        <v>0</v>
      </c>
      <c r="AK1351" s="93" t="str">
        <f t="shared" si="307"/>
        <v/>
      </c>
      <c r="AL1351" s="96" t="str">
        <f t="shared" si="308"/>
        <v/>
      </c>
      <c r="AM1351" s="93" t="str">
        <f t="shared" si="309"/>
        <v/>
      </c>
      <c r="AN1351" s="96" t="str">
        <f t="shared" si="310"/>
        <v/>
      </c>
      <c r="AO1351" s="93" t="str">
        <f t="shared" si="311"/>
        <v/>
      </c>
      <c r="AP1351" s="96" t="str">
        <f t="shared" si="312"/>
        <v/>
      </c>
      <c r="AQ1351" s="93" t="str">
        <f t="shared" si="313"/>
        <v/>
      </c>
      <c r="AR1351" s="96" t="str">
        <f t="shared" si="314"/>
        <v/>
      </c>
      <c r="AS1351" s="93" t="str">
        <f t="shared" si="315"/>
        <v/>
      </c>
      <c r="AT1351" s="96" t="str">
        <f t="shared" si="316"/>
        <v/>
      </c>
      <c r="AU1351" s="93" t="str">
        <f t="shared" si="317"/>
        <v/>
      </c>
    </row>
    <row r="1352" spans="1:47" x14ac:dyDescent="0.3">
      <c r="A1352" t="s">
        <v>84</v>
      </c>
      <c r="B1352" s="164" t="s">
        <v>4119</v>
      </c>
      <c r="C1352" t="s">
        <v>4049</v>
      </c>
      <c r="D1352" t="s">
        <v>1152</v>
      </c>
      <c r="E1352" t="s">
        <v>85</v>
      </c>
      <c r="F1352" t="s">
        <v>4050</v>
      </c>
      <c r="H1352" t="s">
        <v>2509</v>
      </c>
      <c r="L1352" t="s">
        <v>87</v>
      </c>
      <c r="P1352" s="33">
        <v>46288.762499999997</v>
      </c>
      <c r="Q1352" s="33">
        <v>46293</v>
      </c>
      <c r="AH1352" s="55" t="str">
        <f t="shared" si="304"/>
        <v/>
      </c>
      <c r="AI1352" s="55" t="str">
        <f t="shared" si="305"/>
        <v>FALSO</v>
      </c>
      <c r="AJ1352" s="55">
        <f t="shared" si="306"/>
        <v>0</v>
      </c>
      <c r="AK1352" s="93" t="str">
        <f t="shared" si="307"/>
        <v/>
      </c>
      <c r="AL1352" s="96" t="str">
        <f t="shared" si="308"/>
        <v/>
      </c>
      <c r="AM1352" s="93" t="str">
        <f t="shared" si="309"/>
        <v/>
      </c>
      <c r="AN1352" s="96" t="str">
        <f t="shared" si="310"/>
        <v/>
      </c>
      <c r="AO1352" s="93" t="str">
        <f t="shared" si="311"/>
        <v/>
      </c>
      <c r="AP1352" s="96" t="str">
        <f t="shared" si="312"/>
        <v/>
      </c>
      <c r="AQ1352" s="93" t="str">
        <f t="shared" si="313"/>
        <v/>
      </c>
      <c r="AR1352" s="96" t="str">
        <f t="shared" si="314"/>
        <v/>
      </c>
      <c r="AS1352" s="93" t="str">
        <f t="shared" si="315"/>
        <v/>
      </c>
      <c r="AT1352" s="96" t="str">
        <f t="shared" si="316"/>
        <v/>
      </c>
      <c r="AU1352" s="93" t="str">
        <f t="shared" si="317"/>
        <v/>
      </c>
    </row>
    <row r="1353" spans="1:47" x14ac:dyDescent="0.3">
      <c r="A1353" t="s">
        <v>84</v>
      </c>
      <c r="B1353" s="164" t="s">
        <v>4120</v>
      </c>
      <c r="C1353" t="s">
        <v>4049</v>
      </c>
      <c r="D1353" t="s">
        <v>1152</v>
      </c>
      <c r="E1353" t="s">
        <v>85</v>
      </c>
      <c r="F1353" t="s">
        <v>4050</v>
      </c>
      <c r="H1353" t="s">
        <v>2511</v>
      </c>
      <c r="L1353" t="s">
        <v>87</v>
      </c>
      <c r="P1353" s="33">
        <v>46288.762499999997</v>
      </c>
      <c r="Q1353" s="33">
        <v>46293</v>
      </c>
      <c r="AH1353" s="55" t="str">
        <f t="shared" si="304"/>
        <v/>
      </c>
      <c r="AI1353" s="55" t="str">
        <f t="shared" si="305"/>
        <v>FALSO</v>
      </c>
      <c r="AJ1353" s="55">
        <f t="shared" si="306"/>
        <v>0</v>
      </c>
      <c r="AK1353" s="93" t="str">
        <f t="shared" si="307"/>
        <v/>
      </c>
      <c r="AL1353" s="96" t="str">
        <f t="shared" si="308"/>
        <v/>
      </c>
      <c r="AM1353" s="93" t="str">
        <f t="shared" si="309"/>
        <v/>
      </c>
      <c r="AN1353" s="96" t="str">
        <f t="shared" si="310"/>
        <v/>
      </c>
      <c r="AO1353" s="93" t="str">
        <f t="shared" si="311"/>
        <v/>
      </c>
      <c r="AP1353" s="96" t="str">
        <f t="shared" si="312"/>
        <v/>
      </c>
      <c r="AQ1353" s="93" t="str">
        <f t="shared" si="313"/>
        <v/>
      </c>
      <c r="AR1353" s="96" t="str">
        <f t="shared" si="314"/>
        <v/>
      </c>
      <c r="AS1353" s="93" t="str">
        <f t="shared" si="315"/>
        <v/>
      </c>
      <c r="AT1353" s="96" t="str">
        <f t="shared" si="316"/>
        <v/>
      </c>
      <c r="AU1353" s="93" t="str">
        <f t="shared" si="317"/>
        <v/>
      </c>
    </row>
    <row r="1354" spans="1:47" x14ac:dyDescent="0.3">
      <c r="A1354" t="s">
        <v>84</v>
      </c>
      <c r="B1354" s="164" t="s">
        <v>4121</v>
      </c>
      <c r="C1354" t="s">
        <v>4049</v>
      </c>
      <c r="D1354" t="s">
        <v>1152</v>
      </c>
      <c r="E1354" t="s">
        <v>85</v>
      </c>
      <c r="F1354" t="s">
        <v>4050</v>
      </c>
      <c r="H1354" t="s">
        <v>2515</v>
      </c>
      <c r="L1354" t="s">
        <v>87</v>
      </c>
      <c r="P1354" s="33">
        <v>46288.762499999997</v>
      </c>
      <c r="Q1354" s="33">
        <v>46293</v>
      </c>
      <c r="AH1354" s="55" t="str">
        <f t="shared" si="304"/>
        <v/>
      </c>
      <c r="AI1354" s="55" t="str">
        <f t="shared" si="305"/>
        <v>FALSO</v>
      </c>
      <c r="AJ1354" s="55">
        <f t="shared" si="306"/>
        <v>0</v>
      </c>
      <c r="AK1354" s="93" t="str">
        <f t="shared" si="307"/>
        <v/>
      </c>
      <c r="AL1354" s="96" t="str">
        <f t="shared" si="308"/>
        <v/>
      </c>
      <c r="AM1354" s="93" t="str">
        <f t="shared" si="309"/>
        <v/>
      </c>
      <c r="AN1354" s="96" t="str">
        <f t="shared" si="310"/>
        <v/>
      </c>
      <c r="AO1354" s="93" t="str">
        <f t="shared" si="311"/>
        <v/>
      </c>
      <c r="AP1354" s="96" t="str">
        <f t="shared" si="312"/>
        <v/>
      </c>
      <c r="AQ1354" s="93" t="str">
        <f t="shared" si="313"/>
        <v/>
      </c>
      <c r="AR1354" s="96" t="str">
        <f t="shared" si="314"/>
        <v/>
      </c>
      <c r="AS1354" s="93" t="str">
        <f t="shared" si="315"/>
        <v/>
      </c>
      <c r="AT1354" s="96" t="str">
        <f t="shared" si="316"/>
        <v/>
      </c>
      <c r="AU1354" s="93" t="str">
        <f t="shared" si="317"/>
        <v/>
      </c>
    </row>
    <row r="1355" spans="1:47" x14ac:dyDescent="0.3">
      <c r="A1355" t="s">
        <v>84</v>
      </c>
      <c r="B1355" s="164" t="s">
        <v>4122</v>
      </c>
      <c r="C1355" t="s">
        <v>4049</v>
      </c>
      <c r="D1355" t="s">
        <v>1152</v>
      </c>
      <c r="E1355" t="s">
        <v>85</v>
      </c>
      <c r="F1355" t="s">
        <v>4050</v>
      </c>
      <c r="H1355" t="s">
        <v>2517</v>
      </c>
      <c r="L1355" t="s">
        <v>87</v>
      </c>
      <c r="P1355" s="33">
        <v>46288.762499999997</v>
      </c>
      <c r="Q1355" s="33">
        <v>46293</v>
      </c>
      <c r="AH1355" s="55" t="str">
        <f t="shared" si="304"/>
        <v/>
      </c>
      <c r="AI1355" s="55" t="str">
        <f t="shared" si="305"/>
        <v>FALSO</v>
      </c>
      <c r="AJ1355" s="55">
        <f t="shared" si="306"/>
        <v>0</v>
      </c>
      <c r="AK1355" s="93" t="str">
        <f t="shared" si="307"/>
        <v/>
      </c>
      <c r="AL1355" s="96" t="str">
        <f t="shared" si="308"/>
        <v/>
      </c>
      <c r="AM1355" s="93" t="str">
        <f t="shared" si="309"/>
        <v/>
      </c>
      <c r="AN1355" s="96" t="str">
        <f t="shared" si="310"/>
        <v/>
      </c>
      <c r="AO1355" s="93" t="str">
        <f t="shared" si="311"/>
        <v/>
      </c>
      <c r="AP1355" s="96" t="str">
        <f t="shared" si="312"/>
        <v/>
      </c>
      <c r="AQ1355" s="93" t="str">
        <f t="shared" si="313"/>
        <v/>
      </c>
      <c r="AR1355" s="96" t="str">
        <f t="shared" si="314"/>
        <v/>
      </c>
      <c r="AS1355" s="93" t="str">
        <f t="shared" si="315"/>
        <v/>
      </c>
      <c r="AT1355" s="96" t="str">
        <f t="shared" si="316"/>
        <v/>
      </c>
      <c r="AU1355" s="93" t="str">
        <f t="shared" si="317"/>
        <v/>
      </c>
    </row>
    <row r="1356" spans="1:47" x14ac:dyDescent="0.3">
      <c r="A1356" t="s">
        <v>84</v>
      </c>
      <c r="B1356" s="164" t="s">
        <v>4123</v>
      </c>
      <c r="C1356" t="s">
        <v>4049</v>
      </c>
      <c r="D1356" t="s">
        <v>1152</v>
      </c>
      <c r="E1356" t="s">
        <v>85</v>
      </c>
      <c r="F1356" t="s">
        <v>4050</v>
      </c>
      <c r="H1356" t="s">
        <v>2521</v>
      </c>
      <c r="L1356" t="s">
        <v>87</v>
      </c>
      <c r="P1356" s="33">
        <v>46288.762499999997</v>
      </c>
      <c r="Q1356" s="33">
        <v>46293</v>
      </c>
      <c r="AH1356" s="55" t="str">
        <f t="shared" si="304"/>
        <v/>
      </c>
      <c r="AI1356" s="55" t="str">
        <f t="shared" si="305"/>
        <v>FALSO</v>
      </c>
      <c r="AJ1356" s="55">
        <f t="shared" si="306"/>
        <v>0</v>
      </c>
      <c r="AK1356" s="93" t="str">
        <f t="shared" si="307"/>
        <v/>
      </c>
      <c r="AL1356" s="96" t="str">
        <f t="shared" si="308"/>
        <v/>
      </c>
      <c r="AM1356" s="93" t="str">
        <f t="shared" si="309"/>
        <v/>
      </c>
      <c r="AN1356" s="96" t="str">
        <f t="shared" si="310"/>
        <v/>
      </c>
      <c r="AO1356" s="93" t="str">
        <f t="shared" si="311"/>
        <v/>
      </c>
      <c r="AP1356" s="96" t="str">
        <f t="shared" si="312"/>
        <v/>
      </c>
      <c r="AQ1356" s="93" t="str">
        <f t="shared" si="313"/>
        <v/>
      </c>
      <c r="AR1356" s="96" t="str">
        <f t="shared" si="314"/>
        <v/>
      </c>
      <c r="AS1356" s="93" t="str">
        <f t="shared" si="315"/>
        <v/>
      </c>
      <c r="AT1356" s="96" t="str">
        <f t="shared" si="316"/>
        <v/>
      </c>
      <c r="AU1356" s="93" t="str">
        <f t="shared" si="317"/>
        <v/>
      </c>
    </row>
    <row r="1357" spans="1:47" x14ac:dyDescent="0.3">
      <c r="A1357" t="s">
        <v>84</v>
      </c>
      <c r="B1357" s="164" t="s">
        <v>4124</v>
      </c>
      <c r="C1357" t="s">
        <v>4049</v>
      </c>
      <c r="D1357" t="s">
        <v>1152</v>
      </c>
      <c r="E1357" t="s">
        <v>85</v>
      </c>
      <c r="F1357" t="s">
        <v>4050</v>
      </c>
      <c r="H1357" t="s">
        <v>2527</v>
      </c>
      <c r="L1357" t="s">
        <v>87</v>
      </c>
      <c r="P1357" s="33">
        <v>46288.762499999997</v>
      </c>
      <c r="Q1357" s="33">
        <v>46293</v>
      </c>
      <c r="AH1357" s="55" t="str">
        <f t="shared" si="304"/>
        <v/>
      </c>
      <c r="AI1357" s="55" t="str">
        <f t="shared" si="305"/>
        <v>FALSO</v>
      </c>
      <c r="AJ1357" s="55">
        <f t="shared" si="306"/>
        <v>0</v>
      </c>
      <c r="AK1357" s="93" t="str">
        <f t="shared" si="307"/>
        <v/>
      </c>
      <c r="AL1357" s="96" t="str">
        <f t="shared" si="308"/>
        <v/>
      </c>
      <c r="AM1357" s="93" t="str">
        <f t="shared" si="309"/>
        <v/>
      </c>
      <c r="AN1357" s="96" t="str">
        <f t="shared" si="310"/>
        <v/>
      </c>
      <c r="AO1357" s="93" t="str">
        <f t="shared" si="311"/>
        <v/>
      </c>
      <c r="AP1357" s="96" t="str">
        <f t="shared" si="312"/>
        <v/>
      </c>
      <c r="AQ1357" s="93" t="str">
        <f t="shared" si="313"/>
        <v/>
      </c>
      <c r="AR1357" s="96" t="str">
        <f t="shared" si="314"/>
        <v/>
      </c>
      <c r="AS1357" s="93" t="str">
        <f t="shared" si="315"/>
        <v/>
      </c>
      <c r="AT1357" s="96" t="str">
        <f t="shared" si="316"/>
        <v/>
      </c>
      <c r="AU1357" s="93" t="str">
        <f t="shared" si="317"/>
        <v/>
      </c>
    </row>
    <row r="1358" spans="1:47" x14ac:dyDescent="0.3">
      <c r="A1358" t="s">
        <v>84</v>
      </c>
      <c r="B1358" s="164" t="s">
        <v>4125</v>
      </c>
      <c r="C1358" t="s">
        <v>4049</v>
      </c>
      <c r="D1358" t="s">
        <v>1152</v>
      </c>
      <c r="E1358" t="s">
        <v>85</v>
      </c>
      <c r="F1358" t="s">
        <v>4050</v>
      </c>
      <c r="H1358" t="s">
        <v>2525</v>
      </c>
      <c r="L1358" t="s">
        <v>87</v>
      </c>
      <c r="P1358" s="33">
        <v>46288.762499999997</v>
      </c>
      <c r="Q1358" s="33">
        <v>46293</v>
      </c>
      <c r="AH1358" s="55" t="str">
        <f t="shared" si="304"/>
        <v/>
      </c>
      <c r="AI1358" s="55" t="str">
        <f t="shared" si="305"/>
        <v>FALSO</v>
      </c>
      <c r="AJ1358" s="55">
        <f t="shared" si="306"/>
        <v>0</v>
      </c>
      <c r="AK1358" s="93" t="str">
        <f t="shared" si="307"/>
        <v/>
      </c>
      <c r="AL1358" s="96" t="str">
        <f t="shared" si="308"/>
        <v/>
      </c>
      <c r="AM1358" s="93" t="str">
        <f t="shared" si="309"/>
        <v/>
      </c>
      <c r="AN1358" s="96" t="str">
        <f t="shared" si="310"/>
        <v/>
      </c>
      <c r="AO1358" s="93" t="str">
        <f t="shared" si="311"/>
        <v/>
      </c>
      <c r="AP1358" s="96" t="str">
        <f t="shared" si="312"/>
        <v/>
      </c>
      <c r="AQ1358" s="93" t="str">
        <f t="shared" si="313"/>
        <v/>
      </c>
      <c r="AR1358" s="96" t="str">
        <f t="shared" si="314"/>
        <v/>
      </c>
      <c r="AS1358" s="93" t="str">
        <f t="shared" si="315"/>
        <v/>
      </c>
      <c r="AT1358" s="96" t="str">
        <f t="shared" si="316"/>
        <v/>
      </c>
      <c r="AU1358" s="93" t="str">
        <f t="shared" si="317"/>
        <v/>
      </c>
    </row>
    <row r="1359" spans="1:47" x14ac:dyDescent="0.3">
      <c r="A1359" t="s">
        <v>84</v>
      </c>
      <c r="B1359" s="164" t="s">
        <v>4126</v>
      </c>
      <c r="C1359" t="s">
        <v>4049</v>
      </c>
      <c r="D1359" t="s">
        <v>1152</v>
      </c>
      <c r="E1359" t="s">
        <v>85</v>
      </c>
      <c r="F1359" t="s">
        <v>4050</v>
      </c>
      <c r="H1359" t="s">
        <v>2533</v>
      </c>
      <c r="L1359" t="s">
        <v>87</v>
      </c>
      <c r="P1359" s="33">
        <v>46288.762499999997</v>
      </c>
      <c r="Q1359" s="33">
        <v>46293</v>
      </c>
      <c r="AH1359" s="55" t="str">
        <f t="shared" si="304"/>
        <v/>
      </c>
      <c r="AI1359" s="55" t="str">
        <f t="shared" si="305"/>
        <v>FALSO</v>
      </c>
      <c r="AJ1359" s="55">
        <f t="shared" si="306"/>
        <v>0</v>
      </c>
      <c r="AK1359" s="93" t="str">
        <f t="shared" si="307"/>
        <v/>
      </c>
      <c r="AL1359" s="96" t="str">
        <f t="shared" si="308"/>
        <v/>
      </c>
      <c r="AM1359" s="93" t="str">
        <f t="shared" si="309"/>
        <v/>
      </c>
      <c r="AN1359" s="96" t="str">
        <f t="shared" si="310"/>
        <v/>
      </c>
      <c r="AO1359" s="93" t="str">
        <f t="shared" si="311"/>
        <v/>
      </c>
      <c r="AP1359" s="96" t="str">
        <f t="shared" si="312"/>
        <v/>
      </c>
      <c r="AQ1359" s="93" t="str">
        <f t="shared" si="313"/>
        <v/>
      </c>
      <c r="AR1359" s="96" t="str">
        <f t="shared" si="314"/>
        <v/>
      </c>
      <c r="AS1359" s="93" t="str">
        <f t="shared" si="315"/>
        <v/>
      </c>
      <c r="AT1359" s="96" t="str">
        <f t="shared" si="316"/>
        <v/>
      </c>
      <c r="AU1359" s="93" t="str">
        <f t="shared" si="317"/>
        <v/>
      </c>
    </row>
    <row r="1360" spans="1:47" x14ac:dyDescent="0.3">
      <c r="A1360" t="s">
        <v>84</v>
      </c>
      <c r="B1360" s="164" t="s">
        <v>4127</v>
      </c>
      <c r="C1360" t="s">
        <v>4049</v>
      </c>
      <c r="D1360" t="s">
        <v>1152</v>
      </c>
      <c r="E1360" t="s">
        <v>85</v>
      </c>
      <c r="F1360" t="s">
        <v>4050</v>
      </c>
      <c r="H1360" t="s">
        <v>2538</v>
      </c>
      <c r="L1360" t="s">
        <v>87</v>
      </c>
      <c r="P1360" s="33">
        <v>46288.762499999997</v>
      </c>
      <c r="Q1360" s="33">
        <v>46293</v>
      </c>
      <c r="AH1360" s="55" t="str">
        <f t="shared" si="304"/>
        <v/>
      </c>
      <c r="AI1360" s="55" t="str">
        <f t="shared" si="305"/>
        <v>FALSO</v>
      </c>
      <c r="AJ1360" s="55">
        <f t="shared" si="306"/>
        <v>0</v>
      </c>
      <c r="AK1360" s="93" t="str">
        <f t="shared" si="307"/>
        <v/>
      </c>
      <c r="AL1360" s="96" t="str">
        <f t="shared" si="308"/>
        <v/>
      </c>
      <c r="AM1360" s="93" t="str">
        <f t="shared" si="309"/>
        <v/>
      </c>
      <c r="AN1360" s="96" t="str">
        <f t="shared" si="310"/>
        <v/>
      </c>
      <c r="AO1360" s="93" t="str">
        <f t="shared" si="311"/>
        <v/>
      </c>
      <c r="AP1360" s="96" t="str">
        <f t="shared" si="312"/>
        <v/>
      </c>
      <c r="AQ1360" s="93" t="str">
        <f t="shared" si="313"/>
        <v/>
      </c>
      <c r="AR1360" s="96" t="str">
        <f t="shared" si="314"/>
        <v/>
      </c>
      <c r="AS1360" s="93" t="str">
        <f t="shared" si="315"/>
        <v/>
      </c>
      <c r="AT1360" s="96" t="str">
        <f t="shared" si="316"/>
        <v/>
      </c>
      <c r="AU1360" s="93" t="str">
        <f t="shared" si="317"/>
        <v/>
      </c>
    </row>
    <row r="1361" spans="1:47" x14ac:dyDescent="0.3">
      <c r="A1361" t="s">
        <v>84</v>
      </c>
      <c r="B1361" s="164" t="s">
        <v>4128</v>
      </c>
      <c r="C1361" t="s">
        <v>4049</v>
      </c>
      <c r="D1361" t="s">
        <v>1152</v>
      </c>
      <c r="E1361" t="s">
        <v>85</v>
      </c>
      <c r="F1361" t="s">
        <v>4050</v>
      </c>
      <c r="H1361" t="s">
        <v>2535</v>
      </c>
      <c r="L1361" t="s">
        <v>87</v>
      </c>
      <c r="P1361" s="33">
        <v>46288.762499999997</v>
      </c>
      <c r="Q1361" s="33">
        <v>46293</v>
      </c>
      <c r="AH1361" s="55" t="str">
        <f t="shared" si="304"/>
        <v/>
      </c>
      <c r="AI1361" s="55" t="str">
        <f t="shared" si="305"/>
        <v>FALSO</v>
      </c>
      <c r="AJ1361" s="55">
        <f t="shared" si="306"/>
        <v>0</v>
      </c>
      <c r="AK1361" s="93" t="str">
        <f t="shared" si="307"/>
        <v/>
      </c>
      <c r="AL1361" s="96" t="str">
        <f t="shared" si="308"/>
        <v/>
      </c>
      <c r="AM1361" s="93" t="str">
        <f t="shared" si="309"/>
        <v/>
      </c>
      <c r="AN1361" s="96" t="str">
        <f t="shared" si="310"/>
        <v/>
      </c>
      <c r="AO1361" s="93" t="str">
        <f t="shared" si="311"/>
        <v/>
      </c>
      <c r="AP1361" s="96" t="str">
        <f t="shared" si="312"/>
        <v/>
      </c>
      <c r="AQ1361" s="93" t="str">
        <f t="shared" si="313"/>
        <v/>
      </c>
      <c r="AR1361" s="96" t="str">
        <f t="shared" si="314"/>
        <v/>
      </c>
      <c r="AS1361" s="93" t="str">
        <f t="shared" si="315"/>
        <v/>
      </c>
      <c r="AT1361" s="96" t="str">
        <f t="shared" si="316"/>
        <v/>
      </c>
      <c r="AU1361" s="93" t="str">
        <f t="shared" si="317"/>
        <v/>
      </c>
    </row>
    <row r="1362" spans="1:47" x14ac:dyDescent="0.3">
      <c r="A1362" t="s">
        <v>84</v>
      </c>
      <c r="B1362" s="164" t="s">
        <v>4129</v>
      </c>
      <c r="C1362" t="s">
        <v>4049</v>
      </c>
      <c r="D1362" t="s">
        <v>1152</v>
      </c>
      <c r="E1362" t="s">
        <v>85</v>
      </c>
      <c r="F1362" t="s">
        <v>4050</v>
      </c>
      <c r="H1362" t="s">
        <v>2542</v>
      </c>
      <c r="L1362" t="s">
        <v>87</v>
      </c>
      <c r="P1362" s="33">
        <v>46288.762499999997</v>
      </c>
      <c r="Q1362" s="33">
        <v>46293</v>
      </c>
      <c r="AH1362" s="55" t="str">
        <f t="shared" si="304"/>
        <v/>
      </c>
      <c r="AI1362" s="55" t="str">
        <f t="shared" si="305"/>
        <v>FALSO</v>
      </c>
      <c r="AJ1362" s="55">
        <f t="shared" si="306"/>
        <v>0</v>
      </c>
      <c r="AK1362" s="93" t="str">
        <f t="shared" si="307"/>
        <v/>
      </c>
      <c r="AL1362" s="96" t="str">
        <f t="shared" si="308"/>
        <v/>
      </c>
      <c r="AM1362" s="93" t="str">
        <f t="shared" si="309"/>
        <v/>
      </c>
      <c r="AN1362" s="96" t="str">
        <f t="shared" si="310"/>
        <v/>
      </c>
      <c r="AO1362" s="93" t="str">
        <f t="shared" si="311"/>
        <v/>
      </c>
      <c r="AP1362" s="96" t="str">
        <f t="shared" si="312"/>
        <v/>
      </c>
      <c r="AQ1362" s="93" t="str">
        <f t="shared" si="313"/>
        <v/>
      </c>
      <c r="AR1362" s="96" t="str">
        <f t="shared" si="314"/>
        <v/>
      </c>
      <c r="AS1362" s="93" t="str">
        <f t="shared" si="315"/>
        <v/>
      </c>
      <c r="AT1362" s="96" t="str">
        <f t="shared" si="316"/>
        <v/>
      </c>
      <c r="AU1362" s="93" t="str">
        <f t="shared" si="317"/>
        <v/>
      </c>
    </row>
    <row r="1363" spans="1:47" x14ac:dyDescent="0.3">
      <c r="A1363" t="s">
        <v>84</v>
      </c>
      <c r="B1363" s="164" t="s">
        <v>4130</v>
      </c>
      <c r="C1363" t="s">
        <v>4049</v>
      </c>
      <c r="D1363" t="s">
        <v>1152</v>
      </c>
      <c r="E1363" t="s">
        <v>85</v>
      </c>
      <c r="F1363" t="s">
        <v>4050</v>
      </c>
      <c r="H1363" t="s">
        <v>2523</v>
      </c>
      <c r="L1363" t="s">
        <v>87</v>
      </c>
      <c r="P1363" s="33">
        <v>46288.727777777778</v>
      </c>
      <c r="Q1363" s="33">
        <v>46293</v>
      </c>
      <c r="AH1363" s="55" t="str">
        <f t="shared" si="304"/>
        <v/>
      </c>
      <c r="AI1363" s="55" t="str">
        <f t="shared" si="305"/>
        <v>FALSO</v>
      </c>
      <c r="AJ1363" s="55">
        <f t="shared" si="306"/>
        <v>0</v>
      </c>
      <c r="AK1363" s="93" t="str">
        <f t="shared" si="307"/>
        <v/>
      </c>
      <c r="AL1363" s="96" t="str">
        <f t="shared" si="308"/>
        <v/>
      </c>
      <c r="AM1363" s="93" t="str">
        <f t="shared" si="309"/>
        <v/>
      </c>
      <c r="AN1363" s="96" t="str">
        <f t="shared" si="310"/>
        <v/>
      </c>
      <c r="AO1363" s="93" t="str">
        <f t="shared" si="311"/>
        <v/>
      </c>
      <c r="AP1363" s="96" t="str">
        <f t="shared" si="312"/>
        <v/>
      </c>
      <c r="AQ1363" s="93" t="str">
        <f t="shared" si="313"/>
        <v/>
      </c>
      <c r="AR1363" s="96" t="str">
        <f t="shared" si="314"/>
        <v/>
      </c>
      <c r="AS1363" s="93" t="str">
        <f t="shared" si="315"/>
        <v/>
      </c>
      <c r="AT1363" s="96" t="str">
        <f t="shared" si="316"/>
        <v/>
      </c>
      <c r="AU1363" s="93" t="str">
        <f t="shared" si="317"/>
        <v/>
      </c>
    </row>
    <row r="1364" spans="1:47" x14ac:dyDescent="0.3">
      <c r="A1364" t="s">
        <v>84</v>
      </c>
      <c r="B1364" s="164" t="s">
        <v>4131</v>
      </c>
      <c r="C1364" t="s">
        <v>4049</v>
      </c>
      <c r="D1364" t="s">
        <v>1152</v>
      </c>
      <c r="E1364" t="s">
        <v>85</v>
      </c>
      <c r="F1364" t="s">
        <v>4050</v>
      </c>
      <c r="H1364" t="s">
        <v>4132</v>
      </c>
      <c r="L1364" t="s">
        <v>87</v>
      </c>
      <c r="P1364" s="33">
        <v>46288.717361111114</v>
      </c>
      <c r="Q1364" s="33">
        <v>46293</v>
      </c>
      <c r="AH1364" s="55" t="str">
        <f t="shared" si="304"/>
        <v/>
      </c>
      <c r="AI1364" s="55" t="str">
        <f t="shared" si="305"/>
        <v>FALSO</v>
      </c>
      <c r="AJ1364" s="55">
        <f t="shared" si="306"/>
        <v>0</v>
      </c>
      <c r="AK1364" s="93" t="str">
        <f t="shared" si="307"/>
        <v/>
      </c>
      <c r="AL1364" s="96" t="str">
        <f t="shared" si="308"/>
        <v/>
      </c>
      <c r="AM1364" s="93" t="str">
        <f t="shared" si="309"/>
        <v/>
      </c>
      <c r="AN1364" s="96" t="str">
        <f t="shared" si="310"/>
        <v/>
      </c>
      <c r="AO1364" s="93" t="str">
        <f t="shared" si="311"/>
        <v/>
      </c>
      <c r="AP1364" s="96" t="str">
        <f t="shared" si="312"/>
        <v/>
      </c>
      <c r="AQ1364" s="93" t="str">
        <f t="shared" si="313"/>
        <v/>
      </c>
      <c r="AR1364" s="96" t="str">
        <f t="shared" si="314"/>
        <v/>
      </c>
      <c r="AS1364" s="93" t="str">
        <f t="shared" si="315"/>
        <v/>
      </c>
      <c r="AT1364" s="96" t="str">
        <f t="shared" si="316"/>
        <v/>
      </c>
      <c r="AU1364" s="93" t="str">
        <f t="shared" si="317"/>
        <v/>
      </c>
    </row>
    <row r="1365" spans="1:47" x14ac:dyDescent="0.3">
      <c r="A1365" t="s">
        <v>84</v>
      </c>
      <c r="B1365" s="164" t="s">
        <v>4133</v>
      </c>
      <c r="C1365" t="s">
        <v>4049</v>
      </c>
      <c r="D1365" t="s">
        <v>1152</v>
      </c>
      <c r="E1365" t="s">
        <v>85</v>
      </c>
      <c r="F1365" t="s">
        <v>4050</v>
      </c>
      <c r="H1365" t="s">
        <v>2552</v>
      </c>
      <c r="L1365" t="s">
        <v>87</v>
      </c>
      <c r="P1365" s="33">
        <v>46288.640277777777</v>
      </c>
      <c r="Q1365" s="33">
        <v>46293</v>
      </c>
      <c r="AH1365" s="55" t="str">
        <f t="shared" si="304"/>
        <v/>
      </c>
      <c r="AI1365" s="55" t="str">
        <f t="shared" si="305"/>
        <v>FALSO</v>
      </c>
      <c r="AJ1365" s="55">
        <f t="shared" si="306"/>
        <v>0</v>
      </c>
      <c r="AK1365" s="93" t="str">
        <f t="shared" si="307"/>
        <v/>
      </c>
      <c r="AL1365" s="96" t="str">
        <f t="shared" si="308"/>
        <v/>
      </c>
      <c r="AM1365" s="93" t="str">
        <f t="shared" si="309"/>
        <v/>
      </c>
      <c r="AN1365" s="96" t="str">
        <f t="shared" si="310"/>
        <v/>
      </c>
      <c r="AO1365" s="93" t="str">
        <f t="shared" si="311"/>
        <v/>
      </c>
      <c r="AP1365" s="96" t="str">
        <f t="shared" si="312"/>
        <v/>
      </c>
      <c r="AQ1365" s="93" t="str">
        <f t="shared" si="313"/>
        <v/>
      </c>
      <c r="AR1365" s="96" t="str">
        <f t="shared" si="314"/>
        <v/>
      </c>
      <c r="AS1365" s="93" t="str">
        <f t="shared" si="315"/>
        <v/>
      </c>
      <c r="AT1365" s="96" t="str">
        <f t="shared" si="316"/>
        <v/>
      </c>
      <c r="AU1365" s="93" t="str">
        <f t="shared" si="317"/>
        <v/>
      </c>
    </row>
    <row r="1366" spans="1:47" x14ac:dyDescent="0.3">
      <c r="A1366" t="s">
        <v>84</v>
      </c>
      <c r="B1366" s="164" t="s">
        <v>4134</v>
      </c>
      <c r="C1366" t="s">
        <v>4049</v>
      </c>
      <c r="D1366" t="s">
        <v>1152</v>
      </c>
      <c r="E1366" t="s">
        <v>85</v>
      </c>
      <c r="F1366" t="s">
        <v>4050</v>
      </c>
      <c r="H1366" t="s">
        <v>4135</v>
      </c>
      <c r="L1366" t="s">
        <v>87</v>
      </c>
      <c r="P1366" s="33">
        <v>46288.575694444444</v>
      </c>
      <c r="Q1366" s="33">
        <v>46293</v>
      </c>
      <c r="AH1366" s="55" t="str">
        <f t="shared" si="304"/>
        <v/>
      </c>
      <c r="AI1366" s="55" t="str">
        <f t="shared" si="305"/>
        <v>FALSO</v>
      </c>
      <c r="AJ1366" s="55">
        <f t="shared" si="306"/>
        <v>0</v>
      </c>
      <c r="AK1366" s="93" t="str">
        <f t="shared" si="307"/>
        <v/>
      </c>
      <c r="AL1366" s="96" t="str">
        <f t="shared" si="308"/>
        <v/>
      </c>
      <c r="AM1366" s="93" t="str">
        <f t="shared" si="309"/>
        <v/>
      </c>
      <c r="AN1366" s="96" t="str">
        <f t="shared" si="310"/>
        <v/>
      </c>
      <c r="AO1366" s="93" t="str">
        <f t="shared" si="311"/>
        <v/>
      </c>
      <c r="AP1366" s="96" t="str">
        <f t="shared" si="312"/>
        <v/>
      </c>
      <c r="AQ1366" s="93" t="str">
        <f t="shared" si="313"/>
        <v/>
      </c>
      <c r="AR1366" s="96" t="str">
        <f t="shared" si="314"/>
        <v/>
      </c>
      <c r="AS1366" s="93" t="str">
        <f t="shared" si="315"/>
        <v/>
      </c>
      <c r="AT1366" s="96" t="str">
        <f t="shared" si="316"/>
        <v/>
      </c>
      <c r="AU1366" s="93" t="str">
        <f t="shared" si="317"/>
        <v/>
      </c>
    </row>
    <row r="1367" spans="1:47" x14ac:dyDescent="0.3">
      <c r="A1367" t="s">
        <v>84</v>
      </c>
      <c r="B1367" s="164" t="s">
        <v>4136</v>
      </c>
      <c r="C1367" t="s">
        <v>4049</v>
      </c>
      <c r="D1367" t="s">
        <v>1152</v>
      </c>
      <c r="E1367" t="s">
        <v>85</v>
      </c>
      <c r="F1367" t="s">
        <v>4050</v>
      </c>
      <c r="H1367" t="s">
        <v>4137</v>
      </c>
      <c r="L1367" t="s">
        <v>87</v>
      </c>
      <c r="P1367" s="33">
        <v>46288.574305555558</v>
      </c>
      <c r="Q1367" s="33">
        <v>46293</v>
      </c>
      <c r="AH1367" s="55" t="str">
        <f t="shared" si="304"/>
        <v/>
      </c>
      <c r="AI1367" s="55" t="str">
        <f t="shared" si="305"/>
        <v>FALSO</v>
      </c>
      <c r="AJ1367" s="55">
        <f t="shared" si="306"/>
        <v>0</v>
      </c>
      <c r="AK1367" s="93" t="str">
        <f t="shared" si="307"/>
        <v/>
      </c>
      <c r="AL1367" s="96" t="str">
        <f t="shared" si="308"/>
        <v/>
      </c>
      <c r="AM1367" s="93" t="str">
        <f t="shared" si="309"/>
        <v/>
      </c>
      <c r="AN1367" s="96" t="str">
        <f t="shared" si="310"/>
        <v/>
      </c>
      <c r="AO1367" s="93" t="str">
        <f t="shared" si="311"/>
        <v/>
      </c>
      <c r="AP1367" s="96" t="str">
        <f t="shared" si="312"/>
        <v/>
      </c>
      <c r="AQ1367" s="93" t="str">
        <f t="shared" si="313"/>
        <v/>
      </c>
      <c r="AR1367" s="96" t="str">
        <f t="shared" si="314"/>
        <v/>
      </c>
      <c r="AS1367" s="93" t="str">
        <f t="shared" si="315"/>
        <v/>
      </c>
      <c r="AT1367" s="96" t="str">
        <f t="shared" si="316"/>
        <v/>
      </c>
      <c r="AU1367" s="93" t="str">
        <f t="shared" si="317"/>
        <v/>
      </c>
    </row>
    <row r="1368" spans="1:47" x14ac:dyDescent="0.3">
      <c r="A1368" t="s">
        <v>84</v>
      </c>
      <c r="B1368" s="164" t="s">
        <v>4138</v>
      </c>
      <c r="C1368" t="s">
        <v>4049</v>
      </c>
      <c r="D1368" t="s">
        <v>1152</v>
      </c>
      <c r="E1368" t="s">
        <v>85</v>
      </c>
      <c r="F1368" t="s">
        <v>4050</v>
      </c>
      <c r="H1368" t="s">
        <v>4139</v>
      </c>
      <c r="L1368" t="s">
        <v>87</v>
      </c>
      <c r="P1368" s="33">
        <v>46288.568749999999</v>
      </c>
      <c r="Q1368" s="33">
        <v>46293</v>
      </c>
      <c r="AH1368" s="55" t="str">
        <f t="shared" si="304"/>
        <v/>
      </c>
      <c r="AI1368" s="55" t="str">
        <f t="shared" si="305"/>
        <v>FALSO</v>
      </c>
      <c r="AJ1368" s="55">
        <f t="shared" si="306"/>
        <v>0</v>
      </c>
      <c r="AK1368" s="93" t="str">
        <f t="shared" si="307"/>
        <v/>
      </c>
      <c r="AL1368" s="96" t="str">
        <f t="shared" si="308"/>
        <v/>
      </c>
      <c r="AM1368" s="93" t="str">
        <f t="shared" si="309"/>
        <v/>
      </c>
      <c r="AN1368" s="96" t="str">
        <f t="shared" si="310"/>
        <v/>
      </c>
      <c r="AO1368" s="93" t="str">
        <f t="shared" si="311"/>
        <v/>
      </c>
      <c r="AP1368" s="96" t="str">
        <f t="shared" si="312"/>
        <v/>
      </c>
      <c r="AQ1368" s="93" t="str">
        <f t="shared" si="313"/>
        <v/>
      </c>
      <c r="AR1368" s="96" t="str">
        <f t="shared" si="314"/>
        <v/>
      </c>
      <c r="AS1368" s="93" t="str">
        <f t="shared" si="315"/>
        <v/>
      </c>
      <c r="AT1368" s="96" t="str">
        <f t="shared" si="316"/>
        <v/>
      </c>
      <c r="AU1368" s="93" t="str">
        <f t="shared" si="317"/>
        <v/>
      </c>
    </row>
    <row r="1369" spans="1:47" x14ac:dyDescent="0.3">
      <c r="A1369" t="s">
        <v>84</v>
      </c>
      <c r="B1369" s="164" t="s">
        <v>4140</v>
      </c>
      <c r="C1369" t="s">
        <v>4049</v>
      </c>
      <c r="D1369" t="s">
        <v>1152</v>
      </c>
      <c r="E1369" t="s">
        <v>85</v>
      </c>
      <c r="F1369" t="s">
        <v>4050</v>
      </c>
      <c r="H1369" t="s">
        <v>4141</v>
      </c>
      <c r="L1369" t="s">
        <v>87</v>
      </c>
      <c r="P1369" s="33">
        <v>46288.487500000003</v>
      </c>
      <c r="Q1369" s="33">
        <v>46293</v>
      </c>
      <c r="AH1369" s="55" t="str">
        <f t="shared" si="304"/>
        <v/>
      </c>
      <c r="AI1369" s="55" t="str">
        <f t="shared" si="305"/>
        <v>FALSO</v>
      </c>
      <c r="AJ1369" s="55">
        <f t="shared" si="306"/>
        <v>0</v>
      </c>
      <c r="AK1369" s="93" t="str">
        <f t="shared" si="307"/>
        <v/>
      </c>
      <c r="AL1369" s="96" t="str">
        <f t="shared" si="308"/>
        <v/>
      </c>
      <c r="AM1369" s="93" t="str">
        <f t="shared" si="309"/>
        <v/>
      </c>
      <c r="AN1369" s="96" t="str">
        <f t="shared" si="310"/>
        <v/>
      </c>
      <c r="AO1369" s="93" t="str">
        <f t="shared" si="311"/>
        <v/>
      </c>
      <c r="AP1369" s="96" t="str">
        <f t="shared" si="312"/>
        <v/>
      </c>
      <c r="AQ1369" s="93" t="str">
        <f t="shared" si="313"/>
        <v/>
      </c>
      <c r="AR1369" s="96" t="str">
        <f t="shared" si="314"/>
        <v/>
      </c>
      <c r="AS1369" s="93" t="str">
        <f t="shared" si="315"/>
        <v/>
      </c>
      <c r="AT1369" s="96" t="str">
        <f t="shared" si="316"/>
        <v/>
      </c>
      <c r="AU1369" s="93" t="str">
        <f t="shared" si="317"/>
        <v/>
      </c>
    </row>
    <row r="1370" spans="1:47" x14ac:dyDescent="0.3">
      <c r="A1370" t="s">
        <v>84</v>
      </c>
      <c r="B1370" s="164" t="s">
        <v>4142</v>
      </c>
      <c r="C1370" t="s">
        <v>4049</v>
      </c>
      <c r="D1370" t="s">
        <v>1152</v>
      </c>
      <c r="E1370" t="s">
        <v>85</v>
      </c>
      <c r="F1370" t="s">
        <v>4050</v>
      </c>
      <c r="H1370" t="s">
        <v>4143</v>
      </c>
      <c r="L1370" t="s">
        <v>87</v>
      </c>
      <c r="P1370" s="33">
        <v>46288.44027777778</v>
      </c>
      <c r="Q1370" s="33">
        <v>46293</v>
      </c>
      <c r="AH1370" s="55" t="str">
        <f t="shared" si="304"/>
        <v/>
      </c>
      <c r="AI1370" s="55" t="str">
        <f t="shared" si="305"/>
        <v>FALSO</v>
      </c>
      <c r="AJ1370" s="55">
        <f t="shared" si="306"/>
        <v>0</v>
      </c>
      <c r="AK1370" s="93" t="str">
        <f t="shared" si="307"/>
        <v/>
      </c>
      <c r="AL1370" s="96" t="str">
        <f t="shared" si="308"/>
        <v/>
      </c>
      <c r="AM1370" s="93" t="str">
        <f t="shared" si="309"/>
        <v/>
      </c>
      <c r="AN1370" s="96" t="str">
        <f t="shared" si="310"/>
        <v/>
      </c>
      <c r="AO1370" s="93" t="str">
        <f t="shared" si="311"/>
        <v/>
      </c>
      <c r="AP1370" s="96" t="str">
        <f t="shared" si="312"/>
        <v/>
      </c>
      <c r="AQ1370" s="93" t="str">
        <f t="shared" si="313"/>
        <v/>
      </c>
      <c r="AR1370" s="96" t="str">
        <f t="shared" si="314"/>
        <v/>
      </c>
      <c r="AS1370" s="93" t="str">
        <f t="shared" si="315"/>
        <v/>
      </c>
      <c r="AT1370" s="96" t="str">
        <f t="shared" si="316"/>
        <v/>
      </c>
      <c r="AU1370" s="93" t="str">
        <f t="shared" si="317"/>
        <v/>
      </c>
    </row>
    <row r="1371" spans="1:47" x14ac:dyDescent="0.3">
      <c r="A1371" t="s">
        <v>84</v>
      </c>
      <c r="B1371" s="164" t="s">
        <v>4144</v>
      </c>
      <c r="C1371" t="s">
        <v>4062</v>
      </c>
      <c r="D1371" t="s">
        <v>1152</v>
      </c>
      <c r="E1371" t="s">
        <v>90</v>
      </c>
      <c r="F1371" t="s">
        <v>4063</v>
      </c>
      <c r="H1371" t="s">
        <v>4145</v>
      </c>
      <c r="L1371" t="s">
        <v>91</v>
      </c>
      <c r="O1371" t="s">
        <v>135</v>
      </c>
      <c r="P1371" s="33">
        <v>46288.438194444447</v>
      </c>
      <c r="Q1371" s="33">
        <v>46279</v>
      </c>
      <c r="R1371" s="33">
        <v>46288</v>
      </c>
      <c r="AH1371" s="55" t="str">
        <f t="shared" si="304"/>
        <v/>
      </c>
      <c r="AI1371" s="55" t="str">
        <f t="shared" si="305"/>
        <v>FALSO</v>
      </c>
      <c r="AJ1371" s="55">
        <f t="shared" si="306"/>
        <v>0</v>
      </c>
      <c r="AK1371" s="93" t="str">
        <f t="shared" si="307"/>
        <v/>
      </c>
      <c r="AL1371" s="96" t="str">
        <f t="shared" si="308"/>
        <v/>
      </c>
      <c r="AM1371" s="93" t="str">
        <f t="shared" si="309"/>
        <v/>
      </c>
      <c r="AN1371" s="96" t="str">
        <f t="shared" si="310"/>
        <v/>
      </c>
      <c r="AO1371" s="93" t="str">
        <f t="shared" si="311"/>
        <v/>
      </c>
      <c r="AP1371" s="96" t="str">
        <f t="shared" si="312"/>
        <v/>
      </c>
      <c r="AQ1371" s="93" t="str">
        <f t="shared" si="313"/>
        <v/>
      </c>
      <c r="AR1371" s="96" t="str">
        <f t="shared" si="314"/>
        <v/>
      </c>
      <c r="AS1371" s="93" t="str">
        <f t="shared" si="315"/>
        <v/>
      </c>
      <c r="AT1371" s="96" t="str">
        <f t="shared" si="316"/>
        <v/>
      </c>
      <c r="AU1371" s="93" t="str">
        <f t="shared" si="317"/>
        <v/>
      </c>
    </row>
    <row r="1372" spans="1:47" x14ac:dyDescent="0.3">
      <c r="A1372" t="s">
        <v>84</v>
      </c>
      <c r="B1372" s="164" t="s">
        <v>4146</v>
      </c>
      <c r="C1372" t="s">
        <v>4049</v>
      </c>
      <c r="D1372" t="s">
        <v>1152</v>
      </c>
      <c r="E1372" t="s">
        <v>85</v>
      </c>
      <c r="F1372" t="s">
        <v>4050</v>
      </c>
      <c r="H1372" t="s">
        <v>3206</v>
      </c>
      <c r="L1372" t="s">
        <v>87</v>
      </c>
      <c r="P1372" s="33">
        <v>46288.4375</v>
      </c>
      <c r="Q1372" s="33">
        <v>46293</v>
      </c>
      <c r="AH1372" s="55" t="str">
        <f t="shared" si="304"/>
        <v/>
      </c>
      <c r="AI1372" s="55" t="str">
        <f t="shared" si="305"/>
        <v>FALSO</v>
      </c>
      <c r="AJ1372" s="55">
        <f t="shared" si="306"/>
        <v>0</v>
      </c>
      <c r="AK1372" s="93" t="str">
        <f t="shared" si="307"/>
        <v/>
      </c>
      <c r="AL1372" s="96" t="str">
        <f t="shared" si="308"/>
        <v/>
      </c>
      <c r="AM1372" s="93" t="str">
        <f t="shared" si="309"/>
        <v/>
      </c>
      <c r="AN1372" s="96" t="str">
        <f t="shared" si="310"/>
        <v/>
      </c>
      <c r="AO1372" s="93" t="str">
        <f t="shared" si="311"/>
        <v/>
      </c>
      <c r="AP1372" s="96" t="str">
        <f t="shared" si="312"/>
        <v/>
      </c>
      <c r="AQ1372" s="93" t="str">
        <f t="shared" si="313"/>
        <v/>
      </c>
      <c r="AR1372" s="96" t="str">
        <f t="shared" si="314"/>
        <v/>
      </c>
      <c r="AS1372" s="93" t="str">
        <f t="shared" si="315"/>
        <v/>
      </c>
      <c r="AT1372" s="96" t="str">
        <f t="shared" si="316"/>
        <v/>
      </c>
      <c r="AU1372" s="93" t="str">
        <f t="shared" si="317"/>
        <v/>
      </c>
    </row>
    <row r="1373" spans="1:47" x14ac:dyDescent="0.3">
      <c r="A1373" t="s">
        <v>84</v>
      </c>
      <c r="B1373" s="164" t="s">
        <v>4147</v>
      </c>
      <c r="C1373" t="s">
        <v>4049</v>
      </c>
      <c r="D1373" t="s">
        <v>1152</v>
      </c>
      <c r="E1373" t="s">
        <v>85</v>
      </c>
      <c r="F1373" t="s">
        <v>4050</v>
      </c>
      <c r="H1373" t="s">
        <v>4148</v>
      </c>
      <c r="L1373" t="s">
        <v>87</v>
      </c>
      <c r="P1373" s="33">
        <v>46288.4375</v>
      </c>
      <c r="Q1373" s="33">
        <v>46293</v>
      </c>
      <c r="AH1373" s="55" t="str">
        <f t="shared" si="304"/>
        <v/>
      </c>
      <c r="AI1373" s="55" t="str">
        <f t="shared" si="305"/>
        <v>FALSO</v>
      </c>
      <c r="AJ1373" s="55">
        <f t="shared" si="306"/>
        <v>0</v>
      </c>
      <c r="AK1373" s="93" t="str">
        <f t="shared" si="307"/>
        <v/>
      </c>
      <c r="AL1373" s="96" t="str">
        <f t="shared" si="308"/>
        <v/>
      </c>
      <c r="AM1373" s="93" t="str">
        <f t="shared" si="309"/>
        <v/>
      </c>
      <c r="AN1373" s="96" t="str">
        <f t="shared" si="310"/>
        <v/>
      </c>
      <c r="AO1373" s="93" t="str">
        <f t="shared" si="311"/>
        <v/>
      </c>
      <c r="AP1373" s="96" t="str">
        <f t="shared" si="312"/>
        <v/>
      </c>
      <c r="AQ1373" s="93" t="str">
        <f t="shared" si="313"/>
        <v/>
      </c>
      <c r="AR1373" s="96" t="str">
        <f t="shared" si="314"/>
        <v/>
      </c>
      <c r="AS1373" s="93" t="str">
        <f t="shared" si="315"/>
        <v/>
      </c>
      <c r="AT1373" s="96" t="str">
        <f t="shared" si="316"/>
        <v/>
      </c>
      <c r="AU1373" s="93" t="str">
        <f t="shared" si="317"/>
        <v/>
      </c>
    </row>
    <row r="1374" spans="1:47" x14ac:dyDescent="0.3">
      <c r="A1374" t="s">
        <v>84</v>
      </c>
      <c r="B1374" s="164" t="s">
        <v>4149</v>
      </c>
      <c r="C1374" t="s">
        <v>4049</v>
      </c>
      <c r="D1374" t="s">
        <v>1152</v>
      </c>
      <c r="E1374" t="s">
        <v>85</v>
      </c>
      <c r="F1374" t="s">
        <v>4050</v>
      </c>
      <c r="H1374" t="s">
        <v>3212</v>
      </c>
      <c r="L1374" t="s">
        <v>87</v>
      </c>
      <c r="P1374" s="33">
        <v>46288.436805555553</v>
      </c>
      <c r="Q1374" s="33">
        <v>46293</v>
      </c>
      <c r="AH1374" s="55" t="str">
        <f t="shared" si="304"/>
        <v/>
      </c>
      <c r="AI1374" s="55" t="str">
        <f t="shared" si="305"/>
        <v>FALSO</v>
      </c>
      <c r="AJ1374" s="55">
        <f t="shared" si="306"/>
        <v>0</v>
      </c>
      <c r="AK1374" s="93" t="str">
        <f t="shared" si="307"/>
        <v/>
      </c>
      <c r="AL1374" s="96" t="str">
        <f t="shared" si="308"/>
        <v/>
      </c>
      <c r="AM1374" s="93" t="str">
        <f t="shared" si="309"/>
        <v/>
      </c>
      <c r="AN1374" s="96" t="str">
        <f t="shared" si="310"/>
        <v/>
      </c>
      <c r="AO1374" s="93" t="str">
        <f t="shared" si="311"/>
        <v/>
      </c>
      <c r="AP1374" s="96" t="str">
        <f t="shared" si="312"/>
        <v/>
      </c>
      <c r="AQ1374" s="93" t="str">
        <f t="shared" si="313"/>
        <v/>
      </c>
      <c r="AR1374" s="96" t="str">
        <f t="shared" si="314"/>
        <v/>
      </c>
      <c r="AS1374" s="93" t="str">
        <f t="shared" si="315"/>
        <v/>
      </c>
      <c r="AT1374" s="96" t="str">
        <f t="shared" si="316"/>
        <v/>
      </c>
      <c r="AU1374" s="93" t="str">
        <f t="shared" si="317"/>
        <v/>
      </c>
    </row>
    <row r="1375" spans="1:47" x14ac:dyDescent="0.3">
      <c r="A1375" t="s">
        <v>84</v>
      </c>
      <c r="B1375" s="164" t="s">
        <v>4150</v>
      </c>
      <c r="C1375" t="s">
        <v>4062</v>
      </c>
      <c r="D1375" t="s">
        <v>1152</v>
      </c>
      <c r="E1375" t="s">
        <v>90</v>
      </c>
      <c r="F1375" t="s">
        <v>4063</v>
      </c>
      <c r="H1375" t="s">
        <v>3208</v>
      </c>
      <c r="L1375" t="s">
        <v>91</v>
      </c>
      <c r="O1375" t="s">
        <v>135</v>
      </c>
      <c r="P1375" s="33">
        <v>46288.436805555553</v>
      </c>
      <c r="Q1375" s="33">
        <v>46279</v>
      </c>
      <c r="R1375" s="33">
        <v>46289</v>
      </c>
      <c r="AH1375" s="55" t="str">
        <f t="shared" si="304"/>
        <v/>
      </c>
      <c r="AI1375" s="55" t="str">
        <f t="shared" si="305"/>
        <v>FALSO</v>
      </c>
      <c r="AJ1375" s="55">
        <f t="shared" si="306"/>
        <v>0</v>
      </c>
      <c r="AK1375" s="93" t="str">
        <f t="shared" si="307"/>
        <v/>
      </c>
      <c r="AL1375" s="96" t="str">
        <f t="shared" si="308"/>
        <v/>
      </c>
      <c r="AM1375" s="93" t="str">
        <f t="shared" si="309"/>
        <v/>
      </c>
      <c r="AN1375" s="96" t="str">
        <f t="shared" si="310"/>
        <v/>
      </c>
      <c r="AO1375" s="93" t="str">
        <f t="shared" si="311"/>
        <v/>
      </c>
      <c r="AP1375" s="96" t="str">
        <f t="shared" si="312"/>
        <v/>
      </c>
      <c r="AQ1375" s="93" t="str">
        <f t="shared" si="313"/>
        <v/>
      </c>
      <c r="AR1375" s="96" t="str">
        <f t="shared" si="314"/>
        <v/>
      </c>
      <c r="AS1375" s="93" t="str">
        <f t="shared" si="315"/>
        <v/>
      </c>
      <c r="AT1375" s="96" t="str">
        <f t="shared" si="316"/>
        <v/>
      </c>
      <c r="AU1375" s="93" t="str">
        <f t="shared" si="317"/>
        <v/>
      </c>
    </row>
    <row r="1376" spans="1:47" x14ac:dyDescent="0.3">
      <c r="A1376" t="s">
        <v>84</v>
      </c>
      <c r="B1376" s="164" t="s">
        <v>4151</v>
      </c>
      <c r="C1376" t="s">
        <v>4049</v>
      </c>
      <c r="D1376" t="s">
        <v>1152</v>
      </c>
      <c r="E1376" t="s">
        <v>85</v>
      </c>
      <c r="F1376" t="s">
        <v>4050</v>
      </c>
      <c r="H1376" t="s">
        <v>4152</v>
      </c>
      <c r="L1376" t="s">
        <v>87</v>
      </c>
      <c r="P1376" s="33">
        <v>46288.436111111114</v>
      </c>
      <c r="Q1376" s="33">
        <v>46293</v>
      </c>
      <c r="AH1376" s="55" t="str">
        <f t="shared" si="304"/>
        <v/>
      </c>
      <c r="AI1376" s="55" t="str">
        <f t="shared" si="305"/>
        <v>FALSO</v>
      </c>
      <c r="AJ1376" s="55">
        <f t="shared" si="306"/>
        <v>0</v>
      </c>
      <c r="AK1376" s="93" t="str">
        <f t="shared" si="307"/>
        <v/>
      </c>
      <c r="AL1376" s="96" t="str">
        <f t="shared" si="308"/>
        <v/>
      </c>
      <c r="AM1376" s="93" t="str">
        <f t="shared" si="309"/>
        <v/>
      </c>
      <c r="AN1376" s="96" t="str">
        <f t="shared" si="310"/>
        <v/>
      </c>
      <c r="AO1376" s="93" t="str">
        <f t="shared" si="311"/>
        <v/>
      </c>
      <c r="AP1376" s="96" t="str">
        <f t="shared" si="312"/>
        <v/>
      </c>
      <c r="AQ1376" s="93" t="str">
        <f t="shared" si="313"/>
        <v/>
      </c>
      <c r="AR1376" s="96" t="str">
        <f t="shared" si="314"/>
        <v/>
      </c>
      <c r="AS1376" s="93" t="str">
        <f t="shared" si="315"/>
        <v/>
      </c>
      <c r="AT1376" s="96" t="str">
        <f t="shared" si="316"/>
        <v/>
      </c>
      <c r="AU1376" s="93" t="str">
        <f t="shared" si="317"/>
        <v/>
      </c>
    </row>
    <row r="1377" spans="1:47" x14ac:dyDescent="0.3">
      <c r="A1377" t="s">
        <v>84</v>
      </c>
      <c r="B1377" s="164" t="s">
        <v>4153</v>
      </c>
      <c r="C1377" t="s">
        <v>4049</v>
      </c>
      <c r="D1377" t="s">
        <v>1152</v>
      </c>
      <c r="E1377" t="s">
        <v>90</v>
      </c>
      <c r="F1377" t="s">
        <v>4063</v>
      </c>
      <c r="H1377" t="s">
        <v>4154</v>
      </c>
      <c r="L1377" t="s">
        <v>91</v>
      </c>
      <c r="O1377" t="s">
        <v>94</v>
      </c>
      <c r="P1377" s="33">
        <v>46287.704861111109</v>
      </c>
      <c r="Q1377" s="33">
        <v>46293</v>
      </c>
      <c r="R1377" s="33">
        <v>46287</v>
      </c>
      <c r="S1377" s="33">
        <v>46287</v>
      </c>
      <c r="AH1377" s="55" t="str">
        <f t="shared" si="304"/>
        <v/>
      </c>
      <c r="AI1377" s="55" t="str">
        <f t="shared" si="305"/>
        <v>FALSO</v>
      </c>
      <c r="AJ1377" s="55">
        <f t="shared" si="306"/>
        <v>0</v>
      </c>
      <c r="AK1377" s="93" t="str">
        <f t="shared" si="307"/>
        <v/>
      </c>
      <c r="AL1377" s="96" t="str">
        <f t="shared" si="308"/>
        <v/>
      </c>
      <c r="AM1377" s="93" t="str">
        <f t="shared" si="309"/>
        <v/>
      </c>
      <c r="AN1377" s="96" t="str">
        <f t="shared" si="310"/>
        <v/>
      </c>
      <c r="AO1377" s="93" t="str">
        <f t="shared" si="311"/>
        <v/>
      </c>
      <c r="AP1377" s="96" t="str">
        <f t="shared" si="312"/>
        <v/>
      </c>
      <c r="AQ1377" s="93" t="str">
        <f t="shared" si="313"/>
        <v/>
      </c>
      <c r="AR1377" s="96" t="str">
        <f t="shared" si="314"/>
        <v/>
      </c>
      <c r="AS1377" s="93" t="str">
        <f t="shared" si="315"/>
        <v/>
      </c>
      <c r="AT1377" s="96" t="str">
        <f t="shared" si="316"/>
        <v/>
      </c>
      <c r="AU1377" s="93" t="str">
        <f t="shared" si="317"/>
        <v/>
      </c>
    </row>
    <row r="1378" spans="1:47" x14ac:dyDescent="0.3">
      <c r="A1378" t="s">
        <v>106</v>
      </c>
      <c r="B1378" s="164" t="s">
        <v>4155</v>
      </c>
      <c r="C1378" t="s">
        <v>4049</v>
      </c>
      <c r="D1378" t="s">
        <v>1152</v>
      </c>
      <c r="E1378" t="s">
        <v>92</v>
      </c>
      <c r="F1378" t="s">
        <v>4050</v>
      </c>
      <c r="H1378" t="s">
        <v>4156</v>
      </c>
      <c r="J1378">
        <v>3600</v>
      </c>
      <c r="L1378" t="s">
        <v>93</v>
      </c>
      <c r="M1378" s="164" t="s">
        <v>4157</v>
      </c>
      <c r="P1378" s="33">
        <v>46287.673611111109</v>
      </c>
      <c r="Q1378" s="33">
        <v>46293</v>
      </c>
      <c r="R1378" s="33">
        <v>46288</v>
      </c>
      <c r="AH1378" s="55">
        <f t="shared" si="304"/>
        <v>1</v>
      </c>
      <c r="AI1378" s="55" t="str">
        <f t="shared" si="305"/>
        <v>FALSO</v>
      </c>
      <c r="AJ1378" s="55">
        <f t="shared" si="306"/>
        <v>0</v>
      </c>
      <c r="AK1378" s="93">
        <f t="shared" si="307"/>
        <v>4</v>
      </c>
      <c r="AL1378" s="96" t="str">
        <f t="shared" si="308"/>
        <v/>
      </c>
      <c r="AM1378" s="93" t="str">
        <f t="shared" si="309"/>
        <v/>
      </c>
      <c r="AN1378" s="96" t="str">
        <f t="shared" si="310"/>
        <v/>
      </c>
      <c r="AO1378" s="93" t="str">
        <f t="shared" si="311"/>
        <v/>
      </c>
      <c r="AP1378" s="96" t="str">
        <f t="shared" si="312"/>
        <v/>
      </c>
      <c r="AQ1378" s="93" t="str">
        <f t="shared" si="313"/>
        <v/>
      </c>
      <c r="AR1378" s="96" t="str">
        <f t="shared" si="314"/>
        <v/>
      </c>
      <c r="AS1378" s="93" t="str">
        <f t="shared" si="315"/>
        <v/>
      </c>
      <c r="AT1378" s="96" t="b">
        <f t="shared" si="316"/>
        <v>1</v>
      </c>
      <c r="AU1378" s="93" t="str">
        <f t="shared" si="317"/>
        <v>ARTDF-377</v>
      </c>
    </row>
    <row r="1379" spans="1:47" x14ac:dyDescent="0.3">
      <c r="A1379" t="s">
        <v>84</v>
      </c>
      <c r="B1379" s="164" t="s">
        <v>4158</v>
      </c>
      <c r="C1379" t="s">
        <v>4062</v>
      </c>
      <c r="D1379" t="s">
        <v>1152</v>
      </c>
      <c r="E1379" t="s">
        <v>90</v>
      </c>
      <c r="F1379" t="s">
        <v>4063</v>
      </c>
      <c r="H1379" t="s">
        <v>4159</v>
      </c>
      <c r="L1379" t="s">
        <v>91</v>
      </c>
      <c r="O1379" t="s">
        <v>135</v>
      </c>
      <c r="P1379" s="33">
        <v>46287.647222222222</v>
      </c>
      <c r="Q1379" s="33">
        <v>46279</v>
      </c>
      <c r="R1379" s="33">
        <v>46287</v>
      </c>
      <c r="AH1379" s="55" t="str">
        <f t="shared" si="304"/>
        <v/>
      </c>
      <c r="AI1379" s="55" t="str">
        <f t="shared" si="305"/>
        <v>FALSO</v>
      </c>
      <c r="AJ1379" s="55">
        <f t="shared" si="306"/>
        <v>0</v>
      </c>
      <c r="AK1379" s="93" t="str">
        <f t="shared" si="307"/>
        <v/>
      </c>
      <c r="AL1379" s="96" t="str">
        <f t="shared" si="308"/>
        <v/>
      </c>
      <c r="AM1379" s="93" t="str">
        <f t="shared" si="309"/>
        <v/>
      </c>
      <c r="AN1379" s="96" t="str">
        <f t="shared" si="310"/>
        <v/>
      </c>
      <c r="AO1379" s="93" t="str">
        <f t="shared" si="311"/>
        <v/>
      </c>
      <c r="AP1379" s="96" t="str">
        <f t="shared" si="312"/>
        <v/>
      </c>
      <c r="AQ1379" s="93" t="str">
        <f t="shared" si="313"/>
        <v/>
      </c>
      <c r="AR1379" s="96" t="str">
        <f t="shared" si="314"/>
        <v/>
      </c>
      <c r="AS1379" s="93" t="str">
        <f t="shared" si="315"/>
        <v/>
      </c>
      <c r="AT1379" s="96" t="str">
        <f t="shared" si="316"/>
        <v/>
      </c>
      <c r="AU1379" s="93" t="str">
        <f t="shared" si="317"/>
        <v/>
      </c>
    </row>
    <row r="1380" spans="1:47" x14ac:dyDescent="0.3">
      <c r="A1380" t="s">
        <v>84</v>
      </c>
      <c r="B1380" s="164" t="s">
        <v>4160</v>
      </c>
      <c r="C1380" t="s">
        <v>4062</v>
      </c>
      <c r="D1380" t="s">
        <v>1152</v>
      </c>
      <c r="E1380" t="s">
        <v>90</v>
      </c>
      <c r="F1380" t="s">
        <v>4063</v>
      </c>
      <c r="H1380" t="s">
        <v>3374</v>
      </c>
      <c r="L1380" t="s">
        <v>91</v>
      </c>
      <c r="O1380" t="s">
        <v>135</v>
      </c>
      <c r="P1380" s="33">
        <v>46287.627083333333</v>
      </c>
      <c r="Q1380" s="33">
        <v>46279</v>
      </c>
      <c r="R1380" s="33">
        <v>46287</v>
      </c>
      <c r="AH1380" s="55" t="str">
        <f t="shared" si="304"/>
        <v/>
      </c>
      <c r="AI1380" s="55" t="str">
        <f t="shared" si="305"/>
        <v>FALSO</v>
      </c>
      <c r="AJ1380" s="55">
        <f t="shared" si="306"/>
        <v>0</v>
      </c>
      <c r="AK1380" s="93" t="str">
        <f t="shared" si="307"/>
        <v/>
      </c>
      <c r="AL1380" s="96" t="str">
        <f t="shared" si="308"/>
        <v/>
      </c>
      <c r="AM1380" s="93" t="str">
        <f t="shared" si="309"/>
        <v/>
      </c>
      <c r="AN1380" s="96" t="str">
        <f t="shared" si="310"/>
        <v/>
      </c>
      <c r="AO1380" s="93" t="str">
        <f t="shared" si="311"/>
        <v/>
      </c>
      <c r="AP1380" s="96" t="str">
        <f t="shared" si="312"/>
        <v/>
      </c>
      <c r="AQ1380" s="93" t="str">
        <f t="shared" si="313"/>
        <v/>
      </c>
      <c r="AR1380" s="96" t="str">
        <f t="shared" si="314"/>
        <v/>
      </c>
      <c r="AS1380" s="93" t="str">
        <f t="shared" si="315"/>
        <v/>
      </c>
      <c r="AT1380" s="96" t="str">
        <f t="shared" si="316"/>
        <v/>
      </c>
      <c r="AU1380" s="93" t="str">
        <f t="shared" si="317"/>
        <v/>
      </c>
    </row>
    <row r="1381" spans="1:47" x14ac:dyDescent="0.3">
      <c r="A1381" t="s">
        <v>84</v>
      </c>
      <c r="B1381" s="164" t="s">
        <v>4161</v>
      </c>
      <c r="C1381" t="s">
        <v>4062</v>
      </c>
      <c r="D1381" t="s">
        <v>1152</v>
      </c>
      <c r="E1381" t="s">
        <v>90</v>
      </c>
      <c r="F1381" t="s">
        <v>4063</v>
      </c>
      <c r="H1381" t="s">
        <v>4143</v>
      </c>
      <c r="L1381" t="s">
        <v>91</v>
      </c>
      <c r="O1381" t="s">
        <v>135</v>
      </c>
      <c r="P1381" s="33">
        <v>46287.595833333333</v>
      </c>
      <c r="Q1381" s="33">
        <v>46279</v>
      </c>
      <c r="R1381" s="33">
        <v>46287</v>
      </c>
      <c r="AH1381" s="55" t="str">
        <f t="shared" si="304"/>
        <v/>
      </c>
      <c r="AI1381" s="55" t="str">
        <f t="shared" si="305"/>
        <v>FALSO</v>
      </c>
      <c r="AJ1381" s="55">
        <f t="shared" si="306"/>
        <v>0</v>
      </c>
      <c r="AK1381" s="93" t="str">
        <f t="shared" si="307"/>
        <v/>
      </c>
      <c r="AL1381" s="96" t="str">
        <f t="shared" si="308"/>
        <v/>
      </c>
      <c r="AM1381" s="93" t="str">
        <f t="shared" si="309"/>
        <v/>
      </c>
      <c r="AN1381" s="96" t="str">
        <f t="shared" si="310"/>
        <v/>
      </c>
      <c r="AO1381" s="93" t="str">
        <f t="shared" si="311"/>
        <v/>
      </c>
      <c r="AP1381" s="96" t="str">
        <f t="shared" si="312"/>
        <v/>
      </c>
      <c r="AQ1381" s="93" t="str">
        <f t="shared" si="313"/>
        <v/>
      </c>
      <c r="AR1381" s="96" t="str">
        <f t="shared" si="314"/>
        <v/>
      </c>
      <c r="AS1381" s="93" t="str">
        <f t="shared" si="315"/>
        <v/>
      </c>
      <c r="AT1381" s="96" t="str">
        <f t="shared" si="316"/>
        <v/>
      </c>
      <c r="AU1381" s="93" t="str">
        <f t="shared" si="317"/>
        <v/>
      </c>
    </row>
    <row r="1382" spans="1:47" x14ac:dyDescent="0.3">
      <c r="A1382" t="s">
        <v>84</v>
      </c>
      <c r="B1382" s="164" t="s">
        <v>4162</v>
      </c>
      <c r="C1382" t="s">
        <v>4062</v>
      </c>
      <c r="D1382" t="s">
        <v>1152</v>
      </c>
      <c r="E1382" t="s">
        <v>90</v>
      </c>
      <c r="F1382" t="s">
        <v>4063</v>
      </c>
      <c r="H1382" t="s">
        <v>4154</v>
      </c>
      <c r="J1382">
        <v>21600</v>
      </c>
      <c r="L1382" t="s">
        <v>91</v>
      </c>
      <c r="O1382" t="s">
        <v>94</v>
      </c>
      <c r="P1382" s="33">
        <v>46287.568055555559</v>
      </c>
      <c r="Q1382" s="33">
        <v>46279</v>
      </c>
      <c r="R1382" s="33">
        <v>46287</v>
      </c>
      <c r="S1382" s="33">
        <v>46287</v>
      </c>
      <c r="AH1382" s="55">
        <f t="shared" si="304"/>
        <v>6</v>
      </c>
      <c r="AI1382" s="55" t="str">
        <f t="shared" si="305"/>
        <v>FALSO</v>
      </c>
      <c r="AJ1382" s="55">
        <f t="shared" si="306"/>
        <v>0</v>
      </c>
      <c r="AK1382" s="93" t="str">
        <f t="shared" si="307"/>
        <v/>
      </c>
      <c r="AL1382" s="96" t="str">
        <f t="shared" si="308"/>
        <v/>
      </c>
      <c r="AM1382" s="93" t="str">
        <f t="shared" si="309"/>
        <v/>
      </c>
      <c r="AN1382" s="96" t="str">
        <f t="shared" si="310"/>
        <v/>
      </c>
      <c r="AO1382" s="93" t="str">
        <f t="shared" si="311"/>
        <v/>
      </c>
      <c r="AP1382" s="96" t="str">
        <f t="shared" si="312"/>
        <v/>
      </c>
      <c r="AQ1382" s="93" t="str">
        <f t="shared" si="313"/>
        <v/>
      </c>
      <c r="AR1382" s="96" t="str">
        <f t="shared" si="314"/>
        <v/>
      </c>
      <c r="AS1382" s="93" t="str">
        <f t="shared" si="315"/>
        <v/>
      </c>
      <c r="AT1382" s="96" t="str">
        <f t="shared" si="316"/>
        <v/>
      </c>
      <c r="AU1382" s="93" t="str">
        <f t="shared" si="317"/>
        <v/>
      </c>
    </row>
    <row r="1383" spans="1:47" x14ac:dyDescent="0.3">
      <c r="A1383" t="s">
        <v>84</v>
      </c>
      <c r="B1383" s="164" t="s">
        <v>4163</v>
      </c>
      <c r="C1383" t="s">
        <v>4062</v>
      </c>
      <c r="D1383" t="s">
        <v>1152</v>
      </c>
      <c r="E1383" t="s">
        <v>90</v>
      </c>
      <c r="F1383" t="s">
        <v>4063</v>
      </c>
      <c r="H1383" t="s">
        <v>4164</v>
      </c>
      <c r="L1383" t="s">
        <v>91</v>
      </c>
      <c r="O1383" t="s">
        <v>135</v>
      </c>
      <c r="P1383" s="33">
        <v>46287.549305555556</v>
      </c>
      <c r="Q1383" s="33">
        <v>46279</v>
      </c>
      <c r="R1383" s="33">
        <v>46287</v>
      </c>
      <c r="AH1383" s="55" t="str">
        <f t="shared" si="304"/>
        <v/>
      </c>
      <c r="AI1383" s="55" t="str">
        <f t="shared" si="305"/>
        <v>FALSO</v>
      </c>
      <c r="AJ1383" s="55">
        <f t="shared" si="306"/>
        <v>0</v>
      </c>
      <c r="AK1383" s="93" t="str">
        <f t="shared" si="307"/>
        <v/>
      </c>
      <c r="AL1383" s="96" t="str">
        <f t="shared" si="308"/>
        <v/>
      </c>
      <c r="AM1383" s="93" t="str">
        <f t="shared" si="309"/>
        <v/>
      </c>
      <c r="AN1383" s="96" t="str">
        <f t="shared" si="310"/>
        <v/>
      </c>
      <c r="AO1383" s="93" t="str">
        <f t="shared" si="311"/>
        <v/>
      </c>
      <c r="AP1383" s="96" t="str">
        <f t="shared" si="312"/>
        <v/>
      </c>
      <c r="AQ1383" s="93" t="str">
        <f t="shared" si="313"/>
        <v/>
      </c>
      <c r="AR1383" s="96" t="str">
        <f t="shared" si="314"/>
        <v/>
      </c>
      <c r="AS1383" s="93" t="str">
        <f t="shared" si="315"/>
        <v/>
      </c>
      <c r="AT1383" s="96" t="str">
        <f t="shared" si="316"/>
        <v/>
      </c>
      <c r="AU1383" s="93" t="str">
        <f t="shared" si="317"/>
        <v/>
      </c>
    </row>
    <row r="1384" spans="1:47" x14ac:dyDescent="0.3">
      <c r="A1384" t="s">
        <v>84</v>
      </c>
      <c r="B1384" s="164" t="s">
        <v>4165</v>
      </c>
      <c r="C1384" t="s">
        <v>4062</v>
      </c>
      <c r="D1384" t="s">
        <v>1152</v>
      </c>
      <c r="E1384" t="s">
        <v>90</v>
      </c>
      <c r="F1384" t="s">
        <v>4063</v>
      </c>
      <c r="H1384" t="s">
        <v>4166</v>
      </c>
      <c r="L1384" t="s">
        <v>91</v>
      </c>
      <c r="O1384" t="s">
        <v>135</v>
      </c>
      <c r="P1384" s="33">
        <v>46287.520138888889</v>
      </c>
      <c r="Q1384" s="33">
        <v>46279</v>
      </c>
      <c r="R1384" s="33">
        <v>46287</v>
      </c>
      <c r="AH1384" s="55" t="str">
        <f t="shared" si="304"/>
        <v/>
      </c>
      <c r="AI1384" s="55" t="str">
        <f t="shared" si="305"/>
        <v>FALSO</v>
      </c>
      <c r="AJ1384" s="55">
        <f t="shared" si="306"/>
        <v>0</v>
      </c>
      <c r="AK1384" s="93" t="str">
        <f t="shared" si="307"/>
        <v/>
      </c>
      <c r="AL1384" s="96" t="str">
        <f t="shared" si="308"/>
        <v/>
      </c>
      <c r="AM1384" s="93" t="str">
        <f t="shared" si="309"/>
        <v/>
      </c>
      <c r="AN1384" s="96" t="str">
        <f t="shared" si="310"/>
        <v/>
      </c>
      <c r="AO1384" s="93" t="str">
        <f t="shared" si="311"/>
        <v/>
      </c>
      <c r="AP1384" s="96" t="str">
        <f t="shared" si="312"/>
        <v/>
      </c>
      <c r="AQ1384" s="93" t="str">
        <f t="shared" si="313"/>
        <v/>
      </c>
      <c r="AR1384" s="96" t="str">
        <f t="shared" si="314"/>
        <v/>
      </c>
      <c r="AS1384" s="93" t="str">
        <f t="shared" si="315"/>
        <v/>
      </c>
      <c r="AT1384" s="96" t="str">
        <f t="shared" si="316"/>
        <v/>
      </c>
      <c r="AU1384" s="93" t="str">
        <f t="shared" si="317"/>
        <v/>
      </c>
    </row>
    <row r="1385" spans="1:47" x14ac:dyDescent="0.3">
      <c r="A1385" t="s">
        <v>84</v>
      </c>
      <c r="B1385" s="164" t="s">
        <v>4167</v>
      </c>
      <c r="C1385" t="s">
        <v>4049</v>
      </c>
      <c r="D1385" t="s">
        <v>1152</v>
      </c>
      <c r="E1385" t="s">
        <v>85</v>
      </c>
      <c r="F1385" t="s">
        <v>4050</v>
      </c>
      <c r="H1385" t="s">
        <v>2622</v>
      </c>
      <c r="L1385" t="s">
        <v>87</v>
      </c>
      <c r="P1385" s="33">
        <v>46287.519444444442</v>
      </c>
      <c r="Q1385" s="33">
        <v>46293</v>
      </c>
      <c r="AH1385" s="55" t="str">
        <f t="shared" si="304"/>
        <v/>
      </c>
      <c r="AI1385" s="55" t="str">
        <f t="shared" si="305"/>
        <v>FALSO</v>
      </c>
      <c r="AJ1385" s="55">
        <f t="shared" si="306"/>
        <v>0</v>
      </c>
      <c r="AK1385" s="93" t="str">
        <f t="shared" si="307"/>
        <v/>
      </c>
      <c r="AL1385" s="96" t="str">
        <f t="shared" si="308"/>
        <v/>
      </c>
      <c r="AM1385" s="93" t="str">
        <f t="shared" si="309"/>
        <v/>
      </c>
      <c r="AN1385" s="96" t="str">
        <f t="shared" si="310"/>
        <v/>
      </c>
      <c r="AO1385" s="93" t="str">
        <f t="shared" si="311"/>
        <v/>
      </c>
      <c r="AP1385" s="96" t="str">
        <f t="shared" si="312"/>
        <v/>
      </c>
      <c r="AQ1385" s="93" t="str">
        <f t="shared" si="313"/>
        <v/>
      </c>
      <c r="AR1385" s="96" t="str">
        <f t="shared" si="314"/>
        <v/>
      </c>
      <c r="AS1385" s="93" t="str">
        <f t="shared" si="315"/>
        <v/>
      </c>
      <c r="AT1385" s="96" t="str">
        <f t="shared" si="316"/>
        <v/>
      </c>
      <c r="AU1385" s="93" t="str">
        <f t="shared" si="317"/>
        <v/>
      </c>
    </row>
    <row r="1386" spans="1:47" x14ac:dyDescent="0.3">
      <c r="A1386" t="s">
        <v>84</v>
      </c>
      <c r="B1386" s="164" t="s">
        <v>4168</v>
      </c>
      <c r="C1386" t="s">
        <v>4049</v>
      </c>
      <c r="D1386" t="s">
        <v>1152</v>
      </c>
      <c r="E1386" t="s">
        <v>90</v>
      </c>
      <c r="F1386" t="s">
        <v>4063</v>
      </c>
      <c r="H1386" t="s">
        <v>4169</v>
      </c>
      <c r="L1386" t="s">
        <v>91</v>
      </c>
      <c r="O1386" t="s">
        <v>94</v>
      </c>
      <c r="P1386" s="33">
        <v>46287.513194444444</v>
      </c>
      <c r="Q1386" s="33">
        <v>46293</v>
      </c>
      <c r="R1386" s="33">
        <v>46287</v>
      </c>
      <c r="S1386" s="33">
        <v>46287</v>
      </c>
      <c r="AH1386" s="55" t="str">
        <f t="shared" si="304"/>
        <v/>
      </c>
      <c r="AI1386" s="55" t="str">
        <f t="shared" si="305"/>
        <v>FALSO</v>
      </c>
      <c r="AJ1386" s="55">
        <f t="shared" si="306"/>
        <v>0</v>
      </c>
      <c r="AK1386" s="93" t="str">
        <f t="shared" si="307"/>
        <v/>
      </c>
      <c r="AL1386" s="96" t="str">
        <f t="shared" si="308"/>
        <v/>
      </c>
      <c r="AM1386" s="93" t="str">
        <f t="shared" si="309"/>
        <v/>
      </c>
      <c r="AN1386" s="96" t="str">
        <f t="shared" si="310"/>
        <v/>
      </c>
      <c r="AO1386" s="93" t="str">
        <f t="shared" si="311"/>
        <v/>
      </c>
      <c r="AP1386" s="96" t="str">
        <f t="shared" si="312"/>
        <v/>
      </c>
      <c r="AQ1386" s="93" t="str">
        <f t="shared" si="313"/>
        <v/>
      </c>
      <c r="AR1386" s="96" t="str">
        <f t="shared" si="314"/>
        <v/>
      </c>
      <c r="AS1386" s="93" t="str">
        <f t="shared" si="315"/>
        <v/>
      </c>
      <c r="AT1386" s="96" t="str">
        <f t="shared" si="316"/>
        <v/>
      </c>
      <c r="AU1386" s="93" t="str">
        <f t="shared" si="317"/>
        <v/>
      </c>
    </row>
    <row r="1387" spans="1:47" x14ac:dyDescent="0.3">
      <c r="A1387" t="s">
        <v>84</v>
      </c>
      <c r="B1387" s="164" t="s">
        <v>4170</v>
      </c>
      <c r="C1387" t="s">
        <v>4062</v>
      </c>
      <c r="D1387" t="s">
        <v>1152</v>
      </c>
      <c r="E1387" t="s">
        <v>90</v>
      </c>
      <c r="F1387" t="s">
        <v>4063</v>
      </c>
      <c r="H1387" t="s">
        <v>4171</v>
      </c>
      <c r="L1387" t="s">
        <v>91</v>
      </c>
      <c r="O1387" t="s">
        <v>135</v>
      </c>
      <c r="P1387" s="33">
        <v>46287.492361111108</v>
      </c>
      <c r="Q1387" s="33">
        <v>46279</v>
      </c>
      <c r="R1387" s="33">
        <v>46287</v>
      </c>
      <c r="AH1387" s="55" t="str">
        <f t="shared" si="304"/>
        <v/>
      </c>
      <c r="AI1387" s="55" t="str">
        <f t="shared" si="305"/>
        <v>FALSO</v>
      </c>
      <c r="AJ1387" s="55">
        <f t="shared" si="306"/>
        <v>0</v>
      </c>
      <c r="AK1387" s="93" t="str">
        <f t="shared" si="307"/>
        <v/>
      </c>
      <c r="AL1387" s="96" t="str">
        <f t="shared" si="308"/>
        <v/>
      </c>
      <c r="AM1387" s="93" t="str">
        <f t="shared" si="309"/>
        <v/>
      </c>
      <c r="AN1387" s="96" t="str">
        <f t="shared" si="310"/>
        <v/>
      </c>
      <c r="AO1387" s="93" t="str">
        <f t="shared" si="311"/>
        <v/>
      </c>
      <c r="AP1387" s="96" t="str">
        <f t="shared" si="312"/>
        <v/>
      </c>
      <c r="AQ1387" s="93" t="str">
        <f t="shared" si="313"/>
        <v/>
      </c>
      <c r="AR1387" s="96" t="str">
        <f t="shared" si="314"/>
        <v/>
      </c>
      <c r="AS1387" s="93" t="str">
        <f t="shared" si="315"/>
        <v/>
      </c>
      <c r="AT1387" s="96" t="str">
        <f t="shared" si="316"/>
        <v/>
      </c>
      <c r="AU1387" s="93" t="str">
        <f t="shared" si="317"/>
        <v/>
      </c>
    </row>
    <row r="1388" spans="1:47" x14ac:dyDescent="0.3">
      <c r="A1388" t="s">
        <v>84</v>
      </c>
      <c r="B1388" s="164" t="s">
        <v>4172</v>
      </c>
      <c r="C1388" t="s">
        <v>4062</v>
      </c>
      <c r="D1388" t="s">
        <v>1152</v>
      </c>
      <c r="E1388" t="s">
        <v>90</v>
      </c>
      <c r="F1388" t="s">
        <v>4063</v>
      </c>
      <c r="H1388" t="s">
        <v>4173</v>
      </c>
      <c r="L1388" t="s">
        <v>91</v>
      </c>
      <c r="O1388" t="s">
        <v>135</v>
      </c>
      <c r="P1388" s="33">
        <v>46287.491666666669</v>
      </c>
      <c r="Q1388" s="33">
        <v>46279</v>
      </c>
      <c r="R1388" s="33">
        <v>46289</v>
      </c>
      <c r="AH1388" s="55" t="str">
        <f t="shared" si="304"/>
        <v/>
      </c>
      <c r="AI1388" s="55" t="str">
        <f t="shared" si="305"/>
        <v>FALSO</v>
      </c>
      <c r="AJ1388" s="55">
        <f t="shared" si="306"/>
        <v>0</v>
      </c>
      <c r="AK1388" s="93" t="str">
        <f t="shared" si="307"/>
        <v/>
      </c>
      <c r="AL1388" s="96" t="str">
        <f t="shared" si="308"/>
        <v/>
      </c>
      <c r="AM1388" s="93" t="str">
        <f t="shared" si="309"/>
        <v/>
      </c>
      <c r="AN1388" s="96" t="str">
        <f t="shared" si="310"/>
        <v/>
      </c>
      <c r="AO1388" s="93" t="str">
        <f t="shared" si="311"/>
        <v/>
      </c>
      <c r="AP1388" s="96" t="str">
        <f t="shared" si="312"/>
        <v/>
      </c>
      <c r="AQ1388" s="93" t="str">
        <f t="shared" si="313"/>
        <v/>
      </c>
      <c r="AR1388" s="96" t="str">
        <f t="shared" si="314"/>
        <v/>
      </c>
      <c r="AS1388" s="93" t="str">
        <f t="shared" si="315"/>
        <v/>
      </c>
      <c r="AT1388" s="96" t="str">
        <f t="shared" si="316"/>
        <v/>
      </c>
      <c r="AU1388" s="93" t="str">
        <f t="shared" si="317"/>
        <v/>
      </c>
    </row>
    <row r="1389" spans="1:47" x14ac:dyDescent="0.3">
      <c r="A1389" t="s">
        <v>84</v>
      </c>
      <c r="B1389" s="164" t="s">
        <v>4174</v>
      </c>
      <c r="C1389" t="s">
        <v>4062</v>
      </c>
      <c r="D1389" t="s">
        <v>1152</v>
      </c>
      <c r="E1389" t="s">
        <v>90</v>
      </c>
      <c r="F1389" t="s">
        <v>4063</v>
      </c>
      <c r="H1389" t="s">
        <v>4175</v>
      </c>
      <c r="L1389" t="s">
        <v>91</v>
      </c>
      <c r="O1389" t="s">
        <v>135</v>
      </c>
      <c r="P1389" s="33">
        <v>46287.486805555556</v>
      </c>
      <c r="Q1389" s="33">
        <v>46279</v>
      </c>
      <c r="R1389" s="33">
        <v>46287</v>
      </c>
      <c r="AH1389" s="55" t="str">
        <f t="shared" si="304"/>
        <v/>
      </c>
      <c r="AI1389" s="55" t="str">
        <f t="shared" si="305"/>
        <v>FALSO</v>
      </c>
      <c r="AJ1389" s="55">
        <f t="shared" si="306"/>
        <v>0</v>
      </c>
      <c r="AK1389" s="93" t="str">
        <f t="shared" si="307"/>
        <v/>
      </c>
      <c r="AL1389" s="96" t="str">
        <f t="shared" si="308"/>
        <v/>
      </c>
      <c r="AM1389" s="93" t="str">
        <f t="shared" si="309"/>
        <v/>
      </c>
      <c r="AN1389" s="96" t="str">
        <f t="shared" si="310"/>
        <v/>
      </c>
      <c r="AO1389" s="93" t="str">
        <f t="shared" si="311"/>
        <v/>
      </c>
      <c r="AP1389" s="96" t="str">
        <f t="shared" si="312"/>
        <v/>
      </c>
      <c r="AQ1389" s="93" t="str">
        <f t="shared" si="313"/>
        <v/>
      </c>
      <c r="AR1389" s="96" t="str">
        <f t="shared" si="314"/>
        <v/>
      </c>
      <c r="AS1389" s="93" t="str">
        <f t="shared" si="315"/>
        <v/>
      </c>
      <c r="AT1389" s="96" t="str">
        <f t="shared" si="316"/>
        <v/>
      </c>
      <c r="AU1389" s="93" t="str">
        <f t="shared" si="317"/>
        <v/>
      </c>
    </row>
    <row r="1390" spans="1:47" x14ac:dyDescent="0.3">
      <c r="A1390" t="s">
        <v>84</v>
      </c>
      <c r="B1390" s="164" t="s">
        <v>4176</v>
      </c>
      <c r="C1390" t="s">
        <v>4062</v>
      </c>
      <c r="D1390" t="s">
        <v>1152</v>
      </c>
      <c r="E1390" t="s">
        <v>90</v>
      </c>
      <c r="F1390" t="s">
        <v>4063</v>
      </c>
      <c r="H1390" t="s">
        <v>4177</v>
      </c>
      <c r="L1390" t="s">
        <v>91</v>
      </c>
      <c r="O1390" t="s">
        <v>135</v>
      </c>
      <c r="P1390" s="33">
        <v>46287.48541666667</v>
      </c>
      <c r="Q1390" s="33">
        <v>46279</v>
      </c>
      <c r="R1390" s="33">
        <v>46287</v>
      </c>
      <c r="AH1390" s="55" t="str">
        <f t="shared" si="304"/>
        <v/>
      </c>
      <c r="AI1390" s="55" t="str">
        <f t="shared" si="305"/>
        <v>FALSO</v>
      </c>
      <c r="AJ1390" s="55">
        <f t="shared" si="306"/>
        <v>0</v>
      </c>
      <c r="AK1390" s="93" t="str">
        <f t="shared" si="307"/>
        <v/>
      </c>
      <c r="AL1390" s="96" t="str">
        <f t="shared" si="308"/>
        <v/>
      </c>
      <c r="AM1390" s="93" t="str">
        <f t="shared" si="309"/>
        <v/>
      </c>
      <c r="AN1390" s="96" t="str">
        <f t="shared" si="310"/>
        <v/>
      </c>
      <c r="AO1390" s="93" t="str">
        <f t="shared" si="311"/>
        <v/>
      </c>
      <c r="AP1390" s="96" t="str">
        <f t="shared" si="312"/>
        <v/>
      </c>
      <c r="AQ1390" s="93" t="str">
        <f t="shared" si="313"/>
        <v/>
      </c>
      <c r="AR1390" s="96" t="str">
        <f t="shared" si="314"/>
        <v/>
      </c>
      <c r="AS1390" s="93" t="str">
        <f t="shared" si="315"/>
        <v/>
      </c>
      <c r="AT1390" s="96" t="str">
        <f t="shared" si="316"/>
        <v/>
      </c>
      <c r="AU1390" s="93" t="str">
        <f t="shared" si="317"/>
        <v/>
      </c>
    </row>
    <row r="1391" spans="1:47" x14ac:dyDescent="0.3">
      <c r="A1391" t="s">
        <v>84</v>
      </c>
      <c r="B1391" s="164" t="s">
        <v>4178</v>
      </c>
      <c r="C1391" t="s">
        <v>4062</v>
      </c>
      <c r="D1391" t="s">
        <v>1152</v>
      </c>
      <c r="E1391" t="s">
        <v>90</v>
      </c>
      <c r="F1391" t="s">
        <v>4063</v>
      </c>
      <c r="H1391" t="s">
        <v>4179</v>
      </c>
      <c r="L1391" t="s">
        <v>91</v>
      </c>
      <c r="O1391" t="s">
        <v>135</v>
      </c>
      <c r="P1391" s="33">
        <v>46287.48333333333</v>
      </c>
      <c r="Q1391" s="33">
        <v>46279</v>
      </c>
      <c r="R1391" s="33">
        <v>46287</v>
      </c>
      <c r="AH1391" s="55" t="str">
        <f t="shared" si="304"/>
        <v/>
      </c>
      <c r="AI1391" s="55" t="str">
        <f t="shared" si="305"/>
        <v>FALSO</v>
      </c>
      <c r="AJ1391" s="55">
        <f t="shared" si="306"/>
        <v>0</v>
      </c>
      <c r="AK1391" s="93" t="str">
        <f t="shared" si="307"/>
        <v/>
      </c>
      <c r="AL1391" s="96" t="str">
        <f t="shared" si="308"/>
        <v/>
      </c>
      <c r="AM1391" s="93" t="str">
        <f t="shared" si="309"/>
        <v/>
      </c>
      <c r="AN1391" s="96" t="str">
        <f t="shared" si="310"/>
        <v/>
      </c>
      <c r="AO1391" s="93" t="str">
        <f t="shared" si="311"/>
        <v/>
      </c>
      <c r="AP1391" s="96" t="str">
        <f t="shared" si="312"/>
        <v/>
      </c>
      <c r="AQ1391" s="93" t="str">
        <f t="shared" si="313"/>
        <v/>
      </c>
      <c r="AR1391" s="96" t="str">
        <f t="shared" si="314"/>
        <v/>
      </c>
      <c r="AS1391" s="93" t="str">
        <f t="shared" si="315"/>
        <v/>
      </c>
      <c r="AT1391" s="96" t="str">
        <f t="shared" si="316"/>
        <v/>
      </c>
      <c r="AU1391" s="93" t="str">
        <f t="shared" si="317"/>
        <v/>
      </c>
    </row>
    <row r="1392" spans="1:47" x14ac:dyDescent="0.3">
      <c r="A1392" t="s">
        <v>84</v>
      </c>
      <c r="B1392" s="164" t="s">
        <v>4180</v>
      </c>
      <c r="C1392" t="s">
        <v>4062</v>
      </c>
      <c r="D1392" t="s">
        <v>1152</v>
      </c>
      <c r="E1392" t="s">
        <v>90</v>
      </c>
      <c r="F1392" t="s">
        <v>4063</v>
      </c>
      <c r="H1392" t="s">
        <v>4181</v>
      </c>
      <c r="L1392" t="s">
        <v>91</v>
      </c>
      <c r="O1392" t="s">
        <v>135</v>
      </c>
      <c r="P1392" s="33">
        <v>46287.479861111111</v>
      </c>
      <c r="Q1392" s="33">
        <v>46279</v>
      </c>
      <c r="R1392" s="33">
        <v>46287</v>
      </c>
      <c r="AH1392" s="55" t="str">
        <f t="shared" si="304"/>
        <v/>
      </c>
      <c r="AI1392" s="55" t="str">
        <f t="shared" si="305"/>
        <v>FALSO</v>
      </c>
      <c r="AJ1392" s="55">
        <f t="shared" si="306"/>
        <v>0</v>
      </c>
      <c r="AK1392" s="93" t="str">
        <f t="shared" si="307"/>
        <v/>
      </c>
      <c r="AL1392" s="96" t="str">
        <f t="shared" si="308"/>
        <v/>
      </c>
      <c r="AM1392" s="93" t="str">
        <f t="shared" si="309"/>
        <v/>
      </c>
      <c r="AN1392" s="96" t="str">
        <f t="shared" si="310"/>
        <v/>
      </c>
      <c r="AO1392" s="93" t="str">
        <f t="shared" si="311"/>
        <v/>
      </c>
      <c r="AP1392" s="96" t="str">
        <f t="shared" si="312"/>
        <v/>
      </c>
      <c r="AQ1392" s="93" t="str">
        <f t="shared" si="313"/>
        <v/>
      </c>
      <c r="AR1392" s="96" t="str">
        <f t="shared" si="314"/>
        <v/>
      </c>
      <c r="AS1392" s="93" t="str">
        <f t="shared" si="315"/>
        <v/>
      </c>
      <c r="AT1392" s="96" t="str">
        <f t="shared" si="316"/>
        <v/>
      </c>
      <c r="AU1392" s="93" t="str">
        <f t="shared" si="317"/>
        <v/>
      </c>
    </row>
    <row r="1393" spans="1:47" x14ac:dyDescent="0.3">
      <c r="A1393" t="s">
        <v>84</v>
      </c>
      <c r="B1393" s="164" t="s">
        <v>4182</v>
      </c>
      <c r="C1393" t="s">
        <v>4049</v>
      </c>
      <c r="D1393" t="s">
        <v>1152</v>
      </c>
      <c r="E1393" t="s">
        <v>85</v>
      </c>
      <c r="F1393" t="s">
        <v>4050</v>
      </c>
      <c r="H1393" t="s">
        <v>4183</v>
      </c>
      <c r="L1393" t="s">
        <v>87</v>
      </c>
      <c r="P1393" s="33">
        <v>46287.470138888886</v>
      </c>
      <c r="Q1393" s="33">
        <v>46293</v>
      </c>
      <c r="AH1393" s="55" t="str">
        <f t="shared" si="304"/>
        <v/>
      </c>
      <c r="AI1393" s="55" t="str">
        <f t="shared" si="305"/>
        <v>FALSO</v>
      </c>
      <c r="AJ1393" s="55">
        <f t="shared" si="306"/>
        <v>0</v>
      </c>
      <c r="AK1393" s="93" t="str">
        <f t="shared" si="307"/>
        <v/>
      </c>
      <c r="AL1393" s="96" t="str">
        <f t="shared" si="308"/>
        <v/>
      </c>
      <c r="AM1393" s="93" t="str">
        <f t="shared" si="309"/>
        <v/>
      </c>
      <c r="AN1393" s="96" t="str">
        <f t="shared" si="310"/>
        <v/>
      </c>
      <c r="AO1393" s="93" t="str">
        <f t="shared" si="311"/>
        <v/>
      </c>
      <c r="AP1393" s="96" t="str">
        <f t="shared" si="312"/>
        <v/>
      </c>
      <c r="AQ1393" s="93" t="str">
        <f t="shared" si="313"/>
        <v/>
      </c>
      <c r="AR1393" s="96" t="str">
        <f t="shared" si="314"/>
        <v/>
      </c>
      <c r="AS1393" s="93" t="str">
        <f t="shared" si="315"/>
        <v/>
      </c>
      <c r="AT1393" s="96" t="str">
        <f t="shared" si="316"/>
        <v/>
      </c>
      <c r="AU1393" s="93" t="str">
        <f t="shared" si="317"/>
        <v/>
      </c>
    </row>
    <row r="1394" spans="1:47" x14ac:dyDescent="0.3">
      <c r="A1394" t="s">
        <v>84</v>
      </c>
      <c r="B1394" s="164" t="s">
        <v>4184</v>
      </c>
      <c r="C1394" t="s">
        <v>4049</v>
      </c>
      <c r="D1394" t="s">
        <v>1152</v>
      </c>
      <c r="E1394" t="s">
        <v>90</v>
      </c>
      <c r="F1394" t="s">
        <v>4063</v>
      </c>
      <c r="H1394" t="s">
        <v>4185</v>
      </c>
      <c r="J1394">
        <v>21600</v>
      </c>
      <c r="L1394" t="s">
        <v>91</v>
      </c>
      <c r="O1394" t="s">
        <v>94</v>
      </c>
      <c r="P1394" s="33">
        <v>46287.397222222222</v>
      </c>
      <c r="Q1394" s="33">
        <v>46293</v>
      </c>
      <c r="R1394" s="33">
        <v>46288</v>
      </c>
      <c r="S1394" s="33">
        <v>46288</v>
      </c>
      <c r="AH1394" s="55">
        <f t="shared" si="304"/>
        <v>6</v>
      </c>
      <c r="AI1394" s="55" t="str">
        <f t="shared" si="305"/>
        <v>FALSO</v>
      </c>
      <c r="AJ1394" s="55">
        <f t="shared" si="306"/>
        <v>0</v>
      </c>
      <c r="AK1394" s="93" t="str">
        <f t="shared" si="307"/>
        <v/>
      </c>
      <c r="AL1394" s="96" t="str">
        <f t="shared" si="308"/>
        <v/>
      </c>
      <c r="AM1394" s="93" t="str">
        <f t="shared" si="309"/>
        <v/>
      </c>
      <c r="AN1394" s="96" t="str">
        <f t="shared" si="310"/>
        <v/>
      </c>
      <c r="AO1394" s="93" t="str">
        <f t="shared" si="311"/>
        <v/>
      </c>
      <c r="AP1394" s="96" t="str">
        <f t="shared" si="312"/>
        <v/>
      </c>
      <c r="AQ1394" s="93" t="str">
        <f t="shared" si="313"/>
        <v/>
      </c>
      <c r="AR1394" s="96" t="str">
        <f t="shared" si="314"/>
        <v/>
      </c>
      <c r="AS1394" s="93" t="str">
        <f t="shared" si="315"/>
        <v/>
      </c>
      <c r="AT1394" s="96" t="str">
        <f t="shared" si="316"/>
        <v/>
      </c>
      <c r="AU1394" s="93" t="str">
        <f t="shared" si="317"/>
        <v/>
      </c>
    </row>
    <row r="1395" spans="1:47" x14ac:dyDescent="0.3">
      <c r="A1395" t="s">
        <v>84</v>
      </c>
      <c r="B1395" s="164" t="s">
        <v>4186</v>
      </c>
      <c r="C1395" t="s">
        <v>4049</v>
      </c>
      <c r="D1395" t="s">
        <v>1152</v>
      </c>
      <c r="E1395" t="s">
        <v>90</v>
      </c>
      <c r="F1395" t="s">
        <v>4063</v>
      </c>
      <c r="H1395" t="s">
        <v>2596</v>
      </c>
      <c r="L1395" t="s">
        <v>91</v>
      </c>
      <c r="O1395" t="s">
        <v>94</v>
      </c>
      <c r="P1395" s="33">
        <v>46286.665277777778</v>
      </c>
      <c r="Q1395" s="33">
        <v>46293</v>
      </c>
      <c r="R1395" s="33">
        <v>46289</v>
      </c>
      <c r="S1395" s="33">
        <v>46289</v>
      </c>
      <c r="AH1395" s="55" t="str">
        <f t="shared" si="304"/>
        <v/>
      </c>
      <c r="AI1395" s="55" t="str">
        <f t="shared" si="305"/>
        <v>FALSO</v>
      </c>
      <c r="AJ1395" s="55">
        <f t="shared" si="306"/>
        <v>0</v>
      </c>
      <c r="AK1395" s="93" t="str">
        <f t="shared" si="307"/>
        <v/>
      </c>
      <c r="AL1395" s="96" t="str">
        <f t="shared" si="308"/>
        <v/>
      </c>
      <c r="AM1395" s="93" t="str">
        <f t="shared" si="309"/>
        <v/>
      </c>
      <c r="AN1395" s="96" t="str">
        <f t="shared" si="310"/>
        <v/>
      </c>
      <c r="AO1395" s="93" t="str">
        <f t="shared" si="311"/>
        <v/>
      </c>
      <c r="AP1395" s="96" t="str">
        <f t="shared" si="312"/>
        <v/>
      </c>
      <c r="AQ1395" s="93" t="str">
        <f t="shared" si="313"/>
        <v/>
      </c>
      <c r="AR1395" s="96" t="str">
        <f t="shared" si="314"/>
        <v/>
      </c>
      <c r="AS1395" s="93" t="str">
        <f t="shared" si="315"/>
        <v/>
      </c>
      <c r="AT1395" s="96" t="str">
        <f t="shared" si="316"/>
        <v/>
      </c>
      <c r="AU1395" s="93" t="str">
        <f t="shared" si="317"/>
        <v/>
      </c>
    </row>
    <row r="1396" spans="1:47" x14ac:dyDescent="0.3">
      <c r="A1396" t="s">
        <v>84</v>
      </c>
      <c r="B1396" s="164" t="s">
        <v>4187</v>
      </c>
      <c r="C1396" t="s">
        <v>4049</v>
      </c>
      <c r="D1396" t="s">
        <v>1152</v>
      </c>
      <c r="E1396" t="s">
        <v>85</v>
      </c>
      <c r="F1396" t="s">
        <v>4050</v>
      </c>
      <c r="H1396" t="s">
        <v>2554</v>
      </c>
      <c r="L1396" t="s">
        <v>87</v>
      </c>
      <c r="P1396" s="33">
        <v>46286.665277777778</v>
      </c>
      <c r="Q1396" s="33">
        <v>46293</v>
      </c>
      <c r="AH1396" s="55" t="str">
        <f t="shared" si="304"/>
        <v/>
      </c>
      <c r="AI1396" s="55" t="str">
        <f t="shared" si="305"/>
        <v>FALSO</v>
      </c>
      <c r="AJ1396" s="55">
        <f t="shared" si="306"/>
        <v>0</v>
      </c>
      <c r="AK1396" s="93" t="str">
        <f t="shared" si="307"/>
        <v/>
      </c>
      <c r="AL1396" s="96" t="str">
        <f t="shared" si="308"/>
        <v/>
      </c>
      <c r="AM1396" s="93" t="str">
        <f t="shared" si="309"/>
        <v/>
      </c>
      <c r="AN1396" s="96" t="str">
        <f t="shared" si="310"/>
        <v/>
      </c>
      <c r="AO1396" s="93" t="str">
        <f t="shared" si="311"/>
        <v/>
      </c>
      <c r="AP1396" s="96" t="str">
        <f t="shared" si="312"/>
        <v/>
      </c>
      <c r="AQ1396" s="93" t="str">
        <f t="shared" si="313"/>
        <v/>
      </c>
      <c r="AR1396" s="96" t="str">
        <f t="shared" si="314"/>
        <v/>
      </c>
      <c r="AS1396" s="93" t="str">
        <f t="shared" si="315"/>
        <v/>
      </c>
      <c r="AT1396" s="96" t="str">
        <f t="shared" si="316"/>
        <v/>
      </c>
      <c r="AU1396" s="93" t="str">
        <f t="shared" si="317"/>
        <v/>
      </c>
    </row>
    <row r="1397" spans="1:47" x14ac:dyDescent="0.3">
      <c r="A1397" t="s">
        <v>84</v>
      </c>
      <c r="B1397" s="164" t="s">
        <v>4188</v>
      </c>
      <c r="C1397" t="s">
        <v>4049</v>
      </c>
      <c r="D1397" t="s">
        <v>1152</v>
      </c>
      <c r="E1397" t="s">
        <v>85</v>
      </c>
      <c r="F1397" t="s">
        <v>4050</v>
      </c>
      <c r="H1397" t="s">
        <v>4189</v>
      </c>
      <c r="L1397" t="s">
        <v>87</v>
      </c>
      <c r="P1397" s="33">
        <v>46286.601388888892</v>
      </c>
      <c r="Q1397" s="33">
        <v>46293</v>
      </c>
      <c r="AH1397" s="55" t="str">
        <f t="shared" si="304"/>
        <v/>
      </c>
      <c r="AI1397" s="55" t="str">
        <f t="shared" si="305"/>
        <v>FALSO</v>
      </c>
      <c r="AJ1397" s="55">
        <f t="shared" si="306"/>
        <v>0</v>
      </c>
      <c r="AK1397" s="93" t="str">
        <f t="shared" si="307"/>
        <v/>
      </c>
      <c r="AL1397" s="96" t="str">
        <f t="shared" si="308"/>
        <v/>
      </c>
      <c r="AM1397" s="93" t="str">
        <f t="shared" si="309"/>
        <v/>
      </c>
      <c r="AN1397" s="96" t="str">
        <f t="shared" si="310"/>
        <v/>
      </c>
      <c r="AO1397" s="93" t="str">
        <f t="shared" si="311"/>
        <v/>
      </c>
      <c r="AP1397" s="96" t="str">
        <f t="shared" si="312"/>
        <v/>
      </c>
      <c r="AQ1397" s="93" t="str">
        <f t="shared" si="313"/>
        <v/>
      </c>
      <c r="AR1397" s="96" t="str">
        <f t="shared" si="314"/>
        <v/>
      </c>
      <c r="AS1397" s="93" t="str">
        <f t="shared" si="315"/>
        <v/>
      </c>
      <c r="AT1397" s="96" t="str">
        <f t="shared" si="316"/>
        <v/>
      </c>
      <c r="AU1397" s="93" t="str">
        <f t="shared" si="317"/>
        <v/>
      </c>
    </row>
    <row r="1398" spans="1:47" x14ac:dyDescent="0.3">
      <c r="A1398" t="s">
        <v>84</v>
      </c>
      <c r="B1398" s="164" t="s">
        <v>4190</v>
      </c>
      <c r="C1398" t="s">
        <v>4049</v>
      </c>
      <c r="D1398" t="s">
        <v>1152</v>
      </c>
      <c r="E1398" t="s">
        <v>85</v>
      </c>
      <c r="F1398" t="s">
        <v>4050</v>
      </c>
      <c r="H1398" t="s">
        <v>2708</v>
      </c>
      <c r="L1398" t="s">
        <v>87</v>
      </c>
      <c r="P1398" s="33">
        <v>46286.575694444444</v>
      </c>
      <c r="Q1398" s="33">
        <v>46293</v>
      </c>
      <c r="AH1398" s="55" t="str">
        <f t="shared" si="304"/>
        <v/>
      </c>
      <c r="AI1398" s="55" t="str">
        <f t="shared" si="305"/>
        <v>FALSO</v>
      </c>
      <c r="AJ1398" s="55">
        <f t="shared" si="306"/>
        <v>0</v>
      </c>
      <c r="AK1398" s="93" t="str">
        <f t="shared" si="307"/>
        <v/>
      </c>
      <c r="AL1398" s="96" t="str">
        <f t="shared" si="308"/>
        <v/>
      </c>
      <c r="AM1398" s="93" t="str">
        <f t="shared" si="309"/>
        <v/>
      </c>
      <c r="AN1398" s="96" t="str">
        <f t="shared" si="310"/>
        <v/>
      </c>
      <c r="AO1398" s="93" t="str">
        <f t="shared" si="311"/>
        <v/>
      </c>
      <c r="AP1398" s="96" t="str">
        <f t="shared" si="312"/>
        <v/>
      </c>
      <c r="AQ1398" s="93" t="str">
        <f t="shared" si="313"/>
        <v/>
      </c>
      <c r="AR1398" s="96" t="str">
        <f t="shared" si="314"/>
        <v/>
      </c>
      <c r="AS1398" s="93" t="str">
        <f t="shared" si="315"/>
        <v/>
      </c>
      <c r="AT1398" s="96" t="str">
        <f t="shared" si="316"/>
        <v/>
      </c>
      <c r="AU1398" s="93" t="str">
        <f t="shared" si="317"/>
        <v/>
      </c>
    </row>
    <row r="1399" spans="1:47" x14ac:dyDescent="0.3">
      <c r="A1399" t="s">
        <v>84</v>
      </c>
      <c r="B1399" s="164" t="s">
        <v>4191</v>
      </c>
      <c r="C1399" t="s">
        <v>4049</v>
      </c>
      <c r="D1399" t="s">
        <v>1152</v>
      </c>
      <c r="E1399" t="s">
        <v>85</v>
      </c>
      <c r="F1399" t="s">
        <v>4050</v>
      </c>
      <c r="H1399" t="s">
        <v>2584</v>
      </c>
      <c r="L1399" t="s">
        <v>87</v>
      </c>
      <c r="P1399" s="33">
        <v>46286.559027777781</v>
      </c>
      <c r="Q1399" s="33">
        <v>46293</v>
      </c>
      <c r="AH1399" s="55" t="str">
        <f t="shared" si="304"/>
        <v/>
      </c>
      <c r="AI1399" s="55" t="str">
        <f t="shared" si="305"/>
        <v>FALSO</v>
      </c>
      <c r="AJ1399" s="55">
        <f t="shared" si="306"/>
        <v>0</v>
      </c>
      <c r="AK1399" s="93" t="str">
        <f t="shared" si="307"/>
        <v/>
      </c>
      <c r="AL1399" s="96" t="str">
        <f t="shared" si="308"/>
        <v/>
      </c>
      <c r="AM1399" s="93" t="str">
        <f t="shared" si="309"/>
        <v/>
      </c>
      <c r="AN1399" s="96" t="str">
        <f t="shared" si="310"/>
        <v/>
      </c>
      <c r="AO1399" s="93" t="str">
        <f t="shared" si="311"/>
        <v/>
      </c>
      <c r="AP1399" s="96" t="str">
        <f t="shared" si="312"/>
        <v/>
      </c>
      <c r="AQ1399" s="93" t="str">
        <f t="shared" si="313"/>
        <v/>
      </c>
      <c r="AR1399" s="96" t="str">
        <f t="shared" si="314"/>
        <v/>
      </c>
      <c r="AS1399" s="93" t="str">
        <f t="shared" si="315"/>
        <v/>
      </c>
      <c r="AT1399" s="96" t="str">
        <f t="shared" si="316"/>
        <v/>
      </c>
      <c r="AU1399" s="93" t="str">
        <f t="shared" si="317"/>
        <v/>
      </c>
    </row>
    <row r="1400" spans="1:47" x14ac:dyDescent="0.3">
      <c r="A1400" t="s">
        <v>84</v>
      </c>
      <c r="B1400" s="164" t="s">
        <v>4192</v>
      </c>
      <c r="C1400" t="s">
        <v>4049</v>
      </c>
      <c r="D1400" t="s">
        <v>1152</v>
      </c>
      <c r="E1400" t="s">
        <v>85</v>
      </c>
      <c r="F1400" t="s">
        <v>4050</v>
      </c>
      <c r="H1400" t="s">
        <v>2586</v>
      </c>
      <c r="L1400" t="s">
        <v>87</v>
      </c>
      <c r="P1400" s="33">
        <v>46286.554861111108</v>
      </c>
      <c r="Q1400" s="33">
        <v>46293</v>
      </c>
      <c r="AH1400" s="55" t="str">
        <f t="shared" si="304"/>
        <v/>
      </c>
      <c r="AI1400" s="55" t="str">
        <f t="shared" si="305"/>
        <v>FALSO</v>
      </c>
      <c r="AJ1400" s="55">
        <f t="shared" si="306"/>
        <v>0</v>
      </c>
      <c r="AK1400" s="93" t="str">
        <f t="shared" si="307"/>
        <v/>
      </c>
      <c r="AL1400" s="96" t="str">
        <f t="shared" si="308"/>
        <v/>
      </c>
      <c r="AM1400" s="93" t="str">
        <f t="shared" si="309"/>
        <v/>
      </c>
      <c r="AN1400" s="96" t="str">
        <f t="shared" si="310"/>
        <v/>
      </c>
      <c r="AO1400" s="93" t="str">
        <f t="shared" si="311"/>
        <v/>
      </c>
      <c r="AP1400" s="96" t="str">
        <f t="shared" si="312"/>
        <v/>
      </c>
      <c r="AQ1400" s="93" t="str">
        <f t="shared" si="313"/>
        <v/>
      </c>
      <c r="AR1400" s="96" t="str">
        <f t="shared" si="314"/>
        <v/>
      </c>
      <c r="AS1400" s="93" t="str">
        <f t="shared" si="315"/>
        <v/>
      </c>
      <c r="AT1400" s="96" t="str">
        <f t="shared" si="316"/>
        <v/>
      </c>
      <c r="AU1400" s="93" t="str">
        <f t="shared" si="317"/>
        <v/>
      </c>
    </row>
    <row r="1401" spans="1:47" x14ac:dyDescent="0.3">
      <c r="A1401" t="s">
        <v>84</v>
      </c>
      <c r="B1401" s="164" t="s">
        <v>4193</v>
      </c>
      <c r="C1401" t="s">
        <v>4062</v>
      </c>
      <c r="D1401" t="s">
        <v>1152</v>
      </c>
      <c r="E1401" t="s">
        <v>90</v>
      </c>
      <c r="F1401" t="s">
        <v>4063</v>
      </c>
      <c r="H1401" t="s">
        <v>4171</v>
      </c>
      <c r="L1401" t="s">
        <v>91</v>
      </c>
      <c r="O1401" t="s">
        <v>135</v>
      </c>
      <c r="P1401" s="33">
        <v>46286.522222222222</v>
      </c>
      <c r="Q1401" s="33">
        <v>46279</v>
      </c>
      <c r="R1401" s="33">
        <v>46286</v>
      </c>
      <c r="AH1401" s="55" t="str">
        <f t="shared" si="304"/>
        <v/>
      </c>
      <c r="AI1401" s="55" t="str">
        <f t="shared" si="305"/>
        <v>FALSO</v>
      </c>
      <c r="AJ1401" s="55">
        <f t="shared" si="306"/>
        <v>0</v>
      </c>
      <c r="AK1401" s="93" t="str">
        <f t="shared" si="307"/>
        <v/>
      </c>
      <c r="AL1401" s="96" t="str">
        <f t="shared" si="308"/>
        <v/>
      </c>
      <c r="AM1401" s="93" t="str">
        <f t="shared" si="309"/>
        <v/>
      </c>
      <c r="AN1401" s="96" t="str">
        <f t="shared" si="310"/>
        <v/>
      </c>
      <c r="AO1401" s="93" t="str">
        <f t="shared" si="311"/>
        <v/>
      </c>
      <c r="AP1401" s="96" t="str">
        <f t="shared" si="312"/>
        <v/>
      </c>
      <c r="AQ1401" s="93" t="str">
        <f t="shared" si="313"/>
        <v/>
      </c>
      <c r="AR1401" s="96" t="str">
        <f t="shared" si="314"/>
        <v/>
      </c>
      <c r="AS1401" s="93" t="str">
        <f t="shared" si="315"/>
        <v/>
      </c>
      <c r="AT1401" s="96" t="str">
        <f t="shared" si="316"/>
        <v/>
      </c>
      <c r="AU1401" s="93" t="str">
        <f t="shared" si="317"/>
        <v/>
      </c>
    </row>
    <row r="1402" spans="1:47" x14ac:dyDescent="0.3">
      <c r="A1402" t="s">
        <v>84</v>
      </c>
      <c r="B1402" s="164" t="s">
        <v>4194</v>
      </c>
      <c r="C1402" t="s">
        <v>4049</v>
      </c>
      <c r="D1402" t="s">
        <v>1152</v>
      </c>
      <c r="E1402" t="s">
        <v>85</v>
      </c>
      <c r="F1402" t="s">
        <v>4050</v>
      </c>
      <c r="H1402" t="s">
        <v>4195</v>
      </c>
      <c r="L1402" t="s">
        <v>87</v>
      </c>
      <c r="P1402" s="33">
        <v>46286.502083333333</v>
      </c>
      <c r="Q1402" s="33">
        <v>46293</v>
      </c>
      <c r="AH1402" s="55" t="str">
        <f t="shared" si="304"/>
        <v/>
      </c>
      <c r="AI1402" s="55" t="str">
        <f t="shared" si="305"/>
        <v>FALSO</v>
      </c>
      <c r="AJ1402" s="55">
        <f t="shared" si="306"/>
        <v>0</v>
      </c>
      <c r="AK1402" s="93" t="str">
        <f t="shared" si="307"/>
        <v/>
      </c>
      <c r="AL1402" s="96" t="str">
        <f t="shared" si="308"/>
        <v/>
      </c>
      <c r="AM1402" s="93" t="str">
        <f t="shared" si="309"/>
        <v/>
      </c>
      <c r="AN1402" s="96" t="str">
        <f t="shared" si="310"/>
        <v/>
      </c>
      <c r="AO1402" s="93" t="str">
        <f t="shared" si="311"/>
        <v/>
      </c>
      <c r="AP1402" s="96" t="str">
        <f t="shared" si="312"/>
        <v/>
      </c>
      <c r="AQ1402" s="93" t="str">
        <f t="shared" si="313"/>
        <v/>
      </c>
      <c r="AR1402" s="96" t="str">
        <f t="shared" si="314"/>
        <v/>
      </c>
      <c r="AS1402" s="93" t="str">
        <f t="shared" si="315"/>
        <v/>
      </c>
      <c r="AT1402" s="96" t="str">
        <f t="shared" si="316"/>
        <v/>
      </c>
      <c r="AU1402" s="93" t="str">
        <f t="shared" si="317"/>
        <v/>
      </c>
    </row>
    <row r="1403" spans="1:47" x14ac:dyDescent="0.3">
      <c r="A1403" t="s">
        <v>84</v>
      </c>
      <c r="B1403" s="164" t="s">
        <v>4196</v>
      </c>
      <c r="C1403" t="s">
        <v>4049</v>
      </c>
      <c r="D1403" t="s">
        <v>1152</v>
      </c>
      <c r="E1403" t="s">
        <v>85</v>
      </c>
      <c r="F1403" t="s">
        <v>4050</v>
      </c>
      <c r="H1403" t="s">
        <v>4197</v>
      </c>
      <c r="L1403" t="s">
        <v>87</v>
      </c>
      <c r="P1403" s="33">
        <v>46286.495138888888</v>
      </c>
      <c r="Q1403" s="33">
        <v>46293</v>
      </c>
      <c r="AH1403" s="55" t="str">
        <f t="shared" si="304"/>
        <v/>
      </c>
      <c r="AI1403" s="55" t="str">
        <f t="shared" si="305"/>
        <v>FALSO</v>
      </c>
      <c r="AJ1403" s="55">
        <f t="shared" si="306"/>
        <v>0</v>
      </c>
      <c r="AK1403" s="93" t="str">
        <f t="shared" si="307"/>
        <v/>
      </c>
      <c r="AL1403" s="96" t="str">
        <f t="shared" si="308"/>
        <v/>
      </c>
      <c r="AM1403" s="93" t="str">
        <f t="shared" si="309"/>
        <v/>
      </c>
      <c r="AN1403" s="96" t="str">
        <f t="shared" si="310"/>
        <v/>
      </c>
      <c r="AO1403" s="93" t="str">
        <f t="shared" si="311"/>
        <v/>
      </c>
      <c r="AP1403" s="96" t="str">
        <f t="shared" si="312"/>
        <v/>
      </c>
      <c r="AQ1403" s="93" t="str">
        <f t="shared" si="313"/>
        <v/>
      </c>
      <c r="AR1403" s="96" t="str">
        <f t="shared" si="314"/>
        <v/>
      </c>
      <c r="AS1403" s="93" t="str">
        <f t="shared" si="315"/>
        <v/>
      </c>
      <c r="AT1403" s="96" t="str">
        <f t="shared" si="316"/>
        <v/>
      </c>
      <c r="AU1403" s="93" t="str">
        <f t="shared" si="317"/>
        <v/>
      </c>
    </row>
    <row r="1404" spans="1:47" x14ac:dyDescent="0.3">
      <c r="A1404" t="s">
        <v>84</v>
      </c>
      <c r="B1404" s="164" t="s">
        <v>4198</v>
      </c>
      <c r="C1404" t="s">
        <v>4049</v>
      </c>
      <c r="D1404" t="s">
        <v>1152</v>
      </c>
      <c r="E1404" t="s">
        <v>85</v>
      </c>
      <c r="F1404" t="s">
        <v>4050</v>
      </c>
      <c r="H1404" t="s">
        <v>2558</v>
      </c>
      <c r="L1404" t="s">
        <v>87</v>
      </c>
      <c r="P1404" s="33">
        <v>46286.492361111108</v>
      </c>
      <c r="Q1404" s="33">
        <v>46293</v>
      </c>
      <c r="AH1404" s="55" t="str">
        <f t="shared" si="304"/>
        <v/>
      </c>
      <c r="AI1404" s="55" t="str">
        <f t="shared" si="305"/>
        <v>FALSO</v>
      </c>
      <c r="AJ1404" s="55">
        <f t="shared" si="306"/>
        <v>0</v>
      </c>
      <c r="AK1404" s="93" t="str">
        <f t="shared" si="307"/>
        <v/>
      </c>
      <c r="AL1404" s="96" t="str">
        <f t="shared" si="308"/>
        <v/>
      </c>
      <c r="AM1404" s="93" t="str">
        <f t="shared" si="309"/>
        <v/>
      </c>
      <c r="AN1404" s="96" t="str">
        <f t="shared" si="310"/>
        <v/>
      </c>
      <c r="AO1404" s="93" t="str">
        <f t="shared" si="311"/>
        <v/>
      </c>
      <c r="AP1404" s="96" t="str">
        <f t="shared" si="312"/>
        <v/>
      </c>
      <c r="AQ1404" s="93" t="str">
        <f t="shared" si="313"/>
        <v/>
      </c>
      <c r="AR1404" s="96" t="str">
        <f t="shared" si="314"/>
        <v/>
      </c>
      <c r="AS1404" s="93" t="str">
        <f t="shared" si="315"/>
        <v/>
      </c>
      <c r="AT1404" s="96" t="str">
        <f t="shared" si="316"/>
        <v/>
      </c>
      <c r="AU1404" s="93" t="str">
        <f t="shared" si="317"/>
        <v/>
      </c>
    </row>
    <row r="1405" spans="1:47" x14ac:dyDescent="0.3">
      <c r="A1405" t="s">
        <v>84</v>
      </c>
      <c r="B1405" s="164" t="s">
        <v>4199</v>
      </c>
      <c r="C1405" t="s">
        <v>4049</v>
      </c>
      <c r="D1405" t="s">
        <v>1152</v>
      </c>
      <c r="E1405" t="s">
        <v>85</v>
      </c>
      <c r="F1405" t="s">
        <v>4050</v>
      </c>
      <c r="H1405" t="s">
        <v>2574</v>
      </c>
      <c r="L1405" t="s">
        <v>87</v>
      </c>
      <c r="P1405" s="33">
        <v>46286.491666666669</v>
      </c>
      <c r="Q1405" s="33">
        <v>46293</v>
      </c>
      <c r="AH1405" s="55" t="str">
        <f t="shared" si="304"/>
        <v/>
      </c>
      <c r="AI1405" s="55" t="str">
        <f t="shared" si="305"/>
        <v>FALSO</v>
      </c>
      <c r="AJ1405" s="55">
        <f t="shared" si="306"/>
        <v>0</v>
      </c>
      <c r="AK1405" s="93" t="str">
        <f t="shared" si="307"/>
        <v/>
      </c>
      <c r="AL1405" s="96" t="str">
        <f t="shared" si="308"/>
        <v/>
      </c>
      <c r="AM1405" s="93" t="str">
        <f t="shared" si="309"/>
        <v/>
      </c>
      <c r="AN1405" s="96" t="str">
        <f t="shared" si="310"/>
        <v/>
      </c>
      <c r="AO1405" s="93" t="str">
        <f t="shared" si="311"/>
        <v/>
      </c>
      <c r="AP1405" s="96" t="str">
        <f t="shared" si="312"/>
        <v/>
      </c>
      <c r="AQ1405" s="93" t="str">
        <f t="shared" si="313"/>
        <v/>
      </c>
      <c r="AR1405" s="96" t="str">
        <f t="shared" si="314"/>
        <v/>
      </c>
      <c r="AS1405" s="93" t="str">
        <f t="shared" si="315"/>
        <v/>
      </c>
      <c r="AT1405" s="96" t="str">
        <f t="shared" si="316"/>
        <v/>
      </c>
      <c r="AU1405" s="93" t="str">
        <f t="shared" si="317"/>
        <v/>
      </c>
    </row>
    <row r="1406" spans="1:47" x14ac:dyDescent="0.3">
      <c r="A1406" t="s">
        <v>84</v>
      </c>
      <c r="B1406" s="164" t="s">
        <v>4200</v>
      </c>
      <c r="C1406" t="s">
        <v>4049</v>
      </c>
      <c r="D1406" t="s">
        <v>1152</v>
      </c>
      <c r="E1406" t="s">
        <v>85</v>
      </c>
      <c r="F1406" t="s">
        <v>4050</v>
      </c>
      <c r="H1406" t="s">
        <v>2592</v>
      </c>
      <c r="L1406" t="s">
        <v>87</v>
      </c>
      <c r="P1406" s="33">
        <v>46286.491666666669</v>
      </c>
      <c r="Q1406" s="33">
        <v>46293</v>
      </c>
      <c r="AH1406" s="55" t="str">
        <f t="shared" si="304"/>
        <v/>
      </c>
      <c r="AI1406" s="55" t="str">
        <f t="shared" si="305"/>
        <v>FALSO</v>
      </c>
      <c r="AJ1406" s="55">
        <f t="shared" si="306"/>
        <v>0</v>
      </c>
      <c r="AK1406" s="93" t="str">
        <f t="shared" si="307"/>
        <v/>
      </c>
      <c r="AL1406" s="96" t="str">
        <f t="shared" si="308"/>
        <v/>
      </c>
      <c r="AM1406" s="93" t="str">
        <f t="shared" si="309"/>
        <v/>
      </c>
      <c r="AN1406" s="96" t="str">
        <f t="shared" si="310"/>
        <v/>
      </c>
      <c r="AO1406" s="93" t="str">
        <f t="shared" si="311"/>
        <v/>
      </c>
      <c r="AP1406" s="96" t="str">
        <f t="shared" si="312"/>
        <v/>
      </c>
      <c r="AQ1406" s="93" t="str">
        <f t="shared" si="313"/>
        <v/>
      </c>
      <c r="AR1406" s="96" t="str">
        <f t="shared" si="314"/>
        <v/>
      </c>
      <c r="AS1406" s="93" t="str">
        <f t="shared" si="315"/>
        <v/>
      </c>
      <c r="AT1406" s="96" t="str">
        <f t="shared" si="316"/>
        <v/>
      </c>
      <c r="AU1406" s="93" t="str">
        <f t="shared" si="317"/>
        <v/>
      </c>
    </row>
    <row r="1407" spans="1:47" x14ac:dyDescent="0.3">
      <c r="A1407" t="s">
        <v>84</v>
      </c>
      <c r="B1407" s="164" t="s">
        <v>4201</v>
      </c>
      <c r="C1407" t="s">
        <v>4049</v>
      </c>
      <c r="D1407" t="s">
        <v>1152</v>
      </c>
      <c r="E1407" t="s">
        <v>85</v>
      </c>
      <c r="F1407" t="s">
        <v>4050</v>
      </c>
      <c r="H1407" t="s">
        <v>2568</v>
      </c>
      <c r="L1407" t="s">
        <v>87</v>
      </c>
      <c r="P1407" s="33">
        <v>46286.490277777775</v>
      </c>
      <c r="Q1407" s="33">
        <v>46293</v>
      </c>
      <c r="AH1407" s="55" t="str">
        <f t="shared" si="304"/>
        <v/>
      </c>
      <c r="AI1407" s="55" t="str">
        <f t="shared" si="305"/>
        <v>FALSO</v>
      </c>
      <c r="AJ1407" s="55">
        <f t="shared" si="306"/>
        <v>0</v>
      </c>
      <c r="AK1407" s="93" t="str">
        <f t="shared" si="307"/>
        <v/>
      </c>
      <c r="AL1407" s="96" t="str">
        <f t="shared" si="308"/>
        <v/>
      </c>
      <c r="AM1407" s="93" t="str">
        <f t="shared" si="309"/>
        <v/>
      </c>
      <c r="AN1407" s="96" t="str">
        <f t="shared" si="310"/>
        <v/>
      </c>
      <c r="AO1407" s="93" t="str">
        <f t="shared" si="311"/>
        <v/>
      </c>
      <c r="AP1407" s="96" t="str">
        <f t="shared" si="312"/>
        <v/>
      </c>
      <c r="AQ1407" s="93" t="str">
        <f t="shared" si="313"/>
        <v/>
      </c>
      <c r="AR1407" s="96" t="str">
        <f t="shared" si="314"/>
        <v/>
      </c>
      <c r="AS1407" s="93" t="str">
        <f t="shared" si="315"/>
        <v/>
      </c>
      <c r="AT1407" s="96" t="str">
        <f t="shared" si="316"/>
        <v/>
      </c>
      <c r="AU1407" s="93" t="str">
        <f t="shared" si="317"/>
        <v/>
      </c>
    </row>
    <row r="1408" spans="1:47" x14ac:dyDescent="0.3">
      <c r="A1408" t="s">
        <v>84</v>
      </c>
      <c r="B1408" s="164" t="s">
        <v>4202</v>
      </c>
      <c r="C1408" t="s">
        <v>4049</v>
      </c>
      <c r="D1408" t="s">
        <v>1152</v>
      </c>
      <c r="E1408" t="s">
        <v>85</v>
      </c>
      <c r="F1408" t="s">
        <v>4050</v>
      </c>
      <c r="H1408" t="s">
        <v>2560</v>
      </c>
      <c r="L1408" t="s">
        <v>87</v>
      </c>
      <c r="P1408" s="33">
        <v>46286.490277777775</v>
      </c>
      <c r="Q1408" s="33">
        <v>46293</v>
      </c>
      <c r="AH1408" s="55" t="str">
        <f t="shared" si="304"/>
        <v/>
      </c>
      <c r="AI1408" s="55" t="str">
        <f t="shared" si="305"/>
        <v>FALSO</v>
      </c>
      <c r="AJ1408" s="55">
        <f t="shared" si="306"/>
        <v>0</v>
      </c>
      <c r="AK1408" s="93" t="str">
        <f t="shared" si="307"/>
        <v/>
      </c>
      <c r="AL1408" s="96" t="str">
        <f t="shared" si="308"/>
        <v/>
      </c>
      <c r="AM1408" s="93" t="str">
        <f t="shared" si="309"/>
        <v/>
      </c>
      <c r="AN1408" s="96" t="str">
        <f t="shared" si="310"/>
        <v/>
      </c>
      <c r="AO1408" s="93" t="str">
        <f t="shared" si="311"/>
        <v/>
      </c>
      <c r="AP1408" s="96" t="str">
        <f t="shared" si="312"/>
        <v/>
      </c>
      <c r="AQ1408" s="93" t="str">
        <f t="shared" si="313"/>
        <v/>
      </c>
      <c r="AR1408" s="96" t="str">
        <f t="shared" si="314"/>
        <v/>
      </c>
      <c r="AS1408" s="93" t="str">
        <f t="shared" si="315"/>
        <v/>
      </c>
      <c r="AT1408" s="96" t="str">
        <f t="shared" si="316"/>
        <v/>
      </c>
      <c r="AU1408" s="93" t="str">
        <f t="shared" si="317"/>
        <v/>
      </c>
    </row>
    <row r="1409" spans="1:47" x14ac:dyDescent="0.3">
      <c r="A1409" t="s">
        <v>84</v>
      </c>
      <c r="B1409" s="164" t="s">
        <v>4203</v>
      </c>
      <c r="C1409" t="s">
        <v>4049</v>
      </c>
      <c r="D1409" t="s">
        <v>1152</v>
      </c>
      <c r="E1409" t="s">
        <v>85</v>
      </c>
      <c r="F1409" t="s">
        <v>4050</v>
      </c>
      <c r="H1409" t="s">
        <v>2594</v>
      </c>
      <c r="L1409" t="s">
        <v>87</v>
      </c>
      <c r="P1409" s="33">
        <v>46286.489583333336</v>
      </c>
      <c r="Q1409" s="33">
        <v>46293</v>
      </c>
      <c r="AH1409" s="55" t="str">
        <f t="shared" si="304"/>
        <v/>
      </c>
      <c r="AI1409" s="55" t="str">
        <f t="shared" si="305"/>
        <v>FALSO</v>
      </c>
      <c r="AJ1409" s="55">
        <f t="shared" si="306"/>
        <v>0</v>
      </c>
      <c r="AK1409" s="93" t="str">
        <f t="shared" si="307"/>
        <v/>
      </c>
      <c r="AL1409" s="96" t="str">
        <f t="shared" si="308"/>
        <v/>
      </c>
      <c r="AM1409" s="93" t="str">
        <f t="shared" si="309"/>
        <v/>
      </c>
      <c r="AN1409" s="96" t="str">
        <f t="shared" si="310"/>
        <v/>
      </c>
      <c r="AO1409" s="93" t="str">
        <f t="shared" si="311"/>
        <v/>
      </c>
      <c r="AP1409" s="96" t="str">
        <f t="shared" si="312"/>
        <v/>
      </c>
      <c r="AQ1409" s="93" t="str">
        <f t="shared" si="313"/>
        <v/>
      </c>
      <c r="AR1409" s="96" t="str">
        <f t="shared" si="314"/>
        <v/>
      </c>
      <c r="AS1409" s="93" t="str">
        <f t="shared" si="315"/>
        <v/>
      </c>
      <c r="AT1409" s="96" t="str">
        <f t="shared" si="316"/>
        <v/>
      </c>
      <c r="AU1409" s="93" t="str">
        <f t="shared" si="317"/>
        <v/>
      </c>
    </row>
    <row r="1410" spans="1:47" x14ac:dyDescent="0.3">
      <c r="A1410" t="s">
        <v>84</v>
      </c>
      <c r="B1410" s="164" t="s">
        <v>4204</v>
      </c>
      <c r="C1410" t="s">
        <v>4049</v>
      </c>
      <c r="D1410" t="s">
        <v>1152</v>
      </c>
      <c r="E1410" t="s">
        <v>85</v>
      </c>
      <c r="F1410" t="s">
        <v>4050</v>
      </c>
      <c r="H1410" t="s">
        <v>2588</v>
      </c>
      <c r="L1410" t="s">
        <v>87</v>
      </c>
      <c r="P1410" s="33">
        <v>46286.489583333336</v>
      </c>
      <c r="Q1410" s="33">
        <v>46293</v>
      </c>
      <c r="AH1410" s="55" t="str">
        <f t="shared" si="304"/>
        <v/>
      </c>
      <c r="AI1410" s="55" t="str">
        <f t="shared" si="305"/>
        <v>FALSO</v>
      </c>
      <c r="AJ1410" s="55">
        <f t="shared" si="306"/>
        <v>0</v>
      </c>
      <c r="AK1410" s="93" t="str">
        <f t="shared" si="307"/>
        <v/>
      </c>
      <c r="AL1410" s="96" t="str">
        <f t="shared" si="308"/>
        <v/>
      </c>
      <c r="AM1410" s="93" t="str">
        <f t="shared" si="309"/>
        <v/>
      </c>
      <c r="AN1410" s="96" t="str">
        <f t="shared" si="310"/>
        <v/>
      </c>
      <c r="AO1410" s="93" t="str">
        <f t="shared" si="311"/>
        <v/>
      </c>
      <c r="AP1410" s="96" t="str">
        <f t="shared" si="312"/>
        <v/>
      </c>
      <c r="AQ1410" s="93" t="str">
        <f t="shared" si="313"/>
        <v/>
      </c>
      <c r="AR1410" s="96" t="str">
        <f t="shared" si="314"/>
        <v/>
      </c>
      <c r="AS1410" s="93" t="str">
        <f t="shared" si="315"/>
        <v/>
      </c>
      <c r="AT1410" s="96" t="str">
        <f t="shared" si="316"/>
        <v/>
      </c>
      <c r="AU1410" s="93" t="str">
        <f t="shared" si="317"/>
        <v/>
      </c>
    </row>
    <row r="1411" spans="1:47" x14ac:dyDescent="0.3">
      <c r="A1411" t="s">
        <v>84</v>
      </c>
      <c r="B1411" s="164" t="s">
        <v>4205</v>
      </c>
      <c r="C1411" t="s">
        <v>4049</v>
      </c>
      <c r="D1411" t="s">
        <v>1152</v>
      </c>
      <c r="E1411" t="s">
        <v>85</v>
      </c>
      <c r="F1411" t="s">
        <v>4050</v>
      </c>
      <c r="H1411" t="s">
        <v>2590</v>
      </c>
      <c r="L1411" t="s">
        <v>87</v>
      </c>
      <c r="P1411" s="33">
        <v>46286.488888888889</v>
      </c>
      <c r="Q1411" s="33">
        <v>46293</v>
      </c>
      <c r="AH1411" s="55" t="str">
        <f t="shared" ref="AH1411:AH1474" si="318">IF(J1411="","",J1411/3600)</f>
        <v/>
      </c>
      <c r="AI1411" s="55" t="str">
        <f t="shared" ref="AI1411:AI1474" si="319">IF(COUNTIF(AG1411, "*dia*"), "VERDADEIRO", "FALSO")</f>
        <v>FALSO</v>
      </c>
      <c r="AJ1411" s="55">
        <f t="shared" ref="AJ1411:AJ1474" si="320">IF(AI1411="VERDADEIRO",LEFT(AG1411,2),0)</f>
        <v>0</v>
      </c>
      <c r="AK1411" s="93" t="str">
        <f t="shared" ref="AK1411:AK1474" si="321">IF(OR(A1411="Solicitação de Serviço",A1411="Incidente",P1411="",Q1411=""),"",IF((NETWORKDAYS.INTL(P1411,Q1411,1)-1)=0,1,NETWORKDAYS.INTL(P1411,Q1411,1)-1))</f>
        <v/>
      </c>
      <c r="AL1411" s="96" t="str">
        <f t="shared" ref="AL1411:AL1474" si="322">IF(X1411="","",AK1411=X1411)</f>
        <v/>
      </c>
      <c r="AM1411" s="93" t="str">
        <f t="shared" ref="AM1411:AM1474" si="323">IF(OR(A1411="Solicitação de Serviço",A1411="Incidente",R1411="",S1411=""),"",IF((NETWORKDAYS.INTL(R1411,S1411,1)-1)=0,1,NETWORKDAYS.INTL(R1411,S1411,1)-1-AJ1411))</f>
        <v/>
      </c>
      <c r="AN1411" s="96" t="str">
        <f t="shared" ref="AN1411:AN1474" si="324">IF(Y1411="","",AM1411=Y1411)</f>
        <v/>
      </c>
      <c r="AO1411" s="93" t="str">
        <f t="shared" ref="AO1411:AO1474" si="325">IF(OR(A1411="Solicitação de Serviço",A1411="Incidente",T1411="",U1411=""),"",IF((NETWORKDAYS.INTL(T1411,U1411,1)-1)=0,1,NETWORKDAYS.INTL(T1411,U1411,1)-1))</f>
        <v/>
      </c>
      <c r="AP1411" s="96" t="str">
        <f t="shared" ref="AP1411:AP1474" si="326">IF(Z1411="","",AO1411=Z1411)</f>
        <v/>
      </c>
      <c r="AQ1411" s="93" t="str">
        <f t="shared" ref="AQ1411:AQ1474" si="327">IF(OR(A1411="Solicitação de Serviço",A1411="Incidente",V1411="",W1411=""),"",IF((NETWORKDAYS.INTL(V1411,W1411,1)-1)=0,1,IF((NETWORKDAYS.INTL(V1411,W1411,1)-1)&lt;0,"",NETWORKDAYS.INTL(V1411,W1411,1)-1)))</f>
        <v/>
      </c>
      <c r="AR1411" s="96" t="str">
        <f t="shared" ref="AR1411:AR1474" si="328">IF(AA1411="","",AQ1411=AA1411)</f>
        <v/>
      </c>
      <c r="AS1411" s="93" t="str">
        <f t="shared" ref="AS1411:AS1474" si="329">IF(OR(A1411="Solicitação de Serviço",A1411="Incidente",P1411=""),"",IF(OR(A1411="História",A1411="Enabler",A1411="Débito Técnico"),IF(W1411="","",NETWORKDAYS.INTL(P1411,W1411,1)-1),IF(U1411="","",NETWORKDAYS.INTL(P1411,U1411,1)-1)))</f>
        <v/>
      </c>
      <c r="AT1411" s="96" t="str">
        <f t="shared" ref="AT1411:AT1474" si="330">IF(OR(A1411="Solicitação de Serviço",A1411="Incidente",A1411="Sustentação"),"",IF(P1411="","",IF(OR(A1411="História",A1411="Enabler",A1411="Débito Técnico"),AS1411=AC1411,AS1411=AB1411)))</f>
        <v/>
      </c>
      <c r="AU1411" s="93" t="str">
        <f t="shared" ref="AU1411:AU1474" si="331">IF(M1411="","",M1411)</f>
        <v/>
      </c>
    </row>
    <row r="1412" spans="1:47" x14ac:dyDescent="0.3">
      <c r="A1412" t="s">
        <v>84</v>
      </c>
      <c r="B1412" s="164" t="s">
        <v>4206</v>
      </c>
      <c r="C1412" t="s">
        <v>4049</v>
      </c>
      <c r="D1412" t="s">
        <v>1152</v>
      </c>
      <c r="E1412" t="s">
        <v>85</v>
      </c>
      <c r="F1412" t="s">
        <v>4050</v>
      </c>
      <c r="H1412" t="s">
        <v>4207</v>
      </c>
      <c r="L1412" t="s">
        <v>87</v>
      </c>
      <c r="P1412" s="33">
        <v>46286.486111111109</v>
      </c>
      <c r="Q1412" s="33">
        <v>46293</v>
      </c>
      <c r="AH1412" s="55" t="str">
        <f t="shared" si="318"/>
        <v/>
      </c>
      <c r="AI1412" s="55" t="str">
        <f t="shared" si="319"/>
        <v>FALSO</v>
      </c>
      <c r="AJ1412" s="55">
        <f t="shared" si="320"/>
        <v>0</v>
      </c>
      <c r="AK1412" s="93" t="str">
        <f t="shared" si="321"/>
        <v/>
      </c>
      <c r="AL1412" s="96" t="str">
        <f t="shared" si="322"/>
        <v/>
      </c>
      <c r="AM1412" s="93" t="str">
        <f t="shared" si="323"/>
        <v/>
      </c>
      <c r="AN1412" s="96" t="str">
        <f t="shared" si="324"/>
        <v/>
      </c>
      <c r="AO1412" s="93" t="str">
        <f t="shared" si="325"/>
        <v/>
      </c>
      <c r="AP1412" s="96" t="str">
        <f t="shared" si="326"/>
        <v/>
      </c>
      <c r="AQ1412" s="93" t="str">
        <f t="shared" si="327"/>
        <v/>
      </c>
      <c r="AR1412" s="96" t="str">
        <f t="shared" si="328"/>
        <v/>
      </c>
      <c r="AS1412" s="93" t="str">
        <f t="shared" si="329"/>
        <v/>
      </c>
      <c r="AT1412" s="96" t="str">
        <f t="shared" si="330"/>
        <v/>
      </c>
      <c r="AU1412" s="93" t="str">
        <f t="shared" si="331"/>
        <v/>
      </c>
    </row>
    <row r="1413" spans="1:47" x14ac:dyDescent="0.3">
      <c r="A1413" t="s">
        <v>84</v>
      </c>
      <c r="B1413" s="164" t="s">
        <v>4208</v>
      </c>
      <c r="C1413" t="s">
        <v>4062</v>
      </c>
      <c r="D1413" t="s">
        <v>1152</v>
      </c>
      <c r="E1413" t="s">
        <v>90</v>
      </c>
      <c r="F1413" t="s">
        <v>4063</v>
      </c>
      <c r="H1413" t="s">
        <v>1463</v>
      </c>
      <c r="L1413" t="s">
        <v>91</v>
      </c>
      <c r="O1413" t="s">
        <v>135</v>
      </c>
      <c r="P1413" s="33">
        <v>46286.484722222223</v>
      </c>
      <c r="Q1413" s="33">
        <v>46279</v>
      </c>
      <c r="R1413" s="33">
        <v>46286</v>
      </c>
      <c r="AH1413" s="55" t="str">
        <f t="shared" si="318"/>
        <v/>
      </c>
      <c r="AI1413" s="55" t="str">
        <f t="shared" si="319"/>
        <v>FALSO</v>
      </c>
      <c r="AJ1413" s="55">
        <f t="shared" si="320"/>
        <v>0</v>
      </c>
      <c r="AK1413" s="93" t="str">
        <f t="shared" si="321"/>
        <v/>
      </c>
      <c r="AL1413" s="96" t="str">
        <f t="shared" si="322"/>
        <v/>
      </c>
      <c r="AM1413" s="93" t="str">
        <f t="shared" si="323"/>
        <v/>
      </c>
      <c r="AN1413" s="96" t="str">
        <f t="shared" si="324"/>
        <v/>
      </c>
      <c r="AO1413" s="93" t="str">
        <f t="shared" si="325"/>
        <v/>
      </c>
      <c r="AP1413" s="96" t="str">
        <f t="shared" si="326"/>
        <v/>
      </c>
      <c r="AQ1413" s="93" t="str">
        <f t="shared" si="327"/>
        <v/>
      </c>
      <c r="AR1413" s="96" t="str">
        <f t="shared" si="328"/>
        <v/>
      </c>
      <c r="AS1413" s="93" t="str">
        <f t="shared" si="329"/>
        <v/>
      </c>
      <c r="AT1413" s="96" t="str">
        <f t="shared" si="330"/>
        <v/>
      </c>
      <c r="AU1413" s="93" t="str">
        <f t="shared" si="331"/>
        <v/>
      </c>
    </row>
    <row r="1414" spans="1:47" x14ac:dyDescent="0.3">
      <c r="A1414" t="s">
        <v>84</v>
      </c>
      <c r="B1414" s="164" t="s">
        <v>4209</v>
      </c>
      <c r="C1414" t="s">
        <v>4049</v>
      </c>
      <c r="D1414" t="s">
        <v>1152</v>
      </c>
      <c r="E1414" t="s">
        <v>85</v>
      </c>
      <c r="F1414" t="s">
        <v>4050</v>
      </c>
      <c r="H1414" t="s">
        <v>4210</v>
      </c>
      <c r="L1414" t="s">
        <v>87</v>
      </c>
      <c r="P1414" s="33">
        <v>46286.477083333331</v>
      </c>
      <c r="Q1414" s="33">
        <v>46293</v>
      </c>
      <c r="AH1414" s="55" t="str">
        <f t="shared" si="318"/>
        <v/>
      </c>
      <c r="AI1414" s="55" t="str">
        <f t="shared" si="319"/>
        <v>FALSO</v>
      </c>
      <c r="AJ1414" s="55">
        <f t="shared" si="320"/>
        <v>0</v>
      </c>
      <c r="AK1414" s="93" t="str">
        <f t="shared" si="321"/>
        <v/>
      </c>
      <c r="AL1414" s="96" t="str">
        <f t="shared" si="322"/>
        <v/>
      </c>
      <c r="AM1414" s="93" t="str">
        <f t="shared" si="323"/>
        <v/>
      </c>
      <c r="AN1414" s="96" t="str">
        <f t="shared" si="324"/>
        <v/>
      </c>
      <c r="AO1414" s="93" t="str">
        <f t="shared" si="325"/>
        <v/>
      </c>
      <c r="AP1414" s="96" t="str">
        <f t="shared" si="326"/>
        <v/>
      </c>
      <c r="AQ1414" s="93" t="str">
        <f t="shared" si="327"/>
        <v/>
      </c>
      <c r="AR1414" s="96" t="str">
        <f t="shared" si="328"/>
        <v/>
      </c>
      <c r="AS1414" s="93" t="str">
        <f t="shared" si="329"/>
        <v/>
      </c>
      <c r="AT1414" s="96" t="str">
        <f t="shared" si="330"/>
        <v/>
      </c>
      <c r="AU1414" s="93" t="str">
        <f t="shared" si="331"/>
        <v/>
      </c>
    </row>
    <row r="1415" spans="1:47" x14ac:dyDescent="0.3">
      <c r="A1415" t="s">
        <v>84</v>
      </c>
      <c r="B1415" s="164" t="s">
        <v>4211</v>
      </c>
      <c r="C1415" t="s">
        <v>4049</v>
      </c>
      <c r="D1415" t="s">
        <v>1152</v>
      </c>
      <c r="E1415" t="s">
        <v>85</v>
      </c>
      <c r="F1415" t="s">
        <v>4050</v>
      </c>
      <c r="H1415" t="s">
        <v>4212</v>
      </c>
      <c r="L1415" t="s">
        <v>87</v>
      </c>
      <c r="P1415" s="33">
        <v>46286.431944444441</v>
      </c>
      <c r="Q1415" s="33">
        <v>46293</v>
      </c>
      <c r="AH1415" s="55" t="str">
        <f t="shared" si="318"/>
        <v/>
      </c>
      <c r="AI1415" s="55" t="str">
        <f t="shared" si="319"/>
        <v>FALSO</v>
      </c>
      <c r="AJ1415" s="55">
        <f t="shared" si="320"/>
        <v>0</v>
      </c>
      <c r="AK1415" s="93" t="str">
        <f t="shared" si="321"/>
        <v/>
      </c>
      <c r="AL1415" s="96" t="str">
        <f t="shared" si="322"/>
        <v/>
      </c>
      <c r="AM1415" s="93" t="str">
        <f t="shared" si="323"/>
        <v/>
      </c>
      <c r="AN1415" s="96" t="str">
        <f t="shared" si="324"/>
        <v/>
      </c>
      <c r="AO1415" s="93" t="str">
        <f t="shared" si="325"/>
        <v/>
      </c>
      <c r="AP1415" s="96" t="str">
        <f t="shared" si="326"/>
        <v/>
      </c>
      <c r="AQ1415" s="93" t="str">
        <f t="shared" si="327"/>
        <v/>
      </c>
      <c r="AR1415" s="96" t="str">
        <f t="shared" si="328"/>
        <v/>
      </c>
      <c r="AS1415" s="93" t="str">
        <f t="shared" si="329"/>
        <v/>
      </c>
      <c r="AT1415" s="96" t="str">
        <f t="shared" si="330"/>
        <v/>
      </c>
      <c r="AU1415" s="93" t="str">
        <f t="shared" si="331"/>
        <v/>
      </c>
    </row>
    <row r="1416" spans="1:47" x14ac:dyDescent="0.3">
      <c r="A1416" t="s">
        <v>84</v>
      </c>
      <c r="B1416" s="164" t="s">
        <v>4213</v>
      </c>
      <c r="C1416" t="s">
        <v>4049</v>
      </c>
      <c r="D1416" t="s">
        <v>1152</v>
      </c>
      <c r="E1416" t="s">
        <v>85</v>
      </c>
      <c r="F1416" t="s">
        <v>4050</v>
      </c>
      <c r="H1416" t="s">
        <v>4214</v>
      </c>
      <c r="L1416" t="s">
        <v>87</v>
      </c>
      <c r="P1416" s="33">
        <v>46286.425694444442</v>
      </c>
      <c r="Q1416" s="33">
        <v>46293</v>
      </c>
      <c r="AH1416" s="55" t="str">
        <f t="shared" si="318"/>
        <v/>
      </c>
      <c r="AI1416" s="55" t="str">
        <f t="shared" si="319"/>
        <v>FALSO</v>
      </c>
      <c r="AJ1416" s="55">
        <f t="shared" si="320"/>
        <v>0</v>
      </c>
      <c r="AK1416" s="93" t="str">
        <f t="shared" si="321"/>
        <v/>
      </c>
      <c r="AL1416" s="96" t="str">
        <f t="shared" si="322"/>
        <v/>
      </c>
      <c r="AM1416" s="93" t="str">
        <f t="shared" si="323"/>
        <v/>
      </c>
      <c r="AN1416" s="96" t="str">
        <f t="shared" si="324"/>
        <v/>
      </c>
      <c r="AO1416" s="93" t="str">
        <f t="shared" si="325"/>
        <v/>
      </c>
      <c r="AP1416" s="96" t="str">
        <f t="shared" si="326"/>
        <v/>
      </c>
      <c r="AQ1416" s="93" t="str">
        <f t="shared" si="327"/>
        <v/>
      </c>
      <c r="AR1416" s="96" t="str">
        <f t="shared" si="328"/>
        <v/>
      </c>
      <c r="AS1416" s="93" t="str">
        <f t="shared" si="329"/>
        <v/>
      </c>
      <c r="AT1416" s="96" t="str">
        <f t="shared" si="330"/>
        <v/>
      </c>
      <c r="AU1416" s="93" t="str">
        <f t="shared" si="331"/>
        <v/>
      </c>
    </row>
    <row r="1417" spans="1:47" x14ac:dyDescent="0.3">
      <c r="A1417" t="s">
        <v>84</v>
      </c>
      <c r="B1417" s="164" t="s">
        <v>4215</v>
      </c>
      <c r="C1417" t="s">
        <v>4049</v>
      </c>
      <c r="D1417" t="s">
        <v>1152</v>
      </c>
      <c r="E1417" t="s">
        <v>90</v>
      </c>
      <c r="F1417" t="s">
        <v>4063</v>
      </c>
      <c r="H1417" t="s">
        <v>4216</v>
      </c>
      <c r="J1417">
        <v>21600</v>
      </c>
      <c r="L1417" t="s">
        <v>91</v>
      </c>
      <c r="O1417" t="s">
        <v>94</v>
      </c>
      <c r="P1417" s="33">
        <v>46284.423611111109</v>
      </c>
      <c r="Q1417" s="33">
        <v>46293</v>
      </c>
      <c r="R1417" s="33">
        <v>46286</v>
      </c>
      <c r="S1417" s="33">
        <v>46286</v>
      </c>
      <c r="AH1417" s="55">
        <f t="shared" si="318"/>
        <v>6</v>
      </c>
      <c r="AI1417" s="55" t="str">
        <f t="shared" si="319"/>
        <v>FALSO</v>
      </c>
      <c r="AJ1417" s="55">
        <f t="shared" si="320"/>
        <v>0</v>
      </c>
      <c r="AK1417" s="93" t="str">
        <f t="shared" si="321"/>
        <v/>
      </c>
      <c r="AL1417" s="96" t="str">
        <f t="shared" si="322"/>
        <v/>
      </c>
      <c r="AM1417" s="93" t="str">
        <f t="shared" si="323"/>
        <v/>
      </c>
      <c r="AN1417" s="96" t="str">
        <f t="shared" si="324"/>
        <v/>
      </c>
      <c r="AO1417" s="93" t="str">
        <f t="shared" si="325"/>
        <v/>
      </c>
      <c r="AP1417" s="96" t="str">
        <f t="shared" si="326"/>
        <v/>
      </c>
      <c r="AQ1417" s="93" t="str">
        <f t="shared" si="327"/>
        <v/>
      </c>
      <c r="AR1417" s="96" t="str">
        <f t="shared" si="328"/>
        <v/>
      </c>
      <c r="AS1417" s="93" t="str">
        <f t="shared" si="329"/>
        <v/>
      </c>
      <c r="AT1417" s="96" t="str">
        <f t="shared" si="330"/>
        <v/>
      </c>
      <c r="AU1417" s="93" t="str">
        <f t="shared" si="331"/>
        <v/>
      </c>
    </row>
    <row r="1418" spans="1:47" x14ac:dyDescent="0.3">
      <c r="A1418" t="s">
        <v>84</v>
      </c>
      <c r="B1418" s="164" t="s">
        <v>4217</v>
      </c>
      <c r="C1418" t="s">
        <v>4049</v>
      </c>
      <c r="D1418" t="s">
        <v>1152</v>
      </c>
      <c r="E1418" t="s">
        <v>85</v>
      </c>
      <c r="F1418" t="s">
        <v>4050</v>
      </c>
      <c r="H1418" t="s">
        <v>2598</v>
      </c>
      <c r="L1418" t="s">
        <v>87</v>
      </c>
      <c r="P1418" s="33">
        <v>46283.75277777778</v>
      </c>
      <c r="Q1418" s="33">
        <v>46293</v>
      </c>
      <c r="AH1418" s="55" t="str">
        <f t="shared" si="318"/>
        <v/>
      </c>
      <c r="AI1418" s="55" t="str">
        <f t="shared" si="319"/>
        <v>FALSO</v>
      </c>
      <c r="AJ1418" s="55">
        <f t="shared" si="320"/>
        <v>0</v>
      </c>
      <c r="AK1418" s="93" t="str">
        <f t="shared" si="321"/>
        <v/>
      </c>
      <c r="AL1418" s="96" t="str">
        <f t="shared" si="322"/>
        <v/>
      </c>
      <c r="AM1418" s="93" t="str">
        <f t="shared" si="323"/>
        <v/>
      </c>
      <c r="AN1418" s="96" t="str">
        <f t="shared" si="324"/>
        <v/>
      </c>
      <c r="AO1418" s="93" t="str">
        <f t="shared" si="325"/>
        <v/>
      </c>
      <c r="AP1418" s="96" t="str">
        <f t="shared" si="326"/>
        <v/>
      </c>
      <c r="AQ1418" s="93" t="str">
        <f t="shared" si="327"/>
        <v/>
      </c>
      <c r="AR1418" s="96" t="str">
        <f t="shared" si="328"/>
        <v/>
      </c>
      <c r="AS1418" s="93" t="str">
        <f t="shared" si="329"/>
        <v/>
      </c>
      <c r="AT1418" s="96" t="str">
        <f t="shared" si="330"/>
        <v/>
      </c>
      <c r="AU1418" s="93" t="str">
        <f t="shared" si="331"/>
        <v/>
      </c>
    </row>
    <row r="1419" spans="1:47" x14ac:dyDescent="0.3">
      <c r="A1419" t="s">
        <v>84</v>
      </c>
      <c r="B1419" s="164" t="s">
        <v>4218</v>
      </c>
      <c r="C1419" t="s">
        <v>4049</v>
      </c>
      <c r="D1419" t="s">
        <v>1152</v>
      </c>
      <c r="E1419" t="s">
        <v>85</v>
      </c>
      <c r="F1419" t="s">
        <v>4050</v>
      </c>
      <c r="H1419" t="s">
        <v>4219</v>
      </c>
      <c r="L1419" t="s">
        <v>87</v>
      </c>
      <c r="P1419" s="33">
        <v>46283.703472222223</v>
      </c>
      <c r="Q1419" s="33">
        <v>46293</v>
      </c>
      <c r="AH1419" s="55" t="str">
        <f t="shared" si="318"/>
        <v/>
      </c>
      <c r="AI1419" s="55" t="str">
        <f t="shared" si="319"/>
        <v>FALSO</v>
      </c>
      <c r="AJ1419" s="55">
        <f t="shared" si="320"/>
        <v>0</v>
      </c>
      <c r="AK1419" s="93" t="str">
        <f t="shared" si="321"/>
        <v/>
      </c>
      <c r="AL1419" s="96" t="str">
        <f t="shared" si="322"/>
        <v/>
      </c>
      <c r="AM1419" s="93" t="str">
        <f t="shared" si="323"/>
        <v/>
      </c>
      <c r="AN1419" s="96" t="str">
        <f t="shared" si="324"/>
        <v/>
      </c>
      <c r="AO1419" s="93" t="str">
        <f t="shared" si="325"/>
        <v/>
      </c>
      <c r="AP1419" s="96" t="str">
        <f t="shared" si="326"/>
        <v/>
      </c>
      <c r="AQ1419" s="93" t="str">
        <f t="shared" si="327"/>
        <v/>
      </c>
      <c r="AR1419" s="96" t="str">
        <f t="shared" si="328"/>
        <v/>
      </c>
      <c r="AS1419" s="93" t="str">
        <f t="shared" si="329"/>
        <v/>
      </c>
      <c r="AT1419" s="96" t="str">
        <f t="shared" si="330"/>
        <v/>
      </c>
      <c r="AU1419" s="93" t="str">
        <f t="shared" si="331"/>
        <v/>
      </c>
    </row>
    <row r="1420" spans="1:47" x14ac:dyDescent="0.3">
      <c r="A1420" t="s">
        <v>84</v>
      </c>
      <c r="B1420" s="164" t="s">
        <v>4220</v>
      </c>
      <c r="C1420" t="s">
        <v>4049</v>
      </c>
      <c r="D1420" t="s">
        <v>1152</v>
      </c>
      <c r="E1420" t="s">
        <v>85</v>
      </c>
      <c r="F1420" t="s">
        <v>4050</v>
      </c>
      <c r="H1420" t="s">
        <v>2570</v>
      </c>
      <c r="L1420" t="s">
        <v>87</v>
      </c>
      <c r="P1420" s="33">
        <v>46283.626388888886</v>
      </c>
      <c r="Q1420" s="33">
        <v>46293</v>
      </c>
      <c r="AH1420" s="55" t="str">
        <f t="shared" si="318"/>
        <v/>
      </c>
      <c r="AI1420" s="55" t="str">
        <f t="shared" si="319"/>
        <v>FALSO</v>
      </c>
      <c r="AJ1420" s="55">
        <f t="shared" si="320"/>
        <v>0</v>
      </c>
      <c r="AK1420" s="93" t="str">
        <f t="shared" si="321"/>
        <v/>
      </c>
      <c r="AL1420" s="96" t="str">
        <f t="shared" si="322"/>
        <v/>
      </c>
      <c r="AM1420" s="93" t="str">
        <f t="shared" si="323"/>
        <v/>
      </c>
      <c r="AN1420" s="96" t="str">
        <f t="shared" si="324"/>
        <v/>
      </c>
      <c r="AO1420" s="93" t="str">
        <f t="shared" si="325"/>
        <v/>
      </c>
      <c r="AP1420" s="96" t="str">
        <f t="shared" si="326"/>
        <v/>
      </c>
      <c r="AQ1420" s="93" t="str">
        <f t="shared" si="327"/>
        <v/>
      </c>
      <c r="AR1420" s="96" t="str">
        <f t="shared" si="328"/>
        <v/>
      </c>
      <c r="AS1420" s="93" t="str">
        <f t="shared" si="329"/>
        <v/>
      </c>
      <c r="AT1420" s="96" t="str">
        <f t="shared" si="330"/>
        <v/>
      </c>
      <c r="AU1420" s="93" t="str">
        <f t="shared" si="331"/>
        <v/>
      </c>
    </row>
    <row r="1421" spans="1:47" x14ac:dyDescent="0.3">
      <c r="A1421" t="s">
        <v>84</v>
      </c>
      <c r="B1421" s="164" t="s">
        <v>4221</v>
      </c>
      <c r="C1421" t="s">
        <v>4049</v>
      </c>
      <c r="D1421" t="s">
        <v>1152</v>
      </c>
      <c r="E1421" t="s">
        <v>85</v>
      </c>
      <c r="F1421" t="s">
        <v>4050</v>
      </c>
      <c r="H1421" t="s">
        <v>2578</v>
      </c>
      <c r="L1421" t="s">
        <v>87</v>
      </c>
      <c r="P1421" s="33">
        <v>46283.626388888886</v>
      </c>
      <c r="Q1421" s="33">
        <v>46293</v>
      </c>
      <c r="AH1421" s="55" t="str">
        <f t="shared" si="318"/>
        <v/>
      </c>
      <c r="AI1421" s="55" t="str">
        <f t="shared" si="319"/>
        <v>FALSO</v>
      </c>
      <c r="AJ1421" s="55">
        <f t="shared" si="320"/>
        <v>0</v>
      </c>
      <c r="AK1421" s="93" t="str">
        <f t="shared" si="321"/>
        <v/>
      </c>
      <c r="AL1421" s="96" t="str">
        <f t="shared" si="322"/>
        <v/>
      </c>
      <c r="AM1421" s="93" t="str">
        <f t="shared" si="323"/>
        <v/>
      </c>
      <c r="AN1421" s="96" t="str">
        <f t="shared" si="324"/>
        <v/>
      </c>
      <c r="AO1421" s="93" t="str">
        <f t="shared" si="325"/>
        <v/>
      </c>
      <c r="AP1421" s="96" t="str">
        <f t="shared" si="326"/>
        <v/>
      </c>
      <c r="AQ1421" s="93" t="str">
        <f t="shared" si="327"/>
        <v/>
      </c>
      <c r="AR1421" s="96" t="str">
        <f t="shared" si="328"/>
        <v/>
      </c>
      <c r="AS1421" s="93" t="str">
        <f t="shared" si="329"/>
        <v/>
      </c>
      <c r="AT1421" s="96" t="str">
        <f t="shared" si="330"/>
        <v/>
      </c>
      <c r="AU1421" s="93" t="str">
        <f t="shared" si="331"/>
        <v/>
      </c>
    </row>
    <row r="1422" spans="1:47" x14ac:dyDescent="0.3">
      <c r="A1422" t="s">
        <v>84</v>
      </c>
      <c r="B1422" s="164" t="s">
        <v>4222</v>
      </c>
      <c r="C1422" t="s">
        <v>4062</v>
      </c>
      <c r="D1422" t="s">
        <v>1152</v>
      </c>
      <c r="E1422" t="s">
        <v>90</v>
      </c>
      <c r="F1422" t="s">
        <v>4063</v>
      </c>
      <c r="H1422" t="s">
        <v>2495</v>
      </c>
      <c r="L1422" t="s">
        <v>91</v>
      </c>
      <c r="O1422" t="s">
        <v>135</v>
      </c>
      <c r="P1422" s="33">
        <v>46283.625694444447</v>
      </c>
      <c r="Q1422" s="33">
        <v>46279</v>
      </c>
      <c r="R1422" s="33">
        <v>46288</v>
      </c>
      <c r="AH1422" s="55" t="str">
        <f t="shared" si="318"/>
        <v/>
      </c>
      <c r="AI1422" s="55" t="str">
        <f t="shared" si="319"/>
        <v>FALSO</v>
      </c>
      <c r="AJ1422" s="55">
        <f t="shared" si="320"/>
        <v>0</v>
      </c>
      <c r="AK1422" s="93" t="str">
        <f t="shared" si="321"/>
        <v/>
      </c>
      <c r="AL1422" s="96" t="str">
        <f t="shared" si="322"/>
        <v/>
      </c>
      <c r="AM1422" s="93" t="str">
        <f t="shared" si="323"/>
        <v/>
      </c>
      <c r="AN1422" s="96" t="str">
        <f t="shared" si="324"/>
        <v/>
      </c>
      <c r="AO1422" s="93" t="str">
        <f t="shared" si="325"/>
        <v/>
      </c>
      <c r="AP1422" s="96" t="str">
        <f t="shared" si="326"/>
        <v/>
      </c>
      <c r="AQ1422" s="93" t="str">
        <f t="shared" si="327"/>
        <v/>
      </c>
      <c r="AR1422" s="96" t="str">
        <f t="shared" si="328"/>
        <v/>
      </c>
      <c r="AS1422" s="93" t="str">
        <f t="shared" si="329"/>
        <v/>
      </c>
      <c r="AT1422" s="96" t="str">
        <f t="shared" si="330"/>
        <v/>
      </c>
      <c r="AU1422" s="93" t="str">
        <f t="shared" si="331"/>
        <v/>
      </c>
    </row>
    <row r="1423" spans="1:47" x14ac:dyDescent="0.3">
      <c r="A1423" t="s">
        <v>84</v>
      </c>
      <c r="B1423" s="164" t="s">
        <v>4223</v>
      </c>
      <c r="C1423" t="s">
        <v>4049</v>
      </c>
      <c r="D1423" t="s">
        <v>1152</v>
      </c>
      <c r="E1423" t="s">
        <v>85</v>
      </c>
      <c r="F1423" t="s">
        <v>4050</v>
      </c>
      <c r="H1423" t="s">
        <v>2572</v>
      </c>
      <c r="L1423" t="s">
        <v>87</v>
      </c>
      <c r="P1423" s="33">
        <v>46283.625694444447</v>
      </c>
      <c r="Q1423" s="33">
        <v>46293</v>
      </c>
      <c r="AH1423" s="55" t="str">
        <f t="shared" si="318"/>
        <v/>
      </c>
      <c r="AI1423" s="55" t="str">
        <f t="shared" si="319"/>
        <v>FALSO</v>
      </c>
      <c r="AJ1423" s="55">
        <f t="shared" si="320"/>
        <v>0</v>
      </c>
      <c r="AK1423" s="93" t="str">
        <f t="shared" si="321"/>
        <v/>
      </c>
      <c r="AL1423" s="96" t="str">
        <f t="shared" si="322"/>
        <v/>
      </c>
      <c r="AM1423" s="93" t="str">
        <f t="shared" si="323"/>
        <v/>
      </c>
      <c r="AN1423" s="96" t="str">
        <f t="shared" si="324"/>
        <v/>
      </c>
      <c r="AO1423" s="93" t="str">
        <f t="shared" si="325"/>
        <v/>
      </c>
      <c r="AP1423" s="96" t="str">
        <f t="shared" si="326"/>
        <v/>
      </c>
      <c r="AQ1423" s="93" t="str">
        <f t="shared" si="327"/>
        <v/>
      </c>
      <c r="AR1423" s="96" t="str">
        <f t="shared" si="328"/>
        <v/>
      </c>
      <c r="AS1423" s="93" t="str">
        <f t="shared" si="329"/>
        <v/>
      </c>
      <c r="AT1423" s="96" t="str">
        <f t="shared" si="330"/>
        <v/>
      </c>
      <c r="AU1423" s="93" t="str">
        <f t="shared" si="331"/>
        <v/>
      </c>
    </row>
    <row r="1424" spans="1:47" x14ac:dyDescent="0.3">
      <c r="A1424" t="s">
        <v>84</v>
      </c>
      <c r="B1424" s="164" t="s">
        <v>4224</v>
      </c>
      <c r="C1424" t="s">
        <v>4062</v>
      </c>
      <c r="D1424" t="s">
        <v>1152</v>
      </c>
      <c r="E1424" t="s">
        <v>90</v>
      </c>
      <c r="F1424" t="s">
        <v>4063</v>
      </c>
      <c r="H1424" t="s">
        <v>2495</v>
      </c>
      <c r="L1424" t="s">
        <v>91</v>
      </c>
      <c r="O1424" t="s">
        <v>135</v>
      </c>
      <c r="P1424" s="33">
        <v>46283.422222222223</v>
      </c>
      <c r="Q1424" s="33">
        <v>46279</v>
      </c>
      <c r="R1424" s="33">
        <v>46283</v>
      </c>
      <c r="AH1424" s="55" t="str">
        <f t="shared" si="318"/>
        <v/>
      </c>
      <c r="AI1424" s="55" t="str">
        <f t="shared" si="319"/>
        <v>FALSO</v>
      </c>
      <c r="AJ1424" s="55">
        <f t="shared" si="320"/>
        <v>0</v>
      </c>
      <c r="AK1424" s="93" t="str">
        <f t="shared" si="321"/>
        <v/>
      </c>
      <c r="AL1424" s="96" t="str">
        <f t="shared" si="322"/>
        <v/>
      </c>
      <c r="AM1424" s="93" t="str">
        <f t="shared" si="323"/>
        <v/>
      </c>
      <c r="AN1424" s="96" t="str">
        <f t="shared" si="324"/>
        <v/>
      </c>
      <c r="AO1424" s="93" t="str">
        <f t="shared" si="325"/>
        <v/>
      </c>
      <c r="AP1424" s="96" t="str">
        <f t="shared" si="326"/>
        <v/>
      </c>
      <c r="AQ1424" s="93" t="str">
        <f t="shared" si="327"/>
        <v/>
      </c>
      <c r="AR1424" s="96" t="str">
        <f t="shared" si="328"/>
        <v/>
      </c>
      <c r="AS1424" s="93" t="str">
        <f t="shared" si="329"/>
        <v/>
      </c>
      <c r="AT1424" s="96" t="str">
        <f t="shared" si="330"/>
        <v/>
      </c>
      <c r="AU1424" s="93" t="str">
        <f t="shared" si="331"/>
        <v/>
      </c>
    </row>
    <row r="1425" spans="1:47" x14ac:dyDescent="0.3">
      <c r="A1425" t="s">
        <v>84</v>
      </c>
      <c r="B1425" s="164" t="s">
        <v>4225</v>
      </c>
      <c r="C1425" t="s">
        <v>4049</v>
      </c>
      <c r="D1425" t="s">
        <v>1152</v>
      </c>
      <c r="E1425" t="s">
        <v>85</v>
      </c>
      <c r="F1425" t="s">
        <v>4050</v>
      </c>
      <c r="H1425" t="s">
        <v>2565</v>
      </c>
      <c r="L1425" t="s">
        <v>87</v>
      </c>
      <c r="P1425" s="33">
        <v>46283.419444444444</v>
      </c>
      <c r="Q1425" s="33">
        <v>46293</v>
      </c>
      <c r="AH1425" s="55" t="str">
        <f t="shared" si="318"/>
        <v/>
      </c>
      <c r="AI1425" s="55" t="str">
        <f t="shared" si="319"/>
        <v>FALSO</v>
      </c>
      <c r="AJ1425" s="55">
        <f t="shared" si="320"/>
        <v>0</v>
      </c>
      <c r="AK1425" s="93" t="str">
        <f t="shared" si="321"/>
        <v/>
      </c>
      <c r="AL1425" s="96" t="str">
        <f t="shared" si="322"/>
        <v/>
      </c>
      <c r="AM1425" s="93" t="str">
        <f t="shared" si="323"/>
        <v/>
      </c>
      <c r="AN1425" s="96" t="str">
        <f t="shared" si="324"/>
        <v/>
      </c>
      <c r="AO1425" s="93" t="str">
        <f t="shared" si="325"/>
        <v/>
      </c>
      <c r="AP1425" s="96" t="str">
        <f t="shared" si="326"/>
        <v/>
      </c>
      <c r="AQ1425" s="93" t="str">
        <f t="shared" si="327"/>
        <v/>
      </c>
      <c r="AR1425" s="96" t="str">
        <f t="shared" si="328"/>
        <v/>
      </c>
      <c r="AS1425" s="93" t="str">
        <f t="shared" si="329"/>
        <v/>
      </c>
      <c r="AT1425" s="96" t="str">
        <f t="shared" si="330"/>
        <v/>
      </c>
      <c r="AU1425" s="93" t="str">
        <f t="shared" si="331"/>
        <v/>
      </c>
    </row>
    <row r="1426" spans="1:47" x14ac:dyDescent="0.3">
      <c r="A1426" t="s">
        <v>84</v>
      </c>
      <c r="B1426" s="164" t="s">
        <v>4226</v>
      </c>
      <c r="C1426" t="s">
        <v>4049</v>
      </c>
      <c r="D1426" t="s">
        <v>1152</v>
      </c>
      <c r="E1426" t="s">
        <v>85</v>
      </c>
      <c r="F1426" t="s">
        <v>4050</v>
      </c>
      <c r="H1426" t="s">
        <v>4227</v>
      </c>
      <c r="L1426" t="s">
        <v>87</v>
      </c>
      <c r="P1426" s="33">
        <v>46283.386111111111</v>
      </c>
      <c r="Q1426" s="33">
        <v>46293</v>
      </c>
      <c r="AH1426" s="55" t="str">
        <f t="shared" si="318"/>
        <v/>
      </c>
      <c r="AI1426" s="55" t="str">
        <f t="shared" si="319"/>
        <v>FALSO</v>
      </c>
      <c r="AJ1426" s="55">
        <f t="shared" si="320"/>
        <v>0</v>
      </c>
      <c r="AK1426" s="93" t="str">
        <f t="shared" si="321"/>
        <v/>
      </c>
      <c r="AL1426" s="96" t="str">
        <f t="shared" si="322"/>
        <v/>
      </c>
      <c r="AM1426" s="93" t="str">
        <f t="shared" si="323"/>
        <v/>
      </c>
      <c r="AN1426" s="96" t="str">
        <f t="shared" si="324"/>
        <v/>
      </c>
      <c r="AO1426" s="93" t="str">
        <f t="shared" si="325"/>
        <v/>
      </c>
      <c r="AP1426" s="96" t="str">
        <f t="shared" si="326"/>
        <v/>
      </c>
      <c r="AQ1426" s="93" t="str">
        <f t="shared" si="327"/>
        <v/>
      </c>
      <c r="AR1426" s="96" t="str">
        <f t="shared" si="328"/>
        <v/>
      </c>
      <c r="AS1426" s="93" t="str">
        <f t="shared" si="329"/>
        <v/>
      </c>
      <c r="AT1426" s="96" t="str">
        <f t="shared" si="330"/>
        <v/>
      </c>
      <c r="AU1426" s="93" t="str">
        <f t="shared" si="331"/>
        <v/>
      </c>
    </row>
    <row r="1427" spans="1:47" x14ac:dyDescent="0.3">
      <c r="A1427" t="s">
        <v>84</v>
      </c>
      <c r="B1427" s="164" t="s">
        <v>4228</v>
      </c>
      <c r="C1427" t="s">
        <v>4049</v>
      </c>
      <c r="D1427" t="s">
        <v>1152</v>
      </c>
      <c r="E1427" t="s">
        <v>85</v>
      </c>
      <c r="F1427" t="s">
        <v>4050</v>
      </c>
      <c r="H1427" t="s">
        <v>4229</v>
      </c>
      <c r="L1427" t="s">
        <v>87</v>
      </c>
      <c r="P1427" s="33">
        <v>46283.377083333333</v>
      </c>
      <c r="Q1427" s="33">
        <v>46293</v>
      </c>
      <c r="AH1427" s="55" t="str">
        <f t="shared" si="318"/>
        <v/>
      </c>
      <c r="AI1427" s="55" t="str">
        <f t="shared" si="319"/>
        <v>FALSO</v>
      </c>
      <c r="AJ1427" s="55">
        <f t="shared" si="320"/>
        <v>0</v>
      </c>
      <c r="AK1427" s="93" t="str">
        <f t="shared" si="321"/>
        <v/>
      </c>
      <c r="AL1427" s="96" t="str">
        <f t="shared" si="322"/>
        <v/>
      </c>
      <c r="AM1427" s="93" t="str">
        <f t="shared" si="323"/>
        <v/>
      </c>
      <c r="AN1427" s="96" t="str">
        <f t="shared" si="324"/>
        <v/>
      </c>
      <c r="AO1427" s="93" t="str">
        <f t="shared" si="325"/>
        <v/>
      </c>
      <c r="AP1427" s="96" t="str">
        <f t="shared" si="326"/>
        <v/>
      </c>
      <c r="AQ1427" s="93" t="str">
        <f t="shared" si="327"/>
        <v/>
      </c>
      <c r="AR1427" s="96" t="str">
        <f t="shared" si="328"/>
        <v/>
      </c>
      <c r="AS1427" s="93" t="str">
        <f t="shared" si="329"/>
        <v/>
      </c>
      <c r="AT1427" s="96" t="str">
        <f t="shared" si="330"/>
        <v/>
      </c>
      <c r="AU1427" s="93" t="str">
        <f t="shared" si="331"/>
        <v/>
      </c>
    </row>
    <row r="1428" spans="1:47" x14ac:dyDescent="0.3">
      <c r="A1428" t="s">
        <v>95</v>
      </c>
      <c r="B1428" s="164" t="s">
        <v>4230</v>
      </c>
      <c r="C1428" t="s">
        <v>4062</v>
      </c>
      <c r="D1428" t="s">
        <v>1152</v>
      </c>
      <c r="E1428" t="s">
        <v>90</v>
      </c>
      <c r="F1428" t="s">
        <v>4063</v>
      </c>
      <c r="G1428">
        <v>3</v>
      </c>
      <c r="H1428" t="s">
        <v>4231</v>
      </c>
      <c r="I1428">
        <v>3</v>
      </c>
      <c r="J1428">
        <v>68400</v>
      </c>
      <c r="L1428" t="s">
        <v>91</v>
      </c>
      <c r="N1428" t="s">
        <v>99</v>
      </c>
      <c r="O1428" t="s">
        <v>94</v>
      </c>
      <c r="P1428" s="33">
        <v>46282.744444444441</v>
      </c>
      <c r="Q1428" s="33">
        <v>46279</v>
      </c>
      <c r="R1428" s="33">
        <v>46289</v>
      </c>
      <c r="S1428" s="33">
        <v>46290</v>
      </c>
      <c r="T1428" s="33">
        <v>46290</v>
      </c>
      <c r="U1428" s="33">
        <v>46290</v>
      </c>
      <c r="V1428" s="33">
        <v>46290</v>
      </c>
      <c r="Y1428">
        <v>1</v>
      </c>
      <c r="AB1428">
        <v>6</v>
      </c>
      <c r="AH1428" s="55">
        <f t="shared" si="318"/>
        <v>19</v>
      </c>
      <c r="AI1428" s="55" t="str">
        <f t="shared" si="319"/>
        <v>FALSO</v>
      </c>
      <c r="AJ1428" s="55">
        <f t="shared" si="320"/>
        <v>0</v>
      </c>
      <c r="AK1428" s="93">
        <f t="shared" si="321"/>
        <v>-5</v>
      </c>
      <c r="AL1428" s="96" t="str">
        <f t="shared" si="322"/>
        <v/>
      </c>
      <c r="AM1428" s="93">
        <f t="shared" si="323"/>
        <v>1</v>
      </c>
      <c r="AN1428" s="96" t="b">
        <f t="shared" si="324"/>
        <v>1</v>
      </c>
      <c r="AO1428" s="93">
        <f t="shared" si="325"/>
        <v>1</v>
      </c>
      <c r="AP1428" s="96" t="str">
        <f t="shared" si="326"/>
        <v/>
      </c>
      <c r="AQ1428" s="93" t="str">
        <f t="shared" si="327"/>
        <v/>
      </c>
      <c r="AR1428" s="96" t="str">
        <f t="shared" si="328"/>
        <v/>
      </c>
      <c r="AS1428" s="93" t="str">
        <f t="shared" si="329"/>
        <v/>
      </c>
      <c r="AT1428" s="96" t="b">
        <f t="shared" si="330"/>
        <v>1</v>
      </c>
      <c r="AU1428" s="93" t="str">
        <f t="shared" si="331"/>
        <v/>
      </c>
    </row>
    <row r="1429" spans="1:47" x14ac:dyDescent="0.3">
      <c r="A1429" t="s">
        <v>84</v>
      </c>
      <c r="B1429" s="164" t="s">
        <v>4232</v>
      </c>
      <c r="C1429" t="s">
        <v>4049</v>
      </c>
      <c r="D1429" t="s">
        <v>1152</v>
      </c>
      <c r="E1429" t="s">
        <v>90</v>
      </c>
      <c r="F1429" t="s">
        <v>4063</v>
      </c>
      <c r="H1429" t="s">
        <v>4233</v>
      </c>
      <c r="L1429" t="s">
        <v>91</v>
      </c>
      <c r="O1429" t="s">
        <v>94</v>
      </c>
      <c r="P1429" s="33">
        <v>46282.711805555555</v>
      </c>
      <c r="Q1429" s="33">
        <v>46293</v>
      </c>
      <c r="R1429" s="33">
        <v>46288</v>
      </c>
      <c r="S1429" s="33">
        <v>46288</v>
      </c>
      <c r="AH1429" s="55" t="str">
        <f t="shared" si="318"/>
        <v/>
      </c>
      <c r="AI1429" s="55" t="str">
        <f t="shared" si="319"/>
        <v>FALSO</v>
      </c>
      <c r="AJ1429" s="55">
        <f t="shared" si="320"/>
        <v>0</v>
      </c>
      <c r="AK1429" s="93" t="str">
        <f t="shared" si="321"/>
        <v/>
      </c>
      <c r="AL1429" s="96" t="str">
        <f t="shared" si="322"/>
        <v/>
      </c>
      <c r="AM1429" s="93" t="str">
        <f t="shared" si="323"/>
        <v/>
      </c>
      <c r="AN1429" s="96" t="str">
        <f t="shared" si="324"/>
        <v/>
      </c>
      <c r="AO1429" s="93" t="str">
        <f t="shared" si="325"/>
        <v/>
      </c>
      <c r="AP1429" s="96" t="str">
        <f t="shared" si="326"/>
        <v/>
      </c>
      <c r="AQ1429" s="93" t="str">
        <f t="shared" si="327"/>
        <v/>
      </c>
      <c r="AR1429" s="96" t="str">
        <f t="shared" si="328"/>
        <v/>
      </c>
      <c r="AS1429" s="93" t="str">
        <f t="shared" si="329"/>
        <v/>
      </c>
      <c r="AT1429" s="96" t="str">
        <f t="shared" si="330"/>
        <v/>
      </c>
      <c r="AU1429" s="93" t="str">
        <f t="shared" si="331"/>
        <v/>
      </c>
    </row>
    <row r="1430" spans="1:47" x14ac:dyDescent="0.3">
      <c r="A1430" t="s">
        <v>84</v>
      </c>
      <c r="B1430" s="164" t="s">
        <v>4234</v>
      </c>
      <c r="C1430" t="s">
        <v>4049</v>
      </c>
      <c r="D1430" t="s">
        <v>1152</v>
      </c>
      <c r="E1430" t="s">
        <v>85</v>
      </c>
      <c r="F1430" t="s">
        <v>4050</v>
      </c>
      <c r="H1430" t="s">
        <v>4235</v>
      </c>
      <c r="L1430" t="s">
        <v>87</v>
      </c>
      <c r="P1430" s="33">
        <v>46282.630555555559</v>
      </c>
      <c r="Q1430" s="33">
        <v>46293</v>
      </c>
      <c r="AH1430" s="55" t="str">
        <f t="shared" si="318"/>
        <v/>
      </c>
      <c r="AI1430" s="55" t="str">
        <f t="shared" si="319"/>
        <v>FALSO</v>
      </c>
      <c r="AJ1430" s="55">
        <f t="shared" si="320"/>
        <v>0</v>
      </c>
      <c r="AK1430" s="93" t="str">
        <f t="shared" si="321"/>
        <v/>
      </c>
      <c r="AL1430" s="96" t="str">
        <f t="shared" si="322"/>
        <v/>
      </c>
      <c r="AM1430" s="93" t="str">
        <f t="shared" si="323"/>
        <v/>
      </c>
      <c r="AN1430" s="96" t="str">
        <f t="shared" si="324"/>
        <v/>
      </c>
      <c r="AO1430" s="93" t="str">
        <f t="shared" si="325"/>
        <v/>
      </c>
      <c r="AP1430" s="96" t="str">
        <f t="shared" si="326"/>
        <v/>
      </c>
      <c r="AQ1430" s="93" t="str">
        <f t="shared" si="327"/>
        <v/>
      </c>
      <c r="AR1430" s="96" t="str">
        <f t="shared" si="328"/>
        <v/>
      </c>
      <c r="AS1430" s="93" t="str">
        <f t="shared" si="329"/>
        <v/>
      </c>
      <c r="AT1430" s="96" t="str">
        <f t="shared" si="330"/>
        <v/>
      </c>
      <c r="AU1430" s="93" t="str">
        <f t="shared" si="331"/>
        <v/>
      </c>
    </row>
    <row r="1431" spans="1:47" x14ac:dyDescent="0.3">
      <c r="A1431" t="s">
        <v>84</v>
      </c>
      <c r="B1431" s="164" t="s">
        <v>4236</v>
      </c>
      <c r="C1431" t="s">
        <v>4062</v>
      </c>
      <c r="D1431" t="s">
        <v>1152</v>
      </c>
      <c r="E1431" t="s">
        <v>90</v>
      </c>
      <c r="F1431" t="s">
        <v>4063</v>
      </c>
      <c r="H1431" t="s">
        <v>4237</v>
      </c>
      <c r="L1431" t="s">
        <v>91</v>
      </c>
      <c r="O1431" t="s">
        <v>135</v>
      </c>
      <c r="P1431" s="33">
        <v>46282.49722222222</v>
      </c>
      <c r="Q1431" s="33">
        <v>46279</v>
      </c>
      <c r="R1431" s="33">
        <v>46282</v>
      </c>
      <c r="AH1431" s="55" t="str">
        <f t="shared" si="318"/>
        <v/>
      </c>
      <c r="AI1431" s="55" t="str">
        <f t="shared" si="319"/>
        <v>FALSO</v>
      </c>
      <c r="AJ1431" s="55">
        <f t="shared" si="320"/>
        <v>0</v>
      </c>
      <c r="AK1431" s="93" t="str">
        <f t="shared" si="321"/>
        <v/>
      </c>
      <c r="AL1431" s="96" t="str">
        <f t="shared" si="322"/>
        <v/>
      </c>
      <c r="AM1431" s="93" t="str">
        <f t="shared" si="323"/>
        <v/>
      </c>
      <c r="AN1431" s="96" t="str">
        <f t="shared" si="324"/>
        <v/>
      </c>
      <c r="AO1431" s="93" t="str">
        <f t="shared" si="325"/>
        <v/>
      </c>
      <c r="AP1431" s="96" t="str">
        <f t="shared" si="326"/>
        <v/>
      </c>
      <c r="AQ1431" s="93" t="str">
        <f t="shared" si="327"/>
        <v/>
      </c>
      <c r="AR1431" s="96" t="str">
        <f t="shared" si="328"/>
        <v/>
      </c>
      <c r="AS1431" s="93" t="str">
        <f t="shared" si="329"/>
        <v/>
      </c>
      <c r="AT1431" s="96" t="str">
        <f t="shared" si="330"/>
        <v/>
      </c>
      <c r="AU1431" s="93" t="str">
        <f t="shared" si="331"/>
        <v/>
      </c>
    </row>
    <row r="1432" spans="1:47" x14ac:dyDescent="0.3">
      <c r="A1432" t="s">
        <v>84</v>
      </c>
      <c r="B1432" s="164" t="s">
        <v>4238</v>
      </c>
      <c r="C1432" t="s">
        <v>4049</v>
      </c>
      <c r="D1432" t="s">
        <v>1152</v>
      </c>
      <c r="E1432" t="s">
        <v>85</v>
      </c>
      <c r="F1432" t="s">
        <v>4050</v>
      </c>
      <c r="H1432" t="s">
        <v>2843</v>
      </c>
      <c r="L1432" t="s">
        <v>87</v>
      </c>
      <c r="P1432" s="33">
        <v>46282.494444444441</v>
      </c>
      <c r="Q1432" s="33">
        <v>46293</v>
      </c>
      <c r="AH1432" s="55" t="str">
        <f t="shared" si="318"/>
        <v/>
      </c>
      <c r="AI1432" s="55" t="str">
        <f t="shared" si="319"/>
        <v>FALSO</v>
      </c>
      <c r="AJ1432" s="55">
        <f t="shared" si="320"/>
        <v>0</v>
      </c>
      <c r="AK1432" s="93" t="str">
        <f t="shared" si="321"/>
        <v/>
      </c>
      <c r="AL1432" s="96" t="str">
        <f t="shared" si="322"/>
        <v/>
      </c>
      <c r="AM1432" s="93" t="str">
        <f t="shared" si="323"/>
        <v/>
      </c>
      <c r="AN1432" s="96" t="str">
        <f t="shared" si="324"/>
        <v/>
      </c>
      <c r="AO1432" s="93" t="str">
        <f t="shared" si="325"/>
        <v/>
      </c>
      <c r="AP1432" s="96" t="str">
        <f t="shared" si="326"/>
        <v/>
      </c>
      <c r="AQ1432" s="93" t="str">
        <f t="shared" si="327"/>
        <v/>
      </c>
      <c r="AR1432" s="96" t="str">
        <f t="shared" si="328"/>
        <v/>
      </c>
      <c r="AS1432" s="93" t="str">
        <f t="shared" si="329"/>
        <v/>
      </c>
      <c r="AT1432" s="96" t="str">
        <f t="shared" si="330"/>
        <v/>
      </c>
      <c r="AU1432" s="93" t="str">
        <f t="shared" si="331"/>
        <v/>
      </c>
    </row>
    <row r="1433" spans="1:47" x14ac:dyDescent="0.3">
      <c r="A1433" t="s">
        <v>84</v>
      </c>
      <c r="B1433" s="164" t="s">
        <v>4239</v>
      </c>
      <c r="C1433" t="s">
        <v>4062</v>
      </c>
      <c r="D1433" t="s">
        <v>1152</v>
      </c>
      <c r="E1433" t="s">
        <v>90</v>
      </c>
      <c r="F1433" t="s">
        <v>4063</v>
      </c>
      <c r="H1433" t="s">
        <v>4240</v>
      </c>
      <c r="L1433" t="s">
        <v>91</v>
      </c>
      <c r="O1433" t="s">
        <v>135</v>
      </c>
      <c r="P1433" s="33">
        <v>46282.493750000001</v>
      </c>
      <c r="Q1433" s="33">
        <v>46279</v>
      </c>
      <c r="R1433" s="33">
        <v>46286</v>
      </c>
      <c r="AH1433" s="55" t="str">
        <f t="shared" si="318"/>
        <v/>
      </c>
      <c r="AI1433" s="55" t="str">
        <f t="shared" si="319"/>
        <v>FALSO</v>
      </c>
      <c r="AJ1433" s="55">
        <f t="shared" si="320"/>
        <v>0</v>
      </c>
      <c r="AK1433" s="93" t="str">
        <f t="shared" si="321"/>
        <v/>
      </c>
      <c r="AL1433" s="96" t="str">
        <f t="shared" si="322"/>
        <v/>
      </c>
      <c r="AM1433" s="93" t="str">
        <f t="shared" si="323"/>
        <v/>
      </c>
      <c r="AN1433" s="96" t="str">
        <f t="shared" si="324"/>
        <v/>
      </c>
      <c r="AO1433" s="93" t="str">
        <f t="shared" si="325"/>
        <v/>
      </c>
      <c r="AP1433" s="96" t="str">
        <f t="shared" si="326"/>
        <v/>
      </c>
      <c r="AQ1433" s="93" t="str">
        <f t="shared" si="327"/>
        <v/>
      </c>
      <c r="AR1433" s="96" t="str">
        <f t="shared" si="328"/>
        <v/>
      </c>
      <c r="AS1433" s="93" t="str">
        <f t="shared" si="329"/>
        <v/>
      </c>
      <c r="AT1433" s="96" t="str">
        <f t="shared" si="330"/>
        <v/>
      </c>
      <c r="AU1433" s="93" t="str">
        <f t="shared" si="331"/>
        <v/>
      </c>
    </row>
    <row r="1434" spans="1:47" x14ac:dyDescent="0.3">
      <c r="A1434" t="s">
        <v>84</v>
      </c>
      <c r="B1434" s="164" t="s">
        <v>4241</v>
      </c>
      <c r="C1434" t="s">
        <v>4062</v>
      </c>
      <c r="D1434" t="s">
        <v>1152</v>
      </c>
      <c r="E1434" t="s">
        <v>90</v>
      </c>
      <c r="F1434" t="s">
        <v>4063</v>
      </c>
      <c r="H1434" t="s">
        <v>4242</v>
      </c>
      <c r="L1434" t="s">
        <v>91</v>
      </c>
      <c r="O1434" t="s">
        <v>135</v>
      </c>
      <c r="P1434" s="33">
        <v>46282.469444444447</v>
      </c>
      <c r="Q1434" s="33">
        <v>46279</v>
      </c>
      <c r="R1434" s="33">
        <v>46286</v>
      </c>
      <c r="AH1434" s="55" t="str">
        <f t="shared" si="318"/>
        <v/>
      </c>
      <c r="AI1434" s="55" t="str">
        <f t="shared" si="319"/>
        <v>FALSO</v>
      </c>
      <c r="AJ1434" s="55">
        <f t="shared" si="320"/>
        <v>0</v>
      </c>
      <c r="AK1434" s="93" t="str">
        <f t="shared" si="321"/>
        <v/>
      </c>
      <c r="AL1434" s="96" t="str">
        <f t="shared" si="322"/>
        <v/>
      </c>
      <c r="AM1434" s="93" t="str">
        <f t="shared" si="323"/>
        <v/>
      </c>
      <c r="AN1434" s="96" t="str">
        <f t="shared" si="324"/>
        <v/>
      </c>
      <c r="AO1434" s="93" t="str">
        <f t="shared" si="325"/>
        <v/>
      </c>
      <c r="AP1434" s="96" t="str">
        <f t="shared" si="326"/>
        <v/>
      </c>
      <c r="AQ1434" s="93" t="str">
        <f t="shared" si="327"/>
        <v/>
      </c>
      <c r="AR1434" s="96" t="str">
        <f t="shared" si="328"/>
        <v/>
      </c>
      <c r="AS1434" s="93" t="str">
        <f t="shared" si="329"/>
        <v/>
      </c>
      <c r="AT1434" s="96" t="str">
        <f t="shared" si="330"/>
        <v/>
      </c>
      <c r="AU1434" s="93" t="str">
        <f t="shared" si="331"/>
        <v/>
      </c>
    </row>
    <row r="1435" spans="1:47" x14ac:dyDescent="0.3">
      <c r="A1435" t="s">
        <v>104</v>
      </c>
      <c r="B1435" s="164" t="s">
        <v>4243</v>
      </c>
      <c r="C1435" t="s">
        <v>4049</v>
      </c>
      <c r="D1435" t="s">
        <v>1152</v>
      </c>
      <c r="E1435" t="s">
        <v>94</v>
      </c>
      <c r="F1435" t="s">
        <v>4050</v>
      </c>
      <c r="H1435" t="s">
        <v>4244</v>
      </c>
      <c r="L1435" t="s">
        <v>91</v>
      </c>
      <c r="P1435" s="33">
        <v>46282.45</v>
      </c>
      <c r="Q1435" s="33">
        <v>46293</v>
      </c>
      <c r="R1435" s="33">
        <v>46282</v>
      </c>
      <c r="S1435" s="33">
        <v>46282</v>
      </c>
      <c r="T1435" s="33">
        <v>46282</v>
      </c>
      <c r="Y1435">
        <v>1</v>
      </c>
      <c r="AH1435" s="55" t="str">
        <f t="shared" si="318"/>
        <v/>
      </c>
      <c r="AI1435" s="55" t="str">
        <f t="shared" si="319"/>
        <v>FALSO</v>
      </c>
      <c r="AJ1435" s="55">
        <f t="shared" si="320"/>
        <v>0</v>
      </c>
      <c r="AK1435" s="93">
        <f t="shared" si="321"/>
        <v>7</v>
      </c>
      <c r="AL1435" s="96" t="str">
        <f t="shared" si="322"/>
        <v/>
      </c>
      <c r="AM1435" s="93">
        <f t="shared" si="323"/>
        <v>1</v>
      </c>
      <c r="AN1435" s="96" t="b">
        <f t="shared" si="324"/>
        <v>1</v>
      </c>
      <c r="AO1435" s="93" t="str">
        <f t="shared" si="325"/>
        <v/>
      </c>
      <c r="AP1435" s="96" t="str">
        <f t="shared" si="326"/>
        <v/>
      </c>
      <c r="AQ1435" s="93" t="str">
        <f t="shared" si="327"/>
        <v/>
      </c>
      <c r="AR1435" s="96" t="str">
        <f t="shared" si="328"/>
        <v/>
      </c>
      <c r="AS1435" s="93" t="str">
        <f t="shared" si="329"/>
        <v/>
      </c>
      <c r="AT1435" s="96" t="b">
        <f t="shared" si="330"/>
        <v>1</v>
      </c>
      <c r="AU1435" s="93" t="str">
        <f t="shared" si="331"/>
        <v/>
      </c>
    </row>
    <row r="1436" spans="1:47" x14ac:dyDescent="0.3">
      <c r="A1436" t="s">
        <v>84</v>
      </c>
      <c r="B1436" s="164" t="s">
        <v>4245</v>
      </c>
      <c r="C1436" t="s">
        <v>4062</v>
      </c>
      <c r="D1436" t="s">
        <v>1152</v>
      </c>
      <c r="E1436" t="s">
        <v>90</v>
      </c>
      <c r="F1436" t="s">
        <v>4063</v>
      </c>
      <c r="H1436" t="s">
        <v>2586</v>
      </c>
      <c r="L1436" t="s">
        <v>91</v>
      </c>
      <c r="O1436" t="s">
        <v>135</v>
      </c>
      <c r="P1436" s="33">
        <v>46282.433333333334</v>
      </c>
      <c r="Q1436" s="33">
        <v>46279</v>
      </c>
      <c r="R1436" s="33">
        <v>46282</v>
      </c>
      <c r="AH1436" s="55" t="str">
        <f t="shared" si="318"/>
        <v/>
      </c>
      <c r="AI1436" s="55" t="str">
        <f t="shared" si="319"/>
        <v>FALSO</v>
      </c>
      <c r="AJ1436" s="55">
        <f t="shared" si="320"/>
        <v>0</v>
      </c>
      <c r="AK1436" s="93" t="str">
        <f t="shared" si="321"/>
        <v/>
      </c>
      <c r="AL1436" s="96" t="str">
        <f t="shared" si="322"/>
        <v/>
      </c>
      <c r="AM1436" s="93" t="str">
        <f t="shared" si="323"/>
        <v/>
      </c>
      <c r="AN1436" s="96" t="str">
        <f t="shared" si="324"/>
        <v/>
      </c>
      <c r="AO1436" s="93" t="str">
        <f t="shared" si="325"/>
        <v/>
      </c>
      <c r="AP1436" s="96" t="str">
        <f t="shared" si="326"/>
        <v/>
      </c>
      <c r="AQ1436" s="93" t="str">
        <f t="shared" si="327"/>
        <v/>
      </c>
      <c r="AR1436" s="96" t="str">
        <f t="shared" si="328"/>
        <v/>
      </c>
      <c r="AS1436" s="93" t="str">
        <f t="shared" si="329"/>
        <v/>
      </c>
      <c r="AT1436" s="96" t="str">
        <f t="shared" si="330"/>
        <v/>
      </c>
      <c r="AU1436" s="93" t="str">
        <f t="shared" si="331"/>
        <v/>
      </c>
    </row>
    <row r="1437" spans="1:47" x14ac:dyDescent="0.3">
      <c r="A1437" t="s">
        <v>84</v>
      </c>
      <c r="B1437" s="164" t="s">
        <v>4246</v>
      </c>
      <c r="C1437" t="s">
        <v>4049</v>
      </c>
      <c r="D1437" t="s">
        <v>1152</v>
      </c>
      <c r="E1437" t="s">
        <v>85</v>
      </c>
      <c r="F1437" t="s">
        <v>4050</v>
      </c>
      <c r="H1437" t="s">
        <v>4247</v>
      </c>
      <c r="L1437" t="s">
        <v>87</v>
      </c>
      <c r="P1437" s="33">
        <v>46282.378472222219</v>
      </c>
      <c r="Q1437" s="33">
        <v>46293</v>
      </c>
      <c r="AH1437" s="55" t="str">
        <f t="shared" si="318"/>
        <v/>
      </c>
      <c r="AI1437" s="55" t="str">
        <f t="shared" si="319"/>
        <v>FALSO</v>
      </c>
      <c r="AJ1437" s="55">
        <f t="shared" si="320"/>
        <v>0</v>
      </c>
      <c r="AK1437" s="93" t="str">
        <f t="shared" si="321"/>
        <v/>
      </c>
      <c r="AL1437" s="96" t="str">
        <f t="shared" si="322"/>
        <v/>
      </c>
      <c r="AM1437" s="93" t="str">
        <f t="shared" si="323"/>
        <v/>
      </c>
      <c r="AN1437" s="96" t="str">
        <f t="shared" si="324"/>
        <v/>
      </c>
      <c r="AO1437" s="93" t="str">
        <f t="shared" si="325"/>
        <v/>
      </c>
      <c r="AP1437" s="96" t="str">
        <f t="shared" si="326"/>
        <v/>
      </c>
      <c r="AQ1437" s="93" t="str">
        <f t="shared" si="327"/>
        <v/>
      </c>
      <c r="AR1437" s="96" t="str">
        <f t="shared" si="328"/>
        <v/>
      </c>
      <c r="AS1437" s="93" t="str">
        <f t="shared" si="329"/>
        <v/>
      </c>
      <c r="AT1437" s="96" t="str">
        <f t="shared" si="330"/>
        <v/>
      </c>
      <c r="AU1437" s="93" t="str">
        <f t="shared" si="331"/>
        <v/>
      </c>
    </row>
    <row r="1438" spans="1:47" x14ac:dyDescent="0.3">
      <c r="A1438" t="s">
        <v>84</v>
      </c>
      <c r="B1438" s="164" t="s">
        <v>4248</v>
      </c>
      <c r="C1438" t="s">
        <v>4049</v>
      </c>
      <c r="D1438" t="s">
        <v>1152</v>
      </c>
      <c r="E1438" t="s">
        <v>85</v>
      </c>
      <c r="F1438" t="s">
        <v>4050</v>
      </c>
      <c r="H1438" t="s">
        <v>4249</v>
      </c>
      <c r="L1438" t="s">
        <v>87</v>
      </c>
      <c r="P1438" s="33">
        <v>46282.34652777778</v>
      </c>
      <c r="Q1438" s="33">
        <v>46293</v>
      </c>
      <c r="AH1438" s="55" t="str">
        <f t="shared" si="318"/>
        <v/>
      </c>
      <c r="AI1438" s="55" t="str">
        <f t="shared" si="319"/>
        <v>FALSO</v>
      </c>
      <c r="AJ1438" s="55">
        <f t="shared" si="320"/>
        <v>0</v>
      </c>
      <c r="AK1438" s="93" t="str">
        <f t="shared" si="321"/>
        <v/>
      </c>
      <c r="AL1438" s="96" t="str">
        <f t="shared" si="322"/>
        <v/>
      </c>
      <c r="AM1438" s="93" t="str">
        <f t="shared" si="323"/>
        <v/>
      </c>
      <c r="AN1438" s="96" t="str">
        <f t="shared" si="324"/>
        <v/>
      </c>
      <c r="AO1438" s="93" t="str">
        <f t="shared" si="325"/>
        <v/>
      </c>
      <c r="AP1438" s="96" t="str">
        <f t="shared" si="326"/>
        <v/>
      </c>
      <c r="AQ1438" s="93" t="str">
        <f t="shared" si="327"/>
        <v/>
      </c>
      <c r="AR1438" s="96" t="str">
        <f t="shared" si="328"/>
        <v/>
      </c>
      <c r="AS1438" s="93" t="str">
        <f t="shared" si="329"/>
        <v/>
      </c>
      <c r="AT1438" s="96" t="str">
        <f t="shared" si="330"/>
        <v/>
      </c>
      <c r="AU1438" s="93" t="str">
        <f t="shared" si="331"/>
        <v/>
      </c>
    </row>
    <row r="1439" spans="1:47" x14ac:dyDescent="0.3">
      <c r="A1439" t="s">
        <v>84</v>
      </c>
      <c r="B1439" s="164" t="s">
        <v>4250</v>
      </c>
      <c r="C1439" t="s">
        <v>4049</v>
      </c>
      <c r="D1439" t="s">
        <v>1152</v>
      </c>
      <c r="E1439" t="s">
        <v>85</v>
      </c>
      <c r="F1439" t="s">
        <v>4050</v>
      </c>
      <c r="H1439" t="s">
        <v>4251</v>
      </c>
      <c r="L1439" t="s">
        <v>87</v>
      </c>
      <c r="P1439" s="33">
        <v>46282.331944444442</v>
      </c>
      <c r="Q1439" s="33">
        <v>46293</v>
      </c>
      <c r="AH1439" s="55" t="str">
        <f t="shared" si="318"/>
        <v/>
      </c>
      <c r="AI1439" s="55" t="str">
        <f t="shared" si="319"/>
        <v>FALSO</v>
      </c>
      <c r="AJ1439" s="55">
        <f t="shared" si="320"/>
        <v>0</v>
      </c>
      <c r="AK1439" s="93" t="str">
        <f t="shared" si="321"/>
        <v/>
      </c>
      <c r="AL1439" s="96" t="str">
        <f t="shared" si="322"/>
        <v/>
      </c>
      <c r="AM1439" s="93" t="str">
        <f t="shared" si="323"/>
        <v/>
      </c>
      <c r="AN1439" s="96" t="str">
        <f t="shared" si="324"/>
        <v/>
      </c>
      <c r="AO1439" s="93" t="str">
        <f t="shared" si="325"/>
        <v/>
      </c>
      <c r="AP1439" s="96" t="str">
        <f t="shared" si="326"/>
        <v/>
      </c>
      <c r="AQ1439" s="93" t="str">
        <f t="shared" si="327"/>
        <v/>
      </c>
      <c r="AR1439" s="96" t="str">
        <f t="shared" si="328"/>
        <v/>
      </c>
      <c r="AS1439" s="93" t="str">
        <f t="shared" si="329"/>
        <v/>
      </c>
      <c r="AT1439" s="96" t="str">
        <f t="shared" si="330"/>
        <v/>
      </c>
      <c r="AU1439" s="93" t="str">
        <f t="shared" si="331"/>
        <v/>
      </c>
    </row>
    <row r="1440" spans="1:47" x14ac:dyDescent="0.3">
      <c r="A1440" t="s">
        <v>84</v>
      </c>
      <c r="B1440" s="164" t="s">
        <v>4252</v>
      </c>
      <c r="C1440" t="s">
        <v>4062</v>
      </c>
      <c r="D1440" t="s">
        <v>1152</v>
      </c>
      <c r="E1440" t="s">
        <v>90</v>
      </c>
      <c r="F1440" t="s">
        <v>4063</v>
      </c>
      <c r="H1440" t="s">
        <v>2582</v>
      </c>
      <c r="L1440" t="s">
        <v>91</v>
      </c>
      <c r="O1440" t="s">
        <v>135</v>
      </c>
      <c r="P1440" s="33">
        <v>46281.690972222219</v>
      </c>
      <c r="Q1440" s="33">
        <v>46279</v>
      </c>
      <c r="R1440" s="33">
        <v>46282</v>
      </c>
      <c r="AH1440" s="55" t="str">
        <f t="shared" si="318"/>
        <v/>
      </c>
      <c r="AI1440" s="55" t="str">
        <f t="shared" si="319"/>
        <v>FALSO</v>
      </c>
      <c r="AJ1440" s="55">
        <f t="shared" si="320"/>
        <v>0</v>
      </c>
      <c r="AK1440" s="93" t="str">
        <f t="shared" si="321"/>
        <v/>
      </c>
      <c r="AL1440" s="96" t="str">
        <f t="shared" si="322"/>
        <v/>
      </c>
      <c r="AM1440" s="93" t="str">
        <f t="shared" si="323"/>
        <v/>
      </c>
      <c r="AN1440" s="96" t="str">
        <f t="shared" si="324"/>
        <v/>
      </c>
      <c r="AO1440" s="93" t="str">
        <f t="shared" si="325"/>
        <v/>
      </c>
      <c r="AP1440" s="96" t="str">
        <f t="shared" si="326"/>
        <v/>
      </c>
      <c r="AQ1440" s="93" t="str">
        <f t="shared" si="327"/>
        <v/>
      </c>
      <c r="AR1440" s="96" t="str">
        <f t="shared" si="328"/>
        <v/>
      </c>
      <c r="AS1440" s="93" t="str">
        <f t="shared" si="329"/>
        <v/>
      </c>
      <c r="AT1440" s="96" t="str">
        <f t="shared" si="330"/>
        <v/>
      </c>
      <c r="AU1440" s="93" t="str">
        <f t="shared" si="331"/>
        <v/>
      </c>
    </row>
    <row r="1441" spans="1:47" x14ac:dyDescent="0.3">
      <c r="A1441" t="s">
        <v>84</v>
      </c>
      <c r="B1441" s="164" t="s">
        <v>4253</v>
      </c>
      <c r="C1441" t="s">
        <v>4062</v>
      </c>
      <c r="D1441" t="s">
        <v>1152</v>
      </c>
      <c r="E1441" t="s">
        <v>90</v>
      </c>
      <c r="F1441" t="s">
        <v>4063</v>
      </c>
      <c r="H1441" t="s">
        <v>4254</v>
      </c>
      <c r="L1441" t="s">
        <v>91</v>
      </c>
      <c r="O1441" t="s">
        <v>135</v>
      </c>
      <c r="P1441" s="33">
        <v>46281.656944444447</v>
      </c>
      <c r="Q1441" s="33">
        <v>46279</v>
      </c>
      <c r="R1441" s="33">
        <v>46282</v>
      </c>
      <c r="AH1441" s="55" t="str">
        <f t="shared" si="318"/>
        <v/>
      </c>
      <c r="AI1441" s="55" t="str">
        <f t="shared" si="319"/>
        <v>FALSO</v>
      </c>
      <c r="AJ1441" s="55">
        <f t="shared" si="320"/>
        <v>0</v>
      </c>
      <c r="AK1441" s="93" t="str">
        <f t="shared" si="321"/>
        <v/>
      </c>
      <c r="AL1441" s="96" t="str">
        <f t="shared" si="322"/>
        <v/>
      </c>
      <c r="AM1441" s="93" t="str">
        <f t="shared" si="323"/>
        <v/>
      </c>
      <c r="AN1441" s="96" t="str">
        <f t="shared" si="324"/>
        <v/>
      </c>
      <c r="AO1441" s="93" t="str">
        <f t="shared" si="325"/>
        <v/>
      </c>
      <c r="AP1441" s="96" t="str">
        <f t="shared" si="326"/>
        <v/>
      </c>
      <c r="AQ1441" s="93" t="str">
        <f t="shared" si="327"/>
        <v/>
      </c>
      <c r="AR1441" s="96" t="str">
        <f t="shared" si="328"/>
        <v/>
      </c>
      <c r="AS1441" s="93" t="str">
        <f t="shared" si="329"/>
        <v/>
      </c>
      <c r="AT1441" s="96" t="str">
        <f t="shared" si="330"/>
        <v/>
      </c>
      <c r="AU1441" s="93" t="str">
        <f t="shared" si="331"/>
        <v/>
      </c>
    </row>
    <row r="1442" spans="1:47" x14ac:dyDescent="0.3">
      <c r="A1442" t="s">
        <v>84</v>
      </c>
      <c r="B1442" s="164" t="s">
        <v>4255</v>
      </c>
      <c r="C1442" t="s">
        <v>4049</v>
      </c>
      <c r="D1442" t="s">
        <v>1152</v>
      </c>
      <c r="E1442" t="s">
        <v>85</v>
      </c>
      <c r="F1442" t="s">
        <v>4050</v>
      </c>
      <c r="H1442" t="s">
        <v>4256</v>
      </c>
      <c r="L1442" t="s">
        <v>87</v>
      </c>
      <c r="P1442" s="33">
        <v>46281.65347222222</v>
      </c>
      <c r="Q1442" s="33">
        <v>46293</v>
      </c>
      <c r="AH1442" s="55" t="str">
        <f t="shared" si="318"/>
        <v/>
      </c>
      <c r="AI1442" s="55" t="str">
        <f t="shared" si="319"/>
        <v>FALSO</v>
      </c>
      <c r="AJ1442" s="55">
        <f t="shared" si="320"/>
        <v>0</v>
      </c>
      <c r="AK1442" s="93" t="str">
        <f t="shared" si="321"/>
        <v/>
      </c>
      <c r="AL1442" s="96" t="str">
        <f t="shared" si="322"/>
        <v/>
      </c>
      <c r="AM1442" s="93" t="str">
        <f t="shared" si="323"/>
        <v/>
      </c>
      <c r="AN1442" s="96" t="str">
        <f t="shared" si="324"/>
        <v/>
      </c>
      <c r="AO1442" s="93" t="str">
        <f t="shared" si="325"/>
        <v/>
      </c>
      <c r="AP1442" s="96" t="str">
        <f t="shared" si="326"/>
        <v/>
      </c>
      <c r="AQ1442" s="93" t="str">
        <f t="shared" si="327"/>
        <v/>
      </c>
      <c r="AR1442" s="96" t="str">
        <f t="shared" si="328"/>
        <v/>
      </c>
      <c r="AS1442" s="93" t="str">
        <f t="shared" si="329"/>
        <v/>
      </c>
      <c r="AT1442" s="96" t="str">
        <f t="shared" si="330"/>
        <v/>
      </c>
      <c r="AU1442" s="93" t="str">
        <f t="shared" si="331"/>
        <v/>
      </c>
    </row>
    <row r="1443" spans="1:47" x14ac:dyDescent="0.3">
      <c r="A1443" t="s">
        <v>84</v>
      </c>
      <c r="B1443" s="164" t="s">
        <v>4257</v>
      </c>
      <c r="C1443" t="s">
        <v>4049</v>
      </c>
      <c r="D1443" t="s">
        <v>1152</v>
      </c>
      <c r="E1443" t="s">
        <v>92</v>
      </c>
      <c r="F1443" t="s">
        <v>4050</v>
      </c>
      <c r="H1443" t="s">
        <v>4258</v>
      </c>
      <c r="L1443" t="s">
        <v>93</v>
      </c>
      <c r="P1443" s="33">
        <v>46281.614583333336</v>
      </c>
      <c r="Q1443" s="33">
        <v>46293</v>
      </c>
      <c r="R1443" s="33">
        <v>46281</v>
      </c>
      <c r="AH1443" s="55" t="str">
        <f t="shared" si="318"/>
        <v/>
      </c>
      <c r="AI1443" s="55" t="str">
        <f t="shared" si="319"/>
        <v>FALSO</v>
      </c>
      <c r="AJ1443" s="55">
        <f t="shared" si="320"/>
        <v>0</v>
      </c>
      <c r="AK1443" s="93" t="str">
        <f t="shared" si="321"/>
        <v/>
      </c>
      <c r="AL1443" s="96" t="str">
        <f t="shared" si="322"/>
        <v/>
      </c>
      <c r="AM1443" s="93" t="str">
        <f t="shared" si="323"/>
        <v/>
      </c>
      <c r="AN1443" s="96" t="str">
        <f t="shared" si="324"/>
        <v/>
      </c>
      <c r="AO1443" s="93" t="str">
        <f t="shared" si="325"/>
        <v/>
      </c>
      <c r="AP1443" s="96" t="str">
        <f t="shared" si="326"/>
        <v/>
      </c>
      <c r="AQ1443" s="93" t="str">
        <f t="shared" si="327"/>
        <v/>
      </c>
      <c r="AR1443" s="96" t="str">
        <f t="shared" si="328"/>
        <v/>
      </c>
      <c r="AS1443" s="93" t="str">
        <f t="shared" si="329"/>
        <v/>
      </c>
      <c r="AT1443" s="96" t="str">
        <f t="shared" si="330"/>
        <v/>
      </c>
      <c r="AU1443" s="93" t="str">
        <f t="shared" si="331"/>
        <v/>
      </c>
    </row>
    <row r="1444" spans="1:47" x14ac:dyDescent="0.3">
      <c r="A1444" t="s">
        <v>84</v>
      </c>
      <c r="B1444" s="164" t="s">
        <v>4259</v>
      </c>
      <c r="C1444" t="s">
        <v>4049</v>
      </c>
      <c r="D1444" t="s">
        <v>1152</v>
      </c>
      <c r="E1444" t="s">
        <v>85</v>
      </c>
      <c r="F1444" t="s">
        <v>4050</v>
      </c>
      <c r="H1444" t="s">
        <v>4260</v>
      </c>
      <c r="L1444" t="s">
        <v>87</v>
      </c>
      <c r="P1444" s="33">
        <v>46281.526388888888</v>
      </c>
      <c r="Q1444" s="33">
        <v>46293</v>
      </c>
      <c r="AH1444" s="55" t="str">
        <f t="shared" si="318"/>
        <v/>
      </c>
      <c r="AI1444" s="55" t="str">
        <f t="shared" si="319"/>
        <v>FALSO</v>
      </c>
      <c r="AJ1444" s="55">
        <f t="shared" si="320"/>
        <v>0</v>
      </c>
      <c r="AK1444" s="93" t="str">
        <f t="shared" si="321"/>
        <v/>
      </c>
      <c r="AL1444" s="96" t="str">
        <f t="shared" si="322"/>
        <v/>
      </c>
      <c r="AM1444" s="93" t="str">
        <f t="shared" si="323"/>
        <v/>
      </c>
      <c r="AN1444" s="96" t="str">
        <f t="shared" si="324"/>
        <v/>
      </c>
      <c r="AO1444" s="93" t="str">
        <f t="shared" si="325"/>
        <v/>
      </c>
      <c r="AP1444" s="96" t="str">
        <f t="shared" si="326"/>
        <v/>
      </c>
      <c r="AQ1444" s="93" t="str">
        <f t="shared" si="327"/>
        <v/>
      </c>
      <c r="AR1444" s="96" t="str">
        <f t="shared" si="328"/>
        <v/>
      </c>
      <c r="AS1444" s="93" t="str">
        <f t="shared" si="329"/>
        <v/>
      </c>
      <c r="AT1444" s="96" t="str">
        <f t="shared" si="330"/>
        <v/>
      </c>
      <c r="AU1444" s="93" t="str">
        <f t="shared" si="331"/>
        <v/>
      </c>
    </row>
    <row r="1445" spans="1:47" x14ac:dyDescent="0.3">
      <c r="A1445" t="s">
        <v>84</v>
      </c>
      <c r="B1445" s="164" t="s">
        <v>4261</v>
      </c>
      <c r="C1445" t="s">
        <v>4049</v>
      </c>
      <c r="D1445" t="s">
        <v>1152</v>
      </c>
      <c r="E1445" t="s">
        <v>85</v>
      </c>
      <c r="F1445" t="s">
        <v>4050</v>
      </c>
      <c r="H1445" t="s">
        <v>2602</v>
      </c>
      <c r="L1445" t="s">
        <v>87</v>
      </c>
      <c r="P1445" s="33">
        <v>46281.506249999999</v>
      </c>
      <c r="Q1445" s="33">
        <v>46293</v>
      </c>
      <c r="AH1445" s="55" t="str">
        <f t="shared" si="318"/>
        <v/>
      </c>
      <c r="AI1445" s="55" t="str">
        <f t="shared" si="319"/>
        <v>FALSO</v>
      </c>
      <c r="AJ1445" s="55">
        <f t="shared" si="320"/>
        <v>0</v>
      </c>
      <c r="AK1445" s="93" t="str">
        <f t="shared" si="321"/>
        <v/>
      </c>
      <c r="AL1445" s="96" t="str">
        <f t="shared" si="322"/>
        <v/>
      </c>
      <c r="AM1445" s="93" t="str">
        <f t="shared" si="323"/>
        <v/>
      </c>
      <c r="AN1445" s="96" t="str">
        <f t="shared" si="324"/>
        <v/>
      </c>
      <c r="AO1445" s="93" t="str">
        <f t="shared" si="325"/>
        <v/>
      </c>
      <c r="AP1445" s="96" t="str">
        <f t="shared" si="326"/>
        <v/>
      </c>
      <c r="AQ1445" s="93" t="str">
        <f t="shared" si="327"/>
        <v/>
      </c>
      <c r="AR1445" s="96" t="str">
        <f t="shared" si="328"/>
        <v/>
      </c>
      <c r="AS1445" s="93" t="str">
        <f t="shared" si="329"/>
        <v/>
      </c>
      <c r="AT1445" s="96" t="str">
        <f t="shared" si="330"/>
        <v/>
      </c>
      <c r="AU1445" s="93" t="str">
        <f t="shared" si="331"/>
        <v/>
      </c>
    </row>
    <row r="1446" spans="1:47" x14ac:dyDescent="0.3">
      <c r="A1446" t="s">
        <v>84</v>
      </c>
      <c r="B1446" s="164" t="s">
        <v>4262</v>
      </c>
      <c r="C1446" t="s">
        <v>4062</v>
      </c>
      <c r="D1446" t="s">
        <v>1152</v>
      </c>
      <c r="E1446" t="s">
        <v>90</v>
      </c>
      <c r="F1446" t="s">
        <v>4063</v>
      </c>
      <c r="H1446" t="s">
        <v>3243</v>
      </c>
      <c r="L1446" t="s">
        <v>91</v>
      </c>
      <c r="O1446" t="s">
        <v>94</v>
      </c>
      <c r="P1446" s="33">
        <v>46281.464583333334</v>
      </c>
      <c r="Q1446" s="33">
        <v>46279</v>
      </c>
      <c r="R1446" s="33">
        <v>46281</v>
      </c>
      <c r="S1446" s="33">
        <v>46281</v>
      </c>
      <c r="AH1446" s="55" t="str">
        <f t="shared" si="318"/>
        <v/>
      </c>
      <c r="AI1446" s="55" t="str">
        <f t="shared" si="319"/>
        <v>FALSO</v>
      </c>
      <c r="AJ1446" s="55">
        <f t="shared" si="320"/>
        <v>0</v>
      </c>
      <c r="AK1446" s="93" t="str">
        <f t="shared" si="321"/>
        <v/>
      </c>
      <c r="AL1446" s="96" t="str">
        <f t="shared" si="322"/>
        <v/>
      </c>
      <c r="AM1446" s="93" t="str">
        <f t="shared" si="323"/>
        <v/>
      </c>
      <c r="AN1446" s="96" t="str">
        <f t="shared" si="324"/>
        <v/>
      </c>
      <c r="AO1446" s="93" t="str">
        <f t="shared" si="325"/>
        <v/>
      </c>
      <c r="AP1446" s="96" t="str">
        <f t="shared" si="326"/>
        <v/>
      </c>
      <c r="AQ1446" s="93" t="str">
        <f t="shared" si="327"/>
        <v/>
      </c>
      <c r="AR1446" s="96" t="str">
        <f t="shared" si="328"/>
        <v/>
      </c>
      <c r="AS1446" s="93" t="str">
        <f t="shared" si="329"/>
        <v/>
      </c>
      <c r="AT1446" s="96" t="str">
        <f t="shared" si="330"/>
        <v/>
      </c>
      <c r="AU1446" s="93" t="str">
        <f t="shared" si="331"/>
        <v/>
      </c>
    </row>
    <row r="1447" spans="1:47" x14ac:dyDescent="0.3">
      <c r="A1447" t="s">
        <v>84</v>
      </c>
      <c r="B1447" s="164" t="s">
        <v>4263</v>
      </c>
      <c r="C1447" t="s">
        <v>4049</v>
      </c>
      <c r="D1447" t="s">
        <v>1152</v>
      </c>
      <c r="E1447" t="s">
        <v>85</v>
      </c>
      <c r="F1447" t="s">
        <v>4050</v>
      </c>
      <c r="H1447" t="s">
        <v>3249</v>
      </c>
      <c r="L1447" t="s">
        <v>87</v>
      </c>
      <c r="P1447" s="33">
        <v>46281.463888888888</v>
      </c>
      <c r="Q1447" s="33">
        <v>46293</v>
      </c>
      <c r="AH1447" s="55" t="str">
        <f t="shared" si="318"/>
        <v/>
      </c>
      <c r="AI1447" s="55" t="str">
        <f t="shared" si="319"/>
        <v>FALSO</v>
      </c>
      <c r="AJ1447" s="55">
        <f t="shared" si="320"/>
        <v>0</v>
      </c>
      <c r="AK1447" s="93" t="str">
        <f t="shared" si="321"/>
        <v/>
      </c>
      <c r="AL1447" s="96" t="str">
        <f t="shared" si="322"/>
        <v/>
      </c>
      <c r="AM1447" s="93" t="str">
        <f t="shared" si="323"/>
        <v/>
      </c>
      <c r="AN1447" s="96" t="str">
        <f t="shared" si="324"/>
        <v/>
      </c>
      <c r="AO1447" s="93" t="str">
        <f t="shared" si="325"/>
        <v/>
      </c>
      <c r="AP1447" s="96" t="str">
        <f t="shared" si="326"/>
        <v/>
      </c>
      <c r="AQ1447" s="93" t="str">
        <f t="shared" si="327"/>
        <v/>
      </c>
      <c r="AR1447" s="96" t="str">
        <f t="shared" si="328"/>
        <v/>
      </c>
      <c r="AS1447" s="93" t="str">
        <f t="shared" si="329"/>
        <v/>
      </c>
      <c r="AT1447" s="96" t="str">
        <f t="shared" si="330"/>
        <v/>
      </c>
      <c r="AU1447" s="93" t="str">
        <f t="shared" si="331"/>
        <v/>
      </c>
    </row>
    <row r="1448" spans="1:47" x14ac:dyDescent="0.3">
      <c r="A1448" t="s">
        <v>84</v>
      </c>
      <c r="B1448" s="164" t="s">
        <v>4264</v>
      </c>
      <c r="C1448" t="s">
        <v>4049</v>
      </c>
      <c r="D1448" t="s">
        <v>1152</v>
      </c>
      <c r="E1448" t="s">
        <v>85</v>
      </c>
      <c r="F1448" t="s">
        <v>4050</v>
      </c>
      <c r="H1448" t="s">
        <v>3247</v>
      </c>
      <c r="L1448" t="s">
        <v>87</v>
      </c>
      <c r="P1448" s="33">
        <v>46281.463888888888</v>
      </c>
      <c r="Q1448" s="33">
        <v>46293</v>
      </c>
      <c r="AH1448" s="55" t="str">
        <f t="shared" si="318"/>
        <v/>
      </c>
      <c r="AI1448" s="55" t="str">
        <f t="shared" si="319"/>
        <v>FALSO</v>
      </c>
      <c r="AJ1448" s="55">
        <f t="shared" si="320"/>
        <v>0</v>
      </c>
      <c r="AK1448" s="93" t="str">
        <f t="shared" si="321"/>
        <v/>
      </c>
      <c r="AL1448" s="96" t="str">
        <f t="shared" si="322"/>
        <v/>
      </c>
      <c r="AM1448" s="93" t="str">
        <f t="shared" si="323"/>
        <v/>
      </c>
      <c r="AN1448" s="96" t="str">
        <f t="shared" si="324"/>
        <v/>
      </c>
      <c r="AO1448" s="93" t="str">
        <f t="shared" si="325"/>
        <v/>
      </c>
      <c r="AP1448" s="96" t="str">
        <f t="shared" si="326"/>
        <v/>
      </c>
      <c r="AQ1448" s="93" t="str">
        <f t="shared" si="327"/>
        <v/>
      </c>
      <c r="AR1448" s="96" t="str">
        <f t="shared" si="328"/>
        <v/>
      </c>
      <c r="AS1448" s="93" t="str">
        <f t="shared" si="329"/>
        <v/>
      </c>
      <c r="AT1448" s="96" t="str">
        <f t="shared" si="330"/>
        <v/>
      </c>
      <c r="AU1448" s="93" t="str">
        <f t="shared" si="331"/>
        <v/>
      </c>
    </row>
    <row r="1449" spans="1:47" x14ac:dyDescent="0.3">
      <c r="A1449" t="s">
        <v>84</v>
      </c>
      <c r="B1449" s="164" t="s">
        <v>4265</v>
      </c>
      <c r="C1449" t="s">
        <v>4062</v>
      </c>
      <c r="D1449" t="s">
        <v>1152</v>
      </c>
      <c r="E1449" t="s">
        <v>90</v>
      </c>
      <c r="F1449" t="s">
        <v>4063</v>
      </c>
      <c r="H1449" t="s">
        <v>2584</v>
      </c>
      <c r="J1449">
        <v>12600</v>
      </c>
      <c r="L1449" t="s">
        <v>91</v>
      </c>
      <c r="O1449" t="s">
        <v>135</v>
      </c>
      <c r="P1449" s="33">
        <v>46281.461111111108</v>
      </c>
      <c r="Q1449" s="33">
        <v>46279</v>
      </c>
      <c r="R1449" s="33">
        <v>46282</v>
      </c>
      <c r="AH1449" s="55">
        <f t="shared" si="318"/>
        <v>3.5</v>
      </c>
      <c r="AI1449" s="55" t="str">
        <f t="shared" si="319"/>
        <v>FALSO</v>
      </c>
      <c r="AJ1449" s="55">
        <f t="shared" si="320"/>
        <v>0</v>
      </c>
      <c r="AK1449" s="93" t="str">
        <f t="shared" si="321"/>
        <v/>
      </c>
      <c r="AL1449" s="96" t="str">
        <f t="shared" si="322"/>
        <v/>
      </c>
      <c r="AM1449" s="93" t="str">
        <f t="shared" si="323"/>
        <v/>
      </c>
      <c r="AN1449" s="96" t="str">
        <f t="shared" si="324"/>
        <v/>
      </c>
      <c r="AO1449" s="93" t="str">
        <f t="shared" si="325"/>
        <v/>
      </c>
      <c r="AP1449" s="96" t="str">
        <f t="shared" si="326"/>
        <v/>
      </c>
      <c r="AQ1449" s="93" t="str">
        <f t="shared" si="327"/>
        <v/>
      </c>
      <c r="AR1449" s="96" t="str">
        <f t="shared" si="328"/>
        <v/>
      </c>
      <c r="AS1449" s="93" t="str">
        <f t="shared" si="329"/>
        <v/>
      </c>
      <c r="AT1449" s="96" t="str">
        <f t="shared" si="330"/>
        <v/>
      </c>
      <c r="AU1449" s="93" t="str">
        <f t="shared" si="331"/>
        <v/>
      </c>
    </row>
    <row r="1450" spans="1:47" x14ac:dyDescent="0.3">
      <c r="A1450" t="s">
        <v>84</v>
      </c>
      <c r="B1450" s="164" t="s">
        <v>4266</v>
      </c>
      <c r="C1450" t="s">
        <v>4049</v>
      </c>
      <c r="D1450" t="s">
        <v>1152</v>
      </c>
      <c r="E1450" t="s">
        <v>85</v>
      </c>
      <c r="F1450" t="s">
        <v>4050</v>
      </c>
      <c r="H1450" t="s">
        <v>2600</v>
      </c>
      <c r="L1450" t="s">
        <v>87</v>
      </c>
      <c r="P1450" s="33">
        <v>46281.461111111108</v>
      </c>
      <c r="Q1450" s="33">
        <v>46293</v>
      </c>
      <c r="AH1450" s="55" t="str">
        <f t="shared" si="318"/>
        <v/>
      </c>
      <c r="AI1450" s="55" t="str">
        <f t="shared" si="319"/>
        <v>FALSO</v>
      </c>
      <c r="AJ1450" s="55">
        <f t="shared" si="320"/>
        <v>0</v>
      </c>
      <c r="AK1450" s="93" t="str">
        <f t="shared" si="321"/>
        <v/>
      </c>
      <c r="AL1450" s="96" t="str">
        <f t="shared" si="322"/>
        <v/>
      </c>
      <c r="AM1450" s="93" t="str">
        <f t="shared" si="323"/>
        <v/>
      </c>
      <c r="AN1450" s="96" t="str">
        <f t="shared" si="324"/>
        <v/>
      </c>
      <c r="AO1450" s="93" t="str">
        <f t="shared" si="325"/>
        <v/>
      </c>
      <c r="AP1450" s="96" t="str">
        <f t="shared" si="326"/>
        <v/>
      </c>
      <c r="AQ1450" s="93" t="str">
        <f t="shared" si="327"/>
        <v/>
      </c>
      <c r="AR1450" s="96" t="str">
        <f t="shared" si="328"/>
        <v/>
      </c>
      <c r="AS1450" s="93" t="str">
        <f t="shared" si="329"/>
        <v/>
      </c>
      <c r="AT1450" s="96" t="str">
        <f t="shared" si="330"/>
        <v/>
      </c>
      <c r="AU1450" s="93" t="str">
        <f t="shared" si="331"/>
        <v/>
      </c>
    </row>
    <row r="1451" spans="1:47" x14ac:dyDescent="0.3">
      <c r="A1451" t="s">
        <v>84</v>
      </c>
      <c r="B1451" s="164" t="s">
        <v>4267</v>
      </c>
      <c r="C1451" t="s">
        <v>4049</v>
      </c>
      <c r="D1451" t="s">
        <v>1152</v>
      </c>
      <c r="E1451" t="s">
        <v>85</v>
      </c>
      <c r="F1451" t="s">
        <v>4050</v>
      </c>
      <c r="H1451" t="s">
        <v>4268</v>
      </c>
      <c r="L1451" t="s">
        <v>87</v>
      </c>
      <c r="P1451" s="33">
        <v>46281.407638888886</v>
      </c>
      <c r="Q1451" s="33">
        <v>46293</v>
      </c>
      <c r="AH1451" s="55" t="str">
        <f t="shared" si="318"/>
        <v/>
      </c>
      <c r="AI1451" s="55" t="str">
        <f t="shared" si="319"/>
        <v>FALSO</v>
      </c>
      <c r="AJ1451" s="55">
        <f t="shared" si="320"/>
        <v>0</v>
      </c>
      <c r="AK1451" s="93" t="str">
        <f t="shared" si="321"/>
        <v/>
      </c>
      <c r="AL1451" s="96" t="str">
        <f t="shared" si="322"/>
        <v/>
      </c>
      <c r="AM1451" s="93" t="str">
        <f t="shared" si="323"/>
        <v/>
      </c>
      <c r="AN1451" s="96" t="str">
        <f t="shared" si="324"/>
        <v/>
      </c>
      <c r="AO1451" s="93" t="str">
        <f t="shared" si="325"/>
        <v/>
      </c>
      <c r="AP1451" s="96" t="str">
        <f t="shared" si="326"/>
        <v/>
      </c>
      <c r="AQ1451" s="93" t="str">
        <f t="shared" si="327"/>
        <v/>
      </c>
      <c r="AR1451" s="96" t="str">
        <f t="shared" si="328"/>
        <v/>
      </c>
      <c r="AS1451" s="93" t="str">
        <f t="shared" si="329"/>
        <v/>
      </c>
      <c r="AT1451" s="96" t="str">
        <f t="shared" si="330"/>
        <v/>
      </c>
      <c r="AU1451" s="93" t="str">
        <f t="shared" si="331"/>
        <v/>
      </c>
    </row>
    <row r="1452" spans="1:47" x14ac:dyDescent="0.3">
      <c r="A1452" t="s">
        <v>84</v>
      </c>
      <c r="B1452" s="164" t="s">
        <v>4269</v>
      </c>
      <c r="C1452" t="s">
        <v>4049</v>
      </c>
      <c r="D1452" t="s">
        <v>1152</v>
      </c>
      <c r="E1452" t="s">
        <v>85</v>
      </c>
      <c r="F1452" t="s">
        <v>4050</v>
      </c>
      <c r="H1452" t="s">
        <v>4270</v>
      </c>
      <c r="L1452" t="s">
        <v>87</v>
      </c>
      <c r="P1452" s="33">
        <v>46280.884027777778</v>
      </c>
      <c r="Q1452" s="33">
        <v>46293</v>
      </c>
      <c r="AH1452" s="55" t="str">
        <f t="shared" si="318"/>
        <v/>
      </c>
      <c r="AI1452" s="55" t="str">
        <f t="shared" si="319"/>
        <v>FALSO</v>
      </c>
      <c r="AJ1452" s="55">
        <f t="shared" si="320"/>
        <v>0</v>
      </c>
      <c r="AK1452" s="93" t="str">
        <f t="shared" si="321"/>
        <v/>
      </c>
      <c r="AL1452" s="96" t="str">
        <f t="shared" si="322"/>
        <v/>
      </c>
      <c r="AM1452" s="93" t="str">
        <f t="shared" si="323"/>
        <v/>
      </c>
      <c r="AN1452" s="96" t="str">
        <f t="shared" si="324"/>
        <v/>
      </c>
      <c r="AO1452" s="93" t="str">
        <f t="shared" si="325"/>
        <v/>
      </c>
      <c r="AP1452" s="96" t="str">
        <f t="shared" si="326"/>
        <v/>
      </c>
      <c r="AQ1452" s="93" t="str">
        <f t="shared" si="327"/>
        <v/>
      </c>
      <c r="AR1452" s="96" t="str">
        <f t="shared" si="328"/>
        <v/>
      </c>
      <c r="AS1452" s="93" t="str">
        <f t="shared" si="329"/>
        <v/>
      </c>
      <c r="AT1452" s="96" t="str">
        <f t="shared" si="330"/>
        <v/>
      </c>
      <c r="AU1452" s="93" t="str">
        <f t="shared" si="331"/>
        <v/>
      </c>
    </row>
    <row r="1453" spans="1:47" x14ac:dyDescent="0.3">
      <c r="A1453" t="s">
        <v>84</v>
      </c>
      <c r="B1453" s="164" t="s">
        <v>4271</v>
      </c>
      <c r="C1453" t="s">
        <v>4062</v>
      </c>
      <c r="D1453" t="s">
        <v>1152</v>
      </c>
      <c r="E1453" t="s">
        <v>90</v>
      </c>
      <c r="F1453" t="s">
        <v>4063</v>
      </c>
      <c r="H1453" t="s">
        <v>4071</v>
      </c>
      <c r="J1453">
        <v>10800</v>
      </c>
      <c r="L1453" t="s">
        <v>91</v>
      </c>
      <c r="O1453" t="s">
        <v>135</v>
      </c>
      <c r="P1453" s="33">
        <v>46280.71597222222</v>
      </c>
      <c r="Q1453" s="33">
        <v>46279</v>
      </c>
      <c r="R1453" s="33">
        <v>46281</v>
      </c>
      <c r="AH1453" s="55">
        <f t="shared" si="318"/>
        <v>3</v>
      </c>
      <c r="AI1453" s="55" t="str">
        <f t="shared" si="319"/>
        <v>FALSO</v>
      </c>
      <c r="AJ1453" s="55">
        <f t="shared" si="320"/>
        <v>0</v>
      </c>
      <c r="AK1453" s="93" t="str">
        <f t="shared" si="321"/>
        <v/>
      </c>
      <c r="AL1453" s="96" t="str">
        <f t="shared" si="322"/>
        <v/>
      </c>
      <c r="AM1453" s="93" t="str">
        <f t="shared" si="323"/>
        <v/>
      </c>
      <c r="AN1453" s="96" t="str">
        <f t="shared" si="324"/>
        <v/>
      </c>
      <c r="AO1453" s="93" t="str">
        <f t="shared" si="325"/>
        <v/>
      </c>
      <c r="AP1453" s="96" t="str">
        <f t="shared" si="326"/>
        <v/>
      </c>
      <c r="AQ1453" s="93" t="str">
        <f t="shared" si="327"/>
        <v/>
      </c>
      <c r="AR1453" s="96" t="str">
        <f t="shared" si="328"/>
        <v/>
      </c>
      <c r="AS1453" s="93" t="str">
        <f t="shared" si="329"/>
        <v/>
      </c>
      <c r="AT1453" s="96" t="str">
        <f t="shared" si="330"/>
        <v/>
      </c>
      <c r="AU1453" s="93" t="str">
        <f t="shared" si="331"/>
        <v/>
      </c>
    </row>
    <row r="1454" spans="1:47" x14ac:dyDescent="0.3">
      <c r="A1454" t="s">
        <v>84</v>
      </c>
      <c r="B1454" s="164" t="s">
        <v>4272</v>
      </c>
      <c r="C1454" t="s">
        <v>4049</v>
      </c>
      <c r="D1454" t="s">
        <v>1152</v>
      </c>
      <c r="E1454" t="s">
        <v>85</v>
      </c>
      <c r="F1454" t="s">
        <v>4050</v>
      </c>
      <c r="H1454" t="s">
        <v>3296</v>
      </c>
      <c r="L1454" t="s">
        <v>87</v>
      </c>
      <c r="P1454" s="33">
        <v>46280.708333333336</v>
      </c>
      <c r="Q1454" s="33">
        <v>46293</v>
      </c>
      <c r="AH1454" s="55" t="str">
        <f t="shared" si="318"/>
        <v/>
      </c>
      <c r="AI1454" s="55" t="str">
        <f t="shared" si="319"/>
        <v>FALSO</v>
      </c>
      <c r="AJ1454" s="55">
        <f t="shared" si="320"/>
        <v>0</v>
      </c>
      <c r="AK1454" s="93" t="str">
        <f t="shared" si="321"/>
        <v/>
      </c>
      <c r="AL1454" s="96" t="str">
        <f t="shared" si="322"/>
        <v/>
      </c>
      <c r="AM1454" s="93" t="str">
        <f t="shared" si="323"/>
        <v/>
      </c>
      <c r="AN1454" s="96" t="str">
        <f t="shared" si="324"/>
        <v/>
      </c>
      <c r="AO1454" s="93" t="str">
        <f t="shared" si="325"/>
        <v/>
      </c>
      <c r="AP1454" s="96" t="str">
        <f t="shared" si="326"/>
        <v/>
      </c>
      <c r="AQ1454" s="93" t="str">
        <f t="shared" si="327"/>
        <v/>
      </c>
      <c r="AR1454" s="96" t="str">
        <f t="shared" si="328"/>
        <v/>
      </c>
      <c r="AS1454" s="93" t="str">
        <f t="shared" si="329"/>
        <v/>
      </c>
      <c r="AT1454" s="96" t="str">
        <f t="shared" si="330"/>
        <v/>
      </c>
      <c r="AU1454" s="93" t="str">
        <f t="shared" si="331"/>
        <v/>
      </c>
    </row>
    <row r="1455" spans="1:47" x14ac:dyDescent="0.3">
      <c r="A1455" t="s">
        <v>84</v>
      </c>
      <c r="B1455" s="164" t="s">
        <v>4273</v>
      </c>
      <c r="C1455" t="s">
        <v>4049</v>
      </c>
      <c r="D1455" t="s">
        <v>1152</v>
      </c>
      <c r="E1455" t="s">
        <v>90</v>
      </c>
      <c r="F1455" t="s">
        <v>4063</v>
      </c>
      <c r="H1455" t="s">
        <v>4274</v>
      </c>
      <c r="L1455" t="s">
        <v>91</v>
      </c>
      <c r="O1455" t="s">
        <v>94</v>
      </c>
      <c r="P1455" s="33">
        <v>46280.705555555556</v>
      </c>
      <c r="Q1455" s="33">
        <v>46293</v>
      </c>
      <c r="R1455" s="33">
        <v>46289</v>
      </c>
      <c r="S1455" s="33">
        <v>46289</v>
      </c>
      <c r="AH1455" s="55" t="str">
        <f t="shared" si="318"/>
        <v/>
      </c>
      <c r="AI1455" s="55" t="str">
        <f t="shared" si="319"/>
        <v>FALSO</v>
      </c>
      <c r="AJ1455" s="55">
        <f t="shared" si="320"/>
        <v>0</v>
      </c>
      <c r="AK1455" s="93" t="str">
        <f t="shared" si="321"/>
        <v/>
      </c>
      <c r="AL1455" s="96" t="str">
        <f t="shared" si="322"/>
        <v/>
      </c>
      <c r="AM1455" s="93" t="str">
        <f t="shared" si="323"/>
        <v/>
      </c>
      <c r="AN1455" s="96" t="str">
        <f t="shared" si="324"/>
        <v/>
      </c>
      <c r="AO1455" s="93" t="str">
        <f t="shared" si="325"/>
        <v/>
      </c>
      <c r="AP1455" s="96" t="str">
        <f t="shared" si="326"/>
        <v/>
      </c>
      <c r="AQ1455" s="93" t="str">
        <f t="shared" si="327"/>
        <v/>
      </c>
      <c r="AR1455" s="96" t="str">
        <f t="shared" si="328"/>
        <v/>
      </c>
      <c r="AS1455" s="93" t="str">
        <f t="shared" si="329"/>
        <v/>
      </c>
      <c r="AT1455" s="96" t="str">
        <f t="shared" si="330"/>
        <v/>
      </c>
      <c r="AU1455" s="93" t="str">
        <f t="shared" si="331"/>
        <v/>
      </c>
    </row>
    <row r="1456" spans="1:47" x14ac:dyDescent="0.3">
      <c r="A1456" t="s">
        <v>84</v>
      </c>
      <c r="B1456" s="164" t="s">
        <v>4275</v>
      </c>
      <c r="C1456" t="s">
        <v>4062</v>
      </c>
      <c r="D1456" t="s">
        <v>1152</v>
      </c>
      <c r="E1456" t="s">
        <v>90</v>
      </c>
      <c r="F1456" t="s">
        <v>4063</v>
      </c>
      <c r="H1456" t="s">
        <v>2578</v>
      </c>
      <c r="L1456" t="s">
        <v>91</v>
      </c>
      <c r="O1456" t="s">
        <v>135</v>
      </c>
      <c r="P1456" s="33">
        <v>46280.693055555559</v>
      </c>
      <c r="Q1456" s="33">
        <v>46279</v>
      </c>
      <c r="R1456" s="33">
        <v>46282</v>
      </c>
      <c r="AH1456" s="55" t="str">
        <f t="shared" si="318"/>
        <v/>
      </c>
      <c r="AI1456" s="55" t="str">
        <f t="shared" si="319"/>
        <v>FALSO</v>
      </c>
      <c r="AJ1456" s="55">
        <f t="shared" si="320"/>
        <v>0</v>
      </c>
      <c r="AK1456" s="93" t="str">
        <f t="shared" si="321"/>
        <v/>
      </c>
      <c r="AL1456" s="96" t="str">
        <f t="shared" si="322"/>
        <v/>
      </c>
      <c r="AM1456" s="93" t="str">
        <f t="shared" si="323"/>
        <v/>
      </c>
      <c r="AN1456" s="96" t="str">
        <f t="shared" si="324"/>
        <v/>
      </c>
      <c r="AO1456" s="93" t="str">
        <f t="shared" si="325"/>
        <v/>
      </c>
      <c r="AP1456" s="96" t="str">
        <f t="shared" si="326"/>
        <v/>
      </c>
      <c r="AQ1456" s="93" t="str">
        <f t="shared" si="327"/>
        <v/>
      </c>
      <c r="AR1456" s="96" t="str">
        <f t="shared" si="328"/>
        <v/>
      </c>
      <c r="AS1456" s="93" t="str">
        <f t="shared" si="329"/>
        <v/>
      </c>
      <c r="AT1456" s="96" t="str">
        <f t="shared" si="330"/>
        <v/>
      </c>
      <c r="AU1456" s="93" t="str">
        <f t="shared" si="331"/>
        <v/>
      </c>
    </row>
    <row r="1457" spans="1:47" x14ac:dyDescent="0.3">
      <c r="A1457" t="s">
        <v>84</v>
      </c>
      <c r="B1457" s="164" t="s">
        <v>4276</v>
      </c>
      <c r="C1457" t="s">
        <v>4049</v>
      </c>
      <c r="D1457" t="s">
        <v>1152</v>
      </c>
      <c r="E1457" t="s">
        <v>85</v>
      </c>
      <c r="F1457" t="s">
        <v>4050</v>
      </c>
      <c r="H1457" t="s">
        <v>2613</v>
      </c>
      <c r="L1457" t="s">
        <v>87</v>
      </c>
      <c r="P1457" s="33">
        <v>46280.677083333336</v>
      </c>
      <c r="Q1457" s="33">
        <v>46293</v>
      </c>
      <c r="AH1457" s="55" t="str">
        <f t="shared" si="318"/>
        <v/>
      </c>
      <c r="AI1457" s="55" t="str">
        <f t="shared" si="319"/>
        <v>FALSO</v>
      </c>
      <c r="AJ1457" s="55">
        <f t="shared" si="320"/>
        <v>0</v>
      </c>
      <c r="AK1457" s="93" t="str">
        <f t="shared" si="321"/>
        <v/>
      </c>
      <c r="AL1457" s="96" t="str">
        <f t="shared" si="322"/>
        <v/>
      </c>
      <c r="AM1457" s="93" t="str">
        <f t="shared" si="323"/>
        <v/>
      </c>
      <c r="AN1457" s="96" t="str">
        <f t="shared" si="324"/>
        <v/>
      </c>
      <c r="AO1457" s="93" t="str">
        <f t="shared" si="325"/>
        <v/>
      </c>
      <c r="AP1457" s="96" t="str">
        <f t="shared" si="326"/>
        <v/>
      </c>
      <c r="AQ1457" s="93" t="str">
        <f t="shared" si="327"/>
        <v/>
      </c>
      <c r="AR1457" s="96" t="str">
        <f t="shared" si="328"/>
        <v/>
      </c>
      <c r="AS1457" s="93" t="str">
        <f t="shared" si="329"/>
        <v/>
      </c>
      <c r="AT1457" s="96" t="str">
        <f t="shared" si="330"/>
        <v/>
      </c>
      <c r="AU1457" s="93" t="str">
        <f t="shared" si="331"/>
        <v/>
      </c>
    </row>
    <row r="1458" spans="1:47" x14ac:dyDescent="0.3">
      <c r="A1458" t="s">
        <v>84</v>
      </c>
      <c r="B1458" s="164" t="s">
        <v>4277</v>
      </c>
      <c r="C1458" t="s">
        <v>4049</v>
      </c>
      <c r="D1458" t="s">
        <v>1152</v>
      </c>
      <c r="E1458" t="s">
        <v>85</v>
      </c>
      <c r="F1458" t="s">
        <v>4050</v>
      </c>
      <c r="H1458" t="s">
        <v>2615</v>
      </c>
      <c r="L1458" t="s">
        <v>87</v>
      </c>
      <c r="P1458" s="33">
        <v>46280.676388888889</v>
      </c>
      <c r="Q1458" s="33">
        <v>46293</v>
      </c>
      <c r="AH1458" s="55" t="str">
        <f t="shared" si="318"/>
        <v/>
      </c>
      <c r="AI1458" s="55" t="str">
        <f t="shared" si="319"/>
        <v>FALSO</v>
      </c>
      <c r="AJ1458" s="55">
        <f t="shared" si="320"/>
        <v>0</v>
      </c>
      <c r="AK1458" s="93" t="str">
        <f t="shared" si="321"/>
        <v/>
      </c>
      <c r="AL1458" s="96" t="str">
        <f t="shared" si="322"/>
        <v/>
      </c>
      <c r="AM1458" s="93" t="str">
        <f t="shared" si="323"/>
        <v/>
      </c>
      <c r="AN1458" s="96" t="str">
        <f t="shared" si="324"/>
        <v/>
      </c>
      <c r="AO1458" s="93" t="str">
        <f t="shared" si="325"/>
        <v/>
      </c>
      <c r="AP1458" s="96" t="str">
        <f t="shared" si="326"/>
        <v/>
      </c>
      <c r="AQ1458" s="93" t="str">
        <f t="shared" si="327"/>
        <v/>
      </c>
      <c r="AR1458" s="96" t="str">
        <f t="shared" si="328"/>
        <v/>
      </c>
      <c r="AS1458" s="93" t="str">
        <f t="shared" si="329"/>
        <v/>
      </c>
      <c r="AT1458" s="96" t="str">
        <f t="shared" si="330"/>
        <v/>
      </c>
      <c r="AU1458" s="93" t="str">
        <f t="shared" si="331"/>
        <v/>
      </c>
    </row>
    <row r="1459" spans="1:47" x14ac:dyDescent="0.3">
      <c r="A1459" t="s">
        <v>84</v>
      </c>
      <c r="B1459" s="164" t="s">
        <v>4278</v>
      </c>
      <c r="C1459" t="s">
        <v>4049</v>
      </c>
      <c r="D1459" t="s">
        <v>1152</v>
      </c>
      <c r="E1459" t="s">
        <v>85</v>
      </c>
      <c r="F1459" t="s">
        <v>4050</v>
      </c>
      <c r="H1459" t="s">
        <v>2624</v>
      </c>
      <c r="L1459" t="s">
        <v>87</v>
      </c>
      <c r="P1459" s="33">
        <v>46280.676388888889</v>
      </c>
      <c r="Q1459" s="33">
        <v>46293</v>
      </c>
      <c r="AH1459" s="55" t="str">
        <f t="shared" si="318"/>
        <v/>
      </c>
      <c r="AI1459" s="55" t="str">
        <f t="shared" si="319"/>
        <v>FALSO</v>
      </c>
      <c r="AJ1459" s="55">
        <f t="shared" si="320"/>
        <v>0</v>
      </c>
      <c r="AK1459" s="93" t="str">
        <f t="shared" si="321"/>
        <v/>
      </c>
      <c r="AL1459" s="96" t="str">
        <f t="shared" si="322"/>
        <v/>
      </c>
      <c r="AM1459" s="93" t="str">
        <f t="shared" si="323"/>
        <v/>
      </c>
      <c r="AN1459" s="96" t="str">
        <f t="shared" si="324"/>
        <v/>
      </c>
      <c r="AO1459" s="93" t="str">
        <f t="shared" si="325"/>
        <v/>
      </c>
      <c r="AP1459" s="96" t="str">
        <f t="shared" si="326"/>
        <v/>
      </c>
      <c r="AQ1459" s="93" t="str">
        <f t="shared" si="327"/>
        <v/>
      </c>
      <c r="AR1459" s="96" t="str">
        <f t="shared" si="328"/>
        <v/>
      </c>
      <c r="AS1459" s="93" t="str">
        <f t="shared" si="329"/>
        <v/>
      </c>
      <c r="AT1459" s="96" t="str">
        <f t="shared" si="330"/>
        <v/>
      </c>
      <c r="AU1459" s="93" t="str">
        <f t="shared" si="331"/>
        <v/>
      </c>
    </row>
    <row r="1460" spans="1:47" x14ac:dyDescent="0.3">
      <c r="A1460" t="s">
        <v>84</v>
      </c>
      <c r="B1460" s="164" t="s">
        <v>4279</v>
      </c>
      <c r="C1460" t="s">
        <v>4049</v>
      </c>
      <c r="D1460" t="s">
        <v>1152</v>
      </c>
      <c r="E1460" t="s">
        <v>85</v>
      </c>
      <c r="F1460" t="s">
        <v>4050</v>
      </c>
      <c r="H1460" t="s">
        <v>2643</v>
      </c>
      <c r="L1460" t="s">
        <v>87</v>
      </c>
      <c r="P1460" s="33">
        <v>46280.669444444444</v>
      </c>
      <c r="Q1460" s="33">
        <v>46293</v>
      </c>
      <c r="AH1460" s="55" t="str">
        <f t="shared" si="318"/>
        <v/>
      </c>
      <c r="AI1460" s="55" t="str">
        <f t="shared" si="319"/>
        <v>FALSO</v>
      </c>
      <c r="AJ1460" s="55">
        <f t="shared" si="320"/>
        <v>0</v>
      </c>
      <c r="AK1460" s="93" t="str">
        <f t="shared" si="321"/>
        <v/>
      </c>
      <c r="AL1460" s="96" t="str">
        <f t="shared" si="322"/>
        <v/>
      </c>
      <c r="AM1460" s="93" t="str">
        <f t="shared" si="323"/>
        <v/>
      </c>
      <c r="AN1460" s="96" t="str">
        <f t="shared" si="324"/>
        <v/>
      </c>
      <c r="AO1460" s="93" t="str">
        <f t="shared" si="325"/>
        <v/>
      </c>
      <c r="AP1460" s="96" t="str">
        <f t="shared" si="326"/>
        <v/>
      </c>
      <c r="AQ1460" s="93" t="str">
        <f t="shared" si="327"/>
        <v/>
      </c>
      <c r="AR1460" s="96" t="str">
        <f t="shared" si="328"/>
        <v/>
      </c>
      <c r="AS1460" s="93" t="str">
        <f t="shared" si="329"/>
        <v/>
      </c>
      <c r="AT1460" s="96" t="str">
        <f t="shared" si="330"/>
        <v/>
      </c>
      <c r="AU1460" s="93" t="str">
        <f t="shared" si="331"/>
        <v/>
      </c>
    </row>
    <row r="1461" spans="1:47" x14ac:dyDescent="0.3">
      <c r="A1461" t="s">
        <v>84</v>
      </c>
      <c r="B1461" s="164" t="s">
        <v>4280</v>
      </c>
      <c r="C1461" t="s">
        <v>4049</v>
      </c>
      <c r="D1461" t="s">
        <v>1152</v>
      </c>
      <c r="E1461" t="s">
        <v>85</v>
      </c>
      <c r="F1461" t="s">
        <v>4050</v>
      </c>
      <c r="H1461" t="s">
        <v>4281</v>
      </c>
      <c r="L1461" t="s">
        <v>87</v>
      </c>
      <c r="P1461" s="33">
        <v>46280.661805555559</v>
      </c>
      <c r="Q1461" s="33">
        <v>46293</v>
      </c>
      <c r="AH1461" s="55" t="str">
        <f t="shared" si="318"/>
        <v/>
      </c>
      <c r="AI1461" s="55" t="str">
        <f t="shared" si="319"/>
        <v>FALSO</v>
      </c>
      <c r="AJ1461" s="55">
        <f t="shared" si="320"/>
        <v>0</v>
      </c>
      <c r="AK1461" s="93" t="str">
        <f t="shared" si="321"/>
        <v/>
      </c>
      <c r="AL1461" s="96" t="str">
        <f t="shared" si="322"/>
        <v/>
      </c>
      <c r="AM1461" s="93" t="str">
        <f t="shared" si="323"/>
        <v/>
      </c>
      <c r="AN1461" s="96" t="str">
        <f t="shared" si="324"/>
        <v/>
      </c>
      <c r="AO1461" s="93" t="str">
        <f t="shared" si="325"/>
        <v/>
      </c>
      <c r="AP1461" s="96" t="str">
        <f t="shared" si="326"/>
        <v/>
      </c>
      <c r="AQ1461" s="93" t="str">
        <f t="shared" si="327"/>
        <v/>
      </c>
      <c r="AR1461" s="96" t="str">
        <f t="shared" si="328"/>
        <v/>
      </c>
      <c r="AS1461" s="93" t="str">
        <f t="shared" si="329"/>
        <v/>
      </c>
      <c r="AT1461" s="96" t="str">
        <f t="shared" si="330"/>
        <v/>
      </c>
      <c r="AU1461" s="93" t="str">
        <f t="shared" si="331"/>
        <v/>
      </c>
    </row>
    <row r="1462" spans="1:47" x14ac:dyDescent="0.3">
      <c r="A1462" t="s">
        <v>84</v>
      </c>
      <c r="B1462" s="164" t="s">
        <v>4282</v>
      </c>
      <c r="C1462" t="s">
        <v>4049</v>
      </c>
      <c r="D1462" t="s">
        <v>1152</v>
      </c>
      <c r="E1462" t="s">
        <v>85</v>
      </c>
      <c r="F1462" t="s">
        <v>4050</v>
      </c>
      <c r="H1462" t="s">
        <v>4283</v>
      </c>
      <c r="L1462" t="s">
        <v>87</v>
      </c>
      <c r="P1462" s="33">
        <v>46280.654166666667</v>
      </c>
      <c r="Q1462" s="33">
        <v>46293</v>
      </c>
      <c r="AH1462" s="55" t="str">
        <f t="shared" si="318"/>
        <v/>
      </c>
      <c r="AI1462" s="55" t="str">
        <f t="shared" si="319"/>
        <v>FALSO</v>
      </c>
      <c r="AJ1462" s="55">
        <f t="shared" si="320"/>
        <v>0</v>
      </c>
      <c r="AK1462" s="93" t="str">
        <f t="shared" si="321"/>
        <v/>
      </c>
      <c r="AL1462" s="96" t="str">
        <f t="shared" si="322"/>
        <v/>
      </c>
      <c r="AM1462" s="93" t="str">
        <f t="shared" si="323"/>
        <v/>
      </c>
      <c r="AN1462" s="96" t="str">
        <f t="shared" si="324"/>
        <v/>
      </c>
      <c r="AO1462" s="93" t="str">
        <f t="shared" si="325"/>
        <v/>
      </c>
      <c r="AP1462" s="96" t="str">
        <f t="shared" si="326"/>
        <v/>
      </c>
      <c r="AQ1462" s="93" t="str">
        <f t="shared" si="327"/>
        <v/>
      </c>
      <c r="AR1462" s="96" t="str">
        <f t="shared" si="328"/>
        <v/>
      </c>
      <c r="AS1462" s="93" t="str">
        <f t="shared" si="329"/>
        <v/>
      </c>
      <c r="AT1462" s="96" t="str">
        <f t="shared" si="330"/>
        <v/>
      </c>
      <c r="AU1462" s="93" t="str">
        <f t="shared" si="331"/>
        <v/>
      </c>
    </row>
    <row r="1463" spans="1:47" x14ac:dyDescent="0.3">
      <c r="A1463" t="s">
        <v>84</v>
      </c>
      <c r="B1463" s="164" t="s">
        <v>4284</v>
      </c>
      <c r="C1463" t="s">
        <v>4049</v>
      </c>
      <c r="D1463" t="s">
        <v>1152</v>
      </c>
      <c r="E1463" t="s">
        <v>85</v>
      </c>
      <c r="F1463" t="s">
        <v>4050</v>
      </c>
      <c r="H1463" t="s">
        <v>2722</v>
      </c>
      <c r="L1463" t="s">
        <v>87</v>
      </c>
      <c r="P1463" s="33">
        <v>46280.645138888889</v>
      </c>
      <c r="Q1463" s="33">
        <v>46293</v>
      </c>
      <c r="AH1463" s="55" t="str">
        <f t="shared" si="318"/>
        <v/>
      </c>
      <c r="AI1463" s="55" t="str">
        <f t="shared" si="319"/>
        <v>FALSO</v>
      </c>
      <c r="AJ1463" s="55">
        <f t="shared" si="320"/>
        <v>0</v>
      </c>
      <c r="AK1463" s="93" t="str">
        <f t="shared" si="321"/>
        <v/>
      </c>
      <c r="AL1463" s="96" t="str">
        <f t="shared" si="322"/>
        <v/>
      </c>
      <c r="AM1463" s="93" t="str">
        <f t="shared" si="323"/>
        <v/>
      </c>
      <c r="AN1463" s="96" t="str">
        <f t="shared" si="324"/>
        <v/>
      </c>
      <c r="AO1463" s="93" t="str">
        <f t="shared" si="325"/>
        <v/>
      </c>
      <c r="AP1463" s="96" t="str">
        <f t="shared" si="326"/>
        <v/>
      </c>
      <c r="AQ1463" s="93" t="str">
        <f t="shared" si="327"/>
        <v/>
      </c>
      <c r="AR1463" s="96" t="str">
        <f t="shared" si="328"/>
        <v/>
      </c>
      <c r="AS1463" s="93" t="str">
        <f t="shared" si="329"/>
        <v/>
      </c>
      <c r="AT1463" s="96" t="str">
        <f t="shared" si="330"/>
        <v/>
      </c>
      <c r="AU1463" s="93" t="str">
        <f t="shared" si="331"/>
        <v/>
      </c>
    </row>
    <row r="1464" spans="1:47" x14ac:dyDescent="0.3">
      <c r="A1464" t="s">
        <v>84</v>
      </c>
      <c r="B1464" s="164" t="s">
        <v>4285</v>
      </c>
      <c r="C1464" t="s">
        <v>4062</v>
      </c>
      <c r="D1464" t="s">
        <v>1152</v>
      </c>
      <c r="E1464" t="s">
        <v>90</v>
      </c>
      <c r="F1464" t="s">
        <v>4063</v>
      </c>
      <c r="H1464" t="s">
        <v>4286</v>
      </c>
      <c r="L1464" t="s">
        <v>91</v>
      </c>
      <c r="O1464" t="s">
        <v>135</v>
      </c>
      <c r="P1464" s="33">
        <v>46280.584027777775</v>
      </c>
      <c r="Q1464" s="33">
        <v>46279</v>
      </c>
      <c r="R1464" s="33">
        <v>46280</v>
      </c>
      <c r="AH1464" s="55" t="str">
        <f t="shared" si="318"/>
        <v/>
      </c>
      <c r="AI1464" s="55" t="str">
        <f t="shared" si="319"/>
        <v>FALSO</v>
      </c>
      <c r="AJ1464" s="55">
        <f t="shared" si="320"/>
        <v>0</v>
      </c>
      <c r="AK1464" s="93" t="str">
        <f t="shared" si="321"/>
        <v/>
      </c>
      <c r="AL1464" s="96" t="str">
        <f t="shared" si="322"/>
        <v/>
      </c>
      <c r="AM1464" s="93" t="str">
        <f t="shared" si="323"/>
        <v/>
      </c>
      <c r="AN1464" s="96" t="str">
        <f t="shared" si="324"/>
        <v/>
      </c>
      <c r="AO1464" s="93" t="str">
        <f t="shared" si="325"/>
        <v/>
      </c>
      <c r="AP1464" s="96" t="str">
        <f t="shared" si="326"/>
        <v/>
      </c>
      <c r="AQ1464" s="93" t="str">
        <f t="shared" si="327"/>
        <v/>
      </c>
      <c r="AR1464" s="96" t="str">
        <f t="shared" si="328"/>
        <v/>
      </c>
      <c r="AS1464" s="93" t="str">
        <f t="shared" si="329"/>
        <v/>
      </c>
      <c r="AT1464" s="96" t="str">
        <f t="shared" si="330"/>
        <v/>
      </c>
      <c r="AU1464" s="93" t="str">
        <f t="shared" si="331"/>
        <v/>
      </c>
    </row>
    <row r="1465" spans="1:47" x14ac:dyDescent="0.3">
      <c r="A1465" t="s">
        <v>84</v>
      </c>
      <c r="B1465" s="164" t="s">
        <v>4287</v>
      </c>
      <c r="C1465" t="s">
        <v>4049</v>
      </c>
      <c r="D1465" t="s">
        <v>1152</v>
      </c>
      <c r="E1465" t="s">
        <v>85</v>
      </c>
      <c r="F1465" t="s">
        <v>4050</v>
      </c>
      <c r="H1465" t="s">
        <v>2710</v>
      </c>
      <c r="L1465" t="s">
        <v>87</v>
      </c>
      <c r="P1465" s="33">
        <v>46280.488194444442</v>
      </c>
      <c r="Q1465" s="33">
        <v>46293</v>
      </c>
      <c r="AH1465" s="55" t="str">
        <f t="shared" si="318"/>
        <v/>
      </c>
      <c r="AI1465" s="55" t="str">
        <f t="shared" si="319"/>
        <v>FALSO</v>
      </c>
      <c r="AJ1465" s="55">
        <f t="shared" si="320"/>
        <v>0</v>
      </c>
      <c r="AK1465" s="93" t="str">
        <f t="shared" si="321"/>
        <v/>
      </c>
      <c r="AL1465" s="96" t="str">
        <f t="shared" si="322"/>
        <v/>
      </c>
      <c r="AM1465" s="93" t="str">
        <f t="shared" si="323"/>
        <v/>
      </c>
      <c r="AN1465" s="96" t="str">
        <f t="shared" si="324"/>
        <v/>
      </c>
      <c r="AO1465" s="93" t="str">
        <f t="shared" si="325"/>
        <v/>
      </c>
      <c r="AP1465" s="96" t="str">
        <f t="shared" si="326"/>
        <v/>
      </c>
      <c r="AQ1465" s="93" t="str">
        <f t="shared" si="327"/>
        <v/>
      </c>
      <c r="AR1465" s="96" t="str">
        <f t="shared" si="328"/>
        <v/>
      </c>
      <c r="AS1465" s="93" t="str">
        <f t="shared" si="329"/>
        <v/>
      </c>
      <c r="AT1465" s="96" t="str">
        <f t="shared" si="330"/>
        <v/>
      </c>
      <c r="AU1465" s="93" t="str">
        <f t="shared" si="331"/>
        <v/>
      </c>
    </row>
    <row r="1466" spans="1:47" x14ac:dyDescent="0.3">
      <c r="A1466" t="s">
        <v>84</v>
      </c>
      <c r="B1466" s="164" t="s">
        <v>4288</v>
      </c>
      <c r="C1466" t="s">
        <v>4062</v>
      </c>
      <c r="D1466" t="s">
        <v>1152</v>
      </c>
      <c r="E1466" t="s">
        <v>90</v>
      </c>
      <c r="F1466" t="s">
        <v>4063</v>
      </c>
      <c r="H1466" t="s">
        <v>4173</v>
      </c>
      <c r="L1466" t="s">
        <v>91</v>
      </c>
      <c r="O1466" t="s">
        <v>135</v>
      </c>
      <c r="P1466" s="33">
        <v>46280.467361111114</v>
      </c>
      <c r="Q1466" s="33">
        <v>46279</v>
      </c>
      <c r="R1466" s="33">
        <v>46281</v>
      </c>
      <c r="AH1466" s="55" t="str">
        <f t="shared" si="318"/>
        <v/>
      </c>
      <c r="AI1466" s="55" t="str">
        <f t="shared" si="319"/>
        <v>FALSO</v>
      </c>
      <c r="AJ1466" s="55">
        <f t="shared" si="320"/>
        <v>0</v>
      </c>
      <c r="AK1466" s="93" t="str">
        <f t="shared" si="321"/>
        <v/>
      </c>
      <c r="AL1466" s="96" t="str">
        <f t="shared" si="322"/>
        <v/>
      </c>
      <c r="AM1466" s="93" t="str">
        <f t="shared" si="323"/>
        <v/>
      </c>
      <c r="AN1466" s="96" t="str">
        <f t="shared" si="324"/>
        <v/>
      </c>
      <c r="AO1466" s="93" t="str">
        <f t="shared" si="325"/>
        <v/>
      </c>
      <c r="AP1466" s="96" t="str">
        <f t="shared" si="326"/>
        <v/>
      </c>
      <c r="AQ1466" s="93" t="str">
        <f t="shared" si="327"/>
        <v/>
      </c>
      <c r="AR1466" s="96" t="str">
        <f t="shared" si="328"/>
        <v/>
      </c>
      <c r="AS1466" s="93" t="str">
        <f t="shared" si="329"/>
        <v/>
      </c>
      <c r="AT1466" s="96" t="str">
        <f t="shared" si="330"/>
        <v/>
      </c>
      <c r="AU1466" s="93" t="str">
        <f t="shared" si="331"/>
        <v/>
      </c>
    </row>
    <row r="1467" spans="1:47" x14ac:dyDescent="0.3">
      <c r="A1467" t="s">
        <v>84</v>
      </c>
      <c r="B1467" s="164" t="s">
        <v>4289</v>
      </c>
      <c r="C1467" t="s">
        <v>4049</v>
      </c>
      <c r="D1467" t="s">
        <v>1152</v>
      </c>
      <c r="E1467" t="s">
        <v>85</v>
      </c>
      <c r="F1467" t="s">
        <v>4050</v>
      </c>
      <c r="H1467" t="s">
        <v>2638</v>
      </c>
      <c r="L1467" t="s">
        <v>87</v>
      </c>
      <c r="P1467" s="33">
        <v>46280.46597222222</v>
      </c>
      <c r="Q1467" s="33">
        <v>46293</v>
      </c>
      <c r="AH1467" s="55" t="str">
        <f t="shared" si="318"/>
        <v/>
      </c>
      <c r="AI1467" s="55" t="str">
        <f t="shared" si="319"/>
        <v>FALSO</v>
      </c>
      <c r="AJ1467" s="55">
        <f t="shared" si="320"/>
        <v>0</v>
      </c>
      <c r="AK1467" s="93" t="str">
        <f t="shared" si="321"/>
        <v/>
      </c>
      <c r="AL1467" s="96" t="str">
        <f t="shared" si="322"/>
        <v/>
      </c>
      <c r="AM1467" s="93" t="str">
        <f t="shared" si="323"/>
        <v/>
      </c>
      <c r="AN1467" s="96" t="str">
        <f t="shared" si="324"/>
        <v/>
      </c>
      <c r="AO1467" s="93" t="str">
        <f t="shared" si="325"/>
        <v/>
      </c>
      <c r="AP1467" s="96" t="str">
        <f t="shared" si="326"/>
        <v/>
      </c>
      <c r="AQ1467" s="93" t="str">
        <f t="shared" si="327"/>
        <v/>
      </c>
      <c r="AR1467" s="96" t="str">
        <f t="shared" si="328"/>
        <v/>
      </c>
      <c r="AS1467" s="93" t="str">
        <f t="shared" si="329"/>
        <v/>
      </c>
      <c r="AT1467" s="96" t="str">
        <f t="shared" si="330"/>
        <v/>
      </c>
      <c r="AU1467" s="93" t="str">
        <f t="shared" si="331"/>
        <v/>
      </c>
    </row>
    <row r="1468" spans="1:47" x14ac:dyDescent="0.3">
      <c r="A1468" t="s">
        <v>84</v>
      </c>
      <c r="B1468" s="164" t="s">
        <v>4290</v>
      </c>
      <c r="C1468" t="s">
        <v>4049</v>
      </c>
      <c r="D1468" t="s">
        <v>1152</v>
      </c>
      <c r="E1468" t="s">
        <v>85</v>
      </c>
      <c r="F1468" t="s">
        <v>4050</v>
      </c>
      <c r="H1468" t="s">
        <v>4291</v>
      </c>
      <c r="L1468" t="s">
        <v>87</v>
      </c>
      <c r="P1468" s="33">
        <v>46280.431250000001</v>
      </c>
      <c r="Q1468" s="33">
        <v>46293</v>
      </c>
      <c r="AH1468" s="55" t="str">
        <f t="shared" si="318"/>
        <v/>
      </c>
      <c r="AI1468" s="55" t="str">
        <f t="shared" si="319"/>
        <v>FALSO</v>
      </c>
      <c r="AJ1468" s="55">
        <f t="shared" si="320"/>
        <v>0</v>
      </c>
      <c r="AK1468" s="93" t="str">
        <f t="shared" si="321"/>
        <v/>
      </c>
      <c r="AL1468" s="96" t="str">
        <f t="shared" si="322"/>
        <v/>
      </c>
      <c r="AM1468" s="93" t="str">
        <f t="shared" si="323"/>
        <v/>
      </c>
      <c r="AN1468" s="96" t="str">
        <f t="shared" si="324"/>
        <v/>
      </c>
      <c r="AO1468" s="93" t="str">
        <f t="shared" si="325"/>
        <v/>
      </c>
      <c r="AP1468" s="96" t="str">
        <f t="shared" si="326"/>
        <v/>
      </c>
      <c r="AQ1468" s="93" t="str">
        <f t="shared" si="327"/>
        <v/>
      </c>
      <c r="AR1468" s="96" t="str">
        <f t="shared" si="328"/>
        <v/>
      </c>
      <c r="AS1468" s="93" t="str">
        <f t="shared" si="329"/>
        <v/>
      </c>
      <c r="AT1468" s="96" t="str">
        <f t="shared" si="330"/>
        <v/>
      </c>
      <c r="AU1468" s="93" t="str">
        <f t="shared" si="331"/>
        <v/>
      </c>
    </row>
    <row r="1469" spans="1:47" x14ac:dyDescent="0.3">
      <c r="A1469" t="s">
        <v>84</v>
      </c>
      <c r="B1469" s="164" t="s">
        <v>4292</v>
      </c>
      <c r="C1469" t="s">
        <v>4062</v>
      </c>
      <c r="D1469" t="s">
        <v>1152</v>
      </c>
      <c r="E1469" t="s">
        <v>90</v>
      </c>
      <c r="F1469" t="s">
        <v>4063</v>
      </c>
      <c r="H1469" t="s">
        <v>2645</v>
      </c>
      <c r="L1469" t="s">
        <v>91</v>
      </c>
      <c r="O1469" t="s">
        <v>94</v>
      </c>
      <c r="P1469" s="33">
        <v>46280.425000000003</v>
      </c>
      <c r="Q1469" s="33">
        <v>46279</v>
      </c>
      <c r="R1469" s="33">
        <v>46283</v>
      </c>
      <c r="S1469" s="33">
        <v>46283</v>
      </c>
      <c r="AH1469" s="55" t="str">
        <f t="shared" si="318"/>
        <v/>
      </c>
      <c r="AI1469" s="55" t="str">
        <f t="shared" si="319"/>
        <v>FALSO</v>
      </c>
      <c r="AJ1469" s="55">
        <f t="shared" si="320"/>
        <v>0</v>
      </c>
      <c r="AK1469" s="93" t="str">
        <f t="shared" si="321"/>
        <v/>
      </c>
      <c r="AL1469" s="96" t="str">
        <f t="shared" si="322"/>
        <v/>
      </c>
      <c r="AM1469" s="93" t="str">
        <f t="shared" si="323"/>
        <v/>
      </c>
      <c r="AN1469" s="96" t="str">
        <f t="shared" si="324"/>
        <v/>
      </c>
      <c r="AO1469" s="93" t="str">
        <f t="shared" si="325"/>
        <v/>
      </c>
      <c r="AP1469" s="96" t="str">
        <f t="shared" si="326"/>
        <v/>
      </c>
      <c r="AQ1469" s="93" t="str">
        <f t="shared" si="327"/>
        <v/>
      </c>
      <c r="AR1469" s="96" t="str">
        <f t="shared" si="328"/>
        <v/>
      </c>
      <c r="AS1469" s="93" t="str">
        <f t="shared" si="329"/>
        <v/>
      </c>
      <c r="AT1469" s="96" t="str">
        <f t="shared" si="330"/>
        <v/>
      </c>
      <c r="AU1469" s="93" t="str">
        <f t="shared" si="331"/>
        <v/>
      </c>
    </row>
    <row r="1470" spans="1:47" x14ac:dyDescent="0.3">
      <c r="A1470" t="s">
        <v>84</v>
      </c>
      <c r="B1470" s="164" t="s">
        <v>4293</v>
      </c>
      <c r="C1470" t="s">
        <v>4049</v>
      </c>
      <c r="D1470" t="s">
        <v>1152</v>
      </c>
      <c r="E1470" t="s">
        <v>85</v>
      </c>
      <c r="F1470" t="s">
        <v>4050</v>
      </c>
      <c r="H1470" t="s">
        <v>2648</v>
      </c>
      <c r="L1470" t="s">
        <v>87</v>
      </c>
      <c r="P1470" s="33">
        <v>46280.424305555556</v>
      </c>
      <c r="Q1470" s="33">
        <v>46293</v>
      </c>
      <c r="AH1470" s="55" t="str">
        <f t="shared" si="318"/>
        <v/>
      </c>
      <c r="AI1470" s="55" t="str">
        <f t="shared" si="319"/>
        <v>FALSO</v>
      </c>
      <c r="AJ1470" s="55">
        <f t="shared" si="320"/>
        <v>0</v>
      </c>
      <c r="AK1470" s="93" t="str">
        <f t="shared" si="321"/>
        <v/>
      </c>
      <c r="AL1470" s="96" t="str">
        <f t="shared" si="322"/>
        <v/>
      </c>
      <c r="AM1470" s="93" t="str">
        <f t="shared" si="323"/>
        <v/>
      </c>
      <c r="AN1470" s="96" t="str">
        <f t="shared" si="324"/>
        <v/>
      </c>
      <c r="AO1470" s="93" t="str">
        <f t="shared" si="325"/>
        <v/>
      </c>
      <c r="AP1470" s="96" t="str">
        <f t="shared" si="326"/>
        <v/>
      </c>
      <c r="AQ1470" s="93" t="str">
        <f t="shared" si="327"/>
        <v/>
      </c>
      <c r="AR1470" s="96" t="str">
        <f t="shared" si="328"/>
        <v/>
      </c>
      <c r="AS1470" s="93" t="str">
        <f t="shared" si="329"/>
        <v/>
      </c>
      <c r="AT1470" s="96" t="str">
        <f t="shared" si="330"/>
        <v/>
      </c>
      <c r="AU1470" s="93" t="str">
        <f t="shared" si="331"/>
        <v/>
      </c>
    </row>
    <row r="1471" spans="1:47" x14ac:dyDescent="0.3">
      <c r="A1471" t="s">
        <v>84</v>
      </c>
      <c r="B1471" s="164" t="s">
        <v>4294</v>
      </c>
      <c r="C1471" t="s">
        <v>4062</v>
      </c>
      <c r="D1471" t="s">
        <v>1152</v>
      </c>
      <c r="E1471" t="s">
        <v>90</v>
      </c>
      <c r="F1471" t="s">
        <v>4063</v>
      </c>
      <c r="H1471" t="s">
        <v>2652</v>
      </c>
      <c r="L1471" t="s">
        <v>91</v>
      </c>
      <c r="O1471" t="s">
        <v>94</v>
      </c>
      <c r="P1471" s="33">
        <v>46280.423611111109</v>
      </c>
      <c r="Q1471" s="33">
        <v>46279</v>
      </c>
      <c r="R1471" s="33">
        <v>46283</v>
      </c>
      <c r="S1471" s="33">
        <v>46283</v>
      </c>
      <c r="AH1471" s="55" t="str">
        <f t="shared" si="318"/>
        <v/>
      </c>
      <c r="AI1471" s="55" t="str">
        <f t="shared" si="319"/>
        <v>FALSO</v>
      </c>
      <c r="AJ1471" s="55">
        <f t="shared" si="320"/>
        <v>0</v>
      </c>
      <c r="AK1471" s="93" t="str">
        <f t="shared" si="321"/>
        <v/>
      </c>
      <c r="AL1471" s="96" t="str">
        <f t="shared" si="322"/>
        <v/>
      </c>
      <c r="AM1471" s="93" t="str">
        <f t="shared" si="323"/>
        <v/>
      </c>
      <c r="AN1471" s="96" t="str">
        <f t="shared" si="324"/>
        <v/>
      </c>
      <c r="AO1471" s="93" t="str">
        <f t="shared" si="325"/>
        <v/>
      </c>
      <c r="AP1471" s="96" t="str">
        <f t="shared" si="326"/>
        <v/>
      </c>
      <c r="AQ1471" s="93" t="str">
        <f t="shared" si="327"/>
        <v/>
      </c>
      <c r="AR1471" s="96" t="str">
        <f t="shared" si="328"/>
        <v/>
      </c>
      <c r="AS1471" s="93" t="str">
        <f t="shared" si="329"/>
        <v/>
      </c>
      <c r="AT1471" s="96" t="str">
        <f t="shared" si="330"/>
        <v/>
      </c>
      <c r="AU1471" s="93" t="str">
        <f t="shared" si="331"/>
        <v/>
      </c>
    </row>
    <row r="1472" spans="1:47" x14ac:dyDescent="0.3">
      <c r="A1472" t="s">
        <v>84</v>
      </c>
      <c r="B1472" s="164" t="s">
        <v>4295</v>
      </c>
      <c r="C1472" t="s">
        <v>4049</v>
      </c>
      <c r="D1472" t="s">
        <v>1152</v>
      </c>
      <c r="E1472" t="s">
        <v>85</v>
      </c>
      <c r="F1472" t="s">
        <v>4050</v>
      </c>
      <c r="H1472" t="s">
        <v>4296</v>
      </c>
      <c r="L1472" t="s">
        <v>87</v>
      </c>
      <c r="P1472" s="33">
        <v>46280.42291666667</v>
      </c>
      <c r="Q1472" s="33">
        <v>46293</v>
      </c>
      <c r="AH1472" s="55" t="str">
        <f t="shared" si="318"/>
        <v/>
      </c>
      <c r="AI1472" s="55" t="str">
        <f t="shared" si="319"/>
        <v>FALSO</v>
      </c>
      <c r="AJ1472" s="55">
        <f t="shared" si="320"/>
        <v>0</v>
      </c>
      <c r="AK1472" s="93" t="str">
        <f t="shared" si="321"/>
        <v/>
      </c>
      <c r="AL1472" s="96" t="str">
        <f t="shared" si="322"/>
        <v/>
      </c>
      <c r="AM1472" s="93" t="str">
        <f t="shared" si="323"/>
        <v/>
      </c>
      <c r="AN1472" s="96" t="str">
        <f t="shared" si="324"/>
        <v/>
      </c>
      <c r="AO1472" s="93" t="str">
        <f t="shared" si="325"/>
        <v/>
      </c>
      <c r="AP1472" s="96" t="str">
        <f t="shared" si="326"/>
        <v/>
      </c>
      <c r="AQ1472" s="93" t="str">
        <f t="shared" si="327"/>
        <v/>
      </c>
      <c r="AR1472" s="96" t="str">
        <f t="shared" si="328"/>
        <v/>
      </c>
      <c r="AS1472" s="93" t="str">
        <f t="shared" si="329"/>
        <v/>
      </c>
      <c r="AT1472" s="96" t="str">
        <f t="shared" si="330"/>
        <v/>
      </c>
      <c r="AU1472" s="93" t="str">
        <f t="shared" si="331"/>
        <v/>
      </c>
    </row>
    <row r="1473" spans="1:47" x14ac:dyDescent="0.3">
      <c r="A1473" t="s">
        <v>84</v>
      </c>
      <c r="B1473" s="164" t="s">
        <v>4297</v>
      </c>
      <c r="C1473" t="s">
        <v>4062</v>
      </c>
      <c r="D1473" t="s">
        <v>1152</v>
      </c>
      <c r="E1473" t="s">
        <v>90</v>
      </c>
      <c r="F1473" t="s">
        <v>4063</v>
      </c>
      <c r="H1473" t="s">
        <v>4298</v>
      </c>
      <c r="L1473" t="s">
        <v>91</v>
      </c>
      <c r="O1473" t="s">
        <v>94</v>
      </c>
      <c r="P1473" s="33">
        <v>46280.4</v>
      </c>
      <c r="Q1473" s="33">
        <v>46279</v>
      </c>
      <c r="R1473" s="33">
        <v>46282</v>
      </c>
      <c r="S1473" s="33">
        <v>46282</v>
      </c>
      <c r="AH1473" s="55" t="str">
        <f t="shared" si="318"/>
        <v/>
      </c>
      <c r="AI1473" s="55" t="str">
        <f t="shared" si="319"/>
        <v>FALSO</v>
      </c>
      <c r="AJ1473" s="55">
        <f t="shared" si="320"/>
        <v>0</v>
      </c>
      <c r="AK1473" s="93" t="str">
        <f t="shared" si="321"/>
        <v/>
      </c>
      <c r="AL1473" s="96" t="str">
        <f t="shared" si="322"/>
        <v/>
      </c>
      <c r="AM1473" s="93" t="str">
        <f t="shared" si="323"/>
        <v/>
      </c>
      <c r="AN1473" s="96" t="str">
        <f t="shared" si="324"/>
        <v/>
      </c>
      <c r="AO1473" s="93" t="str">
        <f t="shared" si="325"/>
        <v/>
      </c>
      <c r="AP1473" s="96" t="str">
        <f t="shared" si="326"/>
        <v/>
      </c>
      <c r="AQ1473" s="93" t="str">
        <f t="shared" si="327"/>
        <v/>
      </c>
      <c r="AR1473" s="96" t="str">
        <f t="shared" si="328"/>
        <v/>
      </c>
      <c r="AS1473" s="93" t="str">
        <f t="shared" si="329"/>
        <v/>
      </c>
      <c r="AT1473" s="96" t="str">
        <f t="shared" si="330"/>
        <v/>
      </c>
      <c r="AU1473" s="93" t="str">
        <f t="shared" si="331"/>
        <v/>
      </c>
    </row>
    <row r="1474" spans="1:47" x14ac:dyDescent="0.3">
      <c r="A1474" t="s">
        <v>84</v>
      </c>
      <c r="B1474" s="164" t="s">
        <v>4299</v>
      </c>
      <c r="C1474" t="s">
        <v>4049</v>
      </c>
      <c r="D1474" t="s">
        <v>1152</v>
      </c>
      <c r="E1474" t="s">
        <v>85</v>
      </c>
      <c r="F1474" t="s">
        <v>4050</v>
      </c>
      <c r="H1474" t="s">
        <v>4300</v>
      </c>
      <c r="L1474" t="s">
        <v>87</v>
      </c>
      <c r="P1474" s="33">
        <v>46280.394444444442</v>
      </c>
      <c r="Q1474" s="33">
        <v>46293</v>
      </c>
      <c r="AH1474" s="55" t="str">
        <f t="shared" si="318"/>
        <v/>
      </c>
      <c r="AI1474" s="55" t="str">
        <f t="shared" si="319"/>
        <v>FALSO</v>
      </c>
      <c r="AJ1474" s="55">
        <f t="shared" si="320"/>
        <v>0</v>
      </c>
      <c r="AK1474" s="93" t="str">
        <f t="shared" si="321"/>
        <v/>
      </c>
      <c r="AL1474" s="96" t="str">
        <f t="shared" si="322"/>
        <v/>
      </c>
      <c r="AM1474" s="93" t="str">
        <f t="shared" si="323"/>
        <v/>
      </c>
      <c r="AN1474" s="96" t="str">
        <f t="shared" si="324"/>
        <v/>
      </c>
      <c r="AO1474" s="93" t="str">
        <f t="shared" si="325"/>
        <v/>
      </c>
      <c r="AP1474" s="96" t="str">
        <f t="shared" si="326"/>
        <v/>
      </c>
      <c r="AQ1474" s="93" t="str">
        <f t="shared" si="327"/>
        <v/>
      </c>
      <c r="AR1474" s="96" t="str">
        <f t="shared" si="328"/>
        <v/>
      </c>
      <c r="AS1474" s="93" t="str">
        <f t="shared" si="329"/>
        <v/>
      </c>
      <c r="AT1474" s="96" t="str">
        <f t="shared" si="330"/>
        <v/>
      </c>
      <c r="AU1474" s="93" t="str">
        <f t="shared" si="331"/>
        <v/>
      </c>
    </row>
    <row r="1475" spans="1:47" x14ac:dyDescent="0.3">
      <c r="A1475" t="s">
        <v>97</v>
      </c>
      <c r="B1475" s="164" t="s">
        <v>4301</v>
      </c>
      <c r="C1475" t="s">
        <v>4062</v>
      </c>
      <c r="D1475" t="s">
        <v>1152</v>
      </c>
      <c r="E1475" t="s">
        <v>90</v>
      </c>
      <c r="G1475">
        <v>18</v>
      </c>
      <c r="H1475" t="s">
        <v>4302</v>
      </c>
      <c r="I1475">
        <v>8</v>
      </c>
      <c r="L1475" t="s">
        <v>91</v>
      </c>
      <c r="O1475" t="s">
        <v>94</v>
      </c>
      <c r="P1475" s="33">
        <v>46279.740972222222</v>
      </c>
      <c r="AD1475" t="s">
        <v>84</v>
      </c>
      <c r="AH1475" s="55" t="str">
        <f t="shared" ref="AH1475:AH1538" si="332">IF(J1475="","",J1475/3600)</f>
        <v/>
      </c>
      <c r="AI1475" s="55" t="str">
        <f t="shared" ref="AI1475:AI1538" si="333">IF(COUNTIF(AG1475, "*dia*"), "VERDADEIRO", "FALSO")</f>
        <v>FALSO</v>
      </c>
      <c r="AJ1475" s="55">
        <f t="shared" ref="AJ1475:AJ1538" si="334">IF(AI1475="VERDADEIRO",LEFT(AG1475,2),0)</f>
        <v>0</v>
      </c>
      <c r="AK1475" s="93" t="str">
        <f t="shared" ref="AK1475:AK1538" si="335">IF(OR(A1475="Solicitação de Serviço",A1475="Incidente",P1475="",Q1475=""),"",IF((NETWORKDAYS.INTL(P1475,Q1475,1)-1)=0,1,NETWORKDAYS.INTL(P1475,Q1475,1)-1))</f>
        <v/>
      </c>
      <c r="AL1475" s="96" t="str">
        <f t="shared" ref="AL1475:AL1538" si="336">IF(X1475="","",AK1475=X1475)</f>
        <v/>
      </c>
      <c r="AM1475" s="93" t="str">
        <f t="shared" ref="AM1475:AM1538" si="337">IF(OR(A1475="Solicitação de Serviço",A1475="Incidente",R1475="",S1475=""),"",IF((NETWORKDAYS.INTL(R1475,S1475,1)-1)=0,1,NETWORKDAYS.INTL(R1475,S1475,1)-1-AJ1475))</f>
        <v/>
      </c>
      <c r="AN1475" s="96" t="str">
        <f t="shared" ref="AN1475:AN1538" si="338">IF(Y1475="","",AM1475=Y1475)</f>
        <v/>
      </c>
      <c r="AO1475" s="93" t="str">
        <f t="shared" ref="AO1475:AO1538" si="339">IF(OR(A1475="Solicitação de Serviço",A1475="Incidente",T1475="",U1475=""),"",IF((NETWORKDAYS.INTL(T1475,U1475,1)-1)=0,1,NETWORKDAYS.INTL(T1475,U1475,1)-1))</f>
        <v/>
      </c>
      <c r="AP1475" s="96" t="str">
        <f t="shared" ref="AP1475:AP1538" si="340">IF(Z1475="","",AO1475=Z1475)</f>
        <v/>
      </c>
      <c r="AQ1475" s="93" t="str">
        <f t="shared" ref="AQ1475:AQ1538" si="341">IF(OR(A1475="Solicitação de Serviço",A1475="Incidente",V1475="",W1475=""),"",IF((NETWORKDAYS.INTL(V1475,W1475,1)-1)=0,1,IF((NETWORKDAYS.INTL(V1475,W1475,1)-1)&lt;0,"",NETWORKDAYS.INTL(V1475,W1475,1)-1)))</f>
        <v/>
      </c>
      <c r="AR1475" s="96" t="str">
        <f t="shared" ref="AR1475:AR1538" si="342">IF(AA1475="","",AQ1475=AA1475)</f>
        <v/>
      </c>
      <c r="AS1475" s="93" t="str">
        <f t="shared" ref="AS1475:AS1538" si="343">IF(OR(A1475="Solicitação de Serviço",A1475="Incidente",P1475=""),"",IF(OR(A1475="História",A1475="Enabler",A1475="Débito Técnico"),IF(W1475="","",NETWORKDAYS.INTL(P1475,W1475,1)-1),IF(U1475="","",NETWORKDAYS.INTL(P1475,U1475,1)-1)))</f>
        <v/>
      </c>
      <c r="AT1475" s="96" t="str">
        <f t="shared" ref="AT1475:AT1538" si="344">IF(OR(A1475="Solicitação de Serviço",A1475="Incidente",A1475="Sustentação"),"",IF(P1475="","",IF(OR(A1475="História",A1475="Enabler",A1475="Débito Técnico"),AS1475=AC1475,AS1475=AB1475)))</f>
        <v/>
      </c>
      <c r="AU1475" s="93" t="str">
        <f t="shared" ref="AU1475:AU1538" si="345">IF(M1475="","",M1475)</f>
        <v/>
      </c>
    </row>
    <row r="1476" spans="1:47" x14ac:dyDescent="0.3">
      <c r="A1476" t="s">
        <v>84</v>
      </c>
      <c r="B1476" s="164" t="s">
        <v>4303</v>
      </c>
      <c r="C1476" t="s">
        <v>4049</v>
      </c>
      <c r="D1476" t="s">
        <v>1152</v>
      </c>
      <c r="E1476" t="s">
        <v>90</v>
      </c>
      <c r="F1476" t="s">
        <v>4050</v>
      </c>
      <c r="H1476" t="s">
        <v>4304</v>
      </c>
      <c r="J1476">
        <v>1800</v>
      </c>
      <c r="L1476" t="s">
        <v>91</v>
      </c>
      <c r="O1476" t="s">
        <v>94</v>
      </c>
      <c r="P1476" s="33">
        <v>46279.609027777777</v>
      </c>
      <c r="Q1476" s="33">
        <v>46293</v>
      </c>
      <c r="R1476" s="33">
        <v>46279</v>
      </c>
      <c r="S1476" s="33">
        <v>46279</v>
      </c>
      <c r="AH1476" s="55">
        <f t="shared" si="332"/>
        <v>0.5</v>
      </c>
      <c r="AI1476" s="55" t="str">
        <f t="shared" si="333"/>
        <v>FALSO</v>
      </c>
      <c r="AJ1476" s="55">
        <f t="shared" si="334"/>
        <v>0</v>
      </c>
      <c r="AK1476" s="93" t="str">
        <f t="shared" si="335"/>
        <v/>
      </c>
      <c r="AL1476" s="96" t="str">
        <f t="shared" si="336"/>
        <v/>
      </c>
      <c r="AM1476" s="93" t="str">
        <f t="shared" si="337"/>
        <v/>
      </c>
      <c r="AN1476" s="96" t="str">
        <f t="shared" si="338"/>
        <v/>
      </c>
      <c r="AO1476" s="93" t="str">
        <f t="shared" si="339"/>
        <v/>
      </c>
      <c r="AP1476" s="96" t="str">
        <f t="shared" si="340"/>
        <v/>
      </c>
      <c r="AQ1476" s="93" t="str">
        <f t="shared" si="341"/>
        <v/>
      </c>
      <c r="AR1476" s="96" t="str">
        <f t="shared" si="342"/>
        <v/>
      </c>
      <c r="AS1476" s="93" t="str">
        <f t="shared" si="343"/>
        <v/>
      </c>
      <c r="AT1476" s="96" t="str">
        <f t="shared" si="344"/>
        <v/>
      </c>
      <c r="AU1476" s="93" t="str">
        <f t="shared" si="345"/>
        <v/>
      </c>
    </row>
    <row r="1477" spans="1:47" x14ac:dyDescent="0.3">
      <c r="A1477" t="s">
        <v>84</v>
      </c>
      <c r="B1477" s="164" t="s">
        <v>4305</v>
      </c>
      <c r="C1477" t="s">
        <v>4062</v>
      </c>
      <c r="D1477" t="s">
        <v>1152</v>
      </c>
      <c r="E1477" t="s">
        <v>90</v>
      </c>
      <c r="F1477" t="s">
        <v>4063</v>
      </c>
      <c r="H1477" t="s">
        <v>4306</v>
      </c>
      <c r="L1477" t="s">
        <v>91</v>
      </c>
      <c r="O1477" t="s">
        <v>135</v>
      </c>
      <c r="P1477" s="33">
        <v>46279.458333333336</v>
      </c>
      <c r="Q1477" s="33">
        <v>46279</v>
      </c>
      <c r="R1477" s="33">
        <v>46281</v>
      </c>
      <c r="AH1477" s="55" t="str">
        <f t="shared" si="332"/>
        <v/>
      </c>
      <c r="AI1477" s="55" t="str">
        <f t="shared" si="333"/>
        <v>FALSO</v>
      </c>
      <c r="AJ1477" s="55">
        <f t="shared" si="334"/>
        <v>0</v>
      </c>
      <c r="AK1477" s="93" t="str">
        <f t="shared" si="335"/>
        <v/>
      </c>
      <c r="AL1477" s="96" t="str">
        <f t="shared" si="336"/>
        <v/>
      </c>
      <c r="AM1477" s="93" t="str">
        <f t="shared" si="337"/>
        <v/>
      </c>
      <c r="AN1477" s="96" t="str">
        <f t="shared" si="338"/>
        <v/>
      </c>
      <c r="AO1477" s="93" t="str">
        <f t="shared" si="339"/>
        <v/>
      </c>
      <c r="AP1477" s="96" t="str">
        <f t="shared" si="340"/>
        <v/>
      </c>
      <c r="AQ1477" s="93" t="str">
        <f t="shared" si="341"/>
        <v/>
      </c>
      <c r="AR1477" s="96" t="str">
        <f t="shared" si="342"/>
        <v/>
      </c>
      <c r="AS1477" s="93" t="str">
        <f t="shared" si="343"/>
        <v/>
      </c>
      <c r="AT1477" s="96" t="str">
        <f t="shared" si="344"/>
        <v/>
      </c>
      <c r="AU1477" s="93" t="str">
        <f t="shared" si="345"/>
        <v/>
      </c>
    </row>
    <row r="1478" spans="1:47" x14ac:dyDescent="0.3">
      <c r="A1478" t="s">
        <v>84</v>
      </c>
      <c r="B1478" s="164" t="s">
        <v>4307</v>
      </c>
      <c r="C1478" t="s">
        <v>4308</v>
      </c>
      <c r="D1478" t="s">
        <v>1152</v>
      </c>
      <c r="E1478" t="s">
        <v>90</v>
      </c>
      <c r="F1478" t="s">
        <v>4063</v>
      </c>
      <c r="H1478" t="s">
        <v>4309</v>
      </c>
      <c r="J1478">
        <v>7200</v>
      </c>
      <c r="L1478" t="s">
        <v>91</v>
      </c>
      <c r="O1478" t="s">
        <v>135</v>
      </c>
      <c r="P1478" s="33">
        <v>46276.693749999999</v>
      </c>
      <c r="Q1478" s="33">
        <v>46265</v>
      </c>
      <c r="R1478" s="33">
        <v>46279</v>
      </c>
      <c r="AH1478" s="55">
        <f t="shared" si="332"/>
        <v>2</v>
      </c>
      <c r="AI1478" s="55" t="str">
        <f t="shared" si="333"/>
        <v>FALSO</v>
      </c>
      <c r="AJ1478" s="55">
        <f t="shared" si="334"/>
        <v>0</v>
      </c>
      <c r="AK1478" s="93" t="str">
        <f t="shared" si="335"/>
        <v/>
      </c>
      <c r="AL1478" s="96" t="str">
        <f t="shared" si="336"/>
        <v/>
      </c>
      <c r="AM1478" s="93" t="str">
        <f t="shared" si="337"/>
        <v/>
      </c>
      <c r="AN1478" s="96" t="str">
        <f t="shared" si="338"/>
        <v/>
      </c>
      <c r="AO1478" s="93" t="str">
        <f t="shared" si="339"/>
        <v/>
      </c>
      <c r="AP1478" s="96" t="str">
        <f t="shared" si="340"/>
        <v/>
      </c>
      <c r="AQ1478" s="93" t="str">
        <f t="shared" si="341"/>
        <v/>
      </c>
      <c r="AR1478" s="96" t="str">
        <f t="shared" si="342"/>
        <v/>
      </c>
      <c r="AS1478" s="93" t="str">
        <f t="shared" si="343"/>
        <v/>
      </c>
      <c r="AT1478" s="96" t="str">
        <f t="shared" si="344"/>
        <v/>
      </c>
      <c r="AU1478" s="93" t="str">
        <f t="shared" si="345"/>
        <v/>
      </c>
    </row>
    <row r="1479" spans="1:47" x14ac:dyDescent="0.3">
      <c r="A1479" t="s">
        <v>84</v>
      </c>
      <c r="B1479" s="164" t="s">
        <v>4310</v>
      </c>
      <c r="C1479" t="s">
        <v>4311</v>
      </c>
      <c r="D1479" t="s">
        <v>1152</v>
      </c>
      <c r="E1479" t="s">
        <v>90</v>
      </c>
      <c r="F1479" t="s">
        <v>4063</v>
      </c>
      <c r="H1479" t="s">
        <v>4312</v>
      </c>
      <c r="J1479">
        <v>1800</v>
      </c>
      <c r="L1479" t="s">
        <v>91</v>
      </c>
      <c r="O1479" t="s">
        <v>135</v>
      </c>
      <c r="P1479" s="33">
        <v>46276.59652777778</v>
      </c>
      <c r="Q1479" s="33">
        <v>46265</v>
      </c>
      <c r="R1479" s="33">
        <v>46276</v>
      </c>
      <c r="AH1479" s="55">
        <f t="shared" si="332"/>
        <v>0.5</v>
      </c>
      <c r="AI1479" s="55" t="str">
        <f t="shared" si="333"/>
        <v>FALSO</v>
      </c>
      <c r="AJ1479" s="55">
        <f t="shared" si="334"/>
        <v>0</v>
      </c>
      <c r="AK1479" s="93" t="str">
        <f t="shared" si="335"/>
        <v/>
      </c>
      <c r="AL1479" s="96" t="str">
        <f t="shared" si="336"/>
        <v/>
      </c>
      <c r="AM1479" s="93" t="str">
        <f t="shared" si="337"/>
        <v/>
      </c>
      <c r="AN1479" s="96" t="str">
        <f t="shared" si="338"/>
        <v/>
      </c>
      <c r="AO1479" s="93" t="str">
        <f t="shared" si="339"/>
        <v/>
      </c>
      <c r="AP1479" s="96" t="str">
        <f t="shared" si="340"/>
        <v/>
      </c>
      <c r="AQ1479" s="93" t="str">
        <f t="shared" si="341"/>
        <v/>
      </c>
      <c r="AR1479" s="96" t="str">
        <f t="shared" si="342"/>
        <v/>
      </c>
      <c r="AS1479" s="93" t="str">
        <f t="shared" si="343"/>
        <v/>
      </c>
      <c r="AT1479" s="96" t="str">
        <f t="shared" si="344"/>
        <v/>
      </c>
      <c r="AU1479" s="93" t="str">
        <f t="shared" si="345"/>
        <v/>
      </c>
    </row>
    <row r="1480" spans="1:47" x14ac:dyDescent="0.3">
      <c r="A1480" t="s">
        <v>84</v>
      </c>
      <c r="B1480" s="164" t="s">
        <v>4313</v>
      </c>
      <c r="C1480" t="s">
        <v>4308</v>
      </c>
      <c r="D1480" t="s">
        <v>1152</v>
      </c>
      <c r="E1480" t="s">
        <v>90</v>
      </c>
      <c r="F1480" t="s">
        <v>4063</v>
      </c>
      <c r="H1480" t="s">
        <v>2710</v>
      </c>
      <c r="L1480" t="s">
        <v>91</v>
      </c>
      <c r="O1480" t="s">
        <v>94</v>
      </c>
      <c r="P1480" s="33">
        <v>46276.59652777778</v>
      </c>
      <c r="Q1480" s="33">
        <v>46265</v>
      </c>
      <c r="R1480" s="33">
        <v>46280</v>
      </c>
      <c r="S1480" s="33">
        <v>46280</v>
      </c>
      <c r="AH1480" s="55" t="str">
        <f t="shared" si="332"/>
        <v/>
      </c>
      <c r="AI1480" s="55" t="str">
        <f t="shared" si="333"/>
        <v>FALSO</v>
      </c>
      <c r="AJ1480" s="55">
        <f t="shared" si="334"/>
        <v>0</v>
      </c>
      <c r="AK1480" s="93" t="str">
        <f t="shared" si="335"/>
        <v/>
      </c>
      <c r="AL1480" s="96" t="str">
        <f t="shared" si="336"/>
        <v/>
      </c>
      <c r="AM1480" s="93" t="str">
        <f t="shared" si="337"/>
        <v/>
      </c>
      <c r="AN1480" s="96" t="str">
        <f t="shared" si="338"/>
        <v/>
      </c>
      <c r="AO1480" s="93" t="str">
        <f t="shared" si="339"/>
        <v/>
      </c>
      <c r="AP1480" s="96" t="str">
        <f t="shared" si="340"/>
        <v/>
      </c>
      <c r="AQ1480" s="93" t="str">
        <f t="shared" si="341"/>
        <v/>
      </c>
      <c r="AR1480" s="96" t="str">
        <f t="shared" si="342"/>
        <v/>
      </c>
      <c r="AS1480" s="93" t="str">
        <f t="shared" si="343"/>
        <v/>
      </c>
      <c r="AT1480" s="96" t="str">
        <f t="shared" si="344"/>
        <v/>
      </c>
      <c r="AU1480" s="93" t="str">
        <f t="shared" si="345"/>
        <v/>
      </c>
    </row>
    <row r="1481" spans="1:47" x14ac:dyDescent="0.3">
      <c r="A1481" t="s">
        <v>84</v>
      </c>
      <c r="B1481" s="164" t="s">
        <v>4314</v>
      </c>
      <c r="C1481" t="s">
        <v>4311</v>
      </c>
      <c r="D1481" t="s">
        <v>1152</v>
      </c>
      <c r="E1481" t="s">
        <v>90</v>
      </c>
      <c r="F1481" t="s">
        <v>4063</v>
      </c>
      <c r="H1481" t="s">
        <v>4315</v>
      </c>
      <c r="L1481" t="s">
        <v>91</v>
      </c>
      <c r="O1481" t="s">
        <v>135</v>
      </c>
      <c r="P1481" s="33">
        <v>46276.521527777775</v>
      </c>
      <c r="Q1481" s="33">
        <v>46265</v>
      </c>
      <c r="R1481" s="33">
        <v>46276</v>
      </c>
      <c r="AH1481" s="55" t="str">
        <f t="shared" si="332"/>
        <v/>
      </c>
      <c r="AI1481" s="55" t="str">
        <f t="shared" si="333"/>
        <v>FALSO</v>
      </c>
      <c r="AJ1481" s="55">
        <f t="shared" si="334"/>
        <v>0</v>
      </c>
      <c r="AK1481" s="93" t="str">
        <f t="shared" si="335"/>
        <v/>
      </c>
      <c r="AL1481" s="96" t="str">
        <f t="shared" si="336"/>
        <v/>
      </c>
      <c r="AM1481" s="93" t="str">
        <f t="shared" si="337"/>
        <v/>
      </c>
      <c r="AN1481" s="96" t="str">
        <f t="shared" si="338"/>
        <v/>
      </c>
      <c r="AO1481" s="93" t="str">
        <f t="shared" si="339"/>
        <v/>
      </c>
      <c r="AP1481" s="96" t="str">
        <f t="shared" si="340"/>
        <v/>
      </c>
      <c r="AQ1481" s="93" t="str">
        <f t="shared" si="341"/>
        <v/>
      </c>
      <c r="AR1481" s="96" t="str">
        <f t="shared" si="342"/>
        <v/>
      </c>
      <c r="AS1481" s="93" t="str">
        <f t="shared" si="343"/>
        <v/>
      </c>
      <c r="AT1481" s="96" t="str">
        <f t="shared" si="344"/>
        <v/>
      </c>
      <c r="AU1481" s="93" t="str">
        <f t="shared" si="345"/>
        <v/>
      </c>
    </row>
    <row r="1482" spans="1:47" x14ac:dyDescent="0.3">
      <c r="A1482" t="s">
        <v>84</v>
      </c>
      <c r="B1482" s="164" t="s">
        <v>4316</v>
      </c>
      <c r="C1482" t="s">
        <v>4317</v>
      </c>
      <c r="D1482" t="s">
        <v>1152</v>
      </c>
      <c r="E1482" t="s">
        <v>85</v>
      </c>
      <c r="F1482" t="s">
        <v>4050</v>
      </c>
      <c r="H1482" t="s">
        <v>3292</v>
      </c>
      <c r="L1482" t="s">
        <v>87</v>
      </c>
      <c r="P1482" s="33">
        <v>46276.459722222222</v>
      </c>
      <c r="Q1482" s="33">
        <v>46293</v>
      </c>
      <c r="AH1482" s="55" t="str">
        <f t="shared" si="332"/>
        <v/>
      </c>
      <c r="AI1482" s="55" t="str">
        <f t="shared" si="333"/>
        <v>FALSO</v>
      </c>
      <c r="AJ1482" s="55">
        <f t="shared" si="334"/>
        <v>0</v>
      </c>
      <c r="AK1482" s="93" t="str">
        <f t="shared" si="335"/>
        <v/>
      </c>
      <c r="AL1482" s="96" t="str">
        <f t="shared" si="336"/>
        <v/>
      </c>
      <c r="AM1482" s="93" t="str">
        <f t="shared" si="337"/>
        <v/>
      </c>
      <c r="AN1482" s="96" t="str">
        <f t="shared" si="338"/>
        <v/>
      </c>
      <c r="AO1482" s="93" t="str">
        <f t="shared" si="339"/>
        <v/>
      </c>
      <c r="AP1482" s="96" t="str">
        <f t="shared" si="340"/>
        <v/>
      </c>
      <c r="AQ1482" s="93" t="str">
        <f t="shared" si="341"/>
        <v/>
      </c>
      <c r="AR1482" s="96" t="str">
        <f t="shared" si="342"/>
        <v/>
      </c>
      <c r="AS1482" s="93" t="str">
        <f t="shared" si="343"/>
        <v/>
      </c>
      <c r="AT1482" s="96" t="str">
        <f t="shared" si="344"/>
        <v/>
      </c>
      <c r="AU1482" s="93" t="str">
        <f t="shared" si="345"/>
        <v/>
      </c>
    </row>
    <row r="1483" spans="1:47" x14ac:dyDescent="0.3">
      <c r="A1483" t="s">
        <v>84</v>
      </c>
      <c r="B1483" s="164" t="s">
        <v>4318</v>
      </c>
      <c r="C1483" t="s">
        <v>4311</v>
      </c>
      <c r="D1483" t="s">
        <v>1152</v>
      </c>
      <c r="E1483" t="s">
        <v>90</v>
      </c>
      <c r="F1483" t="s">
        <v>4063</v>
      </c>
      <c r="H1483" t="s">
        <v>4319</v>
      </c>
      <c r="J1483">
        <v>7200</v>
      </c>
      <c r="L1483" t="s">
        <v>91</v>
      </c>
      <c r="O1483" t="s">
        <v>135</v>
      </c>
      <c r="P1483" s="33">
        <v>46276.405555555553</v>
      </c>
      <c r="Q1483" s="33">
        <v>46265</v>
      </c>
      <c r="R1483" s="33">
        <v>46276</v>
      </c>
      <c r="AH1483" s="55">
        <f t="shared" si="332"/>
        <v>2</v>
      </c>
      <c r="AI1483" s="55" t="str">
        <f t="shared" si="333"/>
        <v>FALSO</v>
      </c>
      <c r="AJ1483" s="55">
        <f t="shared" si="334"/>
        <v>0</v>
      </c>
      <c r="AK1483" s="93" t="str">
        <f t="shared" si="335"/>
        <v/>
      </c>
      <c r="AL1483" s="96" t="str">
        <f t="shared" si="336"/>
        <v/>
      </c>
      <c r="AM1483" s="93" t="str">
        <f t="shared" si="337"/>
        <v/>
      </c>
      <c r="AN1483" s="96" t="str">
        <f t="shared" si="338"/>
        <v/>
      </c>
      <c r="AO1483" s="93" t="str">
        <f t="shared" si="339"/>
        <v/>
      </c>
      <c r="AP1483" s="96" t="str">
        <f t="shared" si="340"/>
        <v/>
      </c>
      <c r="AQ1483" s="93" t="str">
        <f t="shared" si="341"/>
        <v/>
      </c>
      <c r="AR1483" s="96" t="str">
        <f t="shared" si="342"/>
        <v/>
      </c>
      <c r="AS1483" s="93" t="str">
        <f t="shared" si="343"/>
        <v/>
      </c>
      <c r="AT1483" s="96" t="str">
        <f t="shared" si="344"/>
        <v/>
      </c>
      <c r="AU1483" s="93" t="str">
        <f t="shared" si="345"/>
        <v/>
      </c>
    </row>
    <row r="1484" spans="1:47" x14ac:dyDescent="0.3">
      <c r="A1484" t="s">
        <v>84</v>
      </c>
      <c r="B1484" s="164" t="s">
        <v>4320</v>
      </c>
      <c r="C1484" t="s">
        <v>4317</v>
      </c>
      <c r="D1484" t="s">
        <v>1152</v>
      </c>
      <c r="E1484" t="s">
        <v>85</v>
      </c>
      <c r="F1484" t="s">
        <v>4050</v>
      </c>
      <c r="H1484" t="s">
        <v>2650</v>
      </c>
      <c r="L1484" t="s">
        <v>87</v>
      </c>
      <c r="P1484" s="33">
        <v>46276.398611111108</v>
      </c>
      <c r="Q1484" s="33">
        <v>46293</v>
      </c>
      <c r="AH1484" s="55" t="str">
        <f t="shared" si="332"/>
        <v/>
      </c>
      <c r="AI1484" s="55" t="str">
        <f t="shared" si="333"/>
        <v>FALSO</v>
      </c>
      <c r="AJ1484" s="55">
        <f t="shared" si="334"/>
        <v>0</v>
      </c>
      <c r="AK1484" s="93" t="str">
        <f t="shared" si="335"/>
        <v/>
      </c>
      <c r="AL1484" s="96" t="str">
        <f t="shared" si="336"/>
        <v/>
      </c>
      <c r="AM1484" s="93" t="str">
        <f t="shared" si="337"/>
        <v/>
      </c>
      <c r="AN1484" s="96" t="str">
        <f t="shared" si="338"/>
        <v/>
      </c>
      <c r="AO1484" s="93" t="str">
        <f t="shared" si="339"/>
        <v/>
      </c>
      <c r="AP1484" s="96" t="str">
        <f t="shared" si="340"/>
        <v/>
      </c>
      <c r="AQ1484" s="93" t="str">
        <f t="shared" si="341"/>
        <v/>
      </c>
      <c r="AR1484" s="96" t="str">
        <f t="shared" si="342"/>
        <v/>
      </c>
      <c r="AS1484" s="93" t="str">
        <f t="shared" si="343"/>
        <v/>
      </c>
      <c r="AT1484" s="96" t="str">
        <f t="shared" si="344"/>
        <v/>
      </c>
      <c r="AU1484" s="93" t="str">
        <f t="shared" si="345"/>
        <v/>
      </c>
    </row>
    <row r="1485" spans="1:47" x14ac:dyDescent="0.3">
      <c r="A1485" t="s">
        <v>84</v>
      </c>
      <c r="B1485" s="164" t="s">
        <v>4321</v>
      </c>
      <c r="C1485" t="s">
        <v>4308</v>
      </c>
      <c r="D1485" t="s">
        <v>1152</v>
      </c>
      <c r="E1485" t="s">
        <v>90</v>
      </c>
      <c r="F1485" t="s">
        <v>4063</v>
      </c>
      <c r="H1485" t="s">
        <v>4322</v>
      </c>
      <c r="J1485">
        <v>1800</v>
      </c>
      <c r="L1485" t="s">
        <v>91</v>
      </c>
      <c r="O1485" t="s">
        <v>94</v>
      </c>
      <c r="P1485" s="33">
        <v>46276.388194444444</v>
      </c>
      <c r="Q1485" s="33">
        <v>46265</v>
      </c>
      <c r="R1485" s="33">
        <v>46276</v>
      </c>
      <c r="S1485" s="33">
        <v>46276</v>
      </c>
      <c r="AH1485" s="55">
        <f t="shared" si="332"/>
        <v>0.5</v>
      </c>
      <c r="AI1485" s="55" t="str">
        <f t="shared" si="333"/>
        <v>FALSO</v>
      </c>
      <c r="AJ1485" s="55">
        <f t="shared" si="334"/>
        <v>0</v>
      </c>
      <c r="AK1485" s="93" t="str">
        <f t="shared" si="335"/>
        <v/>
      </c>
      <c r="AL1485" s="96" t="str">
        <f t="shared" si="336"/>
        <v/>
      </c>
      <c r="AM1485" s="93" t="str">
        <f t="shared" si="337"/>
        <v/>
      </c>
      <c r="AN1485" s="96" t="str">
        <f t="shared" si="338"/>
        <v/>
      </c>
      <c r="AO1485" s="93" t="str">
        <f t="shared" si="339"/>
        <v/>
      </c>
      <c r="AP1485" s="96" t="str">
        <f t="shared" si="340"/>
        <v/>
      </c>
      <c r="AQ1485" s="93" t="str">
        <f t="shared" si="341"/>
        <v/>
      </c>
      <c r="AR1485" s="96" t="str">
        <f t="shared" si="342"/>
        <v/>
      </c>
      <c r="AS1485" s="93" t="str">
        <f t="shared" si="343"/>
        <v/>
      </c>
      <c r="AT1485" s="96" t="str">
        <f t="shared" si="344"/>
        <v/>
      </c>
      <c r="AU1485" s="93" t="str">
        <f t="shared" si="345"/>
        <v/>
      </c>
    </row>
    <row r="1486" spans="1:47" x14ac:dyDescent="0.3">
      <c r="A1486" t="s">
        <v>84</v>
      </c>
      <c r="B1486" s="164" t="s">
        <v>4323</v>
      </c>
      <c r="C1486" t="s">
        <v>4308</v>
      </c>
      <c r="D1486" t="s">
        <v>1152</v>
      </c>
      <c r="E1486" t="s">
        <v>90</v>
      </c>
      <c r="F1486" t="s">
        <v>4063</v>
      </c>
      <c r="H1486" t="s">
        <v>4324</v>
      </c>
      <c r="L1486" t="s">
        <v>91</v>
      </c>
      <c r="O1486" t="s">
        <v>94</v>
      </c>
      <c r="P1486" s="33">
        <v>46276.377083333333</v>
      </c>
      <c r="Q1486" s="33">
        <v>46265</v>
      </c>
      <c r="R1486" s="33">
        <v>46276</v>
      </c>
      <c r="S1486" s="33">
        <v>46276</v>
      </c>
      <c r="AH1486" s="55" t="str">
        <f t="shared" si="332"/>
        <v/>
      </c>
      <c r="AI1486" s="55" t="str">
        <f t="shared" si="333"/>
        <v>FALSO</v>
      </c>
      <c r="AJ1486" s="55">
        <f t="shared" si="334"/>
        <v>0</v>
      </c>
      <c r="AK1486" s="93" t="str">
        <f t="shared" si="335"/>
        <v/>
      </c>
      <c r="AL1486" s="96" t="str">
        <f t="shared" si="336"/>
        <v/>
      </c>
      <c r="AM1486" s="93" t="str">
        <f t="shared" si="337"/>
        <v/>
      </c>
      <c r="AN1486" s="96" t="str">
        <f t="shared" si="338"/>
        <v/>
      </c>
      <c r="AO1486" s="93" t="str">
        <f t="shared" si="339"/>
        <v/>
      </c>
      <c r="AP1486" s="96" t="str">
        <f t="shared" si="340"/>
        <v/>
      </c>
      <c r="AQ1486" s="93" t="str">
        <f t="shared" si="341"/>
        <v/>
      </c>
      <c r="AR1486" s="96" t="str">
        <f t="shared" si="342"/>
        <v/>
      </c>
      <c r="AS1486" s="93" t="str">
        <f t="shared" si="343"/>
        <v/>
      </c>
      <c r="AT1486" s="96" t="str">
        <f t="shared" si="344"/>
        <v/>
      </c>
      <c r="AU1486" s="93" t="str">
        <f t="shared" si="345"/>
        <v/>
      </c>
    </row>
    <row r="1487" spans="1:47" x14ac:dyDescent="0.3">
      <c r="A1487" t="s">
        <v>84</v>
      </c>
      <c r="B1487" s="164" t="s">
        <v>4325</v>
      </c>
      <c r="C1487" t="s">
        <v>4317</v>
      </c>
      <c r="D1487" t="s">
        <v>1152</v>
      </c>
      <c r="E1487" t="s">
        <v>85</v>
      </c>
      <c r="F1487" t="s">
        <v>4050</v>
      </c>
      <c r="H1487" t="s">
        <v>4326</v>
      </c>
      <c r="L1487" t="s">
        <v>87</v>
      </c>
      <c r="P1487" s="33">
        <v>46276.366666666669</v>
      </c>
      <c r="Q1487" s="33">
        <v>46293</v>
      </c>
      <c r="AH1487" s="55" t="str">
        <f t="shared" si="332"/>
        <v/>
      </c>
      <c r="AI1487" s="55" t="str">
        <f t="shared" si="333"/>
        <v>FALSO</v>
      </c>
      <c r="AJ1487" s="55">
        <f t="shared" si="334"/>
        <v>0</v>
      </c>
      <c r="AK1487" s="93" t="str">
        <f t="shared" si="335"/>
        <v/>
      </c>
      <c r="AL1487" s="96" t="str">
        <f t="shared" si="336"/>
        <v/>
      </c>
      <c r="AM1487" s="93" t="str">
        <f t="shared" si="337"/>
        <v/>
      </c>
      <c r="AN1487" s="96" t="str">
        <f t="shared" si="338"/>
        <v/>
      </c>
      <c r="AO1487" s="93" t="str">
        <f t="shared" si="339"/>
        <v/>
      </c>
      <c r="AP1487" s="96" t="str">
        <f t="shared" si="340"/>
        <v/>
      </c>
      <c r="AQ1487" s="93" t="str">
        <f t="shared" si="341"/>
        <v/>
      </c>
      <c r="AR1487" s="96" t="str">
        <f t="shared" si="342"/>
        <v/>
      </c>
      <c r="AS1487" s="93" t="str">
        <f t="shared" si="343"/>
        <v/>
      </c>
      <c r="AT1487" s="96" t="str">
        <f t="shared" si="344"/>
        <v/>
      </c>
      <c r="AU1487" s="93" t="str">
        <f t="shared" si="345"/>
        <v/>
      </c>
    </row>
    <row r="1488" spans="1:47" x14ac:dyDescent="0.3">
      <c r="A1488" t="s">
        <v>84</v>
      </c>
      <c r="B1488" s="164" t="s">
        <v>4327</v>
      </c>
      <c r="C1488" t="s">
        <v>4317</v>
      </c>
      <c r="D1488" t="s">
        <v>1152</v>
      </c>
      <c r="E1488" t="s">
        <v>85</v>
      </c>
      <c r="F1488" t="s">
        <v>4050</v>
      </c>
      <c r="H1488" t="s">
        <v>4328</v>
      </c>
      <c r="L1488" t="s">
        <v>87</v>
      </c>
      <c r="P1488" s="33">
        <v>46276.365972222222</v>
      </c>
      <c r="Q1488" s="33">
        <v>46293</v>
      </c>
      <c r="AH1488" s="55" t="str">
        <f t="shared" si="332"/>
        <v/>
      </c>
      <c r="AI1488" s="55" t="str">
        <f t="shared" si="333"/>
        <v>FALSO</v>
      </c>
      <c r="AJ1488" s="55">
        <f t="shared" si="334"/>
        <v>0</v>
      </c>
      <c r="AK1488" s="93" t="str">
        <f t="shared" si="335"/>
        <v/>
      </c>
      <c r="AL1488" s="96" t="str">
        <f t="shared" si="336"/>
        <v/>
      </c>
      <c r="AM1488" s="93" t="str">
        <f t="shared" si="337"/>
        <v/>
      </c>
      <c r="AN1488" s="96" t="str">
        <f t="shared" si="338"/>
        <v/>
      </c>
      <c r="AO1488" s="93" t="str">
        <f t="shared" si="339"/>
        <v/>
      </c>
      <c r="AP1488" s="96" t="str">
        <f t="shared" si="340"/>
        <v/>
      </c>
      <c r="AQ1488" s="93" t="str">
        <f t="shared" si="341"/>
        <v/>
      </c>
      <c r="AR1488" s="96" t="str">
        <f t="shared" si="342"/>
        <v/>
      </c>
      <c r="AS1488" s="93" t="str">
        <f t="shared" si="343"/>
        <v/>
      </c>
      <c r="AT1488" s="96" t="str">
        <f t="shared" si="344"/>
        <v/>
      </c>
      <c r="AU1488" s="93" t="str">
        <f t="shared" si="345"/>
        <v/>
      </c>
    </row>
    <row r="1489" spans="1:47" x14ac:dyDescent="0.3">
      <c r="A1489" t="s">
        <v>84</v>
      </c>
      <c r="B1489" s="164" t="s">
        <v>4329</v>
      </c>
      <c r="C1489" t="s">
        <v>4317</v>
      </c>
      <c r="D1489" t="s">
        <v>1152</v>
      </c>
      <c r="E1489" t="s">
        <v>85</v>
      </c>
      <c r="F1489" t="s">
        <v>4050</v>
      </c>
      <c r="H1489" t="s">
        <v>2654</v>
      </c>
      <c r="L1489" t="s">
        <v>87</v>
      </c>
      <c r="P1489" s="33">
        <v>46275.722222222219</v>
      </c>
      <c r="Q1489" s="33">
        <v>46293</v>
      </c>
      <c r="AH1489" s="55" t="str">
        <f t="shared" si="332"/>
        <v/>
      </c>
      <c r="AI1489" s="55" t="str">
        <f t="shared" si="333"/>
        <v>FALSO</v>
      </c>
      <c r="AJ1489" s="55">
        <f t="shared" si="334"/>
        <v>0</v>
      </c>
      <c r="AK1489" s="93" t="str">
        <f t="shared" si="335"/>
        <v/>
      </c>
      <c r="AL1489" s="96" t="str">
        <f t="shared" si="336"/>
        <v/>
      </c>
      <c r="AM1489" s="93" t="str">
        <f t="shared" si="337"/>
        <v/>
      </c>
      <c r="AN1489" s="96" t="str">
        <f t="shared" si="338"/>
        <v/>
      </c>
      <c r="AO1489" s="93" t="str">
        <f t="shared" si="339"/>
        <v/>
      </c>
      <c r="AP1489" s="96" t="str">
        <f t="shared" si="340"/>
        <v/>
      </c>
      <c r="AQ1489" s="93" t="str">
        <f t="shared" si="341"/>
        <v/>
      </c>
      <c r="AR1489" s="96" t="str">
        <f t="shared" si="342"/>
        <v/>
      </c>
      <c r="AS1489" s="93" t="str">
        <f t="shared" si="343"/>
        <v/>
      </c>
      <c r="AT1489" s="96" t="str">
        <f t="shared" si="344"/>
        <v/>
      </c>
      <c r="AU1489" s="93" t="str">
        <f t="shared" si="345"/>
        <v/>
      </c>
    </row>
    <row r="1490" spans="1:47" x14ac:dyDescent="0.3">
      <c r="A1490" t="s">
        <v>84</v>
      </c>
      <c r="B1490" s="164" t="s">
        <v>4330</v>
      </c>
      <c r="C1490" t="s">
        <v>4317</v>
      </c>
      <c r="D1490" t="s">
        <v>1152</v>
      </c>
      <c r="E1490" t="s">
        <v>85</v>
      </c>
      <c r="F1490" t="s">
        <v>4050</v>
      </c>
      <c r="H1490" t="s">
        <v>2656</v>
      </c>
      <c r="L1490" t="s">
        <v>87</v>
      </c>
      <c r="P1490" s="33">
        <v>46275.722222222219</v>
      </c>
      <c r="Q1490" s="33">
        <v>46293</v>
      </c>
      <c r="AH1490" s="55" t="str">
        <f t="shared" si="332"/>
        <v/>
      </c>
      <c r="AI1490" s="55" t="str">
        <f t="shared" si="333"/>
        <v>FALSO</v>
      </c>
      <c r="AJ1490" s="55">
        <f t="shared" si="334"/>
        <v>0</v>
      </c>
      <c r="AK1490" s="93" t="str">
        <f t="shared" si="335"/>
        <v/>
      </c>
      <c r="AL1490" s="96" t="str">
        <f t="shared" si="336"/>
        <v/>
      </c>
      <c r="AM1490" s="93" t="str">
        <f t="shared" si="337"/>
        <v/>
      </c>
      <c r="AN1490" s="96" t="str">
        <f t="shared" si="338"/>
        <v/>
      </c>
      <c r="AO1490" s="93" t="str">
        <f t="shared" si="339"/>
        <v/>
      </c>
      <c r="AP1490" s="96" t="str">
        <f t="shared" si="340"/>
        <v/>
      </c>
      <c r="AQ1490" s="93" t="str">
        <f t="shared" si="341"/>
        <v/>
      </c>
      <c r="AR1490" s="96" t="str">
        <f t="shared" si="342"/>
        <v/>
      </c>
      <c r="AS1490" s="93" t="str">
        <f t="shared" si="343"/>
        <v/>
      </c>
      <c r="AT1490" s="96" t="str">
        <f t="shared" si="344"/>
        <v/>
      </c>
      <c r="AU1490" s="93" t="str">
        <f t="shared" si="345"/>
        <v/>
      </c>
    </row>
    <row r="1491" spans="1:47" x14ac:dyDescent="0.3">
      <c r="A1491" t="s">
        <v>84</v>
      </c>
      <c r="B1491" s="164" t="s">
        <v>4331</v>
      </c>
      <c r="C1491" t="s">
        <v>4317</v>
      </c>
      <c r="D1491" t="s">
        <v>1152</v>
      </c>
      <c r="E1491" t="s">
        <v>85</v>
      </c>
      <c r="F1491" t="s">
        <v>4050</v>
      </c>
      <c r="H1491" t="s">
        <v>3342</v>
      </c>
      <c r="L1491" t="s">
        <v>87</v>
      </c>
      <c r="P1491" s="33">
        <v>46275.706250000003</v>
      </c>
      <c r="Q1491" s="33">
        <v>46293</v>
      </c>
      <c r="AH1491" s="55" t="str">
        <f t="shared" si="332"/>
        <v/>
      </c>
      <c r="AI1491" s="55" t="str">
        <f t="shared" si="333"/>
        <v>FALSO</v>
      </c>
      <c r="AJ1491" s="55">
        <f t="shared" si="334"/>
        <v>0</v>
      </c>
      <c r="AK1491" s="93" t="str">
        <f t="shared" si="335"/>
        <v/>
      </c>
      <c r="AL1491" s="96" t="str">
        <f t="shared" si="336"/>
        <v/>
      </c>
      <c r="AM1491" s="93" t="str">
        <f t="shared" si="337"/>
        <v/>
      </c>
      <c r="AN1491" s="96" t="str">
        <f t="shared" si="338"/>
        <v/>
      </c>
      <c r="AO1491" s="93" t="str">
        <f t="shared" si="339"/>
        <v/>
      </c>
      <c r="AP1491" s="96" t="str">
        <f t="shared" si="340"/>
        <v/>
      </c>
      <c r="AQ1491" s="93" t="str">
        <f t="shared" si="341"/>
        <v/>
      </c>
      <c r="AR1491" s="96" t="str">
        <f t="shared" si="342"/>
        <v/>
      </c>
      <c r="AS1491" s="93" t="str">
        <f t="shared" si="343"/>
        <v/>
      </c>
      <c r="AT1491" s="96" t="str">
        <f t="shared" si="344"/>
        <v/>
      </c>
      <c r="AU1491" s="93" t="str">
        <f t="shared" si="345"/>
        <v/>
      </c>
    </row>
    <row r="1492" spans="1:47" x14ac:dyDescent="0.3">
      <c r="A1492" t="s">
        <v>84</v>
      </c>
      <c r="B1492" s="164" t="s">
        <v>4332</v>
      </c>
      <c r="C1492" t="s">
        <v>4317</v>
      </c>
      <c r="D1492" t="s">
        <v>1152</v>
      </c>
      <c r="E1492" t="s">
        <v>85</v>
      </c>
      <c r="F1492" t="s">
        <v>4050</v>
      </c>
      <c r="H1492" t="s">
        <v>2674</v>
      </c>
      <c r="L1492" t="s">
        <v>87</v>
      </c>
      <c r="P1492" s="33">
        <v>46275.70416666667</v>
      </c>
      <c r="Q1492" s="33">
        <v>46293</v>
      </c>
      <c r="AH1492" s="55" t="str">
        <f t="shared" si="332"/>
        <v/>
      </c>
      <c r="AI1492" s="55" t="str">
        <f t="shared" si="333"/>
        <v>FALSO</v>
      </c>
      <c r="AJ1492" s="55">
        <f t="shared" si="334"/>
        <v>0</v>
      </c>
      <c r="AK1492" s="93" t="str">
        <f t="shared" si="335"/>
        <v/>
      </c>
      <c r="AL1492" s="96" t="str">
        <f t="shared" si="336"/>
        <v/>
      </c>
      <c r="AM1492" s="93" t="str">
        <f t="shared" si="337"/>
        <v/>
      </c>
      <c r="AN1492" s="96" t="str">
        <f t="shared" si="338"/>
        <v/>
      </c>
      <c r="AO1492" s="93" t="str">
        <f t="shared" si="339"/>
        <v/>
      </c>
      <c r="AP1492" s="96" t="str">
        <f t="shared" si="340"/>
        <v/>
      </c>
      <c r="AQ1492" s="93" t="str">
        <f t="shared" si="341"/>
        <v/>
      </c>
      <c r="AR1492" s="96" t="str">
        <f t="shared" si="342"/>
        <v/>
      </c>
      <c r="AS1492" s="93" t="str">
        <f t="shared" si="343"/>
        <v/>
      </c>
      <c r="AT1492" s="96" t="str">
        <f t="shared" si="344"/>
        <v/>
      </c>
      <c r="AU1492" s="93" t="str">
        <f t="shared" si="345"/>
        <v/>
      </c>
    </row>
    <row r="1493" spans="1:47" x14ac:dyDescent="0.3">
      <c r="A1493" t="s">
        <v>84</v>
      </c>
      <c r="B1493" s="164" t="s">
        <v>4333</v>
      </c>
      <c r="C1493" t="s">
        <v>4317</v>
      </c>
      <c r="D1493" t="s">
        <v>1152</v>
      </c>
      <c r="E1493" t="s">
        <v>85</v>
      </c>
      <c r="F1493" t="s">
        <v>4050</v>
      </c>
      <c r="H1493" t="s">
        <v>2670</v>
      </c>
      <c r="L1493" t="s">
        <v>87</v>
      </c>
      <c r="P1493" s="33">
        <v>46275.701388888891</v>
      </c>
      <c r="Q1493" s="33">
        <v>46293</v>
      </c>
      <c r="AH1493" s="55" t="str">
        <f t="shared" si="332"/>
        <v/>
      </c>
      <c r="AI1493" s="55" t="str">
        <f t="shared" si="333"/>
        <v>FALSO</v>
      </c>
      <c r="AJ1493" s="55">
        <f t="shared" si="334"/>
        <v>0</v>
      </c>
      <c r="AK1493" s="93" t="str">
        <f t="shared" si="335"/>
        <v/>
      </c>
      <c r="AL1493" s="96" t="str">
        <f t="shared" si="336"/>
        <v/>
      </c>
      <c r="AM1493" s="93" t="str">
        <f t="shared" si="337"/>
        <v/>
      </c>
      <c r="AN1493" s="96" t="str">
        <f t="shared" si="338"/>
        <v/>
      </c>
      <c r="AO1493" s="93" t="str">
        <f t="shared" si="339"/>
        <v/>
      </c>
      <c r="AP1493" s="96" t="str">
        <f t="shared" si="340"/>
        <v/>
      </c>
      <c r="AQ1493" s="93" t="str">
        <f t="shared" si="341"/>
        <v/>
      </c>
      <c r="AR1493" s="96" t="str">
        <f t="shared" si="342"/>
        <v/>
      </c>
      <c r="AS1493" s="93" t="str">
        <f t="shared" si="343"/>
        <v/>
      </c>
      <c r="AT1493" s="96" t="str">
        <f t="shared" si="344"/>
        <v/>
      </c>
      <c r="AU1493" s="93" t="str">
        <f t="shared" si="345"/>
        <v/>
      </c>
    </row>
    <row r="1494" spans="1:47" x14ac:dyDescent="0.3">
      <c r="A1494" t="s">
        <v>84</v>
      </c>
      <c r="B1494" s="164" t="s">
        <v>4334</v>
      </c>
      <c r="C1494" t="s">
        <v>4317</v>
      </c>
      <c r="D1494" t="s">
        <v>1152</v>
      </c>
      <c r="E1494" t="s">
        <v>85</v>
      </c>
      <c r="F1494" t="s">
        <v>4050</v>
      </c>
      <c r="H1494" t="s">
        <v>2666</v>
      </c>
      <c r="L1494" t="s">
        <v>87</v>
      </c>
      <c r="P1494" s="33">
        <v>46275.697222222225</v>
      </c>
      <c r="Q1494" s="33">
        <v>46293</v>
      </c>
      <c r="AH1494" s="55" t="str">
        <f t="shared" si="332"/>
        <v/>
      </c>
      <c r="AI1494" s="55" t="str">
        <f t="shared" si="333"/>
        <v>FALSO</v>
      </c>
      <c r="AJ1494" s="55">
        <f t="shared" si="334"/>
        <v>0</v>
      </c>
      <c r="AK1494" s="93" t="str">
        <f t="shared" si="335"/>
        <v/>
      </c>
      <c r="AL1494" s="96" t="str">
        <f t="shared" si="336"/>
        <v/>
      </c>
      <c r="AM1494" s="93" t="str">
        <f t="shared" si="337"/>
        <v/>
      </c>
      <c r="AN1494" s="96" t="str">
        <f t="shared" si="338"/>
        <v/>
      </c>
      <c r="AO1494" s="93" t="str">
        <f t="shared" si="339"/>
        <v/>
      </c>
      <c r="AP1494" s="96" t="str">
        <f t="shared" si="340"/>
        <v/>
      </c>
      <c r="AQ1494" s="93" t="str">
        <f t="shared" si="341"/>
        <v/>
      </c>
      <c r="AR1494" s="96" t="str">
        <f t="shared" si="342"/>
        <v/>
      </c>
      <c r="AS1494" s="93" t="str">
        <f t="shared" si="343"/>
        <v/>
      </c>
      <c r="AT1494" s="96" t="str">
        <f t="shared" si="344"/>
        <v/>
      </c>
      <c r="AU1494" s="93" t="str">
        <f t="shared" si="345"/>
        <v/>
      </c>
    </row>
    <row r="1495" spans="1:47" x14ac:dyDescent="0.3">
      <c r="A1495" t="s">
        <v>84</v>
      </c>
      <c r="B1495" s="164" t="s">
        <v>4335</v>
      </c>
      <c r="C1495" t="s">
        <v>4317</v>
      </c>
      <c r="D1495" t="s">
        <v>1152</v>
      </c>
      <c r="E1495" t="s">
        <v>85</v>
      </c>
      <c r="F1495" t="s">
        <v>4050</v>
      </c>
      <c r="H1495" t="s">
        <v>2664</v>
      </c>
      <c r="L1495" t="s">
        <v>87</v>
      </c>
      <c r="P1495" s="33">
        <v>46275.694444444445</v>
      </c>
      <c r="Q1495" s="33">
        <v>46293</v>
      </c>
      <c r="AH1495" s="55" t="str">
        <f t="shared" si="332"/>
        <v/>
      </c>
      <c r="AI1495" s="55" t="str">
        <f t="shared" si="333"/>
        <v>FALSO</v>
      </c>
      <c r="AJ1495" s="55">
        <f t="shared" si="334"/>
        <v>0</v>
      </c>
      <c r="AK1495" s="93" t="str">
        <f t="shared" si="335"/>
        <v/>
      </c>
      <c r="AL1495" s="96" t="str">
        <f t="shared" si="336"/>
        <v/>
      </c>
      <c r="AM1495" s="93" t="str">
        <f t="shared" si="337"/>
        <v/>
      </c>
      <c r="AN1495" s="96" t="str">
        <f t="shared" si="338"/>
        <v/>
      </c>
      <c r="AO1495" s="93" t="str">
        <f t="shared" si="339"/>
        <v/>
      </c>
      <c r="AP1495" s="96" t="str">
        <f t="shared" si="340"/>
        <v/>
      </c>
      <c r="AQ1495" s="93" t="str">
        <f t="shared" si="341"/>
        <v/>
      </c>
      <c r="AR1495" s="96" t="str">
        <f t="shared" si="342"/>
        <v/>
      </c>
      <c r="AS1495" s="93" t="str">
        <f t="shared" si="343"/>
        <v/>
      </c>
      <c r="AT1495" s="96" t="str">
        <f t="shared" si="344"/>
        <v/>
      </c>
      <c r="AU1495" s="93" t="str">
        <f t="shared" si="345"/>
        <v/>
      </c>
    </row>
    <row r="1496" spans="1:47" x14ac:dyDescent="0.3">
      <c r="A1496" t="s">
        <v>84</v>
      </c>
      <c r="B1496" s="164" t="s">
        <v>4336</v>
      </c>
      <c r="C1496" t="s">
        <v>4317</v>
      </c>
      <c r="D1496" t="s">
        <v>1152</v>
      </c>
      <c r="E1496" t="s">
        <v>85</v>
      </c>
      <c r="F1496" t="s">
        <v>4050</v>
      </c>
      <c r="H1496" t="s">
        <v>4337</v>
      </c>
      <c r="L1496" t="s">
        <v>87</v>
      </c>
      <c r="P1496" s="33">
        <v>46275.69027777778</v>
      </c>
      <c r="Q1496" s="33">
        <v>46293</v>
      </c>
      <c r="AH1496" s="55" t="str">
        <f t="shared" si="332"/>
        <v/>
      </c>
      <c r="AI1496" s="55" t="str">
        <f t="shared" si="333"/>
        <v>FALSO</v>
      </c>
      <c r="AJ1496" s="55">
        <f t="shared" si="334"/>
        <v>0</v>
      </c>
      <c r="AK1496" s="93" t="str">
        <f t="shared" si="335"/>
        <v/>
      </c>
      <c r="AL1496" s="96" t="str">
        <f t="shared" si="336"/>
        <v/>
      </c>
      <c r="AM1496" s="93" t="str">
        <f t="shared" si="337"/>
        <v/>
      </c>
      <c r="AN1496" s="96" t="str">
        <f t="shared" si="338"/>
        <v/>
      </c>
      <c r="AO1496" s="93" t="str">
        <f t="shared" si="339"/>
        <v/>
      </c>
      <c r="AP1496" s="96" t="str">
        <f t="shared" si="340"/>
        <v/>
      </c>
      <c r="AQ1496" s="93" t="str">
        <f t="shared" si="341"/>
        <v/>
      </c>
      <c r="AR1496" s="96" t="str">
        <f t="shared" si="342"/>
        <v/>
      </c>
      <c r="AS1496" s="93" t="str">
        <f t="shared" si="343"/>
        <v/>
      </c>
      <c r="AT1496" s="96" t="str">
        <f t="shared" si="344"/>
        <v/>
      </c>
      <c r="AU1496" s="93" t="str">
        <f t="shared" si="345"/>
        <v/>
      </c>
    </row>
    <row r="1497" spans="1:47" x14ac:dyDescent="0.3">
      <c r="A1497" t="s">
        <v>84</v>
      </c>
      <c r="B1497" s="164" t="s">
        <v>4338</v>
      </c>
      <c r="C1497" t="s">
        <v>4317</v>
      </c>
      <c r="D1497" t="s">
        <v>1152</v>
      </c>
      <c r="E1497" t="s">
        <v>85</v>
      </c>
      <c r="F1497" t="s">
        <v>4050</v>
      </c>
      <c r="H1497" t="s">
        <v>2668</v>
      </c>
      <c r="L1497" t="s">
        <v>87</v>
      </c>
      <c r="P1497" s="33">
        <v>46275.689583333333</v>
      </c>
      <c r="Q1497" s="33">
        <v>46293</v>
      </c>
      <c r="AH1497" s="55" t="str">
        <f t="shared" si="332"/>
        <v/>
      </c>
      <c r="AI1497" s="55" t="str">
        <f t="shared" si="333"/>
        <v>FALSO</v>
      </c>
      <c r="AJ1497" s="55">
        <f t="shared" si="334"/>
        <v>0</v>
      </c>
      <c r="AK1497" s="93" t="str">
        <f t="shared" si="335"/>
        <v/>
      </c>
      <c r="AL1497" s="96" t="str">
        <f t="shared" si="336"/>
        <v/>
      </c>
      <c r="AM1497" s="93" t="str">
        <f t="shared" si="337"/>
        <v/>
      </c>
      <c r="AN1497" s="96" t="str">
        <f t="shared" si="338"/>
        <v/>
      </c>
      <c r="AO1497" s="93" t="str">
        <f t="shared" si="339"/>
        <v/>
      </c>
      <c r="AP1497" s="96" t="str">
        <f t="shared" si="340"/>
        <v/>
      </c>
      <c r="AQ1497" s="93" t="str">
        <f t="shared" si="341"/>
        <v/>
      </c>
      <c r="AR1497" s="96" t="str">
        <f t="shared" si="342"/>
        <v/>
      </c>
      <c r="AS1497" s="93" t="str">
        <f t="shared" si="343"/>
        <v/>
      </c>
      <c r="AT1497" s="96" t="str">
        <f t="shared" si="344"/>
        <v/>
      </c>
      <c r="AU1497" s="93" t="str">
        <f t="shared" si="345"/>
        <v/>
      </c>
    </row>
    <row r="1498" spans="1:47" x14ac:dyDescent="0.3">
      <c r="A1498" t="s">
        <v>84</v>
      </c>
      <c r="B1498" s="164" t="s">
        <v>4339</v>
      </c>
      <c r="C1498" t="s">
        <v>4308</v>
      </c>
      <c r="D1498" t="s">
        <v>1152</v>
      </c>
      <c r="E1498" t="s">
        <v>90</v>
      </c>
      <c r="F1498" t="s">
        <v>4063</v>
      </c>
      <c r="H1498" t="s">
        <v>4152</v>
      </c>
      <c r="L1498" t="s">
        <v>91</v>
      </c>
      <c r="O1498" t="s">
        <v>135</v>
      </c>
      <c r="P1498" s="33">
        <v>46275.630555555559</v>
      </c>
      <c r="Q1498" s="33">
        <v>46265</v>
      </c>
      <c r="R1498" s="33">
        <v>46286</v>
      </c>
      <c r="AH1498" s="55" t="str">
        <f t="shared" si="332"/>
        <v/>
      </c>
      <c r="AI1498" s="55" t="str">
        <f t="shared" si="333"/>
        <v>FALSO</v>
      </c>
      <c r="AJ1498" s="55">
        <f t="shared" si="334"/>
        <v>0</v>
      </c>
      <c r="AK1498" s="93" t="str">
        <f t="shared" si="335"/>
        <v/>
      </c>
      <c r="AL1498" s="96" t="str">
        <f t="shared" si="336"/>
        <v/>
      </c>
      <c r="AM1498" s="93" t="str">
        <f t="shared" si="337"/>
        <v/>
      </c>
      <c r="AN1498" s="96" t="str">
        <f t="shared" si="338"/>
        <v/>
      </c>
      <c r="AO1498" s="93" t="str">
        <f t="shared" si="339"/>
        <v/>
      </c>
      <c r="AP1498" s="96" t="str">
        <f t="shared" si="340"/>
        <v/>
      </c>
      <c r="AQ1498" s="93" t="str">
        <f t="shared" si="341"/>
        <v/>
      </c>
      <c r="AR1498" s="96" t="str">
        <f t="shared" si="342"/>
        <v/>
      </c>
      <c r="AS1498" s="93" t="str">
        <f t="shared" si="343"/>
        <v/>
      </c>
      <c r="AT1498" s="96" t="str">
        <f t="shared" si="344"/>
        <v/>
      </c>
      <c r="AU1498" s="93" t="str">
        <f t="shared" si="345"/>
        <v/>
      </c>
    </row>
    <row r="1499" spans="1:47" x14ac:dyDescent="0.3">
      <c r="A1499" t="s">
        <v>84</v>
      </c>
      <c r="B1499" s="164" t="s">
        <v>4340</v>
      </c>
      <c r="C1499" t="s">
        <v>4308</v>
      </c>
      <c r="D1499" t="s">
        <v>1152</v>
      </c>
      <c r="E1499" t="s">
        <v>90</v>
      </c>
      <c r="F1499" t="s">
        <v>4063</v>
      </c>
      <c r="H1499" t="s">
        <v>4306</v>
      </c>
      <c r="L1499" t="s">
        <v>91</v>
      </c>
      <c r="O1499" t="s">
        <v>94</v>
      </c>
      <c r="P1499" s="33">
        <v>46275.575694444444</v>
      </c>
      <c r="Q1499" s="33">
        <v>46265</v>
      </c>
      <c r="R1499" s="33">
        <v>46279</v>
      </c>
      <c r="S1499" s="33">
        <v>46279</v>
      </c>
      <c r="AH1499" s="55" t="str">
        <f t="shared" si="332"/>
        <v/>
      </c>
      <c r="AI1499" s="55" t="str">
        <f t="shared" si="333"/>
        <v>FALSO</v>
      </c>
      <c r="AJ1499" s="55">
        <f t="shared" si="334"/>
        <v>0</v>
      </c>
      <c r="AK1499" s="93" t="str">
        <f t="shared" si="335"/>
        <v/>
      </c>
      <c r="AL1499" s="96" t="str">
        <f t="shared" si="336"/>
        <v/>
      </c>
      <c r="AM1499" s="93" t="str">
        <f t="shared" si="337"/>
        <v/>
      </c>
      <c r="AN1499" s="96" t="str">
        <f t="shared" si="338"/>
        <v/>
      </c>
      <c r="AO1499" s="93" t="str">
        <f t="shared" si="339"/>
        <v/>
      </c>
      <c r="AP1499" s="96" t="str">
        <f t="shared" si="340"/>
        <v/>
      </c>
      <c r="AQ1499" s="93" t="str">
        <f t="shared" si="341"/>
        <v/>
      </c>
      <c r="AR1499" s="96" t="str">
        <f t="shared" si="342"/>
        <v/>
      </c>
      <c r="AS1499" s="93" t="str">
        <f t="shared" si="343"/>
        <v/>
      </c>
      <c r="AT1499" s="96" t="str">
        <f t="shared" si="344"/>
        <v/>
      </c>
      <c r="AU1499" s="93" t="str">
        <f t="shared" si="345"/>
        <v/>
      </c>
    </row>
    <row r="1500" spans="1:47" x14ac:dyDescent="0.3">
      <c r="A1500" t="s">
        <v>84</v>
      </c>
      <c r="B1500" s="164" t="s">
        <v>4341</v>
      </c>
      <c r="C1500" t="s">
        <v>4317</v>
      </c>
      <c r="D1500" t="s">
        <v>1152</v>
      </c>
      <c r="E1500" t="s">
        <v>85</v>
      </c>
      <c r="F1500" t="s">
        <v>4050</v>
      </c>
      <c r="H1500" t="s">
        <v>4342</v>
      </c>
      <c r="L1500" t="s">
        <v>87</v>
      </c>
      <c r="P1500" s="33">
        <v>46275.481249999997</v>
      </c>
      <c r="Q1500" s="33">
        <v>46293</v>
      </c>
      <c r="AH1500" s="55" t="str">
        <f t="shared" si="332"/>
        <v/>
      </c>
      <c r="AI1500" s="55" t="str">
        <f t="shared" si="333"/>
        <v>FALSO</v>
      </c>
      <c r="AJ1500" s="55">
        <f t="shared" si="334"/>
        <v>0</v>
      </c>
      <c r="AK1500" s="93" t="str">
        <f t="shared" si="335"/>
        <v/>
      </c>
      <c r="AL1500" s="96" t="str">
        <f t="shared" si="336"/>
        <v/>
      </c>
      <c r="AM1500" s="93" t="str">
        <f t="shared" si="337"/>
        <v/>
      </c>
      <c r="AN1500" s="96" t="str">
        <f t="shared" si="338"/>
        <v/>
      </c>
      <c r="AO1500" s="93" t="str">
        <f t="shared" si="339"/>
        <v/>
      </c>
      <c r="AP1500" s="96" t="str">
        <f t="shared" si="340"/>
        <v/>
      </c>
      <c r="AQ1500" s="93" t="str">
        <f t="shared" si="341"/>
        <v/>
      </c>
      <c r="AR1500" s="96" t="str">
        <f t="shared" si="342"/>
        <v/>
      </c>
      <c r="AS1500" s="93" t="str">
        <f t="shared" si="343"/>
        <v/>
      </c>
      <c r="AT1500" s="96" t="str">
        <f t="shared" si="344"/>
        <v/>
      </c>
      <c r="AU1500" s="93" t="str">
        <f t="shared" si="345"/>
        <v/>
      </c>
    </row>
    <row r="1501" spans="1:47" x14ac:dyDescent="0.3">
      <c r="A1501" t="s">
        <v>84</v>
      </c>
      <c r="B1501" s="164" t="s">
        <v>4343</v>
      </c>
      <c r="C1501" t="s">
        <v>4317</v>
      </c>
      <c r="D1501" t="s">
        <v>1152</v>
      </c>
      <c r="E1501" t="s">
        <v>85</v>
      </c>
      <c r="F1501" t="s">
        <v>4050</v>
      </c>
      <c r="H1501" t="s">
        <v>4344</v>
      </c>
      <c r="L1501" t="s">
        <v>87</v>
      </c>
      <c r="P1501" s="33">
        <v>46275.470138888886</v>
      </c>
      <c r="Q1501" s="33">
        <v>46293</v>
      </c>
      <c r="AH1501" s="55" t="str">
        <f t="shared" si="332"/>
        <v/>
      </c>
      <c r="AI1501" s="55" t="str">
        <f t="shared" si="333"/>
        <v>FALSO</v>
      </c>
      <c r="AJ1501" s="55">
        <f t="shared" si="334"/>
        <v>0</v>
      </c>
      <c r="AK1501" s="93" t="str">
        <f t="shared" si="335"/>
        <v/>
      </c>
      <c r="AL1501" s="96" t="str">
        <f t="shared" si="336"/>
        <v/>
      </c>
      <c r="AM1501" s="93" t="str">
        <f t="shared" si="337"/>
        <v/>
      </c>
      <c r="AN1501" s="96" t="str">
        <f t="shared" si="338"/>
        <v/>
      </c>
      <c r="AO1501" s="93" t="str">
        <f t="shared" si="339"/>
        <v/>
      </c>
      <c r="AP1501" s="96" t="str">
        <f t="shared" si="340"/>
        <v/>
      </c>
      <c r="AQ1501" s="93" t="str">
        <f t="shared" si="341"/>
        <v/>
      </c>
      <c r="AR1501" s="96" t="str">
        <f t="shared" si="342"/>
        <v/>
      </c>
      <c r="AS1501" s="93" t="str">
        <f t="shared" si="343"/>
        <v/>
      </c>
      <c r="AT1501" s="96" t="str">
        <f t="shared" si="344"/>
        <v/>
      </c>
      <c r="AU1501" s="93" t="str">
        <f t="shared" si="345"/>
        <v/>
      </c>
    </row>
    <row r="1502" spans="1:47" x14ac:dyDescent="0.3">
      <c r="A1502" t="s">
        <v>84</v>
      </c>
      <c r="B1502" s="164" t="s">
        <v>4345</v>
      </c>
      <c r="C1502" t="s">
        <v>4311</v>
      </c>
      <c r="D1502" t="s">
        <v>1152</v>
      </c>
      <c r="E1502" t="s">
        <v>90</v>
      </c>
      <c r="F1502" t="s">
        <v>4063</v>
      </c>
      <c r="H1502" t="s">
        <v>3770</v>
      </c>
      <c r="L1502" t="s">
        <v>91</v>
      </c>
      <c r="O1502" t="s">
        <v>135</v>
      </c>
      <c r="P1502" s="33">
        <v>46275.432638888888</v>
      </c>
      <c r="Q1502" s="33">
        <v>46265</v>
      </c>
      <c r="R1502" s="33">
        <v>46276</v>
      </c>
      <c r="AH1502" s="55" t="str">
        <f t="shared" si="332"/>
        <v/>
      </c>
      <c r="AI1502" s="55" t="str">
        <f t="shared" si="333"/>
        <v>FALSO</v>
      </c>
      <c r="AJ1502" s="55">
        <f t="shared" si="334"/>
        <v>0</v>
      </c>
      <c r="AK1502" s="93" t="str">
        <f t="shared" si="335"/>
        <v/>
      </c>
      <c r="AL1502" s="96" t="str">
        <f t="shared" si="336"/>
        <v/>
      </c>
      <c r="AM1502" s="93" t="str">
        <f t="shared" si="337"/>
        <v/>
      </c>
      <c r="AN1502" s="96" t="str">
        <f t="shared" si="338"/>
        <v/>
      </c>
      <c r="AO1502" s="93" t="str">
        <f t="shared" si="339"/>
        <v/>
      </c>
      <c r="AP1502" s="96" t="str">
        <f t="shared" si="340"/>
        <v/>
      </c>
      <c r="AQ1502" s="93" t="str">
        <f t="shared" si="341"/>
        <v/>
      </c>
      <c r="AR1502" s="96" t="str">
        <f t="shared" si="342"/>
        <v/>
      </c>
      <c r="AS1502" s="93" t="str">
        <f t="shared" si="343"/>
        <v/>
      </c>
      <c r="AT1502" s="96" t="str">
        <f t="shared" si="344"/>
        <v/>
      </c>
      <c r="AU1502" s="93" t="str">
        <f t="shared" si="345"/>
        <v/>
      </c>
    </row>
    <row r="1503" spans="1:47" x14ac:dyDescent="0.3">
      <c r="A1503" t="s">
        <v>84</v>
      </c>
      <c r="B1503" s="164" t="s">
        <v>4346</v>
      </c>
      <c r="C1503" t="s">
        <v>4311</v>
      </c>
      <c r="D1503" t="s">
        <v>1152</v>
      </c>
      <c r="E1503" t="s">
        <v>90</v>
      </c>
      <c r="F1503" t="s">
        <v>4063</v>
      </c>
      <c r="H1503" t="s">
        <v>4347</v>
      </c>
      <c r="J1503">
        <v>21600</v>
      </c>
      <c r="L1503" t="s">
        <v>91</v>
      </c>
      <c r="O1503" t="s">
        <v>135</v>
      </c>
      <c r="P1503" s="33">
        <v>46275.428472222222</v>
      </c>
      <c r="Q1503" s="33">
        <v>46265</v>
      </c>
      <c r="R1503" s="33">
        <v>46275</v>
      </c>
      <c r="AH1503" s="55">
        <f t="shared" si="332"/>
        <v>6</v>
      </c>
      <c r="AI1503" s="55" t="str">
        <f t="shared" si="333"/>
        <v>FALSO</v>
      </c>
      <c r="AJ1503" s="55">
        <f t="shared" si="334"/>
        <v>0</v>
      </c>
      <c r="AK1503" s="93" t="str">
        <f t="shared" si="335"/>
        <v/>
      </c>
      <c r="AL1503" s="96" t="str">
        <f t="shared" si="336"/>
        <v/>
      </c>
      <c r="AM1503" s="93" t="str">
        <f t="shared" si="337"/>
        <v/>
      </c>
      <c r="AN1503" s="96" t="str">
        <f t="shared" si="338"/>
        <v/>
      </c>
      <c r="AO1503" s="93" t="str">
        <f t="shared" si="339"/>
        <v/>
      </c>
      <c r="AP1503" s="96" t="str">
        <f t="shared" si="340"/>
        <v/>
      </c>
      <c r="AQ1503" s="93" t="str">
        <f t="shared" si="341"/>
        <v/>
      </c>
      <c r="AR1503" s="96" t="str">
        <f t="shared" si="342"/>
        <v/>
      </c>
      <c r="AS1503" s="93" t="str">
        <f t="shared" si="343"/>
        <v/>
      </c>
      <c r="AT1503" s="96" t="str">
        <f t="shared" si="344"/>
        <v/>
      </c>
      <c r="AU1503" s="93" t="str">
        <f t="shared" si="345"/>
        <v/>
      </c>
    </row>
    <row r="1504" spans="1:47" x14ac:dyDescent="0.3">
      <c r="A1504" t="s">
        <v>84</v>
      </c>
      <c r="B1504" s="164" t="s">
        <v>4348</v>
      </c>
      <c r="C1504" t="s">
        <v>4317</v>
      </c>
      <c r="D1504" t="s">
        <v>1152</v>
      </c>
      <c r="E1504" t="s">
        <v>85</v>
      </c>
      <c r="F1504" t="s">
        <v>4050</v>
      </c>
      <c r="H1504" t="s">
        <v>4349</v>
      </c>
      <c r="L1504" t="s">
        <v>87</v>
      </c>
      <c r="P1504" s="33">
        <v>46274.695138888892</v>
      </c>
      <c r="Q1504" s="33">
        <v>46293</v>
      </c>
      <c r="AH1504" s="55" t="str">
        <f t="shared" si="332"/>
        <v/>
      </c>
      <c r="AI1504" s="55" t="str">
        <f t="shared" si="333"/>
        <v>FALSO</v>
      </c>
      <c r="AJ1504" s="55">
        <f t="shared" si="334"/>
        <v>0</v>
      </c>
      <c r="AK1504" s="93" t="str">
        <f t="shared" si="335"/>
        <v/>
      </c>
      <c r="AL1504" s="96" t="str">
        <f t="shared" si="336"/>
        <v/>
      </c>
      <c r="AM1504" s="93" t="str">
        <f t="shared" si="337"/>
        <v/>
      </c>
      <c r="AN1504" s="96" t="str">
        <f t="shared" si="338"/>
        <v/>
      </c>
      <c r="AO1504" s="93" t="str">
        <f t="shared" si="339"/>
        <v/>
      </c>
      <c r="AP1504" s="96" t="str">
        <f t="shared" si="340"/>
        <v/>
      </c>
      <c r="AQ1504" s="93" t="str">
        <f t="shared" si="341"/>
        <v/>
      </c>
      <c r="AR1504" s="96" t="str">
        <f t="shared" si="342"/>
        <v/>
      </c>
      <c r="AS1504" s="93" t="str">
        <f t="shared" si="343"/>
        <v/>
      </c>
      <c r="AT1504" s="96" t="str">
        <f t="shared" si="344"/>
        <v/>
      </c>
      <c r="AU1504" s="93" t="str">
        <f t="shared" si="345"/>
        <v/>
      </c>
    </row>
    <row r="1505" spans="1:47" x14ac:dyDescent="0.3">
      <c r="A1505" t="s">
        <v>84</v>
      </c>
      <c r="B1505" s="164" t="s">
        <v>4350</v>
      </c>
      <c r="C1505" t="s">
        <v>4317</v>
      </c>
      <c r="D1505" t="s">
        <v>1152</v>
      </c>
      <c r="E1505" t="s">
        <v>85</v>
      </c>
      <c r="F1505" t="s">
        <v>4050</v>
      </c>
      <c r="H1505" t="s">
        <v>3313</v>
      </c>
      <c r="L1505" t="s">
        <v>87</v>
      </c>
      <c r="P1505" s="33">
        <v>46274.650694444441</v>
      </c>
      <c r="Q1505" s="33">
        <v>46293</v>
      </c>
      <c r="AH1505" s="55" t="str">
        <f t="shared" si="332"/>
        <v/>
      </c>
      <c r="AI1505" s="55" t="str">
        <f t="shared" si="333"/>
        <v>FALSO</v>
      </c>
      <c r="AJ1505" s="55">
        <f t="shared" si="334"/>
        <v>0</v>
      </c>
      <c r="AK1505" s="93" t="str">
        <f t="shared" si="335"/>
        <v/>
      </c>
      <c r="AL1505" s="96" t="str">
        <f t="shared" si="336"/>
        <v/>
      </c>
      <c r="AM1505" s="93" t="str">
        <f t="shared" si="337"/>
        <v/>
      </c>
      <c r="AN1505" s="96" t="str">
        <f t="shared" si="338"/>
        <v/>
      </c>
      <c r="AO1505" s="93" t="str">
        <f t="shared" si="339"/>
        <v/>
      </c>
      <c r="AP1505" s="96" t="str">
        <f t="shared" si="340"/>
        <v/>
      </c>
      <c r="AQ1505" s="93" t="str">
        <f t="shared" si="341"/>
        <v/>
      </c>
      <c r="AR1505" s="96" t="str">
        <f t="shared" si="342"/>
        <v/>
      </c>
      <c r="AS1505" s="93" t="str">
        <f t="shared" si="343"/>
        <v/>
      </c>
      <c r="AT1505" s="96" t="str">
        <f t="shared" si="344"/>
        <v/>
      </c>
      <c r="AU1505" s="93" t="str">
        <f t="shared" si="345"/>
        <v/>
      </c>
    </row>
    <row r="1506" spans="1:47" x14ac:dyDescent="0.3">
      <c r="A1506" t="s">
        <v>84</v>
      </c>
      <c r="B1506" s="164" t="s">
        <v>4351</v>
      </c>
      <c r="C1506" t="s">
        <v>4317</v>
      </c>
      <c r="D1506" t="s">
        <v>1152</v>
      </c>
      <c r="E1506" t="s">
        <v>85</v>
      </c>
      <c r="F1506" t="s">
        <v>4050</v>
      </c>
      <c r="H1506" t="s">
        <v>2678</v>
      </c>
      <c r="L1506" t="s">
        <v>87</v>
      </c>
      <c r="P1506" s="33">
        <v>46274.629861111112</v>
      </c>
      <c r="Q1506" s="33">
        <v>46293</v>
      </c>
      <c r="AH1506" s="55" t="str">
        <f t="shared" si="332"/>
        <v/>
      </c>
      <c r="AI1506" s="55" t="str">
        <f t="shared" si="333"/>
        <v>FALSO</v>
      </c>
      <c r="AJ1506" s="55">
        <f t="shared" si="334"/>
        <v>0</v>
      </c>
      <c r="AK1506" s="93" t="str">
        <f t="shared" si="335"/>
        <v/>
      </c>
      <c r="AL1506" s="96" t="str">
        <f t="shared" si="336"/>
        <v/>
      </c>
      <c r="AM1506" s="93" t="str">
        <f t="shared" si="337"/>
        <v/>
      </c>
      <c r="AN1506" s="96" t="str">
        <f t="shared" si="338"/>
        <v/>
      </c>
      <c r="AO1506" s="93" t="str">
        <f t="shared" si="339"/>
        <v/>
      </c>
      <c r="AP1506" s="96" t="str">
        <f t="shared" si="340"/>
        <v/>
      </c>
      <c r="AQ1506" s="93" t="str">
        <f t="shared" si="341"/>
        <v/>
      </c>
      <c r="AR1506" s="96" t="str">
        <f t="shared" si="342"/>
        <v/>
      </c>
      <c r="AS1506" s="93" t="str">
        <f t="shared" si="343"/>
        <v/>
      </c>
      <c r="AT1506" s="96" t="str">
        <f t="shared" si="344"/>
        <v/>
      </c>
      <c r="AU1506" s="93" t="str">
        <f t="shared" si="345"/>
        <v/>
      </c>
    </row>
    <row r="1507" spans="1:47" x14ac:dyDescent="0.3">
      <c r="A1507" t="s">
        <v>84</v>
      </c>
      <c r="B1507" s="164" t="s">
        <v>4352</v>
      </c>
      <c r="C1507" t="s">
        <v>4317</v>
      </c>
      <c r="D1507" t="s">
        <v>1152</v>
      </c>
      <c r="E1507" t="s">
        <v>85</v>
      </c>
      <c r="F1507" t="s">
        <v>4050</v>
      </c>
      <c r="H1507" t="s">
        <v>2676</v>
      </c>
      <c r="L1507" t="s">
        <v>87</v>
      </c>
      <c r="P1507" s="33">
        <v>46274.628472222219</v>
      </c>
      <c r="Q1507" s="33">
        <v>46293</v>
      </c>
      <c r="AH1507" s="55" t="str">
        <f t="shared" si="332"/>
        <v/>
      </c>
      <c r="AI1507" s="55" t="str">
        <f t="shared" si="333"/>
        <v>FALSO</v>
      </c>
      <c r="AJ1507" s="55">
        <f t="shared" si="334"/>
        <v>0</v>
      </c>
      <c r="AK1507" s="93" t="str">
        <f t="shared" si="335"/>
        <v/>
      </c>
      <c r="AL1507" s="96" t="str">
        <f t="shared" si="336"/>
        <v/>
      </c>
      <c r="AM1507" s="93" t="str">
        <f t="shared" si="337"/>
        <v/>
      </c>
      <c r="AN1507" s="96" t="str">
        <f t="shared" si="338"/>
        <v/>
      </c>
      <c r="AO1507" s="93" t="str">
        <f t="shared" si="339"/>
        <v/>
      </c>
      <c r="AP1507" s="96" t="str">
        <f t="shared" si="340"/>
        <v/>
      </c>
      <c r="AQ1507" s="93" t="str">
        <f t="shared" si="341"/>
        <v/>
      </c>
      <c r="AR1507" s="96" t="str">
        <f t="shared" si="342"/>
        <v/>
      </c>
      <c r="AS1507" s="93" t="str">
        <f t="shared" si="343"/>
        <v/>
      </c>
      <c r="AT1507" s="96" t="str">
        <f t="shared" si="344"/>
        <v/>
      </c>
      <c r="AU1507" s="93" t="str">
        <f t="shared" si="345"/>
        <v/>
      </c>
    </row>
    <row r="1508" spans="1:47" x14ac:dyDescent="0.3">
      <c r="A1508" t="s">
        <v>84</v>
      </c>
      <c r="B1508" s="164" t="s">
        <v>4353</v>
      </c>
      <c r="C1508" t="s">
        <v>4308</v>
      </c>
      <c r="D1508" t="s">
        <v>1152</v>
      </c>
      <c r="E1508" t="s">
        <v>90</v>
      </c>
      <c r="F1508" t="s">
        <v>4063</v>
      </c>
      <c r="H1508" t="s">
        <v>4354</v>
      </c>
      <c r="L1508" t="s">
        <v>91</v>
      </c>
      <c r="O1508" t="s">
        <v>94</v>
      </c>
      <c r="P1508" s="33">
        <v>46274.622916666667</v>
      </c>
      <c r="Q1508" s="33">
        <v>46265</v>
      </c>
      <c r="R1508" s="33">
        <v>46274</v>
      </c>
      <c r="S1508" s="33">
        <v>46274</v>
      </c>
      <c r="AH1508" s="55" t="str">
        <f t="shared" si="332"/>
        <v/>
      </c>
      <c r="AI1508" s="55" t="str">
        <f t="shared" si="333"/>
        <v>FALSO</v>
      </c>
      <c r="AJ1508" s="55">
        <f t="shared" si="334"/>
        <v>0</v>
      </c>
      <c r="AK1508" s="93" t="str">
        <f t="shared" si="335"/>
        <v/>
      </c>
      <c r="AL1508" s="96" t="str">
        <f t="shared" si="336"/>
        <v/>
      </c>
      <c r="AM1508" s="93" t="str">
        <f t="shared" si="337"/>
        <v/>
      </c>
      <c r="AN1508" s="96" t="str">
        <f t="shared" si="338"/>
        <v/>
      </c>
      <c r="AO1508" s="93" t="str">
        <f t="shared" si="339"/>
        <v/>
      </c>
      <c r="AP1508" s="96" t="str">
        <f t="shared" si="340"/>
        <v/>
      </c>
      <c r="AQ1508" s="93" t="str">
        <f t="shared" si="341"/>
        <v/>
      </c>
      <c r="AR1508" s="96" t="str">
        <f t="shared" si="342"/>
        <v/>
      </c>
      <c r="AS1508" s="93" t="str">
        <f t="shared" si="343"/>
        <v/>
      </c>
      <c r="AT1508" s="96" t="str">
        <f t="shared" si="344"/>
        <v/>
      </c>
      <c r="AU1508" s="93" t="str">
        <f t="shared" si="345"/>
        <v/>
      </c>
    </row>
    <row r="1509" spans="1:47" x14ac:dyDescent="0.3">
      <c r="A1509" t="s">
        <v>84</v>
      </c>
      <c r="B1509" s="164" t="s">
        <v>4355</v>
      </c>
      <c r="C1509" t="s">
        <v>4317</v>
      </c>
      <c r="D1509" t="s">
        <v>1152</v>
      </c>
      <c r="E1509" t="s">
        <v>85</v>
      </c>
      <c r="F1509" t="s">
        <v>4050</v>
      </c>
      <c r="H1509" t="s">
        <v>2841</v>
      </c>
      <c r="L1509" t="s">
        <v>87</v>
      </c>
      <c r="P1509" s="33">
        <v>46274.611805555556</v>
      </c>
      <c r="Q1509" s="33">
        <v>46293</v>
      </c>
      <c r="AH1509" s="55" t="str">
        <f t="shared" si="332"/>
        <v/>
      </c>
      <c r="AI1509" s="55" t="str">
        <f t="shared" si="333"/>
        <v>FALSO</v>
      </c>
      <c r="AJ1509" s="55">
        <f t="shared" si="334"/>
        <v>0</v>
      </c>
      <c r="AK1509" s="93" t="str">
        <f t="shared" si="335"/>
        <v/>
      </c>
      <c r="AL1509" s="96" t="str">
        <f t="shared" si="336"/>
        <v/>
      </c>
      <c r="AM1509" s="93" t="str">
        <f t="shared" si="337"/>
        <v/>
      </c>
      <c r="AN1509" s="96" t="str">
        <f t="shared" si="338"/>
        <v/>
      </c>
      <c r="AO1509" s="93" t="str">
        <f t="shared" si="339"/>
        <v/>
      </c>
      <c r="AP1509" s="96" t="str">
        <f t="shared" si="340"/>
        <v/>
      </c>
      <c r="AQ1509" s="93" t="str">
        <f t="shared" si="341"/>
        <v/>
      </c>
      <c r="AR1509" s="96" t="str">
        <f t="shared" si="342"/>
        <v/>
      </c>
      <c r="AS1509" s="93" t="str">
        <f t="shared" si="343"/>
        <v/>
      </c>
      <c r="AT1509" s="96" t="str">
        <f t="shared" si="344"/>
        <v/>
      </c>
      <c r="AU1509" s="93" t="str">
        <f t="shared" si="345"/>
        <v/>
      </c>
    </row>
    <row r="1510" spans="1:47" x14ac:dyDescent="0.3">
      <c r="A1510" t="s">
        <v>84</v>
      </c>
      <c r="B1510" s="164" t="s">
        <v>4356</v>
      </c>
      <c r="C1510" t="s">
        <v>4308</v>
      </c>
      <c r="D1510" t="s">
        <v>1152</v>
      </c>
      <c r="E1510" t="s">
        <v>90</v>
      </c>
      <c r="F1510" t="s">
        <v>4063</v>
      </c>
      <c r="H1510" t="s">
        <v>4357</v>
      </c>
      <c r="J1510">
        <v>21600</v>
      </c>
      <c r="L1510" t="s">
        <v>91</v>
      </c>
      <c r="O1510" t="s">
        <v>94</v>
      </c>
      <c r="P1510" s="33">
        <v>46274.609722222223</v>
      </c>
      <c r="Q1510" s="33">
        <v>46265</v>
      </c>
      <c r="R1510" s="33">
        <v>46274</v>
      </c>
      <c r="S1510" s="33">
        <v>46274</v>
      </c>
      <c r="AH1510" s="55">
        <f t="shared" si="332"/>
        <v>6</v>
      </c>
      <c r="AI1510" s="55" t="str">
        <f t="shared" si="333"/>
        <v>FALSO</v>
      </c>
      <c r="AJ1510" s="55">
        <f t="shared" si="334"/>
        <v>0</v>
      </c>
      <c r="AK1510" s="93" t="str">
        <f t="shared" si="335"/>
        <v/>
      </c>
      <c r="AL1510" s="96" t="str">
        <f t="shared" si="336"/>
        <v/>
      </c>
      <c r="AM1510" s="93" t="str">
        <f t="shared" si="337"/>
        <v/>
      </c>
      <c r="AN1510" s="96" t="str">
        <f t="shared" si="338"/>
        <v/>
      </c>
      <c r="AO1510" s="93" t="str">
        <f t="shared" si="339"/>
        <v/>
      </c>
      <c r="AP1510" s="96" t="str">
        <f t="shared" si="340"/>
        <v/>
      </c>
      <c r="AQ1510" s="93" t="str">
        <f t="shared" si="341"/>
        <v/>
      </c>
      <c r="AR1510" s="96" t="str">
        <f t="shared" si="342"/>
        <v/>
      </c>
      <c r="AS1510" s="93" t="str">
        <f t="shared" si="343"/>
        <v/>
      </c>
      <c r="AT1510" s="96" t="str">
        <f t="shared" si="344"/>
        <v/>
      </c>
      <c r="AU1510" s="93" t="str">
        <f t="shared" si="345"/>
        <v/>
      </c>
    </row>
    <row r="1511" spans="1:47" x14ac:dyDescent="0.3">
      <c r="A1511" t="s">
        <v>84</v>
      </c>
      <c r="B1511" s="164" t="s">
        <v>4358</v>
      </c>
      <c r="C1511" t="s">
        <v>4317</v>
      </c>
      <c r="D1511" t="s">
        <v>1152</v>
      </c>
      <c r="E1511" t="s">
        <v>92</v>
      </c>
      <c r="F1511" t="s">
        <v>4050</v>
      </c>
      <c r="H1511" t="s">
        <v>2724</v>
      </c>
      <c r="L1511" t="s">
        <v>93</v>
      </c>
      <c r="P1511" s="33">
        <v>46274.546527777777</v>
      </c>
      <c r="Q1511" s="33">
        <v>46293</v>
      </c>
      <c r="R1511" s="33">
        <v>46274</v>
      </c>
      <c r="AH1511" s="55" t="str">
        <f t="shared" si="332"/>
        <v/>
      </c>
      <c r="AI1511" s="55" t="str">
        <f t="shared" si="333"/>
        <v>FALSO</v>
      </c>
      <c r="AJ1511" s="55">
        <f t="shared" si="334"/>
        <v>0</v>
      </c>
      <c r="AK1511" s="93" t="str">
        <f t="shared" si="335"/>
        <v/>
      </c>
      <c r="AL1511" s="96" t="str">
        <f t="shared" si="336"/>
        <v/>
      </c>
      <c r="AM1511" s="93" t="str">
        <f t="shared" si="337"/>
        <v/>
      </c>
      <c r="AN1511" s="96" t="str">
        <f t="shared" si="338"/>
        <v/>
      </c>
      <c r="AO1511" s="93" t="str">
        <f t="shared" si="339"/>
        <v/>
      </c>
      <c r="AP1511" s="96" t="str">
        <f t="shared" si="340"/>
        <v/>
      </c>
      <c r="AQ1511" s="93" t="str">
        <f t="shared" si="341"/>
        <v/>
      </c>
      <c r="AR1511" s="96" t="str">
        <f t="shared" si="342"/>
        <v/>
      </c>
      <c r="AS1511" s="93" t="str">
        <f t="shared" si="343"/>
        <v/>
      </c>
      <c r="AT1511" s="96" t="str">
        <f t="shared" si="344"/>
        <v/>
      </c>
      <c r="AU1511" s="93" t="str">
        <f t="shared" si="345"/>
        <v/>
      </c>
    </row>
    <row r="1512" spans="1:47" x14ac:dyDescent="0.3">
      <c r="A1512" t="s">
        <v>84</v>
      </c>
      <c r="B1512" s="164" t="s">
        <v>4359</v>
      </c>
      <c r="C1512" t="s">
        <v>4317</v>
      </c>
      <c r="D1512" t="s">
        <v>1152</v>
      </c>
      <c r="E1512" t="s">
        <v>85</v>
      </c>
      <c r="F1512" t="s">
        <v>4050</v>
      </c>
      <c r="H1512" t="s">
        <v>2728</v>
      </c>
      <c r="L1512" t="s">
        <v>87</v>
      </c>
      <c r="P1512" s="33">
        <v>46274.546527777777</v>
      </c>
      <c r="Q1512" s="33">
        <v>46293</v>
      </c>
      <c r="AH1512" s="55" t="str">
        <f t="shared" si="332"/>
        <v/>
      </c>
      <c r="AI1512" s="55" t="str">
        <f t="shared" si="333"/>
        <v>FALSO</v>
      </c>
      <c r="AJ1512" s="55">
        <f t="shared" si="334"/>
        <v>0</v>
      </c>
      <c r="AK1512" s="93" t="str">
        <f t="shared" si="335"/>
        <v/>
      </c>
      <c r="AL1512" s="96" t="str">
        <f t="shared" si="336"/>
        <v/>
      </c>
      <c r="AM1512" s="93" t="str">
        <f t="shared" si="337"/>
        <v/>
      </c>
      <c r="AN1512" s="96" t="str">
        <f t="shared" si="338"/>
        <v/>
      </c>
      <c r="AO1512" s="93" t="str">
        <f t="shared" si="339"/>
        <v/>
      </c>
      <c r="AP1512" s="96" t="str">
        <f t="shared" si="340"/>
        <v/>
      </c>
      <c r="AQ1512" s="93" t="str">
        <f t="shared" si="341"/>
        <v/>
      </c>
      <c r="AR1512" s="96" t="str">
        <f t="shared" si="342"/>
        <v/>
      </c>
      <c r="AS1512" s="93" t="str">
        <f t="shared" si="343"/>
        <v/>
      </c>
      <c r="AT1512" s="96" t="str">
        <f t="shared" si="344"/>
        <v/>
      </c>
      <c r="AU1512" s="93" t="str">
        <f t="shared" si="345"/>
        <v/>
      </c>
    </row>
    <row r="1513" spans="1:47" x14ac:dyDescent="0.3">
      <c r="A1513" t="s">
        <v>84</v>
      </c>
      <c r="B1513" s="164" t="s">
        <v>4360</v>
      </c>
      <c r="C1513" t="s">
        <v>4317</v>
      </c>
      <c r="D1513" t="s">
        <v>1152</v>
      </c>
      <c r="E1513" t="s">
        <v>85</v>
      </c>
      <c r="F1513" t="s">
        <v>4050</v>
      </c>
      <c r="H1513" t="s">
        <v>4361</v>
      </c>
      <c r="L1513" t="s">
        <v>87</v>
      </c>
      <c r="P1513" s="33">
        <v>46274.544444444444</v>
      </c>
      <c r="Q1513" s="33">
        <v>46293</v>
      </c>
      <c r="AH1513" s="55" t="str">
        <f t="shared" si="332"/>
        <v/>
      </c>
      <c r="AI1513" s="55" t="str">
        <f t="shared" si="333"/>
        <v>FALSO</v>
      </c>
      <c r="AJ1513" s="55">
        <f t="shared" si="334"/>
        <v>0</v>
      </c>
      <c r="AK1513" s="93" t="str">
        <f t="shared" si="335"/>
        <v/>
      </c>
      <c r="AL1513" s="96" t="str">
        <f t="shared" si="336"/>
        <v/>
      </c>
      <c r="AM1513" s="93" t="str">
        <f t="shared" si="337"/>
        <v/>
      </c>
      <c r="AN1513" s="96" t="str">
        <f t="shared" si="338"/>
        <v/>
      </c>
      <c r="AO1513" s="93" t="str">
        <f t="shared" si="339"/>
        <v/>
      </c>
      <c r="AP1513" s="96" t="str">
        <f t="shared" si="340"/>
        <v/>
      </c>
      <c r="AQ1513" s="93" t="str">
        <f t="shared" si="341"/>
        <v/>
      </c>
      <c r="AR1513" s="96" t="str">
        <f t="shared" si="342"/>
        <v/>
      </c>
      <c r="AS1513" s="93" t="str">
        <f t="shared" si="343"/>
        <v/>
      </c>
      <c r="AT1513" s="96" t="str">
        <f t="shared" si="344"/>
        <v/>
      </c>
      <c r="AU1513" s="93" t="str">
        <f t="shared" si="345"/>
        <v/>
      </c>
    </row>
    <row r="1514" spans="1:47" x14ac:dyDescent="0.3">
      <c r="A1514" t="s">
        <v>84</v>
      </c>
      <c r="B1514" s="164" t="s">
        <v>4362</v>
      </c>
      <c r="C1514" t="s">
        <v>4311</v>
      </c>
      <c r="D1514" t="s">
        <v>1152</v>
      </c>
      <c r="E1514" t="s">
        <v>90</v>
      </c>
      <c r="F1514" t="s">
        <v>4063</v>
      </c>
      <c r="H1514" t="s">
        <v>3374</v>
      </c>
      <c r="L1514" t="s">
        <v>91</v>
      </c>
      <c r="O1514" t="s">
        <v>135</v>
      </c>
      <c r="P1514" s="33">
        <v>46274.527083333334</v>
      </c>
      <c r="Q1514" s="33">
        <v>46265</v>
      </c>
      <c r="R1514" s="33">
        <v>46274</v>
      </c>
      <c r="AH1514" s="55" t="str">
        <f t="shared" si="332"/>
        <v/>
      </c>
      <c r="AI1514" s="55" t="str">
        <f t="shared" si="333"/>
        <v>FALSO</v>
      </c>
      <c r="AJ1514" s="55">
        <f t="shared" si="334"/>
        <v>0</v>
      </c>
      <c r="AK1514" s="93" t="str">
        <f t="shared" si="335"/>
        <v/>
      </c>
      <c r="AL1514" s="96" t="str">
        <f t="shared" si="336"/>
        <v/>
      </c>
      <c r="AM1514" s="93" t="str">
        <f t="shared" si="337"/>
        <v/>
      </c>
      <c r="AN1514" s="96" t="str">
        <f t="shared" si="338"/>
        <v/>
      </c>
      <c r="AO1514" s="93" t="str">
        <f t="shared" si="339"/>
        <v/>
      </c>
      <c r="AP1514" s="96" t="str">
        <f t="shared" si="340"/>
        <v/>
      </c>
      <c r="AQ1514" s="93" t="str">
        <f t="shared" si="341"/>
        <v/>
      </c>
      <c r="AR1514" s="96" t="str">
        <f t="shared" si="342"/>
        <v/>
      </c>
      <c r="AS1514" s="93" t="str">
        <f t="shared" si="343"/>
        <v/>
      </c>
      <c r="AT1514" s="96" t="str">
        <f t="shared" si="344"/>
        <v/>
      </c>
      <c r="AU1514" s="93" t="str">
        <f t="shared" si="345"/>
        <v/>
      </c>
    </row>
    <row r="1515" spans="1:47" x14ac:dyDescent="0.3">
      <c r="A1515" t="s">
        <v>84</v>
      </c>
      <c r="B1515" s="164" t="s">
        <v>4363</v>
      </c>
      <c r="C1515" t="s">
        <v>4317</v>
      </c>
      <c r="D1515" t="s">
        <v>1152</v>
      </c>
      <c r="E1515" t="s">
        <v>85</v>
      </c>
      <c r="F1515" t="s">
        <v>4050</v>
      </c>
      <c r="H1515" t="s">
        <v>2696</v>
      </c>
      <c r="L1515" t="s">
        <v>87</v>
      </c>
      <c r="P1515" s="33">
        <v>46274.492361111108</v>
      </c>
      <c r="Q1515" s="33">
        <v>46293</v>
      </c>
      <c r="AH1515" s="55" t="str">
        <f t="shared" si="332"/>
        <v/>
      </c>
      <c r="AI1515" s="55" t="str">
        <f t="shared" si="333"/>
        <v>FALSO</v>
      </c>
      <c r="AJ1515" s="55">
        <f t="shared" si="334"/>
        <v>0</v>
      </c>
      <c r="AK1515" s="93" t="str">
        <f t="shared" si="335"/>
        <v/>
      </c>
      <c r="AL1515" s="96" t="str">
        <f t="shared" si="336"/>
        <v/>
      </c>
      <c r="AM1515" s="93" t="str">
        <f t="shared" si="337"/>
        <v/>
      </c>
      <c r="AN1515" s="96" t="str">
        <f t="shared" si="338"/>
        <v/>
      </c>
      <c r="AO1515" s="93" t="str">
        <f t="shared" si="339"/>
        <v/>
      </c>
      <c r="AP1515" s="96" t="str">
        <f t="shared" si="340"/>
        <v/>
      </c>
      <c r="AQ1515" s="93" t="str">
        <f t="shared" si="341"/>
        <v/>
      </c>
      <c r="AR1515" s="96" t="str">
        <f t="shared" si="342"/>
        <v/>
      </c>
      <c r="AS1515" s="93" t="str">
        <f t="shared" si="343"/>
        <v/>
      </c>
      <c r="AT1515" s="96" t="str">
        <f t="shared" si="344"/>
        <v/>
      </c>
      <c r="AU1515" s="93" t="str">
        <f t="shared" si="345"/>
        <v/>
      </c>
    </row>
    <row r="1516" spans="1:47" x14ac:dyDescent="0.3">
      <c r="A1516" t="s">
        <v>84</v>
      </c>
      <c r="B1516" s="164" t="s">
        <v>4364</v>
      </c>
      <c r="C1516" t="s">
        <v>4317</v>
      </c>
      <c r="D1516" t="s">
        <v>1152</v>
      </c>
      <c r="E1516" t="s">
        <v>85</v>
      </c>
      <c r="F1516" t="s">
        <v>4050</v>
      </c>
      <c r="H1516" t="s">
        <v>2684</v>
      </c>
      <c r="L1516" t="s">
        <v>87</v>
      </c>
      <c r="P1516" s="33">
        <v>46274.48541666667</v>
      </c>
      <c r="Q1516" s="33">
        <v>46293</v>
      </c>
      <c r="AH1516" s="55" t="str">
        <f t="shared" si="332"/>
        <v/>
      </c>
      <c r="AI1516" s="55" t="str">
        <f t="shared" si="333"/>
        <v>FALSO</v>
      </c>
      <c r="AJ1516" s="55">
        <f t="shared" si="334"/>
        <v>0</v>
      </c>
      <c r="AK1516" s="93" t="str">
        <f t="shared" si="335"/>
        <v/>
      </c>
      <c r="AL1516" s="96" t="str">
        <f t="shared" si="336"/>
        <v/>
      </c>
      <c r="AM1516" s="93" t="str">
        <f t="shared" si="337"/>
        <v/>
      </c>
      <c r="AN1516" s="96" t="str">
        <f t="shared" si="338"/>
        <v/>
      </c>
      <c r="AO1516" s="93" t="str">
        <f t="shared" si="339"/>
        <v/>
      </c>
      <c r="AP1516" s="96" t="str">
        <f t="shared" si="340"/>
        <v/>
      </c>
      <c r="AQ1516" s="93" t="str">
        <f t="shared" si="341"/>
        <v/>
      </c>
      <c r="AR1516" s="96" t="str">
        <f t="shared" si="342"/>
        <v/>
      </c>
      <c r="AS1516" s="93" t="str">
        <f t="shared" si="343"/>
        <v/>
      </c>
      <c r="AT1516" s="96" t="str">
        <f t="shared" si="344"/>
        <v/>
      </c>
      <c r="AU1516" s="93" t="str">
        <f t="shared" si="345"/>
        <v/>
      </c>
    </row>
    <row r="1517" spans="1:47" x14ac:dyDescent="0.3">
      <c r="A1517" t="s">
        <v>84</v>
      </c>
      <c r="B1517" s="164" t="s">
        <v>4365</v>
      </c>
      <c r="C1517" t="s">
        <v>4317</v>
      </c>
      <c r="D1517" t="s">
        <v>1152</v>
      </c>
      <c r="E1517" t="s">
        <v>85</v>
      </c>
      <c r="F1517" t="s">
        <v>4050</v>
      </c>
      <c r="H1517" t="s">
        <v>2704</v>
      </c>
      <c r="L1517" t="s">
        <v>87</v>
      </c>
      <c r="P1517" s="33">
        <v>46274.48541666667</v>
      </c>
      <c r="Q1517" s="33">
        <v>46293</v>
      </c>
      <c r="AH1517" s="55" t="str">
        <f t="shared" si="332"/>
        <v/>
      </c>
      <c r="AI1517" s="55" t="str">
        <f t="shared" si="333"/>
        <v>FALSO</v>
      </c>
      <c r="AJ1517" s="55">
        <f t="shared" si="334"/>
        <v>0</v>
      </c>
      <c r="AK1517" s="93" t="str">
        <f t="shared" si="335"/>
        <v/>
      </c>
      <c r="AL1517" s="96" t="str">
        <f t="shared" si="336"/>
        <v/>
      </c>
      <c r="AM1517" s="93" t="str">
        <f t="shared" si="337"/>
        <v/>
      </c>
      <c r="AN1517" s="96" t="str">
        <f t="shared" si="338"/>
        <v/>
      </c>
      <c r="AO1517" s="93" t="str">
        <f t="shared" si="339"/>
        <v/>
      </c>
      <c r="AP1517" s="96" t="str">
        <f t="shared" si="340"/>
        <v/>
      </c>
      <c r="AQ1517" s="93" t="str">
        <f t="shared" si="341"/>
        <v/>
      </c>
      <c r="AR1517" s="96" t="str">
        <f t="shared" si="342"/>
        <v/>
      </c>
      <c r="AS1517" s="93" t="str">
        <f t="shared" si="343"/>
        <v/>
      </c>
      <c r="AT1517" s="96" t="str">
        <f t="shared" si="344"/>
        <v/>
      </c>
      <c r="AU1517" s="93" t="str">
        <f t="shared" si="345"/>
        <v/>
      </c>
    </row>
    <row r="1518" spans="1:47" x14ac:dyDescent="0.3">
      <c r="A1518" t="s">
        <v>84</v>
      </c>
      <c r="B1518" s="164" t="s">
        <v>4366</v>
      </c>
      <c r="C1518" t="s">
        <v>4317</v>
      </c>
      <c r="D1518" t="s">
        <v>1152</v>
      </c>
      <c r="E1518" t="s">
        <v>85</v>
      </c>
      <c r="F1518" t="s">
        <v>4050</v>
      </c>
      <c r="H1518" t="s">
        <v>2690</v>
      </c>
      <c r="L1518" t="s">
        <v>87</v>
      </c>
      <c r="P1518" s="33">
        <v>46274.484722222223</v>
      </c>
      <c r="Q1518" s="33">
        <v>46293</v>
      </c>
      <c r="AH1518" s="55" t="str">
        <f t="shared" si="332"/>
        <v/>
      </c>
      <c r="AI1518" s="55" t="str">
        <f t="shared" si="333"/>
        <v>FALSO</v>
      </c>
      <c r="AJ1518" s="55">
        <f t="shared" si="334"/>
        <v>0</v>
      </c>
      <c r="AK1518" s="93" t="str">
        <f t="shared" si="335"/>
        <v/>
      </c>
      <c r="AL1518" s="96" t="str">
        <f t="shared" si="336"/>
        <v/>
      </c>
      <c r="AM1518" s="93" t="str">
        <f t="shared" si="337"/>
        <v/>
      </c>
      <c r="AN1518" s="96" t="str">
        <f t="shared" si="338"/>
        <v/>
      </c>
      <c r="AO1518" s="93" t="str">
        <f t="shared" si="339"/>
        <v/>
      </c>
      <c r="AP1518" s="96" t="str">
        <f t="shared" si="340"/>
        <v/>
      </c>
      <c r="AQ1518" s="93" t="str">
        <f t="shared" si="341"/>
        <v/>
      </c>
      <c r="AR1518" s="96" t="str">
        <f t="shared" si="342"/>
        <v/>
      </c>
      <c r="AS1518" s="93" t="str">
        <f t="shared" si="343"/>
        <v/>
      </c>
      <c r="AT1518" s="96" t="str">
        <f t="shared" si="344"/>
        <v/>
      </c>
      <c r="AU1518" s="93" t="str">
        <f t="shared" si="345"/>
        <v/>
      </c>
    </row>
    <row r="1519" spans="1:47" x14ac:dyDescent="0.3">
      <c r="A1519" t="s">
        <v>84</v>
      </c>
      <c r="B1519" s="164" t="s">
        <v>4367</v>
      </c>
      <c r="C1519" t="s">
        <v>4308</v>
      </c>
      <c r="D1519" t="s">
        <v>1152</v>
      </c>
      <c r="E1519" t="s">
        <v>90</v>
      </c>
      <c r="F1519" t="s">
        <v>4063</v>
      </c>
      <c r="H1519" t="s">
        <v>2694</v>
      </c>
      <c r="L1519" t="s">
        <v>91</v>
      </c>
      <c r="O1519" t="s">
        <v>94</v>
      </c>
      <c r="P1519" s="33">
        <v>46274.484722222223</v>
      </c>
      <c r="Q1519" s="33">
        <v>46265</v>
      </c>
      <c r="R1519" s="33">
        <v>46286</v>
      </c>
      <c r="S1519" s="33">
        <v>46286</v>
      </c>
      <c r="AH1519" s="55" t="str">
        <f t="shared" si="332"/>
        <v/>
      </c>
      <c r="AI1519" s="55" t="str">
        <f t="shared" si="333"/>
        <v>FALSO</v>
      </c>
      <c r="AJ1519" s="55">
        <f t="shared" si="334"/>
        <v>0</v>
      </c>
      <c r="AK1519" s="93" t="str">
        <f t="shared" si="335"/>
        <v/>
      </c>
      <c r="AL1519" s="96" t="str">
        <f t="shared" si="336"/>
        <v/>
      </c>
      <c r="AM1519" s="93" t="str">
        <f t="shared" si="337"/>
        <v/>
      </c>
      <c r="AN1519" s="96" t="str">
        <f t="shared" si="338"/>
        <v/>
      </c>
      <c r="AO1519" s="93" t="str">
        <f t="shared" si="339"/>
        <v/>
      </c>
      <c r="AP1519" s="96" t="str">
        <f t="shared" si="340"/>
        <v/>
      </c>
      <c r="AQ1519" s="93" t="str">
        <f t="shared" si="341"/>
        <v/>
      </c>
      <c r="AR1519" s="96" t="str">
        <f t="shared" si="342"/>
        <v/>
      </c>
      <c r="AS1519" s="93" t="str">
        <f t="shared" si="343"/>
        <v/>
      </c>
      <c r="AT1519" s="96" t="str">
        <f t="shared" si="344"/>
        <v/>
      </c>
      <c r="AU1519" s="93" t="str">
        <f t="shared" si="345"/>
        <v/>
      </c>
    </row>
    <row r="1520" spans="1:47" x14ac:dyDescent="0.3">
      <c r="A1520" t="s">
        <v>84</v>
      </c>
      <c r="B1520" s="164" t="s">
        <v>4368</v>
      </c>
      <c r="C1520" t="s">
        <v>4308</v>
      </c>
      <c r="D1520" t="s">
        <v>1152</v>
      </c>
      <c r="E1520" t="s">
        <v>90</v>
      </c>
      <c r="F1520" t="s">
        <v>4063</v>
      </c>
      <c r="H1520" t="s">
        <v>2708</v>
      </c>
      <c r="L1520" t="s">
        <v>91</v>
      </c>
      <c r="O1520" t="s">
        <v>94</v>
      </c>
      <c r="P1520" s="33">
        <v>46274.484027777777</v>
      </c>
      <c r="Q1520" s="33">
        <v>46265</v>
      </c>
      <c r="R1520" s="33">
        <v>46286</v>
      </c>
      <c r="S1520" s="33">
        <v>46286</v>
      </c>
      <c r="AH1520" s="55" t="str">
        <f t="shared" si="332"/>
        <v/>
      </c>
      <c r="AI1520" s="55" t="str">
        <f t="shared" si="333"/>
        <v>FALSO</v>
      </c>
      <c r="AJ1520" s="55">
        <f t="shared" si="334"/>
        <v>0</v>
      </c>
      <c r="AK1520" s="93" t="str">
        <f t="shared" si="335"/>
        <v/>
      </c>
      <c r="AL1520" s="96" t="str">
        <f t="shared" si="336"/>
        <v/>
      </c>
      <c r="AM1520" s="93" t="str">
        <f t="shared" si="337"/>
        <v/>
      </c>
      <c r="AN1520" s="96" t="str">
        <f t="shared" si="338"/>
        <v/>
      </c>
      <c r="AO1520" s="93" t="str">
        <f t="shared" si="339"/>
        <v/>
      </c>
      <c r="AP1520" s="96" t="str">
        <f t="shared" si="340"/>
        <v/>
      </c>
      <c r="AQ1520" s="93" t="str">
        <f t="shared" si="341"/>
        <v/>
      </c>
      <c r="AR1520" s="96" t="str">
        <f t="shared" si="342"/>
        <v/>
      </c>
      <c r="AS1520" s="93" t="str">
        <f t="shared" si="343"/>
        <v/>
      </c>
      <c r="AT1520" s="96" t="str">
        <f t="shared" si="344"/>
        <v/>
      </c>
      <c r="AU1520" s="93" t="str">
        <f t="shared" si="345"/>
        <v/>
      </c>
    </row>
    <row r="1521" spans="1:47" x14ac:dyDescent="0.3">
      <c r="A1521" t="s">
        <v>84</v>
      </c>
      <c r="B1521" s="164" t="s">
        <v>4369</v>
      </c>
      <c r="C1521" t="s">
        <v>4317</v>
      </c>
      <c r="D1521" t="s">
        <v>1152</v>
      </c>
      <c r="E1521" t="s">
        <v>85</v>
      </c>
      <c r="F1521" t="s">
        <v>4050</v>
      </c>
      <c r="H1521" t="s">
        <v>2712</v>
      </c>
      <c r="L1521" t="s">
        <v>87</v>
      </c>
      <c r="P1521" s="33">
        <v>46274.484027777777</v>
      </c>
      <c r="Q1521" s="33">
        <v>46293</v>
      </c>
      <c r="AH1521" s="55" t="str">
        <f t="shared" si="332"/>
        <v/>
      </c>
      <c r="AI1521" s="55" t="str">
        <f t="shared" si="333"/>
        <v>FALSO</v>
      </c>
      <c r="AJ1521" s="55">
        <f t="shared" si="334"/>
        <v>0</v>
      </c>
      <c r="AK1521" s="93" t="str">
        <f t="shared" si="335"/>
        <v/>
      </c>
      <c r="AL1521" s="96" t="str">
        <f t="shared" si="336"/>
        <v/>
      </c>
      <c r="AM1521" s="93" t="str">
        <f t="shared" si="337"/>
        <v/>
      </c>
      <c r="AN1521" s="96" t="str">
        <f t="shared" si="338"/>
        <v/>
      </c>
      <c r="AO1521" s="93" t="str">
        <f t="shared" si="339"/>
        <v/>
      </c>
      <c r="AP1521" s="96" t="str">
        <f t="shared" si="340"/>
        <v/>
      </c>
      <c r="AQ1521" s="93" t="str">
        <f t="shared" si="341"/>
        <v/>
      </c>
      <c r="AR1521" s="96" t="str">
        <f t="shared" si="342"/>
        <v/>
      </c>
      <c r="AS1521" s="93" t="str">
        <f t="shared" si="343"/>
        <v/>
      </c>
      <c r="AT1521" s="96" t="str">
        <f t="shared" si="344"/>
        <v/>
      </c>
      <c r="AU1521" s="93" t="str">
        <f t="shared" si="345"/>
        <v/>
      </c>
    </row>
    <row r="1522" spans="1:47" x14ac:dyDescent="0.3">
      <c r="A1522" t="s">
        <v>84</v>
      </c>
      <c r="B1522" s="164" t="s">
        <v>4370</v>
      </c>
      <c r="C1522" t="s">
        <v>4317</v>
      </c>
      <c r="D1522" t="s">
        <v>1152</v>
      </c>
      <c r="E1522" t="s">
        <v>85</v>
      </c>
      <c r="F1522" t="s">
        <v>4050</v>
      </c>
      <c r="H1522" t="s">
        <v>2726</v>
      </c>
      <c r="L1522" t="s">
        <v>87</v>
      </c>
      <c r="P1522" s="33">
        <v>46274.48333333333</v>
      </c>
      <c r="Q1522" s="33">
        <v>46293</v>
      </c>
      <c r="AH1522" s="55" t="str">
        <f t="shared" si="332"/>
        <v/>
      </c>
      <c r="AI1522" s="55" t="str">
        <f t="shared" si="333"/>
        <v>FALSO</v>
      </c>
      <c r="AJ1522" s="55">
        <f t="shared" si="334"/>
        <v>0</v>
      </c>
      <c r="AK1522" s="93" t="str">
        <f t="shared" si="335"/>
        <v/>
      </c>
      <c r="AL1522" s="96" t="str">
        <f t="shared" si="336"/>
        <v/>
      </c>
      <c r="AM1522" s="93" t="str">
        <f t="shared" si="337"/>
        <v/>
      </c>
      <c r="AN1522" s="96" t="str">
        <f t="shared" si="338"/>
        <v/>
      </c>
      <c r="AO1522" s="93" t="str">
        <f t="shared" si="339"/>
        <v/>
      </c>
      <c r="AP1522" s="96" t="str">
        <f t="shared" si="340"/>
        <v/>
      </c>
      <c r="AQ1522" s="93" t="str">
        <f t="shared" si="341"/>
        <v/>
      </c>
      <c r="AR1522" s="96" t="str">
        <f t="shared" si="342"/>
        <v/>
      </c>
      <c r="AS1522" s="93" t="str">
        <f t="shared" si="343"/>
        <v/>
      </c>
      <c r="AT1522" s="96" t="str">
        <f t="shared" si="344"/>
        <v/>
      </c>
      <c r="AU1522" s="93" t="str">
        <f t="shared" si="345"/>
        <v/>
      </c>
    </row>
    <row r="1523" spans="1:47" x14ac:dyDescent="0.3">
      <c r="A1523" t="s">
        <v>84</v>
      </c>
      <c r="B1523" s="164" t="s">
        <v>4371</v>
      </c>
      <c r="C1523" t="s">
        <v>4311</v>
      </c>
      <c r="D1523" t="s">
        <v>1152</v>
      </c>
      <c r="E1523" t="s">
        <v>90</v>
      </c>
      <c r="F1523" t="s">
        <v>4063</v>
      </c>
      <c r="H1523" t="s">
        <v>2710</v>
      </c>
      <c r="J1523">
        <v>183600</v>
      </c>
      <c r="L1523" t="s">
        <v>91</v>
      </c>
      <c r="O1523" t="s">
        <v>94</v>
      </c>
      <c r="P1523" s="33">
        <v>46274.482638888891</v>
      </c>
      <c r="Q1523" s="33">
        <v>46265</v>
      </c>
      <c r="R1523" s="33">
        <v>46276</v>
      </c>
      <c r="S1523" s="33">
        <v>46276</v>
      </c>
      <c r="AH1523" s="55">
        <f t="shared" si="332"/>
        <v>51</v>
      </c>
      <c r="AI1523" s="55" t="str">
        <f t="shared" si="333"/>
        <v>FALSO</v>
      </c>
      <c r="AJ1523" s="55">
        <f t="shared" si="334"/>
        <v>0</v>
      </c>
      <c r="AK1523" s="93" t="str">
        <f t="shared" si="335"/>
        <v/>
      </c>
      <c r="AL1523" s="96" t="str">
        <f t="shared" si="336"/>
        <v/>
      </c>
      <c r="AM1523" s="93" t="str">
        <f t="shared" si="337"/>
        <v/>
      </c>
      <c r="AN1523" s="96" t="str">
        <f t="shared" si="338"/>
        <v/>
      </c>
      <c r="AO1523" s="93" t="str">
        <f t="shared" si="339"/>
        <v/>
      </c>
      <c r="AP1523" s="96" t="str">
        <f t="shared" si="340"/>
        <v/>
      </c>
      <c r="AQ1523" s="93" t="str">
        <f t="shared" si="341"/>
        <v/>
      </c>
      <c r="AR1523" s="96" t="str">
        <f t="shared" si="342"/>
        <v/>
      </c>
      <c r="AS1523" s="93" t="str">
        <f t="shared" si="343"/>
        <v/>
      </c>
      <c r="AT1523" s="96" t="str">
        <f t="shared" si="344"/>
        <v/>
      </c>
      <c r="AU1523" s="93" t="str">
        <f t="shared" si="345"/>
        <v/>
      </c>
    </row>
    <row r="1524" spans="1:47" x14ac:dyDescent="0.3">
      <c r="A1524" t="s">
        <v>84</v>
      </c>
      <c r="B1524" s="164" t="s">
        <v>4372</v>
      </c>
      <c r="C1524" t="s">
        <v>4317</v>
      </c>
      <c r="D1524" t="s">
        <v>1152</v>
      </c>
      <c r="E1524" t="s">
        <v>85</v>
      </c>
      <c r="F1524" t="s">
        <v>4050</v>
      </c>
      <c r="H1524" t="s">
        <v>2706</v>
      </c>
      <c r="L1524" t="s">
        <v>87</v>
      </c>
      <c r="P1524" s="33">
        <v>46274.481249999997</v>
      </c>
      <c r="Q1524" s="33">
        <v>46293</v>
      </c>
      <c r="AH1524" s="55" t="str">
        <f t="shared" si="332"/>
        <v/>
      </c>
      <c r="AI1524" s="55" t="str">
        <f t="shared" si="333"/>
        <v>FALSO</v>
      </c>
      <c r="AJ1524" s="55">
        <f t="shared" si="334"/>
        <v>0</v>
      </c>
      <c r="AK1524" s="93" t="str">
        <f t="shared" si="335"/>
        <v/>
      </c>
      <c r="AL1524" s="96" t="str">
        <f t="shared" si="336"/>
        <v/>
      </c>
      <c r="AM1524" s="93" t="str">
        <f t="shared" si="337"/>
        <v/>
      </c>
      <c r="AN1524" s="96" t="str">
        <f t="shared" si="338"/>
        <v/>
      </c>
      <c r="AO1524" s="93" t="str">
        <f t="shared" si="339"/>
        <v/>
      </c>
      <c r="AP1524" s="96" t="str">
        <f t="shared" si="340"/>
        <v/>
      </c>
      <c r="AQ1524" s="93" t="str">
        <f t="shared" si="341"/>
        <v/>
      </c>
      <c r="AR1524" s="96" t="str">
        <f t="shared" si="342"/>
        <v/>
      </c>
      <c r="AS1524" s="93" t="str">
        <f t="shared" si="343"/>
        <v/>
      </c>
      <c r="AT1524" s="96" t="str">
        <f t="shared" si="344"/>
        <v/>
      </c>
      <c r="AU1524" s="93" t="str">
        <f t="shared" si="345"/>
        <v/>
      </c>
    </row>
    <row r="1525" spans="1:47" x14ac:dyDescent="0.3">
      <c r="A1525" t="s">
        <v>84</v>
      </c>
      <c r="B1525" s="164" t="s">
        <v>4373</v>
      </c>
      <c r="C1525" t="s">
        <v>4308</v>
      </c>
      <c r="D1525" t="s">
        <v>1152</v>
      </c>
      <c r="E1525" t="s">
        <v>90</v>
      </c>
      <c r="F1525" t="s">
        <v>4063</v>
      </c>
      <c r="H1525" t="s">
        <v>2692</v>
      </c>
      <c r="L1525" t="s">
        <v>91</v>
      </c>
      <c r="O1525" t="s">
        <v>94</v>
      </c>
      <c r="P1525" s="33">
        <v>46274.481249999997</v>
      </c>
      <c r="Q1525" s="33">
        <v>46265</v>
      </c>
      <c r="R1525" s="33">
        <v>46279</v>
      </c>
      <c r="S1525" s="33">
        <v>46279</v>
      </c>
      <c r="AH1525" s="55" t="str">
        <f t="shared" si="332"/>
        <v/>
      </c>
      <c r="AI1525" s="55" t="str">
        <f t="shared" si="333"/>
        <v>FALSO</v>
      </c>
      <c r="AJ1525" s="55">
        <f t="shared" si="334"/>
        <v>0</v>
      </c>
      <c r="AK1525" s="93" t="str">
        <f t="shared" si="335"/>
        <v/>
      </c>
      <c r="AL1525" s="96" t="str">
        <f t="shared" si="336"/>
        <v/>
      </c>
      <c r="AM1525" s="93" t="str">
        <f t="shared" si="337"/>
        <v/>
      </c>
      <c r="AN1525" s="96" t="str">
        <f t="shared" si="338"/>
        <v/>
      </c>
      <c r="AO1525" s="93" t="str">
        <f t="shared" si="339"/>
        <v/>
      </c>
      <c r="AP1525" s="96" t="str">
        <f t="shared" si="340"/>
        <v/>
      </c>
      <c r="AQ1525" s="93" t="str">
        <f t="shared" si="341"/>
        <v/>
      </c>
      <c r="AR1525" s="96" t="str">
        <f t="shared" si="342"/>
        <v/>
      </c>
      <c r="AS1525" s="93" t="str">
        <f t="shared" si="343"/>
        <v/>
      </c>
      <c r="AT1525" s="96" t="str">
        <f t="shared" si="344"/>
        <v/>
      </c>
      <c r="AU1525" s="93" t="str">
        <f t="shared" si="345"/>
        <v/>
      </c>
    </row>
    <row r="1526" spans="1:47" x14ac:dyDescent="0.3">
      <c r="A1526" t="s">
        <v>84</v>
      </c>
      <c r="B1526" s="164" t="s">
        <v>4374</v>
      </c>
      <c r="C1526" t="s">
        <v>4317</v>
      </c>
      <c r="D1526" t="s">
        <v>1152</v>
      </c>
      <c r="E1526" t="s">
        <v>85</v>
      </c>
      <c r="F1526" t="s">
        <v>4050</v>
      </c>
      <c r="H1526" t="s">
        <v>2716</v>
      </c>
      <c r="L1526" t="s">
        <v>87</v>
      </c>
      <c r="P1526" s="33">
        <v>46274.481249999997</v>
      </c>
      <c r="Q1526" s="33">
        <v>46293</v>
      </c>
      <c r="AH1526" s="55" t="str">
        <f t="shared" si="332"/>
        <v/>
      </c>
      <c r="AI1526" s="55" t="str">
        <f t="shared" si="333"/>
        <v>FALSO</v>
      </c>
      <c r="AJ1526" s="55">
        <f t="shared" si="334"/>
        <v>0</v>
      </c>
      <c r="AK1526" s="93" t="str">
        <f t="shared" si="335"/>
        <v/>
      </c>
      <c r="AL1526" s="96" t="str">
        <f t="shared" si="336"/>
        <v/>
      </c>
      <c r="AM1526" s="93" t="str">
        <f t="shared" si="337"/>
        <v/>
      </c>
      <c r="AN1526" s="96" t="str">
        <f t="shared" si="338"/>
        <v/>
      </c>
      <c r="AO1526" s="93" t="str">
        <f t="shared" si="339"/>
        <v/>
      </c>
      <c r="AP1526" s="96" t="str">
        <f t="shared" si="340"/>
        <v/>
      </c>
      <c r="AQ1526" s="93" t="str">
        <f t="shared" si="341"/>
        <v/>
      </c>
      <c r="AR1526" s="96" t="str">
        <f t="shared" si="342"/>
        <v/>
      </c>
      <c r="AS1526" s="93" t="str">
        <f t="shared" si="343"/>
        <v/>
      </c>
      <c r="AT1526" s="96" t="str">
        <f t="shared" si="344"/>
        <v/>
      </c>
      <c r="AU1526" s="93" t="str">
        <f t="shared" si="345"/>
        <v/>
      </c>
    </row>
    <row r="1527" spans="1:47" x14ac:dyDescent="0.3">
      <c r="A1527" t="s">
        <v>84</v>
      </c>
      <c r="B1527" s="164" t="s">
        <v>4375</v>
      </c>
      <c r="C1527" t="s">
        <v>4317</v>
      </c>
      <c r="D1527" t="s">
        <v>1152</v>
      </c>
      <c r="E1527" t="s">
        <v>85</v>
      </c>
      <c r="F1527" t="s">
        <v>4050</v>
      </c>
      <c r="H1527" t="s">
        <v>2718</v>
      </c>
      <c r="L1527" t="s">
        <v>87</v>
      </c>
      <c r="P1527" s="33">
        <v>46274.468055555553</v>
      </c>
      <c r="Q1527" s="33">
        <v>46293</v>
      </c>
      <c r="AH1527" s="55" t="str">
        <f t="shared" si="332"/>
        <v/>
      </c>
      <c r="AI1527" s="55" t="str">
        <f t="shared" si="333"/>
        <v>FALSO</v>
      </c>
      <c r="AJ1527" s="55">
        <f t="shared" si="334"/>
        <v>0</v>
      </c>
      <c r="AK1527" s="93" t="str">
        <f t="shared" si="335"/>
        <v/>
      </c>
      <c r="AL1527" s="96" t="str">
        <f t="shared" si="336"/>
        <v/>
      </c>
      <c r="AM1527" s="93" t="str">
        <f t="shared" si="337"/>
        <v/>
      </c>
      <c r="AN1527" s="96" t="str">
        <f t="shared" si="338"/>
        <v/>
      </c>
      <c r="AO1527" s="93" t="str">
        <f t="shared" si="339"/>
        <v/>
      </c>
      <c r="AP1527" s="96" t="str">
        <f t="shared" si="340"/>
        <v/>
      </c>
      <c r="AQ1527" s="93" t="str">
        <f t="shared" si="341"/>
        <v/>
      </c>
      <c r="AR1527" s="96" t="str">
        <f t="shared" si="342"/>
        <v/>
      </c>
      <c r="AS1527" s="93" t="str">
        <f t="shared" si="343"/>
        <v/>
      </c>
      <c r="AT1527" s="96" t="str">
        <f t="shared" si="344"/>
        <v/>
      </c>
      <c r="AU1527" s="93" t="str">
        <f t="shared" si="345"/>
        <v/>
      </c>
    </row>
    <row r="1528" spans="1:47" x14ac:dyDescent="0.3">
      <c r="A1528" t="s">
        <v>84</v>
      </c>
      <c r="B1528" s="164" t="s">
        <v>4376</v>
      </c>
      <c r="C1528" t="s">
        <v>4317</v>
      </c>
      <c r="D1528" t="s">
        <v>1152</v>
      </c>
      <c r="E1528" t="s">
        <v>85</v>
      </c>
      <c r="F1528" t="s">
        <v>4050</v>
      </c>
      <c r="H1528" t="s">
        <v>2700</v>
      </c>
      <c r="L1528" t="s">
        <v>87</v>
      </c>
      <c r="P1528" s="33">
        <v>46274.467361111114</v>
      </c>
      <c r="Q1528" s="33">
        <v>46293</v>
      </c>
      <c r="AH1528" s="55" t="str">
        <f t="shared" si="332"/>
        <v/>
      </c>
      <c r="AI1528" s="55" t="str">
        <f t="shared" si="333"/>
        <v>FALSO</v>
      </c>
      <c r="AJ1528" s="55">
        <f t="shared" si="334"/>
        <v>0</v>
      </c>
      <c r="AK1528" s="93" t="str">
        <f t="shared" si="335"/>
        <v/>
      </c>
      <c r="AL1528" s="96" t="str">
        <f t="shared" si="336"/>
        <v/>
      </c>
      <c r="AM1528" s="93" t="str">
        <f t="shared" si="337"/>
        <v/>
      </c>
      <c r="AN1528" s="96" t="str">
        <f t="shared" si="338"/>
        <v/>
      </c>
      <c r="AO1528" s="93" t="str">
        <f t="shared" si="339"/>
        <v/>
      </c>
      <c r="AP1528" s="96" t="str">
        <f t="shared" si="340"/>
        <v/>
      </c>
      <c r="AQ1528" s="93" t="str">
        <f t="shared" si="341"/>
        <v/>
      </c>
      <c r="AR1528" s="96" t="str">
        <f t="shared" si="342"/>
        <v/>
      </c>
      <c r="AS1528" s="93" t="str">
        <f t="shared" si="343"/>
        <v/>
      </c>
      <c r="AT1528" s="96" t="str">
        <f t="shared" si="344"/>
        <v/>
      </c>
      <c r="AU1528" s="93" t="str">
        <f t="shared" si="345"/>
        <v/>
      </c>
    </row>
    <row r="1529" spans="1:47" x14ac:dyDescent="0.3">
      <c r="A1529" t="s">
        <v>84</v>
      </c>
      <c r="B1529" s="164" t="s">
        <v>4377</v>
      </c>
      <c r="C1529" t="s">
        <v>4308</v>
      </c>
      <c r="D1529" t="s">
        <v>1152</v>
      </c>
      <c r="E1529" t="s">
        <v>90</v>
      </c>
      <c r="F1529" t="s">
        <v>4063</v>
      </c>
      <c r="H1529" t="s">
        <v>2730</v>
      </c>
      <c r="L1529" t="s">
        <v>91</v>
      </c>
      <c r="O1529" t="s">
        <v>94</v>
      </c>
      <c r="P1529" s="33">
        <v>46274.466666666667</v>
      </c>
      <c r="Q1529" s="33">
        <v>46265</v>
      </c>
      <c r="R1529" s="33">
        <v>46279</v>
      </c>
      <c r="S1529" s="33">
        <v>46279</v>
      </c>
      <c r="AH1529" s="55" t="str">
        <f t="shared" si="332"/>
        <v/>
      </c>
      <c r="AI1529" s="55" t="str">
        <f t="shared" si="333"/>
        <v>FALSO</v>
      </c>
      <c r="AJ1529" s="55">
        <f t="shared" si="334"/>
        <v>0</v>
      </c>
      <c r="AK1529" s="93" t="str">
        <f t="shared" si="335"/>
        <v/>
      </c>
      <c r="AL1529" s="96" t="str">
        <f t="shared" si="336"/>
        <v/>
      </c>
      <c r="AM1529" s="93" t="str">
        <f t="shared" si="337"/>
        <v/>
      </c>
      <c r="AN1529" s="96" t="str">
        <f t="shared" si="338"/>
        <v/>
      </c>
      <c r="AO1529" s="93" t="str">
        <f t="shared" si="339"/>
        <v/>
      </c>
      <c r="AP1529" s="96" t="str">
        <f t="shared" si="340"/>
        <v/>
      </c>
      <c r="AQ1529" s="93" t="str">
        <f t="shared" si="341"/>
        <v/>
      </c>
      <c r="AR1529" s="96" t="str">
        <f t="shared" si="342"/>
        <v/>
      </c>
      <c r="AS1529" s="93" t="str">
        <f t="shared" si="343"/>
        <v/>
      </c>
      <c r="AT1529" s="96" t="str">
        <f t="shared" si="344"/>
        <v/>
      </c>
      <c r="AU1529" s="93" t="str">
        <f t="shared" si="345"/>
        <v/>
      </c>
    </row>
    <row r="1530" spans="1:47" x14ac:dyDescent="0.3">
      <c r="A1530" t="s">
        <v>84</v>
      </c>
      <c r="B1530" s="164" t="s">
        <v>4378</v>
      </c>
      <c r="C1530" t="s">
        <v>4317</v>
      </c>
      <c r="D1530" t="s">
        <v>1152</v>
      </c>
      <c r="E1530" t="s">
        <v>85</v>
      </c>
      <c r="F1530" t="s">
        <v>4050</v>
      </c>
      <c r="H1530" t="s">
        <v>2680</v>
      </c>
      <c r="L1530" t="s">
        <v>87</v>
      </c>
      <c r="P1530" s="33">
        <v>46274.446527777778</v>
      </c>
      <c r="Q1530" s="33">
        <v>46293</v>
      </c>
      <c r="AH1530" s="55" t="str">
        <f t="shared" si="332"/>
        <v/>
      </c>
      <c r="AI1530" s="55" t="str">
        <f t="shared" si="333"/>
        <v>FALSO</v>
      </c>
      <c r="AJ1530" s="55">
        <f t="shared" si="334"/>
        <v>0</v>
      </c>
      <c r="AK1530" s="93" t="str">
        <f t="shared" si="335"/>
        <v/>
      </c>
      <c r="AL1530" s="96" t="str">
        <f t="shared" si="336"/>
        <v/>
      </c>
      <c r="AM1530" s="93" t="str">
        <f t="shared" si="337"/>
        <v/>
      </c>
      <c r="AN1530" s="96" t="str">
        <f t="shared" si="338"/>
        <v/>
      </c>
      <c r="AO1530" s="93" t="str">
        <f t="shared" si="339"/>
        <v/>
      </c>
      <c r="AP1530" s="96" t="str">
        <f t="shared" si="340"/>
        <v/>
      </c>
      <c r="AQ1530" s="93" t="str">
        <f t="shared" si="341"/>
        <v/>
      </c>
      <c r="AR1530" s="96" t="str">
        <f t="shared" si="342"/>
        <v/>
      </c>
      <c r="AS1530" s="93" t="str">
        <f t="shared" si="343"/>
        <v/>
      </c>
      <c r="AT1530" s="96" t="str">
        <f t="shared" si="344"/>
        <v/>
      </c>
      <c r="AU1530" s="93" t="str">
        <f t="shared" si="345"/>
        <v/>
      </c>
    </row>
    <row r="1531" spans="1:47" x14ac:dyDescent="0.3">
      <c r="A1531" t="s">
        <v>84</v>
      </c>
      <c r="B1531" s="164" t="s">
        <v>4379</v>
      </c>
      <c r="C1531" t="s">
        <v>4311</v>
      </c>
      <c r="D1531" t="s">
        <v>1152</v>
      </c>
      <c r="E1531" t="s">
        <v>90</v>
      </c>
      <c r="F1531" t="s">
        <v>4063</v>
      </c>
      <c r="H1531" t="s">
        <v>4380</v>
      </c>
      <c r="L1531" t="s">
        <v>91</v>
      </c>
      <c r="O1531" t="s">
        <v>135</v>
      </c>
      <c r="P1531" s="33">
        <v>46274.443749999999</v>
      </c>
      <c r="Q1531" s="33">
        <v>46265</v>
      </c>
      <c r="R1531" s="33">
        <v>46274</v>
      </c>
      <c r="AH1531" s="55" t="str">
        <f t="shared" si="332"/>
        <v/>
      </c>
      <c r="AI1531" s="55" t="str">
        <f t="shared" si="333"/>
        <v>FALSO</v>
      </c>
      <c r="AJ1531" s="55">
        <f t="shared" si="334"/>
        <v>0</v>
      </c>
      <c r="AK1531" s="93" t="str">
        <f t="shared" si="335"/>
        <v/>
      </c>
      <c r="AL1531" s="96" t="str">
        <f t="shared" si="336"/>
        <v/>
      </c>
      <c r="AM1531" s="93" t="str">
        <f t="shared" si="337"/>
        <v/>
      </c>
      <c r="AN1531" s="96" t="str">
        <f t="shared" si="338"/>
        <v/>
      </c>
      <c r="AO1531" s="93" t="str">
        <f t="shared" si="339"/>
        <v/>
      </c>
      <c r="AP1531" s="96" t="str">
        <f t="shared" si="340"/>
        <v/>
      </c>
      <c r="AQ1531" s="93" t="str">
        <f t="shared" si="341"/>
        <v/>
      </c>
      <c r="AR1531" s="96" t="str">
        <f t="shared" si="342"/>
        <v/>
      </c>
      <c r="AS1531" s="93" t="str">
        <f t="shared" si="343"/>
        <v/>
      </c>
      <c r="AT1531" s="96" t="str">
        <f t="shared" si="344"/>
        <v/>
      </c>
      <c r="AU1531" s="93" t="str">
        <f t="shared" si="345"/>
        <v/>
      </c>
    </row>
    <row r="1532" spans="1:47" x14ac:dyDescent="0.3">
      <c r="A1532" t="s">
        <v>84</v>
      </c>
      <c r="B1532" s="164" t="s">
        <v>4381</v>
      </c>
      <c r="C1532" t="s">
        <v>4317</v>
      </c>
      <c r="D1532" t="s">
        <v>1152</v>
      </c>
      <c r="E1532" t="s">
        <v>85</v>
      </c>
      <c r="F1532" t="s">
        <v>4050</v>
      </c>
      <c r="H1532" t="s">
        <v>3315</v>
      </c>
      <c r="L1532" t="s">
        <v>87</v>
      </c>
      <c r="P1532" s="33">
        <v>46274.440972222219</v>
      </c>
      <c r="Q1532" s="33">
        <v>46293</v>
      </c>
      <c r="AH1532" s="55" t="str">
        <f t="shared" si="332"/>
        <v/>
      </c>
      <c r="AI1532" s="55" t="str">
        <f t="shared" si="333"/>
        <v>FALSO</v>
      </c>
      <c r="AJ1532" s="55">
        <f t="shared" si="334"/>
        <v>0</v>
      </c>
      <c r="AK1532" s="93" t="str">
        <f t="shared" si="335"/>
        <v/>
      </c>
      <c r="AL1532" s="96" t="str">
        <f t="shared" si="336"/>
        <v/>
      </c>
      <c r="AM1532" s="93" t="str">
        <f t="shared" si="337"/>
        <v/>
      </c>
      <c r="AN1532" s="96" t="str">
        <f t="shared" si="338"/>
        <v/>
      </c>
      <c r="AO1532" s="93" t="str">
        <f t="shared" si="339"/>
        <v/>
      </c>
      <c r="AP1532" s="96" t="str">
        <f t="shared" si="340"/>
        <v/>
      </c>
      <c r="AQ1532" s="93" t="str">
        <f t="shared" si="341"/>
        <v/>
      </c>
      <c r="AR1532" s="96" t="str">
        <f t="shared" si="342"/>
        <v/>
      </c>
      <c r="AS1532" s="93" t="str">
        <f t="shared" si="343"/>
        <v/>
      </c>
      <c r="AT1532" s="96" t="str">
        <f t="shared" si="344"/>
        <v/>
      </c>
      <c r="AU1532" s="93" t="str">
        <f t="shared" si="345"/>
        <v/>
      </c>
    </row>
    <row r="1533" spans="1:47" x14ac:dyDescent="0.3">
      <c r="A1533" t="s">
        <v>84</v>
      </c>
      <c r="B1533" s="164" t="s">
        <v>4382</v>
      </c>
      <c r="C1533" t="s">
        <v>4317</v>
      </c>
      <c r="D1533" t="s">
        <v>1152</v>
      </c>
      <c r="E1533" t="s">
        <v>85</v>
      </c>
      <c r="F1533" t="s">
        <v>4050</v>
      </c>
      <c r="H1533" t="s">
        <v>2732</v>
      </c>
      <c r="L1533" t="s">
        <v>87</v>
      </c>
      <c r="P1533" s="33">
        <v>46274.424305555556</v>
      </c>
      <c r="Q1533" s="33">
        <v>46293</v>
      </c>
      <c r="AH1533" s="55" t="str">
        <f t="shared" si="332"/>
        <v/>
      </c>
      <c r="AI1533" s="55" t="str">
        <f t="shared" si="333"/>
        <v>FALSO</v>
      </c>
      <c r="AJ1533" s="55">
        <f t="shared" si="334"/>
        <v>0</v>
      </c>
      <c r="AK1533" s="93" t="str">
        <f t="shared" si="335"/>
        <v/>
      </c>
      <c r="AL1533" s="96" t="str">
        <f t="shared" si="336"/>
        <v/>
      </c>
      <c r="AM1533" s="93" t="str">
        <f t="shared" si="337"/>
        <v/>
      </c>
      <c r="AN1533" s="96" t="str">
        <f t="shared" si="338"/>
        <v/>
      </c>
      <c r="AO1533" s="93" t="str">
        <f t="shared" si="339"/>
        <v/>
      </c>
      <c r="AP1533" s="96" t="str">
        <f t="shared" si="340"/>
        <v/>
      </c>
      <c r="AQ1533" s="93" t="str">
        <f t="shared" si="341"/>
        <v/>
      </c>
      <c r="AR1533" s="96" t="str">
        <f t="shared" si="342"/>
        <v/>
      </c>
      <c r="AS1533" s="93" t="str">
        <f t="shared" si="343"/>
        <v/>
      </c>
      <c r="AT1533" s="96" t="str">
        <f t="shared" si="344"/>
        <v/>
      </c>
      <c r="AU1533" s="93" t="str">
        <f t="shared" si="345"/>
        <v/>
      </c>
    </row>
    <row r="1534" spans="1:47" x14ac:dyDescent="0.3">
      <c r="A1534" t="s">
        <v>84</v>
      </c>
      <c r="B1534" s="164" t="s">
        <v>4383</v>
      </c>
      <c r="C1534" t="s">
        <v>4308</v>
      </c>
      <c r="D1534" t="s">
        <v>1152</v>
      </c>
      <c r="E1534" t="s">
        <v>90</v>
      </c>
      <c r="F1534" t="s">
        <v>4063</v>
      </c>
      <c r="H1534" t="s">
        <v>2722</v>
      </c>
      <c r="L1534" t="s">
        <v>91</v>
      </c>
      <c r="O1534" t="s">
        <v>135</v>
      </c>
      <c r="P1534" s="33">
        <v>46274.424305555556</v>
      </c>
      <c r="Q1534" s="33">
        <v>46265</v>
      </c>
      <c r="R1534" s="33">
        <v>46279</v>
      </c>
      <c r="AH1534" s="55" t="str">
        <f t="shared" si="332"/>
        <v/>
      </c>
      <c r="AI1534" s="55" t="str">
        <f t="shared" si="333"/>
        <v>FALSO</v>
      </c>
      <c r="AJ1534" s="55">
        <f t="shared" si="334"/>
        <v>0</v>
      </c>
      <c r="AK1534" s="93" t="str">
        <f t="shared" si="335"/>
        <v/>
      </c>
      <c r="AL1534" s="96" t="str">
        <f t="shared" si="336"/>
        <v/>
      </c>
      <c r="AM1534" s="93" t="str">
        <f t="shared" si="337"/>
        <v/>
      </c>
      <c r="AN1534" s="96" t="str">
        <f t="shared" si="338"/>
        <v/>
      </c>
      <c r="AO1534" s="93" t="str">
        <f t="shared" si="339"/>
        <v/>
      </c>
      <c r="AP1534" s="96" t="str">
        <f t="shared" si="340"/>
        <v/>
      </c>
      <c r="AQ1534" s="93" t="str">
        <f t="shared" si="341"/>
        <v/>
      </c>
      <c r="AR1534" s="96" t="str">
        <f t="shared" si="342"/>
        <v/>
      </c>
      <c r="AS1534" s="93" t="str">
        <f t="shared" si="343"/>
        <v/>
      </c>
      <c r="AT1534" s="96" t="str">
        <f t="shared" si="344"/>
        <v/>
      </c>
      <c r="AU1534" s="93" t="str">
        <f t="shared" si="345"/>
        <v/>
      </c>
    </row>
    <row r="1535" spans="1:47" x14ac:dyDescent="0.3">
      <c r="A1535" t="s">
        <v>84</v>
      </c>
      <c r="B1535" s="164" t="s">
        <v>4384</v>
      </c>
      <c r="C1535" t="s">
        <v>4317</v>
      </c>
      <c r="D1535" t="s">
        <v>1152</v>
      </c>
      <c r="E1535" t="s">
        <v>85</v>
      </c>
      <c r="F1535" t="s">
        <v>4050</v>
      </c>
      <c r="H1535" t="s">
        <v>2714</v>
      </c>
      <c r="L1535" t="s">
        <v>87</v>
      </c>
      <c r="P1535" s="33">
        <v>46274.423611111109</v>
      </c>
      <c r="Q1535" s="33">
        <v>46293</v>
      </c>
      <c r="AH1535" s="55" t="str">
        <f t="shared" si="332"/>
        <v/>
      </c>
      <c r="AI1535" s="55" t="str">
        <f t="shared" si="333"/>
        <v>FALSO</v>
      </c>
      <c r="AJ1535" s="55">
        <f t="shared" si="334"/>
        <v>0</v>
      </c>
      <c r="AK1535" s="93" t="str">
        <f t="shared" si="335"/>
        <v/>
      </c>
      <c r="AL1535" s="96" t="str">
        <f t="shared" si="336"/>
        <v/>
      </c>
      <c r="AM1535" s="93" t="str">
        <f t="shared" si="337"/>
        <v/>
      </c>
      <c r="AN1535" s="96" t="str">
        <f t="shared" si="338"/>
        <v/>
      </c>
      <c r="AO1535" s="93" t="str">
        <f t="shared" si="339"/>
        <v/>
      </c>
      <c r="AP1535" s="96" t="str">
        <f t="shared" si="340"/>
        <v/>
      </c>
      <c r="AQ1535" s="93" t="str">
        <f t="shared" si="341"/>
        <v/>
      </c>
      <c r="AR1535" s="96" t="str">
        <f t="shared" si="342"/>
        <v/>
      </c>
      <c r="AS1535" s="93" t="str">
        <f t="shared" si="343"/>
        <v/>
      </c>
      <c r="AT1535" s="96" t="str">
        <f t="shared" si="344"/>
        <v/>
      </c>
      <c r="AU1535" s="93" t="str">
        <f t="shared" si="345"/>
        <v/>
      </c>
    </row>
    <row r="1536" spans="1:47" x14ac:dyDescent="0.3">
      <c r="A1536" t="s">
        <v>84</v>
      </c>
      <c r="B1536" s="164" t="s">
        <v>4385</v>
      </c>
      <c r="C1536" t="s">
        <v>4317</v>
      </c>
      <c r="D1536" t="s">
        <v>1152</v>
      </c>
      <c r="E1536" t="s">
        <v>85</v>
      </c>
      <c r="F1536" t="s">
        <v>4050</v>
      </c>
      <c r="H1536" t="s">
        <v>4386</v>
      </c>
      <c r="L1536" t="s">
        <v>87</v>
      </c>
      <c r="P1536" s="33">
        <v>46273.794444444444</v>
      </c>
      <c r="Q1536" s="33">
        <v>46293</v>
      </c>
      <c r="AH1536" s="55" t="str">
        <f t="shared" si="332"/>
        <v/>
      </c>
      <c r="AI1536" s="55" t="str">
        <f t="shared" si="333"/>
        <v>FALSO</v>
      </c>
      <c r="AJ1536" s="55">
        <f t="shared" si="334"/>
        <v>0</v>
      </c>
      <c r="AK1536" s="93" t="str">
        <f t="shared" si="335"/>
        <v/>
      </c>
      <c r="AL1536" s="96" t="str">
        <f t="shared" si="336"/>
        <v/>
      </c>
      <c r="AM1536" s="93" t="str">
        <f t="shared" si="337"/>
        <v/>
      </c>
      <c r="AN1536" s="96" t="str">
        <f t="shared" si="338"/>
        <v/>
      </c>
      <c r="AO1536" s="93" t="str">
        <f t="shared" si="339"/>
        <v/>
      </c>
      <c r="AP1536" s="96" t="str">
        <f t="shared" si="340"/>
        <v/>
      </c>
      <c r="AQ1536" s="93" t="str">
        <f t="shared" si="341"/>
        <v/>
      </c>
      <c r="AR1536" s="96" t="str">
        <f t="shared" si="342"/>
        <v/>
      </c>
      <c r="AS1536" s="93" t="str">
        <f t="shared" si="343"/>
        <v/>
      </c>
      <c r="AT1536" s="96" t="str">
        <f t="shared" si="344"/>
        <v/>
      </c>
      <c r="AU1536" s="93" t="str">
        <f t="shared" si="345"/>
        <v/>
      </c>
    </row>
    <row r="1537" spans="1:47" x14ac:dyDescent="0.3">
      <c r="A1537" t="s">
        <v>84</v>
      </c>
      <c r="B1537" s="164" t="s">
        <v>4387</v>
      </c>
      <c r="C1537" t="s">
        <v>4317</v>
      </c>
      <c r="D1537" t="s">
        <v>1152</v>
      </c>
      <c r="E1537" t="s">
        <v>85</v>
      </c>
      <c r="F1537" t="s">
        <v>4050</v>
      </c>
      <c r="H1537" t="s">
        <v>4388</v>
      </c>
      <c r="L1537" t="s">
        <v>87</v>
      </c>
      <c r="P1537" s="33">
        <v>46273.772916666669</v>
      </c>
      <c r="Q1537" s="33">
        <v>46293</v>
      </c>
      <c r="AH1537" s="55" t="str">
        <f t="shared" si="332"/>
        <v/>
      </c>
      <c r="AI1537" s="55" t="str">
        <f t="shared" si="333"/>
        <v>FALSO</v>
      </c>
      <c r="AJ1537" s="55">
        <f t="shared" si="334"/>
        <v>0</v>
      </c>
      <c r="AK1537" s="93" t="str">
        <f t="shared" si="335"/>
        <v/>
      </c>
      <c r="AL1537" s="96" t="str">
        <f t="shared" si="336"/>
        <v/>
      </c>
      <c r="AM1537" s="93" t="str">
        <f t="shared" si="337"/>
        <v/>
      </c>
      <c r="AN1537" s="96" t="str">
        <f t="shared" si="338"/>
        <v/>
      </c>
      <c r="AO1537" s="93" t="str">
        <f t="shared" si="339"/>
        <v/>
      </c>
      <c r="AP1537" s="96" t="str">
        <f t="shared" si="340"/>
        <v/>
      </c>
      <c r="AQ1537" s="93" t="str">
        <f t="shared" si="341"/>
        <v/>
      </c>
      <c r="AR1537" s="96" t="str">
        <f t="shared" si="342"/>
        <v/>
      </c>
      <c r="AS1537" s="93" t="str">
        <f t="shared" si="343"/>
        <v/>
      </c>
      <c r="AT1537" s="96" t="str">
        <f t="shared" si="344"/>
        <v/>
      </c>
      <c r="AU1537" s="93" t="str">
        <f t="shared" si="345"/>
        <v/>
      </c>
    </row>
    <row r="1538" spans="1:47" x14ac:dyDescent="0.3">
      <c r="A1538" t="s">
        <v>84</v>
      </c>
      <c r="B1538" s="164" t="s">
        <v>4389</v>
      </c>
      <c r="C1538" t="s">
        <v>4317</v>
      </c>
      <c r="D1538" t="s">
        <v>1152</v>
      </c>
      <c r="E1538" t="s">
        <v>85</v>
      </c>
      <c r="F1538" t="s">
        <v>4050</v>
      </c>
      <c r="H1538" t="s">
        <v>4390</v>
      </c>
      <c r="L1538" t="s">
        <v>87</v>
      </c>
      <c r="P1538" s="33">
        <v>46273.754861111112</v>
      </c>
      <c r="Q1538" s="33">
        <v>46293</v>
      </c>
      <c r="AH1538" s="55" t="str">
        <f t="shared" si="332"/>
        <v/>
      </c>
      <c r="AI1538" s="55" t="str">
        <f t="shared" si="333"/>
        <v>FALSO</v>
      </c>
      <c r="AJ1538" s="55">
        <f t="shared" si="334"/>
        <v>0</v>
      </c>
      <c r="AK1538" s="93" t="str">
        <f t="shared" si="335"/>
        <v/>
      </c>
      <c r="AL1538" s="96" t="str">
        <f t="shared" si="336"/>
        <v/>
      </c>
      <c r="AM1538" s="93" t="str">
        <f t="shared" si="337"/>
        <v/>
      </c>
      <c r="AN1538" s="96" t="str">
        <f t="shared" si="338"/>
        <v/>
      </c>
      <c r="AO1538" s="93" t="str">
        <f t="shared" si="339"/>
        <v/>
      </c>
      <c r="AP1538" s="96" t="str">
        <f t="shared" si="340"/>
        <v/>
      </c>
      <c r="AQ1538" s="93" t="str">
        <f t="shared" si="341"/>
        <v/>
      </c>
      <c r="AR1538" s="96" t="str">
        <f t="shared" si="342"/>
        <v/>
      </c>
      <c r="AS1538" s="93" t="str">
        <f t="shared" si="343"/>
        <v/>
      </c>
      <c r="AT1538" s="96" t="str">
        <f t="shared" si="344"/>
        <v/>
      </c>
      <c r="AU1538" s="93" t="str">
        <f t="shared" si="345"/>
        <v/>
      </c>
    </row>
    <row r="1539" spans="1:47" x14ac:dyDescent="0.3">
      <c r="A1539" t="s">
        <v>84</v>
      </c>
      <c r="B1539" s="164" t="s">
        <v>4391</v>
      </c>
      <c r="C1539" t="s">
        <v>4317</v>
      </c>
      <c r="D1539" t="s">
        <v>1152</v>
      </c>
      <c r="E1539" t="s">
        <v>85</v>
      </c>
      <c r="F1539" t="s">
        <v>4050</v>
      </c>
      <c r="H1539" t="s">
        <v>4392</v>
      </c>
      <c r="L1539" t="s">
        <v>87</v>
      </c>
      <c r="P1539" s="33">
        <v>46273.752083333333</v>
      </c>
      <c r="Q1539" s="33">
        <v>46293</v>
      </c>
      <c r="AH1539" s="55" t="str">
        <f t="shared" ref="AH1539:AH1602" si="346">IF(J1539="","",J1539/3600)</f>
        <v/>
      </c>
      <c r="AI1539" s="55" t="str">
        <f t="shared" ref="AI1539:AI1602" si="347">IF(COUNTIF(AG1539, "*dia*"), "VERDADEIRO", "FALSO")</f>
        <v>FALSO</v>
      </c>
      <c r="AJ1539" s="55">
        <f t="shared" ref="AJ1539:AJ1602" si="348">IF(AI1539="VERDADEIRO",LEFT(AG1539,2),0)</f>
        <v>0</v>
      </c>
      <c r="AK1539" s="93" t="str">
        <f t="shared" ref="AK1539:AK1602" si="349">IF(OR(A1539="Solicitação de Serviço",A1539="Incidente",P1539="",Q1539=""),"",IF((NETWORKDAYS.INTL(P1539,Q1539,1)-1)=0,1,NETWORKDAYS.INTL(P1539,Q1539,1)-1))</f>
        <v/>
      </c>
      <c r="AL1539" s="96" t="str">
        <f t="shared" ref="AL1539:AL1602" si="350">IF(X1539="","",AK1539=X1539)</f>
        <v/>
      </c>
      <c r="AM1539" s="93" t="str">
        <f t="shared" ref="AM1539:AM1602" si="351">IF(OR(A1539="Solicitação de Serviço",A1539="Incidente",R1539="",S1539=""),"",IF((NETWORKDAYS.INTL(R1539,S1539,1)-1)=0,1,NETWORKDAYS.INTL(R1539,S1539,1)-1-AJ1539))</f>
        <v/>
      </c>
      <c r="AN1539" s="96" t="str">
        <f t="shared" ref="AN1539:AN1602" si="352">IF(Y1539="","",AM1539=Y1539)</f>
        <v/>
      </c>
      <c r="AO1539" s="93" t="str">
        <f t="shared" ref="AO1539:AO1602" si="353">IF(OR(A1539="Solicitação de Serviço",A1539="Incidente",T1539="",U1539=""),"",IF((NETWORKDAYS.INTL(T1539,U1539,1)-1)=0,1,NETWORKDAYS.INTL(T1539,U1539,1)-1))</f>
        <v/>
      </c>
      <c r="AP1539" s="96" t="str">
        <f t="shared" ref="AP1539:AP1602" si="354">IF(Z1539="","",AO1539=Z1539)</f>
        <v/>
      </c>
      <c r="AQ1539" s="93" t="str">
        <f t="shared" ref="AQ1539:AQ1602" si="355">IF(OR(A1539="Solicitação de Serviço",A1539="Incidente",V1539="",W1539=""),"",IF((NETWORKDAYS.INTL(V1539,W1539,1)-1)=0,1,IF((NETWORKDAYS.INTL(V1539,W1539,1)-1)&lt;0,"",NETWORKDAYS.INTL(V1539,W1539,1)-1)))</f>
        <v/>
      </c>
      <c r="AR1539" s="96" t="str">
        <f t="shared" ref="AR1539:AR1602" si="356">IF(AA1539="","",AQ1539=AA1539)</f>
        <v/>
      </c>
      <c r="AS1539" s="93" t="str">
        <f t="shared" ref="AS1539:AS1602" si="357">IF(OR(A1539="Solicitação de Serviço",A1539="Incidente",P1539=""),"",IF(OR(A1539="História",A1539="Enabler",A1539="Débito Técnico"),IF(W1539="","",NETWORKDAYS.INTL(P1539,W1539,1)-1),IF(U1539="","",NETWORKDAYS.INTL(P1539,U1539,1)-1)))</f>
        <v/>
      </c>
      <c r="AT1539" s="96" t="str">
        <f t="shared" ref="AT1539:AT1602" si="358">IF(OR(A1539="Solicitação de Serviço",A1539="Incidente",A1539="Sustentação"),"",IF(P1539="","",IF(OR(A1539="História",A1539="Enabler",A1539="Débito Técnico"),AS1539=AC1539,AS1539=AB1539)))</f>
        <v/>
      </c>
      <c r="AU1539" s="93" t="str">
        <f t="shared" ref="AU1539:AU1602" si="359">IF(M1539="","",M1539)</f>
        <v/>
      </c>
    </row>
    <row r="1540" spans="1:47" x14ac:dyDescent="0.3">
      <c r="A1540" t="s">
        <v>84</v>
      </c>
      <c r="B1540" s="164" t="s">
        <v>4393</v>
      </c>
      <c r="C1540" t="s">
        <v>4317</v>
      </c>
      <c r="D1540" t="s">
        <v>1152</v>
      </c>
      <c r="E1540" t="s">
        <v>85</v>
      </c>
      <c r="F1540" t="s">
        <v>4050</v>
      </c>
      <c r="H1540" t="s">
        <v>4394</v>
      </c>
      <c r="L1540" t="s">
        <v>87</v>
      </c>
      <c r="P1540" s="33">
        <v>46273.748611111114</v>
      </c>
      <c r="Q1540" s="33">
        <v>46293</v>
      </c>
      <c r="AH1540" s="55" t="str">
        <f t="shared" si="346"/>
        <v/>
      </c>
      <c r="AI1540" s="55" t="str">
        <f t="shared" si="347"/>
        <v>FALSO</v>
      </c>
      <c r="AJ1540" s="55">
        <f t="shared" si="348"/>
        <v>0</v>
      </c>
      <c r="AK1540" s="93" t="str">
        <f t="shared" si="349"/>
        <v/>
      </c>
      <c r="AL1540" s="96" t="str">
        <f t="shared" si="350"/>
        <v/>
      </c>
      <c r="AM1540" s="93" t="str">
        <f t="shared" si="351"/>
        <v/>
      </c>
      <c r="AN1540" s="96" t="str">
        <f t="shared" si="352"/>
        <v/>
      </c>
      <c r="AO1540" s="93" t="str">
        <f t="shared" si="353"/>
        <v/>
      </c>
      <c r="AP1540" s="96" t="str">
        <f t="shared" si="354"/>
        <v/>
      </c>
      <c r="AQ1540" s="93" t="str">
        <f t="shared" si="355"/>
        <v/>
      </c>
      <c r="AR1540" s="96" t="str">
        <f t="shared" si="356"/>
        <v/>
      </c>
      <c r="AS1540" s="93" t="str">
        <f t="shared" si="357"/>
        <v/>
      </c>
      <c r="AT1540" s="96" t="str">
        <f t="shared" si="358"/>
        <v/>
      </c>
      <c r="AU1540" s="93" t="str">
        <f t="shared" si="359"/>
        <v/>
      </c>
    </row>
    <row r="1541" spans="1:47" x14ac:dyDescent="0.3">
      <c r="A1541" t="s">
        <v>84</v>
      </c>
      <c r="B1541" s="164" t="s">
        <v>4395</v>
      </c>
      <c r="C1541" t="s">
        <v>4317</v>
      </c>
      <c r="D1541" t="s">
        <v>1152</v>
      </c>
      <c r="E1541" t="s">
        <v>85</v>
      </c>
      <c r="F1541" t="s">
        <v>4050</v>
      </c>
      <c r="H1541" t="s">
        <v>4396</v>
      </c>
      <c r="L1541" t="s">
        <v>87</v>
      </c>
      <c r="P1541" s="33">
        <v>46273.745833333334</v>
      </c>
      <c r="Q1541" s="33">
        <v>46293</v>
      </c>
      <c r="AH1541" s="55" t="str">
        <f t="shared" si="346"/>
        <v/>
      </c>
      <c r="AI1541" s="55" t="str">
        <f t="shared" si="347"/>
        <v>FALSO</v>
      </c>
      <c r="AJ1541" s="55">
        <f t="shared" si="348"/>
        <v>0</v>
      </c>
      <c r="AK1541" s="93" t="str">
        <f t="shared" si="349"/>
        <v/>
      </c>
      <c r="AL1541" s="96" t="str">
        <f t="shared" si="350"/>
        <v/>
      </c>
      <c r="AM1541" s="93" t="str">
        <f t="shared" si="351"/>
        <v/>
      </c>
      <c r="AN1541" s="96" t="str">
        <f t="shared" si="352"/>
        <v/>
      </c>
      <c r="AO1541" s="93" t="str">
        <f t="shared" si="353"/>
        <v/>
      </c>
      <c r="AP1541" s="96" t="str">
        <f t="shared" si="354"/>
        <v/>
      </c>
      <c r="AQ1541" s="93" t="str">
        <f t="shared" si="355"/>
        <v/>
      </c>
      <c r="AR1541" s="96" t="str">
        <f t="shared" si="356"/>
        <v/>
      </c>
      <c r="AS1541" s="93" t="str">
        <f t="shared" si="357"/>
        <v/>
      </c>
      <c r="AT1541" s="96" t="str">
        <f t="shared" si="358"/>
        <v/>
      </c>
      <c r="AU1541" s="93" t="str">
        <f t="shared" si="359"/>
        <v/>
      </c>
    </row>
    <row r="1542" spans="1:47" x14ac:dyDescent="0.3">
      <c r="A1542" t="s">
        <v>89</v>
      </c>
      <c r="B1542" s="164" t="s">
        <v>4397</v>
      </c>
      <c r="C1542" t="s">
        <v>4062</v>
      </c>
      <c r="D1542" t="s">
        <v>1152</v>
      </c>
      <c r="E1542" t="s">
        <v>90</v>
      </c>
      <c r="F1542" t="s">
        <v>4063</v>
      </c>
      <c r="H1542" t="s">
        <v>4398</v>
      </c>
      <c r="L1542" t="s">
        <v>91</v>
      </c>
      <c r="O1542" t="s">
        <v>94</v>
      </c>
      <c r="P1542" s="33">
        <v>46273.655555555553</v>
      </c>
      <c r="Q1542" s="33">
        <v>46279</v>
      </c>
      <c r="R1542" s="33">
        <v>46288</v>
      </c>
      <c r="S1542" s="33">
        <v>46288</v>
      </c>
      <c r="AH1542" s="55" t="str">
        <f t="shared" si="346"/>
        <v/>
      </c>
      <c r="AI1542" s="55" t="str">
        <f t="shared" si="347"/>
        <v>FALSO</v>
      </c>
      <c r="AJ1542" s="55">
        <f t="shared" si="348"/>
        <v>0</v>
      </c>
      <c r="AK1542" s="93" t="str">
        <f t="shared" si="349"/>
        <v/>
      </c>
      <c r="AL1542" s="96" t="str">
        <f t="shared" si="350"/>
        <v/>
      </c>
      <c r="AM1542" s="93" t="str">
        <f t="shared" si="351"/>
        <v/>
      </c>
      <c r="AN1542" s="96" t="str">
        <f t="shared" si="352"/>
        <v/>
      </c>
      <c r="AO1542" s="93" t="str">
        <f t="shared" si="353"/>
        <v/>
      </c>
      <c r="AP1542" s="96" t="str">
        <f t="shared" si="354"/>
        <v/>
      </c>
      <c r="AQ1542" s="93" t="str">
        <f t="shared" si="355"/>
        <v/>
      </c>
      <c r="AR1542" s="96" t="str">
        <f t="shared" si="356"/>
        <v/>
      </c>
      <c r="AS1542" s="93" t="str">
        <f t="shared" si="357"/>
        <v/>
      </c>
      <c r="AT1542" s="96" t="str">
        <f t="shared" si="358"/>
        <v/>
      </c>
      <c r="AU1542" s="93" t="str">
        <f t="shared" si="359"/>
        <v/>
      </c>
    </row>
    <row r="1543" spans="1:47" x14ac:dyDescent="0.3">
      <c r="A1543" t="s">
        <v>89</v>
      </c>
      <c r="B1543" s="164" t="s">
        <v>4399</v>
      </c>
      <c r="C1543" t="s">
        <v>4062</v>
      </c>
      <c r="D1543" t="s">
        <v>1152</v>
      </c>
      <c r="E1543" t="s">
        <v>90</v>
      </c>
      <c r="F1543" t="s">
        <v>4063</v>
      </c>
      <c r="H1543" t="s">
        <v>4400</v>
      </c>
      <c r="L1543" t="s">
        <v>91</v>
      </c>
      <c r="O1543" t="s">
        <v>94</v>
      </c>
      <c r="P1543" s="33">
        <v>46273.652777777781</v>
      </c>
      <c r="Q1543" s="33">
        <v>46279</v>
      </c>
      <c r="R1543" s="33">
        <v>46288</v>
      </c>
      <c r="S1543" s="33">
        <v>46288</v>
      </c>
      <c r="AH1543" s="55" t="str">
        <f t="shared" si="346"/>
        <v/>
      </c>
      <c r="AI1543" s="55" t="str">
        <f t="shared" si="347"/>
        <v>FALSO</v>
      </c>
      <c r="AJ1543" s="55">
        <f t="shared" si="348"/>
        <v>0</v>
      </c>
      <c r="AK1543" s="93" t="str">
        <f t="shared" si="349"/>
        <v/>
      </c>
      <c r="AL1543" s="96" t="str">
        <f t="shared" si="350"/>
        <v/>
      </c>
      <c r="AM1543" s="93" t="str">
        <f t="shared" si="351"/>
        <v/>
      </c>
      <c r="AN1543" s="96" t="str">
        <f t="shared" si="352"/>
        <v/>
      </c>
      <c r="AO1543" s="93" t="str">
        <f t="shared" si="353"/>
        <v/>
      </c>
      <c r="AP1543" s="96" t="str">
        <f t="shared" si="354"/>
        <v/>
      </c>
      <c r="AQ1543" s="93" t="str">
        <f t="shared" si="355"/>
        <v/>
      </c>
      <c r="AR1543" s="96" t="str">
        <f t="shared" si="356"/>
        <v/>
      </c>
      <c r="AS1543" s="93" t="str">
        <f t="shared" si="357"/>
        <v/>
      </c>
      <c r="AT1543" s="96" t="str">
        <f t="shared" si="358"/>
        <v/>
      </c>
      <c r="AU1543" s="93" t="str">
        <f t="shared" si="359"/>
        <v/>
      </c>
    </row>
    <row r="1544" spans="1:47" x14ac:dyDescent="0.3">
      <c r="A1544" t="s">
        <v>89</v>
      </c>
      <c r="B1544" s="164" t="s">
        <v>4401</v>
      </c>
      <c r="C1544" t="s">
        <v>4062</v>
      </c>
      <c r="D1544" t="s">
        <v>1152</v>
      </c>
      <c r="E1544" t="s">
        <v>90</v>
      </c>
      <c r="F1544" t="s">
        <v>4063</v>
      </c>
      <c r="H1544" t="s">
        <v>4402</v>
      </c>
      <c r="L1544" t="s">
        <v>91</v>
      </c>
      <c r="O1544" t="s">
        <v>94</v>
      </c>
      <c r="P1544" s="33">
        <v>46273.628472222219</v>
      </c>
      <c r="Q1544" s="33">
        <v>46279</v>
      </c>
      <c r="R1544" s="33">
        <v>46288</v>
      </c>
      <c r="S1544" s="33">
        <v>46288</v>
      </c>
      <c r="AH1544" s="55" t="str">
        <f t="shared" si="346"/>
        <v/>
      </c>
      <c r="AI1544" s="55" t="str">
        <f t="shared" si="347"/>
        <v>FALSO</v>
      </c>
      <c r="AJ1544" s="55">
        <f t="shared" si="348"/>
        <v>0</v>
      </c>
      <c r="AK1544" s="93" t="str">
        <f t="shared" si="349"/>
        <v/>
      </c>
      <c r="AL1544" s="96" t="str">
        <f t="shared" si="350"/>
        <v/>
      </c>
      <c r="AM1544" s="93" t="str">
        <f t="shared" si="351"/>
        <v/>
      </c>
      <c r="AN1544" s="96" t="str">
        <f t="shared" si="352"/>
        <v/>
      </c>
      <c r="AO1544" s="93" t="str">
        <f t="shared" si="353"/>
        <v/>
      </c>
      <c r="AP1544" s="96" t="str">
        <f t="shared" si="354"/>
        <v/>
      </c>
      <c r="AQ1544" s="93" t="str">
        <f t="shared" si="355"/>
        <v/>
      </c>
      <c r="AR1544" s="96" t="str">
        <f t="shared" si="356"/>
        <v/>
      </c>
      <c r="AS1544" s="93" t="str">
        <f t="shared" si="357"/>
        <v/>
      </c>
      <c r="AT1544" s="96" t="str">
        <f t="shared" si="358"/>
        <v/>
      </c>
      <c r="AU1544" s="93" t="str">
        <f t="shared" si="359"/>
        <v/>
      </c>
    </row>
    <row r="1545" spans="1:47" x14ac:dyDescent="0.3">
      <c r="A1545" t="s">
        <v>84</v>
      </c>
      <c r="B1545" s="164" t="s">
        <v>4403</v>
      </c>
      <c r="C1545" t="s">
        <v>4311</v>
      </c>
      <c r="D1545" t="s">
        <v>1152</v>
      </c>
      <c r="E1545" t="s">
        <v>90</v>
      </c>
      <c r="F1545" t="s">
        <v>4063</v>
      </c>
      <c r="H1545" t="s">
        <v>4404</v>
      </c>
      <c r="J1545">
        <v>1800</v>
      </c>
      <c r="L1545" t="s">
        <v>91</v>
      </c>
      <c r="O1545" t="s">
        <v>135</v>
      </c>
      <c r="P1545" s="33">
        <v>46273.620138888888</v>
      </c>
      <c r="Q1545" s="33">
        <v>46265</v>
      </c>
      <c r="R1545" s="33">
        <v>46273</v>
      </c>
      <c r="AH1545" s="55">
        <f t="shared" si="346"/>
        <v>0.5</v>
      </c>
      <c r="AI1545" s="55" t="str">
        <f t="shared" si="347"/>
        <v>FALSO</v>
      </c>
      <c r="AJ1545" s="55">
        <f t="shared" si="348"/>
        <v>0</v>
      </c>
      <c r="AK1545" s="93" t="str">
        <f t="shared" si="349"/>
        <v/>
      </c>
      <c r="AL1545" s="96" t="str">
        <f t="shared" si="350"/>
        <v/>
      </c>
      <c r="AM1545" s="93" t="str">
        <f t="shared" si="351"/>
        <v/>
      </c>
      <c r="AN1545" s="96" t="str">
        <f t="shared" si="352"/>
        <v/>
      </c>
      <c r="AO1545" s="93" t="str">
        <f t="shared" si="353"/>
        <v/>
      </c>
      <c r="AP1545" s="96" t="str">
        <f t="shared" si="354"/>
        <v/>
      </c>
      <c r="AQ1545" s="93" t="str">
        <f t="shared" si="355"/>
        <v/>
      </c>
      <c r="AR1545" s="96" t="str">
        <f t="shared" si="356"/>
        <v/>
      </c>
      <c r="AS1545" s="93" t="str">
        <f t="shared" si="357"/>
        <v/>
      </c>
      <c r="AT1545" s="96" t="str">
        <f t="shared" si="358"/>
        <v/>
      </c>
      <c r="AU1545" s="93" t="str">
        <f t="shared" si="359"/>
        <v/>
      </c>
    </row>
    <row r="1546" spans="1:47" x14ac:dyDescent="0.3">
      <c r="A1546" t="s">
        <v>84</v>
      </c>
      <c r="B1546" s="164" t="s">
        <v>4405</v>
      </c>
      <c r="C1546" t="s">
        <v>4311</v>
      </c>
      <c r="D1546" t="s">
        <v>1152</v>
      </c>
      <c r="E1546" t="s">
        <v>90</v>
      </c>
      <c r="F1546" t="s">
        <v>4063</v>
      </c>
      <c r="H1546" t="s">
        <v>4406</v>
      </c>
      <c r="J1546">
        <v>18000</v>
      </c>
      <c r="L1546" t="s">
        <v>91</v>
      </c>
      <c r="O1546" t="s">
        <v>135</v>
      </c>
      <c r="P1546" s="33">
        <v>46273.441666666666</v>
      </c>
      <c r="Q1546" s="33">
        <v>46265</v>
      </c>
      <c r="R1546" s="33">
        <v>46273</v>
      </c>
      <c r="AH1546" s="55">
        <f t="shared" si="346"/>
        <v>5</v>
      </c>
      <c r="AI1546" s="55" t="str">
        <f t="shared" si="347"/>
        <v>FALSO</v>
      </c>
      <c r="AJ1546" s="55">
        <f t="shared" si="348"/>
        <v>0</v>
      </c>
      <c r="AK1546" s="93" t="str">
        <f t="shared" si="349"/>
        <v/>
      </c>
      <c r="AL1546" s="96" t="str">
        <f t="shared" si="350"/>
        <v/>
      </c>
      <c r="AM1546" s="93" t="str">
        <f t="shared" si="351"/>
        <v/>
      </c>
      <c r="AN1546" s="96" t="str">
        <f t="shared" si="352"/>
        <v/>
      </c>
      <c r="AO1546" s="93" t="str">
        <f t="shared" si="353"/>
        <v/>
      </c>
      <c r="AP1546" s="96" t="str">
        <f t="shared" si="354"/>
        <v/>
      </c>
      <c r="AQ1546" s="93" t="str">
        <f t="shared" si="355"/>
        <v/>
      </c>
      <c r="AR1546" s="96" t="str">
        <f t="shared" si="356"/>
        <v/>
      </c>
      <c r="AS1546" s="93" t="str">
        <f t="shared" si="357"/>
        <v/>
      </c>
      <c r="AT1546" s="96" t="str">
        <f t="shared" si="358"/>
        <v/>
      </c>
      <c r="AU1546" s="93" t="str">
        <f t="shared" si="359"/>
        <v/>
      </c>
    </row>
    <row r="1547" spans="1:47" x14ac:dyDescent="0.3">
      <c r="A1547" t="s">
        <v>84</v>
      </c>
      <c r="B1547" s="164" t="s">
        <v>4407</v>
      </c>
      <c r="C1547" t="s">
        <v>4311</v>
      </c>
      <c r="D1547" t="s">
        <v>1152</v>
      </c>
      <c r="E1547" t="s">
        <v>90</v>
      </c>
      <c r="F1547" t="s">
        <v>4063</v>
      </c>
      <c r="H1547" t="s">
        <v>4408</v>
      </c>
      <c r="L1547" t="s">
        <v>91</v>
      </c>
      <c r="O1547" t="s">
        <v>135</v>
      </c>
      <c r="P1547" s="33">
        <v>46273.44027777778</v>
      </c>
      <c r="Q1547" s="33">
        <v>46265</v>
      </c>
      <c r="R1547" s="33">
        <v>46273</v>
      </c>
      <c r="AH1547" s="55" t="str">
        <f t="shared" si="346"/>
        <v/>
      </c>
      <c r="AI1547" s="55" t="str">
        <f t="shared" si="347"/>
        <v>FALSO</v>
      </c>
      <c r="AJ1547" s="55">
        <f t="shared" si="348"/>
        <v>0</v>
      </c>
      <c r="AK1547" s="93" t="str">
        <f t="shared" si="349"/>
        <v/>
      </c>
      <c r="AL1547" s="96" t="str">
        <f t="shared" si="350"/>
        <v/>
      </c>
      <c r="AM1547" s="93" t="str">
        <f t="shared" si="351"/>
        <v/>
      </c>
      <c r="AN1547" s="96" t="str">
        <f t="shared" si="352"/>
        <v/>
      </c>
      <c r="AO1547" s="93" t="str">
        <f t="shared" si="353"/>
        <v/>
      </c>
      <c r="AP1547" s="96" t="str">
        <f t="shared" si="354"/>
        <v/>
      </c>
      <c r="AQ1547" s="93" t="str">
        <f t="shared" si="355"/>
        <v/>
      </c>
      <c r="AR1547" s="96" t="str">
        <f t="shared" si="356"/>
        <v/>
      </c>
      <c r="AS1547" s="93" t="str">
        <f t="shared" si="357"/>
        <v/>
      </c>
      <c r="AT1547" s="96" t="str">
        <f t="shared" si="358"/>
        <v/>
      </c>
      <c r="AU1547" s="93" t="str">
        <f t="shared" si="359"/>
        <v/>
      </c>
    </row>
    <row r="1548" spans="1:47" x14ac:dyDescent="0.3">
      <c r="A1548" t="s">
        <v>84</v>
      </c>
      <c r="B1548" s="164" t="s">
        <v>4409</v>
      </c>
      <c r="C1548" t="s">
        <v>4317</v>
      </c>
      <c r="D1548" t="s">
        <v>1152</v>
      </c>
      <c r="E1548" t="s">
        <v>85</v>
      </c>
      <c r="F1548" t="s">
        <v>4050</v>
      </c>
      <c r="H1548" t="s">
        <v>3328</v>
      </c>
      <c r="L1548" t="s">
        <v>87</v>
      </c>
      <c r="P1548" s="33">
        <v>46273.427777777775</v>
      </c>
      <c r="Q1548" s="33">
        <v>46293</v>
      </c>
      <c r="AH1548" s="55" t="str">
        <f t="shared" si="346"/>
        <v/>
      </c>
      <c r="AI1548" s="55" t="str">
        <f t="shared" si="347"/>
        <v>FALSO</v>
      </c>
      <c r="AJ1548" s="55">
        <f t="shared" si="348"/>
        <v>0</v>
      </c>
      <c r="AK1548" s="93" t="str">
        <f t="shared" si="349"/>
        <v/>
      </c>
      <c r="AL1548" s="96" t="str">
        <f t="shared" si="350"/>
        <v/>
      </c>
      <c r="AM1548" s="93" t="str">
        <f t="shared" si="351"/>
        <v/>
      </c>
      <c r="AN1548" s="96" t="str">
        <f t="shared" si="352"/>
        <v/>
      </c>
      <c r="AO1548" s="93" t="str">
        <f t="shared" si="353"/>
        <v/>
      </c>
      <c r="AP1548" s="96" t="str">
        <f t="shared" si="354"/>
        <v/>
      </c>
      <c r="AQ1548" s="93" t="str">
        <f t="shared" si="355"/>
        <v/>
      </c>
      <c r="AR1548" s="96" t="str">
        <f t="shared" si="356"/>
        <v/>
      </c>
      <c r="AS1548" s="93" t="str">
        <f t="shared" si="357"/>
        <v/>
      </c>
      <c r="AT1548" s="96" t="str">
        <f t="shared" si="358"/>
        <v/>
      </c>
      <c r="AU1548" s="93" t="str">
        <f t="shared" si="359"/>
        <v/>
      </c>
    </row>
    <row r="1549" spans="1:47" x14ac:dyDescent="0.3">
      <c r="A1549" t="s">
        <v>84</v>
      </c>
      <c r="B1549" s="164" t="s">
        <v>4410</v>
      </c>
      <c r="C1549" t="s">
        <v>4317</v>
      </c>
      <c r="D1549" t="s">
        <v>1152</v>
      </c>
      <c r="E1549" t="s">
        <v>92</v>
      </c>
      <c r="F1549" t="s">
        <v>4050</v>
      </c>
      <c r="H1549" t="s">
        <v>4411</v>
      </c>
      <c r="J1549">
        <v>7200</v>
      </c>
      <c r="L1549" t="s">
        <v>93</v>
      </c>
      <c r="P1549" s="33">
        <v>46273.413194444445</v>
      </c>
      <c r="Q1549" s="33">
        <v>46293</v>
      </c>
      <c r="R1549" s="33">
        <v>46281</v>
      </c>
      <c r="AH1549" s="55">
        <f t="shared" si="346"/>
        <v>2</v>
      </c>
      <c r="AI1549" s="55" t="str">
        <f t="shared" si="347"/>
        <v>FALSO</v>
      </c>
      <c r="AJ1549" s="55">
        <f t="shared" si="348"/>
        <v>0</v>
      </c>
      <c r="AK1549" s="93" t="str">
        <f t="shared" si="349"/>
        <v/>
      </c>
      <c r="AL1549" s="96" t="str">
        <f t="shared" si="350"/>
        <v/>
      </c>
      <c r="AM1549" s="93" t="str">
        <f t="shared" si="351"/>
        <v/>
      </c>
      <c r="AN1549" s="96" t="str">
        <f t="shared" si="352"/>
        <v/>
      </c>
      <c r="AO1549" s="93" t="str">
        <f t="shared" si="353"/>
        <v/>
      </c>
      <c r="AP1549" s="96" t="str">
        <f t="shared" si="354"/>
        <v/>
      </c>
      <c r="AQ1549" s="93" t="str">
        <f t="shared" si="355"/>
        <v/>
      </c>
      <c r="AR1549" s="96" t="str">
        <f t="shared" si="356"/>
        <v/>
      </c>
      <c r="AS1549" s="93" t="str">
        <f t="shared" si="357"/>
        <v/>
      </c>
      <c r="AT1549" s="96" t="str">
        <f t="shared" si="358"/>
        <v/>
      </c>
      <c r="AU1549" s="93" t="str">
        <f t="shared" si="359"/>
        <v/>
      </c>
    </row>
    <row r="1550" spans="1:47" x14ac:dyDescent="0.3">
      <c r="A1550" t="s">
        <v>84</v>
      </c>
      <c r="B1550" s="164" t="s">
        <v>4412</v>
      </c>
      <c r="C1550" t="s">
        <v>4311</v>
      </c>
      <c r="D1550" t="s">
        <v>1152</v>
      </c>
      <c r="E1550" t="s">
        <v>90</v>
      </c>
      <c r="F1550" t="s">
        <v>4063</v>
      </c>
      <c r="H1550" t="s">
        <v>4413</v>
      </c>
      <c r="L1550" t="s">
        <v>91</v>
      </c>
      <c r="O1550" t="s">
        <v>135</v>
      </c>
      <c r="P1550" s="33">
        <v>46273.383333333331</v>
      </c>
      <c r="Q1550" s="33">
        <v>46265</v>
      </c>
      <c r="R1550" s="33">
        <v>46273</v>
      </c>
      <c r="AH1550" s="55" t="str">
        <f t="shared" si="346"/>
        <v/>
      </c>
      <c r="AI1550" s="55" t="str">
        <f t="shared" si="347"/>
        <v>FALSO</v>
      </c>
      <c r="AJ1550" s="55">
        <f t="shared" si="348"/>
        <v>0</v>
      </c>
      <c r="AK1550" s="93" t="str">
        <f t="shared" si="349"/>
        <v/>
      </c>
      <c r="AL1550" s="96" t="str">
        <f t="shared" si="350"/>
        <v/>
      </c>
      <c r="AM1550" s="93" t="str">
        <f t="shared" si="351"/>
        <v/>
      </c>
      <c r="AN1550" s="96" t="str">
        <f t="shared" si="352"/>
        <v/>
      </c>
      <c r="AO1550" s="93" t="str">
        <f t="shared" si="353"/>
        <v/>
      </c>
      <c r="AP1550" s="96" t="str">
        <f t="shared" si="354"/>
        <v/>
      </c>
      <c r="AQ1550" s="93" t="str">
        <f t="shared" si="355"/>
        <v/>
      </c>
      <c r="AR1550" s="96" t="str">
        <f t="shared" si="356"/>
        <v/>
      </c>
      <c r="AS1550" s="93" t="str">
        <f t="shared" si="357"/>
        <v/>
      </c>
      <c r="AT1550" s="96" t="str">
        <f t="shared" si="358"/>
        <v/>
      </c>
      <c r="AU1550" s="93" t="str">
        <f t="shared" si="359"/>
        <v/>
      </c>
    </row>
    <row r="1551" spans="1:47" x14ac:dyDescent="0.3">
      <c r="A1551" t="s">
        <v>84</v>
      </c>
      <c r="B1551" s="164" t="s">
        <v>4414</v>
      </c>
      <c r="C1551" t="s">
        <v>4317</v>
      </c>
      <c r="D1551" t="s">
        <v>1152</v>
      </c>
      <c r="E1551" t="s">
        <v>85</v>
      </c>
      <c r="F1551" t="s">
        <v>4050</v>
      </c>
      <c r="H1551" t="s">
        <v>4415</v>
      </c>
      <c r="L1551" t="s">
        <v>87</v>
      </c>
      <c r="P1551" s="33">
        <v>46273.381944444445</v>
      </c>
      <c r="Q1551" s="33">
        <v>46293</v>
      </c>
      <c r="AH1551" s="55" t="str">
        <f t="shared" si="346"/>
        <v/>
      </c>
      <c r="AI1551" s="55" t="str">
        <f t="shared" si="347"/>
        <v>FALSO</v>
      </c>
      <c r="AJ1551" s="55">
        <f t="shared" si="348"/>
        <v>0</v>
      </c>
      <c r="AK1551" s="93" t="str">
        <f t="shared" si="349"/>
        <v/>
      </c>
      <c r="AL1551" s="96" t="str">
        <f t="shared" si="350"/>
        <v/>
      </c>
      <c r="AM1551" s="93" t="str">
        <f t="shared" si="351"/>
        <v/>
      </c>
      <c r="AN1551" s="96" t="str">
        <f t="shared" si="352"/>
        <v/>
      </c>
      <c r="AO1551" s="93" t="str">
        <f t="shared" si="353"/>
        <v/>
      </c>
      <c r="AP1551" s="96" t="str">
        <f t="shared" si="354"/>
        <v/>
      </c>
      <c r="AQ1551" s="93" t="str">
        <f t="shared" si="355"/>
        <v/>
      </c>
      <c r="AR1551" s="96" t="str">
        <f t="shared" si="356"/>
        <v/>
      </c>
      <c r="AS1551" s="93" t="str">
        <f t="shared" si="357"/>
        <v/>
      </c>
      <c r="AT1551" s="96" t="str">
        <f t="shared" si="358"/>
        <v/>
      </c>
      <c r="AU1551" s="93" t="str">
        <f t="shared" si="359"/>
        <v/>
      </c>
    </row>
    <row r="1552" spans="1:47" x14ac:dyDescent="0.3">
      <c r="A1552" t="s">
        <v>84</v>
      </c>
      <c r="B1552" s="164" t="s">
        <v>4416</v>
      </c>
      <c r="C1552" t="s">
        <v>4317</v>
      </c>
      <c r="D1552" t="s">
        <v>1152</v>
      </c>
      <c r="E1552" t="s">
        <v>85</v>
      </c>
      <c r="F1552" t="s">
        <v>4050</v>
      </c>
      <c r="H1552" t="s">
        <v>4417</v>
      </c>
      <c r="L1552" t="s">
        <v>87</v>
      </c>
      <c r="P1552" s="33">
        <v>46269.672222222223</v>
      </c>
      <c r="Q1552" s="33">
        <v>46293</v>
      </c>
      <c r="AH1552" s="55" t="str">
        <f t="shared" si="346"/>
        <v/>
      </c>
      <c r="AI1552" s="55" t="str">
        <f t="shared" si="347"/>
        <v>FALSO</v>
      </c>
      <c r="AJ1552" s="55">
        <f t="shared" si="348"/>
        <v>0</v>
      </c>
      <c r="AK1552" s="93" t="str">
        <f t="shared" si="349"/>
        <v/>
      </c>
      <c r="AL1552" s="96" t="str">
        <f t="shared" si="350"/>
        <v/>
      </c>
      <c r="AM1552" s="93" t="str">
        <f t="shared" si="351"/>
        <v/>
      </c>
      <c r="AN1552" s="96" t="str">
        <f t="shared" si="352"/>
        <v/>
      </c>
      <c r="AO1552" s="93" t="str">
        <f t="shared" si="353"/>
        <v/>
      </c>
      <c r="AP1552" s="96" t="str">
        <f t="shared" si="354"/>
        <v/>
      </c>
      <c r="AQ1552" s="93" t="str">
        <f t="shared" si="355"/>
        <v/>
      </c>
      <c r="AR1552" s="96" t="str">
        <f t="shared" si="356"/>
        <v/>
      </c>
      <c r="AS1552" s="93" t="str">
        <f t="shared" si="357"/>
        <v/>
      </c>
      <c r="AT1552" s="96" t="str">
        <f t="shared" si="358"/>
        <v/>
      </c>
      <c r="AU1552" s="93" t="str">
        <f t="shared" si="359"/>
        <v/>
      </c>
    </row>
    <row r="1553" spans="1:47" x14ac:dyDescent="0.3">
      <c r="A1553" t="s">
        <v>84</v>
      </c>
      <c r="B1553" s="164" t="s">
        <v>4418</v>
      </c>
      <c r="C1553" t="s">
        <v>4317</v>
      </c>
      <c r="D1553" t="s">
        <v>1152</v>
      </c>
      <c r="E1553" t="s">
        <v>85</v>
      </c>
      <c r="F1553" t="s">
        <v>4050</v>
      </c>
      <c r="H1553" t="s">
        <v>4419</v>
      </c>
      <c r="L1553" t="s">
        <v>87</v>
      </c>
      <c r="P1553" s="33">
        <v>46269.636805555558</v>
      </c>
      <c r="Q1553" s="33">
        <v>46293</v>
      </c>
      <c r="AH1553" s="55" t="str">
        <f t="shared" si="346"/>
        <v/>
      </c>
      <c r="AI1553" s="55" t="str">
        <f t="shared" si="347"/>
        <v>FALSO</v>
      </c>
      <c r="AJ1553" s="55">
        <f t="shared" si="348"/>
        <v>0</v>
      </c>
      <c r="AK1553" s="93" t="str">
        <f t="shared" si="349"/>
        <v/>
      </c>
      <c r="AL1553" s="96" t="str">
        <f t="shared" si="350"/>
        <v/>
      </c>
      <c r="AM1553" s="93" t="str">
        <f t="shared" si="351"/>
        <v/>
      </c>
      <c r="AN1553" s="96" t="str">
        <f t="shared" si="352"/>
        <v/>
      </c>
      <c r="AO1553" s="93" t="str">
        <f t="shared" si="353"/>
        <v/>
      </c>
      <c r="AP1553" s="96" t="str">
        <f t="shared" si="354"/>
        <v/>
      </c>
      <c r="AQ1553" s="93" t="str">
        <f t="shared" si="355"/>
        <v/>
      </c>
      <c r="AR1553" s="96" t="str">
        <f t="shared" si="356"/>
        <v/>
      </c>
      <c r="AS1553" s="93" t="str">
        <f t="shared" si="357"/>
        <v/>
      </c>
      <c r="AT1553" s="96" t="str">
        <f t="shared" si="358"/>
        <v/>
      </c>
      <c r="AU1553" s="93" t="str">
        <f t="shared" si="359"/>
        <v/>
      </c>
    </row>
    <row r="1554" spans="1:47" x14ac:dyDescent="0.3">
      <c r="A1554" t="s">
        <v>84</v>
      </c>
      <c r="B1554" s="164" t="s">
        <v>4420</v>
      </c>
      <c r="C1554" t="s">
        <v>4311</v>
      </c>
      <c r="D1554" t="s">
        <v>1152</v>
      </c>
      <c r="E1554" t="s">
        <v>90</v>
      </c>
      <c r="F1554" t="s">
        <v>4063</v>
      </c>
      <c r="H1554" t="s">
        <v>4421</v>
      </c>
      <c r="J1554">
        <v>21600</v>
      </c>
      <c r="L1554" t="s">
        <v>91</v>
      </c>
      <c r="O1554" t="s">
        <v>135</v>
      </c>
      <c r="P1554" s="33">
        <v>46269.628472222219</v>
      </c>
      <c r="Q1554" s="33">
        <v>46265</v>
      </c>
      <c r="R1554" s="33">
        <v>46273</v>
      </c>
      <c r="AH1554" s="55">
        <f t="shared" si="346"/>
        <v>6</v>
      </c>
      <c r="AI1554" s="55" t="str">
        <f t="shared" si="347"/>
        <v>FALSO</v>
      </c>
      <c r="AJ1554" s="55">
        <f t="shared" si="348"/>
        <v>0</v>
      </c>
      <c r="AK1554" s="93" t="str">
        <f t="shared" si="349"/>
        <v/>
      </c>
      <c r="AL1554" s="96" t="str">
        <f t="shared" si="350"/>
        <v/>
      </c>
      <c r="AM1554" s="93" t="str">
        <f t="shared" si="351"/>
        <v/>
      </c>
      <c r="AN1554" s="96" t="str">
        <f t="shared" si="352"/>
        <v/>
      </c>
      <c r="AO1554" s="93" t="str">
        <f t="shared" si="353"/>
        <v/>
      </c>
      <c r="AP1554" s="96" t="str">
        <f t="shared" si="354"/>
        <v/>
      </c>
      <c r="AQ1554" s="93" t="str">
        <f t="shared" si="355"/>
        <v/>
      </c>
      <c r="AR1554" s="96" t="str">
        <f t="shared" si="356"/>
        <v/>
      </c>
      <c r="AS1554" s="93" t="str">
        <f t="shared" si="357"/>
        <v/>
      </c>
      <c r="AT1554" s="96" t="str">
        <f t="shared" si="358"/>
        <v/>
      </c>
      <c r="AU1554" s="93" t="str">
        <f t="shared" si="359"/>
        <v/>
      </c>
    </row>
    <row r="1555" spans="1:47" x14ac:dyDescent="0.3">
      <c r="A1555" t="s">
        <v>84</v>
      </c>
      <c r="B1555" s="164" t="s">
        <v>4422</v>
      </c>
      <c r="C1555" t="s">
        <v>4317</v>
      </c>
      <c r="D1555" t="s">
        <v>1152</v>
      </c>
      <c r="E1555" t="s">
        <v>85</v>
      </c>
      <c r="F1555" t="s">
        <v>4050</v>
      </c>
      <c r="H1555" t="s">
        <v>2767</v>
      </c>
      <c r="L1555" t="s">
        <v>87</v>
      </c>
      <c r="P1555" s="33">
        <v>46269.615972222222</v>
      </c>
      <c r="Q1555" s="33">
        <v>46293</v>
      </c>
      <c r="AH1555" s="55" t="str">
        <f t="shared" si="346"/>
        <v/>
      </c>
      <c r="AI1555" s="55" t="str">
        <f t="shared" si="347"/>
        <v>FALSO</v>
      </c>
      <c r="AJ1555" s="55">
        <f t="shared" si="348"/>
        <v>0</v>
      </c>
      <c r="AK1555" s="93" t="str">
        <f t="shared" si="349"/>
        <v/>
      </c>
      <c r="AL1555" s="96" t="str">
        <f t="shared" si="350"/>
        <v/>
      </c>
      <c r="AM1555" s="93" t="str">
        <f t="shared" si="351"/>
        <v/>
      </c>
      <c r="AN1555" s="96" t="str">
        <f t="shared" si="352"/>
        <v/>
      </c>
      <c r="AO1555" s="93" t="str">
        <f t="shared" si="353"/>
        <v/>
      </c>
      <c r="AP1555" s="96" t="str">
        <f t="shared" si="354"/>
        <v/>
      </c>
      <c r="AQ1555" s="93" t="str">
        <f t="shared" si="355"/>
        <v/>
      </c>
      <c r="AR1555" s="96" t="str">
        <f t="shared" si="356"/>
        <v/>
      </c>
      <c r="AS1555" s="93" t="str">
        <f t="shared" si="357"/>
        <v/>
      </c>
      <c r="AT1555" s="96" t="str">
        <f t="shared" si="358"/>
        <v/>
      </c>
      <c r="AU1555" s="93" t="str">
        <f t="shared" si="359"/>
        <v/>
      </c>
    </row>
    <row r="1556" spans="1:47" x14ac:dyDescent="0.3">
      <c r="A1556" t="s">
        <v>84</v>
      </c>
      <c r="B1556" s="164" t="s">
        <v>4423</v>
      </c>
      <c r="C1556" t="s">
        <v>4317</v>
      </c>
      <c r="D1556" t="s">
        <v>1152</v>
      </c>
      <c r="E1556" t="s">
        <v>85</v>
      </c>
      <c r="F1556" t="s">
        <v>4050</v>
      </c>
      <c r="H1556" t="s">
        <v>2769</v>
      </c>
      <c r="L1556" t="s">
        <v>87</v>
      </c>
      <c r="P1556" s="33">
        <v>46269.615277777775</v>
      </c>
      <c r="Q1556" s="33">
        <v>46293</v>
      </c>
      <c r="AH1556" s="55" t="str">
        <f t="shared" si="346"/>
        <v/>
      </c>
      <c r="AI1556" s="55" t="str">
        <f t="shared" si="347"/>
        <v>FALSO</v>
      </c>
      <c r="AJ1556" s="55">
        <f t="shared" si="348"/>
        <v>0</v>
      </c>
      <c r="AK1556" s="93" t="str">
        <f t="shared" si="349"/>
        <v/>
      </c>
      <c r="AL1556" s="96" t="str">
        <f t="shared" si="350"/>
        <v/>
      </c>
      <c r="AM1556" s="93" t="str">
        <f t="shared" si="351"/>
        <v/>
      </c>
      <c r="AN1556" s="96" t="str">
        <f t="shared" si="352"/>
        <v/>
      </c>
      <c r="AO1556" s="93" t="str">
        <f t="shared" si="353"/>
        <v/>
      </c>
      <c r="AP1556" s="96" t="str">
        <f t="shared" si="354"/>
        <v/>
      </c>
      <c r="AQ1556" s="93" t="str">
        <f t="shared" si="355"/>
        <v/>
      </c>
      <c r="AR1556" s="96" t="str">
        <f t="shared" si="356"/>
        <v/>
      </c>
      <c r="AS1556" s="93" t="str">
        <f t="shared" si="357"/>
        <v/>
      </c>
      <c r="AT1556" s="96" t="str">
        <f t="shared" si="358"/>
        <v/>
      </c>
      <c r="AU1556" s="93" t="str">
        <f t="shared" si="359"/>
        <v/>
      </c>
    </row>
    <row r="1557" spans="1:47" x14ac:dyDescent="0.3">
      <c r="A1557" t="s">
        <v>84</v>
      </c>
      <c r="B1557" s="164" t="s">
        <v>4424</v>
      </c>
      <c r="C1557" t="s">
        <v>4317</v>
      </c>
      <c r="D1557" t="s">
        <v>1152</v>
      </c>
      <c r="E1557" t="s">
        <v>85</v>
      </c>
      <c r="F1557" t="s">
        <v>4050</v>
      </c>
      <c r="H1557" t="s">
        <v>2814</v>
      </c>
      <c r="L1557" t="s">
        <v>87</v>
      </c>
      <c r="P1557" s="33">
        <v>46269.612500000003</v>
      </c>
      <c r="Q1557" s="33">
        <v>46293</v>
      </c>
      <c r="AH1557" s="55" t="str">
        <f t="shared" si="346"/>
        <v/>
      </c>
      <c r="AI1557" s="55" t="str">
        <f t="shared" si="347"/>
        <v>FALSO</v>
      </c>
      <c r="AJ1557" s="55">
        <f t="shared" si="348"/>
        <v>0</v>
      </c>
      <c r="AK1557" s="93" t="str">
        <f t="shared" si="349"/>
        <v/>
      </c>
      <c r="AL1557" s="96" t="str">
        <f t="shared" si="350"/>
        <v/>
      </c>
      <c r="AM1557" s="93" t="str">
        <f t="shared" si="351"/>
        <v/>
      </c>
      <c r="AN1557" s="96" t="str">
        <f t="shared" si="352"/>
        <v/>
      </c>
      <c r="AO1557" s="93" t="str">
        <f t="shared" si="353"/>
        <v/>
      </c>
      <c r="AP1557" s="96" t="str">
        <f t="shared" si="354"/>
        <v/>
      </c>
      <c r="AQ1557" s="93" t="str">
        <f t="shared" si="355"/>
        <v/>
      </c>
      <c r="AR1557" s="96" t="str">
        <f t="shared" si="356"/>
        <v/>
      </c>
      <c r="AS1557" s="93" t="str">
        <f t="shared" si="357"/>
        <v/>
      </c>
      <c r="AT1557" s="96" t="str">
        <f t="shared" si="358"/>
        <v/>
      </c>
      <c r="AU1557" s="93" t="str">
        <f t="shared" si="359"/>
        <v/>
      </c>
    </row>
    <row r="1558" spans="1:47" x14ac:dyDescent="0.3">
      <c r="A1558" t="s">
        <v>84</v>
      </c>
      <c r="B1558" s="164" t="s">
        <v>4425</v>
      </c>
      <c r="C1558" t="s">
        <v>4317</v>
      </c>
      <c r="D1558" t="s">
        <v>1152</v>
      </c>
      <c r="E1558" t="s">
        <v>85</v>
      </c>
      <c r="F1558" t="s">
        <v>4050</v>
      </c>
      <c r="H1558" t="s">
        <v>2781</v>
      </c>
      <c r="L1558" t="s">
        <v>87</v>
      </c>
      <c r="P1558" s="33">
        <v>46269.609722222223</v>
      </c>
      <c r="Q1558" s="33">
        <v>46293</v>
      </c>
      <c r="AH1558" s="55" t="str">
        <f t="shared" si="346"/>
        <v/>
      </c>
      <c r="AI1558" s="55" t="str">
        <f t="shared" si="347"/>
        <v>FALSO</v>
      </c>
      <c r="AJ1558" s="55">
        <f t="shared" si="348"/>
        <v>0</v>
      </c>
      <c r="AK1558" s="93" t="str">
        <f t="shared" si="349"/>
        <v/>
      </c>
      <c r="AL1558" s="96" t="str">
        <f t="shared" si="350"/>
        <v/>
      </c>
      <c r="AM1558" s="93" t="str">
        <f t="shared" si="351"/>
        <v/>
      </c>
      <c r="AN1558" s="96" t="str">
        <f t="shared" si="352"/>
        <v/>
      </c>
      <c r="AO1558" s="93" t="str">
        <f t="shared" si="353"/>
        <v/>
      </c>
      <c r="AP1558" s="96" t="str">
        <f t="shared" si="354"/>
        <v/>
      </c>
      <c r="AQ1558" s="93" t="str">
        <f t="shared" si="355"/>
        <v/>
      </c>
      <c r="AR1558" s="96" t="str">
        <f t="shared" si="356"/>
        <v/>
      </c>
      <c r="AS1558" s="93" t="str">
        <f t="shared" si="357"/>
        <v/>
      </c>
      <c r="AT1558" s="96" t="str">
        <f t="shared" si="358"/>
        <v/>
      </c>
      <c r="AU1558" s="93" t="str">
        <f t="shared" si="359"/>
        <v/>
      </c>
    </row>
    <row r="1559" spans="1:47" x14ac:dyDescent="0.3">
      <c r="A1559" t="s">
        <v>84</v>
      </c>
      <c r="B1559" s="164" t="s">
        <v>4426</v>
      </c>
      <c r="C1559" t="s">
        <v>4308</v>
      </c>
      <c r="D1559" t="s">
        <v>1152</v>
      </c>
      <c r="E1559" t="s">
        <v>90</v>
      </c>
      <c r="F1559" t="s">
        <v>4063</v>
      </c>
      <c r="H1559" t="s">
        <v>4427</v>
      </c>
      <c r="L1559" t="s">
        <v>91</v>
      </c>
      <c r="O1559" t="s">
        <v>94</v>
      </c>
      <c r="P1559" s="33">
        <v>46269.603472222225</v>
      </c>
      <c r="Q1559" s="33">
        <v>46265</v>
      </c>
      <c r="R1559" s="33">
        <v>46274</v>
      </c>
      <c r="S1559" s="33">
        <v>46274</v>
      </c>
      <c r="AH1559" s="55" t="str">
        <f t="shared" si="346"/>
        <v/>
      </c>
      <c r="AI1559" s="55" t="str">
        <f t="shared" si="347"/>
        <v>FALSO</v>
      </c>
      <c r="AJ1559" s="55">
        <f t="shared" si="348"/>
        <v>0</v>
      </c>
      <c r="AK1559" s="93" t="str">
        <f t="shared" si="349"/>
        <v/>
      </c>
      <c r="AL1559" s="96" t="str">
        <f t="shared" si="350"/>
        <v/>
      </c>
      <c r="AM1559" s="93" t="str">
        <f t="shared" si="351"/>
        <v/>
      </c>
      <c r="AN1559" s="96" t="str">
        <f t="shared" si="352"/>
        <v/>
      </c>
      <c r="AO1559" s="93" t="str">
        <f t="shared" si="353"/>
        <v/>
      </c>
      <c r="AP1559" s="96" t="str">
        <f t="shared" si="354"/>
        <v/>
      </c>
      <c r="AQ1559" s="93" t="str">
        <f t="shared" si="355"/>
        <v/>
      </c>
      <c r="AR1559" s="96" t="str">
        <f t="shared" si="356"/>
        <v/>
      </c>
      <c r="AS1559" s="93" t="str">
        <f t="shared" si="357"/>
        <v/>
      </c>
      <c r="AT1559" s="96" t="str">
        <f t="shared" si="358"/>
        <v/>
      </c>
      <c r="AU1559" s="93" t="str">
        <f t="shared" si="359"/>
        <v/>
      </c>
    </row>
    <row r="1560" spans="1:47" x14ac:dyDescent="0.3">
      <c r="A1560" t="s">
        <v>84</v>
      </c>
      <c r="B1560" s="164" t="s">
        <v>4428</v>
      </c>
      <c r="C1560" t="s">
        <v>4317</v>
      </c>
      <c r="D1560" t="s">
        <v>1152</v>
      </c>
      <c r="E1560" t="s">
        <v>85</v>
      </c>
      <c r="F1560" t="s">
        <v>4050</v>
      </c>
      <c r="H1560" t="s">
        <v>2749</v>
      </c>
      <c r="L1560" t="s">
        <v>87</v>
      </c>
      <c r="P1560" s="33">
        <v>46269.59375</v>
      </c>
      <c r="Q1560" s="33">
        <v>46293</v>
      </c>
      <c r="AH1560" s="55" t="str">
        <f t="shared" si="346"/>
        <v/>
      </c>
      <c r="AI1560" s="55" t="str">
        <f t="shared" si="347"/>
        <v>FALSO</v>
      </c>
      <c r="AJ1560" s="55">
        <f t="shared" si="348"/>
        <v>0</v>
      </c>
      <c r="AK1560" s="93" t="str">
        <f t="shared" si="349"/>
        <v/>
      </c>
      <c r="AL1560" s="96" t="str">
        <f t="shared" si="350"/>
        <v/>
      </c>
      <c r="AM1560" s="93" t="str">
        <f t="shared" si="351"/>
        <v/>
      </c>
      <c r="AN1560" s="96" t="str">
        <f t="shared" si="352"/>
        <v/>
      </c>
      <c r="AO1560" s="93" t="str">
        <f t="shared" si="353"/>
        <v/>
      </c>
      <c r="AP1560" s="96" t="str">
        <f t="shared" si="354"/>
        <v/>
      </c>
      <c r="AQ1560" s="93" t="str">
        <f t="shared" si="355"/>
        <v/>
      </c>
      <c r="AR1560" s="96" t="str">
        <f t="shared" si="356"/>
        <v/>
      </c>
      <c r="AS1560" s="93" t="str">
        <f t="shared" si="357"/>
        <v/>
      </c>
      <c r="AT1560" s="96" t="str">
        <f t="shared" si="358"/>
        <v/>
      </c>
      <c r="AU1560" s="93" t="str">
        <f t="shared" si="359"/>
        <v/>
      </c>
    </row>
    <row r="1561" spans="1:47" x14ac:dyDescent="0.3">
      <c r="A1561" t="s">
        <v>84</v>
      </c>
      <c r="B1561" s="164" t="s">
        <v>4429</v>
      </c>
      <c r="C1561" t="s">
        <v>4308</v>
      </c>
      <c r="D1561" t="s">
        <v>1152</v>
      </c>
      <c r="E1561" t="s">
        <v>90</v>
      </c>
      <c r="F1561" t="s">
        <v>4063</v>
      </c>
      <c r="H1561" t="s">
        <v>4430</v>
      </c>
      <c r="L1561" t="s">
        <v>91</v>
      </c>
      <c r="O1561" t="s">
        <v>94</v>
      </c>
      <c r="P1561" s="33">
        <v>46269.588888888888</v>
      </c>
      <c r="Q1561" s="33">
        <v>46265</v>
      </c>
      <c r="R1561" s="33">
        <v>46274</v>
      </c>
      <c r="S1561" s="33">
        <v>46274</v>
      </c>
      <c r="AH1561" s="55" t="str">
        <f t="shared" si="346"/>
        <v/>
      </c>
      <c r="AI1561" s="55" t="str">
        <f t="shared" si="347"/>
        <v>FALSO</v>
      </c>
      <c r="AJ1561" s="55">
        <f t="shared" si="348"/>
        <v>0</v>
      </c>
      <c r="AK1561" s="93" t="str">
        <f t="shared" si="349"/>
        <v/>
      </c>
      <c r="AL1561" s="96" t="str">
        <f t="shared" si="350"/>
        <v/>
      </c>
      <c r="AM1561" s="93" t="str">
        <f t="shared" si="351"/>
        <v/>
      </c>
      <c r="AN1561" s="96" t="str">
        <f t="shared" si="352"/>
        <v/>
      </c>
      <c r="AO1561" s="93" t="str">
        <f t="shared" si="353"/>
        <v/>
      </c>
      <c r="AP1561" s="96" t="str">
        <f t="shared" si="354"/>
        <v/>
      </c>
      <c r="AQ1561" s="93" t="str">
        <f t="shared" si="355"/>
        <v/>
      </c>
      <c r="AR1561" s="96" t="str">
        <f t="shared" si="356"/>
        <v/>
      </c>
      <c r="AS1561" s="93" t="str">
        <f t="shared" si="357"/>
        <v/>
      </c>
      <c r="AT1561" s="96" t="str">
        <f t="shared" si="358"/>
        <v/>
      </c>
      <c r="AU1561" s="93" t="str">
        <f t="shared" si="359"/>
        <v/>
      </c>
    </row>
    <row r="1562" spans="1:47" x14ac:dyDescent="0.3">
      <c r="A1562" t="s">
        <v>84</v>
      </c>
      <c r="B1562" s="164" t="s">
        <v>4431</v>
      </c>
      <c r="C1562" t="s">
        <v>4317</v>
      </c>
      <c r="D1562" t="s">
        <v>1152</v>
      </c>
      <c r="E1562" t="s">
        <v>85</v>
      </c>
      <c r="F1562" t="s">
        <v>4050</v>
      </c>
      <c r="H1562" t="s">
        <v>2759</v>
      </c>
      <c r="L1562" t="s">
        <v>87</v>
      </c>
      <c r="P1562" s="33">
        <v>46269.479861111111</v>
      </c>
      <c r="Q1562" s="33">
        <v>46293</v>
      </c>
      <c r="AH1562" s="55" t="str">
        <f t="shared" si="346"/>
        <v/>
      </c>
      <c r="AI1562" s="55" t="str">
        <f t="shared" si="347"/>
        <v>FALSO</v>
      </c>
      <c r="AJ1562" s="55">
        <f t="shared" si="348"/>
        <v>0</v>
      </c>
      <c r="AK1562" s="93" t="str">
        <f t="shared" si="349"/>
        <v/>
      </c>
      <c r="AL1562" s="96" t="str">
        <f t="shared" si="350"/>
        <v/>
      </c>
      <c r="AM1562" s="93" t="str">
        <f t="shared" si="351"/>
        <v/>
      </c>
      <c r="AN1562" s="96" t="str">
        <f t="shared" si="352"/>
        <v/>
      </c>
      <c r="AO1562" s="93" t="str">
        <f t="shared" si="353"/>
        <v/>
      </c>
      <c r="AP1562" s="96" t="str">
        <f t="shared" si="354"/>
        <v/>
      </c>
      <c r="AQ1562" s="93" t="str">
        <f t="shared" si="355"/>
        <v/>
      </c>
      <c r="AR1562" s="96" t="str">
        <f t="shared" si="356"/>
        <v/>
      </c>
      <c r="AS1562" s="93" t="str">
        <f t="shared" si="357"/>
        <v/>
      </c>
      <c r="AT1562" s="96" t="str">
        <f t="shared" si="358"/>
        <v/>
      </c>
      <c r="AU1562" s="93" t="str">
        <f t="shared" si="359"/>
        <v/>
      </c>
    </row>
    <row r="1563" spans="1:47" x14ac:dyDescent="0.3">
      <c r="A1563" t="s">
        <v>84</v>
      </c>
      <c r="B1563" s="164" t="s">
        <v>4432</v>
      </c>
      <c r="C1563" t="s">
        <v>4317</v>
      </c>
      <c r="D1563" t="s">
        <v>1152</v>
      </c>
      <c r="E1563" t="s">
        <v>85</v>
      </c>
      <c r="F1563" t="s">
        <v>4050</v>
      </c>
      <c r="H1563" t="s">
        <v>2765</v>
      </c>
      <c r="L1563" t="s">
        <v>87</v>
      </c>
      <c r="P1563" s="33">
        <v>46269.479166666664</v>
      </c>
      <c r="Q1563" s="33">
        <v>46293</v>
      </c>
      <c r="AH1563" s="55" t="str">
        <f t="shared" si="346"/>
        <v/>
      </c>
      <c r="AI1563" s="55" t="str">
        <f t="shared" si="347"/>
        <v>FALSO</v>
      </c>
      <c r="AJ1563" s="55">
        <f t="shared" si="348"/>
        <v>0</v>
      </c>
      <c r="AK1563" s="93" t="str">
        <f t="shared" si="349"/>
        <v/>
      </c>
      <c r="AL1563" s="96" t="str">
        <f t="shared" si="350"/>
        <v/>
      </c>
      <c r="AM1563" s="93" t="str">
        <f t="shared" si="351"/>
        <v/>
      </c>
      <c r="AN1563" s="96" t="str">
        <f t="shared" si="352"/>
        <v/>
      </c>
      <c r="AO1563" s="93" t="str">
        <f t="shared" si="353"/>
        <v/>
      </c>
      <c r="AP1563" s="96" t="str">
        <f t="shared" si="354"/>
        <v/>
      </c>
      <c r="AQ1563" s="93" t="str">
        <f t="shared" si="355"/>
        <v/>
      </c>
      <c r="AR1563" s="96" t="str">
        <f t="shared" si="356"/>
        <v/>
      </c>
      <c r="AS1563" s="93" t="str">
        <f t="shared" si="357"/>
        <v/>
      </c>
      <c r="AT1563" s="96" t="str">
        <f t="shared" si="358"/>
        <v/>
      </c>
      <c r="AU1563" s="93" t="str">
        <f t="shared" si="359"/>
        <v/>
      </c>
    </row>
    <row r="1564" spans="1:47" x14ac:dyDescent="0.3">
      <c r="A1564" t="s">
        <v>84</v>
      </c>
      <c r="B1564" s="164" t="s">
        <v>4433</v>
      </c>
      <c r="C1564" t="s">
        <v>4308</v>
      </c>
      <c r="D1564" t="s">
        <v>1152</v>
      </c>
      <c r="E1564" t="s">
        <v>90</v>
      </c>
      <c r="F1564" t="s">
        <v>4063</v>
      </c>
      <c r="H1564" t="s">
        <v>4434</v>
      </c>
      <c r="L1564" t="s">
        <v>91</v>
      </c>
      <c r="O1564" t="s">
        <v>94</v>
      </c>
      <c r="P1564" s="33">
        <v>46269.465277777781</v>
      </c>
      <c r="Q1564" s="33">
        <v>46265</v>
      </c>
      <c r="R1564" s="33">
        <v>46274</v>
      </c>
      <c r="S1564" s="33">
        <v>46274</v>
      </c>
      <c r="AH1564" s="55" t="str">
        <f t="shared" si="346"/>
        <v/>
      </c>
      <c r="AI1564" s="55" t="str">
        <f t="shared" si="347"/>
        <v>FALSO</v>
      </c>
      <c r="AJ1564" s="55">
        <f t="shared" si="348"/>
        <v>0</v>
      </c>
      <c r="AK1564" s="93" t="str">
        <f t="shared" si="349"/>
        <v/>
      </c>
      <c r="AL1564" s="96" t="str">
        <f t="shared" si="350"/>
        <v/>
      </c>
      <c r="AM1564" s="93" t="str">
        <f t="shared" si="351"/>
        <v/>
      </c>
      <c r="AN1564" s="96" t="str">
        <f t="shared" si="352"/>
        <v/>
      </c>
      <c r="AO1564" s="93" t="str">
        <f t="shared" si="353"/>
        <v/>
      </c>
      <c r="AP1564" s="96" t="str">
        <f t="shared" si="354"/>
        <v/>
      </c>
      <c r="AQ1564" s="93" t="str">
        <f t="shared" si="355"/>
        <v/>
      </c>
      <c r="AR1564" s="96" t="str">
        <f t="shared" si="356"/>
        <v/>
      </c>
      <c r="AS1564" s="93" t="str">
        <f t="shared" si="357"/>
        <v/>
      </c>
      <c r="AT1564" s="96" t="str">
        <f t="shared" si="358"/>
        <v/>
      </c>
      <c r="AU1564" s="93" t="str">
        <f t="shared" si="359"/>
        <v/>
      </c>
    </row>
    <row r="1565" spans="1:47" x14ac:dyDescent="0.3">
      <c r="A1565" t="s">
        <v>84</v>
      </c>
      <c r="B1565" s="164" t="s">
        <v>4435</v>
      </c>
      <c r="C1565" t="s">
        <v>4317</v>
      </c>
      <c r="D1565" t="s">
        <v>1152</v>
      </c>
      <c r="E1565" t="s">
        <v>90</v>
      </c>
      <c r="F1565" t="s">
        <v>4050</v>
      </c>
      <c r="H1565" t="s">
        <v>4436</v>
      </c>
      <c r="J1565">
        <v>1800</v>
      </c>
      <c r="L1565" t="s">
        <v>91</v>
      </c>
      <c r="O1565" t="s">
        <v>94</v>
      </c>
      <c r="P1565" s="33">
        <v>46269.45416666667</v>
      </c>
      <c r="Q1565" s="33">
        <v>46293</v>
      </c>
      <c r="R1565" s="33">
        <v>46279</v>
      </c>
      <c r="S1565" s="33">
        <v>46279</v>
      </c>
      <c r="AH1565" s="55">
        <f t="shared" si="346"/>
        <v>0.5</v>
      </c>
      <c r="AI1565" s="55" t="str">
        <f t="shared" si="347"/>
        <v>FALSO</v>
      </c>
      <c r="AJ1565" s="55">
        <f t="shared" si="348"/>
        <v>0</v>
      </c>
      <c r="AK1565" s="93" t="str">
        <f t="shared" si="349"/>
        <v/>
      </c>
      <c r="AL1565" s="96" t="str">
        <f t="shared" si="350"/>
        <v/>
      </c>
      <c r="AM1565" s="93" t="str">
        <f t="shared" si="351"/>
        <v/>
      </c>
      <c r="AN1565" s="96" t="str">
        <f t="shared" si="352"/>
        <v/>
      </c>
      <c r="AO1565" s="93" t="str">
        <f t="shared" si="353"/>
        <v/>
      </c>
      <c r="AP1565" s="96" t="str">
        <f t="shared" si="354"/>
        <v/>
      </c>
      <c r="AQ1565" s="93" t="str">
        <f t="shared" si="355"/>
        <v/>
      </c>
      <c r="AR1565" s="96" t="str">
        <f t="shared" si="356"/>
        <v/>
      </c>
      <c r="AS1565" s="93" t="str">
        <f t="shared" si="357"/>
        <v/>
      </c>
      <c r="AT1565" s="96" t="str">
        <f t="shared" si="358"/>
        <v/>
      </c>
      <c r="AU1565" s="93" t="str">
        <f t="shared" si="359"/>
        <v/>
      </c>
    </row>
    <row r="1566" spans="1:47" x14ac:dyDescent="0.3">
      <c r="A1566" t="s">
        <v>84</v>
      </c>
      <c r="B1566" s="164" t="s">
        <v>4437</v>
      </c>
      <c r="C1566" t="s">
        <v>4317</v>
      </c>
      <c r="D1566" t="s">
        <v>1152</v>
      </c>
      <c r="E1566" t="s">
        <v>85</v>
      </c>
      <c r="F1566" t="s">
        <v>4050</v>
      </c>
      <c r="H1566" t="s">
        <v>4438</v>
      </c>
      <c r="L1566" t="s">
        <v>87</v>
      </c>
      <c r="P1566" s="33">
        <v>46269.45</v>
      </c>
      <c r="Q1566" s="33">
        <v>46293</v>
      </c>
      <c r="AH1566" s="55" t="str">
        <f t="shared" si="346"/>
        <v/>
      </c>
      <c r="AI1566" s="55" t="str">
        <f t="shared" si="347"/>
        <v>FALSO</v>
      </c>
      <c r="AJ1566" s="55">
        <f t="shared" si="348"/>
        <v>0</v>
      </c>
      <c r="AK1566" s="93" t="str">
        <f t="shared" si="349"/>
        <v/>
      </c>
      <c r="AL1566" s="96" t="str">
        <f t="shared" si="350"/>
        <v/>
      </c>
      <c r="AM1566" s="93" t="str">
        <f t="shared" si="351"/>
        <v/>
      </c>
      <c r="AN1566" s="96" t="str">
        <f t="shared" si="352"/>
        <v/>
      </c>
      <c r="AO1566" s="93" t="str">
        <f t="shared" si="353"/>
        <v/>
      </c>
      <c r="AP1566" s="96" t="str">
        <f t="shared" si="354"/>
        <v/>
      </c>
      <c r="AQ1566" s="93" t="str">
        <f t="shared" si="355"/>
        <v/>
      </c>
      <c r="AR1566" s="96" t="str">
        <f t="shared" si="356"/>
        <v/>
      </c>
      <c r="AS1566" s="93" t="str">
        <f t="shared" si="357"/>
        <v/>
      </c>
      <c r="AT1566" s="96" t="str">
        <f t="shared" si="358"/>
        <v/>
      </c>
      <c r="AU1566" s="93" t="str">
        <f t="shared" si="359"/>
        <v/>
      </c>
    </row>
    <row r="1567" spans="1:47" x14ac:dyDescent="0.3">
      <c r="A1567" t="s">
        <v>84</v>
      </c>
      <c r="B1567" s="164" t="s">
        <v>4439</v>
      </c>
      <c r="C1567" t="s">
        <v>4317</v>
      </c>
      <c r="D1567" t="s">
        <v>1152</v>
      </c>
      <c r="E1567" t="s">
        <v>85</v>
      </c>
      <c r="F1567" t="s">
        <v>4050</v>
      </c>
      <c r="H1567" t="s">
        <v>2789</v>
      </c>
      <c r="L1567" t="s">
        <v>87</v>
      </c>
      <c r="P1567" s="33">
        <v>46269.4375</v>
      </c>
      <c r="Q1567" s="33">
        <v>46293</v>
      </c>
      <c r="AH1567" s="55" t="str">
        <f t="shared" si="346"/>
        <v/>
      </c>
      <c r="AI1567" s="55" t="str">
        <f t="shared" si="347"/>
        <v>FALSO</v>
      </c>
      <c r="AJ1567" s="55">
        <f t="shared" si="348"/>
        <v>0</v>
      </c>
      <c r="AK1567" s="93" t="str">
        <f t="shared" si="349"/>
        <v/>
      </c>
      <c r="AL1567" s="96" t="str">
        <f t="shared" si="350"/>
        <v/>
      </c>
      <c r="AM1567" s="93" t="str">
        <f t="shared" si="351"/>
        <v/>
      </c>
      <c r="AN1567" s="96" t="str">
        <f t="shared" si="352"/>
        <v/>
      </c>
      <c r="AO1567" s="93" t="str">
        <f t="shared" si="353"/>
        <v/>
      </c>
      <c r="AP1567" s="96" t="str">
        <f t="shared" si="354"/>
        <v/>
      </c>
      <c r="AQ1567" s="93" t="str">
        <f t="shared" si="355"/>
        <v/>
      </c>
      <c r="AR1567" s="96" t="str">
        <f t="shared" si="356"/>
        <v/>
      </c>
      <c r="AS1567" s="93" t="str">
        <f t="shared" si="357"/>
        <v/>
      </c>
      <c r="AT1567" s="96" t="str">
        <f t="shared" si="358"/>
        <v/>
      </c>
      <c r="AU1567" s="93" t="str">
        <f t="shared" si="359"/>
        <v/>
      </c>
    </row>
    <row r="1568" spans="1:47" x14ac:dyDescent="0.3">
      <c r="A1568" t="s">
        <v>84</v>
      </c>
      <c r="B1568" s="164" t="s">
        <v>4440</v>
      </c>
      <c r="C1568" t="s">
        <v>4317</v>
      </c>
      <c r="D1568" t="s">
        <v>1152</v>
      </c>
      <c r="E1568" t="s">
        <v>85</v>
      </c>
      <c r="F1568" t="s">
        <v>4050</v>
      </c>
      <c r="H1568" t="s">
        <v>2751</v>
      </c>
      <c r="L1568" t="s">
        <v>87</v>
      </c>
      <c r="P1568" s="33">
        <v>46269.4375</v>
      </c>
      <c r="Q1568" s="33">
        <v>46293</v>
      </c>
      <c r="AH1568" s="55" t="str">
        <f t="shared" si="346"/>
        <v/>
      </c>
      <c r="AI1568" s="55" t="str">
        <f t="shared" si="347"/>
        <v>FALSO</v>
      </c>
      <c r="AJ1568" s="55">
        <f t="shared" si="348"/>
        <v>0</v>
      </c>
      <c r="AK1568" s="93" t="str">
        <f t="shared" si="349"/>
        <v/>
      </c>
      <c r="AL1568" s="96" t="str">
        <f t="shared" si="350"/>
        <v/>
      </c>
      <c r="AM1568" s="93" t="str">
        <f t="shared" si="351"/>
        <v/>
      </c>
      <c r="AN1568" s="96" t="str">
        <f t="shared" si="352"/>
        <v/>
      </c>
      <c r="AO1568" s="93" t="str">
        <f t="shared" si="353"/>
        <v/>
      </c>
      <c r="AP1568" s="96" t="str">
        <f t="shared" si="354"/>
        <v/>
      </c>
      <c r="AQ1568" s="93" t="str">
        <f t="shared" si="355"/>
        <v/>
      </c>
      <c r="AR1568" s="96" t="str">
        <f t="shared" si="356"/>
        <v/>
      </c>
      <c r="AS1568" s="93" t="str">
        <f t="shared" si="357"/>
        <v/>
      </c>
      <c r="AT1568" s="96" t="str">
        <f t="shared" si="358"/>
        <v/>
      </c>
      <c r="AU1568" s="93" t="str">
        <f t="shared" si="359"/>
        <v/>
      </c>
    </row>
    <row r="1569" spans="1:47" x14ac:dyDescent="0.3">
      <c r="A1569" t="s">
        <v>84</v>
      </c>
      <c r="B1569" s="164" t="s">
        <v>4441</v>
      </c>
      <c r="C1569" t="s">
        <v>4317</v>
      </c>
      <c r="D1569" t="s">
        <v>1152</v>
      </c>
      <c r="E1569" t="s">
        <v>85</v>
      </c>
      <c r="F1569" t="s">
        <v>4050</v>
      </c>
      <c r="H1569" t="s">
        <v>2753</v>
      </c>
      <c r="L1569" t="s">
        <v>87</v>
      </c>
      <c r="P1569" s="33">
        <v>46269.4375</v>
      </c>
      <c r="Q1569" s="33">
        <v>46293</v>
      </c>
      <c r="AH1569" s="55" t="str">
        <f t="shared" si="346"/>
        <v/>
      </c>
      <c r="AI1569" s="55" t="str">
        <f t="shared" si="347"/>
        <v>FALSO</v>
      </c>
      <c r="AJ1569" s="55">
        <f t="shared" si="348"/>
        <v>0</v>
      </c>
      <c r="AK1569" s="93" t="str">
        <f t="shared" si="349"/>
        <v/>
      </c>
      <c r="AL1569" s="96" t="str">
        <f t="shared" si="350"/>
        <v/>
      </c>
      <c r="AM1569" s="93" t="str">
        <f t="shared" si="351"/>
        <v/>
      </c>
      <c r="AN1569" s="96" t="str">
        <f t="shared" si="352"/>
        <v/>
      </c>
      <c r="AO1569" s="93" t="str">
        <f t="shared" si="353"/>
        <v/>
      </c>
      <c r="AP1569" s="96" t="str">
        <f t="shared" si="354"/>
        <v/>
      </c>
      <c r="AQ1569" s="93" t="str">
        <f t="shared" si="355"/>
        <v/>
      </c>
      <c r="AR1569" s="96" t="str">
        <f t="shared" si="356"/>
        <v/>
      </c>
      <c r="AS1569" s="93" t="str">
        <f t="shared" si="357"/>
        <v/>
      </c>
      <c r="AT1569" s="96" t="str">
        <f t="shared" si="358"/>
        <v/>
      </c>
      <c r="AU1569" s="93" t="str">
        <f t="shared" si="359"/>
        <v/>
      </c>
    </row>
    <row r="1570" spans="1:47" x14ac:dyDescent="0.3">
      <c r="A1570" t="s">
        <v>84</v>
      </c>
      <c r="B1570" s="164" t="s">
        <v>4442</v>
      </c>
      <c r="C1570" t="s">
        <v>4317</v>
      </c>
      <c r="D1570" t="s">
        <v>1152</v>
      </c>
      <c r="E1570" t="s">
        <v>85</v>
      </c>
      <c r="F1570" t="s">
        <v>4050</v>
      </c>
      <c r="H1570" t="s">
        <v>2757</v>
      </c>
      <c r="L1570" t="s">
        <v>87</v>
      </c>
      <c r="P1570" s="33">
        <v>46269.436805555553</v>
      </c>
      <c r="Q1570" s="33">
        <v>46293</v>
      </c>
      <c r="AH1570" s="55" t="str">
        <f t="shared" si="346"/>
        <v/>
      </c>
      <c r="AI1570" s="55" t="str">
        <f t="shared" si="347"/>
        <v>FALSO</v>
      </c>
      <c r="AJ1570" s="55">
        <f t="shared" si="348"/>
        <v>0</v>
      </c>
      <c r="AK1570" s="93" t="str">
        <f t="shared" si="349"/>
        <v/>
      </c>
      <c r="AL1570" s="96" t="str">
        <f t="shared" si="350"/>
        <v/>
      </c>
      <c r="AM1570" s="93" t="str">
        <f t="shared" si="351"/>
        <v/>
      </c>
      <c r="AN1570" s="96" t="str">
        <f t="shared" si="352"/>
        <v/>
      </c>
      <c r="AO1570" s="93" t="str">
        <f t="shared" si="353"/>
        <v/>
      </c>
      <c r="AP1570" s="96" t="str">
        <f t="shared" si="354"/>
        <v/>
      </c>
      <c r="AQ1570" s="93" t="str">
        <f t="shared" si="355"/>
        <v/>
      </c>
      <c r="AR1570" s="96" t="str">
        <f t="shared" si="356"/>
        <v/>
      </c>
      <c r="AS1570" s="93" t="str">
        <f t="shared" si="357"/>
        <v/>
      </c>
      <c r="AT1570" s="96" t="str">
        <f t="shared" si="358"/>
        <v/>
      </c>
      <c r="AU1570" s="93" t="str">
        <f t="shared" si="359"/>
        <v/>
      </c>
    </row>
    <row r="1571" spans="1:47" x14ac:dyDescent="0.3">
      <c r="A1571" t="s">
        <v>84</v>
      </c>
      <c r="B1571" s="164" t="s">
        <v>4443</v>
      </c>
      <c r="C1571" t="s">
        <v>4317</v>
      </c>
      <c r="D1571" t="s">
        <v>1152</v>
      </c>
      <c r="E1571" t="s">
        <v>85</v>
      </c>
      <c r="F1571" t="s">
        <v>4050</v>
      </c>
      <c r="H1571" t="s">
        <v>2777</v>
      </c>
      <c r="L1571" t="s">
        <v>87</v>
      </c>
      <c r="P1571" s="33">
        <v>46269.436805555553</v>
      </c>
      <c r="Q1571" s="33">
        <v>46293</v>
      </c>
      <c r="AH1571" s="55" t="str">
        <f t="shared" si="346"/>
        <v/>
      </c>
      <c r="AI1571" s="55" t="str">
        <f t="shared" si="347"/>
        <v>FALSO</v>
      </c>
      <c r="AJ1571" s="55">
        <f t="shared" si="348"/>
        <v>0</v>
      </c>
      <c r="AK1571" s="93" t="str">
        <f t="shared" si="349"/>
        <v/>
      </c>
      <c r="AL1571" s="96" t="str">
        <f t="shared" si="350"/>
        <v/>
      </c>
      <c r="AM1571" s="93" t="str">
        <f t="shared" si="351"/>
        <v/>
      </c>
      <c r="AN1571" s="96" t="str">
        <f t="shared" si="352"/>
        <v/>
      </c>
      <c r="AO1571" s="93" t="str">
        <f t="shared" si="353"/>
        <v/>
      </c>
      <c r="AP1571" s="96" t="str">
        <f t="shared" si="354"/>
        <v/>
      </c>
      <c r="AQ1571" s="93" t="str">
        <f t="shared" si="355"/>
        <v/>
      </c>
      <c r="AR1571" s="96" t="str">
        <f t="shared" si="356"/>
        <v/>
      </c>
      <c r="AS1571" s="93" t="str">
        <f t="shared" si="357"/>
        <v/>
      </c>
      <c r="AT1571" s="96" t="str">
        <f t="shared" si="358"/>
        <v/>
      </c>
      <c r="AU1571" s="93" t="str">
        <f t="shared" si="359"/>
        <v/>
      </c>
    </row>
    <row r="1572" spans="1:47" x14ac:dyDescent="0.3">
      <c r="A1572" t="s">
        <v>84</v>
      </c>
      <c r="B1572" s="164" t="s">
        <v>4444</v>
      </c>
      <c r="C1572" t="s">
        <v>4317</v>
      </c>
      <c r="D1572" t="s">
        <v>1152</v>
      </c>
      <c r="E1572" t="s">
        <v>85</v>
      </c>
      <c r="F1572" t="s">
        <v>4050</v>
      </c>
      <c r="H1572" t="s">
        <v>2779</v>
      </c>
      <c r="L1572" t="s">
        <v>87</v>
      </c>
      <c r="P1572" s="33">
        <v>46269.436805555553</v>
      </c>
      <c r="Q1572" s="33">
        <v>46293</v>
      </c>
      <c r="AH1572" s="55" t="str">
        <f t="shared" si="346"/>
        <v/>
      </c>
      <c r="AI1572" s="55" t="str">
        <f t="shared" si="347"/>
        <v>FALSO</v>
      </c>
      <c r="AJ1572" s="55">
        <f t="shared" si="348"/>
        <v>0</v>
      </c>
      <c r="AK1572" s="93" t="str">
        <f t="shared" si="349"/>
        <v/>
      </c>
      <c r="AL1572" s="96" t="str">
        <f t="shared" si="350"/>
        <v/>
      </c>
      <c r="AM1572" s="93" t="str">
        <f t="shared" si="351"/>
        <v/>
      </c>
      <c r="AN1572" s="96" t="str">
        <f t="shared" si="352"/>
        <v/>
      </c>
      <c r="AO1572" s="93" t="str">
        <f t="shared" si="353"/>
        <v/>
      </c>
      <c r="AP1572" s="96" t="str">
        <f t="shared" si="354"/>
        <v/>
      </c>
      <c r="AQ1572" s="93" t="str">
        <f t="shared" si="355"/>
        <v/>
      </c>
      <c r="AR1572" s="96" t="str">
        <f t="shared" si="356"/>
        <v/>
      </c>
      <c r="AS1572" s="93" t="str">
        <f t="shared" si="357"/>
        <v/>
      </c>
      <c r="AT1572" s="96" t="str">
        <f t="shared" si="358"/>
        <v/>
      </c>
      <c r="AU1572" s="93" t="str">
        <f t="shared" si="359"/>
        <v/>
      </c>
    </row>
    <row r="1573" spans="1:47" x14ac:dyDescent="0.3">
      <c r="A1573" t="s">
        <v>84</v>
      </c>
      <c r="B1573" s="164" t="s">
        <v>4445</v>
      </c>
      <c r="C1573" t="s">
        <v>4317</v>
      </c>
      <c r="D1573" t="s">
        <v>1152</v>
      </c>
      <c r="E1573" t="s">
        <v>85</v>
      </c>
      <c r="F1573" t="s">
        <v>4050</v>
      </c>
      <c r="H1573" t="s">
        <v>2783</v>
      </c>
      <c r="L1573" t="s">
        <v>87</v>
      </c>
      <c r="P1573" s="33">
        <v>46269.436805555553</v>
      </c>
      <c r="Q1573" s="33">
        <v>46293</v>
      </c>
      <c r="AH1573" s="55" t="str">
        <f t="shared" si="346"/>
        <v/>
      </c>
      <c r="AI1573" s="55" t="str">
        <f t="shared" si="347"/>
        <v>FALSO</v>
      </c>
      <c r="AJ1573" s="55">
        <f t="shared" si="348"/>
        <v>0</v>
      </c>
      <c r="AK1573" s="93" t="str">
        <f t="shared" si="349"/>
        <v/>
      </c>
      <c r="AL1573" s="96" t="str">
        <f t="shared" si="350"/>
        <v/>
      </c>
      <c r="AM1573" s="93" t="str">
        <f t="shared" si="351"/>
        <v/>
      </c>
      <c r="AN1573" s="96" t="str">
        <f t="shared" si="352"/>
        <v/>
      </c>
      <c r="AO1573" s="93" t="str">
        <f t="shared" si="353"/>
        <v/>
      </c>
      <c r="AP1573" s="96" t="str">
        <f t="shared" si="354"/>
        <v/>
      </c>
      <c r="AQ1573" s="93" t="str">
        <f t="shared" si="355"/>
        <v/>
      </c>
      <c r="AR1573" s="96" t="str">
        <f t="shared" si="356"/>
        <v/>
      </c>
      <c r="AS1573" s="93" t="str">
        <f t="shared" si="357"/>
        <v/>
      </c>
      <c r="AT1573" s="96" t="str">
        <f t="shared" si="358"/>
        <v/>
      </c>
      <c r="AU1573" s="93" t="str">
        <f t="shared" si="359"/>
        <v/>
      </c>
    </row>
    <row r="1574" spans="1:47" x14ac:dyDescent="0.3">
      <c r="A1574" t="s">
        <v>84</v>
      </c>
      <c r="B1574" s="164" t="s">
        <v>4446</v>
      </c>
      <c r="C1574" t="s">
        <v>4317</v>
      </c>
      <c r="D1574" t="s">
        <v>1152</v>
      </c>
      <c r="E1574" t="s">
        <v>85</v>
      </c>
      <c r="F1574" t="s">
        <v>4050</v>
      </c>
      <c r="H1574" t="s">
        <v>2799</v>
      </c>
      <c r="L1574" t="s">
        <v>87</v>
      </c>
      <c r="P1574" s="33">
        <v>46269.435416666667</v>
      </c>
      <c r="Q1574" s="33">
        <v>46293</v>
      </c>
      <c r="AH1574" s="55" t="str">
        <f t="shared" si="346"/>
        <v/>
      </c>
      <c r="AI1574" s="55" t="str">
        <f t="shared" si="347"/>
        <v>FALSO</v>
      </c>
      <c r="AJ1574" s="55">
        <f t="shared" si="348"/>
        <v>0</v>
      </c>
      <c r="AK1574" s="93" t="str">
        <f t="shared" si="349"/>
        <v/>
      </c>
      <c r="AL1574" s="96" t="str">
        <f t="shared" si="350"/>
        <v/>
      </c>
      <c r="AM1574" s="93" t="str">
        <f t="shared" si="351"/>
        <v/>
      </c>
      <c r="AN1574" s="96" t="str">
        <f t="shared" si="352"/>
        <v/>
      </c>
      <c r="AO1574" s="93" t="str">
        <f t="shared" si="353"/>
        <v/>
      </c>
      <c r="AP1574" s="96" t="str">
        <f t="shared" si="354"/>
        <v/>
      </c>
      <c r="AQ1574" s="93" t="str">
        <f t="shared" si="355"/>
        <v/>
      </c>
      <c r="AR1574" s="96" t="str">
        <f t="shared" si="356"/>
        <v/>
      </c>
      <c r="AS1574" s="93" t="str">
        <f t="shared" si="357"/>
        <v/>
      </c>
      <c r="AT1574" s="96" t="str">
        <f t="shared" si="358"/>
        <v/>
      </c>
      <c r="AU1574" s="93" t="str">
        <f t="shared" si="359"/>
        <v/>
      </c>
    </row>
    <row r="1575" spans="1:47" x14ac:dyDescent="0.3">
      <c r="A1575" t="s">
        <v>84</v>
      </c>
      <c r="B1575" s="164" t="s">
        <v>4447</v>
      </c>
      <c r="C1575" t="s">
        <v>4317</v>
      </c>
      <c r="D1575" t="s">
        <v>1152</v>
      </c>
      <c r="E1575" t="s">
        <v>90</v>
      </c>
      <c r="F1575" t="s">
        <v>4063</v>
      </c>
      <c r="H1575" t="s">
        <v>2812</v>
      </c>
      <c r="L1575" t="s">
        <v>91</v>
      </c>
      <c r="O1575" t="s">
        <v>94</v>
      </c>
      <c r="P1575" s="33">
        <v>46269.43472222222</v>
      </c>
      <c r="Q1575" s="33">
        <v>46293</v>
      </c>
      <c r="R1575" s="33">
        <v>46286</v>
      </c>
      <c r="S1575" s="33">
        <v>46286</v>
      </c>
      <c r="AH1575" s="55" t="str">
        <f t="shared" si="346"/>
        <v/>
      </c>
      <c r="AI1575" s="55" t="str">
        <f t="shared" si="347"/>
        <v>FALSO</v>
      </c>
      <c r="AJ1575" s="55">
        <f t="shared" si="348"/>
        <v>0</v>
      </c>
      <c r="AK1575" s="93" t="str">
        <f t="shared" si="349"/>
        <v/>
      </c>
      <c r="AL1575" s="96" t="str">
        <f t="shared" si="350"/>
        <v/>
      </c>
      <c r="AM1575" s="93" t="str">
        <f t="shared" si="351"/>
        <v/>
      </c>
      <c r="AN1575" s="96" t="str">
        <f t="shared" si="352"/>
        <v/>
      </c>
      <c r="AO1575" s="93" t="str">
        <f t="shared" si="353"/>
        <v/>
      </c>
      <c r="AP1575" s="96" t="str">
        <f t="shared" si="354"/>
        <v/>
      </c>
      <c r="AQ1575" s="93" t="str">
        <f t="shared" si="355"/>
        <v/>
      </c>
      <c r="AR1575" s="96" t="str">
        <f t="shared" si="356"/>
        <v/>
      </c>
      <c r="AS1575" s="93" t="str">
        <f t="shared" si="357"/>
        <v/>
      </c>
      <c r="AT1575" s="96" t="str">
        <f t="shared" si="358"/>
        <v/>
      </c>
      <c r="AU1575" s="93" t="str">
        <f t="shared" si="359"/>
        <v/>
      </c>
    </row>
    <row r="1576" spans="1:47" x14ac:dyDescent="0.3">
      <c r="A1576" t="s">
        <v>84</v>
      </c>
      <c r="B1576" s="164" t="s">
        <v>4448</v>
      </c>
      <c r="C1576" t="s">
        <v>4317</v>
      </c>
      <c r="D1576" t="s">
        <v>1152</v>
      </c>
      <c r="E1576" t="s">
        <v>85</v>
      </c>
      <c r="F1576" t="s">
        <v>4050</v>
      </c>
      <c r="H1576" t="s">
        <v>2742</v>
      </c>
      <c r="L1576" t="s">
        <v>87</v>
      </c>
      <c r="P1576" s="33">
        <v>46269.430555555555</v>
      </c>
      <c r="Q1576" s="33">
        <v>46293</v>
      </c>
      <c r="AH1576" s="55" t="str">
        <f t="shared" si="346"/>
        <v/>
      </c>
      <c r="AI1576" s="55" t="str">
        <f t="shared" si="347"/>
        <v>FALSO</v>
      </c>
      <c r="AJ1576" s="55">
        <f t="shared" si="348"/>
        <v>0</v>
      </c>
      <c r="AK1576" s="93" t="str">
        <f t="shared" si="349"/>
        <v/>
      </c>
      <c r="AL1576" s="96" t="str">
        <f t="shared" si="350"/>
        <v/>
      </c>
      <c r="AM1576" s="93" t="str">
        <f t="shared" si="351"/>
        <v/>
      </c>
      <c r="AN1576" s="96" t="str">
        <f t="shared" si="352"/>
        <v/>
      </c>
      <c r="AO1576" s="93" t="str">
        <f t="shared" si="353"/>
        <v/>
      </c>
      <c r="AP1576" s="96" t="str">
        <f t="shared" si="354"/>
        <v/>
      </c>
      <c r="AQ1576" s="93" t="str">
        <f t="shared" si="355"/>
        <v/>
      </c>
      <c r="AR1576" s="96" t="str">
        <f t="shared" si="356"/>
        <v/>
      </c>
      <c r="AS1576" s="93" t="str">
        <f t="shared" si="357"/>
        <v/>
      </c>
      <c r="AT1576" s="96" t="str">
        <f t="shared" si="358"/>
        <v/>
      </c>
      <c r="AU1576" s="93" t="str">
        <f t="shared" si="359"/>
        <v/>
      </c>
    </row>
    <row r="1577" spans="1:47" x14ac:dyDescent="0.3">
      <c r="A1577" t="s">
        <v>84</v>
      </c>
      <c r="B1577" s="164" t="s">
        <v>4449</v>
      </c>
      <c r="C1577" t="s">
        <v>4317</v>
      </c>
      <c r="D1577" t="s">
        <v>1152</v>
      </c>
      <c r="E1577" t="s">
        <v>85</v>
      </c>
      <c r="F1577" t="s">
        <v>4050</v>
      </c>
      <c r="H1577" t="s">
        <v>2740</v>
      </c>
      <c r="L1577" t="s">
        <v>87</v>
      </c>
      <c r="P1577" s="33">
        <v>46269.430555555555</v>
      </c>
      <c r="Q1577" s="33">
        <v>46293</v>
      </c>
      <c r="AH1577" s="55" t="str">
        <f t="shared" si="346"/>
        <v/>
      </c>
      <c r="AI1577" s="55" t="str">
        <f t="shared" si="347"/>
        <v>FALSO</v>
      </c>
      <c r="AJ1577" s="55">
        <f t="shared" si="348"/>
        <v>0</v>
      </c>
      <c r="AK1577" s="93" t="str">
        <f t="shared" si="349"/>
        <v/>
      </c>
      <c r="AL1577" s="96" t="str">
        <f t="shared" si="350"/>
        <v/>
      </c>
      <c r="AM1577" s="93" t="str">
        <f t="shared" si="351"/>
        <v/>
      </c>
      <c r="AN1577" s="96" t="str">
        <f t="shared" si="352"/>
        <v/>
      </c>
      <c r="AO1577" s="93" t="str">
        <f t="shared" si="353"/>
        <v/>
      </c>
      <c r="AP1577" s="96" t="str">
        <f t="shared" si="354"/>
        <v/>
      </c>
      <c r="AQ1577" s="93" t="str">
        <f t="shared" si="355"/>
        <v/>
      </c>
      <c r="AR1577" s="96" t="str">
        <f t="shared" si="356"/>
        <v/>
      </c>
      <c r="AS1577" s="93" t="str">
        <f t="shared" si="357"/>
        <v/>
      </c>
      <c r="AT1577" s="96" t="str">
        <f t="shared" si="358"/>
        <v/>
      </c>
      <c r="AU1577" s="93" t="str">
        <f t="shared" si="359"/>
        <v/>
      </c>
    </row>
    <row r="1578" spans="1:47" x14ac:dyDescent="0.3">
      <c r="A1578" t="s">
        <v>84</v>
      </c>
      <c r="B1578" s="164" t="s">
        <v>4450</v>
      </c>
      <c r="C1578" t="s">
        <v>4317</v>
      </c>
      <c r="D1578" t="s">
        <v>1152</v>
      </c>
      <c r="E1578" t="s">
        <v>85</v>
      </c>
      <c r="F1578" t="s">
        <v>4050</v>
      </c>
      <c r="H1578" t="s">
        <v>2738</v>
      </c>
      <c r="L1578" t="s">
        <v>87</v>
      </c>
      <c r="P1578" s="33">
        <v>46269.429861111108</v>
      </c>
      <c r="Q1578" s="33">
        <v>46293</v>
      </c>
      <c r="AH1578" s="55" t="str">
        <f t="shared" si="346"/>
        <v/>
      </c>
      <c r="AI1578" s="55" t="str">
        <f t="shared" si="347"/>
        <v>FALSO</v>
      </c>
      <c r="AJ1578" s="55">
        <f t="shared" si="348"/>
        <v>0</v>
      </c>
      <c r="AK1578" s="93" t="str">
        <f t="shared" si="349"/>
        <v/>
      </c>
      <c r="AL1578" s="96" t="str">
        <f t="shared" si="350"/>
        <v/>
      </c>
      <c r="AM1578" s="93" t="str">
        <f t="shared" si="351"/>
        <v/>
      </c>
      <c r="AN1578" s="96" t="str">
        <f t="shared" si="352"/>
        <v/>
      </c>
      <c r="AO1578" s="93" t="str">
        <f t="shared" si="353"/>
        <v/>
      </c>
      <c r="AP1578" s="96" t="str">
        <f t="shared" si="354"/>
        <v/>
      </c>
      <c r="AQ1578" s="93" t="str">
        <f t="shared" si="355"/>
        <v/>
      </c>
      <c r="AR1578" s="96" t="str">
        <f t="shared" si="356"/>
        <v/>
      </c>
      <c r="AS1578" s="93" t="str">
        <f t="shared" si="357"/>
        <v/>
      </c>
      <c r="AT1578" s="96" t="str">
        <f t="shared" si="358"/>
        <v/>
      </c>
      <c r="AU1578" s="93" t="str">
        <f t="shared" si="359"/>
        <v/>
      </c>
    </row>
    <row r="1579" spans="1:47" x14ac:dyDescent="0.3">
      <c r="A1579" t="s">
        <v>84</v>
      </c>
      <c r="B1579" s="164" t="s">
        <v>4451</v>
      </c>
      <c r="C1579" t="s">
        <v>4317</v>
      </c>
      <c r="D1579" t="s">
        <v>1152</v>
      </c>
      <c r="E1579" t="s">
        <v>85</v>
      </c>
      <c r="F1579" t="s">
        <v>4050</v>
      </c>
      <c r="H1579" t="s">
        <v>2736</v>
      </c>
      <c r="L1579" t="s">
        <v>87</v>
      </c>
      <c r="P1579" s="33">
        <v>46269.429861111108</v>
      </c>
      <c r="Q1579" s="33">
        <v>46293</v>
      </c>
      <c r="AH1579" s="55" t="str">
        <f t="shared" si="346"/>
        <v/>
      </c>
      <c r="AI1579" s="55" t="str">
        <f t="shared" si="347"/>
        <v>FALSO</v>
      </c>
      <c r="AJ1579" s="55">
        <f t="shared" si="348"/>
        <v>0</v>
      </c>
      <c r="AK1579" s="93" t="str">
        <f t="shared" si="349"/>
        <v/>
      </c>
      <c r="AL1579" s="96" t="str">
        <f t="shared" si="350"/>
        <v/>
      </c>
      <c r="AM1579" s="93" t="str">
        <f t="shared" si="351"/>
        <v/>
      </c>
      <c r="AN1579" s="96" t="str">
        <f t="shared" si="352"/>
        <v/>
      </c>
      <c r="AO1579" s="93" t="str">
        <f t="shared" si="353"/>
        <v/>
      </c>
      <c r="AP1579" s="96" t="str">
        <f t="shared" si="354"/>
        <v/>
      </c>
      <c r="AQ1579" s="93" t="str">
        <f t="shared" si="355"/>
        <v/>
      </c>
      <c r="AR1579" s="96" t="str">
        <f t="shared" si="356"/>
        <v/>
      </c>
      <c r="AS1579" s="93" t="str">
        <f t="shared" si="357"/>
        <v/>
      </c>
      <c r="AT1579" s="96" t="str">
        <f t="shared" si="358"/>
        <v/>
      </c>
      <c r="AU1579" s="93" t="str">
        <f t="shared" si="359"/>
        <v/>
      </c>
    </row>
    <row r="1580" spans="1:47" x14ac:dyDescent="0.3">
      <c r="A1580" t="s">
        <v>84</v>
      </c>
      <c r="B1580" s="164" t="s">
        <v>4452</v>
      </c>
      <c r="C1580" t="s">
        <v>4317</v>
      </c>
      <c r="D1580" t="s">
        <v>1152</v>
      </c>
      <c r="E1580" t="s">
        <v>85</v>
      </c>
      <c r="F1580" t="s">
        <v>4050</v>
      </c>
      <c r="H1580" t="s">
        <v>2734</v>
      </c>
      <c r="L1580" t="s">
        <v>87</v>
      </c>
      <c r="P1580" s="33">
        <v>46269.428472222222</v>
      </c>
      <c r="Q1580" s="33">
        <v>46293</v>
      </c>
      <c r="AH1580" s="55" t="str">
        <f t="shared" si="346"/>
        <v/>
      </c>
      <c r="AI1580" s="55" t="str">
        <f t="shared" si="347"/>
        <v>FALSO</v>
      </c>
      <c r="AJ1580" s="55">
        <f t="shared" si="348"/>
        <v>0</v>
      </c>
      <c r="AK1580" s="93" t="str">
        <f t="shared" si="349"/>
        <v/>
      </c>
      <c r="AL1580" s="96" t="str">
        <f t="shared" si="350"/>
        <v/>
      </c>
      <c r="AM1580" s="93" t="str">
        <f t="shared" si="351"/>
        <v/>
      </c>
      <c r="AN1580" s="96" t="str">
        <f t="shared" si="352"/>
        <v/>
      </c>
      <c r="AO1580" s="93" t="str">
        <f t="shared" si="353"/>
        <v/>
      </c>
      <c r="AP1580" s="96" t="str">
        <f t="shared" si="354"/>
        <v/>
      </c>
      <c r="AQ1580" s="93" t="str">
        <f t="shared" si="355"/>
        <v/>
      </c>
      <c r="AR1580" s="96" t="str">
        <f t="shared" si="356"/>
        <v/>
      </c>
      <c r="AS1580" s="93" t="str">
        <f t="shared" si="357"/>
        <v/>
      </c>
      <c r="AT1580" s="96" t="str">
        <f t="shared" si="358"/>
        <v/>
      </c>
      <c r="AU1580" s="93" t="str">
        <f t="shared" si="359"/>
        <v/>
      </c>
    </row>
    <row r="1581" spans="1:47" x14ac:dyDescent="0.3">
      <c r="A1581" t="s">
        <v>84</v>
      </c>
      <c r="B1581" s="164" t="s">
        <v>4453</v>
      </c>
      <c r="C1581" t="s">
        <v>4317</v>
      </c>
      <c r="D1581" t="s">
        <v>1152</v>
      </c>
      <c r="E1581" t="s">
        <v>85</v>
      </c>
      <c r="F1581" t="s">
        <v>4050</v>
      </c>
      <c r="H1581" t="s">
        <v>2744</v>
      </c>
      <c r="L1581" t="s">
        <v>87</v>
      </c>
      <c r="P1581" s="33">
        <v>46269.427083333336</v>
      </c>
      <c r="Q1581" s="33">
        <v>46293</v>
      </c>
      <c r="AH1581" s="55" t="str">
        <f t="shared" si="346"/>
        <v/>
      </c>
      <c r="AI1581" s="55" t="str">
        <f t="shared" si="347"/>
        <v>FALSO</v>
      </c>
      <c r="AJ1581" s="55">
        <f t="shared" si="348"/>
        <v>0</v>
      </c>
      <c r="AK1581" s="93" t="str">
        <f t="shared" si="349"/>
        <v/>
      </c>
      <c r="AL1581" s="96" t="str">
        <f t="shared" si="350"/>
        <v/>
      </c>
      <c r="AM1581" s="93" t="str">
        <f t="shared" si="351"/>
        <v/>
      </c>
      <c r="AN1581" s="96" t="str">
        <f t="shared" si="352"/>
        <v/>
      </c>
      <c r="AO1581" s="93" t="str">
        <f t="shared" si="353"/>
        <v/>
      </c>
      <c r="AP1581" s="96" t="str">
        <f t="shared" si="354"/>
        <v/>
      </c>
      <c r="AQ1581" s="93" t="str">
        <f t="shared" si="355"/>
        <v/>
      </c>
      <c r="AR1581" s="96" t="str">
        <f t="shared" si="356"/>
        <v/>
      </c>
      <c r="AS1581" s="93" t="str">
        <f t="shared" si="357"/>
        <v/>
      </c>
      <c r="AT1581" s="96" t="str">
        <f t="shared" si="358"/>
        <v/>
      </c>
      <c r="AU1581" s="93" t="str">
        <f t="shared" si="359"/>
        <v/>
      </c>
    </row>
    <row r="1582" spans="1:47" x14ac:dyDescent="0.3">
      <c r="A1582" t="s">
        <v>84</v>
      </c>
      <c r="B1582" s="164" t="s">
        <v>4454</v>
      </c>
      <c r="C1582" t="s">
        <v>4317</v>
      </c>
      <c r="D1582" t="s">
        <v>1152</v>
      </c>
      <c r="E1582" t="s">
        <v>85</v>
      </c>
      <c r="F1582" t="s">
        <v>4050</v>
      </c>
      <c r="H1582" t="s">
        <v>2785</v>
      </c>
      <c r="L1582" t="s">
        <v>87</v>
      </c>
      <c r="P1582" s="33">
        <v>46269.426388888889</v>
      </c>
      <c r="Q1582" s="33">
        <v>46293</v>
      </c>
      <c r="AH1582" s="55" t="str">
        <f t="shared" si="346"/>
        <v/>
      </c>
      <c r="AI1582" s="55" t="str">
        <f t="shared" si="347"/>
        <v>FALSO</v>
      </c>
      <c r="AJ1582" s="55">
        <f t="shared" si="348"/>
        <v>0</v>
      </c>
      <c r="AK1582" s="93" t="str">
        <f t="shared" si="349"/>
        <v/>
      </c>
      <c r="AL1582" s="96" t="str">
        <f t="shared" si="350"/>
        <v/>
      </c>
      <c r="AM1582" s="93" t="str">
        <f t="shared" si="351"/>
        <v/>
      </c>
      <c r="AN1582" s="96" t="str">
        <f t="shared" si="352"/>
        <v/>
      </c>
      <c r="AO1582" s="93" t="str">
        <f t="shared" si="353"/>
        <v/>
      </c>
      <c r="AP1582" s="96" t="str">
        <f t="shared" si="354"/>
        <v/>
      </c>
      <c r="AQ1582" s="93" t="str">
        <f t="shared" si="355"/>
        <v/>
      </c>
      <c r="AR1582" s="96" t="str">
        <f t="shared" si="356"/>
        <v/>
      </c>
      <c r="AS1582" s="93" t="str">
        <f t="shared" si="357"/>
        <v/>
      </c>
      <c r="AT1582" s="96" t="str">
        <f t="shared" si="358"/>
        <v/>
      </c>
      <c r="AU1582" s="93" t="str">
        <f t="shared" si="359"/>
        <v/>
      </c>
    </row>
    <row r="1583" spans="1:47" x14ac:dyDescent="0.3">
      <c r="A1583" t="s">
        <v>84</v>
      </c>
      <c r="B1583" s="164" t="s">
        <v>4455</v>
      </c>
      <c r="C1583" t="s">
        <v>4317</v>
      </c>
      <c r="D1583" t="s">
        <v>1152</v>
      </c>
      <c r="E1583" t="s">
        <v>85</v>
      </c>
      <c r="F1583" t="s">
        <v>4050</v>
      </c>
      <c r="H1583" t="s">
        <v>2775</v>
      </c>
      <c r="L1583" t="s">
        <v>87</v>
      </c>
      <c r="P1583" s="33">
        <v>46269.426388888889</v>
      </c>
      <c r="Q1583" s="33">
        <v>46293</v>
      </c>
      <c r="AH1583" s="55" t="str">
        <f t="shared" si="346"/>
        <v/>
      </c>
      <c r="AI1583" s="55" t="str">
        <f t="shared" si="347"/>
        <v>FALSO</v>
      </c>
      <c r="AJ1583" s="55">
        <f t="shared" si="348"/>
        <v>0</v>
      </c>
      <c r="AK1583" s="93" t="str">
        <f t="shared" si="349"/>
        <v/>
      </c>
      <c r="AL1583" s="96" t="str">
        <f t="shared" si="350"/>
        <v/>
      </c>
      <c r="AM1583" s="93" t="str">
        <f t="shared" si="351"/>
        <v/>
      </c>
      <c r="AN1583" s="96" t="str">
        <f t="shared" si="352"/>
        <v/>
      </c>
      <c r="AO1583" s="93" t="str">
        <f t="shared" si="353"/>
        <v/>
      </c>
      <c r="AP1583" s="96" t="str">
        <f t="shared" si="354"/>
        <v/>
      </c>
      <c r="AQ1583" s="93" t="str">
        <f t="shared" si="355"/>
        <v/>
      </c>
      <c r="AR1583" s="96" t="str">
        <f t="shared" si="356"/>
        <v/>
      </c>
      <c r="AS1583" s="93" t="str">
        <f t="shared" si="357"/>
        <v/>
      </c>
      <c r="AT1583" s="96" t="str">
        <f t="shared" si="358"/>
        <v/>
      </c>
      <c r="AU1583" s="93" t="str">
        <f t="shared" si="359"/>
        <v/>
      </c>
    </row>
    <row r="1584" spans="1:47" x14ac:dyDescent="0.3">
      <c r="A1584" t="s">
        <v>84</v>
      </c>
      <c r="B1584" s="164" t="s">
        <v>4456</v>
      </c>
      <c r="C1584" t="s">
        <v>4317</v>
      </c>
      <c r="D1584" t="s">
        <v>1152</v>
      </c>
      <c r="E1584" t="s">
        <v>85</v>
      </c>
      <c r="F1584" t="s">
        <v>4050</v>
      </c>
      <c r="H1584" t="s">
        <v>2773</v>
      </c>
      <c r="L1584" t="s">
        <v>87</v>
      </c>
      <c r="P1584" s="33">
        <v>46269.426388888889</v>
      </c>
      <c r="Q1584" s="33">
        <v>46293</v>
      </c>
      <c r="AH1584" s="55" t="str">
        <f t="shared" si="346"/>
        <v/>
      </c>
      <c r="AI1584" s="55" t="str">
        <f t="shared" si="347"/>
        <v>FALSO</v>
      </c>
      <c r="AJ1584" s="55">
        <f t="shared" si="348"/>
        <v>0</v>
      </c>
      <c r="AK1584" s="93" t="str">
        <f t="shared" si="349"/>
        <v/>
      </c>
      <c r="AL1584" s="96" t="str">
        <f t="shared" si="350"/>
        <v/>
      </c>
      <c r="AM1584" s="93" t="str">
        <f t="shared" si="351"/>
        <v/>
      </c>
      <c r="AN1584" s="96" t="str">
        <f t="shared" si="352"/>
        <v/>
      </c>
      <c r="AO1584" s="93" t="str">
        <f t="shared" si="353"/>
        <v/>
      </c>
      <c r="AP1584" s="96" t="str">
        <f t="shared" si="354"/>
        <v/>
      </c>
      <c r="AQ1584" s="93" t="str">
        <f t="shared" si="355"/>
        <v/>
      </c>
      <c r="AR1584" s="96" t="str">
        <f t="shared" si="356"/>
        <v/>
      </c>
      <c r="AS1584" s="93" t="str">
        <f t="shared" si="357"/>
        <v/>
      </c>
      <c r="AT1584" s="96" t="str">
        <f t="shared" si="358"/>
        <v/>
      </c>
      <c r="AU1584" s="93" t="str">
        <f t="shared" si="359"/>
        <v/>
      </c>
    </row>
    <row r="1585" spans="1:47" x14ac:dyDescent="0.3">
      <c r="A1585" t="s">
        <v>84</v>
      </c>
      <c r="B1585" s="164" t="s">
        <v>4457</v>
      </c>
      <c r="C1585" t="s">
        <v>4317</v>
      </c>
      <c r="D1585" t="s">
        <v>1152</v>
      </c>
      <c r="E1585" t="s">
        <v>85</v>
      </c>
      <c r="F1585" t="s">
        <v>4050</v>
      </c>
      <c r="H1585" t="s">
        <v>2763</v>
      </c>
      <c r="L1585" t="s">
        <v>87</v>
      </c>
      <c r="P1585" s="33">
        <v>46269.426388888889</v>
      </c>
      <c r="Q1585" s="33">
        <v>46293</v>
      </c>
      <c r="AH1585" s="55" t="str">
        <f t="shared" si="346"/>
        <v/>
      </c>
      <c r="AI1585" s="55" t="str">
        <f t="shared" si="347"/>
        <v>FALSO</v>
      </c>
      <c r="AJ1585" s="55">
        <f t="shared" si="348"/>
        <v>0</v>
      </c>
      <c r="AK1585" s="93" t="str">
        <f t="shared" si="349"/>
        <v/>
      </c>
      <c r="AL1585" s="96" t="str">
        <f t="shared" si="350"/>
        <v/>
      </c>
      <c r="AM1585" s="93" t="str">
        <f t="shared" si="351"/>
        <v/>
      </c>
      <c r="AN1585" s="96" t="str">
        <f t="shared" si="352"/>
        <v/>
      </c>
      <c r="AO1585" s="93" t="str">
        <f t="shared" si="353"/>
        <v/>
      </c>
      <c r="AP1585" s="96" t="str">
        <f t="shared" si="354"/>
        <v/>
      </c>
      <c r="AQ1585" s="93" t="str">
        <f t="shared" si="355"/>
        <v/>
      </c>
      <c r="AR1585" s="96" t="str">
        <f t="shared" si="356"/>
        <v/>
      </c>
      <c r="AS1585" s="93" t="str">
        <f t="shared" si="357"/>
        <v/>
      </c>
      <c r="AT1585" s="96" t="str">
        <f t="shared" si="358"/>
        <v/>
      </c>
      <c r="AU1585" s="93" t="str">
        <f t="shared" si="359"/>
        <v/>
      </c>
    </row>
    <row r="1586" spans="1:47" x14ac:dyDescent="0.3">
      <c r="A1586" t="s">
        <v>84</v>
      </c>
      <c r="B1586" s="164" t="s">
        <v>4458</v>
      </c>
      <c r="C1586" t="s">
        <v>4317</v>
      </c>
      <c r="D1586" t="s">
        <v>1152</v>
      </c>
      <c r="E1586" t="s">
        <v>85</v>
      </c>
      <c r="F1586" t="s">
        <v>4050</v>
      </c>
      <c r="H1586" t="s">
        <v>2761</v>
      </c>
      <c r="L1586" t="s">
        <v>87</v>
      </c>
      <c r="P1586" s="33">
        <v>46269.425694444442</v>
      </c>
      <c r="Q1586" s="33">
        <v>46293</v>
      </c>
      <c r="AH1586" s="55" t="str">
        <f t="shared" si="346"/>
        <v/>
      </c>
      <c r="AI1586" s="55" t="str">
        <f t="shared" si="347"/>
        <v>FALSO</v>
      </c>
      <c r="AJ1586" s="55">
        <f t="shared" si="348"/>
        <v>0</v>
      </c>
      <c r="AK1586" s="93" t="str">
        <f t="shared" si="349"/>
        <v/>
      </c>
      <c r="AL1586" s="96" t="str">
        <f t="shared" si="350"/>
        <v/>
      </c>
      <c r="AM1586" s="93" t="str">
        <f t="shared" si="351"/>
        <v/>
      </c>
      <c r="AN1586" s="96" t="str">
        <f t="shared" si="352"/>
        <v/>
      </c>
      <c r="AO1586" s="93" t="str">
        <f t="shared" si="353"/>
        <v/>
      </c>
      <c r="AP1586" s="96" t="str">
        <f t="shared" si="354"/>
        <v/>
      </c>
      <c r="AQ1586" s="93" t="str">
        <f t="shared" si="355"/>
        <v/>
      </c>
      <c r="AR1586" s="96" t="str">
        <f t="shared" si="356"/>
        <v/>
      </c>
      <c r="AS1586" s="93" t="str">
        <f t="shared" si="357"/>
        <v/>
      </c>
      <c r="AT1586" s="96" t="str">
        <f t="shared" si="358"/>
        <v/>
      </c>
      <c r="AU1586" s="93" t="str">
        <f t="shared" si="359"/>
        <v/>
      </c>
    </row>
    <row r="1587" spans="1:47" x14ac:dyDescent="0.3">
      <c r="A1587" t="s">
        <v>84</v>
      </c>
      <c r="B1587" s="164" t="s">
        <v>4459</v>
      </c>
      <c r="C1587" t="s">
        <v>4311</v>
      </c>
      <c r="D1587" t="s">
        <v>1152</v>
      </c>
      <c r="E1587" t="s">
        <v>90</v>
      </c>
      <c r="F1587" t="s">
        <v>4063</v>
      </c>
      <c r="H1587" t="s">
        <v>2755</v>
      </c>
      <c r="L1587" t="s">
        <v>91</v>
      </c>
      <c r="O1587" t="s">
        <v>135</v>
      </c>
      <c r="P1587" s="33">
        <v>46269.425694444442</v>
      </c>
      <c r="Q1587" s="33">
        <v>46265</v>
      </c>
      <c r="R1587" s="33">
        <v>46273</v>
      </c>
      <c r="AH1587" s="55" t="str">
        <f t="shared" si="346"/>
        <v/>
      </c>
      <c r="AI1587" s="55" t="str">
        <f t="shared" si="347"/>
        <v>FALSO</v>
      </c>
      <c r="AJ1587" s="55">
        <f t="shared" si="348"/>
        <v>0</v>
      </c>
      <c r="AK1587" s="93" t="str">
        <f t="shared" si="349"/>
        <v/>
      </c>
      <c r="AL1587" s="96" t="str">
        <f t="shared" si="350"/>
        <v/>
      </c>
      <c r="AM1587" s="93" t="str">
        <f t="shared" si="351"/>
        <v/>
      </c>
      <c r="AN1587" s="96" t="str">
        <f t="shared" si="352"/>
        <v/>
      </c>
      <c r="AO1587" s="93" t="str">
        <f t="shared" si="353"/>
        <v/>
      </c>
      <c r="AP1587" s="96" t="str">
        <f t="shared" si="354"/>
        <v/>
      </c>
      <c r="AQ1587" s="93" t="str">
        <f t="shared" si="355"/>
        <v/>
      </c>
      <c r="AR1587" s="96" t="str">
        <f t="shared" si="356"/>
        <v/>
      </c>
      <c r="AS1587" s="93" t="str">
        <f t="shared" si="357"/>
        <v/>
      </c>
      <c r="AT1587" s="96" t="str">
        <f t="shared" si="358"/>
        <v/>
      </c>
      <c r="AU1587" s="93" t="str">
        <f t="shared" si="359"/>
        <v/>
      </c>
    </row>
    <row r="1588" spans="1:47" x14ac:dyDescent="0.3">
      <c r="A1588" t="s">
        <v>84</v>
      </c>
      <c r="B1588" s="164" t="s">
        <v>4460</v>
      </c>
      <c r="C1588" t="s">
        <v>4308</v>
      </c>
      <c r="D1588" t="s">
        <v>1152</v>
      </c>
      <c r="E1588" t="s">
        <v>90</v>
      </c>
      <c r="F1588" t="s">
        <v>4063</v>
      </c>
      <c r="H1588" t="s">
        <v>3368</v>
      </c>
      <c r="L1588" t="s">
        <v>91</v>
      </c>
      <c r="O1588" t="s">
        <v>94</v>
      </c>
      <c r="P1588" s="33">
        <v>46269.397222222222</v>
      </c>
      <c r="Q1588" s="33">
        <v>46265</v>
      </c>
      <c r="R1588" s="33">
        <v>46282</v>
      </c>
      <c r="S1588" s="33">
        <v>46283</v>
      </c>
      <c r="AH1588" s="55" t="str">
        <f t="shared" si="346"/>
        <v/>
      </c>
      <c r="AI1588" s="55" t="str">
        <f t="shared" si="347"/>
        <v>FALSO</v>
      </c>
      <c r="AJ1588" s="55">
        <f t="shared" si="348"/>
        <v>0</v>
      </c>
      <c r="AK1588" s="93" t="str">
        <f t="shared" si="349"/>
        <v/>
      </c>
      <c r="AL1588" s="96" t="str">
        <f t="shared" si="350"/>
        <v/>
      </c>
      <c r="AM1588" s="93" t="str">
        <f t="shared" si="351"/>
        <v/>
      </c>
      <c r="AN1588" s="96" t="str">
        <f t="shared" si="352"/>
        <v/>
      </c>
      <c r="AO1588" s="93" t="str">
        <f t="shared" si="353"/>
        <v/>
      </c>
      <c r="AP1588" s="96" t="str">
        <f t="shared" si="354"/>
        <v/>
      </c>
      <c r="AQ1588" s="93" t="str">
        <f t="shared" si="355"/>
        <v/>
      </c>
      <c r="AR1588" s="96" t="str">
        <f t="shared" si="356"/>
        <v/>
      </c>
      <c r="AS1588" s="93" t="str">
        <f t="shared" si="357"/>
        <v/>
      </c>
      <c r="AT1588" s="96" t="str">
        <f t="shared" si="358"/>
        <v/>
      </c>
      <c r="AU1588" s="93" t="str">
        <f t="shared" si="359"/>
        <v/>
      </c>
    </row>
    <row r="1589" spans="1:47" x14ac:dyDescent="0.3">
      <c r="A1589" t="s">
        <v>84</v>
      </c>
      <c r="B1589" s="164" t="s">
        <v>4461</v>
      </c>
      <c r="C1589" t="s">
        <v>4317</v>
      </c>
      <c r="D1589" t="s">
        <v>1152</v>
      </c>
      <c r="E1589" t="s">
        <v>85</v>
      </c>
      <c r="F1589" t="s">
        <v>4050</v>
      </c>
      <c r="H1589" t="s">
        <v>4462</v>
      </c>
      <c r="L1589" t="s">
        <v>87</v>
      </c>
      <c r="P1589" s="33">
        <v>46269.393055555556</v>
      </c>
      <c r="Q1589" s="33">
        <v>46293</v>
      </c>
      <c r="AH1589" s="55" t="str">
        <f t="shared" si="346"/>
        <v/>
      </c>
      <c r="AI1589" s="55" t="str">
        <f t="shared" si="347"/>
        <v>FALSO</v>
      </c>
      <c r="AJ1589" s="55">
        <f t="shared" si="348"/>
        <v>0</v>
      </c>
      <c r="AK1589" s="93" t="str">
        <f t="shared" si="349"/>
        <v/>
      </c>
      <c r="AL1589" s="96" t="str">
        <f t="shared" si="350"/>
        <v/>
      </c>
      <c r="AM1589" s="93" t="str">
        <f t="shared" si="351"/>
        <v/>
      </c>
      <c r="AN1589" s="96" t="str">
        <f t="shared" si="352"/>
        <v/>
      </c>
      <c r="AO1589" s="93" t="str">
        <f t="shared" si="353"/>
        <v/>
      </c>
      <c r="AP1589" s="96" t="str">
        <f t="shared" si="354"/>
        <v/>
      </c>
      <c r="AQ1589" s="93" t="str">
        <f t="shared" si="355"/>
        <v/>
      </c>
      <c r="AR1589" s="96" t="str">
        <f t="shared" si="356"/>
        <v/>
      </c>
      <c r="AS1589" s="93" t="str">
        <f t="shared" si="357"/>
        <v/>
      </c>
      <c r="AT1589" s="96" t="str">
        <f t="shared" si="358"/>
        <v/>
      </c>
      <c r="AU1589" s="93" t="str">
        <f t="shared" si="359"/>
        <v/>
      </c>
    </row>
    <row r="1590" spans="1:47" x14ac:dyDescent="0.3">
      <c r="A1590" t="s">
        <v>84</v>
      </c>
      <c r="B1590" s="164" t="s">
        <v>4463</v>
      </c>
      <c r="C1590" t="s">
        <v>4317</v>
      </c>
      <c r="D1590" t="s">
        <v>1152</v>
      </c>
      <c r="E1590" t="s">
        <v>90</v>
      </c>
      <c r="F1590" t="s">
        <v>4050</v>
      </c>
      <c r="H1590" t="s">
        <v>4464</v>
      </c>
      <c r="L1590" t="s">
        <v>91</v>
      </c>
      <c r="O1590" t="s">
        <v>94</v>
      </c>
      <c r="P1590" s="33">
        <v>46269.38958333333</v>
      </c>
      <c r="Q1590" s="33">
        <v>46293</v>
      </c>
      <c r="R1590" s="33">
        <v>46279</v>
      </c>
      <c r="S1590" s="33">
        <v>46279</v>
      </c>
      <c r="AH1590" s="55" t="str">
        <f t="shared" si="346"/>
        <v/>
      </c>
      <c r="AI1590" s="55" t="str">
        <f t="shared" si="347"/>
        <v>FALSO</v>
      </c>
      <c r="AJ1590" s="55">
        <f t="shared" si="348"/>
        <v>0</v>
      </c>
      <c r="AK1590" s="93" t="str">
        <f t="shared" si="349"/>
        <v/>
      </c>
      <c r="AL1590" s="96" t="str">
        <f t="shared" si="350"/>
        <v/>
      </c>
      <c r="AM1590" s="93" t="str">
        <f t="shared" si="351"/>
        <v/>
      </c>
      <c r="AN1590" s="96" t="str">
        <f t="shared" si="352"/>
        <v/>
      </c>
      <c r="AO1590" s="93" t="str">
        <f t="shared" si="353"/>
        <v/>
      </c>
      <c r="AP1590" s="96" t="str">
        <f t="shared" si="354"/>
        <v/>
      </c>
      <c r="AQ1590" s="93" t="str">
        <f t="shared" si="355"/>
        <v/>
      </c>
      <c r="AR1590" s="96" t="str">
        <f t="shared" si="356"/>
        <v/>
      </c>
      <c r="AS1590" s="93" t="str">
        <f t="shared" si="357"/>
        <v/>
      </c>
      <c r="AT1590" s="96" t="str">
        <f t="shared" si="358"/>
        <v/>
      </c>
      <c r="AU1590" s="93" t="str">
        <f t="shared" si="359"/>
        <v/>
      </c>
    </row>
    <row r="1591" spans="1:47" x14ac:dyDescent="0.3">
      <c r="A1591" t="s">
        <v>84</v>
      </c>
      <c r="B1591" s="164" t="s">
        <v>4465</v>
      </c>
      <c r="C1591" t="s">
        <v>4317</v>
      </c>
      <c r="D1591" t="s">
        <v>1152</v>
      </c>
      <c r="E1591" t="s">
        <v>85</v>
      </c>
      <c r="F1591" t="s">
        <v>4050</v>
      </c>
      <c r="H1591" t="s">
        <v>4466</v>
      </c>
      <c r="L1591" t="s">
        <v>87</v>
      </c>
      <c r="P1591" s="33">
        <v>46268.729166666664</v>
      </c>
      <c r="Q1591" s="33">
        <v>46293</v>
      </c>
      <c r="AH1591" s="55" t="str">
        <f t="shared" si="346"/>
        <v/>
      </c>
      <c r="AI1591" s="55" t="str">
        <f t="shared" si="347"/>
        <v>FALSO</v>
      </c>
      <c r="AJ1591" s="55">
        <f t="shared" si="348"/>
        <v>0</v>
      </c>
      <c r="AK1591" s="93" t="str">
        <f t="shared" si="349"/>
        <v/>
      </c>
      <c r="AL1591" s="96" t="str">
        <f t="shared" si="350"/>
        <v/>
      </c>
      <c r="AM1591" s="93" t="str">
        <f t="shared" si="351"/>
        <v/>
      </c>
      <c r="AN1591" s="96" t="str">
        <f t="shared" si="352"/>
        <v/>
      </c>
      <c r="AO1591" s="93" t="str">
        <f t="shared" si="353"/>
        <v/>
      </c>
      <c r="AP1591" s="96" t="str">
        <f t="shared" si="354"/>
        <v/>
      </c>
      <c r="AQ1591" s="93" t="str">
        <f t="shared" si="355"/>
        <v/>
      </c>
      <c r="AR1591" s="96" t="str">
        <f t="shared" si="356"/>
        <v/>
      </c>
      <c r="AS1591" s="93" t="str">
        <f t="shared" si="357"/>
        <v/>
      </c>
      <c r="AT1591" s="96" t="str">
        <f t="shared" si="358"/>
        <v/>
      </c>
      <c r="AU1591" s="93" t="str">
        <f t="shared" si="359"/>
        <v/>
      </c>
    </row>
    <row r="1592" spans="1:47" x14ac:dyDescent="0.3">
      <c r="A1592" t="s">
        <v>84</v>
      </c>
      <c r="B1592" s="164" t="s">
        <v>4467</v>
      </c>
      <c r="C1592" t="s">
        <v>4317</v>
      </c>
      <c r="D1592" t="s">
        <v>1152</v>
      </c>
      <c r="E1592" t="s">
        <v>85</v>
      </c>
      <c r="F1592" t="s">
        <v>4050</v>
      </c>
      <c r="H1592" t="s">
        <v>4468</v>
      </c>
      <c r="L1592" t="s">
        <v>87</v>
      </c>
      <c r="P1592" s="33">
        <v>46268.688888888886</v>
      </c>
      <c r="Q1592" s="33">
        <v>46293</v>
      </c>
      <c r="AH1592" s="55" t="str">
        <f t="shared" si="346"/>
        <v/>
      </c>
      <c r="AI1592" s="55" t="str">
        <f t="shared" si="347"/>
        <v>FALSO</v>
      </c>
      <c r="AJ1592" s="55">
        <f t="shared" si="348"/>
        <v>0</v>
      </c>
      <c r="AK1592" s="93" t="str">
        <f t="shared" si="349"/>
        <v/>
      </c>
      <c r="AL1592" s="96" t="str">
        <f t="shared" si="350"/>
        <v/>
      </c>
      <c r="AM1592" s="93" t="str">
        <f t="shared" si="351"/>
        <v/>
      </c>
      <c r="AN1592" s="96" t="str">
        <f t="shared" si="352"/>
        <v/>
      </c>
      <c r="AO1592" s="93" t="str">
        <f t="shared" si="353"/>
        <v/>
      </c>
      <c r="AP1592" s="96" t="str">
        <f t="shared" si="354"/>
        <v/>
      </c>
      <c r="AQ1592" s="93" t="str">
        <f t="shared" si="355"/>
        <v/>
      </c>
      <c r="AR1592" s="96" t="str">
        <f t="shared" si="356"/>
        <v/>
      </c>
      <c r="AS1592" s="93" t="str">
        <f t="shared" si="357"/>
        <v/>
      </c>
      <c r="AT1592" s="96" t="str">
        <f t="shared" si="358"/>
        <v/>
      </c>
      <c r="AU1592" s="93" t="str">
        <f t="shared" si="359"/>
        <v/>
      </c>
    </row>
    <row r="1593" spans="1:47" x14ac:dyDescent="0.3">
      <c r="A1593" t="s">
        <v>84</v>
      </c>
      <c r="B1593" s="164" t="s">
        <v>4469</v>
      </c>
      <c r="C1593" t="s">
        <v>4311</v>
      </c>
      <c r="D1593" t="s">
        <v>1152</v>
      </c>
      <c r="E1593" t="s">
        <v>90</v>
      </c>
      <c r="F1593" t="s">
        <v>4063</v>
      </c>
      <c r="H1593" t="s">
        <v>4470</v>
      </c>
      <c r="L1593" t="s">
        <v>91</v>
      </c>
      <c r="O1593" t="s">
        <v>135</v>
      </c>
      <c r="P1593" s="33">
        <v>46268.6875</v>
      </c>
      <c r="Q1593" s="33">
        <v>46265</v>
      </c>
      <c r="R1593" s="33">
        <v>46268</v>
      </c>
      <c r="AH1593" s="55" t="str">
        <f t="shared" si="346"/>
        <v/>
      </c>
      <c r="AI1593" s="55" t="str">
        <f t="shared" si="347"/>
        <v>FALSO</v>
      </c>
      <c r="AJ1593" s="55">
        <f t="shared" si="348"/>
        <v>0</v>
      </c>
      <c r="AK1593" s="93" t="str">
        <f t="shared" si="349"/>
        <v/>
      </c>
      <c r="AL1593" s="96" t="str">
        <f t="shared" si="350"/>
        <v/>
      </c>
      <c r="AM1593" s="93" t="str">
        <f t="shared" si="351"/>
        <v/>
      </c>
      <c r="AN1593" s="96" t="str">
        <f t="shared" si="352"/>
        <v/>
      </c>
      <c r="AO1593" s="93" t="str">
        <f t="shared" si="353"/>
        <v/>
      </c>
      <c r="AP1593" s="96" t="str">
        <f t="shared" si="354"/>
        <v/>
      </c>
      <c r="AQ1593" s="93" t="str">
        <f t="shared" si="355"/>
        <v/>
      </c>
      <c r="AR1593" s="96" t="str">
        <f t="shared" si="356"/>
        <v/>
      </c>
      <c r="AS1593" s="93" t="str">
        <f t="shared" si="357"/>
        <v/>
      </c>
      <c r="AT1593" s="96" t="str">
        <f t="shared" si="358"/>
        <v/>
      </c>
      <c r="AU1593" s="93" t="str">
        <f t="shared" si="359"/>
        <v/>
      </c>
    </row>
    <row r="1594" spans="1:47" x14ac:dyDescent="0.3">
      <c r="A1594" t="s">
        <v>84</v>
      </c>
      <c r="B1594" s="164" t="s">
        <v>4471</v>
      </c>
      <c r="C1594" t="s">
        <v>4317</v>
      </c>
      <c r="D1594" t="s">
        <v>1152</v>
      </c>
      <c r="E1594" t="s">
        <v>85</v>
      </c>
      <c r="F1594" t="s">
        <v>4050</v>
      </c>
      <c r="H1594" t="s">
        <v>4472</v>
      </c>
      <c r="L1594" t="s">
        <v>87</v>
      </c>
      <c r="P1594" s="33">
        <v>46268.663888888892</v>
      </c>
      <c r="Q1594" s="33">
        <v>46293</v>
      </c>
      <c r="AH1594" s="55" t="str">
        <f t="shared" si="346"/>
        <v/>
      </c>
      <c r="AI1594" s="55" t="str">
        <f t="shared" si="347"/>
        <v>FALSO</v>
      </c>
      <c r="AJ1594" s="55">
        <f t="shared" si="348"/>
        <v>0</v>
      </c>
      <c r="AK1594" s="93" t="str">
        <f t="shared" si="349"/>
        <v/>
      </c>
      <c r="AL1594" s="96" t="str">
        <f t="shared" si="350"/>
        <v/>
      </c>
      <c r="AM1594" s="93" t="str">
        <f t="shared" si="351"/>
        <v/>
      </c>
      <c r="AN1594" s="96" t="str">
        <f t="shared" si="352"/>
        <v/>
      </c>
      <c r="AO1594" s="93" t="str">
        <f t="shared" si="353"/>
        <v/>
      </c>
      <c r="AP1594" s="96" t="str">
        <f t="shared" si="354"/>
        <v/>
      </c>
      <c r="AQ1594" s="93" t="str">
        <f t="shared" si="355"/>
        <v/>
      </c>
      <c r="AR1594" s="96" t="str">
        <f t="shared" si="356"/>
        <v/>
      </c>
      <c r="AS1594" s="93" t="str">
        <f t="shared" si="357"/>
        <v/>
      </c>
      <c r="AT1594" s="96" t="str">
        <f t="shared" si="358"/>
        <v/>
      </c>
      <c r="AU1594" s="93" t="str">
        <f t="shared" si="359"/>
        <v/>
      </c>
    </row>
    <row r="1595" spans="1:47" x14ac:dyDescent="0.3">
      <c r="A1595" t="s">
        <v>84</v>
      </c>
      <c r="B1595" s="164" t="s">
        <v>4473</v>
      </c>
      <c r="C1595" t="s">
        <v>4308</v>
      </c>
      <c r="D1595" t="s">
        <v>1152</v>
      </c>
      <c r="E1595" t="s">
        <v>90</v>
      </c>
      <c r="F1595" t="s">
        <v>4063</v>
      </c>
      <c r="H1595" t="s">
        <v>4474</v>
      </c>
      <c r="L1595" t="s">
        <v>91</v>
      </c>
      <c r="O1595" t="s">
        <v>94</v>
      </c>
      <c r="P1595" s="33">
        <v>46268.511111111111</v>
      </c>
      <c r="Q1595" s="33">
        <v>46265</v>
      </c>
      <c r="R1595" s="33">
        <v>46273</v>
      </c>
      <c r="S1595" s="33">
        <v>46273</v>
      </c>
      <c r="AH1595" s="55" t="str">
        <f t="shared" si="346"/>
        <v/>
      </c>
      <c r="AI1595" s="55" t="str">
        <f t="shared" si="347"/>
        <v>FALSO</v>
      </c>
      <c r="AJ1595" s="55">
        <f t="shared" si="348"/>
        <v>0</v>
      </c>
      <c r="AK1595" s="93" t="str">
        <f t="shared" si="349"/>
        <v/>
      </c>
      <c r="AL1595" s="96" t="str">
        <f t="shared" si="350"/>
        <v/>
      </c>
      <c r="AM1595" s="93" t="str">
        <f t="shared" si="351"/>
        <v/>
      </c>
      <c r="AN1595" s="96" t="str">
        <f t="shared" si="352"/>
        <v/>
      </c>
      <c r="AO1595" s="93" t="str">
        <f t="shared" si="353"/>
        <v/>
      </c>
      <c r="AP1595" s="96" t="str">
        <f t="shared" si="354"/>
        <v/>
      </c>
      <c r="AQ1595" s="93" t="str">
        <f t="shared" si="355"/>
        <v/>
      </c>
      <c r="AR1595" s="96" t="str">
        <f t="shared" si="356"/>
        <v/>
      </c>
      <c r="AS1595" s="93" t="str">
        <f t="shared" si="357"/>
        <v/>
      </c>
      <c r="AT1595" s="96" t="str">
        <f t="shared" si="358"/>
        <v/>
      </c>
      <c r="AU1595" s="93" t="str">
        <f t="shared" si="359"/>
        <v/>
      </c>
    </row>
    <row r="1596" spans="1:47" x14ac:dyDescent="0.3">
      <c r="A1596" t="s">
        <v>106</v>
      </c>
      <c r="B1596" s="164" t="s">
        <v>4475</v>
      </c>
      <c r="C1596" t="s">
        <v>4311</v>
      </c>
      <c r="D1596" t="s">
        <v>1152</v>
      </c>
      <c r="E1596" t="s">
        <v>90</v>
      </c>
      <c r="F1596" t="s">
        <v>4063</v>
      </c>
      <c r="H1596" t="s">
        <v>4476</v>
      </c>
      <c r="L1596" t="s">
        <v>91</v>
      </c>
      <c r="M1596" s="164" t="s">
        <v>4477</v>
      </c>
      <c r="N1596" t="s">
        <v>99</v>
      </c>
      <c r="O1596" t="s">
        <v>94</v>
      </c>
      <c r="P1596" s="33">
        <v>46268.499305555553</v>
      </c>
      <c r="Q1596" s="33">
        <v>46265</v>
      </c>
      <c r="R1596" s="33">
        <v>46268</v>
      </c>
      <c r="S1596" s="33">
        <v>46268</v>
      </c>
      <c r="T1596" s="33">
        <v>46268</v>
      </c>
      <c r="U1596" s="33">
        <v>46276</v>
      </c>
      <c r="V1596" s="33">
        <v>46276</v>
      </c>
      <c r="Y1596">
        <v>1</v>
      </c>
      <c r="Z1596">
        <v>6</v>
      </c>
      <c r="AB1596">
        <v>6</v>
      </c>
      <c r="AH1596" s="55" t="str">
        <f t="shared" si="346"/>
        <v/>
      </c>
      <c r="AI1596" s="55" t="str">
        <f t="shared" si="347"/>
        <v>FALSO</v>
      </c>
      <c r="AJ1596" s="55">
        <f t="shared" si="348"/>
        <v>0</v>
      </c>
      <c r="AK1596" s="93">
        <f t="shared" si="349"/>
        <v>-5</v>
      </c>
      <c r="AL1596" s="96" t="str">
        <f t="shared" si="350"/>
        <v/>
      </c>
      <c r="AM1596" s="93">
        <f t="shared" si="351"/>
        <v>1</v>
      </c>
      <c r="AN1596" s="96" t="b">
        <f t="shared" si="352"/>
        <v>1</v>
      </c>
      <c r="AO1596" s="93">
        <f t="shared" si="353"/>
        <v>6</v>
      </c>
      <c r="AP1596" s="96" t="b">
        <f t="shared" si="354"/>
        <v>1</v>
      </c>
      <c r="AQ1596" s="93" t="str">
        <f t="shared" si="355"/>
        <v/>
      </c>
      <c r="AR1596" s="96" t="str">
        <f t="shared" si="356"/>
        <v/>
      </c>
      <c r="AS1596" s="93">
        <f t="shared" si="357"/>
        <v>6</v>
      </c>
      <c r="AT1596" s="96" t="b">
        <f t="shared" si="358"/>
        <v>1</v>
      </c>
      <c r="AU1596" s="93" t="str">
        <f t="shared" si="359"/>
        <v>ARTPT-710</v>
      </c>
    </row>
    <row r="1597" spans="1:47" x14ac:dyDescent="0.3">
      <c r="A1597" t="s">
        <v>84</v>
      </c>
      <c r="B1597" s="164" t="s">
        <v>4478</v>
      </c>
      <c r="C1597" t="s">
        <v>4311</v>
      </c>
      <c r="D1597" t="s">
        <v>1152</v>
      </c>
      <c r="E1597" t="s">
        <v>90</v>
      </c>
      <c r="F1597" t="s">
        <v>4063</v>
      </c>
      <c r="H1597" t="s">
        <v>4479</v>
      </c>
      <c r="J1597">
        <v>21600</v>
      </c>
      <c r="L1597" t="s">
        <v>91</v>
      </c>
      <c r="O1597" t="s">
        <v>135</v>
      </c>
      <c r="P1597" s="33">
        <v>46268.456944444442</v>
      </c>
      <c r="Q1597" s="33">
        <v>46265</v>
      </c>
      <c r="R1597" s="33">
        <v>46269</v>
      </c>
      <c r="AH1597" s="55">
        <f t="shared" si="346"/>
        <v>6</v>
      </c>
      <c r="AI1597" s="55" t="str">
        <f t="shared" si="347"/>
        <v>FALSO</v>
      </c>
      <c r="AJ1597" s="55">
        <f t="shared" si="348"/>
        <v>0</v>
      </c>
      <c r="AK1597" s="93" t="str">
        <f t="shared" si="349"/>
        <v/>
      </c>
      <c r="AL1597" s="96" t="str">
        <f t="shared" si="350"/>
        <v/>
      </c>
      <c r="AM1597" s="93" t="str">
        <f t="shared" si="351"/>
        <v/>
      </c>
      <c r="AN1597" s="96" t="str">
        <f t="shared" si="352"/>
        <v/>
      </c>
      <c r="AO1597" s="93" t="str">
        <f t="shared" si="353"/>
        <v/>
      </c>
      <c r="AP1597" s="96" t="str">
        <f t="shared" si="354"/>
        <v/>
      </c>
      <c r="AQ1597" s="93" t="str">
        <f t="shared" si="355"/>
        <v/>
      </c>
      <c r="AR1597" s="96" t="str">
        <f t="shared" si="356"/>
        <v/>
      </c>
      <c r="AS1597" s="93" t="str">
        <f t="shared" si="357"/>
        <v/>
      </c>
      <c r="AT1597" s="96" t="str">
        <f t="shared" si="358"/>
        <v/>
      </c>
      <c r="AU1597" s="93" t="str">
        <f t="shared" si="359"/>
        <v/>
      </c>
    </row>
    <row r="1598" spans="1:47" x14ac:dyDescent="0.3">
      <c r="A1598" t="s">
        <v>84</v>
      </c>
      <c r="B1598" s="164" t="s">
        <v>4480</v>
      </c>
      <c r="C1598" t="s">
        <v>4311</v>
      </c>
      <c r="D1598" t="s">
        <v>1152</v>
      </c>
      <c r="E1598" t="s">
        <v>90</v>
      </c>
      <c r="F1598" t="s">
        <v>4063</v>
      </c>
      <c r="H1598" t="s">
        <v>4481</v>
      </c>
      <c r="L1598" t="s">
        <v>91</v>
      </c>
      <c r="O1598" t="s">
        <v>135</v>
      </c>
      <c r="P1598" s="33">
        <v>46268.40347222222</v>
      </c>
      <c r="Q1598" s="33">
        <v>46265</v>
      </c>
      <c r="R1598" s="33">
        <v>46268</v>
      </c>
      <c r="AH1598" s="55" t="str">
        <f t="shared" si="346"/>
        <v/>
      </c>
      <c r="AI1598" s="55" t="str">
        <f t="shared" si="347"/>
        <v>FALSO</v>
      </c>
      <c r="AJ1598" s="55">
        <f t="shared" si="348"/>
        <v>0</v>
      </c>
      <c r="AK1598" s="93" t="str">
        <f t="shared" si="349"/>
        <v/>
      </c>
      <c r="AL1598" s="96" t="str">
        <f t="shared" si="350"/>
        <v/>
      </c>
      <c r="AM1598" s="93" t="str">
        <f t="shared" si="351"/>
        <v/>
      </c>
      <c r="AN1598" s="96" t="str">
        <f t="shared" si="352"/>
        <v/>
      </c>
      <c r="AO1598" s="93" t="str">
        <f t="shared" si="353"/>
        <v/>
      </c>
      <c r="AP1598" s="96" t="str">
        <f t="shared" si="354"/>
        <v/>
      </c>
      <c r="AQ1598" s="93" t="str">
        <f t="shared" si="355"/>
        <v/>
      </c>
      <c r="AR1598" s="96" t="str">
        <f t="shared" si="356"/>
        <v/>
      </c>
      <c r="AS1598" s="93" t="str">
        <f t="shared" si="357"/>
        <v/>
      </c>
      <c r="AT1598" s="96" t="str">
        <f t="shared" si="358"/>
        <v/>
      </c>
      <c r="AU1598" s="93" t="str">
        <f t="shared" si="359"/>
        <v/>
      </c>
    </row>
    <row r="1599" spans="1:47" x14ac:dyDescent="0.3">
      <c r="A1599" t="s">
        <v>84</v>
      </c>
      <c r="B1599" s="164" t="s">
        <v>4482</v>
      </c>
      <c r="C1599" t="s">
        <v>4311</v>
      </c>
      <c r="D1599" t="s">
        <v>1152</v>
      </c>
      <c r="E1599" t="s">
        <v>90</v>
      </c>
      <c r="F1599" t="s">
        <v>4063</v>
      </c>
      <c r="H1599" t="s">
        <v>4483</v>
      </c>
      <c r="L1599" t="s">
        <v>91</v>
      </c>
      <c r="O1599" t="s">
        <v>135</v>
      </c>
      <c r="P1599" s="33">
        <v>46268.370138888888</v>
      </c>
      <c r="Q1599" s="33">
        <v>46265</v>
      </c>
      <c r="R1599" s="33">
        <v>46269</v>
      </c>
      <c r="AH1599" s="55" t="str">
        <f t="shared" si="346"/>
        <v/>
      </c>
      <c r="AI1599" s="55" t="str">
        <f t="shared" si="347"/>
        <v>FALSO</v>
      </c>
      <c r="AJ1599" s="55">
        <f t="shared" si="348"/>
        <v>0</v>
      </c>
      <c r="AK1599" s="93" t="str">
        <f t="shared" si="349"/>
        <v/>
      </c>
      <c r="AL1599" s="96" t="str">
        <f t="shared" si="350"/>
        <v/>
      </c>
      <c r="AM1599" s="93" t="str">
        <f t="shared" si="351"/>
        <v/>
      </c>
      <c r="AN1599" s="96" t="str">
        <f t="shared" si="352"/>
        <v/>
      </c>
      <c r="AO1599" s="93" t="str">
        <f t="shared" si="353"/>
        <v/>
      </c>
      <c r="AP1599" s="96" t="str">
        <f t="shared" si="354"/>
        <v/>
      </c>
      <c r="AQ1599" s="93" t="str">
        <f t="shared" si="355"/>
        <v/>
      </c>
      <c r="AR1599" s="96" t="str">
        <f t="shared" si="356"/>
        <v/>
      </c>
      <c r="AS1599" s="93" t="str">
        <f t="shared" si="357"/>
        <v/>
      </c>
      <c r="AT1599" s="96" t="str">
        <f t="shared" si="358"/>
        <v/>
      </c>
      <c r="AU1599" s="93" t="str">
        <f t="shared" si="359"/>
        <v/>
      </c>
    </row>
    <row r="1600" spans="1:47" x14ac:dyDescent="0.3">
      <c r="A1600" t="s">
        <v>84</v>
      </c>
      <c r="B1600" s="164" t="s">
        <v>4484</v>
      </c>
      <c r="C1600" t="s">
        <v>4317</v>
      </c>
      <c r="D1600" t="s">
        <v>1152</v>
      </c>
      <c r="E1600" t="s">
        <v>92</v>
      </c>
      <c r="F1600" t="s">
        <v>4050</v>
      </c>
      <c r="H1600" t="s">
        <v>4485</v>
      </c>
      <c r="L1600" t="s">
        <v>93</v>
      </c>
      <c r="P1600" s="33">
        <v>46267.784722222219</v>
      </c>
      <c r="Q1600" s="33">
        <v>46293</v>
      </c>
      <c r="R1600" s="33">
        <v>46273</v>
      </c>
      <c r="AH1600" s="55" t="str">
        <f t="shared" si="346"/>
        <v/>
      </c>
      <c r="AI1600" s="55" t="str">
        <f t="shared" si="347"/>
        <v>FALSO</v>
      </c>
      <c r="AJ1600" s="55">
        <f t="shared" si="348"/>
        <v>0</v>
      </c>
      <c r="AK1600" s="93" t="str">
        <f t="shared" si="349"/>
        <v/>
      </c>
      <c r="AL1600" s="96" t="str">
        <f t="shared" si="350"/>
        <v/>
      </c>
      <c r="AM1600" s="93" t="str">
        <f t="shared" si="351"/>
        <v/>
      </c>
      <c r="AN1600" s="96" t="str">
        <f t="shared" si="352"/>
        <v/>
      </c>
      <c r="AO1600" s="93" t="str">
        <f t="shared" si="353"/>
        <v/>
      </c>
      <c r="AP1600" s="96" t="str">
        <f t="shared" si="354"/>
        <v/>
      </c>
      <c r="AQ1600" s="93" t="str">
        <f t="shared" si="355"/>
        <v/>
      </c>
      <c r="AR1600" s="96" t="str">
        <f t="shared" si="356"/>
        <v/>
      </c>
      <c r="AS1600" s="93" t="str">
        <f t="shared" si="357"/>
        <v/>
      </c>
      <c r="AT1600" s="96" t="str">
        <f t="shared" si="358"/>
        <v/>
      </c>
      <c r="AU1600" s="93" t="str">
        <f t="shared" si="359"/>
        <v/>
      </c>
    </row>
    <row r="1601" spans="1:47" x14ac:dyDescent="0.3">
      <c r="A1601" t="s">
        <v>84</v>
      </c>
      <c r="B1601" s="164" t="s">
        <v>4486</v>
      </c>
      <c r="C1601" t="s">
        <v>4311</v>
      </c>
      <c r="D1601" t="s">
        <v>1152</v>
      </c>
      <c r="E1601" t="s">
        <v>90</v>
      </c>
      <c r="F1601" t="s">
        <v>4063</v>
      </c>
      <c r="H1601" t="s">
        <v>3372</v>
      </c>
      <c r="L1601" t="s">
        <v>91</v>
      </c>
      <c r="O1601" t="s">
        <v>135</v>
      </c>
      <c r="P1601" s="33">
        <v>46267.746527777781</v>
      </c>
      <c r="Q1601" s="33">
        <v>46265</v>
      </c>
      <c r="R1601" s="33">
        <v>46267</v>
      </c>
      <c r="AH1601" s="55" t="str">
        <f t="shared" si="346"/>
        <v/>
      </c>
      <c r="AI1601" s="55" t="str">
        <f t="shared" si="347"/>
        <v>FALSO</v>
      </c>
      <c r="AJ1601" s="55">
        <f t="shared" si="348"/>
        <v>0</v>
      </c>
      <c r="AK1601" s="93" t="str">
        <f t="shared" si="349"/>
        <v/>
      </c>
      <c r="AL1601" s="96" t="str">
        <f t="shared" si="350"/>
        <v/>
      </c>
      <c r="AM1601" s="93" t="str">
        <f t="shared" si="351"/>
        <v/>
      </c>
      <c r="AN1601" s="96" t="str">
        <f t="shared" si="352"/>
        <v/>
      </c>
      <c r="AO1601" s="93" t="str">
        <f t="shared" si="353"/>
        <v/>
      </c>
      <c r="AP1601" s="96" t="str">
        <f t="shared" si="354"/>
        <v/>
      </c>
      <c r="AQ1601" s="93" t="str">
        <f t="shared" si="355"/>
        <v/>
      </c>
      <c r="AR1601" s="96" t="str">
        <f t="shared" si="356"/>
        <v/>
      </c>
      <c r="AS1601" s="93" t="str">
        <f t="shared" si="357"/>
        <v/>
      </c>
      <c r="AT1601" s="96" t="str">
        <f t="shared" si="358"/>
        <v/>
      </c>
      <c r="AU1601" s="93" t="str">
        <f t="shared" si="359"/>
        <v/>
      </c>
    </row>
    <row r="1602" spans="1:47" x14ac:dyDescent="0.3">
      <c r="A1602" t="s">
        <v>84</v>
      </c>
      <c r="B1602" s="164" t="s">
        <v>4487</v>
      </c>
      <c r="C1602" t="s">
        <v>4311</v>
      </c>
      <c r="D1602" t="s">
        <v>1152</v>
      </c>
      <c r="E1602" t="s">
        <v>90</v>
      </c>
      <c r="F1602" t="s">
        <v>4063</v>
      </c>
      <c r="H1602" t="s">
        <v>2771</v>
      </c>
      <c r="L1602" t="s">
        <v>91</v>
      </c>
      <c r="O1602" t="s">
        <v>135</v>
      </c>
      <c r="P1602" s="33">
        <v>46267.708333333336</v>
      </c>
      <c r="Q1602" s="33">
        <v>46265</v>
      </c>
      <c r="R1602" s="33">
        <v>46267</v>
      </c>
      <c r="AH1602" s="55" t="str">
        <f t="shared" si="346"/>
        <v/>
      </c>
      <c r="AI1602" s="55" t="str">
        <f t="shared" si="347"/>
        <v>FALSO</v>
      </c>
      <c r="AJ1602" s="55">
        <f t="shared" si="348"/>
        <v>0</v>
      </c>
      <c r="AK1602" s="93" t="str">
        <f t="shared" si="349"/>
        <v/>
      </c>
      <c r="AL1602" s="96" t="str">
        <f t="shared" si="350"/>
        <v/>
      </c>
      <c r="AM1602" s="93" t="str">
        <f t="shared" si="351"/>
        <v/>
      </c>
      <c r="AN1602" s="96" t="str">
        <f t="shared" si="352"/>
        <v/>
      </c>
      <c r="AO1602" s="93" t="str">
        <f t="shared" si="353"/>
        <v/>
      </c>
      <c r="AP1602" s="96" t="str">
        <f t="shared" si="354"/>
        <v/>
      </c>
      <c r="AQ1602" s="93" t="str">
        <f t="shared" si="355"/>
        <v/>
      </c>
      <c r="AR1602" s="96" t="str">
        <f t="shared" si="356"/>
        <v/>
      </c>
      <c r="AS1602" s="93" t="str">
        <f t="shared" si="357"/>
        <v/>
      </c>
      <c r="AT1602" s="96" t="str">
        <f t="shared" si="358"/>
        <v/>
      </c>
      <c r="AU1602" s="93" t="str">
        <f t="shared" si="359"/>
        <v/>
      </c>
    </row>
    <row r="1603" spans="1:47" x14ac:dyDescent="0.3">
      <c r="A1603" t="s">
        <v>84</v>
      </c>
      <c r="B1603" s="164" t="s">
        <v>4488</v>
      </c>
      <c r="C1603" t="s">
        <v>4317</v>
      </c>
      <c r="D1603" t="s">
        <v>1152</v>
      </c>
      <c r="E1603" t="s">
        <v>85</v>
      </c>
      <c r="F1603" t="s">
        <v>4050</v>
      </c>
      <c r="H1603" t="s">
        <v>4489</v>
      </c>
      <c r="L1603" t="s">
        <v>87</v>
      </c>
      <c r="P1603" s="33">
        <v>46267.693055555559</v>
      </c>
      <c r="Q1603" s="33">
        <v>46293</v>
      </c>
      <c r="AH1603" s="55" t="str">
        <f t="shared" ref="AH1603:AH1666" si="360">IF(J1603="","",J1603/3600)</f>
        <v/>
      </c>
      <c r="AI1603" s="55" t="str">
        <f t="shared" ref="AI1603:AI1666" si="361">IF(COUNTIF(AG1603, "*dia*"), "VERDADEIRO", "FALSO")</f>
        <v>FALSO</v>
      </c>
      <c r="AJ1603" s="55">
        <f t="shared" ref="AJ1603:AJ1666" si="362">IF(AI1603="VERDADEIRO",LEFT(AG1603,2),0)</f>
        <v>0</v>
      </c>
      <c r="AK1603" s="93" t="str">
        <f t="shared" ref="AK1603:AK1666" si="363">IF(OR(A1603="Solicitação de Serviço",A1603="Incidente",P1603="",Q1603=""),"",IF((NETWORKDAYS.INTL(P1603,Q1603,1)-1)=0,1,NETWORKDAYS.INTL(P1603,Q1603,1)-1))</f>
        <v/>
      </c>
      <c r="AL1603" s="96" t="str">
        <f t="shared" ref="AL1603:AL1666" si="364">IF(X1603="","",AK1603=X1603)</f>
        <v/>
      </c>
      <c r="AM1603" s="93" t="str">
        <f t="shared" ref="AM1603:AM1666" si="365">IF(OR(A1603="Solicitação de Serviço",A1603="Incidente",R1603="",S1603=""),"",IF((NETWORKDAYS.INTL(R1603,S1603,1)-1)=0,1,NETWORKDAYS.INTL(R1603,S1603,1)-1-AJ1603))</f>
        <v/>
      </c>
      <c r="AN1603" s="96" t="str">
        <f t="shared" ref="AN1603:AN1666" si="366">IF(Y1603="","",AM1603=Y1603)</f>
        <v/>
      </c>
      <c r="AO1603" s="93" t="str">
        <f t="shared" ref="AO1603:AO1666" si="367">IF(OR(A1603="Solicitação de Serviço",A1603="Incidente",T1603="",U1603=""),"",IF((NETWORKDAYS.INTL(T1603,U1603,1)-1)=0,1,NETWORKDAYS.INTL(T1603,U1603,1)-1))</f>
        <v/>
      </c>
      <c r="AP1603" s="96" t="str">
        <f t="shared" ref="AP1603:AP1666" si="368">IF(Z1603="","",AO1603=Z1603)</f>
        <v/>
      </c>
      <c r="AQ1603" s="93" t="str">
        <f t="shared" ref="AQ1603:AQ1666" si="369">IF(OR(A1603="Solicitação de Serviço",A1603="Incidente",V1603="",W1603=""),"",IF((NETWORKDAYS.INTL(V1603,W1603,1)-1)=0,1,IF((NETWORKDAYS.INTL(V1603,W1603,1)-1)&lt;0,"",NETWORKDAYS.INTL(V1603,W1603,1)-1)))</f>
        <v/>
      </c>
      <c r="AR1603" s="96" t="str">
        <f t="shared" ref="AR1603:AR1666" si="370">IF(AA1603="","",AQ1603=AA1603)</f>
        <v/>
      </c>
      <c r="AS1603" s="93" t="str">
        <f t="shared" ref="AS1603:AS1666" si="371">IF(OR(A1603="Solicitação de Serviço",A1603="Incidente",P1603=""),"",IF(OR(A1603="História",A1603="Enabler",A1603="Débito Técnico"),IF(W1603="","",NETWORKDAYS.INTL(P1603,W1603,1)-1),IF(U1603="","",NETWORKDAYS.INTL(P1603,U1603,1)-1)))</f>
        <v/>
      </c>
      <c r="AT1603" s="96" t="str">
        <f t="shared" ref="AT1603:AT1666" si="372">IF(OR(A1603="Solicitação de Serviço",A1603="Incidente",A1603="Sustentação"),"",IF(P1603="","",IF(OR(A1603="História",A1603="Enabler",A1603="Débito Técnico"),AS1603=AC1603,AS1603=AB1603)))</f>
        <v/>
      </c>
      <c r="AU1603" s="93" t="str">
        <f t="shared" ref="AU1603:AU1666" si="373">IF(M1603="","",M1603)</f>
        <v/>
      </c>
    </row>
    <row r="1604" spans="1:47" x14ac:dyDescent="0.3">
      <c r="A1604" t="s">
        <v>84</v>
      </c>
      <c r="B1604" s="164" t="s">
        <v>4490</v>
      </c>
      <c r="C1604" t="s">
        <v>4311</v>
      </c>
      <c r="D1604" t="s">
        <v>1152</v>
      </c>
      <c r="E1604" t="s">
        <v>90</v>
      </c>
      <c r="F1604" t="s">
        <v>4063</v>
      </c>
      <c r="H1604" t="s">
        <v>4491</v>
      </c>
      <c r="L1604" t="s">
        <v>91</v>
      </c>
      <c r="O1604" t="s">
        <v>135</v>
      </c>
      <c r="P1604" s="33">
        <v>46267.692361111112</v>
      </c>
      <c r="Q1604" s="33">
        <v>46265</v>
      </c>
      <c r="R1604" s="33">
        <v>46269</v>
      </c>
      <c r="AH1604" s="55" t="str">
        <f t="shared" si="360"/>
        <v/>
      </c>
      <c r="AI1604" s="55" t="str">
        <f t="shared" si="361"/>
        <v>FALSO</v>
      </c>
      <c r="AJ1604" s="55">
        <f t="shared" si="362"/>
        <v>0</v>
      </c>
      <c r="AK1604" s="93" t="str">
        <f t="shared" si="363"/>
        <v/>
      </c>
      <c r="AL1604" s="96" t="str">
        <f t="shared" si="364"/>
        <v/>
      </c>
      <c r="AM1604" s="93" t="str">
        <f t="shared" si="365"/>
        <v/>
      </c>
      <c r="AN1604" s="96" t="str">
        <f t="shared" si="366"/>
        <v/>
      </c>
      <c r="AO1604" s="93" t="str">
        <f t="shared" si="367"/>
        <v/>
      </c>
      <c r="AP1604" s="96" t="str">
        <f t="shared" si="368"/>
        <v/>
      </c>
      <c r="AQ1604" s="93" t="str">
        <f t="shared" si="369"/>
        <v/>
      </c>
      <c r="AR1604" s="96" t="str">
        <f t="shared" si="370"/>
        <v/>
      </c>
      <c r="AS1604" s="93" t="str">
        <f t="shared" si="371"/>
        <v/>
      </c>
      <c r="AT1604" s="96" t="str">
        <f t="shared" si="372"/>
        <v/>
      </c>
      <c r="AU1604" s="93" t="str">
        <f t="shared" si="373"/>
        <v/>
      </c>
    </row>
    <row r="1605" spans="1:47" x14ac:dyDescent="0.3">
      <c r="A1605" t="s">
        <v>84</v>
      </c>
      <c r="B1605" s="164" t="s">
        <v>4492</v>
      </c>
      <c r="C1605" t="s">
        <v>4308</v>
      </c>
      <c r="D1605" t="s">
        <v>1152</v>
      </c>
      <c r="E1605" t="s">
        <v>90</v>
      </c>
      <c r="F1605" t="s">
        <v>4063</v>
      </c>
      <c r="H1605" t="s">
        <v>4493</v>
      </c>
      <c r="L1605" t="s">
        <v>91</v>
      </c>
      <c r="O1605" t="s">
        <v>94</v>
      </c>
      <c r="P1605" s="33">
        <v>46267.659722222219</v>
      </c>
      <c r="Q1605" s="33">
        <v>46265</v>
      </c>
      <c r="R1605" s="33">
        <v>46273</v>
      </c>
      <c r="S1605" s="33">
        <v>46273</v>
      </c>
      <c r="AH1605" s="55" t="str">
        <f t="shared" si="360"/>
        <v/>
      </c>
      <c r="AI1605" s="55" t="str">
        <f t="shared" si="361"/>
        <v>FALSO</v>
      </c>
      <c r="AJ1605" s="55">
        <f t="shared" si="362"/>
        <v>0</v>
      </c>
      <c r="AK1605" s="93" t="str">
        <f t="shared" si="363"/>
        <v/>
      </c>
      <c r="AL1605" s="96" t="str">
        <f t="shared" si="364"/>
        <v/>
      </c>
      <c r="AM1605" s="93" t="str">
        <f t="shared" si="365"/>
        <v/>
      </c>
      <c r="AN1605" s="96" t="str">
        <f t="shared" si="366"/>
        <v/>
      </c>
      <c r="AO1605" s="93" t="str">
        <f t="shared" si="367"/>
        <v/>
      </c>
      <c r="AP1605" s="96" t="str">
        <f t="shared" si="368"/>
        <v/>
      </c>
      <c r="AQ1605" s="93" t="str">
        <f t="shared" si="369"/>
        <v/>
      </c>
      <c r="AR1605" s="96" t="str">
        <f t="shared" si="370"/>
        <v/>
      </c>
      <c r="AS1605" s="93" t="str">
        <f t="shared" si="371"/>
        <v/>
      </c>
      <c r="AT1605" s="96" t="str">
        <f t="shared" si="372"/>
        <v/>
      </c>
      <c r="AU1605" s="93" t="str">
        <f t="shared" si="373"/>
        <v/>
      </c>
    </row>
    <row r="1606" spans="1:47" x14ac:dyDescent="0.3">
      <c r="A1606" t="s">
        <v>84</v>
      </c>
      <c r="B1606" s="164" t="s">
        <v>4494</v>
      </c>
      <c r="C1606" t="s">
        <v>4311</v>
      </c>
      <c r="D1606" t="s">
        <v>1152</v>
      </c>
      <c r="E1606" t="s">
        <v>90</v>
      </c>
      <c r="F1606" t="s">
        <v>4063</v>
      </c>
      <c r="H1606" t="s">
        <v>4495</v>
      </c>
      <c r="L1606" t="s">
        <v>91</v>
      </c>
      <c r="O1606" t="s">
        <v>135</v>
      </c>
      <c r="P1606" s="33">
        <v>46267.65902777778</v>
      </c>
      <c r="Q1606" s="33">
        <v>46265</v>
      </c>
      <c r="R1606" s="33">
        <v>46273</v>
      </c>
      <c r="AH1606" s="55" t="str">
        <f t="shared" si="360"/>
        <v/>
      </c>
      <c r="AI1606" s="55" t="str">
        <f t="shared" si="361"/>
        <v>FALSO</v>
      </c>
      <c r="AJ1606" s="55">
        <f t="shared" si="362"/>
        <v>0</v>
      </c>
      <c r="AK1606" s="93" t="str">
        <f t="shared" si="363"/>
        <v/>
      </c>
      <c r="AL1606" s="96" t="str">
        <f t="shared" si="364"/>
        <v/>
      </c>
      <c r="AM1606" s="93" t="str">
        <f t="shared" si="365"/>
        <v/>
      </c>
      <c r="AN1606" s="96" t="str">
        <f t="shared" si="366"/>
        <v/>
      </c>
      <c r="AO1606" s="93" t="str">
        <f t="shared" si="367"/>
        <v/>
      </c>
      <c r="AP1606" s="96" t="str">
        <f t="shared" si="368"/>
        <v/>
      </c>
      <c r="AQ1606" s="93" t="str">
        <f t="shared" si="369"/>
        <v/>
      </c>
      <c r="AR1606" s="96" t="str">
        <f t="shared" si="370"/>
        <v/>
      </c>
      <c r="AS1606" s="93" t="str">
        <f t="shared" si="371"/>
        <v/>
      </c>
      <c r="AT1606" s="96" t="str">
        <f t="shared" si="372"/>
        <v/>
      </c>
      <c r="AU1606" s="93" t="str">
        <f t="shared" si="373"/>
        <v/>
      </c>
    </row>
    <row r="1607" spans="1:47" x14ac:dyDescent="0.3">
      <c r="A1607" t="s">
        <v>84</v>
      </c>
      <c r="B1607" s="164" t="s">
        <v>4496</v>
      </c>
      <c r="C1607" t="s">
        <v>4308</v>
      </c>
      <c r="D1607" t="s">
        <v>1152</v>
      </c>
      <c r="E1607" t="s">
        <v>90</v>
      </c>
      <c r="F1607" t="s">
        <v>4063</v>
      </c>
      <c r="H1607" t="s">
        <v>4497</v>
      </c>
      <c r="L1607" t="s">
        <v>91</v>
      </c>
      <c r="O1607" t="s">
        <v>94</v>
      </c>
      <c r="P1607" s="33">
        <v>46267.656944444447</v>
      </c>
      <c r="Q1607" s="33">
        <v>46265</v>
      </c>
      <c r="R1607" s="33">
        <v>46274</v>
      </c>
      <c r="S1607" s="33">
        <v>46274</v>
      </c>
      <c r="AH1607" s="55" t="str">
        <f t="shared" si="360"/>
        <v/>
      </c>
      <c r="AI1607" s="55" t="str">
        <f t="shared" si="361"/>
        <v>FALSO</v>
      </c>
      <c r="AJ1607" s="55">
        <f t="shared" si="362"/>
        <v>0</v>
      </c>
      <c r="AK1607" s="93" t="str">
        <f t="shared" si="363"/>
        <v/>
      </c>
      <c r="AL1607" s="96" t="str">
        <f t="shared" si="364"/>
        <v/>
      </c>
      <c r="AM1607" s="93" t="str">
        <f t="shared" si="365"/>
        <v/>
      </c>
      <c r="AN1607" s="96" t="str">
        <f t="shared" si="366"/>
        <v/>
      </c>
      <c r="AO1607" s="93" t="str">
        <f t="shared" si="367"/>
        <v/>
      </c>
      <c r="AP1607" s="96" t="str">
        <f t="shared" si="368"/>
        <v/>
      </c>
      <c r="AQ1607" s="93" t="str">
        <f t="shared" si="369"/>
        <v/>
      </c>
      <c r="AR1607" s="96" t="str">
        <f t="shared" si="370"/>
        <v/>
      </c>
      <c r="AS1607" s="93" t="str">
        <f t="shared" si="371"/>
        <v/>
      </c>
      <c r="AT1607" s="96" t="str">
        <f t="shared" si="372"/>
        <v/>
      </c>
      <c r="AU1607" s="93" t="str">
        <f t="shared" si="373"/>
        <v/>
      </c>
    </row>
    <row r="1608" spans="1:47" x14ac:dyDescent="0.3">
      <c r="A1608" t="s">
        <v>84</v>
      </c>
      <c r="B1608" s="164" t="s">
        <v>4498</v>
      </c>
      <c r="C1608" t="s">
        <v>4317</v>
      </c>
      <c r="D1608" t="s">
        <v>1152</v>
      </c>
      <c r="E1608" t="s">
        <v>85</v>
      </c>
      <c r="F1608" t="s">
        <v>4050</v>
      </c>
      <c r="H1608" t="s">
        <v>2819</v>
      </c>
      <c r="L1608" t="s">
        <v>87</v>
      </c>
      <c r="P1608" s="33">
        <v>46267.636111111111</v>
      </c>
      <c r="Q1608" s="33">
        <v>46293</v>
      </c>
      <c r="AH1608" s="55" t="str">
        <f t="shared" si="360"/>
        <v/>
      </c>
      <c r="AI1608" s="55" t="str">
        <f t="shared" si="361"/>
        <v>FALSO</v>
      </c>
      <c r="AJ1608" s="55">
        <f t="shared" si="362"/>
        <v>0</v>
      </c>
      <c r="AK1608" s="93" t="str">
        <f t="shared" si="363"/>
        <v/>
      </c>
      <c r="AL1608" s="96" t="str">
        <f t="shared" si="364"/>
        <v/>
      </c>
      <c r="AM1608" s="93" t="str">
        <f t="shared" si="365"/>
        <v/>
      </c>
      <c r="AN1608" s="96" t="str">
        <f t="shared" si="366"/>
        <v/>
      </c>
      <c r="AO1608" s="93" t="str">
        <f t="shared" si="367"/>
        <v/>
      </c>
      <c r="AP1608" s="96" t="str">
        <f t="shared" si="368"/>
        <v/>
      </c>
      <c r="AQ1608" s="93" t="str">
        <f t="shared" si="369"/>
        <v/>
      </c>
      <c r="AR1608" s="96" t="str">
        <f t="shared" si="370"/>
        <v/>
      </c>
      <c r="AS1608" s="93" t="str">
        <f t="shared" si="371"/>
        <v/>
      </c>
      <c r="AT1608" s="96" t="str">
        <f t="shared" si="372"/>
        <v/>
      </c>
      <c r="AU1608" s="93" t="str">
        <f t="shared" si="373"/>
        <v/>
      </c>
    </row>
    <row r="1609" spans="1:47" x14ac:dyDescent="0.3">
      <c r="A1609" t="s">
        <v>84</v>
      </c>
      <c r="B1609" s="164" t="s">
        <v>4499</v>
      </c>
      <c r="C1609" t="s">
        <v>4317</v>
      </c>
      <c r="D1609" t="s">
        <v>1152</v>
      </c>
      <c r="E1609" t="s">
        <v>85</v>
      </c>
      <c r="F1609" t="s">
        <v>4050</v>
      </c>
      <c r="H1609" t="s">
        <v>1818</v>
      </c>
      <c r="L1609" t="s">
        <v>87</v>
      </c>
      <c r="P1609" s="33">
        <v>46267.633333333331</v>
      </c>
      <c r="Q1609" s="33">
        <v>46293</v>
      </c>
      <c r="AH1609" s="55" t="str">
        <f t="shared" si="360"/>
        <v/>
      </c>
      <c r="AI1609" s="55" t="str">
        <f t="shared" si="361"/>
        <v>FALSO</v>
      </c>
      <c r="AJ1609" s="55">
        <f t="shared" si="362"/>
        <v>0</v>
      </c>
      <c r="AK1609" s="93" t="str">
        <f t="shared" si="363"/>
        <v/>
      </c>
      <c r="AL1609" s="96" t="str">
        <f t="shared" si="364"/>
        <v/>
      </c>
      <c r="AM1609" s="93" t="str">
        <f t="shared" si="365"/>
        <v/>
      </c>
      <c r="AN1609" s="96" t="str">
        <f t="shared" si="366"/>
        <v/>
      </c>
      <c r="AO1609" s="93" t="str">
        <f t="shared" si="367"/>
        <v/>
      </c>
      <c r="AP1609" s="96" t="str">
        <f t="shared" si="368"/>
        <v/>
      </c>
      <c r="AQ1609" s="93" t="str">
        <f t="shared" si="369"/>
        <v/>
      </c>
      <c r="AR1609" s="96" t="str">
        <f t="shared" si="370"/>
        <v/>
      </c>
      <c r="AS1609" s="93" t="str">
        <f t="shared" si="371"/>
        <v/>
      </c>
      <c r="AT1609" s="96" t="str">
        <f t="shared" si="372"/>
        <v/>
      </c>
      <c r="AU1609" s="93" t="str">
        <f t="shared" si="373"/>
        <v/>
      </c>
    </row>
    <row r="1610" spans="1:47" x14ac:dyDescent="0.3">
      <c r="A1610" t="s">
        <v>84</v>
      </c>
      <c r="B1610" s="164" t="s">
        <v>4500</v>
      </c>
      <c r="C1610" t="s">
        <v>4308</v>
      </c>
      <c r="D1610" t="s">
        <v>1152</v>
      </c>
      <c r="E1610" t="s">
        <v>90</v>
      </c>
      <c r="F1610" t="s">
        <v>4063</v>
      </c>
      <c r="H1610" t="s">
        <v>4501</v>
      </c>
      <c r="J1610">
        <v>3600</v>
      </c>
      <c r="L1610" t="s">
        <v>91</v>
      </c>
      <c r="O1610" t="s">
        <v>135</v>
      </c>
      <c r="P1610" s="33">
        <v>46267.633333333331</v>
      </c>
      <c r="Q1610" s="33">
        <v>46265</v>
      </c>
      <c r="R1610" s="33">
        <v>46279</v>
      </c>
      <c r="AH1610" s="55">
        <f t="shared" si="360"/>
        <v>1</v>
      </c>
      <c r="AI1610" s="55" t="str">
        <f t="shared" si="361"/>
        <v>FALSO</v>
      </c>
      <c r="AJ1610" s="55">
        <f t="shared" si="362"/>
        <v>0</v>
      </c>
      <c r="AK1610" s="93" t="str">
        <f t="shared" si="363"/>
        <v/>
      </c>
      <c r="AL1610" s="96" t="str">
        <f t="shared" si="364"/>
        <v/>
      </c>
      <c r="AM1610" s="93" t="str">
        <f t="shared" si="365"/>
        <v/>
      </c>
      <c r="AN1610" s="96" t="str">
        <f t="shared" si="366"/>
        <v/>
      </c>
      <c r="AO1610" s="93" t="str">
        <f t="shared" si="367"/>
        <v/>
      </c>
      <c r="AP1610" s="96" t="str">
        <f t="shared" si="368"/>
        <v/>
      </c>
      <c r="AQ1610" s="93" t="str">
        <f t="shared" si="369"/>
        <v/>
      </c>
      <c r="AR1610" s="96" t="str">
        <f t="shared" si="370"/>
        <v/>
      </c>
      <c r="AS1610" s="93" t="str">
        <f t="shared" si="371"/>
        <v/>
      </c>
      <c r="AT1610" s="96" t="str">
        <f t="shared" si="372"/>
        <v/>
      </c>
      <c r="AU1610" s="93" t="str">
        <f t="shared" si="373"/>
        <v/>
      </c>
    </row>
    <row r="1611" spans="1:47" x14ac:dyDescent="0.3">
      <c r="A1611" t="s">
        <v>84</v>
      </c>
      <c r="B1611" s="164" t="s">
        <v>4502</v>
      </c>
      <c r="C1611" t="s">
        <v>4311</v>
      </c>
      <c r="D1611" t="s">
        <v>1152</v>
      </c>
      <c r="E1611" t="s">
        <v>90</v>
      </c>
      <c r="F1611" t="s">
        <v>4063</v>
      </c>
      <c r="H1611" t="s">
        <v>2821</v>
      </c>
      <c r="L1611" t="s">
        <v>91</v>
      </c>
      <c r="O1611" t="s">
        <v>135</v>
      </c>
      <c r="P1611" s="33">
        <v>46267.631944444445</v>
      </c>
      <c r="Q1611" s="33">
        <v>46265</v>
      </c>
      <c r="R1611" s="33">
        <v>46273</v>
      </c>
      <c r="AH1611" s="55" t="str">
        <f t="shared" si="360"/>
        <v/>
      </c>
      <c r="AI1611" s="55" t="str">
        <f t="shared" si="361"/>
        <v>FALSO</v>
      </c>
      <c r="AJ1611" s="55">
        <f t="shared" si="362"/>
        <v>0</v>
      </c>
      <c r="AK1611" s="93" t="str">
        <f t="shared" si="363"/>
        <v/>
      </c>
      <c r="AL1611" s="96" t="str">
        <f t="shared" si="364"/>
        <v/>
      </c>
      <c r="AM1611" s="93" t="str">
        <f t="shared" si="365"/>
        <v/>
      </c>
      <c r="AN1611" s="96" t="str">
        <f t="shared" si="366"/>
        <v/>
      </c>
      <c r="AO1611" s="93" t="str">
        <f t="shared" si="367"/>
        <v/>
      </c>
      <c r="AP1611" s="96" t="str">
        <f t="shared" si="368"/>
        <v/>
      </c>
      <c r="AQ1611" s="93" t="str">
        <f t="shared" si="369"/>
        <v/>
      </c>
      <c r="AR1611" s="96" t="str">
        <f t="shared" si="370"/>
        <v/>
      </c>
      <c r="AS1611" s="93" t="str">
        <f t="shared" si="371"/>
        <v/>
      </c>
      <c r="AT1611" s="96" t="str">
        <f t="shared" si="372"/>
        <v/>
      </c>
      <c r="AU1611" s="93" t="str">
        <f t="shared" si="373"/>
        <v/>
      </c>
    </row>
    <row r="1612" spans="1:47" x14ac:dyDescent="0.3">
      <c r="A1612" t="s">
        <v>84</v>
      </c>
      <c r="B1612" s="164" t="s">
        <v>4503</v>
      </c>
      <c r="C1612" t="s">
        <v>4317</v>
      </c>
      <c r="D1612" t="s">
        <v>1152</v>
      </c>
      <c r="E1612" t="s">
        <v>85</v>
      </c>
      <c r="F1612" t="s">
        <v>4050</v>
      </c>
      <c r="H1612" t="s">
        <v>4504</v>
      </c>
      <c r="L1612" t="s">
        <v>87</v>
      </c>
      <c r="P1612" s="33">
        <v>46267.513888888891</v>
      </c>
      <c r="Q1612" s="33">
        <v>46293</v>
      </c>
      <c r="AH1612" s="55" t="str">
        <f t="shared" si="360"/>
        <v/>
      </c>
      <c r="AI1612" s="55" t="str">
        <f t="shared" si="361"/>
        <v>FALSO</v>
      </c>
      <c r="AJ1612" s="55">
        <f t="shared" si="362"/>
        <v>0</v>
      </c>
      <c r="AK1612" s="93" t="str">
        <f t="shared" si="363"/>
        <v/>
      </c>
      <c r="AL1612" s="96" t="str">
        <f t="shared" si="364"/>
        <v/>
      </c>
      <c r="AM1612" s="93" t="str">
        <f t="shared" si="365"/>
        <v/>
      </c>
      <c r="AN1612" s="96" t="str">
        <f t="shared" si="366"/>
        <v/>
      </c>
      <c r="AO1612" s="93" t="str">
        <f t="shared" si="367"/>
        <v/>
      </c>
      <c r="AP1612" s="96" t="str">
        <f t="shared" si="368"/>
        <v/>
      </c>
      <c r="AQ1612" s="93" t="str">
        <f t="shared" si="369"/>
        <v/>
      </c>
      <c r="AR1612" s="96" t="str">
        <f t="shared" si="370"/>
        <v/>
      </c>
      <c r="AS1612" s="93" t="str">
        <f t="shared" si="371"/>
        <v/>
      </c>
      <c r="AT1612" s="96" t="str">
        <f t="shared" si="372"/>
        <v/>
      </c>
      <c r="AU1612" s="93" t="str">
        <f t="shared" si="373"/>
        <v/>
      </c>
    </row>
    <row r="1613" spans="1:47" x14ac:dyDescent="0.3">
      <c r="A1613" t="s">
        <v>84</v>
      </c>
      <c r="B1613" s="164" t="s">
        <v>4505</v>
      </c>
      <c r="C1613" t="s">
        <v>4308</v>
      </c>
      <c r="D1613" t="s">
        <v>1152</v>
      </c>
      <c r="E1613" t="s">
        <v>90</v>
      </c>
      <c r="F1613" t="s">
        <v>4063</v>
      </c>
      <c r="H1613" t="s">
        <v>4506</v>
      </c>
      <c r="J1613">
        <v>1800</v>
      </c>
      <c r="L1613" t="s">
        <v>91</v>
      </c>
      <c r="O1613" t="s">
        <v>94</v>
      </c>
      <c r="P1613" s="33">
        <v>46267.475694444445</v>
      </c>
      <c r="Q1613" s="33">
        <v>46265</v>
      </c>
      <c r="R1613" s="33">
        <v>46275</v>
      </c>
      <c r="S1613" s="33">
        <v>46275</v>
      </c>
      <c r="AH1613" s="55">
        <f t="shared" si="360"/>
        <v>0.5</v>
      </c>
      <c r="AI1613" s="55" t="str">
        <f t="shared" si="361"/>
        <v>FALSO</v>
      </c>
      <c r="AJ1613" s="55">
        <f t="shared" si="362"/>
        <v>0</v>
      </c>
      <c r="AK1613" s="93" t="str">
        <f t="shared" si="363"/>
        <v/>
      </c>
      <c r="AL1613" s="96" t="str">
        <f t="shared" si="364"/>
        <v/>
      </c>
      <c r="AM1613" s="93" t="str">
        <f t="shared" si="365"/>
        <v/>
      </c>
      <c r="AN1613" s="96" t="str">
        <f t="shared" si="366"/>
        <v/>
      </c>
      <c r="AO1613" s="93" t="str">
        <f t="shared" si="367"/>
        <v/>
      </c>
      <c r="AP1613" s="96" t="str">
        <f t="shared" si="368"/>
        <v/>
      </c>
      <c r="AQ1613" s="93" t="str">
        <f t="shared" si="369"/>
        <v/>
      </c>
      <c r="AR1613" s="96" t="str">
        <f t="shared" si="370"/>
        <v/>
      </c>
      <c r="AS1613" s="93" t="str">
        <f t="shared" si="371"/>
        <v/>
      </c>
      <c r="AT1613" s="96" t="str">
        <f t="shared" si="372"/>
        <v/>
      </c>
      <c r="AU1613" s="93" t="str">
        <f t="shared" si="373"/>
        <v/>
      </c>
    </row>
    <row r="1614" spans="1:47" x14ac:dyDescent="0.3">
      <c r="A1614" t="s">
        <v>84</v>
      </c>
      <c r="B1614" s="164" t="s">
        <v>4507</v>
      </c>
      <c r="C1614" t="s">
        <v>4317</v>
      </c>
      <c r="D1614" t="s">
        <v>1152</v>
      </c>
      <c r="E1614" t="s">
        <v>85</v>
      </c>
      <c r="F1614" t="s">
        <v>4050</v>
      </c>
      <c r="H1614" t="s">
        <v>2828</v>
      </c>
      <c r="L1614" t="s">
        <v>87</v>
      </c>
      <c r="P1614" s="33">
        <v>46267.435416666667</v>
      </c>
      <c r="Q1614" s="33">
        <v>46293</v>
      </c>
      <c r="AH1614" s="55" t="str">
        <f t="shared" si="360"/>
        <v/>
      </c>
      <c r="AI1614" s="55" t="str">
        <f t="shared" si="361"/>
        <v>FALSO</v>
      </c>
      <c r="AJ1614" s="55">
        <f t="shared" si="362"/>
        <v>0</v>
      </c>
      <c r="AK1614" s="93" t="str">
        <f t="shared" si="363"/>
        <v/>
      </c>
      <c r="AL1614" s="96" t="str">
        <f t="shared" si="364"/>
        <v/>
      </c>
      <c r="AM1614" s="93" t="str">
        <f t="shared" si="365"/>
        <v/>
      </c>
      <c r="AN1614" s="96" t="str">
        <f t="shared" si="366"/>
        <v/>
      </c>
      <c r="AO1614" s="93" t="str">
        <f t="shared" si="367"/>
        <v/>
      </c>
      <c r="AP1614" s="96" t="str">
        <f t="shared" si="368"/>
        <v/>
      </c>
      <c r="AQ1614" s="93" t="str">
        <f t="shared" si="369"/>
        <v/>
      </c>
      <c r="AR1614" s="96" t="str">
        <f t="shared" si="370"/>
        <v/>
      </c>
      <c r="AS1614" s="93" t="str">
        <f t="shared" si="371"/>
        <v/>
      </c>
      <c r="AT1614" s="96" t="str">
        <f t="shared" si="372"/>
        <v/>
      </c>
      <c r="AU1614" s="93" t="str">
        <f t="shared" si="373"/>
        <v/>
      </c>
    </row>
    <row r="1615" spans="1:47" x14ac:dyDescent="0.3">
      <c r="A1615" t="s">
        <v>84</v>
      </c>
      <c r="B1615" s="164" t="s">
        <v>4508</v>
      </c>
      <c r="C1615" t="s">
        <v>4317</v>
      </c>
      <c r="D1615" t="s">
        <v>1152</v>
      </c>
      <c r="E1615" t="s">
        <v>85</v>
      </c>
      <c r="F1615" t="s">
        <v>4050</v>
      </c>
      <c r="H1615" t="s">
        <v>4509</v>
      </c>
      <c r="L1615" t="s">
        <v>87</v>
      </c>
      <c r="P1615" s="33">
        <v>46267.385416666664</v>
      </c>
      <c r="Q1615" s="33">
        <v>46293</v>
      </c>
      <c r="AH1615" s="55" t="str">
        <f t="shared" si="360"/>
        <v/>
      </c>
      <c r="AI1615" s="55" t="str">
        <f t="shared" si="361"/>
        <v>FALSO</v>
      </c>
      <c r="AJ1615" s="55">
        <f t="shared" si="362"/>
        <v>0</v>
      </c>
      <c r="AK1615" s="93" t="str">
        <f t="shared" si="363"/>
        <v/>
      </c>
      <c r="AL1615" s="96" t="str">
        <f t="shared" si="364"/>
        <v/>
      </c>
      <c r="AM1615" s="93" t="str">
        <f t="shared" si="365"/>
        <v/>
      </c>
      <c r="AN1615" s="96" t="str">
        <f t="shared" si="366"/>
        <v/>
      </c>
      <c r="AO1615" s="93" t="str">
        <f t="shared" si="367"/>
        <v/>
      </c>
      <c r="AP1615" s="96" t="str">
        <f t="shared" si="368"/>
        <v/>
      </c>
      <c r="AQ1615" s="93" t="str">
        <f t="shared" si="369"/>
        <v/>
      </c>
      <c r="AR1615" s="96" t="str">
        <f t="shared" si="370"/>
        <v/>
      </c>
      <c r="AS1615" s="93" t="str">
        <f t="shared" si="371"/>
        <v/>
      </c>
      <c r="AT1615" s="96" t="str">
        <f t="shared" si="372"/>
        <v/>
      </c>
      <c r="AU1615" s="93" t="str">
        <f t="shared" si="373"/>
        <v/>
      </c>
    </row>
    <row r="1616" spans="1:47" x14ac:dyDescent="0.3">
      <c r="A1616" t="s">
        <v>84</v>
      </c>
      <c r="B1616" s="164" t="s">
        <v>4510</v>
      </c>
      <c r="C1616" t="s">
        <v>4311</v>
      </c>
      <c r="D1616" t="s">
        <v>1152</v>
      </c>
      <c r="E1616" t="s">
        <v>90</v>
      </c>
      <c r="F1616" t="s">
        <v>4063</v>
      </c>
      <c r="H1616" t="s">
        <v>4511</v>
      </c>
      <c r="L1616" t="s">
        <v>91</v>
      </c>
      <c r="O1616" t="s">
        <v>135</v>
      </c>
      <c r="P1616" s="33">
        <v>46267.383333333331</v>
      </c>
      <c r="Q1616" s="33">
        <v>46265</v>
      </c>
      <c r="R1616" s="33">
        <v>46273</v>
      </c>
      <c r="AH1616" s="55" t="str">
        <f t="shared" si="360"/>
        <v/>
      </c>
      <c r="AI1616" s="55" t="str">
        <f t="shared" si="361"/>
        <v>FALSO</v>
      </c>
      <c r="AJ1616" s="55">
        <f t="shared" si="362"/>
        <v>0</v>
      </c>
      <c r="AK1616" s="93" t="str">
        <f t="shared" si="363"/>
        <v/>
      </c>
      <c r="AL1616" s="96" t="str">
        <f t="shared" si="364"/>
        <v/>
      </c>
      <c r="AM1616" s="93" t="str">
        <f t="shared" si="365"/>
        <v/>
      </c>
      <c r="AN1616" s="96" t="str">
        <f t="shared" si="366"/>
        <v/>
      </c>
      <c r="AO1616" s="93" t="str">
        <f t="shared" si="367"/>
        <v/>
      </c>
      <c r="AP1616" s="96" t="str">
        <f t="shared" si="368"/>
        <v/>
      </c>
      <c r="AQ1616" s="93" t="str">
        <f t="shared" si="369"/>
        <v/>
      </c>
      <c r="AR1616" s="96" t="str">
        <f t="shared" si="370"/>
        <v/>
      </c>
      <c r="AS1616" s="93" t="str">
        <f t="shared" si="371"/>
        <v/>
      </c>
      <c r="AT1616" s="96" t="str">
        <f t="shared" si="372"/>
        <v/>
      </c>
      <c r="AU1616" s="93" t="str">
        <f t="shared" si="373"/>
        <v/>
      </c>
    </row>
    <row r="1617" spans="1:47" x14ac:dyDescent="0.3">
      <c r="A1617" t="s">
        <v>84</v>
      </c>
      <c r="B1617" s="164" t="s">
        <v>4512</v>
      </c>
      <c r="C1617" t="s">
        <v>4311</v>
      </c>
      <c r="D1617" t="s">
        <v>1152</v>
      </c>
      <c r="E1617" t="s">
        <v>90</v>
      </c>
      <c r="F1617" t="s">
        <v>4063</v>
      </c>
      <c r="H1617" t="s">
        <v>1678</v>
      </c>
      <c r="L1617" t="s">
        <v>91</v>
      </c>
      <c r="O1617" t="s">
        <v>135</v>
      </c>
      <c r="P1617" s="33">
        <v>46267.373611111114</v>
      </c>
      <c r="Q1617" s="33">
        <v>46265</v>
      </c>
      <c r="R1617" s="33">
        <v>46269</v>
      </c>
      <c r="AH1617" s="55" t="str">
        <f t="shared" si="360"/>
        <v/>
      </c>
      <c r="AI1617" s="55" t="str">
        <f t="shared" si="361"/>
        <v>FALSO</v>
      </c>
      <c r="AJ1617" s="55">
        <f t="shared" si="362"/>
        <v>0</v>
      </c>
      <c r="AK1617" s="93" t="str">
        <f t="shared" si="363"/>
        <v/>
      </c>
      <c r="AL1617" s="96" t="str">
        <f t="shared" si="364"/>
        <v/>
      </c>
      <c r="AM1617" s="93" t="str">
        <f t="shared" si="365"/>
        <v/>
      </c>
      <c r="AN1617" s="96" t="str">
        <f t="shared" si="366"/>
        <v/>
      </c>
      <c r="AO1617" s="93" t="str">
        <f t="shared" si="367"/>
        <v/>
      </c>
      <c r="AP1617" s="96" t="str">
        <f t="shared" si="368"/>
        <v/>
      </c>
      <c r="AQ1617" s="93" t="str">
        <f t="shared" si="369"/>
        <v/>
      </c>
      <c r="AR1617" s="96" t="str">
        <f t="shared" si="370"/>
        <v/>
      </c>
      <c r="AS1617" s="93" t="str">
        <f t="shared" si="371"/>
        <v/>
      </c>
      <c r="AT1617" s="96" t="str">
        <f t="shared" si="372"/>
        <v/>
      </c>
      <c r="AU1617" s="93" t="str">
        <f t="shared" si="373"/>
        <v/>
      </c>
    </row>
    <row r="1618" spans="1:47" x14ac:dyDescent="0.3">
      <c r="A1618" t="s">
        <v>84</v>
      </c>
      <c r="B1618" s="164" t="s">
        <v>4513</v>
      </c>
      <c r="C1618" t="s">
        <v>4311</v>
      </c>
      <c r="D1618" t="s">
        <v>1152</v>
      </c>
      <c r="E1618" t="s">
        <v>90</v>
      </c>
      <c r="F1618" t="s">
        <v>4063</v>
      </c>
      <c r="H1618" t="s">
        <v>4514</v>
      </c>
      <c r="L1618" t="s">
        <v>91</v>
      </c>
      <c r="O1618" t="s">
        <v>94</v>
      </c>
      <c r="P1618" s="33">
        <v>46266.839583333334</v>
      </c>
      <c r="Q1618" s="33">
        <v>46265</v>
      </c>
      <c r="R1618" s="33">
        <v>46269</v>
      </c>
      <c r="S1618" s="33">
        <v>46269</v>
      </c>
      <c r="AH1618" s="55" t="str">
        <f t="shared" si="360"/>
        <v/>
      </c>
      <c r="AI1618" s="55" t="str">
        <f t="shared" si="361"/>
        <v>FALSO</v>
      </c>
      <c r="AJ1618" s="55">
        <f t="shared" si="362"/>
        <v>0</v>
      </c>
      <c r="AK1618" s="93" t="str">
        <f t="shared" si="363"/>
        <v/>
      </c>
      <c r="AL1618" s="96" t="str">
        <f t="shared" si="364"/>
        <v/>
      </c>
      <c r="AM1618" s="93" t="str">
        <f t="shared" si="365"/>
        <v/>
      </c>
      <c r="AN1618" s="96" t="str">
        <f t="shared" si="366"/>
        <v/>
      </c>
      <c r="AO1618" s="93" t="str">
        <f t="shared" si="367"/>
        <v/>
      </c>
      <c r="AP1618" s="96" t="str">
        <f t="shared" si="368"/>
        <v/>
      </c>
      <c r="AQ1618" s="93" t="str">
        <f t="shared" si="369"/>
        <v/>
      </c>
      <c r="AR1618" s="96" t="str">
        <f t="shared" si="370"/>
        <v/>
      </c>
      <c r="AS1618" s="93" t="str">
        <f t="shared" si="371"/>
        <v/>
      </c>
      <c r="AT1618" s="96" t="str">
        <f t="shared" si="372"/>
        <v/>
      </c>
      <c r="AU1618" s="93" t="str">
        <f t="shared" si="373"/>
        <v/>
      </c>
    </row>
    <row r="1619" spans="1:47" x14ac:dyDescent="0.3">
      <c r="A1619" t="s">
        <v>84</v>
      </c>
      <c r="B1619" s="164" t="s">
        <v>4515</v>
      </c>
      <c r="C1619" t="s">
        <v>4317</v>
      </c>
      <c r="D1619" t="s">
        <v>1152</v>
      </c>
      <c r="E1619" t="s">
        <v>85</v>
      </c>
      <c r="F1619" t="s">
        <v>4050</v>
      </c>
      <c r="H1619" t="s">
        <v>2825</v>
      </c>
      <c r="L1619" t="s">
        <v>87</v>
      </c>
      <c r="P1619" s="33">
        <v>46266.736805555556</v>
      </c>
      <c r="Q1619" s="33">
        <v>46293</v>
      </c>
      <c r="AH1619" s="55" t="str">
        <f t="shared" si="360"/>
        <v/>
      </c>
      <c r="AI1619" s="55" t="str">
        <f t="shared" si="361"/>
        <v>FALSO</v>
      </c>
      <c r="AJ1619" s="55">
        <f t="shared" si="362"/>
        <v>0</v>
      </c>
      <c r="AK1619" s="93" t="str">
        <f t="shared" si="363"/>
        <v/>
      </c>
      <c r="AL1619" s="96" t="str">
        <f t="shared" si="364"/>
        <v/>
      </c>
      <c r="AM1619" s="93" t="str">
        <f t="shared" si="365"/>
        <v/>
      </c>
      <c r="AN1619" s="96" t="str">
        <f t="shared" si="366"/>
        <v/>
      </c>
      <c r="AO1619" s="93" t="str">
        <f t="shared" si="367"/>
        <v/>
      </c>
      <c r="AP1619" s="96" t="str">
        <f t="shared" si="368"/>
        <v/>
      </c>
      <c r="AQ1619" s="93" t="str">
        <f t="shared" si="369"/>
        <v/>
      </c>
      <c r="AR1619" s="96" t="str">
        <f t="shared" si="370"/>
        <v/>
      </c>
      <c r="AS1619" s="93" t="str">
        <f t="shared" si="371"/>
        <v/>
      </c>
      <c r="AT1619" s="96" t="str">
        <f t="shared" si="372"/>
        <v/>
      </c>
      <c r="AU1619" s="93" t="str">
        <f t="shared" si="373"/>
        <v/>
      </c>
    </row>
    <row r="1620" spans="1:47" x14ac:dyDescent="0.3">
      <c r="A1620" t="s">
        <v>84</v>
      </c>
      <c r="B1620" s="164" t="s">
        <v>4516</v>
      </c>
      <c r="C1620" t="s">
        <v>4311</v>
      </c>
      <c r="D1620" t="s">
        <v>1152</v>
      </c>
      <c r="E1620" t="s">
        <v>90</v>
      </c>
      <c r="F1620" t="s">
        <v>4063</v>
      </c>
      <c r="H1620" t="s">
        <v>3495</v>
      </c>
      <c r="L1620" t="s">
        <v>91</v>
      </c>
      <c r="O1620" t="s">
        <v>135</v>
      </c>
      <c r="P1620" s="33">
        <v>46266.709027777775</v>
      </c>
      <c r="Q1620" s="33">
        <v>46265</v>
      </c>
      <c r="R1620" s="33">
        <v>46269</v>
      </c>
      <c r="AH1620" s="55" t="str">
        <f t="shared" si="360"/>
        <v/>
      </c>
      <c r="AI1620" s="55" t="str">
        <f t="shared" si="361"/>
        <v>FALSO</v>
      </c>
      <c r="AJ1620" s="55">
        <f t="shared" si="362"/>
        <v>0</v>
      </c>
      <c r="AK1620" s="93" t="str">
        <f t="shared" si="363"/>
        <v/>
      </c>
      <c r="AL1620" s="96" t="str">
        <f t="shared" si="364"/>
        <v/>
      </c>
      <c r="AM1620" s="93" t="str">
        <f t="shared" si="365"/>
        <v/>
      </c>
      <c r="AN1620" s="96" t="str">
        <f t="shared" si="366"/>
        <v/>
      </c>
      <c r="AO1620" s="93" t="str">
        <f t="shared" si="367"/>
        <v/>
      </c>
      <c r="AP1620" s="96" t="str">
        <f t="shared" si="368"/>
        <v/>
      </c>
      <c r="AQ1620" s="93" t="str">
        <f t="shared" si="369"/>
        <v/>
      </c>
      <c r="AR1620" s="96" t="str">
        <f t="shared" si="370"/>
        <v/>
      </c>
      <c r="AS1620" s="93" t="str">
        <f t="shared" si="371"/>
        <v/>
      </c>
      <c r="AT1620" s="96" t="str">
        <f t="shared" si="372"/>
        <v/>
      </c>
      <c r="AU1620" s="93" t="str">
        <f t="shared" si="373"/>
        <v/>
      </c>
    </row>
    <row r="1621" spans="1:47" x14ac:dyDescent="0.3">
      <c r="A1621" t="s">
        <v>84</v>
      </c>
      <c r="B1621" s="164" t="s">
        <v>4517</v>
      </c>
      <c r="C1621" t="s">
        <v>4311</v>
      </c>
      <c r="D1621" t="s">
        <v>1152</v>
      </c>
      <c r="E1621" t="s">
        <v>90</v>
      </c>
      <c r="F1621" t="s">
        <v>4063</v>
      </c>
      <c r="H1621" t="s">
        <v>1473</v>
      </c>
      <c r="L1621" t="s">
        <v>91</v>
      </c>
      <c r="O1621" t="s">
        <v>135</v>
      </c>
      <c r="P1621" s="33">
        <v>46266.693749999999</v>
      </c>
      <c r="Q1621" s="33">
        <v>46265</v>
      </c>
      <c r="R1621" s="33">
        <v>46267</v>
      </c>
      <c r="AH1621" s="55" t="str">
        <f t="shared" si="360"/>
        <v/>
      </c>
      <c r="AI1621" s="55" t="str">
        <f t="shared" si="361"/>
        <v>FALSO</v>
      </c>
      <c r="AJ1621" s="55">
        <f t="shared" si="362"/>
        <v>0</v>
      </c>
      <c r="AK1621" s="93" t="str">
        <f t="shared" si="363"/>
        <v/>
      </c>
      <c r="AL1621" s="96" t="str">
        <f t="shared" si="364"/>
        <v/>
      </c>
      <c r="AM1621" s="93" t="str">
        <f t="shared" si="365"/>
        <v/>
      </c>
      <c r="AN1621" s="96" t="str">
        <f t="shared" si="366"/>
        <v/>
      </c>
      <c r="AO1621" s="93" t="str">
        <f t="shared" si="367"/>
        <v/>
      </c>
      <c r="AP1621" s="96" t="str">
        <f t="shared" si="368"/>
        <v/>
      </c>
      <c r="AQ1621" s="93" t="str">
        <f t="shared" si="369"/>
        <v/>
      </c>
      <c r="AR1621" s="96" t="str">
        <f t="shared" si="370"/>
        <v/>
      </c>
      <c r="AS1621" s="93" t="str">
        <f t="shared" si="371"/>
        <v/>
      </c>
      <c r="AT1621" s="96" t="str">
        <f t="shared" si="372"/>
        <v/>
      </c>
      <c r="AU1621" s="93" t="str">
        <f t="shared" si="373"/>
        <v/>
      </c>
    </row>
    <row r="1622" spans="1:47" x14ac:dyDescent="0.3">
      <c r="A1622" t="s">
        <v>84</v>
      </c>
      <c r="B1622" s="164" t="s">
        <v>4518</v>
      </c>
      <c r="C1622" t="s">
        <v>4317</v>
      </c>
      <c r="D1622" t="s">
        <v>1152</v>
      </c>
      <c r="E1622" t="s">
        <v>85</v>
      </c>
      <c r="F1622" t="s">
        <v>4050</v>
      </c>
      <c r="H1622" t="s">
        <v>2791</v>
      </c>
      <c r="L1622" t="s">
        <v>87</v>
      </c>
      <c r="P1622" s="33">
        <v>46266.691666666666</v>
      </c>
      <c r="Q1622" s="33">
        <v>46293</v>
      </c>
      <c r="AH1622" s="55" t="str">
        <f t="shared" si="360"/>
        <v/>
      </c>
      <c r="AI1622" s="55" t="str">
        <f t="shared" si="361"/>
        <v>FALSO</v>
      </c>
      <c r="AJ1622" s="55">
        <f t="shared" si="362"/>
        <v>0</v>
      </c>
      <c r="AK1622" s="93" t="str">
        <f t="shared" si="363"/>
        <v/>
      </c>
      <c r="AL1622" s="96" t="str">
        <f t="shared" si="364"/>
        <v/>
      </c>
      <c r="AM1622" s="93" t="str">
        <f t="shared" si="365"/>
        <v/>
      </c>
      <c r="AN1622" s="96" t="str">
        <f t="shared" si="366"/>
        <v/>
      </c>
      <c r="AO1622" s="93" t="str">
        <f t="shared" si="367"/>
        <v/>
      </c>
      <c r="AP1622" s="96" t="str">
        <f t="shared" si="368"/>
        <v/>
      </c>
      <c r="AQ1622" s="93" t="str">
        <f t="shared" si="369"/>
        <v/>
      </c>
      <c r="AR1622" s="96" t="str">
        <f t="shared" si="370"/>
        <v/>
      </c>
      <c r="AS1622" s="93" t="str">
        <f t="shared" si="371"/>
        <v/>
      </c>
      <c r="AT1622" s="96" t="str">
        <f t="shared" si="372"/>
        <v/>
      </c>
      <c r="AU1622" s="93" t="str">
        <f t="shared" si="373"/>
        <v/>
      </c>
    </row>
    <row r="1623" spans="1:47" x14ac:dyDescent="0.3">
      <c r="A1623" t="s">
        <v>84</v>
      </c>
      <c r="B1623" s="164" t="s">
        <v>4519</v>
      </c>
      <c r="C1623" t="s">
        <v>4311</v>
      </c>
      <c r="D1623" t="s">
        <v>1152</v>
      </c>
      <c r="E1623" t="s">
        <v>90</v>
      </c>
      <c r="F1623" t="s">
        <v>4063</v>
      </c>
      <c r="H1623" t="s">
        <v>4520</v>
      </c>
      <c r="L1623" t="s">
        <v>91</v>
      </c>
      <c r="O1623" t="s">
        <v>94</v>
      </c>
      <c r="P1623" s="33">
        <v>46266.689583333333</v>
      </c>
      <c r="Q1623" s="33">
        <v>46265</v>
      </c>
      <c r="R1623" s="33">
        <v>46269</v>
      </c>
      <c r="S1623" s="33">
        <v>46269</v>
      </c>
      <c r="AH1623" s="55" t="str">
        <f t="shared" si="360"/>
        <v/>
      </c>
      <c r="AI1623" s="55" t="str">
        <f t="shared" si="361"/>
        <v>FALSO</v>
      </c>
      <c r="AJ1623" s="55">
        <f t="shared" si="362"/>
        <v>0</v>
      </c>
      <c r="AK1623" s="93" t="str">
        <f t="shared" si="363"/>
        <v/>
      </c>
      <c r="AL1623" s="96" t="str">
        <f t="shared" si="364"/>
        <v/>
      </c>
      <c r="AM1623" s="93" t="str">
        <f t="shared" si="365"/>
        <v/>
      </c>
      <c r="AN1623" s="96" t="str">
        <f t="shared" si="366"/>
        <v/>
      </c>
      <c r="AO1623" s="93" t="str">
        <f t="shared" si="367"/>
        <v/>
      </c>
      <c r="AP1623" s="96" t="str">
        <f t="shared" si="368"/>
        <v/>
      </c>
      <c r="AQ1623" s="93" t="str">
        <f t="shared" si="369"/>
        <v/>
      </c>
      <c r="AR1623" s="96" t="str">
        <f t="shared" si="370"/>
        <v/>
      </c>
      <c r="AS1623" s="93" t="str">
        <f t="shared" si="371"/>
        <v/>
      </c>
      <c r="AT1623" s="96" t="str">
        <f t="shared" si="372"/>
        <v/>
      </c>
      <c r="AU1623" s="93" t="str">
        <f t="shared" si="373"/>
        <v/>
      </c>
    </row>
    <row r="1624" spans="1:47" x14ac:dyDescent="0.3">
      <c r="A1624" t="s">
        <v>84</v>
      </c>
      <c r="B1624" s="164" t="s">
        <v>4521</v>
      </c>
      <c r="C1624" t="s">
        <v>4308</v>
      </c>
      <c r="D1624" t="s">
        <v>1152</v>
      </c>
      <c r="E1624" t="s">
        <v>90</v>
      </c>
      <c r="F1624" t="s">
        <v>4063</v>
      </c>
      <c r="H1624" t="s">
        <v>4522</v>
      </c>
      <c r="J1624">
        <v>1800</v>
      </c>
      <c r="L1624" t="s">
        <v>91</v>
      </c>
      <c r="O1624" t="s">
        <v>94</v>
      </c>
      <c r="P1624" s="33">
        <v>46266.656944444447</v>
      </c>
      <c r="Q1624" s="33">
        <v>46265</v>
      </c>
      <c r="R1624" s="33">
        <v>46280</v>
      </c>
      <c r="S1624" s="33">
        <v>46280</v>
      </c>
      <c r="AH1624" s="55">
        <f t="shared" si="360"/>
        <v>0.5</v>
      </c>
      <c r="AI1624" s="55" t="str">
        <f t="shared" si="361"/>
        <v>FALSO</v>
      </c>
      <c r="AJ1624" s="55">
        <f t="shared" si="362"/>
        <v>0</v>
      </c>
      <c r="AK1624" s="93" t="str">
        <f t="shared" si="363"/>
        <v/>
      </c>
      <c r="AL1624" s="96" t="str">
        <f t="shared" si="364"/>
        <v/>
      </c>
      <c r="AM1624" s="93" t="str">
        <f t="shared" si="365"/>
        <v/>
      </c>
      <c r="AN1624" s="96" t="str">
        <f t="shared" si="366"/>
        <v/>
      </c>
      <c r="AO1624" s="93" t="str">
        <f t="shared" si="367"/>
        <v/>
      </c>
      <c r="AP1624" s="96" t="str">
        <f t="shared" si="368"/>
        <v/>
      </c>
      <c r="AQ1624" s="93" t="str">
        <f t="shared" si="369"/>
        <v/>
      </c>
      <c r="AR1624" s="96" t="str">
        <f t="shared" si="370"/>
        <v/>
      </c>
      <c r="AS1624" s="93" t="str">
        <f t="shared" si="371"/>
        <v/>
      </c>
      <c r="AT1624" s="96" t="str">
        <f t="shared" si="372"/>
        <v/>
      </c>
      <c r="AU1624" s="93" t="str">
        <f t="shared" si="373"/>
        <v/>
      </c>
    </row>
    <row r="1625" spans="1:47" x14ac:dyDescent="0.3">
      <c r="A1625" t="s">
        <v>84</v>
      </c>
      <c r="B1625" s="164" t="s">
        <v>4523</v>
      </c>
      <c r="C1625" t="s">
        <v>4317</v>
      </c>
      <c r="D1625" t="s">
        <v>1152</v>
      </c>
      <c r="E1625" t="s">
        <v>85</v>
      </c>
      <c r="F1625" t="s">
        <v>4050</v>
      </c>
      <c r="H1625" t="s">
        <v>4524</v>
      </c>
      <c r="L1625" t="s">
        <v>87</v>
      </c>
      <c r="P1625" s="33">
        <v>46266.648611111108</v>
      </c>
      <c r="Q1625" s="33">
        <v>46293</v>
      </c>
      <c r="AH1625" s="55" t="str">
        <f t="shared" si="360"/>
        <v/>
      </c>
      <c r="AI1625" s="55" t="str">
        <f t="shared" si="361"/>
        <v>FALSO</v>
      </c>
      <c r="AJ1625" s="55">
        <f t="shared" si="362"/>
        <v>0</v>
      </c>
      <c r="AK1625" s="93" t="str">
        <f t="shared" si="363"/>
        <v/>
      </c>
      <c r="AL1625" s="96" t="str">
        <f t="shared" si="364"/>
        <v/>
      </c>
      <c r="AM1625" s="93" t="str">
        <f t="shared" si="365"/>
        <v/>
      </c>
      <c r="AN1625" s="96" t="str">
        <f t="shared" si="366"/>
        <v/>
      </c>
      <c r="AO1625" s="93" t="str">
        <f t="shared" si="367"/>
        <v/>
      </c>
      <c r="AP1625" s="96" t="str">
        <f t="shared" si="368"/>
        <v/>
      </c>
      <c r="AQ1625" s="93" t="str">
        <f t="shared" si="369"/>
        <v/>
      </c>
      <c r="AR1625" s="96" t="str">
        <f t="shared" si="370"/>
        <v/>
      </c>
      <c r="AS1625" s="93" t="str">
        <f t="shared" si="371"/>
        <v/>
      </c>
      <c r="AT1625" s="96" t="str">
        <f t="shared" si="372"/>
        <v/>
      </c>
      <c r="AU1625" s="93" t="str">
        <f t="shared" si="373"/>
        <v/>
      </c>
    </row>
    <row r="1626" spans="1:47" x14ac:dyDescent="0.3">
      <c r="A1626" t="s">
        <v>84</v>
      </c>
      <c r="B1626" s="164" t="s">
        <v>4525</v>
      </c>
      <c r="C1626" t="s">
        <v>4308</v>
      </c>
      <c r="D1626" t="s">
        <v>1152</v>
      </c>
      <c r="E1626" t="s">
        <v>90</v>
      </c>
      <c r="F1626" t="s">
        <v>4063</v>
      </c>
      <c r="H1626" t="s">
        <v>4526</v>
      </c>
      <c r="J1626">
        <v>21600</v>
      </c>
      <c r="L1626" t="s">
        <v>91</v>
      </c>
      <c r="O1626" t="s">
        <v>94</v>
      </c>
      <c r="P1626" s="33">
        <v>46266.640972222223</v>
      </c>
      <c r="Q1626" s="33">
        <v>46265</v>
      </c>
      <c r="R1626" s="33">
        <v>46275</v>
      </c>
      <c r="S1626" s="33">
        <v>46275</v>
      </c>
      <c r="AH1626" s="55">
        <f t="shared" si="360"/>
        <v>6</v>
      </c>
      <c r="AI1626" s="55" t="str">
        <f t="shared" si="361"/>
        <v>FALSO</v>
      </c>
      <c r="AJ1626" s="55">
        <f t="shared" si="362"/>
        <v>0</v>
      </c>
      <c r="AK1626" s="93" t="str">
        <f t="shared" si="363"/>
        <v/>
      </c>
      <c r="AL1626" s="96" t="str">
        <f t="shared" si="364"/>
        <v/>
      </c>
      <c r="AM1626" s="93" t="str">
        <f t="shared" si="365"/>
        <v/>
      </c>
      <c r="AN1626" s="96" t="str">
        <f t="shared" si="366"/>
        <v/>
      </c>
      <c r="AO1626" s="93" t="str">
        <f t="shared" si="367"/>
        <v/>
      </c>
      <c r="AP1626" s="96" t="str">
        <f t="shared" si="368"/>
        <v/>
      </c>
      <c r="AQ1626" s="93" t="str">
        <f t="shared" si="369"/>
        <v/>
      </c>
      <c r="AR1626" s="96" t="str">
        <f t="shared" si="370"/>
        <v/>
      </c>
      <c r="AS1626" s="93" t="str">
        <f t="shared" si="371"/>
        <v/>
      </c>
      <c r="AT1626" s="96" t="str">
        <f t="shared" si="372"/>
        <v/>
      </c>
      <c r="AU1626" s="93" t="str">
        <f t="shared" si="373"/>
        <v/>
      </c>
    </row>
    <row r="1627" spans="1:47" x14ac:dyDescent="0.3">
      <c r="A1627" t="s">
        <v>84</v>
      </c>
      <c r="B1627" s="164" t="s">
        <v>4527</v>
      </c>
      <c r="C1627" t="s">
        <v>4311</v>
      </c>
      <c r="D1627" t="s">
        <v>1152</v>
      </c>
      <c r="E1627" t="s">
        <v>90</v>
      </c>
      <c r="F1627" t="s">
        <v>4063</v>
      </c>
      <c r="H1627" t="s">
        <v>4528</v>
      </c>
      <c r="L1627" t="s">
        <v>91</v>
      </c>
      <c r="O1627" t="s">
        <v>94</v>
      </c>
      <c r="P1627" s="33">
        <v>46266.57708333333</v>
      </c>
      <c r="Q1627" s="33">
        <v>46265</v>
      </c>
      <c r="R1627" s="33">
        <v>46269</v>
      </c>
      <c r="S1627" s="33">
        <v>46269</v>
      </c>
      <c r="AH1627" s="55" t="str">
        <f t="shared" si="360"/>
        <v/>
      </c>
      <c r="AI1627" s="55" t="str">
        <f t="shared" si="361"/>
        <v>FALSO</v>
      </c>
      <c r="AJ1627" s="55">
        <f t="shared" si="362"/>
        <v>0</v>
      </c>
      <c r="AK1627" s="93" t="str">
        <f t="shared" si="363"/>
        <v/>
      </c>
      <c r="AL1627" s="96" t="str">
        <f t="shared" si="364"/>
        <v/>
      </c>
      <c r="AM1627" s="93" t="str">
        <f t="shared" si="365"/>
        <v/>
      </c>
      <c r="AN1627" s="96" t="str">
        <f t="shared" si="366"/>
        <v/>
      </c>
      <c r="AO1627" s="93" t="str">
        <f t="shared" si="367"/>
        <v/>
      </c>
      <c r="AP1627" s="96" t="str">
        <f t="shared" si="368"/>
        <v/>
      </c>
      <c r="AQ1627" s="93" t="str">
        <f t="shared" si="369"/>
        <v/>
      </c>
      <c r="AR1627" s="96" t="str">
        <f t="shared" si="370"/>
        <v/>
      </c>
      <c r="AS1627" s="93" t="str">
        <f t="shared" si="371"/>
        <v/>
      </c>
      <c r="AT1627" s="96" t="str">
        <f t="shared" si="372"/>
        <v/>
      </c>
      <c r="AU1627" s="93" t="str">
        <f t="shared" si="373"/>
        <v/>
      </c>
    </row>
    <row r="1628" spans="1:47" x14ac:dyDescent="0.3">
      <c r="A1628" t="s">
        <v>84</v>
      </c>
      <c r="B1628" s="164" t="s">
        <v>4529</v>
      </c>
      <c r="C1628" t="s">
        <v>4311</v>
      </c>
      <c r="D1628" t="s">
        <v>1152</v>
      </c>
      <c r="E1628" t="s">
        <v>90</v>
      </c>
      <c r="F1628" t="s">
        <v>4063</v>
      </c>
      <c r="H1628" t="s">
        <v>4530</v>
      </c>
      <c r="L1628" t="s">
        <v>91</v>
      </c>
      <c r="O1628" t="s">
        <v>135</v>
      </c>
      <c r="P1628" s="33">
        <v>46266.477777777778</v>
      </c>
      <c r="Q1628" s="33">
        <v>46265</v>
      </c>
      <c r="R1628" s="33">
        <v>46267</v>
      </c>
      <c r="AH1628" s="55" t="str">
        <f t="shared" si="360"/>
        <v/>
      </c>
      <c r="AI1628" s="55" t="str">
        <f t="shared" si="361"/>
        <v>FALSO</v>
      </c>
      <c r="AJ1628" s="55">
        <f t="shared" si="362"/>
        <v>0</v>
      </c>
      <c r="AK1628" s="93" t="str">
        <f t="shared" si="363"/>
        <v/>
      </c>
      <c r="AL1628" s="96" t="str">
        <f t="shared" si="364"/>
        <v/>
      </c>
      <c r="AM1628" s="93" t="str">
        <f t="shared" si="365"/>
        <v/>
      </c>
      <c r="AN1628" s="96" t="str">
        <f t="shared" si="366"/>
        <v/>
      </c>
      <c r="AO1628" s="93" t="str">
        <f t="shared" si="367"/>
        <v/>
      </c>
      <c r="AP1628" s="96" t="str">
        <f t="shared" si="368"/>
        <v/>
      </c>
      <c r="AQ1628" s="93" t="str">
        <f t="shared" si="369"/>
        <v/>
      </c>
      <c r="AR1628" s="96" t="str">
        <f t="shared" si="370"/>
        <v/>
      </c>
      <c r="AS1628" s="93" t="str">
        <f t="shared" si="371"/>
        <v/>
      </c>
      <c r="AT1628" s="96" t="str">
        <f t="shared" si="372"/>
        <v/>
      </c>
      <c r="AU1628" s="93" t="str">
        <f t="shared" si="373"/>
        <v/>
      </c>
    </row>
    <row r="1629" spans="1:47" x14ac:dyDescent="0.3">
      <c r="A1629" t="s">
        <v>84</v>
      </c>
      <c r="B1629" s="164" t="s">
        <v>4531</v>
      </c>
      <c r="C1629" t="s">
        <v>4311</v>
      </c>
      <c r="D1629" t="s">
        <v>1152</v>
      </c>
      <c r="E1629" t="s">
        <v>90</v>
      </c>
      <c r="F1629" t="s">
        <v>4063</v>
      </c>
      <c r="H1629" t="s">
        <v>4532</v>
      </c>
      <c r="L1629" t="s">
        <v>91</v>
      </c>
      <c r="O1629" t="s">
        <v>135</v>
      </c>
      <c r="P1629" s="33">
        <v>46266.467361111114</v>
      </c>
      <c r="Q1629" s="33">
        <v>46265</v>
      </c>
      <c r="R1629" s="33">
        <v>46275</v>
      </c>
      <c r="AH1629" s="55" t="str">
        <f t="shared" si="360"/>
        <v/>
      </c>
      <c r="AI1629" s="55" t="str">
        <f t="shared" si="361"/>
        <v>FALSO</v>
      </c>
      <c r="AJ1629" s="55">
        <f t="shared" si="362"/>
        <v>0</v>
      </c>
      <c r="AK1629" s="93" t="str">
        <f t="shared" si="363"/>
        <v/>
      </c>
      <c r="AL1629" s="96" t="str">
        <f t="shared" si="364"/>
        <v/>
      </c>
      <c r="AM1629" s="93" t="str">
        <f t="shared" si="365"/>
        <v/>
      </c>
      <c r="AN1629" s="96" t="str">
        <f t="shared" si="366"/>
        <v/>
      </c>
      <c r="AO1629" s="93" t="str">
        <f t="shared" si="367"/>
        <v/>
      </c>
      <c r="AP1629" s="96" t="str">
        <f t="shared" si="368"/>
        <v/>
      </c>
      <c r="AQ1629" s="93" t="str">
        <f t="shared" si="369"/>
        <v/>
      </c>
      <c r="AR1629" s="96" t="str">
        <f t="shared" si="370"/>
        <v/>
      </c>
      <c r="AS1629" s="93" t="str">
        <f t="shared" si="371"/>
        <v/>
      </c>
      <c r="AT1629" s="96" t="str">
        <f t="shared" si="372"/>
        <v/>
      </c>
      <c r="AU1629" s="93" t="str">
        <f t="shared" si="373"/>
        <v/>
      </c>
    </row>
    <row r="1630" spans="1:47" x14ac:dyDescent="0.3">
      <c r="A1630" t="s">
        <v>84</v>
      </c>
      <c r="B1630" s="164" t="s">
        <v>4533</v>
      </c>
      <c r="C1630" t="s">
        <v>4308</v>
      </c>
      <c r="D1630" t="s">
        <v>1152</v>
      </c>
      <c r="E1630" t="s">
        <v>90</v>
      </c>
      <c r="F1630" t="s">
        <v>4063</v>
      </c>
      <c r="H1630" t="s">
        <v>4534</v>
      </c>
      <c r="J1630">
        <v>21600</v>
      </c>
      <c r="L1630" t="s">
        <v>91</v>
      </c>
      <c r="O1630" t="s">
        <v>94</v>
      </c>
      <c r="P1630" s="33">
        <v>46266.463888888888</v>
      </c>
      <c r="Q1630" s="33">
        <v>46265</v>
      </c>
      <c r="R1630" s="33">
        <v>46282</v>
      </c>
      <c r="S1630" s="33">
        <v>46283</v>
      </c>
      <c r="AH1630" s="55">
        <f t="shared" si="360"/>
        <v>6</v>
      </c>
      <c r="AI1630" s="55" t="str">
        <f t="shared" si="361"/>
        <v>FALSO</v>
      </c>
      <c r="AJ1630" s="55">
        <f t="shared" si="362"/>
        <v>0</v>
      </c>
      <c r="AK1630" s="93" t="str">
        <f t="shared" si="363"/>
        <v/>
      </c>
      <c r="AL1630" s="96" t="str">
        <f t="shared" si="364"/>
        <v/>
      </c>
      <c r="AM1630" s="93" t="str">
        <f t="shared" si="365"/>
        <v/>
      </c>
      <c r="AN1630" s="96" t="str">
        <f t="shared" si="366"/>
        <v/>
      </c>
      <c r="AO1630" s="93" t="str">
        <f t="shared" si="367"/>
        <v/>
      </c>
      <c r="AP1630" s="96" t="str">
        <f t="shared" si="368"/>
        <v/>
      </c>
      <c r="AQ1630" s="93" t="str">
        <f t="shared" si="369"/>
        <v/>
      </c>
      <c r="AR1630" s="96" t="str">
        <f t="shared" si="370"/>
        <v/>
      </c>
      <c r="AS1630" s="93" t="str">
        <f t="shared" si="371"/>
        <v/>
      </c>
      <c r="AT1630" s="96" t="str">
        <f t="shared" si="372"/>
        <v/>
      </c>
      <c r="AU1630" s="93" t="str">
        <f t="shared" si="373"/>
        <v/>
      </c>
    </row>
    <row r="1631" spans="1:47" x14ac:dyDescent="0.3">
      <c r="A1631" t="s">
        <v>84</v>
      </c>
      <c r="B1631" s="164" t="s">
        <v>4535</v>
      </c>
      <c r="C1631" t="s">
        <v>4317</v>
      </c>
      <c r="D1631" t="s">
        <v>1152</v>
      </c>
      <c r="E1631" t="s">
        <v>85</v>
      </c>
      <c r="F1631" t="s">
        <v>4050</v>
      </c>
      <c r="H1631" t="s">
        <v>4536</v>
      </c>
      <c r="L1631" t="s">
        <v>87</v>
      </c>
      <c r="P1631" s="33">
        <v>46266.436805555553</v>
      </c>
      <c r="Q1631" s="33">
        <v>46293</v>
      </c>
      <c r="AH1631" s="55" t="str">
        <f t="shared" si="360"/>
        <v/>
      </c>
      <c r="AI1631" s="55" t="str">
        <f t="shared" si="361"/>
        <v>FALSO</v>
      </c>
      <c r="AJ1631" s="55">
        <f t="shared" si="362"/>
        <v>0</v>
      </c>
      <c r="AK1631" s="93" t="str">
        <f t="shared" si="363"/>
        <v/>
      </c>
      <c r="AL1631" s="96" t="str">
        <f t="shared" si="364"/>
        <v/>
      </c>
      <c r="AM1631" s="93" t="str">
        <f t="shared" si="365"/>
        <v/>
      </c>
      <c r="AN1631" s="96" t="str">
        <f t="shared" si="366"/>
        <v/>
      </c>
      <c r="AO1631" s="93" t="str">
        <f t="shared" si="367"/>
        <v/>
      </c>
      <c r="AP1631" s="96" t="str">
        <f t="shared" si="368"/>
        <v/>
      </c>
      <c r="AQ1631" s="93" t="str">
        <f t="shared" si="369"/>
        <v/>
      </c>
      <c r="AR1631" s="96" t="str">
        <f t="shared" si="370"/>
        <v/>
      </c>
      <c r="AS1631" s="93" t="str">
        <f t="shared" si="371"/>
        <v/>
      </c>
      <c r="AT1631" s="96" t="str">
        <f t="shared" si="372"/>
        <v/>
      </c>
      <c r="AU1631" s="93" t="str">
        <f t="shared" si="373"/>
        <v/>
      </c>
    </row>
    <row r="1632" spans="1:47" x14ac:dyDescent="0.3">
      <c r="A1632" t="s">
        <v>84</v>
      </c>
      <c r="B1632" s="164" t="s">
        <v>4537</v>
      </c>
      <c r="C1632" t="s">
        <v>4317</v>
      </c>
      <c r="D1632" t="s">
        <v>1152</v>
      </c>
      <c r="E1632" t="s">
        <v>85</v>
      </c>
      <c r="F1632" t="s">
        <v>4050</v>
      </c>
      <c r="H1632" t="s">
        <v>4538</v>
      </c>
      <c r="L1632" t="s">
        <v>87</v>
      </c>
      <c r="P1632" s="33">
        <v>46266.411805555559</v>
      </c>
      <c r="Q1632" s="33">
        <v>46293</v>
      </c>
      <c r="AH1632" s="55" t="str">
        <f t="shared" si="360"/>
        <v/>
      </c>
      <c r="AI1632" s="55" t="str">
        <f t="shared" si="361"/>
        <v>FALSO</v>
      </c>
      <c r="AJ1632" s="55">
        <f t="shared" si="362"/>
        <v>0</v>
      </c>
      <c r="AK1632" s="93" t="str">
        <f t="shared" si="363"/>
        <v/>
      </c>
      <c r="AL1632" s="96" t="str">
        <f t="shared" si="364"/>
        <v/>
      </c>
      <c r="AM1632" s="93" t="str">
        <f t="shared" si="365"/>
        <v/>
      </c>
      <c r="AN1632" s="96" t="str">
        <f t="shared" si="366"/>
        <v/>
      </c>
      <c r="AO1632" s="93" t="str">
        <f t="shared" si="367"/>
        <v/>
      </c>
      <c r="AP1632" s="96" t="str">
        <f t="shared" si="368"/>
        <v/>
      </c>
      <c r="AQ1632" s="93" t="str">
        <f t="shared" si="369"/>
        <v/>
      </c>
      <c r="AR1632" s="96" t="str">
        <f t="shared" si="370"/>
        <v/>
      </c>
      <c r="AS1632" s="93" t="str">
        <f t="shared" si="371"/>
        <v/>
      </c>
      <c r="AT1632" s="96" t="str">
        <f t="shared" si="372"/>
        <v/>
      </c>
      <c r="AU1632" s="93" t="str">
        <f t="shared" si="373"/>
        <v/>
      </c>
    </row>
    <row r="1633" spans="1:47" x14ac:dyDescent="0.3">
      <c r="A1633" t="s">
        <v>84</v>
      </c>
      <c r="B1633" s="164" t="s">
        <v>4539</v>
      </c>
      <c r="C1633" t="s">
        <v>4317</v>
      </c>
      <c r="D1633" t="s">
        <v>1152</v>
      </c>
      <c r="E1633" t="s">
        <v>85</v>
      </c>
      <c r="F1633" t="s">
        <v>4050</v>
      </c>
      <c r="H1633" t="s">
        <v>4540</v>
      </c>
      <c r="L1633" t="s">
        <v>87</v>
      </c>
      <c r="P1633" s="33">
        <v>46266.406944444447</v>
      </c>
      <c r="Q1633" s="33">
        <v>46293</v>
      </c>
      <c r="AH1633" s="55" t="str">
        <f t="shared" si="360"/>
        <v/>
      </c>
      <c r="AI1633" s="55" t="str">
        <f t="shared" si="361"/>
        <v>FALSO</v>
      </c>
      <c r="AJ1633" s="55">
        <f t="shared" si="362"/>
        <v>0</v>
      </c>
      <c r="AK1633" s="93" t="str">
        <f t="shared" si="363"/>
        <v/>
      </c>
      <c r="AL1633" s="96" t="str">
        <f t="shared" si="364"/>
        <v/>
      </c>
      <c r="AM1633" s="93" t="str">
        <f t="shared" si="365"/>
        <v/>
      </c>
      <c r="AN1633" s="96" t="str">
        <f t="shared" si="366"/>
        <v/>
      </c>
      <c r="AO1633" s="93" t="str">
        <f t="shared" si="367"/>
        <v/>
      </c>
      <c r="AP1633" s="96" t="str">
        <f t="shared" si="368"/>
        <v/>
      </c>
      <c r="AQ1633" s="93" t="str">
        <f t="shared" si="369"/>
        <v/>
      </c>
      <c r="AR1633" s="96" t="str">
        <f t="shared" si="370"/>
        <v/>
      </c>
      <c r="AS1633" s="93" t="str">
        <f t="shared" si="371"/>
        <v/>
      </c>
      <c r="AT1633" s="96" t="str">
        <f t="shared" si="372"/>
        <v/>
      </c>
      <c r="AU1633" s="93" t="str">
        <f t="shared" si="373"/>
        <v/>
      </c>
    </row>
    <row r="1634" spans="1:47" x14ac:dyDescent="0.3">
      <c r="A1634" t="s">
        <v>84</v>
      </c>
      <c r="B1634" s="164" t="s">
        <v>4541</v>
      </c>
      <c r="C1634" t="s">
        <v>4317</v>
      </c>
      <c r="D1634" t="s">
        <v>1152</v>
      </c>
      <c r="E1634" t="s">
        <v>85</v>
      </c>
      <c r="F1634" t="s">
        <v>4050</v>
      </c>
      <c r="H1634" t="s">
        <v>2835</v>
      </c>
      <c r="L1634" t="s">
        <v>87</v>
      </c>
      <c r="P1634" s="33">
        <v>46266.397222222222</v>
      </c>
      <c r="Q1634" s="33">
        <v>46293</v>
      </c>
      <c r="AH1634" s="55" t="str">
        <f t="shared" si="360"/>
        <v/>
      </c>
      <c r="AI1634" s="55" t="str">
        <f t="shared" si="361"/>
        <v>FALSO</v>
      </c>
      <c r="AJ1634" s="55">
        <f t="shared" si="362"/>
        <v>0</v>
      </c>
      <c r="AK1634" s="93" t="str">
        <f t="shared" si="363"/>
        <v/>
      </c>
      <c r="AL1634" s="96" t="str">
        <f t="shared" si="364"/>
        <v/>
      </c>
      <c r="AM1634" s="93" t="str">
        <f t="shared" si="365"/>
        <v/>
      </c>
      <c r="AN1634" s="96" t="str">
        <f t="shared" si="366"/>
        <v/>
      </c>
      <c r="AO1634" s="93" t="str">
        <f t="shared" si="367"/>
        <v/>
      </c>
      <c r="AP1634" s="96" t="str">
        <f t="shared" si="368"/>
        <v/>
      </c>
      <c r="AQ1634" s="93" t="str">
        <f t="shared" si="369"/>
        <v/>
      </c>
      <c r="AR1634" s="96" t="str">
        <f t="shared" si="370"/>
        <v/>
      </c>
      <c r="AS1634" s="93" t="str">
        <f t="shared" si="371"/>
        <v/>
      </c>
      <c r="AT1634" s="96" t="str">
        <f t="shared" si="372"/>
        <v/>
      </c>
      <c r="AU1634" s="93" t="str">
        <f t="shared" si="373"/>
        <v/>
      </c>
    </row>
    <row r="1635" spans="1:47" x14ac:dyDescent="0.3">
      <c r="A1635" t="s">
        <v>106</v>
      </c>
      <c r="B1635" s="164" t="s">
        <v>4542</v>
      </c>
      <c r="C1635" t="s">
        <v>4311</v>
      </c>
      <c r="D1635" t="s">
        <v>1152</v>
      </c>
      <c r="E1635" t="s">
        <v>90</v>
      </c>
      <c r="F1635" t="s">
        <v>4063</v>
      </c>
      <c r="H1635" t="s">
        <v>4543</v>
      </c>
      <c r="L1635" t="s">
        <v>91</v>
      </c>
      <c r="M1635" s="164" t="s">
        <v>4544</v>
      </c>
      <c r="O1635" t="s">
        <v>94</v>
      </c>
      <c r="P1635" s="33">
        <v>46265.738194444442</v>
      </c>
      <c r="Q1635" s="33">
        <v>46265</v>
      </c>
      <c r="R1635" s="33">
        <v>46268</v>
      </c>
      <c r="S1635" s="33">
        <v>46268</v>
      </c>
      <c r="T1635" s="33">
        <v>46268</v>
      </c>
      <c r="U1635" s="33">
        <v>46268</v>
      </c>
      <c r="V1635" s="33">
        <v>46268</v>
      </c>
      <c r="Y1635">
        <v>1</v>
      </c>
      <c r="AB1635">
        <v>3</v>
      </c>
      <c r="AH1635" s="55" t="str">
        <f t="shared" si="360"/>
        <v/>
      </c>
      <c r="AI1635" s="55" t="str">
        <f t="shared" si="361"/>
        <v>FALSO</v>
      </c>
      <c r="AJ1635" s="55">
        <f t="shared" si="362"/>
        <v>0</v>
      </c>
      <c r="AK1635" s="93">
        <f t="shared" si="363"/>
        <v>1</v>
      </c>
      <c r="AL1635" s="96" t="str">
        <f t="shared" si="364"/>
        <v/>
      </c>
      <c r="AM1635" s="93">
        <f t="shared" si="365"/>
        <v>1</v>
      </c>
      <c r="AN1635" s="96" t="b">
        <f t="shared" si="366"/>
        <v>1</v>
      </c>
      <c r="AO1635" s="93">
        <f t="shared" si="367"/>
        <v>1</v>
      </c>
      <c r="AP1635" s="96" t="str">
        <f t="shared" si="368"/>
        <v/>
      </c>
      <c r="AQ1635" s="93" t="str">
        <f t="shared" si="369"/>
        <v/>
      </c>
      <c r="AR1635" s="96" t="str">
        <f t="shared" si="370"/>
        <v/>
      </c>
      <c r="AS1635" s="93">
        <f t="shared" si="371"/>
        <v>3</v>
      </c>
      <c r="AT1635" s="96" t="b">
        <f t="shared" si="372"/>
        <v>1</v>
      </c>
      <c r="AU1635" s="93" t="str">
        <f t="shared" si="373"/>
        <v>ARTPT-575</v>
      </c>
    </row>
    <row r="1636" spans="1:47" x14ac:dyDescent="0.3">
      <c r="A1636" t="s">
        <v>84</v>
      </c>
      <c r="B1636" s="164" t="s">
        <v>4545</v>
      </c>
      <c r="C1636" t="s">
        <v>4062</v>
      </c>
      <c r="D1636" t="s">
        <v>1152</v>
      </c>
      <c r="E1636" t="s">
        <v>90</v>
      </c>
      <c r="F1636" t="s">
        <v>4063</v>
      </c>
      <c r="H1636" t="s">
        <v>4546</v>
      </c>
      <c r="J1636">
        <v>21600</v>
      </c>
      <c r="L1636" t="s">
        <v>91</v>
      </c>
      <c r="O1636" t="s">
        <v>135</v>
      </c>
      <c r="P1636" s="33">
        <v>46265.73541666667</v>
      </c>
      <c r="Q1636" s="33">
        <v>46279</v>
      </c>
      <c r="R1636" s="33">
        <v>46281</v>
      </c>
      <c r="AH1636" s="55">
        <f t="shared" si="360"/>
        <v>6</v>
      </c>
      <c r="AI1636" s="55" t="str">
        <f t="shared" si="361"/>
        <v>FALSO</v>
      </c>
      <c r="AJ1636" s="55">
        <f t="shared" si="362"/>
        <v>0</v>
      </c>
      <c r="AK1636" s="93" t="str">
        <f t="shared" si="363"/>
        <v/>
      </c>
      <c r="AL1636" s="96" t="str">
        <f t="shared" si="364"/>
        <v/>
      </c>
      <c r="AM1636" s="93" t="str">
        <f t="shared" si="365"/>
        <v/>
      </c>
      <c r="AN1636" s="96" t="str">
        <f t="shared" si="366"/>
        <v/>
      </c>
      <c r="AO1636" s="93" t="str">
        <f t="shared" si="367"/>
        <v/>
      </c>
      <c r="AP1636" s="96" t="str">
        <f t="shared" si="368"/>
        <v/>
      </c>
      <c r="AQ1636" s="93" t="str">
        <f t="shared" si="369"/>
        <v/>
      </c>
      <c r="AR1636" s="96" t="str">
        <f t="shared" si="370"/>
        <v/>
      </c>
      <c r="AS1636" s="93" t="str">
        <f t="shared" si="371"/>
        <v/>
      </c>
      <c r="AT1636" s="96" t="str">
        <f t="shared" si="372"/>
        <v/>
      </c>
      <c r="AU1636" s="93" t="str">
        <f t="shared" si="373"/>
        <v/>
      </c>
    </row>
    <row r="1637" spans="1:47" x14ac:dyDescent="0.3">
      <c r="A1637" t="s">
        <v>84</v>
      </c>
      <c r="B1637" s="164" t="s">
        <v>4547</v>
      </c>
      <c r="C1637" t="s">
        <v>4311</v>
      </c>
      <c r="D1637" t="s">
        <v>1152</v>
      </c>
      <c r="E1637" t="s">
        <v>90</v>
      </c>
      <c r="F1637" t="s">
        <v>4063</v>
      </c>
      <c r="H1637" t="s">
        <v>4548</v>
      </c>
      <c r="J1637">
        <v>7200</v>
      </c>
      <c r="L1637" t="s">
        <v>91</v>
      </c>
      <c r="O1637" t="s">
        <v>135</v>
      </c>
      <c r="P1637" s="33">
        <v>46265.713194444441</v>
      </c>
      <c r="Q1637" s="33">
        <v>46265</v>
      </c>
      <c r="R1637" s="33">
        <v>46266</v>
      </c>
      <c r="AH1637" s="55">
        <f t="shared" si="360"/>
        <v>2</v>
      </c>
      <c r="AI1637" s="55" t="str">
        <f t="shared" si="361"/>
        <v>FALSO</v>
      </c>
      <c r="AJ1637" s="55">
        <f t="shared" si="362"/>
        <v>0</v>
      </c>
      <c r="AK1637" s="93" t="str">
        <f t="shared" si="363"/>
        <v/>
      </c>
      <c r="AL1637" s="96" t="str">
        <f t="shared" si="364"/>
        <v/>
      </c>
      <c r="AM1637" s="93" t="str">
        <f t="shared" si="365"/>
        <v/>
      </c>
      <c r="AN1637" s="96" t="str">
        <f t="shared" si="366"/>
        <v/>
      </c>
      <c r="AO1637" s="93" t="str">
        <f t="shared" si="367"/>
        <v/>
      </c>
      <c r="AP1637" s="96" t="str">
        <f t="shared" si="368"/>
        <v/>
      </c>
      <c r="AQ1637" s="93" t="str">
        <f t="shared" si="369"/>
        <v/>
      </c>
      <c r="AR1637" s="96" t="str">
        <f t="shared" si="370"/>
        <v/>
      </c>
      <c r="AS1637" s="93" t="str">
        <f t="shared" si="371"/>
        <v/>
      </c>
      <c r="AT1637" s="96" t="str">
        <f t="shared" si="372"/>
        <v/>
      </c>
      <c r="AU1637" s="93" t="str">
        <f t="shared" si="373"/>
        <v/>
      </c>
    </row>
    <row r="1638" spans="1:47" x14ac:dyDescent="0.3">
      <c r="A1638" t="s">
        <v>84</v>
      </c>
      <c r="B1638" s="164" t="s">
        <v>4549</v>
      </c>
      <c r="C1638" t="s">
        <v>4311</v>
      </c>
      <c r="D1638" t="s">
        <v>1152</v>
      </c>
      <c r="E1638" t="s">
        <v>90</v>
      </c>
      <c r="F1638" t="s">
        <v>4063</v>
      </c>
      <c r="H1638" t="s">
        <v>4550</v>
      </c>
      <c r="L1638" t="s">
        <v>91</v>
      </c>
      <c r="O1638" t="s">
        <v>135</v>
      </c>
      <c r="P1638" s="33">
        <v>46265.636111111111</v>
      </c>
      <c r="Q1638" s="33">
        <v>46265</v>
      </c>
      <c r="R1638" s="33">
        <v>46267</v>
      </c>
      <c r="AH1638" s="55" t="str">
        <f t="shared" si="360"/>
        <v/>
      </c>
      <c r="AI1638" s="55" t="str">
        <f t="shared" si="361"/>
        <v>FALSO</v>
      </c>
      <c r="AJ1638" s="55">
        <f t="shared" si="362"/>
        <v>0</v>
      </c>
      <c r="AK1638" s="93" t="str">
        <f t="shared" si="363"/>
        <v/>
      </c>
      <c r="AL1638" s="96" t="str">
        <f t="shared" si="364"/>
        <v/>
      </c>
      <c r="AM1638" s="93" t="str">
        <f t="shared" si="365"/>
        <v/>
      </c>
      <c r="AN1638" s="96" t="str">
        <f t="shared" si="366"/>
        <v/>
      </c>
      <c r="AO1638" s="93" t="str">
        <f t="shared" si="367"/>
        <v/>
      </c>
      <c r="AP1638" s="96" t="str">
        <f t="shared" si="368"/>
        <v/>
      </c>
      <c r="AQ1638" s="93" t="str">
        <f t="shared" si="369"/>
        <v/>
      </c>
      <c r="AR1638" s="96" t="str">
        <f t="shared" si="370"/>
        <v/>
      </c>
      <c r="AS1638" s="93" t="str">
        <f t="shared" si="371"/>
        <v/>
      </c>
      <c r="AT1638" s="96" t="str">
        <f t="shared" si="372"/>
        <v/>
      </c>
      <c r="AU1638" s="93" t="str">
        <f t="shared" si="373"/>
        <v/>
      </c>
    </row>
    <row r="1639" spans="1:47" x14ac:dyDescent="0.3">
      <c r="A1639" t="s">
        <v>84</v>
      </c>
      <c r="B1639" s="164" t="s">
        <v>4551</v>
      </c>
      <c r="C1639" t="s">
        <v>4311</v>
      </c>
      <c r="D1639" t="s">
        <v>1152</v>
      </c>
      <c r="E1639" t="s">
        <v>90</v>
      </c>
      <c r="F1639" t="s">
        <v>4063</v>
      </c>
      <c r="H1639" t="s">
        <v>4552</v>
      </c>
      <c r="L1639" t="s">
        <v>91</v>
      </c>
      <c r="O1639" t="s">
        <v>135</v>
      </c>
      <c r="P1639" s="33">
        <v>46265.493055555555</v>
      </c>
      <c r="Q1639" s="33">
        <v>46265</v>
      </c>
      <c r="R1639" s="33">
        <v>46269</v>
      </c>
      <c r="AH1639" s="55" t="str">
        <f t="shared" si="360"/>
        <v/>
      </c>
      <c r="AI1639" s="55" t="str">
        <f t="shared" si="361"/>
        <v>FALSO</v>
      </c>
      <c r="AJ1639" s="55">
        <f t="shared" si="362"/>
        <v>0</v>
      </c>
      <c r="AK1639" s="93" t="str">
        <f t="shared" si="363"/>
        <v/>
      </c>
      <c r="AL1639" s="96" t="str">
        <f t="shared" si="364"/>
        <v/>
      </c>
      <c r="AM1639" s="93" t="str">
        <f t="shared" si="365"/>
        <v/>
      </c>
      <c r="AN1639" s="96" t="str">
        <f t="shared" si="366"/>
        <v/>
      </c>
      <c r="AO1639" s="93" t="str">
        <f t="shared" si="367"/>
        <v/>
      </c>
      <c r="AP1639" s="96" t="str">
        <f t="shared" si="368"/>
        <v/>
      </c>
      <c r="AQ1639" s="93" t="str">
        <f t="shared" si="369"/>
        <v/>
      </c>
      <c r="AR1639" s="96" t="str">
        <f t="shared" si="370"/>
        <v/>
      </c>
      <c r="AS1639" s="93" t="str">
        <f t="shared" si="371"/>
        <v/>
      </c>
      <c r="AT1639" s="96" t="str">
        <f t="shared" si="372"/>
        <v/>
      </c>
      <c r="AU1639" s="93" t="str">
        <f t="shared" si="373"/>
        <v/>
      </c>
    </row>
    <row r="1640" spans="1:47" x14ac:dyDescent="0.3">
      <c r="A1640" t="s">
        <v>84</v>
      </c>
      <c r="B1640" s="164" t="s">
        <v>4553</v>
      </c>
      <c r="C1640" t="s">
        <v>4317</v>
      </c>
      <c r="D1640" t="s">
        <v>1152</v>
      </c>
      <c r="E1640" t="s">
        <v>85</v>
      </c>
      <c r="F1640" t="s">
        <v>4050</v>
      </c>
      <c r="H1640" t="s">
        <v>4554</v>
      </c>
      <c r="L1640" t="s">
        <v>87</v>
      </c>
      <c r="P1640" s="33">
        <v>46265.484027777777</v>
      </c>
      <c r="Q1640" s="33">
        <v>46293</v>
      </c>
      <c r="AH1640" s="55" t="str">
        <f t="shared" si="360"/>
        <v/>
      </c>
      <c r="AI1640" s="55" t="str">
        <f t="shared" si="361"/>
        <v>FALSO</v>
      </c>
      <c r="AJ1640" s="55">
        <f t="shared" si="362"/>
        <v>0</v>
      </c>
      <c r="AK1640" s="93" t="str">
        <f t="shared" si="363"/>
        <v/>
      </c>
      <c r="AL1640" s="96" t="str">
        <f t="shared" si="364"/>
        <v/>
      </c>
      <c r="AM1640" s="93" t="str">
        <f t="shared" si="365"/>
        <v/>
      </c>
      <c r="AN1640" s="96" t="str">
        <f t="shared" si="366"/>
        <v/>
      </c>
      <c r="AO1640" s="93" t="str">
        <f t="shared" si="367"/>
        <v/>
      </c>
      <c r="AP1640" s="96" t="str">
        <f t="shared" si="368"/>
        <v/>
      </c>
      <c r="AQ1640" s="93" t="str">
        <f t="shared" si="369"/>
        <v/>
      </c>
      <c r="AR1640" s="96" t="str">
        <f t="shared" si="370"/>
        <v/>
      </c>
      <c r="AS1640" s="93" t="str">
        <f t="shared" si="371"/>
        <v/>
      </c>
      <c r="AT1640" s="96" t="str">
        <f t="shared" si="372"/>
        <v/>
      </c>
      <c r="AU1640" s="93" t="str">
        <f t="shared" si="373"/>
        <v/>
      </c>
    </row>
    <row r="1641" spans="1:47" x14ac:dyDescent="0.3">
      <c r="A1641" t="s">
        <v>84</v>
      </c>
      <c r="B1641" s="164" t="s">
        <v>4555</v>
      </c>
      <c r="C1641" t="s">
        <v>4062</v>
      </c>
      <c r="D1641" t="s">
        <v>1152</v>
      </c>
      <c r="E1641" t="s">
        <v>90</v>
      </c>
      <c r="F1641" t="s">
        <v>4063</v>
      </c>
      <c r="H1641" t="s">
        <v>4556</v>
      </c>
      <c r="J1641">
        <v>21600</v>
      </c>
      <c r="L1641" t="s">
        <v>91</v>
      </c>
      <c r="O1641" t="s">
        <v>94</v>
      </c>
      <c r="P1641" s="33">
        <v>46265.48333333333</v>
      </c>
      <c r="Q1641" s="33">
        <v>46279</v>
      </c>
      <c r="R1641" s="33">
        <v>46281</v>
      </c>
      <c r="S1641" s="33">
        <v>46282</v>
      </c>
      <c r="AH1641" s="55">
        <f t="shared" si="360"/>
        <v>6</v>
      </c>
      <c r="AI1641" s="55" t="str">
        <f t="shared" si="361"/>
        <v>FALSO</v>
      </c>
      <c r="AJ1641" s="55">
        <f t="shared" si="362"/>
        <v>0</v>
      </c>
      <c r="AK1641" s="93" t="str">
        <f t="shared" si="363"/>
        <v/>
      </c>
      <c r="AL1641" s="96" t="str">
        <f t="shared" si="364"/>
        <v/>
      </c>
      <c r="AM1641" s="93" t="str">
        <f t="shared" si="365"/>
        <v/>
      </c>
      <c r="AN1641" s="96" t="str">
        <f t="shared" si="366"/>
        <v/>
      </c>
      <c r="AO1641" s="93" t="str">
        <f t="shared" si="367"/>
        <v/>
      </c>
      <c r="AP1641" s="96" t="str">
        <f t="shared" si="368"/>
        <v/>
      </c>
      <c r="AQ1641" s="93" t="str">
        <f t="shared" si="369"/>
        <v/>
      </c>
      <c r="AR1641" s="96" t="str">
        <f t="shared" si="370"/>
        <v/>
      </c>
      <c r="AS1641" s="93" t="str">
        <f t="shared" si="371"/>
        <v/>
      </c>
      <c r="AT1641" s="96" t="str">
        <f t="shared" si="372"/>
        <v/>
      </c>
      <c r="AU1641" s="93" t="str">
        <f t="shared" si="373"/>
        <v/>
      </c>
    </row>
    <row r="1642" spans="1:47" x14ac:dyDescent="0.3">
      <c r="A1642" t="s">
        <v>84</v>
      </c>
      <c r="B1642" s="164" t="s">
        <v>4557</v>
      </c>
      <c r="C1642" t="s">
        <v>4308</v>
      </c>
      <c r="D1642" t="s">
        <v>1152</v>
      </c>
      <c r="E1642" t="s">
        <v>90</v>
      </c>
      <c r="F1642" t="s">
        <v>4063</v>
      </c>
      <c r="H1642" t="s">
        <v>4558</v>
      </c>
      <c r="L1642" t="s">
        <v>91</v>
      </c>
      <c r="O1642" t="s">
        <v>94</v>
      </c>
      <c r="P1642" s="33">
        <v>46265.482638888891</v>
      </c>
      <c r="Q1642" s="33">
        <v>46265</v>
      </c>
      <c r="R1642" s="33">
        <v>46275</v>
      </c>
      <c r="S1642" s="33">
        <v>46275</v>
      </c>
      <c r="AH1642" s="55" t="str">
        <f t="shared" si="360"/>
        <v/>
      </c>
      <c r="AI1642" s="55" t="str">
        <f t="shared" si="361"/>
        <v>FALSO</v>
      </c>
      <c r="AJ1642" s="55">
        <f t="shared" si="362"/>
        <v>0</v>
      </c>
      <c r="AK1642" s="93" t="str">
        <f t="shared" si="363"/>
        <v/>
      </c>
      <c r="AL1642" s="96" t="str">
        <f t="shared" si="364"/>
        <v/>
      </c>
      <c r="AM1642" s="93" t="str">
        <f t="shared" si="365"/>
        <v/>
      </c>
      <c r="AN1642" s="96" t="str">
        <f t="shared" si="366"/>
        <v/>
      </c>
      <c r="AO1642" s="93" t="str">
        <f t="shared" si="367"/>
        <v/>
      </c>
      <c r="AP1642" s="96" t="str">
        <f t="shared" si="368"/>
        <v/>
      </c>
      <c r="AQ1642" s="93" t="str">
        <f t="shared" si="369"/>
        <v/>
      </c>
      <c r="AR1642" s="96" t="str">
        <f t="shared" si="370"/>
        <v/>
      </c>
      <c r="AS1642" s="93" t="str">
        <f t="shared" si="371"/>
        <v/>
      </c>
      <c r="AT1642" s="96" t="str">
        <f t="shared" si="372"/>
        <v/>
      </c>
      <c r="AU1642" s="93" t="str">
        <f t="shared" si="373"/>
        <v/>
      </c>
    </row>
    <row r="1643" spans="1:47" x14ac:dyDescent="0.3">
      <c r="A1643" t="s">
        <v>84</v>
      </c>
      <c r="B1643" s="164" t="s">
        <v>4559</v>
      </c>
      <c r="C1643" t="s">
        <v>4308</v>
      </c>
      <c r="D1643" t="s">
        <v>1152</v>
      </c>
      <c r="E1643" t="s">
        <v>90</v>
      </c>
      <c r="F1643" t="s">
        <v>4063</v>
      </c>
      <c r="H1643" t="s">
        <v>4560</v>
      </c>
      <c r="L1643" t="s">
        <v>91</v>
      </c>
      <c r="O1643" t="s">
        <v>94</v>
      </c>
      <c r="P1643" s="33">
        <v>46263.454861111109</v>
      </c>
      <c r="Q1643" s="33">
        <v>46265</v>
      </c>
      <c r="R1643" s="33">
        <v>46269</v>
      </c>
      <c r="S1643" s="33">
        <v>46269</v>
      </c>
      <c r="AH1643" s="55" t="str">
        <f t="shared" si="360"/>
        <v/>
      </c>
      <c r="AI1643" s="55" t="str">
        <f t="shared" si="361"/>
        <v>FALSO</v>
      </c>
      <c r="AJ1643" s="55">
        <f t="shared" si="362"/>
        <v>0</v>
      </c>
      <c r="AK1643" s="93" t="str">
        <f t="shared" si="363"/>
        <v/>
      </c>
      <c r="AL1643" s="96" t="str">
        <f t="shared" si="364"/>
        <v/>
      </c>
      <c r="AM1643" s="93" t="str">
        <f t="shared" si="365"/>
        <v/>
      </c>
      <c r="AN1643" s="96" t="str">
        <f t="shared" si="366"/>
        <v/>
      </c>
      <c r="AO1643" s="93" t="str">
        <f t="shared" si="367"/>
        <v/>
      </c>
      <c r="AP1643" s="96" t="str">
        <f t="shared" si="368"/>
        <v/>
      </c>
      <c r="AQ1643" s="93" t="str">
        <f t="shared" si="369"/>
        <v/>
      </c>
      <c r="AR1643" s="96" t="str">
        <f t="shared" si="370"/>
        <v/>
      </c>
      <c r="AS1643" s="93" t="str">
        <f t="shared" si="371"/>
        <v/>
      </c>
      <c r="AT1643" s="96" t="str">
        <f t="shared" si="372"/>
        <v/>
      </c>
      <c r="AU1643" s="93" t="str">
        <f t="shared" si="373"/>
        <v/>
      </c>
    </row>
    <row r="1644" spans="1:47" x14ac:dyDescent="0.3">
      <c r="A1644" t="s">
        <v>97</v>
      </c>
      <c r="B1644" s="164" t="s">
        <v>4561</v>
      </c>
      <c r="C1644" t="s">
        <v>4311</v>
      </c>
      <c r="D1644" t="s">
        <v>1152</v>
      </c>
      <c r="E1644" t="s">
        <v>90</v>
      </c>
      <c r="G1644">
        <v>18</v>
      </c>
      <c r="H1644" t="s">
        <v>4302</v>
      </c>
      <c r="I1644">
        <v>12</v>
      </c>
      <c r="L1644" t="s">
        <v>91</v>
      </c>
      <c r="O1644" t="s">
        <v>94</v>
      </c>
      <c r="P1644" s="33">
        <v>46262.770833333336</v>
      </c>
      <c r="Q1644" s="33">
        <v>46265</v>
      </c>
      <c r="AD1644" t="s">
        <v>84</v>
      </c>
      <c r="AH1644" s="55" t="str">
        <f t="shared" si="360"/>
        <v/>
      </c>
      <c r="AI1644" s="55" t="str">
        <f t="shared" si="361"/>
        <v>FALSO</v>
      </c>
      <c r="AJ1644" s="55">
        <f t="shared" si="362"/>
        <v>0</v>
      </c>
      <c r="AK1644" s="93">
        <f t="shared" si="363"/>
        <v>1</v>
      </c>
      <c r="AL1644" s="96" t="str">
        <f t="shared" si="364"/>
        <v/>
      </c>
      <c r="AM1644" s="93" t="str">
        <f t="shared" si="365"/>
        <v/>
      </c>
      <c r="AN1644" s="96" t="str">
        <f t="shared" si="366"/>
        <v/>
      </c>
      <c r="AO1644" s="93" t="str">
        <f t="shared" si="367"/>
        <v/>
      </c>
      <c r="AP1644" s="96" t="str">
        <f t="shared" si="368"/>
        <v/>
      </c>
      <c r="AQ1644" s="93" t="str">
        <f t="shared" si="369"/>
        <v/>
      </c>
      <c r="AR1644" s="96" t="str">
        <f t="shared" si="370"/>
        <v/>
      </c>
      <c r="AS1644" s="93" t="str">
        <f t="shared" si="371"/>
        <v/>
      </c>
      <c r="AT1644" s="96" t="str">
        <f t="shared" si="372"/>
        <v/>
      </c>
      <c r="AU1644" s="93" t="str">
        <f t="shared" si="373"/>
        <v/>
      </c>
    </row>
    <row r="1645" spans="1:47" x14ac:dyDescent="0.3">
      <c r="A1645" t="s">
        <v>96</v>
      </c>
      <c r="B1645" s="164" t="s">
        <v>4562</v>
      </c>
      <c r="C1645" t="s">
        <v>4311</v>
      </c>
      <c r="D1645" t="s">
        <v>1152</v>
      </c>
      <c r="E1645" t="s">
        <v>90</v>
      </c>
      <c r="F1645" t="s">
        <v>4063</v>
      </c>
      <c r="G1645">
        <v>1</v>
      </c>
      <c r="H1645" t="s">
        <v>4563</v>
      </c>
      <c r="I1645">
        <v>1</v>
      </c>
      <c r="L1645" t="s">
        <v>91</v>
      </c>
      <c r="M1645" s="164" t="s">
        <v>2885</v>
      </c>
      <c r="N1645" t="s">
        <v>99</v>
      </c>
      <c r="O1645" t="s">
        <v>94</v>
      </c>
      <c r="P1645" s="33">
        <v>46262.73541666667</v>
      </c>
      <c r="Q1645" s="33">
        <v>46265</v>
      </c>
      <c r="R1645" s="33">
        <v>46269</v>
      </c>
      <c r="S1645" s="33">
        <v>46269</v>
      </c>
      <c r="T1645" s="33">
        <v>46269</v>
      </c>
      <c r="U1645" s="33">
        <v>46269</v>
      </c>
      <c r="V1645" s="33">
        <v>46269</v>
      </c>
      <c r="Y1645">
        <v>1</v>
      </c>
      <c r="AB1645">
        <v>5</v>
      </c>
      <c r="AH1645" s="55" t="str">
        <f t="shared" si="360"/>
        <v/>
      </c>
      <c r="AI1645" s="55" t="str">
        <f t="shared" si="361"/>
        <v>FALSO</v>
      </c>
      <c r="AJ1645" s="55">
        <f t="shared" si="362"/>
        <v>0</v>
      </c>
      <c r="AK1645" s="93">
        <f t="shared" si="363"/>
        <v>1</v>
      </c>
      <c r="AL1645" s="96" t="str">
        <f t="shared" si="364"/>
        <v/>
      </c>
      <c r="AM1645" s="93">
        <f t="shared" si="365"/>
        <v>1</v>
      </c>
      <c r="AN1645" s="96" t="b">
        <f t="shared" si="366"/>
        <v>1</v>
      </c>
      <c r="AO1645" s="93">
        <f t="shared" si="367"/>
        <v>1</v>
      </c>
      <c r="AP1645" s="96" t="str">
        <f t="shared" si="368"/>
        <v/>
      </c>
      <c r="AQ1645" s="93" t="str">
        <f t="shared" si="369"/>
        <v/>
      </c>
      <c r="AR1645" s="96" t="str">
        <f t="shared" si="370"/>
        <v/>
      </c>
      <c r="AS1645" s="93" t="str">
        <f t="shared" si="371"/>
        <v/>
      </c>
      <c r="AT1645" s="96" t="b">
        <f t="shared" si="372"/>
        <v>1</v>
      </c>
      <c r="AU1645" s="93" t="str">
        <f t="shared" si="373"/>
        <v>SGGS-11290</v>
      </c>
    </row>
    <row r="1646" spans="1:47" x14ac:dyDescent="0.3">
      <c r="A1646" t="s">
        <v>84</v>
      </c>
      <c r="B1646" s="164" t="s">
        <v>4564</v>
      </c>
      <c r="C1646" t="s">
        <v>4565</v>
      </c>
      <c r="D1646" t="s">
        <v>1152</v>
      </c>
      <c r="E1646" t="s">
        <v>90</v>
      </c>
      <c r="F1646" t="s">
        <v>4063</v>
      </c>
      <c r="H1646" t="s">
        <v>4566</v>
      </c>
      <c r="L1646" t="s">
        <v>91</v>
      </c>
      <c r="O1646" t="s">
        <v>135</v>
      </c>
      <c r="P1646" s="33">
        <v>46262.678472222222</v>
      </c>
      <c r="Q1646" s="33">
        <v>46293</v>
      </c>
      <c r="R1646" s="33">
        <v>46293</v>
      </c>
      <c r="AH1646" s="55" t="str">
        <f t="shared" si="360"/>
        <v/>
      </c>
      <c r="AI1646" s="55" t="str">
        <f t="shared" si="361"/>
        <v>FALSO</v>
      </c>
      <c r="AJ1646" s="55">
        <f t="shared" si="362"/>
        <v>0</v>
      </c>
      <c r="AK1646" s="93" t="str">
        <f t="shared" si="363"/>
        <v/>
      </c>
      <c r="AL1646" s="96" t="str">
        <f t="shared" si="364"/>
        <v/>
      </c>
      <c r="AM1646" s="93" t="str">
        <f t="shared" si="365"/>
        <v/>
      </c>
      <c r="AN1646" s="96" t="str">
        <f t="shared" si="366"/>
        <v/>
      </c>
      <c r="AO1646" s="93" t="str">
        <f t="shared" si="367"/>
        <v/>
      </c>
      <c r="AP1646" s="96" t="str">
        <f t="shared" si="368"/>
        <v/>
      </c>
      <c r="AQ1646" s="93" t="str">
        <f t="shared" si="369"/>
        <v/>
      </c>
      <c r="AR1646" s="96" t="str">
        <f t="shared" si="370"/>
        <v/>
      </c>
      <c r="AS1646" s="93" t="str">
        <f t="shared" si="371"/>
        <v/>
      </c>
      <c r="AT1646" s="96" t="str">
        <f t="shared" si="372"/>
        <v/>
      </c>
      <c r="AU1646" s="93" t="str">
        <f t="shared" si="373"/>
        <v/>
      </c>
    </row>
    <row r="1647" spans="1:47" x14ac:dyDescent="0.3">
      <c r="A1647" t="s">
        <v>84</v>
      </c>
      <c r="B1647" s="164" t="s">
        <v>4567</v>
      </c>
      <c r="C1647" t="s">
        <v>4568</v>
      </c>
      <c r="D1647" t="s">
        <v>1152</v>
      </c>
      <c r="E1647" t="s">
        <v>90</v>
      </c>
      <c r="F1647" t="s">
        <v>4063</v>
      </c>
      <c r="H1647" t="s">
        <v>4569</v>
      </c>
      <c r="J1647">
        <v>21600</v>
      </c>
      <c r="L1647" t="s">
        <v>91</v>
      </c>
      <c r="O1647" t="s">
        <v>94</v>
      </c>
      <c r="P1647" s="33">
        <v>46262.655555555553</v>
      </c>
      <c r="Q1647" s="33">
        <v>46251</v>
      </c>
      <c r="R1647" s="33">
        <v>46268</v>
      </c>
      <c r="S1647" s="33">
        <v>46268</v>
      </c>
      <c r="AH1647" s="55">
        <f t="shared" si="360"/>
        <v>6</v>
      </c>
      <c r="AI1647" s="55" t="str">
        <f t="shared" si="361"/>
        <v>FALSO</v>
      </c>
      <c r="AJ1647" s="55">
        <f t="shared" si="362"/>
        <v>0</v>
      </c>
      <c r="AK1647" s="93" t="str">
        <f t="shared" si="363"/>
        <v/>
      </c>
      <c r="AL1647" s="96" t="str">
        <f t="shared" si="364"/>
        <v/>
      </c>
      <c r="AM1647" s="93" t="str">
        <f t="shared" si="365"/>
        <v/>
      </c>
      <c r="AN1647" s="96" t="str">
        <f t="shared" si="366"/>
        <v/>
      </c>
      <c r="AO1647" s="93" t="str">
        <f t="shared" si="367"/>
        <v/>
      </c>
      <c r="AP1647" s="96" t="str">
        <f t="shared" si="368"/>
        <v/>
      </c>
      <c r="AQ1647" s="93" t="str">
        <f t="shared" si="369"/>
        <v/>
      </c>
      <c r="AR1647" s="96" t="str">
        <f t="shared" si="370"/>
        <v/>
      </c>
      <c r="AS1647" s="93" t="str">
        <f t="shared" si="371"/>
        <v/>
      </c>
      <c r="AT1647" s="96" t="str">
        <f t="shared" si="372"/>
        <v/>
      </c>
      <c r="AU1647" s="93" t="str">
        <f t="shared" si="373"/>
        <v/>
      </c>
    </row>
    <row r="1648" spans="1:47" x14ac:dyDescent="0.3">
      <c r="A1648" t="s">
        <v>84</v>
      </c>
      <c r="B1648" s="164" t="s">
        <v>4570</v>
      </c>
      <c r="C1648" t="s">
        <v>4568</v>
      </c>
      <c r="D1648" t="s">
        <v>1152</v>
      </c>
      <c r="E1648" t="s">
        <v>90</v>
      </c>
      <c r="F1648" t="s">
        <v>4063</v>
      </c>
      <c r="H1648" t="s">
        <v>4571</v>
      </c>
      <c r="L1648" t="s">
        <v>91</v>
      </c>
      <c r="O1648" t="s">
        <v>135</v>
      </c>
      <c r="P1648" s="33">
        <v>46262.65347222222</v>
      </c>
      <c r="Q1648" s="33">
        <v>46251</v>
      </c>
      <c r="R1648" s="33">
        <v>46267</v>
      </c>
      <c r="AH1648" s="55" t="str">
        <f t="shared" si="360"/>
        <v/>
      </c>
      <c r="AI1648" s="55" t="str">
        <f t="shared" si="361"/>
        <v>FALSO</v>
      </c>
      <c r="AJ1648" s="55">
        <f t="shared" si="362"/>
        <v>0</v>
      </c>
      <c r="AK1648" s="93" t="str">
        <f t="shared" si="363"/>
        <v/>
      </c>
      <c r="AL1648" s="96" t="str">
        <f t="shared" si="364"/>
        <v/>
      </c>
      <c r="AM1648" s="93" t="str">
        <f t="shared" si="365"/>
        <v/>
      </c>
      <c r="AN1648" s="96" t="str">
        <f t="shared" si="366"/>
        <v/>
      </c>
      <c r="AO1648" s="93" t="str">
        <f t="shared" si="367"/>
        <v/>
      </c>
      <c r="AP1648" s="96" t="str">
        <f t="shared" si="368"/>
        <v/>
      </c>
      <c r="AQ1648" s="93" t="str">
        <f t="shared" si="369"/>
        <v/>
      </c>
      <c r="AR1648" s="96" t="str">
        <f t="shared" si="370"/>
        <v/>
      </c>
      <c r="AS1648" s="93" t="str">
        <f t="shared" si="371"/>
        <v/>
      </c>
      <c r="AT1648" s="96" t="str">
        <f t="shared" si="372"/>
        <v/>
      </c>
      <c r="AU1648" s="93" t="str">
        <f t="shared" si="373"/>
        <v/>
      </c>
    </row>
    <row r="1649" spans="1:47" x14ac:dyDescent="0.3">
      <c r="A1649" t="s">
        <v>84</v>
      </c>
      <c r="B1649" s="164" t="s">
        <v>4572</v>
      </c>
      <c r="C1649" t="s">
        <v>4568</v>
      </c>
      <c r="D1649" t="s">
        <v>1152</v>
      </c>
      <c r="E1649" t="s">
        <v>90</v>
      </c>
      <c r="F1649" t="s">
        <v>4063</v>
      </c>
      <c r="H1649" t="s">
        <v>2578</v>
      </c>
      <c r="L1649" t="s">
        <v>91</v>
      </c>
      <c r="O1649" t="s">
        <v>135</v>
      </c>
      <c r="P1649" s="33">
        <v>46262.602083333331</v>
      </c>
      <c r="Q1649" s="33">
        <v>46251</v>
      </c>
      <c r="R1649" s="33">
        <v>46267</v>
      </c>
      <c r="AH1649" s="55" t="str">
        <f t="shared" si="360"/>
        <v/>
      </c>
      <c r="AI1649" s="55" t="str">
        <f t="shared" si="361"/>
        <v>FALSO</v>
      </c>
      <c r="AJ1649" s="55">
        <f t="shared" si="362"/>
        <v>0</v>
      </c>
      <c r="AK1649" s="93" t="str">
        <f t="shared" si="363"/>
        <v/>
      </c>
      <c r="AL1649" s="96" t="str">
        <f t="shared" si="364"/>
        <v/>
      </c>
      <c r="AM1649" s="93" t="str">
        <f t="shared" si="365"/>
        <v/>
      </c>
      <c r="AN1649" s="96" t="str">
        <f t="shared" si="366"/>
        <v/>
      </c>
      <c r="AO1649" s="93" t="str">
        <f t="shared" si="367"/>
        <v/>
      </c>
      <c r="AP1649" s="96" t="str">
        <f t="shared" si="368"/>
        <v/>
      </c>
      <c r="AQ1649" s="93" t="str">
        <f t="shared" si="369"/>
        <v/>
      </c>
      <c r="AR1649" s="96" t="str">
        <f t="shared" si="370"/>
        <v/>
      </c>
      <c r="AS1649" s="93" t="str">
        <f t="shared" si="371"/>
        <v/>
      </c>
      <c r="AT1649" s="96" t="str">
        <f t="shared" si="372"/>
        <v/>
      </c>
      <c r="AU1649" s="93" t="str">
        <f t="shared" si="373"/>
        <v/>
      </c>
    </row>
    <row r="1650" spans="1:47" x14ac:dyDescent="0.3">
      <c r="A1650" t="s">
        <v>84</v>
      </c>
      <c r="B1650" s="164" t="s">
        <v>4573</v>
      </c>
      <c r="C1650" t="s">
        <v>4574</v>
      </c>
      <c r="D1650" t="s">
        <v>1152</v>
      </c>
      <c r="E1650" t="s">
        <v>90</v>
      </c>
      <c r="F1650" t="s">
        <v>4063</v>
      </c>
      <c r="H1650" t="s">
        <v>4575</v>
      </c>
      <c r="L1650" t="s">
        <v>91</v>
      </c>
      <c r="O1650" t="s">
        <v>94</v>
      </c>
      <c r="P1650" s="33">
        <v>46262.599305555559</v>
      </c>
      <c r="Q1650" s="33">
        <v>46251</v>
      </c>
      <c r="R1650" s="33">
        <v>46273</v>
      </c>
      <c r="S1650" s="33">
        <v>46273</v>
      </c>
      <c r="AH1650" s="55" t="str">
        <f t="shared" si="360"/>
        <v/>
      </c>
      <c r="AI1650" s="55" t="str">
        <f t="shared" si="361"/>
        <v>FALSO</v>
      </c>
      <c r="AJ1650" s="55">
        <f t="shared" si="362"/>
        <v>0</v>
      </c>
      <c r="AK1650" s="93" t="str">
        <f t="shared" si="363"/>
        <v/>
      </c>
      <c r="AL1650" s="96" t="str">
        <f t="shared" si="364"/>
        <v/>
      </c>
      <c r="AM1650" s="93" t="str">
        <f t="shared" si="365"/>
        <v/>
      </c>
      <c r="AN1650" s="96" t="str">
        <f t="shared" si="366"/>
        <v/>
      </c>
      <c r="AO1650" s="93" t="str">
        <f t="shared" si="367"/>
        <v/>
      </c>
      <c r="AP1650" s="96" t="str">
        <f t="shared" si="368"/>
        <v/>
      </c>
      <c r="AQ1650" s="93" t="str">
        <f t="shared" si="369"/>
        <v/>
      </c>
      <c r="AR1650" s="96" t="str">
        <f t="shared" si="370"/>
        <v/>
      </c>
      <c r="AS1650" s="93" t="str">
        <f t="shared" si="371"/>
        <v/>
      </c>
      <c r="AT1650" s="96" t="str">
        <f t="shared" si="372"/>
        <v/>
      </c>
      <c r="AU1650" s="93" t="str">
        <f t="shared" si="373"/>
        <v/>
      </c>
    </row>
    <row r="1651" spans="1:47" x14ac:dyDescent="0.3">
      <c r="A1651" t="s">
        <v>84</v>
      </c>
      <c r="B1651" s="164" t="s">
        <v>4576</v>
      </c>
      <c r="C1651" t="s">
        <v>4568</v>
      </c>
      <c r="D1651" t="s">
        <v>1152</v>
      </c>
      <c r="E1651" t="s">
        <v>90</v>
      </c>
      <c r="F1651" t="s">
        <v>4063</v>
      </c>
      <c r="H1651" t="s">
        <v>2660</v>
      </c>
      <c r="L1651" t="s">
        <v>91</v>
      </c>
      <c r="O1651" t="s">
        <v>135</v>
      </c>
      <c r="P1651" s="33">
        <v>46262.570833333331</v>
      </c>
      <c r="Q1651" s="33">
        <v>46251</v>
      </c>
      <c r="R1651" s="33">
        <v>46275</v>
      </c>
      <c r="AH1651" s="55" t="str">
        <f t="shared" si="360"/>
        <v/>
      </c>
      <c r="AI1651" s="55" t="str">
        <f t="shared" si="361"/>
        <v>FALSO</v>
      </c>
      <c r="AJ1651" s="55">
        <f t="shared" si="362"/>
        <v>0</v>
      </c>
      <c r="AK1651" s="93" t="str">
        <f t="shared" si="363"/>
        <v/>
      </c>
      <c r="AL1651" s="96" t="str">
        <f t="shared" si="364"/>
        <v/>
      </c>
      <c r="AM1651" s="93" t="str">
        <f t="shared" si="365"/>
        <v/>
      </c>
      <c r="AN1651" s="96" t="str">
        <f t="shared" si="366"/>
        <v/>
      </c>
      <c r="AO1651" s="93" t="str">
        <f t="shared" si="367"/>
        <v/>
      </c>
      <c r="AP1651" s="96" t="str">
        <f t="shared" si="368"/>
        <v/>
      </c>
      <c r="AQ1651" s="93" t="str">
        <f t="shared" si="369"/>
        <v/>
      </c>
      <c r="AR1651" s="96" t="str">
        <f t="shared" si="370"/>
        <v/>
      </c>
      <c r="AS1651" s="93" t="str">
        <f t="shared" si="371"/>
        <v/>
      </c>
      <c r="AT1651" s="96" t="str">
        <f t="shared" si="372"/>
        <v/>
      </c>
      <c r="AU1651" s="93" t="str">
        <f t="shared" si="373"/>
        <v/>
      </c>
    </row>
    <row r="1652" spans="1:47" x14ac:dyDescent="0.3">
      <c r="A1652" t="s">
        <v>84</v>
      </c>
      <c r="B1652" s="164" t="s">
        <v>4577</v>
      </c>
      <c r="C1652" t="s">
        <v>4568</v>
      </c>
      <c r="D1652" t="s">
        <v>1152</v>
      </c>
      <c r="E1652" t="s">
        <v>90</v>
      </c>
      <c r="F1652" t="s">
        <v>4063</v>
      </c>
      <c r="H1652" t="s">
        <v>4578</v>
      </c>
      <c r="L1652" t="s">
        <v>91</v>
      </c>
      <c r="O1652" t="s">
        <v>135</v>
      </c>
      <c r="P1652" s="33">
        <v>46262.509027777778</v>
      </c>
      <c r="Q1652" s="33">
        <v>46251</v>
      </c>
      <c r="R1652" s="33">
        <v>46267</v>
      </c>
      <c r="AH1652" s="55" t="str">
        <f t="shared" si="360"/>
        <v/>
      </c>
      <c r="AI1652" s="55" t="str">
        <f t="shared" si="361"/>
        <v>FALSO</v>
      </c>
      <c r="AJ1652" s="55">
        <f t="shared" si="362"/>
        <v>0</v>
      </c>
      <c r="AK1652" s="93" t="str">
        <f t="shared" si="363"/>
        <v/>
      </c>
      <c r="AL1652" s="96" t="str">
        <f t="shared" si="364"/>
        <v/>
      </c>
      <c r="AM1652" s="93" t="str">
        <f t="shared" si="365"/>
        <v/>
      </c>
      <c r="AN1652" s="96" t="str">
        <f t="shared" si="366"/>
        <v/>
      </c>
      <c r="AO1652" s="93" t="str">
        <f t="shared" si="367"/>
        <v/>
      </c>
      <c r="AP1652" s="96" t="str">
        <f t="shared" si="368"/>
        <v/>
      </c>
      <c r="AQ1652" s="93" t="str">
        <f t="shared" si="369"/>
        <v/>
      </c>
      <c r="AR1652" s="96" t="str">
        <f t="shared" si="370"/>
        <v/>
      </c>
      <c r="AS1652" s="93" t="str">
        <f t="shared" si="371"/>
        <v/>
      </c>
      <c r="AT1652" s="96" t="str">
        <f t="shared" si="372"/>
        <v/>
      </c>
      <c r="AU1652" s="93" t="str">
        <f t="shared" si="373"/>
        <v/>
      </c>
    </row>
    <row r="1653" spans="1:47" x14ac:dyDescent="0.3">
      <c r="A1653" t="s">
        <v>84</v>
      </c>
      <c r="B1653" s="164" t="s">
        <v>4579</v>
      </c>
      <c r="C1653" t="s">
        <v>4568</v>
      </c>
      <c r="D1653" t="s">
        <v>1152</v>
      </c>
      <c r="E1653" t="s">
        <v>90</v>
      </c>
      <c r="F1653" t="s">
        <v>4063</v>
      </c>
      <c r="H1653" t="s">
        <v>4580</v>
      </c>
      <c r="L1653" t="s">
        <v>91</v>
      </c>
      <c r="O1653" t="s">
        <v>135</v>
      </c>
      <c r="P1653" s="33">
        <v>46262.508333333331</v>
      </c>
      <c r="Q1653" s="33">
        <v>46251</v>
      </c>
      <c r="R1653" s="33">
        <v>46267</v>
      </c>
      <c r="AH1653" s="55" t="str">
        <f t="shared" si="360"/>
        <v/>
      </c>
      <c r="AI1653" s="55" t="str">
        <f t="shared" si="361"/>
        <v>FALSO</v>
      </c>
      <c r="AJ1653" s="55">
        <f t="shared" si="362"/>
        <v>0</v>
      </c>
      <c r="AK1653" s="93" t="str">
        <f t="shared" si="363"/>
        <v/>
      </c>
      <c r="AL1653" s="96" t="str">
        <f t="shared" si="364"/>
        <v/>
      </c>
      <c r="AM1653" s="93" t="str">
        <f t="shared" si="365"/>
        <v/>
      </c>
      <c r="AN1653" s="96" t="str">
        <f t="shared" si="366"/>
        <v/>
      </c>
      <c r="AO1653" s="93" t="str">
        <f t="shared" si="367"/>
        <v/>
      </c>
      <c r="AP1653" s="96" t="str">
        <f t="shared" si="368"/>
        <v/>
      </c>
      <c r="AQ1653" s="93" t="str">
        <f t="shared" si="369"/>
        <v/>
      </c>
      <c r="AR1653" s="96" t="str">
        <f t="shared" si="370"/>
        <v/>
      </c>
      <c r="AS1653" s="93" t="str">
        <f t="shared" si="371"/>
        <v/>
      </c>
      <c r="AT1653" s="96" t="str">
        <f t="shared" si="372"/>
        <v/>
      </c>
      <c r="AU1653" s="93" t="str">
        <f t="shared" si="373"/>
        <v/>
      </c>
    </row>
    <row r="1654" spans="1:47" x14ac:dyDescent="0.3">
      <c r="A1654" t="s">
        <v>84</v>
      </c>
      <c r="B1654" s="164" t="s">
        <v>4581</v>
      </c>
      <c r="C1654" t="s">
        <v>4568</v>
      </c>
      <c r="D1654" t="s">
        <v>1152</v>
      </c>
      <c r="E1654" t="s">
        <v>90</v>
      </c>
      <c r="F1654" t="s">
        <v>4063</v>
      </c>
      <c r="H1654" t="s">
        <v>4582</v>
      </c>
      <c r="L1654" t="s">
        <v>91</v>
      </c>
      <c r="O1654" t="s">
        <v>135</v>
      </c>
      <c r="P1654" s="33">
        <v>46262.508333333331</v>
      </c>
      <c r="Q1654" s="33">
        <v>46251</v>
      </c>
      <c r="R1654" s="33">
        <v>46267</v>
      </c>
      <c r="AH1654" s="55" t="str">
        <f t="shared" si="360"/>
        <v/>
      </c>
      <c r="AI1654" s="55" t="str">
        <f t="shared" si="361"/>
        <v>FALSO</v>
      </c>
      <c r="AJ1654" s="55">
        <f t="shared" si="362"/>
        <v>0</v>
      </c>
      <c r="AK1654" s="93" t="str">
        <f t="shared" si="363"/>
        <v/>
      </c>
      <c r="AL1654" s="96" t="str">
        <f t="shared" si="364"/>
        <v/>
      </c>
      <c r="AM1654" s="93" t="str">
        <f t="shared" si="365"/>
        <v/>
      </c>
      <c r="AN1654" s="96" t="str">
        <f t="shared" si="366"/>
        <v/>
      </c>
      <c r="AO1654" s="93" t="str">
        <f t="shared" si="367"/>
        <v/>
      </c>
      <c r="AP1654" s="96" t="str">
        <f t="shared" si="368"/>
        <v/>
      </c>
      <c r="AQ1654" s="93" t="str">
        <f t="shared" si="369"/>
        <v/>
      </c>
      <c r="AR1654" s="96" t="str">
        <f t="shared" si="370"/>
        <v/>
      </c>
      <c r="AS1654" s="93" t="str">
        <f t="shared" si="371"/>
        <v/>
      </c>
      <c r="AT1654" s="96" t="str">
        <f t="shared" si="372"/>
        <v/>
      </c>
      <c r="AU1654" s="93" t="str">
        <f t="shared" si="373"/>
        <v/>
      </c>
    </row>
    <row r="1655" spans="1:47" x14ac:dyDescent="0.3">
      <c r="A1655" t="s">
        <v>84</v>
      </c>
      <c r="B1655" s="164" t="s">
        <v>4583</v>
      </c>
      <c r="C1655" t="s">
        <v>4568</v>
      </c>
      <c r="D1655" t="s">
        <v>1152</v>
      </c>
      <c r="E1655" t="s">
        <v>90</v>
      </c>
      <c r="F1655" t="s">
        <v>4063</v>
      </c>
      <c r="H1655" t="s">
        <v>2720</v>
      </c>
      <c r="L1655" t="s">
        <v>91</v>
      </c>
      <c r="O1655" t="s">
        <v>135</v>
      </c>
      <c r="P1655" s="33">
        <v>46262.472222222219</v>
      </c>
      <c r="Q1655" s="33">
        <v>46251</v>
      </c>
      <c r="R1655" s="33">
        <v>46267</v>
      </c>
      <c r="AH1655" s="55" t="str">
        <f t="shared" si="360"/>
        <v/>
      </c>
      <c r="AI1655" s="55" t="str">
        <f t="shared" si="361"/>
        <v>FALSO</v>
      </c>
      <c r="AJ1655" s="55">
        <f t="shared" si="362"/>
        <v>0</v>
      </c>
      <c r="AK1655" s="93" t="str">
        <f t="shared" si="363"/>
        <v/>
      </c>
      <c r="AL1655" s="96" t="str">
        <f t="shared" si="364"/>
        <v/>
      </c>
      <c r="AM1655" s="93" t="str">
        <f t="shared" si="365"/>
        <v/>
      </c>
      <c r="AN1655" s="96" t="str">
        <f t="shared" si="366"/>
        <v/>
      </c>
      <c r="AO1655" s="93" t="str">
        <f t="shared" si="367"/>
        <v/>
      </c>
      <c r="AP1655" s="96" t="str">
        <f t="shared" si="368"/>
        <v/>
      </c>
      <c r="AQ1655" s="93" t="str">
        <f t="shared" si="369"/>
        <v/>
      </c>
      <c r="AR1655" s="96" t="str">
        <f t="shared" si="370"/>
        <v/>
      </c>
      <c r="AS1655" s="93" t="str">
        <f t="shared" si="371"/>
        <v/>
      </c>
      <c r="AT1655" s="96" t="str">
        <f t="shared" si="372"/>
        <v/>
      </c>
      <c r="AU1655" s="93" t="str">
        <f t="shared" si="373"/>
        <v/>
      </c>
    </row>
    <row r="1656" spans="1:47" x14ac:dyDescent="0.3">
      <c r="A1656" t="s">
        <v>84</v>
      </c>
      <c r="B1656" s="164" t="s">
        <v>4584</v>
      </c>
      <c r="C1656" t="s">
        <v>4568</v>
      </c>
      <c r="D1656" t="s">
        <v>1152</v>
      </c>
      <c r="E1656" t="s">
        <v>90</v>
      </c>
      <c r="F1656" t="s">
        <v>4063</v>
      </c>
      <c r="H1656" t="s">
        <v>4585</v>
      </c>
      <c r="L1656" t="s">
        <v>91</v>
      </c>
      <c r="O1656" t="s">
        <v>94</v>
      </c>
      <c r="P1656" s="33">
        <v>46262.453472222223</v>
      </c>
      <c r="Q1656" s="33">
        <v>46251</v>
      </c>
      <c r="R1656" s="33">
        <v>46273</v>
      </c>
      <c r="S1656" s="33">
        <v>46273</v>
      </c>
      <c r="AH1656" s="55" t="str">
        <f t="shared" si="360"/>
        <v/>
      </c>
      <c r="AI1656" s="55" t="str">
        <f t="shared" si="361"/>
        <v>FALSO</v>
      </c>
      <c r="AJ1656" s="55">
        <f t="shared" si="362"/>
        <v>0</v>
      </c>
      <c r="AK1656" s="93" t="str">
        <f t="shared" si="363"/>
        <v/>
      </c>
      <c r="AL1656" s="96" t="str">
        <f t="shared" si="364"/>
        <v/>
      </c>
      <c r="AM1656" s="93" t="str">
        <f t="shared" si="365"/>
        <v/>
      </c>
      <c r="AN1656" s="96" t="str">
        <f t="shared" si="366"/>
        <v/>
      </c>
      <c r="AO1656" s="93" t="str">
        <f t="shared" si="367"/>
        <v/>
      </c>
      <c r="AP1656" s="96" t="str">
        <f t="shared" si="368"/>
        <v/>
      </c>
      <c r="AQ1656" s="93" t="str">
        <f t="shared" si="369"/>
        <v/>
      </c>
      <c r="AR1656" s="96" t="str">
        <f t="shared" si="370"/>
        <v/>
      </c>
      <c r="AS1656" s="93" t="str">
        <f t="shared" si="371"/>
        <v/>
      </c>
      <c r="AT1656" s="96" t="str">
        <f t="shared" si="372"/>
        <v/>
      </c>
      <c r="AU1656" s="93" t="str">
        <f t="shared" si="373"/>
        <v/>
      </c>
    </row>
    <row r="1657" spans="1:47" x14ac:dyDescent="0.3">
      <c r="A1657" t="s">
        <v>84</v>
      </c>
      <c r="B1657" s="164" t="s">
        <v>4586</v>
      </c>
      <c r="C1657" t="s">
        <v>4565</v>
      </c>
      <c r="D1657" t="s">
        <v>1152</v>
      </c>
      <c r="E1657" t="s">
        <v>90</v>
      </c>
      <c r="F1657" t="s">
        <v>4063</v>
      </c>
      <c r="H1657" t="s">
        <v>4587</v>
      </c>
      <c r="L1657" t="s">
        <v>91</v>
      </c>
      <c r="O1657" t="s">
        <v>135</v>
      </c>
      <c r="P1657" s="33">
        <v>46262.42291666667</v>
      </c>
      <c r="Q1657" s="33">
        <v>46293</v>
      </c>
      <c r="R1657" s="33">
        <v>46293</v>
      </c>
      <c r="AH1657" s="55" t="str">
        <f t="shared" si="360"/>
        <v/>
      </c>
      <c r="AI1657" s="55" t="str">
        <f t="shared" si="361"/>
        <v>FALSO</v>
      </c>
      <c r="AJ1657" s="55">
        <f t="shared" si="362"/>
        <v>0</v>
      </c>
      <c r="AK1657" s="93" t="str">
        <f t="shared" si="363"/>
        <v/>
      </c>
      <c r="AL1657" s="96" t="str">
        <f t="shared" si="364"/>
        <v/>
      </c>
      <c r="AM1657" s="93" t="str">
        <f t="shared" si="365"/>
        <v/>
      </c>
      <c r="AN1657" s="96" t="str">
        <f t="shared" si="366"/>
        <v/>
      </c>
      <c r="AO1657" s="93" t="str">
        <f t="shared" si="367"/>
        <v/>
      </c>
      <c r="AP1657" s="96" t="str">
        <f t="shared" si="368"/>
        <v/>
      </c>
      <c r="AQ1657" s="93" t="str">
        <f t="shared" si="369"/>
        <v/>
      </c>
      <c r="AR1657" s="96" t="str">
        <f t="shared" si="370"/>
        <v/>
      </c>
      <c r="AS1657" s="93" t="str">
        <f t="shared" si="371"/>
        <v/>
      </c>
      <c r="AT1657" s="96" t="str">
        <f t="shared" si="372"/>
        <v/>
      </c>
      <c r="AU1657" s="93" t="str">
        <f t="shared" si="373"/>
        <v/>
      </c>
    </row>
    <row r="1658" spans="1:47" x14ac:dyDescent="0.3">
      <c r="A1658" t="s">
        <v>95</v>
      </c>
      <c r="B1658" s="164" t="s">
        <v>4588</v>
      </c>
      <c r="C1658" t="s">
        <v>4311</v>
      </c>
      <c r="D1658" t="s">
        <v>1152</v>
      </c>
      <c r="E1658" t="s">
        <v>90</v>
      </c>
      <c r="F1658" t="s">
        <v>4063</v>
      </c>
      <c r="G1658">
        <v>8</v>
      </c>
      <c r="H1658" t="s">
        <v>4589</v>
      </c>
      <c r="I1658">
        <v>18</v>
      </c>
      <c r="J1658">
        <v>107400</v>
      </c>
      <c r="L1658" t="s">
        <v>91</v>
      </c>
      <c r="M1658" s="164" t="s">
        <v>4590</v>
      </c>
      <c r="O1658" t="s">
        <v>94</v>
      </c>
      <c r="P1658" s="33">
        <v>46262.3125</v>
      </c>
      <c r="R1658" s="33">
        <v>46268</v>
      </c>
      <c r="S1658" s="33">
        <v>46275</v>
      </c>
      <c r="T1658" s="33">
        <v>46275</v>
      </c>
      <c r="U1658" s="33">
        <v>46276</v>
      </c>
      <c r="V1658" s="33">
        <v>46276</v>
      </c>
      <c r="Y1658">
        <v>5</v>
      </c>
      <c r="AH1658" s="55">
        <f t="shared" si="360"/>
        <v>29.833333333333332</v>
      </c>
      <c r="AI1658" s="55" t="str">
        <f t="shared" si="361"/>
        <v>FALSO</v>
      </c>
      <c r="AJ1658" s="55">
        <f t="shared" si="362"/>
        <v>0</v>
      </c>
      <c r="AK1658" s="93" t="str">
        <f t="shared" si="363"/>
        <v/>
      </c>
      <c r="AL1658" s="96" t="str">
        <f t="shared" si="364"/>
        <v/>
      </c>
      <c r="AM1658" s="93">
        <f t="shared" si="365"/>
        <v>5</v>
      </c>
      <c r="AN1658" s="96" t="b">
        <f t="shared" si="366"/>
        <v>1</v>
      </c>
      <c r="AO1658" s="93">
        <f t="shared" si="367"/>
        <v>1</v>
      </c>
      <c r="AP1658" s="96" t="str">
        <f t="shared" si="368"/>
        <v/>
      </c>
      <c r="AQ1658" s="93" t="str">
        <f t="shared" si="369"/>
        <v/>
      </c>
      <c r="AR1658" s="96" t="str">
        <f t="shared" si="370"/>
        <v/>
      </c>
      <c r="AS1658" s="93" t="str">
        <f t="shared" si="371"/>
        <v/>
      </c>
      <c r="AT1658" s="96" t="b">
        <f t="shared" si="372"/>
        <v>1</v>
      </c>
      <c r="AU1658" s="93" t="str">
        <f t="shared" si="373"/>
        <v>ARTDF-523</v>
      </c>
    </row>
    <row r="1659" spans="1:47" x14ac:dyDescent="0.3">
      <c r="A1659" t="s">
        <v>95</v>
      </c>
      <c r="B1659" s="164" t="s">
        <v>4591</v>
      </c>
      <c r="C1659" t="s">
        <v>4311</v>
      </c>
      <c r="D1659" t="s">
        <v>1152</v>
      </c>
      <c r="E1659" t="s">
        <v>90</v>
      </c>
      <c r="F1659" t="s">
        <v>4063</v>
      </c>
      <c r="G1659">
        <v>8</v>
      </c>
      <c r="H1659" t="s">
        <v>4592</v>
      </c>
      <c r="I1659">
        <v>8</v>
      </c>
      <c r="J1659">
        <v>87480</v>
      </c>
      <c r="L1659" t="s">
        <v>91</v>
      </c>
      <c r="M1659" s="164" t="s">
        <v>4590</v>
      </c>
      <c r="O1659" t="s">
        <v>94</v>
      </c>
      <c r="P1659" s="33">
        <v>46262.3125</v>
      </c>
      <c r="Q1659" s="33">
        <v>46265</v>
      </c>
      <c r="R1659" s="33">
        <v>46267</v>
      </c>
      <c r="S1659" s="33">
        <v>46268</v>
      </c>
      <c r="T1659" s="33">
        <v>46268</v>
      </c>
      <c r="U1659" s="33">
        <v>46269</v>
      </c>
      <c r="V1659" s="33">
        <v>46269</v>
      </c>
      <c r="Y1659">
        <v>1</v>
      </c>
      <c r="AB1659">
        <v>5</v>
      </c>
      <c r="AH1659" s="55">
        <f t="shared" si="360"/>
        <v>24.3</v>
      </c>
      <c r="AI1659" s="55" t="str">
        <f t="shared" si="361"/>
        <v>FALSO</v>
      </c>
      <c r="AJ1659" s="55">
        <f t="shared" si="362"/>
        <v>0</v>
      </c>
      <c r="AK1659" s="93">
        <f t="shared" si="363"/>
        <v>1</v>
      </c>
      <c r="AL1659" s="96" t="str">
        <f t="shared" si="364"/>
        <v/>
      </c>
      <c r="AM1659" s="93">
        <f t="shared" si="365"/>
        <v>1</v>
      </c>
      <c r="AN1659" s="96" t="b">
        <f t="shared" si="366"/>
        <v>1</v>
      </c>
      <c r="AO1659" s="93">
        <f t="shared" si="367"/>
        <v>1</v>
      </c>
      <c r="AP1659" s="96" t="str">
        <f t="shared" si="368"/>
        <v/>
      </c>
      <c r="AQ1659" s="93" t="str">
        <f t="shared" si="369"/>
        <v/>
      </c>
      <c r="AR1659" s="96" t="str">
        <f t="shared" si="370"/>
        <v/>
      </c>
      <c r="AS1659" s="93" t="str">
        <f t="shared" si="371"/>
        <v/>
      </c>
      <c r="AT1659" s="96" t="b">
        <f t="shared" si="372"/>
        <v>1</v>
      </c>
      <c r="AU1659" s="93" t="str">
        <f t="shared" si="373"/>
        <v>ARTDF-523</v>
      </c>
    </row>
    <row r="1660" spans="1:47" x14ac:dyDescent="0.3">
      <c r="A1660" t="s">
        <v>95</v>
      </c>
      <c r="B1660" s="164" t="s">
        <v>4593</v>
      </c>
      <c r="C1660" t="s">
        <v>4311</v>
      </c>
      <c r="D1660" t="s">
        <v>1152</v>
      </c>
      <c r="E1660" t="s">
        <v>90</v>
      </c>
      <c r="F1660" t="s">
        <v>4063</v>
      </c>
      <c r="G1660">
        <v>1</v>
      </c>
      <c r="H1660" t="s">
        <v>4594</v>
      </c>
      <c r="I1660">
        <v>5</v>
      </c>
      <c r="J1660">
        <v>21600</v>
      </c>
      <c r="L1660" t="s">
        <v>91</v>
      </c>
      <c r="M1660" s="164" t="s">
        <v>4590</v>
      </c>
      <c r="O1660" t="s">
        <v>94</v>
      </c>
      <c r="P1660" s="33">
        <v>46262.3125</v>
      </c>
      <c r="Q1660" s="33">
        <v>46265</v>
      </c>
      <c r="R1660" s="33">
        <v>46267</v>
      </c>
      <c r="S1660" s="33">
        <v>46267</v>
      </c>
      <c r="T1660" s="33">
        <v>46267</v>
      </c>
      <c r="U1660" s="33">
        <v>46269</v>
      </c>
      <c r="V1660" s="33">
        <v>46269</v>
      </c>
      <c r="AB1660">
        <v>5</v>
      </c>
      <c r="AH1660" s="55">
        <f t="shared" si="360"/>
        <v>6</v>
      </c>
      <c r="AI1660" s="55" t="str">
        <f t="shared" si="361"/>
        <v>FALSO</v>
      </c>
      <c r="AJ1660" s="55">
        <f t="shared" si="362"/>
        <v>0</v>
      </c>
      <c r="AK1660" s="93">
        <f t="shared" si="363"/>
        <v>1</v>
      </c>
      <c r="AL1660" s="96" t="str">
        <f t="shared" si="364"/>
        <v/>
      </c>
      <c r="AM1660" s="93">
        <f t="shared" si="365"/>
        <v>1</v>
      </c>
      <c r="AN1660" s="96" t="str">
        <f t="shared" si="366"/>
        <v/>
      </c>
      <c r="AO1660" s="93">
        <f t="shared" si="367"/>
        <v>2</v>
      </c>
      <c r="AP1660" s="96" t="str">
        <f t="shared" si="368"/>
        <v/>
      </c>
      <c r="AQ1660" s="93" t="str">
        <f t="shared" si="369"/>
        <v/>
      </c>
      <c r="AR1660" s="96" t="str">
        <f t="shared" si="370"/>
        <v/>
      </c>
      <c r="AS1660" s="93" t="str">
        <f t="shared" si="371"/>
        <v/>
      </c>
      <c r="AT1660" s="96" t="b">
        <f t="shared" si="372"/>
        <v>1</v>
      </c>
      <c r="AU1660" s="93" t="str">
        <f t="shared" si="373"/>
        <v>ARTDF-523</v>
      </c>
    </row>
    <row r="1661" spans="1:47" x14ac:dyDescent="0.3">
      <c r="A1661" t="s">
        <v>95</v>
      </c>
      <c r="B1661" s="164" t="s">
        <v>4595</v>
      </c>
      <c r="C1661" t="s">
        <v>4311</v>
      </c>
      <c r="D1661" t="s">
        <v>1152</v>
      </c>
      <c r="E1661" t="s">
        <v>90</v>
      </c>
      <c r="F1661" t="s">
        <v>4063</v>
      </c>
      <c r="G1661">
        <v>5</v>
      </c>
      <c r="H1661" t="s">
        <v>4596</v>
      </c>
      <c r="I1661">
        <v>10</v>
      </c>
      <c r="J1661">
        <v>111600</v>
      </c>
      <c r="L1661" t="s">
        <v>91</v>
      </c>
      <c r="M1661" s="164" t="s">
        <v>4590</v>
      </c>
      <c r="O1661" t="s">
        <v>94</v>
      </c>
      <c r="P1661" s="33">
        <v>46262.311805555553</v>
      </c>
      <c r="Q1661" s="33">
        <v>46265</v>
      </c>
      <c r="R1661" s="33">
        <v>46267</v>
      </c>
      <c r="S1661" s="33">
        <v>46274</v>
      </c>
      <c r="T1661" s="33">
        <v>46274</v>
      </c>
      <c r="U1661" s="33">
        <v>46276</v>
      </c>
      <c r="V1661" s="33">
        <v>46276</v>
      </c>
      <c r="Y1661">
        <v>5</v>
      </c>
      <c r="AH1661" s="55">
        <f t="shared" si="360"/>
        <v>31</v>
      </c>
      <c r="AI1661" s="55" t="str">
        <f t="shared" si="361"/>
        <v>FALSO</v>
      </c>
      <c r="AJ1661" s="55">
        <f t="shared" si="362"/>
        <v>0</v>
      </c>
      <c r="AK1661" s="93">
        <f t="shared" si="363"/>
        <v>1</v>
      </c>
      <c r="AL1661" s="96" t="str">
        <f t="shared" si="364"/>
        <v/>
      </c>
      <c r="AM1661" s="93">
        <f t="shared" si="365"/>
        <v>5</v>
      </c>
      <c r="AN1661" s="96" t="b">
        <f t="shared" si="366"/>
        <v>1</v>
      </c>
      <c r="AO1661" s="93">
        <f t="shared" si="367"/>
        <v>2</v>
      </c>
      <c r="AP1661" s="96" t="str">
        <f t="shared" si="368"/>
        <v/>
      </c>
      <c r="AQ1661" s="93" t="str">
        <f t="shared" si="369"/>
        <v/>
      </c>
      <c r="AR1661" s="96" t="str">
        <f t="shared" si="370"/>
        <v/>
      </c>
      <c r="AS1661" s="93" t="str">
        <f t="shared" si="371"/>
        <v/>
      </c>
      <c r="AT1661" s="96" t="b">
        <f t="shared" si="372"/>
        <v>1</v>
      </c>
      <c r="AU1661" s="93" t="str">
        <f t="shared" si="373"/>
        <v>ARTDF-523</v>
      </c>
    </row>
    <row r="1662" spans="1:47" x14ac:dyDescent="0.3">
      <c r="A1662" t="s">
        <v>95</v>
      </c>
      <c r="B1662" s="164" t="s">
        <v>4597</v>
      </c>
      <c r="C1662" t="s">
        <v>4311</v>
      </c>
      <c r="D1662" t="s">
        <v>1152</v>
      </c>
      <c r="E1662" t="s">
        <v>90</v>
      </c>
      <c r="F1662" t="s">
        <v>4063</v>
      </c>
      <c r="G1662">
        <v>5</v>
      </c>
      <c r="H1662" t="s">
        <v>4598</v>
      </c>
      <c r="I1662">
        <v>6</v>
      </c>
      <c r="J1662">
        <v>136800</v>
      </c>
      <c r="L1662" t="s">
        <v>91</v>
      </c>
      <c r="M1662" s="164" t="s">
        <v>4590</v>
      </c>
      <c r="O1662" t="s">
        <v>94</v>
      </c>
      <c r="P1662" s="33">
        <v>46262.305555555555</v>
      </c>
      <c r="Q1662" s="33">
        <v>46265</v>
      </c>
      <c r="R1662" s="33">
        <v>46267</v>
      </c>
      <c r="S1662" s="33">
        <v>46275</v>
      </c>
      <c r="T1662" s="33">
        <v>46275</v>
      </c>
      <c r="U1662" s="33">
        <v>46276</v>
      </c>
      <c r="V1662" s="33">
        <v>46276</v>
      </c>
      <c r="Y1662">
        <v>6</v>
      </c>
      <c r="AB1662">
        <v>10</v>
      </c>
      <c r="AH1662" s="55">
        <f t="shared" si="360"/>
        <v>38</v>
      </c>
      <c r="AI1662" s="55" t="str">
        <f t="shared" si="361"/>
        <v>FALSO</v>
      </c>
      <c r="AJ1662" s="55">
        <f t="shared" si="362"/>
        <v>0</v>
      </c>
      <c r="AK1662" s="93">
        <f t="shared" si="363"/>
        <v>1</v>
      </c>
      <c r="AL1662" s="96" t="str">
        <f t="shared" si="364"/>
        <v/>
      </c>
      <c r="AM1662" s="93">
        <f t="shared" si="365"/>
        <v>6</v>
      </c>
      <c r="AN1662" s="96" t="b">
        <f t="shared" si="366"/>
        <v>1</v>
      </c>
      <c r="AO1662" s="93">
        <f t="shared" si="367"/>
        <v>1</v>
      </c>
      <c r="AP1662" s="96" t="str">
        <f t="shared" si="368"/>
        <v/>
      </c>
      <c r="AQ1662" s="93" t="str">
        <f t="shared" si="369"/>
        <v/>
      </c>
      <c r="AR1662" s="96" t="str">
        <f t="shared" si="370"/>
        <v/>
      </c>
      <c r="AS1662" s="93" t="str">
        <f t="shared" si="371"/>
        <v/>
      </c>
      <c r="AT1662" s="96" t="b">
        <f t="shared" si="372"/>
        <v>1</v>
      </c>
      <c r="AU1662" s="93" t="str">
        <f t="shared" si="373"/>
        <v>ARTDF-523</v>
      </c>
    </row>
    <row r="1663" spans="1:47" x14ac:dyDescent="0.3">
      <c r="A1663" t="s">
        <v>84</v>
      </c>
      <c r="B1663" s="164" t="s">
        <v>4599</v>
      </c>
      <c r="C1663" t="s">
        <v>4565</v>
      </c>
      <c r="D1663" t="s">
        <v>1152</v>
      </c>
      <c r="E1663" t="s">
        <v>90</v>
      </c>
      <c r="F1663" t="s">
        <v>4063</v>
      </c>
      <c r="H1663" t="s">
        <v>4600</v>
      </c>
      <c r="L1663" t="s">
        <v>91</v>
      </c>
      <c r="O1663" t="s">
        <v>135</v>
      </c>
      <c r="P1663" s="33">
        <v>46261.984027777777</v>
      </c>
      <c r="Q1663" s="33">
        <v>46293</v>
      </c>
      <c r="R1663" s="33">
        <v>46293</v>
      </c>
      <c r="AH1663" s="55" t="str">
        <f t="shared" si="360"/>
        <v/>
      </c>
      <c r="AI1663" s="55" t="str">
        <f t="shared" si="361"/>
        <v>FALSO</v>
      </c>
      <c r="AJ1663" s="55">
        <f t="shared" si="362"/>
        <v>0</v>
      </c>
      <c r="AK1663" s="93" t="str">
        <f t="shared" si="363"/>
        <v/>
      </c>
      <c r="AL1663" s="96" t="str">
        <f t="shared" si="364"/>
        <v/>
      </c>
      <c r="AM1663" s="93" t="str">
        <f t="shared" si="365"/>
        <v/>
      </c>
      <c r="AN1663" s="96" t="str">
        <f t="shared" si="366"/>
        <v/>
      </c>
      <c r="AO1663" s="93" t="str">
        <f t="shared" si="367"/>
        <v/>
      </c>
      <c r="AP1663" s="96" t="str">
        <f t="shared" si="368"/>
        <v/>
      </c>
      <c r="AQ1663" s="93" t="str">
        <f t="shared" si="369"/>
        <v/>
      </c>
      <c r="AR1663" s="96" t="str">
        <f t="shared" si="370"/>
        <v/>
      </c>
      <c r="AS1663" s="93" t="str">
        <f t="shared" si="371"/>
        <v/>
      </c>
      <c r="AT1663" s="96" t="str">
        <f t="shared" si="372"/>
        <v/>
      </c>
      <c r="AU1663" s="93" t="str">
        <f t="shared" si="373"/>
        <v/>
      </c>
    </row>
    <row r="1664" spans="1:47" x14ac:dyDescent="0.3">
      <c r="A1664" t="s">
        <v>84</v>
      </c>
      <c r="B1664" s="164" t="s">
        <v>4601</v>
      </c>
      <c r="C1664" t="s">
        <v>4602</v>
      </c>
      <c r="D1664" t="s">
        <v>1152</v>
      </c>
      <c r="E1664" t="s">
        <v>90</v>
      </c>
      <c r="F1664" t="s">
        <v>4063</v>
      </c>
      <c r="H1664" t="s">
        <v>4603</v>
      </c>
      <c r="L1664" t="s">
        <v>91</v>
      </c>
      <c r="O1664" t="s">
        <v>135</v>
      </c>
      <c r="P1664" s="33">
        <v>46261.863194444442</v>
      </c>
      <c r="Q1664" s="33">
        <v>46251</v>
      </c>
      <c r="R1664" s="33">
        <v>46262</v>
      </c>
      <c r="AH1664" s="55" t="str">
        <f t="shared" si="360"/>
        <v/>
      </c>
      <c r="AI1664" s="55" t="str">
        <f t="shared" si="361"/>
        <v>FALSO</v>
      </c>
      <c r="AJ1664" s="55">
        <f t="shared" si="362"/>
        <v>0</v>
      </c>
      <c r="AK1664" s="93" t="str">
        <f t="shared" si="363"/>
        <v/>
      </c>
      <c r="AL1664" s="96" t="str">
        <f t="shared" si="364"/>
        <v/>
      </c>
      <c r="AM1664" s="93" t="str">
        <f t="shared" si="365"/>
        <v/>
      </c>
      <c r="AN1664" s="96" t="str">
        <f t="shared" si="366"/>
        <v/>
      </c>
      <c r="AO1664" s="93" t="str">
        <f t="shared" si="367"/>
        <v/>
      </c>
      <c r="AP1664" s="96" t="str">
        <f t="shared" si="368"/>
        <v/>
      </c>
      <c r="AQ1664" s="93" t="str">
        <f t="shared" si="369"/>
        <v/>
      </c>
      <c r="AR1664" s="96" t="str">
        <f t="shared" si="370"/>
        <v/>
      </c>
      <c r="AS1664" s="93" t="str">
        <f t="shared" si="371"/>
        <v/>
      </c>
      <c r="AT1664" s="96" t="str">
        <f t="shared" si="372"/>
        <v/>
      </c>
      <c r="AU1664" s="93" t="str">
        <f t="shared" si="373"/>
        <v/>
      </c>
    </row>
    <row r="1665" spans="1:47" x14ac:dyDescent="0.3">
      <c r="A1665" t="s">
        <v>84</v>
      </c>
      <c r="B1665" s="164" t="s">
        <v>4604</v>
      </c>
      <c r="C1665" t="s">
        <v>4602</v>
      </c>
      <c r="D1665" t="s">
        <v>1152</v>
      </c>
      <c r="E1665" t="s">
        <v>90</v>
      </c>
      <c r="F1665" t="s">
        <v>4063</v>
      </c>
      <c r="H1665" t="s">
        <v>1786</v>
      </c>
      <c r="L1665" t="s">
        <v>91</v>
      </c>
      <c r="O1665" t="s">
        <v>135</v>
      </c>
      <c r="P1665" s="33">
        <v>46261.638888888891</v>
      </c>
      <c r="Q1665" s="33">
        <v>46251</v>
      </c>
      <c r="R1665" s="33">
        <v>46261</v>
      </c>
      <c r="AH1665" s="55" t="str">
        <f t="shared" si="360"/>
        <v/>
      </c>
      <c r="AI1665" s="55" t="str">
        <f t="shared" si="361"/>
        <v>FALSO</v>
      </c>
      <c r="AJ1665" s="55">
        <f t="shared" si="362"/>
        <v>0</v>
      </c>
      <c r="AK1665" s="93" t="str">
        <f t="shared" si="363"/>
        <v/>
      </c>
      <c r="AL1665" s="96" t="str">
        <f t="shared" si="364"/>
        <v/>
      </c>
      <c r="AM1665" s="93" t="str">
        <f t="shared" si="365"/>
        <v/>
      </c>
      <c r="AN1665" s="96" t="str">
        <f t="shared" si="366"/>
        <v/>
      </c>
      <c r="AO1665" s="93" t="str">
        <f t="shared" si="367"/>
        <v/>
      </c>
      <c r="AP1665" s="96" t="str">
        <f t="shared" si="368"/>
        <v/>
      </c>
      <c r="AQ1665" s="93" t="str">
        <f t="shared" si="369"/>
        <v/>
      </c>
      <c r="AR1665" s="96" t="str">
        <f t="shared" si="370"/>
        <v/>
      </c>
      <c r="AS1665" s="93" t="str">
        <f t="shared" si="371"/>
        <v/>
      </c>
      <c r="AT1665" s="96" t="str">
        <f t="shared" si="372"/>
        <v/>
      </c>
      <c r="AU1665" s="93" t="str">
        <f t="shared" si="373"/>
        <v/>
      </c>
    </row>
    <row r="1666" spans="1:47" x14ac:dyDescent="0.3">
      <c r="A1666" t="s">
        <v>84</v>
      </c>
      <c r="B1666" s="164" t="s">
        <v>4605</v>
      </c>
      <c r="C1666" t="s">
        <v>4568</v>
      </c>
      <c r="D1666" t="s">
        <v>1152</v>
      </c>
      <c r="E1666" t="s">
        <v>90</v>
      </c>
      <c r="F1666" t="s">
        <v>4063</v>
      </c>
      <c r="H1666" t="s">
        <v>4606</v>
      </c>
      <c r="L1666" t="s">
        <v>91</v>
      </c>
      <c r="O1666" t="s">
        <v>94</v>
      </c>
      <c r="P1666" s="33">
        <v>46261.629166666666</v>
      </c>
      <c r="Q1666" s="33">
        <v>46251</v>
      </c>
      <c r="R1666" s="33">
        <v>46261</v>
      </c>
      <c r="S1666" s="33">
        <v>46261</v>
      </c>
      <c r="AH1666" s="55" t="str">
        <f t="shared" si="360"/>
        <v/>
      </c>
      <c r="AI1666" s="55" t="str">
        <f t="shared" si="361"/>
        <v>FALSO</v>
      </c>
      <c r="AJ1666" s="55">
        <f t="shared" si="362"/>
        <v>0</v>
      </c>
      <c r="AK1666" s="93" t="str">
        <f t="shared" si="363"/>
        <v/>
      </c>
      <c r="AL1666" s="96" t="str">
        <f t="shared" si="364"/>
        <v/>
      </c>
      <c r="AM1666" s="93" t="str">
        <f t="shared" si="365"/>
        <v/>
      </c>
      <c r="AN1666" s="96" t="str">
        <f t="shared" si="366"/>
        <v/>
      </c>
      <c r="AO1666" s="93" t="str">
        <f t="shared" si="367"/>
        <v/>
      </c>
      <c r="AP1666" s="96" t="str">
        <f t="shared" si="368"/>
        <v/>
      </c>
      <c r="AQ1666" s="93" t="str">
        <f t="shared" si="369"/>
        <v/>
      </c>
      <c r="AR1666" s="96" t="str">
        <f t="shared" si="370"/>
        <v/>
      </c>
      <c r="AS1666" s="93" t="str">
        <f t="shared" si="371"/>
        <v/>
      </c>
      <c r="AT1666" s="96" t="str">
        <f t="shared" si="372"/>
        <v/>
      </c>
      <c r="AU1666" s="93" t="str">
        <f t="shared" si="373"/>
        <v/>
      </c>
    </row>
    <row r="1667" spans="1:47" x14ac:dyDescent="0.3">
      <c r="A1667" t="s">
        <v>84</v>
      </c>
      <c r="B1667" s="164" t="s">
        <v>4607</v>
      </c>
      <c r="C1667" t="s">
        <v>4565</v>
      </c>
      <c r="D1667" t="s">
        <v>1152</v>
      </c>
      <c r="E1667" t="s">
        <v>90</v>
      </c>
      <c r="F1667" t="s">
        <v>4063</v>
      </c>
      <c r="H1667" t="s">
        <v>4608</v>
      </c>
      <c r="L1667" t="s">
        <v>91</v>
      </c>
      <c r="O1667" t="s">
        <v>135</v>
      </c>
      <c r="P1667" s="33">
        <v>46261.618055555555</v>
      </c>
      <c r="Q1667" s="33">
        <v>46293</v>
      </c>
      <c r="R1667" s="33">
        <v>46293</v>
      </c>
      <c r="AH1667" s="55" t="str">
        <f t="shared" ref="AH1667:AH1730" si="374">IF(J1667="","",J1667/3600)</f>
        <v/>
      </c>
      <c r="AI1667" s="55" t="str">
        <f t="shared" ref="AI1667:AI1730" si="375">IF(COUNTIF(AG1667, "*dia*"), "VERDADEIRO", "FALSO")</f>
        <v>FALSO</v>
      </c>
      <c r="AJ1667" s="55">
        <f t="shared" ref="AJ1667:AJ1730" si="376">IF(AI1667="VERDADEIRO",LEFT(AG1667,2),0)</f>
        <v>0</v>
      </c>
      <c r="AK1667" s="93" t="str">
        <f t="shared" ref="AK1667:AK1730" si="377">IF(OR(A1667="Solicitação de Serviço",A1667="Incidente",P1667="",Q1667=""),"",IF((NETWORKDAYS.INTL(P1667,Q1667,1)-1)=0,1,NETWORKDAYS.INTL(P1667,Q1667,1)-1))</f>
        <v/>
      </c>
      <c r="AL1667" s="96" t="str">
        <f t="shared" ref="AL1667:AL1730" si="378">IF(X1667="","",AK1667=X1667)</f>
        <v/>
      </c>
      <c r="AM1667" s="93" t="str">
        <f t="shared" ref="AM1667:AM1730" si="379">IF(OR(A1667="Solicitação de Serviço",A1667="Incidente",R1667="",S1667=""),"",IF((NETWORKDAYS.INTL(R1667,S1667,1)-1)=0,1,NETWORKDAYS.INTL(R1667,S1667,1)-1-AJ1667))</f>
        <v/>
      </c>
      <c r="AN1667" s="96" t="str">
        <f t="shared" ref="AN1667:AN1730" si="380">IF(Y1667="","",AM1667=Y1667)</f>
        <v/>
      </c>
      <c r="AO1667" s="93" t="str">
        <f t="shared" ref="AO1667:AO1730" si="381">IF(OR(A1667="Solicitação de Serviço",A1667="Incidente",T1667="",U1667=""),"",IF((NETWORKDAYS.INTL(T1667,U1667,1)-1)=0,1,NETWORKDAYS.INTL(T1667,U1667,1)-1))</f>
        <v/>
      </c>
      <c r="AP1667" s="96" t="str">
        <f t="shared" ref="AP1667:AP1730" si="382">IF(Z1667="","",AO1667=Z1667)</f>
        <v/>
      </c>
      <c r="AQ1667" s="93" t="str">
        <f t="shared" ref="AQ1667:AQ1730" si="383">IF(OR(A1667="Solicitação de Serviço",A1667="Incidente",V1667="",W1667=""),"",IF((NETWORKDAYS.INTL(V1667,W1667,1)-1)=0,1,IF((NETWORKDAYS.INTL(V1667,W1667,1)-1)&lt;0,"",NETWORKDAYS.INTL(V1667,W1667,1)-1)))</f>
        <v/>
      </c>
      <c r="AR1667" s="96" t="str">
        <f t="shared" ref="AR1667:AR1730" si="384">IF(AA1667="","",AQ1667=AA1667)</f>
        <v/>
      </c>
      <c r="AS1667" s="93" t="str">
        <f t="shared" ref="AS1667:AS1730" si="385">IF(OR(A1667="Solicitação de Serviço",A1667="Incidente",P1667=""),"",IF(OR(A1667="História",A1667="Enabler",A1667="Débito Técnico"),IF(W1667="","",NETWORKDAYS.INTL(P1667,W1667,1)-1),IF(U1667="","",NETWORKDAYS.INTL(P1667,U1667,1)-1)))</f>
        <v/>
      </c>
      <c r="AT1667" s="96" t="str">
        <f t="shared" ref="AT1667:AT1730" si="386">IF(OR(A1667="Solicitação de Serviço",A1667="Incidente",A1667="Sustentação"),"",IF(P1667="","",IF(OR(A1667="História",A1667="Enabler",A1667="Débito Técnico"),AS1667=AC1667,AS1667=AB1667)))</f>
        <v/>
      </c>
      <c r="AU1667" s="93" t="str">
        <f t="shared" ref="AU1667:AU1730" si="387">IF(M1667="","",M1667)</f>
        <v/>
      </c>
    </row>
    <row r="1668" spans="1:47" x14ac:dyDescent="0.3">
      <c r="A1668" t="s">
        <v>84</v>
      </c>
      <c r="B1668" s="164" t="s">
        <v>4609</v>
      </c>
      <c r="C1668" t="s">
        <v>4602</v>
      </c>
      <c r="D1668" t="s">
        <v>1152</v>
      </c>
      <c r="E1668" t="s">
        <v>90</v>
      </c>
      <c r="F1668" t="s">
        <v>4063</v>
      </c>
      <c r="H1668" t="s">
        <v>4610</v>
      </c>
      <c r="L1668" t="s">
        <v>91</v>
      </c>
      <c r="O1668" t="s">
        <v>135</v>
      </c>
      <c r="P1668" s="33">
        <v>46261.617361111108</v>
      </c>
      <c r="Q1668" s="33">
        <v>46251</v>
      </c>
      <c r="R1668" s="33">
        <v>46261</v>
      </c>
      <c r="AH1668" s="55" t="str">
        <f t="shared" si="374"/>
        <v/>
      </c>
      <c r="AI1668" s="55" t="str">
        <f t="shared" si="375"/>
        <v>FALSO</v>
      </c>
      <c r="AJ1668" s="55">
        <f t="shared" si="376"/>
        <v>0</v>
      </c>
      <c r="AK1668" s="93" t="str">
        <f t="shared" si="377"/>
        <v/>
      </c>
      <c r="AL1668" s="96" t="str">
        <f t="shared" si="378"/>
        <v/>
      </c>
      <c r="AM1668" s="93" t="str">
        <f t="shared" si="379"/>
        <v/>
      </c>
      <c r="AN1668" s="96" t="str">
        <f t="shared" si="380"/>
        <v/>
      </c>
      <c r="AO1668" s="93" t="str">
        <f t="shared" si="381"/>
        <v/>
      </c>
      <c r="AP1668" s="96" t="str">
        <f t="shared" si="382"/>
        <v/>
      </c>
      <c r="AQ1668" s="93" t="str">
        <f t="shared" si="383"/>
        <v/>
      </c>
      <c r="AR1668" s="96" t="str">
        <f t="shared" si="384"/>
        <v/>
      </c>
      <c r="AS1668" s="93" t="str">
        <f t="shared" si="385"/>
        <v/>
      </c>
      <c r="AT1668" s="96" t="str">
        <f t="shared" si="386"/>
        <v/>
      </c>
      <c r="AU1668" s="93" t="str">
        <f t="shared" si="387"/>
        <v/>
      </c>
    </row>
    <row r="1669" spans="1:47" x14ac:dyDescent="0.3">
      <c r="A1669" t="s">
        <v>84</v>
      </c>
      <c r="B1669" s="164" t="s">
        <v>4611</v>
      </c>
      <c r="C1669" t="s">
        <v>4565</v>
      </c>
      <c r="D1669" t="s">
        <v>1152</v>
      </c>
      <c r="E1669" t="s">
        <v>94</v>
      </c>
      <c r="F1669" t="s">
        <v>4050</v>
      </c>
      <c r="H1669" t="s">
        <v>4612</v>
      </c>
      <c r="L1669" t="s">
        <v>91</v>
      </c>
      <c r="P1669" s="33">
        <v>46261.536805555559</v>
      </c>
      <c r="Q1669" s="33">
        <v>46293</v>
      </c>
      <c r="R1669" s="33">
        <v>46261</v>
      </c>
      <c r="S1669" s="33">
        <v>46293</v>
      </c>
      <c r="AH1669" s="55" t="str">
        <f t="shared" si="374"/>
        <v/>
      </c>
      <c r="AI1669" s="55" t="str">
        <f t="shared" si="375"/>
        <v>FALSO</v>
      </c>
      <c r="AJ1669" s="55">
        <f t="shared" si="376"/>
        <v>0</v>
      </c>
      <c r="AK1669" s="93" t="str">
        <f t="shared" si="377"/>
        <v/>
      </c>
      <c r="AL1669" s="96" t="str">
        <f t="shared" si="378"/>
        <v/>
      </c>
      <c r="AM1669" s="93" t="str">
        <f t="shared" si="379"/>
        <v/>
      </c>
      <c r="AN1669" s="96" t="str">
        <f t="shared" si="380"/>
        <v/>
      </c>
      <c r="AO1669" s="93" t="str">
        <f t="shared" si="381"/>
        <v/>
      </c>
      <c r="AP1669" s="96" t="str">
        <f t="shared" si="382"/>
        <v/>
      </c>
      <c r="AQ1669" s="93" t="str">
        <f t="shared" si="383"/>
        <v/>
      </c>
      <c r="AR1669" s="96" t="str">
        <f t="shared" si="384"/>
        <v/>
      </c>
      <c r="AS1669" s="93" t="str">
        <f t="shared" si="385"/>
        <v/>
      </c>
      <c r="AT1669" s="96" t="str">
        <f t="shared" si="386"/>
        <v/>
      </c>
      <c r="AU1669" s="93" t="str">
        <f t="shared" si="387"/>
        <v/>
      </c>
    </row>
    <row r="1670" spans="1:47" x14ac:dyDescent="0.3">
      <c r="A1670" t="s">
        <v>84</v>
      </c>
      <c r="B1670" s="164" t="s">
        <v>4613</v>
      </c>
      <c r="C1670" t="s">
        <v>4602</v>
      </c>
      <c r="D1670" t="s">
        <v>1152</v>
      </c>
      <c r="E1670" t="s">
        <v>90</v>
      </c>
      <c r="F1670" t="s">
        <v>4063</v>
      </c>
      <c r="H1670" t="s">
        <v>4606</v>
      </c>
      <c r="L1670" t="s">
        <v>91</v>
      </c>
      <c r="O1670" t="s">
        <v>94</v>
      </c>
      <c r="P1670" s="33">
        <v>46261.53402777778</v>
      </c>
      <c r="Q1670" s="33">
        <v>46251</v>
      </c>
      <c r="R1670" s="33">
        <v>46261</v>
      </c>
      <c r="S1670" s="33">
        <v>46261</v>
      </c>
      <c r="AH1670" s="55" t="str">
        <f t="shared" si="374"/>
        <v/>
      </c>
      <c r="AI1670" s="55" t="str">
        <f t="shared" si="375"/>
        <v>FALSO</v>
      </c>
      <c r="AJ1670" s="55">
        <f t="shared" si="376"/>
        <v>0</v>
      </c>
      <c r="AK1670" s="93" t="str">
        <f t="shared" si="377"/>
        <v/>
      </c>
      <c r="AL1670" s="96" t="str">
        <f t="shared" si="378"/>
        <v/>
      </c>
      <c r="AM1670" s="93" t="str">
        <f t="shared" si="379"/>
        <v/>
      </c>
      <c r="AN1670" s="96" t="str">
        <f t="shared" si="380"/>
        <v/>
      </c>
      <c r="AO1670" s="93" t="str">
        <f t="shared" si="381"/>
        <v/>
      </c>
      <c r="AP1670" s="96" t="str">
        <f t="shared" si="382"/>
        <v/>
      </c>
      <c r="AQ1670" s="93" t="str">
        <f t="shared" si="383"/>
        <v/>
      </c>
      <c r="AR1670" s="96" t="str">
        <f t="shared" si="384"/>
        <v/>
      </c>
      <c r="AS1670" s="93" t="str">
        <f t="shared" si="385"/>
        <v/>
      </c>
      <c r="AT1670" s="96" t="str">
        <f t="shared" si="386"/>
        <v/>
      </c>
      <c r="AU1670" s="93" t="str">
        <f t="shared" si="387"/>
        <v/>
      </c>
    </row>
    <row r="1671" spans="1:47" x14ac:dyDescent="0.3">
      <c r="A1671" t="s">
        <v>84</v>
      </c>
      <c r="B1671" s="164" t="s">
        <v>4614</v>
      </c>
      <c r="C1671" t="s">
        <v>4565</v>
      </c>
      <c r="D1671" t="s">
        <v>1152</v>
      </c>
      <c r="E1671" t="s">
        <v>94</v>
      </c>
      <c r="F1671" t="s">
        <v>4050</v>
      </c>
      <c r="H1671" t="s">
        <v>4615</v>
      </c>
      <c r="L1671" t="s">
        <v>91</v>
      </c>
      <c r="P1671" s="33">
        <v>46261.436805555553</v>
      </c>
      <c r="Q1671" s="33">
        <v>46293</v>
      </c>
      <c r="R1671" s="33">
        <v>46261</v>
      </c>
      <c r="S1671" s="33">
        <v>46293</v>
      </c>
      <c r="AH1671" s="55" t="str">
        <f t="shared" si="374"/>
        <v/>
      </c>
      <c r="AI1671" s="55" t="str">
        <f t="shared" si="375"/>
        <v>FALSO</v>
      </c>
      <c r="AJ1671" s="55">
        <f t="shared" si="376"/>
        <v>0</v>
      </c>
      <c r="AK1671" s="93" t="str">
        <f t="shared" si="377"/>
        <v/>
      </c>
      <c r="AL1671" s="96" t="str">
        <f t="shared" si="378"/>
        <v/>
      </c>
      <c r="AM1671" s="93" t="str">
        <f t="shared" si="379"/>
        <v/>
      </c>
      <c r="AN1671" s="96" t="str">
        <f t="shared" si="380"/>
        <v/>
      </c>
      <c r="AO1671" s="93" t="str">
        <f t="shared" si="381"/>
        <v/>
      </c>
      <c r="AP1671" s="96" t="str">
        <f t="shared" si="382"/>
        <v/>
      </c>
      <c r="AQ1671" s="93" t="str">
        <f t="shared" si="383"/>
        <v/>
      </c>
      <c r="AR1671" s="96" t="str">
        <f t="shared" si="384"/>
        <v/>
      </c>
      <c r="AS1671" s="93" t="str">
        <f t="shared" si="385"/>
        <v/>
      </c>
      <c r="AT1671" s="96" t="str">
        <f t="shared" si="386"/>
        <v/>
      </c>
      <c r="AU1671" s="93" t="str">
        <f t="shared" si="387"/>
        <v/>
      </c>
    </row>
    <row r="1672" spans="1:47" x14ac:dyDescent="0.3">
      <c r="A1672" t="s">
        <v>84</v>
      </c>
      <c r="B1672" s="164" t="s">
        <v>4616</v>
      </c>
      <c r="C1672" t="s">
        <v>4602</v>
      </c>
      <c r="D1672" t="s">
        <v>1152</v>
      </c>
      <c r="E1672" t="s">
        <v>90</v>
      </c>
      <c r="F1672" t="s">
        <v>4063</v>
      </c>
      <c r="H1672" t="s">
        <v>4617</v>
      </c>
      <c r="L1672" t="s">
        <v>91</v>
      </c>
      <c r="O1672" t="s">
        <v>135</v>
      </c>
      <c r="P1672" s="33">
        <v>46261.37777777778</v>
      </c>
      <c r="Q1672" s="33">
        <v>46251</v>
      </c>
      <c r="R1672" s="33">
        <v>46261</v>
      </c>
      <c r="AH1672" s="55" t="str">
        <f t="shared" si="374"/>
        <v/>
      </c>
      <c r="AI1672" s="55" t="str">
        <f t="shared" si="375"/>
        <v>FALSO</v>
      </c>
      <c r="AJ1672" s="55">
        <f t="shared" si="376"/>
        <v>0</v>
      </c>
      <c r="AK1672" s="93" t="str">
        <f t="shared" si="377"/>
        <v/>
      </c>
      <c r="AL1672" s="96" t="str">
        <f t="shared" si="378"/>
        <v/>
      </c>
      <c r="AM1672" s="93" t="str">
        <f t="shared" si="379"/>
        <v/>
      </c>
      <c r="AN1672" s="96" t="str">
        <f t="shared" si="380"/>
        <v/>
      </c>
      <c r="AO1672" s="93" t="str">
        <f t="shared" si="381"/>
        <v/>
      </c>
      <c r="AP1672" s="96" t="str">
        <f t="shared" si="382"/>
        <v/>
      </c>
      <c r="AQ1672" s="93" t="str">
        <f t="shared" si="383"/>
        <v/>
      </c>
      <c r="AR1672" s="96" t="str">
        <f t="shared" si="384"/>
        <v/>
      </c>
      <c r="AS1672" s="93" t="str">
        <f t="shared" si="385"/>
        <v/>
      </c>
      <c r="AT1672" s="96" t="str">
        <f t="shared" si="386"/>
        <v/>
      </c>
      <c r="AU1672" s="93" t="str">
        <f t="shared" si="387"/>
        <v/>
      </c>
    </row>
    <row r="1673" spans="1:47" x14ac:dyDescent="0.3">
      <c r="A1673" t="s">
        <v>84</v>
      </c>
      <c r="B1673" s="164" t="s">
        <v>4618</v>
      </c>
      <c r="C1673" t="s">
        <v>4565</v>
      </c>
      <c r="D1673" t="s">
        <v>1152</v>
      </c>
      <c r="E1673" t="s">
        <v>90</v>
      </c>
      <c r="F1673" t="s">
        <v>4063</v>
      </c>
      <c r="H1673" t="s">
        <v>4619</v>
      </c>
      <c r="L1673" t="s">
        <v>91</v>
      </c>
      <c r="O1673" t="s">
        <v>135</v>
      </c>
      <c r="P1673" s="33">
        <v>46260.754166666666</v>
      </c>
      <c r="Q1673" s="33">
        <v>46293</v>
      </c>
      <c r="R1673" s="33">
        <v>46293</v>
      </c>
      <c r="AH1673" s="55" t="str">
        <f t="shared" si="374"/>
        <v/>
      </c>
      <c r="AI1673" s="55" t="str">
        <f t="shared" si="375"/>
        <v>FALSO</v>
      </c>
      <c r="AJ1673" s="55">
        <f t="shared" si="376"/>
        <v>0</v>
      </c>
      <c r="AK1673" s="93" t="str">
        <f t="shared" si="377"/>
        <v/>
      </c>
      <c r="AL1673" s="96" t="str">
        <f t="shared" si="378"/>
        <v/>
      </c>
      <c r="AM1673" s="93" t="str">
        <f t="shared" si="379"/>
        <v/>
      </c>
      <c r="AN1673" s="96" t="str">
        <f t="shared" si="380"/>
        <v/>
      </c>
      <c r="AO1673" s="93" t="str">
        <f t="shared" si="381"/>
        <v/>
      </c>
      <c r="AP1673" s="96" t="str">
        <f t="shared" si="382"/>
        <v/>
      </c>
      <c r="AQ1673" s="93" t="str">
        <f t="shared" si="383"/>
        <v/>
      </c>
      <c r="AR1673" s="96" t="str">
        <f t="shared" si="384"/>
        <v/>
      </c>
      <c r="AS1673" s="93" t="str">
        <f t="shared" si="385"/>
        <v/>
      </c>
      <c r="AT1673" s="96" t="str">
        <f t="shared" si="386"/>
        <v/>
      </c>
      <c r="AU1673" s="93" t="str">
        <f t="shared" si="387"/>
        <v/>
      </c>
    </row>
    <row r="1674" spans="1:47" x14ac:dyDescent="0.3">
      <c r="A1674" t="s">
        <v>84</v>
      </c>
      <c r="B1674" s="164" t="s">
        <v>4620</v>
      </c>
      <c r="C1674" t="s">
        <v>4568</v>
      </c>
      <c r="D1674" t="s">
        <v>1152</v>
      </c>
      <c r="E1674" t="s">
        <v>90</v>
      </c>
      <c r="F1674" t="s">
        <v>4063</v>
      </c>
      <c r="H1674" t="s">
        <v>4621</v>
      </c>
      <c r="L1674" t="s">
        <v>91</v>
      </c>
      <c r="O1674" t="s">
        <v>94</v>
      </c>
      <c r="P1674" s="33">
        <v>46260.685416666667</v>
      </c>
      <c r="Q1674" s="33">
        <v>46251</v>
      </c>
      <c r="R1674" s="33">
        <v>46261</v>
      </c>
      <c r="S1674" s="33">
        <v>46261</v>
      </c>
      <c r="AH1674" s="55" t="str">
        <f t="shared" si="374"/>
        <v/>
      </c>
      <c r="AI1674" s="55" t="str">
        <f t="shared" si="375"/>
        <v>FALSO</v>
      </c>
      <c r="AJ1674" s="55">
        <f t="shared" si="376"/>
        <v>0</v>
      </c>
      <c r="AK1674" s="93" t="str">
        <f t="shared" si="377"/>
        <v/>
      </c>
      <c r="AL1674" s="96" t="str">
        <f t="shared" si="378"/>
        <v/>
      </c>
      <c r="AM1674" s="93" t="str">
        <f t="shared" si="379"/>
        <v/>
      </c>
      <c r="AN1674" s="96" t="str">
        <f t="shared" si="380"/>
        <v/>
      </c>
      <c r="AO1674" s="93" t="str">
        <f t="shared" si="381"/>
        <v/>
      </c>
      <c r="AP1674" s="96" t="str">
        <f t="shared" si="382"/>
        <v/>
      </c>
      <c r="AQ1674" s="93" t="str">
        <f t="shared" si="383"/>
        <v/>
      </c>
      <c r="AR1674" s="96" t="str">
        <f t="shared" si="384"/>
        <v/>
      </c>
      <c r="AS1674" s="93" t="str">
        <f t="shared" si="385"/>
        <v/>
      </c>
      <c r="AT1674" s="96" t="str">
        <f t="shared" si="386"/>
        <v/>
      </c>
      <c r="AU1674" s="93" t="str">
        <f t="shared" si="387"/>
        <v/>
      </c>
    </row>
    <row r="1675" spans="1:47" x14ac:dyDescent="0.3">
      <c r="A1675" t="s">
        <v>84</v>
      </c>
      <c r="B1675" s="164" t="s">
        <v>4622</v>
      </c>
      <c r="C1675" t="s">
        <v>4574</v>
      </c>
      <c r="D1675" t="s">
        <v>1152</v>
      </c>
      <c r="E1675" t="s">
        <v>90</v>
      </c>
      <c r="F1675" t="s">
        <v>4063</v>
      </c>
      <c r="H1675" t="s">
        <v>4623</v>
      </c>
      <c r="L1675" t="s">
        <v>91</v>
      </c>
      <c r="O1675" t="s">
        <v>94</v>
      </c>
      <c r="P1675" s="33">
        <v>46260.67291666667</v>
      </c>
      <c r="Q1675" s="33">
        <v>46251</v>
      </c>
      <c r="R1675" s="33">
        <v>46273</v>
      </c>
      <c r="S1675" s="33">
        <v>46273</v>
      </c>
      <c r="AH1675" s="55" t="str">
        <f t="shared" si="374"/>
        <v/>
      </c>
      <c r="AI1675" s="55" t="str">
        <f t="shared" si="375"/>
        <v>FALSO</v>
      </c>
      <c r="AJ1675" s="55">
        <f t="shared" si="376"/>
        <v>0</v>
      </c>
      <c r="AK1675" s="93" t="str">
        <f t="shared" si="377"/>
        <v/>
      </c>
      <c r="AL1675" s="96" t="str">
        <f t="shared" si="378"/>
        <v/>
      </c>
      <c r="AM1675" s="93" t="str">
        <f t="shared" si="379"/>
        <v/>
      </c>
      <c r="AN1675" s="96" t="str">
        <f t="shared" si="380"/>
        <v/>
      </c>
      <c r="AO1675" s="93" t="str">
        <f t="shared" si="381"/>
        <v/>
      </c>
      <c r="AP1675" s="96" t="str">
        <f t="shared" si="382"/>
        <v/>
      </c>
      <c r="AQ1675" s="93" t="str">
        <f t="shared" si="383"/>
        <v/>
      </c>
      <c r="AR1675" s="96" t="str">
        <f t="shared" si="384"/>
        <v/>
      </c>
      <c r="AS1675" s="93" t="str">
        <f t="shared" si="385"/>
        <v/>
      </c>
      <c r="AT1675" s="96" t="str">
        <f t="shared" si="386"/>
        <v/>
      </c>
      <c r="AU1675" s="93" t="str">
        <f t="shared" si="387"/>
        <v/>
      </c>
    </row>
    <row r="1676" spans="1:47" x14ac:dyDescent="0.3">
      <c r="A1676" t="s">
        <v>97</v>
      </c>
      <c r="B1676" s="164" t="s">
        <v>4624</v>
      </c>
      <c r="C1676" t="s">
        <v>4602</v>
      </c>
      <c r="D1676" t="s">
        <v>1152</v>
      </c>
      <c r="E1676" t="s">
        <v>90</v>
      </c>
      <c r="F1676" t="s">
        <v>4063</v>
      </c>
      <c r="G1676">
        <v>16</v>
      </c>
      <c r="H1676" t="s">
        <v>4302</v>
      </c>
      <c r="I1676">
        <v>12</v>
      </c>
      <c r="L1676" t="s">
        <v>91</v>
      </c>
      <c r="O1676" t="s">
        <v>94</v>
      </c>
      <c r="P1676" s="33">
        <v>46260.640277777777</v>
      </c>
      <c r="Q1676" s="33">
        <v>46251</v>
      </c>
      <c r="AD1676" t="s">
        <v>84</v>
      </c>
      <c r="AH1676" s="55" t="str">
        <f t="shared" si="374"/>
        <v/>
      </c>
      <c r="AI1676" s="55" t="str">
        <f t="shared" si="375"/>
        <v>FALSO</v>
      </c>
      <c r="AJ1676" s="55">
        <f t="shared" si="376"/>
        <v>0</v>
      </c>
      <c r="AK1676" s="93">
        <f t="shared" si="377"/>
        <v>-9</v>
      </c>
      <c r="AL1676" s="96" t="str">
        <f t="shared" si="378"/>
        <v/>
      </c>
      <c r="AM1676" s="93" t="str">
        <f t="shared" si="379"/>
        <v/>
      </c>
      <c r="AN1676" s="96" t="str">
        <f t="shared" si="380"/>
        <v/>
      </c>
      <c r="AO1676" s="93" t="str">
        <f t="shared" si="381"/>
        <v/>
      </c>
      <c r="AP1676" s="96" t="str">
        <f t="shared" si="382"/>
        <v/>
      </c>
      <c r="AQ1676" s="93" t="str">
        <f t="shared" si="383"/>
        <v/>
      </c>
      <c r="AR1676" s="96" t="str">
        <f t="shared" si="384"/>
        <v/>
      </c>
      <c r="AS1676" s="93" t="str">
        <f t="shared" si="385"/>
        <v/>
      </c>
      <c r="AT1676" s="96" t="str">
        <f t="shared" si="386"/>
        <v/>
      </c>
      <c r="AU1676" s="93" t="str">
        <f t="shared" si="387"/>
        <v/>
      </c>
    </row>
    <row r="1677" spans="1:47" x14ac:dyDescent="0.3">
      <c r="A1677" t="s">
        <v>84</v>
      </c>
      <c r="B1677" s="164" t="s">
        <v>4625</v>
      </c>
      <c r="C1677" t="s">
        <v>4565</v>
      </c>
      <c r="D1677" t="s">
        <v>1152</v>
      </c>
      <c r="E1677" t="s">
        <v>90</v>
      </c>
      <c r="F1677" t="s">
        <v>4063</v>
      </c>
      <c r="H1677" t="s">
        <v>4626</v>
      </c>
      <c r="L1677" t="s">
        <v>91</v>
      </c>
      <c r="O1677" t="s">
        <v>135</v>
      </c>
      <c r="P1677" s="33">
        <v>46260.556944444441</v>
      </c>
      <c r="Q1677" s="33">
        <v>46293</v>
      </c>
      <c r="R1677" s="33">
        <v>46293</v>
      </c>
      <c r="AH1677" s="55" t="str">
        <f t="shared" si="374"/>
        <v/>
      </c>
      <c r="AI1677" s="55" t="str">
        <f t="shared" si="375"/>
        <v>FALSO</v>
      </c>
      <c r="AJ1677" s="55">
        <f t="shared" si="376"/>
        <v>0</v>
      </c>
      <c r="AK1677" s="93" t="str">
        <f t="shared" si="377"/>
        <v/>
      </c>
      <c r="AL1677" s="96" t="str">
        <f t="shared" si="378"/>
        <v/>
      </c>
      <c r="AM1677" s="93" t="str">
        <f t="shared" si="379"/>
        <v/>
      </c>
      <c r="AN1677" s="96" t="str">
        <f t="shared" si="380"/>
        <v/>
      </c>
      <c r="AO1677" s="93" t="str">
        <f t="shared" si="381"/>
        <v/>
      </c>
      <c r="AP1677" s="96" t="str">
        <f t="shared" si="382"/>
        <v/>
      </c>
      <c r="AQ1677" s="93" t="str">
        <f t="shared" si="383"/>
        <v/>
      </c>
      <c r="AR1677" s="96" t="str">
        <f t="shared" si="384"/>
        <v/>
      </c>
      <c r="AS1677" s="93" t="str">
        <f t="shared" si="385"/>
        <v/>
      </c>
      <c r="AT1677" s="96" t="str">
        <f t="shared" si="386"/>
        <v/>
      </c>
      <c r="AU1677" s="93" t="str">
        <f t="shared" si="387"/>
        <v/>
      </c>
    </row>
    <row r="1678" spans="1:47" x14ac:dyDescent="0.3">
      <c r="A1678" t="s">
        <v>84</v>
      </c>
      <c r="B1678" s="164" t="s">
        <v>4627</v>
      </c>
      <c r="C1678" t="s">
        <v>4565</v>
      </c>
      <c r="D1678" t="s">
        <v>1152</v>
      </c>
      <c r="E1678" t="s">
        <v>90</v>
      </c>
      <c r="F1678" t="s">
        <v>4063</v>
      </c>
      <c r="H1678" t="s">
        <v>2899</v>
      </c>
      <c r="L1678" t="s">
        <v>91</v>
      </c>
      <c r="O1678" t="s">
        <v>135</v>
      </c>
      <c r="P1678" s="33">
        <v>46260.525694444441</v>
      </c>
      <c r="Q1678" s="33">
        <v>46293</v>
      </c>
      <c r="R1678" s="33">
        <v>46293</v>
      </c>
      <c r="AH1678" s="55" t="str">
        <f t="shared" si="374"/>
        <v/>
      </c>
      <c r="AI1678" s="55" t="str">
        <f t="shared" si="375"/>
        <v>FALSO</v>
      </c>
      <c r="AJ1678" s="55">
        <f t="shared" si="376"/>
        <v>0</v>
      </c>
      <c r="AK1678" s="93" t="str">
        <f t="shared" si="377"/>
        <v/>
      </c>
      <c r="AL1678" s="96" t="str">
        <f t="shared" si="378"/>
        <v/>
      </c>
      <c r="AM1678" s="93" t="str">
        <f t="shared" si="379"/>
        <v/>
      </c>
      <c r="AN1678" s="96" t="str">
        <f t="shared" si="380"/>
        <v/>
      </c>
      <c r="AO1678" s="93" t="str">
        <f t="shared" si="381"/>
        <v/>
      </c>
      <c r="AP1678" s="96" t="str">
        <f t="shared" si="382"/>
        <v/>
      </c>
      <c r="AQ1678" s="93" t="str">
        <f t="shared" si="383"/>
        <v/>
      </c>
      <c r="AR1678" s="96" t="str">
        <f t="shared" si="384"/>
        <v/>
      </c>
      <c r="AS1678" s="93" t="str">
        <f t="shared" si="385"/>
        <v/>
      </c>
      <c r="AT1678" s="96" t="str">
        <f t="shared" si="386"/>
        <v/>
      </c>
      <c r="AU1678" s="93" t="str">
        <f t="shared" si="387"/>
        <v/>
      </c>
    </row>
    <row r="1679" spans="1:47" x14ac:dyDescent="0.3">
      <c r="A1679" t="s">
        <v>84</v>
      </c>
      <c r="B1679" s="164" t="s">
        <v>4628</v>
      </c>
      <c r="C1679" t="s">
        <v>4565</v>
      </c>
      <c r="D1679" t="s">
        <v>1152</v>
      </c>
      <c r="E1679" t="s">
        <v>90</v>
      </c>
      <c r="F1679" t="s">
        <v>4063</v>
      </c>
      <c r="H1679" t="s">
        <v>2880</v>
      </c>
      <c r="L1679" t="s">
        <v>91</v>
      </c>
      <c r="O1679" t="s">
        <v>135</v>
      </c>
      <c r="P1679" s="33">
        <v>46260.498611111114</v>
      </c>
      <c r="Q1679" s="33">
        <v>46293</v>
      </c>
      <c r="R1679" s="33">
        <v>46293</v>
      </c>
      <c r="AH1679" s="55" t="str">
        <f t="shared" si="374"/>
        <v/>
      </c>
      <c r="AI1679" s="55" t="str">
        <f t="shared" si="375"/>
        <v>FALSO</v>
      </c>
      <c r="AJ1679" s="55">
        <f t="shared" si="376"/>
        <v>0</v>
      </c>
      <c r="AK1679" s="93" t="str">
        <f t="shared" si="377"/>
        <v/>
      </c>
      <c r="AL1679" s="96" t="str">
        <f t="shared" si="378"/>
        <v/>
      </c>
      <c r="AM1679" s="93" t="str">
        <f t="shared" si="379"/>
        <v/>
      </c>
      <c r="AN1679" s="96" t="str">
        <f t="shared" si="380"/>
        <v/>
      </c>
      <c r="AO1679" s="93" t="str">
        <f t="shared" si="381"/>
        <v/>
      </c>
      <c r="AP1679" s="96" t="str">
        <f t="shared" si="382"/>
        <v/>
      </c>
      <c r="AQ1679" s="93" t="str">
        <f t="shared" si="383"/>
        <v/>
      </c>
      <c r="AR1679" s="96" t="str">
        <f t="shared" si="384"/>
        <v/>
      </c>
      <c r="AS1679" s="93" t="str">
        <f t="shared" si="385"/>
        <v/>
      </c>
      <c r="AT1679" s="96" t="str">
        <f t="shared" si="386"/>
        <v/>
      </c>
      <c r="AU1679" s="93" t="str">
        <f t="shared" si="387"/>
        <v/>
      </c>
    </row>
    <row r="1680" spans="1:47" x14ac:dyDescent="0.3">
      <c r="A1680" t="s">
        <v>84</v>
      </c>
      <c r="B1680" s="164" t="s">
        <v>4629</v>
      </c>
      <c r="C1680" t="s">
        <v>4602</v>
      </c>
      <c r="D1680" t="s">
        <v>1152</v>
      </c>
      <c r="E1680" t="s">
        <v>90</v>
      </c>
      <c r="F1680" t="s">
        <v>4063</v>
      </c>
      <c r="H1680" t="s">
        <v>4630</v>
      </c>
      <c r="L1680" t="s">
        <v>91</v>
      </c>
      <c r="O1680" t="s">
        <v>135</v>
      </c>
      <c r="P1680" s="33">
        <v>46260.486805555556</v>
      </c>
      <c r="Q1680" s="33">
        <v>46251</v>
      </c>
      <c r="R1680" s="33">
        <v>46260</v>
      </c>
      <c r="AH1680" s="55" t="str">
        <f t="shared" si="374"/>
        <v/>
      </c>
      <c r="AI1680" s="55" t="str">
        <f t="shared" si="375"/>
        <v>FALSO</v>
      </c>
      <c r="AJ1680" s="55">
        <f t="shared" si="376"/>
        <v>0</v>
      </c>
      <c r="AK1680" s="93" t="str">
        <f t="shared" si="377"/>
        <v/>
      </c>
      <c r="AL1680" s="96" t="str">
        <f t="shared" si="378"/>
        <v/>
      </c>
      <c r="AM1680" s="93" t="str">
        <f t="shared" si="379"/>
        <v/>
      </c>
      <c r="AN1680" s="96" t="str">
        <f t="shared" si="380"/>
        <v/>
      </c>
      <c r="AO1680" s="93" t="str">
        <f t="shared" si="381"/>
        <v/>
      </c>
      <c r="AP1680" s="96" t="str">
        <f t="shared" si="382"/>
        <v/>
      </c>
      <c r="AQ1680" s="93" t="str">
        <f t="shared" si="383"/>
        <v/>
      </c>
      <c r="AR1680" s="96" t="str">
        <f t="shared" si="384"/>
        <v/>
      </c>
      <c r="AS1680" s="93" t="str">
        <f t="shared" si="385"/>
        <v/>
      </c>
      <c r="AT1680" s="96" t="str">
        <f t="shared" si="386"/>
        <v/>
      </c>
      <c r="AU1680" s="93" t="str">
        <f t="shared" si="387"/>
        <v/>
      </c>
    </row>
    <row r="1681" spans="1:47" x14ac:dyDescent="0.3">
      <c r="A1681" t="s">
        <v>84</v>
      </c>
      <c r="B1681" s="164" t="s">
        <v>4631</v>
      </c>
      <c r="C1681" t="s">
        <v>4568</v>
      </c>
      <c r="D1681" t="s">
        <v>1152</v>
      </c>
      <c r="E1681" t="s">
        <v>90</v>
      </c>
      <c r="F1681" t="s">
        <v>4063</v>
      </c>
      <c r="H1681" t="s">
        <v>4632</v>
      </c>
      <c r="L1681" t="s">
        <v>91</v>
      </c>
      <c r="O1681" t="s">
        <v>94</v>
      </c>
      <c r="P1681" s="33">
        <v>46260.475694444445</v>
      </c>
      <c r="Q1681" s="33">
        <v>46251</v>
      </c>
      <c r="R1681" s="33">
        <v>46261</v>
      </c>
      <c r="S1681" s="33">
        <v>46261</v>
      </c>
      <c r="AH1681" s="55" t="str">
        <f t="shared" si="374"/>
        <v/>
      </c>
      <c r="AI1681" s="55" t="str">
        <f t="shared" si="375"/>
        <v>FALSO</v>
      </c>
      <c r="AJ1681" s="55">
        <f t="shared" si="376"/>
        <v>0</v>
      </c>
      <c r="AK1681" s="93" t="str">
        <f t="shared" si="377"/>
        <v/>
      </c>
      <c r="AL1681" s="96" t="str">
        <f t="shared" si="378"/>
        <v/>
      </c>
      <c r="AM1681" s="93" t="str">
        <f t="shared" si="379"/>
        <v/>
      </c>
      <c r="AN1681" s="96" t="str">
        <f t="shared" si="380"/>
        <v/>
      </c>
      <c r="AO1681" s="93" t="str">
        <f t="shared" si="381"/>
        <v/>
      </c>
      <c r="AP1681" s="96" t="str">
        <f t="shared" si="382"/>
        <v/>
      </c>
      <c r="AQ1681" s="93" t="str">
        <f t="shared" si="383"/>
        <v/>
      </c>
      <c r="AR1681" s="96" t="str">
        <f t="shared" si="384"/>
        <v/>
      </c>
      <c r="AS1681" s="93" t="str">
        <f t="shared" si="385"/>
        <v/>
      </c>
      <c r="AT1681" s="96" t="str">
        <f t="shared" si="386"/>
        <v/>
      </c>
      <c r="AU1681" s="93" t="str">
        <f t="shared" si="387"/>
        <v/>
      </c>
    </row>
    <row r="1682" spans="1:47" x14ac:dyDescent="0.3">
      <c r="A1682" t="s">
        <v>84</v>
      </c>
      <c r="B1682" s="164" t="s">
        <v>4633</v>
      </c>
      <c r="C1682" t="s">
        <v>4602</v>
      </c>
      <c r="D1682" t="s">
        <v>1152</v>
      </c>
      <c r="E1682" t="s">
        <v>90</v>
      </c>
      <c r="F1682" t="s">
        <v>4063</v>
      </c>
      <c r="H1682" t="s">
        <v>2472</v>
      </c>
      <c r="L1682" t="s">
        <v>91</v>
      </c>
      <c r="O1682" t="s">
        <v>135</v>
      </c>
      <c r="P1682" s="33">
        <v>46260.472916666666</v>
      </c>
      <c r="Q1682" s="33">
        <v>46251</v>
      </c>
      <c r="R1682" s="33">
        <v>46260</v>
      </c>
      <c r="AH1682" s="55" t="str">
        <f t="shared" si="374"/>
        <v/>
      </c>
      <c r="AI1682" s="55" t="str">
        <f t="shared" si="375"/>
        <v>FALSO</v>
      </c>
      <c r="AJ1682" s="55">
        <f t="shared" si="376"/>
        <v>0</v>
      </c>
      <c r="AK1682" s="93" t="str">
        <f t="shared" si="377"/>
        <v/>
      </c>
      <c r="AL1682" s="96" t="str">
        <f t="shared" si="378"/>
        <v/>
      </c>
      <c r="AM1682" s="93" t="str">
        <f t="shared" si="379"/>
        <v/>
      </c>
      <c r="AN1682" s="96" t="str">
        <f t="shared" si="380"/>
        <v/>
      </c>
      <c r="AO1682" s="93" t="str">
        <f t="shared" si="381"/>
        <v/>
      </c>
      <c r="AP1682" s="96" t="str">
        <f t="shared" si="382"/>
        <v/>
      </c>
      <c r="AQ1682" s="93" t="str">
        <f t="shared" si="383"/>
        <v/>
      </c>
      <c r="AR1682" s="96" t="str">
        <f t="shared" si="384"/>
        <v/>
      </c>
      <c r="AS1682" s="93" t="str">
        <f t="shared" si="385"/>
        <v/>
      </c>
      <c r="AT1682" s="96" t="str">
        <f t="shared" si="386"/>
        <v/>
      </c>
      <c r="AU1682" s="93" t="str">
        <f t="shared" si="387"/>
        <v/>
      </c>
    </row>
    <row r="1683" spans="1:47" x14ac:dyDescent="0.3">
      <c r="A1683" t="s">
        <v>84</v>
      </c>
      <c r="B1683" s="164" t="s">
        <v>4634</v>
      </c>
      <c r="C1683" t="s">
        <v>4565</v>
      </c>
      <c r="D1683" t="s">
        <v>1152</v>
      </c>
      <c r="E1683" t="s">
        <v>90</v>
      </c>
      <c r="F1683" t="s">
        <v>4063</v>
      </c>
      <c r="H1683" t="s">
        <v>2929</v>
      </c>
      <c r="L1683" t="s">
        <v>91</v>
      </c>
      <c r="O1683" t="s">
        <v>135</v>
      </c>
      <c r="P1683" s="33">
        <v>46260.402083333334</v>
      </c>
      <c r="Q1683" s="33">
        <v>46293</v>
      </c>
      <c r="R1683" s="33">
        <v>46293</v>
      </c>
      <c r="AH1683" s="55" t="str">
        <f t="shared" si="374"/>
        <v/>
      </c>
      <c r="AI1683" s="55" t="str">
        <f t="shared" si="375"/>
        <v>FALSO</v>
      </c>
      <c r="AJ1683" s="55">
        <f t="shared" si="376"/>
        <v>0</v>
      </c>
      <c r="AK1683" s="93" t="str">
        <f t="shared" si="377"/>
        <v/>
      </c>
      <c r="AL1683" s="96" t="str">
        <f t="shared" si="378"/>
        <v/>
      </c>
      <c r="AM1683" s="93" t="str">
        <f t="shared" si="379"/>
        <v/>
      </c>
      <c r="AN1683" s="96" t="str">
        <f t="shared" si="380"/>
        <v/>
      </c>
      <c r="AO1683" s="93" t="str">
        <f t="shared" si="381"/>
        <v/>
      </c>
      <c r="AP1683" s="96" t="str">
        <f t="shared" si="382"/>
        <v/>
      </c>
      <c r="AQ1683" s="93" t="str">
        <f t="shared" si="383"/>
        <v/>
      </c>
      <c r="AR1683" s="96" t="str">
        <f t="shared" si="384"/>
        <v/>
      </c>
      <c r="AS1683" s="93" t="str">
        <f t="shared" si="385"/>
        <v/>
      </c>
      <c r="AT1683" s="96" t="str">
        <f t="shared" si="386"/>
        <v/>
      </c>
      <c r="AU1683" s="93" t="str">
        <f t="shared" si="387"/>
        <v/>
      </c>
    </row>
    <row r="1684" spans="1:47" x14ac:dyDescent="0.3">
      <c r="A1684" t="s">
        <v>84</v>
      </c>
      <c r="B1684" s="164" t="s">
        <v>4635</v>
      </c>
      <c r="C1684" t="s">
        <v>4568</v>
      </c>
      <c r="D1684" t="s">
        <v>1152</v>
      </c>
      <c r="E1684" t="s">
        <v>90</v>
      </c>
      <c r="F1684" t="s">
        <v>4063</v>
      </c>
      <c r="H1684" t="s">
        <v>4636</v>
      </c>
      <c r="L1684" t="s">
        <v>91</v>
      </c>
      <c r="O1684" t="s">
        <v>94</v>
      </c>
      <c r="P1684" s="33">
        <v>46259.643750000003</v>
      </c>
      <c r="Q1684" s="33">
        <v>46251</v>
      </c>
      <c r="R1684" s="33">
        <v>46261</v>
      </c>
      <c r="S1684" s="33">
        <v>46261</v>
      </c>
      <c r="AH1684" s="55" t="str">
        <f t="shared" si="374"/>
        <v/>
      </c>
      <c r="AI1684" s="55" t="str">
        <f t="shared" si="375"/>
        <v>FALSO</v>
      </c>
      <c r="AJ1684" s="55">
        <f t="shared" si="376"/>
        <v>0</v>
      </c>
      <c r="AK1684" s="93" t="str">
        <f t="shared" si="377"/>
        <v/>
      </c>
      <c r="AL1684" s="96" t="str">
        <f t="shared" si="378"/>
        <v/>
      </c>
      <c r="AM1684" s="93" t="str">
        <f t="shared" si="379"/>
        <v/>
      </c>
      <c r="AN1684" s="96" t="str">
        <f t="shared" si="380"/>
        <v/>
      </c>
      <c r="AO1684" s="93" t="str">
        <f t="shared" si="381"/>
        <v/>
      </c>
      <c r="AP1684" s="96" t="str">
        <f t="shared" si="382"/>
        <v/>
      </c>
      <c r="AQ1684" s="93" t="str">
        <f t="shared" si="383"/>
        <v/>
      </c>
      <c r="AR1684" s="96" t="str">
        <f t="shared" si="384"/>
        <v/>
      </c>
      <c r="AS1684" s="93" t="str">
        <f t="shared" si="385"/>
        <v/>
      </c>
      <c r="AT1684" s="96" t="str">
        <f t="shared" si="386"/>
        <v/>
      </c>
      <c r="AU1684" s="93" t="str">
        <f t="shared" si="387"/>
        <v/>
      </c>
    </row>
    <row r="1685" spans="1:47" x14ac:dyDescent="0.3">
      <c r="A1685" t="s">
        <v>84</v>
      </c>
      <c r="B1685" s="164" t="s">
        <v>4637</v>
      </c>
      <c r="C1685" t="s">
        <v>4568</v>
      </c>
      <c r="D1685" t="s">
        <v>1152</v>
      </c>
      <c r="E1685" t="s">
        <v>90</v>
      </c>
      <c r="F1685" t="s">
        <v>4063</v>
      </c>
      <c r="H1685" t="s">
        <v>4638</v>
      </c>
      <c r="L1685" t="s">
        <v>91</v>
      </c>
      <c r="O1685" t="s">
        <v>94</v>
      </c>
      <c r="P1685" s="33">
        <v>46259.642361111109</v>
      </c>
      <c r="Q1685" s="33">
        <v>46251</v>
      </c>
      <c r="R1685" s="33">
        <v>46260</v>
      </c>
      <c r="S1685" s="33">
        <v>46260</v>
      </c>
      <c r="AH1685" s="55" t="str">
        <f t="shared" si="374"/>
        <v/>
      </c>
      <c r="AI1685" s="55" t="str">
        <f t="shared" si="375"/>
        <v>FALSO</v>
      </c>
      <c r="AJ1685" s="55">
        <f t="shared" si="376"/>
        <v>0</v>
      </c>
      <c r="AK1685" s="93" t="str">
        <f t="shared" si="377"/>
        <v/>
      </c>
      <c r="AL1685" s="96" t="str">
        <f t="shared" si="378"/>
        <v/>
      </c>
      <c r="AM1685" s="93" t="str">
        <f t="shared" si="379"/>
        <v/>
      </c>
      <c r="AN1685" s="96" t="str">
        <f t="shared" si="380"/>
        <v/>
      </c>
      <c r="AO1685" s="93" t="str">
        <f t="shared" si="381"/>
        <v/>
      </c>
      <c r="AP1685" s="96" t="str">
        <f t="shared" si="382"/>
        <v/>
      </c>
      <c r="AQ1685" s="93" t="str">
        <f t="shared" si="383"/>
        <v/>
      </c>
      <c r="AR1685" s="96" t="str">
        <f t="shared" si="384"/>
        <v/>
      </c>
      <c r="AS1685" s="93" t="str">
        <f t="shared" si="385"/>
        <v/>
      </c>
      <c r="AT1685" s="96" t="str">
        <f t="shared" si="386"/>
        <v/>
      </c>
      <c r="AU1685" s="93" t="str">
        <f t="shared" si="387"/>
        <v/>
      </c>
    </row>
    <row r="1686" spans="1:47" x14ac:dyDescent="0.3">
      <c r="A1686" t="s">
        <v>84</v>
      </c>
      <c r="B1686" s="164" t="s">
        <v>4639</v>
      </c>
      <c r="C1686" t="s">
        <v>4568</v>
      </c>
      <c r="D1686" t="s">
        <v>1152</v>
      </c>
      <c r="E1686" t="s">
        <v>90</v>
      </c>
      <c r="F1686" t="s">
        <v>4063</v>
      </c>
      <c r="H1686" t="s">
        <v>4640</v>
      </c>
      <c r="J1686">
        <v>18000</v>
      </c>
      <c r="L1686" t="s">
        <v>91</v>
      </c>
      <c r="O1686" t="s">
        <v>94</v>
      </c>
      <c r="P1686" s="33">
        <v>46259.629861111112</v>
      </c>
      <c r="Q1686" s="33">
        <v>46251</v>
      </c>
      <c r="R1686" s="33">
        <v>46259</v>
      </c>
      <c r="S1686" s="33">
        <v>46259</v>
      </c>
      <c r="AH1686" s="55">
        <f t="shared" si="374"/>
        <v>5</v>
      </c>
      <c r="AI1686" s="55" t="str">
        <f t="shared" si="375"/>
        <v>FALSO</v>
      </c>
      <c r="AJ1686" s="55">
        <f t="shared" si="376"/>
        <v>0</v>
      </c>
      <c r="AK1686" s="93" t="str">
        <f t="shared" si="377"/>
        <v/>
      </c>
      <c r="AL1686" s="96" t="str">
        <f t="shared" si="378"/>
        <v/>
      </c>
      <c r="AM1686" s="93" t="str">
        <f t="shared" si="379"/>
        <v/>
      </c>
      <c r="AN1686" s="96" t="str">
        <f t="shared" si="380"/>
        <v/>
      </c>
      <c r="AO1686" s="93" t="str">
        <f t="shared" si="381"/>
        <v/>
      </c>
      <c r="AP1686" s="96" t="str">
        <f t="shared" si="382"/>
        <v/>
      </c>
      <c r="AQ1686" s="93" t="str">
        <f t="shared" si="383"/>
        <v/>
      </c>
      <c r="AR1686" s="96" t="str">
        <f t="shared" si="384"/>
        <v/>
      </c>
      <c r="AS1686" s="93" t="str">
        <f t="shared" si="385"/>
        <v/>
      </c>
      <c r="AT1686" s="96" t="str">
        <f t="shared" si="386"/>
        <v/>
      </c>
      <c r="AU1686" s="93" t="str">
        <f t="shared" si="387"/>
        <v/>
      </c>
    </row>
    <row r="1687" spans="1:47" x14ac:dyDescent="0.3">
      <c r="A1687" t="s">
        <v>84</v>
      </c>
      <c r="B1687" s="164" t="s">
        <v>4641</v>
      </c>
      <c r="C1687" t="s">
        <v>4602</v>
      </c>
      <c r="D1687" t="s">
        <v>1152</v>
      </c>
      <c r="E1687" t="s">
        <v>90</v>
      </c>
      <c r="F1687" t="s">
        <v>4063</v>
      </c>
      <c r="H1687" t="s">
        <v>4642</v>
      </c>
      <c r="L1687" t="s">
        <v>91</v>
      </c>
      <c r="O1687" t="s">
        <v>135</v>
      </c>
      <c r="P1687" s="33">
        <v>46259.486805555556</v>
      </c>
      <c r="Q1687" s="33">
        <v>46251</v>
      </c>
      <c r="R1687" s="33">
        <v>46260</v>
      </c>
      <c r="AH1687" s="55" t="str">
        <f t="shared" si="374"/>
        <v/>
      </c>
      <c r="AI1687" s="55" t="str">
        <f t="shared" si="375"/>
        <v>FALSO</v>
      </c>
      <c r="AJ1687" s="55">
        <f t="shared" si="376"/>
        <v>0</v>
      </c>
      <c r="AK1687" s="93" t="str">
        <f t="shared" si="377"/>
        <v/>
      </c>
      <c r="AL1687" s="96" t="str">
        <f t="shared" si="378"/>
        <v/>
      </c>
      <c r="AM1687" s="93" t="str">
        <f t="shared" si="379"/>
        <v/>
      </c>
      <c r="AN1687" s="96" t="str">
        <f t="shared" si="380"/>
        <v/>
      </c>
      <c r="AO1687" s="93" t="str">
        <f t="shared" si="381"/>
        <v/>
      </c>
      <c r="AP1687" s="96" t="str">
        <f t="shared" si="382"/>
        <v/>
      </c>
      <c r="AQ1687" s="93" t="str">
        <f t="shared" si="383"/>
        <v/>
      </c>
      <c r="AR1687" s="96" t="str">
        <f t="shared" si="384"/>
        <v/>
      </c>
      <c r="AS1687" s="93" t="str">
        <f t="shared" si="385"/>
        <v/>
      </c>
      <c r="AT1687" s="96" t="str">
        <f t="shared" si="386"/>
        <v/>
      </c>
      <c r="AU1687" s="93" t="str">
        <f t="shared" si="387"/>
        <v/>
      </c>
    </row>
    <row r="1688" spans="1:47" x14ac:dyDescent="0.3">
      <c r="A1688" t="s">
        <v>84</v>
      </c>
      <c r="B1688" s="164" t="s">
        <v>4643</v>
      </c>
      <c r="C1688" t="s">
        <v>4565</v>
      </c>
      <c r="D1688" t="s">
        <v>1152</v>
      </c>
      <c r="E1688" t="s">
        <v>90</v>
      </c>
      <c r="F1688" t="s">
        <v>4063</v>
      </c>
      <c r="H1688" t="s">
        <v>2863</v>
      </c>
      <c r="L1688" t="s">
        <v>91</v>
      </c>
      <c r="O1688" t="s">
        <v>135</v>
      </c>
      <c r="P1688" s="33">
        <v>46259.455555555556</v>
      </c>
      <c r="Q1688" s="33">
        <v>46293</v>
      </c>
      <c r="R1688" s="33">
        <v>46293</v>
      </c>
      <c r="AH1688" s="55" t="str">
        <f t="shared" si="374"/>
        <v/>
      </c>
      <c r="AI1688" s="55" t="str">
        <f t="shared" si="375"/>
        <v>FALSO</v>
      </c>
      <c r="AJ1688" s="55">
        <f t="shared" si="376"/>
        <v>0</v>
      </c>
      <c r="AK1688" s="93" t="str">
        <f t="shared" si="377"/>
        <v/>
      </c>
      <c r="AL1688" s="96" t="str">
        <f t="shared" si="378"/>
        <v/>
      </c>
      <c r="AM1688" s="93" t="str">
        <f t="shared" si="379"/>
        <v/>
      </c>
      <c r="AN1688" s="96" t="str">
        <f t="shared" si="380"/>
        <v/>
      </c>
      <c r="AO1688" s="93" t="str">
        <f t="shared" si="381"/>
        <v/>
      </c>
      <c r="AP1688" s="96" t="str">
        <f t="shared" si="382"/>
        <v/>
      </c>
      <c r="AQ1688" s="93" t="str">
        <f t="shared" si="383"/>
        <v/>
      </c>
      <c r="AR1688" s="96" t="str">
        <f t="shared" si="384"/>
        <v/>
      </c>
      <c r="AS1688" s="93" t="str">
        <f t="shared" si="385"/>
        <v/>
      </c>
      <c r="AT1688" s="96" t="str">
        <f t="shared" si="386"/>
        <v/>
      </c>
      <c r="AU1688" s="93" t="str">
        <f t="shared" si="387"/>
        <v/>
      </c>
    </row>
    <row r="1689" spans="1:47" x14ac:dyDescent="0.3">
      <c r="A1689" t="s">
        <v>84</v>
      </c>
      <c r="B1689" s="164" t="s">
        <v>4644</v>
      </c>
      <c r="C1689" t="s">
        <v>4565</v>
      </c>
      <c r="D1689" t="s">
        <v>1152</v>
      </c>
      <c r="E1689" t="s">
        <v>90</v>
      </c>
      <c r="F1689" t="s">
        <v>4063</v>
      </c>
      <c r="H1689" t="s">
        <v>2888</v>
      </c>
      <c r="L1689" t="s">
        <v>91</v>
      </c>
      <c r="O1689" t="s">
        <v>135</v>
      </c>
      <c r="P1689" s="33">
        <v>46259.454861111109</v>
      </c>
      <c r="Q1689" s="33">
        <v>46293</v>
      </c>
      <c r="R1689" s="33">
        <v>46293</v>
      </c>
      <c r="AH1689" s="55" t="str">
        <f t="shared" si="374"/>
        <v/>
      </c>
      <c r="AI1689" s="55" t="str">
        <f t="shared" si="375"/>
        <v>FALSO</v>
      </c>
      <c r="AJ1689" s="55">
        <f t="shared" si="376"/>
        <v>0</v>
      </c>
      <c r="AK1689" s="93" t="str">
        <f t="shared" si="377"/>
        <v/>
      </c>
      <c r="AL1689" s="96" t="str">
        <f t="shared" si="378"/>
        <v/>
      </c>
      <c r="AM1689" s="93" t="str">
        <f t="shared" si="379"/>
        <v/>
      </c>
      <c r="AN1689" s="96" t="str">
        <f t="shared" si="380"/>
        <v/>
      </c>
      <c r="AO1689" s="93" t="str">
        <f t="shared" si="381"/>
        <v/>
      </c>
      <c r="AP1689" s="96" t="str">
        <f t="shared" si="382"/>
        <v/>
      </c>
      <c r="AQ1689" s="93" t="str">
        <f t="shared" si="383"/>
        <v/>
      </c>
      <c r="AR1689" s="96" t="str">
        <f t="shared" si="384"/>
        <v/>
      </c>
      <c r="AS1689" s="93" t="str">
        <f t="shared" si="385"/>
        <v/>
      </c>
      <c r="AT1689" s="96" t="str">
        <f t="shared" si="386"/>
        <v/>
      </c>
      <c r="AU1689" s="93" t="str">
        <f t="shared" si="387"/>
        <v/>
      </c>
    </row>
    <row r="1690" spans="1:47" x14ac:dyDescent="0.3">
      <c r="A1690" t="s">
        <v>84</v>
      </c>
      <c r="B1690" s="164" t="s">
        <v>4645</v>
      </c>
      <c r="C1690" t="s">
        <v>4565</v>
      </c>
      <c r="D1690" t="s">
        <v>1152</v>
      </c>
      <c r="E1690" t="s">
        <v>90</v>
      </c>
      <c r="F1690" t="s">
        <v>4063</v>
      </c>
      <c r="H1690" t="s">
        <v>4646</v>
      </c>
      <c r="L1690" t="s">
        <v>91</v>
      </c>
      <c r="O1690" t="s">
        <v>135</v>
      </c>
      <c r="P1690" s="33">
        <v>46259.453472222223</v>
      </c>
      <c r="Q1690" s="33">
        <v>46293</v>
      </c>
      <c r="R1690" s="33">
        <v>46293</v>
      </c>
      <c r="AH1690" s="55" t="str">
        <f t="shared" si="374"/>
        <v/>
      </c>
      <c r="AI1690" s="55" t="str">
        <f t="shared" si="375"/>
        <v>FALSO</v>
      </c>
      <c r="AJ1690" s="55">
        <f t="shared" si="376"/>
        <v>0</v>
      </c>
      <c r="AK1690" s="93" t="str">
        <f t="shared" si="377"/>
        <v/>
      </c>
      <c r="AL1690" s="96" t="str">
        <f t="shared" si="378"/>
        <v/>
      </c>
      <c r="AM1690" s="93" t="str">
        <f t="shared" si="379"/>
        <v/>
      </c>
      <c r="AN1690" s="96" t="str">
        <f t="shared" si="380"/>
        <v/>
      </c>
      <c r="AO1690" s="93" t="str">
        <f t="shared" si="381"/>
        <v/>
      </c>
      <c r="AP1690" s="96" t="str">
        <f t="shared" si="382"/>
        <v/>
      </c>
      <c r="AQ1690" s="93" t="str">
        <f t="shared" si="383"/>
        <v/>
      </c>
      <c r="AR1690" s="96" t="str">
        <f t="shared" si="384"/>
        <v/>
      </c>
      <c r="AS1690" s="93" t="str">
        <f t="shared" si="385"/>
        <v/>
      </c>
      <c r="AT1690" s="96" t="str">
        <f t="shared" si="386"/>
        <v/>
      </c>
      <c r="AU1690" s="93" t="str">
        <f t="shared" si="387"/>
        <v/>
      </c>
    </row>
    <row r="1691" spans="1:47" x14ac:dyDescent="0.3">
      <c r="A1691" t="s">
        <v>84</v>
      </c>
      <c r="B1691" s="164" t="s">
        <v>4647</v>
      </c>
      <c r="C1691" t="s">
        <v>4568</v>
      </c>
      <c r="D1691" t="s">
        <v>1152</v>
      </c>
      <c r="E1691" t="s">
        <v>90</v>
      </c>
      <c r="F1691" t="s">
        <v>4063</v>
      </c>
      <c r="H1691" t="s">
        <v>4648</v>
      </c>
      <c r="J1691">
        <v>18000</v>
      </c>
      <c r="L1691" t="s">
        <v>91</v>
      </c>
      <c r="O1691" t="s">
        <v>94</v>
      </c>
      <c r="P1691" s="33">
        <v>46259.354166666664</v>
      </c>
      <c r="Q1691" s="33">
        <v>46251</v>
      </c>
      <c r="R1691" s="33">
        <v>46259</v>
      </c>
      <c r="S1691" s="33">
        <v>46259</v>
      </c>
      <c r="AH1691" s="55">
        <f t="shared" si="374"/>
        <v>5</v>
      </c>
      <c r="AI1691" s="55" t="str">
        <f t="shared" si="375"/>
        <v>FALSO</v>
      </c>
      <c r="AJ1691" s="55">
        <f t="shared" si="376"/>
        <v>0</v>
      </c>
      <c r="AK1691" s="93" t="str">
        <f t="shared" si="377"/>
        <v/>
      </c>
      <c r="AL1691" s="96" t="str">
        <f t="shared" si="378"/>
        <v/>
      </c>
      <c r="AM1691" s="93" t="str">
        <f t="shared" si="379"/>
        <v/>
      </c>
      <c r="AN1691" s="96" t="str">
        <f t="shared" si="380"/>
        <v/>
      </c>
      <c r="AO1691" s="93" t="str">
        <f t="shared" si="381"/>
        <v/>
      </c>
      <c r="AP1691" s="96" t="str">
        <f t="shared" si="382"/>
        <v/>
      </c>
      <c r="AQ1691" s="93" t="str">
        <f t="shared" si="383"/>
        <v/>
      </c>
      <c r="AR1691" s="96" t="str">
        <f t="shared" si="384"/>
        <v/>
      </c>
      <c r="AS1691" s="93" t="str">
        <f t="shared" si="385"/>
        <v/>
      </c>
      <c r="AT1691" s="96" t="str">
        <f t="shared" si="386"/>
        <v/>
      </c>
      <c r="AU1691" s="93" t="str">
        <f t="shared" si="387"/>
        <v/>
      </c>
    </row>
    <row r="1692" spans="1:47" x14ac:dyDescent="0.3">
      <c r="A1692" t="s">
        <v>84</v>
      </c>
      <c r="B1692" s="164" t="s">
        <v>4649</v>
      </c>
      <c r="C1692" t="s">
        <v>4568</v>
      </c>
      <c r="D1692" t="s">
        <v>1152</v>
      </c>
      <c r="E1692" t="s">
        <v>90</v>
      </c>
      <c r="F1692" t="s">
        <v>4063</v>
      </c>
      <c r="H1692" t="s">
        <v>4650</v>
      </c>
      <c r="L1692" t="s">
        <v>91</v>
      </c>
      <c r="O1692" t="s">
        <v>94</v>
      </c>
      <c r="P1692" s="33">
        <v>46258.754861111112</v>
      </c>
      <c r="Q1692" s="33">
        <v>46251</v>
      </c>
      <c r="R1692" s="33">
        <v>46260</v>
      </c>
      <c r="S1692" s="33">
        <v>46260</v>
      </c>
      <c r="AH1692" s="55" t="str">
        <f t="shared" si="374"/>
        <v/>
      </c>
      <c r="AI1692" s="55" t="str">
        <f t="shared" si="375"/>
        <v>FALSO</v>
      </c>
      <c r="AJ1692" s="55">
        <f t="shared" si="376"/>
        <v>0</v>
      </c>
      <c r="AK1692" s="93" t="str">
        <f t="shared" si="377"/>
        <v/>
      </c>
      <c r="AL1692" s="96" t="str">
        <f t="shared" si="378"/>
        <v/>
      </c>
      <c r="AM1692" s="93" t="str">
        <f t="shared" si="379"/>
        <v/>
      </c>
      <c r="AN1692" s="96" t="str">
        <f t="shared" si="380"/>
        <v/>
      </c>
      <c r="AO1692" s="93" t="str">
        <f t="shared" si="381"/>
        <v/>
      </c>
      <c r="AP1692" s="96" t="str">
        <f t="shared" si="382"/>
        <v/>
      </c>
      <c r="AQ1692" s="93" t="str">
        <f t="shared" si="383"/>
        <v/>
      </c>
      <c r="AR1692" s="96" t="str">
        <f t="shared" si="384"/>
        <v/>
      </c>
      <c r="AS1692" s="93" t="str">
        <f t="shared" si="385"/>
        <v/>
      </c>
      <c r="AT1692" s="96" t="str">
        <f t="shared" si="386"/>
        <v/>
      </c>
      <c r="AU1692" s="93" t="str">
        <f t="shared" si="387"/>
        <v/>
      </c>
    </row>
    <row r="1693" spans="1:47" x14ac:dyDescent="0.3">
      <c r="A1693" t="s">
        <v>84</v>
      </c>
      <c r="B1693" s="164" t="s">
        <v>4651</v>
      </c>
      <c r="C1693" t="s">
        <v>4565</v>
      </c>
      <c r="D1693" t="s">
        <v>1152</v>
      </c>
      <c r="E1693" t="s">
        <v>90</v>
      </c>
      <c r="F1693" t="s">
        <v>4063</v>
      </c>
      <c r="H1693" t="s">
        <v>4652</v>
      </c>
      <c r="L1693" t="s">
        <v>91</v>
      </c>
      <c r="O1693" t="s">
        <v>135</v>
      </c>
      <c r="P1693" s="33">
        <v>46258.711805555555</v>
      </c>
      <c r="Q1693" s="33">
        <v>46293</v>
      </c>
      <c r="R1693" s="33">
        <v>46293</v>
      </c>
      <c r="AH1693" s="55" t="str">
        <f t="shared" si="374"/>
        <v/>
      </c>
      <c r="AI1693" s="55" t="str">
        <f t="shared" si="375"/>
        <v>FALSO</v>
      </c>
      <c r="AJ1693" s="55">
        <f t="shared" si="376"/>
        <v>0</v>
      </c>
      <c r="AK1693" s="93" t="str">
        <f t="shared" si="377"/>
        <v/>
      </c>
      <c r="AL1693" s="96" t="str">
        <f t="shared" si="378"/>
        <v/>
      </c>
      <c r="AM1693" s="93" t="str">
        <f t="shared" si="379"/>
        <v/>
      </c>
      <c r="AN1693" s="96" t="str">
        <f t="shared" si="380"/>
        <v/>
      </c>
      <c r="AO1693" s="93" t="str">
        <f t="shared" si="381"/>
        <v/>
      </c>
      <c r="AP1693" s="96" t="str">
        <f t="shared" si="382"/>
        <v/>
      </c>
      <c r="AQ1693" s="93" t="str">
        <f t="shared" si="383"/>
        <v/>
      </c>
      <c r="AR1693" s="96" t="str">
        <f t="shared" si="384"/>
        <v/>
      </c>
      <c r="AS1693" s="93" t="str">
        <f t="shared" si="385"/>
        <v/>
      </c>
      <c r="AT1693" s="96" t="str">
        <f t="shared" si="386"/>
        <v/>
      </c>
      <c r="AU1693" s="93" t="str">
        <f t="shared" si="387"/>
        <v/>
      </c>
    </row>
    <row r="1694" spans="1:47" x14ac:dyDescent="0.3">
      <c r="A1694" t="s">
        <v>84</v>
      </c>
      <c r="B1694" s="164" t="s">
        <v>4653</v>
      </c>
      <c r="C1694" t="s">
        <v>4565</v>
      </c>
      <c r="D1694" t="s">
        <v>1152</v>
      </c>
      <c r="E1694" t="s">
        <v>90</v>
      </c>
      <c r="F1694" t="s">
        <v>4063</v>
      </c>
      <c r="H1694" t="s">
        <v>4654</v>
      </c>
      <c r="L1694" t="s">
        <v>91</v>
      </c>
      <c r="O1694" t="s">
        <v>135</v>
      </c>
      <c r="P1694" s="33">
        <v>46258.702777777777</v>
      </c>
      <c r="Q1694" s="33">
        <v>46293</v>
      </c>
      <c r="R1694" s="33">
        <v>46293</v>
      </c>
      <c r="AH1694" s="55" t="str">
        <f t="shared" si="374"/>
        <v/>
      </c>
      <c r="AI1694" s="55" t="str">
        <f t="shared" si="375"/>
        <v>FALSO</v>
      </c>
      <c r="AJ1694" s="55">
        <f t="shared" si="376"/>
        <v>0</v>
      </c>
      <c r="AK1694" s="93" t="str">
        <f t="shared" si="377"/>
        <v/>
      </c>
      <c r="AL1694" s="96" t="str">
        <f t="shared" si="378"/>
        <v/>
      </c>
      <c r="AM1694" s="93" t="str">
        <f t="shared" si="379"/>
        <v/>
      </c>
      <c r="AN1694" s="96" t="str">
        <f t="shared" si="380"/>
        <v/>
      </c>
      <c r="AO1694" s="93" t="str">
        <f t="shared" si="381"/>
        <v/>
      </c>
      <c r="AP1694" s="96" t="str">
        <f t="shared" si="382"/>
        <v/>
      </c>
      <c r="AQ1694" s="93" t="str">
        <f t="shared" si="383"/>
        <v/>
      </c>
      <c r="AR1694" s="96" t="str">
        <f t="shared" si="384"/>
        <v/>
      </c>
      <c r="AS1694" s="93" t="str">
        <f t="shared" si="385"/>
        <v/>
      </c>
      <c r="AT1694" s="96" t="str">
        <f t="shared" si="386"/>
        <v/>
      </c>
      <c r="AU1694" s="93" t="str">
        <f t="shared" si="387"/>
        <v/>
      </c>
    </row>
    <row r="1695" spans="1:47" x14ac:dyDescent="0.3">
      <c r="A1695" t="s">
        <v>84</v>
      </c>
      <c r="B1695" s="164" t="s">
        <v>4655</v>
      </c>
      <c r="C1695" t="s">
        <v>4602</v>
      </c>
      <c r="D1695" t="s">
        <v>1152</v>
      </c>
      <c r="E1695" t="s">
        <v>90</v>
      </c>
      <c r="F1695" t="s">
        <v>4063</v>
      </c>
      <c r="H1695" t="s">
        <v>4656</v>
      </c>
      <c r="L1695" t="s">
        <v>91</v>
      </c>
      <c r="O1695" t="s">
        <v>135</v>
      </c>
      <c r="P1695" s="33">
        <v>46258.693055555559</v>
      </c>
      <c r="Q1695" s="33">
        <v>46251</v>
      </c>
      <c r="R1695" s="33">
        <v>46260</v>
      </c>
      <c r="AH1695" s="55" t="str">
        <f t="shared" si="374"/>
        <v/>
      </c>
      <c r="AI1695" s="55" t="str">
        <f t="shared" si="375"/>
        <v>FALSO</v>
      </c>
      <c r="AJ1695" s="55">
        <f t="shared" si="376"/>
        <v>0</v>
      </c>
      <c r="AK1695" s="93" t="str">
        <f t="shared" si="377"/>
        <v/>
      </c>
      <c r="AL1695" s="96" t="str">
        <f t="shared" si="378"/>
        <v/>
      </c>
      <c r="AM1695" s="93" t="str">
        <f t="shared" si="379"/>
        <v/>
      </c>
      <c r="AN1695" s="96" t="str">
        <f t="shared" si="380"/>
        <v/>
      </c>
      <c r="AO1695" s="93" t="str">
        <f t="shared" si="381"/>
        <v/>
      </c>
      <c r="AP1695" s="96" t="str">
        <f t="shared" si="382"/>
        <v/>
      </c>
      <c r="AQ1695" s="93" t="str">
        <f t="shared" si="383"/>
        <v/>
      </c>
      <c r="AR1695" s="96" t="str">
        <f t="shared" si="384"/>
        <v/>
      </c>
      <c r="AS1695" s="93" t="str">
        <f t="shared" si="385"/>
        <v/>
      </c>
      <c r="AT1695" s="96" t="str">
        <f t="shared" si="386"/>
        <v/>
      </c>
      <c r="AU1695" s="93" t="str">
        <f t="shared" si="387"/>
        <v/>
      </c>
    </row>
    <row r="1696" spans="1:47" x14ac:dyDescent="0.3">
      <c r="A1696" t="s">
        <v>84</v>
      </c>
      <c r="B1696" s="164" t="s">
        <v>4657</v>
      </c>
      <c r="C1696" t="s">
        <v>4602</v>
      </c>
      <c r="D1696" t="s">
        <v>1152</v>
      </c>
      <c r="E1696" t="s">
        <v>90</v>
      </c>
      <c r="F1696" t="s">
        <v>4063</v>
      </c>
      <c r="H1696" t="s">
        <v>4658</v>
      </c>
      <c r="J1696">
        <v>21600</v>
      </c>
      <c r="L1696" t="s">
        <v>91</v>
      </c>
      <c r="O1696" t="s">
        <v>94</v>
      </c>
      <c r="P1696" s="33">
        <v>46258.637499999997</v>
      </c>
      <c r="Q1696" s="33">
        <v>46251</v>
      </c>
      <c r="R1696" s="33">
        <v>46259</v>
      </c>
      <c r="S1696" s="33">
        <v>46259</v>
      </c>
      <c r="AH1696" s="55">
        <f t="shared" si="374"/>
        <v>6</v>
      </c>
      <c r="AI1696" s="55" t="str">
        <f t="shared" si="375"/>
        <v>FALSO</v>
      </c>
      <c r="AJ1696" s="55">
        <f t="shared" si="376"/>
        <v>0</v>
      </c>
      <c r="AK1696" s="93" t="str">
        <f t="shared" si="377"/>
        <v/>
      </c>
      <c r="AL1696" s="96" t="str">
        <f t="shared" si="378"/>
        <v/>
      </c>
      <c r="AM1696" s="93" t="str">
        <f t="shared" si="379"/>
        <v/>
      </c>
      <c r="AN1696" s="96" t="str">
        <f t="shared" si="380"/>
        <v/>
      </c>
      <c r="AO1696" s="93" t="str">
        <f t="shared" si="381"/>
        <v/>
      </c>
      <c r="AP1696" s="96" t="str">
        <f t="shared" si="382"/>
        <v/>
      </c>
      <c r="AQ1696" s="93" t="str">
        <f t="shared" si="383"/>
        <v/>
      </c>
      <c r="AR1696" s="96" t="str">
        <f t="shared" si="384"/>
        <v/>
      </c>
      <c r="AS1696" s="93" t="str">
        <f t="shared" si="385"/>
        <v/>
      </c>
      <c r="AT1696" s="96" t="str">
        <f t="shared" si="386"/>
        <v/>
      </c>
      <c r="AU1696" s="93" t="str">
        <f t="shared" si="387"/>
        <v/>
      </c>
    </row>
    <row r="1697" spans="1:47" x14ac:dyDescent="0.3">
      <c r="A1697" t="s">
        <v>84</v>
      </c>
      <c r="B1697" s="164" t="s">
        <v>4659</v>
      </c>
      <c r="C1697" t="s">
        <v>4565</v>
      </c>
      <c r="D1697" t="s">
        <v>1152</v>
      </c>
      <c r="E1697" t="s">
        <v>94</v>
      </c>
      <c r="F1697" t="s">
        <v>4050</v>
      </c>
      <c r="H1697" t="s">
        <v>2853</v>
      </c>
      <c r="L1697" t="s">
        <v>91</v>
      </c>
      <c r="P1697" s="33">
        <v>46258.540972222225</v>
      </c>
      <c r="Q1697" s="33">
        <v>46293</v>
      </c>
      <c r="R1697" s="33">
        <v>46258</v>
      </c>
      <c r="S1697" s="33">
        <v>46293</v>
      </c>
      <c r="AH1697" s="55" t="str">
        <f t="shared" si="374"/>
        <v/>
      </c>
      <c r="AI1697" s="55" t="str">
        <f t="shared" si="375"/>
        <v>FALSO</v>
      </c>
      <c r="AJ1697" s="55">
        <f t="shared" si="376"/>
        <v>0</v>
      </c>
      <c r="AK1697" s="93" t="str">
        <f t="shared" si="377"/>
        <v/>
      </c>
      <c r="AL1697" s="96" t="str">
        <f t="shared" si="378"/>
        <v/>
      </c>
      <c r="AM1697" s="93" t="str">
        <f t="shared" si="379"/>
        <v/>
      </c>
      <c r="AN1697" s="96" t="str">
        <f t="shared" si="380"/>
        <v/>
      </c>
      <c r="AO1697" s="93" t="str">
        <f t="shared" si="381"/>
        <v/>
      </c>
      <c r="AP1697" s="96" t="str">
        <f t="shared" si="382"/>
        <v/>
      </c>
      <c r="AQ1697" s="93" t="str">
        <f t="shared" si="383"/>
        <v/>
      </c>
      <c r="AR1697" s="96" t="str">
        <f t="shared" si="384"/>
        <v/>
      </c>
      <c r="AS1697" s="93" t="str">
        <f t="shared" si="385"/>
        <v/>
      </c>
      <c r="AT1697" s="96" t="str">
        <f t="shared" si="386"/>
        <v/>
      </c>
      <c r="AU1697" s="93" t="str">
        <f t="shared" si="387"/>
        <v/>
      </c>
    </row>
    <row r="1698" spans="1:47" x14ac:dyDescent="0.3">
      <c r="A1698" t="s">
        <v>84</v>
      </c>
      <c r="B1698" s="164" t="s">
        <v>4660</v>
      </c>
      <c r="C1698" t="s">
        <v>4565</v>
      </c>
      <c r="D1698" t="s">
        <v>1152</v>
      </c>
      <c r="E1698" t="s">
        <v>90</v>
      </c>
      <c r="F1698" t="s">
        <v>4063</v>
      </c>
      <c r="H1698" t="s">
        <v>4661</v>
      </c>
      <c r="L1698" t="s">
        <v>91</v>
      </c>
      <c r="O1698" t="s">
        <v>135</v>
      </c>
      <c r="P1698" s="33">
        <v>46258.51666666667</v>
      </c>
      <c r="Q1698" s="33">
        <v>46293</v>
      </c>
      <c r="R1698" s="33">
        <v>46293</v>
      </c>
      <c r="AH1698" s="55" t="str">
        <f t="shared" si="374"/>
        <v/>
      </c>
      <c r="AI1698" s="55" t="str">
        <f t="shared" si="375"/>
        <v>FALSO</v>
      </c>
      <c r="AJ1698" s="55">
        <f t="shared" si="376"/>
        <v>0</v>
      </c>
      <c r="AK1698" s="93" t="str">
        <f t="shared" si="377"/>
        <v/>
      </c>
      <c r="AL1698" s="96" t="str">
        <f t="shared" si="378"/>
        <v/>
      </c>
      <c r="AM1698" s="93" t="str">
        <f t="shared" si="379"/>
        <v/>
      </c>
      <c r="AN1698" s="96" t="str">
        <f t="shared" si="380"/>
        <v/>
      </c>
      <c r="AO1698" s="93" t="str">
        <f t="shared" si="381"/>
        <v/>
      </c>
      <c r="AP1698" s="96" t="str">
        <f t="shared" si="382"/>
        <v/>
      </c>
      <c r="AQ1698" s="93" t="str">
        <f t="shared" si="383"/>
        <v/>
      </c>
      <c r="AR1698" s="96" t="str">
        <f t="shared" si="384"/>
        <v/>
      </c>
      <c r="AS1698" s="93" t="str">
        <f t="shared" si="385"/>
        <v/>
      </c>
      <c r="AT1698" s="96" t="str">
        <f t="shared" si="386"/>
        <v/>
      </c>
      <c r="AU1698" s="93" t="str">
        <f t="shared" si="387"/>
        <v/>
      </c>
    </row>
    <row r="1699" spans="1:47" x14ac:dyDescent="0.3">
      <c r="A1699" t="s">
        <v>84</v>
      </c>
      <c r="B1699" s="164" t="s">
        <v>4662</v>
      </c>
      <c r="C1699" t="s">
        <v>4568</v>
      </c>
      <c r="D1699" t="s">
        <v>1152</v>
      </c>
      <c r="E1699" t="s">
        <v>90</v>
      </c>
      <c r="F1699" t="s">
        <v>4063</v>
      </c>
      <c r="H1699" t="s">
        <v>2859</v>
      </c>
      <c r="L1699" t="s">
        <v>91</v>
      </c>
      <c r="O1699" t="s">
        <v>94</v>
      </c>
      <c r="P1699" s="33">
        <v>46258.496527777781</v>
      </c>
      <c r="Q1699" s="33">
        <v>46251</v>
      </c>
      <c r="R1699" s="33">
        <v>46258</v>
      </c>
      <c r="S1699" s="33">
        <v>46258</v>
      </c>
      <c r="AH1699" s="55" t="str">
        <f t="shared" si="374"/>
        <v/>
      </c>
      <c r="AI1699" s="55" t="str">
        <f t="shared" si="375"/>
        <v>FALSO</v>
      </c>
      <c r="AJ1699" s="55">
        <f t="shared" si="376"/>
        <v>0</v>
      </c>
      <c r="AK1699" s="93" t="str">
        <f t="shared" si="377"/>
        <v/>
      </c>
      <c r="AL1699" s="96" t="str">
        <f t="shared" si="378"/>
        <v/>
      </c>
      <c r="AM1699" s="93" t="str">
        <f t="shared" si="379"/>
        <v/>
      </c>
      <c r="AN1699" s="96" t="str">
        <f t="shared" si="380"/>
        <v/>
      </c>
      <c r="AO1699" s="93" t="str">
        <f t="shared" si="381"/>
        <v/>
      </c>
      <c r="AP1699" s="96" t="str">
        <f t="shared" si="382"/>
        <v/>
      </c>
      <c r="AQ1699" s="93" t="str">
        <f t="shared" si="383"/>
        <v/>
      </c>
      <c r="AR1699" s="96" t="str">
        <f t="shared" si="384"/>
        <v/>
      </c>
      <c r="AS1699" s="93" t="str">
        <f t="shared" si="385"/>
        <v/>
      </c>
      <c r="AT1699" s="96" t="str">
        <f t="shared" si="386"/>
        <v/>
      </c>
      <c r="AU1699" s="93" t="str">
        <f t="shared" si="387"/>
        <v/>
      </c>
    </row>
    <row r="1700" spans="1:47" x14ac:dyDescent="0.3">
      <c r="A1700" t="s">
        <v>84</v>
      </c>
      <c r="B1700" s="164" t="s">
        <v>4663</v>
      </c>
      <c r="C1700" t="s">
        <v>4602</v>
      </c>
      <c r="D1700" t="s">
        <v>1152</v>
      </c>
      <c r="E1700" t="s">
        <v>90</v>
      </c>
      <c r="F1700" t="s">
        <v>4063</v>
      </c>
      <c r="H1700" t="s">
        <v>2857</v>
      </c>
      <c r="L1700" t="s">
        <v>91</v>
      </c>
      <c r="O1700" t="s">
        <v>135</v>
      </c>
      <c r="P1700" s="33">
        <v>46258.488194444442</v>
      </c>
      <c r="Q1700" s="33">
        <v>46251</v>
      </c>
      <c r="R1700" s="33">
        <v>46258</v>
      </c>
      <c r="AH1700" s="55" t="str">
        <f t="shared" si="374"/>
        <v/>
      </c>
      <c r="AI1700" s="55" t="str">
        <f t="shared" si="375"/>
        <v>FALSO</v>
      </c>
      <c r="AJ1700" s="55">
        <f t="shared" si="376"/>
        <v>0</v>
      </c>
      <c r="AK1700" s="93" t="str">
        <f t="shared" si="377"/>
        <v/>
      </c>
      <c r="AL1700" s="96" t="str">
        <f t="shared" si="378"/>
        <v/>
      </c>
      <c r="AM1700" s="93" t="str">
        <f t="shared" si="379"/>
        <v/>
      </c>
      <c r="AN1700" s="96" t="str">
        <f t="shared" si="380"/>
        <v/>
      </c>
      <c r="AO1700" s="93" t="str">
        <f t="shared" si="381"/>
        <v/>
      </c>
      <c r="AP1700" s="96" t="str">
        <f t="shared" si="382"/>
        <v/>
      </c>
      <c r="AQ1700" s="93" t="str">
        <f t="shared" si="383"/>
        <v/>
      </c>
      <c r="AR1700" s="96" t="str">
        <f t="shared" si="384"/>
        <v/>
      </c>
      <c r="AS1700" s="93" t="str">
        <f t="shared" si="385"/>
        <v/>
      </c>
      <c r="AT1700" s="96" t="str">
        <f t="shared" si="386"/>
        <v/>
      </c>
      <c r="AU1700" s="93" t="str">
        <f t="shared" si="387"/>
        <v/>
      </c>
    </row>
    <row r="1701" spans="1:47" x14ac:dyDescent="0.3">
      <c r="A1701" t="s">
        <v>84</v>
      </c>
      <c r="B1701" s="164" t="s">
        <v>4664</v>
      </c>
      <c r="C1701" t="s">
        <v>4565</v>
      </c>
      <c r="D1701" t="s">
        <v>1152</v>
      </c>
      <c r="E1701" t="s">
        <v>90</v>
      </c>
      <c r="F1701" t="s">
        <v>4063</v>
      </c>
      <c r="H1701" t="s">
        <v>4665</v>
      </c>
      <c r="L1701" t="s">
        <v>91</v>
      </c>
      <c r="O1701" t="s">
        <v>135</v>
      </c>
      <c r="P1701" s="33">
        <v>46258.445833333331</v>
      </c>
      <c r="Q1701" s="33">
        <v>46293</v>
      </c>
      <c r="R1701" s="33">
        <v>46293</v>
      </c>
      <c r="AH1701" s="55" t="str">
        <f t="shared" si="374"/>
        <v/>
      </c>
      <c r="AI1701" s="55" t="str">
        <f t="shared" si="375"/>
        <v>FALSO</v>
      </c>
      <c r="AJ1701" s="55">
        <f t="shared" si="376"/>
        <v>0</v>
      </c>
      <c r="AK1701" s="93" t="str">
        <f t="shared" si="377"/>
        <v/>
      </c>
      <c r="AL1701" s="96" t="str">
        <f t="shared" si="378"/>
        <v/>
      </c>
      <c r="AM1701" s="93" t="str">
        <f t="shared" si="379"/>
        <v/>
      </c>
      <c r="AN1701" s="96" t="str">
        <f t="shared" si="380"/>
        <v/>
      </c>
      <c r="AO1701" s="93" t="str">
        <f t="shared" si="381"/>
        <v/>
      </c>
      <c r="AP1701" s="96" t="str">
        <f t="shared" si="382"/>
        <v/>
      </c>
      <c r="AQ1701" s="93" t="str">
        <f t="shared" si="383"/>
        <v/>
      </c>
      <c r="AR1701" s="96" t="str">
        <f t="shared" si="384"/>
        <v/>
      </c>
      <c r="AS1701" s="93" t="str">
        <f t="shared" si="385"/>
        <v/>
      </c>
      <c r="AT1701" s="96" t="str">
        <f t="shared" si="386"/>
        <v/>
      </c>
      <c r="AU1701" s="93" t="str">
        <f t="shared" si="387"/>
        <v/>
      </c>
    </row>
    <row r="1702" spans="1:47" x14ac:dyDescent="0.3">
      <c r="A1702" t="s">
        <v>84</v>
      </c>
      <c r="B1702" s="164" t="s">
        <v>4666</v>
      </c>
      <c r="C1702" t="s">
        <v>4574</v>
      </c>
      <c r="D1702" t="s">
        <v>1152</v>
      </c>
      <c r="E1702" t="s">
        <v>90</v>
      </c>
      <c r="F1702" t="s">
        <v>4063</v>
      </c>
      <c r="H1702" t="s">
        <v>4667</v>
      </c>
      <c r="L1702" t="s">
        <v>91</v>
      </c>
      <c r="O1702" t="s">
        <v>94</v>
      </c>
      <c r="P1702" s="33">
        <v>46258.444444444445</v>
      </c>
      <c r="Q1702" s="33">
        <v>46251</v>
      </c>
      <c r="R1702" s="33">
        <v>46274</v>
      </c>
      <c r="S1702" s="33">
        <v>46274</v>
      </c>
      <c r="AH1702" s="55" t="str">
        <f t="shared" si="374"/>
        <v/>
      </c>
      <c r="AI1702" s="55" t="str">
        <f t="shared" si="375"/>
        <v>FALSO</v>
      </c>
      <c r="AJ1702" s="55">
        <f t="shared" si="376"/>
        <v>0</v>
      </c>
      <c r="AK1702" s="93" t="str">
        <f t="shared" si="377"/>
        <v/>
      </c>
      <c r="AL1702" s="96" t="str">
        <f t="shared" si="378"/>
        <v/>
      </c>
      <c r="AM1702" s="93" t="str">
        <f t="shared" si="379"/>
        <v/>
      </c>
      <c r="AN1702" s="96" t="str">
        <f t="shared" si="380"/>
        <v/>
      </c>
      <c r="AO1702" s="93" t="str">
        <f t="shared" si="381"/>
        <v/>
      </c>
      <c r="AP1702" s="96" t="str">
        <f t="shared" si="382"/>
        <v/>
      </c>
      <c r="AQ1702" s="93" t="str">
        <f t="shared" si="383"/>
        <v/>
      </c>
      <c r="AR1702" s="96" t="str">
        <f t="shared" si="384"/>
        <v/>
      </c>
      <c r="AS1702" s="93" t="str">
        <f t="shared" si="385"/>
        <v/>
      </c>
      <c r="AT1702" s="96" t="str">
        <f t="shared" si="386"/>
        <v/>
      </c>
      <c r="AU1702" s="93" t="str">
        <f t="shared" si="387"/>
        <v/>
      </c>
    </row>
    <row r="1703" spans="1:47" x14ac:dyDescent="0.3">
      <c r="A1703" t="s">
        <v>84</v>
      </c>
      <c r="B1703" s="164" t="s">
        <v>4668</v>
      </c>
      <c r="C1703" t="s">
        <v>4602</v>
      </c>
      <c r="D1703" t="s">
        <v>1152</v>
      </c>
      <c r="E1703" t="s">
        <v>90</v>
      </c>
      <c r="F1703" t="s">
        <v>4063</v>
      </c>
      <c r="H1703" t="s">
        <v>4669</v>
      </c>
      <c r="L1703" t="s">
        <v>91</v>
      </c>
      <c r="O1703" t="s">
        <v>135</v>
      </c>
      <c r="P1703" s="33">
        <v>46258.441666666666</v>
      </c>
      <c r="Q1703" s="33">
        <v>46251</v>
      </c>
      <c r="R1703" s="33">
        <v>46259</v>
      </c>
      <c r="AH1703" s="55" t="str">
        <f t="shared" si="374"/>
        <v/>
      </c>
      <c r="AI1703" s="55" t="str">
        <f t="shared" si="375"/>
        <v>FALSO</v>
      </c>
      <c r="AJ1703" s="55">
        <f t="shared" si="376"/>
        <v>0</v>
      </c>
      <c r="AK1703" s="93" t="str">
        <f t="shared" si="377"/>
        <v/>
      </c>
      <c r="AL1703" s="96" t="str">
        <f t="shared" si="378"/>
        <v/>
      </c>
      <c r="AM1703" s="93" t="str">
        <f t="shared" si="379"/>
        <v/>
      </c>
      <c r="AN1703" s="96" t="str">
        <f t="shared" si="380"/>
        <v/>
      </c>
      <c r="AO1703" s="93" t="str">
        <f t="shared" si="381"/>
        <v/>
      </c>
      <c r="AP1703" s="96" t="str">
        <f t="shared" si="382"/>
        <v/>
      </c>
      <c r="AQ1703" s="93" t="str">
        <f t="shared" si="383"/>
        <v/>
      </c>
      <c r="AR1703" s="96" t="str">
        <f t="shared" si="384"/>
        <v/>
      </c>
      <c r="AS1703" s="93" t="str">
        <f t="shared" si="385"/>
        <v/>
      </c>
      <c r="AT1703" s="96" t="str">
        <f t="shared" si="386"/>
        <v/>
      </c>
      <c r="AU1703" s="93" t="str">
        <f t="shared" si="387"/>
        <v/>
      </c>
    </row>
    <row r="1704" spans="1:47" x14ac:dyDescent="0.3">
      <c r="A1704" t="s">
        <v>84</v>
      </c>
      <c r="B1704" s="164" t="s">
        <v>4670</v>
      </c>
      <c r="C1704" t="s">
        <v>4568</v>
      </c>
      <c r="D1704" t="s">
        <v>1152</v>
      </c>
      <c r="E1704" t="s">
        <v>90</v>
      </c>
      <c r="F1704" t="s">
        <v>4063</v>
      </c>
      <c r="H1704" t="s">
        <v>4671</v>
      </c>
      <c r="L1704" t="s">
        <v>91</v>
      </c>
      <c r="O1704" t="s">
        <v>94</v>
      </c>
      <c r="P1704" s="33">
        <v>46258.438888888886</v>
      </c>
      <c r="Q1704" s="33">
        <v>46251</v>
      </c>
      <c r="R1704" s="33">
        <v>46258</v>
      </c>
      <c r="S1704" s="33">
        <v>46258</v>
      </c>
      <c r="AH1704" s="55" t="str">
        <f t="shared" si="374"/>
        <v/>
      </c>
      <c r="AI1704" s="55" t="str">
        <f t="shared" si="375"/>
        <v>FALSO</v>
      </c>
      <c r="AJ1704" s="55">
        <f t="shared" si="376"/>
        <v>0</v>
      </c>
      <c r="AK1704" s="93" t="str">
        <f t="shared" si="377"/>
        <v/>
      </c>
      <c r="AL1704" s="96" t="str">
        <f t="shared" si="378"/>
        <v/>
      </c>
      <c r="AM1704" s="93" t="str">
        <f t="shared" si="379"/>
        <v/>
      </c>
      <c r="AN1704" s="96" t="str">
        <f t="shared" si="380"/>
        <v/>
      </c>
      <c r="AO1704" s="93" t="str">
        <f t="shared" si="381"/>
        <v/>
      </c>
      <c r="AP1704" s="96" t="str">
        <f t="shared" si="382"/>
        <v/>
      </c>
      <c r="AQ1704" s="93" t="str">
        <f t="shared" si="383"/>
        <v/>
      </c>
      <c r="AR1704" s="96" t="str">
        <f t="shared" si="384"/>
        <v/>
      </c>
      <c r="AS1704" s="93" t="str">
        <f t="shared" si="385"/>
        <v/>
      </c>
      <c r="AT1704" s="96" t="str">
        <f t="shared" si="386"/>
        <v/>
      </c>
      <c r="AU1704" s="93" t="str">
        <f t="shared" si="387"/>
        <v/>
      </c>
    </row>
    <row r="1705" spans="1:47" x14ac:dyDescent="0.3">
      <c r="A1705" t="s">
        <v>84</v>
      </c>
      <c r="B1705" s="164" t="s">
        <v>4672</v>
      </c>
      <c r="C1705" t="s">
        <v>4565</v>
      </c>
      <c r="D1705" t="s">
        <v>1152</v>
      </c>
      <c r="E1705" t="s">
        <v>90</v>
      </c>
      <c r="F1705" t="s">
        <v>4050</v>
      </c>
      <c r="H1705" t="s">
        <v>4673</v>
      </c>
      <c r="J1705">
        <v>21600</v>
      </c>
      <c r="L1705" t="s">
        <v>91</v>
      </c>
      <c r="O1705" t="s">
        <v>94</v>
      </c>
      <c r="P1705" s="33">
        <v>46258.434027777781</v>
      </c>
      <c r="Q1705" s="33">
        <v>46293</v>
      </c>
      <c r="R1705" s="33">
        <v>46279</v>
      </c>
      <c r="S1705" s="33">
        <v>46279</v>
      </c>
      <c r="AH1705" s="55">
        <f t="shared" si="374"/>
        <v>6</v>
      </c>
      <c r="AI1705" s="55" t="str">
        <f t="shared" si="375"/>
        <v>FALSO</v>
      </c>
      <c r="AJ1705" s="55">
        <f t="shared" si="376"/>
        <v>0</v>
      </c>
      <c r="AK1705" s="93" t="str">
        <f t="shared" si="377"/>
        <v/>
      </c>
      <c r="AL1705" s="96" t="str">
        <f t="shared" si="378"/>
        <v/>
      </c>
      <c r="AM1705" s="93" t="str">
        <f t="shared" si="379"/>
        <v/>
      </c>
      <c r="AN1705" s="96" t="str">
        <f t="shared" si="380"/>
        <v/>
      </c>
      <c r="AO1705" s="93" t="str">
        <f t="shared" si="381"/>
        <v/>
      </c>
      <c r="AP1705" s="96" t="str">
        <f t="shared" si="382"/>
        <v/>
      </c>
      <c r="AQ1705" s="93" t="str">
        <f t="shared" si="383"/>
        <v/>
      </c>
      <c r="AR1705" s="96" t="str">
        <f t="shared" si="384"/>
        <v/>
      </c>
      <c r="AS1705" s="93" t="str">
        <f t="shared" si="385"/>
        <v/>
      </c>
      <c r="AT1705" s="96" t="str">
        <f t="shared" si="386"/>
        <v/>
      </c>
      <c r="AU1705" s="93" t="str">
        <f t="shared" si="387"/>
        <v/>
      </c>
    </row>
    <row r="1706" spans="1:47" x14ac:dyDescent="0.3">
      <c r="A1706" t="s">
        <v>84</v>
      </c>
      <c r="B1706" s="164" t="s">
        <v>4674</v>
      </c>
      <c r="C1706" t="s">
        <v>4568</v>
      </c>
      <c r="D1706" t="s">
        <v>1152</v>
      </c>
      <c r="E1706" t="s">
        <v>90</v>
      </c>
      <c r="F1706" t="s">
        <v>4063</v>
      </c>
      <c r="H1706" t="s">
        <v>4675</v>
      </c>
      <c r="J1706">
        <v>18000</v>
      </c>
      <c r="L1706" t="s">
        <v>91</v>
      </c>
      <c r="O1706" t="s">
        <v>94</v>
      </c>
      <c r="P1706" s="33">
        <v>46256.554166666669</v>
      </c>
      <c r="Q1706" s="33">
        <v>46251</v>
      </c>
      <c r="R1706" s="33">
        <v>46261</v>
      </c>
      <c r="S1706" s="33">
        <v>46261</v>
      </c>
      <c r="AH1706" s="55">
        <f t="shared" si="374"/>
        <v>5</v>
      </c>
      <c r="AI1706" s="55" t="str">
        <f t="shared" si="375"/>
        <v>FALSO</v>
      </c>
      <c r="AJ1706" s="55">
        <f t="shared" si="376"/>
        <v>0</v>
      </c>
      <c r="AK1706" s="93" t="str">
        <f t="shared" si="377"/>
        <v/>
      </c>
      <c r="AL1706" s="96" t="str">
        <f t="shared" si="378"/>
        <v/>
      </c>
      <c r="AM1706" s="93" t="str">
        <f t="shared" si="379"/>
        <v/>
      </c>
      <c r="AN1706" s="96" t="str">
        <f t="shared" si="380"/>
        <v/>
      </c>
      <c r="AO1706" s="93" t="str">
        <f t="shared" si="381"/>
        <v/>
      </c>
      <c r="AP1706" s="96" t="str">
        <f t="shared" si="382"/>
        <v/>
      </c>
      <c r="AQ1706" s="93" t="str">
        <f t="shared" si="383"/>
        <v/>
      </c>
      <c r="AR1706" s="96" t="str">
        <f t="shared" si="384"/>
        <v/>
      </c>
      <c r="AS1706" s="93" t="str">
        <f t="shared" si="385"/>
        <v/>
      </c>
      <c r="AT1706" s="96" t="str">
        <f t="shared" si="386"/>
        <v/>
      </c>
      <c r="AU1706" s="93" t="str">
        <f t="shared" si="387"/>
        <v/>
      </c>
    </row>
    <row r="1707" spans="1:47" x14ac:dyDescent="0.3">
      <c r="A1707" t="s">
        <v>84</v>
      </c>
      <c r="B1707" s="164" t="s">
        <v>4676</v>
      </c>
      <c r="C1707" t="s">
        <v>4602</v>
      </c>
      <c r="D1707" t="s">
        <v>1152</v>
      </c>
      <c r="E1707" t="s">
        <v>90</v>
      </c>
      <c r="F1707" t="s">
        <v>4063</v>
      </c>
      <c r="H1707" t="s">
        <v>4621</v>
      </c>
      <c r="L1707" t="s">
        <v>91</v>
      </c>
      <c r="O1707" t="s">
        <v>94</v>
      </c>
      <c r="P1707" s="33">
        <v>46256.470833333333</v>
      </c>
      <c r="Q1707" s="33">
        <v>46251</v>
      </c>
      <c r="R1707" s="33">
        <v>46258</v>
      </c>
      <c r="S1707" s="33">
        <v>46258</v>
      </c>
      <c r="AH1707" s="55" t="str">
        <f t="shared" si="374"/>
        <v/>
      </c>
      <c r="AI1707" s="55" t="str">
        <f t="shared" si="375"/>
        <v>FALSO</v>
      </c>
      <c r="AJ1707" s="55">
        <f t="shared" si="376"/>
        <v>0</v>
      </c>
      <c r="AK1707" s="93" t="str">
        <f t="shared" si="377"/>
        <v/>
      </c>
      <c r="AL1707" s="96" t="str">
        <f t="shared" si="378"/>
        <v/>
      </c>
      <c r="AM1707" s="93" t="str">
        <f t="shared" si="379"/>
        <v/>
      </c>
      <c r="AN1707" s="96" t="str">
        <f t="shared" si="380"/>
        <v/>
      </c>
      <c r="AO1707" s="93" t="str">
        <f t="shared" si="381"/>
        <v/>
      </c>
      <c r="AP1707" s="96" t="str">
        <f t="shared" si="382"/>
        <v/>
      </c>
      <c r="AQ1707" s="93" t="str">
        <f t="shared" si="383"/>
        <v/>
      </c>
      <c r="AR1707" s="96" t="str">
        <f t="shared" si="384"/>
        <v/>
      </c>
      <c r="AS1707" s="93" t="str">
        <f t="shared" si="385"/>
        <v/>
      </c>
      <c r="AT1707" s="96" t="str">
        <f t="shared" si="386"/>
        <v/>
      </c>
      <c r="AU1707" s="93" t="str">
        <f t="shared" si="387"/>
        <v/>
      </c>
    </row>
    <row r="1708" spans="1:47" x14ac:dyDescent="0.3">
      <c r="A1708" t="s">
        <v>84</v>
      </c>
      <c r="B1708" s="164" t="s">
        <v>4677</v>
      </c>
      <c r="C1708" t="s">
        <v>4568</v>
      </c>
      <c r="D1708" t="s">
        <v>1152</v>
      </c>
      <c r="E1708" t="s">
        <v>90</v>
      </c>
      <c r="F1708" t="s">
        <v>4063</v>
      </c>
      <c r="H1708" t="s">
        <v>4678</v>
      </c>
      <c r="L1708" t="s">
        <v>91</v>
      </c>
      <c r="O1708" t="s">
        <v>94</v>
      </c>
      <c r="P1708" s="33">
        <v>46255.689583333333</v>
      </c>
      <c r="Q1708" s="33">
        <v>46251</v>
      </c>
      <c r="R1708" s="33">
        <v>46260</v>
      </c>
      <c r="S1708" s="33">
        <v>46260</v>
      </c>
      <c r="AH1708" s="55" t="str">
        <f t="shared" si="374"/>
        <v/>
      </c>
      <c r="AI1708" s="55" t="str">
        <f t="shared" si="375"/>
        <v>FALSO</v>
      </c>
      <c r="AJ1708" s="55">
        <f t="shared" si="376"/>
        <v>0</v>
      </c>
      <c r="AK1708" s="93" t="str">
        <f t="shared" si="377"/>
        <v/>
      </c>
      <c r="AL1708" s="96" t="str">
        <f t="shared" si="378"/>
        <v/>
      </c>
      <c r="AM1708" s="93" t="str">
        <f t="shared" si="379"/>
        <v/>
      </c>
      <c r="AN1708" s="96" t="str">
        <f t="shared" si="380"/>
        <v/>
      </c>
      <c r="AO1708" s="93" t="str">
        <f t="shared" si="381"/>
        <v/>
      </c>
      <c r="AP1708" s="96" t="str">
        <f t="shared" si="382"/>
        <v/>
      </c>
      <c r="AQ1708" s="93" t="str">
        <f t="shared" si="383"/>
        <v/>
      </c>
      <c r="AR1708" s="96" t="str">
        <f t="shared" si="384"/>
        <v/>
      </c>
      <c r="AS1708" s="93" t="str">
        <f t="shared" si="385"/>
        <v/>
      </c>
      <c r="AT1708" s="96" t="str">
        <f t="shared" si="386"/>
        <v/>
      </c>
      <c r="AU1708" s="93" t="str">
        <f t="shared" si="387"/>
        <v/>
      </c>
    </row>
    <row r="1709" spans="1:47" x14ac:dyDescent="0.3">
      <c r="A1709" t="s">
        <v>84</v>
      </c>
      <c r="B1709" s="164" t="s">
        <v>4679</v>
      </c>
      <c r="C1709" t="s">
        <v>4574</v>
      </c>
      <c r="D1709" t="s">
        <v>1152</v>
      </c>
      <c r="E1709" t="s">
        <v>90</v>
      </c>
      <c r="F1709" t="s">
        <v>4063</v>
      </c>
      <c r="H1709" t="s">
        <v>4680</v>
      </c>
      <c r="L1709" t="s">
        <v>91</v>
      </c>
      <c r="O1709" t="s">
        <v>94</v>
      </c>
      <c r="P1709" s="33">
        <v>46255.6875</v>
      </c>
      <c r="Q1709" s="33">
        <v>46251</v>
      </c>
      <c r="R1709" s="33">
        <v>46274</v>
      </c>
      <c r="S1709" s="33">
        <v>46274</v>
      </c>
      <c r="AH1709" s="55" t="str">
        <f t="shared" si="374"/>
        <v/>
      </c>
      <c r="AI1709" s="55" t="str">
        <f t="shared" si="375"/>
        <v>FALSO</v>
      </c>
      <c r="AJ1709" s="55">
        <f t="shared" si="376"/>
        <v>0</v>
      </c>
      <c r="AK1709" s="93" t="str">
        <f t="shared" si="377"/>
        <v/>
      </c>
      <c r="AL1709" s="96" t="str">
        <f t="shared" si="378"/>
        <v/>
      </c>
      <c r="AM1709" s="93" t="str">
        <f t="shared" si="379"/>
        <v/>
      </c>
      <c r="AN1709" s="96" t="str">
        <f t="shared" si="380"/>
        <v/>
      </c>
      <c r="AO1709" s="93" t="str">
        <f t="shared" si="381"/>
        <v/>
      </c>
      <c r="AP1709" s="96" t="str">
        <f t="shared" si="382"/>
        <v/>
      </c>
      <c r="AQ1709" s="93" t="str">
        <f t="shared" si="383"/>
        <v/>
      </c>
      <c r="AR1709" s="96" t="str">
        <f t="shared" si="384"/>
        <v/>
      </c>
      <c r="AS1709" s="93" t="str">
        <f t="shared" si="385"/>
        <v/>
      </c>
      <c r="AT1709" s="96" t="str">
        <f t="shared" si="386"/>
        <v/>
      </c>
      <c r="AU1709" s="93" t="str">
        <f t="shared" si="387"/>
        <v/>
      </c>
    </row>
    <row r="1710" spans="1:47" x14ac:dyDescent="0.3">
      <c r="A1710" t="s">
        <v>84</v>
      </c>
      <c r="B1710" s="164" t="s">
        <v>4681</v>
      </c>
      <c r="C1710" t="s">
        <v>4565</v>
      </c>
      <c r="D1710" t="s">
        <v>1152</v>
      </c>
      <c r="E1710" t="s">
        <v>90</v>
      </c>
      <c r="F1710" t="s">
        <v>4063</v>
      </c>
      <c r="H1710" t="s">
        <v>4682</v>
      </c>
      <c r="L1710" t="s">
        <v>91</v>
      </c>
      <c r="O1710" t="s">
        <v>94</v>
      </c>
      <c r="P1710" s="33">
        <v>46255.668055555558</v>
      </c>
      <c r="Q1710" s="33">
        <v>46293</v>
      </c>
      <c r="R1710" s="33">
        <v>46274</v>
      </c>
      <c r="S1710" s="33">
        <v>46281</v>
      </c>
      <c r="AH1710" s="55" t="str">
        <f t="shared" si="374"/>
        <v/>
      </c>
      <c r="AI1710" s="55" t="str">
        <f t="shared" si="375"/>
        <v>FALSO</v>
      </c>
      <c r="AJ1710" s="55">
        <f t="shared" si="376"/>
        <v>0</v>
      </c>
      <c r="AK1710" s="93" t="str">
        <f t="shared" si="377"/>
        <v/>
      </c>
      <c r="AL1710" s="96" t="str">
        <f t="shared" si="378"/>
        <v/>
      </c>
      <c r="AM1710" s="93" t="str">
        <f t="shared" si="379"/>
        <v/>
      </c>
      <c r="AN1710" s="96" t="str">
        <f t="shared" si="380"/>
        <v/>
      </c>
      <c r="AO1710" s="93" t="str">
        <f t="shared" si="381"/>
        <v/>
      </c>
      <c r="AP1710" s="96" t="str">
        <f t="shared" si="382"/>
        <v/>
      </c>
      <c r="AQ1710" s="93" t="str">
        <f t="shared" si="383"/>
        <v/>
      </c>
      <c r="AR1710" s="96" t="str">
        <f t="shared" si="384"/>
        <v/>
      </c>
      <c r="AS1710" s="93" t="str">
        <f t="shared" si="385"/>
        <v/>
      </c>
      <c r="AT1710" s="96" t="str">
        <f t="shared" si="386"/>
        <v/>
      </c>
      <c r="AU1710" s="93" t="str">
        <f t="shared" si="387"/>
        <v/>
      </c>
    </row>
    <row r="1711" spans="1:47" x14ac:dyDescent="0.3">
      <c r="A1711" t="s">
        <v>84</v>
      </c>
      <c r="B1711" s="164" t="s">
        <v>4683</v>
      </c>
      <c r="C1711" t="s">
        <v>4565</v>
      </c>
      <c r="D1711" t="s">
        <v>1152</v>
      </c>
      <c r="E1711" t="s">
        <v>90</v>
      </c>
      <c r="F1711" t="s">
        <v>4063</v>
      </c>
      <c r="H1711" t="s">
        <v>4684</v>
      </c>
      <c r="L1711" t="s">
        <v>91</v>
      </c>
      <c r="O1711" t="s">
        <v>135</v>
      </c>
      <c r="P1711" s="33">
        <v>46255.616666666669</v>
      </c>
      <c r="Q1711" s="33">
        <v>46293</v>
      </c>
      <c r="R1711" s="33">
        <v>46293</v>
      </c>
      <c r="AH1711" s="55" t="str">
        <f t="shared" si="374"/>
        <v/>
      </c>
      <c r="AI1711" s="55" t="str">
        <f t="shared" si="375"/>
        <v>FALSO</v>
      </c>
      <c r="AJ1711" s="55">
        <f t="shared" si="376"/>
        <v>0</v>
      </c>
      <c r="AK1711" s="93" t="str">
        <f t="shared" si="377"/>
        <v/>
      </c>
      <c r="AL1711" s="96" t="str">
        <f t="shared" si="378"/>
        <v/>
      </c>
      <c r="AM1711" s="93" t="str">
        <f t="shared" si="379"/>
        <v/>
      </c>
      <c r="AN1711" s="96" t="str">
        <f t="shared" si="380"/>
        <v/>
      </c>
      <c r="AO1711" s="93" t="str">
        <f t="shared" si="381"/>
        <v/>
      </c>
      <c r="AP1711" s="96" t="str">
        <f t="shared" si="382"/>
        <v/>
      </c>
      <c r="AQ1711" s="93" t="str">
        <f t="shared" si="383"/>
        <v/>
      </c>
      <c r="AR1711" s="96" t="str">
        <f t="shared" si="384"/>
        <v/>
      </c>
      <c r="AS1711" s="93" t="str">
        <f t="shared" si="385"/>
        <v/>
      </c>
      <c r="AT1711" s="96" t="str">
        <f t="shared" si="386"/>
        <v/>
      </c>
      <c r="AU1711" s="93" t="str">
        <f t="shared" si="387"/>
        <v/>
      </c>
    </row>
    <row r="1712" spans="1:47" x14ac:dyDescent="0.3">
      <c r="A1712" t="s">
        <v>84</v>
      </c>
      <c r="B1712" s="164" t="s">
        <v>4685</v>
      </c>
      <c r="C1712" t="s">
        <v>4602</v>
      </c>
      <c r="D1712" t="s">
        <v>1152</v>
      </c>
      <c r="E1712" t="s">
        <v>90</v>
      </c>
      <c r="F1712" t="s">
        <v>4063</v>
      </c>
      <c r="H1712" t="s">
        <v>4686</v>
      </c>
      <c r="L1712" t="s">
        <v>91</v>
      </c>
      <c r="O1712" t="s">
        <v>135</v>
      </c>
      <c r="P1712" s="33">
        <v>46255.614583333336</v>
      </c>
      <c r="Q1712" s="33">
        <v>46251</v>
      </c>
      <c r="R1712" s="33">
        <v>46261</v>
      </c>
      <c r="AH1712" s="55" t="str">
        <f t="shared" si="374"/>
        <v/>
      </c>
      <c r="AI1712" s="55" t="str">
        <f t="shared" si="375"/>
        <v>FALSO</v>
      </c>
      <c r="AJ1712" s="55">
        <f t="shared" si="376"/>
        <v>0</v>
      </c>
      <c r="AK1712" s="93" t="str">
        <f t="shared" si="377"/>
        <v/>
      </c>
      <c r="AL1712" s="96" t="str">
        <f t="shared" si="378"/>
        <v/>
      </c>
      <c r="AM1712" s="93" t="str">
        <f t="shared" si="379"/>
        <v/>
      </c>
      <c r="AN1712" s="96" t="str">
        <f t="shared" si="380"/>
        <v/>
      </c>
      <c r="AO1712" s="93" t="str">
        <f t="shared" si="381"/>
        <v/>
      </c>
      <c r="AP1712" s="96" t="str">
        <f t="shared" si="382"/>
        <v/>
      </c>
      <c r="AQ1712" s="93" t="str">
        <f t="shared" si="383"/>
        <v/>
      </c>
      <c r="AR1712" s="96" t="str">
        <f t="shared" si="384"/>
        <v/>
      </c>
      <c r="AS1712" s="93" t="str">
        <f t="shared" si="385"/>
        <v/>
      </c>
      <c r="AT1712" s="96" t="str">
        <f t="shared" si="386"/>
        <v/>
      </c>
      <c r="AU1712" s="93" t="str">
        <f t="shared" si="387"/>
        <v/>
      </c>
    </row>
    <row r="1713" spans="1:47" x14ac:dyDescent="0.3">
      <c r="A1713" t="s">
        <v>84</v>
      </c>
      <c r="B1713" s="164" t="s">
        <v>4687</v>
      </c>
      <c r="C1713" t="s">
        <v>4602</v>
      </c>
      <c r="D1713" t="s">
        <v>1152</v>
      </c>
      <c r="E1713" t="s">
        <v>90</v>
      </c>
      <c r="F1713" t="s">
        <v>4063</v>
      </c>
      <c r="H1713" t="s">
        <v>2660</v>
      </c>
      <c r="L1713" t="s">
        <v>91</v>
      </c>
      <c r="O1713" t="s">
        <v>135</v>
      </c>
      <c r="P1713" s="33">
        <v>46255.484027777777</v>
      </c>
      <c r="Q1713" s="33">
        <v>46251</v>
      </c>
      <c r="R1713" s="33">
        <v>46255</v>
      </c>
      <c r="AH1713" s="55" t="str">
        <f t="shared" si="374"/>
        <v/>
      </c>
      <c r="AI1713" s="55" t="str">
        <f t="shared" si="375"/>
        <v>FALSO</v>
      </c>
      <c r="AJ1713" s="55">
        <f t="shared" si="376"/>
        <v>0</v>
      </c>
      <c r="AK1713" s="93" t="str">
        <f t="shared" si="377"/>
        <v/>
      </c>
      <c r="AL1713" s="96" t="str">
        <f t="shared" si="378"/>
        <v/>
      </c>
      <c r="AM1713" s="93" t="str">
        <f t="shared" si="379"/>
        <v/>
      </c>
      <c r="AN1713" s="96" t="str">
        <f t="shared" si="380"/>
        <v/>
      </c>
      <c r="AO1713" s="93" t="str">
        <f t="shared" si="381"/>
        <v/>
      </c>
      <c r="AP1713" s="96" t="str">
        <f t="shared" si="382"/>
        <v/>
      </c>
      <c r="AQ1713" s="93" t="str">
        <f t="shared" si="383"/>
        <v/>
      </c>
      <c r="AR1713" s="96" t="str">
        <f t="shared" si="384"/>
        <v/>
      </c>
      <c r="AS1713" s="93" t="str">
        <f t="shared" si="385"/>
        <v/>
      </c>
      <c r="AT1713" s="96" t="str">
        <f t="shared" si="386"/>
        <v/>
      </c>
      <c r="AU1713" s="93" t="str">
        <f t="shared" si="387"/>
        <v/>
      </c>
    </row>
    <row r="1714" spans="1:47" x14ac:dyDescent="0.3">
      <c r="A1714" t="s">
        <v>84</v>
      </c>
      <c r="B1714" s="164" t="s">
        <v>4688</v>
      </c>
      <c r="C1714" t="s">
        <v>4602</v>
      </c>
      <c r="D1714" t="s">
        <v>1152</v>
      </c>
      <c r="E1714" t="s">
        <v>90</v>
      </c>
      <c r="F1714" t="s">
        <v>4063</v>
      </c>
      <c r="H1714" t="s">
        <v>2847</v>
      </c>
      <c r="L1714" t="s">
        <v>91</v>
      </c>
      <c r="O1714" t="s">
        <v>135</v>
      </c>
      <c r="P1714" s="33">
        <v>46255.438194444447</v>
      </c>
      <c r="Q1714" s="33">
        <v>46251</v>
      </c>
      <c r="R1714" s="33">
        <v>46255</v>
      </c>
      <c r="AH1714" s="55" t="str">
        <f t="shared" si="374"/>
        <v/>
      </c>
      <c r="AI1714" s="55" t="str">
        <f t="shared" si="375"/>
        <v>FALSO</v>
      </c>
      <c r="AJ1714" s="55">
        <f t="shared" si="376"/>
        <v>0</v>
      </c>
      <c r="AK1714" s="93" t="str">
        <f t="shared" si="377"/>
        <v/>
      </c>
      <c r="AL1714" s="96" t="str">
        <f t="shared" si="378"/>
        <v/>
      </c>
      <c r="AM1714" s="93" t="str">
        <f t="shared" si="379"/>
        <v/>
      </c>
      <c r="AN1714" s="96" t="str">
        <f t="shared" si="380"/>
        <v/>
      </c>
      <c r="AO1714" s="93" t="str">
        <f t="shared" si="381"/>
        <v/>
      </c>
      <c r="AP1714" s="96" t="str">
        <f t="shared" si="382"/>
        <v/>
      </c>
      <c r="AQ1714" s="93" t="str">
        <f t="shared" si="383"/>
        <v/>
      </c>
      <c r="AR1714" s="96" t="str">
        <f t="shared" si="384"/>
        <v/>
      </c>
      <c r="AS1714" s="93" t="str">
        <f t="shared" si="385"/>
        <v/>
      </c>
      <c r="AT1714" s="96" t="str">
        <f t="shared" si="386"/>
        <v/>
      </c>
      <c r="AU1714" s="93" t="str">
        <f t="shared" si="387"/>
        <v/>
      </c>
    </row>
    <row r="1715" spans="1:47" x14ac:dyDescent="0.3">
      <c r="A1715" t="s">
        <v>84</v>
      </c>
      <c r="B1715" s="164" t="s">
        <v>4689</v>
      </c>
      <c r="C1715" t="s">
        <v>4602</v>
      </c>
      <c r="D1715" t="s">
        <v>1152</v>
      </c>
      <c r="E1715" t="s">
        <v>90</v>
      </c>
      <c r="F1715" t="s">
        <v>4063</v>
      </c>
      <c r="H1715" t="s">
        <v>2837</v>
      </c>
      <c r="L1715" t="s">
        <v>91</v>
      </c>
      <c r="O1715" t="s">
        <v>135</v>
      </c>
      <c r="P1715" s="33">
        <v>46255.428472222222</v>
      </c>
      <c r="Q1715" s="33">
        <v>46251</v>
      </c>
      <c r="R1715" s="33">
        <v>46259</v>
      </c>
      <c r="AH1715" s="55" t="str">
        <f t="shared" si="374"/>
        <v/>
      </c>
      <c r="AI1715" s="55" t="str">
        <f t="shared" si="375"/>
        <v>FALSO</v>
      </c>
      <c r="AJ1715" s="55">
        <f t="shared" si="376"/>
        <v>0</v>
      </c>
      <c r="AK1715" s="93" t="str">
        <f t="shared" si="377"/>
        <v/>
      </c>
      <c r="AL1715" s="96" t="str">
        <f t="shared" si="378"/>
        <v/>
      </c>
      <c r="AM1715" s="93" t="str">
        <f t="shared" si="379"/>
        <v/>
      </c>
      <c r="AN1715" s="96" t="str">
        <f t="shared" si="380"/>
        <v/>
      </c>
      <c r="AO1715" s="93" t="str">
        <f t="shared" si="381"/>
        <v/>
      </c>
      <c r="AP1715" s="96" t="str">
        <f t="shared" si="382"/>
        <v/>
      </c>
      <c r="AQ1715" s="93" t="str">
        <f t="shared" si="383"/>
        <v/>
      </c>
      <c r="AR1715" s="96" t="str">
        <f t="shared" si="384"/>
        <v/>
      </c>
      <c r="AS1715" s="93" t="str">
        <f t="shared" si="385"/>
        <v/>
      </c>
      <c r="AT1715" s="96" t="str">
        <f t="shared" si="386"/>
        <v/>
      </c>
      <c r="AU1715" s="93" t="str">
        <f t="shared" si="387"/>
        <v/>
      </c>
    </row>
    <row r="1716" spans="1:47" x14ac:dyDescent="0.3">
      <c r="A1716" t="s">
        <v>84</v>
      </c>
      <c r="B1716" s="164" t="s">
        <v>4690</v>
      </c>
      <c r="C1716" t="s">
        <v>4574</v>
      </c>
      <c r="D1716" t="s">
        <v>1152</v>
      </c>
      <c r="E1716" t="s">
        <v>90</v>
      </c>
      <c r="F1716" t="s">
        <v>4063</v>
      </c>
      <c r="H1716" t="s">
        <v>4691</v>
      </c>
      <c r="L1716" t="s">
        <v>91</v>
      </c>
      <c r="O1716" t="s">
        <v>94</v>
      </c>
      <c r="P1716" s="33">
        <v>46255.367361111108</v>
      </c>
      <c r="Q1716" s="33">
        <v>46251</v>
      </c>
      <c r="R1716" s="33">
        <v>46274</v>
      </c>
      <c r="S1716" s="33">
        <v>46274</v>
      </c>
      <c r="AH1716" s="55" t="str">
        <f t="shared" si="374"/>
        <v/>
      </c>
      <c r="AI1716" s="55" t="str">
        <f t="shared" si="375"/>
        <v>FALSO</v>
      </c>
      <c r="AJ1716" s="55">
        <f t="shared" si="376"/>
        <v>0</v>
      </c>
      <c r="AK1716" s="93" t="str">
        <f t="shared" si="377"/>
        <v/>
      </c>
      <c r="AL1716" s="96" t="str">
        <f t="shared" si="378"/>
        <v/>
      </c>
      <c r="AM1716" s="93" t="str">
        <f t="shared" si="379"/>
        <v/>
      </c>
      <c r="AN1716" s="96" t="str">
        <f t="shared" si="380"/>
        <v/>
      </c>
      <c r="AO1716" s="93" t="str">
        <f t="shared" si="381"/>
        <v/>
      </c>
      <c r="AP1716" s="96" t="str">
        <f t="shared" si="382"/>
        <v/>
      </c>
      <c r="AQ1716" s="93" t="str">
        <f t="shared" si="383"/>
        <v/>
      </c>
      <c r="AR1716" s="96" t="str">
        <f t="shared" si="384"/>
        <v/>
      </c>
      <c r="AS1716" s="93" t="str">
        <f t="shared" si="385"/>
        <v/>
      </c>
      <c r="AT1716" s="96" t="str">
        <f t="shared" si="386"/>
        <v/>
      </c>
      <c r="AU1716" s="93" t="str">
        <f t="shared" si="387"/>
        <v/>
      </c>
    </row>
    <row r="1717" spans="1:47" x14ac:dyDescent="0.3">
      <c r="A1717" t="s">
        <v>106</v>
      </c>
      <c r="B1717" s="164" t="s">
        <v>4692</v>
      </c>
      <c r="C1717" t="s">
        <v>4568</v>
      </c>
      <c r="D1717" t="s">
        <v>1152</v>
      </c>
      <c r="E1717" t="s">
        <v>90</v>
      </c>
      <c r="F1717" t="s">
        <v>4063</v>
      </c>
      <c r="H1717" t="s">
        <v>4693</v>
      </c>
      <c r="J1717">
        <v>75600</v>
      </c>
      <c r="L1717" t="s">
        <v>91</v>
      </c>
      <c r="M1717" s="164" t="s">
        <v>4477</v>
      </c>
      <c r="N1717" t="s">
        <v>99</v>
      </c>
      <c r="O1717" t="s">
        <v>94</v>
      </c>
      <c r="P1717" s="33">
        <v>46254.71875</v>
      </c>
      <c r="Q1717" s="33">
        <v>46251</v>
      </c>
      <c r="R1717" s="33">
        <v>46262</v>
      </c>
      <c r="S1717" s="33">
        <v>46262</v>
      </c>
      <c r="T1717" s="33">
        <v>46262</v>
      </c>
      <c r="U1717" s="33">
        <v>46266</v>
      </c>
      <c r="V1717" s="33">
        <v>46266</v>
      </c>
      <c r="Y1717">
        <v>1</v>
      </c>
      <c r="AB1717">
        <v>8</v>
      </c>
      <c r="AH1717" s="55">
        <f t="shared" si="374"/>
        <v>21</v>
      </c>
      <c r="AI1717" s="55" t="str">
        <f t="shared" si="375"/>
        <v>FALSO</v>
      </c>
      <c r="AJ1717" s="55">
        <f t="shared" si="376"/>
        <v>0</v>
      </c>
      <c r="AK1717" s="93">
        <f t="shared" si="377"/>
        <v>-5</v>
      </c>
      <c r="AL1717" s="96" t="str">
        <f t="shared" si="378"/>
        <v/>
      </c>
      <c r="AM1717" s="93">
        <f t="shared" si="379"/>
        <v>1</v>
      </c>
      <c r="AN1717" s="96" t="b">
        <f t="shared" si="380"/>
        <v>1</v>
      </c>
      <c r="AO1717" s="93">
        <f t="shared" si="381"/>
        <v>2</v>
      </c>
      <c r="AP1717" s="96" t="str">
        <f t="shared" si="382"/>
        <v/>
      </c>
      <c r="AQ1717" s="93" t="str">
        <f t="shared" si="383"/>
        <v/>
      </c>
      <c r="AR1717" s="96" t="str">
        <f t="shared" si="384"/>
        <v/>
      </c>
      <c r="AS1717" s="93">
        <f t="shared" si="385"/>
        <v>8</v>
      </c>
      <c r="AT1717" s="96" t="b">
        <f t="shared" si="386"/>
        <v>1</v>
      </c>
      <c r="AU1717" s="93" t="str">
        <f t="shared" si="387"/>
        <v>ARTPT-710</v>
      </c>
    </row>
    <row r="1718" spans="1:47" x14ac:dyDescent="0.3">
      <c r="A1718" t="s">
        <v>84</v>
      </c>
      <c r="B1718" s="164" t="s">
        <v>4694</v>
      </c>
      <c r="C1718" t="s">
        <v>4565</v>
      </c>
      <c r="D1718" t="s">
        <v>1152</v>
      </c>
      <c r="E1718" t="s">
        <v>90</v>
      </c>
      <c r="F1718" t="s">
        <v>4063</v>
      </c>
      <c r="H1718" t="s">
        <v>4695</v>
      </c>
      <c r="L1718" t="s">
        <v>91</v>
      </c>
      <c r="O1718" t="s">
        <v>135</v>
      </c>
      <c r="P1718" s="33">
        <v>46254.690972222219</v>
      </c>
      <c r="Q1718" s="33">
        <v>46293</v>
      </c>
      <c r="R1718" s="33">
        <v>46293</v>
      </c>
      <c r="AH1718" s="55" t="str">
        <f t="shared" si="374"/>
        <v/>
      </c>
      <c r="AI1718" s="55" t="str">
        <f t="shared" si="375"/>
        <v>FALSO</v>
      </c>
      <c r="AJ1718" s="55">
        <f t="shared" si="376"/>
        <v>0</v>
      </c>
      <c r="AK1718" s="93" t="str">
        <f t="shared" si="377"/>
        <v/>
      </c>
      <c r="AL1718" s="96" t="str">
        <f t="shared" si="378"/>
        <v/>
      </c>
      <c r="AM1718" s="93" t="str">
        <f t="shared" si="379"/>
        <v/>
      </c>
      <c r="AN1718" s="96" t="str">
        <f t="shared" si="380"/>
        <v/>
      </c>
      <c r="AO1718" s="93" t="str">
        <f t="shared" si="381"/>
        <v/>
      </c>
      <c r="AP1718" s="96" t="str">
        <f t="shared" si="382"/>
        <v/>
      </c>
      <c r="AQ1718" s="93" t="str">
        <f t="shared" si="383"/>
        <v/>
      </c>
      <c r="AR1718" s="96" t="str">
        <f t="shared" si="384"/>
        <v/>
      </c>
      <c r="AS1718" s="93" t="str">
        <f t="shared" si="385"/>
        <v/>
      </c>
      <c r="AT1718" s="96" t="str">
        <f t="shared" si="386"/>
        <v/>
      </c>
      <c r="AU1718" s="93" t="str">
        <f t="shared" si="387"/>
        <v/>
      </c>
    </row>
    <row r="1719" spans="1:47" x14ac:dyDescent="0.3">
      <c r="A1719" t="s">
        <v>84</v>
      </c>
      <c r="B1719" s="164" t="s">
        <v>4696</v>
      </c>
      <c r="C1719" t="s">
        <v>4565</v>
      </c>
      <c r="D1719" t="s">
        <v>1152</v>
      </c>
      <c r="E1719" t="s">
        <v>90</v>
      </c>
      <c r="F1719" t="s">
        <v>4063</v>
      </c>
      <c r="H1719" t="s">
        <v>4697</v>
      </c>
      <c r="L1719" t="s">
        <v>91</v>
      </c>
      <c r="O1719" t="s">
        <v>135</v>
      </c>
      <c r="P1719" s="33">
        <v>46254.643750000003</v>
      </c>
      <c r="Q1719" s="33">
        <v>46293</v>
      </c>
      <c r="R1719" s="33">
        <v>46293</v>
      </c>
      <c r="AH1719" s="55" t="str">
        <f t="shared" si="374"/>
        <v/>
      </c>
      <c r="AI1719" s="55" t="str">
        <f t="shared" si="375"/>
        <v>FALSO</v>
      </c>
      <c r="AJ1719" s="55">
        <f t="shared" si="376"/>
        <v>0</v>
      </c>
      <c r="AK1719" s="93" t="str">
        <f t="shared" si="377"/>
        <v/>
      </c>
      <c r="AL1719" s="96" t="str">
        <f t="shared" si="378"/>
        <v/>
      </c>
      <c r="AM1719" s="93" t="str">
        <f t="shared" si="379"/>
        <v/>
      </c>
      <c r="AN1719" s="96" t="str">
        <f t="shared" si="380"/>
        <v/>
      </c>
      <c r="AO1719" s="93" t="str">
        <f t="shared" si="381"/>
        <v/>
      </c>
      <c r="AP1719" s="96" t="str">
        <f t="shared" si="382"/>
        <v/>
      </c>
      <c r="AQ1719" s="93" t="str">
        <f t="shared" si="383"/>
        <v/>
      </c>
      <c r="AR1719" s="96" t="str">
        <f t="shared" si="384"/>
        <v/>
      </c>
      <c r="AS1719" s="93" t="str">
        <f t="shared" si="385"/>
        <v/>
      </c>
      <c r="AT1719" s="96" t="str">
        <f t="shared" si="386"/>
        <v/>
      </c>
      <c r="AU1719" s="93" t="str">
        <f t="shared" si="387"/>
        <v/>
      </c>
    </row>
    <row r="1720" spans="1:47" x14ac:dyDescent="0.3">
      <c r="A1720" t="s">
        <v>84</v>
      </c>
      <c r="B1720" s="164" t="s">
        <v>4698</v>
      </c>
      <c r="C1720" t="s">
        <v>4602</v>
      </c>
      <c r="D1720" t="s">
        <v>1152</v>
      </c>
      <c r="E1720" t="s">
        <v>90</v>
      </c>
      <c r="F1720" t="s">
        <v>4063</v>
      </c>
      <c r="H1720" t="s">
        <v>4699</v>
      </c>
      <c r="L1720" t="s">
        <v>91</v>
      </c>
      <c r="O1720" t="s">
        <v>135</v>
      </c>
      <c r="P1720" s="33">
        <v>46254.452777777777</v>
      </c>
      <c r="Q1720" s="33">
        <v>46251</v>
      </c>
      <c r="R1720" s="33">
        <v>46259</v>
      </c>
      <c r="AH1720" s="55" t="str">
        <f t="shared" si="374"/>
        <v/>
      </c>
      <c r="AI1720" s="55" t="str">
        <f t="shared" si="375"/>
        <v>FALSO</v>
      </c>
      <c r="AJ1720" s="55">
        <f t="shared" si="376"/>
        <v>0</v>
      </c>
      <c r="AK1720" s="93" t="str">
        <f t="shared" si="377"/>
        <v/>
      </c>
      <c r="AL1720" s="96" t="str">
        <f t="shared" si="378"/>
        <v/>
      </c>
      <c r="AM1720" s="93" t="str">
        <f t="shared" si="379"/>
        <v/>
      </c>
      <c r="AN1720" s="96" t="str">
        <f t="shared" si="380"/>
        <v/>
      </c>
      <c r="AO1720" s="93" t="str">
        <f t="shared" si="381"/>
        <v/>
      </c>
      <c r="AP1720" s="96" t="str">
        <f t="shared" si="382"/>
        <v/>
      </c>
      <c r="AQ1720" s="93" t="str">
        <f t="shared" si="383"/>
        <v/>
      </c>
      <c r="AR1720" s="96" t="str">
        <f t="shared" si="384"/>
        <v/>
      </c>
      <c r="AS1720" s="93" t="str">
        <f t="shared" si="385"/>
        <v/>
      </c>
      <c r="AT1720" s="96" t="str">
        <f t="shared" si="386"/>
        <v/>
      </c>
      <c r="AU1720" s="93" t="str">
        <f t="shared" si="387"/>
        <v/>
      </c>
    </row>
    <row r="1721" spans="1:47" x14ac:dyDescent="0.3">
      <c r="A1721" t="s">
        <v>84</v>
      </c>
      <c r="B1721" s="164" t="s">
        <v>4700</v>
      </c>
      <c r="C1721" t="s">
        <v>4602</v>
      </c>
      <c r="D1721" t="s">
        <v>1152</v>
      </c>
      <c r="E1721" t="s">
        <v>90</v>
      </c>
      <c r="F1721" t="s">
        <v>4063</v>
      </c>
      <c r="H1721" t="s">
        <v>4701</v>
      </c>
      <c r="L1721" t="s">
        <v>91</v>
      </c>
      <c r="O1721" t="s">
        <v>94</v>
      </c>
      <c r="P1721" s="33">
        <v>46254.434027777781</v>
      </c>
      <c r="Q1721" s="33">
        <v>46251</v>
      </c>
      <c r="R1721" s="33">
        <v>46254</v>
      </c>
      <c r="S1721" s="33">
        <v>46254</v>
      </c>
      <c r="AH1721" s="55" t="str">
        <f t="shared" si="374"/>
        <v/>
      </c>
      <c r="AI1721" s="55" t="str">
        <f t="shared" si="375"/>
        <v>FALSO</v>
      </c>
      <c r="AJ1721" s="55">
        <f t="shared" si="376"/>
        <v>0</v>
      </c>
      <c r="AK1721" s="93" t="str">
        <f t="shared" si="377"/>
        <v/>
      </c>
      <c r="AL1721" s="96" t="str">
        <f t="shared" si="378"/>
        <v/>
      </c>
      <c r="AM1721" s="93" t="str">
        <f t="shared" si="379"/>
        <v/>
      </c>
      <c r="AN1721" s="96" t="str">
        <f t="shared" si="380"/>
        <v/>
      </c>
      <c r="AO1721" s="93" t="str">
        <f t="shared" si="381"/>
        <v/>
      </c>
      <c r="AP1721" s="96" t="str">
        <f t="shared" si="382"/>
        <v/>
      </c>
      <c r="AQ1721" s="93" t="str">
        <f t="shared" si="383"/>
        <v/>
      </c>
      <c r="AR1721" s="96" t="str">
        <f t="shared" si="384"/>
        <v/>
      </c>
      <c r="AS1721" s="93" t="str">
        <f t="shared" si="385"/>
        <v/>
      </c>
      <c r="AT1721" s="96" t="str">
        <f t="shared" si="386"/>
        <v/>
      </c>
      <c r="AU1721" s="93" t="str">
        <f t="shared" si="387"/>
        <v/>
      </c>
    </row>
    <row r="1722" spans="1:47" x14ac:dyDescent="0.3">
      <c r="A1722" t="s">
        <v>84</v>
      </c>
      <c r="B1722" s="164" t="s">
        <v>4702</v>
      </c>
      <c r="C1722" t="s">
        <v>4565</v>
      </c>
      <c r="D1722" t="s">
        <v>1152</v>
      </c>
      <c r="E1722" t="s">
        <v>90</v>
      </c>
      <c r="F1722" t="s">
        <v>4063</v>
      </c>
      <c r="H1722" t="s">
        <v>4703</v>
      </c>
      <c r="L1722" t="s">
        <v>91</v>
      </c>
      <c r="O1722" t="s">
        <v>135</v>
      </c>
      <c r="P1722" s="33">
        <v>46254.394444444442</v>
      </c>
      <c r="Q1722" s="33">
        <v>46293</v>
      </c>
      <c r="R1722" s="33">
        <v>46293</v>
      </c>
      <c r="AH1722" s="55" t="str">
        <f t="shared" si="374"/>
        <v/>
      </c>
      <c r="AI1722" s="55" t="str">
        <f t="shared" si="375"/>
        <v>FALSO</v>
      </c>
      <c r="AJ1722" s="55">
        <f t="shared" si="376"/>
        <v>0</v>
      </c>
      <c r="AK1722" s="93" t="str">
        <f t="shared" si="377"/>
        <v/>
      </c>
      <c r="AL1722" s="96" t="str">
        <f t="shared" si="378"/>
        <v/>
      </c>
      <c r="AM1722" s="93" t="str">
        <f t="shared" si="379"/>
        <v/>
      </c>
      <c r="AN1722" s="96" t="str">
        <f t="shared" si="380"/>
        <v/>
      </c>
      <c r="AO1722" s="93" t="str">
        <f t="shared" si="381"/>
        <v/>
      </c>
      <c r="AP1722" s="96" t="str">
        <f t="shared" si="382"/>
        <v/>
      </c>
      <c r="AQ1722" s="93" t="str">
        <f t="shared" si="383"/>
        <v/>
      </c>
      <c r="AR1722" s="96" t="str">
        <f t="shared" si="384"/>
        <v/>
      </c>
      <c r="AS1722" s="93" t="str">
        <f t="shared" si="385"/>
        <v/>
      </c>
      <c r="AT1722" s="96" t="str">
        <f t="shared" si="386"/>
        <v/>
      </c>
      <c r="AU1722" s="93" t="str">
        <f t="shared" si="387"/>
        <v/>
      </c>
    </row>
    <row r="1723" spans="1:47" x14ac:dyDescent="0.3">
      <c r="A1723" t="s">
        <v>84</v>
      </c>
      <c r="B1723" s="164" t="s">
        <v>4704</v>
      </c>
      <c r="C1723" t="s">
        <v>4565</v>
      </c>
      <c r="D1723" t="s">
        <v>1152</v>
      </c>
      <c r="E1723" t="s">
        <v>90</v>
      </c>
      <c r="F1723" t="s">
        <v>4063</v>
      </c>
      <c r="H1723" t="s">
        <v>4705</v>
      </c>
      <c r="L1723" t="s">
        <v>91</v>
      </c>
      <c r="O1723" t="s">
        <v>135</v>
      </c>
      <c r="P1723" s="33">
        <v>46253.736111111109</v>
      </c>
      <c r="Q1723" s="33">
        <v>46293</v>
      </c>
      <c r="R1723" s="33">
        <v>46293</v>
      </c>
      <c r="AH1723" s="55" t="str">
        <f t="shared" si="374"/>
        <v/>
      </c>
      <c r="AI1723" s="55" t="str">
        <f t="shared" si="375"/>
        <v>FALSO</v>
      </c>
      <c r="AJ1723" s="55">
        <f t="shared" si="376"/>
        <v>0</v>
      </c>
      <c r="AK1723" s="93" t="str">
        <f t="shared" si="377"/>
        <v/>
      </c>
      <c r="AL1723" s="96" t="str">
        <f t="shared" si="378"/>
        <v/>
      </c>
      <c r="AM1723" s="93" t="str">
        <f t="shared" si="379"/>
        <v/>
      </c>
      <c r="AN1723" s="96" t="str">
        <f t="shared" si="380"/>
        <v/>
      </c>
      <c r="AO1723" s="93" t="str">
        <f t="shared" si="381"/>
        <v/>
      </c>
      <c r="AP1723" s="96" t="str">
        <f t="shared" si="382"/>
        <v/>
      </c>
      <c r="AQ1723" s="93" t="str">
        <f t="shared" si="383"/>
        <v/>
      </c>
      <c r="AR1723" s="96" t="str">
        <f t="shared" si="384"/>
        <v/>
      </c>
      <c r="AS1723" s="93" t="str">
        <f t="shared" si="385"/>
        <v/>
      </c>
      <c r="AT1723" s="96" t="str">
        <f t="shared" si="386"/>
        <v/>
      </c>
      <c r="AU1723" s="93" t="str">
        <f t="shared" si="387"/>
        <v/>
      </c>
    </row>
    <row r="1724" spans="1:47" x14ac:dyDescent="0.3">
      <c r="A1724" t="s">
        <v>84</v>
      </c>
      <c r="B1724" s="164" t="s">
        <v>4706</v>
      </c>
      <c r="C1724" t="s">
        <v>4568</v>
      </c>
      <c r="D1724" t="s">
        <v>1152</v>
      </c>
      <c r="E1724" t="s">
        <v>90</v>
      </c>
      <c r="F1724" t="s">
        <v>4063</v>
      </c>
      <c r="H1724" t="s">
        <v>4707</v>
      </c>
      <c r="J1724">
        <v>75600</v>
      </c>
      <c r="L1724" t="s">
        <v>91</v>
      </c>
      <c r="O1724" t="s">
        <v>94</v>
      </c>
      <c r="P1724" s="33">
        <v>46253.685416666667</v>
      </c>
      <c r="Q1724" s="33">
        <v>46251</v>
      </c>
      <c r="R1724" s="33">
        <v>46262</v>
      </c>
      <c r="S1724" s="33">
        <v>46262</v>
      </c>
      <c r="AH1724" s="55">
        <f t="shared" si="374"/>
        <v>21</v>
      </c>
      <c r="AI1724" s="55" t="str">
        <f t="shared" si="375"/>
        <v>FALSO</v>
      </c>
      <c r="AJ1724" s="55">
        <f t="shared" si="376"/>
        <v>0</v>
      </c>
      <c r="AK1724" s="93" t="str">
        <f t="shared" si="377"/>
        <v/>
      </c>
      <c r="AL1724" s="96" t="str">
        <f t="shared" si="378"/>
        <v/>
      </c>
      <c r="AM1724" s="93" t="str">
        <f t="shared" si="379"/>
        <v/>
      </c>
      <c r="AN1724" s="96" t="str">
        <f t="shared" si="380"/>
        <v/>
      </c>
      <c r="AO1724" s="93" t="str">
        <f t="shared" si="381"/>
        <v/>
      </c>
      <c r="AP1724" s="96" t="str">
        <f t="shared" si="382"/>
        <v/>
      </c>
      <c r="AQ1724" s="93" t="str">
        <f t="shared" si="383"/>
        <v/>
      </c>
      <c r="AR1724" s="96" t="str">
        <f t="shared" si="384"/>
        <v/>
      </c>
      <c r="AS1724" s="93" t="str">
        <f t="shared" si="385"/>
        <v/>
      </c>
      <c r="AT1724" s="96" t="str">
        <f t="shared" si="386"/>
        <v/>
      </c>
      <c r="AU1724" s="93" t="str">
        <f t="shared" si="387"/>
        <v/>
      </c>
    </row>
    <row r="1725" spans="1:47" x14ac:dyDescent="0.3">
      <c r="A1725" t="s">
        <v>84</v>
      </c>
      <c r="B1725" s="164" t="s">
        <v>4708</v>
      </c>
      <c r="C1725" t="s">
        <v>4602</v>
      </c>
      <c r="D1725" t="s">
        <v>1152</v>
      </c>
      <c r="E1725" t="s">
        <v>90</v>
      </c>
      <c r="F1725" t="s">
        <v>4063</v>
      </c>
      <c r="H1725" t="s">
        <v>4709</v>
      </c>
      <c r="J1725">
        <v>21600</v>
      </c>
      <c r="L1725" t="s">
        <v>91</v>
      </c>
      <c r="O1725" t="s">
        <v>135</v>
      </c>
      <c r="P1725" s="33">
        <v>46253.668749999997</v>
      </c>
      <c r="Q1725" s="33">
        <v>46251</v>
      </c>
      <c r="R1725" s="33">
        <v>46255</v>
      </c>
      <c r="AH1725" s="55">
        <f t="shared" si="374"/>
        <v>6</v>
      </c>
      <c r="AI1725" s="55" t="str">
        <f t="shared" si="375"/>
        <v>FALSO</v>
      </c>
      <c r="AJ1725" s="55">
        <f t="shared" si="376"/>
        <v>0</v>
      </c>
      <c r="AK1725" s="93" t="str">
        <f t="shared" si="377"/>
        <v/>
      </c>
      <c r="AL1725" s="96" t="str">
        <f t="shared" si="378"/>
        <v/>
      </c>
      <c r="AM1725" s="93" t="str">
        <f t="shared" si="379"/>
        <v/>
      </c>
      <c r="AN1725" s="96" t="str">
        <f t="shared" si="380"/>
        <v/>
      </c>
      <c r="AO1725" s="93" t="str">
        <f t="shared" si="381"/>
        <v/>
      </c>
      <c r="AP1725" s="96" t="str">
        <f t="shared" si="382"/>
        <v/>
      </c>
      <c r="AQ1725" s="93" t="str">
        <f t="shared" si="383"/>
        <v/>
      </c>
      <c r="AR1725" s="96" t="str">
        <f t="shared" si="384"/>
        <v/>
      </c>
      <c r="AS1725" s="93" t="str">
        <f t="shared" si="385"/>
        <v/>
      </c>
      <c r="AT1725" s="96" t="str">
        <f t="shared" si="386"/>
        <v/>
      </c>
      <c r="AU1725" s="93" t="str">
        <f t="shared" si="387"/>
        <v/>
      </c>
    </row>
    <row r="1726" spans="1:47" x14ac:dyDescent="0.3">
      <c r="A1726" t="s">
        <v>84</v>
      </c>
      <c r="B1726" s="164" t="s">
        <v>4710</v>
      </c>
      <c r="C1726" t="s">
        <v>4574</v>
      </c>
      <c r="D1726" t="s">
        <v>1152</v>
      </c>
      <c r="E1726" t="s">
        <v>90</v>
      </c>
      <c r="F1726" t="s">
        <v>4063</v>
      </c>
      <c r="H1726" t="s">
        <v>4711</v>
      </c>
      <c r="L1726" t="s">
        <v>91</v>
      </c>
      <c r="O1726" t="s">
        <v>94</v>
      </c>
      <c r="P1726" s="33">
        <v>46253.663888888892</v>
      </c>
      <c r="Q1726" s="33">
        <v>46251</v>
      </c>
      <c r="R1726" s="33">
        <v>46274</v>
      </c>
      <c r="S1726" s="33">
        <v>46274</v>
      </c>
      <c r="AH1726" s="55" t="str">
        <f t="shared" si="374"/>
        <v/>
      </c>
      <c r="AI1726" s="55" t="str">
        <f t="shared" si="375"/>
        <v>FALSO</v>
      </c>
      <c r="AJ1726" s="55">
        <f t="shared" si="376"/>
        <v>0</v>
      </c>
      <c r="AK1726" s="93" t="str">
        <f t="shared" si="377"/>
        <v/>
      </c>
      <c r="AL1726" s="96" t="str">
        <f t="shared" si="378"/>
        <v/>
      </c>
      <c r="AM1726" s="93" t="str">
        <f t="shared" si="379"/>
        <v/>
      </c>
      <c r="AN1726" s="96" t="str">
        <f t="shared" si="380"/>
        <v/>
      </c>
      <c r="AO1726" s="93" t="str">
        <f t="shared" si="381"/>
        <v/>
      </c>
      <c r="AP1726" s="96" t="str">
        <f t="shared" si="382"/>
        <v/>
      </c>
      <c r="AQ1726" s="93" t="str">
        <f t="shared" si="383"/>
        <v/>
      </c>
      <c r="AR1726" s="96" t="str">
        <f t="shared" si="384"/>
        <v/>
      </c>
      <c r="AS1726" s="93" t="str">
        <f t="shared" si="385"/>
        <v/>
      </c>
      <c r="AT1726" s="96" t="str">
        <f t="shared" si="386"/>
        <v/>
      </c>
      <c r="AU1726" s="93" t="str">
        <f t="shared" si="387"/>
        <v/>
      </c>
    </row>
    <row r="1727" spans="1:47" x14ac:dyDescent="0.3">
      <c r="A1727" t="s">
        <v>84</v>
      </c>
      <c r="B1727" s="164" t="s">
        <v>4712</v>
      </c>
      <c r="C1727" t="s">
        <v>4565</v>
      </c>
      <c r="D1727" t="s">
        <v>1152</v>
      </c>
      <c r="E1727" t="s">
        <v>90</v>
      </c>
      <c r="F1727" t="s">
        <v>4063</v>
      </c>
      <c r="H1727" t="s">
        <v>4713</v>
      </c>
      <c r="L1727" t="s">
        <v>91</v>
      </c>
      <c r="O1727" t="s">
        <v>135</v>
      </c>
      <c r="P1727" s="33">
        <v>46253.662499999999</v>
      </c>
      <c r="Q1727" s="33">
        <v>46293</v>
      </c>
      <c r="R1727" s="33">
        <v>46293</v>
      </c>
      <c r="AH1727" s="55" t="str">
        <f t="shared" si="374"/>
        <v/>
      </c>
      <c r="AI1727" s="55" t="str">
        <f t="shared" si="375"/>
        <v>FALSO</v>
      </c>
      <c r="AJ1727" s="55">
        <f t="shared" si="376"/>
        <v>0</v>
      </c>
      <c r="AK1727" s="93" t="str">
        <f t="shared" si="377"/>
        <v/>
      </c>
      <c r="AL1727" s="96" t="str">
        <f t="shared" si="378"/>
        <v/>
      </c>
      <c r="AM1727" s="93" t="str">
        <f t="shared" si="379"/>
        <v/>
      </c>
      <c r="AN1727" s="96" t="str">
        <f t="shared" si="380"/>
        <v/>
      </c>
      <c r="AO1727" s="93" t="str">
        <f t="shared" si="381"/>
        <v/>
      </c>
      <c r="AP1727" s="96" t="str">
        <f t="shared" si="382"/>
        <v/>
      </c>
      <c r="AQ1727" s="93" t="str">
        <f t="shared" si="383"/>
        <v/>
      </c>
      <c r="AR1727" s="96" t="str">
        <f t="shared" si="384"/>
        <v/>
      </c>
      <c r="AS1727" s="93" t="str">
        <f t="shared" si="385"/>
        <v/>
      </c>
      <c r="AT1727" s="96" t="str">
        <f t="shared" si="386"/>
        <v/>
      </c>
      <c r="AU1727" s="93" t="str">
        <f t="shared" si="387"/>
        <v/>
      </c>
    </row>
    <row r="1728" spans="1:47" x14ac:dyDescent="0.3">
      <c r="A1728" t="s">
        <v>84</v>
      </c>
      <c r="B1728" s="164" t="s">
        <v>4714</v>
      </c>
      <c r="C1728" t="s">
        <v>4602</v>
      </c>
      <c r="D1728" t="s">
        <v>1152</v>
      </c>
      <c r="E1728" t="s">
        <v>90</v>
      </c>
      <c r="F1728" t="s">
        <v>4063</v>
      </c>
      <c r="H1728" t="s">
        <v>1808</v>
      </c>
      <c r="L1728" t="s">
        <v>91</v>
      </c>
      <c r="O1728" t="s">
        <v>135</v>
      </c>
      <c r="P1728" s="33">
        <v>46253.65902777778</v>
      </c>
      <c r="Q1728" s="33">
        <v>46251</v>
      </c>
      <c r="R1728" s="33">
        <v>46254</v>
      </c>
      <c r="AH1728" s="55" t="str">
        <f t="shared" si="374"/>
        <v/>
      </c>
      <c r="AI1728" s="55" t="str">
        <f t="shared" si="375"/>
        <v>FALSO</v>
      </c>
      <c r="AJ1728" s="55">
        <f t="shared" si="376"/>
        <v>0</v>
      </c>
      <c r="AK1728" s="93" t="str">
        <f t="shared" si="377"/>
        <v/>
      </c>
      <c r="AL1728" s="96" t="str">
        <f t="shared" si="378"/>
        <v/>
      </c>
      <c r="AM1728" s="93" t="str">
        <f t="shared" si="379"/>
        <v/>
      </c>
      <c r="AN1728" s="96" t="str">
        <f t="shared" si="380"/>
        <v/>
      </c>
      <c r="AO1728" s="93" t="str">
        <f t="shared" si="381"/>
        <v/>
      </c>
      <c r="AP1728" s="96" t="str">
        <f t="shared" si="382"/>
        <v/>
      </c>
      <c r="AQ1728" s="93" t="str">
        <f t="shared" si="383"/>
        <v/>
      </c>
      <c r="AR1728" s="96" t="str">
        <f t="shared" si="384"/>
        <v/>
      </c>
      <c r="AS1728" s="93" t="str">
        <f t="shared" si="385"/>
        <v/>
      </c>
      <c r="AT1728" s="96" t="str">
        <f t="shared" si="386"/>
        <v/>
      </c>
      <c r="AU1728" s="93" t="str">
        <f t="shared" si="387"/>
        <v/>
      </c>
    </row>
    <row r="1729" spans="1:47" x14ac:dyDescent="0.3">
      <c r="A1729" t="s">
        <v>84</v>
      </c>
      <c r="B1729" s="164" t="s">
        <v>4715</v>
      </c>
      <c r="C1729" t="s">
        <v>4602</v>
      </c>
      <c r="D1729" t="s">
        <v>1152</v>
      </c>
      <c r="E1729" t="s">
        <v>90</v>
      </c>
      <c r="F1729" t="s">
        <v>4063</v>
      </c>
      <c r="H1729" t="s">
        <v>2851</v>
      </c>
      <c r="J1729">
        <v>21600</v>
      </c>
      <c r="L1729" t="s">
        <v>91</v>
      </c>
      <c r="O1729" t="s">
        <v>135</v>
      </c>
      <c r="P1729" s="33">
        <v>46253.652083333334</v>
      </c>
      <c r="Q1729" s="33">
        <v>46251</v>
      </c>
      <c r="R1729" s="33">
        <v>46255</v>
      </c>
      <c r="AH1729" s="55">
        <f t="shared" si="374"/>
        <v>6</v>
      </c>
      <c r="AI1729" s="55" t="str">
        <f t="shared" si="375"/>
        <v>FALSO</v>
      </c>
      <c r="AJ1729" s="55">
        <f t="shared" si="376"/>
        <v>0</v>
      </c>
      <c r="AK1729" s="93" t="str">
        <f t="shared" si="377"/>
        <v/>
      </c>
      <c r="AL1729" s="96" t="str">
        <f t="shared" si="378"/>
        <v/>
      </c>
      <c r="AM1729" s="93" t="str">
        <f t="shared" si="379"/>
        <v/>
      </c>
      <c r="AN1729" s="96" t="str">
        <f t="shared" si="380"/>
        <v/>
      </c>
      <c r="AO1729" s="93" t="str">
        <f t="shared" si="381"/>
        <v/>
      </c>
      <c r="AP1729" s="96" t="str">
        <f t="shared" si="382"/>
        <v/>
      </c>
      <c r="AQ1729" s="93" t="str">
        <f t="shared" si="383"/>
        <v/>
      </c>
      <c r="AR1729" s="96" t="str">
        <f t="shared" si="384"/>
        <v/>
      </c>
      <c r="AS1729" s="93" t="str">
        <f t="shared" si="385"/>
        <v/>
      </c>
      <c r="AT1729" s="96" t="str">
        <f t="shared" si="386"/>
        <v/>
      </c>
      <c r="AU1729" s="93" t="str">
        <f t="shared" si="387"/>
        <v/>
      </c>
    </row>
    <row r="1730" spans="1:47" x14ac:dyDescent="0.3">
      <c r="A1730" t="s">
        <v>84</v>
      </c>
      <c r="B1730" s="164" t="s">
        <v>4716</v>
      </c>
      <c r="C1730" t="s">
        <v>4565</v>
      </c>
      <c r="D1730" t="s">
        <v>1152</v>
      </c>
      <c r="E1730" t="s">
        <v>90</v>
      </c>
      <c r="F1730" t="s">
        <v>4063</v>
      </c>
      <c r="H1730" t="s">
        <v>4717</v>
      </c>
      <c r="L1730" t="s">
        <v>91</v>
      </c>
      <c r="O1730" t="s">
        <v>135</v>
      </c>
      <c r="P1730" s="33">
        <v>46253.64166666667</v>
      </c>
      <c r="Q1730" s="33">
        <v>46293</v>
      </c>
      <c r="R1730" s="33">
        <v>46293</v>
      </c>
      <c r="AH1730" s="55" t="str">
        <f t="shared" si="374"/>
        <v/>
      </c>
      <c r="AI1730" s="55" t="str">
        <f t="shared" si="375"/>
        <v>FALSO</v>
      </c>
      <c r="AJ1730" s="55">
        <f t="shared" si="376"/>
        <v>0</v>
      </c>
      <c r="AK1730" s="93" t="str">
        <f t="shared" si="377"/>
        <v/>
      </c>
      <c r="AL1730" s="96" t="str">
        <f t="shared" si="378"/>
        <v/>
      </c>
      <c r="AM1730" s="93" t="str">
        <f t="shared" si="379"/>
        <v/>
      </c>
      <c r="AN1730" s="96" t="str">
        <f t="shared" si="380"/>
        <v/>
      </c>
      <c r="AO1730" s="93" t="str">
        <f t="shared" si="381"/>
        <v/>
      </c>
      <c r="AP1730" s="96" t="str">
        <f t="shared" si="382"/>
        <v/>
      </c>
      <c r="AQ1730" s="93" t="str">
        <f t="shared" si="383"/>
        <v/>
      </c>
      <c r="AR1730" s="96" t="str">
        <f t="shared" si="384"/>
        <v/>
      </c>
      <c r="AS1730" s="93" t="str">
        <f t="shared" si="385"/>
        <v/>
      </c>
      <c r="AT1730" s="96" t="str">
        <f t="shared" si="386"/>
        <v/>
      </c>
      <c r="AU1730" s="93" t="str">
        <f t="shared" si="387"/>
        <v/>
      </c>
    </row>
    <row r="1731" spans="1:47" x14ac:dyDescent="0.3">
      <c r="A1731" t="s">
        <v>84</v>
      </c>
      <c r="B1731" s="164" t="s">
        <v>4718</v>
      </c>
      <c r="C1731" t="s">
        <v>4574</v>
      </c>
      <c r="D1731" t="s">
        <v>1152</v>
      </c>
      <c r="E1731" t="s">
        <v>90</v>
      </c>
      <c r="F1731" t="s">
        <v>4063</v>
      </c>
      <c r="H1731" t="s">
        <v>4719</v>
      </c>
      <c r="L1731" t="s">
        <v>91</v>
      </c>
      <c r="O1731" t="s">
        <v>94</v>
      </c>
      <c r="P1731" s="33">
        <v>46253.611111111109</v>
      </c>
      <c r="Q1731" s="33">
        <v>46251</v>
      </c>
      <c r="R1731" s="33">
        <v>46274</v>
      </c>
      <c r="S1731" s="33">
        <v>46274</v>
      </c>
      <c r="AH1731" s="55" t="str">
        <f t="shared" ref="AH1731:AH1794" si="388">IF(J1731="","",J1731/3600)</f>
        <v/>
      </c>
      <c r="AI1731" s="55" t="str">
        <f t="shared" ref="AI1731:AI1794" si="389">IF(COUNTIF(AG1731, "*dia*"), "VERDADEIRO", "FALSO")</f>
        <v>FALSO</v>
      </c>
      <c r="AJ1731" s="55">
        <f t="shared" ref="AJ1731:AJ1794" si="390">IF(AI1731="VERDADEIRO",LEFT(AG1731,2),0)</f>
        <v>0</v>
      </c>
      <c r="AK1731" s="93" t="str">
        <f t="shared" ref="AK1731:AK1794" si="391">IF(OR(A1731="Solicitação de Serviço",A1731="Incidente",P1731="",Q1731=""),"",IF((NETWORKDAYS.INTL(P1731,Q1731,1)-1)=0,1,NETWORKDAYS.INTL(P1731,Q1731,1)-1))</f>
        <v/>
      </c>
      <c r="AL1731" s="96" t="str">
        <f t="shared" ref="AL1731:AL1794" si="392">IF(X1731="","",AK1731=X1731)</f>
        <v/>
      </c>
      <c r="AM1731" s="93" t="str">
        <f t="shared" ref="AM1731:AM1794" si="393">IF(OR(A1731="Solicitação de Serviço",A1731="Incidente",R1731="",S1731=""),"",IF((NETWORKDAYS.INTL(R1731,S1731,1)-1)=0,1,NETWORKDAYS.INTL(R1731,S1731,1)-1-AJ1731))</f>
        <v/>
      </c>
      <c r="AN1731" s="96" t="str">
        <f t="shared" ref="AN1731:AN1794" si="394">IF(Y1731="","",AM1731=Y1731)</f>
        <v/>
      </c>
      <c r="AO1731" s="93" t="str">
        <f t="shared" ref="AO1731:AO1794" si="395">IF(OR(A1731="Solicitação de Serviço",A1731="Incidente",T1731="",U1731=""),"",IF((NETWORKDAYS.INTL(T1731,U1731,1)-1)=0,1,NETWORKDAYS.INTL(T1731,U1731,1)-1))</f>
        <v/>
      </c>
      <c r="AP1731" s="96" t="str">
        <f t="shared" ref="AP1731:AP1794" si="396">IF(Z1731="","",AO1731=Z1731)</f>
        <v/>
      </c>
      <c r="AQ1731" s="93" t="str">
        <f t="shared" ref="AQ1731:AQ1794" si="397">IF(OR(A1731="Solicitação de Serviço",A1731="Incidente",V1731="",W1731=""),"",IF((NETWORKDAYS.INTL(V1731,W1731,1)-1)=0,1,IF((NETWORKDAYS.INTL(V1731,W1731,1)-1)&lt;0,"",NETWORKDAYS.INTL(V1731,W1731,1)-1)))</f>
        <v/>
      </c>
      <c r="AR1731" s="96" t="str">
        <f t="shared" ref="AR1731:AR1794" si="398">IF(AA1731="","",AQ1731=AA1731)</f>
        <v/>
      </c>
      <c r="AS1731" s="93" t="str">
        <f t="shared" ref="AS1731:AS1794" si="399">IF(OR(A1731="Solicitação de Serviço",A1731="Incidente",P1731=""),"",IF(OR(A1731="História",A1731="Enabler",A1731="Débito Técnico"),IF(W1731="","",NETWORKDAYS.INTL(P1731,W1731,1)-1),IF(U1731="","",NETWORKDAYS.INTL(P1731,U1731,1)-1)))</f>
        <v/>
      </c>
      <c r="AT1731" s="96" t="str">
        <f t="shared" ref="AT1731:AT1794" si="400">IF(OR(A1731="Solicitação de Serviço",A1731="Incidente",A1731="Sustentação"),"",IF(P1731="","",IF(OR(A1731="História",A1731="Enabler",A1731="Débito Técnico"),AS1731=AC1731,AS1731=AB1731)))</f>
        <v/>
      </c>
      <c r="AU1731" s="93" t="str">
        <f t="shared" ref="AU1731:AU1794" si="401">IF(M1731="","",M1731)</f>
        <v/>
      </c>
    </row>
    <row r="1732" spans="1:47" x14ac:dyDescent="0.3">
      <c r="A1732" t="s">
        <v>84</v>
      </c>
      <c r="B1732" s="164" t="s">
        <v>4720</v>
      </c>
      <c r="C1732" t="s">
        <v>4568</v>
      </c>
      <c r="D1732" t="s">
        <v>1152</v>
      </c>
      <c r="E1732" t="s">
        <v>90</v>
      </c>
      <c r="F1732" t="s">
        <v>4063</v>
      </c>
      <c r="H1732" t="s">
        <v>4721</v>
      </c>
      <c r="L1732" t="s">
        <v>91</v>
      </c>
      <c r="O1732" t="s">
        <v>94</v>
      </c>
      <c r="P1732" s="33">
        <v>46253.520833333336</v>
      </c>
      <c r="Q1732" s="33">
        <v>46251</v>
      </c>
      <c r="R1732" s="33">
        <v>46258</v>
      </c>
      <c r="S1732" s="33">
        <v>46258</v>
      </c>
      <c r="AH1732" s="55" t="str">
        <f t="shared" si="388"/>
        <v/>
      </c>
      <c r="AI1732" s="55" t="str">
        <f t="shared" si="389"/>
        <v>FALSO</v>
      </c>
      <c r="AJ1732" s="55">
        <f t="shared" si="390"/>
        <v>0</v>
      </c>
      <c r="AK1732" s="93" t="str">
        <f t="shared" si="391"/>
        <v/>
      </c>
      <c r="AL1732" s="96" t="str">
        <f t="shared" si="392"/>
        <v/>
      </c>
      <c r="AM1732" s="93" t="str">
        <f t="shared" si="393"/>
        <v/>
      </c>
      <c r="AN1732" s="96" t="str">
        <f t="shared" si="394"/>
        <v/>
      </c>
      <c r="AO1732" s="93" t="str">
        <f t="shared" si="395"/>
        <v/>
      </c>
      <c r="AP1732" s="96" t="str">
        <f t="shared" si="396"/>
        <v/>
      </c>
      <c r="AQ1732" s="93" t="str">
        <f t="shared" si="397"/>
        <v/>
      </c>
      <c r="AR1732" s="96" t="str">
        <f t="shared" si="398"/>
        <v/>
      </c>
      <c r="AS1732" s="93" t="str">
        <f t="shared" si="399"/>
        <v/>
      </c>
      <c r="AT1732" s="96" t="str">
        <f t="shared" si="400"/>
        <v/>
      </c>
      <c r="AU1732" s="93" t="str">
        <f t="shared" si="401"/>
        <v/>
      </c>
    </row>
    <row r="1733" spans="1:47" x14ac:dyDescent="0.3">
      <c r="A1733" t="s">
        <v>84</v>
      </c>
      <c r="B1733" s="164" t="s">
        <v>4722</v>
      </c>
      <c r="C1733" t="s">
        <v>4568</v>
      </c>
      <c r="D1733" t="s">
        <v>1152</v>
      </c>
      <c r="E1733" t="s">
        <v>90</v>
      </c>
      <c r="F1733" t="s">
        <v>4063</v>
      </c>
      <c r="H1733" t="s">
        <v>4723</v>
      </c>
      <c r="L1733" t="s">
        <v>91</v>
      </c>
      <c r="O1733" t="s">
        <v>94</v>
      </c>
      <c r="P1733" s="33">
        <v>46253.509027777778</v>
      </c>
      <c r="Q1733" s="33">
        <v>46251</v>
      </c>
      <c r="R1733" s="33">
        <v>46259</v>
      </c>
      <c r="S1733" s="33">
        <v>46259</v>
      </c>
      <c r="AH1733" s="55" t="str">
        <f t="shared" si="388"/>
        <v/>
      </c>
      <c r="AI1733" s="55" t="str">
        <f t="shared" si="389"/>
        <v>FALSO</v>
      </c>
      <c r="AJ1733" s="55">
        <f t="shared" si="390"/>
        <v>0</v>
      </c>
      <c r="AK1733" s="93" t="str">
        <f t="shared" si="391"/>
        <v/>
      </c>
      <c r="AL1733" s="96" t="str">
        <f t="shared" si="392"/>
        <v/>
      </c>
      <c r="AM1733" s="93" t="str">
        <f t="shared" si="393"/>
        <v/>
      </c>
      <c r="AN1733" s="96" t="str">
        <f t="shared" si="394"/>
        <v/>
      </c>
      <c r="AO1733" s="93" t="str">
        <f t="shared" si="395"/>
        <v/>
      </c>
      <c r="AP1733" s="96" t="str">
        <f t="shared" si="396"/>
        <v/>
      </c>
      <c r="AQ1733" s="93" t="str">
        <f t="shared" si="397"/>
        <v/>
      </c>
      <c r="AR1733" s="96" t="str">
        <f t="shared" si="398"/>
        <v/>
      </c>
      <c r="AS1733" s="93" t="str">
        <f t="shared" si="399"/>
        <v/>
      </c>
      <c r="AT1733" s="96" t="str">
        <f t="shared" si="400"/>
        <v/>
      </c>
      <c r="AU1733" s="93" t="str">
        <f t="shared" si="401"/>
        <v/>
      </c>
    </row>
    <row r="1734" spans="1:47" x14ac:dyDescent="0.3">
      <c r="A1734" t="s">
        <v>84</v>
      </c>
      <c r="B1734" s="164" t="s">
        <v>4724</v>
      </c>
      <c r="C1734" t="s">
        <v>4568</v>
      </c>
      <c r="D1734" t="s">
        <v>1152</v>
      </c>
      <c r="E1734" t="s">
        <v>90</v>
      </c>
      <c r="F1734" t="s">
        <v>4063</v>
      </c>
      <c r="H1734" t="s">
        <v>4725</v>
      </c>
      <c r="L1734" t="s">
        <v>91</v>
      </c>
      <c r="O1734" t="s">
        <v>94</v>
      </c>
      <c r="P1734" s="33">
        <v>46253.502083333333</v>
      </c>
      <c r="Q1734" s="33">
        <v>46251</v>
      </c>
      <c r="R1734" s="33">
        <v>46258</v>
      </c>
      <c r="S1734" s="33">
        <v>46258</v>
      </c>
      <c r="AH1734" s="55" t="str">
        <f t="shared" si="388"/>
        <v/>
      </c>
      <c r="AI1734" s="55" t="str">
        <f t="shared" si="389"/>
        <v>FALSO</v>
      </c>
      <c r="AJ1734" s="55">
        <f t="shared" si="390"/>
        <v>0</v>
      </c>
      <c r="AK1734" s="93" t="str">
        <f t="shared" si="391"/>
        <v/>
      </c>
      <c r="AL1734" s="96" t="str">
        <f t="shared" si="392"/>
        <v/>
      </c>
      <c r="AM1734" s="93" t="str">
        <f t="shared" si="393"/>
        <v/>
      </c>
      <c r="AN1734" s="96" t="str">
        <f t="shared" si="394"/>
        <v/>
      </c>
      <c r="AO1734" s="93" t="str">
        <f t="shared" si="395"/>
        <v/>
      </c>
      <c r="AP1734" s="96" t="str">
        <f t="shared" si="396"/>
        <v/>
      </c>
      <c r="AQ1734" s="93" t="str">
        <f t="shared" si="397"/>
        <v/>
      </c>
      <c r="AR1734" s="96" t="str">
        <f t="shared" si="398"/>
        <v/>
      </c>
      <c r="AS1734" s="93" t="str">
        <f t="shared" si="399"/>
        <v/>
      </c>
      <c r="AT1734" s="96" t="str">
        <f t="shared" si="400"/>
        <v/>
      </c>
      <c r="AU1734" s="93" t="str">
        <f t="shared" si="401"/>
        <v/>
      </c>
    </row>
    <row r="1735" spans="1:47" x14ac:dyDescent="0.3">
      <c r="A1735" t="s">
        <v>84</v>
      </c>
      <c r="B1735" s="164" t="s">
        <v>4726</v>
      </c>
      <c r="C1735" t="s">
        <v>4565</v>
      </c>
      <c r="D1735" t="s">
        <v>1152</v>
      </c>
      <c r="E1735" t="s">
        <v>90</v>
      </c>
      <c r="F1735" t="s">
        <v>4063</v>
      </c>
      <c r="H1735" t="s">
        <v>3623</v>
      </c>
      <c r="L1735" t="s">
        <v>91</v>
      </c>
      <c r="O1735" t="s">
        <v>135</v>
      </c>
      <c r="P1735" s="33">
        <v>46253.425000000003</v>
      </c>
      <c r="Q1735" s="33">
        <v>46293</v>
      </c>
      <c r="R1735" s="33">
        <v>46293</v>
      </c>
      <c r="AH1735" s="55" t="str">
        <f t="shared" si="388"/>
        <v/>
      </c>
      <c r="AI1735" s="55" t="str">
        <f t="shared" si="389"/>
        <v>FALSO</v>
      </c>
      <c r="AJ1735" s="55">
        <f t="shared" si="390"/>
        <v>0</v>
      </c>
      <c r="AK1735" s="93" t="str">
        <f t="shared" si="391"/>
        <v/>
      </c>
      <c r="AL1735" s="96" t="str">
        <f t="shared" si="392"/>
        <v/>
      </c>
      <c r="AM1735" s="93" t="str">
        <f t="shared" si="393"/>
        <v/>
      </c>
      <c r="AN1735" s="96" t="str">
        <f t="shared" si="394"/>
        <v/>
      </c>
      <c r="AO1735" s="93" t="str">
        <f t="shared" si="395"/>
        <v/>
      </c>
      <c r="AP1735" s="96" t="str">
        <f t="shared" si="396"/>
        <v/>
      </c>
      <c r="AQ1735" s="93" t="str">
        <f t="shared" si="397"/>
        <v/>
      </c>
      <c r="AR1735" s="96" t="str">
        <f t="shared" si="398"/>
        <v/>
      </c>
      <c r="AS1735" s="93" t="str">
        <f t="shared" si="399"/>
        <v/>
      </c>
      <c r="AT1735" s="96" t="str">
        <f t="shared" si="400"/>
        <v/>
      </c>
      <c r="AU1735" s="93" t="str">
        <f t="shared" si="401"/>
        <v/>
      </c>
    </row>
    <row r="1736" spans="1:47" x14ac:dyDescent="0.3">
      <c r="A1736" t="s">
        <v>84</v>
      </c>
      <c r="B1736" s="164" t="s">
        <v>4727</v>
      </c>
      <c r="C1736" t="s">
        <v>4568</v>
      </c>
      <c r="D1736" t="s">
        <v>1152</v>
      </c>
      <c r="E1736" t="s">
        <v>90</v>
      </c>
      <c r="F1736" t="s">
        <v>4063</v>
      </c>
      <c r="H1736" t="s">
        <v>4728</v>
      </c>
      <c r="L1736" t="s">
        <v>91</v>
      </c>
      <c r="O1736" t="s">
        <v>94</v>
      </c>
      <c r="P1736" s="33">
        <v>46253.408333333333</v>
      </c>
      <c r="Q1736" s="33">
        <v>46251</v>
      </c>
      <c r="R1736" s="33">
        <v>46258</v>
      </c>
      <c r="S1736" s="33">
        <v>46258</v>
      </c>
      <c r="AH1736" s="55" t="str">
        <f t="shared" si="388"/>
        <v/>
      </c>
      <c r="AI1736" s="55" t="str">
        <f t="shared" si="389"/>
        <v>FALSO</v>
      </c>
      <c r="AJ1736" s="55">
        <f t="shared" si="390"/>
        <v>0</v>
      </c>
      <c r="AK1736" s="93" t="str">
        <f t="shared" si="391"/>
        <v/>
      </c>
      <c r="AL1736" s="96" t="str">
        <f t="shared" si="392"/>
        <v/>
      </c>
      <c r="AM1736" s="93" t="str">
        <f t="shared" si="393"/>
        <v/>
      </c>
      <c r="AN1736" s="96" t="str">
        <f t="shared" si="394"/>
        <v/>
      </c>
      <c r="AO1736" s="93" t="str">
        <f t="shared" si="395"/>
        <v/>
      </c>
      <c r="AP1736" s="96" t="str">
        <f t="shared" si="396"/>
        <v/>
      </c>
      <c r="AQ1736" s="93" t="str">
        <f t="shared" si="397"/>
        <v/>
      </c>
      <c r="AR1736" s="96" t="str">
        <f t="shared" si="398"/>
        <v/>
      </c>
      <c r="AS1736" s="93" t="str">
        <f t="shared" si="399"/>
        <v/>
      </c>
      <c r="AT1736" s="96" t="str">
        <f t="shared" si="400"/>
        <v/>
      </c>
      <c r="AU1736" s="93" t="str">
        <f t="shared" si="401"/>
        <v/>
      </c>
    </row>
    <row r="1737" spans="1:47" x14ac:dyDescent="0.3">
      <c r="A1737" t="s">
        <v>84</v>
      </c>
      <c r="B1737" s="164" t="s">
        <v>4729</v>
      </c>
      <c r="C1737" t="s">
        <v>4565</v>
      </c>
      <c r="D1737" t="s">
        <v>1152</v>
      </c>
      <c r="E1737" t="s">
        <v>90</v>
      </c>
      <c r="F1737" t="s">
        <v>4063</v>
      </c>
      <c r="H1737" t="s">
        <v>4730</v>
      </c>
      <c r="L1737" t="s">
        <v>91</v>
      </c>
      <c r="O1737" t="s">
        <v>135</v>
      </c>
      <c r="P1737" s="33">
        <v>46253.370138888888</v>
      </c>
      <c r="Q1737" s="33">
        <v>46293</v>
      </c>
      <c r="R1737" s="33">
        <v>46293</v>
      </c>
      <c r="AH1737" s="55" t="str">
        <f t="shared" si="388"/>
        <v/>
      </c>
      <c r="AI1737" s="55" t="str">
        <f t="shared" si="389"/>
        <v>FALSO</v>
      </c>
      <c r="AJ1737" s="55">
        <f t="shared" si="390"/>
        <v>0</v>
      </c>
      <c r="AK1737" s="93" t="str">
        <f t="shared" si="391"/>
        <v/>
      </c>
      <c r="AL1737" s="96" t="str">
        <f t="shared" si="392"/>
        <v/>
      </c>
      <c r="AM1737" s="93" t="str">
        <f t="shared" si="393"/>
        <v/>
      </c>
      <c r="AN1737" s="96" t="str">
        <f t="shared" si="394"/>
        <v/>
      </c>
      <c r="AO1737" s="93" t="str">
        <f t="shared" si="395"/>
        <v/>
      </c>
      <c r="AP1737" s="96" t="str">
        <f t="shared" si="396"/>
        <v/>
      </c>
      <c r="AQ1737" s="93" t="str">
        <f t="shared" si="397"/>
        <v/>
      </c>
      <c r="AR1737" s="96" t="str">
        <f t="shared" si="398"/>
        <v/>
      </c>
      <c r="AS1737" s="93" t="str">
        <f t="shared" si="399"/>
        <v/>
      </c>
      <c r="AT1737" s="96" t="str">
        <f t="shared" si="400"/>
        <v/>
      </c>
      <c r="AU1737" s="93" t="str">
        <f t="shared" si="401"/>
        <v/>
      </c>
    </row>
    <row r="1738" spans="1:47" x14ac:dyDescent="0.3">
      <c r="A1738" t="s">
        <v>84</v>
      </c>
      <c r="B1738" s="164" t="s">
        <v>4731</v>
      </c>
      <c r="C1738" t="s">
        <v>4602</v>
      </c>
      <c r="D1738" t="s">
        <v>1152</v>
      </c>
      <c r="E1738" t="s">
        <v>90</v>
      </c>
      <c r="F1738" t="s">
        <v>4063</v>
      </c>
      <c r="H1738" t="s">
        <v>4732</v>
      </c>
      <c r="L1738" t="s">
        <v>91</v>
      </c>
      <c r="O1738" t="s">
        <v>94</v>
      </c>
      <c r="P1738" s="33">
        <v>46252.775694444441</v>
      </c>
      <c r="Q1738" s="33">
        <v>46251</v>
      </c>
      <c r="R1738" s="33">
        <v>46258</v>
      </c>
      <c r="S1738" s="33">
        <v>46258</v>
      </c>
      <c r="AH1738" s="55" t="str">
        <f t="shared" si="388"/>
        <v/>
      </c>
      <c r="AI1738" s="55" t="str">
        <f t="shared" si="389"/>
        <v>FALSO</v>
      </c>
      <c r="AJ1738" s="55">
        <f t="shared" si="390"/>
        <v>0</v>
      </c>
      <c r="AK1738" s="93" t="str">
        <f t="shared" si="391"/>
        <v/>
      </c>
      <c r="AL1738" s="96" t="str">
        <f t="shared" si="392"/>
        <v/>
      </c>
      <c r="AM1738" s="93" t="str">
        <f t="shared" si="393"/>
        <v/>
      </c>
      <c r="AN1738" s="96" t="str">
        <f t="shared" si="394"/>
        <v/>
      </c>
      <c r="AO1738" s="93" t="str">
        <f t="shared" si="395"/>
        <v/>
      </c>
      <c r="AP1738" s="96" t="str">
        <f t="shared" si="396"/>
        <v/>
      </c>
      <c r="AQ1738" s="93" t="str">
        <f t="shared" si="397"/>
        <v/>
      </c>
      <c r="AR1738" s="96" t="str">
        <f t="shared" si="398"/>
        <v/>
      </c>
      <c r="AS1738" s="93" t="str">
        <f t="shared" si="399"/>
        <v/>
      </c>
      <c r="AT1738" s="96" t="str">
        <f t="shared" si="400"/>
        <v/>
      </c>
      <c r="AU1738" s="93" t="str">
        <f t="shared" si="401"/>
        <v/>
      </c>
    </row>
    <row r="1739" spans="1:47" x14ac:dyDescent="0.3">
      <c r="A1739" t="s">
        <v>84</v>
      </c>
      <c r="B1739" s="164" t="s">
        <v>4733</v>
      </c>
      <c r="C1739" t="s">
        <v>4565</v>
      </c>
      <c r="D1739" t="s">
        <v>1152</v>
      </c>
      <c r="E1739" t="s">
        <v>90</v>
      </c>
      <c r="F1739" t="s">
        <v>4063</v>
      </c>
      <c r="H1739" t="s">
        <v>4734</v>
      </c>
      <c r="L1739" t="s">
        <v>91</v>
      </c>
      <c r="O1739" t="s">
        <v>135</v>
      </c>
      <c r="P1739" s="33">
        <v>46252.706250000003</v>
      </c>
      <c r="Q1739" s="33">
        <v>46293</v>
      </c>
      <c r="R1739" s="33">
        <v>46293</v>
      </c>
      <c r="AH1739" s="55" t="str">
        <f t="shared" si="388"/>
        <v/>
      </c>
      <c r="AI1739" s="55" t="str">
        <f t="shared" si="389"/>
        <v>FALSO</v>
      </c>
      <c r="AJ1739" s="55">
        <f t="shared" si="390"/>
        <v>0</v>
      </c>
      <c r="AK1739" s="93" t="str">
        <f t="shared" si="391"/>
        <v/>
      </c>
      <c r="AL1739" s="96" t="str">
        <f t="shared" si="392"/>
        <v/>
      </c>
      <c r="AM1739" s="93" t="str">
        <f t="shared" si="393"/>
        <v/>
      </c>
      <c r="AN1739" s="96" t="str">
        <f t="shared" si="394"/>
        <v/>
      </c>
      <c r="AO1739" s="93" t="str">
        <f t="shared" si="395"/>
        <v/>
      </c>
      <c r="AP1739" s="96" t="str">
        <f t="shared" si="396"/>
        <v/>
      </c>
      <c r="AQ1739" s="93" t="str">
        <f t="shared" si="397"/>
        <v/>
      </c>
      <c r="AR1739" s="96" t="str">
        <f t="shared" si="398"/>
        <v/>
      </c>
      <c r="AS1739" s="93" t="str">
        <f t="shared" si="399"/>
        <v/>
      </c>
      <c r="AT1739" s="96" t="str">
        <f t="shared" si="400"/>
        <v/>
      </c>
      <c r="AU1739" s="93" t="str">
        <f t="shared" si="401"/>
        <v/>
      </c>
    </row>
    <row r="1740" spans="1:47" x14ac:dyDescent="0.3">
      <c r="A1740" t="s">
        <v>84</v>
      </c>
      <c r="B1740" s="164" t="s">
        <v>4735</v>
      </c>
      <c r="C1740" t="s">
        <v>4574</v>
      </c>
      <c r="D1740" t="s">
        <v>1152</v>
      </c>
      <c r="E1740" t="s">
        <v>90</v>
      </c>
      <c r="F1740" t="s">
        <v>4063</v>
      </c>
      <c r="H1740" t="s">
        <v>4736</v>
      </c>
      <c r="L1740" t="s">
        <v>91</v>
      </c>
      <c r="O1740" t="s">
        <v>94</v>
      </c>
      <c r="P1740" s="33">
        <v>46252.69027777778</v>
      </c>
      <c r="Q1740" s="33">
        <v>46251</v>
      </c>
      <c r="R1740" s="33">
        <v>46274</v>
      </c>
      <c r="S1740" s="33">
        <v>46274</v>
      </c>
      <c r="AH1740" s="55" t="str">
        <f t="shared" si="388"/>
        <v/>
      </c>
      <c r="AI1740" s="55" t="str">
        <f t="shared" si="389"/>
        <v>FALSO</v>
      </c>
      <c r="AJ1740" s="55">
        <f t="shared" si="390"/>
        <v>0</v>
      </c>
      <c r="AK1740" s="93" t="str">
        <f t="shared" si="391"/>
        <v/>
      </c>
      <c r="AL1740" s="96" t="str">
        <f t="shared" si="392"/>
        <v/>
      </c>
      <c r="AM1740" s="93" t="str">
        <f t="shared" si="393"/>
        <v/>
      </c>
      <c r="AN1740" s="96" t="str">
        <f t="shared" si="394"/>
        <v/>
      </c>
      <c r="AO1740" s="93" t="str">
        <f t="shared" si="395"/>
        <v/>
      </c>
      <c r="AP1740" s="96" t="str">
        <f t="shared" si="396"/>
        <v/>
      </c>
      <c r="AQ1740" s="93" t="str">
        <f t="shared" si="397"/>
        <v/>
      </c>
      <c r="AR1740" s="96" t="str">
        <f t="shared" si="398"/>
        <v/>
      </c>
      <c r="AS1740" s="93" t="str">
        <f t="shared" si="399"/>
        <v/>
      </c>
      <c r="AT1740" s="96" t="str">
        <f t="shared" si="400"/>
        <v/>
      </c>
      <c r="AU1740" s="93" t="str">
        <f t="shared" si="401"/>
        <v/>
      </c>
    </row>
    <row r="1741" spans="1:47" x14ac:dyDescent="0.3">
      <c r="A1741" t="s">
        <v>84</v>
      </c>
      <c r="B1741" s="164" t="s">
        <v>4737</v>
      </c>
      <c r="C1741" t="s">
        <v>4568</v>
      </c>
      <c r="D1741" t="s">
        <v>1152</v>
      </c>
      <c r="E1741" t="s">
        <v>90</v>
      </c>
      <c r="F1741" t="s">
        <v>4063</v>
      </c>
      <c r="H1741" t="s">
        <v>4738</v>
      </c>
      <c r="J1741">
        <v>18000</v>
      </c>
      <c r="L1741" t="s">
        <v>91</v>
      </c>
      <c r="O1741" t="s">
        <v>94</v>
      </c>
      <c r="P1741" s="33">
        <v>46252.638194444444</v>
      </c>
      <c r="Q1741" s="33">
        <v>46251</v>
      </c>
      <c r="R1741" s="33">
        <v>46261</v>
      </c>
      <c r="S1741" s="33">
        <v>46261</v>
      </c>
      <c r="AH1741" s="55">
        <f t="shared" si="388"/>
        <v>5</v>
      </c>
      <c r="AI1741" s="55" t="str">
        <f t="shared" si="389"/>
        <v>FALSO</v>
      </c>
      <c r="AJ1741" s="55">
        <f t="shared" si="390"/>
        <v>0</v>
      </c>
      <c r="AK1741" s="93" t="str">
        <f t="shared" si="391"/>
        <v/>
      </c>
      <c r="AL1741" s="96" t="str">
        <f t="shared" si="392"/>
        <v/>
      </c>
      <c r="AM1741" s="93" t="str">
        <f t="shared" si="393"/>
        <v/>
      </c>
      <c r="AN1741" s="96" t="str">
        <f t="shared" si="394"/>
        <v/>
      </c>
      <c r="AO1741" s="93" t="str">
        <f t="shared" si="395"/>
        <v/>
      </c>
      <c r="AP1741" s="96" t="str">
        <f t="shared" si="396"/>
        <v/>
      </c>
      <c r="AQ1741" s="93" t="str">
        <f t="shared" si="397"/>
        <v/>
      </c>
      <c r="AR1741" s="96" t="str">
        <f t="shared" si="398"/>
        <v/>
      </c>
      <c r="AS1741" s="93" t="str">
        <f t="shared" si="399"/>
        <v/>
      </c>
      <c r="AT1741" s="96" t="str">
        <f t="shared" si="400"/>
        <v/>
      </c>
      <c r="AU1741" s="93" t="str">
        <f t="shared" si="401"/>
        <v/>
      </c>
    </row>
    <row r="1742" spans="1:47" x14ac:dyDescent="0.3">
      <c r="A1742" t="s">
        <v>84</v>
      </c>
      <c r="B1742" s="164" t="s">
        <v>4739</v>
      </c>
      <c r="C1742" t="s">
        <v>4565</v>
      </c>
      <c r="D1742" t="s">
        <v>1152</v>
      </c>
      <c r="E1742" t="s">
        <v>85</v>
      </c>
      <c r="F1742" t="s">
        <v>4050</v>
      </c>
      <c r="H1742" t="s">
        <v>4740</v>
      </c>
      <c r="L1742" t="s">
        <v>87</v>
      </c>
      <c r="P1742" s="33">
        <v>46252.609027777777</v>
      </c>
      <c r="Q1742" s="33">
        <v>46293</v>
      </c>
      <c r="AH1742" s="55" t="str">
        <f t="shared" si="388"/>
        <v/>
      </c>
      <c r="AI1742" s="55" t="str">
        <f t="shared" si="389"/>
        <v>FALSO</v>
      </c>
      <c r="AJ1742" s="55">
        <f t="shared" si="390"/>
        <v>0</v>
      </c>
      <c r="AK1742" s="93" t="str">
        <f t="shared" si="391"/>
        <v/>
      </c>
      <c r="AL1742" s="96" t="str">
        <f t="shared" si="392"/>
        <v/>
      </c>
      <c r="AM1742" s="93" t="str">
        <f t="shared" si="393"/>
        <v/>
      </c>
      <c r="AN1742" s="96" t="str">
        <f t="shared" si="394"/>
        <v/>
      </c>
      <c r="AO1742" s="93" t="str">
        <f t="shared" si="395"/>
        <v/>
      </c>
      <c r="AP1742" s="96" t="str">
        <f t="shared" si="396"/>
        <v/>
      </c>
      <c r="AQ1742" s="93" t="str">
        <f t="shared" si="397"/>
        <v/>
      </c>
      <c r="AR1742" s="96" t="str">
        <f t="shared" si="398"/>
        <v/>
      </c>
      <c r="AS1742" s="93" t="str">
        <f t="shared" si="399"/>
        <v/>
      </c>
      <c r="AT1742" s="96" t="str">
        <f t="shared" si="400"/>
        <v/>
      </c>
      <c r="AU1742" s="93" t="str">
        <f t="shared" si="401"/>
        <v/>
      </c>
    </row>
    <row r="1743" spans="1:47" x14ac:dyDescent="0.3">
      <c r="A1743" t="s">
        <v>84</v>
      </c>
      <c r="B1743" s="164" t="s">
        <v>4741</v>
      </c>
      <c r="C1743" t="s">
        <v>4568</v>
      </c>
      <c r="D1743" t="s">
        <v>1152</v>
      </c>
      <c r="E1743" t="s">
        <v>90</v>
      </c>
      <c r="F1743" t="s">
        <v>4063</v>
      </c>
      <c r="H1743" t="s">
        <v>4742</v>
      </c>
      <c r="L1743" t="s">
        <v>91</v>
      </c>
      <c r="O1743" t="s">
        <v>94</v>
      </c>
      <c r="P1743" s="33">
        <v>46252.606944444444</v>
      </c>
      <c r="Q1743" s="33">
        <v>46251</v>
      </c>
      <c r="R1743" s="33">
        <v>46259</v>
      </c>
      <c r="S1743" s="33">
        <v>46259</v>
      </c>
      <c r="AH1743" s="55" t="str">
        <f t="shared" si="388"/>
        <v/>
      </c>
      <c r="AI1743" s="55" t="str">
        <f t="shared" si="389"/>
        <v>FALSO</v>
      </c>
      <c r="AJ1743" s="55">
        <f t="shared" si="390"/>
        <v>0</v>
      </c>
      <c r="AK1743" s="93" t="str">
        <f t="shared" si="391"/>
        <v/>
      </c>
      <c r="AL1743" s="96" t="str">
        <f t="shared" si="392"/>
        <v/>
      </c>
      <c r="AM1743" s="93" t="str">
        <f t="shared" si="393"/>
        <v/>
      </c>
      <c r="AN1743" s="96" t="str">
        <f t="shared" si="394"/>
        <v/>
      </c>
      <c r="AO1743" s="93" t="str">
        <f t="shared" si="395"/>
        <v/>
      </c>
      <c r="AP1743" s="96" t="str">
        <f t="shared" si="396"/>
        <v/>
      </c>
      <c r="AQ1743" s="93" t="str">
        <f t="shared" si="397"/>
        <v/>
      </c>
      <c r="AR1743" s="96" t="str">
        <f t="shared" si="398"/>
        <v/>
      </c>
      <c r="AS1743" s="93" t="str">
        <f t="shared" si="399"/>
        <v/>
      </c>
      <c r="AT1743" s="96" t="str">
        <f t="shared" si="400"/>
        <v/>
      </c>
      <c r="AU1743" s="93" t="str">
        <f t="shared" si="401"/>
        <v/>
      </c>
    </row>
    <row r="1744" spans="1:47" x14ac:dyDescent="0.3">
      <c r="A1744" t="s">
        <v>84</v>
      </c>
      <c r="B1744" s="164" t="s">
        <v>4743</v>
      </c>
      <c r="C1744" t="s">
        <v>4568</v>
      </c>
      <c r="D1744" t="s">
        <v>1152</v>
      </c>
      <c r="E1744" t="s">
        <v>90</v>
      </c>
      <c r="F1744" t="s">
        <v>4063</v>
      </c>
      <c r="H1744" t="s">
        <v>4744</v>
      </c>
      <c r="L1744" t="s">
        <v>91</v>
      </c>
      <c r="O1744" t="s">
        <v>94</v>
      </c>
      <c r="P1744" s="33">
        <v>46252.604166666664</v>
      </c>
      <c r="Q1744" s="33">
        <v>46251</v>
      </c>
      <c r="R1744" s="33">
        <v>46259</v>
      </c>
      <c r="S1744" s="33">
        <v>46259</v>
      </c>
      <c r="AH1744" s="55" t="str">
        <f t="shared" si="388"/>
        <v/>
      </c>
      <c r="AI1744" s="55" t="str">
        <f t="shared" si="389"/>
        <v>FALSO</v>
      </c>
      <c r="AJ1744" s="55">
        <f t="shared" si="390"/>
        <v>0</v>
      </c>
      <c r="AK1744" s="93" t="str">
        <f t="shared" si="391"/>
        <v/>
      </c>
      <c r="AL1744" s="96" t="str">
        <f t="shared" si="392"/>
        <v/>
      </c>
      <c r="AM1744" s="93" t="str">
        <f t="shared" si="393"/>
        <v/>
      </c>
      <c r="AN1744" s="96" t="str">
        <f t="shared" si="394"/>
        <v/>
      </c>
      <c r="AO1744" s="93" t="str">
        <f t="shared" si="395"/>
        <v/>
      </c>
      <c r="AP1744" s="96" t="str">
        <f t="shared" si="396"/>
        <v/>
      </c>
      <c r="AQ1744" s="93" t="str">
        <f t="shared" si="397"/>
        <v/>
      </c>
      <c r="AR1744" s="96" t="str">
        <f t="shared" si="398"/>
        <v/>
      </c>
      <c r="AS1744" s="93" t="str">
        <f t="shared" si="399"/>
        <v/>
      </c>
      <c r="AT1744" s="96" t="str">
        <f t="shared" si="400"/>
        <v/>
      </c>
      <c r="AU1744" s="93" t="str">
        <f t="shared" si="401"/>
        <v/>
      </c>
    </row>
    <row r="1745" spans="1:47" x14ac:dyDescent="0.3">
      <c r="A1745" t="s">
        <v>84</v>
      </c>
      <c r="B1745" s="164" t="s">
        <v>4745</v>
      </c>
      <c r="C1745" t="s">
        <v>4568</v>
      </c>
      <c r="D1745" t="s">
        <v>1152</v>
      </c>
      <c r="E1745" t="s">
        <v>90</v>
      </c>
      <c r="F1745" t="s">
        <v>4063</v>
      </c>
      <c r="H1745" t="s">
        <v>4746</v>
      </c>
      <c r="L1745" t="s">
        <v>91</v>
      </c>
      <c r="O1745" t="s">
        <v>94</v>
      </c>
      <c r="P1745" s="33">
        <v>46252.601388888892</v>
      </c>
      <c r="Q1745" s="33">
        <v>46251</v>
      </c>
      <c r="R1745" s="33">
        <v>46259</v>
      </c>
      <c r="S1745" s="33">
        <v>46259</v>
      </c>
      <c r="AH1745" s="55" t="str">
        <f t="shared" si="388"/>
        <v/>
      </c>
      <c r="AI1745" s="55" t="str">
        <f t="shared" si="389"/>
        <v>FALSO</v>
      </c>
      <c r="AJ1745" s="55">
        <f t="shared" si="390"/>
        <v>0</v>
      </c>
      <c r="AK1745" s="93" t="str">
        <f t="shared" si="391"/>
        <v/>
      </c>
      <c r="AL1745" s="96" t="str">
        <f t="shared" si="392"/>
        <v/>
      </c>
      <c r="AM1745" s="93" t="str">
        <f t="shared" si="393"/>
        <v/>
      </c>
      <c r="AN1745" s="96" t="str">
        <f t="shared" si="394"/>
        <v/>
      </c>
      <c r="AO1745" s="93" t="str">
        <f t="shared" si="395"/>
        <v/>
      </c>
      <c r="AP1745" s="96" t="str">
        <f t="shared" si="396"/>
        <v/>
      </c>
      <c r="AQ1745" s="93" t="str">
        <f t="shared" si="397"/>
        <v/>
      </c>
      <c r="AR1745" s="96" t="str">
        <f t="shared" si="398"/>
        <v/>
      </c>
      <c r="AS1745" s="93" t="str">
        <f t="shared" si="399"/>
        <v/>
      </c>
      <c r="AT1745" s="96" t="str">
        <f t="shared" si="400"/>
        <v/>
      </c>
      <c r="AU1745" s="93" t="str">
        <f t="shared" si="401"/>
        <v/>
      </c>
    </row>
    <row r="1746" spans="1:47" x14ac:dyDescent="0.3">
      <c r="A1746" t="s">
        <v>84</v>
      </c>
      <c r="B1746" s="164" t="s">
        <v>4747</v>
      </c>
      <c r="C1746" t="s">
        <v>4574</v>
      </c>
      <c r="D1746" t="s">
        <v>1152</v>
      </c>
      <c r="E1746" t="s">
        <v>90</v>
      </c>
      <c r="F1746" t="s">
        <v>4063</v>
      </c>
      <c r="H1746" t="s">
        <v>4748</v>
      </c>
      <c r="L1746" t="s">
        <v>91</v>
      </c>
      <c r="O1746" t="s">
        <v>94</v>
      </c>
      <c r="P1746" s="33">
        <v>46252.5</v>
      </c>
      <c r="Q1746" s="33">
        <v>46251</v>
      </c>
      <c r="R1746" s="33">
        <v>46274</v>
      </c>
      <c r="S1746" s="33">
        <v>46274</v>
      </c>
      <c r="AH1746" s="55" t="str">
        <f t="shared" si="388"/>
        <v/>
      </c>
      <c r="AI1746" s="55" t="str">
        <f t="shared" si="389"/>
        <v>FALSO</v>
      </c>
      <c r="AJ1746" s="55">
        <f t="shared" si="390"/>
        <v>0</v>
      </c>
      <c r="AK1746" s="93" t="str">
        <f t="shared" si="391"/>
        <v/>
      </c>
      <c r="AL1746" s="96" t="str">
        <f t="shared" si="392"/>
        <v/>
      </c>
      <c r="AM1746" s="93" t="str">
        <f t="shared" si="393"/>
        <v/>
      </c>
      <c r="AN1746" s="96" t="str">
        <f t="shared" si="394"/>
        <v/>
      </c>
      <c r="AO1746" s="93" t="str">
        <f t="shared" si="395"/>
        <v/>
      </c>
      <c r="AP1746" s="96" t="str">
        <f t="shared" si="396"/>
        <v/>
      </c>
      <c r="AQ1746" s="93" t="str">
        <f t="shared" si="397"/>
        <v/>
      </c>
      <c r="AR1746" s="96" t="str">
        <f t="shared" si="398"/>
        <v/>
      </c>
      <c r="AS1746" s="93" t="str">
        <f t="shared" si="399"/>
        <v/>
      </c>
      <c r="AT1746" s="96" t="str">
        <f t="shared" si="400"/>
        <v/>
      </c>
      <c r="AU1746" s="93" t="str">
        <f t="shared" si="401"/>
        <v/>
      </c>
    </row>
    <row r="1747" spans="1:47" x14ac:dyDescent="0.3">
      <c r="A1747" t="s">
        <v>84</v>
      </c>
      <c r="B1747" s="164" t="s">
        <v>4749</v>
      </c>
      <c r="C1747" t="s">
        <v>4568</v>
      </c>
      <c r="D1747" t="s">
        <v>1152</v>
      </c>
      <c r="E1747" t="s">
        <v>90</v>
      </c>
      <c r="F1747" t="s">
        <v>4063</v>
      </c>
      <c r="H1747" t="s">
        <v>3589</v>
      </c>
      <c r="L1747" t="s">
        <v>91</v>
      </c>
      <c r="O1747" t="s">
        <v>135</v>
      </c>
      <c r="P1747" s="33">
        <v>46252.499305555553</v>
      </c>
      <c r="Q1747" s="33">
        <v>46251</v>
      </c>
      <c r="R1747" s="33">
        <v>46267</v>
      </c>
      <c r="AH1747" s="55" t="str">
        <f t="shared" si="388"/>
        <v/>
      </c>
      <c r="AI1747" s="55" t="str">
        <f t="shared" si="389"/>
        <v>FALSO</v>
      </c>
      <c r="AJ1747" s="55">
        <f t="shared" si="390"/>
        <v>0</v>
      </c>
      <c r="AK1747" s="93" t="str">
        <f t="shared" si="391"/>
        <v/>
      </c>
      <c r="AL1747" s="96" t="str">
        <f t="shared" si="392"/>
        <v/>
      </c>
      <c r="AM1747" s="93" t="str">
        <f t="shared" si="393"/>
        <v/>
      </c>
      <c r="AN1747" s="96" t="str">
        <f t="shared" si="394"/>
        <v/>
      </c>
      <c r="AO1747" s="93" t="str">
        <f t="shared" si="395"/>
        <v/>
      </c>
      <c r="AP1747" s="96" t="str">
        <f t="shared" si="396"/>
        <v/>
      </c>
      <c r="AQ1747" s="93" t="str">
        <f t="shared" si="397"/>
        <v/>
      </c>
      <c r="AR1747" s="96" t="str">
        <f t="shared" si="398"/>
        <v/>
      </c>
      <c r="AS1747" s="93" t="str">
        <f t="shared" si="399"/>
        <v/>
      </c>
      <c r="AT1747" s="96" t="str">
        <f t="shared" si="400"/>
        <v/>
      </c>
      <c r="AU1747" s="93" t="str">
        <f t="shared" si="401"/>
        <v/>
      </c>
    </row>
    <row r="1748" spans="1:47" x14ac:dyDescent="0.3">
      <c r="A1748" t="s">
        <v>84</v>
      </c>
      <c r="B1748" s="164" t="s">
        <v>4750</v>
      </c>
      <c r="C1748" t="s">
        <v>4568</v>
      </c>
      <c r="D1748" t="s">
        <v>1152</v>
      </c>
      <c r="E1748" t="s">
        <v>90</v>
      </c>
      <c r="F1748" t="s">
        <v>4063</v>
      </c>
      <c r="H1748" t="s">
        <v>4751</v>
      </c>
      <c r="J1748">
        <v>18000</v>
      </c>
      <c r="L1748" t="s">
        <v>91</v>
      </c>
      <c r="O1748" t="s">
        <v>94</v>
      </c>
      <c r="P1748" s="33">
        <v>46252.497916666667</v>
      </c>
      <c r="Q1748" s="33">
        <v>46251</v>
      </c>
      <c r="R1748" s="33">
        <v>46259</v>
      </c>
      <c r="S1748" s="33">
        <v>46259</v>
      </c>
      <c r="AH1748" s="55">
        <f t="shared" si="388"/>
        <v>5</v>
      </c>
      <c r="AI1748" s="55" t="str">
        <f t="shared" si="389"/>
        <v>FALSO</v>
      </c>
      <c r="AJ1748" s="55">
        <f t="shared" si="390"/>
        <v>0</v>
      </c>
      <c r="AK1748" s="93" t="str">
        <f t="shared" si="391"/>
        <v/>
      </c>
      <c r="AL1748" s="96" t="str">
        <f t="shared" si="392"/>
        <v/>
      </c>
      <c r="AM1748" s="93" t="str">
        <f t="shared" si="393"/>
        <v/>
      </c>
      <c r="AN1748" s="96" t="str">
        <f t="shared" si="394"/>
        <v/>
      </c>
      <c r="AO1748" s="93" t="str">
        <f t="shared" si="395"/>
        <v/>
      </c>
      <c r="AP1748" s="96" t="str">
        <f t="shared" si="396"/>
        <v/>
      </c>
      <c r="AQ1748" s="93" t="str">
        <f t="shared" si="397"/>
        <v/>
      </c>
      <c r="AR1748" s="96" t="str">
        <f t="shared" si="398"/>
        <v/>
      </c>
      <c r="AS1748" s="93" t="str">
        <f t="shared" si="399"/>
        <v/>
      </c>
      <c r="AT1748" s="96" t="str">
        <f t="shared" si="400"/>
        <v/>
      </c>
      <c r="AU1748" s="93" t="str">
        <f t="shared" si="401"/>
        <v/>
      </c>
    </row>
    <row r="1749" spans="1:47" x14ac:dyDescent="0.3">
      <c r="A1749" t="s">
        <v>84</v>
      </c>
      <c r="B1749" s="164" t="s">
        <v>4752</v>
      </c>
      <c r="C1749" t="s">
        <v>4602</v>
      </c>
      <c r="D1749" t="s">
        <v>1152</v>
      </c>
      <c r="E1749" t="s">
        <v>90</v>
      </c>
      <c r="F1749" t="s">
        <v>4063</v>
      </c>
      <c r="H1749" t="s">
        <v>2816</v>
      </c>
      <c r="L1749" t="s">
        <v>91</v>
      </c>
      <c r="O1749" t="s">
        <v>135</v>
      </c>
      <c r="P1749" s="33">
        <v>46252.486111111109</v>
      </c>
      <c r="Q1749" s="33">
        <v>46251</v>
      </c>
      <c r="R1749" s="33">
        <v>46262</v>
      </c>
      <c r="AH1749" s="55" t="str">
        <f t="shared" si="388"/>
        <v/>
      </c>
      <c r="AI1749" s="55" t="str">
        <f t="shared" si="389"/>
        <v>FALSO</v>
      </c>
      <c r="AJ1749" s="55">
        <f t="shared" si="390"/>
        <v>0</v>
      </c>
      <c r="AK1749" s="93" t="str">
        <f t="shared" si="391"/>
        <v/>
      </c>
      <c r="AL1749" s="96" t="str">
        <f t="shared" si="392"/>
        <v/>
      </c>
      <c r="AM1749" s="93" t="str">
        <f t="shared" si="393"/>
        <v/>
      </c>
      <c r="AN1749" s="96" t="str">
        <f t="shared" si="394"/>
        <v/>
      </c>
      <c r="AO1749" s="93" t="str">
        <f t="shared" si="395"/>
        <v/>
      </c>
      <c r="AP1749" s="96" t="str">
        <f t="shared" si="396"/>
        <v/>
      </c>
      <c r="AQ1749" s="93" t="str">
        <f t="shared" si="397"/>
        <v/>
      </c>
      <c r="AR1749" s="96" t="str">
        <f t="shared" si="398"/>
        <v/>
      </c>
      <c r="AS1749" s="93" t="str">
        <f t="shared" si="399"/>
        <v/>
      </c>
      <c r="AT1749" s="96" t="str">
        <f t="shared" si="400"/>
        <v/>
      </c>
      <c r="AU1749" s="93" t="str">
        <f t="shared" si="401"/>
        <v/>
      </c>
    </row>
    <row r="1750" spans="1:47" x14ac:dyDescent="0.3">
      <c r="A1750" t="s">
        <v>84</v>
      </c>
      <c r="B1750" s="164" t="s">
        <v>4753</v>
      </c>
      <c r="C1750" t="s">
        <v>4602</v>
      </c>
      <c r="D1750" t="s">
        <v>1152</v>
      </c>
      <c r="E1750" t="s">
        <v>90</v>
      </c>
      <c r="F1750" t="s">
        <v>4063</v>
      </c>
      <c r="H1750" t="s">
        <v>2605</v>
      </c>
      <c r="L1750" t="s">
        <v>91</v>
      </c>
      <c r="O1750" t="s">
        <v>135</v>
      </c>
      <c r="P1750" s="33">
        <v>46252.472222222219</v>
      </c>
      <c r="Q1750" s="33">
        <v>46251</v>
      </c>
      <c r="R1750" s="33">
        <v>46262</v>
      </c>
      <c r="AH1750" s="55" t="str">
        <f t="shared" si="388"/>
        <v/>
      </c>
      <c r="AI1750" s="55" t="str">
        <f t="shared" si="389"/>
        <v>FALSO</v>
      </c>
      <c r="AJ1750" s="55">
        <f t="shared" si="390"/>
        <v>0</v>
      </c>
      <c r="AK1750" s="93" t="str">
        <f t="shared" si="391"/>
        <v/>
      </c>
      <c r="AL1750" s="96" t="str">
        <f t="shared" si="392"/>
        <v/>
      </c>
      <c r="AM1750" s="93" t="str">
        <f t="shared" si="393"/>
        <v/>
      </c>
      <c r="AN1750" s="96" t="str">
        <f t="shared" si="394"/>
        <v/>
      </c>
      <c r="AO1750" s="93" t="str">
        <f t="shared" si="395"/>
        <v/>
      </c>
      <c r="AP1750" s="96" t="str">
        <f t="shared" si="396"/>
        <v/>
      </c>
      <c r="AQ1750" s="93" t="str">
        <f t="shared" si="397"/>
        <v/>
      </c>
      <c r="AR1750" s="96" t="str">
        <f t="shared" si="398"/>
        <v/>
      </c>
      <c r="AS1750" s="93" t="str">
        <f t="shared" si="399"/>
        <v/>
      </c>
      <c r="AT1750" s="96" t="str">
        <f t="shared" si="400"/>
        <v/>
      </c>
      <c r="AU1750" s="93" t="str">
        <f t="shared" si="401"/>
        <v/>
      </c>
    </row>
    <row r="1751" spans="1:47" x14ac:dyDescent="0.3">
      <c r="A1751" t="s">
        <v>84</v>
      </c>
      <c r="B1751" s="164" t="s">
        <v>4754</v>
      </c>
      <c r="C1751" t="s">
        <v>4602</v>
      </c>
      <c r="D1751" t="s">
        <v>1152</v>
      </c>
      <c r="E1751" t="s">
        <v>90</v>
      </c>
      <c r="F1751" t="s">
        <v>4063</v>
      </c>
      <c r="H1751" t="s">
        <v>1852</v>
      </c>
      <c r="L1751" t="s">
        <v>91</v>
      </c>
      <c r="O1751" t="s">
        <v>135</v>
      </c>
      <c r="P1751" s="33">
        <v>46252.446527777778</v>
      </c>
      <c r="Q1751" s="33">
        <v>46251</v>
      </c>
      <c r="R1751" s="33">
        <v>46259</v>
      </c>
      <c r="AH1751" s="55" t="str">
        <f t="shared" si="388"/>
        <v/>
      </c>
      <c r="AI1751" s="55" t="str">
        <f t="shared" si="389"/>
        <v>FALSO</v>
      </c>
      <c r="AJ1751" s="55">
        <f t="shared" si="390"/>
        <v>0</v>
      </c>
      <c r="AK1751" s="93" t="str">
        <f t="shared" si="391"/>
        <v/>
      </c>
      <c r="AL1751" s="96" t="str">
        <f t="shared" si="392"/>
        <v/>
      </c>
      <c r="AM1751" s="93" t="str">
        <f t="shared" si="393"/>
        <v/>
      </c>
      <c r="AN1751" s="96" t="str">
        <f t="shared" si="394"/>
        <v/>
      </c>
      <c r="AO1751" s="93" t="str">
        <f t="shared" si="395"/>
        <v/>
      </c>
      <c r="AP1751" s="96" t="str">
        <f t="shared" si="396"/>
        <v/>
      </c>
      <c r="AQ1751" s="93" t="str">
        <f t="shared" si="397"/>
        <v/>
      </c>
      <c r="AR1751" s="96" t="str">
        <f t="shared" si="398"/>
        <v/>
      </c>
      <c r="AS1751" s="93" t="str">
        <f t="shared" si="399"/>
        <v/>
      </c>
      <c r="AT1751" s="96" t="str">
        <f t="shared" si="400"/>
        <v/>
      </c>
      <c r="AU1751" s="93" t="str">
        <f t="shared" si="401"/>
        <v/>
      </c>
    </row>
    <row r="1752" spans="1:47" x14ac:dyDescent="0.3">
      <c r="A1752" t="s">
        <v>84</v>
      </c>
      <c r="B1752" s="164" t="s">
        <v>4755</v>
      </c>
      <c r="C1752" t="s">
        <v>4568</v>
      </c>
      <c r="D1752" t="s">
        <v>1152</v>
      </c>
      <c r="E1752" t="s">
        <v>90</v>
      </c>
      <c r="F1752" t="s">
        <v>4063</v>
      </c>
      <c r="H1752" t="s">
        <v>4756</v>
      </c>
      <c r="J1752">
        <v>21600</v>
      </c>
      <c r="L1752" t="s">
        <v>91</v>
      </c>
      <c r="O1752" t="s">
        <v>94</v>
      </c>
      <c r="P1752" s="33">
        <v>46252.409722222219</v>
      </c>
      <c r="Q1752" s="33">
        <v>46251</v>
      </c>
      <c r="R1752" s="33">
        <v>46262</v>
      </c>
      <c r="S1752" s="33">
        <v>46262</v>
      </c>
      <c r="AH1752" s="55">
        <f t="shared" si="388"/>
        <v>6</v>
      </c>
      <c r="AI1752" s="55" t="str">
        <f t="shared" si="389"/>
        <v>FALSO</v>
      </c>
      <c r="AJ1752" s="55">
        <f t="shared" si="390"/>
        <v>0</v>
      </c>
      <c r="AK1752" s="93" t="str">
        <f t="shared" si="391"/>
        <v/>
      </c>
      <c r="AL1752" s="96" t="str">
        <f t="shared" si="392"/>
        <v/>
      </c>
      <c r="AM1752" s="93" t="str">
        <f t="shared" si="393"/>
        <v/>
      </c>
      <c r="AN1752" s="96" t="str">
        <f t="shared" si="394"/>
        <v/>
      </c>
      <c r="AO1752" s="93" t="str">
        <f t="shared" si="395"/>
        <v/>
      </c>
      <c r="AP1752" s="96" t="str">
        <f t="shared" si="396"/>
        <v/>
      </c>
      <c r="AQ1752" s="93" t="str">
        <f t="shared" si="397"/>
        <v/>
      </c>
      <c r="AR1752" s="96" t="str">
        <f t="shared" si="398"/>
        <v/>
      </c>
      <c r="AS1752" s="93" t="str">
        <f t="shared" si="399"/>
        <v/>
      </c>
      <c r="AT1752" s="96" t="str">
        <f t="shared" si="400"/>
        <v/>
      </c>
      <c r="AU1752" s="93" t="str">
        <f t="shared" si="401"/>
        <v/>
      </c>
    </row>
    <row r="1753" spans="1:47" x14ac:dyDescent="0.3">
      <c r="A1753" t="s">
        <v>84</v>
      </c>
      <c r="B1753" s="164" t="s">
        <v>4757</v>
      </c>
      <c r="C1753" t="s">
        <v>4602</v>
      </c>
      <c r="D1753" t="s">
        <v>1152</v>
      </c>
      <c r="E1753" t="s">
        <v>90</v>
      </c>
      <c r="F1753" t="s">
        <v>4063</v>
      </c>
      <c r="H1753" t="s">
        <v>4758</v>
      </c>
      <c r="L1753" t="s">
        <v>91</v>
      </c>
      <c r="O1753" t="s">
        <v>135</v>
      </c>
      <c r="P1753" s="33">
        <v>46251.875694444447</v>
      </c>
      <c r="Q1753" s="33">
        <v>46251</v>
      </c>
      <c r="R1753" s="33">
        <v>46259</v>
      </c>
      <c r="AH1753" s="55" t="str">
        <f t="shared" si="388"/>
        <v/>
      </c>
      <c r="AI1753" s="55" t="str">
        <f t="shared" si="389"/>
        <v>FALSO</v>
      </c>
      <c r="AJ1753" s="55">
        <f t="shared" si="390"/>
        <v>0</v>
      </c>
      <c r="AK1753" s="93" t="str">
        <f t="shared" si="391"/>
        <v/>
      </c>
      <c r="AL1753" s="96" t="str">
        <f t="shared" si="392"/>
        <v/>
      </c>
      <c r="AM1753" s="93" t="str">
        <f t="shared" si="393"/>
        <v/>
      </c>
      <c r="AN1753" s="96" t="str">
        <f t="shared" si="394"/>
        <v/>
      </c>
      <c r="AO1753" s="93" t="str">
        <f t="shared" si="395"/>
        <v/>
      </c>
      <c r="AP1753" s="96" t="str">
        <f t="shared" si="396"/>
        <v/>
      </c>
      <c r="AQ1753" s="93" t="str">
        <f t="shared" si="397"/>
        <v/>
      </c>
      <c r="AR1753" s="96" t="str">
        <f t="shared" si="398"/>
        <v/>
      </c>
      <c r="AS1753" s="93" t="str">
        <f t="shared" si="399"/>
        <v/>
      </c>
      <c r="AT1753" s="96" t="str">
        <f t="shared" si="400"/>
        <v/>
      </c>
      <c r="AU1753" s="93" t="str">
        <f t="shared" si="401"/>
        <v/>
      </c>
    </row>
    <row r="1754" spans="1:47" x14ac:dyDescent="0.3">
      <c r="A1754" t="s">
        <v>84</v>
      </c>
      <c r="B1754" s="164" t="s">
        <v>4759</v>
      </c>
      <c r="C1754" t="s">
        <v>4568</v>
      </c>
      <c r="D1754" t="s">
        <v>1152</v>
      </c>
      <c r="E1754" t="s">
        <v>90</v>
      </c>
      <c r="F1754" t="s">
        <v>4063</v>
      </c>
      <c r="H1754" t="s">
        <v>4760</v>
      </c>
      <c r="L1754" t="s">
        <v>91</v>
      </c>
      <c r="O1754" t="s">
        <v>94</v>
      </c>
      <c r="P1754" s="33">
        <v>46251.865972222222</v>
      </c>
      <c r="Q1754" s="33">
        <v>46251</v>
      </c>
      <c r="R1754" s="33">
        <v>46259</v>
      </c>
      <c r="S1754" s="33">
        <v>46259</v>
      </c>
      <c r="AH1754" s="55" t="str">
        <f t="shared" si="388"/>
        <v/>
      </c>
      <c r="AI1754" s="55" t="str">
        <f t="shared" si="389"/>
        <v>FALSO</v>
      </c>
      <c r="AJ1754" s="55">
        <f t="shared" si="390"/>
        <v>0</v>
      </c>
      <c r="AK1754" s="93" t="str">
        <f t="shared" si="391"/>
        <v/>
      </c>
      <c r="AL1754" s="96" t="str">
        <f t="shared" si="392"/>
        <v/>
      </c>
      <c r="AM1754" s="93" t="str">
        <f t="shared" si="393"/>
        <v/>
      </c>
      <c r="AN1754" s="96" t="str">
        <f t="shared" si="394"/>
        <v/>
      </c>
      <c r="AO1754" s="93" t="str">
        <f t="shared" si="395"/>
        <v/>
      </c>
      <c r="AP1754" s="96" t="str">
        <f t="shared" si="396"/>
        <v/>
      </c>
      <c r="AQ1754" s="93" t="str">
        <f t="shared" si="397"/>
        <v/>
      </c>
      <c r="AR1754" s="96" t="str">
        <f t="shared" si="398"/>
        <v/>
      </c>
      <c r="AS1754" s="93" t="str">
        <f t="shared" si="399"/>
        <v/>
      </c>
      <c r="AT1754" s="96" t="str">
        <f t="shared" si="400"/>
        <v/>
      </c>
      <c r="AU1754" s="93" t="str">
        <f t="shared" si="401"/>
        <v/>
      </c>
    </row>
    <row r="1755" spans="1:47" x14ac:dyDescent="0.3">
      <c r="A1755" t="s">
        <v>84</v>
      </c>
      <c r="B1755" s="164" t="s">
        <v>4761</v>
      </c>
      <c r="C1755" t="s">
        <v>4568</v>
      </c>
      <c r="D1755" t="s">
        <v>1152</v>
      </c>
      <c r="E1755" t="s">
        <v>90</v>
      </c>
      <c r="F1755" t="s">
        <v>4063</v>
      </c>
      <c r="H1755" t="s">
        <v>4762</v>
      </c>
      <c r="L1755" t="s">
        <v>91</v>
      </c>
      <c r="O1755" t="s">
        <v>94</v>
      </c>
      <c r="P1755" s="33">
        <v>46251.760416666664</v>
      </c>
      <c r="Q1755" s="33">
        <v>46251</v>
      </c>
      <c r="R1755" s="33">
        <v>46259</v>
      </c>
      <c r="S1755" s="33">
        <v>46259</v>
      </c>
      <c r="AH1755" s="55" t="str">
        <f t="shared" si="388"/>
        <v/>
      </c>
      <c r="AI1755" s="55" t="str">
        <f t="shared" si="389"/>
        <v>FALSO</v>
      </c>
      <c r="AJ1755" s="55">
        <f t="shared" si="390"/>
        <v>0</v>
      </c>
      <c r="AK1755" s="93" t="str">
        <f t="shared" si="391"/>
        <v/>
      </c>
      <c r="AL1755" s="96" t="str">
        <f t="shared" si="392"/>
        <v/>
      </c>
      <c r="AM1755" s="93" t="str">
        <f t="shared" si="393"/>
        <v/>
      </c>
      <c r="AN1755" s="96" t="str">
        <f t="shared" si="394"/>
        <v/>
      </c>
      <c r="AO1755" s="93" t="str">
        <f t="shared" si="395"/>
        <v/>
      </c>
      <c r="AP1755" s="96" t="str">
        <f t="shared" si="396"/>
        <v/>
      </c>
      <c r="AQ1755" s="93" t="str">
        <f t="shared" si="397"/>
        <v/>
      </c>
      <c r="AR1755" s="96" t="str">
        <f t="shared" si="398"/>
        <v/>
      </c>
      <c r="AS1755" s="93" t="str">
        <f t="shared" si="399"/>
        <v/>
      </c>
      <c r="AT1755" s="96" t="str">
        <f t="shared" si="400"/>
        <v/>
      </c>
      <c r="AU1755" s="93" t="str">
        <f t="shared" si="401"/>
        <v/>
      </c>
    </row>
    <row r="1756" spans="1:47" x14ac:dyDescent="0.3">
      <c r="A1756" t="s">
        <v>84</v>
      </c>
      <c r="B1756" s="164" t="s">
        <v>4763</v>
      </c>
      <c r="C1756" t="s">
        <v>4568</v>
      </c>
      <c r="D1756" t="s">
        <v>1152</v>
      </c>
      <c r="E1756" t="s">
        <v>90</v>
      </c>
      <c r="F1756" t="s">
        <v>4063</v>
      </c>
      <c r="H1756" t="s">
        <v>4764</v>
      </c>
      <c r="J1756">
        <v>21600</v>
      </c>
      <c r="L1756" t="s">
        <v>91</v>
      </c>
      <c r="O1756" t="s">
        <v>94</v>
      </c>
      <c r="P1756" s="33">
        <v>46251.714583333334</v>
      </c>
      <c r="Q1756" s="33">
        <v>46251</v>
      </c>
      <c r="R1756" s="33">
        <v>46259</v>
      </c>
      <c r="S1756" s="33">
        <v>46260</v>
      </c>
      <c r="AH1756" s="55">
        <f t="shared" si="388"/>
        <v>6</v>
      </c>
      <c r="AI1756" s="55" t="str">
        <f t="shared" si="389"/>
        <v>FALSO</v>
      </c>
      <c r="AJ1756" s="55">
        <f t="shared" si="390"/>
        <v>0</v>
      </c>
      <c r="AK1756" s="93" t="str">
        <f t="shared" si="391"/>
        <v/>
      </c>
      <c r="AL1756" s="96" t="str">
        <f t="shared" si="392"/>
        <v/>
      </c>
      <c r="AM1756" s="93" t="str">
        <f t="shared" si="393"/>
        <v/>
      </c>
      <c r="AN1756" s="96" t="str">
        <f t="shared" si="394"/>
        <v/>
      </c>
      <c r="AO1756" s="93" t="str">
        <f t="shared" si="395"/>
        <v/>
      </c>
      <c r="AP1756" s="96" t="str">
        <f t="shared" si="396"/>
        <v/>
      </c>
      <c r="AQ1756" s="93" t="str">
        <f t="shared" si="397"/>
        <v/>
      </c>
      <c r="AR1756" s="96" t="str">
        <f t="shared" si="398"/>
        <v/>
      </c>
      <c r="AS1756" s="93" t="str">
        <f t="shared" si="399"/>
        <v/>
      </c>
      <c r="AT1756" s="96" t="str">
        <f t="shared" si="400"/>
        <v/>
      </c>
      <c r="AU1756" s="93" t="str">
        <f t="shared" si="401"/>
        <v/>
      </c>
    </row>
    <row r="1757" spans="1:47" x14ac:dyDescent="0.3">
      <c r="A1757" t="s">
        <v>84</v>
      </c>
      <c r="B1757" s="164" t="s">
        <v>4765</v>
      </c>
      <c r="C1757" t="s">
        <v>4311</v>
      </c>
      <c r="D1757" t="s">
        <v>1152</v>
      </c>
      <c r="E1757" t="s">
        <v>90</v>
      </c>
      <c r="F1757" t="s">
        <v>4063</v>
      </c>
      <c r="H1757" t="s">
        <v>4766</v>
      </c>
      <c r="L1757" t="s">
        <v>91</v>
      </c>
      <c r="O1757" t="s">
        <v>135</v>
      </c>
      <c r="P1757" s="33">
        <v>46251.442361111112</v>
      </c>
      <c r="Q1757" s="33">
        <v>46265</v>
      </c>
      <c r="R1757" s="33">
        <v>46267</v>
      </c>
      <c r="AH1757" s="55" t="str">
        <f t="shared" si="388"/>
        <v/>
      </c>
      <c r="AI1757" s="55" t="str">
        <f t="shared" si="389"/>
        <v>FALSO</v>
      </c>
      <c r="AJ1757" s="55">
        <f t="shared" si="390"/>
        <v>0</v>
      </c>
      <c r="AK1757" s="93" t="str">
        <f t="shared" si="391"/>
        <v/>
      </c>
      <c r="AL1757" s="96" t="str">
        <f t="shared" si="392"/>
        <v/>
      </c>
      <c r="AM1757" s="93" t="str">
        <f t="shared" si="393"/>
        <v/>
      </c>
      <c r="AN1757" s="96" t="str">
        <f t="shared" si="394"/>
        <v/>
      </c>
      <c r="AO1757" s="93" t="str">
        <f t="shared" si="395"/>
        <v/>
      </c>
      <c r="AP1757" s="96" t="str">
        <f t="shared" si="396"/>
        <v/>
      </c>
      <c r="AQ1757" s="93" t="str">
        <f t="shared" si="397"/>
        <v/>
      </c>
      <c r="AR1757" s="96" t="str">
        <f t="shared" si="398"/>
        <v/>
      </c>
      <c r="AS1757" s="93" t="str">
        <f t="shared" si="399"/>
        <v/>
      </c>
      <c r="AT1757" s="96" t="str">
        <f t="shared" si="400"/>
        <v/>
      </c>
      <c r="AU1757" s="93" t="str">
        <f t="shared" si="401"/>
        <v/>
      </c>
    </row>
    <row r="1758" spans="1:47" x14ac:dyDescent="0.3">
      <c r="A1758" t="s">
        <v>84</v>
      </c>
      <c r="B1758" s="164" t="s">
        <v>4767</v>
      </c>
      <c r="C1758" t="s">
        <v>4308</v>
      </c>
      <c r="D1758" t="s">
        <v>1152</v>
      </c>
      <c r="E1758" t="s">
        <v>90</v>
      </c>
      <c r="F1758" t="s">
        <v>4063</v>
      </c>
      <c r="H1758" t="s">
        <v>4768</v>
      </c>
      <c r="L1758" t="s">
        <v>91</v>
      </c>
      <c r="O1758" t="s">
        <v>94</v>
      </c>
      <c r="P1758" s="33">
        <v>46251.431250000001</v>
      </c>
      <c r="Q1758" s="33">
        <v>46265</v>
      </c>
      <c r="R1758" s="33">
        <v>46274</v>
      </c>
      <c r="S1758" s="33">
        <v>46274</v>
      </c>
      <c r="AH1758" s="55" t="str">
        <f t="shared" si="388"/>
        <v/>
      </c>
      <c r="AI1758" s="55" t="str">
        <f t="shared" si="389"/>
        <v>FALSO</v>
      </c>
      <c r="AJ1758" s="55">
        <f t="shared" si="390"/>
        <v>0</v>
      </c>
      <c r="AK1758" s="93" t="str">
        <f t="shared" si="391"/>
        <v/>
      </c>
      <c r="AL1758" s="96" t="str">
        <f t="shared" si="392"/>
        <v/>
      </c>
      <c r="AM1758" s="93" t="str">
        <f t="shared" si="393"/>
        <v/>
      </c>
      <c r="AN1758" s="96" t="str">
        <f t="shared" si="394"/>
        <v/>
      </c>
      <c r="AO1758" s="93" t="str">
        <f t="shared" si="395"/>
        <v/>
      </c>
      <c r="AP1758" s="96" t="str">
        <f t="shared" si="396"/>
        <v/>
      </c>
      <c r="AQ1758" s="93" t="str">
        <f t="shared" si="397"/>
        <v/>
      </c>
      <c r="AR1758" s="96" t="str">
        <f t="shared" si="398"/>
        <v/>
      </c>
      <c r="AS1758" s="93" t="str">
        <f t="shared" si="399"/>
        <v/>
      </c>
      <c r="AT1758" s="96" t="str">
        <f t="shared" si="400"/>
        <v/>
      </c>
      <c r="AU1758" s="93" t="str">
        <f t="shared" si="401"/>
        <v/>
      </c>
    </row>
    <row r="1759" spans="1:47" x14ac:dyDescent="0.3">
      <c r="A1759" t="s">
        <v>84</v>
      </c>
      <c r="B1759" s="164" t="s">
        <v>4769</v>
      </c>
      <c r="C1759" t="s">
        <v>4770</v>
      </c>
      <c r="D1759" t="s">
        <v>1152</v>
      </c>
      <c r="E1759" t="s">
        <v>90</v>
      </c>
      <c r="F1759" t="s">
        <v>4050</v>
      </c>
      <c r="H1759" t="s">
        <v>4771</v>
      </c>
      <c r="L1759" t="s">
        <v>91</v>
      </c>
      <c r="O1759" t="s">
        <v>94</v>
      </c>
      <c r="P1759" s="33">
        <v>46248.720138888886</v>
      </c>
      <c r="Q1759" s="33">
        <v>46293</v>
      </c>
      <c r="R1759" s="33">
        <v>46290</v>
      </c>
      <c r="S1759" s="33">
        <v>46293</v>
      </c>
      <c r="AH1759" s="55" t="str">
        <f t="shared" si="388"/>
        <v/>
      </c>
      <c r="AI1759" s="55" t="str">
        <f t="shared" si="389"/>
        <v>FALSO</v>
      </c>
      <c r="AJ1759" s="55">
        <f t="shared" si="390"/>
        <v>0</v>
      </c>
      <c r="AK1759" s="93" t="str">
        <f t="shared" si="391"/>
        <v/>
      </c>
      <c r="AL1759" s="96" t="str">
        <f t="shared" si="392"/>
        <v/>
      </c>
      <c r="AM1759" s="93" t="str">
        <f t="shared" si="393"/>
        <v/>
      </c>
      <c r="AN1759" s="96" t="str">
        <f t="shared" si="394"/>
        <v/>
      </c>
      <c r="AO1759" s="93" t="str">
        <f t="shared" si="395"/>
        <v/>
      </c>
      <c r="AP1759" s="96" t="str">
        <f t="shared" si="396"/>
        <v/>
      </c>
      <c r="AQ1759" s="93" t="str">
        <f t="shared" si="397"/>
        <v/>
      </c>
      <c r="AR1759" s="96" t="str">
        <f t="shared" si="398"/>
        <v/>
      </c>
      <c r="AS1759" s="93" t="str">
        <f t="shared" si="399"/>
        <v/>
      </c>
      <c r="AT1759" s="96" t="str">
        <f t="shared" si="400"/>
        <v/>
      </c>
      <c r="AU1759" s="93" t="str">
        <f t="shared" si="401"/>
        <v/>
      </c>
    </row>
    <row r="1760" spans="1:47" x14ac:dyDescent="0.3">
      <c r="A1760" t="s">
        <v>95</v>
      </c>
      <c r="B1760" s="164" t="s">
        <v>4772</v>
      </c>
      <c r="C1760" t="s">
        <v>4773</v>
      </c>
      <c r="D1760" t="s">
        <v>1152</v>
      </c>
      <c r="E1760" t="s">
        <v>132</v>
      </c>
      <c r="F1760" t="s">
        <v>4063</v>
      </c>
      <c r="G1760">
        <v>5</v>
      </c>
      <c r="H1760" t="s">
        <v>4774</v>
      </c>
      <c r="I1760">
        <v>5</v>
      </c>
      <c r="J1760">
        <v>144000</v>
      </c>
      <c r="L1760" t="s">
        <v>91</v>
      </c>
      <c r="M1760" s="164" t="s">
        <v>2806</v>
      </c>
      <c r="N1760" t="s">
        <v>99</v>
      </c>
      <c r="O1760" t="s">
        <v>94</v>
      </c>
      <c r="P1760" s="33">
        <v>46248.669444444444</v>
      </c>
      <c r="Q1760" s="33">
        <v>46237</v>
      </c>
      <c r="R1760" s="33">
        <v>46248</v>
      </c>
      <c r="S1760" s="33">
        <v>46248</v>
      </c>
      <c r="T1760" s="33">
        <v>46248</v>
      </c>
      <c r="U1760" s="33">
        <v>46248</v>
      </c>
      <c r="V1760" s="33">
        <v>46248</v>
      </c>
      <c r="W1760" s="33">
        <v>46251</v>
      </c>
      <c r="Y1760">
        <v>1</v>
      </c>
      <c r="AA1760">
        <v>1</v>
      </c>
      <c r="AB1760">
        <v>1</v>
      </c>
      <c r="AC1760">
        <v>1</v>
      </c>
      <c r="AH1760" s="55">
        <f t="shared" si="388"/>
        <v>40</v>
      </c>
      <c r="AI1760" s="55" t="str">
        <f t="shared" si="389"/>
        <v>FALSO</v>
      </c>
      <c r="AJ1760" s="55">
        <f t="shared" si="390"/>
        <v>0</v>
      </c>
      <c r="AK1760" s="93">
        <f t="shared" si="391"/>
        <v>-11</v>
      </c>
      <c r="AL1760" s="96" t="str">
        <f t="shared" si="392"/>
        <v/>
      </c>
      <c r="AM1760" s="93">
        <f t="shared" si="393"/>
        <v>1</v>
      </c>
      <c r="AN1760" s="96" t="b">
        <f t="shared" si="394"/>
        <v>1</v>
      </c>
      <c r="AO1760" s="93">
        <f t="shared" si="395"/>
        <v>1</v>
      </c>
      <c r="AP1760" s="96" t="str">
        <f t="shared" si="396"/>
        <v/>
      </c>
      <c r="AQ1760" s="93">
        <f t="shared" si="397"/>
        <v>1</v>
      </c>
      <c r="AR1760" s="96" t="b">
        <f t="shared" si="398"/>
        <v>1</v>
      </c>
      <c r="AS1760" s="93">
        <f t="shared" si="399"/>
        <v>1</v>
      </c>
      <c r="AT1760" s="96" t="b">
        <f t="shared" si="400"/>
        <v>1</v>
      </c>
      <c r="AU1760" s="93" t="str">
        <f t="shared" si="401"/>
        <v>ARTSG-183</v>
      </c>
    </row>
    <row r="1761" spans="1:47" x14ac:dyDescent="0.3">
      <c r="A1761" t="s">
        <v>84</v>
      </c>
      <c r="B1761" s="164" t="s">
        <v>4775</v>
      </c>
      <c r="C1761" t="s">
        <v>4770</v>
      </c>
      <c r="D1761" t="s">
        <v>1152</v>
      </c>
      <c r="E1761" t="s">
        <v>90</v>
      </c>
      <c r="F1761" t="s">
        <v>4063</v>
      </c>
      <c r="H1761" t="s">
        <v>4776</v>
      </c>
      <c r="L1761" t="s">
        <v>91</v>
      </c>
      <c r="O1761" t="s">
        <v>135</v>
      </c>
      <c r="P1761" s="33">
        <v>46248.669444444444</v>
      </c>
      <c r="Q1761" s="33">
        <v>46293</v>
      </c>
      <c r="R1761" s="33">
        <v>46293</v>
      </c>
      <c r="AH1761" s="55" t="str">
        <f t="shared" si="388"/>
        <v/>
      </c>
      <c r="AI1761" s="55" t="str">
        <f t="shared" si="389"/>
        <v>FALSO</v>
      </c>
      <c r="AJ1761" s="55">
        <f t="shared" si="390"/>
        <v>0</v>
      </c>
      <c r="AK1761" s="93" t="str">
        <f t="shared" si="391"/>
        <v/>
      </c>
      <c r="AL1761" s="96" t="str">
        <f t="shared" si="392"/>
        <v/>
      </c>
      <c r="AM1761" s="93" t="str">
        <f t="shared" si="393"/>
        <v/>
      </c>
      <c r="AN1761" s="96" t="str">
        <f t="shared" si="394"/>
        <v/>
      </c>
      <c r="AO1761" s="93" t="str">
        <f t="shared" si="395"/>
        <v/>
      </c>
      <c r="AP1761" s="96" t="str">
        <f t="shared" si="396"/>
        <v/>
      </c>
      <c r="AQ1761" s="93" t="str">
        <f t="shared" si="397"/>
        <v/>
      </c>
      <c r="AR1761" s="96" t="str">
        <f t="shared" si="398"/>
        <v/>
      </c>
      <c r="AS1761" s="93" t="str">
        <f t="shared" si="399"/>
        <v/>
      </c>
      <c r="AT1761" s="96" t="str">
        <f t="shared" si="400"/>
        <v/>
      </c>
      <c r="AU1761" s="93" t="str">
        <f t="shared" si="401"/>
        <v/>
      </c>
    </row>
    <row r="1762" spans="1:47" x14ac:dyDescent="0.3">
      <c r="A1762" t="s">
        <v>95</v>
      </c>
      <c r="B1762" s="164" t="s">
        <v>4777</v>
      </c>
      <c r="C1762" t="s">
        <v>4773</v>
      </c>
      <c r="D1762" t="s">
        <v>1152</v>
      </c>
      <c r="E1762" t="s">
        <v>133</v>
      </c>
      <c r="F1762" t="s">
        <v>4063</v>
      </c>
      <c r="G1762">
        <v>3</v>
      </c>
      <c r="H1762" t="s">
        <v>4778</v>
      </c>
      <c r="I1762">
        <v>3</v>
      </c>
      <c r="J1762">
        <v>64800</v>
      </c>
      <c r="L1762" t="s">
        <v>91</v>
      </c>
      <c r="M1762" s="164" t="s">
        <v>2809</v>
      </c>
      <c r="N1762" t="s">
        <v>99</v>
      </c>
      <c r="O1762" t="s">
        <v>94</v>
      </c>
      <c r="P1762" s="33">
        <v>46248.669444444444</v>
      </c>
      <c r="Q1762" s="33">
        <v>46237</v>
      </c>
      <c r="R1762" s="33">
        <v>46248</v>
      </c>
      <c r="S1762" s="33">
        <v>46248</v>
      </c>
      <c r="T1762" s="33">
        <v>46248</v>
      </c>
      <c r="U1762" s="33">
        <v>46248</v>
      </c>
      <c r="V1762" s="33">
        <v>46248</v>
      </c>
      <c r="Y1762">
        <v>1</v>
      </c>
      <c r="AB1762">
        <v>1</v>
      </c>
      <c r="AH1762" s="55">
        <f t="shared" si="388"/>
        <v>18</v>
      </c>
      <c r="AI1762" s="55" t="str">
        <f t="shared" si="389"/>
        <v>FALSO</v>
      </c>
      <c r="AJ1762" s="55">
        <f t="shared" si="390"/>
        <v>0</v>
      </c>
      <c r="AK1762" s="93">
        <f t="shared" si="391"/>
        <v>-11</v>
      </c>
      <c r="AL1762" s="96" t="str">
        <f t="shared" si="392"/>
        <v/>
      </c>
      <c r="AM1762" s="93">
        <f t="shared" si="393"/>
        <v>1</v>
      </c>
      <c r="AN1762" s="96" t="b">
        <f t="shared" si="394"/>
        <v>1</v>
      </c>
      <c r="AO1762" s="93">
        <f t="shared" si="395"/>
        <v>1</v>
      </c>
      <c r="AP1762" s="96" t="str">
        <f t="shared" si="396"/>
        <v/>
      </c>
      <c r="AQ1762" s="93" t="str">
        <f t="shared" si="397"/>
        <v/>
      </c>
      <c r="AR1762" s="96" t="str">
        <f t="shared" si="398"/>
        <v/>
      </c>
      <c r="AS1762" s="93" t="str">
        <f t="shared" si="399"/>
        <v/>
      </c>
      <c r="AT1762" s="96" t="b">
        <f t="shared" si="400"/>
        <v>1</v>
      </c>
      <c r="AU1762" s="93" t="str">
        <f t="shared" si="401"/>
        <v>ARTSG-182</v>
      </c>
    </row>
    <row r="1763" spans="1:47" x14ac:dyDescent="0.3">
      <c r="A1763" t="s">
        <v>84</v>
      </c>
      <c r="B1763" s="164" t="s">
        <v>4779</v>
      </c>
      <c r="C1763" t="s">
        <v>4780</v>
      </c>
      <c r="D1763" t="s">
        <v>1152</v>
      </c>
      <c r="E1763" t="s">
        <v>90</v>
      </c>
      <c r="F1763" t="s">
        <v>4063</v>
      </c>
      <c r="H1763" t="s">
        <v>4781</v>
      </c>
      <c r="L1763" t="s">
        <v>91</v>
      </c>
      <c r="O1763" t="s">
        <v>135</v>
      </c>
      <c r="P1763" s="33">
        <v>46248.600694444445</v>
      </c>
      <c r="Q1763" s="33">
        <v>46237</v>
      </c>
      <c r="R1763" s="33">
        <v>46267</v>
      </c>
      <c r="AH1763" s="55" t="str">
        <f t="shared" si="388"/>
        <v/>
      </c>
      <c r="AI1763" s="55" t="str">
        <f t="shared" si="389"/>
        <v>FALSO</v>
      </c>
      <c r="AJ1763" s="55">
        <f t="shared" si="390"/>
        <v>0</v>
      </c>
      <c r="AK1763" s="93" t="str">
        <f t="shared" si="391"/>
        <v/>
      </c>
      <c r="AL1763" s="96" t="str">
        <f t="shared" si="392"/>
        <v/>
      </c>
      <c r="AM1763" s="93" t="str">
        <f t="shared" si="393"/>
        <v/>
      </c>
      <c r="AN1763" s="96" t="str">
        <f t="shared" si="394"/>
        <v/>
      </c>
      <c r="AO1763" s="93" t="str">
        <f t="shared" si="395"/>
        <v/>
      </c>
      <c r="AP1763" s="96" t="str">
        <f t="shared" si="396"/>
        <v/>
      </c>
      <c r="AQ1763" s="93" t="str">
        <f t="shared" si="397"/>
        <v/>
      </c>
      <c r="AR1763" s="96" t="str">
        <f t="shared" si="398"/>
        <v/>
      </c>
      <c r="AS1763" s="93" t="str">
        <f t="shared" si="399"/>
        <v/>
      </c>
      <c r="AT1763" s="96" t="str">
        <f t="shared" si="400"/>
        <v/>
      </c>
      <c r="AU1763" s="93" t="str">
        <f t="shared" si="401"/>
        <v/>
      </c>
    </row>
    <row r="1764" spans="1:47" x14ac:dyDescent="0.3">
      <c r="A1764" t="s">
        <v>84</v>
      </c>
      <c r="B1764" s="164" t="s">
        <v>4782</v>
      </c>
      <c r="C1764" t="s">
        <v>4783</v>
      </c>
      <c r="D1764" t="s">
        <v>1152</v>
      </c>
      <c r="E1764" t="s">
        <v>90</v>
      </c>
      <c r="F1764" t="s">
        <v>4063</v>
      </c>
      <c r="H1764" t="s">
        <v>4784</v>
      </c>
      <c r="L1764" t="s">
        <v>91</v>
      </c>
      <c r="O1764" t="s">
        <v>94</v>
      </c>
      <c r="P1764" s="33">
        <v>46248.595833333333</v>
      </c>
      <c r="Q1764" s="33">
        <v>46237</v>
      </c>
      <c r="R1764" s="33">
        <v>46248</v>
      </c>
      <c r="S1764" s="33">
        <v>46248</v>
      </c>
      <c r="AH1764" s="55" t="str">
        <f t="shared" si="388"/>
        <v/>
      </c>
      <c r="AI1764" s="55" t="str">
        <f t="shared" si="389"/>
        <v>FALSO</v>
      </c>
      <c r="AJ1764" s="55">
        <f t="shared" si="390"/>
        <v>0</v>
      </c>
      <c r="AK1764" s="93" t="str">
        <f t="shared" si="391"/>
        <v/>
      </c>
      <c r="AL1764" s="96" t="str">
        <f t="shared" si="392"/>
        <v/>
      </c>
      <c r="AM1764" s="93" t="str">
        <f t="shared" si="393"/>
        <v/>
      </c>
      <c r="AN1764" s="96" t="str">
        <f t="shared" si="394"/>
        <v/>
      </c>
      <c r="AO1764" s="93" t="str">
        <f t="shared" si="395"/>
        <v/>
      </c>
      <c r="AP1764" s="96" t="str">
        <f t="shared" si="396"/>
        <v/>
      </c>
      <c r="AQ1764" s="93" t="str">
        <f t="shared" si="397"/>
        <v/>
      </c>
      <c r="AR1764" s="96" t="str">
        <f t="shared" si="398"/>
        <v/>
      </c>
      <c r="AS1764" s="93" t="str">
        <f t="shared" si="399"/>
        <v/>
      </c>
      <c r="AT1764" s="96" t="str">
        <f t="shared" si="400"/>
        <v/>
      </c>
      <c r="AU1764" s="93" t="str">
        <f t="shared" si="401"/>
        <v/>
      </c>
    </row>
    <row r="1765" spans="1:47" x14ac:dyDescent="0.3">
      <c r="A1765" t="s">
        <v>84</v>
      </c>
      <c r="B1765" s="164" t="s">
        <v>4785</v>
      </c>
      <c r="C1765" t="s">
        <v>4770</v>
      </c>
      <c r="D1765" t="s">
        <v>1152</v>
      </c>
      <c r="E1765" t="s">
        <v>94</v>
      </c>
      <c r="F1765" t="s">
        <v>4050</v>
      </c>
      <c r="H1765" t="s">
        <v>4786</v>
      </c>
      <c r="L1765" t="s">
        <v>91</v>
      </c>
      <c r="P1765" s="33">
        <v>46248.536805555559</v>
      </c>
      <c r="Q1765" s="33">
        <v>46293</v>
      </c>
      <c r="R1765" s="33">
        <v>46248</v>
      </c>
      <c r="S1765" s="33">
        <v>46293</v>
      </c>
      <c r="AH1765" s="55" t="str">
        <f t="shared" si="388"/>
        <v/>
      </c>
      <c r="AI1765" s="55" t="str">
        <f t="shared" si="389"/>
        <v>FALSO</v>
      </c>
      <c r="AJ1765" s="55">
        <f t="shared" si="390"/>
        <v>0</v>
      </c>
      <c r="AK1765" s="93" t="str">
        <f t="shared" si="391"/>
        <v/>
      </c>
      <c r="AL1765" s="96" t="str">
        <f t="shared" si="392"/>
        <v/>
      </c>
      <c r="AM1765" s="93" t="str">
        <f t="shared" si="393"/>
        <v/>
      </c>
      <c r="AN1765" s="96" t="str">
        <f t="shared" si="394"/>
        <v/>
      </c>
      <c r="AO1765" s="93" t="str">
        <f t="shared" si="395"/>
        <v/>
      </c>
      <c r="AP1765" s="96" t="str">
        <f t="shared" si="396"/>
        <v/>
      </c>
      <c r="AQ1765" s="93" t="str">
        <f t="shared" si="397"/>
        <v/>
      </c>
      <c r="AR1765" s="96" t="str">
        <f t="shared" si="398"/>
        <v/>
      </c>
      <c r="AS1765" s="93" t="str">
        <f t="shared" si="399"/>
        <v/>
      </c>
      <c r="AT1765" s="96" t="str">
        <f t="shared" si="400"/>
        <v/>
      </c>
      <c r="AU1765" s="93" t="str">
        <f t="shared" si="401"/>
        <v/>
      </c>
    </row>
    <row r="1766" spans="1:47" x14ac:dyDescent="0.3">
      <c r="A1766" t="s">
        <v>84</v>
      </c>
      <c r="B1766" s="164" t="s">
        <v>4787</v>
      </c>
      <c r="C1766" t="s">
        <v>4770</v>
      </c>
      <c r="D1766" t="s">
        <v>1152</v>
      </c>
      <c r="E1766" t="s">
        <v>94</v>
      </c>
      <c r="F1766" t="s">
        <v>4050</v>
      </c>
      <c r="H1766" t="s">
        <v>4788</v>
      </c>
      <c r="L1766" t="s">
        <v>91</v>
      </c>
      <c r="P1766" s="33">
        <v>46248.463194444441</v>
      </c>
      <c r="Q1766" s="33">
        <v>46293</v>
      </c>
      <c r="R1766" s="33">
        <v>46259</v>
      </c>
      <c r="S1766" s="33">
        <v>46293</v>
      </c>
      <c r="AH1766" s="55" t="str">
        <f t="shared" si="388"/>
        <v/>
      </c>
      <c r="AI1766" s="55" t="str">
        <f t="shared" si="389"/>
        <v>FALSO</v>
      </c>
      <c r="AJ1766" s="55">
        <f t="shared" si="390"/>
        <v>0</v>
      </c>
      <c r="AK1766" s="93" t="str">
        <f t="shared" si="391"/>
        <v/>
      </c>
      <c r="AL1766" s="96" t="str">
        <f t="shared" si="392"/>
        <v/>
      </c>
      <c r="AM1766" s="93" t="str">
        <f t="shared" si="393"/>
        <v/>
      </c>
      <c r="AN1766" s="96" t="str">
        <f t="shared" si="394"/>
        <v/>
      </c>
      <c r="AO1766" s="93" t="str">
        <f t="shared" si="395"/>
        <v/>
      </c>
      <c r="AP1766" s="96" t="str">
        <f t="shared" si="396"/>
        <v/>
      </c>
      <c r="AQ1766" s="93" t="str">
        <f t="shared" si="397"/>
        <v/>
      </c>
      <c r="AR1766" s="96" t="str">
        <f t="shared" si="398"/>
        <v/>
      </c>
      <c r="AS1766" s="93" t="str">
        <f t="shared" si="399"/>
        <v/>
      </c>
      <c r="AT1766" s="96" t="str">
        <f t="shared" si="400"/>
        <v/>
      </c>
      <c r="AU1766" s="93" t="str">
        <f t="shared" si="401"/>
        <v/>
      </c>
    </row>
    <row r="1767" spans="1:47" x14ac:dyDescent="0.3">
      <c r="A1767" t="s">
        <v>84</v>
      </c>
      <c r="B1767" s="164" t="s">
        <v>4789</v>
      </c>
      <c r="C1767" t="s">
        <v>4770</v>
      </c>
      <c r="D1767" t="s">
        <v>1152</v>
      </c>
      <c r="E1767" t="s">
        <v>90</v>
      </c>
      <c r="F1767" t="s">
        <v>4063</v>
      </c>
      <c r="H1767" t="s">
        <v>4790</v>
      </c>
      <c r="L1767" t="s">
        <v>91</v>
      </c>
      <c r="O1767" t="s">
        <v>135</v>
      </c>
      <c r="P1767" s="33">
        <v>46248.456250000003</v>
      </c>
      <c r="Q1767" s="33">
        <v>46293</v>
      </c>
      <c r="R1767" s="33">
        <v>46293</v>
      </c>
      <c r="AH1767" s="55" t="str">
        <f t="shared" si="388"/>
        <v/>
      </c>
      <c r="AI1767" s="55" t="str">
        <f t="shared" si="389"/>
        <v>FALSO</v>
      </c>
      <c r="AJ1767" s="55">
        <f t="shared" si="390"/>
        <v>0</v>
      </c>
      <c r="AK1767" s="93" t="str">
        <f t="shared" si="391"/>
        <v/>
      </c>
      <c r="AL1767" s="96" t="str">
        <f t="shared" si="392"/>
        <v/>
      </c>
      <c r="AM1767" s="93" t="str">
        <f t="shared" si="393"/>
        <v/>
      </c>
      <c r="AN1767" s="96" t="str">
        <f t="shared" si="394"/>
        <v/>
      </c>
      <c r="AO1767" s="93" t="str">
        <f t="shared" si="395"/>
        <v/>
      </c>
      <c r="AP1767" s="96" t="str">
        <f t="shared" si="396"/>
        <v/>
      </c>
      <c r="AQ1767" s="93" t="str">
        <f t="shared" si="397"/>
        <v/>
      </c>
      <c r="AR1767" s="96" t="str">
        <f t="shared" si="398"/>
        <v/>
      </c>
      <c r="AS1767" s="93" t="str">
        <f t="shared" si="399"/>
        <v/>
      </c>
      <c r="AT1767" s="96" t="str">
        <f t="shared" si="400"/>
        <v/>
      </c>
      <c r="AU1767" s="93" t="str">
        <f t="shared" si="401"/>
        <v/>
      </c>
    </row>
    <row r="1768" spans="1:47" x14ac:dyDescent="0.3">
      <c r="A1768" t="s">
        <v>84</v>
      </c>
      <c r="B1768" s="164" t="s">
        <v>4791</v>
      </c>
      <c r="C1768" t="s">
        <v>4792</v>
      </c>
      <c r="D1768" t="s">
        <v>1152</v>
      </c>
      <c r="E1768" t="s">
        <v>90</v>
      </c>
      <c r="F1768" t="s">
        <v>4063</v>
      </c>
      <c r="H1768" t="s">
        <v>4793</v>
      </c>
      <c r="L1768" t="s">
        <v>91</v>
      </c>
      <c r="O1768" t="s">
        <v>135</v>
      </c>
      <c r="P1768" s="33">
        <v>46248.432638888888</v>
      </c>
      <c r="Q1768" s="33">
        <v>46237</v>
      </c>
      <c r="R1768" s="33">
        <v>46290</v>
      </c>
      <c r="AH1768" s="55" t="str">
        <f t="shared" si="388"/>
        <v/>
      </c>
      <c r="AI1768" s="55" t="str">
        <f t="shared" si="389"/>
        <v>FALSO</v>
      </c>
      <c r="AJ1768" s="55">
        <f t="shared" si="390"/>
        <v>0</v>
      </c>
      <c r="AK1768" s="93" t="str">
        <f t="shared" si="391"/>
        <v/>
      </c>
      <c r="AL1768" s="96" t="str">
        <f t="shared" si="392"/>
        <v/>
      </c>
      <c r="AM1768" s="93" t="str">
        <f t="shared" si="393"/>
        <v/>
      </c>
      <c r="AN1768" s="96" t="str">
        <f t="shared" si="394"/>
        <v/>
      </c>
      <c r="AO1768" s="93" t="str">
        <f t="shared" si="395"/>
        <v/>
      </c>
      <c r="AP1768" s="96" t="str">
        <f t="shared" si="396"/>
        <v/>
      </c>
      <c r="AQ1768" s="93" t="str">
        <f t="shared" si="397"/>
        <v/>
      </c>
      <c r="AR1768" s="96" t="str">
        <f t="shared" si="398"/>
        <v/>
      </c>
      <c r="AS1768" s="93" t="str">
        <f t="shared" si="399"/>
        <v/>
      </c>
      <c r="AT1768" s="96" t="str">
        <f t="shared" si="400"/>
        <v/>
      </c>
      <c r="AU1768" s="93" t="str">
        <f t="shared" si="401"/>
        <v/>
      </c>
    </row>
    <row r="1769" spans="1:47" x14ac:dyDescent="0.3">
      <c r="A1769" t="s">
        <v>84</v>
      </c>
      <c r="B1769" s="164" t="s">
        <v>4794</v>
      </c>
      <c r="C1769" t="s">
        <v>4773</v>
      </c>
      <c r="D1769" t="s">
        <v>1152</v>
      </c>
      <c r="E1769" t="s">
        <v>90</v>
      </c>
      <c r="F1769" t="s">
        <v>4063</v>
      </c>
      <c r="H1769" t="s">
        <v>4795</v>
      </c>
      <c r="J1769">
        <v>21600</v>
      </c>
      <c r="L1769" t="s">
        <v>91</v>
      </c>
      <c r="O1769" t="s">
        <v>135</v>
      </c>
      <c r="P1769" s="33">
        <v>46247.905555555553</v>
      </c>
      <c r="Q1769" s="33">
        <v>46237</v>
      </c>
      <c r="R1769" s="33">
        <v>46248</v>
      </c>
      <c r="AH1769" s="55">
        <f t="shared" si="388"/>
        <v>6</v>
      </c>
      <c r="AI1769" s="55" t="str">
        <f t="shared" si="389"/>
        <v>FALSO</v>
      </c>
      <c r="AJ1769" s="55">
        <f t="shared" si="390"/>
        <v>0</v>
      </c>
      <c r="AK1769" s="93" t="str">
        <f t="shared" si="391"/>
        <v/>
      </c>
      <c r="AL1769" s="96" t="str">
        <f t="shared" si="392"/>
        <v/>
      </c>
      <c r="AM1769" s="93" t="str">
        <f t="shared" si="393"/>
        <v/>
      </c>
      <c r="AN1769" s="96" t="str">
        <f t="shared" si="394"/>
        <v/>
      </c>
      <c r="AO1769" s="93" t="str">
        <f t="shared" si="395"/>
        <v/>
      </c>
      <c r="AP1769" s="96" t="str">
        <f t="shared" si="396"/>
        <v/>
      </c>
      <c r="AQ1769" s="93" t="str">
        <f t="shared" si="397"/>
        <v/>
      </c>
      <c r="AR1769" s="96" t="str">
        <f t="shared" si="398"/>
        <v/>
      </c>
      <c r="AS1769" s="93" t="str">
        <f t="shared" si="399"/>
        <v/>
      </c>
      <c r="AT1769" s="96" t="str">
        <f t="shared" si="400"/>
        <v/>
      </c>
      <c r="AU1769" s="93" t="str">
        <f t="shared" si="401"/>
        <v/>
      </c>
    </row>
    <row r="1770" spans="1:47" x14ac:dyDescent="0.3">
      <c r="A1770" t="s">
        <v>84</v>
      </c>
      <c r="B1770" s="164" t="s">
        <v>4796</v>
      </c>
      <c r="C1770" t="s">
        <v>4773</v>
      </c>
      <c r="D1770" t="s">
        <v>1152</v>
      </c>
      <c r="E1770" t="s">
        <v>90</v>
      </c>
      <c r="F1770" t="s">
        <v>4063</v>
      </c>
      <c r="H1770" t="s">
        <v>4797</v>
      </c>
      <c r="L1770" t="s">
        <v>91</v>
      </c>
      <c r="O1770" t="s">
        <v>135</v>
      </c>
      <c r="P1770" s="33">
        <v>46247.90347222222</v>
      </c>
      <c r="Q1770" s="33">
        <v>46237</v>
      </c>
      <c r="R1770" s="33">
        <v>46248</v>
      </c>
      <c r="AH1770" s="55" t="str">
        <f t="shared" si="388"/>
        <v/>
      </c>
      <c r="AI1770" s="55" t="str">
        <f t="shared" si="389"/>
        <v>FALSO</v>
      </c>
      <c r="AJ1770" s="55">
        <f t="shared" si="390"/>
        <v>0</v>
      </c>
      <c r="AK1770" s="93" t="str">
        <f t="shared" si="391"/>
        <v/>
      </c>
      <c r="AL1770" s="96" t="str">
        <f t="shared" si="392"/>
        <v/>
      </c>
      <c r="AM1770" s="93" t="str">
        <f t="shared" si="393"/>
        <v/>
      </c>
      <c r="AN1770" s="96" t="str">
        <f t="shared" si="394"/>
        <v/>
      </c>
      <c r="AO1770" s="93" t="str">
        <f t="shared" si="395"/>
        <v/>
      </c>
      <c r="AP1770" s="96" t="str">
        <f t="shared" si="396"/>
        <v/>
      </c>
      <c r="AQ1770" s="93" t="str">
        <f t="shared" si="397"/>
        <v/>
      </c>
      <c r="AR1770" s="96" t="str">
        <f t="shared" si="398"/>
        <v/>
      </c>
      <c r="AS1770" s="93" t="str">
        <f t="shared" si="399"/>
        <v/>
      </c>
      <c r="AT1770" s="96" t="str">
        <f t="shared" si="400"/>
        <v/>
      </c>
      <c r="AU1770" s="93" t="str">
        <f t="shared" si="401"/>
        <v/>
      </c>
    </row>
    <row r="1771" spans="1:47" x14ac:dyDescent="0.3">
      <c r="A1771" t="s">
        <v>84</v>
      </c>
      <c r="B1771" s="164" t="s">
        <v>4798</v>
      </c>
      <c r="C1771" t="s">
        <v>4773</v>
      </c>
      <c r="D1771" t="s">
        <v>1152</v>
      </c>
      <c r="E1771" t="s">
        <v>90</v>
      </c>
      <c r="F1771" t="s">
        <v>4063</v>
      </c>
      <c r="H1771" t="s">
        <v>4799</v>
      </c>
      <c r="L1771" t="s">
        <v>91</v>
      </c>
      <c r="O1771" t="s">
        <v>135</v>
      </c>
      <c r="P1771" s="33">
        <v>46247.895138888889</v>
      </c>
      <c r="Q1771" s="33">
        <v>46237</v>
      </c>
      <c r="R1771" s="33">
        <v>46248</v>
      </c>
      <c r="AH1771" s="55" t="str">
        <f t="shared" si="388"/>
        <v/>
      </c>
      <c r="AI1771" s="55" t="str">
        <f t="shared" si="389"/>
        <v>FALSO</v>
      </c>
      <c r="AJ1771" s="55">
        <f t="shared" si="390"/>
        <v>0</v>
      </c>
      <c r="AK1771" s="93" t="str">
        <f t="shared" si="391"/>
        <v/>
      </c>
      <c r="AL1771" s="96" t="str">
        <f t="shared" si="392"/>
        <v/>
      </c>
      <c r="AM1771" s="93" t="str">
        <f t="shared" si="393"/>
        <v/>
      </c>
      <c r="AN1771" s="96" t="str">
        <f t="shared" si="394"/>
        <v/>
      </c>
      <c r="AO1771" s="93" t="str">
        <f t="shared" si="395"/>
        <v/>
      </c>
      <c r="AP1771" s="96" t="str">
        <f t="shared" si="396"/>
        <v/>
      </c>
      <c r="AQ1771" s="93" t="str">
        <f t="shared" si="397"/>
        <v/>
      </c>
      <c r="AR1771" s="96" t="str">
        <f t="shared" si="398"/>
        <v/>
      </c>
      <c r="AS1771" s="93" t="str">
        <f t="shared" si="399"/>
        <v/>
      </c>
      <c r="AT1771" s="96" t="str">
        <f t="shared" si="400"/>
        <v/>
      </c>
      <c r="AU1771" s="93" t="str">
        <f t="shared" si="401"/>
        <v/>
      </c>
    </row>
    <row r="1772" spans="1:47" x14ac:dyDescent="0.3">
      <c r="A1772" t="s">
        <v>84</v>
      </c>
      <c r="B1772" s="164" t="s">
        <v>4800</v>
      </c>
      <c r="C1772" t="s">
        <v>4773</v>
      </c>
      <c r="D1772" t="s">
        <v>1152</v>
      </c>
      <c r="E1772" t="s">
        <v>90</v>
      </c>
      <c r="F1772" t="s">
        <v>4063</v>
      </c>
      <c r="H1772" t="s">
        <v>4801</v>
      </c>
      <c r="L1772" t="s">
        <v>91</v>
      </c>
      <c r="O1772" t="s">
        <v>135</v>
      </c>
      <c r="P1772" s="33">
        <v>46247.886805555558</v>
      </c>
      <c r="Q1772" s="33">
        <v>46237</v>
      </c>
      <c r="R1772" s="33">
        <v>46248</v>
      </c>
      <c r="AH1772" s="55" t="str">
        <f t="shared" si="388"/>
        <v/>
      </c>
      <c r="AI1772" s="55" t="str">
        <f t="shared" si="389"/>
        <v>FALSO</v>
      </c>
      <c r="AJ1772" s="55">
        <f t="shared" si="390"/>
        <v>0</v>
      </c>
      <c r="AK1772" s="93" t="str">
        <f t="shared" si="391"/>
        <v/>
      </c>
      <c r="AL1772" s="96" t="str">
        <f t="shared" si="392"/>
        <v/>
      </c>
      <c r="AM1772" s="93" t="str">
        <f t="shared" si="393"/>
        <v/>
      </c>
      <c r="AN1772" s="96" t="str">
        <f t="shared" si="394"/>
        <v/>
      </c>
      <c r="AO1772" s="93" t="str">
        <f t="shared" si="395"/>
        <v/>
      </c>
      <c r="AP1772" s="96" t="str">
        <f t="shared" si="396"/>
        <v/>
      </c>
      <c r="AQ1772" s="93" t="str">
        <f t="shared" si="397"/>
        <v/>
      </c>
      <c r="AR1772" s="96" t="str">
        <f t="shared" si="398"/>
        <v/>
      </c>
      <c r="AS1772" s="93" t="str">
        <f t="shared" si="399"/>
        <v/>
      </c>
      <c r="AT1772" s="96" t="str">
        <f t="shared" si="400"/>
        <v/>
      </c>
      <c r="AU1772" s="93" t="str">
        <f t="shared" si="401"/>
        <v/>
      </c>
    </row>
    <row r="1773" spans="1:47" x14ac:dyDescent="0.3">
      <c r="A1773" t="s">
        <v>84</v>
      </c>
      <c r="B1773" s="164" t="s">
        <v>4802</v>
      </c>
      <c r="C1773" t="s">
        <v>4770</v>
      </c>
      <c r="D1773" t="s">
        <v>1152</v>
      </c>
      <c r="E1773" t="s">
        <v>90</v>
      </c>
      <c r="F1773" t="s">
        <v>4063</v>
      </c>
      <c r="H1773" t="s">
        <v>4803</v>
      </c>
      <c r="L1773" t="s">
        <v>91</v>
      </c>
      <c r="O1773" t="s">
        <v>135</v>
      </c>
      <c r="P1773" s="33">
        <v>46247.737500000003</v>
      </c>
      <c r="Q1773" s="33">
        <v>46293</v>
      </c>
      <c r="R1773" s="33">
        <v>46293</v>
      </c>
      <c r="AH1773" s="55" t="str">
        <f t="shared" si="388"/>
        <v/>
      </c>
      <c r="AI1773" s="55" t="str">
        <f t="shared" si="389"/>
        <v>FALSO</v>
      </c>
      <c r="AJ1773" s="55">
        <f t="shared" si="390"/>
        <v>0</v>
      </c>
      <c r="AK1773" s="93" t="str">
        <f t="shared" si="391"/>
        <v/>
      </c>
      <c r="AL1773" s="96" t="str">
        <f t="shared" si="392"/>
        <v/>
      </c>
      <c r="AM1773" s="93" t="str">
        <f t="shared" si="393"/>
        <v/>
      </c>
      <c r="AN1773" s="96" t="str">
        <f t="shared" si="394"/>
        <v/>
      </c>
      <c r="AO1773" s="93" t="str">
        <f t="shared" si="395"/>
        <v/>
      </c>
      <c r="AP1773" s="96" t="str">
        <f t="shared" si="396"/>
        <v/>
      </c>
      <c r="AQ1773" s="93" t="str">
        <f t="shared" si="397"/>
        <v/>
      </c>
      <c r="AR1773" s="96" t="str">
        <f t="shared" si="398"/>
        <v/>
      </c>
      <c r="AS1773" s="93" t="str">
        <f t="shared" si="399"/>
        <v/>
      </c>
      <c r="AT1773" s="96" t="str">
        <f t="shared" si="400"/>
        <v/>
      </c>
      <c r="AU1773" s="93" t="str">
        <f t="shared" si="401"/>
        <v/>
      </c>
    </row>
    <row r="1774" spans="1:47" x14ac:dyDescent="0.3">
      <c r="A1774" t="s">
        <v>84</v>
      </c>
      <c r="B1774" s="164" t="s">
        <v>4804</v>
      </c>
      <c r="C1774" t="s">
        <v>4783</v>
      </c>
      <c r="D1774" t="s">
        <v>1152</v>
      </c>
      <c r="E1774" t="s">
        <v>90</v>
      </c>
      <c r="F1774" t="s">
        <v>4063</v>
      </c>
      <c r="H1774" t="s">
        <v>4805</v>
      </c>
      <c r="L1774" t="s">
        <v>91</v>
      </c>
      <c r="O1774" t="s">
        <v>94</v>
      </c>
      <c r="P1774" s="33">
        <v>46247.625</v>
      </c>
      <c r="Q1774" s="33">
        <v>46237</v>
      </c>
      <c r="R1774" s="33">
        <v>46259</v>
      </c>
      <c r="S1774" s="33">
        <v>46259</v>
      </c>
      <c r="AH1774" s="55" t="str">
        <f t="shared" si="388"/>
        <v/>
      </c>
      <c r="AI1774" s="55" t="str">
        <f t="shared" si="389"/>
        <v>FALSO</v>
      </c>
      <c r="AJ1774" s="55">
        <f t="shared" si="390"/>
        <v>0</v>
      </c>
      <c r="AK1774" s="93" t="str">
        <f t="shared" si="391"/>
        <v/>
      </c>
      <c r="AL1774" s="96" t="str">
        <f t="shared" si="392"/>
        <v/>
      </c>
      <c r="AM1774" s="93" t="str">
        <f t="shared" si="393"/>
        <v/>
      </c>
      <c r="AN1774" s="96" t="str">
        <f t="shared" si="394"/>
        <v/>
      </c>
      <c r="AO1774" s="93" t="str">
        <f t="shared" si="395"/>
        <v/>
      </c>
      <c r="AP1774" s="96" t="str">
        <f t="shared" si="396"/>
        <v/>
      </c>
      <c r="AQ1774" s="93" t="str">
        <f t="shared" si="397"/>
        <v/>
      </c>
      <c r="AR1774" s="96" t="str">
        <f t="shared" si="398"/>
        <v/>
      </c>
      <c r="AS1774" s="93" t="str">
        <f t="shared" si="399"/>
        <v/>
      </c>
      <c r="AT1774" s="96" t="str">
        <f t="shared" si="400"/>
        <v/>
      </c>
      <c r="AU1774" s="93" t="str">
        <f t="shared" si="401"/>
        <v/>
      </c>
    </row>
    <row r="1775" spans="1:47" x14ac:dyDescent="0.3">
      <c r="A1775" t="s">
        <v>84</v>
      </c>
      <c r="B1775" s="164" t="s">
        <v>4806</v>
      </c>
      <c r="C1775" t="s">
        <v>4783</v>
      </c>
      <c r="D1775" t="s">
        <v>1152</v>
      </c>
      <c r="E1775" t="s">
        <v>90</v>
      </c>
      <c r="F1775" t="s">
        <v>4063</v>
      </c>
      <c r="H1775" t="s">
        <v>4807</v>
      </c>
      <c r="L1775" t="s">
        <v>91</v>
      </c>
      <c r="O1775" t="s">
        <v>94</v>
      </c>
      <c r="P1775" s="33">
        <v>46247.457638888889</v>
      </c>
      <c r="Q1775" s="33">
        <v>46237</v>
      </c>
      <c r="R1775" s="33">
        <v>46260</v>
      </c>
      <c r="S1775" s="33">
        <v>46260</v>
      </c>
      <c r="AH1775" s="55" t="str">
        <f t="shared" si="388"/>
        <v/>
      </c>
      <c r="AI1775" s="55" t="str">
        <f t="shared" si="389"/>
        <v>FALSO</v>
      </c>
      <c r="AJ1775" s="55">
        <f t="shared" si="390"/>
        <v>0</v>
      </c>
      <c r="AK1775" s="93" t="str">
        <f t="shared" si="391"/>
        <v/>
      </c>
      <c r="AL1775" s="96" t="str">
        <f t="shared" si="392"/>
        <v/>
      </c>
      <c r="AM1775" s="93" t="str">
        <f t="shared" si="393"/>
        <v/>
      </c>
      <c r="AN1775" s="96" t="str">
        <f t="shared" si="394"/>
        <v/>
      </c>
      <c r="AO1775" s="93" t="str">
        <f t="shared" si="395"/>
        <v/>
      </c>
      <c r="AP1775" s="96" t="str">
        <f t="shared" si="396"/>
        <v/>
      </c>
      <c r="AQ1775" s="93" t="str">
        <f t="shared" si="397"/>
        <v/>
      </c>
      <c r="AR1775" s="96" t="str">
        <f t="shared" si="398"/>
        <v/>
      </c>
      <c r="AS1775" s="93" t="str">
        <f t="shared" si="399"/>
        <v/>
      </c>
      <c r="AT1775" s="96" t="str">
        <f t="shared" si="400"/>
        <v/>
      </c>
      <c r="AU1775" s="93" t="str">
        <f t="shared" si="401"/>
        <v/>
      </c>
    </row>
    <row r="1776" spans="1:47" x14ac:dyDescent="0.3">
      <c r="A1776" t="s">
        <v>84</v>
      </c>
      <c r="B1776" s="164" t="s">
        <v>4808</v>
      </c>
      <c r="C1776" t="s">
        <v>4770</v>
      </c>
      <c r="D1776" t="s">
        <v>1152</v>
      </c>
      <c r="E1776" t="s">
        <v>90</v>
      </c>
      <c r="F1776" t="s">
        <v>4050</v>
      </c>
      <c r="H1776" t="s">
        <v>4809</v>
      </c>
      <c r="L1776" t="s">
        <v>91</v>
      </c>
      <c r="O1776" t="s">
        <v>94</v>
      </c>
      <c r="P1776" s="33">
        <v>46247.456944444442</v>
      </c>
      <c r="Q1776" s="33">
        <v>46293</v>
      </c>
      <c r="R1776" s="33">
        <v>46290</v>
      </c>
      <c r="S1776" s="33">
        <v>46290</v>
      </c>
      <c r="AH1776" s="55" t="str">
        <f t="shared" si="388"/>
        <v/>
      </c>
      <c r="AI1776" s="55" t="str">
        <f t="shared" si="389"/>
        <v>FALSO</v>
      </c>
      <c r="AJ1776" s="55">
        <f t="shared" si="390"/>
        <v>0</v>
      </c>
      <c r="AK1776" s="93" t="str">
        <f t="shared" si="391"/>
        <v/>
      </c>
      <c r="AL1776" s="96" t="str">
        <f t="shared" si="392"/>
        <v/>
      </c>
      <c r="AM1776" s="93" t="str">
        <f t="shared" si="393"/>
        <v/>
      </c>
      <c r="AN1776" s="96" t="str">
        <f t="shared" si="394"/>
        <v/>
      </c>
      <c r="AO1776" s="93" t="str">
        <f t="shared" si="395"/>
        <v/>
      </c>
      <c r="AP1776" s="96" t="str">
        <f t="shared" si="396"/>
        <v/>
      </c>
      <c r="AQ1776" s="93" t="str">
        <f t="shared" si="397"/>
        <v/>
      </c>
      <c r="AR1776" s="96" t="str">
        <f t="shared" si="398"/>
        <v/>
      </c>
      <c r="AS1776" s="93" t="str">
        <f t="shared" si="399"/>
        <v/>
      </c>
      <c r="AT1776" s="96" t="str">
        <f t="shared" si="400"/>
        <v/>
      </c>
      <c r="AU1776" s="93" t="str">
        <f t="shared" si="401"/>
        <v/>
      </c>
    </row>
    <row r="1777" spans="1:47" x14ac:dyDescent="0.3">
      <c r="A1777" t="s">
        <v>84</v>
      </c>
      <c r="B1777" s="164" t="s">
        <v>4810</v>
      </c>
      <c r="C1777" t="s">
        <v>4783</v>
      </c>
      <c r="D1777" t="s">
        <v>1152</v>
      </c>
      <c r="E1777" t="s">
        <v>90</v>
      </c>
      <c r="F1777" t="s">
        <v>4063</v>
      </c>
      <c r="H1777" t="s">
        <v>4811</v>
      </c>
      <c r="L1777" t="s">
        <v>91</v>
      </c>
      <c r="O1777" t="s">
        <v>94</v>
      </c>
      <c r="P1777" s="33">
        <v>46247.420138888891</v>
      </c>
      <c r="Q1777" s="33">
        <v>46237</v>
      </c>
      <c r="R1777" s="33">
        <v>46248</v>
      </c>
      <c r="S1777" s="33">
        <v>46248</v>
      </c>
      <c r="AH1777" s="55" t="str">
        <f t="shared" si="388"/>
        <v/>
      </c>
      <c r="AI1777" s="55" t="str">
        <f t="shared" si="389"/>
        <v>FALSO</v>
      </c>
      <c r="AJ1777" s="55">
        <f t="shared" si="390"/>
        <v>0</v>
      </c>
      <c r="AK1777" s="93" t="str">
        <f t="shared" si="391"/>
        <v/>
      </c>
      <c r="AL1777" s="96" t="str">
        <f t="shared" si="392"/>
        <v/>
      </c>
      <c r="AM1777" s="93" t="str">
        <f t="shared" si="393"/>
        <v/>
      </c>
      <c r="AN1777" s="96" t="str">
        <f t="shared" si="394"/>
        <v/>
      </c>
      <c r="AO1777" s="93" t="str">
        <f t="shared" si="395"/>
        <v/>
      </c>
      <c r="AP1777" s="96" t="str">
        <f t="shared" si="396"/>
        <v/>
      </c>
      <c r="AQ1777" s="93" t="str">
        <f t="shared" si="397"/>
        <v/>
      </c>
      <c r="AR1777" s="96" t="str">
        <f t="shared" si="398"/>
        <v/>
      </c>
      <c r="AS1777" s="93" t="str">
        <f t="shared" si="399"/>
        <v/>
      </c>
      <c r="AT1777" s="96" t="str">
        <f t="shared" si="400"/>
        <v/>
      </c>
      <c r="AU1777" s="93" t="str">
        <f t="shared" si="401"/>
        <v/>
      </c>
    </row>
    <row r="1778" spans="1:47" x14ac:dyDescent="0.3">
      <c r="A1778" t="s">
        <v>84</v>
      </c>
      <c r="B1778" s="164" t="s">
        <v>4812</v>
      </c>
      <c r="C1778" t="s">
        <v>4783</v>
      </c>
      <c r="D1778" t="s">
        <v>1152</v>
      </c>
      <c r="E1778" t="s">
        <v>90</v>
      </c>
      <c r="F1778" t="s">
        <v>4063</v>
      </c>
      <c r="H1778" t="s">
        <v>3330</v>
      </c>
      <c r="L1778" t="s">
        <v>91</v>
      </c>
      <c r="O1778" t="s">
        <v>135</v>
      </c>
      <c r="P1778" s="33">
        <v>46247.386111111111</v>
      </c>
      <c r="Q1778" s="33">
        <v>46237</v>
      </c>
      <c r="R1778" s="33">
        <v>46248</v>
      </c>
      <c r="AH1778" s="55" t="str">
        <f t="shared" si="388"/>
        <v/>
      </c>
      <c r="AI1778" s="55" t="str">
        <f t="shared" si="389"/>
        <v>FALSO</v>
      </c>
      <c r="AJ1778" s="55">
        <f t="shared" si="390"/>
        <v>0</v>
      </c>
      <c r="AK1778" s="93" t="str">
        <f t="shared" si="391"/>
        <v/>
      </c>
      <c r="AL1778" s="96" t="str">
        <f t="shared" si="392"/>
        <v/>
      </c>
      <c r="AM1778" s="93" t="str">
        <f t="shared" si="393"/>
        <v/>
      </c>
      <c r="AN1778" s="96" t="str">
        <f t="shared" si="394"/>
        <v/>
      </c>
      <c r="AO1778" s="93" t="str">
        <f t="shared" si="395"/>
        <v/>
      </c>
      <c r="AP1778" s="96" t="str">
        <f t="shared" si="396"/>
        <v/>
      </c>
      <c r="AQ1778" s="93" t="str">
        <f t="shared" si="397"/>
        <v/>
      </c>
      <c r="AR1778" s="96" t="str">
        <f t="shared" si="398"/>
        <v/>
      </c>
      <c r="AS1778" s="93" t="str">
        <f t="shared" si="399"/>
        <v/>
      </c>
      <c r="AT1778" s="96" t="str">
        <f t="shared" si="400"/>
        <v/>
      </c>
      <c r="AU1778" s="93" t="str">
        <f t="shared" si="401"/>
        <v/>
      </c>
    </row>
    <row r="1779" spans="1:47" x14ac:dyDescent="0.3">
      <c r="A1779" t="s">
        <v>84</v>
      </c>
      <c r="B1779" s="164" t="s">
        <v>4813</v>
      </c>
      <c r="C1779" t="s">
        <v>4783</v>
      </c>
      <c r="D1779" t="s">
        <v>1152</v>
      </c>
      <c r="E1779" t="s">
        <v>90</v>
      </c>
      <c r="F1779" t="s">
        <v>4063</v>
      </c>
      <c r="H1779" t="s">
        <v>4814</v>
      </c>
      <c r="J1779">
        <v>21600</v>
      </c>
      <c r="L1779" t="s">
        <v>91</v>
      </c>
      <c r="O1779" t="s">
        <v>94</v>
      </c>
      <c r="P1779" s="33">
        <v>46247.369444444441</v>
      </c>
      <c r="Q1779" s="33">
        <v>46237</v>
      </c>
      <c r="R1779" s="33">
        <v>46247</v>
      </c>
      <c r="S1779" s="33">
        <v>46247</v>
      </c>
      <c r="AH1779" s="55">
        <f t="shared" si="388"/>
        <v>6</v>
      </c>
      <c r="AI1779" s="55" t="str">
        <f t="shared" si="389"/>
        <v>FALSO</v>
      </c>
      <c r="AJ1779" s="55">
        <f t="shared" si="390"/>
        <v>0</v>
      </c>
      <c r="AK1779" s="93" t="str">
        <f t="shared" si="391"/>
        <v/>
      </c>
      <c r="AL1779" s="96" t="str">
        <f t="shared" si="392"/>
        <v/>
      </c>
      <c r="AM1779" s="93" t="str">
        <f t="shared" si="393"/>
        <v/>
      </c>
      <c r="AN1779" s="96" t="str">
        <f t="shared" si="394"/>
        <v/>
      </c>
      <c r="AO1779" s="93" t="str">
        <f t="shared" si="395"/>
        <v/>
      </c>
      <c r="AP1779" s="96" t="str">
        <f t="shared" si="396"/>
        <v/>
      </c>
      <c r="AQ1779" s="93" t="str">
        <f t="shared" si="397"/>
        <v/>
      </c>
      <c r="AR1779" s="96" t="str">
        <f t="shared" si="398"/>
        <v/>
      </c>
      <c r="AS1779" s="93" t="str">
        <f t="shared" si="399"/>
        <v/>
      </c>
      <c r="AT1779" s="96" t="str">
        <f t="shared" si="400"/>
        <v/>
      </c>
      <c r="AU1779" s="93" t="str">
        <f t="shared" si="401"/>
        <v/>
      </c>
    </row>
    <row r="1780" spans="1:47" x14ac:dyDescent="0.3">
      <c r="A1780" t="s">
        <v>84</v>
      </c>
      <c r="B1780" s="164" t="s">
        <v>4815</v>
      </c>
      <c r="C1780" t="s">
        <v>4770</v>
      </c>
      <c r="D1780" t="s">
        <v>1152</v>
      </c>
      <c r="E1780" t="s">
        <v>90</v>
      </c>
      <c r="F1780" t="s">
        <v>4063</v>
      </c>
      <c r="H1780" t="s">
        <v>4816</v>
      </c>
      <c r="L1780" t="s">
        <v>91</v>
      </c>
      <c r="O1780" t="s">
        <v>135</v>
      </c>
      <c r="P1780" s="33">
        <v>46247.353472222225</v>
      </c>
      <c r="Q1780" s="33">
        <v>46293</v>
      </c>
      <c r="R1780" s="33">
        <v>46293</v>
      </c>
      <c r="AH1780" s="55" t="str">
        <f t="shared" si="388"/>
        <v/>
      </c>
      <c r="AI1780" s="55" t="str">
        <f t="shared" si="389"/>
        <v>FALSO</v>
      </c>
      <c r="AJ1780" s="55">
        <f t="shared" si="390"/>
        <v>0</v>
      </c>
      <c r="AK1780" s="93" t="str">
        <f t="shared" si="391"/>
        <v/>
      </c>
      <c r="AL1780" s="96" t="str">
        <f t="shared" si="392"/>
        <v/>
      </c>
      <c r="AM1780" s="93" t="str">
        <f t="shared" si="393"/>
        <v/>
      </c>
      <c r="AN1780" s="96" t="str">
        <f t="shared" si="394"/>
        <v/>
      </c>
      <c r="AO1780" s="93" t="str">
        <f t="shared" si="395"/>
        <v/>
      </c>
      <c r="AP1780" s="96" t="str">
        <f t="shared" si="396"/>
        <v/>
      </c>
      <c r="AQ1780" s="93" t="str">
        <f t="shared" si="397"/>
        <v/>
      </c>
      <c r="AR1780" s="96" t="str">
        <f t="shared" si="398"/>
        <v/>
      </c>
      <c r="AS1780" s="93" t="str">
        <f t="shared" si="399"/>
        <v/>
      </c>
      <c r="AT1780" s="96" t="str">
        <f t="shared" si="400"/>
        <v/>
      </c>
      <c r="AU1780" s="93" t="str">
        <f t="shared" si="401"/>
        <v/>
      </c>
    </row>
    <row r="1781" spans="1:47" x14ac:dyDescent="0.3">
      <c r="A1781" t="s">
        <v>84</v>
      </c>
      <c r="B1781" s="164" t="s">
        <v>4817</v>
      </c>
      <c r="C1781" t="s">
        <v>4770</v>
      </c>
      <c r="D1781" t="s">
        <v>1152</v>
      </c>
      <c r="E1781" t="s">
        <v>85</v>
      </c>
      <c r="F1781" t="s">
        <v>4050</v>
      </c>
      <c r="H1781" t="s">
        <v>2910</v>
      </c>
      <c r="L1781" t="s">
        <v>87</v>
      </c>
      <c r="P1781" s="33">
        <v>46247.335416666669</v>
      </c>
      <c r="Q1781" s="33">
        <v>46293</v>
      </c>
      <c r="AH1781" s="55" t="str">
        <f t="shared" si="388"/>
        <v/>
      </c>
      <c r="AI1781" s="55" t="str">
        <f t="shared" si="389"/>
        <v>FALSO</v>
      </c>
      <c r="AJ1781" s="55">
        <f t="shared" si="390"/>
        <v>0</v>
      </c>
      <c r="AK1781" s="93" t="str">
        <f t="shared" si="391"/>
        <v/>
      </c>
      <c r="AL1781" s="96" t="str">
        <f t="shared" si="392"/>
        <v/>
      </c>
      <c r="AM1781" s="93" t="str">
        <f t="shared" si="393"/>
        <v/>
      </c>
      <c r="AN1781" s="96" t="str">
        <f t="shared" si="394"/>
        <v/>
      </c>
      <c r="AO1781" s="93" t="str">
        <f t="shared" si="395"/>
        <v/>
      </c>
      <c r="AP1781" s="96" t="str">
        <f t="shared" si="396"/>
        <v/>
      </c>
      <c r="AQ1781" s="93" t="str">
        <f t="shared" si="397"/>
        <v/>
      </c>
      <c r="AR1781" s="96" t="str">
        <f t="shared" si="398"/>
        <v/>
      </c>
      <c r="AS1781" s="93" t="str">
        <f t="shared" si="399"/>
        <v/>
      </c>
      <c r="AT1781" s="96" t="str">
        <f t="shared" si="400"/>
        <v/>
      </c>
      <c r="AU1781" s="93" t="str">
        <f t="shared" si="401"/>
        <v/>
      </c>
    </row>
    <row r="1782" spans="1:47" x14ac:dyDescent="0.3">
      <c r="A1782" t="s">
        <v>84</v>
      </c>
      <c r="B1782" s="164" t="s">
        <v>4818</v>
      </c>
      <c r="C1782" t="s">
        <v>4783</v>
      </c>
      <c r="D1782" t="s">
        <v>1152</v>
      </c>
      <c r="E1782" t="s">
        <v>90</v>
      </c>
      <c r="F1782" t="s">
        <v>4063</v>
      </c>
      <c r="H1782" t="s">
        <v>4819</v>
      </c>
      <c r="J1782">
        <v>3600</v>
      </c>
      <c r="L1782" t="s">
        <v>91</v>
      </c>
      <c r="O1782" t="s">
        <v>94</v>
      </c>
      <c r="P1782" s="33">
        <v>46246.70208333333</v>
      </c>
      <c r="Q1782" s="33">
        <v>46237</v>
      </c>
      <c r="R1782" s="33">
        <v>46246</v>
      </c>
      <c r="S1782" s="33">
        <v>46248</v>
      </c>
      <c r="AH1782" s="55">
        <f t="shared" si="388"/>
        <v>1</v>
      </c>
      <c r="AI1782" s="55" t="str">
        <f t="shared" si="389"/>
        <v>FALSO</v>
      </c>
      <c r="AJ1782" s="55">
        <f t="shared" si="390"/>
        <v>0</v>
      </c>
      <c r="AK1782" s="93" t="str">
        <f t="shared" si="391"/>
        <v/>
      </c>
      <c r="AL1782" s="96" t="str">
        <f t="shared" si="392"/>
        <v/>
      </c>
      <c r="AM1782" s="93" t="str">
        <f t="shared" si="393"/>
        <v/>
      </c>
      <c r="AN1782" s="96" t="str">
        <f t="shared" si="394"/>
        <v/>
      </c>
      <c r="AO1782" s="93" t="str">
        <f t="shared" si="395"/>
        <v/>
      </c>
      <c r="AP1782" s="96" t="str">
        <f t="shared" si="396"/>
        <v/>
      </c>
      <c r="AQ1782" s="93" t="str">
        <f t="shared" si="397"/>
        <v/>
      </c>
      <c r="AR1782" s="96" t="str">
        <f t="shared" si="398"/>
        <v/>
      </c>
      <c r="AS1782" s="93" t="str">
        <f t="shared" si="399"/>
        <v/>
      </c>
      <c r="AT1782" s="96" t="str">
        <f t="shared" si="400"/>
        <v/>
      </c>
      <c r="AU1782" s="93" t="str">
        <f t="shared" si="401"/>
        <v/>
      </c>
    </row>
    <row r="1783" spans="1:47" x14ac:dyDescent="0.3">
      <c r="A1783" t="s">
        <v>84</v>
      </c>
      <c r="B1783" s="164" t="s">
        <v>4820</v>
      </c>
      <c r="C1783" t="s">
        <v>4792</v>
      </c>
      <c r="D1783" t="s">
        <v>1152</v>
      </c>
      <c r="E1783" t="s">
        <v>90</v>
      </c>
      <c r="F1783" t="s">
        <v>4063</v>
      </c>
      <c r="H1783" t="s">
        <v>4821</v>
      </c>
      <c r="J1783">
        <v>7200</v>
      </c>
      <c r="L1783" t="s">
        <v>91</v>
      </c>
      <c r="O1783" t="s">
        <v>94</v>
      </c>
      <c r="P1783" s="33">
        <v>46246.667361111111</v>
      </c>
      <c r="Q1783" s="33">
        <v>46237</v>
      </c>
      <c r="R1783" s="33">
        <v>46259</v>
      </c>
      <c r="S1783" s="33">
        <v>46281</v>
      </c>
      <c r="AH1783" s="55">
        <f t="shared" si="388"/>
        <v>2</v>
      </c>
      <c r="AI1783" s="55" t="str">
        <f t="shared" si="389"/>
        <v>FALSO</v>
      </c>
      <c r="AJ1783" s="55">
        <f t="shared" si="390"/>
        <v>0</v>
      </c>
      <c r="AK1783" s="93" t="str">
        <f t="shared" si="391"/>
        <v/>
      </c>
      <c r="AL1783" s="96" t="str">
        <f t="shared" si="392"/>
        <v/>
      </c>
      <c r="AM1783" s="93" t="str">
        <f t="shared" si="393"/>
        <v/>
      </c>
      <c r="AN1783" s="96" t="str">
        <f t="shared" si="394"/>
        <v/>
      </c>
      <c r="AO1783" s="93" t="str">
        <f t="shared" si="395"/>
        <v/>
      </c>
      <c r="AP1783" s="96" t="str">
        <f t="shared" si="396"/>
        <v/>
      </c>
      <c r="AQ1783" s="93" t="str">
        <f t="shared" si="397"/>
        <v/>
      </c>
      <c r="AR1783" s="96" t="str">
        <f t="shared" si="398"/>
        <v/>
      </c>
      <c r="AS1783" s="93" t="str">
        <f t="shared" si="399"/>
        <v/>
      </c>
      <c r="AT1783" s="96" t="str">
        <f t="shared" si="400"/>
        <v/>
      </c>
      <c r="AU1783" s="93" t="str">
        <f t="shared" si="401"/>
        <v/>
      </c>
    </row>
    <row r="1784" spans="1:47" x14ac:dyDescent="0.3">
      <c r="A1784" t="s">
        <v>84</v>
      </c>
      <c r="B1784" s="164" t="s">
        <v>4822</v>
      </c>
      <c r="C1784" t="s">
        <v>4783</v>
      </c>
      <c r="D1784" t="s">
        <v>1152</v>
      </c>
      <c r="E1784" t="s">
        <v>90</v>
      </c>
      <c r="F1784" t="s">
        <v>4063</v>
      </c>
      <c r="H1784" t="s">
        <v>4823</v>
      </c>
      <c r="J1784">
        <v>3600</v>
      </c>
      <c r="L1784" t="s">
        <v>91</v>
      </c>
      <c r="O1784" t="s">
        <v>94</v>
      </c>
      <c r="P1784" s="33">
        <v>46246.629166666666</v>
      </c>
      <c r="Q1784" s="33">
        <v>46237</v>
      </c>
      <c r="R1784" s="33">
        <v>46246</v>
      </c>
      <c r="S1784" s="33">
        <v>46246</v>
      </c>
      <c r="AH1784" s="55">
        <f t="shared" si="388"/>
        <v>1</v>
      </c>
      <c r="AI1784" s="55" t="str">
        <f t="shared" si="389"/>
        <v>FALSO</v>
      </c>
      <c r="AJ1784" s="55">
        <f t="shared" si="390"/>
        <v>0</v>
      </c>
      <c r="AK1784" s="93" t="str">
        <f t="shared" si="391"/>
        <v/>
      </c>
      <c r="AL1784" s="96" t="str">
        <f t="shared" si="392"/>
        <v/>
      </c>
      <c r="AM1784" s="93" t="str">
        <f t="shared" si="393"/>
        <v/>
      </c>
      <c r="AN1784" s="96" t="str">
        <f t="shared" si="394"/>
        <v/>
      </c>
      <c r="AO1784" s="93" t="str">
        <f t="shared" si="395"/>
        <v/>
      </c>
      <c r="AP1784" s="96" t="str">
        <f t="shared" si="396"/>
        <v/>
      </c>
      <c r="AQ1784" s="93" t="str">
        <f t="shared" si="397"/>
        <v/>
      </c>
      <c r="AR1784" s="96" t="str">
        <f t="shared" si="398"/>
        <v/>
      </c>
      <c r="AS1784" s="93" t="str">
        <f t="shared" si="399"/>
        <v/>
      </c>
      <c r="AT1784" s="96" t="str">
        <f t="shared" si="400"/>
        <v/>
      </c>
      <c r="AU1784" s="93" t="str">
        <f t="shared" si="401"/>
        <v/>
      </c>
    </row>
    <row r="1785" spans="1:47" x14ac:dyDescent="0.3">
      <c r="A1785" t="s">
        <v>84</v>
      </c>
      <c r="B1785" s="164" t="s">
        <v>4824</v>
      </c>
      <c r="C1785" t="s">
        <v>4783</v>
      </c>
      <c r="D1785" t="s">
        <v>1152</v>
      </c>
      <c r="E1785" t="s">
        <v>90</v>
      </c>
      <c r="F1785" t="s">
        <v>4063</v>
      </c>
      <c r="H1785" t="s">
        <v>4825</v>
      </c>
      <c r="L1785" t="s">
        <v>91</v>
      </c>
      <c r="O1785" t="s">
        <v>94</v>
      </c>
      <c r="P1785" s="33">
        <v>46246.613888888889</v>
      </c>
      <c r="Q1785" s="33">
        <v>46237</v>
      </c>
      <c r="R1785" s="33">
        <v>46248</v>
      </c>
      <c r="S1785" s="33">
        <v>46248</v>
      </c>
      <c r="AH1785" s="55" t="str">
        <f t="shared" si="388"/>
        <v/>
      </c>
      <c r="AI1785" s="55" t="str">
        <f t="shared" si="389"/>
        <v>FALSO</v>
      </c>
      <c r="AJ1785" s="55">
        <f t="shared" si="390"/>
        <v>0</v>
      </c>
      <c r="AK1785" s="93" t="str">
        <f t="shared" si="391"/>
        <v/>
      </c>
      <c r="AL1785" s="96" t="str">
        <f t="shared" si="392"/>
        <v/>
      </c>
      <c r="AM1785" s="93" t="str">
        <f t="shared" si="393"/>
        <v/>
      </c>
      <c r="AN1785" s="96" t="str">
        <f t="shared" si="394"/>
        <v/>
      </c>
      <c r="AO1785" s="93" t="str">
        <f t="shared" si="395"/>
        <v/>
      </c>
      <c r="AP1785" s="96" t="str">
        <f t="shared" si="396"/>
        <v/>
      </c>
      <c r="AQ1785" s="93" t="str">
        <f t="shared" si="397"/>
        <v/>
      </c>
      <c r="AR1785" s="96" t="str">
        <f t="shared" si="398"/>
        <v/>
      </c>
      <c r="AS1785" s="93" t="str">
        <f t="shared" si="399"/>
        <v/>
      </c>
      <c r="AT1785" s="96" t="str">
        <f t="shared" si="400"/>
        <v/>
      </c>
      <c r="AU1785" s="93" t="str">
        <f t="shared" si="401"/>
        <v/>
      </c>
    </row>
    <row r="1786" spans="1:47" x14ac:dyDescent="0.3">
      <c r="A1786" t="s">
        <v>84</v>
      </c>
      <c r="B1786" s="164" t="s">
        <v>4826</v>
      </c>
      <c r="C1786" t="s">
        <v>4773</v>
      </c>
      <c r="D1786" t="s">
        <v>1152</v>
      </c>
      <c r="E1786" t="s">
        <v>90</v>
      </c>
      <c r="F1786" t="s">
        <v>4063</v>
      </c>
      <c r="H1786" t="s">
        <v>2910</v>
      </c>
      <c r="J1786">
        <v>3600</v>
      </c>
      <c r="L1786" t="s">
        <v>91</v>
      </c>
      <c r="O1786" t="s">
        <v>94</v>
      </c>
      <c r="P1786" s="33">
        <v>46246.500694444447</v>
      </c>
      <c r="Q1786" s="33">
        <v>46237</v>
      </c>
      <c r="R1786" s="33">
        <v>46246</v>
      </c>
      <c r="S1786" s="33">
        <v>46246</v>
      </c>
      <c r="AH1786" s="55">
        <f t="shared" si="388"/>
        <v>1</v>
      </c>
      <c r="AI1786" s="55" t="str">
        <f t="shared" si="389"/>
        <v>FALSO</v>
      </c>
      <c r="AJ1786" s="55">
        <f t="shared" si="390"/>
        <v>0</v>
      </c>
      <c r="AK1786" s="93" t="str">
        <f t="shared" si="391"/>
        <v/>
      </c>
      <c r="AL1786" s="96" t="str">
        <f t="shared" si="392"/>
        <v/>
      </c>
      <c r="AM1786" s="93" t="str">
        <f t="shared" si="393"/>
        <v/>
      </c>
      <c r="AN1786" s="96" t="str">
        <f t="shared" si="394"/>
        <v/>
      </c>
      <c r="AO1786" s="93" t="str">
        <f t="shared" si="395"/>
        <v/>
      </c>
      <c r="AP1786" s="96" t="str">
        <f t="shared" si="396"/>
        <v/>
      </c>
      <c r="AQ1786" s="93" t="str">
        <f t="shared" si="397"/>
        <v/>
      </c>
      <c r="AR1786" s="96" t="str">
        <f t="shared" si="398"/>
        <v/>
      </c>
      <c r="AS1786" s="93" t="str">
        <f t="shared" si="399"/>
        <v/>
      </c>
      <c r="AT1786" s="96" t="str">
        <f t="shared" si="400"/>
        <v/>
      </c>
      <c r="AU1786" s="93" t="str">
        <f t="shared" si="401"/>
        <v/>
      </c>
    </row>
    <row r="1787" spans="1:47" x14ac:dyDescent="0.3">
      <c r="A1787" t="s">
        <v>84</v>
      </c>
      <c r="B1787" s="164" t="s">
        <v>4827</v>
      </c>
      <c r="C1787" t="s">
        <v>4792</v>
      </c>
      <c r="D1787" t="s">
        <v>1152</v>
      </c>
      <c r="E1787" t="s">
        <v>90</v>
      </c>
      <c r="F1787" t="s">
        <v>4063</v>
      </c>
      <c r="H1787" t="s">
        <v>4828</v>
      </c>
      <c r="L1787" t="s">
        <v>91</v>
      </c>
      <c r="O1787" t="s">
        <v>94</v>
      </c>
      <c r="P1787" s="33">
        <v>46246.427083333336</v>
      </c>
      <c r="Q1787" s="33">
        <v>46237</v>
      </c>
      <c r="R1787" s="33">
        <v>46274</v>
      </c>
      <c r="S1787" s="33">
        <v>46274</v>
      </c>
      <c r="AH1787" s="55" t="str">
        <f t="shared" si="388"/>
        <v/>
      </c>
      <c r="AI1787" s="55" t="str">
        <f t="shared" si="389"/>
        <v>FALSO</v>
      </c>
      <c r="AJ1787" s="55">
        <f t="shared" si="390"/>
        <v>0</v>
      </c>
      <c r="AK1787" s="93" t="str">
        <f t="shared" si="391"/>
        <v/>
      </c>
      <c r="AL1787" s="96" t="str">
        <f t="shared" si="392"/>
        <v/>
      </c>
      <c r="AM1787" s="93" t="str">
        <f t="shared" si="393"/>
        <v/>
      </c>
      <c r="AN1787" s="96" t="str">
        <f t="shared" si="394"/>
        <v/>
      </c>
      <c r="AO1787" s="93" t="str">
        <f t="shared" si="395"/>
        <v/>
      </c>
      <c r="AP1787" s="96" t="str">
        <f t="shared" si="396"/>
        <v/>
      </c>
      <c r="AQ1787" s="93" t="str">
        <f t="shared" si="397"/>
        <v/>
      </c>
      <c r="AR1787" s="96" t="str">
        <f t="shared" si="398"/>
        <v/>
      </c>
      <c r="AS1787" s="93" t="str">
        <f t="shared" si="399"/>
        <v/>
      </c>
      <c r="AT1787" s="96" t="str">
        <f t="shared" si="400"/>
        <v/>
      </c>
      <c r="AU1787" s="93" t="str">
        <f t="shared" si="401"/>
        <v/>
      </c>
    </row>
    <row r="1788" spans="1:47" x14ac:dyDescent="0.3">
      <c r="A1788" t="s">
        <v>84</v>
      </c>
      <c r="B1788" s="164" t="s">
        <v>4829</v>
      </c>
      <c r="C1788" t="s">
        <v>4773</v>
      </c>
      <c r="D1788" t="s">
        <v>1152</v>
      </c>
      <c r="E1788" t="s">
        <v>90</v>
      </c>
      <c r="F1788" t="s">
        <v>4063</v>
      </c>
      <c r="H1788" t="s">
        <v>4830</v>
      </c>
      <c r="L1788" t="s">
        <v>91</v>
      </c>
      <c r="O1788" t="s">
        <v>135</v>
      </c>
      <c r="P1788" s="33">
        <v>46246.422222222223</v>
      </c>
      <c r="Q1788" s="33">
        <v>46237</v>
      </c>
      <c r="R1788" s="33">
        <v>46246</v>
      </c>
      <c r="AH1788" s="55" t="str">
        <f t="shared" si="388"/>
        <v/>
      </c>
      <c r="AI1788" s="55" t="str">
        <f t="shared" si="389"/>
        <v>FALSO</v>
      </c>
      <c r="AJ1788" s="55">
        <f t="shared" si="390"/>
        <v>0</v>
      </c>
      <c r="AK1788" s="93" t="str">
        <f t="shared" si="391"/>
        <v/>
      </c>
      <c r="AL1788" s="96" t="str">
        <f t="shared" si="392"/>
        <v/>
      </c>
      <c r="AM1788" s="93" t="str">
        <f t="shared" si="393"/>
        <v/>
      </c>
      <c r="AN1788" s="96" t="str">
        <f t="shared" si="394"/>
        <v/>
      </c>
      <c r="AO1788" s="93" t="str">
        <f t="shared" si="395"/>
        <v/>
      </c>
      <c r="AP1788" s="96" t="str">
        <f t="shared" si="396"/>
        <v/>
      </c>
      <c r="AQ1788" s="93" t="str">
        <f t="shared" si="397"/>
        <v/>
      </c>
      <c r="AR1788" s="96" t="str">
        <f t="shared" si="398"/>
        <v/>
      </c>
      <c r="AS1788" s="93" t="str">
        <f t="shared" si="399"/>
        <v/>
      </c>
      <c r="AT1788" s="96" t="str">
        <f t="shared" si="400"/>
        <v/>
      </c>
      <c r="AU1788" s="93" t="str">
        <f t="shared" si="401"/>
        <v/>
      </c>
    </row>
    <row r="1789" spans="1:47" x14ac:dyDescent="0.3">
      <c r="A1789" t="s">
        <v>84</v>
      </c>
      <c r="B1789" s="164" t="s">
        <v>4831</v>
      </c>
      <c r="C1789" t="s">
        <v>4770</v>
      </c>
      <c r="D1789" t="s">
        <v>1152</v>
      </c>
      <c r="E1789" t="s">
        <v>90</v>
      </c>
      <c r="F1789" t="s">
        <v>4063</v>
      </c>
      <c r="H1789" t="s">
        <v>4832</v>
      </c>
      <c r="L1789" t="s">
        <v>91</v>
      </c>
      <c r="O1789" t="s">
        <v>135</v>
      </c>
      <c r="P1789" s="33">
        <v>46246.415972222225</v>
      </c>
      <c r="Q1789" s="33">
        <v>46293</v>
      </c>
      <c r="R1789" s="33">
        <v>46293</v>
      </c>
      <c r="AH1789" s="55" t="str">
        <f t="shared" si="388"/>
        <v/>
      </c>
      <c r="AI1789" s="55" t="str">
        <f t="shared" si="389"/>
        <v>FALSO</v>
      </c>
      <c r="AJ1789" s="55">
        <f t="shared" si="390"/>
        <v>0</v>
      </c>
      <c r="AK1789" s="93" t="str">
        <f t="shared" si="391"/>
        <v/>
      </c>
      <c r="AL1789" s="96" t="str">
        <f t="shared" si="392"/>
        <v/>
      </c>
      <c r="AM1789" s="93" t="str">
        <f t="shared" si="393"/>
        <v/>
      </c>
      <c r="AN1789" s="96" t="str">
        <f t="shared" si="394"/>
        <v/>
      </c>
      <c r="AO1789" s="93" t="str">
        <f t="shared" si="395"/>
        <v/>
      </c>
      <c r="AP1789" s="96" t="str">
        <f t="shared" si="396"/>
        <v/>
      </c>
      <c r="AQ1789" s="93" t="str">
        <f t="shared" si="397"/>
        <v/>
      </c>
      <c r="AR1789" s="96" t="str">
        <f t="shared" si="398"/>
        <v/>
      </c>
      <c r="AS1789" s="93" t="str">
        <f t="shared" si="399"/>
        <v/>
      </c>
      <c r="AT1789" s="96" t="str">
        <f t="shared" si="400"/>
        <v/>
      </c>
      <c r="AU1789" s="93" t="str">
        <f t="shared" si="401"/>
        <v/>
      </c>
    </row>
    <row r="1790" spans="1:47" x14ac:dyDescent="0.3">
      <c r="A1790" t="s">
        <v>95</v>
      </c>
      <c r="B1790" s="164" t="s">
        <v>4833</v>
      </c>
      <c r="C1790" t="s">
        <v>4311</v>
      </c>
      <c r="D1790" t="s">
        <v>1152</v>
      </c>
      <c r="E1790" t="s">
        <v>90</v>
      </c>
      <c r="F1790" t="s">
        <v>4063</v>
      </c>
      <c r="G1790">
        <v>8</v>
      </c>
      <c r="H1790" t="s">
        <v>4834</v>
      </c>
      <c r="I1790">
        <v>8</v>
      </c>
      <c r="J1790">
        <v>111600</v>
      </c>
      <c r="L1790" t="s">
        <v>91</v>
      </c>
      <c r="M1790" s="164" t="s">
        <v>2885</v>
      </c>
      <c r="N1790" t="s">
        <v>99</v>
      </c>
      <c r="O1790" t="s">
        <v>94</v>
      </c>
      <c r="P1790" s="33">
        <v>46246.359027777777</v>
      </c>
      <c r="Q1790" s="33">
        <v>46265</v>
      </c>
      <c r="R1790" s="33">
        <v>46266</v>
      </c>
      <c r="S1790" s="33">
        <v>46269</v>
      </c>
      <c r="T1790" s="33">
        <v>46269</v>
      </c>
      <c r="U1790" s="33">
        <v>46269</v>
      </c>
      <c r="V1790" s="33">
        <v>46269</v>
      </c>
      <c r="Y1790">
        <v>3</v>
      </c>
      <c r="AB1790">
        <v>17</v>
      </c>
      <c r="AH1790" s="55">
        <f t="shared" si="388"/>
        <v>31</v>
      </c>
      <c r="AI1790" s="55" t="str">
        <f t="shared" si="389"/>
        <v>FALSO</v>
      </c>
      <c r="AJ1790" s="55">
        <f t="shared" si="390"/>
        <v>0</v>
      </c>
      <c r="AK1790" s="93">
        <f t="shared" si="391"/>
        <v>13</v>
      </c>
      <c r="AL1790" s="96" t="str">
        <f t="shared" si="392"/>
        <v/>
      </c>
      <c r="AM1790" s="93">
        <f t="shared" si="393"/>
        <v>3</v>
      </c>
      <c r="AN1790" s="96" t="b">
        <f t="shared" si="394"/>
        <v>1</v>
      </c>
      <c r="AO1790" s="93">
        <f t="shared" si="395"/>
        <v>1</v>
      </c>
      <c r="AP1790" s="96" t="str">
        <f t="shared" si="396"/>
        <v/>
      </c>
      <c r="AQ1790" s="93" t="str">
        <f t="shared" si="397"/>
        <v/>
      </c>
      <c r="AR1790" s="96" t="str">
        <f t="shared" si="398"/>
        <v/>
      </c>
      <c r="AS1790" s="93" t="str">
        <f t="shared" si="399"/>
        <v/>
      </c>
      <c r="AT1790" s="96" t="b">
        <f t="shared" si="400"/>
        <v>1</v>
      </c>
      <c r="AU1790" s="93" t="str">
        <f t="shared" si="401"/>
        <v>SGGS-11290</v>
      </c>
    </row>
    <row r="1791" spans="1:47" x14ac:dyDescent="0.3">
      <c r="A1791" t="s">
        <v>84</v>
      </c>
      <c r="B1791" s="164" t="s">
        <v>4835</v>
      </c>
      <c r="C1791" t="s">
        <v>4770</v>
      </c>
      <c r="D1791" t="s">
        <v>1152</v>
      </c>
      <c r="E1791" t="s">
        <v>90</v>
      </c>
      <c r="F1791" t="s">
        <v>4063</v>
      </c>
      <c r="H1791" t="s">
        <v>4836</v>
      </c>
      <c r="L1791" t="s">
        <v>91</v>
      </c>
      <c r="O1791" t="s">
        <v>135</v>
      </c>
      <c r="P1791" s="33">
        <v>46245.938888888886</v>
      </c>
      <c r="Q1791" s="33">
        <v>46293</v>
      </c>
      <c r="R1791" s="33">
        <v>46293</v>
      </c>
      <c r="AH1791" s="55" t="str">
        <f t="shared" si="388"/>
        <v/>
      </c>
      <c r="AI1791" s="55" t="str">
        <f t="shared" si="389"/>
        <v>FALSO</v>
      </c>
      <c r="AJ1791" s="55">
        <f t="shared" si="390"/>
        <v>0</v>
      </c>
      <c r="AK1791" s="93" t="str">
        <f t="shared" si="391"/>
        <v/>
      </c>
      <c r="AL1791" s="96" t="str">
        <f t="shared" si="392"/>
        <v/>
      </c>
      <c r="AM1791" s="93" t="str">
        <f t="shared" si="393"/>
        <v/>
      </c>
      <c r="AN1791" s="96" t="str">
        <f t="shared" si="394"/>
        <v/>
      </c>
      <c r="AO1791" s="93" t="str">
        <f t="shared" si="395"/>
        <v/>
      </c>
      <c r="AP1791" s="96" t="str">
        <f t="shared" si="396"/>
        <v/>
      </c>
      <c r="AQ1791" s="93" t="str">
        <f t="shared" si="397"/>
        <v/>
      </c>
      <c r="AR1791" s="96" t="str">
        <f t="shared" si="398"/>
        <v/>
      </c>
      <c r="AS1791" s="93" t="str">
        <f t="shared" si="399"/>
        <v/>
      </c>
      <c r="AT1791" s="96" t="str">
        <f t="shared" si="400"/>
        <v/>
      </c>
      <c r="AU1791" s="93" t="str">
        <f t="shared" si="401"/>
        <v/>
      </c>
    </row>
    <row r="1792" spans="1:47" x14ac:dyDescent="0.3">
      <c r="A1792" t="s">
        <v>84</v>
      </c>
      <c r="B1792" s="164" t="s">
        <v>4837</v>
      </c>
      <c r="C1792" t="s">
        <v>4770</v>
      </c>
      <c r="D1792" t="s">
        <v>1152</v>
      </c>
      <c r="E1792" t="s">
        <v>90</v>
      </c>
      <c r="F1792" t="s">
        <v>4063</v>
      </c>
      <c r="H1792" t="s">
        <v>4838</v>
      </c>
      <c r="L1792" t="s">
        <v>91</v>
      </c>
      <c r="O1792" t="s">
        <v>135</v>
      </c>
      <c r="P1792" s="33">
        <v>46245.775000000001</v>
      </c>
      <c r="Q1792" s="33">
        <v>46293</v>
      </c>
      <c r="R1792" s="33">
        <v>46293</v>
      </c>
      <c r="AH1792" s="55" t="str">
        <f t="shared" si="388"/>
        <v/>
      </c>
      <c r="AI1792" s="55" t="str">
        <f t="shared" si="389"/>
        <v>FALSO</v>
      </c>
      <c r="AJ1792" s="55">
        <f t="shared" si="390"/>
        <v>0</v>
      </c>
      <c r="AK1792" s="93" t="str">
        <f t="shared" si="391"/>
        <v/>
      </c>
      <c r="AL1792" s="96" t="str">
        <f t="shared" si="392"/>
        <v/>
      </c>
      <c r="AM1792" s="93" t="str">
        <f t="shared" si="393"/>
        <v/>
      </c>
      <c r="AN1792" s="96" t="str">
        <f t="shared" si="394"/>
        <v/>
      </c>
      <c r="AO1792" s="93" t="str">
        <f t="shared" si="395"/>
        <v/>
      </c>
      <c r="AP1792" s="96" t="str">
        <f t="shared" si="396"/>
        <v/>
      </c>
      <c r="AQ1792" s="93" t="str">
        <f t="shared" si="397"/>
        <v/>
      </c>
      <c r="AR1792" s="96" t="str">
        <f t="shared" si="398"/>
        <v/>
      </c>
      <c r="AS1792" s="93" t="str">
        <f t="shared" si="399"/>
        <v/>
      </c>
      <c r="AT1792" s="96" t="str">
        <f t="shared" si="400"/>
        <v/>
      </c>
      <c r="AU1792" s="93" t="str">
        <f t="shared" si="401"/>
        <v/>
      </c>
    </row>
    <row r="1793" spans="1:47" x14ac:dyDescent="0.3">
      <c r="A1793" t="s">
        <v>84</v>
      </c>
      <c r="B1793" s="164" t="s">
        <v>4839</v>
      </c>
      <c r="C1793" t="s">
        <v>4770</v>
      </c>
      <c r="D1793" t="s">
        <v>1152</v>
      </c>
      <c r="E1793" t="s">
        <v>90</v>
      </c>
      <c r="F1793" t="s">
        <v>4050</v>
      </c>
      <c r="H1793" t="s">
        <v>4840</v>
      </c>
      <c r="L1793" t="s">
        <v>91</v>
      </c>
      <c r="O1793" t="s">
        <v>94</v>
      </c>
      <c r="P1793" s="33">
        <v>46245.718055555553</v>
      </c>
      <c r="Q1793" s="33">
        <v>46293</v>
      </c>
      <c r="R1793" s="33">
        <v>46290</v>
      </c>
      <c r="S1793" s="33">
        <v>46290</v>
      </c>
      <c r="AH1793" s="55" t="str">
        <f t="shared" si="388"/>
        <v/>
      </c>
      <c r="AI1793" s="55" t="str">
        <f t="shared" si="389"/>
        <v>FALSO</v>
      </c>
      <c r="AJ1793" s="55">
        <f t="shared" si="390"/>
        <v>0</v>
      </c>
      <c r="AK1793" s="93" t="str">
        <f t="shared" si="391"/>
        <v/>
      </c>
      <c r="AL1793" s="96" t="str">
        <f t="shared" si="392"/>
        <v/>
      </c>
      <c r="AM1793" s="93" t="str">
        <f t="shared" si="393"/>
        <v/>
      </c>
      <c r="AN1793" s="96" t="str">
        <f t="shared" si="394"/>
        <v/>
      </c>
      <c r="AO1793" s="93" t="str">
        <f t="shared" si="395"/>
        <v/>
      </c>
      <c r="AP1793" s="96" t="str">
        <f t="shared" si="396"/>
        <v/>
      </c>
      <c r="AQ1793" s="93" t="str">
        <f t="shared" si="397"/>
        <v/>
      </c>
      <c r="AR1793" s="96" t="str">
        <f t="shared" si="398"/>
        <v/>
      </c>
      <c r="AS1793" s="93" t="str">
        <f t="shared" si="399"/>
        <v/>
      </c>
      <c r="AT1793" s="96" t="str">
        <f t="shared" si="400"/>
        <v/>
      </c>
      <c r="AU1793" s="93" t="str">
        <f t="shared" si="401"/>
        <v/>
      </c>
    </row>
    <row r="1794" spans="1:47" x14ac:dyDescent="0.3">
      <c r="A1794" t="s">
        <v>84</v>
      </c>
      <c r="B1794" s="164" t="s">
        <v>4841</v>
      </c>
      <c r="C1794" t="s">
        <v>4770</v>
      </c>
      <c r="D1794" t="s">
        <v>1152</v>
      </c>
      <c r="E1794" t="s">
        <v>90</v>
      </c>
      <c r="F1794" t="s">
        <v>4063</v>
      </c>
      <c r="H1794" t="s">
        <v>3629</v>
      </c>
      <c r="L1794" t="s">
        <v>91</v>
      </c>
      <c r="O1794" t="s">
        <v>135</v>
      </c>
      <c r="P1794" s="33">
        <v>46245.684027777781</v>
      </c>
      <c r="Q1794" s="33">
        <v>46293</v>
      </c>
      <c r="R1794" s="33">
        <v>46293</v>
      </c>
      <c r="AH1794" s="55" t="str">
        <f t="shared" si="388"/>
        <v/>
      </c>
      <c r="AI1794" s="55" t="str">
        <f t="shared" si="389"/>
        <v>FALSO</v>
      </c>
      <c r="AJ1794" s="55">
        <f t="shared" si="390"/>
        <v>0</v>
      </c>
      <c r="AK1794" s="93" t="str">
        <f t="shared" si="391"/>
        <v/>
      </c>
      <c r="AL1794" s="96" t="str">
        <f t="shared" si="392"/>
        <v/>
      </c>
      <c r="AM1794" s="93" t="str">
        <f t="shared" si="393"/>
        <v/>
      </c>
      <c r="AN1794" s="96" t="str">
        <f t="shared" si="394"/>
        <v/>
      </c>
      <c r="AO1794" s="93" t="str">
        <f t="shared" si="395"/>
        <v/>
      </c>
      <c r="AP1794" s="96" t="str">
        <f t="shared" si="396"/>
        <v/>
      </c>
      <c r="AQ1794" s="93" t="str">
        <f t="shared" si="397"/>
        <v/>
      </c>
      <c r="AR1794" s="96" t="str">
        <f t="shared" si="398"/>
        <v/>
      </c>
      <c r="AS1794" s="93" t="str">
        <f t="shared" si="399"/>
        <v/>
      </c>
      <c r="AT1794" s="96" t="str">
        <f t="shared" si="400"/>
        <v/>
      </c>
      <c r="AU1794" s="93" t="str">
        <f t="shared" si="401"/>
        <v/>
      </c>
    </row>
    <row r="1795" spans="1:47" x14ac:dyDescent="0.3">
      <c r="A1795" t="s">
        <v>84</v>
      </c>
      <c r="B1795" s="164" t="s">
        <v>4842</v>
      </c>
      <c r="C1795" t="s">
        <v>4773</v>
      </c>
      <c r="D1795" t="s">
        <v>1152</v>
      </c>
      <c r="E1795" t="s">
        <v>90</v>
      </c>
      <c r="F1795" t="s">
        <v>4063</v>
      </c>
      <c r="H1795" t="s">
        <v>4843</v>
      </c>
      <c r="J1795">
        <v>3600</v>
      </c>
      <c r="L1795" t="s">
        <v>91</v>
      </c>
      <c r="O1795" t="s">
        <v>135</v>
      </c>
      <c r="P1795" s="33">
        <v>46245.553472222222</v>
      </c>
      <c r="Q1795" s="33">
        <v>46237</v>
      </c>
      <c r="R1795" s="33">
        <v>46245</v>
      </c>
      <c r="AH1795" s="55">
        <f t="shared" ref="AH1795:AH1858" si="402">IF(J1795="","",J1795/3600)</f>
        <v>1</v>
      </c>
      <c r="AI1795" s="55" t="str">
        <f t="shared" ref="AI1795:AI1858" si="403">IF(COUNTIF(AG1795, "*dia*"), "VERDADEIRO", "FALSO")</f>
        <v>FALSO</v>
      </c>
      <c r="AJ1795" s="55">
        <f t="shared" ref="AJ1795:AJ1858" si="404">IF(AI1795="VERDADEIRO",LEFT(AG1795,2),0)</f>
        <v>0</v>
      </c>
      <c r="AK1795" s="93" t="str">
        <f t="shared" ref="AK1795:AK1858" si="405">IF(OR(A1795="Solicitação de Serviço",A1795="Incidente",P1795="",Q1795=""),"",IF((NETWORKDAYS.INTL(P1795,Q1795,1)-1)=0,1,NETWORKDAYS.INTL(P1795,Q1795,1)-1))</f>
        <v/>
      </c>
      <c r="AL1795" s="96" t="str">
        <f t="shared" ref="AL1795:AL1858" si="406">IF(X1795="","",AK1795=X1795)</f>
        <v/>
      </c>
      <c r="AM1795" s="93" t="str">
        <f t="shared" ref="AM1795:AM1858" si="407">IF(OR(A1795="Solicitação de Serviço",A1795="Incidente",R1795="",S1795=""),"",IF((NETWORKDAYS.INTL(R1795,S1795,1)-1)=0,1,NETWORKDAYS.INTL(R1795,S1795,1)-1-AJ1795))</f>
        <v/>
      </c>
      <c r="AN1795" s="96" t="str">
        <f t="shared" ref="AN1795:AN1858" si="408">IF(Y1795="","",AM1795=Y1795)</f>
        <v/>
      </c>
      <c r="AO1795" s="93" t="str">
        <f t="shared" ref="AO1795:AO1858" si="409">IF(OR(A1795="Solicitação de Serviço",A1795="Incidente",T1795="",U1795=""),"",IF((NETWORKDAYS.INTL(T1795,U1795,1)-1)=0,1,NETWORKDAYS.INTL(T1795,U1795,1)-1))</f>
        <v/>
      </c>
      <c r="AP1795" s="96" t="str">
        <f t="shared" ref="AP1795:AP1858" si="410">IF(Z1795="","",AO1795=Z1795)</f>
        <v/>
      </c>
      <c r="AQ1795" s="93" t="str">
        <f t="shared" ref="AQ1795:AQ1858" si="411">IF(OR(A1795="Solicitação de Serviço",A1795="Incidente",V1795="",W1795=""),"",IF((NETWORKDAYS.INTL(V1795,W1795,1)-1)=0,1,IF((NETWORKDAYS.INTL(V1795,W1795,1)-1)&lt;0,"",NETWORKDAYS.INTL(V1795,W1795,1)-1)))</f>
        <v/>
      </c>
      <c r="AR1795" s="96" t="str">
        <f t="shared" ref="AR1795:AR1858" si="412">IF(AA1795="","",AQ1795=AA1795)</f>
        <v/>
      </c>
      <c r="AS1795" s="93" t="str">
        <f t="shared" ref="AS1795:AS1858" si="413">IF(OR(A1795="Solicitação de Serviço",A1795="Incidente",P1795=""),"",IF(OR(A1795="História",A1795="Enabler",A1795="Débito Técnico"),IF(W1795="","",NETWORKDAYS.INTL(P1795,W1795,1)-1),IF(U1795="","",NETWORKDAYS.INTL(P1795,U1795,1)-1)))</f>
        <v/>
      </c>
      <c r="AT1795" s="96" t="str">
        <f t="shared" ref="AT1795:AT1858" si="414">IF(OR(A1795="Solicitação de Serviço",A1795="Incidente",A1795="Sustentação"),"",IF(P1795="","",IF(OR(A1795="História",A1795="Enabler",A1795="Débito Técnico"),AS1795=AC1795,AS1795=AB1795)))</f>
        <v/>
      </c>
      <c r="AU1795" s="93" t="str">
        <f t="shared" ref="AU1795:AU1858" si="415">IF(M1795="","",M1795)</f>
        <v/>
      </c>
    </row>
    <row r="1796" spans="1:47" x14ac:dyDescent="0.3">
      <c r="A1796" t="s">
        <v>84</v>
      </c>
      <c r="B1796" s="164" t="s">
        <v>4844</v>
      </c>
      <c r="C1796" t="s">
        <v>4773</v>
      </c>
      <c r="D1796" t="s">
        <v>1152</v>
      </c>
      <c r="E1796" t="s">
        <v>90</v>
      </c>
      <c r="F1796" t="s">
        <v>4063</v>
      </c>
      <c r="H1796" t="s">
        <v>4845</v>
      </c>
      <c r="L1796" t="s">
        <v>91</v>
      </c>
      <c r="O1796" t="s">
        <v>135</v>
      </c>
      <c r="P1796" s="33">
        <v>46245.470138888886</v>
      </c>
      <c r="Q1796" s="33">
        <v>46237</v>
      </c>
      <c r="R1796" s="33">
        <v>46245</v>
      </c>
      <c r="AH1796" s="55" t="str">
        <f t="shared" si="402"/>
        <v/>
      </c>
      <c r="AI1796" s="55" t="str">
        <f t="shared" si="403"/>
        <v>FALSO</v>
      </c>
      <c r="AJ1796" s="55">
        <f t="shared" si="404"/>
        <v>0</v>
      </c>
      <c r="AK1796" s="93" t="str">
        <f t="shared" si="405"/>
        <v/>
      </c>
      <c r="AL1796" s="96" t="str">
        <f t="shared" si="406"/>
        <v/>
      </c>
      <c r="AM1796" s="93" t="str">
        <f t="shared" si="407"/>
        <v/>
      </c>
      <c r="AN1796" s="96" t="str">
        <f t="shared" si="408"/>
        <v/>
      </c>
      <c r="AO1796" s="93" t="str">
        <f t="shared" si="409"/>
        <v/>
      </c>
      <c r="AP1796" s="96" t="str">
        <f t="shared" si="410"/>
        <v/>
      </c>
      <c r="AQ1796" s="93" t="str">
        <f t="shared" si="411"/>
        <v/>
      </c>
      <c r="AR1796" s="96" t="str">
        <f t="shared" si="412"/>
        <v/>
      </c>
      <c r="AS1796" s="93" t="str">
        <f t="shared" si="413"/>
        <v/>
      </c>
      <c r="AT1796" s="96" t="str">
        <f t="shared" si="414"/>
        <v/>
      </c>
      <c r="AU1796" s="93" t="str">
        <f t="shared" si="415"/>
        <v/>
      </c>
    </row>
    <row r="1797" spans="1:47" x14ac:dyDescent="0.3">
      <c r="A1797" t="s">
        <v>84</v>
      </c>
      <c r="B1797" s="164" t="s">
        <v>4846</v>
      </c>
      <c r="C1797" t="s">
        <v>4773</v>
      </c>
      <c r="D1797" t="s">
        <v>1152</v>
      </c>
      <c r="E1797" t="s">
        <v>90</v>
      </c>
      <c r="F1797" t="s">
        <v>4063</v>
      </c>
      <c r="H1797" t="s">
        <v>4823</v>
      </c>
      <c r="L1797" t="s">
        <v>91</v>
      </c>
      <c r="O1797" t="s">
        <v>94</v>
      </c>
      <c r="P1797" s="33">
        <v>46245.448611111111</v>
      </c>
      <c r="Q1797" s="33">
        <v>46237</v>
      </c>
      <c r="R1797" s="33">
        <v>46245</v>
      </c>
      <c r="S1797" s="33">
        <v>46245</v>
      </c>
      <c r="AH1797" s="55" t="str">
        <f t="shared" si="402"/>
        <v/>
      </c>
      <c r="AI1797" s="55" t="str">
        <f t="shared" si="403"/>
        <v>FALSO</v>
      </c>
      <c r="AJ1797" s="55">
        <f t="shared" si="404"/>
        <v>0</v>
      </c>
      <c r="AK1797" s="93" t="str">
        <f t="shared" si="405"/>
        <v/>
      </c>
      <c r="AL1797" s="96" t="str">
        <f t="shared" si="406"/>
        <v/>
      </c>
      <c r="AM1797" s="93" t="str">
        <f t="shared" si="407"/>
        <v/>
      </c>
      <c r="AN1797" s="96" t="str">
        <f t="shared" si="408"/>
        <v/>
      </c>
      <c r="AO1797" s="93" t="str">
        <f t="shared" si="409"/>
        <v/>
      </c>
      <c r="AP1797" s="96" t="str">
        <f t="shared" si="410"/>
        <v/>
      </c>
      <c r="AQ1797" s="93" t="str">
        <f t="shared" si="411"/>
        <v/>
      </c>
      <c r="AR1797" s="96" t="str">
        <f t="shared" si="412"/>
        <v/>
      </c>
      <c r="AS1797" s="93" t="str">
        <f t="shared" si="413"/>
        <v/>
      </c>
      <c r="AT1797" s="96" t="str">
        <f t="shared" si="414"/>
        <v/>
      </c>
      <c r="AU1797" s="93" t="str">
        <f t="shared" si="415"/>
        <v/>
      </c>
    </row>
    <row r="1798" spans="1:47" x14ac:dyDescent="0.3">
      <c r="A1798" t="s">
        <v>84</v>
      </c>
      <c r="B1798" s="164" t="s">
        <v>4847</v>
      </c>
      <c r="C1798" t="s">
        <v>4773</v>
      </c>
      <c r="D1798" t="s">
        <v>1152</v>
      </c>
      <c r="E1798" t="s">
        <v>90</v>
      </c>
      <c r="F1798" t="s">
        <v>4063</v>
      </c>
      <c r="H1798" t="s">
        <v>4848</v>
      </c>
      <c r="L1798" t="s">
        <v>91</v>
      </c>
      <c r="O1798" t="s">
        <v>135</v>
      </c>
      <c r="P1798" s="33">
        <v>46245.4375</v>
      </c>
      <c r="Q1798" s="33">
        <v>46237</v>
      </c>
      <c r="R1798" s="33">
        <v>46245</v>
      </c>
      <c r="AH1798" s="55" t="str">
        <f t="shared" si="402"/>
        <v/>
      </c>
      <c r="AI1798" s="55" t="str">
        <f t="shared" si="403"/>
        <v>FALSO</v>
      </c>
      <c r="AJ1798" s="55">
        <f t="shared" si="404"/>
        <v>0</v>
      </c>
      <c r="AK1798" s="93" t="str">
        <f t="shared" si="405"/>
        <v/>
      </c>
      <c r="AL1798" s="96" t="str">
        <f t="shared" si="406"/>
        <v/>
      </c>
      <c r="AM1798" s="93" t="str">
        <f t="shared" si="407"/>
        <v/>
      </c>
      <c r="AN1798" s="96" t="str">
        <f t="shared" si="408"/>
        <v/>
      </c>
      <c r="AO1798" s="93" t="str">
        <f t="shared" si="409"/>
        <v/>
      </c>
      <c r="AP1798" s="96" t="str">
        <f t="shared" si="410"/>
        <v/>
      </c>
      <c r="AQ1798" s="93" t="str">
        <f t="shared" si="411"/>
        <v/>
      </c>
      <c r="AR1798" s="96" t="str">
        <f t="shared" si="412"/>
        <v/>
      </c>
      <c r="AS1798" s="93" t="str">
        <f t="shared" si="413"/>
        <v/>
      </c>
      <c r="AT1798" s="96" t="str">
        <f t="shared" si="414"/>
        <v/>
      </c>
      <c r="AU1798" s="93" t="str">
        <f t="shared" si="415"/>
        <v/>
      </c>
    </row>
    <row r="1799" spans="1:47" x14ac:dyDescent="0.3">
      <c r="A1799" t="s">
        <v>84</v>
      </c>
      <c r="B1799" s="164" t="s">
        <v>4849</v>
      </c>
      <c r="C1799" t="s">
        <v>4783</v>
      </c>
      <c r="D1799" t="s">
        <v>1152</v>
      </c>
      <c r="E1799" t="s">
        <v>90</v>
      </c>
      <c r="F1799" t="s">
        <v>4063</v>
      </c>
      <c r="H1799" t="s">
        <v>4850</v>
      </c>
      <c r="J1799">
        <v>3600</v>
      </c>
      <c r="L1799" t="s">
        <v>91</v>
      </c>
      <c r="O1799" t="s">
        <v>94</v>
      </c>
      <c r="P1799" s="33">
        <v>46245.383333333331</v>
      </c>
      <c r="Q1799" s="33">
        <v>46237</v>
      </c>
      <c r="R1799" s="33">
        <v>46245</v>
      </c>
      <c r="S1799" s="33">
        <v>46245</v>
      </c>
      <c r="AH1799" s="55">
        <f t="shared" si="402"/>
        <v>1</v>
      </c>
      <c r="AI1799" s="55" t="str">
        <f t="shared" si="403"/>
        <v>FALSO</v>
      </c>
      <c r="AJ1799" s="55">
        <f t="shared" si="404"/>
        <v>0</v>
      </c>
      <c r="AK1799" s="93" t="str">
        <f t="shared" si="405"/>
        <v/>
      </c>
      <c r="AL1799" s="96" t="str">
        <f t="shared" si="406"/>
        <v/>
      </c>
      <c r="AM1799" s="93" t="str">
        <f t="shared" si="407"/>
        <v/>
      </c>
      <c r="AN1799" s="96" t="str">
        <f t="shared" si="408"/>
        <v/>
      </c>
      <c r="AO1799" s="93" t="str">
        <f t="shared" si="409"/>
        <v/>
      </c>
      <c r="AP1799" s="96" t="str">
        <f t="shared" si="410"/>
        <v/>
      </c>
      <c r="AQ1799" s="93" t="str">
        <f t="shared" si="411"/>
        <v/>
      </c>
      <c r="AR1799" s="96" t="str">
        <f t="shared" si="412"/>
        <v/>
      </c>
      <c r="AS1799" s="93" t="str">
        <f t="shared" si="413"/>
        <v/>
      </c>
      <c r="AT1799" s="96" t="str">
        <f t="shared" si="414"/>
        <v/>
      </c>
      <c r="AU1799" s="93" t="str">
        <f t="shared" si="415"/>
        <v/>
      </c>
    </row>
    <row r="1800" spans="1:47" x14ac:dyDescent="0.3">
      <c r="A1800" t="s">
        <v>84</v>
      </c>
      <c r="B1800" s="164" t="s">
        <v>4851</v>
      </c>
      <c r="C1800" t="s">
        <v>4783</v>
      </c>
      <c r="D1800" t="s">
        <v>1152</v>
      </c>
      <c r="E1800" t="s">
        <v>90</v>
      </c>
      <c r="F1800" t="s">
        <v>4063</v>
      </c>
      <c r="H1800" t="s">
        <v>4852</v>
      </c>
      <c r="L1800" t="s">
        <v>91</v>
      </c>
      <c r="O1800" t="s">
        <v>94</v>
      </c>
      <c r="P1800" s="33">
        <v>46244.795138888891</v>
      </c>
      <c r="Q1800" s="33">
        <v>46237</v>
      </c>
      <c r="R1800" s="33">
        <v>46245</v>
      </c>
      <c r="S1800" s="33">
        <v>46245</v>
      </c>
      <c r="AH1800" s="55" t="str">
        <f t="shared" si="402"/>
        <v/>
      </c>
      <c r="AI1800" s="55" t="str">
        <f t="shared" si="403"/>
        <v>FALSO</v>
      </c>
      <c r="AJ1800" s="55">
        <f t="shared" si="404"/>
        <v>0</v>
      </c>
      <c r="AK1800" s="93" t="str">
        <f t="shared" si="405"/>
        <v/>
      </c>
      <c r="AL1800" s="96" t="str">
        <f t="shared" si="406"/>
        <v/>
      </c>
      <c r="AM1800" s="93" t="str">
        <f t="shared" si="407"/>
        <v/>
      </c>
      <c r="AN1800" s="96" t="str">
        <f t="shared" si="408"/>
        <v/>
      </c>
      <c r="AO1800" s="93" t="str">
        <f t="shared" si="409"/>
        <v/>
      </c>
      <c r="AP1800" s="96" t="str">
        <f t="shared" si="410"/>
        <v/>
      </c>
      <c r="AQ1800" s="93" t="str">
        <f t="shared" si="411"/>
        <v/>
      </c>
      <c r="AR1800" s="96" t="str">
        <f t="shared" si="412"/>
        <v/>
      </c>
      <c r="AS1800" s="93" t="str">
        <f t="shared" si="413"/>
        <v/>
      </c>
      <c r="AT1800" s="96" t="str">
        <f t="shared" si="414"/>
        <v/>
      </c>
      <c r="AU1800" s="93" t="str">
        <f t="shared" si="415"/>
        <v/>
      </c>
    </row>
    <row r="1801" spans="1:47" x14ac:dyDescent="0.3">
      <c r="A1801" t="s">
        <v>84</v>
      </c>
      <c r="B1801" s="164" t="s">
        <v>4853</v>
      </c>
      <c r="C1801" t="s">
        <v>4773</v>
      </c>
      <c r="D1801" t="s">
        <v>1152</v>
      </c>
      <c r="E1801" t="s">
        <v>90</v>
      </c>
      <c r="F1801" t="s">
        <v>4063</v>
      </c>
      <c r="H1801" t="s">
        <v>4854</v>
      </c>
      <c r="L1801" t="s">
        <v>91</v>
      </c>
      <c r="O1801" t="s">
        <v>135</v>
      </c>
      <c r="P1801" s="33">
        <v>46244.749305555553</v>
      </c>
      <c r="Q1801" s="33">
        <v>46237</v>
      </c>
      <c r="R1801" s="33">
        <v>46245</v>
      </c>
      <c r="AH1801" s="55" t="str">
        <f t="shared" si="402"/>
        <v/>
      </c>
      <c r="AI1801" s="55" t="str">
        <f t="shared" si="403"/>
        <v>FALSO</v>
      </c>
      <c r="AJ1801" s="55">
        <f t="shared" si="404"/>
        <v>0</v>
      </c>
      <c r="AK1801" s="93" t="str">
        <f t="shared" si="405"/>
        <v/>
      </c>
      <c r="AL1801" s="96" t="str">
        <f t="shared" si="406"/>
        <v/>
      </c>
      <c r="AM1801" s="93" t="str">
        <f t="shared" si="407"/>
        <v/>
      </c>
      <c r="AN1801" s="96" t="str">
        <f t="shared" si="408"/>
        <v/>
      </c>
      <c r="AO1801" s="93" t="str">
        <f t="shared" si="409"/>
        <v/>
      </c>
      <c r="AP1801" s="96" t="str">
        <f t="shared" si="410"/>
        <v/>
      </c>
      <c r="AQ1801" s="93" t="str">
        <f t="shared" si="411"/>
        <v/>
      </c>
      <c r="AR1801" s="96" t="str">
        <f t="shared" si="412"/>
        <v/>
      </c>
      <c r="AS1801" s="93" t="str">
        <f t="shared" si="413"/>
        <v/>
      </c>
      <c r="AT1801" s="96" t="str">
        <f t="shared" si="414"/>
        <v/>
      </c>
      <c r="AU1801" s="93" t="str">
        <f t="shared" si="415"/>
        <v/>
      </c>
    </row>
    <row r="1802" spans="1:47" x14ac:dyDescent="0.3">
      <c r="A1802" t="s">
        <v>84</v>
      </c>
      <c r="B1802" s="164" t="s">
        <v>4855</v>
      </c>
      <c r="C1802" t="s">
        <v>4770</v>
      </c>
      <c r="D1802" t="s">
        <v>1152</v>
      </c>
      <c r="E1802" t="s">
        <v>90</v>
      </c>
      <c r="F1802" t="s">
        <v>4063</v>
      </c>
      <c r="H1802" t="s">
        <v>4856</v>
      </c>
      <c r="L1802" t="s">
        <v>91</v>
      </c>
      <c r="O1802" t="s">
        <v>135</v>
      </c>
      <c r="P1802" s="33">
        <v>46244.636805555558</v>
      </c>
      <c r="Q1802" s="33">
        <v>46293</v>
      </c>
      <c r="R1802" s="33">
        <v>46293</v>
      </c>
      <c r="AH1802" s="55" t="str">
        <f t="shared" si="402"/>
        <v/>
      </c>
      <c r="AI1802" s="55" t="str">
        <f t="shared" si="403"/>
        <v>FALSO</v>
      </c>
      <c r="AJ1802" s="55">
        <f t="shared" si="404"/>
        <v>0</v>
      </c>
      <c r="AK1802" s="93" t="str">
        <f t="shared" si="405"/>
        <v/>
      </c>
      <c r="AL1802" s="96" t="str">
        <f t="shared" si="406"/>
        <v/>
      </c>
      <c r="AM1802" s="93" t="str">
        <f t="shared" si="407"/>
        <v/>
      </c>
      <c r="AN1802" s="96" t="str">
        <f t="shared" si="408"/>
        <v/>
      </c>
      <c r="AO1802" s="93" t="str">
        <f t="shared" si="409"/>
        <v/>
      </c>
      <c r="AP1802" s="96" t="str">
        <f t="shared" si="410"/>
        <v/>
      </c>
      <c r="AQ1802" s="93" t="str">
        <f t="shared" si="411"/>
        <v/>
      </c>
      <c r="AR1802" s="96" t="str">
        <f t="shared" si="412"/>
        <v/>
      </c>
      <c r="AS1802" s="93" t="str">
        <f t="shared" si="413"/>
        <v/>
      </c>
      <c r="AT1802" s="96" t="str">
        <f t="shared" si="414"/>
        <v/>
      </c>
      <c r="AU1802" s="93" t="str">
        <f t="shared" si="415"/>
        <v/>
      </c>
    </row>
    <row r="1803" spans="1:47" x14ac:dyDescent="0.3">
      <c r="A1803" t="s">
        <v>84</v>
      </c>
      <c r="B1803" s="164" t="s">
        <v>4857</v>
      </c>
      <c r="C1803" t="s">
        <v>4770</v>
      </c>
      <c r="D1803" t="s">
        <v>1152</v>
      </c>
      <c r="E1803" t="s">
        <v>90</v>
      </c>
      <c r="F1803" t="s">
        <v>4063</v>
      </c>
      <c r="H1803" t="s">
        <v>4858</v>
      </c>
      <c r="L1803" t="s">
        <v>91</v>
      </c>
      <c r="O1803" t="s">
        <v>135</v>
      </c>
      <c r="P1803" s="33">
        <v>46244.615277777775</v>
      </c>
      <c r="Q1803" s="33">
        <v>46293</v>
      </c>
      <c r="R1803" s="33">
        <v>46293</v>
      </c>
      <c r="AH1803" s="55" t="str">
        <f t="shared" si="402"/>
        <v/>
      </c>
      <c r="AI1803" s="55" t="str">
        <f t="shared" si="403"/>
        <v>FALSO</v>
      </c>
      <c r="AJ1803" s="55">
        <f t="shared" si="404"/>
        <v>0</v>
      </c>
      <c r="AK1803" s="93" t="str">
        <f t="shared" si="405"/>
        <v/>
      </c>
      <c r="AL1803" s="96" t="str">
        <f t="shared" si="406"/>
        <v/>
      </c>
      <c r="AM1803" s="93" t="str">
        <f t="shared" si="407"/>
        <v/>
      </c>
      <c r="AN1803" s="96" t="str">
        <f t="shared" si="408"/>
        <v/>
      </c>
      <c r="AO1803" s="93" t="str">
        <f t="shared" si="409"/>
        <v/>
      </c>
      <c r="AP1803" s="96" t="str">
        <f t="shared" si="410"/>
        <v/>
      </c>
      <c r="AQ1803" s="93" t="str">
        <f t="shared" si="411"/>
        <v/>
      </c>
      <c r="AR1803" s="96" t="str">
        <f t="shared" si="412"/>
        <v/>
      </c>
      <c r="AS1803" s="93" t="str">
        <f t="shared" si="413"/>
        <v/>
      </c>
      <c r="AT1803" s="96" t="str">
        <f t="shared" si="414"/>
        <v/>
      </c>
      <c r="AU1803" s="93" t="str">
        <f t="shared" si="415"/>
        <v/>
      </c>
    </row>
    <row r="1804" spans="1:47" x14ac:dyDescent="0.3">
      <c r="A1804" t="s">
        <v>84</v>
      </c>
      <c r="B1804" s="164" t="s">
        <v>4859</v>
      </c>
      <c r="C1804" t="s">
        <v>4770</v>
      </c>
      <c r="D1804" t="s">
        <v>1152</v>
      </c>
      <c r="E1804" t="s">
        <v>90</v>
      </c>
      <c r="F1804" t="s">
        <v>4063</v>
      </c>
      <c r="H1804" t="s">
        <v>4860</v>
      </c>
      <c r="L1804" t="s">
        <v>91</v>
      </c>
      <c r="O1804" t="s">
        <v>135</v>
      </c>
      <c r="P1804" s="33">
        <v>46244.613194444442</v>
      </c>
      <c r="Q1804" s="33">
        <v>46293</v>
      </c>
      <c r="R1804" s="33">
        <v>46293</v>
      </c>
      <c r="AH1804" s="55" t="str">
        <f t="shared" si="402"/>
        <v/>
      </c>
      <c r="AI1804" s="55" t="str">
        <f t="shared" si="403"/>
        <v>FALSO</v>
      </c>
      <c r="AJ1804" s="55">
        <f t="shared" si="404"/>
        <v>0</v>
      </c>
      <c r="AK1804" s="93" t="str">
        <f t="shared" si="405"/>
        <v/>
      </c>
      <c r="AL1804" s="96" t="str">
        <f t="shared" si="406"/>
        <v/>
      </c>
      <c r="AM1804" s="93" t="str">
        <f t="shared" si="407"/>
        <v/>
      </c>
      <c r="AN1804" s="96" t="str">
        <f t="shared" si="408"/>
        <v/>
      </c>
      <c r="AO1804" s="93" t="str">
        <f t="shared" si="409"/>
        <v/>
      </c>
      <c r="AP1804" s="96" t="str">
        <f t="shared" si="410"/>
        <v/>
      </c>
      <c r="AQ1804" s="93" t="str">
        <f t="shared" si="411"/>
        <v/>
      </c>
      <c r="AR1804" s="96" t="str">
        <f t="shared" si="412"/>
        <v/>
      </c>
      <c r="AS1804" s="93" t="str">
        <f t="shared" si="413"/>
        <v/>
      </c>
      <c r="AT1804" s="96" t="str">
        <f t="shared" si="414"/>
        <v/>
      </c>
      <c r="AU1804" s="93" t="str">
        <f t="shared" si="415"/>
        <v/>
      </c>
    </row>
    <row r="1805" spans="1:47" x14ac:dyDescent="0.3">
      <c r="A1805" t="s">
        <v>84</v>
      </c>
      <c r="B1805" s="164" t="s">
        <v>4861</v>
      </c>
      <c r="C1805" t="s">
        <v>4773</v>
      </c>
      <c r="D1805" t="s">
        <v>1152</v>
      </c>
      <c r="E1805" t="s">
        <v>90</v>
      </c>
      <c r="F1805" t="s">
        <v>4063</v>
      </c>
      <c r="H1805" t="s">
        <v>4862</v>
      </c>
      <c r="J1805">
        <v>3600</v>
      </c>
      <c r="L1805" t="s">
        <v>91</v>
      </c>
      <c r="O1805" t="s">
        <v>135</v>
      </c>
      <c r="P1805" s="33">
        <v>46244.59652777778</v>
      </c>
      <c r="Q1805" s="33">
        <v>46237</v>
      </c>
      <c r="R1805" s="33">
        <v>46244</v>
      </c>
      <c r="AH1805" s="55">
        <f t="shared" si="402"/>
        <v>1</v>
      </c>
      <c r="AI1805" s="55" t="str">
        <f t="shared" si="403"/>
        <v>FALSO</v>
      </c>
      <c r="AJ1805" s="55">
        <f t="shared" si="404"/>
        <v>0</v>
      </c>
      <c r="AK1805" s="93" t="str">
        <f t="shared" si="405"/>
        <v/>
      </c>
      <c r="AL1805" s="96" t="str">
        <f t="shared" si="406"/>
        <v/>
      </c>
      <c r="AM1805" s="93" t="str">
        <f t="shared" si="407"/>
        <v/>
      </c>
      <c r="AN1805" s="96" t="str">
        <f t="shared" si="408"/>
        <v/>
      </c>
      <c r="AO1805" s="93" t="str">
        <f t="shared" si="409"/>
        <v/>
      </c>
      <c r="AP1805" s="96" t="str">
        <f t="shared" si="410"/>
        <v/>
      </c>
      <c r="AQ1805" s="93" t="str">
        <f t="shared" si="411"/>
        <v/>
      </c>
      <c r="AR1805" s="96" t="str">
        <f t="shared" si="412"/>
        <v/>
      </c>
      <c r="AS1805" s="93" t="str">
        <f t="shared" si="413"/>
        <v/>
      </c>
      <c r="AT1805" s="96" t="str">
        <f t="shared" si="414"/>
        <v/>
      </c>
      <c r="AU1805" s="93" t="str">
        <f t="shared" si="415"/>
        <v/>
      </c>
    </row>
    <row r="1806" spans="1:47" x14ac:dyDescent="0.3">
      <c r="A1806" t="s">
        <v>84</v>
      </c>
      <c r="B1806" s="164" t="s">
        <v>4863</v>
      </c>
      <c r="C1806" t="s">
        <v>4773</v>
      </c>
      <c r="D1806" t="s">
        <v>1152</v>
      </c>
      <c r="E1806" t="s">
        <v>90</v>
      </c>
      <c r="F1806" t="s">
        <v>4063</v>
      </c>
      <c r="H1806" t="s">
        <v>4864</v>
      </c>
      <c r="L1806" t="s">
        <v>91</v>
      </c>
      <c r="O1806" t="s">
        <v>135</v>
      </c>
      <c r="P1806" s="33">
        <v>46244.481249999997</v>
      </c>
      <c r="Q1806" s="33">
        <v>46237</v>
      </c>
      <c r="R1806" s="33">
        <v>46244</v>
      </c>
      <c r="AH1806" s="55" t="str">
        <f t="shared" si="402"/>
        <v/>
      </c>
      <c r="AI1806" s="55" t="str">
        <f t="shared" si="403"/>
        <v>FALSO</v>
      </c>
      <c r="AJ1806" s="55">
        <f t="shared" si="404"/>
        <v>0</v>
      </c>
      <c r="AK1806" s="93" t="str">
        <f t="shared" si="405"/>
        <v/>
      </c>
      <c r="AL1806" s="96" t="str">
        <f t="shared" si="406"/>
        <v/>
      </c>
      <c r="AM1806" s="93" t="str">
        <f t="shared" si="407"/>
        <v/>
      </c>
      <c r="AN1806" s="96" t="str">
        <f t="shared" si="408"/>
        <v/>
      </c>
      <c r="AO1806" s="93" t="str">
        <f t="shared" si="409"/>
        <v/>
      </c>
      <c r="AP1806" s="96" t="str">
        <f t="shared" si="410"/>
        <v/>
      </c>
      <c r="AQ1806" s="93" t="str">
        <f t="shared" si="411"/>
        <v/>
      </c>
      <c r="AR1806" s="96" t="str">
        <f t="shared" si="412"/>
        <v/>
      </c>
      <c r="AS1806" s="93" t="str">
        <f t="shared" si="413"/>
        <v/>
      </c>
      <c r="AT1806" s="96" t="str">
        <f t="shared" si="414"/>
        <v/>
      </c>
      <c r="AU1806" s="93" t="str">
        <f t="shared" si="415"/>
        <v/>
      </c>
    </row>
    <row r="1807" spans="1:47" x14ac:dyDescent="0.3">
      <c r="A1807" t="s">
        <v>84</v>
      </c>
      <c r="B1807" s="164" t="s">
        <v>4865</v>
      </c>
      <c r="C1807" t="s">
        <v>4773</v>
      </c>
      <c r="D1807" t="s">
        <v>1152</v>
      </c>
      <c r="E1807" t="s">
        <v>90</v>
      </c>
      <c r="F1807" t="s">
        <v>4063</v>
      </c>
      <c r="H1807" t="s">
        <v>4838</v>
      </c>
      <c r="L1807" t="s">
        <v>91</v>
      </c>
      <c r="O1807" t="s">
        <v>135</v>
      </c>
      <c r="P1807" s="33">
        <v>46244.477777777778</v>
      </c>
      <c r="Q1807" s="33">
        <v>46237</v>
      </c>
      <c r="R1807" s="33">
        <v>46244</v>
      </c>
      <c r="AH1807" s="55" t="str">
        <f t="shared" si="402"/>
        <v/>
      </c>
      <c r="AI1807" s="55" t="str">
        <f t="shared" si="403"/>
        <v>FALSO</v>
      </c>
      <c r="AJ1807" s="55">
        <f t="shared" si="404"/>
        <v>0</v>
      </c>
      <c r="AK1807" s="93" t="str">
        <f t="shared" si="405"/>
        <v/>
      </c>
      <c r="AL1807" s="96" t="str">
        <f t="shared" si="406"/>
        <v/>
      </c>
      <c r="AM1807" s="93" t="str">
        <f t="shared" si="407"/>
        <v/>
      </c>
      <c r="AN1807" s="96" t="str">
        <f t="shared" si="408"/>
        <v/>
      </c>
      <c r="AO1807" s="93" t="str">
        <f t="shared" si="409"/>
        <v/>
      </c>
      <c r="AP1807" s="96" t="str">
        <f t="shared" si="410"/>
        <v/>
      </c>
      <c r="AQ1807" s="93" t="str">
        <f t="shared" si="411"/>
        <v/>
      </c>
      <c r="AR1807" s="96" t="str">
        <f t="shared" si="412"/>
        <v/>
      </c>
      <c r="AS1807" s="93" t="str">
        <f t="shared" si="413"/>
        <v/>
      </c>
      <c r="AT1807" s="96" t="str">
        <f t="shared" si="414"/>
        <v/>
      </c>
      <c r="AU1807" s="93" t="str">
        <f t="shared" si="415"/>
        <v/>
      </c>
    </row>
    <row r="1808" spans="1:47" x14ac:dyDescent="0.3">
      <c r="A1808" t="s">
        <v>84</v>
      </c>
      <c r="B1808" s="164" t="s">
        <v>4866</v>
      </c>
      <c r="C1808" t="s">
        <v>4770</v>
      </c>
      <c r="D1808" t="s">
        <v>1152</v>
      </c>
      <c r="E1808" t="s">
        <v>90</v>
      </c>
      <c r="F1808" t="s">
        <v>4063</v>
      </c>
      <c r="H1808" t="s">
        <v>4867</v>
      </c>
      <c r="L1808" t="s">
        <v>91</v>
      </c>
      <c r="O1808" t="s">
        <v>135</v>
      </c>
      <c r="P1808" s="33">
        <v>46244.477083333331</v>
      </c>
      <c r="Q1808" s="33">
        <v>46293</v>
      </c>
      <c r="R1808" s="33">
        <v>46293</v>
      </c>
      <c r="AH1808" s="55" t="str">
        <f t="shared" si="402"/>
        <v/>
      </c>
      <c r="AI1808" s="55" t="str">
        <f t="shared" si="403"/>
        <v>FALSO</v>
      </c>
      <c r="AJ1808" s="55">
        <f t="shared" si="404"/>
        <v>0</v>
      </c>
      <c r="AK1808" s="93" t="str">
        <f t="shared" si="405"/>
        <v/>
      </c>
      <c r="AL1808" s="96" t="str">
        <f t="shared" si="406"/>
        <v/>
      </c>
      <c r="AM1808" s="93" t="str">
        <f t="shared" si="407"/>
        <v/>
      </c>
      <c r="AN1808" s="96" t="str">
        <f t="shared" si="408"/>
        <v/>
      </c>
      <c r="AO1808" s="93" t="str">
        <f t="shared" si="409"/>
        <v/>
      </c>
      <c r="AP1808" s="96" t="str">
        <f t="shared" si="410"/>
        <v/>
      </c>
      <c r="AQ1808" s="93" t="str">
        <f t="shared" si="411"/>
        <v/>
      </c>
      <c r="AR1808" s="96" t="str">
        <f t="shared" si="412"/>
        <v/>
      </c>
      <c r="AS1808" s="93" t="str">
        <f t="shared" si="413"/>
        <v/>
      </c>
      <c r="AT1808" s="96" t="str">
        <f t="shared" si="414"/>
        <v/>
      </c>
      <c r="AU1808" s="93" t="str">
        <f t="shared" si="415"/>
        <v/>
      </c>
    </row>
    <row r="1809" spans="1:47" x14ac:dyDescent="0.3">
      <c r="A1809" t="s">
        <v>84</v>
      </c>
      <c r="B1809" s="164" t="s">
        <v>4868</v>
      </c>
      <c r="C1809" t="s">
        <v>4773</v>
      </c>
      <c r="D1809" t="s">
        <v>1152</v>
      </c>
      <c r="E1809" t="s">
        <v>90</v>
      </c>
      <c r="F1809" t="s">
        <v>4063</v>
      </c>
      <c r="H1809" t="s">
        <v>4784</v>
      </c>
      <c r="J1809">
        <v>3600</v>
      </c>
      <c r="L1809" t="s">
        <v>91</v>
      </c>
      <c r="O1809" t="s">
        <v>135</v>
      </c>
      <c r="P1809" s="33">
        <v>46242.525694444441</v>
      </c>
      <c r="Q1809" s="33">
        <v>46237</v>
      </c>
      <c r="R1809" s="33">
        <v>46244</v>
      </c>
      <c r="AH1809" s="55">
        <f t="shared" si="402"/>
        <v>1</v>
      </c>
      <c r="AI1809" s="55" t="str">
        <f t="shared" si="403"/>
        <v>FALSO</v>
      </c>
      <c r="AJ1809" s="55">
        <f t="shared" si="404"/>
        <v>0</v>
      </c>
      <c r="AK1809" s="93" t="str">
        <f t="shared" si="405"/>
        <v/>
      </c>
      <c r="AL1809" s="96" t="str">
        <f t="shared" si="406"/>
        <v/>
      </c>
      <c r="AM1809" s="93" t="str">
        <f t="shared" si="407"/>
        <v/>
      </c>
      <c r="AN1809" s="96" t="str">
        <f t="shared" si="408"/>
        <v/>
      </c>
      <c r="AO1809" s="93" t="str">
        <f t="shared" si="409"/>
        <v/>
      </c>
      <c r="AP1809" s="96" t="str">
        <f t="shared" si="410"/>
        <v/>
      </c>
      <c r="AQ1809" s="93" t="str">
        <f t="shared" si="411"/>
        <v/>
      </c>
      <c r="AR1809" s="96" t="str">
        <f t="shared" si="412"/>
        <v/>
      </c>
      <c r="AS1809" s="93" t="str">
        <f t="shared" si="413"/>
        <v/>
      </c>
      <c r="AT1809" s="96" t="str">
        <f t="shared" si="414"/>
        <v/>
      </c>
      <c r="AU1809" s="93" t="str">
        <f t="shared" si="415"/>
        <v/>
      </c>
    </row>
    <row r="1810" spans="1:47" x14ac:dyDescent="0.3">
      <c r="A1810" t="s">
        <v>84</v>
      </c>
      <c r="B1810" s="164" t="s">
        <v>4869</v>
      </c>
      <c r="C1810" t="s">
        <v>4780</v>
      </c>
      <c r="D1810" t="s">
        <v>1152</v>
      </c>
      <c r="E1810" t="s">
        <v>90</v>
      </c>
      <c r="F1810" t="s">
        <v>4063</v>
      </c>
      <c r="H1810" t="s">
        <v>4870</v>
      </c>
      <c r="L1810" t="s">
        <v>91</v>
      </c>
      <c r="O1810" t="s">
        <v>94</v>
      </c>
      <c r="P1810" s="33">
        <v>46241.725694444445</v>
      </c>
      <c r="Q1810" s="33">
        <v>46237</v>
      </c>
      <c r="R1810" s="33">
        <v>46260</v>
      </c>
      <c r="S1810" s="33">
        <v>46260</v>
      </c>
      <c r="AH1810" s="55" t="str">
        <f t="shared" si="402"/>
        <v/>
      </c>
      <c r="AI1810" s="55" t="str">
        <f t="shared" si="403"/>
        <v>FALSO</v>
      </c>
      <c r="AJ1810" s="55">
        <f t="shared" si="404"/>
        <v>0</v>
      </c>
      <c r="AK1810" s="93" t="str">
        <f t="shared" si="405"/>
        <v/>
      </c>
      <c r="AL1810" s="96" t="str">
        <f t="shared" si="406"/>
        <v/>
      </c>
      <c r="AM1810" s="93" t="str">
        <f t="shared" si="407"/>
        <v/>
      </c>
      <c r="AN1810" s="96" t="str">
        <f t="shared" si="408"/>
        <v/>
      </c>
      <c r="AO1810" s="93" t="str">
        <f t="shared" si="409"/>
        <v/>
      </c>
      <c r="AP1810" s="96" t="str">
        <f t="shared" si="410"/>
        <v/>
      </c>
      <c r="AQ1810" s="93" t="str">
        <f t="shared" si="411"/>
        <v/>
      </c>
      <c r="AR1810" s="96" t="str">
        <f t="shared" si="412"/>
        <v/>
      </c>
      <c r="AS1810" s="93" t="str">
        <f t="shared" si="413"/>
        <v/>
      </c>
      <c r="AT1810" s="96" t="str">
        <f t="shared" si="414"/>
        <v/>
      </c>
      <c r="AU1810" s="93" t="str">
        <f t="shared" si="415"/>
        <v/>
      </c>
    </row>
    <row r="1811" spans="1:47" x14ac:dyDescent="0.3">
      <c r="A1811" t="s">
        <v>84</v>
      </c>
      <c r="B1811" s="164" t="s">
        <v>4871</v>
      </c>
      <c r="C1811" t="s">
        <v>4770</v>
      </c>
      <c r="D1811" t="s">
        <v>1152</v>
      </c>
      <c r="E1811" t="s">
        <v>90</v>
      </c>
      <c r="F1811" t="s">
        <v>4050</v>
      </c>
      <c r="H1811" t="s">
        <v>4872</v>
      </c>
      <c r="L1811" t="s">
        <v>91</v>
      </c>
      <c r="O1811" t="s">
        <v>94</v>
      </c>
      <c r="P1811" s="33">
        <v>46241.663194444445</v>
      </c>
      <c r="Q1811" s="33">
        <v>46293</v>
      </c>
      <c r="R1811" s="33">
        <v>46290</v>
      </c>
      <c r="S1811" s="33">
        <v>46290</v>
      </c>
      <c r="AH1811" s="55" t="str">
        <f t="shared" si="402"/>
        <v/>
      </c>
      <c r="AI1811" s="55" t="str">
        <f t="shared" si="403"/>
        <v>FALSO</v>
      </c>
      <c r="AJ1811" s="55">
        <f t="shared" si="404"/>
        <v>0</v>
      </c>
      <c r="AK1811" s="93" t="str">
        <f t="shared" si="405"/>
        <v/>
      </c>
      <c r="AL1811" s="96" t="str">
        <f t="shared" si="406"/>
        <v/>
      </c>
      <c r="AM1811" s="93" t="str">
        <f t="shared" si="407"/>
        <v/>
      </c>
      <c r="AN1811" s="96" t="str">
        <f t="shared" si="408"/>
        <v/>
      </c>
      <c r="AO1811" s="93" t="str">
        <f t="shared" si="409"/>
        <v/>
      </c>
      <c r="AP1811" s="96" t="str">
        <f t="shared" si="410"/>
        <v/>
      </c>
      <c r="AQ1811" s="93" t="str">
        <f t="shared" si="411"/>
        <v/>
      </c>
      <c r="AR1811" s="96" t="str">
        <f t="shared" si="412"/>
        <v/>
      </c>
      <c r="AS1811" s="93" t="str">
        <f t="shared" si="413"/>
        <v/>
      </c>
      <c r="AT1811" s="96" t="str">
        <f t="shared" si="414"/>
        <v/>
      </c>
      <c r="AU1811" s="93" t="str">
        <f t="shared" si="415"/>
        <v/>
      </c>
    </row>
    <row r="1812" spans="1:47" x14ac:dyDescent="0.3">
      <c r="A1812" t="s">
        <v>84</v>
      </c>
      <c r="B1812" s="164" t="s">
        <v>4873</v>
      </c>
      <c r="C1812" t="s">
        <v>4780</v>
      </c>
      <c r="D1812" t="s">
        <v>1152</v>
      </c>
      <c r="E1812" t="s">
        <v>90</v>
      </c>
      <c r="F1812" t="s">
        <v>4063</v>
      </c>
      <c r="H1812" t="s">
        <v>4874</v>
      </c>
      <c r="J1812">
        <v>100800</v>
      </c>
      <c r="L1812" t="s">
        <v>91</v>
      </c>
      <c r="O1812" t="s">
        <v>94</v>
      </c>
      <c r="P1812" s="33">
        <v>46241.65</v>
      </c>
      <c r="Q1812" s="33">
        <v>46237</v>
      </c>
      <c r="R1812" s="33">
        <v>46244</v>
      </c>
      <c r="S1812" s="33">
        <v>46259</v>
      </c>
      <c r="AH1812" s="55">
        <f t="shared" si="402"/>
        <v>28</v>
      </c>
      <c r="AI1812" s="55" t="str">
        <f t="shared" si="403"/>
        <v>FALSO</v>
      </c>
      <c r="AJ1812" s="55">
        <f t="shared" si="404"/>
        <v>0</v>
      </c>
      <c r="AK1812" s="93" t="str">
        <f t="shared" si="405"/>
        <v/>
      </c>
      <c r="AL1812" s="96" t="str">
        <f t="shared" si="406"/>
        <v/>
      </c>
      <c r="AM1812" s="93" t="str">
        <f t="shared" si="407"/>
        <v/>
      </c>
      <c r="AN1812" s="96" t="str">
        <f t="shared" si="408"/>
        <v/>
      </c>
      <c r="AO1812" s="93" t="str">
        <f t="shared" si="409"/>
        <v/>
      </c>
      <c r="AP1812" s="96" t="str">
        <f t="shared" si="410"/>
        <v/>
      </c>
      <c r="AQ1812" s="93" t="str">
        <f t="shared" si="411"/>
        <v/>
      </c>
      <c r="AR1812" s="96" t="str">
        <f t="shared" si="412"/>
        <v/>
      </c>
      <c r="AS1812" s="93" t="str">
        <f t="shared" si="413"/>
        <v/>
      </c>
      <c r="AT1812" s="96" t="str">
        <f t="shared" si="414"/>
        <v/>
      </c>
      <c r="AU1812" s="93" t="str">
        <f t="shared" si="415"/>
        <v/>
      </c>
    </row>
    <row r="1813" spans="1:47" x14ac:dyDescent="0.3">
      <c r="A1813" t="s">
        <v>84</v>
      </c>
      <c r="B1813" s="164" t="s">
        <v>4875</v>
      </c>
      <c r="C1813" t="s">
        <v>4792</v>
      </c>
      <c r="D1813" t="s">
        <v>1152</v>
      </c>
      <c r="E1813" t="s">
        <v>90</v>
      </c>
      <c r="F1813" t="s">
        <v>4063</v>
      </c>
      <c r="H1813" t="s">
        <v>4876</v>
      </c>
      <c r="L1813" t="s">
        <v>91</v>
      </c>
      <c r="O1813" t="s">
        <v>94</v>
      </c>
      <c r="P1813" s="33">
        <v>46241.638194444444</v>
      </c>
      <c r="Q1813" s="33">
        <v>46237</v>
      </c>
      <c r="R1813" s="33">
        <v>46274</v>
      </c>
      <c r="S1813" s="33">
        <v>46274</v>
      </c>
      <c r="AH1813" s="55" t="str">
        <f t="shared" si="402"/>
        <v/>
      </c>
      <c r="AI1813" s="55" t="str">
        <f t="shared" si="403"/>
        <v>FALSO</v>
      </c>
      <c r="AJ1813" s="55">
        <f t="shared" si="404"/>
        <v>0</v>
      </c>
      <c r="AK1813" s="93" t="str">
        <f t="shared" si="405"/>
        <v/>
      </c>
      <c r="AL1813" s="96" t="str">
        <f t="shared" si="406"/>
        <v/>
      </c>
      <c r="AM1813" s="93" t="str">
        <f t="shared" si="407"/>
        <v/>
      </c>
      <c r="AN1813" s="96" t="str">
        <f t="shared" si="408"/>
        <v/>
      </c>
      <c r="AO1813" s="93" t="str">
        <f t="shared" si="409"/>
        <v/>
      </c>
      <c r="AP1813" s="96" t="str">
        <f t="shared" si="410"/>
        <v/>
      </c>
      <c r="AQ1813" s="93" t="str">
        <f t="shared" si="411"/>
        <v/>
      </c>
      <c r="AR1813" s="96" t="str">
        <f t="shared" si="412"/>
        <v/>
      </c>
      <c r="AS1813" s="93" t="str">
        <f t="shared" si="413"/>
        <v/>
      </c>
      <c r="AT1813" s="96" t="str">
        <f t="shared" si="414"/>
        <v/>
      </c>
      <c r="AU1813" s="93" t="str">
        <f t="shared" si="415"/>
        <v/>
      </c>
    </row>
    <row r="1814" spans="1:47" x14ac:dyDescent="0.3">
      <c r="A1814" t="s">
        <v>84</v>
      </c>
      <c r="B1814" s="164" t="s">
        <v>4877</v>
      </c>
      <c r="C1814" t="s">
        <v>4770</v>
      </c>
      <c r="D1814" t="s">
        <v>1152</v>
      </c>
      <c r="E1814" t="s">
        <v>90</v>
      </c>
      <c r="F1814" t="s">
        <v>4050</v>
      </c>
      <c r="H1814" t="s">
        <v>4878</v>
      </c>
      <c r="L1814" t="s">
        <v>91</v>
      </c>
      <c r="O1814" t="s">
        <v>94</v>
      </c>
      <c r="P1814" s="33">
        <v>46241.620833333334</v>
      </c>
      <c r="Q1814" s="33">
        <v>46293</v>
      </c>
      <c r="R1814" s="33">
        <v>46290</v>
      </c>
      <c r="S1814" s="33">
        <v>46290</v>
      </c>
      <c r="AH1814" s="55" t="str">
        <f t="shared" si="402"/>
        <v/>
      </c>
      <c r="AI1814" s="55" t="str">
        <f t="shared" si="403"/>
        <v>FALSO</v>
      </c>
      <c r="AJ1814" s="55">
        <f t="shared" si="404"/>
        <v>0</v>
      </c>
      <c r="AK1814" s="93" t="str">
        <f t="shared" si="405"/>
        <v/>
      </c>
      <c r="AL1814" s="96" t="str">
        <f t="shared" si="406"/>
        <v/>
      </c>
      <c r="AM1814" s="93" t="str">
        <f t="shared" si="407"/>
        <v/>
      </c>
      <c r="AN1814" s="96" t="str">
        <f t="shared" si="408"/>
        <v/>
      </c>
      <c r="AO1814" s="93" t="str">
        <f t="shared" si="409"/>
        <v/>
      </c>
      <c r="AP1814" s="96" t="str">
        <f t="shared" si="410"/>
        <v/>
      </c>
      <c r="AQ1814" s="93" t="str">
        <f t="shared" si="411"/>
        <v/>
      </c>
      <c r="AR1814" s="96" t="str">
        <f t="shared" si="412"/>
        <v/>
      </c>
      <c r="AS1814" s="93" t="str">
        <f t="shared" si="413"/>
        <v/>
      </c>
      <c r="AT1814" s="96" t="str">
        <f t="shared" si="414"/>
        <v/>
      </c>
      <c r="AU1814" s="93" t="str">
        <f t="shared" si="415"/>
        <v/>
      </c>
    </row>
    <row r="1815" spans="1:47" x14ac:dyDescent="0.3">
      <c r="A1815" t="s">
        <v>84</v>
      </c>
      <c r="B1815" s="164" t="s">
        <v>4879</v>
      </c>
      <c r="C1815" t="s">
        <v>4773</v>
      </c>
      <c r="D1815" t="s">
        <v>1152</v>
      </c>
      <c r="E1815" t="s">
        <v>90</v>
      </c>
      <c r="F1815" t="s">
        <v>4063</v>
      </c>
      <c r="H1815" t="s">
        <v>4880</v>
      </c>
      <c r="L1815" t="s">
        <v>91</v>
      </c>
      <c r="O1815" t="s">
        <v>135</v>
      </c>
      <c r="P1815" s="33">
        <v>46241.566666666666</v>
      </c>
      <c r="Q1815" s="33">
        <v>46237</v>
      </c>
      <c r="R1815" s="33">
        <v>46241</v>
      </c>
      <c r="AH1815" s="55" t="str">
        <f t="shared" si="402"/>
        <v/>
      </c>
      <c r="AI1815" s="55" t="str">
        <f t="shared" si="403"/>
        <v>FALSO</v>
      </c>
      <c r="AJ1815" s="55">
        <f t="shared" si="404"/>
        <v>0</v>
      </c>
      <c r="AK1815" s="93" t="str">
        <f t="shared" si="405"/>
        <v/>
      </c>
      <c r="AL1815" s="96" t="str">
        <f t="shared" si="406"/>
        <v/>
      </c>
      <c r="AM1815" s="93" t="str">
        <f t="shared" si="407"/>
        <v/>
      </c>
      <c r="AN1815" s="96" t="str">
        <f t="shared" si="408"/>
        <v/>
      </c>
      <c r="AO1815" s="93" t="str">
        <f t="shared" si="409"/>
        <v/>
      </c>
      <c r="AP1815" s="96" t="str">
        <f t="shared" si="410"/>
        <v/>
      </c>
      <c r="AQ1815" s="93" t="str">
        <f t="shared" si="411"/>
        <v/>
      </c>
      <c r="AR1815" s="96" t="str">
        <f t="shared" si="412"/>
        <v/>
      </c>
      <c r="AS1815" s="93" t="str">
        <f t="shared" si="413"/>
        <v/>
      </c>
      <c r="AT1815" s="96" t="str">
        <f t="shared" si="414"/>
        <v/>
      </c>
      <c r="AU1815" s="93" t="str">
        <f t="shared" si="415"/>
        <v/>
      </c>
    </row>
    <row r="1816" spans="1:47" x14ac:dyDescent="0.3">
      <c r="A1816" t="s">
        <v>84</v>
      </c>
      <c r="B1816" s="164" t="s">
        <v>4881</v>
      </c>
      <c r="C1816" t="s">
        <v>4773</v>
      </c>
      <c r="D1816" t="s">
        <v>1152</v>
      </c>
      <c r="E1816" t="s">
        <v>90</v>
      </c>
      <c r="F1816" t="s">
        <v>4063</v>
      </c>
      <c r="H1816" t="s">
        <v>4882</v>
      </c>
      <c r="L1816" t="s">
        <v>91</v>
      </c>
      <c r="O1816" t="s">
        <v>135</v>
      </c>
      <c r="P1816" s="33">
        <v>46241.55972222222</v>
      </c>
      <c r="Q1816" s="33">
        <v>46237</v>
      </c>
      <c r="R1816" s="33">
        <v>46241</v>
      </c>
      <c r="AH1816" s="55" t="str">
        <f t="shared" si="402"/>
        <v/>
      </c>
      <c r="AI1816" s="55" t="str">
        <f t="shared" si="403"/>
        <v>FALSO</v>
      </c>
      <c r="AJ1816" s="55">
        <f t="shared" si="404"/>
        <v>0</v>
      </c>
      <c r="AK1816" s="93" t="str">
        <f t="shared" si="405"/>
        <v/>
      </c>
      <c r="AL1816" s="96" t="str">
        <f t="shared" si="406"/>
        <v/>
      </c>
      <c r="AM1816" s="93" t="str">
        <f t="shared" si="407"/>
        <v/>
      </c>
      <c r="AN1816" s="96" t="str">
        <f t="shared" si="408"/>
        <v/>
      </c>
      <c r="AO1816" s="93" t="str">
        <f t="shared" si="409"/>
        <v/>
      </c>
      <c r="AP1816" s="96" t="str">
        <f t="shared" si="410"/>
        <v/>
      </c>
      <c r="AQ1816" s="93" t="str">
        <f t="shared" si="411"/>
        <v/>
      </c>
      <c r="AR1816" s="96" t="str">
        <f t="shared" si="412"/>
        <v/>
      </c>
      <c r="AS1816" s="93" t="str">
        <f t="shared" si="413"/>
        <v/>
      </c>
      <c r="AT1816" s="96" t="str">
        <f t="shared" si="414"/>
        <v/>
      </c>
      <c r="AU1816" s="93" t="str">
        <f t="shared" si="415"/>
        <v/>
      </c>
    </row>
    <row r="1817" spans="1:47" x14ac:dyDescent="0.3">
      <c r="A1817" t="s">
        <v>84</v>
      </c>
      <c r="B1817" s="164" t="s">
        <v>4883</v>
      </c>
      <c r="C1817" t="s">
        <v>4770</v>
      </c>
      <c r="D1817" t="s">
        <v>1152</v>
      </c>
      <c r="E1817" t="s">
        <v>90</v>
      </c>
      <c r="F1817" t="s">
        <v>4063</v>
      </c>
      <c r="H1817" t="s">
        <v>4884</v>
      </c>
      <c r="L1817" t="s">
        <v>91</v>
      </c>
      <c r="O1817" t="s">
        <v>135</v>
      </c>
      <c r="P1817" s="33">
        <v>46241.486805555556</v>
      </c>
      <c r="Q1817" s="33">
        <v>46293</v>
      </c>
      <c r="R1817" s="33">
        <v>46293</v>
      </c>
      <c r="AH1817" s="55" t="str">
        <f t="shared" si="402"/>
        <v/>
      </c>
      <c r="AI1817" s="55" t="str">
        <f t="shared" si="403"/>
        <v>FALSO</v>
      </c>
      <c r="AJ1817" s="55">
        <f t="shared" si="404"/>
        <v>0</v>
      </c>
      <c r="AK1817" s="93" t="str">
        <f t="shared" si="405"/>
        <v/>
      </c>
      <c r="AL1817" s="96" t="str">
        <f t="shared" si="406"/>
        <v/>
      </c>
      <c r="AM1817" s="93" t="str">
        <f t="shared" si="407"/>
        <v/>
      </c>
      <c r="AN1817" s="96" t="str">
        <f t="shared" si="408"/>
        <v/>
      </c>
      <c r="AO1817" s="93" t="str">
        <f t="shared" si="409"/>
        <v/>
      </c>
      <c r="AP1817" s="96" t="str">
        <f t="shared" si="410"/>
        <v/>
      </c>
      <c r="AQ1817" s="93" t="str">
        <f t="shared" si="411"/>
        <v/>
      </c>
      <c r="AR1817" s="96" t="str">
        <f t="shared" si="412"/>
        <v/>
      </c>
      <c r="AS1817" s="93" t="str">
        <f t="shared" si="413"/>
        <v/>
      </c>
      <c r="AT1817" s="96" t="str">
        <f t="shared" si="414"/>
        <v/>
      </c>
      <c r="AU1817" s="93" t="str">
        <f t="shared" si="415"/>
        <v/>
      </c>
    </row>
    <row r="1818" spans="1:47" x14ac:dyDescent="0.3">
      <c r="A1818" t="s">
        <v>84</v>
      </c>
      <c r="B1818" s="164" t="s">
        <v>4885</v>
      </c>
      <c r="C1818" t="s">
        <v>4773</v>
      </c>
      <c r="D1818" t="s">
        <v>1152</v>
      </c>
      <c r="E1818" t="s">
        <v>90</v>
      </c>
      <c r="F1818" t="s">
        <v>4063</v>
      </c>
      <c r="H1818" t="s">
        <v>4886</v>
      </c>
      <c r="L1818" t="s">
        <v>91</v>
      </c>
      <c r="O1818" t="s">
        <v>135</v>
      </c>
      <c r="P1818" s="33">
        <v>46241.48333333333</v>
      </c>
      <c r="Q1818" s="33">
        <v>46237</v>
      </c>
      <c r="R1818" s="33">
        <v>46241</v>
      </c>
      <c r="AH1818" s="55" t="str">
        <f t="shared" si="402"/>
        <v/>
      </c>
      <c r="AI1818" s="55" t="str">
        <f t="shared" si="403"/>
        <v>FALSO</v>
      </c>
      <c r="AJ1818" s="55">
        <f t="shared" si="404"/>
        <v>0</v>
      </c>
      <c r="AK1818" s="93" t="str">
        <f t="shared" si="405"/>
        <v/>
      </c>
      <c r="AL1818" s="96" t="str">
        <f t="shared" si="406"/>
        <v/>
      </c>
      <c r="AM1818" s="93" t="str">
        <f t="shared" si="407"/>
        <v/>
      </c>
      <c r="AN1818" s="96" t="str">
        <f t="shared" si="408"/>
        <v/>
      </c>
      <c r="AO1818" s="93" t="str">
        <f t="shared" si="409"/>
        <v/>
      </c>
      <c r="AP1818" s="96" t="str">
        <f t="shared" si="410"/>
        <v/>
      </c>
      <c r="AQ1818" s="93" t="str">
        <f t="shared" si="411"/>
        <v/>
      </c>
      <c r="AR1818" s="96" t="str">
        <f t="shared" si="412"/>
        <v/>
      </c>
      <c r="AS1818" s="93" t="str">
        <f t="shared" si="413"/>
        <v/>
      </c>
      <c r="AT1818" s="96" t="str">
        <f t="shared" si="414"/>
        <v/>
      </c>
      <c r="AU1818" s="93" t="str">
        <f t="shared" si="415"/>
        <v/>
      </c>
    </row>
    <row r="1819" spans="1:47" x14ac:dyDescent="0.3">
      <c r="A1819" t="s">
        <v>84</v>
      </c>
      <c r="B1819" s="164" t="s">
        <v>4887</v>
      </c>
      <c r="C1819" t="s">
        <v>4770</v>
      </c>
      <c r="D1819" t="s">
        <v>1152</v>
      </c>
      <c r="E1819" t="s">
        <v>90</v>
      </c>
      <c r="F1819" t="s">
        <v>4063</v>
      </c>
      <c r="H1819" t="s">
        <v>4888</v>
      </c>
      <c r="L1819" t="s">
        <v>91</v>
      </c>
      <c r="O1819" t="s">
        <v>135</v>
      </c>
      <c r="P1819" s="33">
        <v>46241.476388888892</v>
      </c>
      <c r="Q1819" s="33">
        <v>46293</v>
      </c>
      <c r="R1819" s="33">
        <v>46293</v>
      </c>
      <c r="AH1819" s="55" t="str">
        <f t="shared" si="402"/>
        <v/>
      </c>
      <c r="AI1819" s="55" t="str">
        <f t="shared" si="403"/>
        <v>FALSO</v>
      </c>
      <c r="AJ1819" s="55">
        <f t="shared" si="404"/>
        <v>0</v>
      </c>
      <c r="AK1819" s="93" t="str">
        <f t="shared" si="405"/>
        <v/>
      </c>
      <c r="AL1819" s="96" t="str">
        <f t="shared" si="406"/>
        <v/>
      </c>
      <c r="AM1819" s="93" t="str">
        <f t="shared" si="407"/>
        <v/>
      </c>
      <c r="AN1819" s="96" t="str">
        <f t="shared" si="408"/>
        <v/>
      </c>
      <c r="AO1819" s="93" t="str">
        <f t="shared" si="409"/>
        <v/>
      </c>
      <c r="AP1819" s="96" t="str">
        <f t="shared" si="410"/>
        <v/>
      </c>
      <c r="AQ1819" s="93" t="str">
        <f t="shared" si="411"/>
        <v/>
      </c>
      <c r="AR1819" s="96" t="str">
        <f t="shared" si="412"/>
        <v/>
      </c>
      <c r="AS1819" s="93" t="str">
        <f t="shared" si="413"/>
        <v/>
      </c>
      <c r="AT1819" s="96" t="str">
        <f t="shared" si="414"/>
        <v/>
      </c>
      <c r="AU1819" s="93" t="str">
        <f t="shared" si="415"/>
        <v/>
      </c>
    </row>
    <row r="1820" spans="1:47" x14ac:dyDescent="0.3">
      <c r="A1820" t="s">
        <v>84</v>
      </c>
      <c r="B1820" s="164" t="s">
        <v>4889</v>
      </c>
      <c r="C1820" t="s">
        <v>4780</v>
      </c>
      <c r="D1820" t="s">
        <v>1152</v>
      </c>
      <c r="E1820" t="s">
        <v>90</v>
      </c>
      <c r="F1820" t="s">
        <v>4063</v>
      </c>
      <c r="H1820" t="s">
        <v>4890</v>
      </c>
      <c r="J1820">
        <v>21600</v>
      </c>
      <c r="L1820" t="s">
        <v>91</v>
      </c>
      <c r="O1820" t="s">
        <v>94</v>
      </c>
      <c r="P1820" s="33">
        <v>46241.449305555558</v>
      </c>
      <c r="Q1820" s="33">
        <v>46237</v>
      </c>
      <c r="R1820" s="33">
        <v>46260</v>
      </c>
      <c r="S1820" s="33">
        <v>46261</v>
      </c>
      <c r="AH1820" s="55">
        <f t="shared" si="402"/>
        <v>6</v>
      </c>
      <c r="AI1820" s="55" t="str">
        <f t="shared" si="403"/>
        <v>FALSO</v>
      </c>
      <c r="AJ1820" s="55">
        <f t="shared" si="404"/>
        <v>0</v>
      </c>
      <c r="AK1820" s="93" t="str">
        <f t="shared" si="405"/>
        <v/>
      </c>
      <c r="AL1820" s="96" t="str">
        <f t="shared" si="406"/>
        <v/>
      </c>
      <c r="AM1820" s="93" t="str">
        <f t="shared" si="407"/>
        <v/>
      </c>
      <c r="AN1820" s="96" t="str">
        <f t="shared" si="408"/>
        <v/>
      </c>
      <c r="AO1820" s="93" t="str">
        <f t="shared" si="409"/>
        <v/>
      </c>
      <c r="AP1820" s="96" t="str">
        <f t="shared" si="410"/>
        <v/>
      </c>
      <c r="AQ1820" s="93" t="str">
        <f t="shared" si="411"/>
        <v/>
      </c>
      <c r="AR1820" s="96" t="str">
        <f t="shared" si="412"/>
        <v/>
      </c>
      <c r="AS1820" s="93" t="str">
        <f t="shared" si="413"/>
        <v/>
      </c>
      <c r="AT1820" s="96" t="str">
        <f t="shared" si="414"/>
        <v/>
      </c>
      <c r="AU1820" s="93" t="str">
        <f t="shared" si="415"/>
        <v/>
      </c>
    </row>
    <row r="1821" spans="1:47" x14ac:dyDescent="0.3">
      <c r="A1821" t="s">
        <v>84</v>
      </c>
      <c r="B1821" s="164" t="s">
        <v>4891</v>
      </c>
      <c r="C1821" t="s">
        <v>4773</v>
      </c>
      <c r="D1821" t="s">
        <v>1152</v>
      </c>
      <c r="E1821" t="s">
        <v>90</v>
      </c>
      <c r="F1821" t="s">
        <v>4063</v>
      </c>
      <c r="H1821" t="s">
        <v>4892</v>
      </c>
      <c r="L1821" t="s">
        <v>91</v>
      </c>
      <c r="O1821" t="s">
        <v>135</v>
      </c>
      <c r="P1821" s="33">
        <v>46241.40625</v>
      </c>
      <c r="Q1821" s="33">
        <v>46237</v>
      </c>
      <c r="R1821" s="33">
        <v>46241</v>
      </c>
      <c r="AH1821" s="55" t="str">
        <f t="shared" si="402"/>
        <v/>
      </c>
      <c r="AI1821" s="55" t="str">
        <f t="shared" si="403"/>
        <v>FALSO</v>
      </c>
      <c r="AJ1821" s="55">
        <f t="shared" si="404"/>
        <v>0</v>
      </c>
      <c r="AK1821" s="93" t="str">
        <f t="shared" si="405"/>
        <v/>
      </c>
      <c r="AL1821" s="96" t="str">
        <f t="shared" si="406"/>
        <v/>
      </c>
      <c r="AM1821" s="93" t="str">
        <f t="shared" si="407"/>
        <v/>
      </c>
      <c r="AN1821" s="96" t="str">
        <f t="shared" si="408"/>
        <v/>
      </c>
      <c r="AO1821" s="93" t="str">
        <f t="shared" si="409"/>
        <v/>
      </c>
      <c r="AP1821" s="96" t="str">
        <f t="shared" si="410"/>
        <v/>
      </c>
      <c r="AQ1821" s="93" t="str">
        <f t="shared" si="411"/>
        <v/>
      </c>
      <c r="AR1821" s="96" t="str">
        <f t="shared" si="412"/>
        <v/>
      </c>
      <c r="AS1821" s="93" t="str">
        <f t="shared" si="413"/>
        <v/>
      </c>
      <c r="AT1821" s="96" t="str">
        <f t="shared" si="414"/>
        <v/>
      </c>
      <c r="AU1821" s="93" t="str">
        <f t="shared" si="415"/>
        <v/>
      </c>
    </row>
    <row r="1822" spans="1:47" x14ac:dyDescent="0.3">
      <c r="A1822" t="s">
        <v>84</v>
      </c>
      <c r="B1822" s="164" t="s">
        <v>4893</v>
      </c>
      <c r="C1822" t="s">
        <v>4792</v>
      </c>
      <c r="D1822" t="s">
        <v>1152</v>
      </c>
      <c r="E1822" t="s">
        <v>90</v>
      </c>
      <c r="F1822" t="s">
        <v>4063</v>
      </c>
      <c r="H1822" t="s">
        <v>4894</v>
      </c>
      <c r="L1822" t="s">
        <v>91</v>
      </c>
      <c r="O1822" t="s">
        <v>94</v>
      </c>
      <c r="P1822" s="33">
        <v>46240.970138888886</v>
      </c>
      <c r="Q1822" s="33">
        <v>46237</v>
      </c>
      <c r="R1822" s="33">
        <v>46283</v>
      </c>
      <c r="S1822" s="33">
        <v>46283</v>
      </c>
      <c r="AH1822" s="55" t="str">
        <f t="shared" si="402"/>
        <v/>
      </c>
      <c r="AI1822" s="55" t="str">
        <f t="shared" si="403"/>
        <v>FALSO</v>
      </c>
      <c r="AJ1822" s="55">
        <f t="shared" si="404"/>
        <v>0</v>
      </c>
      <c r="AK1822" s="93" t="str">
        <f t="shared" si="405"/>
        <v/>
      </c>
      <c r="AL1822" s="96" t="str">
        <f t="shared" si="406"/>
        <v/>
      </c>
      <c r="AM1822" s="93" t="str">
        <f t="shared" si="407"/>
        <v/>
      </c>
      <c r="AN1822" s="96" t="str">
        <f t="shared" si="408"/>
        <v/>
      </c>
      <c r="AO1822" s="93" t="str">
        <f t="shared" si="409"/>
        <v/>
      </c>
      <c r="AP1822" s="96" t="str">
        <f t="shared" si="410"/>
        <v/>
      </c>
      <c r="AQ1822" s="93" t="str">
        <f t="shared" si="411"/>
        <v/>
      </c>
      <c r="AR1822" s="96" t="str">
        <f t="shared" si="412"/>
        <v/>
      </c>
      <c r="AS1822" s="93" t="str">
        <f t="shared" si="413"/>
        <v/>
      </c>
      <c r="AT1822" s="96" t="str">
        <f t="shared" si="414"/>
        <v/>
      </c>
      <c r="AU1822" s="93" t="str">
        <f t="shared" si="415"/>
        <v/>
      </c>
    </row>
    <row r="1823" spans="1:47" x14ac:dyDescent="0.3">
      <c r="A1823" t="s">
        <v>84</v>
      </c>
      <c r="B1823" s="164" t="s">
        <v>4895</v>
      </c>
      <c r="C1823" t="s">
        <v>4773</v>
      </c>
      <c r="D1823" t="s">
        <v>1152</v>
      </c>
      <c r="E1823" t="s">
        <v>90</v>
      </c>
      <c r="F1823" t="s">
        <v>4063</v>
      </c>
      <c r="H1823" t="s">
        <v>4896</v>
      </c>
      <c r="L1823" t="s">
        <v>91</v>
      </c>
      <c r="O1823" t="s">
        <v>135</v>
      </c>
      <c r="P1823" s="33">
        <v>46240.805555555555</v>
      </c>
      <c r="Q1823" s="33">
        <v>46237</v>
      </c>
      <c r="R1823" s="33">
        <v>46241</v>
      </c>
      <c r="AH1823" s="55" t="str">
        <f t="shared" si="402"/>
        <v/>
      </c>
      <c r="AI1823" s="55" t="str">
        <f t="shared" si="403"/>
        <v>FALSO</v>
      </c>
      <c r="AJ1823" s="55">
        <f t="shared" si="404"/>
        <v>0</v>
      </c>
      <c r="AK1823" s="93" t="str">
        <f t="shared" si="405"/>
        <v/>
      </c>
      <c r="AL1823" s="96" t="str">
        <f t="shared" si="406"/>
        <v/>
      </c>
      <c r="AM1823" s="93" t="str">
        <f t="shared" si="407"/>
        <v/>
      </c>
      <c r="AN1823" s="96" t="str">
        <f t="shared" si="408"/>
        <v/>
      </c>
      <c r="AO1823" s="93" t="str">
        <f t="shared" si="409"/>
        <v/>
      </c>
      <c r="AP1823" s="96" t="str">
        <f t="shared" si="410"/>
        <v/>
      </c>
      <c r="AQ1823" s="93" t="str">
        <f t="shared" si="411"/>
        <v/>
      </c>
      <c r="AR1823" s="96" t="str">
        <f t="shared" si="412"/>
        <v/>
      </c>
      <c r="AS1823" s="93" t="str">
        <f t="shared" si="413"/>
        <v/>
      </c>
      <c r="AT1823" s="96" t="str">
        <f t="shared" si="414"/>
        <v/>
      </c>
      <c r="AU1823" s="93" t="str">
        <f t="shared" si="415"/>
        <v/>
      </c>
    </row>
    <row r="1824" spans="1:47" x14ac:dyDescent="0.3">
      <c r="A1824" t="s">
        <v>84</v>
      </c>
      <c r="B1824" s="164" t="s">
        <v>4897</v>
      </c>
      <c r="C1824" t="s">
        <v>4792</v>
      </c>
      <c r="D1824" t="s">
        <v>1152</v>
      </c>
      <c r="E1824" t="s">
        <v>90</v>
      </c>
      <c r="F1824" t="s">
        <v>4063</v>
      </c>
      <c r="H1824" t="s">
        <v>4898</v>
      </c>
      <c r="L1824" t="s">
        <v>91</v>
      </c>
      <c r="O1824" t="s">
        <v>94</v>
      </c>
      <c r="P1824" s="33">
        <v>46240.708333333336</v>
      </c>
      <c r="Q1824" s="33">
        <v>46237</v>
      </c>
      <c r="R1824" s="33">
        <v>46283</v>
      </c>
      <c r="S1824" s="33">
        <v>46283</v>
      </c>
      <c r="AH1824" s="55" t="str">
        <f t="shared" si="402"/>
        <v/>
      </c>
      <c r="AI1824" s="55" t="str">
        <f t="shared" si="403"/>
        <v>FALSO</v>
      </c>
      <c r="AJ1824" s="55">
        <f t="shared" si="404"/>
        <v>0</v>
      </c>
      <c r="AK1824" s="93" t="str">
        <f t="shared" si="405"/>
        <v/>
      </c>
      <c r="AL1824" s="96" t="str">
        <f t="shared" si="406"/>
        <v/>
      </c>
      <c r="AM1824" s="93" t="str">
        <f t="shared" si="407"/>
        <v/>
      </c>
      <c r="AN1824" s="96" t="str">
        <f t="shared" si="408"/>
        <v/>
      </c>
      <c r="AO1824" s="93" t="str">
        <f t="shared" si="409"/>
        <v/>
      </c>
      <c r="AP1824" s="96" t="str">
        <f t="shared" si="410"/>
        <v/>
      </c>
      <c r="AQ1824" s="93" t="str">
        <f t="shared" si="411"/>
        <v/>
      </c>
      <c r="AR1824" s="96" t="str">
        <f t="shared" si="412"/>
        <v/>
      </c>
      <c r="AS1824" s="93" t="str">
        <f t="shared" si="413"/>
        <v/>
      </c>
      <c r="AT1824" s="96" t="str">
        <f t="shared" si="414"/>
        <v/>
      </c>
      <c r="AU1824" s="93" t="str">
        <f t="shared" si="415"/>
        <v/>
      </c>
    </row>
    <row r="1825" spans="1:47" x14ac:dyDescent="0.3">
      <c r="A1825" t="s">
        <v>84</v>
      </c>
      <c r="B1825" s="164" t="s">
        <v>4899</v>
      </c>
      <c r="C1825" t="s">
        <v>4773</v>
      </c>
      <c r="D1825" t="s">
        <v>1152</v>
      </c>
      <c r="E1825" t="s">
        <v>90</v>
      </c>
      <c r="F1825" t="s">
        <v>4063</v>
      </c>
      <c r="H1825" t="s">
        <v>4900</v>
      </c>
      <c r="L1825" t="s">
        <v>91</v>
      </c>
      <c r="O1825" t="s">
        <v>94</v>
      </c>
      <c r="P1825" s="33">
        <v>46240.706944444442</v>
      </c>
      <c r="Q1825" s="33">
        <v>46237</v>
      </c>
      <c r="R1825" s="33">
        <v>46241</v>
      </c>
      <c r="S1825" s="33">
        <v>46241</v>
      </c>
      <c r="AH1825" s="55" t="str">
        <f t="shared" si="402"/>
        <v/>
      </c>
      <c r="AI1825" s="55" t="str">
        <f t="shared" si="403"/>
        <v>FALSO</v>
      </c>
      <c r="AJ1825" s="55">
        <f t="shared" si="404"/>
        <v>0</v>
      </c>
      <c r="AK1825" s="93" t="str">
        <f t="shared" si="405"/>
        <v/>
      </c>
      <c r="AL1825" s="96" t="str">
        <f t="shared" si="406"/>
        <v/>
      </c>
      <c r="AM1825" s="93" t="str">
        <f t="shared" si="407"/>
        <v/>
      </c>
      <c r="AN1825" s="96" t="str">
        <f t="shared" si="408"/>
        <v/>
      </c>
      <c r="AO1825" s="93" t="str">
        <f t="shared" si="409"/>
        <v/>
      </c>
      <c r="AP1825" s="96" t="str">
        <f t="shared" si="410"/>
        <v/>
      </c>
      <c r="AQ1825" s="93" t="str">
        <f t="shared" si="411"/>
        <v/>
      </c>
      <c r="AR1825" s="96" t="str">
        <f t="shared" si="412"/>
        <v/>
      </c>
      <c r="AS1825" s="93" t="str">
        <f t="shared" si="413"/>
        <v/>
      </c>
      <c r="AT1825" s="96" t="str">
        <f t="shared" si="414"/>
        <v/>
      </c>
      <c r="AU1825" s="93" t="str">
        <f t="shared" si="415"/>
        <v/>
      </c>
    </row>
    <row r="1826" spans="1:47" x14ac:dyDescent="0.3">
      <c r="A1826" t="s">
        <v>84</v>
      </c>
      <c r="B1826" s="164" t="s">
        <v>4901</v>
      </c>
      <c r="C1826" t="s">
        <v>4770</v>
      </c>
      <c r="D1826" t="s">
        <v>1152</v>
      </c>
      <c r="E1826" t="s">
        <v>94</v>
      </c>
      <c r="F1826" t="s">
        <v>4050</v>
      </c>
      <c r="H1826" t="s">
        <v>4902</v>
      </c>
      <c r="L1826" t="s">
        <v>91</v>
      </c>
      <c r="P1826" s="33">
        <v>46240.69027777778</v>
      </c>
      <c r="Q1826" s="33">
        <v>46293</v>
      </c>
      <c r="R1826" s="33">
        <v>46240</v>
      </c>
      <c r="S1826" s="33">
        <v>46293</v>
      </c>
      <c r="AH1826" s="55" t="str">
        <f t="shared" si="402"/>
        <v/>
      </c>
      <c r="AI1826" s="55" t="str">
        <f t="shared" si="403"/>
        <v>FALSO</v>
      </c>
      <c r="AJ1826" s="55">
        <f t="shared" si="404"/>
        <v>0</v>
      </c>
      <c r="AK1826" s="93" t="str">
        <f t="shared" si="405"/>
        <v/>
      </c>
      <c r="AL1826" s="96" t="str">
        <f t="shared" si="406"/>
        <v/>
      </c>
      <c r="AM1826" s="93" t="str">
        <f t="shared" si="407"/>
        <v/>
      </c>
      <c r="AN1826" s="96" t="str">
        <f t="shared" si="408"/>
        <v/>
      </c>
      <c r="AO1826" s="93" t="str">
        <f t="shared" si="409"/>
        <v/>
      </c>
      <c r="AP1826" s="96" t="str">
        <f t="shared" si="410"/>
        <v/>
      </c>
      <c r="AQ1826" s="93" t="str">
        <f t="shared" si="411"/>
        <v/>
      </c>
      <c r="AR1826" s="96" t="str">
        <f t="shared" si="412"/>
        <v/>
      </c>
      <c r="AS1826" s="93" t="str">
        <f t="shared" si="413"/>
        <v/>
      </c>
      <c r="AT1826" s="96" t="str">
        <f t="shared" si="414"/>
        <v/>
      </c>
      <c r="AU1826" s="93" t="str">
        <f t="shared" si="415"/>
        <v/>
      </c>
    </row>
    <row r="1827" spans="1:47" x14ac:dyDescent="0.3">
      <c r="A1827" t="s">
        <v>84</v>
      </c>
      <c r="B1827" s="164" t="s">
        <v>4903</v>
      </c>
      <c r="C1827" t="s">
        <v>4780</v>
      </c>
      <c r="D1827" t="s">
        <v>1152</v>
      </c>
      <c r="E1827" t="s">
        <v>90</v>
      </c>
      <c r="F1827" t="s">
        <v>4063</v>
      </c>
      <c r="H1827" t="s">
        <v>4904</v>
      </c>
      <c r="L1827" t="s">
        <v>91</v>
      </c>
      <c r="O1827" t="s">
        <v>94</v>
      </c>
      <c r="P1827" s="33">
        <v>46240.6875</v>
      </c>
      <c r="Q1827" s="33">
        <v>46237</v>
      </c>
      <c r="R1827" s="33">
        <v>46261</v>
      </c>
      <c r="S1827" s="33">
        <v>46261</v>
      </c>
      <c r="AH1827" s="55" t="str">
        <f t="shared" si="402"/>
        <v/>
      </c>
      <c r="AI1827" s="55" t="str">
        <f t="shared" si="403"/>
        <v>FALSO</v>
      </c>
      <c r="AJ1827" s="55">
        <f t="shared" si="404"/>
        <v>0</v>
      </c>
      <c r="AK1827" s="93" t="str">
        <f t="shared" si="405"/>
        <v/>
      </c>
      <c r="AL1827" s="96" t="str">
        <f t="shared" si="406"/>
        <v/>
      </c>
      <c r="AM1827" s="93" t="str">
        <f t="shared" si="407"/>
        <v/>
      </c>
      <c r="AN1827" s="96" t="str">
        <f t="shared" si="408"/>
        <v/>
      </c>
      <c r="AO1827" s="93" t="str">
        <f t="shared" si="409"/>
        <v/>
      </c>
      <c r="AP1827" s="96" t="str">
        <f t="shared" si="410"/>
        <v/>
      </c>
      <c r="AQ1827" s="93" t="str">
        <f t="shared" si="411"/>
        <v/>
      </c>
      <c r="AR1827" s="96" t="str">
        <f t="shared" si="412"/>
        <v/>
      </c>
      <c r="AS1827" s="93" t="str">
        <f t="shared" si="413"/>
        <v/>
      </c>
      <c r="AT1827" s="96" t="str">
        <f t="shared" si="414"/>
        <v/>
      </c>
      <c r="AU1827" s="93" t="str">
        <f t="shared" si="415"/>
        <v/>
      </c>
    </row>
    <row r="1828" spans="1:47" x14ac:dyDescent="0.3">
      <c r="A1828" t="s">
        <v>84</v>
      </c>
      <c r="B1828" s="164" t="s">
        <v>4905</v>
      </c>
      <c r="C1828" t="s">
        <v>4773</v>
      </c>
      <c r="D1828" t="s">
        <v>1152</v>
      </c>
      <c r="E1828" t="s">
        <v>90</v>
      </c>
      <c r="F1828" t="s">
        <v>4063</v>
      </c>
      <c r="H1828" t="s">
        <v>4906</v>
      </c>
      <c r="J1828">
        <v>21600</v>
      </c>
      <c r="L1828" t="s">
        <v>91</v>
      </c>
      <c r="O1828" t="s">
        <v>94</v>
      </c>
      <c r="P1828" s="33">
        <v>46240.677777777775</v>
      </c>
      <c r="Q1828" s="33">
        <v>46237</v>
      </c>
      <c r="R1828" s="33">
        <v>46241</v>
      </c>
      <c r="S1828" s="33">
        <v>46241</v>
      </c>
      <c r="AH1828" s="55">
        <f t="shared" si="402"/>
        <v>6</v>
      </c>
      <c r="AI1828" s="55" t="str">
        <f t="shared" si="403"/>
        <v>FALSO</v>
      </c>
      <c r="AJ1828" s="55">
        <f t="shared" si="404"/>
        <v>0</v>
      </c>
      <c r="AK1828" s="93" t="str">
        <f t="shared" si="405"/>
        <v/>
      </c>
      <c r="AL1828" s="96" t="str">
        <f t="shared" si="406"/>
        <v/>
      </c>
      <c r="AM1828" s="93" t="str">
        <f t="shared" si="407"/>
        <v/>
      </c>
      <c r="AN1828" s="96" t="str">
        <f t="shared" si="408"/>
        <v/>
      </c>
      <c r="AO1828" s="93" t="str">
        <f t="shared" si="409"/>
        <v/>
      </c>
      <c r="AP1828" s="96" t="str">
        <f t="shared" si="410"/>
        <v/>
      </c>
      <c r="AQ1828" s="93" t="str">
        <f t="shared" si="411"/>
        <v/>
      </c>
      <c r="AR1828" s="96" t="str">
        <f t="shared" si="412"/>
        <v/>
      </c>
      <c r="AS1828" s="93" t="str">
        <f t="shared" si="413"/>
        <v/>
      </c>
      <c r="AT1828" s="96" t="str">
        <f t="shared" si="414"/>
        <v/>
      </c>
      <c r="AU1828" s="93" t="str">
        <f t="shared" si="415"/>
        <v/>
      </c>
    </row>
    <row r="1829" spans="1:47" x14ac:dyDescent="0.3">
      <c r="A1829" t="s">
        <v>84</v>
      </c>
      <c r="B1829" s="164" t="s">
        <v>4907</v>
      </c>
      <c r="C1829" t="s">
        <v>4773</v>
      </c>
      <c r="D1829" t="s">
        <v>1152</v>
      </c>
      <c r="E1829" t="s">
        <v>90</v>
      </c>
      <c r="F1829" t="s">
        <v>4063</v>
      </c>
      <c r="H1829" t="s">
        <v>4908</v>
      </c>
      <c r="L1829" t="s">
        <v>91</v>
      </c>
      <c r="O1829" t="s">
        <v>135</v>
      </c>
      <c r="P1829" s="33">
        <v>46240.663888888892</v>
      </c>
      <c r="Q1829" s="33">
        <v>46237</v>
      </c>
      <c r="R1829" s="33">
        <v>46240</v>
      </c>
      <c r="AH1829" s="55" t="str">
        <f t="shared" si="402"/>
        <v/>
      </c>
      <c r="AI1829" s="55" t="str">
        <f t="shared" si="403"/>
        <v>FALSO</v>
      </c>
      <c r="AJ1829" s="55">
        <f t="shared" si="404"/>
        <v>0</v>
      </c>
      <c r="AK1829" s="93" t="str">
        <f t="shared" si="405"/>
        <v/>
      </c>
      <c r="AL1829" s="96" t="str">
        <f t="shared" si="406"/>
        <v/>
      </c>
      <c r="AM1829" s="93" t="str">
        <f t="shared" si="407"/>
        <v/>
      </c>
      <c r="AN1829" s="96" t="str">
        <f t="shared" si="408"/>
        <v/>
      </c>
      <c r="AO1829" s="93" t="str">
        <f t="shared" si="409"/>
        <v/>
      </c>
      <c r="AP1829" s="96" t="str">
        <f t="shared" si="410"/>
        <v/>
      </c>
      <c r="AQ1829" s="93" t="str">
        <f t="shared" si="411"/>
        <v/>
      </c>
      <c r="AR1829" s="96" t="str">
        <f t="shared" si="412"/>
        <v/>
      </c>
      <c r="AS1829" s="93" t="str">
        <f t="shared" si="413"/>
        <v/>
      </c>
      <c r="AT1829" s="96" t="str">
        <f t="shared" si="414"/>
        <v/>
      </c>
      <c r="AU1829" s="93" t="str">
        <f t="shared" si="415"/>
        <v/>
      </c>
    </row>
    <row r="1830" spans="1:47" x14ac:dyDescent="0.3">
      <c r="A1830" t="s">
        <v>84</v>
      </c>
      <c r="B1830" s="164" t="s">
        <v>4909</v>
      </c>
      <c r="C1830" t="s">
        <v>4792</v>
      </c>
      <c r="D1830" t="s">
        <v>1152</v>
      </c>
      <c r="E1830" t="s">
        <v>90</v>
      </c>
      <c r="F1830" t="s">
        <v>4063</v>
      </c>
      <c r="H1830" t="s">
        <v>4910</v>
      </c>
      <c r="L1830" t="s">
        <v>91</v>
      </c>
      <c r="O1830" t="s">
        <v>94</v>
      </c>
      <c r="P1830" s="33">
        <v>46240.636111111111</v>
      </c>
      <c r="Q1830" s="33">
        <v>46237</v>
      </c>
      <c r="R1830" s="33">
        <v>46283</v>
      </c>
      <c r="S1830" s="33">
        <v>46283</v>
      </c>
      <c r="AH1830" s="55" t="str">
        <f t="shared" si="402"/>
        <v/>
      </c>
      <c r="AI1830" s="55" t="str">
        <f t="shared" si="403"/>
        <v>FALSO</v>
      </c>
      <c r="AJ1830" s="55">
        <f t="shared" si="404"/>
        <v>0</v>
      </c>
      <c r="AK1830" s="93" t="str">
        <f t="shared" si="405"/>
        <v/>
      </c>
      <c r="AL1830" s="96" t="str">
        <f t="shared" si="406"/>
        <v/>
      </c>
      <c r="AM1830" s="93" t="str">
        <f t="shared" si="407"/>
        <v/>
      </c>
      <c r="AN1830" s="96" t="str">
        <f t="shared" si="408"/>
        <v/>
      </c>
      <c r="AO1830" s="93" t="str">
        <f t="shared" si="409"/>
        <v/>
      </c>
      <c r="AP1830" s="96" t="str">
        <f t="shared" si="410"/>
        <v/>
      </c>
      <c r="AQ1830" s="93" t="str">
        <f t="shared" si="411"/>
        <v/>
      </c>
      <c r="AR1830" s="96" t="str">
        <f t="shared" si="412"/>
        <v/>
      </c>
      <c r="AS1830" s="93" t="str">
        <f t="shared" si="413"/>
        <v/>
      </c>
      <c r="AT1830" s="96" t="str">
        <f t="shared" si="414"/>
        <v/>
      </c>
      <c r="AU1830" s="93" t="str">
        <f t="shared" si="415"/>
        <v/>
      </c>
    </row>
    <row r="1831" spans="1:47" x14ac:dyDescent="0.3">
      <c r="A1831" t="s">
        <v>84</v>
      </c>
      <c r="B1831" s="164" t="s">
        <v>4911</v>
      </c>
      <c r="C1831" t="s">
        <v>4773</v>
      </c>
      <c r="D1831" t="s">
        <v>1152</v>
      </c>
      <c r="E1831" t="s">
        <v>90</v>
      </c>
      <c r="F1831" t="s">
        <v>4063</v>
      </c>
      <c r="H1831" t="s">
        <v>4912</v>
      </c>
      <c r="L1831" t="s">
        <v>91</v>
      </c>
      <c r="O1831" t="s">
        <v>135</v>
      </c>
      <c r="P1831" s="33">
        <v>46240.539583333331</v>
      </c>
      <c r="Q1831" s="33">
        <v>46237</v>
      </c>
      <c r="R1831" s="33">
        <v>46240</v>
      </c>
      <c r="AH1831" s="55" t="str">
        <f t="shared" si="402"/>
        <v/>
      </c>
      <c r="AI1831" s="55" t="str">
        <f t="shared" si="403"/>
        <v>FALSO</v>
      </c>
      <c r="AJ1831" s="55">
        <f t="shared" si="404"/>
        <v>0</v>
      </c>
      <c r="AK1831" s="93" t="str">
        <f t="shared" si="405"/>
        <v/>
      </c>
      <c r="AL1831" s="96" t="str">
        <f t="shared" si="406"/>
        <v/>
      </c>
      <c r="AM1831" s="93" t="str">
        <f t="shared" si="407"/>
        <v/>
      </c>
      <c r="AN1831" s="96" t="str">
        <f t="shared" si="408"/>
        <v/>
      </c>
      <c r="AO1831" s="93" t="str">
        <f t="shared" si="409"/>
        <v/>
      </c>
      <c r="AP1831" s="96" t="str">
        <f t="shared" si="410"/>
        <v/>
      </c>
      <c r="AQ1831" s="93" t="str">
        <f t="shared" si="411"/>
        <v/>
      </c>
      <c r="AR1831" s="96" t="str">
        <f t="shared" si="412"/>
        <v/>
      </c>
      <c r="AS1831" s="93" t="str">
        <f t="shared" si="413"/>
        <v/>
      </c>
      <c r="AT1831" s="96" t="str">
        <f t="shared" si="414"/>
        <v/>
      </c>
      <c r="AU1831" s="93" t="str">
        <f t="shared" si="415"/>
        <v/>
      </c>
    </row>
    <row r="1832" spans="1:47" x14ac:dyDescent="0.3">
      <c r="A1832" t="s">
        <v>84</v>
      </c>
      <c r="B1832" s="164" t="s">
        <v>4913</v>
      </c>
      <c r="C1832" t="s">
        <v>4783</v>
      </c>
      <c r="D1832" t="s">
        <v>1152</v>
      </c>
      <c r="E1832" t="s">
        <v>90</v>
      </c>
      <c r="F1832" t="s">
        <v>4063</v>
      </c>
      <c r="H1832" t="s">
        <v>4914</v>
      </c>
      <c r="L1832" t="s">
        <v>91</v>
      </c>
      <c r="O1832" t="s">
        <v>135</v>
      </c>
      <c r="P1832" s="33">
        <v>46240.476388888892</v>
      </c>
      <c r="Q1832" s="33">
        <v>46237</v>
      </c>
      <c r="R1832" s="33">
        <v>46259</v>
      </c>
      <c r="AH1832" s="55" t="str">
        <f t="shared" si="402"/>
        <v/>
      </c>
      <c r="AI1832" s="55" t="str">
        <f t="shared" si="403"/>
        <v>FALSO</v>
      </c>
      <c r="AJ1832" s="55">
        <f t="shared" si="404"/>
        <v>0</v>
      </c>
      <c r="AK1832" s="93" t="str">
        <f t="shared" si="405"/>
        <v/>
      </c>
      <c r="AL1832" s="96" t="str">
        <f t="shared" si="406"/>
        <v/>
      </c>
      <c r="AM1832" s="93" t="str">
        <f t="shared" si="407"/>
        <v/>
      </c>
      <c r="AN1832" s="96" t="str">
        <f t="shared" si="408"/>
        <v/>
      </c>
      <c r="AO1832" s="93" t="str">
        <f t="shared" si="409"/>
        <v/>
      </c>
      <c r="AP1832" s="96" t="str">
        <f t="shared" si="410"/>
        <v/>
      </c>
      <c r="AQ1832" s="93" t="str">
        <f t="shared" si="411"/>
        <v/>
      </c>
      <c r="AR1832" s="96" t="str">
        <f t="shared" si="412"/>
        <v/>
      </c>
      <c r="AS1832" s="93" t="str">
        <f t="shared" si="413"/>
        <v/>
      </c>
      <c r="AT1832" s="96" t="str">
        <f t="shared" si="414"/>
        <v/>
      </c>
      <c r="AU1832" s="93" t="str">
        <f t="shared" si="415"/>
        <v/>
      </c>
    </row>
    <row r="1833" spans="1:47" x14ac:dyDescent="0.3">
      <c r="A1833" t="s">
        <v>84</v>
      </c>
      <c r="B1833" s="164" t="s">
        <v>4915</v>
      </c>
      <c r="C1833" t="s">
        <v>4783</v>
      </c>
      <c r="D1833" t="s">
        <v>1152</v>
      </c>
      <c r="E1833" t="s">
        <v>90</v>
      </c>
      <c r="F1833" t="s">
        <v>4063</v>
      </c>
      <c r="H1833" t="s">
        <v>2607</v>
      </c>
      <c r="L1833" t="s">
        <v>91</v>
      </c>
      <c r="O1833" t="s">
        <v>135</v>
      </c>
      <c r="P1833" s="33">
        <v>46240.445138888892</v>
      </c>
      <c r="Q1833" s="33">
        <v>46237</v>
      </c>
      <c r="R1833" s="33">
        <v>46261</v>
      </c>
      <c r="AH1833" s="55" t="str">
        <f t="shared" si="402"/>
        <v/>
      </c>
      <c r="AI1833" s="55" t="str">
        <f t="shared" si="403"/>
        <v>FALSO</v>
      </c>
      <c r="AJ1833" s="55">
        <f t="shared" si="404"/>
        <v>0</v>
      </c>
      <c r="AK1833" s="93" t="str">
        <f t="shared" si="405"/>
        <v/>
      </c>
      <c r="AL1833" s="96" t="str">
        <f t="shared" si="406"/>
        <v/>
      </c>
      <c r="AM1833" s="93" t="str">
        <f t="shared" si="407"/>
        <v/>
      </c>
      <c r="AN1833" s="96" t="str">
        <f t="shared" si="408"/>
        <v/>
      </c>
      <c r="AO1833" s="93" t="str">
        <f t="shared" si="409"/>
        <v/>
      </c>
      <c r="AP1833" s="96" t="str">
        <f t="shared" si="410"/>
        <v/>
      </c>
      <c r="AQ1833" s="93" t="str">
        <f t="shared" si="411"/>
        <v/>
      </c>
      <c r="AR1833" s="96" t="str">
        <f t="shared" si="412"/>
        <v/>
      </c>
      <c r="AS1833" s="93" t="str">
        <f t="shared" si="413"/>
        <v/>
      </c>
      <c r="AT1833" s="96" t="str">
        <f t="shared" si="414"/>
        <v/>
      </c>
      <c r="AU1833" s="93" t="str">
        <f t="shared" si="415"/>
        <v/>
      </c>
    </row>
    <row r="1834" spans="1:47" x14ac:dyDescent="0.3">
      <c r="A1834" t="s">
        <v>84</v>
      </c>
      <c r="B1834" s="164" t="s">
        <v>4916</v>
      </c>
      <c r="C1834" t="s">
        <v>4783</v>
      </c>
      <c r="D1834" t="s">
        <v>1152</v>
      </c>
      <c r="E1834" t="s">
        <v>90</v>
      </c>
      <c r="F1834" t="s">
        <v>4063</v>
      </c>
      <c r="H1834" t="s">
        <v>4917</v>
      </c>
      <c r="L1834" t="s">
        <v>91</v>
      </c>
      <c r="O1834" t="s">
        <v>135</v>
      </c>
      <c r="P1834" s="33">
        <v>46240.442361111112</v>
      </c>
      <c r="Q1834" s="33">
        <v>46237</v>
      </c>
      <c r="R1834" s="33">
        <v>46262</v>
      </c>
      <c r="AH1834" s="55" t="str">
        <f t="shared" si="402"/>
        <v/>
      </c>
      <c r="AI1834" s="55" t="str">
        <f t="shared" si="403"/>
        <v>FALSO</v>
      </c>
      <c r="AJ1834" s="55">
        <f t="shared" si="404"/>
        <v>0</v>
      </c>
      <c r="AK1834" s="93" t="str">
        <f t="shared" si="405"/>
        <v/>
      </c>
      <c r="AL1834" s="96" t="str">
        <f t="shared" si="406"/>
        <v/>
      </c>
      <c r="AM1834" s="93" t="str">
        <f t="shared" si="407"/>
        <v/>
      </c>
      <c r="AN1834" s="96" t="str">
        <f t="shared" si="408"/>
        <v/>
      </c>
      <c r="AO1834" s="93" t="str">
        <f t="shared" si="409"/>
        <v/>
      </c>
      <c r="AP1834" s="96" t="str">
        <f t="shared" si="410"/>
        <v/>
      </c>
      <c r="AQ1834" s="93" t="str">
        <f t="shared" si="411"/>
        <v/>
      </c>
      <c r="AR1834" s="96" t="str">
        <f t="shared" si="412"/>
        <v/>
      </c>
      <c r="AS1834" s="93" t="str">
        <f t="shared" si="413"/>
        <v/>
      </c>
      <c r="AT1834" s="96" t="str">
        <f t="shared" si="414"/>
        <v/>
      </c>
      <c r="AU1834" s="93" t="str">
        <f t="shared" si="415"/>
        <v/>
      </c>
    </row>
    <row r="1835" spans="1:47" x14ac:dyDescent="0.3">
      <c r="A1835" t="s">
        <v>84</v>
      </c>
      <c r="B1835" s="164" t="s">
        <v>4918</v>
      </c>
      <c r="C1835" t="s">
        <v>4792</v>
      </c>
      <c r="D1835" t="s">
        <v>1152</v>
      </c>
      <c r="E1835" t="s">
        <v>90</v>
      </c>
      <c r="F1835" t="s">
        <v>4063</v>
      </c>
      <c r="H1835" t="s">
        <v>4919</v>
      </c>
      <c r="L1835" t="s">
        <v>91</v>
      </c>
      <c r="O1835" t="s">
        <v>94</v>
      </c>
      <c r="P1835" s="33">
        <v>46239.76666666667</v>
      </c>
      <c r="Q1835" s="33">
        <v>46237</v>
      </c>
      <c r="R1835" s="33">
        <v>46283</v>
      </c>
      <c r="S1835" s="33">
        <v>46283</v>
      </c>
      <c r="AH1835" s="55" t="str">
        <f t="shared" si="402"/>
        <v/>
      </c>
      <c r="AI1835" s="55" t="str">
        <f t="shared" si="403"/>
        <v>FALSO</v>
      </c>
      <c r="AJ1835" s="55">
        <f t="shared" si="404"/>
        <v>0</v>
      </c>
      <c r="AK1835" s="93" t="str">
        <f t="shared" si="405"/>
        <v/>
      </c>
      <c r="AL1835" s="96" t="str">
        <f t="shared" si="406"/>
        <v/>
      </c>
      <c r="AM1835" s="93" t="str">
        <f t="shared" si="407"/>
        <v/>
      </c>
      <c r="AN1835" s="96" t="str">
        <f t="shared" si="408"/>
        <v/>
      </c>
      <c r="AO1835" s="93" t="str">
        <f t="shared" si="409"/>
        <v/>
      </c>
      <c r="AP1835" s="96" t="str">
        <f t="shared" si="410"/>
        <v/>
      </c>
      <c r="AQ1835" s="93" t="str">
        <f t="shared" si="411"/>
        <v/>
      </c>
      <c r="AR1835" s="96" t="str">
        <f t="shared" si="412"/>
        <v/>
      </c>
      <c r="AS1835" s="93" t="str">
        <f t="shared" si="413"/>
        <v/>
      </c>
      <c r="AT1835" s="96" t="str">
        <f t="shared" si="414"/>
        <v/>
      </c>
      <c r="AU1835" s="93" t="str">
        <f t="shared" si="415"/>
        <v/>
      </c>
    </row>
    <row r="1836" spans="1:47" x14ac:dyDescent="0.3">
      <c r="A1836" t="s">
        <v>84</v>
      </c>
      <c r="B1836" s="164" t="s">
        <v>4920</v>
      </c>
      <c r="C1836" t="s">
        <v>4773</v>
      </c>
      <c r="D1836" t="s">
        <v>1152</v>
      </c>
      <c r="E1836" t="s">
        <v>90</v>
      </c>
      <c r="F1836" t="s">
        <v>4063</v>
      </c>
      <c r="H1836" t="s">
        <v>4921</v>
      </c>
      <c r="L1836" t="s">
        <v>91</v>
      </c>
      <c r="O1836" t="s">
        <v>135</v>
      </c>
      <c r="P1836" s="33">
        <v>46239.668055555558</v>
      </c>
      <c r="Q1836" s="33">
        <v>46237</v>
      </c>
      <c r="R1836" s="33">
        <v>46239</v>
      </c>
      <c r="AH1836" s="55" t="str">
        <f t="shared" si="402"/>
        <v/>
      </c>
      <c r="AI1836" s="55" t="str">
        <f t="shared" si="403"/>
        <v>FALSO</v>
      </c>
      <c r="AJ1836" s="55">
        <f t="shared" si="404"/>
        <v>0</v>
      </c>
      <c r="AK1836" s="93" t="str">
        <f t="shared" si="405"/>
        <v/>
      </c>
      <c r="AL1836" s="96" t="str">
        <f t="shared" si="406"/>
        <v/>
      </c>
      <c r="AM1836" s="93" t="str">
        <f t="shared" si="407"/>
        <v/>
      </c>
      <c r="AN1836" s="96" t="str">
        <f t="shared" si="408"/>
        <v/>
      </c>
      <c r="AO1836" s="93" t="str">
        <f t="shared" si="409"/>
        <v/>
      </c>
      <c r="AP1836" s="96" t="str">
        <f t="shared" si="410"/>
        <v/>
      </c>
      <c r="AQ1836" s="93" t="str">
        <f t="shared" si="411"/>
        <v/>
      </c>
      <c r="AR1836" s="96" t="str">
        <f t="shared" si="412"/>
        <v/>
      </c>
      <c r="AS1836" s="93" t="str">
        <f t="shared" si="413"/>
        <v/>
      </c>
      <c r="AT1836" s="96" t="str">
        <f t="shared" si="414"/>
        <v/>
      </c>
      <c r="AU1836" s="93" t="str">
        <f t="shared" si="415"/>
        <v/>
      </c>
    </row>
    <row r="1837" spans="1:47" x14ac:dyDescent="0.3">
      <c r="A1837" t="s">
        <v>84</v>
      </c>
      <c r="B1837" s="164" t="s">
        <v>4922</v>
      </c>
      <c r="C1837" t="s">
        <v>4792</v>
      </c>
      <c r="D1837" t="s">
        <v>1152</v>
      </c>
      <c r="E1837" t="s">
        <v>90</v>
      </c>
      <c r="F1837" t="s">
        <v>4063</v>
      </c>
      <c r="H1837" t="s">
        <v>4923</v>
      </c>
      <c r="L1837" t="s">
        <v>91</v>
      </c>
      <c r="O1837" t="s">
        <v>94</v>
      </c>
      <c r="P1837" s="33">
        <v>46239.663194444445</v>
      </c>
      <c r="Q1837" s="33">
        <v>46237</v>
      </c>
      <c r="R1837" s="33">
        <v>46259</v>
      </c>
      <c r="S1837" s="33">
        <v>46275</v>
      </c>
      <c r="AH1837" s="55" t="str">
        <f t="shared" si="402"/>
        <v/>
      </c>
      <c r="AI1837" s="55" t="str">
        <f t="shared" si="403"/>
        <v>FALSO</v>
      </c>
      <c r="AJ1837" s="55">
        <f t="shared" si="404"/>
        <v>0</v>
      </c>
      <c r="AK1837" s="93" t="str">
        <f t="shared" si="405"/>
        <v/>
      </c>
      <c r="AL1837" s="96" t="str">
        <f t="shared" si="406"/>
        <v/>
      </c>
      <c r="AM1837" s="93" t="str">
        <f t="shared" si="407"/>
        <v/>
      </c>
      <c r="AN1837" s="96" t="str">
        <f t="shared" si="408"/>
        <v/>
      </c>
      <c r="AO1837" s="93" t="str">
        <f t="shared" si="409"/>
        <v/>
      </c>
      <c r="AP1837" s="96" t="str">
        <f t="shared" si="410"/>
        <v/>
      </c>
      <c r="AQ1837" s="93" t="str">
        <f t="shared" si="411"/>
        <v/>
      </c>
      <c r="AR1837" s="96" t="str">
        <f t="shared" si="412"/>
        <v/>
      </c>
      <c r="AS1837" s="93" t="str">
        <f t="shared" si="413"/>
        <v/>
      </c>
      <c r="AT1837" s="96" t="str">
        <f t="shared" si="414"/>
        <v/>
      </c>
      <c r="AU1837" s="93" t="str">
        <f t="shared" si="415"/>
        <v/>
      </c>
    </row>
    <row r="1838" spans="1:47" x14ac:dyDescent="0.3">
      <c r="A1838" t="s">
        <v>84</v>
      </c>
      <c r="B1838" s="164" t="s">
        <v>4924</v>
      </c>
      <c r="C1838" t="s">
        <v>4780</v>
      </c>
      <c r="D1838" t="s">
        <v>1152</v>
      </c>
      <c r="E1838" t="s">
        <v>90</v>
      </c>
      <c r="F1838" t="s">
        <v>4063</v>
      </c>
      <c r="H1838" t="s">
        <v>4260</v>
      </c>
      <c r="L1838" t="s">
        <v>91</v>
      </c>
      <c r="O1838" t="s">
        <v>135</v>
      </c>
      <c r="P1838" s="33">
        <v>46239.615277777775</v>
      </c>
      <c r="Q1838" s="33">
        <v>46237</v>
      </c>
      <c r="R1838" s="33">
        <v>46276</v>
      </c>
      <c r="AH1838" s="55" t="str">
        <f t="shared" si="402"/>
        <v/>
      </c>
      <c r="AI1838" s="55" t="str">
        <f t="shared" si="403"/>
        <v>FALSO</v>
      </c>
      <c r="AJ1838" s="55">
        <f t="shared" si="404"/>
        <v>0</v>
      </c>
      <c r="AK1838" s="93" t="str">
        <f t="shared" si="405"/>
        <v/>
      </c>
      <c r="AL1838" s="96" t="str">
        <f t="shared" si="406"/>
        <v/>
      </c>
      <c r="AM1838" s="93" t="str">
        <f t="shared" si="407"/>
        <v/>
      </c>
      <c r="AN1838" s="96" t="str">
        <f t="shared" si="408"/>
        <v/>
      </c>
      <c r="AO1838" s="93" t="str">
        <f t="shared" si="409"/>
        <v/>
      </c>
      <c r="AP1838" s="96" t="str">
        <f t="shared" si="410"/>
        <v/>
      </c>
      <c r="AQ1838" s="93" t="str">
        <f t="shared" si="411"/>
        <v/>
      </c>
      <c r="AR1838" s="96" t="str">
        <f t="shared" si="412"/>
        <v/>
      </c>
      <c r="AS1838" s="93" t="str">
        <f t="shared" si="413"/>
        <v/>
      </c>
      <c r="AT1838" s="96" t="str">
        <f t="shared" si="414"/>
        <v/>
      </c>
      <c r="AU1838" s="93" t="str">
        <f t="shared" si="415"/>
        <v/>
      </c>
    </row>
    <row r="1839" spans="1:47" x14ac:dyDescent="0.3">
      <c r="A1839" t="s">
        <v>84</v>
      </c>
      <c r="B1839" s="164" t="s">
        <v>4925</v>
      </c>
      <c r="C1839" t="s">
        <v>4773</v>
      </c>
      <c r="D1839" t="s">
        <v>1152</v>
      </c>
      <c r="E1839" t="s">
        <v>90</v>
      </c>
      <c r="F1839" t="s">
        <v>4063</v>
      </c>
      <c r="H1839" t="s">
        <v>4926</v>
      </c>
      <c r="L1839" t="s">
        <v>91</v>
      </c>
      <c r="O1839" t="s">
        <v>94</v>
      </c>
      <c r="P1839" s="33">
        <v>46239.598611111112</v>
      </c>
      <c r="Q1839" s="33">
        <v>46237</v>
      </c>
      <c r="R1839" s="33">
        <v>46241</v>
      </c>
      <c r="S1839" s="33">
        <v>46241</v>
      </c>
      <c r="AH1839" s="55" t="str">
        <f t="shared" si="402"/>
        <v/>
      </c>
      <c r="AI1839" s="55" t="str">
        <f t="shared" si="403"/>
        <v>FALSO</v>
      </c>
      <c r="AJ1839" s="55">
        <f t="shared" si="404"/>
        <v>0</v>
      </c>
      <c r="AK1839" s="93" t="str">
        <f t="shared" si="405"/>
        <v/>
      </c>
      <c r="AL1839" s="96" t="str">
        <f t="shared" si="406"/>
        <v/>
      </c>
      <c r="AM1839" s="93" t="str">
        <f t="shared" si="407"/>
        <v/>
      </c>
      <c r="AN1839" s="96" t="str">
        <f t="shared" si="408"/>
        <v/>
      </c>
      <c r="AO1839" s="93" t="str">
        <f t="shared" si="409"/>
        <v/>
      </c>
      <c r="AP1839" s="96" t="str">
        <f t="shared" si="410"/>
        <v/>
      </c>
      <c r="AQ1839" s="93" t="str">
        <f t="shared" si="411"/>
        <v/>
      </c>
      <c r="AR1839" s="96" t="str">
        <f t="shared" si="412"/>
        <v/>
      </c>
      <c r="AS1839" s="93" t="str">
        <f t="shared" si="413"/>
        <v/>
      </c>
      <c r="AT1839" s="96" t="str">
        <f t="shared" si="414"/>
        <v/>
      </c>
      <c r="AU1839" s="93" t="str">
        <f t="shared" si="415"/>
        <v/>
      </c>
    </row>
    <row r="1840" spans="1:47" x14ac:dyDescent="0.3">
      <c r="A1840" t="s">
        <v>84</v>
      </c>
      <c r="B1840" s="164" t="s">
        <v>4927</v>
      </c>
      <c r="C1840" t="s">
        <v>4770</v>
      </c>
      <c r="D1840" t="s">
        <v>1152</v>
      </c>
      <c r="E1840" t="s">
        <v>90</v>
      </c>
      <c r="F1840" t="s">
        <v>4063</v>
      </c>
      <c r="H1840" t="s">
        <v>4928</v>
      </c>
      <c r="L1840" t="s">
        <v>91</v>
      </c>
      <c r="O1840" t="s">
        <v>135</v>
      </c>
      <c r="P1840" s="33">
        <v>46239.504166666666</v>
      </c>
      <c r="Q1840" s="33">
        <v>46293</v>
      </c>
      <c r="R1840" s="33">
        <v>46293</v>
      </c>
      <c r="AH1840" s="55" t="str">
        <f t="shared" si="402"/>
        <v/>
      </c>
      <c r="AI1840" s="55" t="str">
        <f t="shared" si="403"/>
        <v>FALSO</v>
      </c>
      <c r="AJ1840" s="55">
        <f t="shared" si="404"/>
        <v>0</v>
      </c>
      <c r="AK1840" s="93" t="str">
        <f t="shared" si="405"/>
        <v/>
      </c>
      <c r="AL1840" s="96" t="str">
        <f t="shared" si="406"/>
        <v/>
      </c>
      <c r="AM1840" s="93" t="str">
        <f t="shared" si="407"/>
        <v/>
      </c>
      <c r="AN1840" s="96" t="str">
        <f t="shared" si="408"/>
        <v/>
      </c>
      <c r="AO1840" s="93" t="str">
        <f t="shared" si="409"/>
        <v/>
      </c>
      <c r="AP1840" s="96" t="str">
        <f t="shared" si="410"/>
        <v/>
      </c>
      <c r="AQ1840" s="93" t="str">
        <f t="shared" si="411"/>
        <v/>
      </c>
      <c r="AR1840" s="96" t="str">
        <f t="shared" si="412"/>
        <v/>
      </c>
      <c r="AS1840" s="93" t="str">
        <f t="shared" si="413"/>
        <v/>
      </c>
      <c r="AT1840" s="96" t="str">
        <f t="shared" si="414"/>
        <v/>
      </c>
      <c r="AU1840" s="93" t="str">
        <f t="shared" si="415"/>
        <v/>
      </c>
    </row>
    <row r="1841" spans="1:47" x14ac:dyDescent="0.3">
      <c r="A1841" t="s">
        <v>84</v>
      </c>
      <c r="B1841" s="164" t="s">
        <v>4929</v>
      </c>
      <c r="C1841" t="s">
        <v>4770</v>
      </c>
      <c r="D1841" t="s">
        <v>1152</v>
      </c>
      <c r="E1841" t="s">
        <v>90</v>
      </c>
      <c r="F1841" t="s">
        <v>4063</v>
      </c>
      <c r="H1841" t="s">
        <v>4930</v>
      </c>
      <c r="L1841" t="s">
        <v>91</v>
      </c>
      <c r="O1841" t="s">
        <v>135</v>
      </c>
      <c r="P1841" s="33">
        <v>46239.443749999999</v>
      </c>
      <c r="Q1841" s="33">
        <v>46293</v>
      </c>
      <c r="R1841" s="33">
        <v>46293</v>
      </c>
      <c r="AH1841" s="55" t="str">
        <f t="shared" si="402"/>
        <v/>
      </c>
      <c r="AI1841" s="55" t="str">
        <f t="shared" si="403"/>
        <v>FALSO</v>
      </c>
      <c r="AJ1841" s="55">
        <f t="shared" si="404"/>
        <v>0</v>
      </c>
      <c r="AK1841" s="93" t="str">
        <f t="shared" si="405"/>
        <v/>
      </c>
      <c r="AL1841" s="96" t="str">
        <f t="shared" si="406"/>
        <v/>
      </c>
      <c r="AM1841" s="93" t="str">
        <f t="shared" si="407"/>
        <v/>
      </c>
      <c r="AN1841" s="96" t="str">
        <f t="shared" si="408"/>
        <v/>
      </c>
      <c r="AO1841" s="93" t="str">
        <f t="shared" si="409"/>
        <v/>
      </c>
      <c r="AP1841" s="96" t="str">
        <f t="shared" si="410"/>
        <v/>
      </c>
      <c r="AQ1841" s="93" t="str">
        <f t="shared" si="411"/>
        <v/>
      </c>
      <c r="AR1841" s="96" t="str">
        <f t="shared" si="412"/>
        <v/>
      </c>
      <c r="AS1841" s="93" t="str">
        <f t="shared" si="413"/>
        <v/>
      </c>
      <c r="AT1841" s="96" t="str">
        <f t="shared" si="414"/>
        <v/>
      </c>
      <c r="AU1841" s="93" t="str">
        <f t="shared" si="415"/>
        <v/>
      </c>
    </row>
    <row r="1842" spans="1:47" x14ac:dyDescent="0.3">
      <c r="A1842" t="s">
        <v>84</v>
      </c>
      <c r="B1842" s="164" t="s">
        <v>4931</v>
      </c>
      <c r="C1842" t="s">
        <v>4770</v>
      </c>
      <c r="D1842" t="s">
        <v>1152</v>
      </c>
      <c r="E1842" t="s">
        <v>94</v>
      </c>
      <c r="F1842" t="s">
        <v>4050</v>
      </c>
      <c r="H1842" t="s">
        <v>4932</v>
      </c>
      <c r="J1842">
        <v>7200</v>
      </c>
      <c r="L1842" t="s">
        <v>91</v>
      </c>
      <c r="P1842" s="33">
        <v>46239.419444444444</v>
      </c>
      <c r="Q1842" s="33">
        <v>46293</v>
      </c>
      <c r="R1842" s="33">
        <v>46239</v>
      </c>
      <c r="S1842" s="33">
        <v>46293</v>
      </c>
      <c r="AH1842" s="55">
        <f t="shared" si="402"/>
        <v>2</v>
      </c>
      <c r="AI1842" s="55" t="str">
        <f t="shared" si="403"/>
        <v>FALSO</v>
      </c>
      <c r="AJ1842" s="55">
        <f t="shared" si="404"/>
        <v>0</v>
      </c>
      <c r="AK1842" s="93" t="str">
        <f t="shared" si="405"/>
        <v/>
      </c>
      <c r="AL1842" s="96" t="str">
        <f t="shared" si="406"/>
        <v/>
      </c>
      <c r="AM1842" s="93" t="str">
        <f t="shared" si="407"/>
        <v/>
      </c>
      <c r="AN1842" s="96" t="str">
        <f t="shared" si="408"/>
        <v/>
      </c>
      <c r="AO1842" s="93" t="str">
        <f t="shared" si="409"/>
        <v/>
      </c>
      <c r="AP1842" s="96" t="str">
        <f t="shared" si="410"/>
        <v/>
      </c>
      <c r="AQ1842" s="93" t="str">
        <f t="shared" si="411"/>
        <v/>
      </c>
      <c r="AR1842" s="96" t="str">
        <f t="shared" si="412"/>
        <v/>
      </c>
      <c r="AS1842" s="93" t="str">
        <f t="shared" si="413"/>
        <v/>
      </c>
      <c r="AT1842" s="96" t="str">
        <f t="shared" si="414"/>
        <v/>
      </c>
      <c r="AU1842" s="93" t="str">
        <f t="shared" si="415"/>
        <v/>
      </c>
    </row>
    <row r="1843" spans="1:47" x14ac:dyDescent="0.3">
      <c r="A1843" t="s">
        <v>84</v>
      </c>
      <c r="B1843" s="164" t="s">
        <v>4933</v>
      </c>
      <c r="C1843" t="s">
        <v>4770</v>
      </c>
      <c r="D1843" t="s">
        <v>1152</v>
      </c>
      <c r="E1843" t="s">
        <v>90</v>
      </c>
      <c r="F1843" t="s">
        <v>4063</v>
      </c>
      <c r="H1843" t="s">
        <v>4934</v>
      </c>
      <c r="L1843" t="s">
        <v>91</v>
      </c>
      <c r="O1843" t="s">
        <v>135</v>
      </c>
      <c r="P1843" s="33">
        <v>46238.9375</v>
      </c>
      <c r="Q1843" s="33">
        <v>46293</v>
      </c>
      <c r="R1843" s="33">
        <v>46293</v>
      </c>
      <c r="AH1843" s="55" t="str">
        <f t="shared" si="402"/>
        <v/>
      </c>
      <c r="AI1843" s="55" t="str">
        <f t="shared" si="403"/>
        <v>FALSO</v>
      </c>
      <c r="AJ1843" s="55">
        <f t="shared" si="404"/>
        <v>0</v>
      </c>
      <c r="AK1843" s="93" t="str">
        <f t="shared" si="405"/>
        <v/>
      </c>
      <c r="AL1843" s="96" t="str">
        <f t="shared" si="406"/>
        <v/>
      </c>
      <c r="AM1843" s="93" t="str">
        <f t="shared" si="407"/>
        <v/>
      </c>
      <c r="AN1843" s="96" t="str">
        <f t="shared" si="408"/>
        <v/>
      </c>
      <c r="AO1843" s="93" t="str">
        <f t="shared" si="409"/>
        <v/>
      </c>
      <c r="AP1843" s="96" t="str">
        <f t="shared" si="410"/>
        <v/>
      </c>
      <c r="AQ1843" s="93" t="str">
        <f t="shared" si="411"/>
        <v/>
      </c>
      <c r="AR1843" s="96" t="str">
        <f t="shared" si="412"/>
        <v/>
      </c>
      <c r="AS1843" s="93" t="str">
        <f t="shared" si="413"/>
        <v/>
      </c>
      <c r="AT1843" s="96" t="str">
        <f t="shared" si="414"/>
        <v/>
      </c>
      <c r="AU1843" s="93" t="str">
        <f t="shared" si="415"/>
        <v/>
      </c>
    </row>
    <row r="1844" spans="1:47" x14ac:dyDescent="0.3">
      <c r="A1844" t="s">
        <v>84</v>
      </c>
      <c r="B1844" s="164" t="s">
        <v>4935</v>
      </c>
      <c r="C1844" t="s">
        <v>4773</v>
      </c>
      <c r="D1844" t="s">
        <v>1152</v>
      </c>
      <c r="E1844" t="s">
        <v>90</v>
      </c>
      <c r="F1844" t="s">
        <v>4063</v>
      </c>
      <c r="H1844" t="s">
        <v>4936</v>
      </c>
      <c r="L1844" t="s">
        <v>91</v>
      </c>
      <c r="O1844" t="s">
        <v>94</v>
      </c>
      <c r="P1844" s="33">
        <v>46238.882638888892</v>
      </c>
      <c r="Q1844" s="33">
        <v>46237</v>
      </c>
      <c r="R1844" s="33">
        <v>46241</v>
      </c>
      <c r="S1844" s="33">
        <v>46241</v>
      </c>
      <c r="AH1844" s="55" t="str">
        <f t="shared" si="402"/>
        <v/>
      </c>
      <c r="AI1844" s="55" t="str">
        <f t="shared" si="403"/>
        <v>FALSO</v>
      </c>
      <c r="AJ1844" s="55">
        <f t="shared" si="404"/>
        <v>0</v>
      </c>
      <c r="AK1844" s="93" t="str">
        <f t="shared" si="405"/>
        <v/>
      </c>
      <c r="AL1844" s="96" t="str">
        <f t="shared" si="406"/>
        <v/>
      </c>
      <c r="AM1844" s="93" t="str">
        <f t="shared" si="407"/>
        <v/>
      </c>
      <c r="AN1844" s="96" t="str">
        <f t="shared" si="408"/>
        <v/>
      </c>
      <c r="AO1844" s="93" t="str">
        <f t="shared" si="409"/>
        <v/>
      </c>
      <c r="AP1844" s="96" t="str">
        <f t="shared" si="410"/>
        <v/>
      </c>
      <c r="AQ1844" s="93" t="str">
        <f t="shared" si="411"/>
        <v/>
      </c>
      <c r="AR1844" s="96" t="str">
        <f t="shared" si="412"/>
        <v/>
      </c>
      <c r="AS1844" s="93" t="str">
        <f t="shared" si="413"/>
        <v/>
      </c>
      <c r="AT1844" s="96" t="str">
        <f t="shared" si="414"/>
        <v/>
      </c>
      <c r="AU1844" s="93" t="str">
        <f t="shared" si="415"/>
        <v/>
      </c>
    </row>
    <row r="1845" spans="1:47" x14ac:dyDescent="0.3">
      <c r="A1845" t="s">
        <v>84</v>
      </c>
      <c r="B1845" s="164" t="s">
        <v>4937</v>
      </c>
      <c r="C1845" t="s">
        <v>4773</v>
      </c>
      <c r="D1845" t="s">
        <v>1152</v>
      </c>
      <c r="E1845" t="s">
        <v>90</v>
      </c>
      <c r="F1845" t="s">
        <v>4063</v>
      </c>
      <c r="H1845" t="s">
        <v>4938</v>
      </c>
      <c r="L1845" t="s">
        <v>91</v>
      </c>
      <c r="O1845" t="s">
        <v>94</v>
      </c>
      <c r="P1845" s="33">
        <v>46238.87777777778</v>
      </c>
      <c r="Q1845" s="33">
        <v>46237</v>
      </c>
      <c r="R1845" s="33">
        <v>46241</v>
      </c>
      <c r="S1845" s="33">
        <v>46241</v>
      </c>
      <c r="AH1845" s="55" t="str">
        <f t="shared" si="402"/>
        <v/>
      </c>
      <c r="AI1845" s="55" t="str">
        <f t="shared" si="403"/>
        <v>FALSO</v>
      </c>
      <c r="AJ1845" s="55">
        <f t="shared" si="404"/>
        <v>0</v>
      </c>
      <c r="AK1845" s="93" t="str">
        <f t="shared" si="405"/>
        <v/>
      </c>
      <c r="AL1845" s="96" t="str">
        <f t="shared" si="406"/>
        <v/>
      </c>
      <c r="AM1845" s="93" t="str">
        <f t="shared" si="407"/>
        <v/>
      </c>
      <c r="AN1845" s="96" t="str">
        <f t="shared" si="408"/>
        <v/>
      </c>
      <c r="AO1845" s="93" t="str">
        <f t="shared" si="409"/>
        <v/>
      </c>
      <c r="AP1845" s="96" t="str">
        <f t="shared" si="410"/>
        <v/>
      </c>
      <c r="AQ1845" s="93" t="str">
        <f t="shared" si="411"/>
        <v/>
      </c>
      <c r="AR1845" s="96" t="str">
        <f t="shared" si="412"/>
        <v/>
      </c>
      <c r="AS1845" s="93" t="str">
        <f t="shared" si="413"/>
        <v/>
      </c>
      <c r="AT1845" s="96" t="str">
        <f t="shared" si="414"/>
        <v/>
      </c>
      <c r="AU1845" s="93" t="str">
        <f t="shared" si="415"/>
        <v/>
      </c>
    </row>
    <row r="1846" spans="1:47" x14ac:dyDescent="0.3">
      <c r="A1846" t="s">
        <v>84</v>
      </c>
      <c r="B1846" s="164" t="s">
        <v>4939</v>
      </c>
      <c r="C1846" t="s">
        <v>4773</v>
      </c>
      <c r="D1846" t="s">
        <v>1152</v>
      </c>
      <c r="E1846" t="s">
        <v>90</v>
      </c>
      <c r="F1846" t="s">
        <v>4063</v>
      </c>
      <c r="H1846" t="s">
        <v>4940</v>
      </c>
      <c r="L1846" t="s">
        <v>91</v>
      </c>
      <c r="O1846" t="s">
        <v>94</v>
      </c>
      <c r="P1846" s="33">
        <v>46238.875694444447</v>
      </c>
      <c r="Q1846" s="33">
        <v>46237</v>
      </c>
      <c r="R1846" s="33">
        <v>46241</v>
      </c>
      <c r="S1846" s="33">
        <v>46241</v>
      </c>
      <c r="AH1846" s="55" t="str">
        <f t="shared" si="402"/>
        <v/>
      </c>
      <c r="AI1846" s="55" t="str">
        <f t="shared" si="403"/>
        <v>FALSO</v>
      </c>
      <c r="AJ1846" s="55">
        <f t="shared" si="404"/>
        <v>0</v>
      </c>
      <c r="AK1846" s="93" t="str">
        <f t="shared" si="405"/>
        <v/>
      </c>
      <c r="AL1846" s="96" t="str">
        <f t="shared" si="406"/>
        <v/>
      </c>
      <c r="AM1846" s="93" t="str">
        <f t="shared" si="407"/>
        <v/>
      </c>
      <c r="AN1846" s="96" t="str">
        <f t="shared" si="408"/>
        <v/>
      </c>
      <c r="AO1846" s="93" t="str">
        <f t="shared" si="409"/>
        <v/>
      </c>
      <c r="AP1846" s="96" t="str">
        <f t="shared" si="410"/>
        <v/>
      </c>
      <c r="AQ1846" s="93" t="str">
        <f t="shared" si="411"/>
        <v/>
      </c>
      <c r="AR1846" s="96" t="str">
        <f t="shared" si="412"/>
        <v/>
      </c>
      <c r="AS1846" s="93" t="str">
        <f t="shared" si="413"/>
        <v/>
      </c>
      <c r="AT1846" s="96" t="str">
        <f t="shared" si="414"/>
        <v/>
      </c>
      <c r="AU1846" s="93" t="str">
        <f t="shared" si="415"/>
        <v/>
      </c>
    </row>
    <row r="1847" spans="1:47" x14ac:dyDescent="0.3">
      <c r="A1847" t="s">
        <v>84</v>
      </c>
      <c r="B1847" s="164" t="s">
        <v>4941</v>
      </c>
      <c r="C1847" t="s">
        <v>4770</v>
      </c>
      <c r="D1847" t="s">
        <v>1152</v>
      </c>
      <c r="E1847" t="s">
        <v>90</v>
      </c>
      <c r="F1847" t="s">
        <v>4063</v>
      </c>
      <c r="H1847" t="s">
        <v>4942</v>
      </c>
      <c r="L1847" t="s">
        <v>91</v>
      </c>
      <c r="O1847" t="s">
        <v>135</v>
      </c>
      <c r="P1847" s="33">
        <v>46238.813888888886</v>
      </c>
      <c r="Q1847" s="33">
        <v>46293</v>
      </c>
      <c r="R1847" s="33">
        <v>46293</v>
      </c>
      <c r="AH1847" s="55" t="str">
        <f t="shared" si="402"/>
        <v/>
      </c>
      <c r="AI1847" s="55" t="str">
        <f t="shared" si="403"/>
        <v>FALSO</v>
      </c>
      <c r="AJ1847" s="55">
        <f t="shared" si="404"/>
        <v>0</v>
      </c>
      <c r="AK1847" s="93" t="str">
        <f t="shared" si="405"/>
        <v/>
      </c>
      <c r="AL1847" s="96" t="str">
        <f t="shared" si="406"/>
        <v/>
      </c>
      <c r="AM1847" s="93" t="str">
        <f t="shared" si="407"/>
        <v/>
      </c>
      <c r="AN1847" s="96" t="str">
        <f t="shared" si="408"/>
        <v/>
      </c>
      <c r="AO1847" s="93" t="str">
        <f t="shared" si="409"/>
        <v/>
      </c>
      <c r="AP1847" s="96" t="str">
        <f t="shared" si="410"/>
        <v/>
      </c>
      <c r="AQ1847" s="93" t="str">
        <f t="shared" si="411"/>
        <v/>
      </c>
      <c r="AR1847" s="96" t="str">
        <f t="shared" si="412"/>
        <v/>
      </c>
      <c r="AS1847" s="93" t="str">
        <f t="shared" si="413"/>
        <v/>
      </c>
      <c r="AT1847" s="96" t="str">
        <f t="shared" si="414"/>
        <v/>
      </c>
      <c r="AU1847" s="93" t="str">
        <f t="shared" si="415"/>
        <v/>
      </c>
    </row>
    <row r="1848" spans="1:47" x14ac:dyDescent="0.3">
      <c r="A1848" t="s">
        <v>84</v>
      </c>
      <c r="B1848" s="164" t="s">
        <v>4943</v>
      </c>
      <c r="C1848" t="s">
        <v>4770</v>
      </c>
      <c r="D1848" t="s">
        <v>1152</v>
      </c>
      <c r="E1848" t="s">
        <v>90</v>
      </c>
      <c r="F1848" t="s">
        <v>4063</v>
      </c>
      <c r="H1848" t="s">
        <v>4944</v>
      </c>
      <c r="L1848" t="s">
        <v>91</v>
      </c>
      <c r="O1848" t="s">
        <v>135</v>
      </c>
      <c r="P1848" s="33">
        <v>46238.802083333336</v>
      </c>
      <c r="Q1848" s="33">
        <v>46293</v>
      </c>
      <c r="R1848" s="33">
        <v>46293</v>
      </c>
      <c r="AH1848" s="55" t="str">
        <f t="shared" si="402"/>
        <v/>
      </c>
      <c r="AI1848" s="55" t="str">
        <f t="shared" si="403"/>
        <v>FALSO</v>
      </c>
      <c r="AJ1848" s="55">
        <f t="shared" si="404"/>
        <v>0</v>
      </c>
      <c r="AK1848" s="93" t="str">
        <f t="shared" si="405"/>
        <v/>
      </c>
      <c r="AL1848" s="96" t="str">
        <f t="shared" si="406"/>
        <v/>
      </c>
      <c r="AM1848" s="93" t="str">
        <f t="shared" si="407"/>
        <v/>
      </c>
      <c r="AN1848" s="96" t="str">
        <f t="shared" si="408"/>
        <v/>
      </c>
      <c r="AO1848" s="93" t="str">
        <f t="shared" si="409"/>
        <v/>
      </c>
      <c r="AP1848" s="96" t="str">
        <f t="shared" si="410"/>
        <v/>
      </c>
      <c r="AQ1848" s="93" t="str">
        <f t="shared" si="411"/>
        <v/>
      </c>
      <c r="AR1848" s="96" t="str">
        <f t="shared" si="412"/>
        <v/>
      </c>
      <c r="AS1848" s="93" t="str">
        <f t="shared" si="413"/>
        <v/>
      </c>
      <c r="AT1848" s="96" t="str">
        <f t="shared" si="414"/>
        <v/>
      </c>
      <c r="AU1848" s="93" t="str">
        <f t="shared" si="415"/>
        <v/>
      </c>
    </row>
    <row r="1849" spans="1:47" x14ac:dyDescent="0.3">
      <c r="A1849" t="s">
        <v>84</v>
      </c>
      <c r="B1849" s="164" t="s">
        <v>4945</v>
      </c>
      <c r="C1849" t="s">
        <v>4792</v>
      </c>
      <c r="D1849" t="s">
        <v>1152</v>
      </c>
      <c r="E1849" t="s">
        <v>90</v>
      </c>
      <c r="F1849" t="s">
        <v>4063</v>
      </c>
      <c r="H1849" t="s">
        <v>4946</v>
      </c>
      <c r="L1849" t="s">
        <v>91</v>
      </c>
      <c r="O1849" t="s">
        <v>94</v>
      </c>
      <c r="P1849" s="33">
        <v>46238.768055555556</v>
      </c>
      <c r="Q1849" s="33">
        <v>46237</v>
      </c>
      <c r="R1849" s="33">
        <v>46283</v>
      </c>
      <c r="S1849" s="33">
        <v>46283</v>
      </c>
      <c r="AH1849" s="55" t="str">
        <f t="shared" si="402"/>
        <v/>
      </c>
      <c r="AI1849" s="55" t="str">
        <f t="shared" si="403"/>
        <v>FALSO</v>
      </c>
      <c r="AJ1849" s="55">
        <f t="shared" si="404"/>
        <v>0</v>
      </c>
      <c r="AK1849" s="93" t="str">
        <f t="shared" si="405"/>
        <v/>
      </c>
      <c r="AL1849" s="96" t="str">
        <f t="shared" si="406"/>
        <v/>
      </c>
      <c r="AM1849" s="93" t="str">
        <f t="shared" si="407"/>
        <v/>
      </c>
      <c r="AN1849" s="96" t="str">
        <f t="shared" si="408"/>
        <v/>
      </c>
      <c r="AO1849" s="93" t="str">
        <f t="shared" si="409"/>
        <v/>
      </c>
      <c r="AP1849" s="96" t="str">
        <f t="shared" si="410"/>
        <v/>
      </c>
      <c r="AQ1849" s="93" t="str">
        <f t="shared" si="411"/>
        <v/>
      </c>
      <c r="AR1849" s="96" t="str">
        <f t="shared" si="412"/>
        <v/>
      </c>
      <c r="AS1849" s="93" t="str">
        <f t="shared" si="413"/>
        <v/>
      </c>
      <c r="AT1849" s="96" t="str">
        <f t="shared" si="414"/>
        <v/>
      </c>
      <c r="AU1849" s="93" t="str">
        <f t="shared" si="415"/>
        <v/>
      </c>
    </row>
    <row r="1850" spans="1:47" x14ac:dyDescent="0.3">
      <c r="A1850" t="s">
        <v>84</v>
      </c>
      <c r="B1850" s="164" t="s">
        <v>4947</v>
      </c>
      <c r="C1850" t="s">
        <v>4773</v>
      </c>
      <c r="D1850" t="s">
        <v>1152</v>
      </c>
      <c r="E1850" t="s">
        <v>90</v>
      </c>
      <c r="F1850" t="s">
        <v>4063</v>
      </c>
      <c r="H1850" t="s">
        <v>4948</v>
      </c>
      <c r="L1850" t="s">
        <v>91</v>
      </c>
      <c r="O1850" t="s">
        <v>94</v>
      </c>
      <c r="P1850" s="33">
        <v>46238.762499999997</v>
      </c>
      <c r="Q1850" s="33">
        <v>46237</v>
      </c>
      <c r="R1850" s="33">
        <v>46241</v>
      </c>
      <c r="S1850" s="33">
        <v>46241</v>
      </c>
      <c r="AH1850" s="55" t="str">
        <f t="shared" si="402"/>
        <v/>
      </c>
      <c r="AI1850" s="55" t="str">
        <f t="shared" si="403"/>
        <v>FALSO</v>
      </c>
      <c r="AJ1850" s="55">
        <f t="shared" si="404"/>
        <v>0</v>
      </c>
      <c r="AK1850" s="93" t="str">
        <f t="shared" si="405"/>
        <v/>
      </c>
      <c r="AL1850" s="96" t="str">
        <f t="shared" si="406"/>
        <v/>
      </c>
      <c r="AM1850" s="93" t="str">
        <f t="shared" si="407"/>
        <v/>
      </c>
      <c r="AN1850" s="96" t="str">
        <f t="shared" si="408"/>
        <v/>
      </c>
      <c r="AO1850" s="93" t="str">
        <f t="shared" si="409"/>
        <v/>
      </c>
      <c r="AP1850" s="96" t="str">
        <f t="shared" si="410"/>
        <v/>
      </c>
      <c r="AQ1850" s="93" t="str">
        <f t="shared" si="411"/>
        <v/>
      </c>
      <c r="AR1850" s="96" t="str">
        <f t="shared" si="412"/>
        <v/>
      </c>
      <c r="AS1850" s="93" t="str">
        <f t="shared" si="413"/>
        <v/>
      </c>
      <c r="AT1850" s="96" t="str">
        <f t="shared" si="414"/>
        <v/>
      </c>
      <c r="AU1850" s="93" t="str">
        <f t="shared" si="415"/>
        <v/>
      </c>
    </row>
    <row r="1851" spans="1:47" x14ac:dyDescent="0.3">
      <c r="A1851" t="s">
        <v>84</v>
      </c>
      <c r="B1851" s="164" t="s">
        <v>4949</v>
      </c>
      <c r="C1851" t="s">
        <v>4773</v>
      </c>
      <c r="D1851" t="s">
        <v>1152</v>
      </c>
      <c r="E1851" t="s">
        <v>90</v>
      </c>
      <c r="F1851" t="s">
        <v>4063</v>
      </c>
      <c r="H1851" t="s">
        <v>4950</v>
      </c>
      <c r="L1851" t="s">
        <v>91</v>
      </c>
      <c r="O1851" t="s">
        <v>94</v>
      </c>
      <c r="P1851" s="33">
        <v>46238.706250000003</v>
      </c>
      <c r="Q1851" s="33">
        <v>46237</v>
      </c>
      <c r="R1851" s="33">
        <v>46238</v>
      </c>
      <c r="S1851" s="33">
        <v>46238</v>
      </c>
      <c r="AH1851" s="55" t="str">
        <f t="shared" si="402"/>
        <v/>
      </c>
      <c r="AI1851" s="55" t="str">
        <f t="shared" si="403"/>
        <v>FALSO</v>
      </c>
      <c r="AJ1851" s="55">
        <f t="shared" si="404"/>
        <v>0</v>
      </c>
      <c r="AK1851" s="93" t="str">
        <f t="shared" si="405"/>
        <v/>
      </c>
      <c r="AL1851" s="96" t="str">
        <f t="shared" si="406"/>
        <v/>
      </c>
      <c r="AM1851" s="93" t="str">
        <f t="shared" si="407"/>
        <v/>
      </c>
      <c r="AN1851" s="96" t="str">
        <f t="shared" si="408"/>
        <v/>
      </c>
      <c r="AO1851" s="93" t="str">
        <f t="shared" si="409"/>
        <v/>
      </c>
      <c r="AP1851" s="96" t="str">
        <f t="shared" si="410"/>
        <v/>
      </c>
      <c r="AQ1851" s="93" t="str">
        <f t="shared" si="411"/>
        <v/>
      </c>
      <c r="AR1851" s="96" t="str">
        <f t="shared" si="412"/>
        <v/>
      </c>
      <c r="AS1851" s="93" t="str">
        <f t="shared" si="413"/>
        <v/>
      </c>
      <c r="AT1851" s="96" t="str">
        <f t="shared" si="414"/>
        <v/>
      </c>
      <c r="AU1851" s="93" t="str">
        <f t="shared" si="415"/>
        <v/>
      </c>
    </row>
    <row r="1852" spans="1:47" x14ac:dyDescent="0.3">
      <c r="A1852" t="s">
        <v>84</v>
      </c>
      <c r="B1852" s="164" t="s">
        <v>4951</v>
      </c>
      <c r="C1852" t="s">
        <v>4773</v>
      </c>
      <c r="D1852" t="s">
        <v>1152</v>
      </c>
      <c r="E1852" t="s">
        <v>90</v>
      </c>
      <c r="F1852" t="s">
        <v>4063</v>
      </c>
      <c r="H1852" t="s">
        <v>4952</v>
      </c>
      <c r="L1852" t="s">
        <v>91</v>
      </c>
      <c r="O1852" t="s">
        <v>135</v>
      </c>
      <c r="P1852" s="33">
        <v>46238.706250000003</v>
      </c>
      <c r="Q1852" s="33">
        <v>46237</v>
      </c>
      <c r="R1852" s="33">
        <v>46238</v>
      </c>
      <c r="AH1852" s="55" t="str">
        <f t="shared" si="402"/>
        <v/>
      </c>
      <c r="AI1852" s="55" t="str">
        <f t="shared" si="403"/>
        <v>FALSO</v>
      </c>
      <c r="AJ1852" s="55">
        <f t="shared" si="404"/>
        <v>0</v>
      </c>
      <c r="AK1852" s="93" t="str">
        <f t="shared" si="405"/>
        <v/>
      </c>
      <c r="AL1852" s="96" t="str">
        <f t="shared" si="406"/>
        <v/>
      </c>
      <c r="AM1852" s="93" t="str">
        <f t="shared" si="407"/>
        <v/>
      </c>
      <c r="AN1852" s="96" t="str">
        <f t="shared" si="408"/>
        <v/>
      </c>
      <c r="AO1852" s="93" t="str">
        <f t="shared" si="409"/>
        <v/>
      </c>
      <c r="AP1852" s="96" t="str">
        <f t="shared" si="410"/>
        <v/>
      </c>
      <c r="AQ1852" s="93" t="str">
        <f t="shared" si="411"/>
        <v/>
      </c>
      <c r="AR1852" s="96" t="str">
        <f t="shared" si="412"/>
        <v/>
      </c>
      <c r="AS1852" s="93" t="str">
        <f t="shared" si="413"/>
        <v/>
      </c>
      <c r="AT1852" s="96" t="str">
        <f t="shared" si="414"/>
        <v/>
      </c>
      <c r="AU1852" s="93" t="str">
        <f t="shared" si="415"/>
        <v/>
      </c>
    </row>
    <row r="1853" spans="1:47" x14ac:dyDescent="0.3">
      <c r="A1853" t="s">
        <v>84</v>
      </c>
      <c r="B1853" s="164" t="s">
        <v>4953</v>
      </c>
      <c r="C1853" t="s">
        <v>4792</v>
      </c>
      <c r="D1853" t="s">
        <v>1152</v>
      </c>
      <c r="E1853" t="s">
        <v>90</v>
      </c>
      <c r="F1853" t="s">
        <v>4063</v>
      </c>
      <c r="H1853" t="s">
        <v>4954</v>
      </c>
      <c r="L1853" t="s">
        <v>91</v>
      </c>
      <c r="O1853" t="s">
        <v>94</v>
      </c>
      <c r="P1853" s="33">
        <v>46238.696527777778</v>
      </c>
      <c r="Q1853" s="33">
        <v>46237</v>
      </c>
      <c r="R1853" s="33">
        <v>46283</v>
      </c>
      <c r="S1853" s="33">
        <v>46283</v>
      </c>
      <c r="AH1853" s="55" t="str">
        <f t="shared" si="402"/>
        <v/>
      </c>
      <c r="AI1853" s="55" t="str">
        <f t="shared" si="403"/>
        <v>FALSO</v>
      </c>
      <c r="AJ1853" s="55">
        <f t="shared" si="404"/>
        <v>0</v>
      </c>
      <c r="AK1853" s="93" t="str">
        <f t="shared" si="405"/>
        <v/>
      </c>
      <c r="AL1853" s="96" t="str">
        <f t="shared" si="406"/>
        <v/>
      </c>
      <c r="AM1853" s="93" t="str">
        <f t="shared" si="407"/>
        <v/>
      </c>
      <c r="AN1853" s="96" t="str">
        <f t="shared" si="408"/>
        <v/>
      </c>
      <c r="AO1853" s="93" t="str">
        <f t="shared" si="409"/>
        <v/>
      </c>
      <c r="AP1853" s="96" t="str">
        <f t="shared" si="410"/>
        <v/>
      </c>
      <c r="AQ1853" s="93" t="str">
        <f t="shared" si="411"/>
        <v/>
      </c>
      <c r="AR1853" s="96" t="str">
        <f t="shared" si="412"/>
        <v/>
      </c>
      <c r="AS1853" s="93" t="str">
        <f t="shared" si="413"/>
        <v/>
      </c>
      <c r="AT1853" s="96" t="str">
        <f t="shared" si="414"/>
        <v/>
      </c>
      <c r="AU1853" s="93" t="str">
        <f t="shared" si="415"/>
        <v/>
      </c>
    </row>
    <row r="1854" spans="1:47" x14ac:dyDescent="0.3">
      <c r="A1854" t="s">
        <v>84</v>
      </c>
      <c r="B1854" s="164" t="s">
        <v>4955</v>
      </c>
      <c r="C1854" t="s">
        <v>4773</v>
      </c>
      <c r="D1854" t="s">
        <v>1152</v>
      </c>
      <c r="E1854" t="s">
        <v>90</v>
      </c>
      <c r="F1854" t="s">
        <v>4063</v>
      </c>
      <c r="H1854" t="s">
        <v>4956</v>
      </c>
      <c r="J1854">
        <v>21600</v>
      </c>
      <c r="L1854" t="s">
        <v>91</v>
      </c>
      <c r="O1854" t="s">
        <v>94</v>
      </c>
      <c r="P1854" s="33">
        <v>46238.69027777778</v>
      </c>
      <c r="Q1854" s="33">
        <v>46237</v>
      </c>
      <c r="R1854" s="33">
        <v>46238</v>
      </c>
      <c r="S1854" s="33">
        <v>46239</v>
      </c>
      <c r="AH1854" s="55">
        <f t="shared" si="402"/>
        <v>6</v>
      </c>
      <c r="AI1854" s="55" t="str">
        <f t="shared" si="403"/>
        <v>FALSO</v>
      </c>
      <c r="AJ1854" s="55">
        <f t="shared" si="404"/>
        <v>0</v>
      </c>
      <c r="AK1854" s="93" t="str">
        <f t="shared" si="405"/>
        <v/>
      </c>
      <c r="AL1854" s="96" t="str">
        <f t="shared" si="406"/>
        <v/>
      </c>
      <c r="AM1854" s="93" t="str">
        <f t="shared" si="407"/>
        <v/>
      </c>
      <c r="AN1854" s="96" t="str">
        <f t="shared" si="408"/>
        <v/>
      </c>
      <c r="AO1854" s="93" t="str">
        <f t="shared" si="409"/>
        <v/>
      </c>
      <c r="AP1854" s="96" t="str">
        <f t="shared" si="410"/>
        <v/>
      </c>
      <c r="AQ1854" s="93" t="str">
        <f t="shared" si="411"/>
        <v/>
      </c>
      <c r="AR1854" s="96" t="str">
        <f t="shared" si="412"/>
        <v/>
      </c>
      <c r="AS1854" s="93" t="str">
        <f t="shared" si="413"/>
        <v/>
      </c>
      <c r="AT1854" s="96" t="str">
        <f t="shared" si="414"/>
        <v/>
      </c>
      <c r="AU1854" s="93" t="str">
        <f t="shared" si="415"/>
        <v/>
      </c>
    </row>
    <row r="1855" spans="1:47" x14ac:dyDescent="0.3">
      <c r="A1855" t="s">
        <v>96</v>
      </c>
      <c r="B1855" s="164" t="s">
        <v>4957</v>
      </c>
      <c r="C1855" t="s">
        <v>4773</v>
      </c>
      <c r="D1855" t="s">
        <v>1152</v>
      </c>
      <c r="E1855" t="s">
        <v>90</v>
      </c>
      <c r="F1855" t="s">
        <v>4063</v>
      </c>
      <c r="G1855">
        <v>1</v>
      </c>
      <c r="H1855" t="s">
        <v>4958</v>
      </c>
      <c r="I1855">
        <v>1</v>
      </c>
      <c r="J1855">
        <v>88200</v>
      </c>
      <c r="L1855" t="s">
        <v>91</v>
      </c>
      <c r="N1855" t="s">
        <v>99</v>
      </c>
      <c r="O1855" t="s">
        <v>94</v>
      </c>
      <c r="P1855" s="33">
        <v>46238.643055555556</v>
      </c>
      <c r="Q1855" s="33">
        <v>46237</v>
      </c>
      <c r="R1855" s="33">
        <v>46240</v>
      </c>
      <c r="S1855" s="33">
        <v>46245</v>
      </c>
      <c r="T1855" s="33">
        <v>46245</v>
      </c>
      <c r="U1855" s="33">
        <v>46245</v>
      </c>
      <c r="V1855" s="33">
        <v>46245</v>
      </c>
      <c r="Y1855">
        <v>3</v>
      </c>
      <c r="Z1855">
        <v>1</v>
      </c>
      <c r="AB1855">
        <v>5</v>
      </c>
      <c r="AH1855" s="55">
        <f t="shared" si="402"/>
        <v>24.5</v>
      </c>
      <c r="AI1855" s="55" t="str">
        <f t="shared" si="403"/>
        <v>FALSO</v>
      </c>
      <c r="AJ1855" s="55">
        <f t="shared" si="404"/>
        <v>0</v>
      </c>
      <c r="AK1855" s="93">
        <f t="shared" si="405"/>
        <v>-3</v>
      </c>
      <c r="AL1855" s="96" t="str">
        <f t="shared" si="406"/>
        <v/>
      </c>
      <c r="AM1855" s="93">
        <f t="shared" si="407"/>
        <v>3</v>
      </c>
      <c r="AN1855" s="96" t="b">
        <f t="shared" si="408"/>
        <v>1</v>
      </c>
      <c r="AO1855" s="93">
        <f t="shared" si="409"/>
        <v>1</v>
      </c>
      <c r="AP1855" s="96" t="b">
        <f t="shared" si="410"/>
        <v>1</v>
      </c>
      <c r="AQ1855" s="93" t="str">
        <f t="shared" si="411"/>
        <v/>
      </c>
      <c r="AR1855" s="96" t="str">
        <f t="shared" si="412"/>
        <v/>
      </c>
      <c r="AS1855" s="93" t="str">
        <f t="shared" si="413"/>
        <v/>
      </c>
      <c r="AT1855" s="96" t="b">
        <f t="shared" si="414"/>
        <v>1</v>
      </c>
      <c r="AU1855" s="93" t="str">
        <f t="shared" si="415"/>
        <v/>
      </c>
    </row>
    <row r="1856" spans="1:47" x14ac:dyDescent="0.3">
      <c r="A1856" t="s">
        <v>84</v>
      </c>
      <c r="B1856" s="164" t="s">
        <v>4959</v>
      </c>
      <c r="C1856" t="s">
        <v>4792</v>
      </c>
      <c r="D1856" t="s">
        <v>1152</v>
      </c>
      <c r="E1856" t="s">
        <v>90</v>
      </c>
      <c r="F1856" t="s">
        <v>4063</v>
      </c>
      <c r="H1856" t="s">
        <v>4960</v>
      </c>
      <c r="L1856" t="s">
        <v>91</v>
      </c>
      <c r="O1856" t="s">
        <v>94</v>
      </c>
      <c r="P1856" s="33">
        <v>46238.629861111112</v>
      </c>
      <c r="Q1856" s="33">
        <v>46237</v>
      </c>
      <c r="R1856" s="33">
        <v>46284</v>
      </c>
      <c r="S1856" s="33">
        <v>46284</v>
      </c>
      <c r="AH1856" s="55" t="str">
        <f t="shared" si="402"/>
        <v/>
      </c>
      <c r="AI1856" s="55" t="str">
        <f t="shared" si="403"/>
        <v>FALSO</v>
      </c>
      <c r="AJ1856" s="55">
        <f t="shared" si="404"/>
        <v>0</v>
      </c>
      <c r="AK1856" s="93" t="str">
        <f t="shared" si="405"/>
        <v/>
      </c>
      <c r="AL1856" s="96" t="str">
        <f t="shared" si="406"/>
        <v/>
      </c>
      <c r="AM1856" s="93" t="str">
        <f t="shared" si="407"/>
        <v/>
      </c>
      <c r="AN1856" s="96" t="str">
        <f t="shared" si="408"/>
        <v/>
      </c>
      <c r="AO1856" s="93" t="str">
        <f t="shared" si="409"/>
        <v/>
      </c>
      <c r="AP1856" s="96" t="str">
        <f t="shared" si="410"/>
        <v/>
      </c>
      <c r="AQ1856" s="93" t="str">
        <f t="shared" si="411"/>
        <v/>
      </c>
      <c r="AR1856" s="96" t="str">
        <f t="shared" si="412"/>
        <v/>
      </c>
      <c r="AS1856" s="93" t="str">
        <f t="shared" si="413"/>
        <v/>
      </c>
      <c r="AT1856" s="96" t="str">
        <f t="shared" si="414"/>
        <v/>
      </c>
      <c r="AU1856" s="93" t="str">
        <f t="shared" si="415"/>
        <v/>
      </c>
    </row>
    <row r="1857" spans="1:47" x14ac:dyDescent="0.3">
      <c r="A1857" t="s">
        <v>84</v>
      </c>
      <c r="B1857" s="164" t="s">
        <v>4961</v>
      </c>
      <c r="C1857" t="s">
        <v>4773</v>
      </c>
      <c r="D1857" t="s">
        <v>1152</v>
      </c>
      <c r="E1857" t="s">
        <v>90</v>
      </c>
      <c r="F1857" t="s">
        <v>4063</v>
      </c>
      <c r="H1857" t="s">
        <v>4962</v>
      </c>
      <c r="L1857" t="s">
        <v>91</v>
      </c>
      <c r="O1857" t="s">
        <v>94</v>
      </c>
      <c r="P1857" s="33">
        <v>46238.552777777775</v>
      </c>
      <c r="Q1857" s="33">
        <v>46237</v>
      </c>
      <c r="R1857" s="33">
        <v>46241</v>
      </c>
      <c r="S1857" s="33">
        <v>46241</v>
      </c>
      <c r="AH1857" s="55" t="str">
        <f t="shared" si="402"/>
        <v/>
      </c>
      <c r="AI1857" s="55" t="str">
        <f t="shared" si="403"/>
        <v>FALSO</v>
      </c>
      <c r="AJ1857" s="55">
        <f t="shared" si="404"/>
        <v>0</v>
      </c>
      <c r="AK1857" s="93" t="str">
        <f t="shared" si="405"/>
        <v/>
      </c>
      <c r="AL1857" s="96" t="str">
        <f t="shared" si="406"/>
        <v/>
      </c>
      <c r="AM1857" s="93" t="str">
        <f t="shared" si="407"/>
        <v/>
      </c>
      <c r="AN1857" s="96" t="str">
        <f t="shared" si="408"/>
        <v/>
      </c>
      <c r="AO1857" s="93" t="str">
        <f t="shared" si="409"/>
        <v/>
      </c>
      <c r="AP1857" s="96" t="str">
        <f t="shared" si="410"/>
        <v/>
      </c>
      <c r="AQ1857" s="93" t="str">
        <f t="shared" si="411"/>
        <v/>
      </c>
      <c r="AR1857" s="96" t="str">
        <f t="shared" si="412"/>
        <v/>
      </c>
      <c r="AS1857" s="93" t="str">
        <f t="shared" si="413"/>
        <v/>
      </c>
      <c r="AT1857" s="96" t="str">
        <f t="shared" si="414"/>
        <v/>
      </c>
      <c r="AU1857" s="93" t="str">
        <f t="shared" si="415"/>
        <v/>
      </c>
    </row>
    <row r="1858" spans="1:47" x14ac:dyDescent="0.3">
      <c r="A1858" t="s">
        <v>84</v>
      </c>
      <c r="B1858" s="164" t="s">
        <v>4963</v>
      </c>
      <c r="C1858" t="s">
        <v>4773</v>
      </c>
      <c r="D1858" t="s">
        <v>1152</v>
      </c>
      <c r="E1858" t="s">
        <v>90</v>
      </c>
      <c r="F1858" t="s">
        <v>4063</v>
      </c>
      <c r="H1858" t="s">
        <v>4964</v>
      </c>
      <c r="L1858" t="s">
        <v>91</v>
      </c>
      <c r="O1858" t="s">
        <v>135</v>
      </c>
      <c r="P1858" s="33">
        <v>46238.484027777777</v>
      </c>
      <c r="Q1858" s="33">
        <v>46237</v>
      </c>
      <c r="R1858" s="33">
        <v>46238</v>
      </c>
      <c r="AH1858" s="55" t="str">
        <f t="shared" si="402"/>
        <v/>
      </c>
      <c r="AI1858" s="55" t="str">
        <f t="shared" si="403"/>
        <v>FALSO</v>
      </c>
      <c r="AJ1858" s="55">
        <f t="shared" si="404"/>
        <v>0</v>
      </c>
      <c r="AK1858" s="93" t="str">
        <f t="shared" si="405"/>
        <v/>
      </c>
      <c r="AL1858" s="96" t="str">
        <f t="shared" si="406"/>
        <v/>
      </c>
      <c r="AM1858" s="93" t="str">
        <f t="shared" si="407"/>
        <v/>
      </c>
      <c r="AN1858" s="96" t="str">
        <f t="shared" si="408"/>
        <v/>
      </c>
      <c r="AO1858" s="93" t="str">
        <f t="shared" si="409"/>
        <v/>
      </c>
      <c r="AP1858" s="96" t="str">
        <f t="shared" si="410"/>
        <v/>
      </c>
      <c r="AQ1858" s="93" t="str">
        <f t="shared" si="411"/>
        <v/>
      </c>
      <c r="AR1858" s="96" t="str">
        <f t="shared" si="412"/>
        <v/>
      </c>
      <c r="AS1858" s="93" t="str">
        <f t="shared" si="413"/>
        <v/>
      </c>
      <c r="AT1858" s="96" t="str">
        <f t="shared" si="414"/>
        <v/>
      </c>
      <c r="AU1858" s="93" t="str">
        <f t="shared" si="415"/>
        <v/>
      </c>
    </row>
    <row r="1859" spans="1:47" x14ac:dyDescent="0.3">
      <c r="A1859" t="s">
        <v>84</v>
      </c>
      <c r="B1859" s="164" t="s">
        <v>4965</v>
      </c>
      <c r="C1859" t="s">
        <v>4770</v>
      </c>
      <c r="D1859" t="s">
        <v>1152</v>
      </c>
      <c r="E1859" t="s">
        <v>94</v>
      </c>
      <c r="F1859" t="s">
        <v>4050</v>
      </c>
      <c r="H1859" t="s">
        <v>4966</v>
      </c>
      <c r="L1859" t="s">
        <v>91</v>
      </c>
      <c r="P1859" s="33">
        <v>46238.48333333333</v>
      </c>
      <c r="Q1859" s="33">
        <v>46293</v>
      </c>
      <c r="R1859" s="33">
        <v>46238</v>
      </c>
      <c r="S1859" s="33">
        <v>46293</v>
      </c>
      <c r="AH1859" s="55" t="str">
        <f t="shared" ref="AH1859:AH1922" si="416">IF(J1859="","",J1859/3600)</f>
        <v/>
      </c>
      <c r="AI1859" s="55" t="str">
        <f t="shared" ref="AI1859:AI1922" si="417">IF(COUNTIF(AG1859, "*dia*"), "VERDADEIRO", "FALSO")</f>
        <v>FALSO</v>
      </c>
      <c r="AJ1859" s="55">
        <f t="shared" ref="AJ1859:AJ1922" si="418">IF(AI1859="VERDADEIRO",LEFT(AG1859,2),0)</f>
        <v>0</v>
      </c>
      <c r="AK1859" s="93" t="str">
        <f t="shared" ref="AK1859:AK1922" si="419">IF(OR(A1859="Solicitação de Serviço",A1859="Incidente",P1859="",Q1859=""),"",IF((NETWORKDAYS.INTL(P1859,Q1859,1)-1)=0,1,NETWORKDAYS.INTL(P1859,Q1859,1)-1))</f>
        <v/>
      </c>
      <c r="AL1859" s="96" t="str">
        <f t="shared" ref="AL1859:AL1922" si="420">IF(X1859="","",AK1859=X1859)</f>
        <v/>
      </c>
      <c r="AM1859" s="93" t="str">
        <f t="shared" ref="AM1859:AM1922" si="421">IF(OR(A1859="Solicitação de Serviço",A1859="Incidente",R1859="",S1859=""),"",IF((NETWORKDAYS.INTL(R1859,S1859,1)-1)=0,1,NETWORKDAYS.INTL(R1859,S1859,1)-1-AJ1859))</f>
        <v/>
      </c>
      <c r="AN1859" s="96" t="str">
        <f t="shared" ref="AN1859:AN1922" si="422">IF(Y1859="","",AM1859=Y1859)</f>
        <v/>
      </c>
      <c r="AO1859" s="93" t="str">
        <f t="shared" ref="AO1859:AO1922" si="423">IF(OR(A1859="Solicitação de Serviço",A1859="Incidente",T1859="",U1859=""),"",IF((NETWORKDAYS.INTL(T1859,U1859,1)-1)=0,1,NETWORKDAYS.INTL(T1859,U1859,1)-1))</f>
        <v/>
      </c>
      <c r="AP1859" s="96" t="str">
        <f t="shared" ref="AP1859:AP1922" si="424">IF(Z1859="","",AO1859=Z1859)</f>
        <v/>
      </c>
      <c r="AQ1859" s="93" t="str">
        <f t="shared" ref="AQ1859:AQ1922" si="425">IF(OR(A1859="Solicitação de Serviço",A1859="Incidente",V1859="",W1859=""),"",IF((NETWORKDAYS.INTL(V1859,W1859,1)-1)=0,1,IF((NETWORKDAYS.INTL(V1859,W1859,1)-1)&lt;0,"",NETWORKDAYS.INTL(V1859,W1859,1)-1)))</f>
        <v/>
      </c>
      <c r="AR1859" s="96" t="str">
        <f t="shared" ref="AR1859:AR1922" si="426">IF(AA1859="","",AQ1859=AA1859)</f>
        <v/>
      </c>
      <c r="AS1859" s="93" t="str">
        <f t="shared" ref="AS1859:AS1922" si="427">IF(OR(A1859="Solicitação de Serviço",A1859="Incidente",P1859=""),"",IF(OR(A1859="História",A1859="Enabler",A1859="Débito Técnico"),IF(W1859="","",NETWORKDAYS.INTL(P1859,W1859,1)-1),IF(U1859="","",NETWORKDAYS.INTL(P1859,U1859,1)-1)))</f>
        <v/>
      </c>
      <c r="AT1859" s="96" t="str">
        <f t="shared" ref="AT1859:AT1922" si="428">IF(OR(A1859="Solicitação de Serviço",A1859="Incidente",A1859="Sustentação"),"",IF(P1859="","",IF(OR(A1859="História",A1859="Enabler",A1859="Débito Técnico"),AS1859=AC1859,AS1859=AB1859)))</f>
        <v/>
      </c>
      <c r="AU1859" s="93" t="str">
        <f t="shared" ref="AU1859:AU1922" si="429">IF(M1859="","",M1859)</f>
        <v/>
      </c>
    </row>
    <row r="1860" spans="1:47" x14ac:dyDescent="0.3">
      <c r="A1860" t="s">
        <v>84</v>
      </c>
      <c r="B1860" s="164" t="s">
        <v>4967</v>
      </c>
      <c r="C1860" t="s">
        <v>4770</v>
      </c>
      <c r="D1860" t="s">
        <v>1152</v>
      </c>
      <c r="E1860" t="s">
        <v>94</v>
      </c>
      <c r="F1860" t="s">
        <v>4050</v>
      </c>
      <c r="H1860" t="s">
        <v>4968</v>
      </c>
      <c r="L1860" t="s">
        <v>91</v>
      </c>
      <c r="P1860" s="33">
        <v>46238.476388888892</v>
      </c>
      <c r="Q1860" s="33">
        <v>46293</v>
      </c>
      <c r="R1860" s="33">
        <v>46290</v>
      </c>
      <c r="S1860" s="33">
        <v>46293</v>
      </c>
      <c r="AH1860" s="55" t="str">
        <f t="shared" si="416"/>
        <v/>
      </c>
      <c r="AI1860" s="55" t="str">
        <f t="shared" si="417"/>
        <v>FALSO</v>
      </c>
      <c r="AJ1860" s="55">
        <f t="shared" si="418"/>
        <v>0</v>
      </c>
      <c r="AK1860" s="93" t="str">
        <f t="shared" si="419"/>
        <v/>
      </c>
      <c r="AL1860" s="96" t="str">
        <f t="shared" si="420"/>
        <v/>
      </c>
      <c r="AM1860" s="93" t="str">
        <f t="shared" si="421"/>
        <v/>
      </c>
      <c r="AN1860" s="96" t="str">
        <f t="shared" si="422"/>
        <v/>
      </c>
      <c r="AO1860" s="93" t="str">
        <f t="shared" si="423"/>
        <v/>
      </c>
      <c r="AP1860" s="96" t="str">
        <f t="shared" si="424"/>
        <v/>
      </c>
      <c r="AQ1860" s="93" t="str">
        <f t="shared" si="425"/>
        <v/>
      </c>
      <c r="AR1860" s="96" t="str">
        <f t="shared" si="426"/>
        <v/>
      </c>
      <c r="AS1860" s="93" t="str">
        <f t="shared" si="427"/>
        <v/>
      </c>
      <c r="AT1860" s="96" t="str">
        <f t="shared" si="428"/>
        <v/>
      </c>
      <c r="AU1860" s="93" t="str">
        <f t="shared" si="429"/>
        <v/>
      </c>
    </row>
    <row r="1861" spans="1:47" x14ac:dyDescent="0.3">
      <c r="A1861" t="s">
        <v>84</v>
      </c>
      <c r="B1861" s="164" t="s">
        <v>4969</v>
      </c>
      <c r="C1861" t="s">
        <v>4773</v>
      </c>
      <c r="D1861" t="s">
        <v>1152</v>
      </c>
      <c r="E1861" t="s">
        <v>90</v>
      </c>
      <c r="F1861" t="s">
        <v>4063</v>
      </c>
      <c r="H1861" t="s">
        <v>4970</v>
      </c>
      <c r="L1861" t="s">
        <v>91</v>
      </c>
      <c r="O1861" t="s">
        <v>135</v>
      </c>
      <c r="P1861" s="33">
        <v>46238.465277777781</v>
      </c>
      <c r="Q1861" s="33">
        <v>46237</v>
      </c>
      <c r="R1861" s="33">
        <v>46238</v>
      </c>
      <c r="AH1861" s="55" t="str">
        <f t="shared" si="416"/>
        <v/>
      </c>
      <c r="AI1861" s="55" t="str">
        <f t="shared" si="417"/>
        <v>FALSO</v>
      </c>
      <c r="AJ1861" s="55">
        <f t="shared" si="418"/>
        <v>0</v>
      </c>
      <c r="AK1861" s="93" t="str">
        <f t="shared" si="419"/>
        <v/>
      </c>
      <c r="AL1861" s="96" t="str">
        <f t="shared" si="420"/>
        <v/>
      </c>
      <c r="AM1861" s="93" t="str">
        <f t="shared" si="421"/>
        <v/>
      </c>
      <c r="AN1861" s="96" t="str">
        <f t="shared" si="422"/>
        <v/>
      </c>
      <c r="AO1861" s="93" t="str">
        <f t="shared" si="423"/>
        <v/>
      </c>
      <c r="AP1861" s="96" t="str">
        <f t="shared" si="424"/>
        <v/>
      </c>
      <c r="AQ1861" s="93" t="str">
        <f t="shared" si="425"/>
        <v/>
      </c>
      <c r="AR1861" s="96" t="str">
        <f t="shared" si="426"/>
        <v/>
      </c>
      <c r="AS1861" s="93" t="str">
        <f t="shared" si="427"/>
        <v/>
      </c>
      <c r="AT1861" s="96" t="str">
        <f t="shared" si="428"/>
        <v/>
      </c>
      <c r="AU1861" s="93" t="str">
        <f t="shared" si="429"/>
        <v/>
      </c>
    </row>
    <row r="1862" spans="1:47" x14ac:dyDescent="0.3">
      <c r="A1862" t="s">
        <v>84</v>
      </c>
      <c r="B1862" s="164" t="s">
        <v>4971</v>
      </c>
      <c r="C1862" t="s">
        <v>4773</v>
      </c>
      <c r="D1862" t="s">
        <v>1152</v>
      </c>
      <c r="E1862" t="s">
        <v>90</v>
      </c>
      <c r="F1862" t="s">
        <v>4063</v>
      </c>
      <c r="H1862" t="s">
        <v>4972</v>
      </c>
      <c r="L1862" t="s">
        <v>91</v>
      </c>
      <c r="O1862" t="s">
        <v>94</v>
      </c>
      <c r="P1862" s="33">
        <v>46238.443749999999</v>
      </c>
      <c r="Q1862" s="33">
        <v>46237</v>
      </c>
      <c r="R1862" s="33">
        <v>46241</v>
      </c>
      <c r="S1862" s="33">
        <v>46241</v>
      </c>
      <c r="AH1862" s="55" t="str">
        <f t="shared" si="416"/>
        <v/>
      </c>
      <c r="AI1862" s="55" t="str">
        <f t="shared" si="417"/>
        <v>FALSO</v>
      </c>
      <c r="AJ1862" s="55">
        <f t="shared" si="418"/>
        <v>0</v>
      </c>
      <c r="AK1862" s="93" t="str">
        <f t="shared" si="419"/>
        <v/>
      </c>
      <c r="AL1862" s="96" t="str">
        <f t="shared" si="420"/>
        <v/>
      </c>
      <c r="AM1862" s="93" t="str">
        <f t="shared" si="421"/>
        <v/>
      </c>
      <c r="AN1862" s="96" t="str">
        <f t="shared" si="422"/>
        <v/>
      </c>
      <c r="AO1862" s="93" t="str">
        <f t="shared" si="423"/>
        <v/>
      </c>
      <c r="AP1862" s="96" t="str">
        <f t="shared" si="424"/>
        <v/>
      </c>
      <c r="AQ1862" s="93" t="str">
        <f t="shared" si="425"/>
        <v/>
      </c>
      <c r="AR1862" s="96" t="str">
        <f t="shared" si="426"/>
        <v/>
      </c>
      <c r="AS1862" s="93" t="str">
        <f t="shared" si="427"/>
        <v/>
      </c>
      <c r="AT1862" s="96" t="str">
        <f t="shared" si="428"/>
        <v/>
      </c>
      <c r="AU1862" s="93" t="str">
        <f t="shared" si="429"/>
        <v/>
      </c>
    </row>
    <row r="1863" spans="1:47" x14ac:dyDescent="0.3">
      <c r="A1863" t="s">
        <v>84</v>
      </c>
      <c r="B1863" s="164" t="s">
        <v>4973</v>
      </c>
      <c r="C1863" t="s">
        <v>4773</v>
      </c>
      <c r="D1863" t="s">
        <v>1152</v>
      </c>
      <c r="E1863" t="s">
        <v>90</v>
      </c>
      <c r="F1863" t="s">
        <v>4063</v>
      </c>
      <c r="H1863" t="s">
        <v>4974</v>
      </c>
      <c r="L1863" t="s">
        <v>91</v>
      </c>
      <c r="O1863" t="s">
        <v>94</v>
      </c>
      <c r="P1863" s="33">
        <v>46238.440972222219</v>
      </c>
      <c r="Q1863" s="33">
        <v>46237</v>
      </c>
      <c r="R1863" s="33">
        <v>46241</v>
      </c>
      <c r="S1863" s="33">
        <v>46241</v>
      </c>
      <c r="AH1863" s="55" t="str">
        <f t="shared" si="416"/>
        <v/>
      </c>
      <c r="AI1863" s="55" t="str">
        <f t="shared" si="417"/>
        <v>FALSO</v>
      </c>
      <c r="AJ1863" s="55">
        <f t="shared" si="418"/>
        <v>0</v>
      </c>
      <c r="AK1863" s="93" t="str">
        <f t="shared" si="419"/>
        <v/>
      </c>
      <c r="AL1863" s="96" t="str">
        <f t="shared" si="420"/>
        <v/>
      </c>
      <c r="AM1863" s="93" t="str">
        <f t="shared" si="421"/>
        <v/>
      </c>
      <c r="AN1863" s="96" t="str">
        <f t="shared" si="422"/>
        <v/>
      </c>
      <c r="AO1863" s="93" t="str">
        <f t="shared" si="423"/>
        <v/>
      </c>
      <c r="AP1863" s="96" t="str">
        <f t="shared" si="424"/>
        <v/>
      </c>
      <c r="AQ1863" s="93" t="str">
        <f t="shared" si="425"/>
        <v/>
      </c>
      <c r="AR1863" s="96" t="str">
        <f t="shared" si="426"/>
        <v/>
      </c>
      <c r="AS1863" s="93" t="str">
        <f t="shared" si="427"/>
        <v/>
      </c>
      <c r="AT1863" s="96" t="str">
        <f t="shared" si="428"/>
        <v/>
      </c>
      <c r="AU1863" s="93" t="str">
        <f t="shared" si="429"/>
        <v/>
      </c>
    </row>
    <row r="1864" spans="1:47" x14ac:dyDescent="0.3">
      <c r="A1864" t="s">
        <v>84</v>
      </c>
      <c r="B1864" s="164" t="s">
        <v>4975</v>
      </c>
      <c r="C1864" t="s">
        <v>4770</v>
      </c>
      <c r="D1864" t="s">
        <v>1152</v>
      </c>
      <c r="E1864" t="s">
        <v>94</v>
      </c>
      <c r="F1864" t="s">
        <v>4050</v>
      </c>
      <c r="H1864" t="s">
        <v>4976</v>
      </c>
      <c r="L1864" t="s">
        <v>91</v>
      </c>
      <c r="P1864" s="33">
        <v>46238.404861111114</v>
      </c>
      <c r="Q1864" s="33">
        <v>46293</v>
      </c>
      <c r="R1864" s="33">
        <v>46258</v>
      </c>
      <c r="S1864" s="33">
        <v>46293</v>
      </c>
      <c r="AH1864" s="55" t="str">
        <f t="shared" si="416"/>
        <v/>
      </c>
      <c r="AI1864" s="55" t="str">
        <f t="shared" si="417"/>
        <v>FALSO</v>
      </c>
      <c r="AJ1864" s="55">
        <f t="shared" si="418"/>
        <v>0</v>
      </c>
      <c r="AK1864" s="93" t="str">
        <f t="shared" si="419"/>
        <v/>
      </c>
      <c r="AL1864" s="96" t="str">
        <f t="shared" si="420"/>
        <v/>
      </c>
      <c r="AM1864" s="93" t="str">
        <f t="shared" si="421"/>
        <v/>
      </c>
      <c r="AN1864" s="96" t="str">
        <f t="shared" si="422"/>
        <v/>
      </c>
      <c r="AO1864" s="93" t="str">
        <f t="shared" si="423"/>
        <v/>
      </c>
      <c r="AP1864" s="96" t="str">
        <f t="shared" si="424"/>
        <v/>
      </c>
      <c r="AQ1864" s="93" t="str">
        <f t="shared" si="425"/>
        <v/>
      </c>
      <c r="AR1864" s="96" t="str">
        <f t="shared" si="426"/>
        <v/>
      </c>
      <c r="AS1864" s="93" t="str">
        <f t="shared" si="427"/>
        <v/>
      </c>
      <c r="AT1864" s="96" t="str">
        <f t="shared" si="428"/>
        <v/>
      </c>
      <c r="AU1864" s="93" t="str">
        <f t="shared" si="429"/>
        <v/>
      </c>
    </row>
    <row r="1865" spans="1:47" x14ac:dyDescent="0.3">
      <c r="A1865" t="s">
        <v>84</v>
      </c>
      <c r="B1865" s="164" t="s">
        <v>4977</v>
      </c>
      <c r="C1865" t="s">
        <v>4792</v>
      </c>
      <c r="D1865" t="s">
        <v>1152</v>
      </c>
      <c r="E1865" t="s">
        <v>90</v>
      </c>
      <c r="F1865" t="s">
        <v>4063</v>
      </c>
      <c r="H1865" t="s">
        <v>2554</v>
      </c>
      <c r="L1865" t="s">
        <v>91</v>
      </c>
      <c r="O1865" t="s">
        <v>135</v>
      </c>
      <c r="P1865" s="33">
        <v>46238.396527777775</v>
      </c>
      <c r="Q1865" s="33">
        <v>46237</v>
      </c>
      <c r="R1865" s="33">
        <v>46283</v>
      </c>
      <c r="AH1865" s="55" t="str">
        <f t="shared" si="416"/>
        <v/>
      </c>
      <c r="AI1865" s="55" t="str">
        <f t="shared" si="417"/>
        <v>FALSO</v>
      </c>
      <c r="AJ1865" s="55">
        <f t="shared" si="418"/>
        <v>0</v>
      </c>
      <c r="AK1865" s="93" t="str">
        <f t="shared" si="419"/>
        <v/>
      </c>
      <c r="AL1865" s="96" t="str">
        <f t="shared" si="420"/>
        <v/>
      </c>
      <c r="AM1865" s="93" t="str">
        <f t="shared" si="421"/>
        <v/>
      </c>
      <c r="AN1865" s="96" t="str">
        <f t="shared" si="422"/>
        <v/>
      </c>
      <c r="AO1865" s="93" t="str">
        <f t="shared" si="423"/>
        <v/>
      </c>
      <c r="AP1865" s="96" t="str">
        <f t="shared" si="424"/>
        <v/>
      </c>
      <c r="AQ1865" s="93" t="str">
        <f t="shared" si="425"/>
        <v/>
      </c>
      <c r="AR1865" s="96" t="str">
        <f t="shared" si="426"/>
        <v/>
      </c>
      <c r="AS1865" s="93" t="str">
        <f t="shared" si="427"/>
        <v/>
      </c>
      <c r="AT1865" s="96" t="str">
        <f t="shared" si="428"/>
        <v/>
      </c>
      <c r="AU1865" s="93" t="str">
        <f t="shared" si="429"/>
        <v/>
      </c>
    </row>
    <row r="1866" spans="1:47" x14ac:dyDescent="0.3">
      <c r="A1866" t="s">
        <v>84</v>
      </c>
      <c r="B1866" s="164" t="s">
        <v>4978</v>
      </c>
      <c r="C1866" t="s">
        <v>4792</v>
      </c>
      <c r="D1866" t="s">
        <v>1152</v>
      </c>
      <c r="E1866" t="s">
        <v>90</v>
      </c>
      <c r="F1866" t="s">
        <v>4063</v>
      </c>
      <c r="H1866" t="s">
        <v>4979</v>
      </c>
      <c r="L1866" t="s">
        <v>91</v>
      </c>
      <c r="O1866" t="s">
        <v>94</v>
      </c>
      <c r="P1866" s="33">
        <v>46238.390972222223</v>
      </c>
      <c r="Q1866" s="33">
        <v>46237</v>
      </c>
      <c r="R1866" s="33">
        <v>46248</v>
      </c>
      <c r="S1866" s="33">
        <v>46274</v>
      </c>
      <c r="AH1866" s="55" t="str">
        <f t="shared" si="416"/>
        <v/>
      </c>
      <c r="AI1866" s="55" t="str">
        <f t="shared" si="417"/>
        <v>FALSO</v>
      </c>
      <c r="AJ1866" s="55">
        <f t="shared" si="418"/>
        <v>0</v>
      </c>
      <c r="AK1866" s="93" t="str">
        <f t="shared" si="419"/>
        <v/>
      </c>
      <c r="AL1866" s="96" t="str">
        <f t="shared" si="420"/>
        <v/>
      </c>
      <c r="AM1866" s="93" t="str">
        <f t="shared" si="421"/>
        <v/>
      </c>
      <c r="AN1866" s="96" t="str">
        <f t="shared" si="422"/>
        <v/>
      </c>
      <c r="AO1866" s="93" t="str">
        <f t="shared" si="423"/>
        <v/>
      </c>
      <c r="AP1866" s="96" t="str">
        <f t="shared" si="424"/>
        <v/>
      </c>
      <c r="AQ1866" s="93" t="str">
        <f t="shared" si="425"/>
        <v/>
      </c>
      <c r="AR1866" s="96" t="str">
        <f t="shared" si="426"/>
        <v/>
      </c>
      <c r="AS1866" s="93" t="str">
        <f t="shared" si="427"/>
        <v/>
      </c>
      <c r="AT1866" s="96" t="str">
        <f t="shared" si="428"/>
        <v/>
      </c>
      <c r="AU1866" s="93" t="str">
        <f t="shared" si="429"/>
        <v/>
      </c>
    </row>
    <row r="1867" spans="1:47" x14ac:dyDescent="0.3">
      <c r="A1867" t="s">
        <v>97</v>
      </c>
      <c r="B1867" s="164" t="s">
        <v>4980</v>
      </c>
      <c r="C1867" t="s">
        <v>4773</v>
      </c>
      <c r="D1867" t="s">
        <v>1152</v>
      </c>
      <c r="E1867" t="s">
        <v>90</v>
      </c>
      <c r="F1867" t="s">
        <v>4063</v>
      </c>
      <c r="G1867">
        <v>21</v>
      </c>
      <c r="H1867" t="s">
        <v>4302</v>
      </c>
      <c r="I1867">
        <v>12</v>
      </c>
      <c r="L1867" t="s">
        <v>91</v>
      </c>
      <c r="O1867" t="s">
        <v>94</v>
      </c>
      <c r="P1867" s="33">
        <v>46237.806250000001</v>
      </c>
      <c r="Q1867" s="33">
        <v>46237</v>
      </c>
      <c r="AD1867" t="s">
        <v>84</v>
      </c>
      <c r="AH1867" s="55" t="str">
        <f t="shared" si="416"/>
        <v/>
      </c>
      <c r="AI1867" s="55" t="str">
        <f t="shared" si="417"/>
        <v>FALSO</v>
      </c>
      <c r="AJ1867" s="55">
        <f t="shared" si="418"/>
        <v>0</v>
      </c>
      <c r="AK1867" s="93">
        <f t="shared" si="419"/>
        <v>1</v>
      </c>
      <c r="AL1867" s="96" t="str">
        <f t="shared" si="420"/>
        <v/>
      </c>
      <c r="AM1867" s="93" t="str">
        <f t="shared" si="421"/>
        <v/>
      </c>
      <c r="AN1867" s="96" t="str">
        <f t="shared" si="422"/>
        <v/>
      </c>
      <c r="AO1867" s="93" t="str">
        <f t="shared" si="423"/>
        <v/>
      </c>
      <c r="AP1867" s="96" t="str">
        <f t="shared" si="424"/>
        <v/>
      </c>
      <c r="AQ1867" s="93" t="str">
        <f t="shared" si="425"/>
        <v/>
      </c>
      <c r="AR1867" s="96" t="str">
        <f t="shared" si="426"/>
        <v/>
      </c>
      <c r="AS1867" s="93" t="str">
        <f t="shared" si="427"/>
        <v/>
      </c>
      <c r="AT1867" s="96" t="str">
        <f t="shared" si="428"/>
        <v/>
      </c>
      <c r="AU1867" s="93" t="str">
        <f t="shared" si="429"/>
        <v/>
      </c>
    </row>
    <row r="1868" spans="1:47" x14ac:dyDescent="0.3">
      <c r="A1868" t="s">
        <v>84</v>
      </c>
      <c r="B1868" s="164" t="s">
        <v>4981</v>
      </c>
      <c r="C1868" t="s">
        <v>4773</v>
      </c>
      <c r="D1868" t="s">
        <v>1152</v>
      </c>
      <c r="E1868" t="s">
        <v>90</v>
      </c>
      <c r="F1868" t="s">
        <v>4063</v>
      </c>
      <c r="H1868" t="s">
        <v>4982</v>
      </c>
      <c r="L1868" t="s">
        <v>91</v>
      </c>
      <c r="O1868" t="s">
        <v>94</v>
      </c>
      <c r="P1868" s="33">
        <v>46237.711111111108</v>
      </c>
      <c r="Q1868" s="33">
        <v>46237</v>
      </c>
      <c r="R1868" s="33">
        <v>46241</v>
      </c>
      <c r="S1868" s="33">
        <v>46241</v>
      </c>
      <c r="AH1868" s="55" t="str">
        <f t="shared" si="416"/>
        <v/>
      </c>
      <c r="AI1868" s="55" t="str">
        <f t="shared" si="417"/>
        <v>FALSO</v>
      </c>
      <c r="AJ1868" s="55">
        <f t="shared" si="418"/>
        <v>0</v>
      </c>
      <c r="AK1868" s="93" t="str">
        <f t="shared" si="419"/>
        <v/>
      </c>
      <c r="AL1868" s="96" t="str">
        <f t="shared" si="420"/>
        <v/>
      </c>
      <c r="AM1868" s="93" t="str">
        <f t="shared" si="421"/>
        <v/>
      </c>
      <c r="AN1868" s="96" t="str">
        <f t="shared" si="422"/>
        <v/>
      </c>
      <c r="AO1868" s="93" t="str">
        <f t="shared" si="423"/>
        <v/>
      </c>
      <c r="AP1868" s="96" t="str">
        <f t="shared" si="424"/>
        <v/>
      </c>
      <c r="AQ1868" s="93" t="str">
        <f t="shared" si="425"/>
        <v/>
      </c>
      <c r="AR1868" s="96" t="str">
        <f t="shared" si="426"/>
        <v/>
      </c>
      <c r="AS1868" s="93" t="str">
        <f t="shared" si="427"/>
        <v/>
      </c>
      <c r="AT1868" s="96" t="str">
        <f t="shared" si="428"/>
        <v/>
      </c>
      <c r="AU1868" s="93" t="str">
        <f t="shared" si="429"/>
        <v/>
      </c>
    </row>
    <row r="1869" spans="1:47" x14ac:dyDescent="0.3">
      <c r="A1869" t="s">
        <v>84</v>
      </c>
      <c r="B1869" s="164" t="s">
        <v>4983</v>
      </c>
      <c r="C1869" t="s">
        <v>4773</v>
      </c>
      <c r="D1869" t="s">
        <v>1152</v>
      </c>
      <c r="E1869" t="s">
        <v>90</v>
      </c>
      <c r="F1869" t="s">
        <v>4063</v>
      </c>
      <c r="H1869" t="s">
        <v>4984</v>
      </c>
      <c r="J1869">
        <v>21600</v>
      </c>
      <c r="L1869" t="s">
        <v>91</v>
      </c>
      <c r="O1869" t="s">
        <v>94</v>
      </c>
      <c r="P1869" s="33">
        <v>46237.584722222222</v>
      </c>
      <c r="Q1869" s="33">
        <v>46237</v>
      </c>
      <c r="R1869" s="33">
        <v>46237</v>
      </c>
      <c r="S1869" s="33">
        <v>46237</v>
      </c>
      <c r="AH1869" s="55">
        <f t="shared" si="416"/>
        <v>6</v>
      </c>
      <c r="AI1869" s="55" t="str">
        <f t="shared" si="417"/>
        <v>FALSO</v>
      </c>
      <c r="AJ1869" s="55">
        <f t="shared" si="418"/>
        <v>0</v>
      </c>
      <c r="AK1869" s="93" t="str">
        <f t="shared" si="419"/>
        <v/>
      </c>
      <c r="AL1869" s="96" t="str">
        <f t="shared" si="420"/>
        <v/>
      </c>
      <c r="AM1869" s="93" t="str">
        <f t="shared" si="421"/>
        <v/>
      </c>
      <c r="AN1869" s="96" t="str">
        <f t="shared" si="422"/>
        <v/>
      </c>
      <c r="AO1869" s="93" t="str">
        <f t="shared" si="423"/>
        <v/>
      </c>
      <c r="AP1869" s="96" t="str">
        <f t="shared" si="424"/>
        <v/>
      </c>
      <c r="AQ1869" s="93" t="str">
        <f t="shared" si="425"/>
        <v/>
      </c>
      <c r="AR1869" s="96" t="str">
        <f t="shared" si="426"/>
        <v/>
      </c>
      <c r="AS1869" s="93" t="str">
        <f t="shared" si="427"/>
        <v/>
      </c>
      <c r="AT1869" s="96" t="str">
        <f t="shared" si="428"/>
        <v/>
      </c>
      <c r="AU1869" s="93" t="str">
        <f t="shared" si="429"/>
        <v/>
      </c>
    </row>
    <row r="1870" spans="1:47" x14ac:dyDescent="0.3">
      <c r="A1870" t="s">
        <v>84</v>
      </c>
      <c r="B1870" s="164" t="s">
        <v>4985</v>
      </c>
      <c r="C1870" t="s">
        <v>4773</v>
      </c>
      <c r="D1870" t="s">
        <v>1152</v>
      </c>
      <c r="E1870" t="s">
        <v>90</v>
      </c>
      <c r="F1870" t="s">
        <v>4063</v>
      </c>
      <c r="H1870" t="s">
        <v>4986</v>
      </c>
      <c r="L1870" t="s">
        <v>91</v>
      </c>
      <c r="O1870" t="s">
        <v>135</v>
      </c>
      <c r="P1870" s="33">
        <v>46237.497916666667</v>
      </c>
      <c r="Q1870" s="33">
        <v>46237</v>
      </c>
      <c r="R1870" s="33">
        <v>46237</v>
      </c>
      <c r="AH1870" s="55" t="str">
        <f t="shared" si="416"/>
        <v/>
      </c>
      <c r="AI1870" s="55" t="str">
        <f t="shared" si="417"/>
        <v>FALSO</v>
      </c>
      <c r="AJ1870" s="55">
        <f t="shared" si="418"/>
        <v>0</v>
      </c>
      <c r="AK1870" s="93" t="str">
        <f t="shared" si="419"/>
        <v/>
      </c>
      <c r="AL1870" s="96" t="str">
        <f t="shared" si="420"/>
        <v/>
      </c>
      <c r="AM1870" s="93" t="str">
        <f t="shared" si="421"/>
        <v/>
      </c>
      <c r="AN1870" s="96" t="str">
        <f t="shared" si="422"/>
        <v/>
      </c>
      <c r="AO1870" s="93" t="str">
        <f t="shared" si="423"/>
        <v/>
      </c>
      <c r="AP1870" s="96" t="str">
        <f t="shared" si="424"/>
        <v/>
      </c>
      <c r="AQ1870" s="93" t="str">
        <f t="shared" si="425"/>
        <v/>
      </c>
      <c r="AR1870" s="96" t="str">
        <f t="shared" si="426"/>
        <v/>
      </c>
      <c r="AS1870" s="93" t="str">
        <f t="shared" si="427"/>
        <v/>
      </c>
      <c r="AT1870" s="96" t="str">
        <f t="shared" si="428"/>
        <v/>
      </c>
      <c r="AU1870" s="93" t="str">
        <f t="shared" si="429"/>
        <v/>
      </c>
    </row>
    <row r="1871" spans="1:47" x14ac:dyDescent="0.3">
      <c r="A1871" t="s">
        <v>84</v>
      </c>
      <c r="B1871" s="164" t="s">
        <v>4987</v>
      </c>
      <c r="C1871" t="s">
        <v>4773</v>
      </c>
      <c r="D1871" t="s">
        <v>1152</v>
      </c>
      <c r="E1871" t="s">
        <v>90</v>
      </c>
      <c r="F1871" t="s">
        <v>4063</v>
      </c>
      <c r="H1871" t="s">
        <v>4988</v>
      </c>
      <c r="L1871" t="s">
        <v>91</v>
      </c>
      <c r="O1871" t="s">
        <v>94</v>
      </c>
      <c r="P1871" s="33">
        <v>46237.47152777778</v>
      </c>
      <c r="Q1871" s="33">
        <v>46237</v>
      </c>
      <c r="R1871" s="33">
        <v>46241</v>
      </c>
      <c r="S1871" s="33">
        <v>46241</v>
      </c>
      <c r="AH1871" s="55" t="str">
        <f t="shared" si="416"/>
        <v/>
      </c>
      <c r="AI1871" s="55" t="str">
        <f t="shared" si="417"/>
        <v>FALSO</v>
      </c>
      <c r="AJ1871" s="55">
        <f t="shared" si="418"/>
        <v>0</v>
      </c>
      <c r="AK1871" s="93" t="str">
        <f t="shared" si="419"/>
        <v/>
      </c>
      <c r="AL1871" s="96" t="str">
        <f t="shared" si="420"/>
        <v/>
      </c>
      <c r="AM1871" s="93" t="str">
        <f t="shared" si="421"/>
        <v/>
      </c>
      <c r="AN1871" s="96" t="str">
        <f t="shared" si="422"/>
        <v/>
      </c>
      <c r="AO1871" s="93" t="str">
        <f t="shared" si="423"/>
        <v/>
      </c>
      <c r="AP1871" s="96" t="str">
        <f t="shared" si="424"/>
        <v/>
      </c>
      <c r="AQ1871" s="93" t="str">
        <f t="shared" si="425"/>
        <v/>
      </c>
      <c r="AR1871" s="96" t="str">
        <f t="shared" si="426"/>
        <v/>
      </c>
      <c r="AS1871" s="93" t="str">
        <f t="shared" si="427"/>
        <v/>
      </c>
      <c r="AT1871" s="96" t="str">
        <f t="shared" si="428"/>
        <v/>
      </c>
      <c r="AU1871" s="93" t="str">
        <f t="shared" si="429"/>
        <v/>
      </c>
    </row>
    <row r="1872" spans="1:47" x14ac:dyDescent="0.3">
      <c r="A1872" t="s">
        <v>95</v>
      </c>
      <c r="B1872" s="164" t="s">
        <v>4989</v>
      </c>
      <c r="C1872" t="s">
        <v>4773</v>
      </c>
      <c r="D1872" t="s">
        <v>1152</v>
      </c>
      <c r="E1872" t="s">
        <v>132</v>
      </c>
      <c r="F1872" t="s">
        <v>4063</v>
      </c>
      <c r="G1872">
        <v>5</v>
      </c>
      <c r="H1872" t="s">
        <v>4990</v>
      </c>
      <c r="I1872">
        <v>5</v>
      </c>
      <c r="J1872">
        <v>108000</v>
      </c>
      <c r="L1872" t="s">
        <v>91</v>
      </c>
      <c r="M1872" s="164" t="s">
        <v>2885</v>
      </c>
      <c r="N1872" t="s">
        <v>99</v>
      </c>
      <c r="O1872" t="s">
        <v>94</v>
      </c>
      <c r="P1872" s="33">
        <v>46237.470138888886</v>
      </c>
      <c r="Q1872" s="33">
        <v>46237</v>
      </c>
      <c r="R1872" s="33">
        <v>46239</v>
      </c>
      <c r="S1872" s="33">
        <v>46247</v>
      </c>
      <c r="T1872" s="33">
        <v>46247</v>
      </c>
      <c r="U1872" s="33">
        <v>46248</v>
      </c>
      <c r="V1872" s="33">
        <v>46248</v>
      </c>
      <c r="W1872" s="33">
        <v>46258</v>
      </c>
      <c r="Y1872">
        <v>6</v>
      </c>
      <c r="AA1872">
        <v>6</v>
      </c>
      <c r="AB1872">
        <v>9</v>
      </c>
      <c r="AC1872">
        <v>15</v>
      </c>
      <c r="AG1872" t="s">
        <v>130</v>
      </c>
      <c r="AH1872" s="55">
        <f t="shared" si="416"/>
        <v>30</v>
      </c>
      <c r="AI1872" s="55" t="str">
        <f t="shared" si="417"/>
        <v>VERDADEIRO</v>
      </c>
      <c r="AJ1872" s="55" t="str">
        <f t="shared" si="418"/>
        <v xml:space="preserve">2 </v>
      </c>
      <c r="AK1872" s="93">
        <f t="shared" si="419"/>
        <v>1</v>
      </c>
      <c r="AL1872" s="96" t="str">
        <f t="shared" si="420"/>
        <v/>
      </c>
      <c r="AM1872" s="93">
        <f t="shared" si="421"/>
        <v>4</v>
      </c>
      <c r="AN1872" s="96" t="b">
        <f t="shared" si="422"/>
        <v>0</v>
      </c>
      <c r="AO1872" s="93">
        <f t="shared" si="423"/>
        <v>1</v>
      </c>
      <c r="AP1872" s="96" t="str">
        <f t="shared" si="424"/>
        <v/>
      </c>
      <c r="AQ1872" s="93">
        <f t="shared" si="425"/>
        <v>6</v>
      </c>
      <c r="AR1872" s="96" t="b">
        <f t="shared" si="426"/>
        <v>1</v>
      </c>
      <c r="AS1872" s="93">
        <f t="shared" si="427"/>
        <v>15</v>
      </c>
      <c r="AT1872" s="96" t="b">
        <f t="shared" si="428"/>
        <v>1</v>
      </c>
      <c r="AU1872" s="93" t="str">
        <f t="shared" si="429"/>
        <v>SGGS-11290</v>
      </c>
    </row>
    <row r="1873" spans="1:47" x14ac:dyDescent="0.3">
      <c r="A1873" t="s">
        <v>84</v>
      </c>
      <c r="B1873" s="164" t="s">
        <v>4991</v>
      </c>
      <c r="C1873" t="s">
        <v>4773</v>
      </c>
      <c r="D1873" t="s">
        <v>1152</v>
      </c>
      <c r="E1873" t="s">
        <v>90</v>
      </c>
      <c r="F1873" t="s">
        <v>4063</v>
      </c>
      <c r="H1873" t="s">
        <v>4992</v>
      </c>
      <c r="L1873" t="s">
        <v>91</v>
      </c>
      <c r="O1873" t="s">
        <v>94</v>
      </c>
      <c r="P1873" s="33">
        <v>46237.443055555559</v>
      </c>
      <c r="Q1873" s="33">
        <v>46237</v>
      </c>
      <c r="R1873" s="33">
        <v>46237</v>
      </c>
      <c r="S1873" s="33">
        <v>46237</v>
      </c>
      <c r="AH1873" s="55" t="str">
        <f t="shared" si="416"/>
        <v/>
      </c>
      <c r="AI1873" s="55" t="str">
        <f t="shared" si="417"/>
        <v>FALSO</v>
      </c>
      <c r="AJ1873" s="55">
        <f t="shared" si="418"/>
        <v>0</v>
      </c>
      <c r="AK1873" s="93" t="str">
        <f t="shared" si="419"/>
        <v/>
      </c>
      <c r="AL1873" s="96" t="str">
        <f t="shared" si="420"/>
        <v/>
      </c>
      <c r="AM1873" s="93" t="str">
        <f t="shared" si="421"/>
        <v/>
      </c>
      <c r="AN1873" s="96" t="str">
        <f t="shared" si="422"/>
        <v/>
      </c>
      <c r="AO1873" s="93" t="str">
        <f t="shared" si="423"/>
        <v/>
      </c>
      <c r="AP1873" s="96" t="str">
        <f t="shared" si="424"/>
        <v/>
      </c>
      <c r="AQ1873" s="93" t="str">
        <f t="shared" si="425"/>
        <v/>
      </c>
      <c r="AR1873" s="96" t="str">
        <f t="shared" si="426"/>
        <v/>
      </c>
      <c r="AS1873" s="93" t="str">
        <f t="shared" si="427"/>
        <v/>
      </c>
      <c r="AT1873" s="96" t="str">
        <f t="shared" si="428"/>
        <v/>
      </c>
      <c r="AU1873" s="93" t="str">
        <f t="shared" si="429"/>
        <v/>
      </c>
    </row>
    <row r="1874" spans="1:47" x14ac:dyDescent="0.3">
      <c r="A1874" t="s">
        <v>84</v>
      </c>
      <c r="B1874" s="164" t="s">
        <v>4993</v>
      </c>
      <c r="C1874" t="s">
        <v>4773</v>
      </c>
      <c r="D1874" t="s">
        <v>1152</v>
      </c>
      <c r="E1874" t="s">
        <v>90</v>
      </c>
      <c r="F1874" t="s">
        <v>4063</v>
      </c>
      <c r="H1874" t="s">
        <v>4994</v>
      </c>
      <c r="L1874" t="s">
        <v>91</v>
      </c>
      <c r="O1874" t="s">
        <v>94</v>
      </c>
      <c r="P1874" s="33">
        <v>46237.441666666666</v>
      </c>
      <c r="Q1874" s="33">
        <v>46237</v>
      </c>
      <c r="R1874" s="33">
        <v>46237</v>
      </c>
      <c r="S1874" s="33">
        <v>46237</v>
      </c>
      <c r="AH1874" s="55" t="str">
        <f t="shared" si="416"/>
        <v/>
      </c>
      <c r="AI1874" s="55" t="str">
        <f t="shared" si="417"/>
        <v>FALSO</v>
      </c>
      <c r="AJ1874" s="55">
        <f t="shared" si="418"/>
        <v>0</v>
      </c>
      <c r="AK1874" s="93" t="str">
        <f t="shared" si="419"/>
        <v/>
      </c>
      <c r="AL1874" s="96" t="str">
        <f t="shared" si="420"/>
        <v/>
      </c>
      <c r="AM1874" s="93" t="str">
        <f t="shared" si="421"/>
        <v/>
      </c>
      <c r="AN1874" s="96" t="str">
        <f t="shared" si="422"/>
        <v/>
      </c>
      <c r="AO1874" s="93" t="str">
        <f t="shared" si="423"/>
        <v/>
      </c>
      <c r="AP1874" s="96" t="str">
        <f t="shared" si="424"/>
        <v/>
      </c>
      <c r="AQ1874" s="93" t="str">
        <f t="shared" si="425"/>
        <v/>
      </c>
      <c r="AR1874" s="96" t="str">
        <f t="shared" si="426"/>
        <v/>
      </c>
      <c r="AS1874" s="93" t="str">
        <f t="shared" si="427"/>
        <v/>
      </c>
      <c r="AT1874" s="96" t="str">
        <f t="shared" si="428"/>
        <v/>
      </c>
      <c r="AU1874" s="93" t="str">
        <f t="shared" si="429"/>
        <v/>
      </c>
    </row>
    <row r="1875" spans="1:47" x14ac:dyDescent="0.3">
      <c r="A1875" t="s">
        <v>84</v>
      </c>
      <c r="B1875" s="164" t="s">
        <v>4995</v>
      </c>
      <c r="C1875" t="s">
        <v>4773</v>
      </c>
      <c r="D1875" t="s">
        <v>1152</v>
      </c>
      <c r="E1875" t="s">
        <v>90</v>
      </c>
      <c r="F1875" t="s">
        <v>4063</v>
      </c>
      <c r="H1875" t="s">
        <v>4996</v>
      </c>
      <c r="L1875" t="s">
        <v>91</v>
      </c>
      <c r="O1875" t="s">
        <v>94</v>
      </c>
      <c r="P1875" s="33">
        <v>46237.426388888889</v>
      </c>
      <c r="Q1875" s="33">
        <v>46237</v>
      </c>
      <c r="R1875" s="33">
        <v>46237</v>
      </c>
      <c r="S1875" s="33">
        <v>46237</v>
      </c>
      <c r="AH1875" s="55" t="str">
        <f t="shared" si="416"/>
        <v/>
      </c>
      <c r="AI1875" s="55" t="str">
        <f t="shared" si="417"/>
        <v>FALSO</v>
      </c>
      <c r="AJ1875" s="55">
        <f t="shared" si="418"/>
        <v>0</v>
      </c>
      <c r="AK1875" s="93" t="str">
        <f t="shared" si="419"/>
        <v/>
      </c>
      <c r="AL1875" s="96" t="str">
        <f t="shared" si="420"/>
        <v/>
      </c>
      <c r="AM1875" s="93" t="str">
        <f t="shared" si="421"/>
        <v/>
      </c>
      <c r="AN1875" s="96" t="str">
        <f t="shared" si="422"/>
        <v/>
      </c>
      <c r="AO1875" s="93" t="str">
        <f t="shared" si="423"/>
        <v/>
      </c>
      <c r="AP1875" s="96" t="str">
        <f t="shared" si="424"/>
        <v/>
      </c>
      <c r="AQ1875" s="93" t="str">
        <f t="shared" si="425"/>
        <v/>
      </c>
      <c r="AR1875" s="96" t="str">
        <f t="shared" si="426"/>
        <v/>
      </c>
      <c r="AS1875" s="93" t="str">
        <f t="shared" si="427"/>
        <v/>
      </c>
      <c r="AT1875" s="96" t="str">
        <f t="shared" si="428"/>
        <v/>
      </c>
      <c r="AU1875" s="93" t="str">
        <f t="shared" si="429"/>
        <v/>
      </c>
    </row>
    <row r="1876" spans="1:47" x14ac:dyDescent="0.3">
      <c r="A1876" t="s">
        <v>84</v>
      </c>
      <c r="B1876" s="164" t="s">
        <v>4997</v>
      </c>
      <c r="C1876" t="s">
        <v>4773</v>
      </c>
      <c r="D1876" t="s">
        <v>1152</v>
      </c>
      <c r="E1876" t="s">
        <v>90</v>
      </c>
      <c r="F1876" t="s">
        <v>4063</v>
      </c>
      <c r="H1876" t="s">
        <v>4998</v>
      </c>
      <c r="L1876" t="s">
        <v>91</v>
      </c>
      <c r="O1876" t="s">
        <v>135</v>
      </c>
      <c r="P1876" s="33">
        <v>46237.408333333333</v>
      </c>
      <c r="Q1876" s="33">
        <v>46237</v>
      </c>
      <c r="R1876" s="33">
        <v>46237</v>
      </c>
      <c r="AH1876" s="55" t="str">
        <f t="shared" si="416"/>
        <v/>
      </c>
      <c r="AI1876" s="55" t="str">
        <f t="shared" si="417"/>
        <v>FALSO</v>
      </c>
      <c r="AJ1876" s="55">
        <f t="shared" si="418"/>
        <v>0</v>
      </c>
      <c r="AK1876" s="93" t="str">
        <f t="shared" si="419"/>
        <v/>
      </c>
      <c r="AL1876" s="96" t="str">
        <f t="shared" si="420"/>
        <v/>
      </c>
      <c r="AM1876" s="93" t="str">
        <f t="shared" si="421"/>
        <v/>
      </c>
      <c r="AN1876" s="96" t="str">
        <f t="shared" si="422"/>
        <v/>
      </c>
      <c r="AO1876" s="93" t="str">
        <f t="shared" si="423"/>
        <v/>
      </c>
      <c r="AP1876" s="96" t="str">
        <f t="shared" si="424"/>
        <v/>
      </c>
      <c r="AQ1876" s="93" t="str">
        <f t="shared" si="425"/>
        <v/>
      </c>
      <c r="AR1876" s="96" t="str">
        <f t="shared" si="426"/>
        <v/>
      </c>
      <c r="AS1876" s="93" t="str">
        <f t="shared" si="427"/>
        <v/>
      </c>
      <c r="AT1876" s="96" t="str">
        <f t="shared" si="428"/>
        <v/>
      </c>
      <c r="AU1876" s="93" t="str">
        <f t="shared" si="429"/>
        <v/>
      </c>
    </row>
    <row r="1877" spans="1:47" x14ac:dyDescent="0.3">
      <c r="A1877" t="s">
        <v>84</v>
      </c>
      <c r="B1877" s="164" t="s">
        <v>4999</v>
      </c>
      <c r="C1877" t="s">
        <v>4773</v>
      </c>
      <c r="D1877" t="s">
        <v>1152</v>
      </c>
      <c r="E1877" t="s">
        <v>90</v>
      </c>
      <c r="F1877" t="s">
        <v>4063</v>
      </c>
      <c r="H1877" t="s">
        <v>3749</v>
      </c>
      <c r="L1877" t="s">
        <v>91</v>
      </c>
      <c r="O1877" t="s">
        <v>135</v>
      </c>
      <c r="P1877" s="33">
        <v>46237.4</v>
      </c>
      <c r="Q1877" s="33">
        <v>46237</v>
      </c>
      <c r="R1877" s="33">
        <v>46237</v>
      </c>
      <c r="AH1877" s="55" t="str">
        <f t="shared" si="416"/>
        <v/>
      </c>
      <c r="AI1877" s="55" t="str">
        <f t="shared" si="417"/>
        <v>FALSO</v>
      </c>
      <c r="AJ1877" s="55">
        <f t="shared" si="418"/>
        <v>0</v>
      </c>
      <c r="AK1877" s="93" t="str">
        <f t="shared" si="419"/>
        <v/>
      </c>
      <c r="AL1877" s="96" t="str">
        <f t="shared" si="420"/>
        <v/>
      </c>
      <c r="AM1877" s="93" t="str">
        <f t="shared" si="421"/>
        <v/>
      </c>
      <c r="AN1877" s="96" t="str">
        <f t="shared" si="422"/>
        <v/>
      </c>
      <c r="AO1877" s="93" t="str">
        <f t="shared" si="423"/>
        <v/>
      </c>
      <c r="AP1877" s="96" t="str">
        <f t="shared" si="424"/>
        <v/>
      </c>
      <c r="AQ1877" s="93" t="str">
        <f t="shared" si="425"/>
        <v/>
      </c>
      <c r="AR1877" s="96" t="str">
        <f t="shared" si="426"/>
        <v/>
      </c>
      <c r="AS1877" s="93" t="str">
        <f t="shared" si="427"/>
        <v/>
      </c>
      <c r="AT1877" s="96" t="str">
        <f t="shared" si="428"/>
        <v/>
      </c>
      <c r="AU1877" s="93" t="str">
        <f t="shared" si="429"/>
        <v/>
      </c>
    </row>
    <row r="1878" spans="1:47" x14ac:dyDescent="0.3">
      <c r="A1878" t="s">
        <v>84</v>
      </c>
      <c r="B1878" s="164" t="s">
        <v>5000</v>
      </c>
      <c r="C1878" t="s">
        <v>4568</v>
      </c>
      <c r="D1878" t="s">
        <v>1152</v>
      </c>
      <c r="E1878" t="s">
        <v>90</v>
      </c>
      <c r="F1878" t="s">
        <v>4063</v>
      </c>
      <c r="H1878" t="s">
        <v>5001</v>
      </c>
      <c r="L1878" t="s">
        <v>91</v>
      </c>
      <c r="O1878" t="s">
        <v>94</v>
      </c>
      <c r="P1878" s="33">
        <v>46237.399305555555</v>
      </c>
      <c r="Q1878" s="33">
        <v>46251</v>
      </c>
      <c r="R1878" s="33">
        <v>46261</v>
      </c>
      <c r="S1878" s="33">
        <v>46261</v>
      </c>
      <c r="AH1878" s="55" t="str">
        <f t="shared" si="416"/>
        <v/>
      </c>
      <c r="AI1878" s="55" t="str">
        <f t="shared" si="417"/>
        <v>FALSO</v>
      </c>
      <c r="AJ1878" s="55">
        <f t="shared" si="418"/>
        <v>0</v>
      </c>
      <c r="AK1878" s="93" t="str">
        <f t="shared" si="419"/>
        <v/>
      </c>
      <c r="AL1878" s="96" t="str">
        <f t="shared" si="420"/>
        <v/>
      </c>
      <c r="AM1878" s="93" t="str">
        <f t="shared" si="421"/>
        <v/>
      </c>
      <c r="AN1878" s="96" t="str">
        <f t="shared" si="422"/>
        <v/>
      </c>
      <c r="AO1878" s="93" t="str">
        <f t="shared" si="423"/>
        <v/>
      </c>
      <c r="AP1878" s="96" t="str">
        <f t="shared" si="424"/>
        <v/>
      </c>
      <c r="AQ1878" s="93" t="str">
        <f t="shared" si="425"/>
        <v/>
      </c>
      <c r="AR1878" s="96" t="str">
        <f t="shared" si="426"/>
        <v/>
      </c>
      <c r="AS1878" s="93" t="str">
        <f t="shared" si="427"/>
        <v/>
      </c>
      <c r="AT1878" s="96" t="str">
        <f t="shared" si="428"/>
        <v/>
      </c>
      <c r="AU1878" s="93" t="str">
        <f t="shared" si="429"/>
        <v/>
      </c>
    </row>
    <row r="1879" spans="1:47" x14ac:dyDescent="0.3">
      <c r="A1879" t="s">
        <v>84</v>
      </c>
      <c r="B1879" s="164" t="s">
        <v>5002</v>
      </c>
      <c r="C1879" t="s">
        <v>4049</v>
      </c>
      <c r="D1879" t="s">
        <v>1152</v>
      </c>
      <c r="E1879" t="s">
        <v>90</v>
      </c>
      <c r="F1879" t="s">
        <v>4063</v>
      </c>
      <c r="H1879" t="s">
        <v>5003</v>
      </c>
      <c r="L1879" t="s">
        <v>91</v>
      </c>
      <c r="O1879" t="s">
        <v>94</v>
      </c>
      <c r="P1879" s="33">
        <v>46236.839583333334</v>
      </c>
      <c r="Q1879" s="33">
        <v>46293</v>
      </c>
      <c r="R1879" s="33">
        <v>46289</v>
      </c>
      <c r="S1879" s="33">
        <v>46289</v>
      </c>
      <c r="AH1879" s="55" t="str">
        <f t="shared" si="416"/>
        <v/>
      </c>
      <c r="AI1879" s="55" t="str">
        <f t="shared" si="417"/>
        <v>FALSO</v>
      </c>
      <c r="AJ1879" s="55">
        <f t="shared" si="418"/>
        <v>0</v>
      </c>
      <c r="AK1879" s="93" t="str">
        <f t="shared" si="419"/>
        <v/>
      </c>
      <c r="AL1879" s="96" t="str">
        <f t="shared" si="420"/>
        <v/>
      </c>
      <c r="AM1879" s="93" t="str">
        <f t="shared" si="421"/>
        <v/>
      </c>
      <c r="AN1879" s="96" t="str">
        <f t="shared" si="422"/>
        <v/>
      </c>
      <c r="AO1879" s="93" t="str">
        <f t="shared" si="423"/>
        <v/>
      </c>
      <c r="AP1879" s="96" t="str">
        <f t="shared" si="424"/>
        <v/>
      </c>
      <c r="AQ1879" s="93" t="str">
        <f t="shared" si="425"/>
        <v/>
      </c>
      <c r="AR1879" s="96" t="str">
        <f t="shared" si="426"/>
        <v/>
      </c>
      <c r="AS1879" s="93" t="str">
        <f t="shared" si="427"/>
        <v/>
      </c>
      <c r="AT1879" s="96" t="str">
        <f t="shared" si="428"/>
        <v/>
      </c>
      <c r="AU1879" s="93" t="str">
        <f t="shared" si="429"/>
        <v/>
      </c>
    </row>
    <row r="1880" spans="1:47" x14ac:dyDescent="0.3">
      <c r="A1880" t="s">
        <v>84</v>
      </c>
      <c r="B1880" s="164" t="s">
        <v>5004</v>
      </c>
      <c r="C1880" t="s">
        <v>4062</v>
      </c>
      <c r="D1880" t="s">
        <v>1152</v>
      </c>
      <c r="E1880" t="s">
        <v>90</v>
      </c>
      <c r="F1880" t="s">
        <v>4063</v>
      </c>
      <c r="H1880" t="s">
        <v>5005</v>
      </c>
      <c r="L1880" t="s">
        <v>91</v>
      </c>
      <c r="O1880" t="s">
        <v>94</v>
      </c>
      <c r="P1880" s="33">
        <v>46234.770833333336</v>
      </c>
      <c r="Q1880" s="33">
        <v>46279</v>
      </c>
      <c r="R1880" s="33">
        <v>46283</v>
      </c>
      <c r="S1880" s="33">
        <v>46283</v>
      </c>
      <c r="AH1880" s="55" t="str">
        <f t="shared" si="416"/>
        <v/>
      </c>
      <c r="AI1880" s="55" t="str">
        <f t="shared" si="417"/>
        <v>FALSO</v>
      </c>
      <c r="AJ1880" s="55">
        <f t="shared" si="418"/>
        <v>0</v>
      </c>
      <c r="AK1880" s="93" t="str">
        <f t="shared" si="419"/>
        <v/>
      </c>
      <c r="AL1880" s="96" t="str">
        <f t="shared" si="420"/>
        <v/>
      </c>
      <c r="AM1880" s="93" t="str">
        <f t="shared" si="421"/>
        <v/>
      </c>
      <c r="AN1880" s="96" t="str">
        <f t="shared" si="422"/>
        <v/>
      </c>
      <c r="AO1880" s="93" t="str">
        <f t="shared" si="423"/>
        <v/>
      </c>
      <c r="AP1880" s="96" t="str">
        <f t="shared" si="424"/>
        <v/>
      </c>
      <c r="AQ1880" s="93" t="str">
        <f t="shared" si="425"/>
        <v/>
      </c>
      <c r="AR1880" s="96" t="str">
        <f t="shared" si="426"/>
        <v/>
      </c>
      <c r="AS1880" s="93" t="str">
        <f t="shared" si="427"/>
        <v/>
      </c>
      <c r="AT1880" s="96" t="str">
        <f t="shared" si="428"/>
        <v/>
      </c>
      <c r="AU1880" s="93" t="str">
        <f t="shared" si="429"/>
        <v/>
      </c>
    </row>
    <row r="1881" spans="1:47" x14ac:dyDescent="0.3">
      <c r="A1881" t="s">
        <v>84</v>
      </c>
      <c r="B1881" s="164" t="s">
        <v>5006</v>
      </c>
      <c r="C1881" t="s">
        <v>5007</v>
      </c>
      <c r="D1881" t="s">
        <v>1152</v>
      </c>
      <c r="E1881" t="s">
        <v>90</v>
      </c>
      <c r="F1881" t="s">
        <v>4063</v>
      </c>
      <c r="H1881" t="s">
        <v>1950</v>
      </c>
      <c r="L1881" t="s">
        <v>91</v>
      </c>
      <c r="O1881" t="s">
        <v>135</v>
      </c>
      <c r="P1881" s="33">
        <v>46234.756944444445</v>
      </c>
      <c r="Q1881" s="33">
        <v>46223</v>
      </c>
      <c r="R1881" s="33">
        <v>46237</v>
      </c>
      <c r="AH1881" s="55" t="str">
        <f t="shared" si="416"/>
        <v/>
      </c>
      <c r="AI1881" s="55" t="str">
        <f t="shared" si="417"/>
        <v>FALSO</v>
      </c>
      <c r="AJ1881" s="55">
        <f t="shared" si="418"/>
        <v>0</v>
      </c>
      <c r="AK1881" s="93" t="str">
        <f t="shared" si="419"/>
        <v/>
      </c>
      <c r="AL1881" s="96" t="str">
        <f t="shared" si="420"/>
        <v/>
      </c>
      <c r="AM1881" s="93" t="str">
        <f t="shared" si="421"/>
        <v/>
      </c>
      <c r="AN1881" s="96" t="str">
        <f t="shared" si="422"/>
        <v/>
      </c>
      <c r="AO1881" s="93" t="str">
        <f t="shared" si="423"/>
        <v/>
      </c>
      <c r="AP1881" s="96" t="str">
        <f t="shared" si="424"/>
        <v/>
      </c>
      <c r="AQ1881" s="93" t="str">
        <f t="shared" si="425"/>
        <v/>
      </c>
      <c r="AR1881" s="96" t="str">
        <f t="shared" si="426"/>
        <v/>
      </c>
      <c r="AS1881" s="93" t="str">
        <f t="shared" si="427"/>
        <v/>
      </c>
      <c r="AT1881" s="96" t="str">
        <f t="shared" si="428"/>
        <v/>
      </c>
      <c r="AU1881" s="93" t="str">
        <f t="shared" si="429"/>
        <v/>
      </c>
    </row>
    <row r="1882" spans="1:47" x14ac:dyDescent="0.3">
      <c r="A1882" t="s">
        <v>84</v>
      </c>
      <c r="B1882" s="164" t="s">
        <v>5008</v>
      </c>
      <c r="C1882" t="s">
        <v>5007</v>
      </c>
      <c r="D1882" t="s">
        <v>1152</v>
      </c>
      <c r="E1882" t="s">
        <v>90</v>
      </c>
      <c r="F1882" t="s">
        <v>4063</v>
      </c>
      <c r="H1882" t="s">
        <v>5009</v>
      </c>
      <c r="L1882" t="s">
        <v>91</v>
      </c>
      <c r="O1882" t="s">
        <v>135</v>
      </c>
      <c r="P1882" s="33">
        <v>46234.667361111111</v>
      </c>
      <c r="Q1882" s="33">
        <v>46223</v>
      </c>
      <c r="R1882" s="33">
        <v>46237</v>
      </c>
      <c r="AH1882" s="55" t="str">
        <f t="shared" si="416"/>
        <v/>
      </c>
      <c r="AI1882" s="55" t="str">
        <f t="shared" si="417"/>
        <v>FALSO</v>
      </c>
      <c r="AJ1882" s="55">
        <f t="shared" si="418"/>
        <v>0</v>
      </c>
      <c r="AK1882" s="93" t="str">
        <f t="shared" si="419"/>
        <v/>
      </c>
      <c r="AL1882" s="96" t="str">
        <f t="shared" si="420"/>
        <v/>
      </c>
      <c r="AM1882" s="93" t="str">
        <f t="shared" si="421"/>
        <v/>
      </c>
      <c r="AN1882" s="96" t="str">
        <f t="shared" si="422"/>
        <v/>
      </c>
      <c r="AO1882" s="93" t="str">
        <f t="shared" si="423"/>
        <v/>
      </c>
      <c r="AP1882" s="96" t="str">
        <f t="shared" si="424"/>
        <v/>
      </c>
      <c r="AQ1882" s="93" t="str">
        <f t="shared" si="425"/>
        <v/>
      </c>
      <c r="AR1882" s="96" t="str">
        <f t="shared" si="426"/>
        <v/>
      </c>
      <c r="AS1882" s="93" t="str">
        <f t="shared" si="427"/>
        <v/>
      </c>
      <c r="AT1882" s="96" t="str">
        <f t="shared" si="428"/>
        <v/>
      </c>
      <c r="AU1882" s="93" t="str">
        <f t="shared" si="429"/>
        <v/>
      </c>
    </row>
    <row r="1883" spans="1:47" x14ac:dyDescent="0.3">
      <c r="A1883" t="s">
        <v>84</v>
      </c>
      <c r="B1883" s="164" t="s">
        <v>5010</v>
      </c>
      <c r="C1883" t="s">
        <v>5011</v>
      </c>
      <c r="D1883" t="s">
        <v>1152</v>
      </c>
      <c r="E1883" t="s">
        <v>90</v>
      </c>
      <c r="F1883" t="s">
        <v>4063</v>
      </c>
      <c r="H1883" t="s">
        <v>5012</v>
      </c>
      <c r="L1883" t="s">
        <v>91</v>
      </c>
      <c r="O1883" t="s">
        <v>94</v>
      </c>
      <c r="P1883" s="33">
        <v>46234.505555555559</v>
      </c>
      <c r="Q1883" s="33">
        <v>46223</v>
      </c>
      <c r="R1883" s="33">
        <v>46283</v>
      </c>
      <c r="S1883" s="33">
        <v>46283</v>
      </c>
      <c r="AH1883" s="55" t="str">
        <f t="shared" si="416"/>
        <v/>
      </c>
      <c r="AI1883" s="55" t="str">
        <f t="shared" si="417"/>
        <v>FALSO</v>
      </c>
      <c r="AJ1883" s="55">
        <f t="shared" si="418"/>
        <v>0</v>
      </c>
      <c r="AK1883" s="93" t="str">
        <f t="shared" si="419"/>
        <v/>
      </c>
      <c r="AL1883" s="96" t="str">
        <f t="shared" si="420"/>
        <v/>
      </c>
      <c r="AM1883" s="93" t="str">
        <f t="shared" si="421"/>
        <v/>
      </c>
      <c r="AN1883" s="96" t="str">
        <f t="shared" si="422"/>
        <v/>
      </c>
      <c r="AO1883" s="93" t="str">
        <f t="shared" si="423"/>
        <v/>
      </c>
      <c r="AP1883" s="96" t="str">
        <f t="shared" si="424"/>
        <v/>
      </c>
      <c r="AQ1883" s="93" t="str">
        <f t="shared" si="425"/>
        <v/>
      </c>
      <c r="AR1883" s="96" t="str">
        <f t="shared" si="426"/>
        <v/>
      </c>
      <c r="AS1883" s="93" t="str">
        <f t="shared" si="427"/>
        <v/>
      </c>
      <c r="AT1883" s="96" t="str">
        <f t="shared" si="428"/>
        <v/>
      </c>
      <c r="AU1883" s="93" t="str">
        <f t="shared" si="429"/>
        <v/>
      </c>
    </row>
    <row r="1884" spans="1:47" x14ac:dyDescent="0.3">
      <c r="A1884" t="s">
        <v>84</v>
      </c>
      <c r="B1884" s="164" t="s">
        <v>5013</v>
      </c>
      <c r="C1884" t="s">
        <v>5014</v>
      </c>
      <c r="D1884" t="s">
        <v>1152</v>
      </c>
      <c r="E1884" t="s">
        <v>90</v>
      </c>
      <c r="F1884" t="s">
        <v>4063</v>
      </c>
      <c r="H1884" t="s">
        <v>5015</v>
      </c>
      <c r="J1884">
        <v>21600</v>
      </c>
      <c r="L1884" t="s">
        <v>91</v>
      </c>
      <c r="O1884" t="s">
        <v>94</v>
      </c>
      <c r="P1884" s="33">
        <v>46234.474999999999</v>
      </c>
      <c r="Q1884" s="33">
        <v>46223</v>
      </c>
      <c r="R1884" s="33">
        <v>46244</v>
      </c>
      <c r="S1884" s="33">
        <v>46244</v>
      </c>
      <c r="AH1884" s="55">
        <f t="shared" si="416"/>
        <v>6</v>
      </c>
      <c r="AI1884" s="55" t="str">
        <f t="shared" si="417"/>
        <v>FALSO</v>
      </c>
      <c r="AJ1884" s="55">
        <f t="shared" si="418"/>
        <v>0</v>
      </c>
      <c r="AK1884" s="93" t="str">
        <f t="shared" si="419"/>
        <v/>
      </c>
      <c r="AL1884" s="96" t="str">
        <f t="shared" si="420"/>
        <v/>
      </c>
      <c r="AM1884" s="93" t="str">
        <f t="shared" si="421"/>
        <v/>
      </c>
      <c r="AN1884" s="96" t="str">
        <f t="shared" si="422"/>
        <v/>
      </c>
      <c r="AO1884" s="93" t="str">
        <f t="shared" si="423"/>
        <v/>
      </c>
      <c r="AP1884" s="96" t="str">
        <f t="shared" si="424"/>
        <v/>
      </c>
      <c r="AQ1884" s="93" t="str">
        <f t="shared" si="425"/>
        <v/>
      </c>
      <c r="AR1884" s="96" t="str">
        <f t="shared" si="426"/>
        <v/>
      </c>
      <c r="AS1884" s="93" t="str">
        <f t="shared" si="427"/>
        <v/>
      </c>
      <c r="AT1884" s="96" t="str">
        <f t="shared" si="428"/>
        <v/>
      </c>
      <c r="AU1884" s="93" t="str">
        <f t="shared" si="429"/>
        <v/>
      </c>
    </row>
    <row r="1885" spans="1:47" x14ac:dyDescent="0.3">
      <c r="A1885" t="s">
        <v>84</v>
      </c>
      <c r="B1885" s="164" t="s">
        <v>5016</v>
      </c>
      <c r="C1885" t="s">
        <v>5014</v>
      </c>
      <c r="D1885" t="s">
        <v>1152</v>
      </c>
      <c r="E1885" t="s">
        <v>90</v>
      </c>
      <c r="F1885" t="s">
        <v>4063</v>
      </c>
      <c r="H1885" t="s">
        <v>5017</v>
      </c>
      <c r="L1885" t="s">
        <v>91</v>
      </c>
      <c r="O1885" t="s">
        <v>94</v>
      </c>
      <c r="P1885" s="33">
        <v>46234.469444444447</v>
      </c>
      <c r="Q1885" s="33">
        <v>46223</v>
      </c>
      <c r="R1885" s="33">
        <v>46244</v>
      </c>
      <c r="S1885" s="33">
        <v>46244</v>
      </c>
      <c r="AH1885" s="55" t="str">
        <f t="shared" si="416"/>
        <v/>
      </c>
      <c r="AI1885" s="55" t="str">
        <f t="shared" si="417"/>
        <v>FALSO</v>
      </c>
      <c r="AJ1885" s="55">
        <f t="shared" si="418"/>
        <v>0</v>
      </c>
      <c r="AK1885" s="93" t="str">
        <f t="shared" si="419"/>
        <v/>
      </c>
      <c r="AL1885" s="96" t="str">
        <f t="shared" si="420"/>
        <v/>
      </c>
      <c r="AM1885" s="93" t="str">
        <f t="shared" si="421"/>
        <v/>
      </c>
      <c r="AN1885" s="96" t="str">
        <f t="shared" si="422"/>
        <v/>
      </c>
      <c r="AO1885" s="93" t="str">
        <f t="shared" si="423"/>
        <v/>
      </c>
      <c r="AP1885" s="96" t="str">
        <f t="shared" si="424"/>
        <v/>
      </c>
      <c r="AQ1885" s="93" t="str">
        <f t="shared" si="425"/>
        <v/>
      </c>
      <c r="AR1885" s="96" t="str">
        <f t="shared" si="426"/>
        <v/>
      </c>
      <c r="AS1885" s="93" t="str">
        <f t="shared" si="427"/>
        <v/>
      </c>
      <c r="AT1885" s="96" t="str">
        <f t="shared" si="428"/>
        <v/>
      </c>
      <c r="AU1885" s="93" t="str">
        <f t="shared" si="429"/>
        <v/>
      </c>
    </row>
    <row r="1886" spans="1:47" x14ac:dyDescent="0.3">
      <c r="A1886" t="s">
        <v>84</v>
      </c>
      <c r="B1886" s="164" t="s">
        <v>5018</v>
      </c>
      <c r="C1886" t="s">
        <v>5019</v>
      </c>
      <c r="D1886" t="s">
        <v>1152</v>
      </c>
      <c r="E1886" t="s">
        <v>90</v>
      </c>
      <c r="F1886" t="s">
        <v>4063</v>
      </c>
      <c r="H1886" t="s">
        <v>5020</v>
      </c>
      <c r="L1886" t="s">
        <v>91</v>
      </c>
      <c r="O1886" t="s">
        <v>135</v>
      </c>
      <c r="P1886" s="33">
        <v>46234.458333333336</v>
      </c>
      <c r="Q1886" s="33">
        <v>46293</v>
      </c>
      <c r="R1886" s="33">
        <v>46293</v>
      </c>
      <c r="AH1886" s="55" t="str">
        <f t="shared" si="416"/>
        <v/>
      </c>
      <c r="AI1886" s="55" t="str">
        <f t="shared" si="417"/>
        <v>FALSO</v>
      </c>
      <c r="AJ1886" s="55">
        <f t="shared" si="418"/>
        <v>0</v>
      </c>
      <c r="AK1886" s="93" t="str">
        <f t="shared" si="419"/>
        <v/>
      </c>
      <c r="AL1886" s="96" t="str">
        <f t="shared" si="420"/>
        <v/>
      </c>
      <c r="AM1886" s="93" t="str">
        <f t="shared" si="421"/>
        <v/>
      </c>
      <c r="AN1886" s="96" t="str">
        <f t="shared" si="422"/>
        <v/>
      </c>
      <c r="AO1886" s="93" t="str">
        <f t="shared" si="423"/>
        <v/>
      </c>
      <c r="AP1886" s="96" t="str">
        <f t="shared" si="424"/>
        <v/>
      </c>
      <c r="AQ1886" s="93" t="str">
        <f t="shared" si="425"/>
        <v/>
      </c>
      <c r="AR1886" s="96" t="str">
        <f t="shared" si="426"/>
        <v/>
      </c>
      <c r="AS1886" s="93" t="str">
        <f t="shared" si="427"/>
        <v/>
      </c>
      <c r="AT1886" s="96" t="str">
        <f t="shared" si="428"/>
        <v/>
      </c>
      <c r="AU1886" s="93" t="str">
        <f t="shared" si="429"/>
        <v/>
      </c>
    </row>
    <row r="1887" spans="1:47" x14ac:dyDescent="0.3">
      <c r="A1887" t="s">
        <v>84</v>
      </c>
      <c r="B1887" s="164" t="s">
        <v>5021</v>
      </c>
      <c r="C1887" t="s">
        <v>5007</v>
      </c>
      <c r="D1887" t="s">
        <v>1152</v>
      </c>
      <c r="E1887" t="s">
        <v>90</v>
      </c>
      <c r="F1887" t="s">
        <v>4063</v>
      </c>
      <c r="H1887" t="s">
        <v>5022</v>
      </c>
      <c r="L1887" t="s">
        <v>91</v>
      </c>
      <c r="O1887" t="s">
        <v>135</v>
      </c>
      <c r="P1887" s="33">
        <v>46234.455555555556</v>
      </c>
      <c r="Q1887" s="33">
        <v>46223</v>
      </c>
      <c r="R1887" s="33">
        <v>46237</v>
      </c>
      <c r="AH1887" s="55" t="str">
        <f t="shared" si="416"/>
        <v/>
      </c>
      <c r="AI1887" s="55" t="str">
        <f t="shared" si="417"/>
        <v>FALSO</v>
      </c>
      <c r="AJ1887" s="55">
        <f t="shared" si="418"/>
        <v>0</v>
      </c>
      <c r="AK1887" s="93" t="str">
        <f t="shared" si="419"/>
        <v/>
      </c>
      <c r="AL1887" s="96" t="str">
        <f t="shared" si="420"/>
        <v/>
      </c>
      <c r="AM1887" s="93" t="str">
        <f t="shared" si="421"/>
        <v/>
      </c>
      <c r="AN1887" s="96" t="str">
        <f t="shared" si="422"/>
        <v/>
      </c>
      <c r="AO1887" s="93" t="str">
        <f t="shared" si="423"/>
        <v/>
      </c>
      <c r="AP1887" s="96" t="str">
        <f t="shared" si="424"/>
        <v/>
      </c>
      <c r="AQ1887" s="93" t="str">
        <f t="shared" si="425"/>
        <v/>
      </c>
      <c r="AR1887" s="96" t="str">
        <f t="shared" si="426"/>
        <v/>
      </c>
      <c r="AS1887" s="93" t="str">
        <f t="shared" si="427"/>
        <v/>
      </c>
      <c r="AT1887" s="96" t="str">
        <f t="shared" si="428"/>
        <v/>
      </c>
      <c r="AU1887" s="93" t="str">
        <f t="shared" si="429"/>
        <v/>
      </c>
    </row>
    <row r="1888" spans="1:47" x14ac:dyDescent="0.3">
      <c r="A1888" t="s">
        <v>84</v>
      </c>
      <c r="B1888" s="164" t="s">
        <v>5023</v>
      </c>
      <c r="C1888" t="s">
        <v>5014</v>
      </c>
      <c r="D1888" t="s">
        <v>1152</v>
      </c>
      <c r="E1888" t="s">
        <v>90</v>
      </c>
      <c r="F1888" t="s">
        <v>4063</v>
      </c>
      <c r="H1888" t="s">
        <v>5024</v>
      </c>
      <c r="L1888" t="s">
        <v>91</v>
      </c>
      <c r="O1888" t="s">
        <v>94</v>
      </c>
      <c r="P1888" s="33">
        <v>46234.407638888886</v>
      </c>
      <c r="Q1888" s="33">
        <v>46223</v>
      </c>
      <c r="R1888" s="33">
        <v>46244</v>
      </c>
      <c r="S1888" s="33">
        <v>46244</v>
      </c>
      <c r="AH1888" s="55" t="str">
        <f t="shared" si="416"/>
        <v/>
      </c>
      <c r="AI1888" s="55" t="str">
        <f t="shared" si="417"/>
        <v>FALSO</v>
      </c>
      <c r="AJ1888" s="55">
        <f t="shared" si="418"/>
        <v>0</v>
      </c>
      <c r="AK1888" s="93" t="str">
        <f t="shared" si="419"/>
        <v/>
      </c>
      <c r="AL1888" s="96" t="str">
        <f t="shared" si="420"/>
        <v/>
      </c>
      <c r="AM1888" s="93" t="str">
        <f t="shared" si="421"/>
        <v/>
      </c>
      <c r="AN1888" s="96" t="str">
        <f t="shared" si="422"/>
        <v/>
      </c>
      <c r="AO1888" s="93" t="str">
        <f t="shared" si="423"/>
        <v/>
      </c>
      <c r="AP1888" s="96" t="str">
        <f t="shared" si="424"/>
        <v/>
      </c>
      <c r="AQ1888" s="93" t="str">
        <f t="shared" si="425"/>
        <v/>
      </c>
      <c r="AR1888" s="96" t="str">
        <f t="shared" si="426"/>
        <v/>
      </c>
      <c r="AS1888" s="93" t="str">
        <f t="shared" si="427"/>
        <v/>
      </c>
      <c r="AT1888" s="96" t="str">
        <f t="shared" si="428"/>
        <v/>
      </c>
      <c r="AU1888" s="93" t="str">
        <f t="shared" si="429"/>
        <v/>
      </c>
    </row>
    <row r="1889" spans="1:47" x14ac:dyDescent="0.3">
      <c r="A1889" t="s">
        <v>84</v>
      </c>
      <c r="B1889" s="164" t="s">
        <v>5025</v>
      </c>
      <c r="C1889" t="s">
        <v>5007</v>
      </c>
      <c r="D1889" t="s">
        <v>1152</v>
      </c>
      <c r="E1889" t="s">
        <v>90</v>
      </c>
      <c r="F1889" t="s">
        <v>4063</v>
      </c>
      <c r="H1889" t="s">
        <v>5026</v>
      </c>
      <c r="L1889" t="s">
        <v>91</v>
      </c>
      <c r="O1889" t="s">
        <v>94</v>
      </c>
      <c r="P1889" s="33">
        <v>46234.388888888891</v>
      </c>
      <c r="Q1889" s="33">
        <v>46223</v>
      </c>
      <c r="R1889" s="33">
        <v>46237</v>
      </c>
      <c r="S1889" s="33">
        <v>46237</v>
      </c>
      <c r="AH1889" s="55" t="str">
        <f t="shared" si="416"/>
        <v/>
      </c>
      <c r="AI1889" s="55" t="str">
        <f t="shared" si="417"/>
        <v>FALSO</v>
      </c>
      <c r="AJ1889" s="55">
        <f t="shared" si="418"/>
        <v>0</v>
      </c>
      <c r="AK1889" s="93" t="str">
        <f t="shared" si="419"/>
        <v/>
      </c>
      <c r="AL1889" s="96" t="str">
        <f t="shared" si="420"/>
        <v/>
      </c>
      <c r="AM1889" s="93" t="str">
        <f t="shared" si="421"/>
        <v/>
      </c>
      <c r="AN1889" s="96" t="str">
        <f t="shared" si="422"/>
        <v/>
      </c>
      <c r="AO1889" s="93" t="str">
        <f t="shared" si="423"/>
        <v/>
      </c>
      <c r="AP1889" s="96" t="str">
        <f t="shared" si="424"/>
        <v/>
      </c>
      <c r="AQ1889" s="93" t="str">
        <f t="shared" si="425"/>
        <v/>
      </c>
      <c r="AR1889" s="96" t="str">
        <f t="shared" si="426"/>
        <v/>
      </c>
      <c r="AS1889" s="93" t="str">
        <f t="shared" si="427"/>
        <v/>
      </c>
      <c r="AT1889" s="96" t="str">
        <f t="shared" si="428"/>
        <v/>
      </c>
      <c r="AU1889" s="93" t="str">
        <f t="shared" si="429"/>
        <v/>
      </c>
    </row>
    <row r="1890" spans="1:47" x14ac:dyDescent="0.3">
      <c r="A1890" t="s">
        <v>84</v>
      </c>
      <c r="B1890" s="164" t="s">
        <v>5027</v>
      </c>
      <c r="C1890" t="s">
        <v>5007</v>
      </c>
      <c r="D1890" t="s">
        <v>1152</v>
      </c>
      <c r="E1890" t="s">
        <v>90</v>
      </c>
      <c r="F1890" t="s">
        <v>4063</v>
      </c>
      <c r="H1890" t="s">
        <v>5028</v>
      </c>
      <c r="L1890" t="s">
        <v>91</v>
      </c>
      <c r="O1890" t="s">
        <v>135</v>
      </c>
      <c r="P1890" s="33">
        <v>46234.371527777781</v>
      </c>
      <c r="Q1890" s="33">
        <v>46223</v>
      </c>
      <c r="R1890" s="33">
        <v>46237</v>
      </c>
      <c r="AH1890" s="55" t="str">
        <f t="shared" si="416"/>
        <v/>
      </c>
      <c r="AI1890" s="55" t="str">
        <f t="shared" si="417"/>
        <v>FALSO</v>
      </c>
      <c r="AJ1890" s="55">
        <f t="shared" si="418"/>
        <v>0</v>
      </c>
      <c r="AK1890" s="93" t="str">
        <f t="shared" si="419"/>
        <v/>
      </c>
      <c r="AL1890" s="96" t="str">
        <f t="shared" si="420"/>
        <v/>
      </c>
      <c r="AM1890" s="93" t="str">
        <f t="shared" si="421"/>
        <v/>
      </c>
      <c r="AN1890" s="96" t="str">
        <f t="shared" si="422"/>
        <v/>
      </c>
      <c r="AO1890" s="93" t="str">
        <f t="shared" si="423"/>
        <v/>
      </c>
      <c r="AP1890" s="96" t="str">
        <f t="shared" si="424"/>
        <v/>
      </c>
      <c r="AQ1890" s="93" t="str">
        <f t="shared" si="425"/>
        <v/>
      </c>
      <c r="AR1890" s="96" t="str">
        <f t="shared" si="426"/>
        <v/>
      </c>
      <c r="AS1890" s="93" t="str">
        <f t="shared" si="427"/>
        <v/>
      </c>
      <c r="AT1890" s="96" t="str">
        <f t="shared" si="428"/>
        <v/>
      </c>
      <c r="AU1890" s="93" t="str">
        <f t="shared" si="429"/>
        <v/>
      </c>
    </row>
    <row r="1891" spans="1:47" x14ac:dyDescent="0.3">
      <c r="A1891" t="s">
        <v>84</v>
      </c>
      <c r="B1891" s="164" t="s">
        <v>5029</v>
      </c>
      <c r="C1891" t="s">
        <v>5011</v>
      </c>
      <c r="D1891" t="s">
        <v>1152</v>
      </c>
      <c r="E1891" t="s">
        <v>90</v>
      </c>
      <c r="F1891" t="s">
        <v>4063</v>
      </c>
      <c r="H1891" t="s">
        <v>5030</v>
      </c>
      <c r="L1891" t="s">
        <v>91</v>
      </c>
      <c r="O1891" t="s">
        <v>94</v>
      </c>
      <c r="P1891" s="33">
        <v>46233.872916666667</v>
      </c>
      <c r="Q1891" s="33">
        <v>46223</v>
      </c>
      <c r="R1891" s="33">
        <v>46283</v>
      </c>
      <c r="S1891" s="33">
        <v>46283</v>
      </c>
      <c r="AH1891" s="55" t="str">
        <f t="shared" si="416"/>
        <v/>
      </c>
      <c r="AI1891" s="55" t="str">
        <f t="shared" si="417"/>
        <v>FALSO</v>
      </c>
      <c r="AJ1891" s="55">
        <f t="shared" si="418"/>
        <v>0</v>
      </c>
      <c r="AK1891" s="93" t="str">
        <f t="shared" si="419"/>
        <v/>
      </c>
      <c r="AL1891" s="96" t="str">
        <f t="shared" si="420"/>
        <v/>
      </c>
      <c r="AM1891" s="93" t="str">
        <f t="shared" si="421"/>
        <v/>
      </c>
      <c r="AN1891" s="96" t="str">
        <f t="shared" si="422"/>
        <v/>
      </c>
      <c r="AO1891" s="93" t="str">
        <f t="shared" si="423"/>
        <v/>
      </c>
      <c r="AP1891" s="96" t="str">
        <f t="shared" si="424"/>
        <v/>
      </c>
      <c r="AQ1891" s="93" t="str">
        <f t="shared" si="425"/>
        <v/>
      </c>
      <c r="AR1891" s="96" t="str">
        <f t="shared" si="426"/>
        <v/>
      </c>
      <c r="AS1891" s="93" t="str">
        <f t="shared" si="427"/>
        <v/>
      </c>
      <c r="AT1891" s="96" t="str">
        <f t="shared" si="428"/>
        <v/>
      </c>
      <c r="AU1891" s="93" t="str">
        <f t="shared" si="429"/>
        <v/>
      </c>
    </row>
    <row r="1892" spans="1:47" x14ac:dyDescent="0.3">
      <c r="A1892" t="s">
        <v>84</v>
      </c>
      <c r="B1892" s="164" t="s">
        <v>5031</v>
      </c>
      <c r="C1892" t="s">
        <v>5007</v>
      </c>
      <c r="D1892" t="s">
        <v>1152</v>
      </c>
      <c r="E1892" t="s">
        <v>90</v>
      </c>
      <c r="F1892" t="s">
        <v>4063</v>
      </c>
      <c r="H1892" t="s">
        <v>5032</v>
      </c>
      <c r="L1892" t="s">
        <v>91</v>
      </c>
      <c r="O1892" t="s">
        <v>94</v>
      </c>
      <c r="P1892" s="33">
        <v>46233.830555555556</v>
      </c>
      <c r="Q1892" s="33">
        <v>46223</v>
      </c>
      <c r="R1892" s="33">
        <v>46237</v>
      </c>
      <c r="S1892" s="33">
        <v>46237</v>
      </c>
      <c r="AH1892" s="55" t="str">
        <f t="shared" si="416"/>
        <v/>
      </c>
      <c r="AI1892" s="55" t="str">
        <f t="shared" si="417"/>
        <v>FALSO</v>
      </c>
      <c r="AJ1892" s="55">
        <f t="shared" si="418"/>
        <v>0</v>
      </c>
      <c r="AK1892" s="93" t="str">
        <f t="shared" si="419"/>
        <v/>
      </c>
      <c r="AL1892" s="96" t="str">
        <f t="shared" si="420"/>
        <v/>
      </c>
      <c r="AM1892" s="93" t="str">
        <f t="shared" si="421"/>
        <v/>
      </c>
      <c r="AN1892" s="96" t="str">
        <f t="shared" si="422"/>
        <v/>
      </c>
      <c r="AO1892" s="93" t="str">
        <f t="shared" si="423"/>
        <v/>
      </c>
      <c r="AP1892" s="96" t="str">
        <f t="shared" si="424"/>
        <v/>
      </c>
      <c r="AQ1892" s="93" t="str">
        <f t="shared" si="425"/>
        <v/>
      </c>
      <c r="AR1892" s="96" t="str">
        <f t="shared" si="426"/>
        <v/>
      </c>
      <c r="AS1892" s="93" t="str">
        <f t="shared" si="427"/>
        <v/>
      </c>
      <c r="AT1892" s="96" t="str">
        <f t="shared" si="428"/>
        <v/>
      </c>
      <c r="AU1892" s="93" t="str">
        <f t="shared" si="429"/>
        <v/>
      </c>
    </row>
    <row r="1893" spans="1:47" x14ac:dyDescent="0.3">
      <c r="A1893" t="s">
        <v>84</v>
      </c>
      <c r="B1893" s="164" t="s">
        <v>5033</v>
      </c>
      <c r="C1893" t="s">
        <v>5011</v>
      </c>
      <c r="D1893" t="s">
        <v>1152</v>
      </c>
      <c r="E1893" t="s">
        <v>90</v>
      </c>
      <c r="F1893" t="s">
        <v>4063</v>
      </c>
      <c r="H1893" t="s">
        <v>5034</v>
      </c>
      <c r="L1893" t="s">
        <v>91</v>
      </c>
      <c r="O1893" t="s">
        <v>94</v>
      </c>
      <c r="P1893" s="33">
        <v>46233.786805555559</v>
      </c>
      <c r="Q1893" s="33">
        <v>46223</v>
      </c>
      <c r="R1893" s="33">
        <v>46283</v>
      </c>
      <c r="S1893" s="33">
        <v>46283</v>
      </c>
      <c r="AH1893" s="55" t="str">
        <f t="shared" si="416"/>
        <v/>
      </c>
      <c r="AI1893" s="55" t="str">
        <f t="shared" si="417"/>
        <v>FALSO</v>
      </c>
      <c r="AJ1893" s="55">
        <f t="shared" si="418"/>
        <v>0</v>
      </c>
      <c r="AK1893" s="93" t="str">
        <f t="shared" si="419"/>
        <v/>
      </c>
      <c r="AL1893" s="96" t="str">
        <f t="shared" si="420"/>
        <v/>
      </c>
      <c r="AM1893" s="93" t="str">
        <f t="shared" si="421"/>
        <v/>
      </c>
      <c r="AN1893" s="96" t="str">
        <f t="shared" si="422"/>
        <v/>
      </c>
      <c r="AO1893" s="93" t="str">
        <f t="shared" si="423"/>
        <v/>
      </c>
      <c r="AP1893" s="96" t="str">
        <f t="shared" si="424"/>
        <v/>
      </c>
      <c r="AQ1893" s="93" t="str">
        <f t="shared" si="425"/>
        <v/>
      </c>
      <c r="AR1893" s="96" t="str">
        <f t="shared" si="426"/>
        <v/>
      </c>
      <c r="AS1893" s="93" t="str">
        <f t="shared" si="427"/>
        <v/>
      </c>
      <c r="AT1893" s="96" t="str">
        <f t="shared" si="428"/>
        <v/>
      </c>
      <c r="AU1893" s="93" t="str">
        <f t="shared" si="429"/>
        <v/>
      </c>
    </row>
    <row r="1894" spans="1:47" x14ac:dyDescent="0.3">
      <c r="A1894" t="s">
        <v>84</v>
      </c>
      <c r="B1894" s="164" t="s">
        <v>5035</v>
      </c>
      <c r="C1894" t="s">
        <v>5014</v>
      </c>
      <c r="D1894" t="s">
        <v>1152</v>
      </c>
      <c r="E1894" t="s">
        <v>90</v>
      </c>
      <c r="F1894" t="s">
        <v>4063</v>
      </c>
      <c r="H1894" t="s">
        <v>5036</v>
      </c>
      <c r="L1894" t="s">
        <v>91</v>
      </c>
      <c r="O1894" t="s">
        <v>94</v>
      </c>
      <c r="P1894" s="33">
        <v>46233.591666666667</v>
      </c>
      <c r="Q1894" s="33">
        <v>46223</v>
      </c>
      <c r="R1894" s="33">
        <v>46244</v>
      </c>
      <c r="S1894" s="33">
        <v>46244</v>
      </c>
      <c r="AH1894" s="55" t="str">
        <f t="shared" si="416"/>
        <v/>
      </c>
      <c r="AI1894" s="55" t="str">
        <f t="shared" si="417"/>
        <v>FALSO</v>
      </c>
      <c r="AJ1894" s="55">
        <f t="shared" si="418"/>
        <v>0</v>
      </c>
      <c r="AK1894" s="93" t="str">
        <f t="shared" si="419"/>
        <v/>
      </c>
      <c r="AL1894" s="96" t="str">
        <f t="shared" si="420"/>
        <v/>
      </c>
      <c r="AM1894" s="93" t="str">
        <f t="shared" si="421"/>
        <v/>
      </c>
      <c r="AN1894" s="96" t="str">
        <f t="shared" si="422"/>
        <v/>
      </c>
      <c r="AO1894" s="93" t="str">
        <f t="shared" si="423"/>
        <v/>
      </c>
      <c r="AP1894" s="96" t="str">
        <f t="shared" si="424"/>
        <v/>
      </c>
      <c r="AQ1894" s="93" t="str">
        <f t="shared" si="425"/>
        <v/>
      </c>
      <c r="AR1894" s="96" t="str">
        <f t="shared" si="426"/>
        <v/>
      </c>
      <c r="AS1894" s="93" t="str">
        <f t="shared" si="427"/>
        <v/>
      </c>
      <c r="AT1894" s="96" t="str">
        <f t="shared" si="428"/>
        <v/>
      </c>
      <c r="AU1894" s="93" t="str">
        <f t="shared" si="429"/>
        <v/>
      </c>
    </row>
    <row r="1895" spans="1:47" x14ac:dyDescent="0.3">
      <c r="A1895" t="s">
        <v>84</v>
      </c>
      <c r="B1895" s="164" t="s">
        <v>5037</v>
      </c>
      <c r="C1895" t="s">
        <v>5019</v>
      </c>
      <c r="D1895" t="s">
        <v>1152</v>
      </c>
      <c r="E1895" t="s">
        <v>90</v>
      </c>
      <c r="F1895" t="s">
        <v>4063</v>
      </c>
      <c r="H1895" t="s">
        <v>5038</v>
      </c>
      <c r="L1895" t="s">
        <v>91</v>
      </c>
      <c r="O1895" t="s">
        <v>94</v>
      </c>
      <c r="P1895" s="33">
        <v>46233.518750000003</v>
      </c>
      <c r="Q1895" s="33">
        <v>46293</v>
      </c>
      <c r="R1895" s="33">
        <v>46289</v>
      </c>
      <c r="S1895" s="33">
        <v>46289</v>
      </c>
      <c r="AH1895" s="55" t="str">
        <f t="shared" si="416"/>
        <v/>
      </c>
      <c r="AI1895" s="55" t="str">
        <f t="shared" si="417"/>
        <v>FALSO</v>
      </c>
      <c r="AJ1895" s="55">
        <f t="shared" si="418"/>
        <v>0</v>
      </c>
      <c r="AK1895" s="93" t="str">
        <f t="shared" si="419"/>
        <v/>
      </c>
      <c r="AL1895" s="96" t="str">
        <f t="shared" si="420"/>
        <v/>
      </c>
      <c r="AM1895" s="93" t="str">
        <f t="shared" si="421"/>
        <v/>
      </c>
      <c r="AN1895" s="96" t="str">
        <f t="shared" si="422"/>
        <v/>
      </c>
      <c r="AO1895" s="93" t="str">
        <f t="shared" si="423"/>
        <v/>
      </c>
      <c r="AP1895" s="96" t="str">
        <f t="shared" si="424"/>
        <v/>
      </c>
      <c r="AQ1895" s="93" t="str">
        <f t="shared" si="425"/>
        <v/>
      </c>
      <c r="AR1895" s="96" t="str">
        <f t="shared" si="426"/>
        <v/>
      </c>
      <c r="AS1895" s="93" t="str">
        <f t="shared" si="427"/>
        <v/>
      </c>
      <c r="AT1895" s="96" t="str">
        <f t="shared" si="428"/>
        <v/>
      </c>
      <c r="AU1895" s="93" t="str">
        <f t="shared" si="429"/>
        <v/>
      </c>
    </row>
    <row r="1896" spans="1:47" x14ac:dyDescent="0.3">
      <c r="A1896" t="s">
        <v>84</v>
      </c>
      <c r="B1896" s="164" t="s">
        <v>5039</v>
      </c>
      <c r="C1896" t="s">
        <v>5011</v>
      </c>
      <c r="D1896" t="s">
        <v>1152</v>
      </c>
      <c r="E1896" t="s">
        <v>90</v>
      </c>
      <c r="F1896" t="s">
        <v>4063</v>
      </c>
      <c r="H1896" t="s">
        <v>5040</v>
      </c>
      <c r="L1896" t="s">
        <v>91</v>
      </c>
      <c r="O1896" t="s">
        <v>94</v>
      </c>
      <c r="P1896" s="33">
        <v>46233.50277777778</v>
      </c>
      <c r="Q1896" s="33">
        <v>46223</v>
      </c>
      <c r="R1896" s="33">
        <v>46283</v>
      </c>
      <c r="S1896" s="33">
        <v>46283</v>
      </c>
      <c r="AH1896" s="55" t="str">
        <f t="shared" si="416"/>
        <v/>
      </c>
      <c r="AI1896" s="55" t="str">
        <f t="shared" si="417"/>
        <v>FALSO</v>
      </c>
      <c r="AJ1896" s="55">
        <f t="shared" si="418"/>
        <v>0</v>
      </c>
      <c r="AK1896" s="93" t="str">
        <f t="shared" si="419"/>
        <v/>
      </c>
      <c r="AL1896" s="96" t="str">
        <f t="shared" si="420"/>
        <v/>
      </c>
      <c r="AM1896" s="93" t="str">
        <f t="shared" si="421"/>
        <v/>
      </c>
      <c r="AN1896" s="96" t="str">
        <f t="shared" si="422"/>
        <v/>
      </c>
      <c r="AO1896" s="93" t="str">
        <f t="shared" si="423"/>
        <v/>
      </c>
      <c r="AP1896" s="96" t="str">
        <f t="shared" si="424"/>
        <v/>
      </c>
      <c r="AQ1896" s="93" t="str">
        <f t="shared" si="425"/>
        <v/>
      </c>
      <c r="AR1896" s="96" t="str">
        <f t="shared" si="426"/>
        <v/>
      </c>
      <c r="AS1896" s="93" t="str">
        <f t="shared" si="427"/>
        <v/>
      </c>
      <c r="AT1896" s="96" t="str">
        <f t="shared" si="428"/>
        <v/>
      </c>
      <c r="AU1896" s="93" t="str">
        <f t="shared" si="429"/>
        <v/>
      </c>
    </row>
    <row r="1897" spans="1:47" x14ac:dyDescent="0.3">
      <c r="A1897" t="s">
        <v>84</v>
      </c>
      <c r="B1897" s="164" t="s">
        <v>5041</v>
      </c>
      <c r="C1897" t="s">
        <v>5007</v>
      </c>
      <c r="D1897" t="s">
        <v>1152</v>
      </c>
      <c r="E1897" t="s">
        <v>90</v>
      </c>
      <c r="F1897" t="s">
        <v>4063</v>
      </c>
      <c r="H1897" t="s">
        <v>4823</v>
      </c>
      <c r="L1897" t="s">
        <v>91</v>
      </c>
      <c r="O1897" t="s">
        <v>94</v>
      </c>
      <c r="P1897" s="33">
        <v>46233.494444444441</v>
      </c>
      <c r="Q1897" s="33">
        <v>46223</v>
      </c>
      <c r="R1897" s="33">
        <v>46242</v>
      </c>
      <c r="S1897" s="33">
        <v>46242</v>
      </c>
      <c r="AH1897" s="55" t="str">
        <f t="shared" si="416"/>
        <v/>
      </c>
      <c r="AI1897" s="55" t="str">
        <f t="shared" si="417"/>
        <v>FALSO</v>
      </c>
      <c r="AJ1897" s="55">
        <f t="shared" si="418"/>
        <v>0</v>
      </c>
      <c r="AK1897" s="93" t="str">
        <f t="shared" si="419"/>
        <v/>
      </c>
      <c r="AL1897" s="96" t="str">
        <f t="shared" si="420"/>
        <v/>
      </c>
      <c r="AM1897" s="93" t="str">
        <f t="shared" si="421"/>
        <v/>
      </c>
      <c r="AN1897" s="96" t="str">
        <f t="shared" si="422"/>
        <v/>
      </c>
      <c r="AO1897" s="93" t="str">
        <f t="shared" si="423"/>
        <v/>
      </c>
      <c r="AP1897" s="96" t="str">
        <f t="shared" si="424"/>
        <v/>
      </c>
      <c r="AQ1897" s="93" t="str">
        <f t="shared" si="425"/>
        <v/>
      </c>
      <c r="AR1897" s="96" t="str">
        <f t="shared" si="426"/>
        <v/>
      </c>
      <c r="AS1897" s="93" t="str">
        <f t="shared" si="427"/>
        <v/>
      </c>
      <c r="AT1897" s="96" t="str">
        <f t="shared" si="428"/>
        <v/>
      </c>
      <c r="AU1897" s="93" t="str">
        <f t="shared" si="429"/>
        <v/>
      </c>
    </row>
    <row r="1898" spans="1:47" x14ac:dyDescent="0.3">
      <c r="A1898" t="s">
        <v>84</v>
      </c>
      <c r="B1898" s="164" t="s">
        <v>5042</v>
      </c>
      <c r="C1898" t="s">
        <v>5011</v>
      </c>
      <c r="D1898" t="s">
        <v>1152</v>
      </c>
      <c r="E1898" t="s">
        <v>90</v>
      </c>
      <c r="F1898" t="s">
        <v>4063</v>
      </c>
      <c r="H1898" t="s">
        <v>5043</v>
      </c>
      <c r="L1898" t="s">
        <v>91</v>
      </c>
      <c r="O1898" t="s">
        <v>94</v>
      </c>
      <c r="P1898" s="33">
        <v>46233.479861111111</v>
      </c>
      <c r="Q1898" s="33">
        <v>46223</v>
      </c>
      <c r="R1898" s="33">
        <v>46283</v>
      </c>
      <c r="S1898" s="33">
        <v>46283</v>
      </c>
      <c r="AH1898" s="55" t="str">
        <f t="shared" si="416"/>
        <v/>
      </c>
      <c r="AI1898" s="55" t="str">
        <f t="shared" si="417"/>
        <v>FALSO</v>
      </c>
      <c r="AJ1898" s="55">
        <f t="shared" si="418"/>
        <v>0</v>
      </c>
      <c r="AK1898" s="93" t="str">
        <f t="shared" si="419"/>
        <v/>
      </c>
      <c r="AL1898" s="96" t="str">
        <f t="shared" si="420"/>
        <v/>
      </c>
      <c r="AM1898" s="93" t="str">
        <f t="shared" si="421"/>
        <v/>
      </c>
      <c r="AN1898" s="96" t="str">
        <f t="shared" si="422"/>
        <v/>
      </c>
      <c r="AO1898" s="93" t="str">
        <f t="shared" si="423"/>
        <v/>
      </c>
      <c r="AP1898" s="96" t="str">
        <f t="shared" si="424"/>
        <v/>
      </c>
      <c r="AQ1898" s="93" t="str">
        <f t="shared" si="425"/>
        <v/>
      </c>
      <c r="AR1898" s="96" t="str">
        <f t="shared" si="426"/>
        <v/>
      </c>
      <c r="AS1898" s="93" t="str">
        <f t="shared" si="427"/>
        <v/>
      </c>
      <c r="AT1898" s="96" t="str">
        <f t="shared" si="428"/>
        <v/>
      </c>
      <c r="AU1898" s="93" t="str">
        <f t="shared" si="429"/>
        <v/>
      </c>
    </row>
    <row r="1899" spans="1:47" x14ac:dyDescent="0.3">
      <c r="A1899" t="s">
        <v>84</v>
      </c>
      <c r="B1899" s="164" t="s">
        <v>5044</v>
      </c>
      <c r="C1899" t="s">
        <v>5019</v>
      </c>
      <c r="D1899" t="s">
        <v>1152</v>
      </c>
      <c r="E1899" t="s">
        <v>85</v>
      </c>
      <c r="F1899" t="s">
        <v>4050</v>
      </c>
      <c r="H1899" t="s">
        <v>5045</v>
      </c>
      <c r="L1899" t="s">
        <v>87</v>
      </c>
      <c r="P1899" s="33">
        <v>46233.477777777778</v>
      </c>
      <c r="Q1899" s="33">
        <v>46293</v>
      </c>
      <c r="AH1899" s="55" t="str">
        <f t="shared" si="416"/>
        <v/>
      </c>
      <c r="AI1899" s="55" t="str">
        <f t="shared" si="417"/>
        <v>FALSO</v>
      </c>
      <c r="AJ1899" s="55">
        <f t="shared" si="418"/>
        <v>0</v>
      </c>
      <c r="AK1899" s="93" t="str">
        <f t="shared" si="419"/>
        <v/>
      </c>
      <c r="AL1899" s="96" t="str">
        <f t="shared" si="420"/>
        <v/>
      </c>
      <c r="AM1899" s="93" t="str">
        <f t="shared" si="421"/>
        <v/>
      </c>
      <c r="AN1899" s="96" t="str">
        <f t="shared" si="422"/>
        <v/>
      </c>
      <c r="AO1899" s="93" t="str">
        <f t="shared" si="423"/>
        <v/>
      </c>
      <c r="AP1899" s="96" t="str">
        <f t="shared" si="424"/>
        <v/>
      </c>
      <c r="AQ1899" s="93" t="str">
        <f t="shared" si="425"/>
        <v/>
      </c>
      <c r="AR1899" s="96" t="str">
        <f t="shared" si="426"/>
        <v/>
      </c>
      <c r="AS1899" s="93" t="str">
        <f t="shared" si="427"/>
        <v/>
      </c>
      <c r="AT1899" s="96" t="str">
        <f t="shared" si="428"/>
        <v/>
      </c>
      <c r="AU1899" s="93" t="str">
        <f t="shared" si="429"/>
        <v/>
      </c>
    </row>
    <row r="1900" spans="1:47" x14ac:dyDescent="0.3">
      <c r="A1900" t="s">
        <v>84</v>
      </c>
      <c r="B1900" s="164" t="s">
        <v>5046</v>
      </c>
      <c r="C1900" t="s">
        <v>5007</v>
      </c>
      <c r="D1900" t="s">
        <v>1152</v>
      </c>
      <c r="E1900" t="s">
        <v>90</v>
      </c>
      <c r="F1900" t="s">
        <v>4063</v>
      </c>
      <c r="H1900" t="s">
        <v>5047</v>
      </c>
      <c r="L1900" t="s">
        <v>91</v>
      </c>
      <c r="O1900" t="s">
        <v>94</v>
      </c>
      <c r="P1900" s="33">
        <v>46233.463888888888</v>
      </c>
      <c r="Q1900" s="33">
        <v>46223</v>
      </c>
      <c r="R1900" s="33">
        <v>46242</v>
      </c>
      <c r="S1900" s="33">
        <v>46242</v>
      </c>
      <c r="AH1900" s="55" t="str">
        <f t="shared" si="416"/>
        <v/>
      </c>
      <c r="AI1900" s="55" t="str">
        <f t="shared" si="417"/>
        <v>FALSO</v>
      </c>
      <c r="AJ1900" s="55">
        <f t="shared" si="418"/>
        <v>0</v>
      </c>
      <c r="AK1900" s="93" t="str">
        <f t="shared" si="419"/>
        <v/>
      </c>
      <c r="AL1900" s="96" t="str">
        <f t="shared" si="420"/>
        <v/>
      </c>
      <c r="AM1900" s="93" t="str">
        <f t="shared" si="421"/>
        <v/>
      </c>
      <c r="AN1900" s="96" t="str">
        <f t="shared" si="422"/>
        <v/>
      </c>
      <c r="AO1900" s="93" t="str">
        <f t="shared" si="423"/>
        <v/>
      </c>
      <c r="AP1900" s="96" t="str">
        <f t="shared" si="424"/>
        <v/>
      </c>
      <c r="AQ1900" s="93" t="str">
        <f t="shared" si="425"/>
        <v/>
      </c>
      <c r="AR1900" s="96" t="str">
        <f t="shared" si="426"/>
        <v/>
      </c>
      <c r="AS1900" s="93" t="str">
        <f t="shared" si="427"/>
        <v/>
      </c>
      <c r="AT1900" s="96" t="str">
        <f t="shared" si="428"/>
        <v/>
      </c>
      <c r="AU1900" s="93" t="str">
        <f t="shared" si="429"/>
        <v/>
      </c>
    </row>
    <row r="1901" spans="1:47" x14ac:dyDescent="0.3">
      <c r="A1901" t="s">
        <v>84</v>
      </c>
      <c r="B1901" s="164" t="s">
        <v>5048</v>
      </c>
      <c r="C1901" t="s">
        <v>5007</v>
      </c>
      <c r="D1901" t="s">
        <v>1152</v>
      </c>
      <c r="E1901" t="s">
        <v>90</v>
      </c>
      <c r="F1901" t="s">
        <v>4063</v>
      </c>
      <c r="H1901" t="s">
        <v>5049</v>
      </c>
      <c r="L1901" t="s">
        <v>91</v>
      </c>
      <c r="O1901" t="s">
        <v>94</v>
      </c>
      <c r="P1901" s="33">
        <v>46233.451388888891</v>
      </c>
      <c r="Q1901" s="33">
        <v>46223</v>
      </c>
      <c r="R1901" s="33">
        <v>46242</v>
      </c>
      <c r="S1901" s="33">
        <v>46242</v>
      </c>
      <c r="AH1901" s="55" t="str">
        <f t="shared" si="416"/>
        <v/>
      </c>
      <c r="AI1901" s="55" t="str">
        <f t="shared" si="417"/>
        <v>FALSO</v>
      </c>
      <c r="AJ1901" s="55">
        <f t="shared" si="418"/>
        <v>0</v>
      </c>
      <c r="AK1901" s="93" t="str">
        <f t="shared" si="419"/>
        <v/>
      </c>
      <c r="AL1901" s="96" t="str">
        <f t="shared" si="420"/>
        <v/>
      </c>
      <c r="AM1901" s="93" t="str">
        <f t="shared" si="421"/>
        <v/>
      </c>
      <c r="AN1901" s="96" t="str">
        <f t="shared" si="422"/>
        <v/>
      </c>
      <c r="AO1901" s="93" t="str">
        <f t="shared" si="423"/>
        <v/>
      </c>
      <c r="AP1901" s="96" t="str">
        <f t="shared" si="424"/>
        <v/>
      </c>
      <c r="AQ1901" s="93" t="str">
        <f t="shared" si="425"/>
        <v/>
      </c>
      <c r="AR1901" s="96" t="str">
        <f t="shared" si="426"/>
        <v/>
      </c>
      <c r="AS1901" s="93" t="str">
        <f t="shared" si="427"/>
        <v/>
      </c>
      <c r="AT1901" s="96" t="str">
        <f t="shared" si="428"/>
        <v/>
      </c>
      <c r="AU1901" s="93" t="str">
        <f t="shared" si="429"/>
        <v/>
      </c>
    </row>
    <row r="1902" spans="1:47" x14ac:dyDescent="0.3">
      <c r="A1902" t="s">
        <v>84</v>
      </c>
      <c r="B1902" s="164" t="s">
        <v>5050</v>
      </c>
      <c r="C1902" t="s">
        <v>5011</v>
      </c>
      <c r="D1902" t="s">
        <v>1152</v>
      </c>
      <c r="E1902" t="s">
        <v>90</v>
      </c>
      <c r="F1902" t="s">
        <v>4063</v>
      </c>
      <c r="H1902" t="s">
        <v>5051</v>
      </c>
      <c r="L1902" t="s">
        <v>91</v>
      </c>
      <c r="O1902" t="s">
        <v>94</v>
      </c>
      <c r="P1902" s="33">
        <v>46233.448611111111</v>
      </c>
      <c r="Q1902" s="33">
        <v>46223</v>
      </c>
      <c r="R1902" s="33">
        <v>46283</v>
      </c>
      <c r="S1902" s="33">
        <v>46283</v>
      </c>
      <c r="AH1902" s="55" t="str">
        <f t="shared" si="416"/>
        <v/>
      </c>
      <c r="AI1902" s="55" t="str">
        <f t="shared" si="417"/>
        <v>FALSO</v>
      </c>
      <c r="AJ1902" s="55">
        <f t="shared" si="418"/>
        <v>0</v>
      </c>
      <c r="AK1902" s="93" t="str">
        <f t="shared" si="419"/>
        <v/>
      </c>
      <c r="AL1902" s="96" t="str">
        <f t="shared" si="420"/>
        <v/>
      </c>
      <c r="AM1902" s="93" t="str">
        <f t="shared" si="421"/>
        <v/>
      </c>
      <c r="AN1902" s="96" t="str">
        <f t="shared" si="422"/>
        <v/>
      </c>
      <c r="AO1902" s="93" t="str">
        <f t="shared" si="423"/>
        <v/>
      </c>
      <c r="AP1902" s="96" t="str">
        <f t="shared" si="424"/>
        <v/>
      </c>
      <c r="AQ1902" s="93" t="str">
        <f t="shared" si="425"/>
        <v/>
      </c>
      <c r="AR1902" s="96" t="str">
        <f t="shared" si="426"/>
        <v/>
      </c>
      <c r="AS1902" s="93" t="str">
        <f t="shared" si="427"/>
        <v/>
      </c>
      <c r="AT1902" s="96" t="str">
        <f t="shared" si="428"/>
        <v/>
      </c>
      <c r="AU1902" s="93" t="str">
        <f t="shared" si="429"/>
        <v/>
      </c>
    </row>
    <row r="1903" spans="1:47" x14ac:dyDescent="0.3">
      <c r="A1903" t="s">
        <v>84</v>
      </c>
      <c r="B1903" s="164" t="s">
        <v>5052</v>
      </c>
      <c r="C1903" t="s">
        <v>5007</v>
      </c>
      <c r="D1903" t="s">
        <v>1152</v>
      </c>
      <c r="E1903" t="s">
        <v>90</v>
      </c>
      <c r="F1903" t="s">
        <v>4063</v>
      </c>
      <c r="H1903" t="s">
        <v>5053</v>
      </c>
      <c r="L1903" t="s">
        <v>91</v>
      </c>
      <c r="O1903" t="s">
        <v>94</v>
      </c>
      <c r="P1903" s="33">
        <v>46233.438888888886</v>
      </c>
      <c r="Q1903" s="33">
        <v>46223</v>
      </c>
      <c r="R1903" s="33">
        <v>46242</v>
      </c>
      <c r="S1903" s="33">
        <v>46242</v>
      </c>
      <c r="AH1903" s="55" t="str">
        <f t="shared" si="416"/>
        <v/>
      </c>
      <c r="AI1903" s="55" t="str">
        <f t="shared" si="417"/>
        <v>FALSO</v>
      </c>
      <c r="AJ1903" s="55">
        <f t="shared" si="418"/>
        <v>0</v>
      </c>
      <c r="AK1903" s="93" t="str">
        <f t="shared" si="419"/>
        <v/>
      </c>
      <c r="AL1903" s="96" t="str">
        <f t="shared" si="420"/>
        <v/>
      </c>
      <c r="AM1903" s="93" t="str">
        <f t="shared" si="421"/>
        <v/>
      </c>
      <c r="AN1903" s="96" t="str">
        <f t="shared" si="422"/>
        <v/>
      </c>
      <c r="AO1903" s="93" t="str">
        <f t="shared" si="423"/>
        <v/>
      </c>
      <c r="AP1903" s="96" t="str">
        <f t="shared" si="424"/>
        <v/>
      </c>
      <c r="AQ1903" s="93" t="str">
        <f t="shared" si="425"/>
        <v/>
      </c>
      <c r="AR1903" s="96" t="str">
        <f t="shared" si="426"/>
        <v/>
      </c>
      <c r="AS1903" s="93" t="str">
        <f t="shared" si="427"/>
        <v/>
      </c>
      <c r="AT1903" s="96" t="str">
        <f t="shared" si="428"/>
        <v/>
      </c>
      <c r="AU1903" s="93" t="str">
        <f t="shared" si="429"/>
        <v/>
      </c>
    </row>
    <row r="1904" spans="1:47" x14ac:dyDescent="0.3">
      <c r="A1904" t="s">
        <v>84</v>
      </c>
      <c r="B1904" s="164" t="s">
        <v>5054</v>
      </c>
      <c r="C1904" t="s">
        <v>5007</v>
      </c>
      <c r="D1904" t="s">
        <v>1152</v>
      </c>
      <c r="E1904" t="s">
        <v>90</v>
      </c>
      <c r="F1904" t="s">
        <v>4063</v>
      </c>
      <c r="H1904" t="s">
        <v>5055</v>
      </c>
      <c r="L1904" t="s">
        <v>91</v>
      </c>
      <c r="O1904" t="s">
        <v>94</v>
      </c>
      <c r="P1904" s="33">
        <v>46233.4375</v>
      </c>
      <c r="Q1904" s="33">
        <v>46223</v>
      </c>
      <c r="R1904" s="33">
        <v>46237</v>
      </c>
      <c r="S1904" s="33">
        <v>46237</v>
      </c>
      <c r="AH1904" s="55" t="str">
        <f t="shared" si="416"/>
        <v/>
      </c>
      <c r="AI1904" s="55" t="str">
        <f t="shared" si="417"/>
        <v>FALSO</v>
      </c>
      <c r="AJ1904" s="55">
        <f t="shared" si="418"/>
        <v>0</v>
      </c>
      <c r="AK1904" s="93" t="str">
        <f t="shared" si="419"/>
        <v/>
      </c>
      <c r="AL1904" s="96" t="str">
        <f t="shared" si="420"/>
        <v/>
      </c>
      <c r="AM1904" s="93" t="str">
        <f t="shared" si="421"/>
        <v/>
      </c>
      <c r="AN1904" s="96" t="str">
        <f t="shared" si="422"/>
        <v/>
      </c>
      <c r="AO1904" s="93" t="str">
        <f t="shared" si="423"/>
        <v/>
      </c>
      <c r="AP1904" s="96" t="str">
        <f t="shared" si="424"/>
        <v/>
      </c>
      <c r="AQ1904" s="93" t="str">
        <f t="shared" si="425"/>
        <v/>
      </c>
      <c r="AR1904" s="96" t="str">
        <f t="shared" si="426"/>
        <v/>
      </c>
      <c r="AS1904" s="93" t="str">
        <f t="shared" si="427"/>
        <v/>
      </c>
      <c r="AT1904" s="96" t="str">
        <f t="shared" si="428"/>
        <v/>
      </c>
      <c r="AU1904" s="93" t="str">
        <f t="shared" si="429"/>
        <v/>
      </c>
    </row>
    <row r="1905" spans="1:47" x14ac:dyDescent="0.3">
      <c r="A1905" t="s">
        <v>84</v>
      </c>
      <c r="B1905" s="164" t="s">
        <v>5056</v>
      </c>
      <c r="C1905" t="s">
        <v>5007</v>
      </c>
      <c r="D1905" t="s">
        <v>1152</v>
      </c>
      <c r="E1905" t="s">
        <v>90</v>
      </c>
      <c r="F1905" t="s">
        <v>4063</v>
      </c>
      <c r="H1905" t="s">
        <v>5057</v>
      </c>
      <c r="L1905" t="s">
        <v>91</v>
      </c>
      <c r="O1905" t="s">
        <v>94</v>
      </c>
      <c r="P1905" s="33">
        <v>46233.43472222222</v>
      </c>
      <c r="Q1905" s="33">
        <v>46223</v>
      </c>
      <c r="R1905" s="33">
        <v>46242</v>
      </c>
      <c r="S1905" s="33">
        <v>46242</v>
      </c>
      <c r="AH1905" s="55" t="str">
        <f t="shared" si="416"/>
        <v/>
      </c>
      <c r="AI1905" s="55" t="str">
        <f t="shared" si="417"/>
        <v>FALSO</v>
      </c>
      <c r="AJ1905" s="55">
        <f t="shared" si="418"/>
        <v>0</v>
      </c>
      <c r="AK1905" s="93" t="str">
        <f t="shared" si="419"/>
        <v/>
      </c>
      <c r="AL1905" s="96" t="str">
        <f t="shared" si="420"/>
        <v/>
      </c>
      <c r="AM1905" s="93" t="str">
        <f t="shared" si="421"/>
        <v/>
      </c>
      <c r="AN1905" s="96" t="str">
        <f t="shared" si="422"/>
        <v/>
      </c>
      <c r="AO1905" s="93" t="str">
        <f t="shared" si="423"/>
        <v/>
      </c>
      <c r="AP1905" s="96" t="str">
        <f t="shared" si="424"/>
        <v/>
      </c>
      <c r="AQ1905" s="93" t="str">
        <f t="shared" si="425"/>
        <v/>
      </c>
      <c r="AR1905" s="96" t="str">
        <f t="shared" si="426"/>
        <v/>
      </c>
      <c r="AS1905" s="93" t="str">
        <f t="shared" si="427"/>
        <v/>
      </c>
      <c r="AT1905" s="96" t="str">
        <f t="shared" si="428"/>
        <v/>
      </c>
      <c r="AU1905" s="93" t="str">
        <f t="shared" si="429"/>
        <v/>
      </c>
    </row>
    <row r="1906" spans="1:47" x14ac:dyDescent="0.3">
      <c r="A1906" t="s">
        <v>84</v>
      </c>
      <c r="B1906" s="164" t="s">
        <v>5058</v>
      </c>
      <c r="C1906" t="s">
        <v>5059</v>
      </c>
      <c r="D1906" t="s">
        <v>1152</v>
      </c>
      <c r="E1906" t="s">
        <v>90</v>
      </c>
      <c r="F1906" t="s">
        <v>4063</v>
      </c>
      <c r="H1906" t="s">
        <v>5060</v>
      </c>
      <c r="L1906" t="s">
        <v>91</v>
      </c>
      <c r="O1906" t="s">
        <v>94</v>
      </c>
      <c r="P1906" s="33">
        <v>46233.431944444441</v>
      </c>
      <c r="Q1906" s="33">
        <v>46223</v>
      </c>
      <c r="R1906" s="33">
        <v>46233</v>
      </c>
      <c r="S1906" s="33">
        <v>46233</v>
      </c>
      <c r="AH1906" s="55" t="str">
        <f t="shared" si="416"/>
        <v/>
      </c>
      <c r="AI1906" s="55" t="str">
        <f t="shared" si="417"/>
        <v>FALSO</v>
      </c>
      <c r="AJ1906" s="55">
        <f t="shared" si="418"/>
        <v>0</v>
      </c>
      <c r="AK1906" s="93" t="str">
        <f t="shared" si="419"/>
        <v/>
      </c>
      <c r="AL1906" s="96" t="str">
        <f t="shared" si="420"/>
        <v/>
      </c>
      <c r="AM1906" s="93" t="str">
        <f t="shared" si="421"/>
        <v/>
      </c>
      <c r="AN1906" s="96" t="str">
        <f t="shared" si="422"/>
        <v/>
      </c>
      <c r="AO1906" s="93" t="str">
        <f t="shared" si="423"/>
        <v/>
      </c>
      <c r="AP1906" s="96" t="str">
        <f t="shared" si="424"/>
        <v/>
      </c>
      <c r="AQ1906" s="93" t="str">
        <f t="shared" si="425"/>
        <v/>
      </c>
      <c r="AR1906" s="96" t="str">
        <f t="shared" si="426"/>
        <v/>
      </c>
      <c r="AS1906" s="93" t="str">
        <f t="shared" si="427"/>
        <v/>
      </c>
      <c r="AT1906" s="96" t="str">
        <f t="shared" si="428"/>
        <v/>
      </c>
      <c r="AU1906" s="93" t="str">
        <f t="shared" si="429"/>
        <v/>
      </c>
    </row>
    <row r="1907" spans="1:47" x14ac:dyDescent="0.3">
      <c r="A1907" t="s">
        <v>84</v>
      </c>
      <c r="B1907" s="164" t="s">
        <v>5061</v>
      </c>
      <c r="C1907" t="s">
        <v>5011</v>
      </c>
      <c r="D1907" t="s">
        <v>1152</v>
      </c>
      <c r="E1907" t="s">
        <v>90</v>
      </c>
      <c r="F1907" t="s">
        <v>4063</v>
      </c>
      <c r="H1907" t="s">
        <v>5062</v>
      </c>
      <c r="L1907" t="s">
        <v>91</v>
      </c>
      <c r="O1907" t="s">
        <v>94</v>
      </c>
      <c r="P1907" s="33">
        <v>46233.415277777778</v>
      </c>
      <c r="Q1907" s="33">
        <v>46223</v>
      </c>
      <c r="R1907" s="33">
        <v>46283</v>
      </c>
      <c r="S1907" s="33">
        <v>46283</v>
      </c>
      <c r="AH1907" s="55" t="str">
        <f t="shared" si="416"/>
        <v/>
      </c>
      <c r="AI1907" s="55" t="str">
        <f t="shared" si="417"/>
        <v>FALSO</v>
      </c>
      <c r="AJ1907" s="55">
        <f t="shared" si="418"/>
        <v>0</v>
      </c>
      <c r="AK1907" s="93" t="str">
        <f t="shared" si="419"/>
        <v/>
      </c>
      <c r="AL1907" s="96" t="str">
        <f t="shared" si="420"/>
        <v/>
      </c>
      <c r="AM1907" s="93" t="str">
        <f t="shared" si="421"/>
        <v/>
      </c>
      <c r="AN1907" s="96" t="str">
        <f t="shared" si="422"/>
        <v/>
      </c>
      <c r="AO1907" s="93" t="str">
        <f t="shared" si="423"/>
        <v/>
      </c>
      <c r="AP1907" s="96" t="str">
        <f t="shared" si="424"/>
        <v/>
      </c>
      <c r="AQ1907" s="93" t="str">
        <f t="shared" si="425"/>
        <v/>
      </c>
      <c r="AR1907" s="96" t="str">
        <f t="shared" si="426"/>
        <v/>
      </c>
      <c r="AS1907" s="93" t="str">
        <f t="shared" si="427"/>
        <v/>
      </c>
      <c r="AT1907" s="96" t="str">
        <f t="shared" si="428"/>
        <v/>
      </c>
      <c r="AU1907" s="93" t="str">
        <f t="shared" si="429"/>
        <v/>
      </c>
    </row>
    <row r="1908" spans="1:47" x14ac:dyDescent="0.3">
      <c r="A1908" t="s">
        <v>84</v>
      </c>
      <c r="B1908" s="164" t="s">
        <v>5063</v>
      </c>
      <c r="C1908" t="s">
        <v>5059</v>
      </c>
      <c r="D1908" t="s">
        <v>1152</v>
      </c>
      <c r="E1908" t="s">
        <v>90</v>
      </c>
      <c r="F1908" t="s">
        <v>4063</v>
      </c>
      <c r="H1908" t="s">
        <v>2931</v>
      </c>
      <c r="L1908" t="s">
        <v>91</v>
      </c>
      <c r="O1908" t="s">
        <v>135</v>
      </c>
      <c r="P1908" s="33">
        <v>46233.39166666667</v>
      </c>
      <c r="Q1908" s="33">
        <v>46223</v>
      </c>
      <c r="R1908" s="33">
        <v>46233</v>
      </c>
      <c r="AH1908" s="55" t="str">
        <f t="shared" si="416"/>
        <v/>
      </c>
      <c r="AI1908" s="55" t="str">
        <f t="shared" si="417"/>
        <v>FALSO</v>
      </c>
      <c r="AJ1908" s="55">
        <f t="shared" si="418"/>
        <v>0</v>
      </c>
      <c r="AK1908" s="93" t="str">
        <f t="shared" si="419"/>
        <v/>
      </c>
      <c r="AL1908" s="96" t="str">
        <f t="shared" si="420"/>
        <v/>
      </c>
      <c r="AM1908" s="93" t="str">
        <f t="shared" si="421"/>
        <v/>
      </c>
      <c r="AN1908" s="96" t="str">
        <f t="shared" si="422"/>
        <v/>
      </c>
      <c r="AO1908" s="93" t="str">
        <f t="shared" si="423"/>
        <v/>
      </c>
      <c r="AP1908" s="96" t="str">
        <f t="shared" si="424"/>
        <v/>
      </c>
      <c r="AQ1908" s="93" t="str">
        <f t="shared" si="425"/>
        <v/>
      </c>
      <c r="AR1908" s="96" t="str">
        <f t="shared" si="426"/>
        <v/>
      </c>
      <c r="AS1908" s="93" t="str">
        <f t="shared" si="427"/>
        <v/>
      </c>
      <c r="AT1908" s="96" t="str">
        <f t="shared" si="428"/>
        <v/>
      </c>
      <c r="AU1908" s="93" t="str">
        <f t="shared" si="429"/>
        <v/>
      </c>
    </row>
    <row r="1909" spans="1:47" x14ac:dyDescent="0.3">
      <c r="A1909" t="s">
        <v>84</v>
      </c>
      <c r="B1909" s="164" t="s">
        <v>5064</v>
      </c>
      <c r="C1909" t="s">
        <v>5007</v>
      </c>
      <c r="D1909" t="s">
        <v>1152</v>
      </c>
      <c r="E1909" t="s">
        <v>90</v>
      </c>
      <c r="F1909" t="s">
        <v>4063</v>
      </c>
      <c r="H1909" t="s">
        <v>5065</v>
      </c>
      <c r="L1909" t="s">
        <v>91</v>
      </c>
      <c r="O1909" t="s">
        <v>94</v>
      </c>
      <c r="P1909" s="33">
        <v>46233.306250000001</v>
      </c>
      <c r="Q1909" s="33">
        <v>46223</v>
      </c>
      <c r="R1909" s="33">
        <v>46237</v>
      </c>
      <c r="S1909" s="33">
        <v>46237</v>
      </c>
      <c r="AH1909" s="55" t="str">
        <f t="shared" si="416"/>
        <v/>
      </c>
      <c r="AI1909" s="55" t="str">
        <f t="shared" si="417"/>
        <v>FALSO</v>
      </c>
      <c r="AJ1909" s="55">
        <f t="shared" si="418"/>
        <v>0</v>
      </c>
      <c r="AK1909" s="93" t="str">
        <f t="shared" si="419"/>
        <v/>
      </c>
      <c r="AL1909" s="96" t="str">
        <f t="shared" si="420"/>
        <v/>
      </c>
      <c r="AM1909" s="93" t="str">
        <f t="shared" si="421"/>
        <v/>
      </c>
      <c r="AN1909" s="96" t="str">
        <f t="shared" si="422"/>
        <v/>
      </c>
      <c r="AO1909" s="93" t="str">
        <f t="shared" si="423"/>
        <v/>
      </c>
      <c r="AP1909" s="96" t="str">
        <f t="shared" si="424"/>
        <v/>
      </c>
      <c r="AQ1909" s="93" t="str">
        <f t="shared" si="425"/>
        <v/>
      </c>
      <c r="AR1909" s="96" t="str">
        <f t="shared" si="426"/>
        <v/>
      </c>
      <c r="AS1909" s="93" t="str">
        <f t="shared" si="427"/>
        <v/>
      </c>
      <c r="AT1909" s="96" t="str">
        <f t="shared" si="428"/>
        <v/>
      </c>
      <c r="AU1909" s="93" t="str">
        <f t="shared" si="429"/>
        <v/>
      </c>
    </row>
    <row r="1910" spans="1:47" x14ac:dyDescent="0.3">
      <c r="A1910" t="s">
        <v>84</v>
      </c>
      <c r="B1910" s="164" t="s">
        <v>5066</v>
      </c>
      <c r="C1910" t="s">
        <v>5011</v>
      </c>
      <c r="D1910" t="s">
        <v>1152</v>
      </c>
      <c r="E1910" t="s">
        <v>90</v>
      </c>
      <c r="F1910" t="s">
        <v>4063</v>
      </c>
      <c r="H1910" t="s">
        <v>5067</v>
      </c>
      <c r="L1910" t="s">
        <v>91</v>
      </c>
      <c r="O1910" t="s">
        <v>94</v>
      </c>
      <c r="P1910" s="33">
        <v>46232.763194444444</v>
      </c>
      <c r="Q1910" s="33">
        <v>46223</v>
      </c>
      <c r="R1910" s="33">
        <v>46283</v>
      </c>
      <c r="S1910" s="33">
        <v>46283</v>
      </c>
      <c r="AH1910" s="55" t="str">
        <f t="shared" si="416"/>
        <v/>
      </c>
      <c r="AI1910" s="55" t="str">
        <f t="shared" si="417"/>
        <v>FALSO</v>
      </c>
      <c r="AJ1910" s="55">
        <f t="shared" si="418"/>
        <v>0</v>
      </c>
      <c r="AK1910" s="93" t="str">
        <f t="shared" si="419"/>
        <v/>
      </c>
      <c r="AL1910" s="96" t="str">
        <f t="shared" si="420"/>
        <v/>
      </c>
      <c r="AM1910" s="93" t="str">
        <f t="shared" si="421"/>
        <v/>
      </c>
      <c r="AN1910" s="96" t="str">
        <f t="shared" si="422"/>
        <v/>
      </c>
      <c r="AO1910" s="93" t="str">
        <f t="shared" si="423"/>
        <v/>
      </c>
      <c r="AP1910" s="96" t="str">
        <f t="shared" si="424"/>
        <v/>
      </c>
      <c r="AQ1910" s="93" t="str">
        <f t="shared" si="425"/>
        <v/>
      </c>
      <c r="AR1910" s="96" t="str">
        <f t="shared" si="426"/>
        <v/>
      </c>
      <c r="AS1910" s="93" t="str">
        <f t="shared" si="427"/>
        <v/>
      </c>
      <c r="AT1910" s="96" t="str">
        <f t="shared" si="428"/>
        <v/>
      </c>
      <c r="AU1910" s="93" t="str">
        <f t="shared" si="429"/>
        <v/>
      </c>
    </row>
    <row r="1911" spans="1:47" x14ac:dyDescent="0.3">
      <c r="A1911" t="s">
        <v>84</v>
      </c>
      <c r="B1911" s="164" t="s">
        <v>5068</v>
      </c>
      <c r="C1911" t="s">
        <v>5011</v>
      </c>
      <c r="D1911" t="s">
        <v>1152</v>
      </c>
      <c r="E1911" t="s">
        <v>90</v>
      </c>
      <c r="F1911" t="s">
        <v>4063</v>
      </c>
      <c r="H1911" t="s">
        <v>5069</v>
      </c>
      <c r="L1911" t="s">
        <v>91</v>
      </c>
      <c r="O1911" t="s">
        <v>94</v>
      </c>
      <c r="P1911" s="33">
        <v>46232.759722222225</v>
      </c>
      <c r="Q1911" s="33">
        <v>46223</v>
      </c>
      <c r="R1911" s="33">
        <v>46283</v>
      </c>
      <c r="S1911" s="33">
        <v>46283</v>
      </c>
      <c r="AH1911" s="55" t="str">
        <f t="shared" si="416"/>
        <v/>
      </c>
      <c r="AI1911" s="55" t="str">
        <f t="shared" si="417"/>
        <v>FALSO</v>
      </c>
      <c r="AJ1911" s="55">
        <f t="shared" si="418"/>
        <v>0</v>
      </c>
      <c r="AK1911" s="93" t="str">
        <f t="shared" si="419"/>
        <v/>
      </c>
      <c r="AL1911" s="96" t="str">
        <f t="shared" si="420"/>
        <v/>
      </c>
      <c r="AM1911" s="93" t="str">
        <f t="shared" si="421"/>
        <v/>
      </c>
      <c r="AN1911" s="96" t="str">
        <f t="shared" si="422"/>
        <v/>
      </c>
      <c r="AO1911" s="93" t="str">
        <f t="shared" si="423"/>
        <v/>
      </c>
      <c r="AP1911" s="96" t="str">
        <f t="shared" si="424"/>
        <v/>
      </c>
      <c r="AQ1911" s="93" t="str">
        <f t="shared" si="425"/>
        <v/>
      </c>
      <c r="AR1911" s="96" t="str">
        <f t="shared" si="426"/>
        <v/>
      </c>
      <c r="AS1911" s="93" t="str">
        <f t="shared" si="427"/>
        <v/>
      </c>
      <c r="AT1911" s="96" t="str">
        <f t="shared" si="428"/>
        <v/>
      </c>
      <c r="AU1911" s="93" t="str">
        <f t="shared" si="429"/>
        <v/>
      </c>
    </row>
    <row r="1912" spans="1:47" x14ac:dyDescent="0.3">
      <c r="A1912" t="s">
        <v>84</v>
      </c>
      <c r="B1912" s="164" t="s">
        <v>5070</v>
      </c>
      <c r="C1912" t="s">
        <v>5011</v>
      </c>
      <c r="D1912" t="s">
        <v>1152</v>
      </c>
      <c r="E1912" t="s">
        <v>90</v>
      </c>
      <c r="F1912" t="s">
        <v>4063</v>
      </c>
      <c r="H1912" t="s">
        <v>5071</v>
      </c>
      <c r="L1912" t="s">
        <v>91</v>
      </c>
      <c r="O1912" t="s">
        <v>94</v>
      </c>
      <c r="P1912" s="33">
        <v>46232.757638888892</v>
      </c>
      <c r="Q1912" s="33">
        <v>46223</v>
      </c>
      <c r="R1912" s="33">
        <v>46283</v>
      </c>
      <c r="S1912" s="33">
        <v>46283</v>
      </c>
      <c r="AH1912" s="55" t="str">
        <f t="shared" si="416"/>
        <v/>
      </c>
      <c r="AI1912" s="55" t="str">
        <f t="shared" si="417"/>
        <v>FALSO</v>
      </c>
      <c r="AJ1912" s="55">
        <f t="shared" si="418"/>
        <v>0</v>
      </c>
      <c r="AK1912" s="93" t="str">
        <f t="shared" si="419"/>
        <v/>
      </c>
      <c r="AL1912" s="96" t="str">
        <f t="shared" si="420"/>
        <v/>
      </c>
      <c r="AM1912" s="93" t="str">
        <f t="shared" si="421"/>
        <v/>
      </c>
      <c r="AN1912" s="96" t="str">
        <f t="shared" si="422"/>
        <v/>
      </c>
      <c r="AO1912" s="93" t="str">
        <f t="shared" si="423"/>
        <v/>
      </c>
      <c r="AP1912" s="96" t="str">
        <f t="shared" si="424"/>
        <v/>
      </c>
      <c r="AQ1912" s="93" t="str">
        <f t="shared" si="425"/>
        <v/>
      </c>
      <c r="AR1912" s="96" t="str">
        <f t="shared" si="426"/>
        <v/>
      </c>
      <c r="AS1912" s="93" t="str">
        <f t="shared" si="427"/>
        <v/>
      </c>
      <c r="AT1912" s="96" t="str">
        <f t="shared" si="428"/>
        <v/>
      </c>
      <c r="AU1912" s="93" t="str">
        <f t="shared" si="429"/>
        <v/>
      </c>
    </row>
    <row r="1913" spans="1:47" x14ac:dyDescent="0.3">
      <c r="A1913" t="s">
        <v>84</v>
      </c>
      <c r="B1913" s="164" t="s">
        <v>5072</v>
      </c>
      <c r="C1913" t="s">
        <v>5011</v>
      </c>
      <c r="D1913" t="s">
        <v>1152</v>
      </c>
      <c r="E1913" t="s">
        <v>90</v>
      </c>
      <c r="F1913" t="s">
        <v>4063</v>
      </c>
      <c r="H1913" t="s">
        <v>5073</v>
      </c>
      <c r="L1913" t="s">
        <v>91</v>
      </c>
      <c r="O1913" t="s">
        <v>94</v>
      </c>
      <c r="P1913" s="33">
        <v>46232.727777777778</v>
      </c>
      <c r="Q1913" s="33">
        <v>46223</v>
      </c>
      <c r="R1913" s="33">
        <v>46283</v>
      </c>
      <c r="S1913" s="33">
        <v>46283</v>
      </c>
      <c r="AH1913" s="55" t="str">
        <f t="shared" si="416"/>
        <v/>
      </c>
      <c r="AI1913" s="55" t="str">
        <f t="shared" si="417"/>
        <v>FALSO</v>
      </c>
      <c r="AJ1913" s="55">
        <f t="shared" si="418"/>
        <v>0</v>
      </c>
      <c r="AK1913" s="93" t="str">
        <f t="shared" si="419"/>
        <v/>
      </c>
      <c r="AL1913" s="96" t="str">
        <f t="shared" si="420"/>
        <v/>
      </c>
      <c r="AM1913" s="93" t="str">
        <f t="shared" si="421"/>
        <v/>
      </c>
      <c r="AN1913" s="96" t="str">
        <f t="shared" si="422"/>
        <v/>
      </c>
      <c r="AO1913" s="93" t="str">
        <f t="shared" si="423"/>
        <v/>
      </c>
      <c r="AP1913" s="96" t="str">
        <f t="shared" si="424"/>
        <v/>
      </c>
      <c r="AQ1913" s="93" t="str">
        <f t="shared" si="425"/>
        <v/>
      </c>
      <c r="AR1913" s="96" t="str">
        <f t="shared" si="426"/>
        <v/>
      </c>
      <c r="AS1913" s="93" t="str">
        <f t="shared" si="427"/>
        <v/>
      </c>
      <c r="AT1913" s="96" t="str">
        <f t="shared" si="428"/>
        <v/>
      </c>
      <c r="AU1913" s="93" t="str">
        <f t="shared" si="429"/>
        <v/>
      </c>
    </row>
    <row r="1914" spans="1:47" x14ac:dyDescent="0.3">
      <c r="A1914" t="s">
        <v>84</v>
      </c>
      <c r="B1914" s="164" t="s">
        <v>5074</v>
      </c>
      <c r="C1914" t="s">
        <v>5019</v>
      </c>
      <c r="D1914" t="s">
        <v>1152</v>
      </c>
      <c r="E1914" t="s">
        <v>90</v>
      </c>
      <c r="F1914" t="s">
        <v>4063</v>
      </c>
      <c r="H1914" t="s">
        <v>5075</v>
      </c>
      <c r="L1914" t="s">
        <v>91</v>
      </c>
      <c r="O1914" t="s">
        <v>135</v>
      </c>
      <c r="P1914" s="33">
        <v>46232.726388888892</v>
      </c>
      <c r="Q1914" s="33">
        <v>46293</v>
      </c>
      <c r="R1914" s="33">
        <v>46293</v>
      </c>
      <c r="AH1914" s="55" t="str">
        <f t="shared" si="416"/>
        <v/>
      </c>
      <c r="AI1914" s="55" t="str">
        <f t="shared" si="417"/>
        <v>FALSO</v>
      </c>
      <c r="AJ1914" s="55">
        <f t="shared" si="418"/>
        <v>0</v>
      </c>
      <c r="AK1914" s="93" t="str">
        <f t="shared" si="419"/>
        <v/>
      </c>
      <c r="AL1914" s="96" t="str">
        <f t="shared" si="420"/>
        <v/>
      </c>
      <c r="AM1914" s="93" t="str">
        <f t="shared" si="421"/>
        <v/>
      </c>
      <c r="AN1914" s="96" t="str">
        <f t="shared" si="422"/>
        <v/>
      </c>
      <c r="AO1914" s="93" t="str">
        <f t="shared" si="423"/>
        <v/>
      </c>
      <c r="AP1914" s="96" t="str">
        <f t="shared" si="424"/>
        <v/>
      </c>
      <c r="AQ1914" s="93" t="str">
        <f t="shared" si="425"/>
        <v/>
      </c>
      <c r="AR1914" s="96" t="str">
        <f t="shared" si="426"/>
        <v/>
      </c>
      <c r="AS1914" s="93" t="str">
        <f t="shared" si="427"/>
        <v/>
      </c>
      <c r="AT1914" s="96" t="str">
        <f t="shared" si="428"/>
        <v/>
      </c>
      <c r="AU1914" s="93" t="str">
        <f t="shared" si="429"/>
        <v/>
      </c>
    </row>
    <row r="1915" spans="1:47" x14ac:dyDescent="0.3">
      <c r="A1915" t="s">
        <v>84</v>
      </c>
      <c r="B1915" s="164" t="s">
        <v>5076</v>
      </c>
      <c r="C1915" t="s">
        <v>5011</v>
      </c>
      <c r="D1915" t="s">
        <v>1152</v>
      </c>
      <c r="E1915" t="s">
        <v>90</v>
      </c>
      <c r="F1915" t="s">
        <v>4063</v>
      </c>
      <c r="H1915" t="s">
        <v>5077</v>
      </c>
      <c r="L1915" t="s">
        <v>91</v>
      </c>
      <c r="O1915" t="s">
        <v>94</v>
      </c>
      <c r="P1915" s="33">
        <v>46232.636805555558</v>
      </c>
      <c r="Q1915" s="33">
        <v>46223</v>
      </c>
      <c r="R1915" s="33">
        <v>46283</v>
      </c>
      <c r="S1915" s="33">
        <v>46283</v>
      </c>
      <c r="AH1915" s="55" t="str">
        <f t="shared" si="416"/>
        <v/>
      </c>
      <c r="AI1915" s="55" t="str">
        <f t="shared" si="417"/>
        <v>FALSO</v>
      </c>
      <c r="AJ1915" s="55">
        <f t="shared" si="418"/>
        <v>0</v>
      </c>
      <c r="AK1915" s="93" t="str">
        <f t="shared" si="419"/>
        <v/>
      </c>
      <c r="AL1915" s="96" t="str">
        <f t="shared" si="420"/>
        <v/>
      </c>
      <c r="AM1915" s="93" t="str">
        <f t="shared" si="421"/>
        <v/>
      </c>
      <c r="AN1915" s="96" t="str">
        <f t="shared" si="422"/>
        <v/>
      </c>
      <c r="AO1915" s="93" t="str">
        <f t="shared" si="423"/>
        <v/>
      </c>
      <c r="AP1915" s="96" t="str">
        <f t="shared" si="424"/>
        <v/>
      </c>
      <c r="AQ1915" s="93" t="str">
        <f t="shared" si="425"/>
        <v/>
      </c>
      <c r="AR1915" s="96" t="str">
        <f t="shared" si="426"/>
        <v/>
      </c>
      <c r="AS1915" s="93" t="str">
        <f t="shared" si="427"/>
        <v/>
      </c>
      <c r="AT1915" s="96" t="str">
        <f t="shared" si="428"/>
        <v/>
      </c>
      <c r="AU1915" s="93" t="str">
        <f t="shared" si="429"/>
        <v/>
      </c>
    </row>
    <row r="1916" spans="1:47" x14ac:dyDescent="0.3">
      <c r="A1916" t="s">
        <v>84</v>
      </c>
      <c r="B1916" s="164" t="s">
        <v>5078</v>
      </c>
      <c r="C1916" t="s">
        <v>5011</v>
      </c>
      <c r="D1916" t="s">
        <v>1152</v>
      </c>
      <c r="E1916" t="s">
        <v>90</v>
      </c>
      <c r="F1916" t="s">
        <v>4063</v>
      </c>
      <c r="H1916" t="s">
        <v>2082</v>
      </c>
      <c r="L1916" t="s">
        <v>91</v>
      </c>
      <c r="O1916" t="s">
        <v>135</v>
      </c>
      <c r="P1916" s="33">
        <v>46232.635416666664</v>
      </c>
      <c r="Q1916" s="33">
        <v>46223</v>
      </c>
      <c r="R1916" s="33">
        <v>46290</v>
      </c>
      <c r="AH1916" s="55" t="str">
        <f t="shared" si="416"/>
        <v/>
      </c>
      <c r="AI1916" s="55" t="str">
        <f t="shared" si="417"/>
        <v>FALSO</v>
      </c>
      <c r="AJ1916" s="55">
        <f t="shared" si="418"/>
        <v>0</v>
      </c>
      <c r="AK1916" s="93" t="str">
        <f t="shared" si="419"/>
        <v/>
      </c>
      <c r="AL1916" s="96" t="str">
        <f t="shared" si="420"/>
        <v/>
      </c>
      <c r="AM1916" s="93" t="str">
        <f t="shared" si="421"/>
        <v/>
      </c>
      <c r="AN1916" s="96" t="str">
        <f t="shared" si="422"/>
        <v/>
      </c>
      <c r="AO1916" s="93" t="str">
        <f t="shared" si="423"/>
        <v/>
      </c>
      <c r="AP1916" s="96" t="str">
        <f t="shared" si="424"/>
        <v/>
      </c>
      <c r="AQ1916" s="93" t="str">
        <f t="shared" si="425"/>
        <v/>
      </c>
      <c r="AR1916" s="96" t="str">
        <f t="shared" si="426"/>
        <v/>
      </c>
      <c r="AS1916" s="93" t="str">
        <f t="shared" si="427"/>
        <v/>
      </c>
      <c r="AT1916" s="96" t="str">
        <f t="shared" si="428"/>
        <v/>
      </c>
      <c r="AU1916" s="93" t="str">
        <f t="shared" si="429"/>
        <v/>
      </c>
    </row>
    <row r="1917" spans="1:47" x14ac:dyDescent="0.3">
      <c r="A1917" t="s">
        <v>84</v>
      </c>
      <c r="B1917" s="164" t="s">
        <v>5079</v>
      </c>
      <c r="C1917" t="s">
        <v>5059</v>
      </c>
      <c r="D1917" t="s">
        <v>1152</v>
      </c>
      <c r="E1917" t="s">
        <v>90</v>
      </c>
      <c r="F1917" t="s">
        <v>4063</v>
      </c>
      <c r="H1917" t="s">
        <v>5080</v>
      </c>
      <c r="L1917" t="s">
        <v>91</v>
      </c>
      <c r="O1917" t="s">
        <v>135</v>
      </c>
      <c r="P1917" s="33">
        <v>46232.584027777775</v>
      </c>
      <c r="Q1917" s="33">
        <v>46223</v>
      </c>
      <c r="R1917" s="33">
        <v>46232</v>
      </c>
      <c r="AH1917" s="55" t="str">
        <f t="shared" si="416"/>
        <v/>
      </c>
      <c r="AI1917" s="55" t="str">
        <f t="shared" si="417"/>
        <v>FALSO</v>
      </c>
      <c r="AJ1917" s="55">
        <f t="shared" si="418"/>
        <v>0</v>
      </c>
      <c r="AK1917" s="93" t="str">
        <f t="shared" si="419"/>
        <v/>
      </c>
      <c r="AL1917" s="96" t="str">
        <f t="shared" si="420"/>
        <v/>
      </c>
      <c r="AM1917" s="93" t="str">
        <f t="shared" si="421"/>
        <v/>
      </c>
      <c r="AN1917" s="96" t="str">
        <f t="shared" si="422"/>
        <v/>
      </c>
      <c r="AO1917" s="93" t="str">
        <f t="shared" si="423"/>
        <v/>
      </c>
      <c r="AP1917" s="96" t="str">
        <f t="shared" si="424"/>
        <v/>
      </c>
      <c r="AQ1917" s="93" t="str">
        <f t="shared" si="425"/>
        <v/>
      </c>
      <c r="AR1917" s="96" t="str">
        <f t="shared" si="426"/>
        <v/>
      </c>
      <c r="AS1917" s="93" t="str">
        <f t="shared" si="427"/>
        <v/>
      </c>
      <c r="AT1917" s="96" t="str">
        <f t="shared" si="428"/>
        <v/>
      </c>
      <c r="AU1917" s="93" t="str">
        <f t="shared" si="429"/>
        <v/>
      </c>
    </row>
    <row r="1918" spans="1:47" x14ac:dyDescent="0.3">
      <c r="A1918" t="s">
        <v>84</v>
      </c>
      <c r="B1918" s="164" t="s">
        <v>5081</v>
      </c>
      <c r="C1918" t="s">
        <v>5082</v>
      </c>
      <c r="D1918" t="s">
        <v>1152</v>
      </c>
      <c r="E1918" t="s">
        <v>90</v>
      </c>
      <c r="F1918" t="s">
        <v>4063</v>
      </c>
      <c r="H1918" t="s">
        <v>3770</v>
      </c>
      <c r="L1918" t="s">
        <v>91</v>
      </c>
      <c r="O1918" t="s">
        <v>94</v>
      </c>
      <c r="P1918" s="33">
        <v>46232.552777777775</v>
      </c>
      <c r="Q1918" s="33">
        <v>46223</v>
      </c>
      <c r="R1918" s="33">
        <v>46275</v>
      </c>
      <c r="S1918" s="33">
        <v>46275</v>
      </c>
      <c r="AH1918" s="55" t="str">
        <f t="shared" si="416"/>
        <v/>
      </c>
      <c r="AI1918" s="55" t="str">
        <f t="shared" si="417"/>
        <v>FALSO</v>
      </c>
      <c r="AJ1918" s="55">
        <f t="shared" si="418"/>
        <v>0</v>
      </c>
      <c r="AK1918" s="93" t="str">
        <f t="shared" si="419"/>
        <v/>
      </c>
      <c r="AL1918" s="96" t="str">
        <f t="shared" si="420"/>
        <v/>
      </c>
      <c r="AM1918" s="93" t="str">
        <f t="shared" si="421"/>
        <v/>
      </c>
      <c r="AN1918" s="96" t="str">
        <f t="shared" si="422"/>
        <v/>
      </c>
      <c r="AO1918" s="93" t="str">
        <f t="shared" si="423"/>
        <v/>
      </c>
      <c r="AP1918" s="96" t="str">
        <f t="shared" si="424"/>
        <v/>
      </c>
      <c r="AQ1918" s="93" t="str">
        <f t="shared" si="425"/>
        <v/>
      </c>
      <c r="AR1918" s="96" t="str">
        <f t="shared" si="426"/>
        <v/>
      </c>
      <c r="AS1918" s="93" t="str">
        <f t="shared" si="427"/>
        <v/>
      </c>
      <c r="AT1918" s="96" t="str">
        <f t="shared" si="428"/>
        <v/>
      </c>
      <c r="AU1918" s="93" t="str">
        <f t="shared" si="429"/>
        <v/>
      </c>
    </row>
    <row r="1919" spans="1:47" x14ac:dyDescent="0.3">
      <c r="A1919" t="s">
        <v>84</v>
      </c>
      <c r="B1919" s="164" t="s">
        <v>5083</v>
      </c>
      <c r="C1919" t="s">
        <v>5019</v>
      </c>
      <c r="D1919" t="s">
        <v>1152</v>
      </c>
      <c r="E1919" t="s">
        <v>90</v>
      </c>
      <c r="F1919" t="s">
        <v>4063</v>
      </c>
      <c r="H1919" t="s">
        <v>5084</v>
      </c>
      <c r="L1919" t="s">
        <v>91</v>
      </c>
      <c r="O1919" t="s">
        <v>135</v>
      </c>
      <c r="P1919" s="33">
        <v>46232.531944444447</v>
      </c>
      <c r="Q1919" s="33">
        <v>46293</v>
      </c>
      <c r="R1919" s="33">
        <v>46293</v>
      </c>
      <c r="AH1919" s="55" t="str">
        <f t="shared" si="416"/>
        <v/>
      </c>
      <c r="AI1919" s="55" t="str">
        <f t="shared" si="417"/>
        <v>FALSO</v>
      </c>
      <c r="AJ1919" s="55">
        <f t="shared" si="418"/>
        <v>0</v>
      </c>
      <c r="AK1919" s="93" t="str">
        <f t="shared" si="419"/>
        <v/>
      </c>
      <c r="AL1919" s="96" t="str">
        <f t="shared" si="420"/>
        <v/>
      </c>
      <c r="AM1919" s="93" t="str">
        <f t="shared" si="421"/>
        <v/>
      </c>
      <c r="AN1919" s="96" t="str">
        <f t="shared" si="422"/>
        <v/>
      </c>
      <c r="AO1919" s="93" t="str">
        <f t="shared" si="423"/>
        <v/>
      </c>
      <c r="AP1919" s="96" t="str">
        <f t="shared" si="424"/>
        <v/>
      </c>
      <c r="AQ1919" s="93" t="str">
        <f t="shared" si="425"/>
        <v/>
      </c>
      <c r="AR1919" s="96" t="str">
        <f t="shared" si="426"/>
        <v/>
      </c>
      <c r="AS1919" s="93" t="str">
        <f t="shared" si="427"/>
        <v/>
      </c>
      <c r="AT1919" s="96" t="str">
        <f t="shared" si="428"/>
        <v/>
      </c>
      <c r="AU1919" s="93" t="str">
        <f t="shared" si="429"/>
        <v/>
      </c>
    </row>
    <row r="1920" spans="1:47" x14ac:dyDescent="0.3">
      <c r="A1920" t="s">
        <v>84</v>
      </c>
      <c r="B1920" s="164" t="s">
        <v>5085</v>
      </c>
      <c r="C1920" t="s">
        <v>5011</v>
      </c>
      <c r="D1920" t="s">
        <v>1152</v>
      </c>
      <c r="E1920" t="s">
        <v>90</v>
      </c>
      <c r="F1920" t="s">
        <v>4063</v>
      </c>
      <c r="H1920" t="s">
        <v>5086</v>
      </c>
      <c r="L1920" t="s">
        <v>91</v>
      </c>
      <c r="O1920" t="s">
        <v>94</v>
      </c>
      <c r="P1920" s="33">
        <v>46232.5</v>
      </c>
      <c r="Q1920" s="33">
        <v>46223</v>
      </c>
      <c r="R1920" s="33">
        <v>46283</v>
      </c>
      <c r="S1920" s="33">
        <v>46283</v>
      </c>
      <c r="AH1920" s="55" t="str">
        <f t="shared" si="416"/>
        <v/>
      </c>
      <c r="AI1920" s="55" t="str">
        <f t="shared" si="417"/>
        <v>FALSO</v>
      </c>
      <c r="AJ1920" s="55">
        <f t="shared" si="418"/>
        <v>0</v>
      </c>
      <c r="AK1920" s="93" t="str">
        <f t="shared" si="419"/>
        <v/>
      </c>
      <c r="AL1920" s="96" t="str">
        <f t="shared" si="420"/>
        <v/>
      </c>
      <c r="AM1920" s="93" t="str">
        <f t="shared" si="421"/>
        <v/>
      </c>
      <c r="AN1920" s="96" t="str">
        <f t="shared" si="422"/>
        <v/>
      </c>
      <c r="AO1920" s="93" t="str">
        <f t="shared" si="423"/>
        <v/>
      </c>
      <c r="AP1920" s="96" t="str">
        <f t="shared" si="424"/>
        <v/>
      </c>
      <c r="AQ1920" s="93" t="str">
        <f t="shared" si="425"/>
        <v/>
      </c>
      <c r="AR1920" s="96" t="str">
        <f t="shared" si="426"/>
        <v/>
      </c>
      <c r="AS1920" s="93" t="str">
        <f t="shared" si="427"/>
        <v/>
      </c>
      <c r="AT1920" s="96" t="str">
        <f t="shared" si="428"/>
        <v/>
      </c>
      <c r="AU1920" s="93" t="str">
        <f t="shared" si="429"/>
        <v/>
      </c>
    </row>
    <row r="1921" spans="1:47" x14ac:dyDescent="0.3">
      <c r="A1921" t="s">
        <v>84</v>
      </c>
      <c r="B1921" s="164" t="s">
        <v>5087</v>
      </c>
      <c r="C1921" t="s">
        <v>5007</v>
      </c>
      <c r="D1921" t="s">
        <v>1152</v>
      </c>
      <c r="E1921" t="s">
        <v>90</v>
      </c>
      <c r="F1921" t="s">
        <v>4063</v>
      </c>
      <c r="H1921" t="s">
        <v>5088</v>
      </c>
      <c r="L1921" t="s">
        <v>91</v>
      </c>
      <c r="O1921" t="s">
        <v>94</v>
      </c>
      <c r="P1921" s="33">
        <v>46232.478472222225</v>
      </c>
      <c r="Q1921" s="33">
        <v>46223</v>
      </c>
      <c r="R1921" s="33">
        <v>46242</v>
      </c>
      <c r="S1921" s="33">
        <v>46242</v>
      </c>
      <c r="AH1921" s="55" t="str">
        <f t="shared" si="416"/>
        <v/>
      </c>
      <c r="AI1921" s="55" t="str">
        <f t="shared" si="417"/>
        <v>FALSO</v>
      </c>
      <c r="AJ1921" s="55">
        <f t="shared" si="418"/>
        <v>0</v>
      </c>
      <c r="AK1921" s="93" t="str">
        <f t="shared" si="419"/>
        <v/>
      </c>
      <c r="AL1921" s="96" t="str">
        <f t="shared" si="420"/>
        <v/>
      </c>
      <c r="AM1921" s="93" t="str">
        <f t="shared" si="421"/>
        <v/>
      </c>
      <c r="AN1921" s="96" t="str">
        <f t="shared" si="422"/>
        <v/>
      </c>
      <c r="AO1921" s="93" t="str">
        <f t="shared" si="423"/>
        <v/>
      </c>
      <c r="AP1921" s="96" t="str">
        <f t="shared" si="424"/>
        <v/>
      </c>
      <c r="AQ1921" s="93" t="str">
        <f t="shared" si="425"/>
        <v/>
      </c>
      <c r="AR1921" s="96" t="str">
        <f t="shared" si="426"/>
        <v/>
      </c>
      <c r="AS1921" s="93" t="str">
        <f t="shared" si="427"/>
        <v/>
      </c>
      <c r="AT1921" s="96" t="str">
        <f t="shared" si="428"/>
        <v/>
      </c>
      <c r="AU1921" s="93" t="str">
        <f t="shared" si="429"/>
        <v/>
      </c>
    </row>
    <row r="1922" spans="1:47" x14ac:dyDescent="0.3">
      <c r="A1922" t="s">
        <v>84</v>
      </c>
      <c r="B1922" s="164" t="s">
        <v>5089</v>
      </c>
      <c r="C1922" t="s">
        <v>5011</v>
      </c>
      <c r="D1922" t="s">
        <v>1152</v>
      </c>
      <c r="E1922" t="s">
        <v>90</v>
      </c>
      <c r="F1922" t="s">
        <v>4063</v>
      </c>
      <c r="H1922" t="s">
        <v>5090</v>
      </c>
      <c r="L1922" t="s">
        <v>91</v>
      </c>
      <c r="O1922" t="s">
        <v>94</v>
      </c>
      <c r="P1922" s="33">
        <v>46232.469444444447</v>
      </c>
      <c r="Q1922" s="33">
        <v>46223</v>
      </c>
      <c r="R1922" s="33">
        <v>46276</v>
      </c>
      <c r="S1922" s="33">
        <v>46279</v>
      </c>
      <c r="AH1922" s="55" t="str">
        <f t="shared" si="416"/>
        <v/>
      </c>
      <c r="AI1922" s="55" t="str">
        <f t="shared" si="417"/>
        <v>FALSO</v>
      </c>
      <c r="AJ1922" s="55">
        <f t="shared" si="418"/>
        <v>0</v>
      </c>
      <c r="AK1922" s="93" t="str">
        <f t="shared" si="419"/>
        <v/>
      </c>
      <c r="AL1922" s="96" t="str">
        <f t="shared" si="420"/>
        <v/>
      </c>
      <c r="AM1922" s="93" t="str">
        <f t="shared" si="421"/>
        <v/>
      </c>
      <c r="AN1922" s="96" t="str">
        <f t="shared" si="422"/>
        <v/>
      </c>
      <c r="AO1922" s="93" t="str">
        <f t="shared" si="423"/>
        <v/>
      </c>
      <c r="AP1922" s="96" t="str">
        <f t="shared" si="424"/>
        <v/>
      </c>
      <c r="AQ1922" s="93" t="str">
        <f t="shared" si="425"/>
        <v/>
      </c>
      <c r="AR1922" s="96" t="str">
        <f t="shared" si="426"/>
        <v/>
      </c>
      <c r="AS1922" s="93" t="str">
        <f t="shared" si="427"/>
        <v/>
      </c>
      <c r="AT1922" s="96" t="str">
        <f t="shared" si="428"/>
        <v/>
      </c>
      <c r="AU1922" s="93" t="str">
        <f t="shared" si="429"/>
        <v/>
      </c>
    </row>
    <row r="1923" spans="1:47" x14ac:dyDescent="0.3">
      <c r="A1923" t="s">
        <v>84</v>
      </c>
      <c r="B1923" s="164" t="s">
        <v>5091</v>
      </c>
      <c r="C1923" t="s">
        <v>5007</v>
      </c>
      <c r="D1923" t="s">
        <v>1152</v>
      </c>
      <c r="E1923" t="s">
        <v>90</v>
      </c>
      <c r="F1923" t="s">
        <v>4063</v>
      </c>
      <c r="H1923" t="s">
        <v>5092</v>
      </c>
      <c r="L1923" t="s">
        <v>91</v>
      </c>
      <c r="O1923" t="s">
        <v>94</v>
      </c>
      <c r="P1923" s="33">
        <v>46232.466666666667</v>
      </c>
      <c r="Q1923" s="33">
        <v>46223</v>
      </c>
      <c r="R1923" s="33">
        <v>46233</v>
      </c>
      <c r="S1923" s="33">
        <v>46233</v>
      </c>
      <c r="AH1923" s="55" t="str">
        <f t="shared" ref="AH1923:AH1986" si="430">IF(J1923="","",J1923/3600)</f>
        <v/>
      </c>
      <c r="AI1923" s="55" t="str">
        <f t="shared" ref="AI1923:AI1986" si="431">IF(COUNTIF(AG1923, "*dia*"), "VERDADEIRO", "FALSO")</f>
        <v>FALSO</v>
      </c>
      <c r="AJ1923" s="55">
        <f t="shared" ref="AJ1923:AJ1986" si="432">IF(AI1923="VERDADEIRO",LEFT(AG1923,2),0)</f>
        <v>0</v>
      </c>
      <c r="AK1923" s="93" t="str">
        <f t="shared" ref="AK1923:AK1986" si="433">IF(OR(A1923="Solicitação de Serviço",A1923="Incidente",P1923="",Q1923=""),"",IF((NETWORKDAYS.INTL(P1923,Q1923,1)-1)=0,1,NETWORKDAYS.INTL(P1923,Q1923,1)-1))</f>
        <v/>
      </c>
      <c r="AL1923" s="96" t="str">
        <f t="shared" ref="AL1923:AL1986" si="434">IF(X1923="","",AK1923=X1923)</f>
        <v/>
      </c>
      <c r="AM1923" s="93" t="str">
        <f t="shared" ref="AM1923:AM1986" si="435">IF(OR(A1923="Solicitação de Serviço",A1923="Incidente",R1923="",S1923=""),"",IF((NETWORKDAYS.INTL(R1923,S1923,1)-1)=0,1,NETWORKDAYS.INTL(R1923,S1923,1)-1-AJ1923))</f>
        <v/>
      </c>
      <c r="AN1923" s="96" t="str">
        <f t="shared" ref="AN1923:AN1986" si="436">IF(Y1923="","",AM1923=Y1923)</f>
        <v/>
      </c>
      <c r="AO1923" s="93" t="str">
        <f t="shared" ref="AO1923:AO1986" si="437">IF(OR(A1923="Solicitação de Serviço",A1923="Incidente",T1923="",U1923=""),"",IF((NETWORKDAYS.INTL(T1923,U1923,1)-1)=0,1,NETWORKDAYS.INTL(T1923,U1923,1)-1))</f>
        <v/>
      </c>
      <c r="AP1923" s="96" t="str">
        <f t="shared" ref="AP1923:AP1986" si="438">IF(Z1923="","",AO1923=Z1923)</f>
        <v/>
      </c>
      <c r="AQ1923" s="93" t="str">
        <f t="shared" ref="AQ1923:AQ1986" si="439">IF(OR(A1923="Solicitação de Serviço",A1923="Incidente",V1923="",W1923=""),"",IF((NETWORKDAYS.INTL(V1923,W1923,1)-1)=0,1,IF((NETWORKDAYS.INTL(V1923,W1923,1)-1)&lt;0,"",NETWORKDAYS.INTL(V1923,W1923,1)-1)))</f>
        <v/>
      </c>
      <c r="AR1923" s="96" t="str">
        <f t="shared" ref="AR1923:AR1986" si="440">IF(AA1923="","",AQ1923=AA1923)</f>
        <v/>
      </c>
      <c r="AS1923" s="93" t="str">
        <f t="shared" ref="AS1923:AS1986" si="441">IF(OR(A1923="Solicitação de Serviço",A1923="Incidente",P1923=""),"",IF(OR(A1923="História",A1923="Enabler",A1923="Débito Técnico"),IF(W1923="","",NETWORKDAYS.INTL(P1923,W1923,1)-1),IF(U1923="","",NETWORKDAYS.INTL(P1923,U1923,1)-1)))</f>
        <v/>
      </c>
      <c r="AT1923" s="96" t="str">
        <f t="shared" ref="AT1923:AT1986" si="442">IF(OR(A1923="Solicitação de Serviço",A1923="Incidente",A1923="Sustentação"),"",IF(P1923="","",IF(OR(A1923="História",A1923="Enabler",A1923="Débito Técnico"),AS1923=AC1923,AS1923=AB1923)))</f>
        <v/>
      </c>
      <c r="AU1923" s="93" t="str">
        <f t="shared" ref="AU1923:AU1986" si="443">IF(M1923="","",M1923)</f>
        <v/>
      </c>
    </row>
    <row r="1924" spans="1:47" x14ac:dyDescent="0.3">
      <c r="A1924" t="s">
        <v>84</v>
      </c>
      <c r="B1924" s="164" t="s">
        <v>5093</v>
      </c>
      <c r="C1924" t="s">
        <v>5059</v>
      </c>
      <c r="D1924" t="s">
        <v>1152</v>
      </c>
      <c r="E1924" t="s">
        <v>90</v>
      </c>
      <c r="F1924" t="s">
        <v>4063</v>
      </c>
      <c r="H1924" t="s">
        <v>5022</v>
      </c>
      <c r="L1924" t="s">
        <v>91</v>
      </c>
      <c r="O1924" t="s">
        <v>94</v>
      </c>
      <c r="P1924" s="33">
        <v>46232.407638888886</v>
      </c>
      <c r="Q1924" s="33">
        <v>46223</v>
      </c>
      <c r="R1924" s="33">
        <v>46233</v>
      </c>
      <c r="S1924" s="33">
        <v>46233</v>
      </c>
      <c r="AH1924" s="55" t="str">
        <f t="shared" si="430"/>
        <v/>
      </c>
      <c r="AI1924" s="55" t="str">
        <f t="shared" si="431"/>
        <v>FALSO</v>
      </c>
      <c r="AJ1924" s="55">
        <f t="shared" si="432"/>
        <v>0</v>
      </c>
      <c r="AK1924" s="93" t="str">
        <f t="shared" si="433"/>
        <v/>
      </c>
      <c r="AL1924" s="96" t="str">
        <f t="shared" si="434"/>
        <v/>
      </c>
      <c r="AM1924" s="93" t="str">
        <f t="shared" si="435"/>
        <v/>
      </c>
      <c r="AN1924" s="96" t="str">
        <f t="shared" si="436"/>
        <v/>
      </c>
      <c r="AO1924" s="93" t="str">
        <f t="shared" si="437"/>
        <v/>
      </c>
      <c r="AP1924" s="96" t="str">
        <f t="shared" si="438"/>
        <v/>
      </c>
      <c r="AQ1924" s="93" t="str">
        <f t="shared" si="439"/>
        <v/>
      </c>
      <c r="AR1924" s="96" t="str">
        <f t="shared" si="440"/>
        <v/>
      </c>
      <c r="AS1924" s="93" t="str">
        <f t="shared" si="441"/>
        <v/>
      </c>
      <c r="AT1924" s="96" t="str">
        <f t="shared" si="442"/>
        <v/>
      </c>
      <c r="AU1924" s="93" t="str">
        <f t="shared" si="443"/>
        <v/>
      </c>
    </row>
    <row r="1925" spans="1:47" x14ac:dyDescent="0.3">
      <c r="A1925" t="s">
        <v>84</v>
      </c>
      <c r="B1925" s="164" t="s">
        <v>5094</v>
      </c>
      <c r="C1925" t="s">
        <v>5019</v>
      </c>
      <c r="D1925" t="s">
        <v>1152</v>
      </c>
      <c r="E1925" t="s">
        <v>94</v>
      </c>
      <c r="F1925" t="s">
        <v>4050</v>
      </c>
      <c r="H1925" t="s">
        <v>5095</v>
      </c>
      <c r="L1925" t="s">
        <v>91</v>
      </c>
      <c r="P1925" s="33">
        <v>46232.375694444447</v>
      </c>
      <c r="Q1925" s="33">
        <v>46293</v>
      </c>
      <c r="R1925" s="33">
        <v>46289</v>
      </c>
      <c r="S1925" s="33">
        <v>46290</v>
      </c>
      <c r="AH1925" s="55" t="str">
        <f t="shared" si="430"/>
        <v/>
      </c>
      <c r="AI1925" s="55" t="str">
        <f t="shared" si="431"/>
        <v>FALSO</v>
      </c>
      <c r="AJ1925" s="55">
        <f t="shared" si="432"/>
        <v>0</v>
      </c>
      <c r="AK1925" s="93" t="str">
        <f t="shared" si="433"/>
        <v/>
      </c>
      <c r="AL1925" s="96" t="str">
        <f t="shared" si="434"/>
        <v/>
      </c>
      <c r="AM1925" s="93" t="str">
        <f t="shared" si="435"/>
        <v/>
      </c>
      <c r="AN1925" s="96" t="str">
        <f t="shared" si="436"/>
        <v/>
      </c>
      <c r="AO1925" s="93" t="str">
        <f t="shared" si="437"/>
        <v/>
      </c>
      <c r="AP1925" s="96" t="str">
        <f t="shared" si="438"/>
        <v/>
      </c>
      <c r="AQ1925" s="93" t="str">
        <f t="shared" si="439"/>
        <v/>
      </c>
      <c r="AR1925" s="96" t="str">
        <f t="shared" si="440"/>
        <v/>
      </c>
      <c r="AS1925" s="93" t="str">
        <f t="shared" si="441"/>
        <v/>
      </c>
      <c r="AT1925" s="96" t="str">
        <f t="shared" si="442"/>
        <v/>
      </c>
      <c r="AU1925" s="93" t="str">
        <f t="shared" si="443"/>
        <v/>
      </c>
    </row>
    <row r="1926" spans="1:47" x14ac:dyDescent="0.3">
      <c r="A1926" t="s">
        <v>106</v>
      </c>
      <c r="B1926" s="164" t="s">
        <v>5096</v>
      </c>
      <c r="C1926" t="s">
        <v>5059</v>
      </c>
      <c r="D1926" t="s">
        <v>1152</v>
      </c>
      <c r="E1926" t="s">
        <v>90</v>
      </c>
      <c r="F1926" t="s">
        <v>4063</v>
      </c>
      <c r="H1926" t="s">
        <v>5097</v>
      </c>
      <c r="J1926">
        <v>21600</v>
      </c>
      <c r="L1926" t="s">
        <v>91</v>
      </c>
      <c r="M1926" s="164" t="s">
        <v>5098</v>
      </c>
      <c r="N1926" t="s">
        <v>99</v>
      </c>
      <c r="O1926" t="s">
        <v>94</v>
      </c>
      <c r="P1926" s="33">
        <v>46231.746527777781</v>
      </c>
      <c r="Q1926" s="33">
        <v>46223</v>
      </c>
      <c r="R1926" s="33">
        <v>46232</v>
      </c>
      <c r="S1926" s="33">
        <v>46234</v>
      </c>
      <c r="T1926" s="33">
        <v>46234</v>
      </c>
      <c r="U1926" s="33">
        <v>46234</v>
      </c>
      <c r="V1926" s="33">
        <v>46234</v>
      </c>
      <c r="Y1926">
        <v>2</v>
      </c>
      <c r="AH1926" s="55">
        <f t="shared" si="430"/>
        <v>6</v>
      </c>
      <c r="AI1926" s="55" t="str">
        <f t="shared" si="431"/>
        <v>FALSO</v>
      </c>
      <c r="AJ1926" s="55">
        <f t="shared" si="432"/>
        <v>0</v>
      </c>
      <c r="AK1926" s="93">
        <f t="shared" si="433"/>
        <v>-8</v>
      </c>
      <c r="AL1926" s="96" t="str">
        <f t="shared" si="434"/>
        <v/>
      </c>
      <c r="AM1926" s="93">
        <f t="shared" si="435"/>
        <v>2</v>
      </c>
      <c r="AN1926" s="96" t="b">
        <f t="shared" si="436"/>
        <v>1</v>
      </c>
      <c r="AO1926" s="93">
        <f t="shared" si="437"/>
        <v>1</v>
      </c>
      <c r="AP1926" s="96" t="str">
        <f t="shared" si="438"/>
        <v/>
      </c>
      <c r="AQ1926" s="93" t="str">
        <f t="shared" si="439"/>
        <v/>
      </c>
      <c r="AR1926" s="96" t="str">
        <f t="shared" si="440"/>
        <v/>
      </c>
      <c r="AS1926" s="93">
        <f t="shared" si="441"/>
        <v>3</v>
      </c>
      <c r="AT1926" s="96" t="b">
        <f t="shared" si="442"/>
        <v>0</v>
      </c>
      <c r="AU1926" s="93" t="str">
        <f t="shared" si="443"/>
        <v>QSTI-781</v>
      </c>
    </row>
    <row r="1927" spans="1:47" x14ac:dyDescent="0.3">
      <c r="A1927" t="s">
        <v>84</v>
      </c>
      <c r="B1927" s="164" t="s">
        <v>5099</v>
      </c>
      <c r="C1927" t="s">
        <v>5007</v>
      </c>
      <c r="D1927" t="s">
        <v>1152</v>
      </c>
      <c r="E1927" t="s">
        <v>90</v>
      </c>
      <c r="F1927" t="s">
        <v>4063</v>
      </c>
      <c r="H1927" t="s">
        <v>5100</v>
      </c>
      <c r="L1927" t="s">
        <v>91</v>
      </c>
      <c r="O1927" t="s">
        <v>94</v>
      </c>
      <c r="P1927" s="33">
        <v>46231.716666666667</v>
      </c>
      <c r="Q1927" s="33">
        <v>46223</v>
      </c>
      <c r="R1927" s="33">
        <v>46242</v>
      </c>
      <c r="S1927" s="33">
        <v>46242</v>
      </c>
      <c r="AH1927" s="55" t="str">
        <f t="shared" si="430"/>
        <v/>
      </c>
      <c r="AI1927" s="55" t="str">
        <f t="shared" si="431"/>
        <v>FALSO</v>
      </c>
      <c r="AJ1927" s="55">
        <f t="shared" si="432"/>
        <v>0</v>
      </c>
      <c r="AK1927" s="93" t="str">
        <f t="shared" si="433"/>
        <v/>
      </c>
      <c r="AL1927" s="96" t="str">
        <f t="shared" si="434"/>
        <v/>
      </c>
      <c r="AM1927" s="93" t="str">
        <f t="shared" si="435"/>
        <v/>
      </c>
      <c r="AN1927" s="96" t="str">
        <f t="shared" si="436"/>
        <v/>
      </c>
      <c r="AO1927" s="93" t="str">
        <f t="shared" si="437"/>
        <v/>
      </c>
      <c r="AP1927" s="96" t="str">
        <f t="shared" si="438"/>
        <v/>
      </c>
      <c r="AQ1927" s="93" t="str">
        <f t="shared" si="439"/>
        <v/>
      </c>
      <c r="AR1927" s="96" t="str">
        <f t="shared" si="440"/>
        <v/>
      </c>
      <c r="AS1927" s="93" t="str">
        <f t="shared" si="441"/>
        <v/>
      </c>
      <c r="AT1927" s="96" t="str">
        <f t="shared" si="442"/>
        <v/>
      </c>
      <c r="AU1927" s="93" t="str">
        <f t="shared" si="443"/>
        <v/>
      </c>
    </row>
    <row r="1928" spans="1:47" x14ac:dyDescent="0.3">
      <c r="A1928" t="s">
        <v>84</v>
      </c>
      <c r="B1928" s="164" t="s">
        <v>5101</v>
      </c>
      <c r="C1928" t="s">
        <v>5019</v>
      </c>
      <c r="D1928" t="s">
        <v>1152</v>
      </c>
      <c r="E1928" t="s">
        <v>90</v>
      </c>
      <c r="F1928" t="s">
        <v>4063</v>
      </c>
      <c r="H1928" t="s">
        <v>5102</v>
      </c>
      <c r="L1928" t="s">
        <v>91</v>
      </c>
      <c r="O1928" t="s">
        <v>135</v>
      </c>
      <c r="P1928" s="33">
        <v>46231.711111111108</v>
      </c>
      <c r="Q1928" s="33">
        <v>46293</v>
      </c>
      <c r="R1928" s="33">
        <v>46293</v>
      </c>
      <c r="AH1928" s="55" t="str">
        <f t="shared" si="430"/>
        <v/>
      </c>
      <c r="AI1928" s="55" t="str">
        <f t="shared" si="431"/>
        <v>FALSO</v>
      </c>
      <c r="AJ1928" s="55">
        <f t="shared" si="432"/>
        <v>0</v>
      </c>
      <c r="AK1928" s="93" t="str">
        <f t="shared" si="433"/>
        <v/>
      </c>
      <c r="AL1928" s="96" t="str">
        <f t="shared" si="434"/>
        <v/>
      </c>
      <c r="AM1928" s="93" t="str">
        <f t="shared" si="435"/>
        <v/>
      </c>
      <c r="AN1928" s="96" t="str">
        <f t="shared" si="436"/>
        <v/>
      </c>
      <c r="AO1928" s="93" t="str">
        <f t="shared" si="437"/>
        <v/>
      </c>
      <c r="AP1928" s="96" t="str">
        <f t="shared" si="438"/>
        <v/>
      </c>
      <c r="AQ1928" s="93" t="str">
        <f t="shared" si="439"/>
        <v/>
      </c>
      <c r="AR1928" s="96" t="str">
        <f t="shared" si="440"/>
        <v/>
      </c>
      <c r="AS1928" s="93" t="str">
        <f t="shared" si="441"/>
        <v/>
      </c>
      <c r="AT1928" s="96" t="str">
        <f t="shared" si="442"/>
        <v/>
      </c>
      <c r="AU1928" s="93" t="str">
        <f t="shared" si="443"/>
        <v/>
      </c>
    </row>
    <row r="1929" spans="1:47" x14ac:dyDescent="0.3">
      <c r="A1929" t="s">
        <v>84</v>
      </c>
      <c r="B1929" s="164" t="s">
        <v>5103</v>
      </c>
      <c r="C1929" t="s">
        <v>5007</v>
      </c>
      <c r="D1929" t="s">
        <v>1152</v>
      </c>
      <c r="E1929" t="s">
        <v>90</v>
      </c>
      <c r="F1929" t="s">
        <v>4063</v>
      </c>
      <c r="H1929" t="s">
        <v>5104</v>
      </c>
      <c r="L1929" t="s">
        <v>91</v>
      </c>
      <c r="O1929" t="s">
        <v>94</v>
      </c>
      <c r="P1929" s="33">
        <v>46231.703472222223</v>
      </c>
      <c r="Q1929" s="33">
        <v>46223</v>
      </c>
      <c r="R1929" s="33">
        <v>46242</v>
      </c>
      <c r="S1929" s="33">
        <v>46242</v>
      </c>
      <c r="AH1929" s="55" t="str">
        <f t="shared" si="430"/>
        <v/>
      </c>
      <c r="AI1929" s="55" t="str">
        <f t="shared" si="431"/>
        <v>FALSO</v>
      </c>
      <c r="AJ1929" s="55">
        <f t="shared" si="432"/>
        <v>0</v>
      </c>
      <c r="AK1929" s="93" t="str">
        <f t="shared" si="433"/>
        <v/>
      </c>
      <c r="AL1929" s="96" t="str">
        <f t="shared" si="434"/>
        <v/>
      </c>
      <c r="AM1929" s="93" t="str">
        <f t="shared" si="435"/>
        <v/>
      </c>
      <c r="AN1929" s="96" t="str">
        <f t="shared" si="436"/>
        <v/>
      </c>
      <c r="AO1929" s="93" t="str">
        <f t="shared" si="437"/>
        <v/>
      </c>
      <c r="AP1929" s="96" t="str">
        <f t="shared" si="438"/>
        <v/>
      </c>
      <c r="AQ1929" s="93" t="str">
        <f t="shared" si="439"/>
        <v/>
      </c>
      <c r="AR1929" s="96" t="str">
        <f t="shared" si="440"/>
        <v/>
      </c>
      <c r="AS1929" s="93" t="str">
        <f t="shared" si="441"/>
        <v/>
      </c>
      <c r="AT1929" s="96" t="str">
        <f t="shared" si="442"/>
        <v/>
      </c>
      <c r="AU1929" s="93" t="str">
        <f t="shared" si="443"/>
        <v/>
      </c>
    </row>
    <row r="1930" spans="1:47" x14ac:dyDescent="0.3">
      <c r="A1930" t="s">
        <v>84</v>
      </c>
      <c r="B1930" s="164" t="s">
        <v>5105</v>
      </c>
      <c r="C1930" t="s">
        <v>5019</v>
      </c>
      <c r="D1930" t="s">
        <v>1152</v>
      </c>
      <c r="E1930" t="s">
        <v>90</v>
      </c>
      <c r="F1930" t="s">
        <v>4063</v>
      </c>
      <c r="H1930" t="s">
        <v>5106</v>
      </c>
      <c r="L1930" t="s">
        <v>91</v>
      </c>
      <c r="O1930" t="s">
        <v>135</v>
      </c>
      <c r="P1930" s="33">
        <v>46231.666666666664</v>
      </c>
      <c r="Q1930" s="33">
        <v>46293</v>
      </c>
      <c r="R1930" s="33">
        <v>46293</v>
      </c>
      <c r="AH1930" s="55" t="str">
        <f t="shared" si="430"/>
        <v/>
      </c>
      <c r="AI1930" s="55" t="str">
        <f t="shared" si="431"/>
        <v>FALSO</v>
      </c>
      <c r="AJ1930" s="55">
        <f t="shared" si="432"/>
        <v>0</v>
      </c>
      <c r="AK1930" s="93" t="str">
        <f t="shared" si="433"/>
        <v/>
      </c>
      <c r="AL1930" s="96" t="str">
        <f t="shared" si="434"/>
        <v/>
      </c>
      <c r="AM1930" s="93" t="str">
        <f t="shared" si="435"/>
        <v/>
      </c>
      <c r="AN1930" s="96" t="str">
        <f t="shared" si="436"/>
        <v/>
      </c>
      <c r="AO1930" s="93" t="str">
        <f t="shared" si="437"/>
        <v/>
      </c>
      <c r="AP1930" s="96" t="str">
        <f t="shared" si="438"/>
        <v/>
      </c>
      <c r="AQ1930" s="93" t="str">
        <f t="shared" si="439"/>
        <v/>
      </c>
      <c r="AR1930" s="96" t="str">
        <f t="shared" si="440"/>
        <v/>
      </c>
      <c r="AS1930" s="93" t="str">
        <f t="shared" si="441"/>
        <v/>
      </c>
      <c r="AT1930" s="96" t="str">
        <f t="shared" si="442"/>
        <v/>
      </c>
      <c r="AU1930" s="93" t="str">
        <f t="shared" si="443"/>
        <v/>
      </c>
    </row>
    <row r="1931" spans="1:47" x14ac:dyDescent="0.3">
      <c r="A1931" t="s">
        <v>84</v>
      </c>
      <c r="B1931" s="164" t="s">
        <v>5107</v>
      </c>
      <c r="C1931" t="s">
        <v>5019</v>
      </c>
      <c r="D1931" t="s">
        <v>1152</v>
      </c>
      <c r="E1931" t="s">
        <v>94</v>
      </c>
      <c r="F1931" t="s">
        <v>4050</v>
      </c>
      <c r="H1931" t="s">
        <v>5108</v>
      </c>
      <c r="J1931">
        <v>21600</v>
      </c>
      <c r="L1931" t="s">
        <v>91</v>
      </c>
      <c r="P1931" s="33">
        <v>46231.652777777781</v>
      </c>
      <c r="Q1931" s="33">
        <v>46293</v>
      </c>
      <c r="R1931" s="33">
        <v>46234</v>
      </c>
      <c r="S1931" s="33">
        <v>46293</v>
      </c>
      <c r="AH1931" s="55">
        <f t="shared" si="430"/>
        <v>6</v>
      </c>
      <c r="AI1931" s="55" t="str">
        <f t="shared" si="431"/>
        <v>FALSO</v>
      </c>
      <c r="AJ1931" s="55">
        <f t="shared" si="432"/>
        <v>0</v>
      </c>
      <c r="AK1931" s="93" t="str">
        <f t="shared" si="433"/>
        <v/>
      </c>
      <c r="AL1931" s="96" t="str">
        <f t="shared" si="434"/>
        <v/>
      </c>
      <c r="AM1931" s="93" t="str">
        <f t="shared" si="435"/>
        <v/>
      </c>
      <c r="AN1931" s="96" t="str">
        <f t="shared" si="436"/>
        <v/>
      </c>
      <c r="AO1931" s="93" t="str">
        <f t="shared" si="437"/>
        <v/>
      </c>
      <c r="AP1931" s="96" t="str">
        <f t="shared" si="438"/>
        <v/>
      </c>
      <c r="AQ1931" s="93" t="str">
        <f t="shared" si="439"/>
        <v/>
      </c>
      <c r="AR1931" s="96" t="str">
        <f t="shared" si="440"/>
        <v/>
      </c>
      <c r="AS1931" s="93" t="str">
        <f t="shared" si="441"/>
        <v/>
      </c>
      <c r="AT1931" s="96" t="str">
        <f t="shared" si="442"/>
        <v/>
      </c>
      <c r="AU1931" s="93" t="str">
        <f t="shared" si="443"/>
        <v/>
      </c>
    </row>
    <row r="1932" spans="1:47" x14ac:dyDescent="0.3">
      <c r="A1932" t="s">
        <v>84</v>
      </c>
      <c r="B1932" s="164" t="s">
        <v>5109</v>
      </c>
      <c r="C1932" t="s">
        <v>5011</v>
      </c>
      <c r="D1932" t="s">
        <v>1152</v>
      </c>
      <c r="E1932" t="s">
        <v>90</v>
      </c>
      <c r="F1932" t="s">
        <v>4063</v>
      </c>
      <c r="H1932" t="s">
        <v>5110</v>
      </c>
      <c r="L1932" t="s">
        <v>91</v>
      </c>
      <c r="O1932" t="s">
        <v>94</v>
      </c>
      <c r="P1932" s="33">
        <v>46231.636805555558</v>
      </c>
      <c r="Q1932" s="33">
        <v>46223</v>
      </c>
      <c r="R1932" s="33">
        <v>46276</v>
      </c>
      <c r="S1932" s="33">
        <v>46276</v>
      </c>
      <c r="AH1932" s="55" t="str">
        <f t="shared" si="430"/>
        <v/>
      </c>
      <c r="AI1932" s="55" t="str">
        <f t="shared" si="431"/>
        <v>FALSO</v>
      </c>
      <c r="AJ1932" s="55">
        <f t="shared" si="432"/>
        <v>0</v>
      </c>
      <c r="AK1932" s="93" t="str">
        <f t="shared" si="433"/>
        <v/>
      </c>
      <c r="AL1932" s="96" t="str">
        <f t="shared" si="434"/>
        <v/>
      </c>
      <c r="AM1932" s="93" t="str">
        <f t="shared" si="435"/>
        <v/>
      </c>
      <c r="AN1932" s="96" t="str">
        <f t="shared" si="436"/>
        <v/>
      </c>
      <c r="AO1932" s="93" t="str">
        <f t="shared" si="437"/>
        <v/>
      </c>
      <c r="AP1932" s="96" t="str">
        <f t="shared" si="438"/>
        <v/>
      </c>
      <c r="AQ1932" s="93" t="str">
        <f t="shared" si="439"/>
        <v/>
      </c>
      <c r="AR1932" s="96" t="str">
        <f t="shared" si="440"/>
        <v/>
      </c>
      <c r="AS1932" s="93" t="str">
        <f t="shared" si="441"/>
        <v/>
      </c>
      <c r="AT1932" s="96" t="str">
        <f t="shared" si="442"/>
        <v/>
      </c>
      <c r="AU1932" s="93" t="str">
        <f t="shared" si="443"/>
        <v/>
      </c>
    </row>
    <row r="1933" spans="1:47" x14ac:dyDescent="0.3">
      <c r="A1933" t="s">
        <v>84</v>
      </c>
      <c r="B1933" s="164" t="s">
        <v>5111</v>
      </c>
      <c r="C1933" t="s">
        <v>5014</v>
      </c>
      <c r="D1933" t="s">
        <v>1152</v>
      </c>
      <c r="E1933" t="s">
        <v>90</v>
      </c>
      <c r="F1933" t="s">
        <v>4063</v>
      </c>
      <c r="H1933" t="s">
        <v>5112</v>
      </c>
      <c r="J1933">
        <v>3600</v>
      </c>
      <c r="L1933" t="s">
        <v>91</v>
      </c>
      <c r="O1933" t="s">
        <v>94</v>
      </c>
      <c r="P1933" s="33">
        <v>46231.588888888888</v>
      </c>
      <c r="Q1933" s="33">
        <v>46223</v>
      </c>
      <c r="R1933" s="33">
        <v>46231</v>
      </c>
      <c r="S1933" s="33">
        <v>46248</v>
      </c>
      <c r="AH1933" s="55">
        <f t="shared" si="430"/>
        <v>1</v>
      </c>
      <c r="AI1933" s="55" t="str">
        <f t="shared" si="431"/>
        <v>FALSO</v>
      </c>
      <c r="AJ1933" s="55">
        <f t="shared" si="432"/>
        <v>0</v>
      </c>
      <c r="AK1933" s="93" t="str">
        <f t="shared" si="433"/>
        <v/>
      </c>
      <c r="AL1933" s="96" t="str">
        <f t="shared" si="434"/>
        <v/>
      </c>
      <c r="AM1933" s="93" t="str">
        <f t="shared" si="435"/>
        <v/>
      </c>
      <c r="AN1933" s="96" t="str">
        <f t="shared" si="436"/>
        <v/>
      </c>
      <c r="AO1933" s="93" t="str">
        <f t="shared" si="437"/>
        <v/>
      </c>
      <c r="AP1933" s="96" t="str">
        <f t="shared" si="438"/>
        <v/>
      </c>
      <c r="AQ1933" s="93" t="str">
        <f t="shared" si="439"/>
        <v/>
      </c>
      <c r="AR1933" s="96" t="str">
        <f t="shared" si="440"/>
        <v/>
      </c>
      <c r="AS1933" s="93" t="str">
        <f t="shared" si="441"/>
        <v/>
      </c>
      <c r="AT1933" s="96" t="str">
        <f t="shared" si="442"/>
        <v/>
      </c>
      <c r="AU1933" s="93" t="str">
        <f t="shared" si="443"/>
        <v/>
      </c>
    </row>
    <row r="1934" spans="1:47" x14ac:dyDescent="0.3">
      <c r="A1934" t="s">
        <v>84</v>
      </c>
      <c r="B1934" s="164" t="s">
        <v>5113</v>
      </c>
      <c r="C1934" t="s">
        <v>5019</v>
      </c>
      <c r="D1934" t="s">
        <v>1152</v>
      </c>
      <c r="E1934" t="s">
        <v>94</v>
      </c>
      <c r="F1934" t="s">
        <v>4050</v>
      </c>
      <c r="H1934" t="s">
        <v>5114</v>
      </c>
      <c r="J1934">
        <v>21600</v>
      </c>
      <c r="L1934" t="s">
        <v>91</v>
      </c>
      <c r="P1934" s="33">
        <v>46231.573611111111</v>
      </c>
      <c r="Q1934" s="33">
        <v>46293</v>
      </c>
      <c r="R1934" s="33">
        <v>46234</v>
      </c>
      <c r="S1934" s="33">
        <v>46293</v>
      </c>
      <c r="AH1934" s="55">
        <f t="shared" si="430"/>
        <v>6</v>
      </c>
      <c r="AI1934" s="55" t="str">
        <f t="shared" si="431"/>
        <v>FALSO</v>
      </c>
      <c r="AJ1934" s="55">
        <f t="shared" si="432"/>
        <v>0</v>
      </c>
      <c r="AK1934" s="93" t="str">
        <f t="shared" si="433"/>
        <v/>
      </c>
      <c r="AL1934" s="96" t="str">
        <f t="shared" si="434"/>
        <v/>
      </c>
      <c r="AM1934" s="93" t="str">
        <f t="shared" si="435"/>
        <v/>
      </c>
      <c r="AN1934" s="96" t="str">
        <f t="shared" si="436"/>
        <v/>
      </c>
      <c r="AO1934" s="93" t="str">
        <f t="shared" si="437"/>
        <v/>
      </c>
      <c r="AP1934" s="96" t="str">
        <f t="shared" si="438"/>
        <v/>
      </c>
      <c r="AQ1934" s="93" t="str">
        <f t="shared" si="439"/>
        <v/>
      </c>
      <c r="AR1934" s="96" t="str">
        <f t="shared" si="440"/>
        <v/>
      </c>
      <c r="AS1934" s="93" t="str">
        <f t="shared" si="441"/>
        <v/>
      </c>
      <c r="AT1934" s="96" t="str">
        <f t="shared" si="442"/>
        <v/>
      </c>
      <c r="AU1934" s="93" t="str">
        <f t="shared" si="443"/>
        <v/>
      </c>
    </row>
    <row r="1935" spans="1:47" x14ac:dyDescent="0.3">
      <c r="A1935" t="s">
        <v>84</v>
      </c>
      <c r="B1935" s="164" t="s">
        <v>5115</v>
      </c>
      <c r="C1935" t="s">
        <v>5007</v>
      </c>
      <c r="D1935" t="s">
        <v>1152</v>
      </c>
      <c r="E1935" t="s">
        <v>90</v>
      </c>
      <c r="F1935" t="s">
        <v>4063</v>
      </c>
      <c r="H1935" t="s">
        <v>5116</v>
      </c>
      <c r="L1935" t="s">
        <v>91</v>
      </c>
      <c r="O1935" t="s">
        <v>94</v>
      </c>
      <c r="P1935" s="33">
        <v>46231.535416666666</v>
      </c>
      <c r="Q1935" s="33">
        <v>46223</v>
      </c>
      <c r="R1935" s="33">
        <v>46233</v>
      </c>
      <c r="S1935" s="33">
        <v>46233</v>
      </c>
      <c r="AH1935" s="55" t="str">
        <f t="shared" si="430"/>
        <v/>
      </c>
      <c r="AI1935" s="55" t="str">
        <f t="shared" si="431"/>
        <v>FALSO</v>
      </c>
      <c r="AJ1935" s="55">
        <f t="shared" si="432"/>
        <v>0</v>
      </c>
      <c r="AK1935" s="93" t="str">
        <f t="shared" si="433"/>
        <v/>
      </c>
      <c r="AL1935" s="96" t="str">
        <f t="shared" si="434"/>
        <v/>
      </c>
      <c r="AM1935" s="93" t="str">
        <f t="shared" si="435"/>
        <v/>
      </c>
      <c r="AN1935" s="96" t="str">
        <f t="shared" si="436"/>
        <v/>
      </c>
      <c r="AO1935" s="93" t="str">
        <f t="shared" si="437"/>
        <v/>
      </c>
      <c r="AP1935" s="96" t="str">
        <f t="shared" si="438"/>
        <v/>
      </c>
      <c r="AQ1935" s="93" t="str">
        <f t="shared" si="439"/>
        <v/>
      </c>
      <c r="AR1935" s="96" t="str">
        <f t="shared" si="440"/>
        <v/>
      </c>
      <c r="AS1935" s="93" t="str">
        <f t="shared" si="441"/>
        <v/>
      </c>
      <c r="AT1935" s="96" t="str">
        <f t="shared" si="442"/>
        <v/>
      </c>
      <c r="AU1935" s="93" t="str">
        <f t="shared" si="443"/>
        <v/>
      </c>
    </row>
    <row r="1936" spans="1:47" x14ac:dyDescent="0.3">
      <c r="A1936" t="s">
        <v>84</v>
      </c>
      <c r="B1936" s="164" t="s">
        <v>5117</v>
      </c>
      <c r="C1936" t="s">
        <v>5007</v>
      </c>
      <c r="D1936" t="s">
        <v>1152</v>
      </c>
      <c r="E1936" t="s">
        <v>90</v>
      </c>
      <c r="F1936" t="s">
        <v>4063</v>
      </c>
      <c r="H1936" t="s">
        <v>5118</v>
      </c>
      <c r="L1936" t="s">
        <v>91</v>
      </c>
      <c r="O1936" t="s">
        <v>94</v>
      </c>
      <c r="P1936" s="33">
        <v>46231.504861111112</v>
      </c>
      <c r="Q1936" s="33">
        <v>46223</v>
      </c>
      <c r="R1936" s="33">
        <v>46231</v>
      </c>
      <c r="S1936" s="33">
        <v>46231</v>
      </c>
      <c r="AH1936" s="55" t="str">
        <f t="shared" si="430"/>
        <v/>
      </c>
      <c r="AI1936" s="55" t="str">
        <f t="shared" si="431"/>
        <v>FALSO</v>
      </c>
      <c r="AJ1936" s="55">
        <f t="shared" si="432"/>
        <v>0</v>
      </c>
      <c r="AK1936" s="93" t="str">
        <f t="shared" si="433"/>
        <v/>
      </c>
      <c r="AL1936" s="96" t="str">
        <f t="shared" si="434"/>
        <v/>
      </c>
      <c r="AM1936" s="93" t="str">
        <f t="shared" si="435"/>
        <v/>
      </c>
      <c r="AN1936" s="96" t="str">
        <f t="shared" si="436"/>
        <v/>
      </c>
      <c r="AO1936" s="93" t="str">
        <f t="shared" si="437"/>
        <v/>
      </c>
      <c r="AP1936" s="96" t="str">
        <f t="shared" si="438"/>
        <v/>
      </c>
      <c r="AQ1936" s="93" t="str">
        <f t="shared" si="439"/>
        <v/>
      </c>
      <c r="AR1936" s="96" t="str">
        <f t="shared" si="440"/>
        <v/>
      </c>
      <c r="AS1936" s="93" t="str">
        <f t="shared" si="441"/>
        <v/>
      </c>
      <c r="AT1936" s="96" t="str">
        <f t="shared" si="442"/>
        <v/>
      </c>
      <c r="AU1936" s="93" t="str">
        <f t="shared" si="443"/>
        <v/>
      </c>
    </row>
    <row r="1937" spans="1:47" x14ac:dyDescent="0.3">
      <c r="A1937" t="s">
        <v>84</v>
      </c>
      <c r="B1937" s="164" t="s">
        <v>5119</v>
      </c>
      <c r="C1937" t="s">
        <v>5019</v>
      </c>
      <c r="D1937" t="s">
        <v>1152</v>
      </c>
      <c r="E1937" t="s">
        <v>94</v>
      </c>
      <c r="F1937" t="s">
        <v>4050</v>
      </c>
      <c r="H1937" t="s">
        <v>2968</v>
      </c>
      <c r="L1937" t="s">
        <v>91</v>
      </c>
      <c r="P1937" s="33">
        <v>46231.496527777781</v>
      </c>
      <c r="Q1937" s="33">
        <v>46293</v>
      </c>
      <c r="R1937" s="33">
        <v>46261</v>
      </c>
      <c r="S1937" s="33">
        <v>46261</v>
      </c>
      <c r="AH1937" s="55" t="str">
        <f t="shared" si="430"/>
        <v/>
      </c>
      <c r="AI1937" s="55" t="str">
        <f t="shared" si="431"/>
        <v>FALSO</v>
      </c>
      <c r="AJ1937" s="55">
        <f t="shared" si="432"/>
        <v>0</v>
      </c>
      <c r="AK1937" s="93" t="str">
        <f t="shared" si="433"/>
        <v/>
      </c>
      <c r="AL1937" s="96" t="str">
        <f t="shared" si="434"/>
        <v/>
      </c>
      <c r="AM1937" s="93" t="str">
        <f t="shared" si="435"/>
        <v/>
      </c>
      <c r="AN1937" s="96" t="str">
        <f t="shared" si="436"/>
        <v/>
      </c>
      <c r="AO1937" s="93" t="str">
        <f t="shared" si="437"/>
        <v/>
      </c>
      <c r="AP1937" s="96" t="str">
        <f t="shared" si="438"/>
        <v/>
      </c>
      <c r="AQ1937" s="93" t="str">
        <f t="shared" si="439"/>
        <v/>
      </c>
      <c r="AR1937" s="96" t="str">
        <f t="shared" si="440"/>
        <v/>
      </c>
      <c r="AS1937" s="93" t="str">
        <f t="shared" si="441"/>
        <v/>
      </c>
      <c r="AT1937" s="96" t="str">
        <f t="shared" si="442"/>
        <v/>
      </c>
      <c r="AU1937" s="93" t="str">
        <f t="shared" si="443"/>
        <v/>
      </c>
    </row>
    <row r="1938" spans="1:47" x14ac:dyDescent="0.3">
      <c r="A1938" t="s">
        <v>84</v>
      </c>
      <c r="B1938" s="164" t="s">
        <v>5120</v>
      </c>
      <c r="C1938" t="s">
        <v>5014</v>
      </c>
      <c r="D1938" t="s">
        <v>1152</v>
      </c>
      <c r="E1938" t="s">
        <v>90</v>
      </c>
      <c r="F1938" t="s">
        <v>4063</v>
      </c>
      <c r="H1938" t="s">
        <v>2968</v>
      </c>
      <c r="L1938" t="s">
        <v>91</v>
      </c>
      <c r="O1938" t="s">
        <v>94</v>
      </c>
      <c r="P1938" s="33">
        <v>46231.496527777781</v>
      </c>
      <c r="Q1938" s="33">
        <v>46223</v>
      </c>
      <c r="R1938" s="33">
        <v>46261</v>
      </c>
      <c r="S1938" s="33">
        <v>46261</v>
      </c>
      <c r="AH1938" s="55" t="str">
        <f t="shared" si="430"/>
        <v/>
      </c>
      <c r="AI1938" s="55" t="str">
        <f t="shared" si="431"/>
        <v>FALSO</v>
      </c>
      <c r="AJ1938" s="55">
        <f t="shared" si="432"/>
        <v>0</v>
      </c>
      <c r="AK1938" s="93" t="str">
        <f t="shared" si="433"/>
        <v/>
      </c>
      <c r="AL1938" s="96" t="str">
        <f t="shared" si="434"/>
        <v/>
      </c>
      <c r="AM1938" s="93" t="str">
        <f t="shared" si="435"/>
        <v/>
      </c>
      <c r="AN1938" s="96" t="str">
        <f t="shared" si="436"/>
        <v/>
      </c>
      <c r="AO1938" s="93" t="str">
        <f t="shared" si="437"/>
        <v/>
      </c>
      <c r="AP1938" s="96" t="str">
        <f t="shared" si="438"/>
        <v/>
      </c>
      <c r="AQ1938" s="93" t="str">
        <f t="shared" si="439"/>
        <v/>
      </c>
      <c r="AR1938" s="96" t="str">
        <f t="shared" si="440"/>
        <v/>
      </c>
      <c r="AS1938" s="93" t="str">
        <f t="shared" si="441"/>
        <v/>
      </c>
      <c r="AT1938" s="96" t="str">
        <f t="shared" si="442"/>
        <v/>
      </c>
      <c r="AU1938" s="93" t="str">
        <f t="shared" si="443"/>
        <v/>
      </c>
    </row>
    <row r="1939" spans="1:47" x14ac:dyDescent="0.3">
      <c r="A1939" t="s">
        <v>84</v>
      </c>
      <c r="B1939" s="164" t="s">
        <v>5121</v>
      </c>
      <c r="C1939" t="s">
        <v>5059</v>
      </c>
      <c r="D1939" t="s">
        <v>1152</v>
      </c>
      <c r="E1939" t="s">
        <v>90</v>
      </c>
      <c r="F1939" t="s">
        <v>4063</v>
      </c>
      <c r="H1939" t="s">
        <v>3782</v>
      </c>
      <c r="L1939" t="s">
        <v>91</v>
      </c>
      <c r="O1939" t="s">
        <v>135</v>
      </c>
      <c r="P1939" s="33">
        <v>46231.481249999997</v>
      </c>
      <c r="Q1939" s="33">
        <v>46223</v>
      </c>
      <c r="R1939" s="33">
        <v>46231</v>
      </c>
      <c r="AH1939" s="55" t="str">
        <f t="shared" si="430"/>
        <v/>
      </c>
      <c r="AI1939" s="55" t="str">
        <f t="shared" si="431"/>
        <v>FALSO</v>
      </c>
      <c r="AJ1939" s="55">
        <f t="shared" si="432"/>
        <v>0</v>
      </c>
      <c r="AK1939" s="93" t="str">
        <f t="shared" si="433"/>
        <v/>
      </c>
      <c r="AL1939" s="96" t="str">
        <f t="shared" si="434"/>
        <v/>
      </c>
      <c r="AM1939" s="93" t="str">
        <f t="shared" si="435"/>
        <v/>
      </c>
      <c r="AN1939" s="96" t="str">
        <f t="shared" si="436"/>
        <v/>
      </c>
      <c r="AO1939" s="93" t="str">
        <f t="shared" si="437"/>
        <v/>
      </c>
      <c r="AP1939" s="96" t="str">
        <f t="shared" si="438"/>
        <v/>
      </c>
      <c r="AQ1939" s="93" t="str">
        <f t="shared" si="439"/>
        <v/>
      </c>
      <c r="AR1939" s="96" t="str">
        <f t="shared" si="440"/>
        <v/>
      </c>
      <c r="AS1939" s="93" t="str">
        <f t="shared" si="441"/>
        <v/>
      </c>
      <c r="AT1939" s="96" t="str">
        <f t="shared" si="442"/>
        <v/>
      </c>
      <c r="AU1939" s="93" t="str">
        <f t="shared" si="443"/>
        <v/>
      </c>
    </row>
    <row r="1940" spans="1:47" x14ac:dyDescent="0.3">
      <c r="A1940" t="s">
        <v>84</v>
      </c>
      <c r="B1940" s="164" t="s">
        <v>5122</v>
      </c>
      <c r="C1940" t="s">
        <v>5011</v>
      </c>
      <c r="D1940" t="s">
        <v>1152</v>
      </c>
      <c r="E1940" t="s">
        <v>90</v>
      </c>
      <c r="F1940" t="s">
        <v>4063</v>
      </c>
      <c r="H1940" t="s">
        <v>5123</v>
      </c>
      <c r="L1940" t="s">
        <v>91</v>
      </c>
      <c r="O1940" t="s">
        <v>94</v>
      </c>
      <c r="P1940" s="33">
        <v>46231.43472222222</v>
      </c>
      <c r="Q1940" s="33">
        <v>46223</v>
      </c>
      <c r="R1940" s="33">
        <v>46276</v>
      </c>
      <c r="S1940" s="33">
        <v>46276</v>
      </c>
      <c r="AH1940" s="55" t="str">
        <f t="shared" si="430"/>
        <v/>
      </c>
      <c r="AI1940" s="55" t="str">
        <f t="shared" si="431"/>
        <v>FALSO</v>
      </c>
      <c r="AJ1940" s="55">
        <f t="shared" si="432"/>
        <v>0</v>
      </c>
      <c r="AK1940" s="93" t="str">
        <f t="shared" si="433"/>
        <v/>
      </c>
      <c r="AL1940" s="96" t="str">
        <f t="shared" si="434"/>
        <v/>
      </c>
      <c r="AM1940" s="93" t="str">
        <f t="shared" si="435"/>
        <v/>
      </c>
      <c r="AN1940" s="96" t="str">
        <f t="shared" si="436"/>
        <v/>
      </c>
      <c r="AO1940" s="93" t="str">
        <f t="shared" si="437"/>
        <v/>
      </c>
      <c r="AP1940" s="96" t="str">
        <f t="shared" si="438"/>
        <v/>
      </c>
      <c r="AQ1940" s="93" t="str">
        <f t="shared" si="439"/>
        <v/>
      </c>
      <c r="AR1940" s="96" t="str">
        <f t="shared" si="440"/>
        <v/>
      </c>
      <c r="AS1940" s="93" t="str">
        <f t="shared" si="441"/>
        <v/>
      </c>
      <c r="AT1940" s="96" t="str">
        <f t="shared" si="442"/>
        <v/>
      </c>
      <c r="AU1940" s="93" t="str">
        <f t="shared" si="443"/>
        <v/>
      </c>
    </row>
    <row r="1941" spans="1:47" x14ac:dyDescent="0.3">
      <c r="A1941" t="s">
        <v>84</v>
      </c>
      <c r="B1941" s="164" t="s">
        <v>5124</v>
      </c>
      <c r="C1941" t="s">
        <v>5019</v>
      </c>
      <c r="D1941" t="s">
        <v>1152</v>
      </c>
      <c r="E1941" t="s">
        <v>94</v>
      </c>
      <c r="F1941" t="s">
        <v>4050</v>
      </c>
      <c r="H1941" t="s">
        <v>5125</v>
      </c>
      <c r="J1941">
        <v>21600</v>
      </c>
      <c r="L1941" t="s">
        <v>91</v>
      </c>
      <c r="P1941" s="33">
        <v>46231.42083333333</v>
      </c>
      <c r="Q1941" s="33">
        <v>46293</v>
      </c>
      <c r="R1941" s="33">
        <v>46234</v>
      </c>
      <c r="S1941" s="33">
        <v>46293</v>
      </c>
      <c r="AH1941" s="55">
        <f t="shared" si="430"/>
        <v>6</v>
      </c>
      <c r="AI1941" s="55" t="str">
        <f t="shared" si="431"/>
        <v>FALSO</v>
      </c>
      <c r="AJ1941" s="55">
        <f t="shared" si="432"/>
        <v>0</v>
      </c>
      <c r="AK1941" s="93" t="str">
        <f t="shared" si="433"/>
        <v/>
      </c>
      <c r="AL1941" s="96" t="str">
        <f t="shared" si="434"/>
        <v/>
      </c>
      <c r="AM1941" s="93" t="str">
        <f t="shared" si="435"/>
        <v/>
      </c>
      <c r="AN1941" s="96" t="str">
        <f t="shared" si="436"/>
        <v/>
      </c>
      <c r="AO1941" s="93" t="str">
        <f t="shared" si="437"/>
        <v/>
      </c>
      <c r="AP1941" s="96" t="str">
        <f t="shared" si="438"/>
        <v/>
      </c>
      <c r="AQ1941" s="93" t="str">
        <f t="shared" si="439"/>
        <v/>
      </c>
      <c r="AR1941" s="96" t="str">
        <f t="shared" si="440"/>
        <v/>
      </c>
      <c r="AS1941" s="93" t="str">
        <f t="shared" si="441"/>
        <v/>
      </c>
      <c r="AT1941" s="96" t="str">
        <f t="shared" si="442"/>
        <v/>
      </c>
      <c r="AU1941" s="93" t="str">
        <f t="shared" si="443"/>
        <v/>
      </c>
    </row>
    <row r="1942" spans="1:47" x14ac:dyDescent="0.3">
      <c r="A1942" t="s">
        <v>84</v>
      </c>
      <c r="B1942" s="164" t="s">
        <v>5126</v>
      </c>
      <c r="C1942" t="s">
        <v>5007</v>
      </c>
      <c r="D1942" t="s">
        <v>1152</v>
      </c>
      <c r="E1942" t="s">
        <v>90</v>
      </c>
      <c r="F1942" t="s">
        <v>4063</v>
      </c>
      <c r="H1942" t="s">
        <v>5127</v>
      </c>
      <c r="L1942" t="s">
        <v>91</v>
      </c>
      <c r="O1942" t="s">
        <v>94</v>
      </c>
      <c r="P1942" s="33">
        <v>46231.42083333333</v>
      </c>
      <c r="Q1942" s="33">
        <v>46223</v>
      </c>
      <c r="R1942" s="33">
        <v>46231</v>
      </c>
      <c r="S1942" s="33">
        <v>46231</v>
      </c>
      <c r="AH1942" s="55" t="str">
        <f t="shared" si="430"/>
        <v/>
      </c>
      <c r="AI1942" s="55" t="str">
        <f t="shared" si="431"/>
        <v>FALSO</v>
      </c>
      <c r="AJ1942" s="55">
        <f t="shared" si="432"/>
        <v>0</v>
      </c>
      <c r="AK1942" s="93" t="str">
        <f t="shared" si="433"/>
        <v/>
      </c>
      <c r="AL1942" s="96" t="str">
        <f t="shared" si="434"/>
        <v/>
      </c>
      <c r="AM1942" s="93" t="str">
        <f t="shared" si="435"/>
        <v/>
      </c>
      <c r="AN1942" s="96" t="str">
        <f t="shared" si="436"/>
        <v/>
      </c>
      <c r="AO1942" s="93" t="str">
        <f t="shared" si="437"/>
        <v/>
      </c>
      <c r="AP1942" s="96" t="str">
        <f t="shared" si="438"/>
        <v/>
      </c>
      <c r="AQ1942" s="93" t="str">
        <f t="shared" si="439"/>
        <v/>
      </c>
      <c r="AR1942" s="96" t="str">
        <f t="shared" si="440"/>
        <v/>
      </c>
      <c r="AS1942" s="93" t="str">
        <f t="shared" si="441"/>
        <v/>
      </c>
      <c r="AT1942" s="96" t="str">
        <f t="shared" si="442"/>
        <v/>
      </c>
      <c r="AU1942" s="93" t="str">
        <f t="shared" si="443"/>
        <v/>
      </c>
    </row>
    <row r="1943" spans="1:47" x14ac:dyDescent="0.3">
      <c r="A1943" t="s">
        <v>84</v>
      </c>
      <c r="B1943" s="164" t="s">
        <v>5128</v>
      </c>
      <c r="C1943" t="s">
        <v>5007</v>
      </c>
      <c r="D1943" t="s">
        <v>1152</v>
      </c>
      <c r="E1943" t="s">
        <v>90</v>
      </c>
      <c r="F1943" t="s">
        <v>4063</v>
      </c>
      <c r="H1943" t="s">
        <v>5129</v>
      </c>
      <c r="L1943" t="s">
        <v>91</v>
      </c>
      <c r="O1943" t="s">
        <v>94</v>
      </c>
      <c r="P1943" s="33">
        <v>46231.420138888891</v>
      </c>
      <c r="Q1943" s="33">
        <v>46223</v>
      </c>
      <c r="R1943" s="33">
        <v>46231</v>
      </c>
      <c r="S1943" s="33">
        <v>46231</v>
      </c>
      <c r="AH1943" s="55" t="str">
        <f t="shared" si="430"/>
        <v/>
      </c>
      <c r="AI1943" s="55" t="str">
        <f t="shared" si="431"/>
        <v>FALSO</v>
      </c>
      <c r="AJ1943" s="55">
        <f t="shared" si="432"/>
        <v>0</v>
      </c>
      <c r="AK1943" s="93" t="str">
        <f t="shared" si="433"/>
        <v/>
      </c>
      <c r="AL1943" s="96" t="str">
        <f t="shared" si="434"/>
        <v/>
      </c>
      <c r="AM1943" s="93" t="str">
        <f t="shared" si="435"/>
        <v/>
      </c>
      <c r="AN1943" s="96" t="str">
        <f t="shared" si="436"/>
        <v/>
      </c>
      <c r="AO1943" s="93" t="str">
        <f t="shared" si="437"/>
        <v/>
      </c>
      <c r="AP1943" s="96" t="str">
        <f t="shared" si="438"/>
        <v/>
      </c>
      <c r="AQ1943" s="93" t="str">
        <f t="shared" si="439"/>
        <v/>
      </c>
      <c r="AR1943" s="96" t="str">
        <f t="shared" si="440"/>
        <v/>
      </c>
      <c r="AS1943" s="93" t="str">
        <f t="shared" si="441"/>
        <v/>
      </c>
      <c r="AT1943" s="96" t="str">
        <f t="shared" si="442"/>
        <v/>
      </c>
      <c r="AU1943" s="93" t="str">
        <f t="shared" si="443"/>
        <v/>
      </c>
    </row>
    <row r="1944" spans="1:47" x14ac:dyDescent="0.3">
      <c r="A1944" t="s">
        <v>84</v>
      </c>
      <c r="B1944" s="164" t="s">
        <v>5130</v>
      </c>
      <c r="C1944" t="s">
        <v>5007</v>
      </c>
      <c r="D1944" t="s">
        <v>1152</v>
      </c>
      <c r="E1944" t="s">
        <v>90</v>
      </c>
      <c r="F1944" t="s">
        <v>4063</v>
      </c>
      <c r="H1944" t="s">
        <v>5131</v>
      </c>
      <c r="L1944" t="s">
        <v>91</v>
      </c>
      <c r="O1944" t="s">
        <v>94</v>
      </c>
      <c r="P1944" s="33">
        <v>46231.419444444444</v>
      </c>
      <c r="Q1944" s="33">
        <v>46223</v>
      </c>
      <c r="R1944" s="33">
        <v>46231</v>
      </c>
      <c r="S1944" s="33">
        <v>46231</v>
      </c>
      <c r="AH1944" s="55" t="str">
        <f t="shared" si="430"/>
        <v/>
      </c>
      <c r="AI1944" s="55" t="str">
        <f t="shared" si="431"/>
        <v>FALSO</v>
      </c>
      <c r="AJ1944" s="55">
        <f t="shared" si="432"/>
        <v>0</v>
      </c>
      <c r="AK1944" s="93" t="str">
        <f t="shared" si="433"/>
        <v/>
      </c>
      <c r="AL1944" s="96" t="str">
        <f t="shared" si="434"/>
        <v/>
      </c>
      <c r="AM1944" s="93" t="str">
        <f t="shared" si="435"/>
        <v/>
      </c>
      <c r="AN1944" s="96" t="str">
        <f t="shared" si="436"/>
        <v/>
      </c>
      <c r="AO1944" s="93" t="str">
        <f t="shared" si="437"/>
        <v/>
      </c>
      <c r="AP1944" s="96" t="str">
        <f t="shared" si="438"/>
        <v/>
      </c>
      <c r="AQ1944" s="93" t="str">
        <f t="shared" si="439"/>
        <v/>
      </c>
      <c r="AR1944" s="96" t="str">
        <f t="shared" si="440"/>
        <v/>
      </c>
      <c r="AS1944" s="93" t="str">
        <f t="shared" si="441"/>
        <v/>
      </c>
      <c r="AT1944" s="96" t="str">
        <f t="shared" si="442"/>
        <v/>
      </c>
      <c r="AU1944" s="93" t="str">
        <f t="shared" si="443"/>
        <v/>
      </c>
    </row>
    <row r="1945" spans="1:47" x14ac:dyDescent="0.3">
      <c r="A1945" t="s">
        <v>84</v>
      </c>
      <c r="B1945" s="164" t="s">
        <v>5132</v>
      </c>
      <c r="C1945" t="s">
        <v>5007</v>
      </c>
      <c r="D1945" t="s">
        <v>1152</v>
      </c>
      <c r="E1945" t="s">
        <v>90</v>
      </c>
      <c r="F1945" t="s">
        <v>4063</v>
      </c>
      <c r="H1945" t="s">
        <v>5133</v>
      </c>
      <c r="L1945" t="s">
        <v>91</v>
      </c>
      <c r="O1945" t="s">
        <v>94</v>
      </c>
      <c r="P1945" s="33">
        <v>46231.409722222219</v>
      </c>
      <c r="Q1945" s="33">
        <v>46223</v>
      </c>
      <c r="R1945" s="33">
        <v>46231</v>
      </c>
      <c r="S1945" s="33">
        <v>46231</v>
      </c>
      <c r="AH1945" s="55" t="str">
        <f t="shared" si="430"/>
        <v/>
      </c>
      <c r="AI1945" s="55" t="str">
        <f t="shared" si="431"/>
        <v>FALSO</v>
      </c>
      <c r="AJ1945" s="55">
        <f t="shared" si="432"/>
        <v>0</v>
      </c>
      <c r="AK1945" s="93" t="str">
        <f t="shared" si="433"/>
        <v/>
      </c>
      <c r="AL1945" s="96" t="str">
        <f t="shared" si="434"/>
        <v/>
      </c>
      <c r="AM1945" s="93" t="str">
        <f t="shared" si="435"/>
        <v/>
      </c>
      <c r="AN1945" s="96" t="str">
        <f t="shared" si="436"/>
        <v/>
      </c>
      <c r="AO1945" s="93" t="str">
        <f t="shared" si="437"/>
        <v/>
      </c>
      <c r="AP1945" s="96" t="str">
        <f t="shared" si="438"/>
        <v/>
      </c>
      <c r="AQ1945" s="93" t="str">
        <f t="shared" si="439"/>
        <v/>
      </c>
      <c r="AR1945" s="96" t="str">
        <f t="shared" si="440"/>
        <v/>
      </c>
      <c r="AS1945" s="93" t="str">
        <f t="shared" si="441"/>
        <v/>
      </c>
      <c r="AT1945" s="96" t="str">
        <f t="shared" si="442"/>
        <v/>
      </c>
      <c r="AU1945" s="93" t="str">
        <f t="shared" si="443"/>
        <v/>
      </c>
    </row>
    <row r="1946" spans="1:47" x14ac:dyDescent="0.3">
      <c r="A1946" t="s">
        <v>106</v>
      </c>
      <c r="B1946" s="164" t="s">
        <v>5134</v>
      </c>
      <c r="C1946" t="s">
        <v>5059</v>
      </c>
      <c r="D1946" t="s">
        <v>1152</v>
      </c>
      <c r="E1946" t="s">
        <v>90</v>
      </c>
      <c r="F1946" t="s">
        <v>4063</v>
      </c>
      <c r="H1946" t="s">
        <v>5135</v>
      </c>
      <c r="L1946" t="s">
        <v>91</v>
      </c>
      <c r="M1946" s="164" t="s">
        <v>5098</v>
      </c>
      <c r="N1946" t="s">
        <v>99</v>
      </c>
      <c r="O1946" t="s">
        <v>94</v>
      </c>
      <c r="P1946" s="33">
        <v>46230.694444444445</v>
      </c>
      <c r="Q1946" s="33">
        <v>46223</v>
      </c>
      <c r="R1946" s="33">
        <v>46230</v>
      </c>
      <c r="S1946" s="33">
        <v>46230</v>
      </c>
      <c r="T1946" s="33">
        <v>46230</v>
      </c>
      <c r="U1946" s="33">
        <v>46230</v>
      </c>
      <c r="V1946" s="33">
        <v>46230</v>
      </c>
      <c r="Y1946">
        <v>1</v>
      </c>
      <c r="AB1946">
        <v>1</v>
      </c>
      <c r="AH1946" s="55" t="str">
        <f t="shared" si="430"/>
        <v/>
      </c>
      <c r="AI1946" s="55" t="str">
        <f t="shared" si="431"/>
        <v>FALSO</v>
      </c>
      <c r="AJ1946" s="55">
        <f t="shared" si="432"/>
        <v>0</v>
      </c>
      <c r="AK1946" s="93">
        <f t="shared" si="433"/>
        <v>-7</v>
      </c>
      <c r="AL1946" s="96" t="str">
        <f t="shared" si="434"/>
        <v/>
      </c>
      <c r="AM1946" s="93">
        <f t="shared" si="435"/>
        <v>1</v>
      </c>
      <c r="AN1946" s="96" t="b">
        <f t="shared" si="436"/>
        <v>1</v>
      </c>
      <c r="AO1946" s="93">
        <f t="shared" si="437"/>
        <v>1</v>
      </c>
      <c r="AP1946" s="96" t="str">
        <f t="shared" si="438"/>
        <v/>
      </c>
      <c r="AQ1946" s="93" t="str">
        <f t="shared" si="439"/>
        <v/>
      </c>
      <c r="AR1946" s="96" t="str">
        <f t="shared" si="440"/>
        <v/>
      </c>
      <c r="AS1946" s="93">
        <f t="shared" si="441"/>
        <v>0</v>
      </c>
      <c r="AT1946" s="96" t="b">
        <f t="shared" si="442"/>
        <v>0</v>
      </c>
      <c r="AU1946" s="93" t="str">
        <f t="shared" si="443"/>
        <v>QSTI-781</v>
      </c>
    </row>
    <row r="1947" spans="1:47" x14ac:dyDescent="0.3">
      <c r="A1947" t="s">
        <v>84</v>
      </c>
      <c r="B1947" s="164" t="s">
        <v>5136</v>
      </c>
      <c r="C1947" t="s">
        <v>5011</v>
      </c>
      <c r="D1947" t="s">
        <v>1152</v>
      </c>
      <c r="E1947" t="s">
        <v>90</v>
      </c>
      <c r="F1947" t="s">
        <v>4063</v>
      </c>
      <c r="H1947" t="s">
        <v>5137</v>
      </c>
      <c r="L1947" t="s">
        <v>91</v>
      </c>
      <c r="O1947" t="s">
        <v>94</v>
      </c>
      <c r="P1947" s="33">
        <v>46230.791666666664</v>
      </c>
      <c r="Q1947" s="33">
        <v>46223</v>
      </c>
      <c r="R1947" s="33">
        <v>46276</v>
      </c>
      <c r="S1947" s="33">
        <v>46276</v>
      </c>
      <c r="AH1947" s="55" t="str">
        <f t="shared" si="430"/>
        <v/>
      </c>
      <c r="AI1947" s="55" t="str">
        <f t="shared" si="431"/>
        <v>FALSO</v>
      </c>
      <c r="AJ1947" s="55">
        <f t="shared" si="432"/>
        <v>0</v>
      </c>
      <c r="AK1947" s="93" t="str">
        <f t="shared" si="433"/>
        <v/>
      </c>
      <c r="AL1947" s="96" t="str">
        <f t="shared" si="434"/>
        <v/>
      </c>
      <c r="AM1947" s="93" t="str">
        <f t="shared" si="435"/>
        <v/>
      </c>
      <c r="AN1947" s="96" t="str">
        <f t="shared" si="436"/>
        <v/>
      </c>
      <c r="AO1947" s="93" t="str">
        <f t="shared" si="437"/>
        <v/>
      </c>
      <c r="AP1947" s="96" t="str">
        <f t="shared" si="438"/>
        <v/>
      </c>
      <c r="AQ1947" s="93" t="str">
        <f t="shared" si="439"/>
        <v/>
      </c>
      <c r="AR1947" s="96" t="str">
        <f t="shared" si="440"/>
        <v/>
      </c>
      <c r="AS1947" s="93" t="str">
        <f t="shared" si="441"/>
        <v/>
      </c>
      <c r="AT1947" s="96" t="str">
        <f t="shared" si="442"/>
        <v/>
      </c>
      <c r="AU1947" s="93" t="str">
        <f t="shared" si="443"/>
        <v/>
      </c>
    </row>
    <row r="1948" spans="1:47" x14ac:dyDescent="0.3">
      <c r="A1948" t="s">
        <v>84</v>
      </c>
      <c r="B1948" s="164" t="s">
        <v>5138</v>
      </c>
      <c r="C1948" t="s">
        <v>5007</v>
      </c>
      <c r="D1948" t="s">
        <v>1152</v>
      </c>
      <c r="E1948" t="s">
        <v>90</v>
      </c>
      <c r="F1948" t="s">
        <v>4063</v>
      </c>
      <c r="H1948" t="s">
        <v>5139</v>
      </c>
      <c r="J1948">
        <v>21600</v>
      </c>
      <c r="L1948" t="s">
        <v>91</v>
      </c>
      <c r="O1948" t="s">
        <v>94</v>
      </c>
      <c r="P1948" s="33">
        <v>46230.78402777778</v>
      </c>
      <c r="Q1948" s="33">
        <v>46223</v>
      </c>
      <c r="R1948" s="33">
        <v>46233</v>
      </c>
      <c r="S1948" s="33">
        <v>46234</v>
      </c>
      <c r="AH1948" s="55">
        <f t="shared" si="430"/>
        <v>6</v>
      </c>
      <c r="AI1948" s="55" t="str">
        <f t="shared" si="431"/>
        <v>FALSO</v>
      </c>
      <c r="AJ1948" s="55">
        <f t="shared" si="432"/>
        <v>0</v>
      </c>
      <c r="AK1948" s="93" t="str">
        <f t="shared" si="433"/>
        <v/>
      </c>
      <c r="AL1948" s="96" t="str">
        <f t="shared" si="434"/>
        <v/>
      </c>
      <c r="AM1948" s="93" t="str">
        <f t="shared" si="435"/>
        <v/>
      </c>
      <c r="AN1948" s="96" t="str">
        <f t="shared" si="436"/>
        <v/>
      </c>
      <c r="AO1948" s="93" t="str">
        <f t="shared" si="437"/>
        <v/>
      </c>
      <c r="AP1948" s="96" t="str">
        <f t="shared" si="438"/>
        <v/>
      </c>
      <c r="AQ1948" s="93" t="str">
        <f t="shared" si="439"/>
        <v/>
      </c>
      <c r="AR1948" s="96" t="str">
        <f t="shared" si="440"/>
        <v/>
      </c>
      <c r="AS1948" s="93" t="str">
        <f t="shared" si="441"/>
        <v/>
      </c>
      <c r="AT1948" s="96" t="str">
        <f t="shared" si="442"/>
        <v/>
      </c>
      <c r="AU1948" s="93" t="str">
        <f t="shared" si="443"/>
        <v/>
      </c>
    </row>
    <row r="1949" spans="1:47" x14ac:dyDescent="0.3">
      <c r="A1949" t="s">
        <v>84</v>
      </c>
      <c r="B1949" s="164" t="s">
        <v>5140</v>
      </c>
      <c r="C1949" t="s">
        <v>5007</v>
      </c>
      <c r="D1949" t="s">
        <v>1152</v>
      </c>
      <c r="E1949" t="s">
        <v>90</v>
      </c>
      <c r="F1949" t="s">
        <v>4063</v>
      </c>
      <c r="H1949" t="s">
        <v>5141</v>
      </c>
      <c r="L1949" t="s">
        <v>91</v>
      </c>
      <c r="O1949" t="s">
        <v>94</v>
      </c>
      <c r="P1949" s="33">
        <v>46230.779861111114</v>
      </c>
      <c r="Q1949" s="33">
        <v>46223</v>
      </c>
      <c r="R1949" s="33">
        <v>46231</v>
      </c>
      <c r="S1949" s="33">
        <v>46231</v>
      </c>
      <c r="AH1949" s="55" t="str">
        <f t="shared" si="430"/>
        <v/>
      </c>
      <c r="AI1949" s="55" t="str">
        <f t="shared" si="431"/>
        <v>FALSO</v>
      </c>
      <c r="AJ1949" s="55">
        <f t="shared" si="432"/>
        <v>0</v>
      </c>
      <c r="AK1949" s="93" t="str">
        <f t="shared" si="433"/>
        <v/>
      </c>
      <c r="AL1949" s="96" t="str">
        <f t="shared" si="434"/>
        <v/>
      </c>
      <c r="AM1949" s="93" t="str">
        <f t="shared" si="435"/>
        <v/>
      </c>
      <c r="AN1949" s="96" t="str">
        <f t="shared" si="436"/>
        <v/>
      </c>
      <c r="AO1949" s="93" t="str">
        <f t="shared" si="437"/>
        <v/>
      </c>
      <c r="AP1949" s="96" t="str">
        <f t="shared" si="438"/>
        <v/>
      </c>
      <c r="AQ1949" s="93" t="str">
        <f t="shared" si="439"/>
        <v/>
      </c>
      <c r="AR1949" s="96" t="str">
        <f t="shared" si="440"/>
        <v/>
      </c>
      <c r="AS1949" s="93" t="str">
        <f t="shared" si="441"/>
        <v/>
      </c>
      <c r="AT1949" s="96" t="str">
        <f t="shared" si="442"/>
        <v/>
      </c>
      <c r="AU1949" s="93" t="str">
        <f t="shared" si="443"/>
        <v/>
      </c>
    </row>
    <row r="1950" spans="1:47" x14ac:dyDescent="0.3">
      <c r="A1950" t="s">
        <v>84</v>
      </c>
      <c r="B1950" s="164" t="s">
        <v>5142</v>
      </c>
      <c r="C1950" t="s">
        <v>5019</v>
      </c>
      <c r="D1950" t="s">
        <v>1152</v>
      </c>
      <c r="E1950" t="s">
        <v>90</v>
      </c>
      <c r="F1950" t="s">
        <v>4063</v>
      </c>
      <c r="H1950" t="s">
        <v>5143</v>
      </c>
      <c r="L1950" t="s">
        <v>91</v>
      </c>
      <c r="O1950" t="s">
        <v>135</v>
      </c>
      <c r="P1950" s="33">
        <v>46230.770138888889</v>
      </c>
      <c r="Q1950" s="33">
        <v>46293</v>
      </c>
      <c r="R1950" s="33">
        <v>46293</v>
      </c>
      <c r="AH1950" s="55" t="str">
        <f t="shared" si="430"/>
        <v/>
      </c>
      <c r="AI1950" s="55" t="str">
        <f t="shared" si="431"/>
        <v>FALSO</v>
      </c>
      <c r="AJ1950" s="55">
        <f t="shared" si="432"/>
        <v>0</v>
      </c>
      <c r="AK1950" s="93" t="str">
        <f t="shared" si="433"/>
        <v/>
      </c>
      <c r="AL1950" s="96" t="str">
        <f t="shared" si="434"/>
        <v/>
      </c>
      <c r="AM1950" s="93" t="str">
        <f t="shared" si="435"/>
        <v/>
      </c>
      <c r="AN1950" s="96" t="str">
        <f t="shared" si="436"/>
        <v/>
      </c>
      <c r="AO1950" s="93" t="str">
        <f t="shared" si="437"/>
        <v/>
      </c>
      <c r="AP1950" s="96" t="str">
        <f t="shared" si="438"/>
        <v/>
      </c>
      <c r="AQ1950" s="93" t="str">
        <f t="shared" si="439"/>
        <v/>
      </c>
      <c r="AR1950" s="96" t="str">
        <f t="shared" si="440"/>
        <v/>
      </c>
      <c r="AS1950" s="93" t="str">
        <f t="shared" si="441"/>
        <v/>
      </c>
      <c r="AT1950" s="96" t="str">
        <f t="shared" si="442"/>
        <v/>
      </c>
      <c r="AU1950" s="93" t="str">
        <f t="shared" si="443"/>
        <v/>
      </c>
    </row>
    <row r="1951" spans="1:47" x14ac:dyDescent="0.3">
      <c r="A1951" t="s">
        <v>84</v>
      </c>
      <c r="B1951" s="164" t="s">
        <v>5144</v>
      </c>
      <c r="C1951" t="s">
        <v>5014</v>
      </c>
      <c r="D1951" t="s">
        <v>1152</v>
      </c>
      <c r="E1951" t="s">
        <v>90</v>
      </c>
      <c r="F1951" t="s">
        <v>4063</v>
      </c>
      <c r="H1951" t="s">
        <v>5145</v>
      </c>
      <c r="L1951" t="s">
        <v>91</v>
      </c>
      <c r="O1951" t="s">
        <v>94</v>
      </c>
      <c r="P1951" s="33">
        <v>46230.720833333333</v>
      </c>
      <c r="Q1951" s="33">
        <v>46223</v>
      </c>
      <c r="R1951" s="33">
        <v>46261</v>
      </c>
      <c r="S1951" s="33">
        <v>46261</v>
      </c>
      <c r="AH1951" s="55" t="str">
        <f t="shared" si="430"/>
        <v/>
      </c>
      <c r="AI1951" s="55" t="str">
        <f t="shared" si="431"/>
        <v>FALSO</v>
      </c>
      <c r="AJ1951" s="55">
        <f t="shared" si="432"/>
        <v>0</v>
      </c>
      <c r="AK1951" s="93" t="str">
        <f t="shared" si="433"/>
        <v/>
      </c>
      <c r="AL1951" s="96" t="str">
        <f t="shared" si="434"/>
        <v/>
      </c>
      <c r="AM1951" s="93" t="str">
        <f t="shared" si="435"/>
        <v/>
      </c>
      <c r="AN1951" s="96" t="str">
        <f t="shared" si="436"/>
        <v/>
      </c>
      <c r="AO1951" s="93" t="str">
        <f t="shared" si="437"/>
        <v/>
      </c>
      <c r="AP1951" s="96" t="str">
        <f t="shared" si="438"/>
        <v/>
      </c>
      <c r="AQ1951" s="93" t="str">
        <f t="shared" si="439"/>
        <v/>
      </c>
      <c r="AR1951" s="96" t="str">
        <f t="shared" si="440"/>
        <v/>
      </c>
      <c r="AS1951" s="93" t="str">
        <f t="shared" si="441"/>
        <v/>
      </c>
      <c r="AT1951" s="96" t="str">
        <f t="shared" si="442"/>
        <v/>
      </c>
      <c r="AU1951" s="93" t="str">
        <f t="shared" si="443"/>
        <v/>
      </c>
    </row>
    <row r="1952" spans="1:47" x14ac:dyDescent="0.3">
      <c r="A1952" t="s">
        <v>84</v>
      </c>
      <c r="B1952" s="164" t="s">
        <v>5146</v>
      </c>
      <c r="C1952" t="s">
        <v>5059</v>
      </c>
      <c r="D1952" t="s">
        <v>1152</v>
      </c>
      <c r="E1952" t="s">
        <v>90</v>
      </c>
      <c r="F1952" t="s">
        <v>4063</v>
      </c>
      <c r="H1952" t="s">
        <v>5147</v>
      </c>
      <c r="L1952" t="s">
        <v>91</v>
      </c>
      <c r="O1952" t="s">
        <v>135</v>
      </c>
      <c r="P1952" s="33">
        <v>46230.67083333333</v>
      </c>
      <c r="Q1952" s="33">
        <v>46223</v>
      </c>
      <c r="R1952" s="33">
        <v>46231</v>
      </c>
      <c r="AH1952" s="55" t="str">
        <f t="shared" si="430"/>
        <v/>
      </c>
      <c r="AI1952" s="55" t="str">
        <f t="shared" si="431"/>
        <v>FALSO</v>
      </c>
      <c r="AJ1952" s="55">
        <f t="shared" si="432"/>
        <v>0</v>
      </c>
      <c r="AK1952" s="93" t="str">
        <f t="shared" si="433"/>
        <v/>
      </c>
      <c r="AL1952" s="96" t="str">
        <f t="shared" si="434"/>
        <v/>
      </c>
      <c r="AM1952" s="93" t="str">
        <f t="shared" si="435"/>
        <v/>
      </c>
      <c r="AN1952" s="96" t="str">
        <f t="shared" si="436"/>
        <v/>
      </c>
      <c r="AO1952" s="93" t="str">
        <f t="shared" si="437"/>
        <v/>
      </c>
      <c r="AP1952" s="96" t="str">
        <f t="shared" si="438"/>
        <v/>
      </c>
      <c r="AQ1952" s="93" t="str">
        <f t="shared" si="439"/>
        <v/>
      </c>
      <c r="AR1952" s="96" t="str">
        <f t="shared" si="440"/>
        <v/>
      </c>
      <c r="AS1952" s="93" t="str">
        <f t="shared" si="441"/>
        <v/>
      </c>
      <c r="AT1952" s="96" t="str">
        <f t="shared" si="442"/>
        <v/>
      </c>
      <c r="AU1952" s="93" t="str">
        <f t="shared" si="443"/>
        <v/>
      </c>
    </row>
    <row r="1953" spans="1:47" x14ac:dyDescent="0.3">
      <c r="A1953" t="s">
        <v>84</v>
      </c>
      <c r="B1953" s="164" t="s">
        <v>5148</v>
      </c>
      <c r="C1953" t="s">
        <v>5011</v>
      </c>
      <c r="D1953" t="s">
        <v>1152</v>
      </c>
      <c r="E1953" t="s">
        <v>90</v>
      </c>
      <c r="F1953" t="s">
        <v>4063</v>
      </c>
      <c r="H1953" t="s">
        <v>5149</v>
      </c>
      <c r="L1953" t="s">
        <v>91</v>
      </c>
      <c r="O1953" t="s">
        <v>94</v>
      </c>
      <c r="P1953" s="33">
        <v>46230.662499999999</v>
      </c>
      <c r="Q1953" s="33">
        <v>46223</v>
      </c>
      <c r="R1953" s="33">
        <v>46283</v>
      </c>
      <c r="S1953" s="33">
        <v>46283</v>
      </c>
      <c r="AH1953" s="55" t="str">
        <f t="shared" si="430"/>
        <v/>
      </c>
      <c r="AI1953" s="55" t="str">
        <f t="shared" si="431"/>
        <v>FALSO</v>
      </c>
      <c r="AJ1953" s="55">
        <f t="shared" si="432"/>
        <v>0</v>
      </c>
      <c r="AK1953" s="93" t="str">
        <f t="shared" si="433"/>
        <v/>
      </c>
      <c r="AL1953" s="96" t="str">
        <f t="shared" si="434"/>
        <v/>
      </c>
      <c r="AM1953" s="93" t="str">
        <f t="shared" si="435"/>
        <v/>
      </c>
      <c r="AN1953" s="96" t="str">
        <f t="shared" si="436"/>
        <v/>
      </c>
      <c r="AO1953" s="93" t="str">
        <f t="shared" si="437"/>
        <v/>
      </c>
      <c r="AP1953" s="96" t="str">
        <f t="shared" si="438"/>
        <v/>
      </c>
      <c r="AQ1953" s="93" t="str">
        <f t="shared" si="439"/>
        <v/>
      </c>
      <c r="AR1953" s="96" t="str">
        <f t="shared" si="440"/>
        <v/>
      </c>
      <c r="AS1953" s="93" t="str">
        <f t="shared" si="441"/>
        <v/>
      </c>
      <c r="AT1953" s="96" t="str">
        <f t="shared" si="442"/>
        <v/>
      </c>
      <c r="AU1953" s="93" t="str">
        <f t="shared" si="443"/>
        <v/>
      </c>
    </row>
    <row r="1954" spans="1:47" x14ac:dyDescent="0.3">
      <c r="A1954" t="s">
        <v>84</v>
      </c>
      <c r="B1954" s="164" t="s">
        <v>5150</v>
      </c>
      <c r="C1954" t="s">
        <v>5014</v>
      </c>
      <c r="D1954" t="s">
        <v>1152</v>
      </c>
      <c r="E1954" t="s">
        <v>90</v>
      </c>
      <c r="F1954" t="s">
        <v>4063</v>
      </c>
      <c r="H1954" t="s">
        <v>5151</v>
      </c>
      <c r="L1954" t="s">
        <v>91</v>
      </c>
      <c r="O1954" t="s">
        <v>94</v>
      </c>
      <c r="P1954" s="33">
        <v>46230.629861111112</v>
      </c>
      <c r="Q1954" s="33">
        <v>46223</v>
      </c>
      <c r="R1954" s="33">
        <v>46244</v>
      </c>
      <c r="S1954" s="33">
        <v>46244</v>
      </c>
      <c r="AH1954" s="55" t="str">
        <f t="shared" si="430"/>
        <v/>
      </c>
      <c r="AI1954" s="55" t="str">
        <f t="shared" si="431"/>
        <v>FALSO</v>
      </c>
      <c r="AJ1954" s="55">
        <f t="shared" si="432"/>
        <v>0</v>
      </c>
      <c r="AK1954" s="93" t="str">
        <f t="shared" si="433"/>
        <v/>
      </c>
      <c r="AL1954" s="96" t="str">
        <f t="shared" si="434"/>
        <v/>
      </c>
      <c r="AM1954" s="93" t="str">
        <f t="shared" si="435"/>
        <v/>
      </c>
      <c r="AN1954" s="96" t="str">
        <f t="shared" si="436"/>
        <v/>
      </c>
      <c r="AO1954" s="93" t="str">
        <f t="shared" si="437"/>
        <v/>
      </c>
      <c r="AP1954" s="96" t="str">
        <f t="shared" si="438"/>
        <v/>
      </c>
      <c r="AQ1954" s="93" t="str">
        <f t="shared" si="439"/>
        <v/>
      </c>
      <c r="AR1954" s="96" t="str">
        <f t="shared" si="440"/>
        <v/>
      </c>
      <c r="AS1954" s="93" t="str">
        <f t="shared" si="441"/>
        <v/>
      </c>
      <c r="AT1954" s="96" t="str">
        <f t="shared" si="442"/>
        <v/>
      </c>
      <c r="AU1954" s="93" t="str">
        <f t="shared" si="443"/>
        <v/>
      </c>
    </row>
    <row r="1955" spans="1:47" x14ac:dyDescent="0.3">
      <c r="A1955" t="s">
        <v>84</v>
      </c>
      <c r="B1955" s="164" t="s">
        <v>5152</v>
      </c>
      <c r="C1955" t="s">
        <v>5007</v>
      </c>
      <c r="D1955" t="s">
        <v>1152</v>
      </c>
      <c r="E1955" t="s">
        <v>90</v>
      </c>
      <c r="F1955" t="s">
        <v>4063</v>
      </c>
      <c r="H1955" t="s">
        <v>5153</v>
      </c>
      <c r="L1955" t="s">
        <v>91</v>
      </c>
      <c r="O1955" t="s">
        <v>94</v>
      </c>
      <c r="P1955" s="33">
        <v>46230.606944444444</v>
      </c>
      <c r="Q1955" s="33">
        <v>46223</v>
      </c>
      <c r="R1955" s="33">
        <v>46231</v>
      </c>
      <c r="S1955" s="33">
        <v>46231</v>
      </c>
      <c r="AH1955" s="55" t="str">
        <f t="shared" si="430"/>
        <v/>
      </c>
      <c r="AI1955" s="55" t="str">
        <f t="shared" si="431"/>
        <v>FALSO</v>
      </c>
      <c r="AJ1955" s="55">
        <f t="shared" si="432"/>
        <v>0</v>
      </c>
      <c r="AK1955" s="93" t="str">
        <f t="shared" si="433"/>
        <v/>
      </c>
      <c r="AL1955" s="96" t="str">
        <f t="shared" si="434"/>
        <v/>
      </c>
      <c r="AM1955" s="93" t="str">
        <f t="shared" si="435"/>
        <v/>
      </c>
      <c r="AN1955" s="96" t="str">
        <f t="shared" si="436"/>
        <v/>
      </c>
      <c r="AO1955" s="93" t="str">
        <f t="shared" si="437"/>
        <v/>
      </c>
      <c r="AP1955" s="96" t="str">
        <f t="shared" si="438"/>
        <v/>
      </c>
      <c r="AQ1955" s="93" t="str">
        <f t="shared" si="439"/>
        <v/>
      </c>
      <c r="AR1955" s="96" t="str">
        <f t="shared" si="440"/>
        <v/>
      </c>
      <c r="AS1955" s="93" t="str">
        <f t="shared" si="441"/>
        <v/>
      </c>
      <c r="AT1955" s="96" t="str">
        <f t="shared" si="442"/>
        <v/>
      </c>
      <c r="AU1955" s="93" t="str">
        <f t="shared" si="443"/>
        <v/>
      </c>
    </row>
    <row r="1956" spans="1:47" x14ac:dyDescent="0.3">
      <c r="A1956" t="s">
        <v>84</v>
      </c>
      <c r="B1956" s="164" t="s">
        <v>5154</v>
      </c>
      <c r="C1956" t="s">
        <v>5007</v>
      </c>
      <c r="D1956" t="s">
        <v>1152</v>
      </c>
      <c r="E1956" t="s">
        <v>90</v>
      </c>
      <c r="F1956" t="s">
        <v>4063</v>
      </c>
      <c r="H1956" t="s">
        <v>5155</v>
      </c>
      <c r="L1956" t="s">
        <v>91</v>
      </c>
      <c r="O1956" t="s">
        <v>135</v>
      </c>
      <c r="P1956" s="33">
        <v>46230.544444444444</v>
      </c>
      <c r="Q1956" s="33">
        <v>46223</v>
      </c>
      <c r="R1956" s="33">
        <v>46238</v>
      </c>
      <c r="AH1956" s="55" t="str">
        <f t="shared" si="430"/>
        <v/>
      </c>
      <c r="AI1956" s="55" t="str">
        <f t="shared" si="431"/>
        <v>FALSO</v>
      </c>
      <c r="AJ1956" s="55">
        <f t="shared" si="432"/>
        <v>0</v>
      </c>
      <c r="AK1956" s="93" t="str">
        <f t="shared" si="433"/>
        <v/>
      </c>
      <c r="AL1956" s="96" t="str">
        <f t="shared" si="434"/>
        <v/>
      </c>
      <c r="AM1956" s="93" t="str">
        <f t="shared" si="435"/>
        <v/>
      </c>
      <c r="AN1956" s="96" t="str">
        <f t="shared" si="436"/>
        <v/>
      </c>
      <c r="AO1956" s="93" t="str">
        <f t="shared" si="437"/>
        <v/>
      </c>
      <c r="AP1956" s="96" t="str">
        <f t="shared" si="438"/>
        <v/>
      </c>
      <c r="AQ1956" s="93" t="str">
        <f t="shared" si="439"/>
        <v/>
      </c>
      <c r="AR1956" s="96" t="str">
        <f t="shared" si="440"/>
        <v/>
      </c>
      <c r="AS1956" s="93" t="str">
        <f t="shared" si="441"/>
        <v/>
      </c>
      <c r="AT1956" s="96" t="str">
        <f t="shared" si="442"/>
        <v/>
      </c>
      <c r="AU1956" s="93" t="str">
        <f t="shared" si="443"/>
        <v/>
      </c>
    </row>
    <row r="1957" spans="1:47" x14ac:dyDescent="0.3">
      <c r="A1957" t="s">
        <v>84</v>
      </c>
      <c r="B1957" s="164" t="s">
        <v>5156</v>
      </c>
      <c r="C1957" t="s">
        <v>5059</v>
      </c>
      <c r="D1957" t="s">
        <v>1152</v>
      </c>
      <c r="E1957" t="s">
        <v>90</v>
      </c>
      <c r="F1957" t="s">
        <v>4063</v>
      </c>
      <c r="H1957" t="s">
        <v>5157</v>
      </c>
      <c r="L1957" t="s">
        <v>91</v>
      </c>
      <c r="O1957" t="s">
        <v>135</v>
      </c>
      <c r="P1957" s="33">
        <v>46230.456250000003</v>
      </c>
      <c r="Q1957" s="33">
        <v>46223</v>
      </c>
      <c r="R1957" s="33">
        <v>46230</v>
      </c>
      <c r="AH1957" s="55" t="str">
        <f t="shared" si="430"/>
        <v/>
      </c>
      <c r="AI1957" s="55" t="str">
        <f t="shared" si="431"/>
        <v>FALSO</v>
      </c>
      <c r="AJ1957" s="55">
        <f t="shared" si="432"/>
        <v>0</v>
      </c>
      <c r="AK1957" s="93" t="str">
        <f t="shared" si="433"/>
        <v/>
      </c>
      <c r="AL1957" s="96" t="str">
        <f t="shared" si="434"/>
        <v/>
      </c>
      <c r="AM1957" s="93" t="str">
        <f t="shared" si="435"/>
        <v/>
      </c>
      <c r="AN1957" s="96" t="str">
        <f t="shared" si="436"/>
        <v/>
      </c>
      <c r="AO1957" s="93" t="str">
        <f t="shared" si="437"/>
        <v/>
      </c>
      <c r="AP1957" s="96" t="str">
        <f t="shared" si="438"/>
        <v/>
      </c>
      <c r="AQ1957" s="93" t="str">
        <f t="shared" si="439"/>
        <v/>
      </c>
      <c r="AR1957" s="96" t="str">
        <f t="shared" si="440"/>
        <v/>
      </c>
      <c r="AS1957" s="93" t="str">
        <f t="shared" si="441"/>
        <v/>
      </c>
      <c r="AT1957" s="96" t="str">
        <f t="shared" si="442"/>
        <v/>
      </c>
      <c r="AU1957" s="93" t="str">
        <f t="shared" si="443"/>
        <v/>
      </c>
    </row>
    <row r="1958" spans="1:47" x14ac:dyDescent="0.3">
      <c r="A1958" t="s">
        <v>84</v>
      </c>
      <c r="B1958" s="164" t="s">
        <v>5158</v>
      </c>
      <c r="C1958" t="s">
        <v>5059</v>
      </c>
      <c r="D1958" t="s">
        <v>1152</v>
      </c>
      <c r="E1958" t="s">
        <v>90</v>
      </c>
      <c r="F1958" t="s">
        <v>4063</v>
      </c>
      <c r="H1958" t="s">
        <v>5159</v>
      </c>
      <c r="L1958" t="s">
        <v>91</v>
      </c>
      <c r="O1958" t="s">
        <v>135</v>
      </c>
      <c r="P1958" s="33">
        <v>46230.438194444447</v>
      </c>
      <c r="Q1958" s="33">
        <v>46223</v>
      </c>
      <c r="R1958" s="33">
        <v>46230</v>
      </c>
      <c r="AH1958" s="55" t="str">
        <f t="shared" si="430"/>
        <v/>
      </c>
      <c r="AI1958" s="55" t="str">
        <f t="shared" si="431"/>
        <v>FALSO</v>
      </c>
      <c r="AJ1958" s="55">
        <f t="shared" si="432"/>
        <v>0</v>
      </c>
      <c r="AK1958" s="93" t="str">
        <f t="shared" si="433"/>
        <v/>
      </c>
      <c r="AL1958" s="96" t="str">
        <f t="shared" si="434"/>
        <v/>
      </c>
      <c r="AM1958" s="93" t="str">
        <f t="shared" si="435"/>
        <v/>
      </c>
      <c r="AN1958" s="96" t="str">
        <f t="shared" si="436"/>
        <v/>
      </c>
      <c r="AO1958" s="93" t="str">
        <f t="shared" si="437"/>
        <v/>
      </c>
      <c r="AP1958" s="96" t="str">
        <f t="shared" si="438"/>
        <v/>
      </c>
      <c r="AQ1958" s="93" t="str">
        <f t="shared" si="439"/>
        <v/>
      </c>
      <c r="AR1958" s="96" t="str">
        <f t="shared" si="440"/>
        <v/>
      </c>
      <c r="AS1958" s="93" t="str">
        <f t="shared" si="441"/>
        <v/>
      </c>
      <c r="AT1958" s="96" t="str">
        <f t="shared" si="442"/>
        <v/>
      </c>
      <c r="AU1958" s="93" t="str">
        <f t="shared" si="443"/>
        <v/>
      </c>
    </row>
    <row r="1959" spans="1:47" x14ac:dyDescent="0.3">
      <c r="A1959" t="s">
        <v>84</v>
      </c>
      <c r="B1959" s="164" t="s">
        <v>5160</v>
      </c>
      <c r="C1959" t="s">
        <v>5059</v>
      </c>
      <c r="D1959" t="s">
        <v>1152</v>
      </c>
      <c r="E1959" t="s">
        <v>90</v>
      </c>
      <c r="F1959" t="s">
        <v>4063</v>
      </c>
      <c r="H1959" t="s">
        <v>5161</v>
      </c>
      <c r="L1959" t="s">
        <v>91</v>
      </c>
      <c r="O1959" t="s">
        <v>94</v>
      </c>
      <c r="P1959" s="33">
        <v>46230.436805555553</v>
      </c>
      <c r="Q1959" s="33">
        <v>46223</v>
      </c>
      <c r="R1959" s="33">
        <v>46231</v>
      </c>
      <c r="S1959" s="33">
        <v>46231</v>
      </c>
      <c r="AH1959" s="55" t="str">
        <f t="shared" si="430"/>
        <v/>
      </c>
      <c r="AI1959" s="55" t="str">
        <f t="shared" si="431"/>
        <v>FALSO</v>
      </c>
      <c r="AJ1959" s="55">
        <f t="shared" si="432"/>
        <v>0</v>
      </c>
      <c r="AK1959" s="93" t="str">
        <f t="shared" si="433"/>
        <v/>
      </c>
      <c r="AL1959" s="96" t="str">
        <f t="shared" si="434"/>
        <v/>
      </c>
      <c r="AM1959" s="93" t="str">
        <f t="shared" si="435"/>
        <v/>
      </c>
      <c r="AN1959" s="96" t="str">
        <f t="shared" si="436"/>
        <v/>
      </c>
      <c r="AO1959" s="93" t="str">
        <f t="shared" si="437"/>
        <v/>
      </c>
      <c r="AP1959" s="96" t="str">
        <f t="shared" si="438"/>
        <v/>
      </c>
      <c r="AQ1959" s="93" t="str">
        <f t="shared" si="439"/>
        <v/>
      </c>
      <c r="AR1959" s="96" t="str">
        <f t="shared" si="440"/>
        <v/>
      </c>
      <c r="AS1959" s="93" t="str">
        <f t="shared" si="441"/>
        <v/>
      </c>
      <c r="AT1959" s="96" t="str">
        <f t="shared" si="442"/>
        <v/>
      </c>
      <c r="AU1959" s="93" t="str">
        <f t="shared" si="443"/>
        <v/>
      </c>
    </row>
    <row r="1960" spans="1:47" x14ac:dyDescent="0.3">
      <c r="A1960" t="s">
        <v>84</v>
      </c>
      <c r="B1960" s="164" t="s">
        <v>5162</v>
      </c>
      <c r="C1960" t="s">
        <v>5059</v>
      </c>
      <c r="D1960" t="s">
        <v>1152</v>
      </c>
      <c r="E1960" t="s">
        <v>90</v>
      </c>
      <c r="F1960" t="s">
        <v>4063</v>
      </c>
      <c r="H1960" t="s">
        <v>1993</v>
      </c>
      <c r="L1960" t="s">
        <v>91</v>
      </c>
      <c r="O1960" t="s">
        <v>135</v>
      </c>
      <c r="P1960" s="33">
        <v>46230.435416666667</v>
      </c>
      <c r="Q1960" s="33">
        <v>46223</v>
      </c>
      <c r="R1960" s="33">
        <v>46230</v>
      </c>
      <c r="AH1960" s="55" t="str">
        <f t="shared" si="430"/>
        <v/>
      </c>
      <c r="AI1960" s="55" t="str">
        <f t="shared" si="431"/>
        <v>FALSO</v>
      </c>
      <c r="AJ1960" s="55">
        <f t="shared" si="432"/>
        <v>0</v>
      </c>
      <c r="AK1960" s="93" t="str">
        <f t="shared" si="433"/>
        <v/>
      </c>
      <c r="AL1960" s="96" t="str">
        <f t="shared" si="434"/>
        <v/>
      </c>
      <c r="AM1960" s="93" t="str">
        <f t="shared" si="435"/>
        <v/>
      </c>
      <c r="AN1960" s="96" t="str">
        <f t="shared" si="436"/>
        <v/>
      </c>
      <c r="AO1960" s="93" t="str">
        <f t="shared" si="437"/>
        <v/>
      </c>
      <c r="AP1960" s="96" t="str">
        <f t="shared" si="438"/>
        <v/>
      </c>
      <c r="AQ1960" s="93" t="str">
        <f t="shared" si="439"/>
        <v/>
      </c>
      <c r="AR1960" s="96" t="str">
        <f t="shared" si="440"/>
        <v/>
      </c>
      <c r="AS1960" s="93" t="str">
        <f t="shared" si="441"/>
        <v/>
      </c>
      <c r="AT1960" s="96" t="str">
        <f t="shared" si="442"/>
        <v/>
      </c>
      <c r="AU1960" s="93" t="str">
        <f t="shared" si="443"/>
        <v/>
      </c>
    </row>
    <row r="1961" spans="1:47" x14ac:dyDescent="0.3">
      <c r="A1961" t="s">
        <v>84</v>
      </c>
      <c r="B1961" s="164" t="s">
        <v>5163</v>
      </c>
      <c r="C1961" t="s">
        <v>5082</v>
      </c>
      <c r="D1961" t="s">
        <v>1152</v>
      </c>
      <c r="E1961" t="s">
        <v>90</v>
      </c>
      <c r="F1961" t="s">
        <v>4063</v>
      </c>
      <c r="H1961" t="s">
        <v>5164</v>
      </c>
      <c r="L1961" t="s">
        <v>91</v>
      </c>
      <c r="O1961" t="s">
        <v>135</v>
      </c>
      <c r="P1961" s="33">
        <v>46230.426388888889</v>
      </c>
      <c r="Q1961" s="33">
        <v>46223</v>
      </c>
      <c r="R1961" s="33">
        <v>46276</v>
      </c>
      <c r="AH1961" s="55" t="str">
        <f t="shared" si="430"/>
        <v/>
      </c>
      <c r="AI1961" s="55" t="str">
        <f t="shared" si="431"/>
        <v>FALSO</v>
      </c>
      <c r="AJ1961" s="55">
        <f t="shared" si="432"/>
        <v>0</v>
      </c>
      <c r="AK1961" s="93" t="str">
        <f t="shared" si="433"/>
        <v/>
      </c>
      <c r="AL1961" s="96" t="str">
        <f t="shared" si="434"/>
        <v/>
      </c>
      <c r="AM1961" s="93" t="str">
        <f t="shared" si="435"/>
        <v/>
      </c>
      <c r="AN1961" s="96" t="str">
        <f t="shared" si="436"/>
        <v/>
      </c>
      <c r="AO1961" s="93" t="str">
        <f t="shared" si="437"/>
        <v/>
      </c>
      <c r="AP1961" s="96" t="str">
        <f t="shared" si="438"/>
        <v/>
      </c>
      <c r="AQ1961" s="93" t="str">
        <f t="shared" si="439"/>
        <v/>
      </c>
      <c r="AR1961" s="96" t="str">
        <f t="shared" si="440"/>
        <v/>
      </c>
      <c r="AS1961" s="93" t="str">
        <f t="shared" si="441"/>
        <v/>
      </c>
      <c r="AT1961" s="96" t="str">
        <f t="shared" si="442"/>
        <v/>
      </c>
      <c r="AU1961" s="93" t="str">
        <f t="shared" si="443"/>
        <v/>
      </c>
    </row>
    <row r="1962" spans="1:47" x14ac:dyDescent="0.3">
      <c r="A1962" t="s">
        <v>84</v>
      </c>
      <c r="B1962" s="164" t="s">
        <v>5165</v>
      </c>
      <c r="C1962" t="s">
        <v>5014</v>
      </c>
      <c r="D1962" t="s">
        <v>1152</v>
      </c>
      <c r="E1962" t="s">
        <v>90</v>
      </c>
      <c r="F1962" t="s">
        <v>4063</v>
      </c>
      <c r="H1962" t="s">
        <v>5166</v>
      </c>
      <c r="L1962" t="s">
        <v>91</v>
      </c>
      <c r="O1962" t="s">
        <v>94</v>
      </c>
      <c r="P1962" s="33">
        <v>46230.425694444442</v>
      </c>
      <c r="Q1962" s="33">
        <v>46223</v>
      </c>
      <c r="R1962" s="33">
        <v>46251</v>
      </c>
      <c r="S1962" s="33">
        <v>46251</v>
      </c>
      <c r="AH1962" s="55" t="str">
        <f t="shared" si="430"/>
        <v/>
      </c>
      <c r="AI1962" s="55" t="str">
        <f t="shared" si="431"/>
        <v>FALSO</v>
      </c>
      <c r="AJ1962" s="55">
        <f t="shared" si="432"/>
        <v>0</v>
      </c>
      <c r="AK1962" s="93" t="str">
        <f t="shared" si="433"/>
        <v/>
      </c>
      <c r="AL1962" s="96" t="str">
        <f t="shared" si="434"/>
        <v/>
      </c>
      <c r="AM1962" s="93" t="str">
        <f t="shared" si="435"/>
        <v/>
      </c>
      <c r="AN1962" s="96" t="str">
        <f t="shared" si="436"/>
        <v/>
      </c>
      <c r="AO1962" s="93" t="str">
        <f t="shared" si="437"/>
        <v/>
      </c>
      <c r="AP1962" s="96" t="str">
        <f t="shared" si="438"/>
        <v/>
      </c>
      <c r="AQ1962" s="93" t="str">
        <f t="shared" si="439"/>
        <v/>
      </c>
      <c r="AR1962" s="96" t="str">
        <f t="shared" si="440"/>
        <v/>
      </c>
      <c r="AS1962" s="93" t="str">
        <f t="shared" si="441"/>
        <v/>
      </c>
      <c r="AT1962" s="96" t="str">
        <f t="shared" si="442"/>
        <v/>
      </c>
      <c r="AU1962" s="93" t="str">
        <f t="shared" si="443"/>
        <v/>
      </c>
    </row>
    <row r="1963" spans="1:47" x14ac:dyDescent="0.3">
      <c r="A1963" t="s">
        <v>84</v>
      </c>
      <c r="B1963" s="164" t="s">
        <v>5167</v>
      </c>
      <c r="C1963" t="s">
        <v>5019</v>
      </c>
      <c r="D1963" t="s">
        <v>1152</v>
      </c>
      <c r="E1963" t="s">
        <v>94</v>
      </c>
      <c r="F1963" t="s">
        <v>4050</v>
      </c>
      <c r="H1963" t="s">
        <v>5168</v>
      </c>
      <c r="L1963" t="s">
        <v>91</v>
      </c>
      <c r="P1963" s="33">
        <v>46228.427083333336</v>
      </c>
      <c r="Q1963" s="33">
        <v>46293</v>
      </c>
      <c r="R1963" s="33">
        <v>46231</v>
      </c>
      <c r="S1963" s="33">
        <v>46293</v>
      </c>
      <c r="AH1963" s="55" t="str">
        <f t="shared" si="430"/>
        <v/>
      </c>
      <c r="AI1963" s="55" t="str">
        <f t="shared" si="431"/>
        <v>FALSO</v>
      </c>
      <c r="AJ1963" s="55">
        <f t="shared" si="432"/>
        <v>0</v>
      </c>
      <c r="AK1963" s="93" t="str">
        <f t="shared" si="433"/>
        <v/>
      </c>
      <c r="AL1963" s="96" t="str">
        <f t="shared" si="434"/>
        <v/>
      </c>
      <c r="AM1963" s="93" t="str">
        <f t="shared" si="435"/>
        <v/>
      </c>
      <c r="AN1963" s="96" t="str">
        <f t="shared" si="436"/>
        <v/>
      </c>
      <c r="AO1963" s="93" t="str">
        <f t="shared" si="437"/>
        <v/>
      </c>
      <c r="AP1963" s="96" t="str">
        <f t="shared" si="438"/>
        <v/>
      </c>
      <c r="AQ1963" s="93" t="str">
        <f t="shared" si="439"/>
        <v/>
      </c>
      <c r="AR1963" s="96" t="str">
        <f t="shared" si="440"/>
        <v/>
      </c>
      <c r="AS1963" s="93" t="str">
        <f t="shared" si="441"/>
        <v/>
      </c>
      <c r="AT1963" s="96" t="str">
        <f t="shared" si="442"/>
        <v/>
      </c>
      <c r="AU1963" s="93" t="str">
        <f t="shared" si="443"/>
        <v/>
      </c>
    </row>
    <row r="1964" spans="1:47" x14ac:dyDescent="0.3">
      <c r="A1964" t="s">
        <v>84</v>
      </c>
      <c r="B1964" s="164" t="s">
        <v>5169</v>
      </c>
      <c r="C1964" t="s">
        <v>5082</v>
      </c>
      <c r="D1964" t="s">
        <v>1152</v>
      </c>
      <c r="E1964" t="s">
        <v>90</v>
      </c>
      <c r="F1964" t="s">
        <v>4063</v>
      </c>
      <c r="H1964" t="s">
        <v>5170</v>
      </c>
      <c r="L1964" t="s">
        <v>91</v>
      </c>
      <c r="O1964" t="s">
        <v>135</v>
      </c>
      <c r="P1964" s="33">
        <v>46227.822916666664</v>
      </c>
      <c r="Q1964" s="33">
        <v>46223</v>
      </c>
      <c r="R1964" s="33">
        <v>46275</v>
      </c>
      <c r="AH1964" s="55" t="str">
        <f t="shared" si="430"/>
        <v/>
      </c>
      <c r="AI1964" s="55" t="str">
        <f t="shared" si="431"/>
        <v>FALSO</v>
      </c>
      <c r="AJ1964" s="55">
        <f t="shared" si="432"/>
        <v>0</v>
      </c>
      <c r="AK1964" s="93" t="str">
        <f t="shared" si="433"/>
        <v/>
      </c>
      <c r="AL1964" s="96" t="str">
        <f t="shared" si="434"/>
        <v/>
      </c>
      <c r="AM1964" s="93" t="str">
        <f t="shared" si="435"/>
        <v/>
      </c>
      <c r="AN1964" s="96" t="str">
        <f t="shared" si="436"/>
        <v/>
      </c>
      <c r="AO1964" s="93" t="str">
        <f t="shared" si="437"/>
        <v/>
      </c>
      <c r="AP1964" s="96" t="str">
        <f t="shared" si="438"/>
        <v/>
      </c>
      <c r="AQ1964" s="93" t="str">
        <f t="shared" si="439"/>
        <v/>
      </c>
      <c r="AR1964" s="96" t="str">
        <f t="shared" si="440"/>
        <v/>
      </c>
      <c r="AS1964" s="93" t="str">
        <f t="shared" si="441"/>
        <v/>
      </c>
      <c r="AT1964" s="96" t="str">
        <f t="shared" si="442"/>
        <v/>
      </c>
      <c r="AU1964" s="93" t="str">
        <f t="shared" si="443"/>
        <v/>
      </c>
    </row>
    <row r="1965" spans="1:47" x14ac:dyDescent="0.3">
      <c r="A1965" t="s">
        <v>84</v>
      </c>
      <c r="B1965" s="164" t="s">
        <v>5171</v>
      </c>
      <c r="C1965" t="s">
        <v>5019</v>
      </c>
      <c r="D1965" t="s">
        <v>1152</v>
      </c>
      <c r="E1965" t="s">
        <v>90</v>
      </c>
      <c r="F1965" t="s">
        <v>4063</v>
      </c>
      <c r="H1965" t="s">
        <v>5172</v>
      </c>
      <c r="L1965" t="s">
        <v>91</v>
      </c>
      <c r="O1965" t="s">
        <v>94</v>
      </c>
      <c r="P1965" s="33">
        <v>46227.803472222222</v>
      </c>
      <c r="Q1965" s="33">
        <v>46293</v>
      </c>
      <c r="R1965" s="33">
        <v>46289</v>
      </c>
      <c r="S1965" s="33">
        <v>46289</v>
      </c>
      <c r="AH1965" s="55" t="str">
        <f t="shared" si="430"/>
        <v/>
      </c>
      <c r="AI1965" s="55" t="str">
        <f t="shared" si="431"/>
        <v>FALSO</v>
      </c>
      <c r="AJ1965" s="55">
        <f t="shared" si="432"/>
        <v>0</v>
      </c>
      <c r="AK1965" s="93" t="str">
        <f t="shared" si="433"/>
        <v/>
      </c>
      <c r="AL1965" s="96" t="str">
        <f t="shared" si="434"/>
        <v/>
      </c>
      <c r="AM1965" s="93" t="str">
        <f t="shared" si="435"/>
        <v/>
      </c>
      <c r="AN1965" s="96" t="str">
        <f t="shared" si="436"/>
        <v/>
      </c>
      <c r="AO1965" s="93" t="str">
        <f t="shared" si="437"/>
        <v/>
      </c>
      <c r="AP1965" s="96" t="str">
        <f t="shared" si="438"/>
        <v/>
      </c>
      <c r="AQ1965" s="93" t="str">
        <f t="shared" si="439"/>
        <v/>
      </c>
      <c r="AR1965" s="96" t="str">
        <f t="shared" si="440"/>
        <v/>
      </c>
      <c r="AS1965" s="93" t="str">
        <f t="shared" si="441"/>
        <v/>
      </c>
      <c r="AT1965" s="96" t="str">
        <f t="shared" si="442"/>
        <v/>
      </c>
      <c r="AU1965" s="93" t="str">
        <f t="shared" si="443"/>
        <v/>
      </c>
    </row>
    <row r="1966" spans="1:47" x14ac:dyDescent="0.3">
      <c r="A1966" t="s">
        <v>84</v>
      </c>
      <c r="B1966" s="164" t="s">
        <v>5173</v>
      </c>
      <c r="C1966" t="s">
        <v>5007</v>
      </c>
      <c r="D1966" t="s">
        <v>1152</v>
      </c>
      <c r="E1966" t="s">
        <v>90</v>
      </c>
      <c r="F1966" t="s">
        <v>4063</v>
      </c>
      <c r="H1966" t="s">
        <v>5174</v>
      </c>
      <c r="J1966">
        <v>21600</v>
      </c>
      <c r="L1966" t="s">
        <v>91</v>
      </c>
      <c r="O1966" t="s">
        <v>94</v>
      </c>
      <c r="P1966" s="33">
        <v>46227.712500000001</v>
      </c>
      <c r="Q1966" s="33">
        <v>46223</v>
      </c>
      <c r="R1966" s="33">
        <v>46231</v>
      </c>
      <c r="S1966" s="33">
        <v>46233</v>
      </c>
      <c r="AH1966" s="55">
        <f t="shared" si="430"/>
        <v>6</v>
      </c>
      <c r="AI1966" s="55" t="str">
        <f t="shared" si="431"/>
        <v>FALSO</v>
      </c>
      <c r="AJ1966" s="55">
        <f t="shared" si="432"/>
        <v>0</v>
      </c>
      <c r="AK1966" s="93" t="str">
        <f t="shared" si="433"/>
        <v/>
      </c>
      <c r="AL1966" s="96" t="str">
        <f t="shared" si="434"/>
        <v/>
      </c>
      <c r="AM1966" s="93" t="str">
        <f t="shared" si="435"/>
        <v/>
      </c>
      <c r="AN1966" s="96" t="str">
        <f t="shared" si="436"/>
        <v/>
      </c>
      <c r="AO1966" s="93" t="str">
        <f t="shared" si="437"/>
        <v/>
      </c>
      <c r="AP1966" s="96" t="str">
        <f t="shared" si="438"/>
        <v/>
      </c>
      <c r="AQ1966" s="93" t="str">
        <f t="shared" si="439"/>
        <v/>
      </c>
      <c r="AR1966" s="96" t="str">
        <f t="shared" si="440"/>
        <v/>
      </c>
      <c r="AS1966" s="93" t="str">
        <f t="shared" si="441"/>
        <v/>
      </c>
      <c r="AT1966" s="96" t="str">
        <f t="shared" si="442"/>
        <v/>
      </c>
      <c r="AU1966" s="93" t="str">
        <f t="shared" si="443"/>
        <v/>
      </c>
    </row>
    <row r="1967" spans="1:47" x14ac:dyDescent="0.3">
      <c r="A1967" t="s">
        <v>84</v>
      </c>
      <c r="B1967" s="164" t="s">
        <v>5175</v>
      </c>
      <c r="C1967" t="s">
        <v>5011</v>
      </c>
      <c r="D1967" t="s">
        <v>1152</v>
      </c>
      <c r="E1967" t="s">
        <v>90</v>
      </c>
      <c r="F1967" t="s">
        <v>4063</v>
      </c>
      <c r="H1967" t="s">
        <v>5176</v>
      </c>
      <c r="J1967">
        <v>93600</v>
      </c>
      <c r="L1967" t="s">
        <v>91</v>
      </c>
      <c r="O1967" t="s">
        <v>94</v>
      </c>
      <c r="P1967" s="33">
        <v>46227.686111111114</v>
      </c>
      <c r="Q1967" s="33">
        <v>46223</v>
      </c>
      <c r="R1967" s="33">
        <v>46233</v>
      </c>
      <c r="S1967" s="33">
        <v>46280</v>
      </c>
      <c r="AH1967" s="55">
        <f t="shared" si="430"/>
        <v>26</v>
      </c>
      <c r="AI1967" s="55" t="str">
        <f t="shared" si="431"/>
        <v>FALSO</v>
      </c>
      <c r="AJ1967" s="55">
        <f t="shared" si="432"/>
        <v>0</v>
      </c>
      <c r="AK1967" s="93" t="str">
        <f t="shared" si="433"/>
        <v/>
      </c>
      <c r="AL1967" s="96" t="str">
        <f t="shared" si="434"/>
        <v/>
      </c>
      <c r="AM1967" s="93" t="str">
        <f t="shared" si="435"/>
        <v/>
      </c>
      <c r="AN1967" s="96" t="str">
        <f t="shared" si="436"/>
        <v/>
      </c>
      <c r="AO1967" s="93" t="str">
        <f t="shared" si="437"/>
        <v/>
      </c>
      <c r="AP1967" s="96" t="str">
        <f t="shared" si="438"/>
        <v/>
      </c>
      <c r="AQ1967" s="93" t="str">
        <f t="shared" si="439"/>
        <v/>
      </c>
      <c r="AR1967" s="96" t="str">
        <f t="shared" si="440"/>
        <v/>
      </c>
      <c r="AS1967" s="93" t="str">
        <f t="shared" si="441"/>
        <v/>
      </c>
      <c r="AT1967" s="96" t="str">
        <f t="shared" si="442"/>
        <v/>
      </c>
      <c r="AU1967" s="93" t="str">
        <f t="shared" si="443"/>
        <v/>
      </c>
    </row>
    <row r="1968" spans="1:47" x14ac:dyDescent="0.3">
      <c r="A1968" t="s">
        <v>84</v>
      </c>
      <c r="B1968" s="164" t="s">
        <v>5177</v>
      </c>
      <c r="C1968" t="s">
        <v>5007</v>
      </c>
      <c r="D1968" t="s">
        <v>1152</v>
      </c>
      <c r="E1968" t="s">
        <v>90</v>
      </c>
      <c r="F1968" t="s">
        <v>4063</v>
      </c>
      <c r="H1968" t="s">
        <v>4786</v>
      </c>
      <c r="L1968" t="s">
        <v>91</v>
      </c>
      <c r="O1968" t="s">
        <v>94</v>
      </c>
      <c r="P1968" s="33">
        <v>46227.679166666669</v>
      </c>
      <c r="Q1968" s="33">
        <v>46223</v>
      </c>
      <c r="R1968" s="33">
        <v>46244</v>
      </c>
      <c r="S1968" s="33">
        <v>46244</v>
      </c>
      <c r="AH1968" s="55" t="str">
        <f t="shared" si="430"/>
        <v/>
      </c>
      <c r="AI1968" s="55" t="str">
        <f t="shared" si="431"/>
        <v>FALSO</v>
      </c>
      <c r="AJ1968" s="55">
        <f t="shared" si="432"/>
        <v>0</v>
      </c>
      <c r="AK1968" s="93" t="str">
        <f t="shared" si="433"/>
        <v/>
      </c>
      <c r="AL1968" s="96" t="str">
        <f t="shared" si="434"/>
        <v/>
      </c>
      <c r="AM1968" s="93" t="str">
        <f t="shared" si="435"/>
        <v/>
      </c>
      <c r="AN1968" s="96" t="str">
        <f t="shared" si="436"/>
        <v/>
      </c>
      <c r="AO1968" s="93" t="str">
        <f t="shared" si="437"/>
        <v/>
      </c>
      <c r="AP1968" s="96" t="str">
        <f t="shared" si="438"/>
        <v/>
      </c>
      <c r="AQ1968" s="93" t="str">
        <f t="shared" si="439"/>
        <v/>
      </c>
      <c r="AR1968" s="96" t="str">
        <f t="shared" si="440"/>
        <v/>
      </c>
      <c r="AS1968" s="93" t="str">
        <f t="shared" si="441"/>
        <v/>
      </c>
      <c r="AT1968" s="96" t="str">
        <f t="shared" si="442"/>
        <v/>
      </c>
      <c r="AU1968" s="93" t="str">
        <f t="shared" si="443"/>
        <v/>
      </c>
    </row>
    <row r="1969" spans="1:47" x14ac:dyDescent="0.3">
      <c r="A1969" t="s">
        <v>84</v>
      </c>
      <c r="B1969" s="164" t="s">
        <v>5178</v>
      </c>
      <c r="C1969" t="s">
        <v>5059</v>
      </c>
      <c r="D1969" t="s">
        <v>1152</v>
      </c>
      <c r="E1969" t="s">
        <v>90</v>
      </c>
      <c r="F1969" t="s">
        <v>4063</v>
      </c>
      <c r="H1969" t="s">
        <v>5179</v>
      </c>
      <c r="J1969">
        <v>21600</v>
      </c>
      <c r="L1969" t="s">
        <v>91</v>
      </c>
      <c r="O1969" t="s">
        <v>94</v>
      </c>
      <c r="P1969" s="33">
        <v>46227.644444444442</v>
      </c>
      <c r="Q1969" s="33">
        <v>46223</v>
      </c>
      <c r="R1969" s="33">
        <v>46230</v>
      </c>
      <c r="S1969" s="33">
        <v>46230</v>
      </c>
      <c r="AH1969" s="55">
        <f t="shared" si="430"/>
        <v>6</v>
      </c>
      <c r="AI1969" s="55" t="str">
        <f t="shared" si="431"/>
        <v>FALSO</v>
      </c>
      <c r="AJ1969" s="55">
        <f t="shared" si="432"/>
        <v>0</v>
      </c>
      <c r="AK1969" s="93" t="str">
        <f t="shared" si="433"/>
        <v/>
      </c>
      <c r="AL1969" s="96" t="str">
        <f t="shared" si="434"/>
        <v/>
      </c>
      <c r="AM1969" s="93" t="str">
        <f t="shared" si="435"/>
        <v/>
      </c>
      <c r="AN1969" s="96" t="str">
        <f t="shared" si="436"/>
        <v/>
      </c>
      <c r="AO1969" s="93" t="str">
        <f t="shared" si="437"/>
        <v/>
      </c>
      <c r="AP1969" s="96" t="str">
        <f t="shared" si="438"/>
        <v/>
      </c>
      <c r="AQ1969" s="93" t="str">
        <f t="shared" si="439"/>
        <v/>
      </c>
      <c r="AR1969" s="96" t="str">
        <f t="shared" si="440"/>
        <v/>
      </c>
      <c r="AS1969" s="93" t="str">
        <f t="shared" si="441"/>
        <v/>
      </c>
      <c r="AT1969" s="96" t="str">
        <f t="shared" si="442"/>
        <v/>
      </c>
      <c r="AU1969" s="93" t="str">
        <f t="shared" si="443"/>
        <v/>
      </c>
    </row>
    <row r="1970" spans="1:47" x14ac:dyDescent="0.3">
      <c r="A1970" t="s">
        <v>84</v>
      </c>
      <c r="B1970" s="164" t="s">
        <v>5180</v>
      </c>
      <c r="C1970" t="s">
        <v>5019</v>
      </c>
      <c r="D1970" t="s">
        <v>1152</v>
      </c>
      <c r="E1970" t="s">
        <v>90</v>
      </c>
      <c r="F1970" t="s">
        <v>4063</v>
      </c>
      <c r="H1970" t="s">
        <v>5181</v>
      </c>
      <c r="L1970" t="s">
        <v>91</v>
      </c>
      <c r="O1970" t="s">
        <v>135</v>
      </c>
      <c r="P1970" s="33">
        <v>46227.611111111109</v>
      </c>
      <c r="Q1970" s="33">
        <v>46293</v>
      </c>
      <c r="R1970" s="33">
        <v>46293</v>
      </c>
      <c r="AH1970" s="55" t="str">
        <f t="shared" si="430"/>
        <v/>
      </c>
      <c r="AI1970" s="55" t="str">
        <f t="shared" si="431"/>
        <v>FALSO</v>
      </c>
      <c r="AJ1970" s="55">
        <f t="shared" si="432"/>
        <v>0</v>
      </c>
      <c r="AK1970" s="93" t="str">
        <f t="shared" si="433"/>
        <v/>
      </c>
      <c r="AL1970" s="96" t="str">
        <f t="shared" si="434"/>
        <v/>
      </c>
      <c r="AM1970" s="93" t="str">
        <f t="shared" si="435"/>
        <v/>
      </c>
      <c r="AN1970" s="96" t="str">
        <f t="shared" si="436"/>
        <v/>
      </c>
      <c r="AO1970" s="93" t="str">
        <f t="shared" si="437"/>
        <v/>
      </c>
      <c r="AP1970" s="96" t="str">
        <f t="shared" si="438"/>
        <v/>
      </c>
      <c r="AQ1970" s="93" t="str">
        <f t="shared" si="439"/>
        <v/>
      </c>
      <c r="AR1970" s="96" t="str">
        <f t="shared" si="440"/>
        <v/>
      </c>
      <c r="AS1970" s="93" t="str">
        <f t="shared" si="441"/>
        <v/>
      </c>
      <c r="AT1970" s="96" t="str">
        <f t="shared" si="442"/>
        <v/>
      </c>
      <c r="AU1970" s="93" t="str">
        <f t="shared" si="443"/>
        <v/>
      </c>
    </row>
    <row r="1971" spans="1:47" x14ac:dyDescent="0.3">
      <c r="A1971" t="s">
        <v>84</v>
      </c>
      <c r="B1971" s="164" t="s">
        <v>5182</v>
      </c>
      <c r="C1971" t="s">
        <v>5011</v>
      </c>
      <c r="D1971" t="s">
        <v>1152</v>
      </c>
      <c r="E1971" t="s">
        <v>90</v>
      </c>
      <c r="F1971" t="s">
        <v>4063</v>
      </c>
      <c r="H1971" t="s">
        <v>5183</v>
      </c>
      <c r="L1971" t="s">
        <v>91</v>
      </c>
      <c r="O1971" t="s">
        <v>94</v>
      </c>
      <c r="P1971" s="33">
        <v>46227.595138888886</v>
      </c>
      <c r="Q1971" s="33">
        <v>46223</v>
      </c>
      <c r="R1971" s="33">
        <v>46276</v>
      </c>
      <c r="S1971" s="33">
        <v>46276</v>
      </c>
      <c r="AH1971" s="55" t="str">
        <f t="shared" si="430"/>
        <v/>
      </c>
      <c r="AI1971" s="55" t="str">
        <f t="shared" si="431"/>
        <v>FALSO</v>
      </c>
      <c r="AJ1971" s="55">
        <f t="shared" si="432"/>
        <v>0</v>
      </c>
      <c r="AK1971" s="93" t="str">
        <f t="shared" si="433"/>
        <v/>
      </c>
      <c r="AL1971" s="96" t="str">
        <f t="shared" si="434"/>
        <v/>
      </c>
      <c r="AM1971" s="93" t="str">
        <f t="shared" si="435"/>
        <v/>
      </c>
      <c r="AN1971" s="96" t="str">
        <f t="shared" si="436"/>
        <v/>
      </c>
      <c r="AO1971" s="93" t="str">
        <f t="shared" si="437"/>
        <v/>
      </c>
      <c r="AP1971" s="96" t="str">
        <f t="shared" si="438"/>
        <v/>
      </c>
      <c r="AQ1971" s="93" t="str">
        <f t="shared" si="439"/>
        <v/>
      </c>
      <c r="AR1971" s="96" t="str">
        <f t="shared" si="440"/>
        <v/>
      </c>
      <c r="AS1971" s="93" t="str">
        <f t="shared" si="441"/>
        <v/>
      </c>
      <c r="AT1971" s="96" t="str">
        <f t="shared" si="442"/>
        <v/>
      </c>
      <c r="AU1971" s="93" t="str">
        <f t="shared" si="443"/>
        <v/>
      </c>
    </row>
    <row r="1972" spans="1:47" x14ac:dyDescent="0.3">
      <c r="A1972" t="s">
        <v>84</v>
      </c>
      <c r="B1972" s="164" t="s">
        <v>5184</v>
      </c>
      <c r="C1972" t="s">
        <v>5007</v>
      </c>
      <c r="D1972" t="s">
        <v>1152</v>
      </c>
      <c r="E1972" t="s">
        <v>90</v>
      </c>
      <c r="F1972" t="s">
        <v>4063</v>
      </c>
      <c r="H1972" t="s">
        <v>5185</v>
      </c>
      <c r="L1972" t="s">
        <v>91</v>
      </c>
      <c r="O1972" t="s">
        <v>94</v>
      </c>
      <c r="P1972" s="33">
        <v>46227.540972222225</v>
      </c>
      <c r="Q1972" s="33">
        <v>46223</v>
      </c>
      <c r="R1972" s="33">
        <v>46230</v>
      </c>
      <c r="S1972" s="33">
        <v>46230</v>
      </c>
      <c r="AH1972" s="55" t="str">
        <f t="shared" si="430"/>
        <v/>
      </c>
      <c r="AI1972" s="55" t="str">
        <f t="shared" si="431"/>
        <v>FALSO</v>
      </c>
      <c r="AJ1972" s="55">
        <f t="shared" si="432"/>
        <v>0</v>
      </c>
      <c r="AK1972" s="93" t="str">
        <f t="shared" si="433"/>
        <v/>
      </c>
      <c r="AL1972" s="96" t="str">
        <f t="shared" si="434"/>
        <v/>
      </c>
      <c r="AM1972" s="93" t="str">
        <f t="shared" si="435"/>
        <v/>
      </c>
      <c r="AN1972" s="96" t="str">
        <f t="shared" si="436"/>
        <v/>
      </c>
      <c r="AO1972" s="93" t="str">
        <f t="shared" si="437"/>
        <v/>
      </c>
      <c r="AP1972" s="96" t="str">
        <f t="shared" si="438"/>
        <v/>
      </c>
      <c r="AQ1972" s="93" t="str">
        <f t="shared" si="439"/>
        <v/>
      </c>
      <c r="AR1972" s="96" t="str">
        <f t="shared" si="440"/>
        <v/>
      </c>
      <c r="AS1972" s="93" t="str">
        <f t="shared" si="441"/>
        <v/>
      </c>
      <c r="AT1972" s="96" t="str">
        <f t="shared" si="442"/>
        <v/>
      </c>
      <c r="AU1972" s="93" t="str">
        <f t="shared" si="443"/>
        <v/>
      </c>
    </row>
    <row r="1973" spans="1:47" x14ac:dyDescent="0.3">
      <c r="A1973" t="s">
        <v>84</v>
      </c>
      <c r="B1973" s="164" t="s">
        <v>5186</v>
      </c>
      <c r="C1973" t="s">
        <v>5014</v>
      </c>
      <c r="D1973" t="s">
        <v>1152</v>
      </c>
      <c r="E1973" t="s">
        <v>90</v>
      </c>
      <c r="F1973" t="s">
        <v>4063</v>
      </c>
      <c r="H1973" t="s">
        <v>5187</v>
      </c>
      <c r="L1973" t="s">
        <v>91</v>
      </c>
      <c r="O1973" t="s">
        <v>135</v>
      </c>
      <c r="P1973" s="33">
        <v>46227.531944444447</v>
      </c>
      <c r="Q1973" s="33">
        <v>46223</v>
      </c>
      <c r="R1973" s="33">
        <v>46259</v>
      </c>
      <c r="AH1973" s="55" t="str">
        <f t="shared" si="430"/>
        <v/>
      </c>
      <c r="AI1973" s="55" t="str">
        <f t="shared" si="431"/>
        <v>FALSO</v>
      </c>
      <c r="AJ1973" s="55">
        <f t="shared" si="432"/>
        <v>0</v>
      </c>
      <c r="AK1973" s="93" t="str">
        <f t="shared" si="433"/>
        <v/>
      </c>
      <c r="AL1973" s="96" t="str">
        <f t="shared" si="434"/>
        <v/>
      </c>
      <c r="AM1973" s="93" t="str">
        <f t="shared" si="435"/>
        <v/>
      </c>
      <c r="AN1973" s="96" t="str">
        <f t="shared" si="436"/>
        <v/>
      </c>
      <c r="AO1973" s="93" t="str">
        <f t="shared" si="437"/>
        <v/>
      </c>
      <c r="AP1973" s="96" t="str">
        <f t="shared" si="438"/>
        <v/>
      </c>
      <c r="AQ1973" s="93" t="str">
        <f t="shared" si="439"/>
        <v/>
      </c>
      <c r="AR1973" s="96" t="str">
        <f t="shared" si="440"/>
        <v/>
      </c>
      <c r="AS1973" s="93" t="str">
        <f t="shared" si="441"/>
        <v/>
      </c>
      <c r="AT1973" s="96" t="str">
        <f t="shared" si="442"/>
        <v/>
      </c>
      <c r="AU1973" s="93" t="str">
        <f t="shared" si="443"/>
        <v/>
      </c>
    </row>
    <row r="1974" spans="1:47" x14ac:dyDescent="0.3">
      <c r="A1974" t="s">
        <v>84</v>
      </c>
      <c r="B1974" s="164" t="s">
        <v>5188</v>
      </c>
      <c r="C1974" t="s">
        <v>5011</v>
      </c>
      <c r="D1974" t="s">
        <v>1152</v>
      </c>
      <c r="E1974" t="s">
        <v>90</v>
      </c>
      <c r="F1974" t="s">
        <v>4063</v>
      </c>
      <c r="H1974" t="s">
        <v>5189</v>
      </c>
      <c r="L1974" t="s">
        <v>91</v>
      </c>
      <c r="O1974" t="s">
        <v>135</v>
      </c>
      <c r="P1974" s="33">
        <v>46227.53125</v>
      </c>
      <c r="Q1974" s="33">
        <v>46223</v>
      </c>
      <c r="R1974" s="33">
        <v>46289</v>
      </c>
      <c r="AH1974" s="55" t="str">
        <f t="shared" si="430"/>
        <v/>
      </c>
      <c r="AI1974" s="55" t="str">
        <f t="shared" si="431"/>
        <v>FALSO</v>
      </c>
      <c r="AJ1974" s="55">
        <f t="shared" si="432"/>
        <v>0</v>
      </c>
      <c r="AK1974" s="93" t="str">
        <f t="shared" si="433"/>
        <v/>
      </c>
      <c r="AL1974" s="96" t="str">
        <f t="shared" si="434"/>
        <v/>
      </c>
      <c r="AM1974" s="93" t="str">
        <f t="shared" si="435"/>
        <v/>
      </c>
      <c r="AN1974" s="96" t="str">
        <f t="shared" si="436"/>
        <v/>
      </c>
      <c r="AO1974" s="93" t="str">
        <f t="shared" si="437"/>
        <v/>
      </c>
      <c r="AP1974" s="96" t="str">
        <f t="shared" si="438"/>
        <v/>
      </c>
      <c r="AQ1974" s="93" t="str">
        <f t="shared" si="439"/>
        <v/>
      </c>
      <c r="AR1974" s="96" t="str">
        <f t="shared" si="440"/>
        <v/>
      </c>
      <c r="AS1974" s="93" t="str">
        <f t="shared" si="441"/>
        <v/>
      </c>
      <c r="AT1974" s="96" t="str">
        <f t="shared" si="442"/>
        <v/>
      </c>
      <c r="AU1974" s="93" t="str">
        <f t="shared" si="443"/>
        <v/>
      </c>
    </row>
    <row r="1975" spans="1:47" x14ac:dyDescent="0.3">
      <c r="A1975" t="s">
        <v>84</v>
      </c>
      <c r="B1975" s="164" t="s">
        <v>5190</v>
      </c>
      <c r="C1975" t="s">
        <v>5007</v>
      </c>
      <c r="D1975" t="s">
        <v>1152</v>
      </c>
      <c r="E1975" t="s">
        <v>90</v>
      </c>
      <c r="F1975" t="s">
        <v>4063</v>
      </c>
      <c r="H1975" t="s">
        <v>5191</v>
      </c>
      <c r="L1975" t="s">
        <v>91</v>
      </c>
      <c r="O1975" t="s">
        <v>94</v>
      </c>
      <c r="P1975" s="33">
        <v>46227.511805555558</v>
      </c>
      <c r="Q1975" s="33">
        <v>46223</v>
      </c>
      <c r="R1975" s="33">
        <v>46234</v>
      </c>
      <c r="S1975" s="33">
        <v>46234</v>
      </c>
      <c r="AH1975" s="55" t="str">
        <f t="shared" si="430"/>
        <v/>
      </c>
      <c r="AI1975" s="55" t="str">
        <f t="shared" si="431"/>
        <v>FALSO</v>
      </c>
      <c r="AJ1975" s="55">
        <f t="shared" si="432"/>
        <v>0</v>
      </c>
      <c r="AK1975" s="93" t="str">
        <f t="shared" si="433"/>
        <v/>
      </c>
      <c r="AL1975" s="96" t="str">
        <f t="shared" si="434"/>
        <v/>
      </c>
      <c r="AM1975" s="93" t="str">
        <f t="shared" si="435"/>
        <v/>
      </c>
      <c r="AN1975" s="96" t="str">
        <f t="shared" si="436"/>
        <v/>
      </c>
      <c r="AO1975" s="93" t="str">
        <f t="shared" si="437"/>
        <v/>
      </c>
      <c r="AP1975" s="96" t="str">
        <f t="shared" si="438"/>
        <v/>
      </c>
      <c r="AQ1975" s="93" t="str">
        <f t="shared" si="439"/>
        <v/>
      </c>
      <c r="AR1975" s="96" t="str">
        <f t="shared" si="440"/>
        <v/>
      </c>
      <c r="AS1975" s="93" t="str">
        <f t="shared" si="441"/>
        <v/>
      </c>
      <c r="AT1975" s="96" t="str">
        <f t="shared" si="442"/>
        <v/>
      </c>
      <c r="AU1975" s="93" t="str">
        <f t="shared" si="443"/>
        <v/>
      </c>
    </row>
    <row r="1976" spans="1:47" x14ac:dyDescent="0.3">
      <c r="A1976" t="s">
        <v>84</v>
      </c>
      <c r="B1976" s="164" t="s">
        <v>5192</v>
      </c>
      <c r="C1976" t="s">
        <v>5011</v>
      </c>
      <c r="D1976" t="s">
        <v>1152</v>
      </c>
      <c r="E1976" t="s">
        <v>90</v>
      </c>
      <c r="F1976" t="s">
        <v>4063</v>
      </c>
      <c r="H1976" t="s">
        <v>5193</v>
      </c>
      <c r="L1976" t="s">
        <v>91</v>
      </c>
      <c r="O1976" t="s">
        <v>94</v>
      </c>
      <c r="P1976" s="33">
        <v>46227.469444444447</v>
      </c>
      <c r="Q1976" s="33">
        <v>46223</v>
      </c>
      <c r="R1976" s="33">
        <v>46276</v>
      </c>
      <c r="S1976" s="33">
        <v>46276</v>
      </c>
      <c r="AH1976" s="55" t="str">
        <f t="shared" si="430"/>
        <v/>
      </c>
      <c r="AI1976" s="55" t="str">
        <f t="shared" si="431"/>
        <v>FALSO</v>
      </c>
      <c r="AJ1976" s="55">
        <f t="shared" si="432"/>
        <v>0</v>
      </c>
      <c r="AK1976" s="93" t="str">
        <f t="shared" si="433"/>
        <v/>
      </c>
      <c r="AL1976" s="96" t="str">
        <f t="shared" si="434"/>
        <v/>
      </c>
      <c r="AM1976" s="93" t="str">
        <f t="shared" si="435"/>
        <v/>
      </c>
      <c r="AN1976" s="96" t="str">
        <f t="shared" si="436"/>
        <v/>
      </c>
      <c r="AO1976" s="93" t="str">
        <f t="shared" si="437"/>
        <v/>
      </c>
      <c r="AP1976" s="96" t="str">
        <f t="shared" si="438"/>
        <v/>
      </c>
      <c r="AQ1976" s="93" t="str">
        <f t="shared" si="439"/>
        <v/>
      </c>
      <c r="AR1976" s="96" t="str">
        <f t="shared" si="440"/>
        <v/>
      </c>
      <c r="AS1976" s="93" t="str">
        <f t="shared" si="441"/>
        <v/>
      </c>
      <c r="AT1976" s="96" t="str">
        <f t="shared" si="442"/>
        <v/>
      </c>
      <c r="AU1976" s="93" t="str">
        <f t="shared" si="443"/>
        <v/>
      </c>
    </row>
    <row r="1977" spans="1:47" x14ac:dyDescent="0.3">
      <c r="A1977" t="s">
        <v>84</v>
      </c>
      <c r="B1977" s="164" t="s">
        <v>5194</v>
      </c>
      <c r="C1977" t="s">
        <v>5019</v>
      </c>
      <c r="D1977" t="s">
        <v>1152</v>
      </c>
      <c r="E1977" t="s">
        <v>90</v>
      </c>
      <c r="F1977" t="s">
        <v>4063</v>
      </c>
      <c r="H1977" t="s">
        <v>5195</v>
      </c>
      <c r="L1977" t="s">
        <v>91</v>
      </c>
      <c r="O1977" t="s">
        <v>94</v>
      </c>
      <c r="P1977" s="33">
        <v>46227.460416666669</v>
      </c>
      <c r="Q1977" s="33">
        <v>46293</v>
      </c>
      <c r="R1977" s="33">
        <v>46289</v>
      </c>
      <c r="S1977" s="33">
        <v>46289</v>
      </c>
      <c r="AH1977" s="55" t="str">
        <f t="shared" si="430"/>
        <v/>
      </c>
      <c r="AI1977" s="55" t="str">
        <f t="shared" si="431"/>
        <v>FALSO</v>
      </c>
      <c r="AJ1977" s="55">
        <f t="shared" si="432"/>
        <v>0</v>
      </c>
      <c r="AK1977" s="93" t="str">
        <f t="shared" si="433"/>
        <v/>
      </c>
      <c r="AL1977" s="96" t="str">
        <f t="shared" si="434"/>
        <v/>
      </c>
      <c r="AM1977" s="93" t="str">
        <f t="shared" si="435"/>
        <v/>
      </c>
      <c r="AN1977" s="96" t="str">
        <f t="shared" si="436"/>
        <v/>
      </c>
      <c r="AO1977" s="93" t="str">
        <f t="shared" si="437"/>
        <v/>
      </c>
      <c r="AP1977" s="96" t="str">
        <f t="shared" si="438"/>
        <v/>
      </c>
      <c r="AQ1977" s="93" t="str">
        <f t="shared" si="439"/>
        <v/>
      </c>
      <c r="AR1977" s="96" t="str">
        <f t="shared" si="440"/>
        <v/>
      </c>
      <c r="AS1977" s="93" t="str">
        <f t="shared" si="441"/>
        <v/>
      </c>
      <c r="AT1977" s="96" t="str">
        <f t="shared" si="442"/>
        <v/>
      </c>
      <c r="AU1977" s="93" t="str">
        <f t="shared" si="443"/>
        <v/>
      </c>
    </row>
    <row r="1978" spans="1:47" x14ac:dyDescent="0.3">
      <c r="A1978" t="s">
        <v>84</v>
      </c>
      <c r="B1978" s="164" t="s">
        <v>5196</v>
      </c>
      <c r="C1978" t="s">
        <v>5019</v>
      </c>
      <c r="D1978" t="s">
        <v>1152</v>
      </c>
      <c r="E1978" t="s">
        <v>94</v>
      </c>
      <c r="F1978" t="s">
        <v>4050</v>
      </c>
      <c r="H1978" t="s">
        <v>5197</v>
      </c>
      <c r="J1978">
        <v>21600</v>
      </c>
      <c r="L1978" t="s">
        <v>91</v>
      </c>
      <c r="P1978" s="33">
        <v>46227.445138888892</v>
      </c>
      <c r="Q1978" s="33">
        <v>46293</v>
      </c>
      <c r="R1978" s="33">
        <v>46246</v>
      </c>
      <c r="S1978" s="33">
        <v>46293</v>
      </c>
      <c r="AH1978" s="55">
        <f t="shared" si="430"/>
        <v>6</v>
      </c>
      <c r="AI1978" s="55" t="str">
        <f t="shared" si="431"/>
        <v>FALSO</v>
      </c>
      <c r="AJ1978" s="55">
        <f t="shared" si="432"/>
        <v>0</v>
      </c>
      <c r="AK1978" s="93" t="str">
        <f t="shared" si="433"/>
        <v/>
      </c>
      <c r="AL1978" s="96" t="str">
        <f t="shared" si="434"/>
        <v/>
      </c>
      <c r="AM1978" s="93" t="str">
        <f t="shared" si="435"/>
        <v/>
      </c>
      <c r="AN1978" s="96" t="str">
        <f t="shared" si="436"/>
        <v/>
      </c>
      <c r="AO1978" s="93" t="str">
        <f t="shared" si="437"/>
        <v/>
      </c>
      <c r="AP1978" s="96" t="str">
        <f t="shared" si="438"/>
        <v/>
      </c>
      <c r="AQ1978" s="93" t="str">
        <f t="shared" si="439"/>
        <v/>
      </c>
      <c r="AR1978" s="96" t="str">
        <f t="shared" si="440"/>
        <v/>
      </c>
      <c r="AS1978" s="93" t="str">
        <f t="shared" si="441"/>
        <v/>
      </c>
      <c r="AT1978" s="96" t="str">
        <f t="shared" si="442"/>
        <v/>
      </c>
      <c r="AU1978" s="93" t="str">
        <f t="shared" si="443"/>
        <v/>
      </c>
    </row>
    <row r="1979" spans="1:47" x14ac:dyDescent="0.3">
      <c r="A1979" t="s">
        <v>84</v>
      </c>
      <c r="B1979" s="164" t="s">
        <v>5198</v>
      </c>
      <c r="C1979" t="s">
        <v>5014</v>
      </c>
      <c r="D1979" t="s">
        <v>1152</v>
      </c>
      <c r="E1979" t="s">
        <v>90</v>
      </c>
      <c r="F1979" t="s">
        <v>4063</v>
      </c>
      <c r="H1979" t="s">
        <v>5199</v>
      </c>
      <c r="L1979" t="s">
        <v>91</v>
      </c>
      <c r="O1979" t="s">
        <v>94</v>
      </c>
      <c r="P1979" s="33">
        <v>46227.419444444444</v>
      </c>
      <c r="Q1979" s="33">
        <v>46223</v>
      </c>
      <c r="R1979" s="33">
        <v>46244</v>
      </c>
      <c r="S1979" s="33">
        <v>46244</v>
      </c>
      <c r="AH1979" s="55" t="str">
        <f t="shared" si="430"/>
        <v/>
      </c>
      <c r="AI1979" s="55" t="str">
        <f t="shared" si="431"/>
        <v>FALSO</v>
      </c>
      <c r="AJ1979" s="55">
        <f t="shared" si="432"/>
        <v>0</v>
      </c>
      <c r="AK1979" s="93" t="str">
        <f t="shared" si="433"/>
        <v/>
      </c>
      <c r="AL1979" s="96" t="str">
        <f t="shared" si="434"/>
        <v/>
      </c>
      <c r="AM1979" s="93" t="str">
        <f t="shared" si="435"/>
        <v/>
      </c>
      <c r="AN1979" s="96" t="str">
        <f t="shared" si="436"/>
        <v/>
      </c>
      <c r="AO1979" s="93" t="str">
        <f t="shared" si="437"/>
        <v/>
      </c>
      <c r="AP1979" s="96" t="str">
        <f t="shared" si="438"/>
        <v/>
      </c>
      <c r="AQ1979" s="93" t="str">
        <f t="shared" si="439"/>
        <v/>
      </c>
      <c r="AR1979" s="96" t="str">
        <f t="shared" si="440"/>
        <v/>
      </c>
      <c r="AS1979" s="93" t="str">
        <f t="shared" si="441"/>
        <v/>
      </c>
      <c r="AT1979" s="96" t="str">
        <f t="shared" si="442"/>
        <v/>
      </c>
      <c r="AU1979" s="93" t="str">
        <f t="shared" si="443"/>
        <v/>
      </c>
    </row>
    <row r="1980" spans="1:47" x14ac:dyDescent="0.3">
      <c r="A1980" t="s">
        <v>84</v>
      </c>
      <c r="B1980" s="164" t="s">
        <v>5200</v>
      </c>
      <c r="C1980" t="s">
        <v>5007</v>
      </c>
      <c r="D1980" t="s">
        <v>1152</v>
      </c>
      <c r="E1980" t="s">
        <v>90</v>
      </c>
      <c r="F1980" t="s">
        <v>4063</v>
      </c>
      <c r="H1980" t="s">
        <v>5201</v>
      </c>
      <c r="L1980" t="s">
        <v>91</v>
      </c>
      <c r="O1980" t="s">
        <v>94</v>
      </c>
      <c r="P1980" s="33">
        <v>46227.411805555559</v>
      </c>
      <c r="Q1980" s="33">
        <v>46223</v>
      </c>
      <c r="R1980" s="33">
        <v>46230</v>
      </c>
      <c r="S1980" s="33">
        <v>46230</v>
      </c>
      <c r="AH1980" s="55" t="str">
        <f t="shared" si="430"/>
        <v/>
      </c>
      <c r="AI1980" s="55" t="str">
        <f t="shared" si="431"/>
        <v>FALSO</v>
      </c>
      <c r="AJ1980" s="55">
        <f t="shared" si="432"/>
        <v>0</v>
      </c>
      <c r="AK1980" s="93" t="str">
        <f t="shared" si="433"/>
        <v/>
      </c>
      <c r="AL1980" s="96" t="str">
        <f t="shared" si="434"/>
        <v/>
      </c>
      <c r="AM1980" s="93" t="str">
        <f t="shared" si="435"/>
        <v/>
      </c>
      <c r="AN1980" s="96" t="str">
        <f t="shared" si="436"/>
        <v/>
      </c>
      <c r="AO1980" s="93" t="str">
        <f t="shared" si="437"/>
        <v/>
      </c>
      <c r="AP1980" s="96" t="str">
        <f t="shared" si="438"/>
        <v/>
      </c>
      <c r="AQ1980" s="93" t="str">
        <f t="shared" si="439"/>
        <v/>
      </c>
      <c r="AR1980" s="96" t="str">
        <f t="shared" si="440"/>
        <v/>
      </c>
      <c r="AS1980" s="93" t="str">
        <f t="shared" si="441"/>
        <v/>
      </c>
      <c r="AT1980" s="96" t="str">
        <f t="shared" si="442"/>
        <v/>
      </c>
      <c r="AU1980" s="93" t="str">
        <f t="shared" si="443"/>
        <v/>
      </c>
    </row>
    <row r="1981" spans="1:47" x14ac:dyDescent="0.3">
      <c r="A1981" t="s">
        <v>84</v>
      </c>
      <c r="B1981" s="164" t="s">
        <v>5202</v>
      </c>
      <c r="C1981" t="s">
        <v>5007</v>
      </c>
      <c r="D1981" t="s">
        <v>1152</v>
      </c>
      <c r="E1981" t="s">
        <v>90</v>
      </c>
      <c r="F1981" t="s">
        <v>4063</v>
      </c>
      <c r="H1981" t="s">
        <v>5203</v>
      </c>
      <c r="L1981" t="s">
        <v>91</v>
      </c>
      <c r="O1981" t="s">
        <v>94</v>
      </c>
      <c r="P1981" s="33">
        <v>46227.400694444441</v>
      </c>
      <c r="Q1981" s="33">
        <v>46223</v>
      </c>
      <c r="R1981" s="33">
        <v>46230</v>
      </c>
      <c r="S1981" s="33">
        <v>46230</v>
      </c>
      <c r="AH1981" s="55" t="str">
        <f t="shared" si="430"/>
        <v/>
      </c>
      <c r="AI1981" s="55" t="str">
        <f t="shared" si="431"/>
        <v>FALSO</v>
      </c>
      <c r="AJ1981" s="55">
        <f t="shared" si="432"/>
        <v>0</v>
      </c>
      <c r="AK1981" s="93" t="str">
        <f t="shared" si="433"/>
        <v/>
      </c>
      <c r="AL1981" s="96" t="str">
        <f t="shared" si="434"/>
        <v/>
      </c>
      <c r="AM1981" s="93" t="str">
        <f t="shared" si="435"/>
        <v/>
      </c>
      <c r="AN1981" s="96" t="str">
        <f t="shared" si="436"/>
        <v/>
      </c>
      <c r="AO1981" s="93" t="str">
        <f t="shared" si="437"/>
        <v/>
      </c>
      <c r="AP1981" s="96" t="str">
        <f t="shared" si="438"/>
        <v/>
      </c>
      <c r="AQ1981" s="93" t="str">
        <f t="shared" si="439"/>
        <v/>
      </c>
      <c r="AR1981" s="96" t="str">
        <f t="shared" si="440"/>
        <v/>
      </c>
      <c r="AS1981" s="93" t="str">
        <f t="shared" si="441"/>
        <v/>
      </c>
      <c r="AT1981" s="96" t="str">
        <f t="shared" si="442"/>
        <v/>
      </c>
      <c r="AU1981" s="93" t="str">
        <f t="shared" si="443"/>
        <v/>
      </c>
    </row>
    <row r="1982" spans="1:47" x14ac:dyDescent="0.3">
      <c r="A1982" t="s">
        <v>84</v>
      </c>
      <c r="B1982" s="164" t="s">
        <v>5204</v>
      </c>
      <c r="C1982" t="s">
        <v>5082</v>
      </c>
      <c r="D1982" t="s">
        <v>1152</v>
      </c>
      <c r="E1982" t="s">
        <v>90</v>
      </c>
      <c r="F1982" t="s">
        <v>4063</v>
      </c>
      <c r="H1982" t="s">
        <v>5205</v>
      </c>
      <c r="L1982" t="s">
        <v>91</v>
      </c>
      <c r="O1982" t="s">
        <v>94</v>
      </c>
      <c r="P1982" s="33">
        <v>46227.382638888892</v>
      </c>
      <c r="Q1982" s="33">
        <v>46223</v>
      </c>
      <c r="R1982" s="33">
        <v>46259</v>
      </c>
      <c r="S1982" s="33">
        <v>46259</v>
      </c>
      <c r="AH1982" s="55" t="str">
        <f t="shared" si="430"/>
        <v/>
      </c>
      <c r="AI1982" s="55" t="str">
        <f t="shared" si="431"/>
        <v>FALSO</v>
      </c>
      <c r="AJ1982" s="55">
        <f t="shared" si="432"/>
        <v>0</v>
      </c>
      <c r="AK1982" s="93" t="str">
        <f t="shared" si="433"/>
        <v/>
      </c>
      <c r="AL1982" s="96" t="str">
        <f t="shared" si="434"/>
        <v/>
      </c>
      <c r="AM1982" s="93" t="str">
        <f t="shared" si="435"/>
        <v/>
      </c>
      <c r="AN1982" s="96" t="str">
        <f t="shared" si="436"/>
        <v/>
      </c>
      <c r="AO1982" s="93" t="str">
        <f t="shared" si="437"/>
        <v/>
      </c>
      <c r="AP1982" s="96" t="str">
        <f t="shared" si="438"/>
        <v/>
      </c>
      <c r="AQ1982" s="93" t="str">
        <f t="shared" si="439"/>
        <v/>
      </c>
      <c r="AR1982" s="96" t="str">
        <f t="shared" si="440"/>
        <v/>
      </c>
      <c r="AS1982" s="93" t="str">
        <f t="shared" si="441"/>
        <v/>
      </c>
      <c r="AT1982" s="96" t="str">
        <f t="shared" si="442"/>
        <v/>
      </c>
      <c r="AU1982" s="93" t="str">
        <f t="shared" si="443"/>
        <v/>
      </c>
    </row>
    <row r="1983" spans="1:47" x14ac:dyDescent="0.3">
      <c r="A1983" t="s">
        <v>84</v>
      </c>
      <c r="B1983" s="164" t="s">
        <v>5206</v>
      </c>
      <c r="C1983" t="s">
        <v>5014</v>
      </c>
      <c r="D1983" t="s">
        <v>1152</v>
      </c>
      <c r="E1983" t="s">
        <v>90</v>
      </c>
      <c r="F1983" t="s">
        <v>4063</v>
      </c>
      <c r="H1983" t="s">
        <v>5207</v>
      </c>
      <c r="L1983" t="s">
        <v>91</v>
      </c>
      <c r="O1983" t="s">
        <v>94</v>
      </c>
      <c r="P1983" s="33">
        <v>46227.37777777778</v>
      </c>
      <c r="Q1983" s="33">
        <v>46223</v>
      </c>
      <c r="R1983" s="33">
        <v>46259</v>
      </c>
      <c r="S1983" s="33">
        <v>46259</v>
      </c>
      <c r="AH1983" s="55" t="str">
        <f t="shared" si="430"/>
        <v/>
      </c>
      <c r="AI1983" s="55" t="str">
        <f t="shared" si="431"/>
        <v>FALSO</v>
      </c>
      <c r="AJ1983" s="55">
        <f t="shared" si="432"/>
        <v>0</v>
      </c>
      <c r="AK1983" s="93" t="str">
        <f t="shared" si="433"/>
        <v/>
      </c>
      <c r="AL1983" s="96" t="str">
        <f t="shared" si="434"/>
        <v/>
      </c>
      <c r="AM1983" s="93" t="str">
        <f t="shared" si="435"/>
        <v/>
      </c>
      <c r="AN1983" s="96" t="str">
        <f t="shared" si="436"/>
        <v/>
      </c>
      <c r="AO1983" s="93" t="str">
        <f t="shared" si="437"/>
        <v/>
      </c>
      <c r="AP1983" s="96" t="str">
        <f t="shared" si="438"/>
        <v/>
      </c>
      <c r="AQ1983" s="93" t="str">
        <f t="shared" si="439"/>
        <v/>
      </c>
      <c r="AR1983" s="96" t="str">
        <f t="shared" si="440"/>
        <v/>
      </c>
      <c r="AS1983" s="93" t="str">
        <f t="shared" si="441"/>
        <v/>
      </c>
      <c r="AT1983" s="96" t="str">
        <f t="shared" si="442"/>
        <v/>
      </c>
      <c r="AU1983" s="93" t="str">
        <f t="shared" si="443"/>
        <v/>
      </c>
    </row>
    <row r="1984" spans="1:47" x14ac:dyDescent="0.3">
      <c r="A1984" t="s">
        <v>84</v>
      </c>
      <c r="B1984" s="164" t="s">
        <v>5208</v>
      </c>
      <c r="C1984" t="s">
        <v>5059</v>
      </c>
      <c r="D1984" t="s">
        <v>1152</v>
      </c>
      <c r="E1984" t="s">
        <v>90</v>
      </c>
      <c r="F1984" t="s">
        <v>4063</v>
      </c>
      <c r="H1984" t="s">
        <v>3804</v>
      </c>
      <c r="L1984" t="s">
        <v>91</v>
      </c>
      <c r="O1984" t="s">
        <v>135</v>
      </c>
      <c r="P1984" s="33">
        <v>46226.676388888889</v>
      </c>
      <c r="Q1984" s="33">
        <v>46223</v>
      </c>
      <c r="R1984" s="33">
        <v>46230</v>
      </c>
      <c r="AH1984" s="55" t="str">
        <f t="shared" si="430"/>
        <v/>
      </c>
      <c r="AI1984" s="55" t="str">
        <f t="shared" si="431"/>
        <v>FALSO</v>
      </c>
      <c r="AJ1984" s="55">
        <f t="shared" si="432"/>
        <v>0</v>
      </c>
      <c r="AK1984" s="93" t="str">
        <f t="shared" si="433"/>
        <v/>
      </c>
      <c r="AL1984" s="96" t="str">
        <f t="shared" si="434"/>
        <v/>
      </c>
      <c r="AM1984" s="93" t="str">
        <f t="shared" si="435"/>
        <v/>
      </c>
      <c r="AN1984" s="96" t="str">
        <f t="shared" si="436"/>
        <v/>
      </c>
      <c r="AO1984" s="93" t="str">
        <f t="shared" si="437"/>
        <v/>
      </c>
      <c r="AP1984" s="96" t="str">
        <f t="shared" si="438"/>
        <v/>
      </c>
      <c r="AQ1984" s="93" t="str">
        <f t="shared" si="439"/>
        <v/>
      </c>
      <c r="AR1984" s="96" t="str">
        <f t="shared" si="440"/>
        <v/>
      </c>
      <c r="AS1984" s="93" t="str">
        <f t="shared" si="441"/>
        <v/>
      </c>
      <c r="AT1984" s="96" t="str">
        <f t="shared" si="442"/>
        <v/>
      </c>
      <c r="AU1984" s="93" t="str">
        <f t="shared" si="443"/>
        <v/>
      </c>
    </row>
    <row r="1985" spans="1:47" x14ac:dyDescent="0.3">
      <c r="A1985" t="s">
        <v>84</v>
      </c>
      <c r="B1985" s="164" t="s">
        <v>5209</v>
      </c>
      <c r="C1985" t="s">
        <v>5014</v>
      </c>
      <c r="D1985" t="s">
        <v>1152</v>
      </c>
      <c r="E1985" t="s">
        <v>90</v>
      </c>
      <c r="F1985" t="s">
        <v>4063</v>
      </c>
      <c r="H1985" t="s">
        <v>5210</v>
      </c>
      <c r="L1985" t="s">
        <v>91</v>
      </c>
      <c r="O1985" t="s">
        <v>94</v>
      </c>
      <c r="P1985" s="33">
        <v>46226.671527777777</v>
      </c>
      <c r="Q1985" s="33">
        <v>46223</v>
      </c>
      <c r="R1985" s="33">
        <v>46244</v>
      </c>
      <c r="S1985" s="33">
        <v>46244</v>
      </c>
      <c r="AH1985" s="55" t="str">
        <f t="shared" si="430"/>
        <v/>
      </c>
      <c r="AI1985" s="55" t="str">
        <f t="shared" si="431"/>
        <v>FALSO</v>
      </c>
      <c r="AJ1985" s="55">
        <f t="shared" si="432"/>
        <v>0</v>
      </c>
      <c r="AK1985" s="93" t="str">
        <f t="shared" si="433"/>
        <v/>
      </c>
      <c r="AL1985" s="96" t="str">
        <f t="shared" si="434"/>
        <v/>
      </c>
      <c r="AM1985" s="93" t="str">
        <f t="shared" si="435"/>
        <v/>
      </c>
      <c r="AN1985" s="96" t="str">
        <f t="shared" si="436"/>
        <v/>
      </c>
      <c r="AO1985" s="93" t="str">
        <f t="shared" si="437"/>
        <v/>
      </c>
      <c r="AP1985" s="96" t="str">
        <f t="shared" si="438"/>
        <v/>
      </c>
      <c r="AQ1985" s="93" t="str">
        <f t="shared" si="439"/>
        <v/>
      </c>
      <c r="AR1985" s="96" t="str">
        <f t="shared" si="440"/>
        <v/>
      </c>
      <c r="AS1985" s="93" t="str">
        <f t="shared" si="441"/>
        <v/>
      </c>
      <c r="AT1985" s="96" t="str">
        <f t="shared" si="442"/>
        <v/>
      </c>
      <c r="AU1985" s="93" t="str">
        <f t="shared" si="443"/>
        <v/>
      </c>
    </row>
    <row r="1986" spans="1:47" x14ac:dyDescent="0.3">
      <c r="A1986" t="s">
        <v>84</v>
      </c>
      <c r="B1986" s="164" t="s">
        <v>5211</v>
      </c>
      <c r="C1986" t="s">
        <v>5014</v>
      </c>
      <c r="D1986" t="s">
        <v>1152</v>
      </c>
      <c r="E1986" t="s">
        <v>90</v>
      </c>
      <c r="F1986" t="s">
        <v>4063</v>
      </c>
      <c r="H1986" t="s">
        <v>5212</v>
      </c>
      <c r="L1986" t="s">
        <v>91</v>
      </c>
      <c r="O1986" t="s">
        <v>94</v>
      </c>
      <c r="P1986" s="33">
        <v>46226.631249999999</v>
      </c>
      <c r="Q1986" s="33">
        <v>46223</v>
      </c>
      <c r="R1986" s="33">
        <v>46244</v>
      </c>
      <c r="S1986" s="33">
        <v>46244</v>
      </c>
      <c r="AH1986" s="55" t="str">
        <f t="shared" si="430"/>
        <v/>
      </c>
      <c r="AI1986" s="55" t="str">
        <f t="shared" si="431"/>
        <v>FALSO</v>
      </c>
      <c r="AJ1986" s="55">
        <f t="shared" si="432"/>
        <v>0</v>
      </c>
      <c r="AK1986" s="93" t="str">
        <f t="shared" si="433"/>
        <v/>
      </c>
      <c r="AL1986" s="96" t="str">
        <f t="shared" si="434"/>
        <v/>
      </c>
      <c r="AM1986" s="93" t="str">
        <f t="shared" si="435"/>
        <v/>
      </c>
      <c r="AN1986" s="96" t="str">
        <f t="shared" si="436"/>
        <v/>
      </c>
      <c r="AO1986" s="93" t="str">
        <f t="shared" si="437"/>
        <v/>
      </c>
      <c r="AP1986" s="96" t="str">
        <f t="shared" si="438"/>
        <v/>
      </c>
      <c r="AQ1986" s="93" t="str">
        <f t="shared" si="439"/>
        <v/>
      </c>
      <c r="AR1986" s="96" t="str">
        <f t="shared" si="440"/>
        <v/>
      </c>
      <c r="AS1986" s="93" t="str">
        <f t="shared" si="441"/>
        <v/>
      </c>
      <c r="AT1986" s="96" t="str">
        <f t="shared" si="442"/>
        <v/>
      </c>
      <c r="AU1986" s="93" t="str">
        <f t="shared" si="443"/>
        <v/>
      </c>
    </row>
    <row r="1987" spans="1:47" x14ac:dyDescent="0.3">
      <c r="A1987" t="s">
        <v>84</v>
      </c>
      <c r="B1987" s="164" t="s">
        <v>5213</v>
      </c>
      <c r="C1987" t="s">
        <v>5007</v>
      </c>
      <c r="D1987" t="s">
        <v>1152</v>
      </c>
      <c r="E1987" t="s">
        <v>90</v>
      </c>
      <c r="F1987" t="s">
        <v>4063</v>
      </c>
      <c r="H1987" t="s">
        <v>5214</v>
      </c>
      <c r="L1987" t="s">
        <v>91</v>
      </c>
      <c r="O1987" t="s">
        <v>94</v>
      </c>
      <c r="P1987" s="33">
        <v>46226.628472222219</v>
      </c>
      <c r="Q1987" s="33">
        <v>46223</v>
      </c>
      <c r="R1987" s="33">
        <v>46230</v>
      </c>
      <c r="S1987" s="33">
        <v>46230</v>
      </c>
      <c r="AH1987" s="55" t="str">
        <f t="shared" ref="AH1987:AH2050" si="444">IF(J1987="","",J1987/3600)</f>
        <v/>
      </c>
      <c r="AI1987" s="55" t="str">
        <f t="shared" ref="AI1987:AI2050" si="445">IF(COUNTIF(AG1987, "*dia*"), "VERDADEIRO", "FALSO")</f>
        <v>FALSO</v>
      </c>
      <c r="AJ1987" s="55">
        <f t="shared" ref="AJ1987:AJ2050" si="446">IF(AI1987="VERDADEIRO",LEFT(AG1987,2),0)</f>
        <v>0</v>
      </c>
      <c r="AK1987" s="93" t="str">
        <f t="shared" ref="AK1987:AK2050" si="447">IF(OR(A1987="Solicitação de Serviço",A1987="Incidente",P1987="",Q1987=""),"",IF((NETWORKDAYS.INTL(P1987,Q1987,1)-1)=0,1,NETWORKDAYS.INTL(P1987,Q1987,1)-1))</f>
        <v/>
      </c>
      <c r="AL1987" s="96" t="str">
        <f t="shared" ref="AL1987:AL2050" si="448">IF(X1987="","",AK1987=X1987)</f>
        <v/>
      </c>
      <c r="AM1987" s="93" t="str">
        <f t="shared" ref="AM1987:AM2050" si="449">IF(OR(A1987="Solicitação de Serviço",A1987="Incidente",R1987="",S1987=""),"",IF((NETWORKDAYS.INTL(R1987,S1987,1)-1)=0,1,NETWORKDAYS.INTL(R1987,S1987,1)-1-AJ1987))</f>
        <v/>
      </c>
      <c r="AN1987" s="96" t="str">
        <f t="shared" ref="AN1987:AN2050" si="450">IF(Y1987="","",AM1987=Y1987)</f>
        <v/>
      </c>
      <c r="AO1987" s="93" t="str">
        <f t="shared" ref="AO1987:AO2050" si="451">IF(OR(A1987="Solicitação de Serviço",A1987="Incidente",T1987="",U1987=""),"",IF((NETWORKDAYS.INTL(T1987,U1987,1)-1)=0,1,NETWORKDAYS.INTL(T1987,U1987,1)-1))</f>
        <v/>
      </c>
      <c r="AP1987" s="96" t="str">
        <f t="shared" ref="AP1987:AP2050" si="452">IF(Z1987="","",AO1987=Z1987)</f>
        <v/>
      </c>
      <c r="AQ1987" s="93" t="str">
        <f t="shared" ref="AQ1987:AQ2050" si="453">IF(OR(A1987="Solicitação de Serviço",A1987="Incidente",V1987="",W1987=""),"",IF((NETWORKDAYS.INTL(V1987,W1987,1)-1)=0,1,IF((NETWORKDAYS.INTL(V1987,W1987,1)-1)&lt;0,"",NETWORKDAYS.INTL(V1987,W1987,1)-1)))</f>
        <v/>
      </c>
      <c r="AR1987" s="96" t="str">
        <f t="shared" ref="AR1987:AR2050" si="454">IF(AA1987="","",AQ1987=AA1987)</f>
        <v/>
      </c>
      <c r="AS1987" s="93" t="str">
        <f t="shared" ref="AS1987:AS2050" si="455">IF(OR(A1987="Solicitação de Serviço",A1987="Incidente",P1987=""),"",IF(OR(A1987="História",A1987="Enabler",A1987="Débito Técnico"),IF(W1987="","",NETWORKDAYS.INTL(P1987,W1987,1)-1),IF(U1987="","",NETWORKDAYS.INTL(P1987,U1987,1)-1)))</f>
        <v/>
      </c>
      <c r="AT1987" s="96" t="str">
        <f t="shared" ref="AT1987:AT2050" si="456">IF(OR(A1987="Solicitação de Serviço",A1987="Incidente",A1987="Sustentação"),"",IF(P1987="","",IF(OR(A1987="História",A1987="Enabler",A1987="Débito Técnico"),AS1987=AC1987,AS1987=AB1987)))</f>
        <v/>
      </c>
      <c r="AU1987" s="93" t="str">
        <f t="shared" ref="AU1987:AU2050" si="457">IF(M1987="","",M1987)</f>
        <v/>
      </c>
    </row>
    <row r="1988" spans="1:47" x14ac:dyDescent="0.3">
      <c r="A1988" t="s">
        <v>84</v>
      </c>
      <c r="B1988" s="164" t="s">
        <v>5215</v>
      </c>
      <c r="C1988" t="s">
        <v>5007</v>
      </c>
      <c r="D1988" t="s">
        <v>1152</v>
      </c>
      <c r="E1988" t="s">
        <v>90</v>
      </c>
      <c r="F1988" t="s">
        <v>4063</v>
      </c>
      <c r="H1988" t="s">
        <v>5216</v>
      </c>
      <c r="L1988" t="s">
        <v>91</v>
      </c>
      <c r="O1988" t="s">
        <v>94</v>
      </c>
      <c r="P1988" s="33">
        <v>46226.62777777778</v>
      </c>
      <c r="Q1988" s="33">
        <v>46223</v>
      </c>
      <c r="R1988" s="33">
        <v>46230</v>
      </c>
      <c r="S1988" s="33">
        <v>46230</v>
      </c>
      <c r="AH1988" s="55" t="str">
        <f t="shared" si="444"/>
        <v/>
      </c>
      <c r="AI1988" s="55" t="str">
        <f t="shared" si="445"/>
        <v>FALSO</v>
      </c>
      <c r="AJ1988" s="55">
        <f t="shared" si="446"/>
        <v>0</v>
      </c>
      <c r="AK1988" s="93" t="str">
        <f t="shared" si="447"/>
        <v/>
      </c>
      <c r="AL1988" s="96" t="str">
        <f t="shared" si="448"/>
        <v/>
      </c>
      <c r="AM1988" s="93" t="str">
        <f t="shared" si="449"/>
        <v/>
      </c>
      <c r="AN1988" s="96" t="str">
        <f t="shared" si="450"/>
        <v/>
      </c>
      <c r="AO1988" s="93" t="str">
        <f t="shared" si="451"/>
        <v/>
      </c>
      <c r="AP1988" s="96" t="str">
        <f t="shared" si="452"/>
        <v/>
      </c>
      <c r="AQ1988" s="93" t="str">
        <f t="shared" si="453"/>
        <v/>
      </c>
      <c r="AR1988" s="96" t="str">
        <f t="shared" si="454"/>
        <v/>
      </c>
      <c r="AS1988" s="93" t="str">
        <f t="shared" si="455"/>
        <v/>
      </c>
      <c r="AT1988" s="96" t="str">
        <f t="shared" si="456"/>
        <v/>
      </c>
      <c r="AU1988" s="93" t="str">
        <f t="shared" si="457"/>
        <v/>
      </c>
    </row>
    <row r="1989" spans="1:47" x14ac:dyDescent="0.3">
      <c r="A1989" t="s">
        <v>84</v>
      </c>
      <c r="B1989" s="164" t="s">
        <v>5217</v>
      </c>
      <c r="C1989" t="s">
        <v>5007</v>
      </c>
      <c r="D1989" t="s">
        <v>1152</v>
      </c>
      <c r="E1989" t="s">
        <v>90</v>
      </c>
      <c r="F1989" t="s">
        <v>4063</v>
      </c>
      <c r="H1989" t="s">
        <v>5218</v>
      </c>
      <c r="L1989" t="s">
        <v>91</v>
      </c>
      <c r="O1989" t="s">
        <v>94</v>
      </c>
      <c r="P1989" s="33">
        <v>46226.627083333333</v>
      </c>
      <c r="Q1989" s="33">
        <v>46223</v>
      </c>
      <c r="R1989" s="33">
        <v>46230</v>
      </c>
      <c r="S1989" s="33">
        <v>46230</v>
      </c>
      <c r="AH1989" s="55" t="str">
        <f t="shared" si="444"/>
        <v/>
      </c>
      <c r="AI1989" s="55" t="str">
        <f t="shared" si="445"/>
        <v>FALSO</v>
      </c>
      <c r="AJ1989" s="55">
        <f t="shared" si="446"/>
        <v>0</v>
      </c>
      <c r="AK1989" s="93" t="str">
        <f t="shared" si="447"/>
        <v/>
      </c>
      <c r="AL1989" s="96" t="str">
        <f t="shared" si="448"/>
        <v/>
      </c>
      <c r="AM1989" s="93" t="str">
        <f t="shared" si="449"/>
        <v/>
      </c>
      <c r="AN1989" s="96" t="str">
        <f t="shared" si="450"/>
        <v/>
      </c>
      <c r="AO1989" s="93" t="str">
        <f t="shared" si="451"/>
        <v/>
      </c>
      <c r="AP1989" s="96" t="str">
        <f t="shared" si="452"/>
        <v/>
      </c>
      <c r="AQ1989" s="93" t="str">
        <f t="shared" si="453"/>
        <v/>
      </c>
      <c r="AR1989" s="96" t="str">
        <f t="shared" si="454"/>
        <v/>
      </c>
      <c r="AS1989" s="93" t="str">
        <f t="shared" si="455"/>
        <v/>
      </c>
      <c r="AT1989" s="96" t="str">
        <f t="shared" si="456"/>
        <v/>
      </c>
      <c r="AU1989" s="93" t="str">
        <f t="shared" si="457"/>
        <v/>
      </c>
    </row>
    <row r="1990" spans="1:47" x14ac:dyDescent="0.3">
      <c r="A1990" t="s">
        <v>84</v>
      </c>
      <c r="B1990" s="164" t="s">
        <v>5219</v>
      </c>
      <c r="C1990" t="s">
        <v>5059</v>
      </c>
      <c r="D1990" t="s">
        <v>1152</v>
      </c>
      <c r="E1990" t="s">
        <v>90</v>
      </c>
      <c r="F1990" t="s">
        <v>4063</v>
      </c>
      <c r="H1990" t="s">
        <v>5220</v>
      </c>
      <c r="J1990">
        <v>21600</v>
      </c>
      <c r="L1990" t="s">
        <v>91</v>
      </c>
      <c r="O1990" t="s">
        <v>94</v>
      </c>
      <c r="P1990" s="33">
        <v>46226.623611111114</v>
      </c>
      <c r="Q1990" s="33">
        <v>46223</v>
      </c>
      <c r="R1990" s="33">
        <v>46227</v>
      </c>
      <c r="S1990" s="33">
        <v>46227</v>
      </c>
      <c r="AH1990" s="55">
        <f t="shared" si="444"/>
        <v>6</v>
      </c>
      <c r="AI1990" s="55" t="str">
        <f t="shared" si="445"/>
        <v>FALSO</v>
      </c>
      <c r="AJ1990" s="55">
        <f t="shared" si="446"/>
        <v>0</v>
      </c>
      <c r="AK1990" s="93" t="str">
        <f t="shared" si="447"/>
        <v/>
      </c>
      <c r="AL1990" s="96" t="str">
        <f t="shared" si="448"/>
        <v/>
      </c>
      <c r="AM1990" s="93" t="str">
        <f t="shared" si="449"/>
        <v/>
      </c>
      <c r="AN1990" s="96" t="str">
        <f t="shared" si="450"/>
        <v/>
      </c>
      <c r="AO1990" s="93" t="str">
        <f t="shared" si="451"/>
        <v/>
      </c>
      <c r="AP1990" s="96" t="str">
        <f t="shared" si="452"/>
        <v/>
      </c>
      <c r="AQ1990" s="93" t="str">
        <f t="shared" si="453"/>
        <v/>
      </c>
      <c r="AR1990" s="96" t="str">
        <f t="shared" si="454"/>
        <v/>
      </c>
      <c r="AS1990" s="93" t="str">
        <f t="shared" si="455"/>
        <v/>
      </c>
      <c r="AT1990" s="96" t="str">
        <f t="shared" si="456"/>
        <v/>
      </c>
      <c r="AU1990" s="93" t="str">
        <f t="shared" si="457"/>
        <v/>
      </c>
    </row>
    <row r="1991" spans="1:47" x14ac:dyDescent="0.3">
      <c r="A1991" t="s">
        <v>84</v>
      </c>
      <c r="B1991" s="164" t="s">
        <v>5221</v>
      </c>
      <c r="C1991" t="s">
        <v>5011</v>
      </c>
      <c r="D1991" t="s">
        <v>1152</v>
      </c>
      <c r="E1991" t="s">
        <v>90</v>
      </c>
      <c r="F1991" t="s">
        <v>4063</v>
      </c>
      <c r="H1991" t="s">
        <v>5222</v>
      </c>
      <c r="L1991" t="s">
        <v>91</v>
      </c>
      <c r="O1991" t="s">
        <v>94</v>
      </c>
      <c r="P1991" s="33">
        <v>46226.601388888892</v>
      </c>
      <c r="Q1991" s="33">
        <v>46223</v>
      </c>
      <c r="R1991" s="33">
        <v>46276</v>
      </c>
      <c r="S1991" s="33">
        <v>46276</v>
      </c>
      <c r="AH1991" s="55" t="str">
        <f t="shared" si="444"/>
        <v/>
      </c>
      <c r="AI1991" s="55" t="str">
        <f t="shared" si="445"/>
        <v>FALSO</v>
      </c>
      <c r="AJ1991" s="55">
        <f t="shared" si="446"/>
        <v>0</v>
      </c>
      <c r="AK1991" s="93" t="str">
        <f t="shared" si="447"/>
        <v/>
      </c>
      <c r="AL1991" s="96" t="str">
        <f t="shared" si="448"/>
        <v/>
      </c>
      <c r="AM1991" s="93" t="str">
        <f t="shared" si="449"/>
        <v/>
      </c>
      <c r="AN1991" s="96" t="str">
        <f t="shared" si="450"/>
        <v/>
      </c>
      <c r="AO1991" s="93" t="str">
        <f t="shared" si="451"/>
        <v/>
      </c>
      <c r="AP1991" s="96" t="str">
        <f t="shared" si="452"/>
        <v/>
      </c>
      <c r="AQ1991" s="93" t="str">
        <f t="shared" si="453"/>
        <v/>
      </c>
      <c r="AR1991" s="96" t="str">
        <f t="shared" si="454"/>
        <v/>
      </c>
      <c r="AS1991" s="93" t="str">
        <f t="shared" si="455"/>
        <v/>
      </c>
      <c r="AT1991" s="96" t="str">
        <f t="shared" si="456"/>
        <v/>
      </c>
      <c r="AU1991" s="93" t="str">
        <f t="shared" si="457"/>
        <v/>
      </c>
    </row>
    <row r="1992" spans="1:47" x14ac:dyDescent="0.3">
      <c r="A1992" t="s">
        <v>84</v>
      </c>
      <c r="B1992" s="164" t="s">
        <v>5223</v>
      </c>
      <c r="C1992" t="s">
        <v>5059</v>
      </c>
      <c r="D1992" t="s">
        <v>1152</v>
      </c>
      <c r="E1992" t="s">
        <v>90</v>
      </c>
      <c r="F1992" t="s">
        <v>4063</v>
      </c>
      <c r="H1992" t="s">
        <v>5224</v>
      </c>
      <c r="L1992" t="s">
        <v>91</v>
      </c>
      <c r="O1992" t="s">
        <v>94</v>
      </c>
      <c r="P1992" s="33">
        <v>46226.495138888888</v>
      </c>
      <c r="Q1992" s="33">
        <v>46223</v>
      </c>
      <c r="R1992" s="33">
        <v>46227</v>
      </c>
      <c r="S1992" s="33">
        <v>46227</v>
      </c>
      <c r="AH1992" s="55" t="str">
        <f t="shared" si="444"/>
        <v/>
      </c>
      <c r="AI1992" s="55" t="str">
        <f t="shared" si="445"/>
        <v>FALSO</v>
      </c>
      <c r="AJ1992" s="55">
        <f t="shared" si="446"/>
        <v>0</v>
      </c>
      <c r="AK1992" s="93" t="str">
        <f t="shared" si="447"/>
        <v/>
      </c>
      <c r="AL1992" s="96" t="str">
        <f t="shared" si="448"/>
        <v/>
      </c>
      <c r="AM1992" s="93" t="str">
        <f t="shared" si="449"/>
        <v/>
      </c>
      <c r="AN1992" s="96" t="str">
        <f t="shared" si="450"/>
        <v/>
      </c>
      <c r="AO1992" s="93" t="str">
        <f t="shared" si="451"/>
        <v/>
      </c>
      <c r="AP1992" s="96" t="str">
        <f t="shared" si="452"/>
        <v/>
      </c>
      <c r="AQ1992" s="93" t="str">
        <f t="shared" si="453"/>
        <v/>
      </c>
      <c r="AR1992" s="96" t="str">
        <f t="shared" si="454"/>
        <v/>
      </c>
      <c r="AS1992" s="93" t="str">
        <f t="shared" si="455"/>
        <v/>
      </c>
      <c r="AT1992" s="96" t="str">
        <f t="shared" si="456"/>
        <v/>
      </c>
      <c r="AU1992" s="93" t="str">
        <f t="shared" si="457"/>
        <v/>
      </c>
    </row>
    <row r="1993" spans="1:47" x14ac:dyDescent="0.3">
      <c r="A1993" t="s">
        <v>84</v>
      </c>
      <c r="B1993" s="164" t="s">
        <v>5225</v>
      </c>
      <c r="C1993" t="s">
        <v>5059</v>
      </c>
      <c r="D1993" t="s">
        <v>1152</v>
      </c>
      <c r="E1993" t="s">
        <v>90</v>
      </c>
      <c r="F1993" t="s">
        <v>4063</v>
      </c>
      <c r="H1993" t="s">
        <v>5226</v>
      </c>
      <c r="L1993" t="s">
        <v>91</v>
      </c>
      <c r="O1993" t="s">
        <v>94</v>
      </c>
      <c r="P1993" s="33">
        <v>46226.433333333334</v>
      </c>
      <c r="Q1993" s="33">
        <v>46223</v>
      </c>
      <c r="R1993" s="33">
        <v>46227</v>
      </c>
      <c r="S1993" s="33">
        <v>46227</v>
      </c>
      <c r="AH1993" s="55" t="str">
        <f t="shared" si="444"/>
        <v/>
      </c>
      <c r="AI1993" s="55" t="str">
        <f t="shared" si="445"/>
        <v>FALSO</v>
      </c>
      <c r="AJ1993" s="55">
        <f t="shared" si="446"/>
        <v>0</v>
      </c>
      <c r="AK1993" s="93" t="str">
        <f t="shared" si="447"/>
        <v/>
      </c>
      <c r="AL1993" s="96" t="str">
        <f t="shared" si="448"/>
        <v/>
      </c>
      <c r="AM1993" s="93" t="str">
        <f t="shared" si="449"/>
        <v/>
      </c>
      <c r="AN1993" s="96" t="str">
        <f t="shared" si="450"/>
        <v/>
      </c>
      <c r="AO1993" s="93" t="str">
        <f t="shared" si="451"/>
        <v/>
      </c>
      <c r="AP1993" s="96" t="str">
        <f t="shared" si="452"/>
        <v/>
      </c>
      <c r="AQ1993" s="93" t="str">
        <f t="shared" si="453"/>
        <v/>
      </c>
      <c r="AR1993" s="96" t="str">
        <f t="shared" si="454"/>
        <v/>
      </c>
      <c r="AS1993" s="93" t="str">
        <f t="shared" si="455"/>
        <v/>
      </c>
      <c r="AT1993" s="96" t="str">
        <f t="shared" si="456"/>
        <v/>
      </c>
      <c r="AU1993" s="93" t="str">
        <f t="shared" si="457"/>
        <v/>
      </c>
    </row>
    <row r="1994" spans="1:47" x14ac:dyDescent="0.3">
      <c r="A1994" t="s">
        <v>84</v>
      </c>
      <c r="B1994" s="164" t="s">
        <v>5227</v>
      </c>
      <c r="C1994" t="s">
        <v>5059</v>
      </c>
      <c r="D1994" t="s">
        <v>1152</v>
      </c>
      <c r="E1994" t="s">
        <v>90</v>
      </c>
      <c r="F1994" t="s">
        <v>4063</v>
      </c>
      <c r="H1994" t="s">
        <v>5228</v>
      </c>
      <c r="L1994" t="s">
        <v>91</v>
      </c>
      <c r="O1994" t="s">
        <v>94</v>
      </c>
      <c r="P1994" s="33">
        <v>46226.40902777778</v>
      </c>
      <c r="Q1994" s="33">
        <v>46223</v>
      </c>
      <c r="R1994" s="33">
        <v>46227</v>
      </c>
      <c r="S1994" s="33">
        <v>46227</v>
      </c>
      <c r="AH1994" s="55" t="str">
        <f t="shared" si="444"/>
        <v/>
      </c>
      <c r="AI1994" s="55" t="str">
        <f t="shared" si="445"/>
        <v>FALSO</v>
      </c>
      <c r="AJ1994" s="55">
        <f t="shared" si="446"/>
        <v>0</v>
      </c>
      <c r="AK1994" s="93" t="str">
        <f t="shared" si="447"/>
        <v/>
      </c>
      <c r="AL1994" s="96" t="str">
        <f t="shared" si="448"/>
        <v/>
      </c>
      <c r="AM1994" s="93" t="str">
        <f t="shared" si="449"/>
        <v/>
      </c>
      <c r="AN1994" s="96" t="str">
        <f t="shared" si="450"/>
        <v/>
      </c>
      <c r="AO1994" s="93" t="str">
        <f t="shared" si="451"/>
        <v/>
      </c>
      <c r="AP1994" s="96" t="str">
        <f t="shared" si="452"/>
        <v/>
      </c>
      <c r="AQ1994" s="93" t="str">
        <f t="shared" si="453"/>
        <v/>
      </c>
      <c r="AR1994" s="96" t="str">
        <f t="shared" si="454"/>
        <v/>
      </c>
      <c r="AS1994" s="93" t="str">
        <f t="shared" si="455"/>
        <v/>
      </c>
      <c r="AT1994" s="96" t="str">
        <f t="shared" si="456"/>
        <v/>
      </c>
      <c r="AU1994" s="93" t="str">
        <f t="shared" si="457"/>
        <v/>
      </c>
    </row>
    <row r="1995" spans="1:47" x14ac:dyDescent="0.3">
      <c r="A1995" t="s">
        <v>84</v>
      </c>
      <c r="B1995" s="164" t="s">
        <v>5229</v>
      </c>
      <c r="C1995" t="s">
        <v>5059</v>
      </c>
      <c r="D1995" t="s">
        <v>1152</v>
      </c>
      <c r="E1995" t="s">
        <v>90</v>
      </c>
      <c r="F1995" t="s">
        <v>4063</v>
      </c>
      <c r="H1995" t="s">
        <v>5230</v>
      </c>
      <c r="L1995" t="s">
        <v>91</v>
      </c>
      <c r="O1995" t="s">
        <v>94</v>
      </c>
      <c r="P1995" s="33">
        <v>46226.386111111111</v>
      </c>
      <c r="Q1995" s="33">
        <v>46223</v>
      </c>
      <c r="R1995" s="33">
        <v>46227</v>
      </c>
      <c r="S1995" s="33">
        <v>46227</v>
      </c>
      <c r="AH1995" s="55" t="str">
        <f t="shared" si="444"/>
        <v/>
      </c>
      <c r="AI1995" s="55" t="str">
        <f t="shared" si="445"/>
        <v>FALSO</v>
      </c>
      <c r="AJ1995" s="55">
        <f t="shared" si="446"/>
        <v>0</v>
      </c>
      <c r="AK1995" s="93" t="str">
        <f t="shared" si="447"/>
        <v/>
      </c>
      <c r="AL1995" s="96" t="str">
        <f t="shared" si="448"/>
        <v/>
      </c>
      <c r="AM1995" s="93" t="str">
        <f t="shared" si="449"/>
        <v/>
      </c>
      <c r="AN1995" s="96" t="str">
        <f t="shared" si="450"/>
        <v/>
      </c>
      <c r="AO1995" s="93" t="str">
        <f t="shared" si="451"/>
        <v/>
      </c>
      <c r="AP1995" s="96" t="str">
        <f t="shared" si="452"/>
        <v/>
      </c>
      <c r="AQ1995" s="93" t="str">
        <f t="shared" si="453"/>
        <v/>
      </c>
      <c r="AR1995" s="96" t="str">
        <f t="shared" si="454"/>
        <v/>
      </c>
      <c r="AS1995" s="93" t="str">
        <f t="shared" si="455"/>
        <v/>
      </c>
      <c r="AT1995" s="96" t="str">
        <f t="shared" si="456"/>
        <v/>
      </c>
      <c r="AU1995" s="93" t="str">
        <f t="shared" si="457"/>
        <v/>
      </c>
    </row>
    <row r="1996" spans="1:47" x14ac:dyDescent="0.3">
      <c r="A1996" t="s">
        <v>84</v>
      </c>
      <c r="B1996" s="164" t="s">
        <v>5231</v>
      </c>
      <c r="C1996" t="s">
        <v>5014</v>
      </c>
      <c r="D1996" t="s">
        <v>1152</v>
      </c>
      <c r="E1996" t="s">
        <v>90</v>
      </c>
      <c r="F1996" t="s">
        <v>4063</v>
      </c>
      <c r="H1996" t="s">
        <v>5232</v>
      </c>
      <c r="L1996" t="s">
        <v>91</v>
      </c>
      <c r="O1996" t="s">
        <v>94</v>
      </c>
      <c r="P1996" s="33">
        <v>46226.384027777778</v>
      </c>
      <c r="Q1996" s="33">
        <v>46223</v>
      </c>
      <c r="R1996" s="33">
        <v>46244</v>
      </c>
      <c r="S1996" s="33">
        <v>46244</v>
      </c>
      <c r="AH1996" s="55" t="str">
        <f t="shared" si="444"/>
        <v/>
      </c>
      <c r="AI1996" s="55" t="str">
        <f t="shared" si="445"/>
        <v>FALSO</v>
      </c>
      <c r="AJ1996" s="55">
        <f t="shared" si="446"/>
        <v>0</v>
      </c>
      <c r="AK1996" s="93" t="str">
        <f t="shared" si="447"/>
        <v/>
      </c>
      <c r="AL1996" s="96" t="str">
        <f t="shared" si="448"/>
        <v/>
      </c>
      <c r="AM1996" s="93" t="str">
        <f t="shared" si="449"/>
        <v/>
      </c>
      <c r="AN1996" s="96" t="str">
        <f t="shared" si="450"/>
        <v/>
      </c>
      <c r="AO1996" s="93" t="str">
        <f t="shared" si="451"/>
        <v/>
      </c>
      <c r="AP1996" s="96" t="str">
        <f t="shared" si="452"/>
        <v/>
      </c>
      <c r="AQ1996" s="93" t="str">
        <f t="shared" si="453"/>
        <v/>
      </c>
      <c r="AR1996" s="96" t="str">
        <f t="shared" si="454"/>
        <v/>
      </c>
      <c r="AS1996" s="93" t="str">
        <f t="shared" si="455"/>
        <v/>
      </c>
      <c r="AT1996" s="96" t="str">
        <f t="shared" si="456"/>
        <v/>
      </c>
      <c r="AU1996" s="93" t="str">
        <f t="shared" si="457"/>
        <v/>
      </c>
    </row>
    <row r="1997" spans="1:47" x14ac:dyDescent="0.3">
      <c r="A1997" t="s">
        <v>84</v>
      </c>
      <c r="B1997" s="164" t="s">
        <v>5233</v>
      </c>
      <c r="C1997" t="s">
        <v>5059</v>
      </c>
      <c r="D1997" t="s">
        <v>1152</v>
      </c>
      <c r="E1997" t="s">
        <v>90</v>
      </c>
      <c r="F1997" t="s">
        <v>4063</v>
      </c>
      <c r="H1997" t="s">
        <v>2082</v>
      </c>
      <c r="L1997" t="s">
        <v>91</v>
      </c>
      <c r="O1997" t="s">
        <v>135</v>
      </c>
      <c r="P1997" s="33">
        <v>46225.854861111111</v>
      </c>
      <c r="Q1997" s="33">
        <v>46223</v>
      </c>
      <c r="R1997" s="33">
        <v>46230</v>
      </c>
      <c r="AH1997" s="55" t="str">
        <f t="shared" si="444"/>
        <v/>
      </c>
      <c r="AI1997" s="55" t="str">
        <f t="shared" si="445"/>
        <v>FALSO</v>
      </c>
      <c r="AJ1997" s="55">
        <f t="shared" si="446"/>
        <v>0</v>
      </c>
      <c r="AK1997" s="93" t="str">
        <f t="shared" si="447"/>
        <v/>
      </c>
      <c r="AL1997" s="96" t="str">
        <f t="shared" si="448"/>
        <v/>
      </c>
      <c r="AM1997" s="93" t="str">
        <f t="shared" si="449"/>
        <v/>
      </c>
      <c r="AN1997" s="96" t="str">
        <f t="shared" si="450"/>
        <v/>
      </c>
      <c r="AO1997" s="93" t="str">
        <f t="shared" si="451"/>
        <v/>
      </c>
      <c r="AP1997" s="96" t="str">
        <f t="shared" si="452"/>
        <v/>
      </c>
      <c r="AQ1997" s="93" t="str">
        <f t="shared" si="453"/>
        <v/>
      </c>
      <c r="AR1997" s="96" t="str">
        <f t="shared" si="454"/>
        <v/>
      </c>
      <c r="AS1997" s="93" t="str">
        <f t="shared" si="455"/>
        <v/>
      </c>
      <c r="AT1997" s="96" t="str">
        <f t="shared" si="456"/>
        <v/>
      </c>
      <c r="AU1997" s="93" t="str">
        <f t="shared" si="457"/>
        <v/>
      </c>
    </row>
    <row r="1998" spans="1:47" x14ac:dyDescent="0.3">
      <c r="A1998" t="s">
        <v>84</v>
      </c>
      <c r="B1998" s="164" t="s">
        <v>5234</v>
      </c>
      <c r="C1998" t="s">
        <v>5007</v>
      </c>
      <c r="D1998" t="s">
        <v>1152</v>
      </c>
      <c r="E1998" t="s">
        <v>90</v>
      </c>
      <c r="F1998" t="s">
        <v>4063</v>
      </c>
      <c r="H1998" t="s">
        <v>5235</v>
      </c>
      <c r="L1998" t="s">
        <v>91</v>
      </c>
      <c r="O1998" t="s">
        <v>135</v>
      </c>
      <c r="P1998" s="33">
        <v>46225.854166666664</v>
      </c>
      <c r="Q1998" s="33">
        <v>46223</v>
      </c>
      <c r="R1998" s="33">
        <v>46244</v>
      </c>
      <c r="AH1998" s="55" t="str">
        <f t="shared" si="444"/>
        <v/>
      </c>
      <c r="AI1998" s="55" t="str">
        <f t="shared" si="445"/>
        <v>FALSO</v>
      </c>
      <c r="AJ1998" s="55">
        <f t="shared" si="446"/>
        <v>0</v>
      </c>
      <c r="AK1998" s="93" t="str">
        <f t="shared" si="447"/>
        <v/>
      </c>
      <c r="AL1998" s="96" t="str">
        <f t="shared" si="448"/>
        <v/>
      </c>
      <c r="AM1998" s="93" t="str">
        <f t="shared" si="449"/>
        <v/>
      </c>
      <c r="AN1998" s="96" t="str">
        <f t="shared" si="450"/>
        <v/>
      </c>
      <c r="AO1998" s="93" t="str">
        <f t="shared" si="451"/>
        <v/>
      </c>
      <c r="AP1998" s="96" t="str">
        <f t="shared" si="452"/>
        <v/>
      </c>
      <c r="AQ1998" s="93" t="str">
        <f t="shared" si="453"/>
        <v/>
      </c>
      <c r="AR1998" s="96" t="str">
        <f t="shared" si="454"/>
        <v/>
      </c>
      <c r="AS1998" s="93" t="str">
        <f t="shared" si="455"/>
        <v/>
      </c>
      <c r="AT1998" s="96" t="str">
        <f t="shared" si="456"/>
        <v/>
      </c>
      <c r="AU1998" s="93" t="str">
        <f t="shared" si="457"/>
        <v/>
      </c>
    </row>
    <row r="1999" spans="1:47" x14ac:dyDescent="0.3">
      <c r="A1999" t="s">
        <v>84</v>
      </c>
      <c r="B1999" s="164" t="s">
        <v>5236</v>
      </c>
      <c r="C1999" t="s">
        <v>5059</v>
      </c>
      <c r="D1999" t="s">
        <v>1152</v>
      </c>
      <c r="E1999" t="s">
        <v>90</v>
      </c>
      <c r="F1999" t="s">
        <v>4063</v>
      </c>
      <c r="H1999" t="s">
        <v>5237</v>
      </c>
      <c r="L1999" t="s">
        <v>91</v>
      </c>
      <c r="O1999" t="s">
        <v>135</v>
      </c>
      <c r="P1999" s="33">
        <v>46225.838888888888</v>
      </c>
      <c r="Q1999" s="33">
        <v>46223</v>
      </c>
      <c r="R1999" s="33">
        <v>46230</v>
      </c>
      <c r="AH1999" s="55" t="str">
        <f t="shared" si="444"/>
        <v/>
      </c>
      <c r="AI1999" s="55" t="str">
        <f t="shared" si="445"/>
        <v>FALSO</v>
      </c>
      <c r="AJ1999" s="55">
        <f t="shared" si="446"/>
        <v>0</v>
      </c>
      <c r="AK1999" s="93" t="str">
        <f t="shared" si="447"/>
        <v/>
      </c>
      <c r="AL1999" s="96" t="str">
        <f t="shared" si="448"/>
        <v/>
      </c>
      <c r="AM1999" s="93" t="str">
        <f t="shared" si="449"/>
        <v/>
      </c>
      <c r="AN1999" s="96" t="str">
        <f t="shared" si="450"/>
        <v/>
      </c>
      <c r="AO1999" s="93" t="str">
        <f t="shared" si="451"/>
        <v/>
      </c>
      <c r="AP1999" s="96" t="str">
        <f t="shared" si="452"/>
        <v/>
      </c>
      <c r="AQ1999" s="93" t="str">
        <f t="shared" si="453"/>
        <v/>
      </c>
      <c r="AR1999" s="96" t="str">
        <f t="shared" si="454"/>
        <v/>
      </c>
      <c r="AS1999" s="93" t="str">
        <f t="shared" si="455"/>
        <v/>
      </c>
      <c r="AT1999" s="96" t="str">
        <f t="shared" si="456"/>
        <v/>
      </c>
      <c r="AU1999" s="93" t="str">
        <f t="shared" si="457"/>
        <v/>
      </c>
    </row>
    <row r="2000" spans="1:47" x14ac:dyDescent="0.3">
      <c r="A2000" t="s">
        <v>84</v>
      </c>
      <c r="B2000" s="164" t="s">
        <v>5238</v>
      </c>
      <c r="C2000" t="s">
        <v>5014</v>
      </c>
      <c r="D2000" t="s">
        <v>1152</v>
      </c>
      <c r="E2000" t="s">
        <v>90</v>
      </c>
      <c r="F2000" t="s">
        <v>4063</v>
      </c>
      <c r="H2000" t="s">
        <v>4159</v>
      </c>
      <c r="L2000" t="s">
        <v>91</v>
      </c>
      <c r="O2000" t="s">
        <v>135</v>
      </c>
      <c r="P2000" s="33">
        <v>46225.836805555555</v>
      </c>
      <c r="Q2000" s="33">
        <v>46223</v>
      </c>
      <c r="R2000" s="33">
        <v>46251</v>
      </c>
      <c r="AH2000" s="55" t="str">
        <f t="shared" si="444"/>
        <v/>
      </c>
      <c r="AI2000" s="55" t="str">
        <f t="shared" si="445"/>
        <v>FALSO</v>
      </c>
      <c r="AJ2000" s="55">
        <f t="shared" si="446"/>
        <v>0</v>
      </c>
      <c r="AK2000" s="93" t="str">
        <f t="shared" si="447"/>
        <v/>
      </c>
      <c r="AL2000" s="96" t="str">
        <f t="shared" si="448"/>
        <v/>
      </c>
      <c r="AM2000" s="93" t="str">
        <f t="shared" si="449"/>
        <v/>
      </c>
      <c r="AN2000" s="96" t="str">
        <f t="shared" si="450"/>
        <v/>
      </c>
      <c r="AO2000" s="93" t="str">
        <f t="shared" si="451"/>
        <v/>
      </c>
      <c r="AP2000" s="96" t="str">
        <f t="shared" si="452"/>
        <v/>
      </c>
      <c r="AQ2000" s="93" t="str">
        <f t="shared" si="453"/>
        <v/>
      </c>
      <c r="AR2000" s="96" t="str">
        <f t="shared" si="454"/>
        <v/>
      </c>
      <c r="AS2000" s="93" t="str">
        <f t="shared" si="455"/>
        <v/>
      </c>
      <c r="AT2000" s="96" t="str">
        <f t="shared" si="456"/>
        <v/>
      </c>
      <c r="AU2000" s="93" t="str">
        <f t="shared" si="457"/>
        <v/>
      </c>
    </row>
    <row r="2001" spans="1:47" x14ac:dyDescent="0.3">
      <c r="A2001" t="s">
        <v>84</v>
      </c>
      <c r="B2001" s="164" t="s">
        <v>5239</v>
      </c>
      <c r="C2001" t="s">
        <v>5014</v>
      </c>
      <c r="D2001" t="s">
        <v>1152</v>
      </c>
      <c r="E2001" t="s">
        <v>90</v>
      </c>
      <c r="F2001" t="s">
        <v>4063</v>
      </c>
      <c r="H2001" t="s">
        <v>5240</v>
      </c>
      <c r="L2001" t="s">
        <v>91</v>
      </c>
      <c r="O2001" t="s">
        <v>135</v>
      </c>
      <c r="P2001" s="33">
        <v>46225.835416666669</v>
      </c>
      <c r="Q2001" s="33">
        <v>46223</v>
      </c>
      <c r="R2001" s="33">
        <v>46259</v>
      </c>
      <c r="AH2001" s="55" t="str">
        <f t="shared" si="444"/>
        <v/>
      </c>
      <c r="AI2001" s="55" t="str">
        <f t="shared" si="445"/>
        <v>FALSO</v>
      </c>
      <c r="AJ2001" s="55">
        <f t="shared" si="446"/>
        <v>0</v>
      </c>
      <c r="AK2001" s="93" t="str">
        <f t="shared" si="447"/>
        <v/>
      </c>
      <c r="AL2001" s="96" t="str">
        <f t="shared" si="448"/>
        <v/>
      </c>
      <c r="AM2001" s="93" t="str">
        <f t="shared" si="449"/>
        <v/>
      </c>
      <c r="AN2001" s="96" t="str">
        <f t="shared" si="450"/>
        <v/>
      </c>
      <c r="AO2001" s="93" t="str">
        <f t="shared" si="451"/>
        <v/>
      </c>
      <c r="AP2001" s="96" t="str">
        <f t="shared" si="452"/>
        <v/>
      </c>
      <c r="AQ2001" s="93" t="str">
        <f t="shared" si="453"/>
        <v/>
      </c>
      <c r="AR2001" s="96" t="str">
        <f t="shared" si="454"/>
        <v/>
      </c>
      <c r="AS2001" s="93" t="str">
        <f t="shared" si="455"/>
        <v/>
      </c>
      <c r="AT2001" s="96" t="str">
        <f t="shared" si="456"/>
        <v/>
      </c>
      <c r="AU2001" s="93" t="str">
        <f t="shared" si="457"/>
        <v/>
      </c>
    </row>
    <row r="2002" spans="1:47" x14ac:dyDescent="0.3">
      <c r="A2002" t="s">
        <v>84</v>
      </c>
      <c r="B2002" s="164" t="s">
        <v>5241</v>
      </c>
      <c r="C2002" t="s">
        <v>5082</v>
      </c>
      <c r="D2002" t="s">
        <v>1152</v>
      </c>
      <c r="E2002" t="s">
        <v>90</v>
      </c>
      <c r="F2002" t="s">
        <v>4063</v>
      </c>
      <c r="H2002" t="s">
        <v>5242</v>
      </c>
      <c r="L2002" t="s">
        <v>91</v>
      </c>
      <c r="O2002" t="s">
        <v>135</v>
      </c>
      <c r="P2002" s="33">
        <v>46225.834722222222</v>
      </c>
      <c r="Q2002" s="33">
        <v>46223</v>
      </c>
      <c r="R2002" s="33">
        <v>46275</v>
      </c>
      <c r="AH2002" s="55" t="str">
        <f t="shared" si="444"/>
        <v/>
      </c>
      <c r="AI2002" s="55" t="str">
        <f t="shared" si="445"/>
        <v>FALSO</v>
      </c>
      <c r="AJ2002" s="55">
        <f t="shared" si="446"/>
        <v>0</v>
      </c>
      <c r="AK2002" s="93" t="str">
        <f t="shared" si="447"/>
        <v/>
      </c>
      <c r="AL2002" s="96" t="str">
        <f t="shared" si="448"/>
        <v/>
      </c>
      <c r="AM2002" s="93" t="str">
        <f t="shared" si="449"/>
        <v/>
      </c>
      <c r="AN2002" s="96" t="str">
        <f t="shared" si="450"/>
        <v/>
      </c>
      <c r="AO2002" s="93" t="str">
        <f t="shared" si="451"/>
        <v/>
      </c>
      <c r="AP2002" s="96" t="str">
        <f t="shared" si="452"/>
        <v/>
      </c>
      <c r="AQ2002" s="93" t="str">
        <f t="shared" si="453"/>
        <v/>
      </c>
      <c r="AR2002" s="96" t="str">
        <f t="shared" si="454"/>
        <v/>
      </c>
      <c r="AS2002" s="93" t="str">
        <f t="shared" si="455"/>
        <v/>
      </c>
      <c r="AT2002" s="96" t="str">
        <f t="shared" si="456"/>
        <v/>
      </c>
      <c r="AU2002" s="93" t="str">
        <f t="shared" si="457"/>
        <v/>
      </c>
    </row>
    <row r="2003" spans="1:47" x14ac:dyDescent="0.3">
      <c r="A2003" t="s">
        <v>84</v>
      </c>
      <c r="B2003" s="164" t="s">
        <v>5243</v>
      </c>
      <c r="C2003" t="s">
        <v>5059</v>
      </c>
      <c r="D2003" t="s">
        <v>1152</v>
      </c>
      <c r="E2003" t="s">
        <v>90</v>
      </c>
      <c r="F2003" t="s">
        <v>4063</v>
      </c>
      <c r="H2003" t="s">
        <v>5244</v>
      </c>
      <c r="L2003" t="s">
        <v>91</v>
      </c>
      <c r="O2003" t="s">
        <v>135</v>
      </c>
      <c r="P2003" s="33">
        <v>46225.832638888889</v>
      </c>
      <c r="Q2003" s="33">
        <v>46223</v>
      </c>
      <c r="R2003" s="33">
        <v>46230</v>
      </c>
      <c r="AH2003" s="55" t="str">
        <f t="shared" si="444"/>
        <v/>
      </c>
      <c r="AI2003" s="55" t="str">
        <f t="shared" si="445"/>
        <v>FALSO</v>
      </c>
      <c r="AJ2003" s="55">
        <f t="shared" si="446"/>
        <v>0</v>
      </c>
      <c r="AK2003" s="93" t="str">
        <f t="shared" si="447"/>
        <v/>
      </c>
      <c r="AL2003" s="96" t="str">
        <f t="shared" si="448"/>
        <v/>
      </c>
      <c r="AM2003" s="93" t="str">
        <f t="shared" si="449"/>
        <v/>
      </c>
      <c r="AN2003" s="96" t="str">
        <f t="shared" si="450"/>
        <v/>
      </c>
      <c r="AO2003" s="93" t="str">
        <f t="shared" si="451"/>
        <v/>
      </c>
      <c r="AP2003" s="96" t="str">
        <f t="shared" si="452"/>
        <v/>
      </c>
      <c r="AQ2003" s="93" t="str">
        <f t="shared" si="453"/>
        <v/>
      </c>
      <c r="AR2003" s="96" t="str">
        <f t="shared" si="454"/>
        <v/>
      </c>
      <c r="AS2003" s="93" t="str">
        <f t="shared" si="455"/>
        <v/>
      </c>
      <c r="AT2003" s="96" t="str">
        <f t="shared" si="456"/>
        <v/>
      </c>
      <c r="AU2003" s="93" t="str">
        <f t="shared" si="457"/>
        <v/>
      </c>
    </row>
    <row r="2004" spans="1:47" x14ac:dyDescent="0.3">
      <c r="A2004" t="s">
        <v>84</v>
      </c>
      <c r="B2004" s="164" t="s">
        <v>5245</v>
      </c>
      <c r="C2004" t="s">
        <v>5011</v>
      </c>
      <c r="D2004" t="s">
        <v>1152</v>
      </c>
      <c r="E2004" t="s">
        <v>90</v>
      </c>
      <c r="F2004" t="s">
        <v>4063</v>
      </c>
      <c r="H2004" t="s">
        <v>5246</v>
      </c>
      <c r="L2004" t="s">
        <v>91</v>
      </c>
      <c r="O2004" t="s">
        <v>94</v>
      </c>
      <c r="P2004" s="33">
        <v>46225.828472222223</v>
      </c>
      <c r="Q2004" s="33">
        <v>46223</v>
      </c>
      <c r="R2004" s="33">
        <v>46276</v>
      </c>
      <c r="S2004" s="33">
        <v>46276</v>
      </c>
      <c r="AH2004" s="55" t="str">
        <f t="shared" si="444"/>
        <v/>
      </c>
      <c r="AI2004" s="55" t="str">
        <f t="shared" si="445"/>
        <v>FALSO</v>
      </c>
      <c r="AJ2004" s="55">
        <f t="shared" si="446"/>
        <v>0</v>
      </c>
      <c r="AK2004" s="93" t="str">
        <f t="shared" si="447"/>
        <v/>
      </c>
      <c r="AL2004" s="96" t="str">
        <f t="shared" si="448"/>
        <v/>
      </c>
      <c r="AM2004" s="93" t="str">
        <f t="shared" si="449"/>
        <v/>
      </c>
      <c r="AN2004" s="96" t="str">
        <f t="shared" si="450"/>
        <v/>
      </c>
      <c r="AO2004" s="93" t="str">
        <f t="shared" si="451"/>
        <v/>
      </c>
      <c r="AP2004" s="96" t="str">
        <f t="shared" si="452"/>
        <v/>
      </c>
      <c r="AQ2004" s="93" t="str">
        <f t="shared" si="453"/>
        <v/>
      </c>
      <c r="AR2004" s="96" t="str">
        <f t="shared" si="454"/>
        <v/>
      </c>
      <c r="AS2004" s="93" t="str">
        <f t="shared" si="455"/>
        <v/>
      </c>
      <c r="AT2004" s="96" t="str">
        <f t="shared" si="456"/>
        <v/>
      </c>
      <c r="AU2004" s="93" t="str">
        <f t="shared" si="457"/>
        <v/>
      </c>
    </row>
    <row r="2005" spans="1:47" x14ac:dyDescent="0.3">
      <c r="A2005" t="s">
        <v>84</v>
      </c>
      <c r="B2005" s="164" t="s">
        <v>5247</v>
      </c>
      <c r="C2005" t="s">
        <v>5019</v>
      </c>
      <c r="D2005" t="s">
        <v>1152</v>
      </c>
      <c r="E2005" t="s">
        <v>90</v>
      </c>
      <c r="F2005" t="s">
        <v>4063</v>
      </c>
      <c r="H2005" t="s">
        <v>5248</v>
      </c>
      <c r="L2005" t="s">
        <v>91</v>
      </c>
      <c r="O2005" t="s">
        <v>135</v>
      </c>
      <c r="P2005" s="33">
        <v>46225.768750000003</v>
      </c>
      <c r="Q2005" s="33">
        <v>46293</v>
      </c>
      <c r="R2005" s="33">
        <v>46293</v>
      </c>
      <c r="AH2005" s="55" t="str">
        <f t="shared" si="444"/>
        <v/>
      </c>
      <c r="AI2005" s="55" t="str">
        <f t="shared" si="445"/>
        <v>FALSO</v>
      </c>
      <c r="AJ2005" s="55">
        <f t="shared" si="446"/>
        <v>0</v>
      </c>
      <c r="AK2005" s="93" t="str">
        <f t="shared" si="447"/>
        <v/>
      </c>
      <c r="AL2005" s="96" t="str">
        <f t="shared" si="448"/>
        <v/>
      </c>
      <c r="AM2005" s="93" t="str">
        <f t="shared" si="449"/>
        <v/>
      </c>
      <c r="AN2005" s="96" t="str">
        <f t="shared" si="450"/>
        <v/>
      </c>
      <c r="AO2005" s="93" t="str">
        <f t="shared" si="451"/>
        <v/>
      </c>
      <c r="AP2005" s="96" t="str">
        <f t="shared" si="452"/>
        <v/>
      </c>
      <c r="AQ2005" s="93" t="str">
        <f t="shared" si="453"/>
        <v/>
      </c>
      <c r="AR2005" s="96" t="str">
        <f t="shared" si="454"/>
        <v/>
      </c>
      <c r="AS2005" s="93" t="str">
        <f t="shared" si="455"/>
        <v/>
      </c>
      <c r="AT2005" s="96" t="str">
        <f t="shared" si="456"/>
        <v/>
      </c>
      <c r="AU2005" s="93" t="str">
        <f t="shared" si="457"/>
        <v/>
      </c>
    </row>
    <row r="2006" spans="1:47" x14ac:dyDescent="0.3">
      <c r="A2006" t="s">
        <v>84</v>
      </c>
      <c r="B2006" s="164" t="s">
        <v>5249</v>
      </c>
      <c r="C2006" t="s">
        <v>5059</v>
      </c>
      <c r="D2006" t="s">
        <v>1152</v>
      </c>
      <c r="E2006" t="s">
        <v>90</v>
      </c>
      <c r="F2006" t="s">
        <v>4063</v>
      </c>
      <c r="H2006" t="s">
        <v>5250</v>
      </c>
      <c r="L2006" t="s">
        <v>91</v>
      </c>
      <c r="O2006" t="s">
        <v>94</v>
      </c>
      <c r="P2006" s="33">
        <v>46225.739583333336</v>
      </c>
      <c r="Q2006" s="33">
        <v>46223</v>
      </c>
      <c r="R2006" s="33">
        <v>46227</v>
      </c>
      <c r="S2006" s="33">
        <v>46227</v>
      </c>
      <c r="AH2006" s="55" t="str">
        <f t="shared" si="444"/>
        <v/>
      </c>
      <c r="AI2006" s="55" t="str">
        <f t="shared" si="445"/>
        <v>FALSO</v>
      </c>
      <c r="AJ2006" s="55">
        <f t="shared" si="446"/>
        <v>0</v>
      </c>
      <c r="AK2006" s="93" t="str">
        <f t="shared" si="447"/>
        <v/>
      </c>
      <c r="AL2006" s="96" t="str">
        <f t="shared" si="448"/>
        <v/>
      </c>
      <c r="AM2006" s="93" t="str">
        <f t="shared" si="449"/>
        <v/>
      </c>
      <c r="AN2006" s="96" t="str">
        <f t="shared" si="450"/>
        <v/>
      </c>
      <c r="AO2006" s="93" t="str">
        <f t="shared" si="451"/>
        <v/>
      </c>
      <c r="AP2006" s="96" t="str">
        <f t="shared" si="452"/>
        <v/>
      </c>
      <c r="AQ2006" s="93" t="str">
        <f t="shared" si="453"/>
        <v/>
      </c>
      <c r="AR2006" s="96" t="str">
        <f t="shared" si="454"/>
        <v/>
      </c>
      <c r="AS2006" s="93" t="str">
        <f t="shared" si="455"/>
        <v/>
      </c>
      <c r="AT2006" s="96" t="str">
        <f t="shared" si="456"/>
        <v/>
      </c>
      <c r="AU2006" s="93" t="str">
        <f t="shared" si="457"/>
        <v/>
      </c>
    </row>
    <row r="2007" spans="1:47" x14ac:dyDescent="0.3">
      <c r="A2007" t="s">
        <v>84</v>
      </c>
      <c r="B2007" s="164" t="s">
        <v>5251</v>
      </c>
      <c r="C2007" t="s">
        <v>5059</v>
      </c>
      <c r="D2007" t="s">
        <v>1152</v>
      </c>
      <c r="E2007" t="s">
        <v>90</v>
      </c>
      <c r="F2007" t="s">
        <v>4063</v>
      </c>
      <c r="H2007" t="s">
        <v>5252</v>
      </c>
      <c r="L2007" t="s">
        <v>91</v>
      </c>
      <c r="O2007" t="s">
        <v>94</v>
      </c>
      <c r="P2007" s="33">
        <v>46225.723611111112</v>
      </c>
      <c r="Q2007" s="33">
        <v>46223</v>
      </c>
      <c r="R2007" s="33">
        <v>46226</v>
      </c>
      <c r="S2007" s="33">
        <v>46226</v>
      </c>
      <c r="AH2007" s="55" t="str">
        <f t="shared" si="444"/>
        <v/>
      </c>
      <c r="AI2007" s="55" t="str">
        <f t="shared" si="445"/>
        <v>FALSO</v>
      </c>
      <c r="AJ2007" s="55">
        <f t="shared" si="446"/>
        <v>0</v>
      </c>
      <c r="AK2007" s="93" t="str">
        <f t="shared" si="447"/>
        <v/>
      </c>
      <c r="AL2007" s="96" t="str">
        <f t="shared" si="448"/>
        <v/>
      </c>
      <c r="AM2007" s="93" t="str">
        <f t="shared" si="449"/>
        <v/>
      </c>
      <c r="AN2007" s="96" t="str">
        <f t="shared" si="450"/>
        <v/>
      </c>
      <c r="AO2007" s="93" t="str">
        <f t="shared" si="451"/>
        <v/>
      </c>
      <c r="AP2007" s="96" t="str">
        <f t="shared" si="452"/>
        <v/>
      </c>
      <c r="AQ2007" s="93" t="str">
        <f t="shared" si="453"/>
        <v/>
      </c>
      <c r="AR2007" s="96" t="str">
        <f t="shared" si="454"/>
        <v/>
      </c>
      <c r="AS2007" s="93" t="str">
        <f t="shared" si="455"/>
        <v/>
      </c>
      <c r="AT2007" s="96" t="str">
        <f t="shared" si="456"/>
        <v/>
      </c>
      <c r="AU2007" s="93" t="str">
        <f t="shared" si="457"/>
        <v/>
      </c>
    </row>
    <row r="2008" spans="1:47" x14ac:dyDescent="0.3">
      <c r="A2008" t="s">
        <v>84</v>
      </c>
      <c r="B2008" s="164" t="s">
        <v>5253</v>
      </c>
      <c r="C2008" t="s">
        <v>5011</v>
      </c>
      <c r="D2008" t="s">
        <v>1152</v>
      </c>
      <c r="E2008" t="s">
        <v>90</v>
      </c>
      <c r="F2008" t="s">
        <v>4063</v>
      </c>
      <c r="H2008" t="s">
        <v>5254</v>
      </c>
      <c r="L2008" t="s">
        <v>91</v>
      </c>
      <c r="O2008" t="s">
        <v>94</v>
      </c>
      <c r="P2008" s="33">
        <v>46225.6875</v>
      </c>
      <c r="Q2008" s="33">
        <v>46223</v>
      </c>
      <c r="R2008" s="33">
        <v>46276</v>
      </c>
      <c r="S2008" s="33">
        <v>46276</v>
      </c>
      <c r="AH2008" s="55" t="str">
        <f t="shared" si="444"/>
        <v/>
      </c>
      <c r="AI2008" s="55" t="str">
        <f t="shared" si="445"/>
        <v>FALSO</v>
      </c>
      <c r="AJ2008" s="55">
        <f t="shared" si="446"/>
        <v>0</v>
      </c>
      <c r="AK2008" s="93" t="str">
        <f t="shared" si="447"/>
        <v/>
      </c>
      <c r="AL2008" s="96" t="str">
        <f t="shared" si="448"/>
        <v/>
      </c>
      <c r="AM2008" s="93" t="str">
        <f t="shared" si="449"/>
        <v/>
      </c>
      <c r="AN2008" s="96" t="str">
        <f t="shared" si="450"/>
        <v/>
      </c>
      <c r="AO2008" s="93" t="str">
        <f t="shared" si="451"/>
        <v/>
      </c>
      <c r="AP2008" s="96" t="str">
        <f t="shared" si="452"/>
        <v/>
      </c>
      <c r="AQ2008" s="93" t="str">
        <f t="shared" si="453"/>
        <v/>
      </c>
      <c r="AR2008" s="96" t="str">
        <f t="shared" si="454"/>
        <v/>
      </c>
      <c r="AS2008" s="93" t="str">
        <f t="shared" si="455"/>
        <v/>
      </c>
      <c r="AT2008" s="96" t="str">
        <f t="shared" si="456"/>
        <v/>
      </c>
      <c r="AU2008" s="93" t="str">
        <f t="shared" si="457"/>
        <v/>
      </c>
    </row>
    <row r="2009" spans="1:47" x14ac:dyDescent="0.3">
      <c r="A2009" t="s">
        <v>97</v>
      </c>
      <c r="B2009" s="164" t="s">
        <v>5255</v>
      </c>
      <c r="C2009" t="s">
        <v>5059</v>
      </c>
      <c r="D2009" t="s">
        <v>1152</v>
      </c>
      <c r="E2009" t="s">
        <v>90</v>
      </c>
      <c r="F2009" t="s">
        <v>4063</v>
      </c>
      <c r="G2009">
        <v>18</v>
      </c>
      <c r="H2009" t="s">
        <v>4302</v>
      </c>
      <c r="I2009">
        <v>9</v>
      </c>
      <c r="L2009" t="s">
        <v>91</v>
      </c>
      <c r="N2009" t="s">
        <v>99</v>
      </c>
      <c r="O2009" t="s">
        <v>94</v>
      </c>
      <c r="P2009" s="33">
        <v>46225.621527777781</v>
      </c>
      <c r="Q2009" s="33">
        <v>46223</v>
      </c>
      <c r="AD2009" t="s">
        <v>84</v>
      </c>
      <c r="AH2009" s="55" t="str">
        <f t="shared" si="444"/>
        <v/>
      </c>
      <c r="AI2009" s="55" t="str">
        <f t="shared" si="445"/>
        <v>FALSO</v>
      </c>
      <c r="AJ2009" s="55">
        <f t="shared" si="446"/>
        <v>0</v>
      </c>
      <c r="AK2009" s="93">
        <f t="shared" si="447"/>
        <v>-4</v>
      </c>
      <c r="AL2009" s="96" t="str">
        <f t="shared" si="448"/>
        <v/>
      </c>
      <c r="AM2009" s="93" t="str">
        <f t="shared" si="449"/>
        <v/>
      </c>
      <c r="AN2009" s="96" t="str">
        <f t="shared" si="450"/>
        <v/>
      </c>
      <c r="AO2009" s="93" t="str">
        <f t="shared" si="451"/>
        <v/>
      </c>
      <c r="AP2009" s="96" t="str">
        <f t="shared" si="452"/>
        <v/>
      </c>
      <c r="AQ2009" s="93" t="str">
        <f t="shared" si="453"/>
        <v/>
      </c>
      <c r="AR2009" s="96" t="str">
        <f t="shared" si="454"/>
        <v/>
      </c>
      <c r="AS2009" s="93" t="str">
        <f t="shared" si="455"/>
        <v/>
      </c>
      <c r="AT2009" s="96" t="str">
        <f t="shared" si="456"/>
        <v/>
      </c>
      <c r="AU2009" s="93" t="str">
        <f t="shared" si="457"/>
        <v/>
      </c>
    </row>
    <row r="2010" spans="1:47" x14ac:dyDescent="0.3">
      <c r="A2010" t="s">
        <v>84</v>
      </c>
      <c r="B2010" s="164" t="s">
        <v>5256</v>
      </c>
      <c r="C2010" t="s">
        <v>5007</v>
      </c>
      <c r="D2010" t="s">
        <v>1152</v>
      </c>
      <c r="E2010" t="s">
        <v>90</v>
      </c>
      <c r="F2010" t="s">
        <v>4063</v>
      </c>
      <c r="H2010" t="s">
        <v>5257</v>
      </c>
      <c r="L2010" t="s">
        <v>91</v>
      </c>
      <c r="O2010" t="s">
        <v>94</v>
      </c>
      <c r="P2010" s="33">
        <v>46225.620138888888</v>
      </c>
      <c r="Q2010" s="33">
        <v>46223</v>
      </c>
      <c r="R2010" s="33">
        <v>46234</v>
      </c>
      <c r="S2010" s="33">
        <v>46234</v>
      </c>
      <c r="AH2010" s="55" t="str">
        <f t="shared" si="444"/>
        <v/>
      </c>
      <c r="AI2010" s="55" t="str">
        <f t="shared" si="445"/>
        <v>FALSO</v>
      </c>
      <c r="AJ2010" s="55">
        <f t="shared" si="446"/>
        <v>0</v>
      </c>
      <c r="AK2010" s="93" t="str">
        <f t="shared" si="447"/>
        <v/>
      </c>
      <c r="AL2010" s="96" t="str">
        <f t="shared" si="448"/>
        <v/>
      </c>
      <c r="AM2010" s="93" t="str">
        <f t="shared" si="449"/>
        <v/>
      </c>
      <c r="AN2010" s="96" t="str">
        <f t="shared" si="450"/>
        <v/>
      </c>
      <c r="AO2010" s="93" t="str">
        <f t="shared" si="451"/>
        <v/>
      </c>
      <c r="AP2010" s="96" t="str">
        <f t="shared" si="452"/>
        <v/>
      </c>
      <c r="AQ2010" s="93" t="str">
        <f t="shared" si="453"/>
        <v/>
      </c>
      <c r="AR2010" s="96" t="str">
        <f t="shared" si="454"/>
        <v/>
      </c>
      <c r="AS2010" s="93" t="str">
        <f t="shared" si="455"/>
        <v/>
      </c>
      <c r="AT2010" s="96" t="str">
        <f t="shared" si="456"/>
        <v/>
      </c>
      <c r="AU2010" s="93" t="str">
        <f t="shared" si="457"/>
        <v/>
      </c>
    </row>
    <row r="2011" spans="1:47" x14ac:dyDescent="0.3">
      <c r="A2011" t="s">
        <v>84</v>
      </c>
      <c r="B2011" s="164" t="s">
        <v>5258</v>
      </c>
      <c r="C2011" t="s">
        <v>5019</v>
      </c>
      <c r="D2011" t="s">
        <v>1152</v>
      </c>
      <c r="E2011" t="s">
        <v>90</v>
      </c>
      <c r="F2011" t="s">
        <v>4063</v>
      </c>
      <c r="H2011" t="s">
        <v>5259</v>
      </c>
      <c r="L2011" t="s">
        <v>91</v>
      </c>
      <c r="O2011" t="s">
        <v>135</v>
      </c>
      <c r="P2011" s="33">
        <v>46225.570833333331</v>
      </c>
      <c r="Q2011" s="33">
        <v>46293</v>
      </c>
      <c r="R2011" s="33">
        <v>46293</v>
      </c>
      <c r="AH2011" s="55" t="str">
        <f t="shared" si="444"/>
        <v/>
      </c>
      <c r="AI2011" s="55" t="str">
        <f t="shared" si="445"/>
        <v>FALSO</v>
      </c>
      <c r="AJ2011" s="55">
        <f t="shared" si="446"/>
        <v>0</v>
      </c>
      <c r="AK2011" s="93" t="str">
        <f t="shared" si="447"/>
        <v/>
      </c>
      <c r="AL2011" s="96" t="str">
        <f t="shared" si="448"/>
        <v/>
      </c>
      <c r="AM2011" s="93" t="str">
        <f t="shared" si="449"/>
        <v/>
      </c>
      <c r="AN2011" s="96" t="str">
        <f t="shared" si="450"/>
        <v/>
      </c>
      <c r="AO2011" s="93" t="str">
        <f t="shared" si="451"/>
        <v/>
      </c>
      <c r="AP2011" s="96" t="str">
        <f t="shared" si="452"/>
        <v/>
      </c>
      <c r="AQ2011" s="93" t="str">
        <f t="shared" si="453"/>
        <v/>
      </c>
      <c r="AR2011" s="96" t="str">
        <f t="shared" si="454"/>
        <v/>
      </c>
      <c r="AS2011" s="93" t="str">
        <f t="shared" si="455"/>
        <v/>
      </c>
      <c r="AT2011" s="96" t="str">
        <f t="shared" si="456"/>
        <v/>
      </c>
      <c r="AU2011" s="93" t="str">
        <f t="shared" si="457"/>
        <v/>
      </c>
    </row>
    <row r="2012" spans="1:47" x14ac:dyDescent="0.3">
      <c r="A2012" t="s">
        <v>84</v>
      </c>
      <c r="B2012" s="164" t="s">
        <v>5260</v>
      </c>
      <c r="C2012" t="s">
        <v>5019</v>
      </c>
      <c r="D2012" t="s">
        <v>1152</v>
      </c>
      <c r="E2012" t="s">
        <v>90</v>
      </c>
      <c r="F2012" t="s">
        <v>4063</v>
      </c>
      <c r="H2012" t="s">
        <v>5261</v>
      </c>
      <c r="L2012" t="s">
        <v>91</v>
      </c>
      <c r="O2012" t="s">
        <v>135</v>
      </c>
      <c r="P2012" s="33">
        <v>46225.506249999999</v>
      </c>
      <c r="Q2012" s="33">
        <v>46293</v>
      </c>
      <c r="R2012" s="33">
        <v>46293</v>
      </c>
      <c r="AH2012" s="55" t="str">
        <f t="shared" si="444"/>
        <v/>
      </c>
      <c r="AI2012" s="55" t="str">
        <f t="shared" si="445"/>
        <v>FALSO</v>
      </c>
      <c r="AJ2012" s="55">
        <f t="shared" si="446"/>
        <v>0</v>
      </c>
      <c r="AK2012" s="93" t="str">
        <f t="shared" si="447"/>
        <v/>
      </c>
      <c r="AL2012" s="96" t="str">
        <f t="shared" si="448"/>
        <v/>
      </c>
      <c r="AM2012" s="93" t="str">
        <f t="shared" si="449"/>
        <v/>
      </c>
      <c r="AN2012" s="96" t="str">
        <f t="shared" si="450"/>
        <v/>
      </c>
      <c r="AO2012" s="93" t="str">
        <f t="shared" si="451"/>
        <v/>
      </c>
      <c r="AP2012" s="96" t="str">
        <f t="shared" si="452"/>
        <v/>
      </c>
      <c r="AQ2012" s="93" t="str">
        <f t="shared" si="453"/>
        <v/>
      </c>
      <c r="AR2012" s="96" t="str">
        <f t="shared" si="454"/>
        <v/>
      </c>
      <c r="AS2012" s="93" t="str">
        <f t="shared" si="455"/>
        <v/>
      </c>
      <c r="AT2012" s="96" t="str">
        <f t="shared" si="456"/>
        <v/>
      </c>
      <c r="AU2012" s="93" t="str">
        <f t="shared" si="457"/>
        <v/>
      </c>
    </row>
    <row r="2013" spans="1:47" x14ac:dyDescent="0.3">
      <c r="A2013" t="s">
        <v>84</v>
      </c>
      <c r="B2013" s="164" t="s">
        <v>5262</v>
      </c>
      <c r="C2013" t="s">
        <v>5011</v>
      </c>
      <c r="D2013" t="s">
        <v>1152</v>
      </c>
      <c r="E2013" t="s">
        <v>90</v>
      </c>
      <c r="F2013" t="s">
        <v>4063</v>
      </c>
      <c r="H2013" t="s">
        <v>5263</v>
      </c>
      <c r="J2013">
        <v>14400</v>
      </c>
      <c r="L2013" t="s">
        <v>91</v>
      </c>
      <c r="O2013" t="s">
        <v>135</v>
      </c>
      <c r="P2013" s="33">
        <v>46225.470833333333</v>
      </c>
      <c r="Q2013" s="33">
        <v>46223</v>
      </c>
      <c r="R2013" s="33">
        <v>46280</v>
      </c>
      <c r="AH2013" s="55">
        <f t="shared" si="444"/>
        <v>4</v>
      </c>
      <c r="AI2013" s="55" t="str">
        <f t="shared" si="445"/>
        <v>FALSO</v>
      </c>
      <c r="AJ2013" s="55">
        <f t="shared" si="446"/>
        <v>0</v>
      </c>
      <c r="AK2013" s="93" t="str">
        <f t="shared" si="447"/>
        <v/>
      </c>
      <c r="AL2013" s="96" t="str">
        <f t="shared" si="448"/>
        <v/>
      </c>
      <c r="AM2013" s="93" t="str">
        <f t="shared" si="449"/>
        <v/>
      </c>
      <c r="AN2013" s="96" t="str">
        <f t="shared" si="450"/>
        <v/>
      </c>
      <c r="AO2013" s="93" t="str">
        <f t="shared" si="451"/>
        <v/>
      </c>
      <c r="AP2013" s="96" t="str">
        <f t="shared" si="452"/>
        <v/>
      </c>
      <c r="AQ2013" s="93" t="str">
        <f t="shared" si="453"/>
        <v/>
      </c>
      <c r="AR2013" s="96" t="str">
        <f t="shared" si="454"/>
        <v/>
      </c>
      <c r="AS2013" s="93" t="str">
        <f t="shared" si="455"/>
        <v/>
      </c>
      <c r="AT2013" s="96" t="str">
        <f t="shared" si="456"/>
        <v/>
      </c>
      <c r="AU2013" s="93" t="str">
        <f t="shared" si="457"/>
        <v/>
      </c>
    </row>
    <row r="2014" spans="1:47" x14ac:dyDescent="0.3">
      <c r="A2014" t="s">
        <v>84</v>
      </c>
      <c r="B2014" s="164" t="s">
        <v>5264</v>
      </c>
      <c r="C2014" t="s">
        <v>5014</v>
      </c>
      <c r="D2014" t="s">
        <v>1152</v>
      </c>
      <c r="E2014" t="s">
        <v>90</v>
      </c>
      <c r="F2014" t="s">
        <v>4063</v>
      </c>
      <c r="H2014" t="s">
        <v>5265</v>
      </c>
      <c r="L2014" t="s">
        <v>91</v>
      </c>
      <c r="O2014" t="s">
        <v>94</v>
      </c>
      <c r="P2014" s="33">
        <v>46225.45</v>
      </c>
      <c r="Q2014" s="33">
        <v>46223</v>
      </c>
      <c r="R2014" s="33">
        <v>46244</v>
      </c>
      <c r="S2014" s="33">
        <v>46244</v>
      </c>
      <c r="AH2014" s="55" t="str">
        <f t="shared" si="444"/>
        <v/>
      </c>
      <c r="AI2014" s="55" t="str">
        <f t="shared" si="445"/>
        <v>FALSO</v>
      </c>
      <c r="AJ2014" s="55">
        <f t="shared" si="446"/>
        <v>0</v>
      </c>
      <c r="AK2014" s="93" t="str">
        <f t="shared" si="447"/>
        <v/>
      </c>
      <c r="AL2014" s="96" t="str">
        <f t="shared" si="448"/>
        <v/>
      </c>
      <c r="AM2014" s="93" t="str">
        <f t="shared" si="449"/>
        <v/>
      </c>
      <c r="AN2014" s="96" t="str">
        <f t="shared" si="450"/>
        <v/>
      </c>
      <c r="AO2014" s="93" t="str">
        <f t="shared" si="451"/>
        <v/>
      </c>
      <c r="AP2014" s="96" t="str">
        <f t="shared" si="452"/>
        <v/>
      </c>
      <c r="AQ2014" s="93" t="str">
        <f t="shared" si="453"/>
        <v/>
      </c>
      <c r="AR2014" s="96" t="str">
        <f t="shared" si="454"/>
        <v/>
      </c>
      <c r="AS2014" s="93" t="str">
        <f t="shared" si="455"/>
        <v/>
      </c>
      <c r="AT2014" s="96" t="str">
        <f t="shared" si="456"/>
        <v/>
      </c>
      <c r="AU2014" s="93" t="str">
        <f t="shared" si="457"/>
        <v/>
      </c>
    </row>
    <row r="2015" spans="1:47" x14ac:dyDescent="0.3">
      <c r="A2015" t="s">
        <v>84</v>
      </c>
      <c r="B2015" s="164" t="s">
        <v>5266</v>
      </c>
      <c r="C2015" t="s">
        <v>5059</v>
      </c>
      <c r="D2015" t="s">
        <v>1152</v>
      </c>
      <c r="E2015" t="s">
        <v>90</v>
      </c>
      <c r="F2015" t="s">
        <v>4063</v>
      </c>
      <c r="H2015" t="s">
        <v>5267</v>
      </c>
      <c r="L2015" t="s">
        <v>91</v>
      </c>
      <c r="O2015" t="s">
        <v>94</v>
      </c>
      <c r="P2015" s="33">
        <v>46225.429166666669</v>
      </c>
      <c r="Q2015" s="33">
        <v>46223</v>
      </c>
      <c r="R2015" s="33">
        <v>46227</v>
      </c>
      <c r="S2015" s="33">
        <v>46227</v>
      </c>
      <c r="AH2015" s="55" t="str">
        <f t="shared" si="444"/>
        <v/>
      </c>
      <c r="AI2015" s="55" t="str">
        <f t="shared" si="445"/>
        <v>FALSO</v>
      </c>
      <c r="AJ2015" s="55">
        <f t="shared" si="446"/>
        <v>0</v>
      </c>
      <c r="AK2015" s="93" t="str">
        <f t="shared" si="447"/>
        <v/>
      </c>
      <c r="AL2015" s="96" t="str">
        <f t="shared" si="448"/>
        <v/>
      </c>
      <c r="AM2015" s="93" t="str">
        <f t="shared" si="449"/>
        <v/>
      </c>
      <c r="AN2015" s="96" t="str">
        <f t="shared" si="450"/>
        <v/>
      </c>
      <c r="AO2015" s="93" t="str">
        <f t="shared" si="451"/>
        <v/>
      </c>
      <c r="AP2015" s="96" t="str">
        <f t="shared" si="452"/>
        <v/>
      </c>
      <c r="AQ2015" s="93" t="str">
        <f t="shared" si="453"/>
        <v/>
      </c>
      <c r="AR2015" s="96" t="str">
        <f t="shared" si="454"/>
        <v/>
      </c>
      <c r="AS2015" s="93" t="str">
        <f t="shared" si="455"/>
        <v/>
      </c>
      <c r="AT2015" s="96" t="str">
        <f t="shared" si="456"/>
        <v/>
      </c>
      <c r="AU2015" s="93" t="str">
        <f t="shared" si="457"/>
        <v/>
      </c>
    </row>
    <row r="2016" spans="1:47" x14ac:dyDescent="0.3">
      <c r="A2016" t="s">
        <v>84</v>
      </c>
      <c r="B2016" s="164" t="s">
        <v>5268</v>
      </c>
      <c r="C2016" t="s">
        <v>5059</v>
      </c>
      <c r="D2016" t="s">
        <v>1152</v>
      </c>
      <c r="E2016" t="s">
        <v>90</v>
      </c>
      <c r="F2016" t="s">
        <v>4063</v>
      </c>
      <c r="H2016" t="s">
        <v>5269</v>
      </c>
      <c r="L2016" t="s">
        <v>91</v>
      </c>
      <c r="O2016" t="s">
        <v>135</v>
      </c>
      <c r="P2016" s="33">
        <v>46225.37222222222</v>
      </c>
      <c r="Q2016" s="33">
        <v>46223</v>
      </c>
      <c r="R2016" s="33">
        <v>46225</v>
      </c>
      <c r="AH2016" s="55" t="str">
        <f t="shared" si="444"/>
        <v/>
      </c>
      <c r="AI2016" s="55" t="str">
        <f t="shared" si="445"/>
        <v>FALSO</v>
      </c>
      <c r="AJ2016" s="55">
        <f t="shared" si="446"/>
        <v>0</v>
      </c>
      <c r="AK2016" s="93" t="str">
        <f t="shared" si="447"/>
        <v/>
      </c>
      <c r="AL2016" s="96" t="str">
        <f t="shared" si="448"/>
        <v/>
      </c>
      <c r="AM2016" s="93" t="str">
        <f t="shared" si="449"/>
        <v/>
      </c>
      <c r="AN2016" s="96" t="str">
        <f t="shared" si="450"/>
        <v/>
      </c>
      <c r="AO2016" s="93" t="str">
        <f t="shared" si="451"/>
        <v/>
      </c>
      <c r="AP2016" s="96" t="str">
        <f t="shared" si="452"/>
        <v/>
      </c>
      <c r="AQ2016" s="93" t="str">
        <f t="shared" si="453"/>
        <v/>
      </c>
      <c r="AR2016" s="96" t="str">
        <f t="shared" si="454"/>
        <v/>
      </c>
      <c r="AS2016" s="93" t="str">
        <f t="shared" si="455"/>
        <v/>
      </c>
      <c r="AT2016" s="96" t="str">
        <f t="shared" si="456"/>
        <v/>
      </c>
      <c r="AU2016" s="93" t="str">
        <f t="shared" si="457"/>
        <v/>
      </c>
    </row>
    <row r="2017" spans="1:47" x14ac:dyDescent="0.3">
      <c r="A2017" t="s">
        <v>84</v>
      </c>
      <c r="B2017" s="164" t="s">
        <v>5270</v>
      </c>
      <c r="C2017" t="s">
        <v>5059</v>
      </c>
      <c r="D2017" t="s">
        <v>1152</v>
      </c>
      <c r="E2017" t="s">
        <v>90</v>
      </c>
      <c r="F2017" t="s">
        <v>4063</v>
      </c>
      <c r="H2017" t="s">
        <v>2957</v>
      </c>
      <c r="L2017" t="s">
        <v>91</v>
      </c>
      <c r="O2017" t="s">
        <v>135</v>
      </c>
      <c r="P2017" s="33">
        <v>46224.779861111114</v>
      </c>
      <c r="Q2017" s="33">
        <v>46223</v>
      </c>
      <c r="R2017" s="33">
        <v>46227</v>
      </c>
      <c r="AH2017" s="55" t="str">
        <f t="shared" si="444"/>
        <v/>
      </c>
      <c r="AI2017" s="55" t="str">
        <f t="shared" si="445"/>
        <v>FALSO</v>
      </c>
      <c r="AJ2017" s="55">
        <f t="shared" si="446"/>
        <v>0</v>
      </c>
      <c r="AK2017" s="93" t="str">
        <f t="shared" si="447"/>
        <v/>
      </c>
      <c r="AL2017" s="96" t="str">
        <f t="shared" si="448"/>
        <v/>
      </c>
      <c r="AM2017" s="93" t="str">
        <f t="shared" si="449"/>
        <v/>
      </c>
      <c r="AN2017" s="96" t="str">
        <f t="shared" si="450"/>
        <v/>
      </c>
      <c r="AO2017" s="93" t="str">
        <f t="shared" si="451"/>
        <v/>
      </c>
      <c r="AP2017" s="96" t="str">
        <f t="shared" si="452"/>
        <v/>
      </c>
      <c r="AQ2017" s="93" t="str">
        <f t="shared" si="453"/>
        <v/>
      </c>
      <c r="AR2017" s="96" t="str">
        <f t="shared" si="454"/>
        <v/>
      </c>
      <c r="AS2017" s="93" t="str">
        <f t="shared" si="455"/>
        <v/>
      </c>
      <c r="AT2017" s="96" t="str">
        <f t="shared" si="456"/>
        <v/>
      </c>
      <c r="AU2017" s="93" t="str">
        <f t="shared" si="457"/>
        <v/>
      </c>
    </row>
    <row r="2018" spans="1:47" x14ac:dyDescent="0.3">
      <c r="A2018" t="s">
        <v>84</v>
      </c>
      <c r="B2018" s="164" t="s">
        <v>5271</v>
      </c>
      <c r="C2018" t="s">
        <v>5059</v>
      </c>
      <c r="D2018" t="s">
        <v>1152</v>
      </c>
      <c r="E2018" t="s">
        <v>90</v>
      </c>
      <c r="F2018" t="s">
        <v>4063</v>
      </c>
      <c r="H2018" t="s">
        <v>5147</v>
      </c>
      <c r="L2018" t="s">
        <v>91</v>
      </c>
      <c r="O2018" t="s">
        <v>94</v>
      </c>
      <c r="P2018" s="33">
        <v>46224.693749999999</v>
      </c>
      <c r="Q2018" s="33">
        <v>46223</v>
      </c>
      <c r="R2018" s="33">
        <v>46225</v>
      </c>
      <c r="S2018" s="33">
        <v>46225</v>
      </c>
      <c r="AH2018" s="55" t="str">
        <f t="shared" si="444"/>
        <v/>
      </c>
      <c r="AI2018" s="55" t="str">
        <f t="shared" si="445"/>
        <v>FALSO</v>
      </c>
      <c r="AJ2018" s="55">
        <f t="shared" si="446"/>
        <v>0</v>
      </c>
      <c r="AK2018" s="93" t="str">
        <f t="shared" si="447"/>
        <v/>
      </c>
      <c r="AL2018" s="96" t="str">
        <f t="shared" si="448"/>
        <v/>
      </c>
      <c r="AM2018" s="93" t="str">
        <f t="shared" si="449"/>
        <v/>
      </c>
      <c r="AN2018" s="96" t="str">
        <f t="shared" si="450"/>
        <v/>
      </c>
      <c r="AO2018" s="93" t="str">
        <f t="shared" si="451"/>
        <v/>
      </c>
      <c r="AP2018" s="96" t="str">
        <f t="shared" si="452"/>
        <v/>
      </c>
      <c r="AQ2018" s="93" t="str">
        <f t="shared" si="453"/>
        <v/>
      </c>
      <c r="AR2018" s="96" t="str">
        <f t="shared" si="454"/>
        <v/>
      </c>
      <c r="AS2018" s="93" t="str">
        <f t="shared" si="455"/>
        <v/>
      </c>
      <c r="AT2018" s="96" t="str">
        <f t="shared" si="456"/>
        <v/>
      </c>
      <c r="AU2018" s="93" t="str">
        <f t="shared" si="457"/>
        <v/>
      </c>
    </row>
    <row r="2019" spans="1:47" x14ac:dyDescent="0.3">
      <c r="A2019" t="s">
        <v>84</v>
      </c>
      <c r="B2019" s="164" t="s">
        <v>5272</v>
      </c>
      <c r="C2019" t="s">
        <v>5059</v>
      </c>
      <c r="D2019" t="s">
        <v>1152</v>
      </c>
      <c r="E2019" t="s">
        <v>90</v>
      </c>
      <c r="F2019" t="s">
        <v>4063</v>
      </c>
      <c r="H2019" t="s">
        <v>5273</v>
      </c>
      <c r="L2019" t="s">
        <v>91</v>
      </c>
      <c r="O2019" t="s">
        <v>94</v>
      </c>
      <c r="P2019" s="33">
        <v>46224.652777777781</v>
      </c>
      <c r="Q2019" s="33">
        <v>46223</v>
      </c>
      <c r="R2019" s="33">
        <v>46227</v>
      </c>
      <c r="S2019" s="33">
        <v>46227</v>
      </c>
      <c r="AH2019" s="55" t="str">
        <f t="shared" si="444"/>
        <v/>
      </c>
      <c r="AI2019" s="55" t="str">
        <f t="shared" si="445"/>
        <v>FALSO</v>
      </c>
      <c r="AJ2019" s="55">
        <f t="shared" si="446"/>
        <v>0</v>
      </c>
      <c r="AK2019" s="93" t="str">
        <f t="shared" si="447"/>
        <v/>
      </c>
      <c r="AL2019" s="96" t="str">
        <f t="shared" si="448"/>
        <v/>
      </c>
      <c r="AM2019" s="93" t="str">
        <f t="shared" si="449"/>
        <v/>
      </c>
      <c r="AN2019" s="96" t="str">
        <f t="shared" si="450"/>
        <v/>
      </c>
      <c r="AO2019" s="93" t="str">
        <f t="shared" si="451"/>
        <v/>
      </c>
      <c r="AP2019" s="96" t="str">
        <f t="shared" si="452"/>
        <v/>
      </c>
      <c r="AQ2019" s="93" t="str">
        <f t="shared" si="453"/>
        <v/>
      </c>
      <c r="AR2019" s="96" t="str">
        <f t="shared" si="454"/>
        <v/>
      </c>
      <c r="AS2019" s="93" t="str">
        <f t="shared" si="455"/>
        <v/>
      </c>
      <c r="AT2019" s="96" t="str">
        <f t="shared" si="456"/>
        <v/>
      </c>
      <c r="AU2019" s="93" t="str">
        <f t="shared" si="457"/>
        <v/>
      </c>
    </row>
    <row r="2020" spans="1:47" x14ac:dyDescent="0.3">
      <c r="A2020" t="s">
        <v>84</v>
      </c>
      <c r="B2020" s="164" t="s">
        <v>5274</v>
      </c>
      <c r="C2020" t="s">
        <v>5059</v>
      </c>
      <c r="D2020" t="s">
        <v>1152</v>
      </c>
      <c r="E2020" t="s">
        <v>90</v>
      </c>
      <c r="F2020" t="s">
        <v>4063</v>
      </c>
      <c r="H2020" t="s">
        <v>5275</v>
      </c>
      <c r="L2020" t="s">
        <v>91</v>
      </c>
      <c r="O2020" t="s">
        <v>94</v>
      </c>
      <c r="P2020" s="33">
        <v>46224.648611111108</v>
      </c>
      <c r="Q2020" s="33">
        <v>46223</v>
      </c>
      <c r="R2020" s="33">
        <v>46227</v>
      </c>
      <c r="S2020" s="33">
        <v>46227</v>
      </c>
      <c r="AH2020" s="55" t="str">
        <f t="shared" si="444"/>
        <v/>
      </c>
      <c r="AI2020" s="55" t="str">
        <f t="shared" si="445"/>
        <v>FALSO</v>
      </c>
      <c r="AJ2020" s="55">
        <f t="shared" si="446"/>
        <v>0</v>
      </c>
      <c r="AK2020" s="93" t="str">
        <f t="shared" si="447"/>
        <v/>
      </c>
      <c r="AL2020" s="96" t="str">
        <f t="shared" si="448"/>
        <v/>
      </c>
      <c r="AM2020" s="93" t="str">
        <f t="shared" si="449"/>
        <v/>
      </c>
      <c r="AN2020" s="96" t="str">
        <f t="shared" si="450"/>
        <v/>
      </c>
      <c r="AO2020" s="93" t="str">
        <f t="shared" si="451"/>
        <v/>
      </c>
      <c r="AP2020" s="96" t="str">
        <f t="shared" si="452"/>
        <v/>
      </c>
      <c r="AQ2020" s="93" t="str">
        <f t="shared" si="453"/>
        <v/>
      </c>
      <c r="AR2020" s="96" t="str">
        <f t="shared" si="454"/>
        <v/>
      </c>
      <c r="AS2020" s="93" t="str">
        <f t="shared" si="455"/>
        <v/>
      </c>
      <c r="AT2020" s="96" t="str">
        <f t="shared" si="456"/>
        <v/>
      </c>
      <c r="AU2020" s="93" t="str">
        <f t="shared" si="457"/>
        <v/>
      </c>
    </row>
    <row r="2021" spans="1:47" x14ac:dyDescent="0.3">
      <c r="A2021" t="s">
        <v>84</v>
      </c>
      <c r="B2021" s="164" t="s">
        <v>5276</v>
      </c>
      <c r="C2021" t="s">
        <v>5059</v>
      </c>
      <c r="D2021" t="s">
        <v>1152</v>
      </c>
      <c r="E2021" t="s">
        <v>90</v>
      </c>
      <c r="F2021" t="s">
        <v>4063</v>
      </c>
      <c r="H2021" t="s">
        <v>5277</v>
      </c>
      <c r="L2021" t="s">
        <v>91</v>
      </c>
      <c r="O2021" t="s">
        <v>94</v>
      </c>
      <c r="P2021" s="33">
        <v>46224.644444444442</v>
      </c>
      <c r="Q2021" s="33">
        <v>46223</v>
      </c>
      <c r="R2021" s="33">
        <v>46227</v>
      </c>
      <c r="S2021" s="33">
        <v>46227</v>
      </c>
      <c r="AH2021" s="55" t="str">
        <f t="shared" si="444"/>
        <v/>
      </c>
      <c r="AI2021" s="55" t="str">
        <f t="shared" si="445"/>
        <v>FALSO</v>
      </c>
      <c r="AJ2021" s="55">
        <f t="shared" si="446"/>
        <v>0</v>
      </c>
      <c r="AK2021" s="93" t="str">
        <f t="shared" si="447"/>
        <v/>
      </c>
      <c r="AL2021" s="96" t="str">
        <f t="shared" si="448"/>
        <v/>
      </c>
      <c r="AM2021" s="93" t="str">
        <f t="shared" si="449"/>
        <v/>
      </c>
      <c r="AN2021" s="96" t="str">
        <f t="shared" si="450"/>
        <v/>
      </c>
      <c r="AO2021" s="93" t="str">
        <f t="shared" si="451"/>
        <v/>
      </c>
      <c r="AP2021" s="96" t="str">
        <f t="shared" si="452"/>
        <v/>
      </c>
      <c r="AQ2021" s="93" t="str">
        <f t="shared" si="453"/>
        <v/>
      </c>
      <c r="AR2021" s="96" t="str">
        <f t="shared" si="454"/>
        <v/>
      </c>
      <c r="AS2021" s="93" t="str">
        <f t="shared" si="455"/>
        <v/>
      </c>
      <c r="AT2021" s="96" t="str">
        <f t="shared" si="456"/>
        <v/>
      </c>
      <c r="AU2021" s="93" t="str">
        <f t="shared" si="457"/>
        <v/>
      </c>
    </row>
    <row r="2022" spans="1:47" x14ac:dyDescent="0.3">
      <c r="A2022" t="s">
        <v>84</v>
      </c>
      <c r="B2022" s="164" t="s">
        <v>5278</v>
      </c>
      <c r="C2022" t="s">
        <v>5059</v>
      </c>
      <c r="D2022" t="s">
        <v>1152</v>
      </c>
      <c r="E2022" t="s">
        <v>90</v>
      </c>
      <c r="F2022" t="s">
        <v>4063</v>
      </c>
      <c r="H2022" t="s">
        <v>5279</v>
      </c>
      <c r="L2022" t="s">
        <v>91</v>
      </c>
      <c r="O2022" t="s">
        <v>94</v>
      </c>
      <c r="P2022" s="33">
        <v>46224.64166666667</v>
      </c>
      <c r="Q2022" s="33">
        <v>46223</v>
      </c>
      <c r="R2022" s="33">
        <v>46227</v>
      </c>
      <c r="S2022" s="33">
        <v>46227</v>
      </c>
      <c r="AH2022" s="55" t="str">
        <f t="shared" si="444"/>
        <v/>
      </c>
      <c r="AI2022" s="55" t="str">
        <f t="shared" si="445"/>
        <v>FALSO</v>
      </c>
      <c r="AJ2022" s="55">
        <f t="shared" si="446"/>
        <v>0</v>
      </c>
      <c r="AK2022" s="93" t="str">
        <f t="shared" si="447"/>
        <v/>
      </c>
      <c r="AL2022" s="96" t="str">
        <f t="shared" si="448"/>
        <v/>
      </c>
      <c r="AM2022" s="93" t="str">
        <f t="shared" si="449"/>
        <v/>
      </c>
      <c r="AN2022" s="96" t="str">
        <f t="shared" si="450"/>
        <v/>
      </c>
      <c r="AO2022" s="93" t="str">
        <f t="shared" si="451"/>
        <v/>
      </c>
      <c r="AP2022" s="96" t="str">
        <f t="shared" si="452"/>
        <v/>
      </c>
      <c r="AQ2022" s="93" t="str">
        <f t="shared" si="453"/>
        <v/>
      </c>
      <c r="AR2022" s="96" t="str">
        <f t="shared" si="454"/>
        <v/>
      </c>
      <c r="AS2022" s="93" t="str">
        <f t="shared" si="455"/>
        <v/>
      </c>
      <c r="AT2022" s="96" t="str">
        <f t="shared" si="456"/>
        <v/>
      </c>
      <c r="AU2022" s="93" t="str">
        <f t="shared" si="457"/>
        <v/>
      </c>
    </row>
    <row r="2023" spans="1:47" x14ac:dyDescent="0.3">
      <c r="A2023" t="s">
        <v>84</v>
      </c>
      <c r="B2023" s="164" t="s">
        <v>5280</v>
      </c>
      <c r="C2023" t="s">
        <v>5082</v>
      </c>
      <c r="D2023" t="s">
        <v>1152</v>
      </c>
      <c r="E2023" t="s">
        <v>90</v>
      </c>
      <c r="F2023" t="s">
        <v>4063</v>
      </c>
      <c r="H2023" t="s">
        <v>5281</v>
      </c>
      <c r="L2023" t="s">
        <v>91</v>
      </c>
      <c r="O2023" t="s">
        <v>135</v>
      </c>
      <c r="P2023" s="33">
        <v>46224.629166666666</v>
      </c>
      <c r="Q2023" s="33">
        <v>46223</v>
      </c>
      <c r="R2023" s="33">
        <v>46276</v>
      </c>
      <c r="AH2023" s="55" t="str">
        <f t="shared" si="444"/>
        <v/>
      </c>
      <c r="AI2023" s="55" t="str">
        <f t="shared" si="445"/>
        <v>FALSO</v>
      </c>
      <c r="AJ2023" s="55">
        <f t="shared" si="446"/>
        <v>0</v>
      </c>
      <c r="AK2023" s="93" t="str">
        <f t="shared" si="447"/>
        <v/>
      </c>
      <c r="AL2023" s="96" t="str">
        <f t="shared" si="448"/>
        <v/>
      </c>
      <c r="AM2023" s="93" t="str">
        <f t="shared" si="449"/>
        <v/>
      </c>
      <c r="AN2023" s="96" t="str">
        <f t="shared" si="450"/>
        <v/>
      </c>
      <c r="AO2023" s="93" t="str">
        <f t="shared" si="451"/>
        <v/>
      </c>
      <c r="AP2023" s="96" t="str">
        <f t="shared" si="452"/>
        <v/>
      </c>
      <c r="AQ2023" s="93" t="str">
        <f t="shared" si="453"/>
        <v/>
      </c>
      <c r="AR2023" s="96" t="str">
        <f t="shared" si="454"/>
        <v/>
      </c>
      <c r="AS2023" s="93" t="str">
        <f t="shared" si="455"/>
        <v/>
      </c>
      <c r="AT2023" s="96" t="str">
        <f t="shared" si="456"/>
        <v/>
      </c>
      <c r="AU2023" s="93" t="str">
        <f t="shared" si="457"/>
        <v/>
      </c>
    </row>
    <row r="2024" spans="1:47" x14ac:dyDescent="0.3">
      <c r="A2024" t="s">
        <v>106</v>
      </c>
      <c r="B2024" s="164" t="s">
        <v>5282</v>
      </c>
      <c r="C2024" t="s">
        <v>5059</v>
      </c>
      <c r="D2024" t="s">
        <v>1152</v>
      </c>
      <c r="E2024" t="s">
        <v>109</v>
      </c>
      <c r="H2024" t="s">
        <v>5283</v>
      </c>
      <c r="L2024" t="s">
        <v>91</v>
      </c>
      <c r="M2024" s="164" t="s">
        <v>4157</v>
      </c>
      <c r="N2024" t="s">
        <v>99</v>
      </c>
      <c r="O2024" t="s">
        <v>109</v>
      </c>
      <c r="P2024" s="33">
        <v>46224.481944444444</v>
      </c>
      <c r="Q2024" s="33">
        <v>46223</v>
      </c>
      <c r="AH2024" s="55" t="str">
        <f t="shared" si="444"/>
        <v/>
      </c>
      <c r="AI2024" s="55" t="str">
        <f t="shared" si="445"/>
        <v>FALSO</v>
      </c>
      <c r="AJ2024" s="55">
        <f t="shared" si="446"/>
        <v>0</v>
      </c>
      <c r="AK2024" s="93">
        <f t="shared" si="447"/>
        <v>-3</v>
      </c>
      <c r="AL2024" s="96" t="str">
        <f t="shared" si="448"/>
        <v/>
      </c>
      <c r="AM2024" s="93" t="str">
        <f t="shared" si="449"/>
        <v/>
      </c>
      <c r="AN2024" s="96" t="str">
        <f t="shared" si="450"/>
        <v/>
      </c>
      <c r="AO2024" s="93" t="str">
        <f t="shared" si="451"/>
        <v/>
      </c>
      <c r="AP2024" s="96" t="str">
        <f t="shared" si="452"/>
        <v/>
      </c>
      <c r="AQ2024" s="93" t="str">
        <f t="shared" si="453"/>
        <v/>
      </c>
      <c r="AR2024" s="96" t="str">
        <f t="shared" si="454"/>
        <v/>
      </c>
      <c r="AS2024" s="93" t="str">
        <f t="shared" si="455"/>
        <v/>
      </c>
      <c r="AT2024" s="96" t="b">
        <f t="shared" si="456"/>
        <v>1</v>
      </c>
      <c r="AU2024" s="93" t="str">
        <f t="shared" si="457"/>
        <v>ARTDF-377</v>
      </c>
    </row>
    <row r="2025" spans="1:47" x14ac:dyDescent="0.3">
      <c r="A2025" t="s">
        <v>84</v>
      </c>
      <c r="B2025" s="164" t="s">
        <v>5284</v>
      </c>
      <c r="C2025" t="s">
        <v>5059</v>
      </c>
      <c r="D2025" t="s">
        <v>1152</v>
      </c>
      <c r="E2025" t="s">
        <v>90</v>
      </c>
      <c r="F2025" t="s">
        <v>4063</v>
      </c>
      <c r="H2025" t="s">
        <v>5285</v>
      </c>
      <c r="L2025" t="s">
        <v>91</v>
      </c>
      <c r="O2025" t="s">
        <v>94</v>
      </c>
      <c r="P2025" s="33">
        <v>46224.502083333333</v>
      </c>
      <c r="Q2025" s="33">
        <v>46223</v>
      </c>
      <c r="R2025" s="33">
        <v>46227</v>
      </c>
      <c r="S2025" s="33">
        <v>46227</v>
      </c>
      <c r="AH2025" s="55" t="str">
        <f t="shared" si="444"/>
        <v/>
      </c>
      <c r="AI2025" s="55" t="str">
        <f t="shared" si="445"/>
        <v>FALSO</v>
      </c>
      <c r="AJ2025" s="55">
        <f t="shared" si="446"/>
        <v>0</v>
      </c>
      <c r="AK2025" s="93" t="str">
        <f t="shared" si="447"/>
        <v/>
      </c>
      <c r="AL2025" s="96" t="str">
        <f t="shared" si="448"/>
        <v/>
      </c>
      <c r="AM2025" s="93" t="str">
        <f t="shared" si="449"/>
        <v/>
      </c>
      <c r="AN2025" s="96" t="str">
        <f t="shared" si="450"/>
        <v/>
      </c>
      <c r="AO2025" s="93" t="str">
        <f t="shared" si="451"/>
        <v/>
      </c>
      <c r="AP2025" s="96" t="str">
        <f t="shared" si="452"/>
        <v/>
      </c>
      <c r="AQ2025" s="93" t="str">
        <f t="shared" si="453"/>
        <v/>
      </c>
      <c r="AR2025" s="96" t="str">
        <f t="shared" si="454"/>
        <v/>
      </c>
      <c r="AS2025" s="93" t="str">
        <f t="shared" si="455"/>
        <v/>
      </c>
      <c r="AT2025" s="96" t="str">
        <f t="shared" si="456"/>
        <v/>
      </c>
      <c r="AU2025" s="93" t="str">
        <f t="shared" si="457"/>
        <v/>
      </c>
    </row>
    <row r="2026" spans="1:47" x14ac:dyDescent="0.3">
      <c r="A2026" t="s">
        <v>84</v>
      </c>
      <c r="B2026" s="164" t="s">
        <v>5286</v>
      </c>
      <c r="C2026" t="s">
        <v>5059</v>
      </c>
      <c r="D2026" t="s">
        <v>1152</v>
      </c>
      <c r="E2026" t="s">
        <v>90</v>
      </c>
      <c r="F2026" t="s">
        <v>4063</v>
      </c>
      <c r="H2026" t="s">
        <v>5045</v>
      </c>
      <c r="L2026" t="s">
        <v>91</v>
      </c>
      <c r="O2026" t="s">
        <v>94</v>
      </c>
      <c r="P2026" s="33">
        <v>46224.461111111108</v>
      </c>
      <c r="Q2026" s="33">
        <v>46223</v>
      </c>
      <c r="R2026" s="33">
        <v>46230</v>
      </c>
      <c r="S2026" s="33">
        <v>46230</v>
      </c>
      <c r="AH2026" s="55" t="str">
        <f t="shared" si="444"/>
        <v/>
      </c>
      <c r="AI2026" s="55" t="str">
        <f t="shared" si="445"/>
        <v>FALSO</v>
      </c>
      <c r="AJ2026" s="55">
        <f t="shared" si="446"/>
        <v>0</v>
      </c>
      <c r="AK2026" s="93" t="str">
        <f t="shared" si="447"/>
        <v/>
      </c>
      <c r="AL2026" s="96" t="str">
        <f t="shared" si="448"/>
        <v/>
      </c>
      <c r="AM2026" s="93" t="str">
        <f t="shared" si="449"/>
        <v/>
      </c>
      <c r="AN2026" s="96" t="str">
        <f t="shared" si="450"/>
        <v/>
      </c>
      <c r="AO2026" s="93" t="str">
        <f t="shared" si="451"/>
        <v/>
      </c>
      <c r="AP2026" s="96" t="str">
        <f t="shared" si="452"/>
        <v/>
      </c>
      <c r="AQ2026" s="93" t="str">
        <f t="shared" si="453"/>
        <v/>
      </c>
      <c r="AR2026" s="96" t="str">
        <f t="shared" si="454"/>
        <v/>
      </c>
      <c r="AS2026" s="93" t="str">
        <f t="shared" si="455"/>
        <v/>
      </c>
      <c r="AT2026" s="96" t="str">
        <f t="shared" si="456"/>
        <v/>
      </c>
      <c r="AU2026" s="93" t="str">
        <f t="shared" si="457"/>
        <v/>
      </c>
    </row>
    <row r="2027" spans="1:47" x14ac:dyDescent="0.3">
      <c r="A2027" t="s">
        <v>84</v>
      </c>
      <c r="B2027" s="164" t="s">
        <v>5287</v>
      </c>
      <c r="C2027" t="s">
        <v>5059</v>
      </c>
      <c r="D2027" t="s">
        <v>1152</v>
      </c>
      <c r="E2027" t="s">
        <v>90</v>
      </c>
      <c r="F2027" t="s">
        <v>4063</v>
      </c>
      <c r="H2027" t="s">
        <v>5288</v>
      </c>
      <c r="L2027" t="s">
        <v>91</v>
      </c>
      <c r="O2027" t="s">
        <v>135</v>
      </c>
      <c r="P2027" s="33">
        <v>46224.411111111112</v>
      </c>
      <c r="Q2027" s="33">
        <v>46223</v>
      </c>
      <c r="R2027" s="33">
        <v>46225</v>
      </c>
      <c r="AH2027" s="55" t="str">
        <f t="shared" si="444"/>
        <v/>
      </c>
      <c r="AI2027" s="55" t="str">
        <f t="shared" si="445"/>
        <v>FALSO</v>
      </c>
      <c r="AJ2027" s="55">
        <f t="shared" si="446"/>
        <v>0</v>
      </c>
      <c r="AK2027" s="93" t="str">
        <f t="shared" si="447"/>
        <v/>
      </c>
      <c r="AL2027" s="96" t="str">
        <f t="shared" si="448"/>
        <v/>
      </c>
      <c r="AM2027" s="93" t="str">
        <f t="shared" si="449"/>
        <v/>
      </c>
      <c r="AN2027" s="96" t="str">
        <f t="shared" si="450"/>
        <v/>
      </c>
      <c r="AO2027" s="93" t="str">
        <f t="shared" si="451"/>
        <v/>
      </c>
      <c r="AP2027" s="96" t="str">
        <f t="shared" si="452"/>
        <v/>
      </c>
      <c r="AQ2027" s="93" t="str">
        <f t="shared" si="453"/>
        <v/>
      </c>
      <c r="AR2027" s="96" t="str">
        <f t="shared" si="454"/>
        <v/>
      </c>
      <c r="AS2027" s="93" t="str">
        <f t="shared" si="455"/>
        <v/>
      </c>
      <c r="AT2027" s="96" t="str">
        <f t="shared" si="456"/>
        <v/>
      </c>
      <c r="AU2027" s="93" t="str">
        <f t="shared" si="457"/>
        <v/>
      </c>
    </row>
    <row r="2028" spans="1:47" x14ac:dyDescent="0.3">
      <c r="A2028" t="s">
        <v>84</v>
      </c>
      <c r="B2028" s="164" t="s">
        <v>5289</v>
      </c>
      <c r="C2028" t="s">
        <v>5011</v>
      </c>
      <c r="D2028" t="s">
        <v>1152</v>
      </c>
      <c r="E2028" t="s">
        <v>90</v>
      </c>
      <c r="F2028" t="s">
        <v>4063</v>
      </c>
      <c r="H2028" t="s">
        <v>5290</v>
      </c>
      <c r="L2028" t="s">
        <v>91</v>
      </c>
      <c r="O2028" t="s">
        <v>94</v>
      </c>
      <c r="P2028" s="33">
        <v>46224.40902777778</v>
      </c>
      <c r="Q2028" s="33">
        <v>46223</v>
      </c>
      <c r="R2028" s="33">
        <v>46276</v>
      </c>
      <c r="S2028" s="33">
        <v>46276</v>
      </c>
      <c r="AH2028" s="55" t="str">
        <f t="shared" si="444"/>
        <v/>
      </c>
      <c r="AI2028" s="55" t="str">
        <f t="shared" si="445"/>
        <v>FALSO</v>
      </c>
      <c r="AJ2028" s="55">
        <f t="shared" si="446"/>
        <v>0</v>
      </c>
      <c r="AK2028" s="93" t="str">
        <f t="shared" si="447"/>
        <v/>
      </c>
      <c r="AL2028" s="96" t="str">
        <f t="shared" si="448"/>
        <v/>
      </c>
      <c r="AM2028" s="93" t="str">
        <f t="shared" si="449"/>
        <v/>
      </c>
      <c r="AN2028" s="96" t="str">
        <f t="shared" si="450"/>
        <v/>
      </c>
      <c r="AO2028" s="93" t="str">
        <f t="shared" si="451"/>
        <v/>
      </c>
      <c r="AP2028" s="96" t="str">
        <f t="shared" si="452"/>
        <v/>
      </c>
      <c r="AQ2028" s="93" t="str">
        <f t="shared" si="453"/>
        <v/>
      </c>
      <c r="AR2028" s="96" t="str">
        <f t="shared" si="454"/>
        <v/>
      </c>
      <c r="AS2028" s="93" t="str">
        <f t="shared" si="455"/>
        <v/>
      </c>
      <c r="AT2028" s="96" t="str">
        <f t="shared" si="456"/>
        <v/>
      </c>
      <c r="AU2028" s="93" t="str">
        <f t="shared" si="457"/>
        <v/>
      </c>
    </row>
    <row r="2029" spans="1:47" x14ac:dyDescent="0.3">
      <c r="A2029" t="s">
        <v>84</v>
      </c>
      <c r="B2029" s="164" t="s">
        <v>5291</v>
      </c>
      <c r="C2029" t="s">
        <v>5007</v>
      </c>
      <c r="D2029" t="s">
        <v>1152</v>
      </c>
      <c r="E2029" t="s">
        <v>90</v>
      </c>
      <c r="F2029" t="s">
        <v>4063</v>
      </c>
      <c r="H2029" t="s">
        <v>5292</v>
      </c>
      <c r="J2029">
        <v>10800</v>
      </c>
      <c r="L2029" t="s">
        <v>91</v>
      </c>
      <c r="O2029" t="s">
        <v>94</v>
      </c>
      <c r="P2029" s="33">
        <v>46223.70208333333</v>
      </c>
      <c r="Q2029" s="33">
        <v>46223</v>
      </c>
      <c r="R2029" s="33">
        <v>46230</v>
      </c>
      <c r="S2029" s="33">
        <v>46230</v>
      </c>
      <c r="AH2029" s="55">
        <f t="shared" si="444"/>
        <v>3</v>
      </c>
      <c r="AI2029" s="55" t="str">
        <f t="shared" si="445"/>
        <v>FALSO</v>
      </c>
      <c r="AJ2029" s="55">
        <f t="shared" si="446"/>
        <v>0</v>
      </c>
      <c r="AK2029" s="93" t="str">
        <f t="shared" si="447"/>
        <v/>
      </c>
      <c r="AL2029" s="96" t="str">
        <f t="shared" si="448"/>
        <v/>
      </c>
      <c r="AM2029" s="93" t="str">
        <f t="shared" si="449"/>
        <v/>
      </c>
      <c r="AN2029" s="96" t="str">
        <f t="shared" si="450"/>
        <v/>
      </c>
      <c r="AO2029" s="93" t="str">
        <f t="shared" si="451"/>
        <v/>
      </c>
      <c r="AP2029" s="96" t="str">
        <f t="shared" si="452"/>
        <v/>
      </c>
      <c r="AQ2029" s="93" t="str">
        <f t="shared" si="453"/>
        <v/>
      </c>
      <c r="AR2029" s="96" t="str">
        <f t="shared" si="454"/>
        <v/>
      </c>
      <c r="AS2029" s="93" t="str">
        <f t="shared" si="455"/>
        <v/>
      </c>
      <c r="AT2029" s="96" t="str">
        <f t="shared" si="456"/>
        <v/>
      </c>
      <c r="AU2029" s="93" t="str">
        <f t="shared" si="457"/>
        <v/>
      </c>
    </row>
    <row r="2030" spans="1:47" x14ac:dyDescent="0.3">
      <c r="A2030" t="s">
        <v>84</v>
      </c>
      <c r="B2030" s="164" t="s">
        <v>5293</v>
      </c>
      <c r="C2030" t="s">
        <v>5059</v>
      </c>
      <c r="D2030" t="s">
        <v>1152</v>
      </c>
      <c r="E2030" t="s">
        <v>90</v>
      </c>
      <c r="F2030" t="s">
        <v>4063</v>
      </c>
      <c r="H2030" t="s">
        <v>5294</v>
      </c>
      <c r="L2030" t="s">
        <v>91</v>
      </c>
      <c r="O2030" t="s">
        <v>94</v>
      </c>
      <c r="P2030" s="33">
        <v>46223.679166666669</v>
      </c>
      <c r="Q2030" s="33">
        <v>46223</v>
      </c>
      <c r="R2030" s="33">
        <v>46224</v>
      </c>
      <c r="S2030" s="33">
        <v>46224</v>
      </c>
      <c r="AH2030" s="55" t="str">
        <f t="shared" si="444"/>
        <v/>
      </c>
      <c r="AI2030" s="55" t="str">
        <f t="shared" si="445"/>
        <v>FALSO</v>
      </c>
      <c r="AJ2030" s="55">
        <f t="shared" si="446"/>
        <v>0</v>
      </c>
      <c r="AK2030" s="93" t="str">
        <f t="shared" si="447"/>
        <v/>
      </c>
      <c r="AL2030" s="96" t="str">
        <f t="shared" si="448"/>
        <v/>
      </c>
      <c r="AM2030" s="93" t="str">
        <f t="shared" si="449"/>
        <v/>
      </c>
      <c r="AN2030" s="96" t="str">
        <f t="shared" si="450"/>
        <v/>
      </c>
      <c r="AO2030" s="93" t="str">
        <f t="shared" si="451"/>
        <v/>
      </c>
      <c r="AP2030" s="96" t="str">
        <f t="shared" si="452"/>
        <v/>
      </c>
      <c r="AQ2030" s="93" t="str">
        <f t="shared" si="453"/>
        <v/>
      </c>
      <c r="AR2030" s="96" t="str">
        <f t="shared" si="454"/>
        <v/>
      </c>
      <c r="AS2030" s="93" t="str">
        <f t="shared" si="455"/>
        <v/>
      </c>
      <c r="AT2030" s="96" t="str">
        <f t="shared" si="456"/>
        <v/>
      </c>
      <c r="AU2030" s="93" t="str">
        <f t="shared" si="457"/>
        <v/>
      </c>
    </row>
    <row r="2031" spans="1:47" x14ac:dyDescent="0.3">
      <c r="A2031" t="s">
        <v>84</v>
      </c>
      <c r="B2031" s="164" t="s">
        <v>5295</v>
      </c>
      <c r="C2031" t="s">
        <v>5059</v>
      </c>
      <c r="D2031" t="s">
        <v>1152</v>
      </c>
      <c r="E2031" t="s">
        <v>90</v>
      </c>
      <c r="F2031" t="s">
        <v>4063</v>
      </c>
      <c r="H2031" t="s">
        <v>5294</v>
      </c>
      <c r="L2031" t="s">
        <v>91</v>
      </c>
      <c r="O2031" t="s">
        <v>94</v>
      </c>
      <c r="P2031" s="33">
        <v>46223.527777777781</v>
      </c>
      <c r="Q2031" s="33">
        <v>46223</v>
      </c>
      <c r="R2031" s="33">
        <v>46223</v>
      </c>
      <c r="S2031" s="33">
        <v>46223</v>
      </c>
      <c r="AH2031" s="55" t="str">
        <f t="shared" si="444"/>
        <v/>
      </c>
      <c r="AI2031" s="55" t="str">
        <f t="shared" si="445"/>
        <v>FALSO</v>
      </c>
      <c r="AJ2031" s="55">
        <f t="shared" si="446"/>
        <v>0</v>
      </c>
      <c r="AK2031" s="93" t="str">
        <f t="shared" si="447"/>
        <v/>
      </c>
      <c r="AL2031" s="96" t="str">
        <f t="shared" si="448"/>
        <v/>
      </c>
      <c r="AM2031" s="93" t="str">
        <f t="shared" si="449"/>
        <v/>
      </c>
      <c r="AN2031" s="96" t="str">
        <f t="shared" si="450"/>
        <v/>
      </c>
      <c r="AO2031" s="93" t="str">
        <f t="shared" si="451"/>
        <v/>
      </c>
      <c r="AP2031" s="96" t="str">
        <f t="shared" si="452"/>
        <v/>
      </c>
      <c r="AQ2031" s="93" t="str">
        <f t="shared" si="453"/>
        <v/>
      </c>
      <c r="AR2031" s="96" t="str">
        <f t="shared" si="454"/>
        <v/>
      </c>
      <c r="AS2031" s="93" t="str">
        <f t="shared" si="455"/>
        <v/>
      </c>
      <c r="AT2031" s="96" t="str">
        <f t="shared" si="456"/>
        <v/>
      </c>
      <c r="AU2031" s="93" t="str">
        <f t="shared" si="457"/>
        <v/>
      </c>
    </row>
    <row r="2032" spans="1:47" x14ac:dyDescent="0.3">
      <c r="A2032" t="s">
        <v>84</v>
      </c>
      <c r="B2032" s="164" t="s">
        <v>5296</v>
      </c>
      <c r="C2032" t="s">
        <v>5007</v>
      </c>
      <c r="D2032" t="s">
        <v>1152</v>
      </c>
      <c r="E2032" t="s">
        <v>90</v>
      </c>
      <c r="F2032" t="s">
        <v>4063</v>
      </c>
      <c r="H2032" t="s">
        <v>5297</v>
      </c>
      <c r="L2032" t="s">
        <v>91</v>
      </c>
      <c r="O2032" t="s">
        <v>94</v>
      </c>
      <c r="P2032" s="33">
        <v>46223.502083333333</v>
      </c>
      <c r="Q2032" s="33">
        <v>46223</v>
      </c>
      <c r="R2032" s="33">
        <v>46230</v>
      </c>
      <c r="S2032" s="33">
        <v>46230</v>
      </c>
      <c r="AH2032" s="55" t="str">
        <f t="shared" si="444"/>
        <v/>
      </c>
      <c r="AI2032" s="55" t="str">
        <f t="shared" si="445"/>
        <v>FALSO</v>
      </c>
      <c r="AJ2032" s="55">
        <f t="shared" si="446"/>
        <v>0</v>
      </c>
      <c r="AK2032" s="93" t="str">
        <f t="shared" si="447"/>
        <v/>
      </c>
      <c r="AL2032" s="96" t="str">
        <f t="shared" si="448"/>
        <v/>
      </c>
      <c r="AM2032" s="93" t="str">
        <f t="shared" si="449"/>
        <v/>
      </c>
      <c r="AN2032" s="96" t="str">
        <f t="shared" si="450"/>
        <v/>
      </c>
      <c r="AO2032" s="93" t="str">
        <f t="shared" si="451"/>
        <v/>
      </c>
      <c r="AP2032" s="96" t="str">
        <f t="shared" si="452"/>
        <v/>
      </c>
      <c r="AQ2032" s="93" t="str">
        <f t="shared" si="453"/>
        <v/>
      </c>
      <c r="AR2032" s="96" t="str">
        <f t="shared" si="454"/>
        <v/>
      </c>
      <c r="AS2032" s="93" t="str">
        <f t="shared" si="455"/>
        <v/>
      </c>
      <c r="AT2032" s="96" t="str">
        <f t="shared" si="456"/>
        <v/>
      </c>
      <c r="AU2032" s="93" t="str">
        <f t="shared" si="457"/>
        <v/>
      </c>
    </row>
    <row r="2033" spans="1:47" x14ac:dyDescent="0.3">
      <c r="A2033" t="s">
        <v>84</v>
      </c>
      <c r="B2033" s="164" t="s">
        <v>5298</v>
      </c>
      <c r="C2033" t="s">
        <v>5007</v>
      </c>
      <c r="D2033" t="s">
        <v>1152</v>
      </c>
      <c r="E2033" t="s">
        <v>90</v>
      </c>
      <c r="F2033" t="s">
        <v>4063</v>
      </c>
      <c r="H2033" t="s">
        <v>5299</v>
      </c>
      <c r="L2033" t="s">
        <v>91</v>
      </c>
      <c r="O2033" t="s">
        <v>94</v>
      </c>
      <c r="P2033" s="33">
        <v>46223.501388888886</v>
      </c>
      <c r="Q2033" s="33">
        <v>46223</v>
      </c>
      <c r="R2033" s="33">
        <v>46230</v>
      </c>
      <c r="S2033" s="33">
        <v>46230</v>
      </c>
      <c r="AH2033" s="55" t="str">
        <f t="shared" si="444"/>
        <v/>
      </c>
      <c r="AI2033" s="55" t="str">
        <f t="shared" si="445"/>
        <v>FALSO</v>
      </c>
      <c r="AJ2033" s="55">
        <f t="shared" si="446"/>
        <v>0</v>
      </c>
      <c r="AK2033" s="93" t="str">
        <f t="shared" si="447"/>
        <v/>
      </c>
      <c r="AL2033" s="96" t="str">
        <f t="shared" si="448"/>
        <v/>
      </c>
      <c r="AM2033" s="93" t="str">
        <f t="shared" si="449"/>
        <v/>
      </c>
      <c r="AN2033" s="96" t="str">
        <f t="shared" si="450"/>
        <v/>
      </c>
      <c r="AO2033" s="93" t="str">
        <f t="shared" si="451"/>
        <v/>
      </c>
      <c r="AP2033" s="96" t="str">
        <f t="shared" si="452"/>
        <v/>
      </c>
      <c r="AQ2033" s="93" t="str">
        <f t="shared" si="453"/>
        <v/>
      </c>
      <c r="AR2033" s="96" t="str">
        <f t="shared" si="454"/>
        <v/>
      </c>
      <c r="AS2033" s="93" t="str">
        <f t="shared" si="455"/>
        <v/>
      </c>
      <c r="AT2033" s="96" t="str">
        <f t="shared" si="456"/>
        <v/>
      </c>
      <c r="AU2033" s="93" t="str">
        <f t="shared" si="457"/>
        <v/>
      </c>
    </row>
    <row r="2034" spans="1:47" x14ac:dyDescent="0.3">
      <c r="A2034" t="s">
        <v>84</v>
      </c>
      <c r="B2034" s="164" t="s">
        <v>5300</v>
      </c>
      <c r="C2034" t="s">
        <v>5059</v>
      </c>
      <c r="D2034" t="s">
        <v>1152</v>
      </c>
      <c r="E2034" t="s">
        <v>90</v>
      </c>
      <c r="F2034" t="s">
        <v>4063</v>
      </c>
      <c r="H2034" t="s">
        <v>5301</v>
      </c>
      <c r="J2034">
        <v>21600</v>
      </c>
      <c r="L2034" t="s">
        <v>91</v>
      </c>
      <c r="O2034" t="s">
        <v>94</v>
      </c>
      <c r="P2034" s="33">
        <v>46223.48541666667</v>
      </c>
      <c r="Q2034" s="33">
        <v>46223</v>
      </c>
      <c r="R2034" s="33">
        <v>46224</v>
      </c>
      <c r="S2034" s="33">
        <v>46225</v>
      </c>
      <c r="AH2034" s="55">
        <f t="shared" si="444"/>
        <v>6</v>
      </c>
      <c r="AI2034" s="55" t="str">
        <f t="shared" si="445"/>
        <v>FALSO</v>
      </c>
      <c r="AJ2034" s="55">
        <f t="shared" si="446"/>
        <v>0</v>
      </c>
      <c r="AK2034" s="93" t="str">
        <f t="shared" si="447"/>
        <v/>
      </c>
      <c r="AL2034" s="96" t="str">
        <f t="shared" si="448"/>
        <v/>
      </c>
      <c r="AM2034" s="93" t="str">
        <f t="shared" si="449"/>
        <v/>
      </c>
      <c r="AN2034" s="96" t="str">
        <f t="shared" si="450"/>
        <v/>
      </c>
      <c r="AO2034" s="93" t="str">
        <f t="shared" si="451"/>
        <v/>
      </c>
      <c r="AP2034" s="96" t="str">
        <f t="shared" si="452"/>
        <v/>
      </c>
      <c r="AQ2034" s="93" t="str">
        <f t="shared" si="453"/>
        <v/>
      </c>
      <c r="AR2034" s="96" t="str">
        <f t="shared" si="454"/>
        <v/>
      </c>
      <c r="AS2034" s="93" t="str">
        <f t="shared" si="455"/>
        <v/>
      </c>
      <c r="AT2034" s="96" t="str">
        <f t="shared" si="456"/>
        <v/>
      </c>
      <c r="AU2034" s="93" t="str">
        <f t="shared" si="457"/>
        <v/>
      </c>
    </row>
    <row r="2035" spans="1:47" x14ac:dyDescent="0.3">
      <c r="A2035" t="s">
        <v>84</v>
      </c>
      <c r="B2035" s="164" t="s">
        <v>5302</v>
      </c>
      <c r="C2035" t="s">
        <v>5059</v>
      </c>
      <c r="D2035" t="s">
        <v>1152</v>
      </c>
      <c r="E2035" t="s">
        <v>90</v>
      </c>
      <c r="F2035" t="s">
        <v>4063</v>
      </c>
      <c r="H2035" t="s">
        <v>3827</v>
      </c>
      <c r="L2035" t="s">
        <v>91</v>
      </c>
      <c r="O2035" t="s">
        <v>135</v>
      </c>
      <c r="P2035" s="33">
        <v>46223.45416666667</v>
      </c>
      <c r="Q2035" s="33">
        <v>46223</v>
      </c>
      <c r="R2035" s="33">
        <v>46224</v>
      </c>
      <c r="AH2035" s="55" t="str">
        <f t="shared" si="444"/>
        <v/>
      </c>
      <c r="AI2035" s="55" t="str">
        <f t="shared" si="445"/>
        <v>FALSO</v>
      </c>
      <c r="AJ2035" s="55">
        <f t="shared" si="446"/>
        <v>0</v>
      </c>
      <c r="AK2035" s="93" t="str">
        <f t="shared" si="447"/>
        <v/>
      </c>
      <c r="AL2035" s="96" t="str">
        <f t="shared" si="448"/>
        <v/>
      </c>
      <c r="AM2035" s="93" t="str">
        <f t="shared" si="449"/>
        <v/>
      </c>
      <c r="AN2035" s="96" t="str">
        <f t="shared" si="450"/>
        <v/>
      </c>
      <c r="AO2035" s="93" t="str">
        <f t="shared" si="451"/>
        <v/>
      </c>
      <c r="AP2035" s="96" t="str">
        <f t="shared" si="452"/>
        <v/>
      </c>
      <c r="AQ2035" s="93" t="str">
        <f t="shared" si="453"/>
        <v/>
      </c>
      <c r="AR2035" s="96" t="str">
        <f t="shared" si="454"/>
        <v/>
      </c>
      <c r="AS2035" s="93" t="str">
        <f t="shared" si="455"/>
        <v/>
      </c>
      <c r="AT2035" s="96" t="str">
        <f t="shared" si="456"/>
        <v/>
      </c>
      <c r="AU2035" s="93" t="str">
        <f t="shared" si="457"/>
        <v/>
      </c>
    </row>
    <row r="2036" spans="1:47" x14ac:dyDescent="0.3">
      <c r="A2036" t="s">
        <v>84</v>
      </c>
      <c r="B2036" s="164" t="s">
        <v>5303</v>
      </c>
      <c r="C2036" t="s">
        <v>5007</v>
      </c>
      <c r="D2036" t="s">
        <v>1152</v>
      </c>
      <c r="E2036" t="s">
        <v>90</v>
      </c>
      <c r="F2036" t="s">
        <v>4063</v>
      </c>
      <c r="H2036" t="s">
        <v>5304</v>
      </c>
      <c r="L2036" t="s">
        <v>91</v>
      </c>
      <c r="O2036" t="s">
        <v>94</v>
      </c>
      <c r="P2036" s="33">
        <v>46223.438888888886</v>
      </c>
      <c r="Q2036" s="33">
        <v>46223</v>
      </c>
      <c r="R2036" s="33">
        <v>46234</v>
      </c>
      <c r="S2036" s="33">
        <v>46234</v>
      </c>
      <c r="AH2036" s="55" t="str">
        <f t="shared" si="444"/>
        <v/>
      </c>
      <c r="AI2036" s="55" t="str">
        <f t="shared" si="445"/>
        <v>FALSO</v>
      </c>
      <c r="AJ2036" s="55">
        <f t="shared" si="446"/>
        <v>0</v>
      </c>
      <c r="AK2036" s="93" t="str">
        <f t="shared" si="447"/>
        <v/>
      </c>
      <c r="AL2036" s="96" t="str">
        <f t="shared" si="448"/>
        <v/>
      </c>
      <c r="AM2036" s="93" t="str">
        <f t="shared" si="449"/>
        <v/>
      </c>
      <c r="AN2036" s="96" t="str">
        <f t="shared" si="450"/>
        <v/>
      </c>
      <c r="AO2036" s="93" t="str">
        <f t="shared" si="451"/>
        <v/>
      </c>
      <c r="AP2036" s="96" t="str">
        <f t="shared" si="452"/>
        <v/>
      </c>
      <c r="AQ2036" s="93" t="str">
        <f t="shared" si="453"/>
        <v/>
      </c>
      <c r="AR2036" s="96" t="str">
        <f t="shared" si="454"/>
        <v/>
      </c>
      <c r="AS2036" s="93" t="str">
        <f t="shared" si="455"/>
        <v/>
      </c>
      <c r="AT2036" s="96" t="str">
        <f t="shared" si="456"/>
        <v/>
      </c>
      <c r="AU2036" s="93" t="str">
        <f t="shared" si="457"/>
        <v/>
      </c>
    </row>
    <row r="2037" spans="1:47" x14ac:dyDescent="0.3">
      <c r="A2037" t="s">
        <v>96</v>
      </c>
      <c r="B2037" s="164" t="s">
        <v>5305</v>
      </c>
      <c r="C2037" t="s">
        <v>5059</v>
      </c>
      <c r="D2037" t="s">
        <v>1152</v>
      </c>
      <c r="E2037" t="s">
        <v>90</v>
      </c>
      <c r="F2037" t="s">
        <v>4063</v>
      </c>
      <c r="G2037">
        <v>1</v>
      </c>
      <c r="H2037" t="s">
        <v>4958</v>
      </c>
      <c r="I2037">
        <v>1</v>
      </c>
      <c r="J2037">
        <v>32400</v>
      </c>
      <c r="L2037" t="s">
        <v>91</v>
      </c>
      <c r="N2037" t="s">
        <v>99</v>
      </c>
      <c r="O2037" t="s">
        <v>94</v>
      </c>
      <c r="P2037" s="33">
        <v>46223.430555555555</v>
      </c>
      <c r="Q2037" s="33">
        <v>46223</v>
      </c>
      <c r="R2037" s="33">
        <v>46224</v>
      </c>
      <c r="S2037" s="33">
        <v>46224</v>
      </c>
      <c r="T2037" s="33">
        <v>46224</v>
      </c>
      <c r="U2037" s="33">
        <v>46224</v>
      </c>
      <c r="V2037" s="33">
        <v>46224</v>
      </c>
      <c r="AH2037" s="55">
        <f t="shared" si="444"/>
        <v>9</v>
      </c>
      <c r="AI2037" s="55" t="str">
        <f t="shared" si="445"/>
        <v>FALSO</v>
      </c>
      <c r="AJ2037" s="55">
        <f t="shared" si="446"/>
        <v>0</v>
      </c>
      <c r="AK2037" s="93">
        <f t="shared" si="447"/>
        <v>1</v>
      </c>
      <c r="AL2037" s="96" t="str">
        <f t="shared" si="448"/>
        <v/>
      </c>
      <c r="AM2037" s="93">
        <f t="shared" si="449"/>
        <v>1</v>
      </c>
      <c r="AN2037" s="96" t="str">
        <f t="shared" si="450"/>
        <v/>
      </c>
      <c r="AO2037" s="93">
        <f t="shared" si="451"/>
        <v>1</v>
      </c>
      <c r="AP2037" s="96" t="str">
        <f t="shared" si="452"/>
        <v/>
      </c>
      <c r="AQ2037" s="93" t="str">
        <f t="shared" si="453"/>
        <v/>
      </c>
      <c r="AR2037" s="96" t="str">
        <f t="shared" si="454"/>
        <v/>
      </c>
      <c r="AS2037" s="93" t="str">
        <f t="shared" si="455"/>
        <v/>
      </c>
      <c r="AT2037" s="96" t="b">
        <f t="shared" si="456"/>
        <v>1</v>
      </c>
      <c r="AU2037" s="93" t="str">
        <f t="shared" si="457"/>
        <v/>
      </c>
    </row>
    <row r="2038" spans="1:47" x14ac:dyDescent="0.3">
      <c r="A2038" t="s">
        <v>84</v>
      </c>
      <c r="B2038" s="164" t="s">
        <v>5306</v>
      </c>
      <c r="C2038" t="s">
        <v>5059</v>
      </c>
      <c r="D2038" t="s">
        <v>1152</v>
      </c>
      <c r="E2038" t="s">
        <v>90</v>
      </c>
      <c r="F2038" t="s">
        <v>4063</v>
      </c>
      <c r="H2038" t="s">
        <v>5307</v>
      </c>
      <c r="J2038">
        <v>7200</v>
      </c>
      <c r="L2038" t="s">
        <v>91</v>
      </c>
      <c r="O2038" t="s">
        <v>135</v>
      </c>
      <c r="P2038" s="33">
        <v>46223.423611111109</v>
      </c>
      <c r="Q2038" s="33">
        <v>46223</v>
      </c>
      <c r="R2038" s="33">
        <v>46224</v>
      </c>
      <c r="AH2038" s="55">
        <f t="shared" si="444"/>
        <v>2</v>
      </c>
      <c r="AI2038" s="55" t="str">
        <f t="shared" si="445"/>
        <v>FALSO</v>
      </c>
      <c r="AJ2038" s="55">
        <f t="shared" si="446"/>
        <v>0</v>
      </c>
      <c r="AK2038" s="93" t="str">
        <f t="shared" si="447"/>
        <v/>
      </c>
      <c r="AL2038" s="96" t="str">
        <f t="shared" si="448"/>
        <v/>
      </c>
      <c r="AM2038" s="93" t="str">
        <f t="shared" si="449"/>
        <v/>
      </c>
      <c r="AN2038" s="96" t="str">
        <f t="shared" si="450"/>
        <v/>
      </c>
      <c r="AO2038" s="93" t="str">
        <f t="shared" si="451"/>
        <v/>
      </c>
      <c r="AP2038" s="96" t="str">
        <f t="shared" si="452"/>
        <v/>
      </c>
      <c r="AQ2038" s="93" t="str">
        <f t="shared" si="453"/>
        <v/>
      </c>
      <c r="AR2038" s="96" t="str">
        <f t="shared" si="454"/>
        <v/>
      </c>
      <c r="AS2038" s="93" t="str">
        <f t="shared" si="455"/>
        <v/>
      </c>
      <c r="AT2038" s="96" t="str">
        <f t="shared" si="456"/>
        <v/>
      </c>
      <c r="AU2038" s="93" t="str">
        <f t="shared" si="457"/>
        <v/>
      </c>
    </row>
    <row r="2039" spans="1:47" x14ac:dyDescent="0.3">
      <c r="A2039" t="s">
        <v>84</v>
      </c>
      <c r="B2039" s="164" t="s">
        <v>5308</v>
      </c>
      <c r="C2039" t="s">
        <v>4049</v>
      </c>
      <c r="D2039" t="s">
        <v>1152</v>
      </c>
      <c r="E2039" t="s">
        <v>90</v>
      </c>
      <c r="F2039" t="s">
        <v>4063</v>
      </c>
      <c r="H2039" t="s">
        <v>5309</v>
      </c>
      <c r="L2039" t="s">
        <v>91</v>
      </c>
      <c r="O2039" t="s">
        <v>94</v>
      </c>
      <c r="P2039" s="33">
        <v>46223.423611111109</v>
      </c>
      <c r="Q2039" s="33">
        <v>46293</v>
      </c>
      <c r="R2039" s="33">
        <v>46289</v>
      </c>
      <c r="S2039" s="33">
        <v>46289</v>
      </c>
      <c r="AH2039" s="55" t="str">
        <f t="shared" si="444"/>
        <v/>
      </c>
      <c r="AI2039" s="55" t="str">
        <f t="shared" si="445"/>
        <v>FALSO</v>
      </c>
      <c r="AJ2039" s="55">
        <f t="shared" si="446"/>
        <v>0</v>
      </c>
      <c r="AK2039" s="93" t="str">
        <f t="shared" si="447"/>
        <v/>
      </c>
      <c r="AL2039" s="96" t="str">
        <f t="shared" si="448"/>
        <v/>
      </c>
      <c r="AM2039" s="93" t="str">
        <f t="shared" si="449"/>
        <v/>
      </c>
      <c r="AN2039" s="96" t="str">
        <f t="shared" si="450"/>
        <v/>
      </c>
      <c r="AO2039" s="93" t="str">
        <f t="shared" si="451"/>
        <v/>
      </c>
      <c r="AP2039" s="96" t="str">
        <f t="shared" si="452"/>
        <v/>
      </c>
      <c r="AQ2039" s="93" t="str">
        <f t="shared" si="453"/>
        <v/>
      </c>
      <c r="AR2039" s="96" t="str">
        <f t="shared" si="454"/>
        <v/>
      </c>
      <c r="AS2039" s="93" t="str">
        <f t="shared" si="455"/>
        <v/>
      </c>
      <c r="AT2039" s="96" t="str">
        <f t="shared" si="456"/>
        <v/>
      </c>
      <c r="AU2039" s="93" t="str">
        <f t="shared" si="457"/>
        <v/>
      </c>
    </row>
    <row r="2040" spans="1:47" x14ac:dyDescent="0.3">
      <c r="A2040" t="s">
        <v>84</v>
      </c>
      <c r="B2040" s="164" t="s">
        <v>5310</v>
      </c>
      <c r="C2040" t="s">
        <v>5059</v>
      </c>
      <c r="D2040" t="s">
        <v>1152</v>
      </c>
      <c r="E2040" t="s">
        <v>90</v>
      </c>
      <c r="F2040" t="s">
        <v>4063</v>
      </c>
      <c r="H2040" t="s">
        <v>5311</v>
      </c>
      <c r="L2040" t="s">
        <v>91</v>
      </c>
      <c r="O2040" t="s">
        <v>94</v>
      </c>
      <c r="P2040" s="33">
        <v>46223.418749999997</v>
      </c>
      <c r="Q2040" s="33">
        <v>46223</v>
      </c>
      <c r="R2040" s="33">
        <v>46223</v>
      </c>
      <c r="S2040" s="33">
        <v>46223</v>
      </c>
      <c r="AH2040" s="55" t="str">
        <f t="shared" si="444"/>
        <v/>
      </c>
      <c r="AI2040" s="55" t="str">
        <f t="shared" si="445"/>
        <v>FALSO</v>
      </c>
      <c r="AJ2040" s="55">
        <f t="shared" si="446"/>
        <v>0</v>
      </c>
      <c r="AK2040" s="93" t="str">
        <f t="shared" si="447"/>
        <v/>
      </c>
      <c r="AL2040" s="96" t="str">
        <f t="shared" si="448"/>
        <v/>
      </c>
      <c r="AM2040" s="93" t="str">
        <f t="shared" si="449"/>
        <v/>
      </c>
      <c r="AN2040" s="96" t="str">
        <f t="shared" si="450"/>
        <v/>
      </c>
      <c r="AO2040" s="93" t="str">
        <f t="shared" si="451"/>
        <v/>
      </c>
      <c r="AP2040" s="96" t="str">
        <f t="shared" si="452"/>
        <v/>
      </c>
      <c r="AQ2040" s="93" t="str">
        <f t="shared" si="453"/>
        <v/>
      </c>
      <c r="AR2040" s="96" t="str">
        <f t="shared" si="454"/>
        <v/>
      </c>
      <c r="AS2040" s="93" t="str">
        <f t="shared" si="455"/>
        <v/>
      </c>
      <c r="AT2040" s="96" t="str">
        <f t="shared" si="456"/>
        <v/>
      </c>
      <c r="AU2040" s="93" t="str">
        <f t="shared" si="457"/>
        <v/>
      </c>
    </row>
    <row r="2041" spans="1:47" x14ac:dyDescent="0.3">
      <c r="A2041" t="s">
        <v>84</v>
      </c>
      <c r="B2041" s="164" t="s">
        <v>5312</v>
      </c>
      <c r="C2041" t="s">
        <v>4773</v>
      </c>
      <c r="D2041" t="s">
        <v>1152</v>
      </c>
      <c r="E2041" t="s">
        <v>90</v>
      </c>
      <c r="F2041" t="s">
        <v>4063</v>
      </c>
      <c r="H2041" t="s">
        <v>5313</v>
      </c>
      <c r="L2041" t="s">
        <v>91</v>
      </c>
      <c r="O2041" t="s">
        <v>94</v>
      </c>
      <c r="P2041" s="33">
        <v>46223.357638888891</v>
      </c>
      <c r="Q2041" s="33">
        <v>46237</v>
      </c>
      <c r="R2041" s="33">
        <v>46230</v>
      </c>
      <c r="S2041" s="33">
        <v>46230</v>
      </c>
      <c r="AH2041" s="55" t="str">
        <f t="shared" si="444"/>
        <v/>
      </c>
      <c r="AI2041" s="55" t="str">
        <f t="shared" si="445"/>
        <v>FALSO</v>
      </c>
      <c r="AJ2041" s="55">
        <f t="shared" si="446"/>
        <v>0</v>
      </c>
      <c r="AK2041" s="93" t="str">
        <f t="shared" si="447"/>
        <v/>
      </c>
      <c r="AL2041" s="96" t="str">
        <f t="shared" si="448"/>
        <v/>
      </c>
      <c r="AM2041" s="93" t="str">
        <f t="shared" si="449"/>
        <v/>
      </c>
      <c r="AN2041" s="96" t="str">
        <f t="shared" si="450"/>
        <v/>
      </c>
      <c r="AO2041" s="93" t="str">
        <f t="shared" si="451"/>
        <v/>
      </c>
      <c r="AP2041" s="96" t="str">
        <f t="shared" si="452"/>
        <v/>
      </c>
      <c r="AQ2041" s="93" t="str">
        <f t="shared" si="453"/>
        <v/>
      </c>
      <c r="AR2041" s="96" t="str">
        <f t="shared" si="454"/>
        <v/>
      </c>
      <c r="AS2041" s="93" t="str">
        <f t="shared" si="455"/>
        <v/>
      </c>
      <c r="AT2041" s="96" t="str">
        <f t="shared" si="456"/>
        <v/>
      </c>
      <c r="AU2041" s="93" t="str">
        <f t="shared" si="457"/>
        <v/>
      </c>
    </row>
    <row r="2042" spans="1:47" x14ac:dyDescent="0.3">
      <c r="A2042" t="s">
        <v>84</v>
      </c>
      <c r="B2042" s="164" t="s">
        <v>5314</v>
      </c>
      <c r="C2042" t="s">
        <v>4311</v>
      </c>
      <c r="D2042" t="s">
        <v>1152</v>
      </c>
      <c r="E2042" t="s">
        <v>90</v>
      </c>
      <c r="F2042" t="s">
        <v>4063</v>
      </c>
      <c r="H2042" t="s">
        <v>4237</v>
      </c>
      <c r="L2042" t="s">
        <v>91</v>
      </c>
      <c r="O2042" t="s">
        <v>135</v>
      </c>
      <c r="P2042" s="33">
        <v>46220.924305555556</v>
      </c>
      <c r="Q2042" s="33">
        <v>46265</v>
      </c>
      <c r="R2042" s="33">
        <v>46276</v>
      </c>
      <c r="AH2042" s="55" t="str">
        <f t="shared" si="444"/>
        <v/>
      </c>
      <c r="AI2042" s="55" t="str">
        <f t="shared" si="445"/>
        <v>FALSO</v>
      </c>
      <c r="AJ2042" s="55">
        <f t="shared" si="446"/>
        <v>0</v>
      </c>
      <c r="AK2042" s="93" t="str">
        <f t="shared" si="447"/>
        <v/>
      </c>
      <c r="AL2042" s="96" t="str">
        <f t="shared" si="448"/>
        <v/>
      </c>
      <c r="AM2042" s="93" t="str">
        <f t="shared" si="449"/>
        <v/>
      </c>
      <c r="AN2042" s="96" t="str">
        <f t="shared" si="450"/>
        <v/>
      </c>
      <c r="AO2042" s="93" t="str">
        <f t="shared" si="451"/>
        <v/>
      </c>
      <c r="AP2042" s="96" t="str">
        <f t="shared" si="452"/>
        <v/>
      </c>
      <c r="AQ2042" s="93" t="str">
        <f t="shared" si="453"/>
        <v/>
      </c>
      <c r="AR2042" s="96" t="str">
        <f t="shared" si="454"/>
        <v/>
      </c>
      <c r="AS2042" s="93" t="str">
        <f t="shared" si="455"/>
        <v/>
      </c>
      <c r="AT2042" s="96" t="str">
        <f t="shared" si="456"/>
        <v/>
      </c>
      <c r="AU2042" s="93" t="str">
        <f t="shared" si="457"/>
        <v/>
      </c>
    </row>
    <row r="2043" spans="1:47" x14ac:dyDescent="0.3">
      <c r="A2043" t="s">
        <v>106</v>
      </c>
      <c r="B2043" s="164" t="s">
        <v>5315</v>
      </c>
      <c r="C2043" t="s">
        <v>5059</v>
      </c>
      <c r="D2043" t="s">
        <v>1152</v>
      </c>
      <c r="E2043" t="s">
        <v>132</v>
      </c>
      <c r="F2043" t="s">
        <v>4063</v>
      </c>
      <c r="H2043" t="s">
        <v>5316</v>
      </c>
      <c r="L2043" t="s">
        <v>91</v>
      </c>
      <c r="M2043" s="164" t="s">
        <v>4157</v>
      </c>
      <c r="N2043" t="s">
        <v>99</v>
      </c>
      <c r="O2043" t="s">
        <v>94</v>
      </c>
      <c r="P2043" s="33">
        <v>46220.699305555558</v>
      </c>
      <c r="Q2043" s="33">
        <v>46223</v>
      </c>
      <c r="R2043" s="33">
        <v>46224</v>
      </c>
      <c r="S2043" s="33">
        <v>46224</v>
      </c>
      <c r="T2043" s="33">
        <v>46224</v>
      </c>
      <c r="U2043" s="33">
        <v>46225</v>
      </c>
      <c r="V2043" s="33">
        <v>46225</v>
      </c>
      <c r="W2043" s="33">
        <v>46225</v>
      </c>
      <c r="Y2043">
        <v>1</v>
      </c>
      <c r="Z2043">
        <v>1</v>
      </c>
      <c r="AB2043">
        <v>3</v>
      </c>
      <c r="AH2043" s="55" t="str">
        <f t="shared" si="444"/>
        <v/>
      </c>
      <c r="AI2043" s="55" t="str">
        <f t="shared" si="445"/>
        <v>FALSO</v>
      </c>
      <c r="AJ2043" s="55">
        <f t="shared" si="446"/>
        <v>0</v>
      </c>
      <c r="AK2043" s="93">
        <f t="shared" si="447"/>
        <v>1</v>
      </c>
      <c r="AL2043" s="96" t="str">
        <f t="shared" si="448"/>
        <v/>
      </c>
      <c r="AM2043" s="93">
        <f t="shared" si="449"/>
        <v>1</v>
      </c>
      <c r="AN2043" s="96" t="b">
        <f t="shared" si="450"/>
        <v>1</v>
      </c>
      <c r="AO2043" s="93">
        <f t="shared" si="451"/>
        <v>1</v>
      </c>
      <c r="AP2043" s="96" t="b">
        <f t="shared" si="452"/>
        <v>1</v>
      </c>
      <c r="AQ2043" s="93">
        <f t="shared" si="453"/>
        <v>1</v>
      </c>
      <c r="AR2043" s="96" t="str">
        <f t="shared" si="454"/>
        <v/>
      </c>
      <c r="AS2043" s="93">
        <f t="shared" si="455"/>
        <v>3</v>
      </c>
      <c r="AT2043" s="96" t="b">
        <f t="shared" si="456"/>
        <v>1</v>
      </c>
      <c r="AU2043" s="93" t="str">
        <f t="shared" si="457"/>
        <v>ARTDF-377</v>
      </c>
    </row>
    <row r="2044" spans="1:47" x14ac:dyDescent="0.3">
      <c r="A2044" t="s">
        <v>84</v>
      </c>
      <c r="B2044" s="164" t="s">
        <v>5317</v>
      </c>
      <c r="C2044" t="s">
        <v>5318</v>
      </c>
      <c r="D2044" t="s">
        <v>1152</v>
      </c>
      <c r="E2044" t="s">
        <v>90</v>
      </c>
      <c r="F2044" t="s">
        <v>4063</v>
      </c>
      <c r="H2044" t="s">
        <v>5319</v>
      </c>
      <c r="L2044" t="s">
        <v>91</v>
      </c>
      <c r="O2044" t="s">
        <v>94</v>
      </c>
      <c r="P2044" s="33">
        <v>46220.684027777781</v>
      </c>
      <c r="Q2044" s="33">
        <v>46293</v>
      </c>
      <c r="R2044" s="33">
        <v>46289</v>
      </c>
      <c r="S2044" s="33">
        <v>46293</v>
      </c>
      <c r="AH2044" s="55" t="str">
        <f t="shared" si="444"/>
        <v/>
      </c>
      <c r="AI2044" s="55" t="str">
        <f t="shared" si="445"/>
        <v>FALSO</v>
      </c>
      <c r="AJ2044" s="55">
        <f t="shared" si="446"/>
        <v>0</v>
      </c>
      <c r="AK2044" s="93" t="str">
        <f t="shared" si="447"/>
        <v/>
      </c>
      <c r="AL2044" s="96" t="str">
        <f t="shared" si="448"/>
        <v/>
      </c>
      <c r="AM2044" s="93" t="str">
        <f t="shared" si="449"/>
        <v/>
      </c>
      <c r="AN2044" s="96" t="str">
        <f t="shared" si="450"/>
        <v/>
      </c>
      <c r="AO2044" s="93" t="str">
        <f t="shared" si="451"/>
        <v/>
      </c>
      <c r="AP2044" s="96" t="str">
        <f t="shared" si="452"/>
        <v/>
      </c>
      <c r="AQ2044" s="93" t="str">
        <f t="shared" si="453"/>
        <v/>
      </c>
      <c r="AR2044" s="96" t="str">
        <f t="shared" si="454"/>
        <v/>
      </c>
      <c r="AS2044" s="93" t="str">
        <f t="shared" si="455"/>
        <v/>
      </c>
      <c r="AT2044" s="96" t="str">
        <f t="shared" si="456"/>
        <v/>
      </c>
      <c r="AU2044" s="93" t="str">
        <f t="shared" si="457"/>
        <v/>
      </c>
    </row>
    <row r="2045" spans="1:47" x14ac:dyDescent="0.3">
      <c r="A2045" t="s">
        <v>84</v>
      </c>
      <c r="B2045" s="164" t="s">
        <v>5320</v>
      </c>
      <c r="C2045" t="s">
        <v>5321</v>
      </c>
      <c r="D2045" t="s">
        <v>1152</v>
      </c>
      <c r="E2045" t="s">
        <v>90</v>
      </c>
      <c r="F2045" t="s">
        <v>4063</v>
      </c>
      <c r="H2045" t="s">
        <v>5322</v>
      </c>
      <c r="J2045">
        <v>14400</v>
      </c>
      <c r="L2045" t="s">
        <v>91</v>
      </c>
      <c r="O2045" t="s">
        <v>94</v>
      </c>
      <c r="P2045" s="33">
        <v>46220.67083333333</v>
      </c>
      <c r="Q2045" s="33">
        <v>46209</v>
      </c>
      <c r="R2045" s="33">
        <v>46246</v>
      </c>
      <c r="S2045" s="33">
        <v>46260</v>
      </c>
      <c r="AH2045" s="55">
        <f t="shared" si="444"/>
        <v>4</v>
      </c>
      <c r="AI2045" s="55" t="str">
        <f t="shared" si="445"/>
        <v>FALSO</v>
      </c>
      <c r="AJ2045" s="55">
        <f t="shared" si="446"/>
        <v>0</v>
      </c>
      <c r="AK2045" s="93" t="str">
        <f t="shared" si="447"/>
        <v/>
      </c>
      <c r="AL2045" s="96" t="str">
        <f t="shared" si="448"/>
        <v/>
      </c>
      <c r="AM2045" s="93" t="str">
        <f t="shared" si="449"/>
        <v/>
      </c>
      <c r="AN2045" s="96" t="str">
        <f t="shared" si="450"/>
        <v/>
      </c>
      <c r="AO2045" s="93" t="str">
        <f t="shared" si="451"/>
        <v/>
      </c>
      <c r="AP2045" s="96" t="str">
        <f t="shared" si="452"/>
        <v/>
      </c>
      <c r="AQ2045" s="93" t="str">
        <f t="shared" si="453"/>
        <v/>
      </c>
      <c r="AR2045" s="96" t="str">
        <f t="shared" si="454"/>
        <v/>
      </c>
      <c r="AS2045" s="93" t="str">
        <f t="shared" si="455"/>
        <v/>
      </c>
      <c r="AT2045" s="96" t="str">
        <f t="shared" si="456"/>
        <v/>
      </c>
      <c r="AU2045" s="93" t="str">
        <f t="shared" si="457"/>
        <v/>
      </c>
    </row>
    <row r="2046" spans="1:47" x14ac:dyDescent="0.3">
      <c r="A2046" t="s">
        <v>113</v>
      </c>
      <c r="B2046" s="164" t="s">
        <v>5323</v>
      </c>
      <c r="C2046" t="s">
        <v>5324</v>
      </c>
      <c r="D2046" t="s">
        <v>1152</v>
      </c>
      <c r="E2046" t="s">
        <v>132</v>
      </c>
      <c r="F2046" t="s">
        <v>4063</v>
      </c>
      <c r="G2046">
        <v>2</v>
      </c>
      <c r="H2046" t="s">
        <v>5325</v>
      </c>
      <c r="I2046">
        <v>2</v>
      </c>
      <c r="J2046">
        <v>50400</v>
      </c>
      <c r="L2046" t="s">
        <v>91</v>
      </c>
      <c r="M2046" s="164" t="s">
        <v>2938</v>
      </c>
      <c r="N2046" t="s">
        <v>99</v>
      </c>
      <c r="O2046" t="s">
        <v>94</v>
      </c>
      <c r="P2046" s="33">
        <v>46220.667361111111</v>
      </c>
      <c r="R2046" s="33">
        <v>46220</v>
      </c>
      <c r="S2046" s="33">
        <v>46220</v>
      </c>
      <c r="T2046" s="33">
        <v>46220</v>
      </c>
      <c r="U2046" s="33">
        <v>46223</v>
      </c>
      <c r="V2046" s="33">
        <v>46223</v>
      </c>
      <c r="W2046" s="33">
        <v>46225</v>
      </c>
      <c r="Y2046">
        <v>1</v>
      </c>
      <c r="Z2046">
        <v>1</v>
      </c>
      <c r="AB2046">
        <v>1</v>
      </c>
      <c r="AC2046">
        <v>3</v>
      </c>
      <c r="AH2046" s="55">
        <f t="shared" si="444"/>
        <v>14</v>
      </c>
      <c r="AI2046" s="55" t="str">
        <f t="shared" si="445"/>
        <v>FALSO</v>
      </c>
      <c r="AJ2046" s="55">
        <f t="shared" si="446"/>
        <v>0</v>
      </c>
      <c r="AK2046" s="93" t="str">
        <f t="shared" si="447"/>
        <v/>
      </c>
      <c r="AL2046" s="96" t="str">
        <f t="shared" si="448"/>
        <v/>
      </c>
      <c r="AM2046" s="93">
        <f t="shared" si="449"/>
        <v>1</v>
      </c>
      <c r="AN2046" s="96" t="b">
        <f t="shared" si="450"/>
        <v>1</v>
      </c>
      <c r="AO2046" s="93">
        <f t="shared" si="451"/>
        <v>1</v>
      </c>
      <c r="AP2046" s="96" t="b">
        <f t="shared" si="452"/>
        <v>1</v>
      </c>
      <c r="AQ2046" s="93">
        <f t="shared" si="453"/>
        <v>2</v>
      </c>
      <c r="AR2046" s="96" t="str">
        <f t="shared" si="454"/>
        <v/>
      </c>
      <c r="AS2046" s="93">
        <f t="shared" si="455"/>
        <v>1</v>
      </c>
      <c r="AT2046" s="96" t="b">
        <f t="shared" si="456"/>
        <v>1</v>
      </c>
      <c r="AU2046" s="93" t="str">
        <f t="shared" si="457"/>
        <v>ARTSG-178</v>
      </c>
    </row>
    <row r="2047" spans="1:47" x14ac:dyDescent="0.3">
      <c r="A2047" t="s">
        <v>98</v>
      </c>
      <c r="B2047" s="164" t="s">
        <v>5326</v>
      </c>
      <c r="C2047" t="s">
        <v>5324</v>
      </c>
      <c r="D2047" t="s">
        <v>1152</v>
      </c>
      <c r="E2047" t="s">
        <v>133</v>
      </c>
      <c r="F2047" t="s">
        <v>4063</v>
      </c>
      <c r="G2047">
        <v>3</v>
      </c>
      <c r="H2047" t="s">
        <v>5327</v>
      </c>
      <c r="I2047">
        <v>3</v>
      </c>
      <c r="J2047">
        <v>252000</v>
      </c>
      <c r="L2047" t="s">
        <v>91</v>
      </c>
      <c r="M2047" s="164" t="s">
        <v>2938</v>
      </c>
      <c r="N2047" t="s">
        <v>99</v>
      </c>
      <c r="O2047" t="s">
        <v>94</v>
      </c>
      <c r="P2047" s="33">
        <v>46220.665972222225</v>
      </c>
      <c r="R2047" s="33">
        <v>46220</v>
      </c>
      <c r="S2047" s="33">
        <v>46220</v>
      </c>
      <c r="T2047" s="33">
        <v>46220</v>
      </c>
      <c r="U2047" s="33">
        <v>46223</v>
      </c>
      <c r="V2047" s="33">
        <v>46223</v>
      </c>
      <c r="Y2047">
        <v>1</v>
      </c>
      <c r="AH2047" s="55">
        <f t="shared" si="444"/>
        <v>70</v>
      </c>
      <c r="AI2047" s="55" t="str">
        <f t="shared" si="445"/>
        <v>FALSO</v>
      </c>
      <c r="AJ2047" s="55">
        <f t="shared" si="446"/>
        <v>0</v>
      </c>
      <c r="AK2047" s="93" t="str">
        <f t="shared" si="447"/>
        <v/>
      </c>
      <c r="AL2047" s="96" t="str">
        <f t="shared" si="448"/>
        <v/>
      </c>
      <c r="AM2047" s="93">
        <f t="shared" si="449"/>
        <v>1</v>
      </c>
      <c r="AN2047" s="96" t="b">
        <f t="shared" si="450"/>
        <v>1</v>
      </c>
      <c r="AO2047" s="93">
        <f t="shared" si="451"/>
        <v>1</v>
      </c>
      <c r="AP2047" s="96" t="str">
        <f t="shared" si="452"/>
        <v/>
      </c>
      <c r="AQ2047" s="93" t="str">
        <f t="shared" si="453"/>
        <v/>
      </c>
      <c r="AR2047" s="96" t="str">
        <f t="shared" si="454"/>
        <v/>
      </c>
      <c r="AS2047" s="93" t="str">
        <f t="shared" si="455"/>
        <v/>
      </c>
      <c r="AT2047" s="96" t="b">
        <f t="shared" si="456"/>
        <v>1</v>
      </c>
      <c r="AU2047" s="93" t="str">
        <f t="shared" si="457"/>
        <v>ARTSG-178</v>
      </c>
    </row>
    <row r="2048" spans="1:47" x14ac:dyDescent="0.3">
      <c r="A2048" t="s">
        <v>84</v>
      </c>
      <c r="B2048" s="164" t="s">
        <v>5328</v>
      </c>
      <c r="C2048" t="s">
        <v>5329</v>
      </c>
      <c r="D2048" t="s">
        <v>1152</v>
      </c>
      <c r="E2048" t="s">
        <v>90</v>
      </c>
      <c r="F2048" t="s">
        <v>4063</v>
      </c>
      <c r="H2048" t="s">
        <v>5330</v>
      </c>
      <c r="J2048">
        <v>21600</v>
      </c>
      <c r="L2048" t="s">
        <v>91</v>
      </c>
      <c r="O2048" t="s">
        <v>94</v>
      </c>
      <c r="P2048" s="33">
        <v>46220.661805555559</v>
      </c>
      <c r="Q2048" s="33">
        <v>46209</v>
      </c>
      <c r="R2048" s="33">
        <v>46223</v>
      </c>
      <c r="S2048" s="33">
        <v>46223</v>
      </c>
      <c r="AH2048" s="55">
        <f t="shared" si="444"/>
        <v>6</v>
      </c>
      <c r="AI2048" s="55" t="str">
        <f t="shared" si="445"/>
        <v>FALSO</v>
      </c>
      <c r="AJ2048" s="55">
        <f t="shared" si="446"/>
        <v>0</v>
      </c>
      <c r="AK2048" s="93" t="str">
        <f t="shared" si="447"/>
        <v/>
      </c>
      <c r="AL2048" s="96" t="str">
        <f t="shared" si="448"/>
        <v/>
      </c>
      <c r="AM2048" s="93" t="str">
        <f t="shared" si="449"/>
        <v/>
      </c>
      <c r="AN2048" s="96" t="str">
        <f t="shared" si="450"/>
        <v/>
      </c>
      <c r="AO2048" s="93" t="str">
        <f t="shared" si="451"/>
        <v/>
      </c>
      <c r="AP2048" s="96" t="str">
        <f t="shared" si="452"/>
        <v/>
      </c>
      <c r="AQ2048" s="93" t="str">
        <f t="shared" si="453"/>
        <v/>
      </c>
      <c r="AR2048" s="96" t="str">
        <f t="shared" si="454"/>
        <v/>
      </c>
      <c r="AS2048" s="93" t="str">
        <f t="shared" si="455"/>
        <v/>
      </c>
      <c r="AT2048" s="96" t="str">
        <f t="shared" si="456"/>
        <v/>
      </c>
      <c r="AU2048" s="93" t="str">
        <f t="shared" si="457"/>
        <v/>
      </c>
    </row>
    <row r="2049" spans="1:47" x14ac:dyDescent="0.3">
      <c r="A2049" t="s">
        <v>84</v>
      </c>
      <c r="B2049" s="164" t="s">
        <v>5331</v>
      </c>
      <c r="C2049" t="s">
        <v>5332</v>
      </c>
      <c r="D2049" t="s">
        <v>1152</v>
      </c>
      <c r="E2049" t="s">
        <v>90</v>
      </c>
      <c r="F2049" t="s">
        <v>4063</v>
      </c>
      <c r="H2049" t="s">
        <v>5333</v>
      </c>
      <c r="L2049" t="s">
        <v>91</v>
      </c>
      <c r="O2049" t="s">
        <v>94</v>
      </c>
      <c r="P2049" s="33">
        <v>46220.661111111112</v>
      </c>
      <c r="Q2049" s="33">
        <v>46209</v>
      </c>
      <c r="R2049" s="33">
        <v>46274</v>
      </c>
      <c r="S2049" s="33">
        <v>46274</v>
      </c>
      <c r="AH2049" s="55" t="str">
        <f t="shared" si="444"/>
        <v/>
      </c>
      <c r="AI2049" s="55" t="str">
        <f t="shared" si="445"/>
        <v>FALSO</v>
      </c>
      <c r="AJ2049" s="55">
        <f t="shared" si="446"/>
        <v>0</v>
      </c>
      <c r="AK2049" s="93" t="str">
        <f t="shared" si="447"/>
        <v/>
      </c>
      <c r="AL2049" s="96" t="str">
        <f t="shared" si="448"/>
        <v/>
      </c>
      <c r="AM2049" s="93" t="str">
        <f t="shared" si="449"/>
        <v/>
      </c>
      <c r="AN2049" s="96" t="str">
        <f t="shared" si="450"/>
        <v/>
      </c>
      <c r="AO2049" s="93" t="str">
        <f t="shared" si="451"/>
        <v/>
      </c>
      <c r="AP2049" s="96" t="str">
        <f t="shared" si="452"/>
        <v/>
      </c>
      <c r="AQ2049" s="93" t="str">
        <f t="shared" si="453"/>
        <v/>
      </c>
      <c r="AR2049" s="96" t="str">
        <f t="shared" si="454"/>
        <v/>
      </c>
      <c r="AS2049" s="93" t="str">
        <f t="shared" si="455"/>
        <v/>
      </c>
      <c r="AT2049" s="96" t="str">
        <f t="shared" si="456"/>
        <v/>
      </c>
      <c r="AU2049" s="93" t="str">
        <f t="shared" si="457"/>
        <v/>
      </c>
    </row>
    <row r="2050" spans="1:47" x14ac:dyDescent="0.3">
      <c r="A2050" t="s">
        <v>84</v>
      </c>
      <c r="B2050" s="164" t="s">
        <v>5334</v>
      </c>
      <c r="C2050" t="s">
        <v>5329</v>
      </c>
      <c r="D2050" t="s">
        <v>1152</v>
      </c>
      <c r="E2050" t="s">
        <v>90</v>
      </c>
      <c r="F2050" t="s">
        <v>4063</v>
      </c>
      <c r="H2050" t="s">
        <v>5335</v>
      </c>
      <c r="L2050" t="s">
        <v>91</v>
      </c>
      <c r="O2050" t="s">
        <v>94</v>
      </c>
      <c r="P2050" s="33">
        <v>46220.65625</v>
      </c>
      <c r="Q2050" s="33">
        <v>46209</v>
      </c>
      <c r="R2050" s="33">
        <v>46223</v>
      </c>
      <c r="S2050" s="33">
        <v>46223</v>
      </c>
      <c r="AH2050" s="55" t="str">
        <f t="shared" si="444"/>
        <v/>
      </c>
      <c r="AI2050" s="55" t="str">
        <f t="shared" si="445"/>
        <v>FALSO</v>
      </c>
      <c r="AJ2050" s="55">
        <f t="shared" si="446"/>
        <v>0</v>
      </c>
      <c r="AK2050" s="93" t="str">
        <f t="shared" si="447"/>
        <v/>
      </c>
      <c r="AL2050" s="96" t="str">
        <f t="shared" si="448"/>
        <v/>
      </c>
      <c r="AM2050" s="93" t="str">
        <f t="shared" si="449"/>
        <v/>
      </c>
      <c r="AN2050" s="96" t="str">
        <f t="shared" si="450"/>
        <v/>
      </c>
      <c r="AO2050" s="93" t="str">
        <f t="shared" si="451"/>
        <v/>
      </c>
      <c r="AP2050" s="96" t="str">
        <f t="shared" si="452"/>
        <v/>
      </c>
      <c r="AQ2050" s="93" t="str">
        <f t="shared" si="453"/>
        <v/>
      </c>
      <c r="AR2050" s="96" t="str">
        <f t="shared" si="454"/>
        <v/>
      </c>
      <c r="AS2050" s="93" t="str">
        <f t="shared" si="455"/>
        <v/>
      </c>
      <c r="AT2050" s="96" t="str">
        <f t="shared" si="456"/>
        <v/>
      </c>
      <c r="AU2050" s="93" t="str">
        <f t="shared" si="457"/>
        <v/>
      </c>
    </row>
    <row r="2051" spans="1:47" x14ac:dyDescent="0.3">
      <c r="A2051" t="s">
        <v>84</v>
      </c>
      <c r="B2051" s="164" t="s">
        <v>5336</v>
      </c>
      <c r="C2051" t="s">
        <v>5329</v>
      </c>
      <c r="D2051" t="s">
        <v>1152</v>
      </c>
      <c r="E2051" t="s">
        <v>90</v>
      </c>
      <c r="F2051" t="s">
        <v>4063</v>
      </c>
      <c r="H2051" t="s">
        <v>5337</v>
      </c>
      <c r="L2051" t="s">
        <v>91</v>
      </c>
      <c r="O2051" t="s">
        <v>94</v>
      </c>
      <c r="P2051" s="33">
        <v>46220.645138888889</v>
      </c>
      <c r="Q2051" s="33">
        <v>46209</v>
      </c>
      <c r="R2051" s="33">
        <v>46223</v>
      </c>
      <c r="S2051" s="33">
        <v>46223</v>
      </c>
      <c r="AH2051" s="55" t="str">
        <f t="shared" ref="AH2051:AH2114" si="458">IF(J2051="","",J2051/3600)</f>
        <v/>
      </c>
      <c r="AI2051" s="55" t="str">
        <f t="shared" ref="AI2051:AI2114" si="459">IF(COUNTIF(AG2051, "*dia*"), "VERDADEIRO", "FALSO")</f>
        <v>FALSO</v>
      </c>
      <c r="AJ2051" s="55">
        <f t="shared" ref="AJ2051:AJ2114" si="460">IF(AI2051="VERDADEIRO",LEFT(AG2051,2),0)</f>
        <v>0</v>
      </c>
      <c r="AK2051" s="93" t="str">
        <f t="shared" ref="AK2051:AK2114" si="461">IF(OR(A2051="Solicitação de Serviço",A2051="Incidente",P2051="",Q2051=""),"",IF((NETWORKDAYS.INTL(P2051,Q2051,1)-1)=0,1,NETWORKDAYS.INTL(P2051,Q2051,1)-1))</f>
        <v/>
      </c>
      <c r="AL2051" s="96" t="str">
        <f t="shared" ref="AL2051:AL2114" si="462">IF(X2051="","",AK2051=X2051)</f>
        <v/>
      </c>
      <c r="AM2051" s="93" t="str">
        <f t="shared" ref="AM2051:AM2114" si="463">IF(OR(A2051="Solicitação de Serviço",A2051="Incidente",R2051="",S2051=""),"",IF((NETWORKDAYS.INTL(R2051,S2051,1)-1)=0,1,NETWORKDAYS.INTL(R2051,S2051,1)-1-AJ2051))</f>
        <v/>
      </c>
      <c r="AN2051" s="96" t="str">
        <f t="shared" ref="AN2051:AN2114" si="464">IF(Y2051="","",AM2051=Y2051)</f>
        <v/>
      </c>
      <c r="AO2051" s="93" t="str">
        <f t="shared" ref="AO2051:AO2114" si="465">IF(OR(A2051="Solicitação de Serviço",A2051="Incidente",T2051="",U2051=""),"",IF((NETWORKDAYS.INTL(T2051,U2051,1)-1)=0,1,NETWORKDAYS.INTL(T2051,U2051,1)-1))</f>
        <v/>
      </c>
      <c r="AP2051" s="96" t="str">
        <f t="shared" ref="AP2051:AP2114" si="466">IF(Z2051="","",AO2051=Z2051)</f>
        <v/>
      </c>
      <c r="AQ2051" s="93" t="str">
        <f t="shared" ref="AQ2051:AQ2114" si="467">IF(OR(A2051="Solicitação de Serviço",A2051="Incidente",V2051="",W2051=""),"",IF((NETWORKDAYS.INTL(V2051,W2051,1)-1)=0,1,IF((NETWORKDAYS.INTL(V2051,W2051,1)-1)&lt;0,"",NETWORKDAYS.INTL(V2051,W2051,1)-1)))</f>
        <v/>
      </c>
      <c r="AR2051" s="96" t="str">
        <f t="shared" ref="AR2051:AR2114" si="468">IF(AA2051="","",AQ2051=AA2051)</f>
        <v/>
      </c>
      <c r="AS2051" s="93" t="str">
        <f t="shared" ref="AS2051:AS2114" si="469">IF(OR(A2051="Solicitação de Serviço",A2051="Incidente",P2051=""),"",IF(OR(A2051="História",A2051="Enabler",A2051="Débito Técnico"),IF(W2051="","",NETWORKDAYS.INTL(P2051,W2051,1)-1),IF(U2051="","",NETWORKDAYS.INTL(P2051,U2051,1)-1)))</f>
        <v/>
      </c>
      <c r="AT2051" s="96" t="str">
        <f t="shared" ref="AT2051:AT2114" si="470">IF(OR(A2051="Solicitação de Serviço",A2051="Incidente",A2051="Sustentação"),"",IF(P2051="","",IF(OR(A2051="História",A2051="Enabler",A2051="Débito Técnico"),AS2051=AC2051,AS2051=AB2051)))</f>
        <v/>
      </c>
      <c r="AU2051" s="93" t="str">
        <f t="shared" ref="AU2051:AU2114" si="471">IF(M2051="","",M2051)</f>
        <v/>
      </c>
    </row>
    <row r="2052" spans="1:47" x14ac:dyDescent="0.3">
      <c r="A2052" t="s">
        <v>84</v>
      </c>
      <c r="B2052" s="164" t="s">
        <v>5338</v>
      </c>
      <c r="C2052" t="s">
        <v>5339</v>
      </c>
      <c r="D2052" t="s">
        <v>1152</v>
      </c>
      <c r="E2052" t="s">
        <v>90</v>
      </c>
      <c r="F2052" t="s">
        <v>4063</v>
      </c>
      <c r="H2052" t="s">
        <v>5340</v>
      </c>
      <c r="L2052" t="s">
        <v>91</v>
      </c>
      <c r="O2052" t="s">
        <v>135</v>
      </c>
      <c r="P2052" s="33">
        <v>46220.609722222223</v>
      </c>
      <c r="Q2052" s="33">
        <v>46209</v>
      </c>
      <c r="R2052" s="33">
        <v>46261</v>
      </c>
      <c r="AH2052" s="55" t="str">
        <f t="shared" si="458"/>
        <v/>
      </c>
      <c r="AI2052" s="55" t="str">
        <f t="shared" si="459"/>
        <v>FALSO</v>
      </c>
      <c r="AJ2052" s="55">
        <f t="shared" si="460"/>
        <v>0</v>
      </c>
      <c r="AK2052" s="93" t="str">
        <f t="shared" si="461"/>
        <v/>
      </c>
      <c r="AL2052" s="96" t="str">
        <f t="shared" si="462"/>
        <v/>
      </c>
      <c r="AM2052" s="93" t="str">
        <f t="shared" si="463"/>
        <v/>
      </c>
      <c r="AN2052" s="96" t="str">
        <f t="shared" si="464"/>
        <v/>
      </c>
      <c r="AO2052" s="93" t="str">
        <f t="shared" si="465"/>
        <v/>
      </c>
      <c r="AP2052" s="96" t="str">
        <f t="shared" si="466"/>
        <v/>
      </c>
      <c r="AQ2052" s="93" t="str">
        <f t="shared" si="467"/>
        <v/>
      </c>
      <c r="AR2052" s="96" t="str">
        <f t="shared" si="468"/>
        <v/>
      </c>
      <c r="AS2052" s="93" t="str">
        <f t="shared" si="469"/>
        <v/>
      </c>
      <c r="AT2052" s="96" t="str">
        <f t="shared" si="470"/>
        <v/>
      </c>
      <c r="AU2052" s="93" t="str">
        <f t="shared" si="471"/>
        <v/>
      </c>
    </row>
    <row r="2053" spans="1:47" x14ac:dyDescent="0.3">
      <c r="A2053" t="s">
        <v>84</v>
      </c>
      <c r="B2053" s="164" t="s">
        <v>5341</v>
      </c>
      <c r="C2053" t="s">
        <v>5339</v>
      </c>
      <c r="D2053" t="s">
        <v>1152</v>
      </c>
      <c r="E2053" t="s">
        <v>90</v>
      </c>
      <c r="F2053" t="s">
        <v>4063</v>
      </c>
      <c r="H2053" t="s">
        <v>5342</v>
      </c>
      <c r="L2053" t="s">
        <v>91</v>
      </c>
      <c r="O2053" t="s">
        <v>94</v>
      </c>
      <c r="P2053" s="33">
        <v>46220.580555555556</v>
      </c>
      <c r="Q2053" s="33">
        <v>46209</v>
      </c>
      <c r="R2053" s="33">
        <v>46244</v>
      </c>
      <c r="S2053" s="33">
        <v>46244</v>
      </c>
      <c r="AH2053" s="55" t="str">
        <f t="shared" si="458"/>
        <v/>
      </c>
      <c r="AI2053" s="55" t="str">
        <f t="shared" si="459"/>
        <v>FALSO</v>
      </c>
      <c r="AJ2053" s="55">
        <f t="shared" si="460"/>
        <v>0</v>
      </c>
      <c r="AK2053" s="93" t="str">
        <f t="shared" si="461"/>
        <v/>
      </c>
      <c r="AL2053" s="96" t="str">
        <f t="shared" si="462"/>
        <v/>
      </c>
      <c r="AM2053" s="93" t="str">
        <f t="shared" si="463"/>
        <v/>
      </c>
      <c r="AN2053" s="96" t="str">
        <f t="shared" si="464"/>
        <v/>
      </c>
      <c r="AO2053" s="93" t="str">
        <f t="shared" si="465"/>
        <v/>
      </c>
      <c r="AP2053" s="96" t="str">
        <f t="shared" si="466"/>
        <v/>
      </c>
      <c r="AQ2053" s="93" t="str">
        <f t="shared" si="467"/>
        <v/>
      </c>
      <c r="AR2053" s="96" t="str">
        <f t="shared" si="468"/>
        <v/>
      </c>
      <c r="AS2053" s="93" t="str">
        <f t="shared" si="469"/>
        <v/>
      </c>
      <c r="AT2053" s="96" t="str">
        <f t="shared" si="470"/>
        <v/>
      </c>
      <c r="AU2053" s="93" t="str">
        <f t="shared" si="471"/>
        <v/>
      </c>
    </row>
    <row r="2054" spans="1:47" x14ac:dyDescent="0.3">
      <c r="A2054" t="s">
        <v>84</v>
      </c>
      <c r="B2054" s="164" t="s">
        <v>5343</v>
      </c>
      <c r="C2054" t="s">
        <v>5344</v>
      </c>
      <c r="D2054" t="s">
        <v>1152</v>
      </c>
      <c r="E2054" t="s">
        <v>90</v>
      </c>
      <c r="F2054" t="s">
        <v>4063</v>
      </c>
      <c r="H2054" t="s">
        <v>5345</v>
      </c>
      <c r="L2054" t="s">
        <v>91</v>
      </c>
      <c r="O2054" t="s">
        <v>94</v>
      </c>
      <c r="P2054" s="33">
        <v>46220.57916666667</v>
      </c>
      <c r="Q2054" s="33">
        <v>46209</v>
      </c>
      <c r="R2054" s="33">
        <v>46239</v>
      </c>
      <c r="S2054" s="33">
        <v>46239</v>
      </c>
      <c r="AH2054" s="55" t="str">
        <f t="shared" si="458"/>
        <v/>
      </c>
      <c r="AI2054" s="55" t="str">
        <f t="shared" si="459"/>
        <v>FALSO</v>
      </c>
      <c r="AJ2054" s="55">
        <f t="shared" si="460"/>
        <v>0</v>
      </c>
      <c r="AK2054" s="93" t="str">
        <f t="shared" si="461"/>
        <v/>
      </c>
      <c r="AL2054" s="96" t="str">
        <f t="shared" si="462"/>
        <v/>
      </c>
      <c r="AM2054" s="93" t="str">
        <f t="shared" si="463"/>
        <v/>
      </c>
      <c r="AN2054" s="96" t="str">
        <f t="shared" si="464"/>
        <v/>
      </c>
      <c r="AO2054" s="93" t="str">
        <f t="shared" si="465"/>
        <v/>
      </c>
      <c r="AP2054" s="96" t="str">
        <f t="shared" si="466"/>
        <v/>
      </c>
      <c r="AQ2054" s="93" t="str">
        <f t="shared" si="467"/>
        <v/>
      </c>
      <c r="AR2054" s="96" t="str">
        <f t="shared" si="468"/>
        <v/>
      </c>
      <c r="AS2054" s="93" t="str">
        <f t="shared" si="469"/>
        <v/>
      </c>
      <c r="AT2054" s="96" t="str">
        <f t="shared" si="470"/>
        <v/>
      </c>
      <c r="AU2054" s="93" t="str">
        <f t="shared" si="471"/>
        <v/>
      </c>
    </row>
    <row r="2055" spans="1:47" x14ac:dyDescent="0.3">
      <c r="A2055" t="s">
        <v>106</v>
      </c>
      <c r="B2055" s="164" t="s">
        <v>5346</v>
      </c>
      <c r="C2055" t="s">
        <v>5059</v>
      </c>
      <c r="D2055" t="s">
        <v>1152</v>
      </c>
      <c r="E2055" t="s">
        <v>90</v>
      </c>
      <c r="F2055" t="s">
        <v>4063</v>
      </c>
      <c r="H2055" t="s">
        <v>5347</v>
      </c>
      <c r="L2055" t="s">
        <v>91</v>
      </c>
      <c r="M2055" s="164" t="s">
        <v>4157</v>
      </c>
      <c r="N2055" t="s">
        <v>99</v>
      </c>
      <c r="O2055" t="s">
        <v>94</v>
      </c>
      <c r="P2055" s="33">
        <v>46220.521527777775</v>
      </c>
      <c r="Q2055" s="33">
        <v>46223</v>
      </c>
      <c r="R2055" s="33">
        <v>46224</v>
      </c>
      <c r="S2055" s="33">
        <v>46224</v>
      </c>
      <c r="T2055" s="33">
        <v>46224</v>
      </c>
      <c r="U2055" s="33">
        <v>46225</v>
      </c>
      <c r="V2055" s="33">
        <v>46225</v>
      </c>
      <c r="Y2055">
        <v>1</v>
      </c>
      <c r="Z2055">
        <v>1</v>
      </c>
      <c r="AH2055" s="55" t="str">
        <f t="shared" si="458"/>
        <v/>
      </c>
      <c r="AI2055" s="55" t="str">
        <f t="shared" si="459"/>
        <v>FALSO</v>
      </c>
      <c r="AJ2055" s="55">
        <f t="shared" si="460"/>
        <v>0</v>
      </c>
      <c r="AK2055" s="93">
        <f t="shared" si="461"/>
        <v>1</v>
      </c>
      <c r="AL2055" s="96" t="str">
        <f t="shared" si="462"/>
        <v/>
      </c>
      <c r="AM2055" s="93">
        <f t="shared" si="463"/>
        <v>1</v>
      </c>
      <c r="AN2055" s="96" t="b">
        <f t="shared" si="464"/>
        <v>1</v>
      </c>
      <c r="AO2055" s="93">
        <f t="shared" si="465"/>
        <v>1</v>
      </c>
      <c r="AP2055" s="96" t="b">
        <f t="shared" si="466"/>
        <v>1</v>
      </c>
      <c r="AQ2055" s="93" t="str">
        <f t="shared" si="467"/>
        <v/>
      </c>
      <c r="AR2055" s="96" t="str">
        <f t="shared" si="468"/>
        <v/>
      </c>
      <c r="AS2055" s="93">
        <f t="shared" si="469"/>
        <v>3</v>
      </c>
      <c r="AT2055" s="96" t="b">
        <f t="shared" si="470"/>
        <v>0</v>
      </c>
      <c r="AU2055" s="93" t="str">
        <f t="shared" si="471"/>
        <v>ARTDF-377</v>
      </c>
    </row>
    <row r="2056" spans="1:47" x14ac:dyDescent="0.3">
      <c r="A2056" t="s">
        <v>84</v>
      </c>
      <c r="B2056" s="164" t="s">
        <v>5348</v>
      </c>
      <c r="C2056" t="s">
        <v>5344</v>
      </c>
      <c r="D2056" t="s">
        <v>1152</v>
      </c>
      <c r="E2056" t="s">
        <v>90</v>
      </c>
      <c r="F2056" t="s">
        <v>4063</v>
      </c>
      <c r="H2056" t="s">
        <v>5349</v>
      </c>
      <c r="L2056" t="s">
        <v>91</v>
      </c>
      <c r="O2056" t="s">
        <v>94</v>
      </c>
      <c r="P2056" s="33">
        <v>46220.495833333334</v>
      </c>
      <c r="Q2056" s="33">
        <v>46209</v>
      </c>
      <c r="R2056" s="33">
        <v>46230</v>
      </c>
      <c r="S2056" s="33">
        <v>46230</v>
      </c>
      <c r="AH2056" s="55" t="str">
        <f t="shared" si="458"/>
        <v/>
      </c>
      <c r="AI2056" s="55" t="str">
        <f t="shared" si="459"/>
        <v>FALSO</v>
      </c>
      <c r="AJ2056" s="55">
        <f t="shared" si="460"/>
        <v>0</v>
      </c>
      <c r="AK2056" s="93" t="str">
        <f t="shared" si="461"/>
        <v/>
      </c>
      <c r="AL2056" s="96" t="str">
        <f t="shared" si="462"/>
        <v/>
      </c>
      <c r="AM2056" s="93" t="str">
        <f t="shared" si="463"/>
        <v/>
      </c>
      <c r="AN2056" s="96" t="str">
        <f t="shared" si="464"/>
        <v/>
      </c>
      <c r="AO2056" s="93" t="str">
        <f t="shared" si="465"/>
        <v/>
      </c>
      <c r="AP2056" s="96" t="str">
        <f t="shared" si="466"/>
        <v/>
      </c>
      <c r="AQ2056" s="93" t="str">
        <f t="shared" si="467"/>
        <v/>
      </c>
      <c r="AR2056" s="96" t="str">
        <f t="shared" si="468"/>
        <v/>
      </c>
      <c r="AS2056" s="93" t="str">
        <f t="shared" si="469"/>
        <v/>
      </c>
      <c r="AT2056" s="96" t="str">
        <f t="shared" si="470"/>
        <v/>
      </c>
      <c r="AU2056" s="93" t="str">
        <f t="shared" si="471"/>
        <v/>
      </c>
    </row>
    <row r="2057" spans="1:47" x14ac:dyDescent="0.3">
      <c r="A2057" t="s">
        <v>84</v>
      </c>
      <c r="B2057" s="164" t="s">
        <v>5350</v>
      </c>
      <c r="C2057" t="s">
        <v>5329</v>
      </c>
      <c r="D2057" t="s">
        <v>1152</v>
      </c>
      <c r="E2057" t="s">
        <v>90</v>
      </c>
      <c r="F2057" t="s">
        <v>4063</v>
      </c>
      <c r="H2057" t="s">
        <v>5351</v>
      </c>
      <c r="L2057" t="s">
        <v>91</v>
      </c>
      <c r="O2057" t="s">
        <v>94</v>
      </c>
      <c r="P2057" s="33">
        <v>46220.48541666667</v>
      </c>
      <c r="Q2057" s="33">
        <v>46209</v>
      </c>
      <c r="R2057" s="33">
        <v>46230</v>
      </c>
      <c r="S2057" s="33">
        <v>46230</v>
      </c>
      <c r="AH2057" s="55" t="str">
        <f t="shared" si="458"/>
        <v/>
      </c>
      <c r="AI2057" s="55" t="str">
        <f t="shared" si="459"/>
        <v>FALSO</v>
      </c>
      <c r="AJ2057" s="55">
        <f t="shared" si="460"/>
        <v>0</v>
      </c>
      <c r="AK2057" s="93" t="str">
        <f t="shared" si="461"/>
        <v/>
      </c>
      <c r="AL2057" s="96" t="str">
        <f t="shared" si="462"/>
        <v/>
      </c>
      <c r="AM2057" s="93" t="str">
        <f t="shared" si="463"/>
        <v/>
      </c>
      <c r="AN2057" s="96" t="str">
        <f t="shared" si="464"/>
        <v/>
      </c>
      <c r="AO2057" s="93" t="str">
        <f t="shared" si="465"/>
        <v/>
      </c>
      <c r="AP2057" s="96" t="str">
        <f t="shared" si="466"/>
        <v/>
      </c>
      <c r="AQ2057" s="93" t="str">
        <f t="shared" si="467"/>
        <v/>
      </c>
      <c r="AR2057" s="96" t="str">
        <f t="shared" si="468"/>
        <v/>
      </c>
      <c r="AS2057" s="93" t="str">
        <f t="shared" si="469"/>
        <v/>
      </c>
      <c r="AT2057" s="96" t="str">
        <f t="shared" si="470"/>
        <v/>
      </c>
      <c r="AU2057" s="93" t="str">
        <f t="shared" si="471"/>
        <v/>
      </c>
    </row>
    <row r="2058" spans="1:47" x14ac:dyDescent="0.3">
      <c r="A2058" t="s">
        <v>84</v>
      </c>
      <c r="B2058" s="164" t="s">
        <v>5352</v>
      </c>
      <c r="C2058" t="s">
        <v>5329</v>
      </c>
      <c r="D2058" t="s">
        <v>1152</v>
      </c>
      <c r="E2058" t="s">
        <v>90</v>
      </c>
      <c r="F2058" t="s">
        <v>4063</v>
      </c>
      <c r="H2058" t="s">
        <v>5145</v>
      </c>
      <c r="L2058" t="s">
        <v>91</v>
      </c>
      <c r="O2058" t="s">
        <v>94</v>
      </c>
      <c r="P2058" s="33">
        <v>46220.479861111111</v>
      </c>
      <c r="Q2058" s="33">
        <v>46209</v>
      </c>
      <c r="R2058" s="33">
        <v>46230</v>
      </c>
      <c r="S2058" s="33">
        <v>46230</v>
      </c>
      <c r="AH2058" s="55" t="str">
        <f t="shared" si="458"/>
        <v/>
      </c>
      <c r="AI2058" s="55" t="str">
        <f t="shared" si="459"/>
        <v>FALSO</v>
      </c>
      <c r="AJ2058" s="55">
        <f t="shared" si="460"/>
        <v>0</v>
      </c>
      <c r="AK2058" s="93" t="str">
        <f t="shared" si="461"/>
        <v/>
      </c>
      <c r="AL2058" s="96" t="str">
        <f t="shared" si="462"/>
        <v/>
      </c>
      <c r="AM2058" s="93" t="str">
        <f t="shared" si="463"/>
        <v/>
      </c>
      <c r="AN2058" s="96" t="str">
        <f t="shared" si="464"/>
        <v/>
      </c>
      <c r="AO2058" s="93" t="str">
        <f t="shared" si="465"/>
        <v/>
      </c>
      <c r="AP2058" s="96" t="str">
        <f t="shared" si="466"/>
        <v/>
      </c>
      <c r="AQ2058" s="93" t="str">
        <f t="shared" si="467"/>
        <v/>
      </c>
      <c r="AR2058" s="96" t="str">
        <f t="shared" si="468"/>
        <v/>
      </c>
      <c r="AS2058" s="93" t="str">
        <f t="shared" si="469"/>
        <v/>
      </c>
      <c r="AT2058" s="96" t="str">
        <f t="shared" si="470"/>
        <v/>
      </c>
      <c r="AU2058" s="93" t="str">
        <f t="shared" si="471"/>
        <v/>
      </c>
    </row>
    <row r="2059" spans="1:47" x14ac:dyDescent="0.3">
      <c r="A2059" t="s">
        <v>84</v>
      </c>
      <c r="B2059" s="164" t="s">
        <v>5353</v>
      </c>
      <c r="C2059" t="s">
        <v>5329</v>
      </c>
      <c r="D2059" t="s">
        <v>1152</v>
      </c>
      <c r="E2059" t="s">
        <v>90</v>
      </c>
      <c r="F2059" t="s">
        <v>4063</v>
      </c>
      <c r="H2059" t="s">
        <v>2148</v>
      </c>
      <c r="L2059" t="s">
        <v>91</v>
      </c>
      <c r="O2059" t="s">
        <v>135</v>
      </c>
      <c r="P2059" s="33">
        <v>46220.455555555556</v>
      </c>
      <c r="Q2059" s="33">
        <v>46209</v>
      </c>
      <c r="R2059" s="33">
        <v>46231</v>
      </c>
      <c r="AH2059" s="55" t="str">
        <f t="shared" si="458"/>
        <v/>
      </c>
      <c r="AI2059" s="55" t="str">
        <f t="shared" si="459"/>
        <v>FALSO</v>
      </c>
      <c r="AJ2059" s="55">
        <f t="shared" si="460"/>
        <v>0</v>
      </c>
      <c r="AK2059" s="93" t="str">
        <f t="shared" si="461"/>
        <v/>
      </c>
      <c r="AL2059" s="96" t="str">
        <f t="shared" si="462"/>
        <v/>
      </c>
      <c r="AM2059" s="93" t="str">
        <f t="shared" si="463"/>
        <v/>
      </c>
      <c r="AN2059" s="96" t="str">
        <f t="shared" si="464"/>
        <v/>
      </c>
      <c r="AO2059" s="93" t="str">
        <f t="shared" si="465"/>
        <v/>
      </c>
      <c r="AP2059" s="96" t="str">
        <f t="shared" si="466"/>
        <v/>
      </c>
      <c r="AQ2059" s="93" t="str">
        <f t="shared" si="467"/>
        <v/>
      </c>
      <c r="AR2059" s="96" t="str">
        <f t="shared" si="468"/>
        <v/>
      </c>
      <c r="AS2059" s="93" t="str">
        <f t="shared" si="469"/>
        <v/>
      </c>
      <c r="AT2059" s="96" t="str">
        <f t="shared" si="470"/>
        <v/>
      </c>
      <c r="AU2059" s="93" t="str">
        <f t="shared" si="471"/>
        <v/>
      </c>
    </row>
    <row r="2060" spans="1:47" x14ac:dyDescent="0.3">
      <c r="A2060" t="s">
        <v>84</v>
      </c>
      <c r="B2060" s="164" t="s">
        <v>5354</v>
      </c>
      <c r="C2060" t="s">
        <v>5329</v>
      </c>
      <c r="D2060" t="s">
        <v>1152</v>
      </c>
      <c r="E2060" t="s">
        <v>90</v>
      </c>
      <c r="F2060" t="s">
        <v>4063</v>
      </c>
      <c r="H2060" t="s">
        <v>5355</v>
      </c>
      <c r="J2060">
        <v>36000</v>
      </c>
      <c r="L2060" t="s">
        <v>91</v>
      </c>
      <c r="O2060" t="s">
        <v>94</v>
      </c>
      <c r="P2060" s="33">
        <v>46220.446527777778</v>
      </c>
      <c r="Q2060" s="33">
        <v>46209</v>
      </c>
      <c r="R2060" s="33">
        <v>46220</v>
      </c>
      <c r="S2060" s="33">
        <v>46225</v>
      </c>
      <c r="AH2060" s="55">
        <f t="shared" si="458"/>
        <v>10</v>
      </c>
      <c r="AI2060" s="55" t="str">
        <f t="shared" si="459"/>
        <v>FALSO</v>
      </c>
      <c r="AJ2060" s="55">
        <f t="shared" si="460"/>
        <v>0</v>
      </c>
      <c r="AK2060" s="93" t="str">
        <f t="shared" si="461"/>
        <v/>
      </c>
      <c r="AL2060" s="96" t="str">
        <f t="shared" si="462"/>
        <v/>
      </c>
      <c r="AM2060" s="93" t="str">
        <f t="shared" si="463"/>
        <v/>
      </c>
      <c r="AN2060" s="96" t="str">
        <f t="shared" si="464"/>
        <v/>
      </c>
      <c r="AO2060" s="93" t="str">
        <f t="shared" si="465"/>
        <v/>
      </c>
      <c r="AP2060" s="96" t="str">
        <f t="shared" si="466"/>
        <v/>
      </c>
      <c r="AQ2060" s="93" t="str">
        <f t="shared" si="467"/>
        <v/>
      </c>
      <c r="AR2060" s="96" t="str">
        <f t="shared" si="468"/>
        <v/>
      </c>
      <c r="AS2060" s="93" t="str">
        <f t="shared" si="469"/>
        <v/>
      </c>
      <c r="AT2060" s="96" t="str">
        <f t="shared" si="470"/>
        <v/>
      </c>
      <c r="AU2060" s="93" t="str">
        <f t="shared" si="471"/>
        <v/>
      </c>
    </row>
    <row r="2061" spans="1:47" x14ac:dyDescent="0.3">
      <c r="A2061" t="s">
        <v>84</v>
      </c>
      <c r="B2061" s="164" t="s">
        <v>5356</v>
      </c>
      <c r="C2061" t="s">
        <v>5321</v>
      </c>
      <c r="D2061" t="s">
        <v>1152</v>
      </c>
      <c r="E2061" t="s">
        <v>90</v>
      </c>
      <c r="F2061" t="s">
        <v>4063</v>
      </c>
      <c r="H2061" t="s">
        <v>5357</v>
      </c>
      <c r="L2061" t="s">
        <v>91</v>
      </c>
      <c r="O2061" t="s">
        <v>135</v>
      </c>
      <c r="P2061" s="33">
        <v>46220.446527777778</v>
      </c>
      <c r="Q2061" s="33">
        <v>46209</v>
      </c>
      <c r="R2061" s="33">
        <v>46275</v>
      </c>
      <c r="AH2061" s="55" t="str">
        <f t="shared" si="458"/>
        <v/>
      </c>
      <c r="AI2061" s="55" t="str">
        <f t="shared" si="459"/>
        <v>FALSO</v>
      </c>
      <c r="AJ2061" s="55">
        <f t="shared" si="460"/>
        <v>0</v>
      </c>
      <c r="AK2061" s="93" t="str">
        <f t="shared" si="461"/>
        <v/>
      </c>
      <c r="AL2061" s="96" t="str">
        <f t="shared" si="462"/>
        <v/>
      </c>
      <c r="AM2061" s="93" t="str">
        <f t="shared" si="463"/>
        <v/>
      </c>
      <c r="AN2061" s="96" t="str">
        <f t="shared" si="464"/>
        <v/>
      </c>
      <c r="AO2061" s="93" t="str">
        <f t="shared" si="465"/>
        <v/>
      </c>
      <c r="AP2061" s="96" t="str">
        <f t="shared" si="466"/>
        <v/>
      </c>
      <c r="AQ2061" s="93" t="str">
        <f t="shared" si="467"/>
        <v/>
      </c>
      <c r="AR2061" s="96" t="str">
        <f t="shared" si="468"/>
        <v/>
      </c>
      <c r="AS2061" s="93" t="str">
        <f t="shared" si="469"/>
        <v/>
      </c>
      <c r="AT2061" s="96" t="str">
        <f t="shared" si="470"/>
        <v/>
      </c>
      <c r="AU2061" s="93" t="str">
        <f t="shared" si="471"/>
        <v/>
      </c>
    </row>
    <row r="2062" spans="1:47" x14ac:dyDescent="0.3">
      <c r="A2062" t="s">
        <v>84</v>
      </c>
      <c r="B2062" s="164" t="s">
        <v>5358</v>
      </c>
      <c r="C2062" t="s">
        <v>5332</v>
      </c>
      <c r="D2062" t="s">
        <v>1152</v>
      </c>
      <c r="E2062" t="s">
        <v>90</v>
      </c>
      <c r="F2062" t="s">
        <v>4063</v>
      </c>
      <c r="H2062" t="s">
        <v>5359</v>
      </c>
      <c r="L2062" t="s">
        <v>91</v>
      </c>
      <c r="O2062" t="s">
        <v>135</v>
      </c>
      <c r="P2062" s="33">
        <v>46220.445833333331</v>
      </c>
      <c r="Q2062" s="33">
        <v>46209</v>
      </c>
      <c r="R2062" s="33">
        <v>46289</v>
      </c>
      <c r="AH2062" s="55" t="str">
        <f t="shared" si="458"/>
        <v/>
      </c>
      <c r="AI2062" s="55" t="str">
        <f t="shared" si="459"/>
        <v>FALSO</v>
      </c>
      <c r="AJ2062" s="55">
        <f t="shared" si="460"/>
        <v>0</v>
      </c>
      <c r="AK2062" s="93" t="str">
        <f t="shared" si="461"/>
        <v/>
      </c>
      <c r="AL2062" s="96" t="str">
        <f t="shared" si="462"/>
        <v/>
      </c>
      <c r="AM2062" s="93" t="str">
        <f t="shared" si="463"/>
        <v/>
      </c>
      <c r="AN2062" s="96" t="str">
        <f t="shared" si="464"/>
        <v/>
      </c>
      <c r="AO2062" s="93" t="str">
        <f t="shared" si="465"/>
        <v/>
      </c>
      <c r="AP2062" s="96" t="str">
        <f t="shared" si="466"/>
        <v/>
      </c>
      <c r="AQ2062" s="93" t="str">
        <f t="shared" si="467"/>
        <v/>
      </c>
      <c r="AR2062" s="96" t="str">
        <f t="shared" si="468"/>
        <v/>
      </c>
      <c r="AS2062" s="93" t="str">
        <f t="shared" si="469"/>
        <v/>
      </c>
      <c r="AT2062" s="96" t="str">
        <f t="shared" si="470"/>
        <v/>
      </c>
      <c r="AU2062" s="93" t="str">
        <f t="shared" si="471"/>
        <v/>
      </c>
    </row>
    <row r="2063" spans="1:47" x14ac:dyDescent="0.3">
      <c r="A2063" t="s">
        <v>84</v>
      </c>
      <c r="B2063" s="164" t="s">
        <v>5360</v>
      </c>
      <c r="C2063" t="s">
        <v>5318</v>
      </c>
      <c r="D2063" t="s">
        <v>1152</v>
      </c>
      <c r="E2063" t="s">
        <v>90</v>
      </c>
      <c r="F2063" t="s">
        <v>4063</v>
      </c>
      <c r="H2063" t="s">
        <v>5361</v>
      </c>
      <c r="L2063" t="s">
        <v>91</v>
      </c>
      <c r="O2063" t="s">
        <v>94</v>
      </c>
      <c r="P2063" s="33">
        <v>46220.440972222219</v>
      </c>
      <c r="Q2063" s="33">
        <v>46293</v>
      </c>
      <c r="R2063" s="33">
        <v>46289</v>
      </c>
      <c r="S2063" s="33">
        <v>46289</v>
      </c>
      <c r="AH2063" s="55" t="str">
        <f t="shared" si="458"/>
        <v/>
      </c>
      <c r="AI2063" s="55" t="str">
        <f t="shared" si="459"/>
        <v>FALSO</v>
      </c>
      <c r="AJ2063" s="55">
        <f t="shared" si="460"/>
        <v>0</v>
      </c>
      <c r="AK2063" s="93" t="str">
        <f t="shared" si="461"/>
        <v/>
      </c>
      <c r="AL2063" s="96" t="str">
        <f t="shared" si="462"/>
        <v/>
      </c>
      <c r="AM2063" s="93" t="str">
        <f t="shared" si="463"/>
        <v/>
      </c>
      <c r="AN2063" s="96" t="str">
        <f t="shared" si="464"/>
        <v/>
      </c>
      <c r="AO2063" s="93" t="str">
        <f t="shared" si="465"/>
        <v/>
      </c>
      <c r="AP2063" s="96" t="str">
        <f t="shared" si="466"/>
        <v/>
      </c>
      <c r="AQ2063" s="93" t="str">
        <f t="shared" si="467"/>
        <v/>
      </c>
      <c r="AR2063" s="96" t="str">
        <f t="shared" si="468"/>
        <v/>
      </c>
      <c r="AS2063" s="93" t="str">
        <f t="shared" si="469"/>
        <v/>
      </c>
      <c r="AT2063" s="96" t="str">
        <f t="shared" si="470"/>
        <v/>
      </c>
      <c r="AU2063" s="93" t="str">
        <f t="shared" si="471"/>
        <v/>
      </c>
    </row>
    <row r="2064" spans="1:47" x14ac:dyDescent="0.3">
      <c r="A2064" t="s">
        <v>84</v>
      </c>
      <c r="B2064" s="164" t="s">
        <v>5362</v>
      </c>
      <c r="C2064" t="s">
        <v>5321</v>
      </c>
      <c r="D2064" t="s">
        <v>1152</v>
      </c>
      <c r="E2064" t="s">
        <v>90</v>
      </c>
      <c r="F2064" t="s">
        <v>4063</v>
      </c>
      <c r="H2064" t="s">
        <v>5363</v>
      </c>
      <c r="L2064" t="s">
        <v>91</v>
      </c>
      <c r="O2064" t="s">
        <v>94</v>
      </c>
      <c r="P2064" s="33">
        <v>46219.806944444441</v>
      </c>
      <c r="Q2064" s="33">
        <v>46209</v>
      </c>
      <c r="R2064" s="33">
        <v>46261</v>
      </c>
      <c r="S2064" s="33">
        <v>46261</v>
      </c>
      <c r="AH2064" s="55" t="str">
        <f t="shared" si="458"/>
        <v/>
      </c>
      <c r="AI2064" s="55" t="str">
        <f t="shared" si="459"/>
        <v>FALSO</v>
      </c>
      <c r="AJ2064" s="55">
        <f t="shared" si="460"/>
        <v>0</v>
      </c>
      <c r="AK2064" s="93" t="str">
        <f t="shared" si="461"/>
        <v/>
      </c>
      <c r="AL2064" s="96" t="str">
        <f t="shared" si="462"/>
        <v/>
      </c>
      <c r="AM2064" s="93" t="str">
        <f t="shared" si="463"/>
        <v/>
      </c>
      <c r="AN2064" s="96" t="str">
        <f t="shared" si="464"/>
        <v/>
      </c>
      <c r="AO2064" s="93" t="str">
        <f t="shared" si="465"/>
        <v/>
      </c>
      <c r="AP2064" s="96" t="str">
        <f t="shared" si="466"/>
        <v/>
      </c>
      <c r="AQ2064" s="93" t="str">
        <f t="shared" si="467"/>
        <v/>
      </c>
      <c r="AR2064" s="96" t="str">
        <f t="shared" si="468"/>
        <v/>
      </c>
      <c r="AS2064" s="93" t="str">
        <f t="shared" si="469"/>
        <v/>
      </c>
      <c r="AT2064" s="96" t="str">
        <f t="shared" si="470"/>
        <v/>
      </c>
      <c r="AU2064" s="93" t="str">
        <f t="shared" si="471"/>
        <v/>
      </c>
    </row>
    <row r="2065" spans="1:47" x14ac:dyDescent="0.3">
      <c r="A2065" t="s">
        <v>84</v>
      </c>
      <c r="B2065" s="164" t="s">
        <v>5364</v>
      </c>
      <c r="C2065" t="s">
        <v>5324</v>
      </c>
      <c r="D2065" t="s">
        <v>1152</v>
      </c>
      <c r="E2065" t="s">
        <v>90</v>
      </c>
      <c r="F2065" t="s">
        <v>4063</v>
      </c>
      <c r="H2065" t="s">
        <v>3112</v>
      </c>
      <c r="L2065" t="s">
        <v>91</v>
      </c>
      <c r="O2065" t="s">
        <v>135</v>
      </c>
      <c r="P2065" s="33">
        <v>46219.774305555555</v>
      </c>
      <c r="Q2065" s="33">
        <v>46209</v>
      </c>
      <c r="R2065" s="33">
        <v>46220</v>
      </c>
      <c r="AH2065" s="55" t="str">
        <f t="shared" si="458"/>
        <v/>
      </c>
      <c r="AI2065" s="55" t="str">
        <f t="shared" si="459"/>
        <v>FALSO</v>
      </c>
      <c r="AJ2065" s="55">
        <f t="shared" si="460"/>
        <v>0</v>
      </c>
      <c r="AK2065" s="93" t="str">
        <f t="shared" si="461"/>
        <v/>
      </c>
      <c r="AL2065" s="96" t="str">
        <f t="shared" si="462"/>
        <v/>
      </c>
      <c r="AM2065" s="93" t="str">
        <f t="shared" si="463"/>
        <v/>
      </c>
      <c r="AN2065" s="96" t="str">
        <f t="shared" si="464"/>
        <v/>
      </c>
      <c r="AO2065" s="93" t="str">
        <f t="shared" si="465"/>
        <v/>
      </c>
      <c r="AP2065" s="96" t="str">
        <f t="shared" si="466"/>
        <v/>
      </c>
      <c r="AQ2065" s="93" t="str">
        <f t="shared" si="467"/>
        <v/>
      </c>
      <c r="AR2065" s="96" t="str">
        <f t="shared" si="468"/>
        <v/>
      </c>
      <c r="AS2065" s="93" t="str">
        <f t="shared" si="469"/>
        <v/>
      </c>
      <c r="AT2065" s="96" t="str">
        <f t="shared" si="470"/>
        <v/>
      </c>
      <c r="AU2065" s="93" t="str">
        <f t="shared" si="471"/>
        <v/>
      </c>
    </row>
    <row r="2066" spans="1:47" x14ac:dyDescent="0.3">
      <c r="A2066" t="s">
        <v>84</v>
      </c>
      <c r="B2066" s="164" t="s">
        <v>5365</v>
      </c>
      <c r="C2066" t="s">
        <v>5344</v>
      </c>
      <c r="D2066" t="s">
        <v>1152</v>
      </c>
      <c r="E2066" t="s">
        <v>90</v>
      </c>
      <c r="F2066" t="s">
        <v>4063</v>
      </c>
      <c r="H2066" t="s">
        <v>5366</v>
      </c>
      <c r="L2066" t="s">
        <v>91</v>
      </c>
      <c r="O2066" t="s">
        <v>94</v>
      </c>
      <c r="P2066" s="33">
        <v>46219.664583333331</v>
      </c>
      <c r="Q2066" s="33">
        <v>46209</v>
      </c>
      <c r="R2066" s="33">
        <v>46230</v>
      </c>
      <c r="S2066" s="33">
        <v>46230</v>
      </c>
      <c r="AH2066" s="55" t="str">
        <f t="shared" si="458"/>
        <v/>
      </c>
      <c r="AI2066" s="55" t="str">
        <f t="shared" si="459"/>
        <v>FALSO</v>
      </c>
      <c r="AJ2066" s="55">
        <f t="shared" si="460"/>
        <v>0</v>
      </c>
      <c r="AK2066" s="93" t="str">
        <f t="shared" si="461"/>
        <v/>
      </c>
      <c r="AL2066" s="96" t="str">
        <f t="shared" si="462"/>
        <v/>
      </c>
      <c r="AM2066" s="93" t="str">
        <f t="shared" si="463"/>
        <v/>
      </c>
      <c r="AN2066" s="96" t="str">
        <f t="shared" si="464"/>
        <v/>
      </c>
      <c r="AO2066" s="93" t="str">
        <f t="shared" si="465"/>
        <v/>
      </c>
      <c r="AP2066" s="96" t="str">
        <f t="shared" si="466"/>
        <v/>
      </c>
      <c r="AQ2066" s="93" t="str">
        <f t="shared" si="467"/>
        <v/>
      </c>
      <c r="AR2066" s="96" t="str">
        <f t="shared" si="468"/>
        <v/>
      </c>
      <c r="AS2066" s="93" t="str">
        <f t="shared" si="469"/>
        <v/>
      </c>
      <c r="AT2066" s="96" t="str">
        <f t="shared" si="470"/>
        <v/>
      </c>
      <c r="AU2066" s="93" t="str">
        <f t="shared" si="471"/>
        <v/>
      </c>
    </row>
    <row r="2067" spans="1:47" x14ac:dyDescent="0.3">
      <c r="A2067" t="s">
        <v>84</v>
      </c>
      <c r="B2067" s="164" t="s">
        <v>5367</v>
      </c>
      <c r="C2067" t="s">
        <v>5332</v>
      </c>
      <c r="D2067" t="s">
        <v>1152</v>
      </c>
      <c r="E2067" t="s">
        <v>90</v>
      </c>
      <c r="F2067" t="s">
        <v>4063</v>
      </c>
      <c r="H2067" t="s">
        <v>5368</v>
      </c>
      <c r="L2067" t="s">
        <v>91</v>
      </c>
      <c r="O2067" t="s">
        <v>94</v>
      </c>
      <c r="P2067" s="33">
        <v>46219.644444444442</v>
      </c>
      <c r="Q2067" s="33">
        <v>46209</v>
      </c>
      <c r="R2067" s="33">
        <v>46276</v>
      </c>
      <c r="S2067" s="33">
        <v>46276</v>
      </c>
      <c r="AH2067" s="55" t="str">
        <f t="shared" si="458"/>
        <v/>
      </c>
      <c r="AI2067" s="55" t="str">
        <f t="shared" si="459"/>
        <v>FALSO</v>
      </c>
      <c r="AJ2067" s="55">
        <f t="shared" si="460"/>
        <v>0</v>
      </c>
      <c r="AK2067" s="93" t="str">
        <f t="shared" si="461"/>
        <v/>
      </c>
      <c r="AL2067" s="96" t="str">
        <f t="shared" si="462"/>
        <v/>
      </c>
      <c r="AM2067" s="93" t="str">
        <f t="shared" si="463"/>
        <v/>
      </c>
      <c r="AN2067" s="96" t="str">
        <f t="shared" si="464"/>
        <v/>
      </c>
      <c r="AO2067" s="93" t="str">
        <f t="shared" si="465"/>
        <v/>
      </c>
      <c r="AP2067" s="96" t="str">
        <f t="shared" si="466"/>
        <v/>
      </c>
      <c r="AQ2067" s="93" t="str">
        <f t="shared" si="467"/>
        <v/>
      </c>
      <c r="AR2067" s="96" t="str">
        <f t="shared" si="468"/>
        <v/>
      </c>
      <c r="AS2067" s="93" t="str">
        <f t="shared" si="469"/>
        <v/>
      </c>
      <c r="AT2067" s="96" t="str">
        <f t="shared" si="470"/>
        <v/>
      </c>
      <c r="AU2067" s="93" t="str">
        <f t="shared" si="471"/>
        <v/>
      </c>
    </row>
    <row r="2068" spans="1:47" x14ac:dyDescent="0.3">
      <c r="A2068" t="s">
        <v>84</v>
      </c>
      <c r="B2068" s="164" t="s">
        <v>5369</v>
      </c>
      <c r="C2068" t="s">
        <v>5344</v>
      </c>
      <c r="D2068" t="s">
        <v>1152</v>
      </c>
      <c r="E2068" t="s">
        <v>90</v>
      </c>
      <c r="F2068" t="s">
        <v>4063</v>
      </c>
      <c r="H2068" t="s">
        <v>5370</v>
      </c>
      <c r="L2068" t="s">
        <v>91</v>
      </c>
      <c r="O2068" t="s">
        <v>94</v>
      </c>
      <c r="P2068" s="33">
        <v>46219.628472222219</v>
      </c>
      <c r="Q2068" s="33">
        <v>46209</v>
      </c>
      <c r="R2068" s="33">
        <v>46230</v>
      </c>
      <c r="S2068" s="33">
        <v>46230</v>
      </c>
      <c r="AH2068" s="55" t="str">
        <f t="shared" si="458"/>
        <v/>
      </c>
      <c r="AI2068" s="55" t="str">
        <f t="shared" si="459"/>
        <v>FALSO</v>
      </c>
      <c r="AJ2068" s="55">
        <f t="shared" si="460"/>
        <v>0</v>
      </c>
      <c r="AK2068" s="93" t="str">
        <f t="shared" si="461"/>
        <v/>
      </c>
      <c r="AL2068" s="96" t="str">
        <f t="shared" si="462"/>
        <v/>
      </c>
      <c r="AM2068" s="93" t="str">
        <f t="shared" si="463"/>
        <v/>
      </c>
      <c r="AN2068" s="96" t="str">
        <f t="shared" si="464"/>
        <v/>
      </c>
      <c r="AO2068" s="93" t="str">
        <f t="shared" si="465"/>
        <v/>
      </c>
      <c r="AP2068" s="96" t="str">
        <f t="shared" si="466"/>
        <v/>
      </c>
      <c r="AQ2068" s="93" t="str">
        <f t="shared" si="467"/>
        <v/>
      </c>
      <c r="AR2068" s="96" t="str">
        <f t="shared" si="468"/>
        <v/>
      </c>
      <c r="AS2068" s="93" t="str">
        <f t="shared" si="469"/>
        <v/>
      </c>
      <c r="AT2068" s="96" t="str">
        <f t="shared" si="470"/>
        <v/>
      </c>
      <c r="AU2068" s="93" t="str">
        <f t="shared" si="471"/>
        <v/>
      </c>
    </row>
    <row r="2069" spans="1:47" x14ac:dyDescent="0.3">
      <c r="A2069" t="s">
        <v>84</v>
      </c>
      <c r="B2069" s="164" t="s">
        <v>5371</v>
      </c>
      <c r="C2069" t="s">
        <v>5329</v>
      </c>
      <c r="D2069" t="s">
        <v>1152</v>
      </c>
      <c r="E2069" t="s">
        <v>90</v>
      </c>
      <c r="F2069" t="s">
        <v>4063</v>
      </c>
      <c r="H2069" t="s">
        <v>5372</v>
      </c>
      <c r="L2069" t="s">
        <v>91</v>
      </c>
      <c r="O2069" t="s">
        <v>94</v>
      </c>
      <c r="P2069" s="33">
        <v>46219.602083333331</v>
      </c>
      <c r="Q2069" s="33">
        <v>46209</v>
      </c>
      <c r="R2069" s="33">
        <v>46230</v>
      </c>
      <c r="S2069" s="33">
        <v>46230</v>
      </c>
      <c r="AH2069" s="55" t="str">
        <f t="shared" si="458"/>
        <v/>
      </c>
      <c r="AI2069" s="55" t="str">
        <f t="shared" si="459"/>
        <v>FALSO</v>
      </c>
      <c r="AJ2069" s="55">
        <f t="shared" si="460"/>
        <v>0</v>
      </c>
      <c r="AK2069" s="93" t="str">
        <f t="shared" si="461"/>
        <v/>
      </c>
      <c r="AL2069" s="96" t="str">
        <f t="shared" si="462"/>
        <v/>
      </c>
      <c r="AM2069" s="93" t="str">
        <f t="shared" si="463"/>
        <v/>
      </c>
      <c r="AN2069" s="96" t="str">
        <f t="shared" si="464"/>
        <v/>
      </c>
      <c r="AO2069" s="93" t="str">
        <f t="shared" si="465"/>
        <v/>
      </c>
      <c r="AP2069" s="96" t="str">
        <f t="shared" si="466"/>
        <v/>
      </c>
      <c r="AQ2069" s="93" t="str">
        <f t="shared" si="467"/>
        <v/>
      </c>
      <c r="AR2069" s="96" t="str">
        <f t="shared" si="468"/>
        <v/>
      </c>
      <c r="AS2069" s="93" t="str">
        <f t="shared" si="469"/>
        <v/>
      </c>
      <c r="AT2069" s="96" t="str">
        <f t="shared" si="470"/>
        <v/>
      </c>
      <c r="AU2069" s="93" t="str">
        <f t="shared" si="471"/>
        <v/>
      </c>
    </row>
    <row r="2070" spans="1:47" x14ac:dyDescent="0.3">
      <c r="A2070" t="s">
        <v>84</v>
      </c>
      <c r="B2070" s="164" t="s">
        <v>5373</v>
      </c>
      <c r="C2070" t="s">
        <v>5329</v>
      </c>
      <c r="D2070" t="s">
        <v>1152</v>
      </c>
      <c r="E2070" t="s">
        <v>90</v>
      </c>
      <c r="F2070" t="s">
        <v>4063</v>
      </c>
      <c r="H2070" t="s">
        <v>5374</v>
      </c>
      <c r="L2070" t="s">
        <v>91</v>
      </c>
      <c r="O2070" t="s">
        <v>94</v>
      </c>
      <c r="P2070" s="33">
        <v>46219.470138888886</v>
      </c>
      <c r="Q2070" s="33">
        <v>46209</v>
      </c>
      <c r="R2070" s="33">
        <v>46219</v>
      </c>
      <c r="S2070" s="33">
        <v>46219</v>
      </c>
      <c r="AH2070" s="55" t="str">
        <f t="shared" si="458"/>
        <v/>
      </c>
      <c r="AI2070" s="55" t="str">
        <f t="shared" si="459"/>
        <v>FALSO</v>
      </c>
      <c r="AJ2070" s="55">
        <f t="shared" si="460"/>
        <v>0</v>
      </c>
      <c r="AK2070" s="93" t="str">
        <f t="shared" si="461"/>
        <v/>
      </c>
      <c r="AL2070" s="96" t="str">
        <f t="shared" si="462"/>
        <v/>
      </c>
      <c r="AM2070" s="93" t="str">
        <f t="shared" si="463"/>
        <v/>
      </c>
      <c r="AN2070" s="96" t="str">
        <f t="shared" si="464"/>
        <v/>
      </c>
      <c r="AO2070" s="93" t="str">
        <f t="shared" si="465"/>
        <v/>
      </c>
      <c r="AP2070" s="96" t="str">
        <f t="shared" si="466"/>
        <v/>
      </c>
      <c r="AQ2070" s="93" t="str">
        <f t="shared" si="467"/>
        <v/>
      </c>
      <c r="AR2070" s="96" t="str">
        <f t="shared" si="468"/>
        <v/>
      </c>
      <c r="AS2070" s="93" t="str">
        <f t="shared" si="469"/>
        <v/>
      </c>
      <c r="AT2070" s="96" t="str">
        <f t="shared" si="470"/>
        <v/>
      </c>
      <c r="AU2070" s="93" t="str">
        <f t="shared" si="471"/>
        <v/>
      </c>
    </row>
    <row r="2071" spans="1:47" x14ac:dyDescent="0.3">
      <c r="A2071" t="s">
        <v>84</v>
      </c>
      <c r="B2071" s="164" t="s">
        <v>5375</v>
      </c>
      <c r="C2071" t="s">
        <v>5324</v>
      </c>
      <c r="D2071" t="s">
        <v>1152</v>
      </c>
      <c r="E2071" t="s">
        <v>90</v>
      </c>
      <c r="F2071" t="s">
        <v>4063</v>
      </c>
      <c r="H2071" t="s">
        <v>5372</v>
      </c>
      <c r="L2071" t="s">
        <v>91</v>
      </c>
      <c r="O2071" t="s">
        <v>94</v>
      </c>
      <c r="P2071" s="33">
        <v>46218.767361111109</v>
      </c>
      <c r="Q2071" s="33">
        <v>46209</v>
      </c>
      <c r="R2071" s="33">
        <v>46219</v>
      </c>
      <c r="S2071" s="33">
        <v>46219</v>
      </c>
      <c r="AH2071" s="55" t="str">
        <f t="shared" si="458"/>
        <v/>
      </c>
      <c r="AI2071" s="55" t="str">
        <f t="shared" si="459"/>
        <v>FALSO</v>
      </c>
      <c r="AJ2071" s="55">
        <f t="shared" si="460"/>
        <v>0</v>
      </c>
      <c r="AK2071" s="93" t="str">
        <f t="shared" si="461"/>
        <v/>
      </c>
      <c r="AL2071" s="96" t="str">
        <f t="shared" si="462"/>
        <v/>
      </c>
      <c r="AM2071" s="93" t="str">
        <f t="shared" si="463"/>
        <v/>
      </c>
      <c r="AN2071" s="96" t="str">
        <f t="shared" si="464"/>
        <v/>
      </c>
      <c r="AO2071" s="93" t="str">
        <f t="shared" si="465"/>
        <v/>
      </c>
      <c r="AP2071" s="96" t="str">
        <f t="shared" si="466"/>
        <v/>
      </c>
      <c r="AQ2071" s="93" t="str">
        <f t="shared" si="467"/>
        <v/>
      </c>
      <c r="AR2071" s="96" t="str">
        <f t="shared" si="468"/>
        <v/>
      </c>
      <c r="AS2071" s="93" t="str">
        <f t="shared" si="469"/>
        <v/>
      </c>
      <c r="AT2071" s="96" t="str">
        <f t="shared" si="470"/>
        <v/>
      </c>
      <c r="AU2071" s="93" t="str">
        <f t="shared" si="471"/>
        <v/>
      </c>
    </row>
    <row r="2072" spans="1:47" x14ac:dyDescent="0.3">
      <c r="A2072" t="s">
        <v>84</v>
      </c>
      <c r="B2072" s="164" t="s">
        <v>5376</v>
      </c>
      <c r="C2072" t="s">
        <v>5329</v>
      </c>
      <c r="D2072" t="s">
        <v>1152</v>
      </c>
      <c r="E2072" t="s">
        <v>90</v>
      </c>
      <c r="F2072" t="s">
        <v>4063</v>
      </c>
      <c r="H2072" t="s">
        <v>5377</v>
      </c>
      <c r="L2072" t="s">
        <v>91</v>
      </c>
      <c r="O2072" t="s">
        <v>94</v>
      </c>
      <c r="P2072" s="33">
        <v>46218.70416666667</v>
      </c>
      <c r="Q2072" s="33">
        <v>46209</v>
      </c>
      <c r="R2072" s="33">
        <v>46219</v>
      </c>
      <c r="S2072" s="33">
        <v>46219</v>
      </c>
      <c r="AH2072" s="55" t="str">
        <f t="shared" si="458"/>
        <v/>
      </c>
      <c r="AI2072" s="55" t="str">
        <f t="shared" si="459"/>
        <v>FALSO</v>
      </c>
      <c r="AJ2072" s="55">
        <f t="shared" si="460"/>
        <v>0</v>
      </c>
      <c r="AK2072" s="93" t="str">
        <f t="shared" si="461"/>
        <v/>
      </c>
      <c r="AL2072" s="96" t="str">
        <f t="shared" si="462"/>
        <v/>
      </c>
      <c r="AM2072" s="93" t="str">
        <f t="shared" si="463"/>
        <v/>
      </c>
      <c r="AN2072" s="96" t="str">
        <f t="shared" si="464"/>
        <v/>
      </c>
      <c r="AO2072" s="93" t="str">
        <f t="shared" si="465"/>
        <v/>
      </c>
      <c r="AP2072" s="96" t="str">
        <f t="shared" si="466"/>
        <v/>
      </c>
      <c r="AQ2072" s="93" t="str">
        <f t="shared" si="467"/>
        <v/>
      </c>
      <c r="AR2072" s="96" t="str">
        <f t="shared" si="468"/>
        <v/>
      </c>
      <c r="AS2072" s="93" t="str">
        <f t="shared" si="469"/>
        <v/>
      </c>
      <c r="AT2072" s="96" t="str">
        <f t="shared" si="470"/>
        <v/>
      </c>
      <c r="AU2072" s="93" t="str">
        <f t="shared" si="471"/>
        <v/>
      </c>
    </row>
    <row r="2073" spans="1:47" x14ac:dyDescent="0.3">
      <c r="A2073" t="s">
        <v>84</v>
      </c>
      <c r="B2073" s="164" t="s">
        <v>5378</v>
      </c>
      <c r="C2073" t="s">
        <v>5324</v>
      </c>
      <c r="D2073" t="s">
        <v>1152</v>
      </c>
      <c r="E2073" t="s">
        <v>90</v>
      </c>
      <c r="F2073" t="s">
        <v>4063</v>
      </c>
      <c r="H2073" t="s">
        <v>3112</v>
      </c>
      <c r="L2073" t="s">
        <v>91</v>
      </c>
      <c r="O2073" t="s">
        <v>94</v>
      </c>
      <c r="P2073" s="33">
        <v>46218.697916666664</v>
      </c>
      <c r="Q2073" s="33">
        <v>46209</v>
      </c>
      <c r="R2073" s="33">
        <v>46219</v>
      </c>
      <c r="S2073" s="33">
        <v>46219</v>
      </c>
      <c r="AH2073" s="55" t="str">
        <f t="shared" si="458"/>
        <v/>
      </c>
      <c r="AI2073" s="55" t="str">
        <f t="shared" si="459"/>
        <v>FALSO</v>
      </c>
      <c r="AJ2073" s="55">
        <f t="shared" si="460"/>
        <v>0</v>
      </c>
      <c r="AK2073" s="93" t="str">
        <f t="shared" si="461"/>
        <v/>
      </c>
      <c r="AL2073" s="96" t="str">
        <f t="shared" si="462"/>
        <v/>
      </c>
      <c r="AM2073" s="93" t="str">
        <f t="shared" si="463"/>
        <v/>
      </c>
      <c r="AN2073" s="96" t="str">
        <f t="shared" si="464"/>
        <v/>
      </c>
      <c r="AO2073" s="93" t="str">
        <f t="shared" si="465"/>
        <v/>
      </c>
      <c r="AP2073" s="96" t="str">
        <f t="shared" si="466"/>
        <v/>
      </c>
      <c r="AQ2073" s="93" t="str">
        <f t="shared" si="467"/>
        <v/>
      </c>
      <c r="AR2073" s="96" t="str">
        <f t="shared" si="468"/>
        <v/>
      </c>
      <c r="AS2073" s="93" t="str">
        <f t="shared" si="469"/>
        <v/>
      </c>
      <c r="AT2073" s="96" t="str">
        <f t="shared" si="470"/>
        <v/>
      </c>
      <c r="AU2073" s="93" t="str">
        <f t="shared" si="471"/>
        <v/>
      </c>
    </row>
    <row r="2074" spans="1:47" x14ac:dyDescent="0.3">
      <c r="A2074" t="s">
        <v>84</v>
      </c>
      <c r="B2074" s="164" t="s">
        <v>5379</v>
      </c>
      <c r="C2074" t="s">
        <v>5329</v>
      </c>
      <c r="D2074" t="s">
        <v>1152</v>
      </c>
      <c r="E2074" t="s">
        <v>90</v>
      </c>
      <c r="F2074" t="s">
        <v>4063</v>
      </c>
      <c r="H2074" t="s">
        <v>2964</v>
      </c>
      <c r="L2074" t="s">
        <v>91</v>
      </c>
      <c r="O2074" t="s">
        <v>135</v>
      </c>
      <c r="P2074" s="33">
        <v>46218.67291666667</v>
      </c>
      <c r="Q2074" s="33">
        <v>46209</v>
      </c>
      <c r="R2074" s="33">
        <v>46226</v>
      </c>
      <c r="AH2074" s="55" t="str">
        <f t="shared" si="458"/>
        <v/>
      </c>
      <c r="AI2074" s="55" t="str">
        <f t="shared" si="459"/>
        <v>FALSO</v>
      </c>
      <c r="AJ2074" s="55">
        <f t="shared" si="460"/>
        <v>0</v>
      </c>
      <c r="AK2074" s="93" t="str">
        <f t="shared" si="461"/>
        <v/>
      </c>
      <c r="AL2074" s="96" t="str">
        <f t="shared" si="462"/>
        <v/>
      </c>
      <c r="AM2074" s="93" t="str">
        <f t="shared" si="463"/>
        <v/>
      </c>
      <c r="AN2074" s="96" t="str">
        <f t="shared" si="464"/>
        <v/>
      </c>
      <c r="AO2074" s="93" t="str">
        <f t="shared" si="465"/>
        <v/>
      </c>
      <c r="AP2074" s="96" t="str">
        <f t="shared" si="466"/>
        <v/>
      </c>
      <c r="AQ2074" s="93" t="str">
        <f t="shared" si="467"/>
        <v/>
      </c>
      <c r="AR2074" s="96" t="str">
        <f t="shared" si="468"/>
        <v/>
      </c>
      <c r="AS2074" s="93" t="str">
        <f t="shared" si="469"/>
        <v/>
      </c>
      <c r="AT2074" s="96" t="str">
        <f t="shared" si="470"/>
        <v/>
      </c>
      <c r="AU2074" s="93" t="str">
        <f t="shared" si="471"/>
        <v/>
      </c>
    </row>
    <row r="2075" spans="1:47" x14ac:dyDescent="0.3">
      <c r="A2075" t="s">
        <v>84</v>
      </c>
      <c r="B2075" s="164" t="s">
        <v>5380</v>
      </c>
      <c r="C2075" t="s">
        <v>5329</v>
      </c>
      <c r="D2075" t="s">
        <v>1152</v>
      </c>
      <c r="E2075" t="s">
        <v>90</v>
      </c>
      <c r="F2075" t="s">
        <v>4063</v>
      </c>
      <c r="H2075" t="s">
        <v>5381</v>
      </c>
      <c r="L2075" t="s">
        <v>91</v>
      </c>
      <c r="O2075" t="s">
        <v>94</v>
      </c>
      <c r="P2075" s="33">
        <v>46218.640277777777</v>
      </c>
      <c r="Q2075" s="33">
        <v>46209</v>
      </c>
      <c r="R2075" s="33">
        <v>46223</v>
      </c>
      <c r="S2075" s="33">
        <v>46223</v>
      </c>
      <c r="AH2075" s="55" t="str">
        <f t="shared" si="458"/>
        <v/>
      </c>
      <c r="AI2075" s="55" t="str">
        <f t="shared" si="459"/>
        <v>FALSO</v>
      </c>
      <c r="AJ2075" s="55">
        <f t="shared" si="460"/>
        <v>0</v>
      </c>
      <c r="AK2075" s="93" t="str">
        <f t="shared" si="461"/>
        <v/>
      </c>
      <c r="AL2075" s="96" t="str">
        <f t="shared" si="462"/>
        <v/>
      </c>
      <c r="AM2075" s="93" t="str">
        <f t="shared" si="463"/>
        <v/>
      </c>
      <c r="AN2075" s="96" t="str">
        <f t="shared" si="464"/>
        <v/>
      </c>
      <c r="AO2075" s="93" t="str">
        <f t="shared" si="465"/>
        <v/>
      </c>
      <c r="AP2075" s="96" t="str">
        <f t="shared" si="466"/>
        <v/>
      </c>
      <c r="AQ2075" s="93" t="str">
        <f t="shared" si="467"/>
        <v/>
      </c>
      <c r="AR2075" s="96" t="str">
        <f t="shared" si="468"/>
        <v/>
      </c>
      <c r="AS2075" s="93" t="str">
        <f t="shared" si="469"/>
        <v/>
      </c>
      <c r="AT2075" s="96" t="str">
        <f t="shared" si="470"/>
        <v/>
      </c>
      <c r="AU2075" s="93" t="str">
        <f t="shared" si="471"/>
        <v/>
      </c>
    </row>
    <row r="2076" spans="1:47" x14ac:dyDescent="0.3">
      <c r="A2076" t="s">
        <v>84</v>
      </c>
      <c r="B2076" s="164" t="s">
        <v>5382</v>
      </c>
      <c r="C2076" t="s">
        <v>5329</v>
      </c>
      <c r="D2076" t="s">
        <v>1152</v>
      </c>
      <c r="E2076" t="s">
        <v>90</v>
      </c>
      <c r="F2076" t="s">
        <v>4063</v>
      </c>
      <c r="H2076" t="s">
        <v>5383</v>
      </c>
      <c r="L2076" t="s">
        <v>91</v>
      </c>
      <c r="O2076" t="s">
        <v>94</v>
      </c>
      <c r="P2076" s="33">
        <v>46218.605555555558</v>
      </c>
      <c r="Q2076" s="33">
        <v>46209</v>
      </c>
      <c r="R2076" s="33">
        <v>46219</v>
      </c>
      <c r="S2076" s="33">
        <v>46219</v>
      </c>
      <c r="AH2076" s="55" t="str">
        <f t="shared" si="458"/>
        <v/>
      </c>
      <c r="AI2076" s="55" t="str">
        <f t="shared" si="459"/>
        <v>FALSO</v>
      </c>
      <c r="AJ2076" s="55">
        <f t="shared" si="460"/>
        <v>0</v>
      </c>
      <c r="AK2076" s="93" t="str">
        <f t="shared" si="461"/>
        <v/>
      </c>
      <c r="AL2076" s="96" t="str">
        <f t="shared" si="462"/>
        <v/>
      </c>
      <c r="AM2076" s="93" t="str">
        <f t="shared" si="463"/>
        <v/>
      </c>
      <c r="AN2076" s="96" t="str">
        <f t="shared" si="464"/>
        <v/>
      </c>
      <c r="AO2076" s="93" t="str">
        <f t="shared" si="465"/>
        <v/>
      </c>
      <c r="AP2076" s="96" t="str">
        <f t="shared" si="466"/>
        <v/>
      </c>
      <c r="AQ2076" s="93" t="str">
        <f t="shared" si="467"/>
        <v/>
      </c>
      <c r="AR2076" s="96" t="str">
        <f t="shared" si="468"/>
        <v/>
      </c>
      <c r="AS2076" s="93" t="str">
        <f t="shared" si="469"/>
        <v/>
      </c>
      <c r="AT2076" s="96" t="str">
        <f t="shared" si="470"/>
        <v/>
      </c>
      <c r="AU2076" s="93" t="str">
        <f t="shared" si="471"/>
        <v/>
      </c>
    </row>
    <row r="2077" spans="1:47" x14ac:dyDescent="0.3">
      <c r="A2077" t="s">
        <v>84</v>
      </c>
      <c r="B2077" s="164" t="s">
        <v>5384</v>
      </c>
      <c r="C2077" t="s">
        <v>5332</v>
      </c>
      <c r="D2077" t="s">
        <v>1152</v>
      </c>
      <c r="E2077" t="s">
        <v>90</v>
      </c>
      <c r="F2077" t="s">
        <v>4063</v>
      </c>
      <c r="H2077" t="s">
        <v>2596</v>
      </c>
      <c r="L2077" t="s">
        <v>91</v>
      </c>
      <c r="O2077" t="s">
        <v>135</v>
      </c>
      <c r="P2077" s="33">
        <v>46218.490277777775</v>
      </c>
      <c r="Q2077" s="33">
        <v>46209</v>
      </c>
      <c r="R2077" s="33">
        <v>46281</v>
      </c>
      <c r="AH2077" s="55" t="str">
        <f t="shared" si="458"/>
        <v/>
      </c>
      <c r="AI2077" s="55" t="str">
        <f t="shared" si="459"/>
        <v>FALSO</v>
      </c>
      <c r="AJ2077" s="55">
        <f t="shared" si="460"/>
        <v>0</v>
      </c>
      <c r="AK2077" s="93" t="str">
        <f t="shared" si="461"/>
        <v/>
      </c>
      <c r="AL2077" s="96" t="str">
        <f t="shared" si="462"/>
        <v/>
      </c>
      <c r="AM2077" s="93" t="str">
        <f t="shared" si="463"/>
        <v/>
      </c>
      <c r="AN2077" s="96" t="str">
        <f t="shared" si="464"/>
        <v/>
      </c>
      <c r="AO2077" s="93" t="str">
        <f t="shared" si="465"/>
        <v/>
      </c>
      <c r="AP2077" s="96" t="str">
        <f t="shared" si="466"/>
        <v/>
      </c>
      <c r="AQ2077" s="93" t="str">
        <f t="shared" si="467"/>
        <v/>
      </c>
      <c r="AR2077" s="96" t="str">
        <f t="shared" si="468"/>
        <v/>
      </c>
      <c r="AS2077" s="93" t="str">
        <f t="shared" si="469"/>
        <v/>
      </c>
      <c r="AT2077" s="96" t="str">
        <f t="shared" si="470"/>
        <v/>
      </c>
      <c r="AU2077" s="93" t="str">
        <f t="shared" si="471"/>
        <v/>
      </c>
    </row>
    <row r="2078" spans="1:47" x14ac:dyDescent="0.3">
      <c r="A2078" t="s">
        <v>84</v>
      </c>
      <c r="B2078" s="164" t="s">
        <v>5385</v>
      </c>
      <c r="C2078" t="s">
        <v>5324</v>
      </c>
      <c r="D2078" t="s">
        <v>1152</v>
      </c>
      <c r="E2078" t="s">
        <v>90</v>
      </c>
      <c r="F2078" t="s">
        <v>4063</v>
      </c>
      <c r="H2078" t="s">
        <v>5386</v>
      </c>
      <c r="L2078" t="s">
        <v>91</v>
      </c>
      <c r="O2078" t="s">
        <v>135</v>
      </c>
      <c r="P2078" s="33">
        <v>46217.84652777778</v>
      </c>
      <c r="Q2078" s="33">
        <v>46209</v>
      </c>
      <c r="R2078" s="33">
        <v>46218</v>
      </c>
      <c r="AH2078" s="55" t="str">
        <f t="shared" si="458"/>
        <v/>
      </c>
      <c r="AI2078" s="55" t="str">
        <f t="shared" si="459"/>
        <v>FALSO</v>
      </c>
      <c r="AJ2078" s="55">
        <f t="shared" si="460"/>
        <v>0</v>
      </c>
      <c r="AK2078" s="93" t="str">
        <f t="shared" si="461"/>
        <v/>
      </c>
      <c r="AL2078" s="96" t="str">
        <f t="shared" si="462"/>
        <v/>
      </c>
      <c r="AM2078" s="93" t="str">
        <f t="shared" si="463"/>
        <v/>
      </c>
      <c r="AN2078" s="96" t="str">
        <f t="shared" si="464"/>
        <v/>
      </c>
      <c r="AO2078" s="93" t="str">
        <f t="shared" si="465"/>
        <v/>
      </c>
      <c r="AP2078" s="96" t="str">
        <f t="shared" si="466"/>
        <v/>
      </c>
      <c r="AQ2078" s="93" t="str">
        <f t="shared" si="467"/>
        <v/>
      </c>
      <c r="AR2078" s="96" t="str">
        <f t="shared" si="468"/>
        <v/>
      </c>
      <c r="AS2078" s="93" t="str">
        <f t="shared" si="469"/>
        <v/>
      </c>
      <c r="AT2078" s="96" t="str">
        <f t="shared" si="470"/>
        <v/>
      </c>
      <c r="AU2078" s="93" t="str">
        <f t="shared" si="471"/>
        <v/>
      </c>
    </row>
    <row r="2079" spans="1:47" x14ac:dyDescent="0.3">
      <c r="A2079" t="s">
        <v>84</v>
      </c>
      <c r="B2079" s="164" t="s">
        <v>5387</v>
      </c>
      <c r="C2079" t="s">
        <v>5329</v>
      </c>
      <c r="D2079" t="s">
        <v>1152</v>
      </c>
      <c r="E2079" t="s">
        <v>90</v>
      </c>
      <c r="F2079" t="s">
        <v>4063</v>
      </c>
      <c r="H2079" t="s">
        <v>5388</v>
      </c>
      <c r="L2079" t="s">
        <v>91</v>
      </c>
      <c r="O2079" t="s">
        <v>94</v>
      </c>
      <c r="P2079" s="33">
        <v>46217.840277777781</v>
      </c>
      <c r="Q2079" s="33">
        <v>46209</v>
      </c>
      <c r="R2079" s="33">
        <v>46219</v>
      </c>
      <c r="S2079" s="33">
        <v>46219</v>
      </c>
      <c r="AH2079" s="55" t="str">
        <f t="shared" si="458"/>
        <v/>
      </c>
      <c r="AI2079" s="55" t="str">
        <f t="shared" si="459"/>
        <v>FALSO</v>
      </c>
      <c r="AJ2079" s="55">
        <f t="shared" si="460"/>
        <v>0</v>
      </c>
      <c r="AK2079" s="93" t="str">
        <f t="shared" si="461"/>
        <v/>
      </c>
      <c r="AL2079" s="96" t="str">
        <f t="shared" si="462"/>
        <v/>
      </c>
      <c r="AM2079" s="93" t="str">
        <f t="shared" si="463"/>
        <v/>
      </c>
      <c r="AN2079" s="96" t="str">
        <f t="shared" si="464"/>
        <v/>
      </c>
      <c r="AO2079" s="93" t="str">
        <f t="shared" si="465"/>
        <v/>
      </c>
      <c r="AP2079" s="96" t="str">
        <f t="shared" si="466"/>
        <v/>
      </c>
      <c r="AQ2079" s="93" t="str">
        <f t="shared" si="467"/>
        <v/>
      </c>
      <c r="AR2079" s="96" t="str">
        <f t="shared" si="468"/>
        <v/>
      </c>
      <c r="AS2079" s="93" t="str">
        <f t="shared" si="469"/>
        <v/>
      </c>
      <c r="AT2079" s="96" t="str">
        <f t="shared" si="470"/>
        <v/>
      </c>
      <c r="AU2079" s="93" t="str">
        <f t="shared" si="471"/>
        <v/>
      </c>
    </row>
    <row r="2080" spans="1:47" x14ac:dyDescent="0.3">
      <c r="A2080" t="s">
        <v>84</v>
      </c>
      <c r="B2080" s="164" t="s">
        <v>5389</v>
      </c>
      <c r="C2080" t="s">
        <v>5329</v>
      </c>
      <c r="D2080" t="s">
        <v>1152</v>
      </c>
      <c r="E2080" t="s">
        <v>90</v>
      </c>
      <c r="F2080" t="s">
        <v>4063</v>
      </c>
      <c r="H2080" t="s">
        <v>5390</v>
      </c>
      <c r="L2080" t="s">
        <v>91</v>
      </c>
      <c r="O2080" t="s">
        <v>94</v>
      </c>
      <c r="P2080" s="33">
        <v>46217.685416666667</v>
      </c>
      <c r="Q2080" s="33">
        <v>46209</v>
      </c>
      <c r="R2080" s="33">
        <v>46219</v>
      </c>
      <c r="S2080" s="33">
        <v>46219</v>
      </c>
      <c r="AH2080" s="55" t="str">
        <f t="shared" si="458"/>
        <v/>
      </c>
      <c r="AI2080" s="55" t="str">
        <f t="shared" si="459"/>
        <v>FALSO</v>
      </c>
      <c r="AJ2080" s="55">
        <f t="shared" si="460"/>
        <v>0</v>
      </c>
      <c r="AK2080" s="93" t="str">
        <f t="shared" si="461"/>
        <v/>
      </c>
      <c r="AL2080" s="96" t="str">
        <f t="shared" si="462"/>
        <v/>
      </c>
      <c r="AM2080" s="93" t="str">
        <f t="shared" si="463"/>
        <v/>
      </c>
      <c r="AN2080" s="96" t="str">
        <f t="shared" si="464"/>
        <v/>
      </c>
      <c r="AO2080" s="93" t="str">
        <f t="shared" si="465"/>
        <v/>
      </c>
      <c r="AP2080" s="96" t="str">
        <f t="shared" si="466"/>
        <v/>
      </c>
      <c r="AQ2080" s="93" t="str">
        <f t="shared" si="467"/>
        <v/>
      </c>
      <c r="AR2080" s="96" t="str">
        <f t="shared" si="468"/>
        <v/>
      </c>
      <c r="AS2080" s="93" t="str">
        <f t="shared" si="469"/>
        <v/>
      </c>
      <c r="AT2080" s="96" t="str">
        <f t="shared" si="470"/>
        <v/>
      </c>
      <c r="AU2080" s="93" t="str">
        <f t="shared" si="471"/>
        <v/>
      </c>
    </row>
    <row r="2081" spans="1:47" x14ac:dyDescent="0.3">
      <c r="A2081" t="s">
        <v>84</v>
      </c>
      <c r="B2081" s="164" t="s">
        <v>5391</v>
      </c>
      <c r="C2081" t="s">
        <v>5329</v>
      </c>
      <c r="D2081" t="s">
        <v>1152</v>
      </c>
      <c r="E2081" t="s">
        <v>90</v>
      </c>
      <c r="F2081" t="s">
        <v>4063</v>
      </c>
      <c r="H2081" t="s">
        <v>5392</v>
      </c>
      <c r="L2081" t="s">
        <v>91</v>
      </c>
      <c r="O2081" t="s">
        <v>94</v>
      </c>
      <c r="P2081" s="33">
        <v>46217.543749999997</v>
      </c>
      <c r="Q2081" s="33">
        <v>46209</v>
      </c>
      <c r="R2081" s="33">
        <v>46226</v>
      </c>
      <c r="S2081" s="33">
        <v>46226</v>
      </c>
      <c r="AH2081" s="55" t="str">
        <f t="shared" si="458"/>
        <v/>
      </c>
      <c r="AI2081" s="55" t="str">
        <f t="shared" si="459"/>
        <v>FALSO</v>
      </c>
      <c r="AJ2081" s="55">
        <f t="shared" si="460"/>
        <v>0</v>
      </c>
      <c r="AK2081" s="93" t="str">
        <f t="shared" si="461"/>
        <v/>
      </c>
      <c r="AL2081" s="96" t="str">
        <f t="shared" si="462"/>
        <v/>
      </c>
      <c r="AM2081" s="93" t="str">
        <f t="shared" si="463"/>
        <v/>
      </c>
      <c r="AN2081" s="96" t="str">
        <f t="shared" si="464"/>
        <v/>
      </c>
      <c r="AO2081" s="93" t="str">
        <f t="shared" si="465"/>
        <v/>
      </c>
      <c r="AP2081" s="96" t="str">
        <f t="shared" si="466"/>
        <v/>
      </c>
      <c r="AQ2081" s="93" t="str">
        <f t="shared" si="467"/>
        <v/>
      </c>
      <c r="AR2081" s="96" t="str">
        <f t="shared" si="468"/>
        <v/>
      </c>
      <c r="AS2081" s="93" t="str">
        <f t="shared" si="469"/>
        <v/>
      </c>
      <c r="AT2081" s="96" t="str">
        <f t="shared" si="470"/>
        <v/>
      </c>
      <c r="AU2081" s="93" t="str">
        <f t="shared" si="471"/>
        <v/>
      </c>
    </row>
    <row r="2082" spans="1:47" x14ac:dyDescent="0.3">
      <c r="A2082" t="s">
        <v>84</v>
      </c>
      <c r="B2082" s="164" t="s">
        <v>5393</v>
      </c>
      <c r="C2082" t="s">
        <v>5318</v>
      </c>
      <c r="D2082" t="s">
        <v>1152</v>
      </c>
      <c r="E2082" t="s">
        <v>94</v>
      </c>
      <c r="F2082" t="s">
        <v>4050</v>
      </c>
      <c r="H2082" t="s">
        <v>5394</v>
      </c>
      <c r="J2082">
        <v>25200</v>
      </c>
      <c r="L2082" t="s">
        <v>91</v>
      </c>
      <c r="P2082" s="33">
        <v>46217.542361111111</v>
      </c>
      <c r="Q2082" s="33">
        <v>46293</v>
      </c>
      <c r="R2082" s="33">
        <v>46282</v>
      </c>
      <c r="S2082" s="33">
        <v>46293</v>
      </c>
      <c r="AH2082" s="55">
        <f t="shared" si="458"/>
        <v>7</v>
      </c>
      <c r="AI2082" s="55" t="str">
        <f t="shared" si="459"/>
        <v>FALSO</v>
      </c>
      <c r="AJ2082" s="55">
        <f t="shared" si="460"/>
        <v>0</v>
      </c>
      <c r="AK2082" s="93" t="str">
        <f t="shared" si="461"/>
        <v/>
      </c>
      <c r="AL2082" s="96" t="str">
        <f t="shared" si="462"/>
        <v/>
      </c>
      <c r="AM2082" s="93" t="str">
        <f t="shared" si="463"/>
        <v/>
      </c>
      <c r="AN2082" s="96" t="str">
        <f t="shared" si="464"/>
        <v/>
      </c>
      <c r="AO2082" s="93" t="str">
        <f t="shared" si="465"/>
        <v/>
      </c>
      <c r="AP2082" s="96" t="str">
        <f t="shared" si="466"/>
        <v/>
      </c>
      <c r="AQ2082" s="93" t="str">
        <f t="shared" si="467"/>
        <v/>
      </c>
      <c r="AR2082" s="96" t="str">
        <f t="shared" si="468"/>
        <v/>
      </c>
      <c r="AS2082" s="93" t="str">
        <f t="shared" si="469"/>
        <v/>
      </c>
      <c r="AT2082" s="96" t="str">
        <f t="shared" si="470"/>
        <v/>
      </c>
      <c r="AU2082" s="93" t="str">
        <f t="shared" si="471"/>
        <v/>
      </c>
    </row>
    <row r="2083" spans="1:47" x14ac:dyDescent="0.3">
      <c r="A2083" t="s">
        <v>84</v>
      </c>
      <c r="B2083" s="164" t="s">
        <v>5395</v>
      </c>
      <c r="C2083" t="s">
        <v>5321</v>
      </c>
      <c r="D2083" t="s">
        <v>1152</v>
      </c>
      <c r="E2083" t="s">
        <v>90</v>
      </c>
      <c r="F2083" t="s">
        <v>4063</v>
      </c>
      <c r="H2083" t="s">
        <v>5396</v>
      </c>
      <c r="L2083" t="s">
        <v>91</v>
      </c>
      <c r="O2083" t="s">
        <v>94</v>
      </c>
      <c r="P2083" s="33">
        <v>46217.533333333333</v>
      </c>
      <c r="Q2083" s="33">
        <v>46209</v>
      </c>
      <c r="R2083" s="33">
        <v>46259</v>
      </c>
      <c r="S2083" s="33">
        <v>46259</v>
      </c>
      <c r="AH2083" s="55" t="str">
        <f t="shared" si="458"/>
        <v/>
      </c>
      <c r="AI2083" s="55" t="str">
        <f t="shared" si="459"/>
        <v>FALSO</v>
      </c>
      <c r="AJ2083" s="55">
        <f t="shared" si="460"/>
        <v>0</v>
      </c>
      <c r="AK2083" s="93" t="str">
        <f t="shared" si="461"/>
        <v/>
      </c>
      <c r="AL2083" s="96" t="str">
        <f t="shared" si="462"/>
        <v/>
      </c>
      <c r="AM2083" s="93" t="str">
        <f t="shared" si="463"/>
        <v/>
      </c>
      <c r="AN2083" s="96" t="str">
        <f t="shared" si="464"/>
        <v/>
      </c>
      <c r="AO2083" s="93" t="str">
        <f t="shared" si="465"/>
        <v/>
      </c>
      <c r="AP2083" s="96" t="str">
        <f t="shared" si="466"/>
        <v/>
      </c>
      <c r="AQ2083" s="93" t="str">
        <f t="shared" si="467"/>
        <v/>
      </c>
      <c r="AR2083" s="96" t="str">
        <f t="shared" si="468"/>
        <v/>
      </c>
      <c r="AS2083" s="93" t="str">
        <f t="shared" si="469"/>
        <v/>
      </c>
      <c r="AT2083" s="96" t="str">
        <f t="shared" si="470"/>
        <v/>
      </c>
      <c r="AU2083" s="93" t="str">
        <f t="shared" si="471"/>
        <v/>
      </c>
    </row>
    <row r="2084" spans="1:47" x14ac:dyDescent="0.3">
      <c r="A2084" t="s">
        <v>84</v>
      </c>
      <c r="B2084" s="164" t="s">
        <v>5397</v>
      </c>
      <c r="C2084" t="s">
        <v>5324</v>
      </c>
      <c r="D2084" t="s">
        <v>1152</v>
      </c>
      <c r="E2084" t="s">
        <v>90</v>
      </c>
      <c r="F2084" t="s">
        <v>4063</v>
      </c>
      <c r="H2084" t="s">
        <v>2205</v>
      </c>
      <c r="L2084" t="s">
        <v>91</v>
      </c>
      <c r="O2084" t="s">
        <v>135</v>
      </c>
      <c r="P2084" s="33">
        <v>46217.520833333336</v>
      </c>
      <c r="Q2084" s="33">
        <v>46209</v>
      </c>
      <c r="R2084" s="33">
        <v>46217</v>
      </c>
      <c r="AH2084" s="55" t="str">
        <f t="shared" si="458"/>
        <v/>
      </c>
      <c r="AI2084" s="55" t="str">
        <f t="shared" si="459"/>
        <v>FALSO</v>
      </c>
      <c r="AJ2084" s="55">
        <f t="shared" si="460"/>
        <v>0</v>
      </c>
      <c r="AK2084" s="93" t="str">
        <f t="shared" si="461"/>
        <v/>
      </c>
      <c r="AL2084" s="96" t="str">
        <f t="shared" si="462"/>
        <v/>
      </c>
      <c r="AM2084" s="93" t="str">
        <f t="shared" si="463"/>
        <v/>
      </c>
      <c r="AN2084" s="96" t="str">
        <f t="shared" si="464"/>
        <v/>
      </c>
      <c r="AO2084" s="93" t="str">
        <f t="shared" si="465"/>
        <v/>
      </c>
      <c r="AP2084" s="96" t="str">
        <f t="shared" si="466"/>
        <v/>
      </c>
      <c r="AQ2084" s="93" t="str">
        <f t="shared" si="467"/>
        <v/>
      </c>
      <c r="AR2084" s="96" t="str">
        <f t="shared" si="468"/>
        <v/>
      </c>
      <c r="AS2084" s="93" t="str">
        <f t="shared" si="469"/>
        <v/>
      </c>
      <c r="AT2084" s="96" t="str">
        <f t="shared" si="470"/>
        <v/>
      </c>
      <c r="AU2084" s="93" t="str">
        <f t="shared" si="471"/>
        <v/>
      </c>
    </row>
    <row r="2085" spans="1:47" x14ac:dyDescent="0.3">
      <c r="A2085" t="s">
        <v>84</v>
      </c>
      <c r="B2085" s="164" t="s">
        <v>5398</v>
      </c>
      <c r="C2085" t="s">
        <v>5344</v>
      </c>
      <c r="D2085" t="s">
        <v>1152</v>
      </c>
      <c r="E2085" t="s">
        <v>90</v>
      </c>
      <c r="F2085" t="s">
        <v>4063</v>
      </c>
      <c r="H2085" t="s">
        <v>5399</v>
      </c>
      <c r="L2085" t="s">
        <v>91</v>
      </c>
      <c r="O2085" t="s">
        <v>94</v>
      </c>
      <c r="P2085" s="33">
        <v>46217.517361111109</v>
      </c>
      <c r="Q2085" s="33">
        <v>46209</v>
      </c>
      <c r="R2085" s="33">
        <v>46233</v>
      </c>
      <c r="S2085" s="33">
        <v>46233</v>
      </c>
      <c r="AH2085" s="55" t="str">
        <f t="shared" si="458"/>
        <v/>
      </c>
      <c r="AI2085" s="55" t="str">
        <f t="shared" si="459"/>
        <v>FALSO</v>
      </c>
      <c r="AJ2085" s="55">
        <f t="shared" si="460"/>
        <v>0</v>
      </c>
      <c r="AK2085" s="93" t="str">
        <f t="shared" si="461"/>
        <v/>
      </c>
      <c r="AL2085" s="96" t="str">
        <f t="shared" si="462"/>
        <v/>
      </c>
      <c r="AM2085" s="93" t="str">
        <f t="shared" si="463"/>
        <v/>
      </c>
      <c r="AN2085" s="96" t="str">
        <f t="shared" si="464"/>
        <v/>
      </c>
      <c r="AO2085" s="93" t="str">
        <f t="shared" si="465"/>
        <v/>
      </c>
      <c r="AP2085" s="96" t="str">
        <f t="shared" si="466"/>
        <v/>
      </c>
      <c r="AQ2085" s="93" t="str">
        <f t="shared" si="467"/>
        <v/>
      </c>
      <c r="AR2085" s="96" t="str">
        <f t="shared" si="468"/>
        <v/>
      </c>
      <c r="AS2085" s="93" t="str">
        <f t="shared" si="469"/>
        <v/>
      </c>
      <c r="AT2085" s="96" t="str">
        <f t="shared" si="470"/>
        <v/>
      </c>
      <c r="AU2085" s="93" t="str">
        <f t="shared" si="471"/>
        <v/>
      </c>
    </row>
    <row r="2086" spans="1:47" x14ac:dyDescent="0.3">
      <c r="A2086" t="s">
        <v>84</v>
      </c>
      <c r="B2086" s="164" t="s">
        <v>5400</v>
      </c>
      <c r="C2086" t="s">
        <v>5344</v>
      </c>
      <c r="D2086" t="s">
        <v>1152</v>
      </c>
      <c r="E2086" t="s">
        <v>90</v>
      </c>
      <c r="F2086" t="s">
        <v>4063</v>
      </c>
      <c r="H2086" t="s">
        <v>5401</v>
      </c>
      <c r="L2086" t="s">
        <v>91</v>
      </c>
      <c r="O2086" t="s">
        <v>94</v>
      </c>
      <c r="P2086" s="33">
        <v>46217.503472222219</v>
      </c>
      <c r="Q2086" s="33">
        <v>46209</v>
      </c>
      <c r="R2086" s="33">
        <v>46230</v>
      </c>
      <c r="S2086" s="33">
        <v>46230</v>
      </c>
      <c r="AH2086" s="55" t="str">
        <f t="shared" si="458"/>
        <v/>
      </c>
      <c r="AI2086" s="55" t="str">
        <f t="shared" si="459"/>
        <v>FALSO</v>
      </c>
      <c r="AJ2086" s="55">
        <f t="shared" si="460"/>
        <v>0</v>
      </c>
      <c r="AK2086" s="93" t="str">
        <f t="shared" si="461"/>
        <v/>
      </c>
      <c r="AL2086" s="96" t="str">
        <f t="shared" si="462"/>
        <v/>
      </c>
      <c r="AM2086" s="93" t="str">
        <f t="shared" si="463"/>
        <v/>
      </c>
      <c r="AN2086" s="96" t="str">
        <f t="shared" si="464"/>
        <v/>
      </c>
      <c r="AO2086" s="93" t="str">
        <f t="shared" si="465"/>
        <v/>
      </c>
      <c r="AP2086" s="96" t="str">
        <f t="shared" si="466"/>
        <v/>
      </c>
      <c r="AQ2086" s="93" t="str">
        <f t="shared" si="467"/>
        <v/>
      </c>
      <c r="AR2086" s="96" t="str">
        <f t="shared" si="468"/>
        <v/>
      </c>
      <c r="AS2086" s="93" t="str">
        <f t="shared" si="469"/>
        <v/>
      </c>
      <c r="AT2086" s="96" t="str">
        <f t="shared" si="470"/>
        <v/>
      </c>
      <c r="AU2086" s="93" t="str">
        <f t="shared" si="471"/>
        <v/>
      </c>
    </row>
    <row r="2087" spans="1:47" x14ac:dyDescent="0.3">
      <c r="A2087" t="s">
        <v>84</v>
      </c>
      <c r="B2087" s="164" t="s">
        <v>5402</v>
      </c>
      <c r="C2087" t="s">
        <v>5329</v>
      </c>
      <c r="D2087" t="s">
        <v>1152</v>
      </c>
      <c r="E2087" t="s">
        <v>90</v>
      </c>
      <c r="F2087" t="s">
        <v>4063</v>
      </c>
      <c r="H2087" t="s">
        <v>2955</v>
      </c>
      <c r="L2087" t="s">
        <v>91</v>
      </c>
      <c r="O2087" t="s">
        <v>135</v>
      </c>
      <c r="P2087" s="33">
        <v>46217.493055555555</v>
      </c>
      <c r="Q2087" s="33">
        <v>46209</v>
      </c>
      <c r="R2087" s="33">
        <v>46230</v>
      </c>
      <c r="AH2087" s="55" t="str">
        <f t="shared" si="458"/>
        <v/>
      </c>
      <c r="AI2087" s="55" t="str">
        <f t="shared" si="459"/>
        <v>FALSO</v>
      </c>
      <c r="AJ2087" s="55">
        <f t="shared" si="460"/>
        <v>0</v>
      </c>
      <c r="AK2087" s="93" t="str">
        <f t="shared" si="461"/>
        <v/>
      </c>
      <c r="AL2087" s="96" t="str">
        <f t="shared" si="462"/>
        <v/>
      </c>
      <c r="AM2087" s="93" t="str">
        <f t="shared" si="463"/>
        <v/>
      </c>
      <c r="AN2087" s="96" t="str">
        <f t="shared" si="464"/>
        <v/>
      </c>
      <c r="AO2087" s="93" t="str">
        <f t="shared" si="465"/>
        <v/>
      </c>
      <c r="AP2087" s="96" t="str">
        <f t="shared" si="466"/>
        <v/>
      </c>
      <c r="AQ2087" s="93" t="str">
        <f t="shared" si="467"/>
        <v/>
      </c>
      <c r="AR2087" s="96" t="str">
        <f t="shared" si="468"/>
        <v/>
      </c>
      <c r="AS2087" s="93" t="str">
        <f t="shared" si="469"/>
        <v/>
      </c>
      <c r="AT2087" s="96" t="str">
        <f t="shared" si="470"/>
        <v/>
      </c>
      <c r="AU2087" s="93" t="str">
        <f t="shared" si="471"/>
        <v/>
      </c>
    </row>
    <row r="2088" spans="1:47" x14ac:dyDescent="0.3">
      <c r="A2088" t="s">
        <v>84</v>
      </c>
      <c r="B2088" s="164" t="s">
        <v>5403</v>
      </c>
      <c r="C2088" t="s">
        <v>5329</v>
      </c>
      <c r="D2088" t="s">
        <v>1152</v>
      </c>
      <c r="E2088" t="s">
        <v>90</v>
      </c>
      <c r="F2088" t="s">
        <v>4063</v>
      </c>
      <c r="H2088" t="s">
        <v>5404</v>
      </c>
      <c r="L2088" t="s">
        <v>91</v>
      </c>
      <c r="O2088" t="s">
        <v>94</v>
      </c>
      <c r="P2088" s="33">
        <v>46217.490277777775</v>
      </c>
      <c r="Q2088" s="33">
        <v>46209</v>
      </c>
      <c r="R2088" s="33">
        <v>46219</v>
      </c>
      <c r="S2088" s="33">
        <v>46219</v>
      </c>
      <c r="AH2088" s="55" t="str">
        <f t="shared" si="458"/>
        <v/>
      </c>
      <c r="AI2088" s="55" t="str">
        <f t="shared" si="459"/>
        <v>FALSO</v>
      </c>
      <c r="AJ2088" s="55">
        <f t="shared" si="460"/>
        <v>0</v>
      </c>
      <c r="AK2088" s="93" t="str">
        <f t="shared" si="461"/>
        <v/>
      </c>
      <c r="AL2088" s="96" t="str">
        <f t="shared" si="462"/>
        <v/>
      </c>
      <c r="AM2088" s="93" t="str">
        <f t="shared" si="463"/>
        <v/>
      </c>
      <c r="AN2088" s="96" t="str">
        <f t="shared" si="464"/>
        <v/>
      </c>
      <c r="AO2088" s="93" t="str">
        <f t="shared" si="465"/>
        <v/>
      </c>
      <c r="AP2088" s="96" t="str">
        <f t="shared" si="466"/>
        <v/>
      </c>
      <c r="AQ2088" s="93" t="str">
        <f t="shared" si="467"/>
        <v/>
      </c>
      <c r="AR2088" s="96" t="str">
        <f t="shared" si="468"/>
        <v/>
      </c>
      <c r="AS2088" s="93" t="str">
        <f t="shared" si="469"/>
        <v/>
      </c>
      <c r="AT2088" s="96" t="str">
        <f t="shared" si="470"/>
        <v/>
      </c>
      <c r="AU2088" s="93" t="str">
        <f t="shared" si="471"/>
        <v/>
      </c>
    </row>
    <row r="2089" spans="1:47" x14ac:dyDescent="0.3">
      <c r="A2089" t="s">
        <v>96</v>
      </c>
      <c r="B2089" s="164" t="s">
        <v>5405</v>
      </c>
      <c r="C2089" t="s">
        <v>5324</v>
      </c>
      <c r="D2089" t="s">
        <v>1152</v>
      </c>
      <c r="E2089" t="s">
        <v>90</v>
      </c>
      <c r="F2089" t="s">
        <v>4063</v>
      </c>
      <c r="G2089">
        <v>1</v>
      </c>
      <c r="H2089" t="s">
        <v>4958</v>
      </c>
      <c r="I2089">
        <v>1</v>
      </c>
      <c r="J2089">
        <v>25200</v>
      </c>
      <c r="L2089" t="s">
        <v>91</v>
      </c>
      <c r="N2089" t="s">
        <v>99</v>
      </c>
      <c r="O2089" t="s">
        <v>94</v>
      </c>
      <c r="P2089" s="33">
        <v>46217.46875</v>
      </c>
      <c r="Q2089" s="33">
        <v>46209</v>
      </c>
      <c r="R2089" s="33">
        <v>46217</v>
      </c>
      <c r="S2089" s="33">
        <v>46217</v>
      </c>
      <c r="T2089" s="33">
        <v>46217</v>
      </c>
      <c r="U2089" s="33">
        <v>46217</v>
      </c>
      <c r="V2089" s="33">
        <v>46217</v>
      </c>
      <c r="Y2089">
        <v>1</v>
      </c>
      <c r="AB2089">
        <v>1</v>
      </c>
      <c r="AH2089" s="55">
        <f t="shared" si="458"/>
        <v>7</v>
      </c>
      <c r="AI2089" s="55" t="str">
        <f t="shared" si="459"/>
        <v>FALSO</v>
      </c>
      <c r="AJ2089" s="55">
        <f t="shared" si="460"/>
        <v>0</v>
      </c>
      <c r="AK2089" s="93">
        <f t="shared" si="461"/>
        <v>-8</v>
      </c>
      <c r="AL2089" s="96" t="str">
        <f t="shared" si="462"/>
        <v/>
      </c>
      <c r="AM2089" s="93">
        <f t="shared" si="463"/>
        <v>1</v>
      </c>
      <c r="AN2089" s="96" t="b">
        <f t="shared" si="464"/>
        <v>1</v>
      </c>
      <c r="AO2089" s="93">
        <f t="shared" si="465"/>
        <v>1</v>
      </c>
      <c r="AP2089" s="96" t="str">
        <f t="shared" si="466"/>
        <v/>
      </c>
      <c r="AQ2089" s="93" t="str">
        <f t="shared" si="467"/>
        <v/>
      </c>
      <c r="AR2089" s="96" t="str">
        <f t="shared" si="468"/>
        <v/>
      </c>
      <c r="AS2089" s="93" t="str">
        <f t="shared" si="469"/>
        <v/>
      </c>
      <c r="AT2089" s="96" t="b">
        <f t="shared" si="470"/>
        <v>1</v>
      </c>
      <c r="AU2089" s="93" t="str">
        <f t="shared" si="471"/>
        <v/>
      </c>
    </row>
    <row r="2090" spans="1:47" x14ac:dyDescent="0.3">
      <c r="A2090" t="s">
        <v>84</v>
      </c>
      <c r="B2090" s="164" t="s">
        <v>5406</v>
      </c>
      <c r="C2090" t="s">
        <v>5324</v>
      </c>
      <c r="D2090" t="s">
        <v>1152</v>
      </c>
      <c r="E2090" t="s">
        <v>90</v>
      </c>
      <c r="F2090" t="s">
        <v>4063</v>
      </c>
      <c r="H2090" t="s">
        <v>5349</v>
      </c>
      <c r="L2090" t="s">
        <v>91</v>
      </c>
      <c r="O2090" t="s">
        <v>94</v>
      </c>
      <c r="P2090" s="33">
        <v>46217.467361111114</v>
      </c>
      <c r="Q2090" s="33">
        <v>46209</v>
      </c>
      <c r="R2090" s="33">
        <v>46219</v>
      </c>
      <c r="S2090" s="33">
        <v>46219</v>
      </c>
      <c r="AH2090" s="55" t="str">
        <f t="shared" si="458"/>
        <v/>
      </c>
      <c r="AI2090" s="55" t="str">
        <f t="shared" si="459"/>
        <v>FALSO</v>
      </c>
      <c r="AJ2090" s="55">
        <f t="shared" si="460"/>
        <v>0</v>
      </c>
      <c r="AK2090" s="93" t="str">
        <f t="shared" si="461"/>
        <v/>
      </c>
      <c r="AL2090" s="96" t="str">
        <f t="shared" si="462"/>
        <v/>
      </c>
      <c r="AM2090" s="93" t="str">
        <f t="shared" si="463"/>
        <v/>
      </c>
      <c r="AN2090" s="96" t="str">
        <f t="shared" si="464"/>
        <v/>
      </c>
      <c r="AO2090" s="93" t="str">
        <f t="shared" si="465"/>
        <v/>
      </c>
      <c r="AP2090" s="96" t="str">
        <f t="shared" si="466"/>
        <v/>
      </c>
      <c r="AQ2090" s="93" t="str">
        <f t="shared" si="467"/>
        <v/>
      </c>
      <c r="AR2090" s="96" t="str">
        <f t="shared" si="468"/>
        <v/>
      </c>
      <c r="AS2090" s="93" t="str">
        <f t="shared" si="469"/>
        <v/>
      </c>
      <c r="AT2090" s="96" t="str">
        <f t="shared" si="470"/>
        <v/>
      </c>
      <c r="AU2090" s="93" t="str">
        <f t="shared" si="471"/>
        <v/>
      </c>
    </row>
    <row r="2091" spans="1:47" x14ac:dyDescent="0.3">
      <c r="A2091" t="s">
        <v>84</v>
      </c>
      <c r="B2091" s="164" t="s">
        <v>5407</v>
      </c>
      <c r="C2091" t="s">
        <v>5344</v>
      </c>
      <c r="D2091" t="s">
        <v>1152</v>
      </c>
      <c r="E2091" t="s">
        <v>90</v>
      </c>
      <c r="F2091" t="s">
        <v>4063</v>
      </c>
      <c r="H2091" t="s">
        <v>5408</v>
      </c>
      <c r="L2091" t="s">
        <v>91</v>
      </c>
      <c r="O2091" t="s">
        <v>94</v>
      </c>
      <c r="P2091" s="33">
        <v>46217.463194444441</v>
      </c>
      <c r="Q2091" s="33">
        <v>46209</v>
      </c>
      <c r="R2091" s="33">
        <v>46233</v>
      </c>
      <c r="S2091" s="33">
        <v>46233</v>
      </c>
      <c r="AH2091" s="55" t="str">
        <f t="shared" si="458"/>
        <v/>
      </c>
      <c r="AI2091" s="55" t="str">
        <f t="shared" si="459"/>
        <v>FALSO</v>
      </c>
      <c r="AJ2091" s="55">
        <f t="shared" si="460"/>
        <v>0</v>
      </c>
      <c r="AK2091" s="93" t="str">
        <f t="shared" si="461"/>
        <v/>
      </c>
      <c r="AL2091" s="96" t="str">
        <f t="shared" si="462"/>
        <v/>
      </c>
      <c r="AM2091" s="93" t="str">
        <f t="shared" si="463"/>
        <v/>
      </c>
      <c r="AN2091" s="96" t="str">
        <f t="shared" si="464"/>
        <v/>
      </c>
      <c r="AO2091" s="93" t="str">
        <f t="shared" si="465"/>
        <v/>
      </c>
      <c r="AP2091" s="96" t="str">
        <f t="shared" si="466"/>
        <v/>
      </c>
      <c r="AQ2091" s="93" t="str">
        <f t="shared" si="467"/>
        <v/>
      </c>
      <c r="AR2091" s="96" t="str">
        <f t="shared" si="468"/>
        <v/>
      </c>
      <c r="AS2091" s="93" t="str">
        <f t="shared" si="469"/>
        <v/>
      </c>
      <c r="AT2091" s="96" t="str">
        <f t="shared" si="470"/>
        <v/>
      </c>
      <c r="AU2091" s="93" t="str">
        <f t="shared" si="471"/>
        <v/>
      </c>
    </row>
    <row r="2092" spans="1:47" x14ac:dyDescent="0.3">
      <c r="A2092" t="s">
        <v>84</v>
      </c>
      <c r="B2092" s="164" t="s">
        <v>5409</v>
      </c>
      <c r="C2092" t="s">
        <v>5329</v>
      </c>
      <c r="D2092" t="s">
        <v>1152</v>
      </c>
      <c r="E2092" t="s">
        <v>90</v>
      </c>
      <c r="F2092" t="s">
        <v>4063</v>
      </c>
      <c r="H2092" t="s">
        <v>3000</v>
      </c>
      <c r="L2092" t="s">
        <v>91</v>
      </c>
      <c r="O2092" t="s">
        <v>94</v>
      </c>
      <c r="P2092" s="33">
        <v>46217.415277777778</v>
      </c>
      <c r="Q2092" s="33">
        <v>46209</v>
      </c>
      <c r="R2092" s="33">
        <v>46217</v>
      </c>
      <c r="S2092" s="33">
        <v>46217</v>
      </c>
      <c r="AH2092" s="55" t="str">
        <f t="shared" si="458"/>
        <v/>
      </c>
      <c r="AI2092" s="55" t="str">
        <f t="shared" si="459"/>
        <v>FALSO</v>
      </c>
      <c r="AJ2092" s="55">
        <f t="shared" si="460"/>
        <v>0</v>
      </c>
      <c r="AK2092" s="93" t="str">
        <f t="shared" si="461"/>
        <v/>
      </c>
      <c r="AL2092" s="96" t="str">
        <f t="shared" si="462"/>
        <v/>
      </c>
      <c r="AM2092" s="93" t="str">
        <f t="shared" si="463"/>
        <v/>
      </c>
      <c r="AN2092" s="96" t="str">
        <f t="shared" si="464"/>
        <v/>
      </c>
      <c r="AO2092" s="93" t="str">
        <f t="shared" si="465"/>
        <v/>
      </c>
      <c r="AP2092" s="96" t="str">
        <f t="shared" si="466"/>
        <v/>
      </c>
      <c r="AQ2092" s="93" t="str">
        <f t="shared" si="467"/>
        <v/>
      </c>
      <c r="AR2092" s="96" t="str">
        <f t="shared" si="468"/>
        <v/>
      </c>
      <c r="AS2092" s="93" t="str">
        <f t="shared" si="469"/>
        <v/>
      </c>
      <c r="AT2092" s="96" t="str">
        <f t="shared" si="470"/>
        <v/>
      </c>
      <c r="AU2092" s="93" t="str">
        <f t="shared" si="471"/>
        <v/>
      </c>
    </row>
    <row r="2093" spans="1:47" x14ac:dyDescent="0.3">
      <c r="A2093" t="s">
        <v>84</v>
      </c>
      <c r="B2093" s="164" t="s">
        <v>5410</v>
      </c>
      <c r="C2093" t="s">
        <v>5321</v>
      </c>
      <c r="D2093" t="s">
        <v>1152</v>
      </c>
      <c r="E2093" t="s">
        <v>90</v>
      </c>
      <c r="F2093" t="s">
        <v>4063</v>
      </c>
      <c r="H2093" t="s">
        <v>5411</v>
      </c>
      <c r="L2093" t="s">
        <v>91</v>
      </c>
      <c r="O2093" t="s">
        <v>135</v>
      </c>
      <c r="P2093" s="33">
        <v>46216.947916666664</v>
      </c>
      <c r="Q2093" s="33">
        <v>46209</v>
      </c>
      <c r="R2093" s="33">
        <v>46274</v>
      </c>
      <c r="AH2093" s="55" t="str">
        <f t="shared" si="458"/>
        <v/>
      </c>
      <c r="AI2093" s="55" t="str">
        <f t="shared" si="459"/>
        <v>FALSO</v>
      </c>
      <c r="AJ2093" s="55">
        <f t="shared" si="460"/>
        <v>0</v>
      </c>
      <c r="AK2093" s="93" t="str">
        <f t="shared" si="461"/>
        <v/>
      </c>
      <c r="AL2093" s="96" t="str">
        <f t="shared" si="462"/>
        <v/>
      </c>
      <c r="AM2093" s="93" t="str">
        <f t="shared" si="463"/>
        <v/>
      </c>
      <c r="AN2093" s="96" t="str">
        <f t="shared" si="464"/>
        <v/>
      </c>
      <c r="AO2093" s="93" t="str">
        <f t="shared" si="465"/>
        <v/>
      </c>
      <c r="AP2093" s="96" t="str">
        <f t="shared" si="466"/>
        <v/>
      </c>
      <c r="AQ2093" s="93" t="str">
        <f t="shared" si="467"/>
        <v/>
      </c>
      <c r="AR2093" s="96" t="str">
        <f t="shared" si="468"/>
        <v/>
      </c>
      <c r="AS2093" s="93" t="str">
        <f t="shared" si="469"/>
        <v/>
      </c>
      <c r="AT2093" s="96" t="str">
        <f t="shared" si="470"/>
        <v/>
      </c>
      <c r="AU2093" s="93" t="str">
        <f t="shared" si="471"/>
        <v/>
      </c>
    </row>
    <row r="2094" spans="1:47" x14ac:dyDescent="0.3">
      <c r="A2094" t="s">
        <v>84</v>
      </c>
      <c r="B2094" s="164" t="s">
        <v>5412</v>
      </c>
      <c r="C2094" t="s">
        <v>5329</v>
      </c>
      <c r="D2094" t="s">
        <v>1152</v>
      </c>
      <c r="E2094" t="s">
        <v>90</v>
      </c>
      <c r="F2094" t="s">
        <v>4063</v>
      </c>
      <c r="H2094" t="s">
        <v>5413</v>
      </c>
      <c r="L2094" t="s">
        <v>91</v>
      </c>
      <c r="O2094" t="s">
        <v>94</v>
      </c>
      <c r="P2094" s="33">
        <v>46216.840277777781</v>
      </c>
      <c r="Q2094" s="33">
        <v>46209</v>
      </c>
      <c r="R2094" s="33">
        <v>46217</v>
      </c>
      <c r="S2094" s="33">
        <v>46217</v>
      </c>
      <c r="AH2094" s="55" t="str">
        <f t="shared" si="458"/>
        <v/>
      </c>
      <c r="AI2094" s="55" t="str">
        <f t="shared" si="459"/>
        <v>FALSO</v>
      </c>
      <c r="AJ2094" s="55">
        <f t="shared" si="460"/>
        <v>0</v>
      </c>
      <c r="AK2094" s="93" t="str">
        <f t="shared" si="461"/>
        <v/>
      </c>
      <c r="AL2094" s="96" t="str">
        <f t="shared" si="462"/>
        <v/>
      </c>
      <c r="AM2094" s="93" t="str">
        <f t="shared" si="463"/>
        <v/>
      </c>
      <c r="AN2094" s="96" t="str">
        <f t="shared" si="464"/>
        <v/>
      </c>
      <c r="AO2094" s="93" t="str">
        <f t="shared" si="465"/>
        <v/>
      </c>
      <c r="AP2094" s="96" t="str">
        <f t="shared" si="466"/>
        <v/>
      </c>
      <c r="AQ2094" s="93" t="str">
        <f t="shared" si="467"/>
        <v/>
      </c>
      <c r="AR2094" s="96" t="str">
        <f t="shared" si="468"/>
        <v/>
      </c>
      <c r="AS2094" s="93" t="str">
        <f t="shared" si="469"/>
        <v/>
      </c>
      <c r="AT2094" s="96" t="str">
        <f t="shared" si="470"/>
        <v/>
      </c>
      <c r="AU2094" s="93" t="str">
        <f t="shared" si="471"/>
        <v/>
      </c>
    </row>
    <row r="2095" spans="1:47" x14ac:dyDescent="0.3">
      <c r="A2095" t="s">
        <v>84</v>
      </c>
      <c r="B2095" s="164" t="s">
        <v>5414</v>
      </c>
      <c r="C2095" t="s">
        <v>5329</v>
      </c>
      <c r="D2095" t="s">
        <v>1152</v>
      </c>
      <c r="E2095" t="s">
        <v>90</v>
      </c>
      <c r="F2095" t="s">
        <v>4063</v>
      </c>
      <c r="H2095" t="s">
        <v>5415</v>
      </c>
      <c r="L2095" t="s">
        <v>91</v>
      </c>
      <c r="O2095" t="s">
        <v>94</v>
      </c>
      <c r="P2095" s="33">
        <v>46216.740277777775</v>
      </c>
      <c r="Q2095" s="33">
        <v>46209</v>
      </c>
      <c r="R2095" s="33">
        <v>46219</v>
      </c>
      <c r="S2095" s="33">
        <v>46219</v>
      </c>
      <c r="AH2095" s="55" t="str">
        <f t="shared" si="458"/>
        <v/>
      </c>
      <c r="AI2095" s="55" t="str">
        <f t="shared" si="459"/>
        <v>FALSO</v>
      </c>
      <c r="AJ2095" s="55">
        <f t="shared" si="460"/>
        <v>0</v>
      </c>
      <c r="AK2095" s="93" t="str">
        <f t="shared" si="461"/>
        <v/>
      </c>
      <c r="AL2095" s="96" t="str">
        <f t="shared" si="462"/>
        <v/>
      </c>
      <c r="AM2095" s="93" t="str">
        <f t="shared" si="463"/>
        <v/>
      </c>
      <c r="AN2095" s="96" t="str">
        <f t="shared" si="464"/>
        <v/>
      </c>
      <c r="AO2095" s="93" t="str">
        <f t="shared" si="465"/>
        <v/>
      </c>
      <c r="AP2095" s="96" t="str">
        <f t="shared" si="466"/>
        <v/>
      </c>
      <c r="AQ2095" s="93" t="str">
        <f t="shared" si="467"/>
        <v/>
      </c>
      <c r="AR2095" s="96" t="str">
        <f t="shared" si="468"/>
        <v/>
      </c>
      <c r="AS2095" s="93" t="str">
        <f t="shared" si="469"/>
        <v/>
      </c>
      <c r="AT2095" s="96" t="str">
        <f t="shared" si="470"/>
        <v/>
      </c>
      <c r="AU2095" s="93" t="str">
        <f t="shared" si="471"/>
        <v/>
      </c>
    </row>
    <row r="2096" spans="1:47" x14ac:dyDescent="0.3">
      <c r="A2096" t="s">
        <v>84</v>
      </c>
      <c r="B2096" s="164" t="s">
        <v>5416</v>
      </c>
      <c r="C2096" t="s">
        <v>5329</v>
      </c>
      <c r="D2096" t="s">
        <v>1152</v>
      </c>
      <c r="E2096" t="s">
        <v>90</v>
      </c>
      <c r="F2096" t="s">
        <v>4063</v>
      </c>
      <c r="H2096" t="s">
        <v>5417</v>
      </c>
      <c r="L2096" t="s">
        <v>91</v>
      </c>
      <c r="O2096" t="s">
        <v>94</v>
      </c>
      <c r="P2096" s="33">
        <v>46216.702777777777</v>
      </c>
      <c r="Q2096" s="33">
        <v>46209</v>
      </c>
      <c r="R2096" s="33">
        <v>46219</v>
      </c>
      <c r="S2096" s="33">
        <v>46219</v>
      </c>
      <c r="AH2096" s="55" t="str">
        <f t="shared" si="458"/>
        <v/>
      </c>
      <c r="AI2096" s="55" t="str">
        <f t="shared" si="459"/>
        <v>FALSO</v>
      </c>
      <c r="AJ2096" s="55">
        <f t="shared" si="460"/>
        <v>0</v>
      </c>
      <c r="AK2096" s="93" t="str">
        <f t="shared" si="461"/>
        <v/>
      </c>
      <c r="AL2096" s="96" t="str">
        <f t="shared" si="462"/>
        <v/>
      </c>
      <c r="AM2096" s="93" t="str">
        <f t="shared" si="463"/>
        <v/>
      </c>
      <c r="AN2096" s="96" t="str">
        <f t="shared" si="464"/>
        <v/>
      </c>
      <c r="AO2096" s="93" t="str">
        <f t="shared" si="465"/>
        <v/>
      </c>
      <c r="AP2096" s="96" t="str">
        <f t="shared" si="466"/>
        <v/>
      </c>
      <c r="AQ2096" s="93" t="str">
        <f t="shared" si="467"/>
        <v/>
      </c>
      <c r="AR2096" s="96" t="str">
        <f t="shared" si="468"/>
        <v/>
      </c>
      <c r="AS2096" s="93" t="str">
        <f t="shared" si="469"/>
        <v/>
      </c>
      <c r="AT2096" s="96" t="str">
        <f t="shared" si="470"/>
        <v/>
      </c>
      <c r="AU2096" s="93" t="str">
        <f t="shared" si="471"/>
        <v/>
      </c>
    </row>
    <row r="2097" spans="1:47" x14ac:dyDescent="0.3">
      <c r="A2097" t="s">
        <v>84</v>
      </c>
      <c r="B2097" s="164" t="s">
        <v>5418</v>
      </c>
      <c r="C2097" t="s">
        <v>5344</v>
      </c>
      <c r="D2097" t="s">
        <v>1152</v>
      </c>
      <c r="E2097" t="s">
        <v>90</v>
      </c>
      <c r="F2097" t="s">
        <v>4063</v>
      </c>
      <c r="H2097" t="s">
        <v>5419</v>
      </c>
      <c r="L2097" t="s">
        <v>91</v>
      </c>
      <c r="O2097" t="s">
        <v>135</v>
      </c>
      <c r="P2097" s="33">
        <v>46216.697222222225</v>
      </c>
      <c r="Q2097" s="33">
        <v>46209</v>
      </c>
      <c r="R2097" s="33">
        <v>46239</v>
      </c>
      <c r="AH2097" s="55" t="str">
        <f t="shared" si="458"/>
        <v/>
      </c>
      <c r="AI2097" s="55" t="str">
        <f t="shared" si="459"/>
        <v>FALSO</v>
      </c>
      <c r="AJ2097" s="55">
        <f t="shared" si="460"/>
        <v>0</v>
      </c>
      <c r="AK2097" s="93" t="str">
        <f t="shared" si="461"/>
        <v/>
      </c>
      <c r="AL2097" s="96" t="str">
        <f t="shared" si="462"/>
        <v/>
      </c>
      <c r="AM2097" s="93" t="str">
        <f t="shared" si="463"/>
        <v/>
      </c>
      <c r="AN2097" s="96" t="str">
        <f t="shared" si="464"/>
        <v/>
      </c>
      <c r="AO2097" s="93" t="str">
        <f t="shared" si="465"/>
        <v/>
      </c>
      <c r="AP2097" s="96" t="str">
        <f t="shared" si="466"/>
        <v/>
      </c>
      <c r="AQ2097" s="93" t="str">
        <f t="shared" si="467"/>
        <v/>
      </c>
      <c r="AR2097" s="96" t="str">
        <f t="shared" si="468"/>
        <v/>
      </c>
      <c r="AS2097" s="93" t="str">
        <f t="shared" si="469"/>
        <v/>
      </c>
      <c r="AT2097" s="96" t="str">
        <f t="shared" si="470"/>
        <v/>
      </c>
      <c r="AU2097" s="93" t="str">
        <f t="shared" si="471"/>
        <v/>
      </c>
    </row>
    <row r="2098" spans="1:47" x14ac:dyDescent="0.3">
      <c r="A2098" t="s">
        <v>84</v>
      </c>
      <c r="B2098" s="164" t="s">
        <v>5420</v>
      </c>
      <c r="C2098" t="s">
        <v>5332</v>
      </c>
      <c r="D2098" t="s">
        <v>1152</v>
      </c>
      <c r="E2098" t="s">
        <v>90</v>
      </c>
      <c r="F2098" t="s">
        <v>4063</v>
      </c>
      <c r="H2098" t="s">
        <v>5421</v>
      </c>
      <c r="L2098" t="s">
        <v>91</v>
      </c>
      <c r="O2098" t="s">
        <v>94</v>
      </c>
      <c r="P2098" s="33">
        <v>46216.683333333334</v>
      </c>
      <c r="Q2098" s="33">
        <v>46209</v>
      </c>
      <c r="R2098" s="33">
        <v>46275</v>
      </c>
      <c r="S2098" s="33">
        <v>46275</v>
      </c>
      <c r="AH2098" s="55" t="str">
        <f t="shared" si="458"/>
        <v/>
      </c>
      <c r="AI2098" s="55" t="str">
        <f t="shared" si="459"/>
        <v>FALSO</v>
      </c>
      <c r="AJ2098" s="55">
        <f t="shared" si="460"/>
        <v>0</v>
      </c>
      <c r="AK2098" s="93" t="str">
        <f t="shared" si="461"/>
        <v/>
      </c>
      <c r="AL2098" s="96" t="str">
        <f t="shared" si="462"/>
        <v/>
      </c>
      <c r="AM2098" s="93" t="str">
        <f t="shared" si="463"/>
        <v/>
      </c>
      <c r="AN2098" s="96" t="str">
        <f t="shared" si="464"/>
        <v/>
      </c>
      <c r="AO2098" s="93" t="str">
        <f t="shared" si="465"/>
        <v/>
      </c>
      <c r="AP2098" s="96" t="str">
        <f t="shared" si="466"/>
        <v/>
      </c>
      <c r="AQ2098" s="93" t="str">
        <f t="shared" si="467"/>
        <v/>
      </c>
      <c r="AR2098" s="96" t="str">
        <f t="shared" si="468"/>
        <v/>
      </c>
      <c r="AS2098" s="93" t="str">
        <f t="shared" si="469"/>
        <v/>
      </c>
      <c r="AT2098" s="96" t="str">
        <f t="shared" si="470"/>
        <v/>
      </c>
      <c r="AU2098" s="93" t="str">
        <f t="shared" si="471"/>
        <v/>
      </c>
    </row>
    <row r="2099" spans="1:47" x14ac:dyDescent="0.3">
      <c r="A2099" t="s">
        <v>84</v>
      </c>
      <c r="B2099" s="164" t="s">
        <v>5422</v>
      </c>
      <c r="C2099" t="s">
        <v>5329</v>
      </c>
      <c r="D2099" t="s">
        <v>1152</v>
      </c>
      <c r="E2099" t="s">
        <v>90</v>
      </c>
      <c r="F2099" t="s">
        <v>4063</v>
      </c>
      <c r="H2099" t="s">
        <v>5423</v>
      </c>
      <c r="L2099" t="s">
        <v>91</v>
      </c>
      <c r="O2099" t="s">
        <v>94</v>
      </c>
      <c r="P2099" s="33">
        <v>46216.681250000001</v>
      </c>
      <c r="Q2099" s="33">
        <v>46209</v>
      </c>
      <c r="R2099" s="33">
        <v>46219</v>
      </c>
      <c r="S2099" s="33">
        <v>46219</v>
      </c>
      <c r="AH2099" s="55" t="str">
        <f t="shared" si="458"/>
        <v/>
      </c>
      <c r="AI2099" s="55" t="str">
        <f t="shared" si="459"/>
        <v>FALSO</v>
      </c>
      <c r="AJ2099" s="55">
        <f t="shared" si="460"/>
        <v>0</v>
      </c>
      <c r="AK2099" s="93" t="str">
        <f t="shared" si="461"/>
        <v/>
      </c>
      <c r="AL2099" s="96" t="str">
        <f t="shared" si="462"/>
        <v/>
      </c>
      <c r="AM2099" s="93" t="str">
        <f t="shared" si="463"/>
        <v/>
      </c>
      <c r="AN2099" s="96" t="str">
        <f t="shared" si="464"/>
        <v/>
      </c>
      <c r="AO2099" s="93" t="str">
        <f t="shared" si="465"/>
        <v/>
      </c>
      <c r="AP2099" s="96" t="str">
        <f t="shared" si="466"/>
        <v/>
      </c>
      <c r="AQ2099" s="93" t="str">
        <f t="shared" si="467"/>
        <v/>
      </c>
      <c r="AR2099" s="96" t="str">
        <f t="shared" si="468"/>
        <v/>
      </c>
      <c r="AS2099" s="93" t="str">
        <f t="shared" si="469"/>
        <v/>
      </c>
      <c r="AT2099" s="96" t="str">
        <f t="shared" si="470"/>
        <v/>
      </c>
      <c r="AU2099" s="93" t="str">
        <f t="shared" si="471"/>
        <v/>
      </c>
    </row>
    <row r="2100" spans="1:47" x14ac:dyDescent="0.3">
      <c r="A2100" t="s">
        <v>84</v>
      </c>
      <c r="B2100" s="164" t="s">
        <v>5424</v>
      </c>
      <c r="C2100" t="s">
        <v>5344</v>
      </c>
      <c r="D2100" t="s">
        <v>1152</v>
      </c>
      <c r="E2100" t="s">
        <v>90</v>
      </c>
      <c r="F2100" t="s">
        <v>4063</v>
      </c>
      <c r="H2100" t="s">
        <v>5425</v>
      </c>
      <c r="J2100">
        <v>21600</v>
      </c>
      <c r="L2100" t="s">
        <v>91</v>
      </c>
      <c r="O2100" t="s">
        <v>94</v>
      </c>
      <c r="P2100" s="33">
        <v>46216.643055555556</v>
      </c>
      <c r="Q2100" s="33">
        <v>46209</v>
      </c>
      <c r="R2100" s="33">
        <v>46231</v>
      </c>
      <c r="S2100" s="33">
        <v>46231</v>
      </c>
      <c r="AH2100" s="55">
        <f t="shared" si="458"/>
        <v>6</v>
      </c>
      <c r="AI2100" s="55" t="str">
        <f t="shared" si="459"/>
        <v>FALSO</v>
      </c>
      <c r="AJ2100" s="55">
        <f t="shared" si="460"/>
        <v>0</v>
      </c>
      <c r="AK2100" s="93" t="str">
        <f t="shared" si="461"/>
        <v/>
      </c>
      <c r="AL2100" s="96" t="str">
        <f t="shared" si="462"/>
        <v/>
      </c>
      <c r="AM2100" s="93" t="str">
        <f t="shared" si="463"/>
        <v/>
      </c>
      <c r="AN2100" s="96" t="str">
        <f t="shared" si="464"/>
        <v/>
      </c>
      <c r="AO2100" s="93" t="str">
        <f t="shared" si="465"/>
        <v/>
      </c>
      <c r="AP2100" s="96" t="str">
        <f t="shared" si="466"/>
        <v/>
      </c>
      <c r="AQ2100" s="93" t="str">
        <f t="shared" si="467"/>
        <v/>
      </c>
      <c r="AR2100" s="96" t="str">
        <f t="shared" si="468"/>
        <v/>
      </c>
      <c r="AS2100" s="93" t="str">
        <f t="shared" si="469"/>
        <v/>
      </c>
      <c r="AT2100" s="96" t="str">
        <f t="shared" si="470"/>
        <v/>
      </c>
      <c r="AU2100" s="93" t="str">
        <f t="shared" si="471"/>
        <v/>
      </c>
    </row>
    <row r="2101" spans="1:47" x14ac:dyDescent="0.3">
      <c r="A2101" t="s">
        <v>84</v>
      </c>
      <c r="B2101" s="164" t="s">
        <v>5426</v>
      </c>
      <c r="C2101" t="s">
        <v>5329</v>
      </c>
      <c r="D2101" t="s">
        <v>1152</v>
      </c>
      <c r="E2101" t="s">
        <v>90</v>
      </c>
      <c r="F2101" t="s">
        <v>4063</v>
      </c>
      <c r="H2101" t="s">
        <v>5427</v>
      </c>
      <c r="L2101" t="s">
        <v>91</v>
      </c>
      <c r="O2101" t="s">
        <v>94</v>
      </c>
      <c r="P2101" s="33">
        <v>46216.631944444445</v>
      </c>
      <c r="Q2101" s="33">
        <v>46209</v>
      </c>
      <c r="R2101" s="33">
        <v>46219</v>
      </c>
      <c r="S2101" s="33">
        <v>46219</v>
      </c>
      <c r="AH2101" s="55" t="str">
        <f t="shared" si="458"/>
        <v/>
      </c>
      <c r="AI2101" s="55" t="str">
        <f t="shared" si="459"/>
        <v>FALSO</v>
      </c>
      <c r="AJ2101" s="55">
        <f t="shared" si="460"/>
        <v>0</v>
      </c>
      <c r="AK2101" s="93" t="str">
        <f t="shared" si="461"/>
        <v/>
      </c>
      <c r="AL2101" s="96" t="str">
        <f t="shared" si="462"/>
        <v/>
      </c>
      <c r="AM2101" s="93" t="str">
        <f t="shared" si="463"/>
        <v/>
      </c>
      <c r="AN2101" s="96" t="str">
        <f t="shared" si="464"/>
        <v/>
      </c>
      <c r="AO2101" s="93" t="str">
        <f t="shared" si="465"/>
        <v/>
      </c>
      <c r="AP2101" s="96" t="str">
        <f t="shared" si="466"/>
        <v/>
      </c>
      <c r="AQ2101" s="93" t="str">
        <f t="shared" si="467"/>
        <v/>
      </c>
      <c r="AR2101" s="96" t="str">
        <f t="shared" si="468"/>
        <v/>
      </c>
      <c r="AS2101" s="93" t="str">
        <f t="shared" si="469"/>
        <v/>
      </c>
      <c r="AT2101" s="96" t="str">
        <f t="shared" si="470"/>
        <v/>
      </c>
      <c r="AU2101" s="93" t="str">
        <f t="shared" si="471"/>
        <v/>
      </c>
    </row>
    <row r="2102" spans="1:47" x14ac:dyDescent="0.3">
      <c r="A2102" t="s">
        <v>84</v>
      </c>
      <c r="B2102" s="164" t="s">
        <v>5428</v>
      </c>
      <c r="C2102" t="s">
        <v>5318</v>
      </c>
      <c r="D2102" t="s">
        <v>1152</v>
      </c>
      <c r="E2102" t="s">
        <v>94</v>
      </c>
      <c r="F2102" t="s">
        <v>4050</v>
      </c>
      <c r="H2102" t="s">
        <v>5429</v>
      </c>
      <c r="J2102">
        <v>46800</v>
      </c>
      <c r="L2102" t="s">
        <v>91</v>
      </c>
      <c r="P2102" s="33">
        <v>46216.617361111108</v>
      </c>
      <c r="Q2102" s="33">
        <v>46293</v>
      </c>
      <c r="R2102" s="33">
        <v>46217</v>
      </c>
      <c r="S2102" s="33">
        <v>46293</v>
      </c>
      <c r="AH2102" s="55">
        <f t="shared" si="458"/>
        <v>13</v>
      </c>
      <c r="AI2102" s="55" t="str">
        <f t="shared" si="459"/>
        <v>FALSO</v>
      </c>
      <c r="AJ2102" s="55">
        <f t="shared" si="460"/>
        <v>0</v>
      </c>
      <c r="AK2102" s="93" t="str">
        <f t="shared" si="461"/>
        <v/>
      </c>
      <c r="AL2102" s="96" t="str">
        <f t="shared" si="462"/>
        <v/>
      </c>
      <c r="AM2102" s="93" t="str">
        <f t="shared" si="463"/>
        <v/>
      </c>
      <c r="AN2102" s="96" t="str">
        <f t="shared" si="464"/>
        <v/>
      </c>
      <c r="AO2102" s="93" t="str">
        <f t="shared" si="465"/>
        <v/>
      </c>
      <c r="AP2102" s="96" t="str">
        <f t="shared" si="466"/>
        <v/>
      </c>
      <c r="AQ2102" s="93" t="str">
        <f t="shared" si="467"/>
        <v/>
      </c>
      <c r="AR2102" s="96" t="str">
        <f t="shared" si="468"/>
        <v/>
      </c>
      <c r="AS2102" s="93" t="str">
        <f t="shared" si="469"/>
        <v/>
      </c>
      <c r="AT2102" s="96" t="str">
        <f t="shared" si="470"/>
        <v/>
      </c>
      <c r="AU2102" s="93" t="str">
        <f t="shared" si="471"/>
        <v/>
      </c>
    </row>
    <row r="2103" spans="1:47" x14ac:dyDescent="0.3">
      <c r="A2103" t="s">
        <v>84</v>
      </c>
      <c r="B2103" s="164" t="s">
        <v>5430</v>
      </c>
      <c r="C2103" t="s">
        <v>5329</v>
      </c>
      <c r="D2103" t="s">
        <v>1152</v>
      </c>
      <c r="E2103" t="s">
        <v>90</v>
      </c>
      <c r="F2103" t="s">
        <v>4063</v>
      </c>
      <c r="H2103" t="s">
        <v>5431</v>
      </c>
      <c r="J2103">
        <v>21600</v>
      </c>
      <c r="L2103" t="s">
        <v>91</v>
      </c>
      <c r="O2103" t="s">
        <v>94</v>
      </c>
      <c r="P2103" s="33">
        <v>46216.550694444442</v>
      </c>
      <c r="Q2103" s="33">
        <v>46209</v>
      </c>
      <c r="R2103" s="33">
        <v>46220</v>
      </c>
      <c r="S2103" s="33">
        <v>46220</v>
      </c>
      <c r="AH2103" s="55">
        <f t="shared" si="458"/>
        <v>6</v>
      </c>
      <c r="AI2103" s="55" t="str">
        <f t="shared" si="459"/>
        <v>FALSO</v>
      </c>
      <c r="AJ2103" s="55">
        <f t="shared" si="460"/>
        <v>0</v>
      </c>
      <c r="AK2103" s="93" t="str">
        <f t="shared" si="461"/>
        <v/>
      </c>
      <c r="AL2103" s="96" t="str">
        <f t="shared" si="462"/>
        <v/>
      </c>
      <c r="AM2103" s="93" t="str">
        <f t="shared" si="463"/>
        <v/>
      </c>
      <c r="AN2103" s="96" t="str">
        <f t="shared" si="464"/>
        <v/>
      </c>
      <c r="AO2103" s="93" t="str">
        <f t="shared" si="465"/>
        <v/>
      </c>
      <c r="AP2103" s="96" t="str">
        <f t="shared" si="466"/>
        <v/>
      </c>
      <c r="AQ2103" s="93" t="str">
        <f t="shared" si="467"/>
        <v/>
      </c>
      <c r="AR2103" s="96" t="str">
        <f t="shared" si="468"/>
        <v/>
      </c>
      <c r="AS2103" s="93" t="str">
        <f t="shared" si="469"/>
        <v/>
      </c>
      <c r="AT2103" s="96" t="str">
        <f t="shared" si="470"/>
        <v/>
      </c>
      <c r="AU2103" s="93" t="str">
        <f t="shared" si="471"/>
        <v/>
      </c>
    </row>
    <row r="2104" spans="1:47" x14ac:dyDescent="0.3">
      <c r="A2104" t="s">
        <v>84</v>
      </c>
      <c r="B2104" s="164" t="s">
        <v>5432</v>
      </c>
      <c r="C2104" t="s">
        <v>5324</v>
      </c>
      <c r="D2104" t="s">
        <v>1152</v>
      </c>
      <c r="E2104" t="s">
        <v>90</v>
      </c>
      <c r="F2104" t="s">
        <v>4063</v>
      </c>
      <c r="H2104" t="s">
        <v>2166</v>
      </c>
      <c r="L2104" t="s">
        <v>91</v>
      </c>
      <c r="O2104" t="s">
        <v>135</v>
      </c>
      <c r="P2104" s="33">
        <v>46216.479166666664</v>
      </c>
      <c r="Q2104" s="33">
        <v>46209</v>
      </c>
      <c r="R2104" s="33">
        <v>46216</v>
      </c>
      <c r="AH2104" s="55" t="str">
        <f t="shared" si="458"/>
        <v/>
      </c>
      <c r="AI2104" s="55" t="str">
        <f t="shared" si="459"/>
        <v>FALSO</v>
      </c>
      <c r="AJ2104" s="55">
        <f t="shared" si="460"/>
        <v>0</v>
      </c>
      <c r="AK2104" s="93" t="str">
        <f t="shared" si="461"/>
        <v/>
      </c>
      <c r="AL2104" s="96" t="str">
        <f t="shared" si="462"/>
        <v/>
      </c>
      <c r="AM2104" s="93" t="str">
        <f t="shared" si="463"/>
        <v/>
      </c>
      <c r="AN2104" s="96" t="str">
        <f t="shared" si="464"/>
        <v/>
      </c>
      <c r="AO2104" s="93" t="str">
        <f t="shared" si="465"/>
        <v/>
      </c>
      <c r="AP2104" s="96" t="str">
        <f t="shared" si="466"/>
        <v/>
      </c>
      <c r="AQ2104" s="93" t="str">
        <f t="shared" si="467"/>
        <v/>
      </c>
      <c r="AR2104" s="96" t="str">
        <f t="shared" si="468"/>
        <v/>
      </c>
      <c r="AS2104" s="93" t="str">
        <f t="shared" si="469"/>
        <v/>
      </c>
      <c r="AT2104" s="96" t="str">
        <f t="shared" si="470"/>
        <v/>
      </c>
      <c r="AU2104" s="93" t="str">
        <f t="shared" si="471"/>
        <v/>
      </c>
    </row>
    <row r="2105" spans="1:47" x14ac:dyDescent="0.3">
      <c r="A2105" t="s">
        <v>84</v>
      </c>
      <c r="B2105" s="164" t="s">
        <v>5433</v>
      </c>
      <c r="C2105" t="s">
        <v>5324</v>
      </c>
      <c r="D2105" t="s">
        <v>1152</v>
      </c>
      <c r="E2105" t="s">
        <v>90</v>
      </c>
      <c r="F2105" t="s">
        <v>4063</v>
      </c>
      <c r="H2105" t="s">
        <v>5434</v>
      </c>
      <c r="L2105" t="s">
        <v>91</v>
      </c>
      <c r="O2105" t="s">
        <v>135</v>
      </c>
      <c r="P2105" s="33">
        <v>46216.473611111112</v>
      </c>
      <c r="Q2105" s="33">
        <v>46209</v>
      </c>
      <c r="R2105" s="33">
        <v>46218</v>
      </c>
      <c r="AH2105" s="55" t="str">
        <f t="shared" si="458"/>
        <v/>
      </c>
      <c r="AI2105" s="55" t="str">
        <f t="shared" si="459"/>
        <v>FALSO</v>
      </c>
      <c r="AJ2105" s="55">
        <f t="shared" si="460"/>
        <v>0</v>
      </c>
      <c r="AK2105" s="93" t="str">
        <f t="shared" si="461"/>
        <v/>
      </c>
      <c r="AL2105" s="96" t="str">
        <f t="shared" si="462"/>
        <v/>
      </c>
      <c r="AM2105" s="93" t="str">
        <f t="shared" si="463"/>
        <v/>
      </c>
      <c r="AN2105" s="96" t="str">
        <f t="shared" si="464"/>
        <v/>
      </c>
      <c r="AO2105" s="93" t="str">
        <f t="shared" si="465"/>
        <v/>
      </c>
      <c r="AP2105" s="96" t="str">
        <f t="shared" si="466"/>
        <v/>
      </c>
      <c r="AQ2105" s="93" t="str">
        <f t="shared" si="467"/>
        <v/>
      </c>
      <c r="AR2105" s="96" t="str">
        <f t="shared" si="468"/>
        <v/>
      </c>
      <c r="AS2105" s="93" t="str">
        <f t="shared" si="469"/>
        <v/>
      </c>
      <c r="AT2105" s="96" t="str">
        <f t="shared" si="470"/>
        <v/>
      </c>
      <c r="AU2105" s="93" t="str">
        <f t="shared" si="471"/>
        <v/>
      </c>
    </row>
    <row r="2106" spans="1:47" x14ac:dyDescent="0.3">
      <c r="A2106" t="s">
        <v>84</v>
      </c>
      <c r="B2106" s="164" t="s">
        <v>5435</v>
      </c>
      <c r="C2106" t="s">
        <v>5324</v>
      </c>
      <c r="D2106" t="s">
        <v>1152</v>
      </c>
      <c r="E2106" t="s">
        <v>90</v>
      </c>
      <c r="F2106" t="s">
        <v>4063</v>
      </c>
      <c r="H2106" t="s">
        <v>5436</v>
      </c>
      <c r="L2106" t="s">
        <v>91</v>
      </c>
      <c r="O2106" t="s">
        <v>135</v>
      </c>
      <c r="P2106" s="33">
        <v>46216.444444444445</v>
      </c>
      <c r="Q2106" s="33">
        <v>46209</v>
      </c>
      <c r="R2106" s="33">
        <v>46216</v>
      </c>
      <c r="AH2106" s="55" t="str">
        <f t="shared" si="458"/>
        <v/>
      </c>
      <c r="AI2106" s="55" t="str">
        <f t="shared" si="459"/>
        <v>FALSO</v>
      </c>
      <c r="AJ2106" s="55">
        <f t="shared" si="460"/>
        <v>0</v>
      </c>
      <c r="AK2106" s="93" t="str">
        <f t="shared" si="461"/>
        <v/>
      </c>
      <c r="AL2106" s="96" t="str">
        <f t="shared" si="462"/>
        <v/>
      </c>
      <c r="AM2106" s="93" t="str">
        <f t="shared" si="463"/>
        <v/>
      </c>
      <c r="AN2106" s="96" t="str">
        <f t="shared" si="464"/>
        <v/>
      </c>
      <c r="AO2106" s="93" t="str">
        <f t="shared" si="465"/>
        <v/>
      </c>
      <c r="AP2106" s="96" t="str">
        <f t="shared" si="466"/>
        <v/>
      </c>
      <c r="AQ2106" s="93" t="str">
        <f t="shared" si="467"/>
        <v/>
      </c>
      <c r="AR2106" s="96" t="str">
        <f t="shared" si="468"/>
        <v/>
      </c>
      <c r="AS2106" s="93" t="str">
        <f t="shared" si="469"/>
        <v/>
      </c>
      <c r="AT2106" s="96" t="str">
        <f t="shared" si="470"/>
        <v/>
      </c>
      <c r="AU2106" s="93" t="str">
        <f t="shared" si="471"/>
        <v/>
      </c>
    </row>
    <row r="2107" spans="1:47" x14ac:dyDescent="0.3">
      <c r="A2107" t="s">
        <v>84</v>
      </c>
      <c r="B2107" s="164" t="s">
        <v>5437</v>
      </c>
      <c r="C2107" t="s">
        <v>5329</v>
      </c>
      <c r="D2107" t="s">
        <v>1152</v>
      </c>
      <c r="E2107" t="s">
        <v>90</v>
      </c>
      <c r="F2107" t="s">
        <v>4063</v>
      </c>
      <c r="H2107" t="s">
        <v>5438</v>
      </c>
      <c r="L2107" t="s">
        <v>91</v>
      </c>
      <c r="O2107" t="s">
        <v>94</v>
      </c>
      <c r="P2107" s="33">
        <v>46213.941666666666</v>
      </c>
      <c r="Q2107" s="33">
        <v>46209</v>
      </c>
      <c r="R2107" s="33">
        <v>46219</v>
      </c>
      <c r="S2107" s="33">
        <v>46219</v>
      </c>
      <c r="AH2107" s="55" t="str">
        <f t="shared" si="458"/>
        <v/>
      </c>
      <c r="AI2107" s="55" t="str">
        <f t="shared" si="459"/>
        <v>FALSO</v>
      </c>
      <c r="AJ2107" s="55">
        <f t="shared" si="460"/>
        <v>0</v>
      </c>
      <c r="AK2107" s="93" t="str">
        <f t="shared" si="461"/>
        <v/>
      </c>
      <c r="AL2107" s="96" t="str">
        <f t="shared" si="462"/>
        <v/>
      </c>
      <c r="AM2107" s="93" t="str">
        <f t="shared" si="463"/>
        <v/>
      </c>
      <c r="AN2107" s="96" t="str">
        <f t="shared" si="464"/>
        <v/>
      </c>
      <c r="AO2107" s="93" t="str">
        <f t="shared" si="465"/>
        <v/>
      </c>
      <c r="AP2107" s="96" t="str">
        <f t="shared" si="466"/>
        <v/>
      </c>
      <c r="AQ2107" s="93" t="str">
        <f t="shared" si="467"/>
        <v/>
      </c>
      <c r="AR2107" s="96" t="str">
        <f t="shared" si="468"/>
        <v/>
      </c>
      <c r="AS2107" s="93" t="str">
        <f t="shared" si="469"/>
        <v/>
      </c>
      <c r="AT2107" s="96" t="str">
        <f t="shared" si="470"/>
        <v/>
      </c>
      <c r="AU2107" s="93" t="str">
        <f t="shared" si="471"/>
        <v/>
      </c>
    </row>
    <row r="2108" spans="1:47" x14ac:dyDescent="0.3">
      <c r="A2108" t="s">
        <v>84</v>
      </c>
      <c r="B2108" s="164" t="s">
        <v>5439</v>
      </c>
      <c r="C2108" t="s">
        <v>5324</v>
      </c>
      <c r="D2108" t="s">
        <v>1152</v>
      </c>
      <c r="E2108" t="s">
        <v>90</v>
      </c>
      <c r="F2108" t="s">
        <v>4063</v>
      </c>
      <c r="H2108" t="s">
        <v>5363</v>
      </c>
      <c r="L2108" t="s">
        <v>91</v>
      </c>
      <c r="O2108" t="s">
        <v>94</v>
      </c>
      <c r="P2108" s="33">
        <v>46213.938888888886</v>
      </c>
      <c r="Q2108" s="33">
        <v>46209</v>
      </c>
      <c r="R2108" s="33">
        <v>46219</v>
      </c>
      <c r="S2108" s="33">
        <v>46219</v>
      </c>
      <c r="AH2108" s="55" t="str">
        <f t="shared" si="458"/>
        <v/>
      </c>
      <c r="AI2108" s="55" t="str">
        <f t="shared" si="459"/>
        <v>FALSO</v>
      </c>
      <c r="AJ2108" s="55">
        <f t="shared" si="460"/>
        <v>0</v>
      </c>
      <c r="AK2108" s="93" t="str">
        <f t="shared" si="461"/>
        <v/>
      </c>
      <c r="AL2108" s="96" t="str">
        <f t="shared" si="462"/>
        <v/>
      </c>
      <c r="AM2108" s="93" t="str">
        <f t="shared" si="463"/>
        <v/>
      </c>
      <c r="AN2108" s="96" t="str">
        <f t="shared" si="464"/>
        <v/>
      </c>
      <c r="AO2108" s="93" t="str">
        <f t="shared" si="465"/>
        <v/>
      </c>
      <c r="AP2108" s="96" t="str">
        <f t="shared" si="466"/>
        <v/>
      </c>
      <c r="AQ2108" s="93" t="str">
        <f t="shared" si="467"/>
        <v/>
      </c>
      <c r="AR2108" s="96" t="str">
        <f t="shared" si="468"/>
        <v/>
      </c>
      <c r="AS2108" s="93" t="str">
        <f t="shared" si="469"/>
        <v/>
      </c>
      <c r="AT2108" s="96" t="str">
        <f t="shared" si="470"/>
        <v/>
      </c>
      <c r="AU2108" s="93" t="str">
        <f t="shared" si="471"/>
        <v/>
      </c>
    </row>
    <row r="2109" spans="1:47" x14ac:dyDescent="0.3">
      <c r="A2109" t="s">
        <v>84</v>
      </c>
      <c r="B2109" s="164" t="s">
        <v>5440</v>
      </c>
      <c r="C2109" t="s">
        <v>5329</v>
      </c>
      <c r="D2109" t="s">
        <v>1152</v>
      </c>
      <c r="E2109" t="s">
        <v>90</v>
      </c>
      <c r="F2109" t="s">
        <v>4063</v>
      </c>
      <c r="H2109" t="s">
        <v>5441</v>
      </c>
      <c r="L2109" t="s">
        <v>91</v>
      </c>
      <c r="O2109" t="s">
        <v>94</v>
      </c>
      <c r="P2109" s="33">
        <v>46213.9375</v>
      </c>
      <c r="Q2109" s="33">
        <v>46209</v>
      </c>
      <c r="R2109" s="33">
        <v>46219</v>
      </c>
      <c r="S2109" s="33">
        <v>46219</v>
      </c>
      <c r="AH2109" s="55" t="str">
        <f t="shared" si="458"/>
        <v/>
      </c>
      <c r="AI2109" s="55" t="str">
        <f t="shared" si="459"/>
        <v>FALSO</v>
      </c>
      <c r="AJ2109" s="55">
        <f t="shared" si="460"/>
        <v>0</v>
      </c>
      <c r="AK2109" s="93" t="str">
        <f t="shared" si="461"/>
        <v/>
      </c>
      <c r="AL2109" s="96" t="str">
        <f t="shared" si="462"/>
        <v/>
      </c>
      <c r="AM2109" s="93" t="str">
        <f t="shared" si="463"/>
        <v/>
      </c>
      <c r="AN2109" s="96" t="str">
        <f t="shared" si="464"/>
        <v/>
      </c>
      <c r="AO2109" s="93" t="str">
        <f t="shared" si="465"/>
        <v/>
      </c>
      <c r="AP2109" s="96" t="str">
        <f t="shared" si="466"/>
        <v/>
      </c>
      <c r="AQ2109" s="93" t="str">
        <f t="shared" si="467"/>
        <v/>
      </c>
      <c r="AR2109" s="96" t="str">
        <f t="shared" si="468"/>
        <v/>
      </c>
      <c r="AS2109" s="93" t="str">
        <f t="shared" si="469"/>
        <v/>
      </c>
      <c r="AT2109" s="96" t="str">
        <f t="shared" si="470"/>
        <v/>
      </c>
      <c r="AU2109" s="93" t="str">
        <f t="shared" si="471"/>
        <v/>
      </c>
    </row>
    <row r="2110" spans="1:47" x14ac:dyDescent="0.3">
      <c r="A2110" t="s">
        <v>84</v>
      </c>
      <c r="B2110" s="164" t="s">
        <v>5442</v>
      </c>
      <c r="C2110" t="s">
        <v>5329</v>
      </c>
      <c r="D2110" t="s">
        <v>1152</v>
      </c>
      <c r="E2110" t="s">
        <v>90</v>
      </c>
      <c r="F2110" t="s">
        <v>4063</v>
      </c>
      <c r="H2110" t="s">
        <v>5443</v>
      </c>
      <c r="L2110" t="s">
        <v>91</v>
      </c>
      <c r="O2110" t="s">
        <v>94</v>
      </c>
      <c r="P2110" s="33">
        <v>46213.935416666667</v>
      </c>
      <c r="Q2110" s="33">
        <v>46209</v>
      </c>
      <c r="R2110" s="33">
        <v>46219</v>
      </c>
      <c r="S2110" s="33">
        <v>46219</v>
      </c>
      <c r="AH2110" s="55" t="str">
        <f t="shared" si="458"/>
        <v/>
      </c>
      <c r="AI2110" s="55" t="str">
        <f t="shared" si="459"/>
        <v>FALSO</v>
      </c>
      <c r="AJ2110" s="55">
        <f t="shared" si="460"/>
        <v>0</v>
      </c>
      <c r="AK2110" s="93" t="str">
        <f t="shared" si="461"/>
        <v/>
      </c>
      <c r="AL2110" s="96" t="str">
        <f t="shared" si="462"/>
        <v/>
      </c>
      <c r="AM2110" s="93" t="str">
        <f t="shared" si="463"/>
        <v/>
      </c>
      <c r="AN2110" s="96" t="str">
        <f t="shared" si="464"/>
        <v/>
      </c>
      <c r="AO2110" s="93" t="str">
        <f t="shared" si="465"/>
        <v/>
      </c>
      <c r="AP2110" s="96" t="str">
        <f t="shared" si="466"/>
        <v/>
      </c>
      <c r="AQ2110" s="93" t="str">
        <f t="shared" si="467"/>
        <v/>
      </c>
      <c r="AR2110" s="96" t="str">
        <f t="shared" si="468"/>
        <v/>
      </c>
      <c r="AS2110" s="93" t="str">
        <f t="shared" si="469"/>
        <v/>
      </c>
      <c r="AT2110" s="96" t="str">
        <f t="shared" si="470"/>
        <v/>
      </c>
      <c r="AU2110" s="93" t="str">
        <f t="shared" si="471"/>
        <v/>
      </c>
    </row>
    <row r="2111" spans="1:47" x14ac:dyDescent="0.3">
      <c r="A2111" t="s">
        <v>84</v>
      </c>
      <c r="B2111" s="164" t="s">
        <v>5444</v>
      </c>
      <c r="C2111" t="s">
        <v>5324</v>
      </c>
      <c r="D2111" t="s">
        <v>1152</v>
      </c>
      <c r="E2111" t="s">
        <v>90</v>
      </c>
      <c r="F2111" t="s">
        <v>4063</v>
      </c>
      <c r="H2111" t="s">
        <v>5445</v>
      </c>
      <c r="L2111" t="s">
        <v>91</v>
      </c>
      <c r="O2111" t="s">
        <v>135</v>
      </c>
      <c r="P2111" s="33">
        <v>46213.918055555558</v>
      </c>
      <c r="Q2111" s="33">
        <v>46209</v>
      </c>
      <c r="R2111" s="33">
        <v>46216</v>
      </c>
      <c r="AH2111" s="55" t="str">
        <f t="shared" si="458"/>
        <v/>
      </c>
      <c r="AI2111" s="55" t="str">
        <f t="shared" si="459"/>
        <v>FALSO</v>
      </c>
      <c r="AJ2111" s="55">
        <f t="shared" si="460"/>
        <v>0</v>
      </c>
      <c r="AK2111" s="93" t="str">
        <f t="shared" si="461"/>
        <v/>
      </c>
      <c r="AL2111" s="96" t="str">
        <f t="shared" si="462"/>
        <v/>
      </c>
      <c r="AM2111" s="93" t="str">
        <f t="shared" si="463"/>
        <v/>
      </c>
      <c r="AN2111" s="96" t="str">
        <f t="shared" si="464"/>
        <v/>
      </c>
      <c r="AO2111" s="93" t="str">
        <f t="shared" si="465"/>
        <v/>
      </c>
      <c r="AP2111" s="96" t="str">
        <f t="shared" si="466"/>
        <v/>
      </c>
      <c r="AQ2111" s="93" t="str">
        <f t="shared" si="467"/>
        <v/>
      </c>
      <c r="AR2111" s="96" t="str">
        <f t="shared" si="468"/>
        <v/>
      </c>
      <c r="AS2111" s="93" t="str">
        <f t="shared" si="469"/>
        <v/>
      </c>
      <c r="AT2111" s="96" t="str">
        <f t="shared" si="470"/>
        <v/>
      </c>
      <c r="AU2111" s="93" t="str">
        <f t="shared" si="471"/>
        <v/>
      </c>
    </row>
    <row r="2112" spans="1:47" x14ac:dyDescent="0.3">
      <c r="A2112" t="s">
        <v>84</v>
      </c>
      <c r="B2112" s="164" t="s">
        <v>5446</v>
      </c>
      <c r="C2112" t="s">
        <v>5329</v>
      </c>
      <c r="D2112" t="s">
        <v>1152</v>
      </c>
      <c r="E2112" t="s">
        <v>90</v>
      </c>
      <c r="F2112" t="s">
        <v>4063</v>
      </c>
      <c r="H2112" t="s">
        <v>5447</v>
      </c>
      <c r="L2112" t="s">
        <v>91</v>
      </c>
      <c r="O2112" t="s">
        <v>94</v>
      </c>
      <c r="P2112" s="33">
        <v>46213.913888888892</v>
      </c>
      <c r="Q2112" s="33">
        <v>46209</v>
      </c>
      <c r="R2112" s="33">
        <v>46219</v>
      </c>
      <c r="S2112" s="33">
        <v>46219</v>
      </c>
      <c r="AH2112" s="55" t="str">
        <f t="shared" si="458"/>
        <v/>
      </c>
      <c r="AI2112" s="55" t="str">
        <f t="shared" si="459"/>
        <v>FALSO</v>
      </c>
      <c r="AJ2112" s="55">
        <f t="shared" si="460"/>
        <v>0</v>
      </c>
      <c r="AK2112" s="93" t="str">
        <f t="shared" si="461"/>
        <v/>
      </c>
      <c r="AL2112" s="96" t="str">
        <f t="shared" si="462"/>
        <v/>
      </c>
      <c r="AM2112" s="93" t="str">
        <f t="shared" si="463"/>
        <v/>
      </c>
      <c r="AN2112" s="96" t="str">
        <f t="shared" si="464"/>
        <v/>
      </c>
      <c r="AO2112" s="93" t="str">
        <f t="shared" si="465"/>
        <v/>
      </c>
      <c r="AP2112" s="96" t="str">
        <f t="shared" si="466"/>
        <v/>
      </c>
      <c r="AQ2112" s="93" t="str">
        <f t="shared" si="467"/>
        <v/>
      </c>
      <c r="AR2112" s="96" t="str">
        <f t="shared" si="468"/>
        <v/>
      </c>
      <c r="AS2112" s="93" t="str">
        <f t="shared" si="469"/>
        <v/>
      </c>
      <c r="AT2112" s="96" t="str">
        <f t="shared" si="470"/>
        <v/>
      </c>
      <c r="AU2112" s="93" t="str">
        <f t="shared" si="471"/>
        <v/>
      </c>
    </row>
    <row r="2113" spans="1:47" x14ac:dyDescent="0.3">
      <c r="A2113" t="s">
        <v>84</v>
      </c>
      <c r="B2113" s="164" t="s">
        <v>5448</v>
      </c>
      <c r="C2113" t="s">
        <v>5329</v>
      </c>
      <c r="D2113" t="s">
        <v>1152</v>
      </c>
      <c r="E2113" t="s">
        <v>90</v>
      </c>
      <c r="F2113" t="s">
        <v>4063</v>
      </c>
      <c r="H2113" t="s">
        <v>5449</v>
      </c>
      <c r="L2113" t="s">
        <v>91</v>
      </c>
      <c r="O2113" t="s">
        <v>94</v>
      </c>
      <c r="P2113" s="33">
        <v>46213.906944444447</v>
      </c>
      <c r="Q2113" s="33">
        <v>46209</v>
      </c>
      <c r="R2113" s="33">
        <v>46219</v>
      </c>
      <c r="S2113" s="33">
        <v>46219</v>
      </c>
      <c r="AH2113" s="55" t="str">
        <f t="shared" si="458"/>
        <v/>
      </c>
      <c r="AI2113" s="55" t="str">
        <f t="shared" si="459"/>
        <v>FALSO</v>
      </c>
      <c r="AJ2113" s="55">
        <f t="shared" si="460"/>
        <v>0</v>
      </c>
      <c r="AK2113" s="93" t="str">
        <f t="shared" si="461"/>
        <v/>
      </c>
      <c r="AL2113" s="96" t="str">
        <f t="shared" si="462"/>
        <v/>
      </c>
      <c r="AM2113" s="93" t="str">
        <f t="shared" si="463"/>
        <v/>
      </c>
      <c r="AN2113" s="96" t="str">
        <f t="shared" si="464"/>
        <v/>
      </c>
      <c r="AO2113" s="93" t="str">
        <f t="shared" si="465"/>
        <v/>
      </c>
      <c r="AP2113" s="96" t="str">
        <f t="shared" si="466"/>
        <v/>
      </c>
      <c r="AQ2113" s="93" t="str">
        <f t="shared" si="467"/>
        <v/>
      </c>
      <c r="AR2113" s="96" t="str">
        <f t="shared" si="468"/>
        <v/>
      </c>
      <c r="AS2113" s="93" t="str">
        <f t="shared" si="469"/>
        <v/>
      </c>
      <c r="AT2113" s="96" t="str">
        <f t="shared" si="470"/>
        <v/>
      </c>
      <c r="AU2113" s="93" t="str">
        <f t="shared" si="471"/>
        <v/>
      </c>
    </row>
    <row r="2114" spans="1:47" x14ac:dyDescent="0.3">
      <c r="A2114" t="s">
        <v>84</v>
      </c>
      <c r="B2114" s="164" t="s">
        <v>5450</v>
      </c>
      <c r="C2114" t="s">
        <v>5324</v>
      </c>
      <c r="D2114" t="s">
        <v>1152</v>
      </c>
      <c r="E2114" t="s">
        <v>90</v>
      </c>
      <c r="F2114" t="s">
        <v>4063</v>
      </c>
      <c r="H2114" t="s">
        <v>5451</v>
      </c>
      <c r="L2114" t="s">
        <v>91</v>
      </c>
      <c r="O2114" t="s">
        <v>135</v>
      </c>
      <c r="P2114" s="33">
        <v>46213.899305555555</v>
      </c>
      <c r="Q2114" s="33">
        <v>46209</v>
      </c>
      <c r="R2114" s="33">
        <v>46216</v>
      </c>
      <c r="AH2114" s="55" t="str">
        <f t="shared" si="458"/>
        <v/>
      </c>
      <c r="AI2114" s="55" t="str">
        <f t="shared" si="459"/>
        <v>FALSO</v>
      </c>
      <c r="AJ2114" s="55">
        <f t="shared" si="460"/>
        <v>0</v>
      </c>
      <c r="AK2114" s="93" t="str">
        <f t="shared" si="461"/>
        <v/>
      </c>
      <c r="AL2114" s="96" t="str">
        <f t="shared" si="462"/>
        <v/>
      </c>
      <c r="AM2114" s="93" t="str">
        <f t="shared" si="463"/>
        <v/>
      </c>
      <c r="AN2114" s="96" t="str">
        <f t="shared" si="464"/>
        <v/>
      </c>
      <c r="AO2114" s="93" t="str">
        <f t="shared" si="465"/>
        <v/>
      </c>
      <c r="AP2114" s="96" t="str">
        <f t="shared" si="466"/>
        <v/>
      </c>
      <c r="AQ2114" s="93" t="str">
        <f t="shared" si="467"/>
        <v/>
      </c>
      <c r="AR2114" s="96" t="str">
        <f t="shared" si="468"/>
        <v/>
      </c>
      <c r="AS2114" s="93" t="str">
        <f t="shared" si="469"/>
        <v/>
      </c>
      <c r="AT2114" s="96" t="str">
        <f t="shared" si="470"/>
        <v/>
      </c>
      <c r="AU2114" s="93" t="str">
        <f t="shared" si="471"/>
        <v/>
      </c>
    </row>
    <row r="2115" spans="1:47" x14ac:dyDescent="0.3">
      <c r="A2115" t="s">
        <v>84</v>
      </c>
      <c r="B2115" s="164" t="s">
        <v>5452</v>
      </c>
      <c r="C2115" t="s">
        <v>5329</v>
      </c>
      <c r="D2115" t="s">
        <v>1152</v>
      </c>
      <c r="E2115" t="s">
        <v>90</v>
      </c>
      <c r="F2115" t="s">
        <v>4063</v>
      </c>
      <c r="H2115" t="s">
        <v>5453</v>
      </c>
      <c r="L2115" t="s">
        <v>91</v>
      </c>
      <c r="O2115" t="s">
        <v>94</v>
      </c>
      <c r="P2115" s="33">
        <v>46213.773611111108</v>
      </c>
      <c r="Q2115" s="33">
        <v>46209</v>
      </c>
      <c r="R2115" s="33">
        <v>46219</v>
      </c>
      <c r="S2115" s="33">
        <v>46219</v>
      </c>
      <c r="AH2115" s="55" t="str">
        <f t="shared" ref="AH2115:AH2178" si="472">IF(J2115="","",J2115/3600)</f>
        <v/>
      </c>
      <c r="AI2115" s="55" t="str">
        <f t="shared" ref="AI2115:AI2178" si="473">IF(COUNTIF(AG2115, "*dia*"), "VERDADEIRO", "FALSO")</f>
        <v>FALSO</v>
      </c>
      <c r="AJ2115" s="55">
        <f t="shared" ref="AJ2115:AJ2178" si="474">IF(AI2115="VERDADEIRO",LEFT(AG2115,2),0)</f>
        <v>0</v>
      </c>
      <c r="AK2115" s="93" t="str">
        <f t="shared" ref="AK2115:AK2178" si="475">IF(OR(A2115="Solicitação de Serviço",A2115="Incidente",P2115="",Q2115=""),"",IF((NETWORKDAYS.INTL(P2115,Q2115,1)-1)=0,1,NETWORKDAYS.INTL(P2115,Q2115,1)-1))</f>
        <v/>
      </c>
      <c r="AL2115" s="96" t="str">
        <f t="shared" ref="AL2115:AL2178" si="476">IF(X2115="","",AK2115=X2115)</f>
        <v/>
      </c>
      <c r="AM2115" s="93" t="str">
        <f t="shared" ref="AM2115:AM2178" si="477">IF(OR(A2115="Solicitação de Serviço",A2115="Incidente",R2115="",S2115=""),"",IF((NETWORKDAYS.INTL(R2115,S2115,1)-1)=0,1,NETWORKDAYS.INTL(R2115,S2115,1)-1-AJ2115))</f>
        <v/>
      </c>
      <c r="AN2115" s="96" t="str">
        <f t="shared" ref="AN2115:AN2178" si="478">IF(Y2115="","",AM2115=Y2115)</f>
        <v/>
      </c>
      <c r="AO2115" s="93" t="str">
        <f t="shared" ref="AO2115:AO2178" si="479">IF(OR(A2115="Solicitação de Serviço",A2115="Incidente",T2115="",U2115=""),"",IF((NETWORKDAYS.INTL(T2115,U2115,1)-1)=0,1,NETWORKDAYS.INTL(T2115,U2115,1)-1))</f>
        <v/>
      </c>
      <c r="AP2115" s="96" t="str">
        <f t="shared" ref="AP2115:AP2178" si="480">IF(Z2115="","",AO2115=Z2115)</f>
        <v/>
      </c>
      <c r="AQ2115" s="93" t="str">
        <f t="shared" ref="AQ2115:AQ2178" si="481">IF(OR(A2115="Solicitação de Serviço",A2115="Incidente",V2115="",W2115=""),"",IF((NETWORKDAYS.INTL(V2115,W2115,1)-1)=0,1,IF((NETWORKDAYS.INTL(V2115,W2115,1)-1)&lt;0,"",NETWORKDAYS.INTL(V2115,W2115,1)-1)))</f>
        <v/>
      </c>
      <c r="AR2115" s="96" t="str">
        <f t="shared" ref="AR2115:AR2178" si="482">IF(AA2115="","",AQ2115=AA2115)</f>
        <v/>
      </c>
      <c r="AS2115" s="93" t="str">
        <f t="shared" ref="AS2115:AS2178" si="483">IF(OR(A2115="Solicitação de Serviço",A2115="Incidente",P2115=""),"",IF(OR(A2115="História",A2115="Enabler",A2115="Débito Técnico"),IF(W2115="","",NETWORKDAYS.INTL(P2115,W2115,1)-1),IF(U2115="","",NETWORKDAYS.INTL(P2115,U2115,1)-1)))</f>
        <v/>
      </c>
      <c r="AT2115" s="96" t="str">
        <f t="shared" ref="AT2115:AT2178" si="484">IF(OR(A2115="Solicitação de Serviço",A2115="Incidente",A2115="Sustentação"),"",IF(P2115="","",IF(OR(A2115="História",A2115="Enabler",A2115="Débito Técnico"),AS2115=AC2115,AS2115=AB2115)))</f>
        <v/>
      </c>
      <c r="AU2115" s="93" t="str">
        <f t="shared" ref="AU2115:AU2178" si="485">IF(M2115="","",M2115)</f>
        <v/>
      </c>
    </row>
    <row r="2116" spans="1:47" x14ac:dyDescent="0.3">
      <c r="A2116" t="s">
        <v>84</v>
      </c>
      <c r="B2116" s="164" t="s">
        <v>5454</v>
      </c>
      <c r="C2116" t="s">
        <v>5329</v>
      </c>
      <c r="D2116" t="s">
        <v>1152</v>
      </c>
      <c r="E2116" t="s">
        <v>90</v>
      </c>
      <c r="F2116" t="s">
        <v>4063</v>
      </c>
      <c r="H2116" t="s">
        <v>5455</v>
      </c>
      <c r="L2116" t="s">
        <v>91</v>
      </c>
      <c r="O2116" t="s">
        <v>94</v>
      </c>
      <c r="P2116" s="33">
        <v>46213.765277777777</v>
      </c>
      <c r="Q2116" s="33">
        <v>46209</v>
      </c>
      <c r="R2116" s="33">
        <v>46219</v>
      </c>
      <c r="S2116" s="33">
        <v>46219</v>
      </c>
      <c r="AH2116" s="55" t="str">
        <f t="shared" si="472"/>
        <v/>
      </c>
      <c r="AI2116" s="55" t="str">
        <f t="shared" si="473"/>
        <v>FALSO</v>
      </c>
      <c r="AJ2116" s="55">
        <f t="shared" si="474"/>
        <v>0</v>
      </c>
      <c r="AK2116" s="93" t="str">
        <f t="shared" si="475"/>
        <v/>
      </c>
      <c r="AL2116" s="96" t="str">
        <f t="shared" si="476"/>
        <v/>
      </c>
      <c r="AM2116" s="93" t="str">
        <f t="shared" si="477"/>
        <v/>
      </c>
      <c r="AN2116" s="96" t="str">
        <f t="shared" si="478"/>
        <v/>
      </c>
      <c r="AO2116" s="93" t="str">
        <f t="shared" si="479"/>
        <v/>
      </c>
      <c r="AP2116" s="96" t="str">
        <f t="shared" si="480"/>
        <v/>
      </c>
      <c r="AQ2116" s="93" t="str">
        <f t="shared" si="481"/>
        <v/>
      </c>
      <c r="AR2116" s="96" t="str">
        <f t="shared" si="482"/>
        <v/>
      </c>
      <c r="AS2116" s="93" t="str">
        <f t="shared" si="483"/>
        <v/>
      </c>
      <c r="AT2116" s="96" t="str">
        <f t="shared" si="484"/>
        <v/>
      </c>
      <c r="AU2116" s="93" t="str">
        <f t="shared" si="485"/>
        <v/>
      </c>
    </row>
    <row r="2117" spans="1:47" x14ac:dyDescent="0.3">
      <c r="A2117" t="s">
        <v>84</v>
      </c>
      <c r="B2117" s="164" t="s">
        <v>5456</v>
      </c>
      <c r="C2117" t="s">
        <v>5329</v>
      </c>
      <c r="D2117" t="s">
        <v>1152</v>
      </c>
      <c r="E2117" t="s">
        <v>90</v>
      </c>
      <c r="F2117" t="s">
        <v>4063</v>
      </c>
      <c r="H2117" t="s">
        <v>5457</v>
      </c>
      <c r="L2117" t="s">
        <v>91</v>
      </c>
      <c r="O2117" t="s">
        <v>94</v>
      </c>
      <c r="P2117" s="33">
        <v>46213.76458333333</v>
      </c>
      <c r="Q2117" s="33">
        <v>46209</v>
      </c>
      <c r="R2117" s="33">
        <v>46219</v>
      </c>
      <c r="S2117" s="33">
        <v>46219</v>
      </c>
      <c r="AH2117" s="55" t="str">
        <f t="shared" si="472"/>
        <v/>
      </c>
      <c r="AI2117" s="55" t="str">
        <f t="shared" si="473"/>
        <v>FALSO</v>
      </c>
      <c r="AJ2117" s="55">
        <f t="shared" si="474"/>
        <v>0</v>
      </c>
      <c r="AK2117" s="93" t="str">
        <f t="shared" si="475"/>
        <v/>
      </c>
      <c r="AL2117" s="96" t="str">
        <f t="shared" si="476"/>
        <v/>
      </c>
      <c r="AM2117" s="93" t="str">
        <f t="shared" si="477"/>
        <v/>
      </c>
      <c r="AN2117" s="96" t="str">
        <f t="shared" si="478"/>
        <v/>
      </c>
      <c r="AO2117" s="93" t="str">
        <f t="shared" si="479"/>
        <v/>
      </c>
      <c r="AP2117" s="96" t="str">
        <f t="shared" si="480"/>
        <v/>
      </c>
      <c r="AQ2117" s="93" t="str">
        <f t="shared" si="481"/>
        <v/>
      </c>
      <c r="AR2117" s="96" t="str">
        <f t="shared" si="482"/>
        <v/>
      </c>
      <c r="AS2117" s="93" t="str">
        <f t="shared" si="483"/>
        <v/>
      </c>
      <c r="AT2117" s="96" t="str">
        <f t="shared" si="484"/>
        <v/>
      </c>
      <c r="AU2117" s="93" t="str">
        <f t="shared" si="485"/>
        <v/>
      </c>
    </row>
    <row r="2118" spans="1:47" x14ac:dyDescent="0.3">
      <c r="A2118" t="s">
        <v>84</v>
      </c>
      <c r="B2118" s="164" t="s">
        <v>5458</v>
      </c>
      <c r="C2118" t="s">
        <v>5339</v>
      </c>
      <c r="D2118" t="s">
        <v>1152</v>
      </c>
      <c r="E2118" t="s">
        <v>90</v>
      </c>
      <c r="F2118" t="s">
        <v>4063</v>
      </c>
      <c r="H2118" t="s">
        <v>5459</v>
      </c>
      <c r="L2118" t="s">
        <v>91</v>
      </c>
      <c r="O2118" t="s">
        <v>135</v>
      </c>
      <c r="P2118" s="33">
        <v>46213.607638888891</v>
      </c>
      <c r="Q2118" s="33">
        <v>46209</v>
      </c>
      <c r="R2118" s="33">
        <v>46261</v>
      </c>
      <c r="AH2118" s="55" t="str">
        <f t="shared" si="472"/>
        <v/>
      </c>
      <c r="AI2118" s="55" t="str">
        <f t="shared" si="473"/>
        <v>FALSO</v>
      </c>
      <c r="AJ2118" s="55">
        <f t="shared" si="474"/>
        <v>0</v>
      </c>
      <c r="AK2118" s="93" t="str">
        <f t="shared" si="475"/>
        <v/>
      </c>
      <c r="AL2118" s="96" t="str">
        <f t="shared" si="476"/>
        <v/>
      </c>
      <c r="AM2118" s="93" t="str">
        <f t="shared" si="477"/>
        <v/>
      </c>
      <c r="AN2118" s="96" t="str">
        <f t="shared" si="478"/>
        <v/>
      </c>
      <c r="AO2118" s="93" t="str">
        <f t="shared" si="479"/>
        <v/>
      </c>
      <c r="AP2118" s="96" t="str">
        <f t="shared" si="480"/>
        <v/>
      </c>
      <c r="AQ2118" s="93" t="str">
        <f t="shared" si="481"/>
        <v/>
      </c>
      <c r="AR2118" s="96" t="str">
        <f t="shared" si="482"/>
        <v/>
      </c>
      <c r="AS2118" s="93" t="str">
        <f t="shared" si="483"/>
        <v/>
      </c>
      <c r="AT2118" s="96" t="str">
        <f t="shared" si="484"/>
        <v/>
      </c>
      <c r="AU2118" s="93" t="str">
        <f t="shared" si="485"/>
        <v/>
      </c>
    </row>
    <row r="2119" spans="1:47" x14ac:dyDescent="0.3">
      <c r="A2119" t="s">
        <v>84</v>
      </c>
      <c r="B2119" s="164" t="s">
        <v>5460</v>
      </c>
      <c r="C2119" t="s">
        <v>5329</v>
      </c>
      <c r="D2119" t="s">
        <v>1152</v>
      </c>
      <c r="E2119" t="s">
        <v>90</v>
      </c>
      <c r="F2119" t="s">
        <v>4063</v>
      </c>
      <c r="H2119" t="s">
        <v>5461</v>
      </c>
      <c r="L2119" t="s">
        <v>91</v>
      </c>
      <c r="O2119" t="s">
        <v>94</v>
      </c>
      <c r="P2119" s="33">
        <v>46213.606944444444</v>
      </c>
      <c r="Q2119" s="33">
        <v>46209</v>
      </c>
      <c r="R2119" s="33">
        <v>46220</v>
      </c>
      <c r="S2119" s="33">
        <v>46220</v>
      </c>
      <c r="AH2119" s="55" t="str">
        <f t="shared" si="472"/>
        <v/>
      </c>
      <c r="AI2119" s="55" t="str">
        <f t="shared" si="473"/>
        <v>FALSO</v>
      </c>
      <c r="AJ2119" s="55">
        <f t="shared" si="474"/>
        <v>0</v>
      </c>
      <c r="AK2119" s="93" t="str">
        <f t="shared" si="475"/>
        <v/>
      </c>
      <c r="AL2119" s="96" t="str">
        <f t="shared" si="476"/>
        <v/>
      </c>
      <c r="AM2119" s="93" t="str">
        <f t="shared" si="477"/>
        <v/>
      </c>
      <c r="AN2119" s="96" t="str">
        <f t="shared" si="478"/>
        <v/>
      </c>
      <c r="AO2119" s="93" t="str">
        <f t="shared" si="479"/>
        <v/>
      </c>
      <c r="AP2119" s="96" t="str">
        <f t="shared" si="480"/>
        <v/>
      </c>
      <c r="AQ2119" s="93" t="str">
        <f t="shared" si="481"/>
        <v/>
      </c>
      <c r="AR2119" s="96" t="str">
        <f t="shared" si="482"/>
        <v/>
      </c>
      <c r="AS2119" s="93" t="str">
        <f t="shared" si="483"/>
        <v/>
      </c>
      <c r="AT2119" s="96" t="str">
        <f t="shared" si="484"/>
        <v/>
      </c>
      <c r="AU2119" s="93" t="str">
        <f t="shared" si="485"/>
        <v/>
      </c>
    </row>
    <row r="2120" spans="1:47" x14ac:dyDescent="0.3">
      <c r="A2120" t="s">
        <v>84</v>
      </c>
      <c r="B2120" s="164" t="s">
        <v>5462</v>
      </c>
      <c r="C2120" t="s">
        <v>5329</v>
      </c>
      <c r="D2120" t="s">
        <v>1152</v>
      </c>
      <c r="E2120" t="s">
        <v>90</v>
      </c>
      <c r="F2120" t="s">
        <v>4063</v>
      </c>
      <c r="H2120" t="s">
        <v>5463</v>
      </c>
      <c r="L2120" t="s">
        <v>91</v>
      </c>
      <c r="O2120" t="s">
        <v>94</v>
      </c>
      <c r="P2120" s="33">
        <v>46213.490972222222</v>
      </c>
      <c r="Q2120" s="33">
        <v>46209</v>
      </c>
      <c r="R2120" s="33">
        <v>46219</v>
      </c>
      <c r="S2120" s="33">
        <v>46219</v>
      </c>
      <c r="AH2120" s="55" t="str">
        <f t="shared" si="472"/>
        <v/>
      </c>
      <c r="AI2120" s="55" t="str">
        <f t="shared" si="473"/>
        <v>FALSO</v>
      </c>
      <c r="AJ2120" s="55">
        <f t="shared" si="474"/>
        <v>0</v>
      </c>
      <c r="AK2120" s="93" t="str">
        <f t="shared" si="475"/>
        <v/>
      </c>
      <c r="AL2120" s="96" t="str">
        <f t="shared" si="476"/>
        <v/>
      </c>
      <c r="AM2120" s="93" t="str">
        <f t="shared" si="477"/>
        <v/>
      </c>
      <c r="AN2120" s="96" t="str">
        <f t="shared" si="478"/>
        <v/>
      </c>
      <c r="AO2120" s="93" t="str">
        <f t="shared" si="479"/>
        <v/>
      </c>
      <c r="AP2120" s="96" t="str">
        <f t="shared" si="480"/>
        <v/>
      </c>
      <c r="AQ2120" s="93" t="str">
        <f t="shared" si="481"/>
        <v/>
      </c>
      <c r="AR2120" s="96" t="str">
        <f t="shared" si="482"/>
        <v/>
      </c>
      <c r="AS2120" s="93" t="str">
        <f t="shared" si="483"/>
        <v/>
      </c>
      <c r="AT2120" s="96" t="str">
        <f t="shared" si="484"/>
        <v/>
      </c>
      <c r="AU2120" s="93" t="str">
        <f t="shared" si="485"/>
        <v/>
      </c>
    </row>
    <row r="2121" spans="1:47" x14ac:dyDescent="0.3">
      <c r="A2121" t="s">
        <v>84</v>
      </c>
      <c r="B2121" s="164" t="s">
        <v>5464</v>
      </c>
      <c r="C2121" t="s">
        <v>5339</v>
      </c>
      <c r="D2121" t="s">
        <v>1152</v>
      </c>
      <c r="E2121" t="s">
        <v>90</v>
      </c>
      <c r="F2121" t="s">
        <v>4063</v>
      </c>
      <c r="H2121" t="s">
        <v>5465</v>
      </c>
      <c r="J2121">
        <v>21600</v>
      </c>
      <c r="L2121" t="s">
        <v>91</v>
      </c>
      <c r="O2121" t="s">
        <v>94</v>
      </c>
      <c r="P2121" s="33">
        <v>46213.490972222222</v>
      </c>
      <c r="Q2121" s="33">
        <v>46209</v>
      </c>
      <c r="R2121" s="33">
        <v>46245</v>
      </c>
      <c r="S2121" s="33">
        <v>46245</v>
      </c>
      <c r="AH2121" s="55">
        <f t="shared" si="472"/>
        <v>6</v>
      </c>
      <c r="AI2121" s="55" t="str">
        <f t="shared" si="473"/>
        <v>FALSO</v>
      </c>
      <c r="AJ2121" s="55">
        <f t="shared" si="474"/>
        <v>0</v>
      </c>
      <c r="AK2121" s="93" t="str">
        <f t="shared" si="475"/>
        <v/>
      </c>
      <c r="AL2121" s="96" t="str">
        <f t="shared" si="476"/>
        <v/>
      </c>
      <c r="AM2121" s="93" t="str">
        <f t="shared" si="477"/>
        <v/>
      </c>
      <c r="AN2121" s="96" t="str">
        <f t="shared" si="478"/>
        <v/>
      </c>
      <c r="AO2121" s="93" t="str">
        <f t="shared" si="479"/>
        <v/>
      </c>
      <c r="AP2121" s="96" t="str">
        <f t="shared" si="480"/>
        <v/>
      </c>
      <c r="AQ2121" s="93" t="str">
        <f t="shared" si="481"/>
        <v/>
      </c>
      <c r="AR2121" s="96" t="str">
        <f t="shared" si="482"/>
        <v/>
      </c>
      <c r="AS2121" s="93" t="str">
        <f t="shared" si="483"/>
        <v/>
      </c>
      <c r="AT2121" s="96" t="str">
        <f t="shared" si="484"/>
        <v/>
      </c>
      <c r="AU2121" s="93" t="str">
        <f t="shared" si="485"/>
        <v/>
      </c>
    </row>
    <row r="2122" spans="1:47" x14ac:dyDescent="0.3">
      <c r="A2122" t="s">
        <v>84</v>
      </c>
      <c r="B2122" s="164" t="s">
        <v>5466</v>
      </c>
      <c r="C2122" t="s">
        <v>5329</v>
      </c>
      <c r="D2122" t="s">
        <v>1152</v>
      </c>
      <c r="E2122" t="s">
        <v>90</v>
      </c>
      <c r="F2122" t="s">
        <v>4063</v>
      </c>
      <c r="H2122" t="s">
        <v>5467</v>
      </c>
      <c r="L2122" t="s">
        <v>91</v>
      </c>
      <c r="O2122" t="s">
        <v>94</v>
      </c>
      <c r="P2122" s="33">
        <v>46213.456944444442</v>
      </c>
      <c r="Q2122" s="33">
        <v>46209</v>
      </c>
      <c r="R2122" s="33">
        <v>46219</v>
      </c>
      <c r="S2122" s="33">
        <v>46219</v>
      </c>
      <c r="AH2122" s="55" t="str">
        <f t="shared" si="472"/>
        <v/>
      </c>
      <c r="AI2122" s="55" t="str">
        <f t="shared" si="473"/>
        <v>FALSO</v>
      </c>
      <c r="AJ2122" s="55">
        <f t="shared" si="474"/>
        <v>0</v>
      </c>
      <c r="AK2122" s="93" t="str">
        <f t="shared" si="475"/>
        <v/>
      </c>
      <c r="AL2122" s="96" t="str">
        <f t="shared" si="476"/>
        <v/>
      </c>
      <c r="AM2122" s="93" t="str">
        <f t="shared" si="477"/>
        <v/>
      </c>
      <c r="AN2122" s="96" t="str">
        <f t="shared" si="478"/>
        <v/>
      </c>
      <c r="AO2122" s="93" t="str">
        <f t="shared" si="479"/>
        <v/>
      </c>
      <c r="AP2122" s="96" t="str">
        <f t="shared" si="480"/>
        <v/>
      </c>
      <c r="AQ2122" s="93" t="str">
        <f t="shared" si="481"/>
        <v/>
      </c>
      <c r="AR2122" s="96" t="str">
        <f t="shared" si="482"/>
        <v/>
      </c>
      <c r="AS2122" s="93" t="str">
        <f t="shared" si="483"/>
        <v/>
      </c>
      <c r="AT2122" s="96" t="str">
        <f t="shared" si="484"/>
        <v/>
      </c>
      <c r="AU2122" s="93" t="str">
        <f t="shared" si="485"/>
        <v/>
      </c>
    </row>
    <row r="2123" spans="1:47" x14ac:dyDescent="0.3">
      <c r="A2123" t="s">
        <v>84</v>
      </c>
      <c r="B2123" s="164" t="s">
        <v>5468</v>
      </c>
      <c r="C2123" t="s">
        <v>5329</v>
      </c>
      <c r="D2123" t="s">
        <v>1152</v>
      </c>
      <c r="E2123" t="s">
        <v>90</v>
      </c>
      <c r="F2123" t="s">
        <v>4063</v>
      </c>
      <c r="H2123" t="s">
        <v>5469</v>
      </c>
      <c r="L2123" t="s">
        <v>91</v>
      </c>
      <c r="O2123" t="s">
        <v>94</v>
      </c>
      <c r="P2123" s="33">
        <v>46213.381944444445</v>
      </c>
      <c r="Q2123" s="33">
        <v>46209</v>
      </c>
      <c r="R2123" s="33">
        <v>46219</v>
      </c>
      <c r="S2123" s="33">
        <v>46219</v>
      </c>
      <c r="AH2123" s="55" t="str">
        <f t="shared" si="472"/>
        <v/>
      </c>
      <c r="AI2123" s="55" t="str">
        <f t="shared" si="473"/>
        <v>FALSO</v>
      </c>
      <c r="AJ2123" s="55">
        <f t="shared" si="474"/>
        <v>0</v>
      </c>
      <c r="AK2123" s="93" t="str">
        <f t="shared" si="475"/>
        <v/>
      </c>
      <c r="AL2123" s="96" t="str">
        <f t="shared" si="476"/>
        <v/>
      </c>
      <c r="AM2123" s="93" t="str">
        <f t="shared" si="477"/>
        <v/>
      </c>
      <c r="AN2123" s="96" t="str">
        <f t="shared" si="478"/>
        <v/>
      </c>
      <c r="AO2123" s="93" t="str">
        <f t="shared" si="479"/>
        <v/>
      </c>
      <c r="AP2123" s="96" t="str">
        <f t="shared" si="480"/>
        <v/>
      </c>
      <c r="AQ2123" s="93" t="str">
        <f t="shared" si="481"/>
        <v/>
      </c>
      <c r="AR2123" s="96" t="str">
        <f t="shared" si="482"/>
        <v/>
      </c>
      <c r="AS2123" s="93" t="str">
        <f t="shared" si="483"/>
        <v/>
      </c>
      <c r="AT2123" s="96" t="str">
        <f t="shared" si="484"/>
        <v/>
      </c>
      <c r="AU2123" s="93" t="str">
        <f t="shared" si="485"/>
        <v/>
      </c>
    </row>
    <row r="2124" spans="1:47" x14ac:dyDescent="0.3">
      <c r="A2124" t="s">
        <v>84</v>
      </c>
      <c r="B2124" s="164" t="s">
        <v>5470</v>
      </c>
      <c r="C2124" t="s">
        <v>5344</v>
      </c>
      <c r="D2124" t="s">
        <v>1152</v>
      </c>
      <c r="E2124" t="s">
        <v>90</v>
      </c>
      <c r="F2124" t="s">
        <v>4063</v>
      </c>
      <c r="H2124" t="s">
        <v>5471</v>
      </c>
      <c r="L2124" t="s">
        <v>91</v>
      </c>
      <c r="O2124" t="s">
        <v>94</v>
      </c>
      <c r="P2124" s="33">
        <v>46212.88958333333</v>
      </c>
      <c r="Q2124" s="33">
        <v>46209</v>
      </c>
      <c r="R2124" s="33">
        <v>46239</v>
      </c>
      <c r="S2124" s="33">
        <v>46239</v>
      </c>
      <c r="AH2124" s="55" t="str">
        <f t="shared" si="472"/>
        <v/>
      </c>
      <c r="AI2124" s="55" t="str">
        <f t="shared" si="473"/>
        <v>FALSO</v>
      </c>
      <c r="AJ2124" s="55">
        <f t="shared" si="474"/>
        <v>0</v>
      </c>
      <c r="AK2124" s="93" t="str">
        <f t="shared" si="475"/>
        <v/>
      </c>
      <c r="AL2124" s="96" t="str">
        <f t="shared" si="476"/>
        <v/>
      </c>
      <c r="AM2124" s="93" t="str">
        <f t="shared" si="477"/>
        <v/>
      </c>
      <c r="AN2124" s="96" t="str">
        <f t="shared" si="478"/>
        <v/>
      </c>
      <c r="AO2124" s="93" t="str">
        <f t="shared" si="479"/>
        <v/>
      </c>
      <c r="AP2124" s="96" t="str">
        <f t="shared" si="480"/>
        <v/>
      </c>
      <c r="AQ2124" s="93" t="str">
        <f t="shared" si="481"/>
        <v/>
      </c>
      <c r="AR2124" s="96" t="str">
        <f t="shared" si="482"/>
        <v/>
      </c>
      <c r="AS2124" s="93" t="str">
        <f t="shared" si="483"/>
        <v/>
      </c>
      <c r="AT2124" s="96" t="str">
        <f t="shared" si="484"/>
        <v/>
      </c>
      <c r="AU2124" s="93" t="str">
        <f t="shared" si="485"/>
        <v/>
      </c>
    </row>
    <row r="2125" spans="1:47" x14ac:dyDescent="0.3">
      <c r="A2125" t="s">
        <v>84</v>
      </c>
      <c r="B2125" s="164" t="s">
        <v>5472</v>
      </c>
      <c r="C2125" t="s">
        <v>5321</v>
      </c>
      <c r="D2125" t="s">
        <v>1152</v>
      </c>
      <c r="E2125" t="s">
        <v>90</v>
      </c>
      <c r="F2125" t="s">
        <v>4063</v>
      </c>
      <c r="H2125" t="s">
        <v>5473</v>
      </c>
      <c r="L2125" t="s">
        <v>91</v>
      </c>
      <c r="O2125" t="s">
        <v>94</v>
      </c>
      <c r="P2125" s="33">
        <v>46211.905555555553</v>
      </c>
      <c r="Q2125" s="33">
        <v>46209</v>
      </c>
      <c r="R2125" s="33">
        <v>46259</v>
      </c>
      <c r="S2125" s="33">
        <v>46259</v>
      </c>
      <c r="AH2125" s="55" t="str">
        <f t="shared" si="472"/>
        <v/>
      </c>
      <c r="AI2125" s="55" t="str">
        <f t="shared" si="473"/>
        <v>FALSO</v>
      </c>
      <c r="AJ2125" s="55">
        <f t="shared" si="474"/>
        <v>0</v>
      </c>
      <c r="AK2125" s="93" t="str">
        <f t="shared" si="475"/>
        <v/>
      </c>
      <c r="AL2125" s="96" t="str">
        <f t="shared" si="476"/>
        <v/>
      </c>
      <c r="AM2125" s="93" t="str">
        <f t="shared" si="477"/>
        <v/>
      </c>
      <c r="AN2125" s="96" t="str">
        <f t="shared" si="478"/>
        <v/>
      </c>
      <c r="AO2125" s="93" t="str">
        <f t="shared" si="479"/>
        <v/>
      </c>
      <c r="AP2125" s="96" t="str">
        <f t="shared" si="480"/>
        <v/>
      </c>
      <c r="AQ2125" s="93" t="str">
        <f t="shared" si="481"/>
        <v/>
      </c>
      <c r="AR2125" s="96" t="str">
        <f t="shared" si="482"/>
        <v/>
      </c>
      <c r="AS2125" s="93" t="str">
        <f t="shared" si="483"/>
        <v/>
      </c>
      <c r="AT2125" s="96" t="str">
        <f t="shared" si="484"/>
        <v/>
      </c>
      <c r="AU2125" s="93" t="str">
        <f t="shared" si="485"/>
        <v/>
      </c>
    </row>
    <row r="2126" spans="1:47" x14ac:dyDescent="0.3">
      <c r="A2126" t="s">
        <v>84</v>
      </c>
      <c r="B2126" s="164" t="s">
        <v>5474</v>
      </c>
      <c r="C2126" t="s">
        <v>5329</v>
      </c>
      <c r="D2126" t="s">
        <v>1152</v>
      </c>
      <c r="E2126" t="s">
        <v>90</v>
      </c>
      <c r="F2126" t="s">
        <v>4063</v>
      </c>
      <c r="H2126" t="s">
        <v>5475</v>
      </c>
      <c r="L2126" t="s">
        <v>91</v>
      </c>
      <c r="O2126" t="s">
        <v>94</v>
      </c>
      <c r="P2126" s="33">
        <v>46211.879861111112</v>
      </c>
      <c r="Q2126" s="33">
        <v>46209</v>
      </c>
      <c r="R2126" s="33">
        <v>46216</v>
      </c>
      <c r="S2126" s="33">
        <v>46216</v>
      </c>
      <c r="AH2126" s="55" t="str">
        <f t="shared" si="472"/>
        <v/>
      </c>
      <c r="AI2126" s="55" t="str">
        <f t="shared" si="473"/>
        <v>FALSO</v>
      </c>
      <c r="AJ2126" s="55">
        <f t="shared" si="474"/>
        <v>0</v>
      </c>
      <c r="AK2126" s="93" t="str">
        <f t="shared" si="475"/>
        <v/>
      </c>
      <c r="AL2126" s="96" t="str">
        <f t="shared" si="476"/>
        <v/>
      </c>
      <c r="AM2126" s="93" t="str">
        <f t="shared" si="477"/>
        <v/>
      </c>
      <c r="AN2126" s="96" t="str">
        <f t="shared" si="478"/>
        <v/>
      </c>
      <c r="AO2126" s="93" t="str">
        <f t="shared" si="479"/>
        <v/>
      </c>
      <c r="AP2126" s="96" t="str">
        <f t="shared" si="480"/>
        <v/>
      </c>
      <c r="AQ2126" s="93" t="str">
        <f t="shared" si="481"/>
        <v/>
      </c>
      <c r="AR2126" s="96" t="str">
        <f t="shared" si="482"/>
        <v/>
      </c>
      <c r="AS2126" s="93" t="str">
        <f t="shared" si="483"/>
        <v/>
      </c>
      <c r="AT2126" s="96" t="str">
        <f t="shared" si="484"/>
        <v/>
      </c>
      <c r="AU2126" s="93" t="str">
        <f t="shared" si="485"/>
        <v/>
      </c>
    </row>
    <row r="2127" spans="1:47" x14ac:dyDescent="0.3">
      <c r="A2127" t="s">
        <v>84</v>
      </c>
      <c r="B2127" s="164" t="s">
        <v>5476</v>
      </c>
      <c r="C2127" t="s">
        <v>5329</v>
      </c>
      <c r="D2127" t="s">
        <v>1152</v>
      </c>
      <c r="E2127" t="s">
        <v>90</v>
      </c>
      <c r="F2127" t="s">
        <v>4063</v>
      </c>
      <c r="H2127" t="s">
        <v>5477</v>
      </c>
      <c r="L2127" t="s">
        <v>91</v>
      </c>
      <c r="O2127" t="s">
        <v>94</v>
      </c>
      <c r="P2127" s="33">
        <v>46211.863194444442</v>
      </c>
      <c r="Q2127" s="33">
        <v>46209</v>
      </c>
      <c r="R2127" s="33">
        <v>46216</v>
      </c>
      <c r="S2127" s="33">
        <v>46216</v>
      </c>
      <c r="AH2127" s="55" t="str">
        <f t="shared" si="472"/>
        <v/>
      </c>
      <c r="AI2127" s="55" t="str">
        <f t="shared" si="473"/>
        <v>FALSO</v>
      </c>
      <c r="AJ2127" s="55">
        <f t="shared" si="474"/>
        <v>0</v>
      </c>
      <c r="AK2127" s="93" t="str">
        <f t="shared" si="475"/>
        <v/>
      </c>
      <c r="AL2127" s="96" t="str">
        <f t="shared" si="476"/>
        <v/>
      </c>
      <c r="AM2127" s="93" t="str">
        <f t="shared" si="477"/>
        <v/>
      </c>
      <c r="AN2127" s="96" t="str">
        <f t="shared" si="478"/>
        <v/>
      </c>
      <c r="AO2127" s="93" t="str">
        <f t="shared" si="479"/>
        <v/>
      </c>
      <c r="AP2127" s="96" t="str">
        <f t="shared" si="480"/>
        <v/>
      </c>
      <c r="AQ2127" s="93" t="str">
        <f t="shared" si="481"/>
        <v/>
      </c>
      <c r="AR2127" s="96" t="str">
        <f t="shared" si="482"/>
        <v/>
      </c>
      <c r="AS2127" s="93" t="str">
        <f t="shared" si="483"/>
        <v/>
      </c>
      <c r="AT2127" s="96" t="str">
        <f t="shared" si="484"/>
        <v/>
      </c>
      <c r="AU2127" s="93" t="str">
        <f t="shared" si="485"/>
        <v/>
      </c>
    </row>
    <row r="2128" spans="1:47" x14ac:dyDescent="0.3">
      <c r="A2128" t="s">
        <v>84</v>
      </c>
      <c r="B2128" s="164" t="s">
        <v>5478</v>
      </c>
      <c r="C2128" t="s">
        <v>5324</v>
      </c>
      <c r="D2128" t="s">
        <v>1152</v>
      </c>
      <c r="E2128" t="s">
        <v>90</v>
      </c>
      <c r="F2128" t="s">
        <v>4063</v>
      </c>
      <c r="H2128" t="s">
        <v>5479</v>
      </c>
      <c r="L2128" t="s">
        <v>91</v>
      </c>
      <c r="O2128" t="s">
        <v>135</v>
      </c>
      <c r="P2128" s="33">
        <v>46211.859722222223</v>
      </c>
      <c r="Q2128" s="33">
        <v>46209</v>
      </c>
      <c r="R2128" s="33">
        <v>46216</v>
      </c>
      <c r="AH2128" s="55" t="str">
        <f t="shared" si="472"/>
        <v/>
      </c>
      <c r="AI2128" s="55" t="str">
        <f t="shared" si="473"/>
        <v>FALSO</v>
      </c>
      <c r="AJ2128" s="55">
        <f t="shared" si="474"/>
        <v>0</v>
      </c>
      <c r="AK2128" s="93" t="str">
        <f t="shared" si="475"/>
        <v/>
      </c>
      <c r="AL2128" s="96" t="str">
        <f t="shared" si="476"/>
        <v/>
      </c>
      <c r="AM2128" s="93" t="str">
        <f t="shared" si="477"/>
        <v/>
      </c>
      <c r="AN2128" s="96" t="str">
        <f t="shared" si="478"/>
        <v/>
      </c>
      <c r="AO2128" s="93" t="str">
        <f t="shared" si="479"/>
        <v/>
      </c>
      <c r="AP2128" s="96" t="str">
        <f t="shared" si="480"/>
        <v/>
      </c>
      <c r="AQ2128" s="93" t="str">
        <f t="shared" si="481"/>
        <v/>
      </c>
      <c r="AR2128" s="96" t="str">
        <f t="shared" si="482"/>
        <v/>
      </c>
      <c r="AS2128" s="93" t="str">
        <f t="shared" si="483"/>
        <v/>
      </c>
      <c r="AT2128" s="96" t="str">
        <f t="shared" si="484"/>
        <v/>
      </c>
      <c r="AU2128" s="93" t="str">
        <f t="shared" si="485"/>
        <v/>
      </c>
    </row>
    <row r="2129" spans="1:47" x14ac:dyDescent="0.3">
      <c r="A2129" t="s">
        <v>84</v>
      </c>
      <c r="B2129" s="164" t="s">
        <v>5480</v>
      </c>
      <c r="C2129" t="s">
        <v>5324</v>
      </c>
      <c r="D2129" t="s">
        <v>1152</v>
      </c>
      <c r="E2129" t="s">
        <v>90</v>
      </c>
      <c r="F2129" t="s">
        <v>4063</v>
      </c>
      <c r="H2129" t="s">
        <v>5481</v>
      </c>
      <c r="L2129" t="s">
        <v>91</v>
      </c>
      <c r="O2129" t="s">
        <v>94</v>
      </c>
      <c r="P2129" s="33">
        <v>46211.85833333333</v>
      </c>
      <c r="Q2129" s="33">
        <v>46209</v>
      </c>
      <c r="R2129" s="33">
        <v>46216</v>
      </c>
      <c r="S2129" s="33">
        <v>46216</v>
      </c>
      <c r="AH2129" s="55" t="str">
        <f t="shared" si="472"/>
        <v/>
      </c>
      <c r="AI2129" s="55" t="str">
        <f t="shared" si="473"/>
        <v>FALSO</v>
      </c>
      <c r="AJ2129" s="55">
        <f t="shared" si="474"/>
        <v>0</v>
      </c>
      <c r="AK2129" s="93" t="str">
        <f t="shared" si="475"/>
        <v/>
      </c>
      <c r="AL2129" s="96" t="str">
        <f t="shared" si="476"/>
        <v/>
      </c>
      <c r="AM2129" s="93" t="str">
        <f t="shared" si="477"/>
        <v/>
      </c>
      <c r="AN2129" s="96" t="str">
        <f t="shared" si="478"/>
        <v/>
      </c>
      <c r="AO2129" s="93" t="str">
        <f t="shared" si="479"/>
        <v/>
      </c>
      <c r="AP2129" s="96" t="str">
        <f t="shared" si="480"/>
        <v/>
      </c>
      <c r="AQ2129" s="93" t="str">
        <f t="shared" si="481"/>
        <v/>
      </c>
      <c r="AR2129" s="96" t="str">
        <f t="shared" si="482"/>
        <v/>
      </c>
      <c r="AS2129" s="93" t="str">
        <f t="shared" si="483"/>
        <v/>
      </c>
      <c r="AT2129" s="96" t="str">
        <f t="shared" si="484"/>
        <v/>
      </c>
      <c r="AU2129" s="93" t="str">
        <f t="shared" si="485"/>
        <v/>
      </c>
    </row>
    <row r="2130" spans="1:47" x14ac:dyDescent="0.3">
      <c r="A2130" t="s">
        <v>84</v>
      </c>
      <c r="B2130" s="164" t="s">
        <v>5482</v>
      </c>
      <c r="C2130" t="s">
        <v>5332</v>
      </c>
      <c r="D2130" t="s">
        <v>1152</v>
      </c>
      <c r="E2130" t="s">
        <v>90</v>
      </c>
      <c r="F2130" t="s">
        <v>4063</v>
      </c>
      <c r="H2130" t="s">
        <v>5483</v>
      </c>
      <c r="L2130" t="s">
        <v>91</v>
      </c>
      <c r="O2130" t="s">
        <v>94</v>
      </c>
      <c r="P2130" s="33">
        <v>46211.77847222222</v>
      </c>
      <c r="Q2130" s="33">
        <v>46209</v>
      </c>
      <c r="R2130" s="33">
        <v>46274</v>
      </c>
      <c r="S2130" s="33">
        <v>46274</v>
      </c>
      <c r="AH2130" s="55" t="str">
        <f t="shared" si="472"/>
        <v/>
      </c>
      <c r="AI2130" s="55" t="str">
        <f t="shared" si="473"/>
        <v>FALSO</v>
      </c>
      <c r="AJ2130" s="55">
        <f t="shared" si="474"/>
        <v>0</v>
      </c>
      <c r="AK2130" s="93" t="str">
        <f t="shared" si="475"/>
        <v/>
      </c>
      <c r="AL2130" s="96" t="str">
        <f t="shared" si="476"/>
        <v/>
      </c>
      <c r="AM2130" s="93" t="str">
        <f t="shared" si="477"/>
        <v/>
      </c>
      <c r="AN2130" s="96" t="str">
        <f t="shared" si="478"/>
        <v/>
      </c>
      <c r="AO2130" s="93" t="str">
        <f t="shared" si="479"/>
        <v/>
      </c>
      <c r="AP2130" s="96" t="str">
        <f t="shared" si="480"/>
        <v/>
      </c>
      <c r="AQ2130" s="93" t="str">
        <f t="shared" si="481"/>
        <v/>
      </c>
      <c r="AR2130" s="96" t="str">
        <f t="shared" si="482"/>
        <v/>
      </c>
      <c r="AS2130" s="93" t="str">
        <f t="shared" si="483"/>
        <v/>
      </c>
      <c r="AT2130" s="96" t="str">
        <f t="shared" si="484"/>
        <v/>
      </c>
      <c r="AU2130" s="93" t="str">
        <f t="shared" si="485"/>
        <v/>
      </c>
    </row>
    <row r="2131" spans="1:47" x14ac:dyDescent="0.3">
      <c r="A2131" t="s">
        <v>84</v>
      </c>
      <c r="B2131" s="164" t="s">
        <v>5484</v>
      </c>
      <c r="C2131" t="s">
        <v>5318</v>
      </c>
      <c r="D2131" t="s">
        <v>1152</v>
      </c>
      <c r="E2131" t="s">
        <v>94</v>
      </c>
      <c r="F2131" t="s">
        <v>4050</v>
      </c>
      <c r="H2131" t="s">
        <v>3030</v>
      </c>
      <c r="L2131" t="s">
        <v>91</v>
      </c>
      <c r="P2131" s="33">
        <v>46211.713888888888</v>
      </c>
      <c r="Q2131" s="33">
        <v>46293</v>
      </c>
      <c r="R2131" s="33">
        <v>46289</v>
      </c>
      <c r="S2131" s="33">
        <v>46293</v>
      </c>
      <c r="AH2131" s="55" t="str">
        <f t="shared" si="472"/>
        <v/>
      </c>
      <c r="AI2131" s="55" t="str">
        <f t="shared" si="473"/>
        <v>FALSO</v>
      </c>
      <c r="AJ2131" s="55">
        <f t="shared" si="474"/>
        <v>0</v>
      </c>
      <c r="AK2131" s="93" t="str">
        <f t="shared" si="475"/>
        <v/>
      </c>
      <c r="AL2131" s="96" t="str">
        <f t="shared" si="476"/>
        <v/>
      </c>
      <c r="AM2131" s="93" t="str">
        <f t="shared" si="477"/>
        <v/>
      </c>
      <c r="AN2131" s="96" t="str">
        <f t="shared" si="478"/>
        <v/>
      </c>
      <c r="AO2131" s="93" t="str">
        <f t="shared" si="479"/>
        <v/>
      </c>
      <c r="AP2131" s="96" t="str">
        <f t="shared" si="480"/>
        <v/>
      </c>
      <c r="AQ2131" s="93" t="str">
        <f t="shared" si="481"/>
        <v/>
      </c>
      <c r="AR2131" s="96" t="str">
        <f t="shared" si="482"/>
        <v/>
      </c>
      <c r="AS2131" s="93" t="str">
        <f t="shared" si="483"/>
        <v/>
      </c>
      <c r="AT2131" s="96" t="str">
        <f t="shared" si="484"/>
        <v/>
      </c>
      <c r="AU2131" s="93" t="str">
        <f t="shared" si="485"/>
        <v/>
      </c>
    </row>
    <row r="2132" spans="1:47" x14ac:dyDescent="0.3">
      <c r="A2132" t="s">
        <v>84</v>
      </c>
      <c r="B2132" s="164" t="s">
        <v>5485</v>
      </c>
      <c r="C2132" t="s">
        <v>5339</v>
      </c>
      <c r="D2132" t="s">
        <v>1152</v>
      </c>
      <c r="E2132" t="s">
        <v>90</v>
      </c>
      <c r="F2132" t="s">
        <v>4063</v>
      </c>
      <c r="H2132" t="s">
        <v>5486</v>
      </c>
      <c r="L2132" t="s">
        <v>91</v>
      </c>
      <c r="O2132" t="s">
        <v>94</v>
      </c>
      <c r="P2132" s="33">
        <v>46211.695138888892</v>
      </c>
      <c r="Q2132" s="33">
        <v>46209</v>
      </c>
      <c r="R2132" s="33">
        <v>46245</v>
      </c>
      <c r="S2132" s="33">
        <v>46245</v>
      </c>
      <c r="AH2132" s="55" t="str">
        <f t="shared" si="472"/>
        <v/>
      </c>
      <c r="AI2132" s="55" t="str">
        <f t="shared" si="473"/>
        <v>FALSO</v>
      </c>
      <c r="AJ2132" s="55">
        <f t="shared" si="474"/>
        <v>0</v>
      </c>
      <c r="AK2132" s="93" t="str">
        <f t="shared" si="475"/>
        <v/>
      </c>
      <c r="AL2132" s="96" t="str">
        <f t="shared" si="476"/>
        <v/>
      </c>
      <c r="AM2132" s="93" t="str">
        <f t="shared" si="477"/>
        <v/>
      </c>
      <c r="AN2132" s="96" t="str">
        <f t="shared" si="478"/>
        <v/>
      </c>
      <c r="AO2132" s="93" t="str">
        <f t="shared" si="479"/>
        <v/>
      </c>
      <c r="AP2132" s="96" t="str">
        <f t="shared" si="480"/>
        <v/>
      </c>
      <c r="AQ2132" s="93" t="str">
        <f t="shared" si="481"/>
        <v/>
      </c>
      <c r="AR2132" s="96" t="str">
        <f t="shared" si="482"/>
        <v/>
      </c>
      <c r="AS2132" s="93" t="str">
        <f t="shared" si="483"/>
        <v/>
      </c>
      <c r="AT2132" s="96" t="str">
        <f t="shared" si="484"/>
        <v/>
      </c>
      <c r="AU2132" s="93" t="str">
        <f t="shared" si="485"/>
        <v/>
      </c>
    </row>
    <row r="2133" spans="1:47" x14ac:dyDescent="0.3">
      <c r="A2133" t="s">
        <v>84</v>
      </c>
      <c r="B2133" s="164" t="s">
        <v>5487</v>
      </c>
      <c r="C2133" t="s">
        <v>5339</v>
      </c>
      <c r="D2133" t="s">
        <v>1152</v>
      </c>
      <c r="E2133" t="s">
        <v>90</v>
      </c>
      <c r="F2133" t="s">
        <v>4063</v>
      </c>
      <c r="H2133" t="s">
        <v>3028</v>
      </c>
      <c r="L2133" t="s">
        <v>91</v>
      </c>
      <c r="O2133" t="s">
        <v>94</v>
      </c>
      <c r="P2133" s="33">
        <v>46211.689583333333</v>
      </c>
      <c r="Q2133" s="33">
        <v>46209</v>
      </c>
      <c r="R2133" s="33">
        <v>46245</v>
      </c>
      <c r="S2133" s="33">
        <v>46245</v>
      </c>
      <c r="AH2133" s="55" t="str">
        <f t="shared" si="472"/>
        <v/>
      </c>
      <c r="AI2133" s="55" t="str">
        <f t="shared" si="473"/>
        <v>FALSO</v>
      </c>
      <c r="AJ2133" s="55">
        <f t="shared" si="474"/>
        <v>0</v>
      </c>
      <c r="AK2133" s="93" t="str">
        <f t="shared" si="475"/>
        <v/>
      </c>
      <c r="AL2133" s="96" t="str">
        <f t="shared" si="476"/>
        <v/>
      </c>
      <c r="AM2133" s="93" t="str">
        <f t="shared" si="477"/>
        <v/>
      </c>
      <c r="AN2133" s="96" t="str">
        <f t="shared" si="478"/>
        <v/>
      </c>
      <c r="AO2133" s="93" t="str">
        <f t="shared" si="479"/>
        <v/>
      </c>
      <c r="AP2133" s="96" t="str">
        <f t="shared" si="480"/>
        <v/>
      </c>
      <c r="AQ2133" s="93" t="str">
        <f t="shared" si="481"/>
        <v/>
      </c>
      <c r="AR2133" s="96" t="str">
        <f t="shared" si="482"/>
        <v/>
      </c>
      <c r="AS2133" s="93" t="str">
        <f t="shared" si="483"/>
        <v/>
      </c>
      <c r="AT2133" s="96" t="str">
        <f t="shared" si="484"/>
        <v/>
      </c>
      <c r="AU2133" s="93" t="str">
        <f t="shared" si="485"/>
        <v/>
      </c>
    </row>
    <row r="2134" spans="1:47" x14ac:dyDescent="0.3">
      <c r="A2134" t="s">
        <v>84</v>
      </c>
      <c r="B2134" s="164" t="s">
        <v>5488</v>
      </c>
      <c r="C2134" t="s">
        <v>5324</v>
      </c>
      <c r="D2134" t="s">
        <v>1152</v>
      </c>
      <c r="E2134" t="s">
        <v>90</v>
      </c>
      <c r="F2134" t="s">
        <v>4063</v>
      </c>
      <c r="H2134" t="s">
        <v>5489</v>
      </c>
      <c r="L2134" t="s">
        <v>91</v>
      </c>
      <c r="O2134" t="s">
        <v>135</v>
      </c>
      <c r="P2134" s="33">
        <v>46211.491666666669</v>
      </c>
      <c r="Q2134" s="33">
        <v>46209</v>
      </c>
      <c r="R2134" s="33">
        <v>46216</v>
      </c>
      <c r="AH2134" s="55" t="str">
        <f t="shared" si="472"/>
        <v/>
      </c>
      <c r="AI2134" s="55" t="str">
        <f t="shared" si="473"/>
        <v>FALSO</v>
      </c>
      <c r="AJ2134" s="55">
        <f t="shared" si="474"/>
        <v>0</v>
      </c>
      <c r="AK2134" s="93" t="str">
        <f t="shared" si="475"/>
        <v/>
      </c>
      <c r="AL2134" s="96" t="str">
        <f t="shared" si="476"/>
        <v/>
      </c>
      <c r="AM2134" s="93" t="str">
        <f t="shared" si="477"/>
        <v/>
      </c>
      <c r="AN2134" s="96" t="str">
        <f t="shared" si="478"/>
        <v/>
      </c>
      <c r="AO2134" s="93" t="str">
        <f t="shared" si="479"/>
        <v/>
      </c>
      <c r="AP2134" s="96" t="str">
        <f t="shared" si="480"/>
        <v/>
      </c>
      <c r="AQ2134" s="93" t="str">
        <f t="shared" si="481"/>
        <v/>
      </c>
      <c r="AR2134" s="96" t="str">
        <f t="shared" si="482"/>
        <v/>
      </c>
      <c r="AS2134" s="93" t="str">
        <f t="shared" si="483"/>
        <v/>
      </c>
      <c r="AT2134" s="96" t="str">
        <f t="shared" si="484"/>
        <v/>
      </c>
      <c r="AU2134" s="93" t="str">
        <f t="shared" si="485"/>
        <v/>
      </c>
    </row>
    <row r="2135" spans="1:47" x14ac:dyDescent="0.3">
      <c r="A2135" t="s">
        <v>84</v>
      </c>
      <c r="B2135" s="164" t="s">
        <v>5490</v>
      </c>
      <c r="C2135" t="s">
        <v>5329</v>
      </c>
      <c r="D2135" t="s">
        <v>1152</v>
      </c>
      <c r="E2135" t="s">
        <v>90</v>
      </c>
      <c r="F2135" t="s">
        <v>4063</v>
      </c>
      <c r="H2135" t="s">
        <v>5491</v>
      </c>
      <c r="L2135" t="s">
        <v>91</v>
      </c>
      <c r="O2135" t="s">
        <v>94</v>
      </c>
      <c r="P2135" s="33">
        <v>46211.449305555558</v>
      </c>
      <c r="Q2135" s="33">
        <v>46209</v>
      </c>
      <c r="R2135" s="33">
        <v>46220</v>
      </c>
      <c r="S2135" s="33">
        <v>46220</v>
      </c>
      <c r="AH2135" s="55" t="str">
        <f t="shared" si="472"/>
        <v/>
      </c>
      <c r="AI2135" s="55" t="str">
        <f t="shared" si="473"/>
        <v>FALSO</v>
      </c>
      <c r="AJ2135" s="55">
        <f t="shared" si="474"/>
        <v>0</v>
      </c>
      <c r="AK2135" s="93" t="str">
        <f t="shared" si="475"/>
        <v/>
      </c>
      <c r="AL2135" s="96" t="str">
        <f t="shared" si="476"/>
        <v/>
      </c>
      <c r="AM2135" s="93" t="str">
        <f t="shared" si="477"/>
        <v/>
      </c>
      <c r="AN2135" s="96" t="str">
        <f t="shared" si="478"/>
        <v/>
      </c>
      <c r="AO2135" s="93" t="str">
        <f t="shared" si="479"/>
        <v/>
      </c>
      <c r="AP2135" s="96" t="str">
        <f t="shared" si="480"/>
        <v/>
      </c>
      <c r="AQ2135" s="93" t="str">
        <f t="shared" si="481"/>
        <v/>
      </c>
      <c r="AR2135" s="96" t="str">
        <f t="shared" si="482"/>
        <v/>
      </c>
      <c r="AS2135" s="93" t="str">
        <f t="shared" si="483"/>
        <v/>
      </c>
      <c r="AT2135" s="96" t="str">
        <f t="shared" si="484"/>
        <v/>
      </c>
      <c r="AU2135" s="93" t="str">
        <f t="shared" si="485"/>
        <v/>
      </c>
    </row>
    <row r="2136" spans="1:47" x14ac:dyDescent="0.3">
      <c r="A2136" t="s">
        <v>84</v>
      </c>
      <c r="B2136" s="164" t="s">
        <v>5492</v>
      </c>
      <c r="C2136" t="s">
        <v>5329</v>
      </c>
      <c r="D2136" t="s">
        <v>1152</v>
      </c>
      <c r="E2136" t="s">
        <v>90</v>
      </c>
      <c r="F2136" t="s">
        <v>4063</v>
      </c>
      <c r="H2136" t="s">
        <v>5493</v>
      </c>
      <c r="L2136" t="s">
        <v>91</v>
      </c>
      <c r="O2136" t="s">
        <v>94</v>
      </c>
      <c r="P2136" s="33">
        <v>46211.415972222225</v>
      </c>
      <c r="Q2136" s="33">
        <v>46209</v>
      </c>
      <c r="R2136" s="33">
        <v>46220</v>
      </c>
      <c r="S2136" s="33">
        <v>46220</v>
      </c>
      <c r="AH2136" s="55" t="str">
        <f t="shared" si="472"/>
        <v/>
      </c>
      <c r="AI2136" s="55" t="str">
        <f t="shared" si="473"/>
        <v>FALSO</v>
      </c>
      <c r="AJ2136" s="55">
        <f t="shared" si="474"/>
        <v>0</v>
      </c>
      <c r="AK2136" s="93" t="str">
        <f t="shared" si="475"/>
        <v/>
      </c>
      <c r="AL2136" s="96" t="str">
        <f t="shared" si="476"/>
        <v/>
      </c>
      <c r="AM2136" s="93" t="str">
        <f t="shared" si="477"/>
        <v/>
      </c>
      <c r="AN2136" s="96" t="str">
        <f t="shared" si="478"/>
        <v/>
      </c>
      <c r="AO2136" s="93" t="str">
        <f t="shared" si="479"/>
        <v/>
      </c>
      <c r="AP2136" s="96" t="str">
        <f t="shared" si="480"/>
        <v/>
      </c>
      <c r="AQ2136" s="93" t="str">
        <f t="shared" si="481"/>
        <v/>
      </c>
      <c r="AR2136" s="96" t="str">
        <f t="shared" si="482"/>
        <v/>
      </c>
      <c r="AS2136" s="93" t="str">
        <f t="shared" si="483"/>
        <v/>
      </c>
      <c r="AT2136" s="96" t="str">
        <f t="shared" si="484"/>
        <v/>
      </c>
      <c r="AU2136" s="93" t="str">
        <f t="shared" si="485"/>
        <v/>
      </c>
    </row>
    <row r="2137" spans="1:47" x14ac:dyDescent="0.3">
      <c r="A2137" t="s">
        <v>84</v>
      </c>
      <c r="B2137" s="164" t="s">
        <v>5494</v>
      </c>
      <c r="C2137" t="s">
        <v>5329</v>
      </c>
      <c r="D2137" t="s">
        <v>1152</v>
      </c>
      <c r="E2137" t="s">
        <v>90</v>
      </c>
      <c r="F2137" t="s">
        <v>4063</v>
      </c>
      <c r="H2137" t="s">
        <v>5495</v>
      </c>
      <c r="L2137" t="s">
        <v>91</v>
      </c>
      <c r="O2137" t="s">
        <v>94</v>
      </c>
      <c r="P2137" s="33">
        <v>46211.400694444441</v>
      </c>
      <c r="Q2137" s="33">
        <v>46209</v>
      </c>
      <c r="R2137" s="33">
        <v>46219</v>
      </c>
      <c r="S2137" s="33">
        <v>46219</v>
      </c>
      <c r="AH2137" s="55" t="str">
        <f t="shared" si="472"/>
        <v/>
      </c>
      <c r="AI2137" s="55" t="str">
        <f t="shared" si="473"/>
        <v>FALSO</v>
      </c>
      <c r="AJ2137" s="55">
        <f t="shared" si="474"/>
        <v>0</v>
      </c>
      <c r="AK2137" s="93" t="str">
        <f t="shared" si="475"/>
        <v/>
      </c>
      <c r="AL2137" s="96" t="str">
        <f t="shared" si="476"/>
        <v/>
      </c>
      <c r="AM2137" s="93" t="str">
        <f t="shared" si="477"/>
        <v/>
      </c>
      <c r="AN2137" s="96" t="str">
        <f t="shared" si="478"/>
        <v/>
      </c>
      <c r="AO2137" s="93" t="str">
        <f t="shared" si="479"/>
        <v/>
      </c>
      <c r="AP2137" s="96" t="str">
        <f t="shared" si="480"/>
        <v/>
      </c>
      <c r="AQ2137" s="93" t="str">
        <f t="shared" si="481"/>
        <v/>
      </c>
      <c r="AR2137" s="96" t="str">
        <f t="shared" si="482"/>
        <v/>
      </c>
      <c r="AS2137" s="93" t="str">
        <f t="shared" si="483"/>
        <v/>
      </c>
      <c r="AT2137" s="96" t="str">
        <f t="shared" si="484"/>
        <v/>
      </c>
      <c r="AU2137" s="93" t="str">
        <f t="shared" si="485"/>
        <v/>
      </c>
    </row>
    <row r="2138" spans="1:47" x14ac:dyDescent="0.3">
      <c r="A2138" t="s">
        <v>84</v>
      </c>
      <c r="B2138" s="164" t="s">
        <v>5496</v>
      </c>
      <c r="C2138" t="s">
        <v>5324</v>
      </c>
      <c r="D2138" t="s">
        <v>1152</v>
      </c>
      <c r="E2138" t="s">
        <v>90</v>
      </c>
      <c r="F2138" t="s">
        <v>4063</v>
      </c>
      <c r="H2138" t="s">
        <v>5497</v>
      </c>
      <c r="L2138" t="s">
        <v>91</v>
      </c>
      <c r="O2138" t="s">
        <v>135</v>
      </c>
      <c r="P2138" s="33">
        <v>46211.34375</v>
      </c>
      <c r="Q2138" s="33">
        <v>46209</v>
      </c>
      <c r="R2138" s="33">
        <v>46211</v>
      </c>
      <c r="AH2138" s="55" t="str">
        <f t="shared" si="472"/>
        <v/>
      </c>
      <c r="AI2138" s="55" t="str">
        <f t="shared" si="473"/>
        <v>FALSO</v>
      </c>
      <c r="AJ2138" s="55">
        <f t="shared" si="474"/>
        <v>0</v>
      </c>
      <c r="AK2138" s="93" t="str">
        <f t="shared" si="475"/>
        <v/>
      </c>
      <c r="AL2138" s="96" t="str">
        <f t="shared" si="476"/>
        <v/>
      </c>
      <c r="AM2138" s="93" t="str">
        <f t="shared" si="477"/>
        <v/>
      </c>
      <c r="AN2138" s="96" t="str">
        <f t="shared" si="478"/>
        <v/>
      </c>
      <c r="AO2138" s="93" t="str">
        <f t="shared" si="479"/>
        <v/>
      </c>
      <c r="AP2138" s="96" t="str">
        <f t="shared" si="480"/>
        <v/>
      </c>
      <c r="AQ2138" s="93" t="str">
        <f t="shared" si="481"/>
        <v/>
      </c>
      <c r="AR2138" s="96" t="str">
        <f t="shared" si="482"/>
        <v/>
      </c>
      <c r="AS2138" s="93" t="str">
        <f t="shared" si="483"/>
        <v/>
      </c>
      <c r="AT2138" s="96" t="str">
        <f t="shared" si="484"/>
        <v/>
      </c>
      <c r="AU2138" s="93" t="str">
        <f t="shared" si="485"/>
        <v/>
      </c>
    </row>
    <row r="2139" spans="1:47" x14ac:dyDescent="0.3">
      <c r="A2139" t="s">
        <v>84</v>
      </c>
      <c r="B2139" s="164" t="s">
        <v>5498</v>
      </c>
      <c r="C2139" t="s">
        <v>5324</v>
      </c>
      <c r="D2139" t="s">
        <v>1152</v>
      </c>
      <c r="E2139" t="s">
        <v>90</v>
      </c>
      <c r="F2139" t="s">
        <v>4063</v>
      </c>
      <c r="H2139" t="s">
        <v>5499</v>
      </c>
      <c r="L2139" t="s">
        <v>91</v>
      </c>
      <c r="O2139" t="s">
        <v>135</v>
      </c>
      <c r="P2139" s="33">
        <v>46210.887499999997</v>
      </c>
      <c r="Q2139" s="33">
        <v>46209</v>
      </c>
      <c r="R2139" s="33">
        <v>46216</v>
      </c>
      <c r="AH2139" s="55" t="str">
        <f t="shared" si="472"/>
        <v/>
      </c>
      <c r="AI2139" s="55" t="str">
        <f t="shared" si="473"/>
        <v>FALSO</v>
      </c>
      <c r="AJ2139" s="55">
        <f t="shared" si="474"/>
        <v>0</v>
      </c>
      <c r="AK2139" s="93" t="str">
        <f t="shared" si="475"/>
        <v/>
      </c>
      <c r="AL2139" s="96" t="str">
        <f t="shared" si="476"/>
        <v/>
      </c>
      <c r="AM2139" s="93" t="str">
        <f t="shared" si="477"/>
        <v/>
      </c>
      <c r="AN2139" s="96" t="str">
        <f t="shared" si="478"/>
        <v/>
      </c>
      <c r="AO2139" s="93" t="str">
        <f t="shared" si="479"/>
        <v/>
      </c>
      <c r="AP2139" s="96" t="str">
        <f t="shared" si="480"/>
        <v/>
      </c>
      <c r="AQ2139" s="93" t="str">
        <f t="shared" si="481"/>
        <v/>
      </c>
      <c r="AR2139" s="96" t="str">
        <f t="shared" si="482"/>
        <v/>
      </c>
      <c r="AS2139" s="93" t="str">
        <f t="shared" si="483"/>
        <v/>
      </c>
      <c r="AT2139" s="96" t="str">
        <f t="shared" si="484"/>
        <v/>
      </c>
      <c r="AU2139" s="93" t="str">
        <f t="shared" si="485"/>
        <v/>
      </c>
    </row>
    <row r="2140" spans="1:47" x14ac:dyDescent="0.3">
      <c r="A2140" t="s">
        <v>84</v>
      </c>
      <c r="B2140" s="164" t="s">
        <v>5500</v>
      </c>
      <c r="C2140" t="s">
        <v>5329</v>
      </c>
      <c r="D2140" t="s">
        <v>1152</v>
      </c>
      <c r="E2140" t="s">
        <v>90</v>
      </c>
      <c r="F2140" t="s">
        <v>4063</v>
      </c>
      <c r="H2140" t="s">
        <v>5501</v>
      </c>
      <c r="L2140" t="s">
        <v>91</v>
      </c>
      <c r="O2140" t="s">
        <v>94</v>
      </c>
      <c r="P2140" s="33">
        <v>46210.885416666664</v>
      </c>
      <c r="Q2140" s="33">
        <v>46209</v>
      </c>
      <c r="R2140" s="33">
        <v>46220</v>
      </c>
      <c r="S2140" s="33">
        <v>46233</v>
      </c>
      <c r="AH2140" s="55" t="str">
        <f t="shared" si="472"/>
        <v/>
      </c>
      <c r="AI2140" s="55" t="str">
        <f t="shared" si="473"/>
        <v>FALSO</v>
      </c>
      <c r="AJ2140" s="55">
        <f t="shared" si="474"/>
        <v>0</v>
      </c>
      <c r="AK2140" s="93" t="str">
        <f t="shared" si="475"/>
        <v/>
      </c>
      <c r="AL2140" s="96" t="str">
        <f t="shared" si="476"/>
        <v/>
      </c>
      <c r="AM2140" s="93" t="str">
        <f t="shared" si="477"/>
        <v/>
      </c>
      <c r="AN2140" s="96" t="str">
        <f t="shared" si="478"/>
        <v/>
      </c>
      <c r="AO2140" s="93" t="str">
        <f t="shared" si="479"/>
        <v/>
      </c>
      <c r="AP2140" s="96" t="str">
        <f t="shared" si="480"/>
        <v/>
      </c>
      <c r="AQ2140" s="93" t="str">
        <f t="shared" si="481"/>
        <v/>
      </c>
      <c r="AR2140" s="96" t="str">
        <f t="shared" si="482"/>
        <v/>
      </c>
      <c r="AS2140" s="93" t="str">
        <f t="shared" si="483"/>
        <v/>
      </c>
      <c r="AT2140" s="96" t="str">
        <f t="shared" si="484"/>
        <v/>
      </c>
      <c r="AU2140" s="93" t="str">
        <f t="shared" si="485"/>
        <v/>
      </c>
    </row>
    <row r="2141" spans="1:47" x14ac:dyDescent="0.3">
      <c r="A2141" t="s">
        <v>84</v>
      </c>
      <c r="B2141" s="164" t="s">
        <v>5502</v>
      </c>
      <c r="C2141" t="s">
        <v>5324</v>
      </c>
      <c r="D2141" t="s">
        <v>1152</v>
      </c>
      <c r="E2141" t="s">
        <v>90</v>
      </c>
      <c r="F2141" t="s">
        <v>4063</v>
      </c>
      <c r="H2141" t="s">
        <v>5503</v>
      </c>
      <c r="L2141" t="s">
        <v>91</v>
      </c>
      <c r="O2141" t="s">
        <v>94</v>
      </c>
      <c r="P2141" s="33">
        <v>46210.856944444444</v>
      </c>
      <c r="Q2141" s="33">
        <v>46209</v>
      </c>
      <c r="R2141" s="33">
        <v>46211</v>
      </c>
      <c r="S2141" s="33">
        <v>46211</v>
      </c>
      <c r="AH2141" s="55" t="str">
        <f t="shared" si="472"/>
        <v/>
      </c>
      <c r="AI2141" s="55" t="str">
        <f t="shared" si="473"/>
        <v>FALSO</v>
      </c>
      <c r="AJ2141" s="55">
        <f t="shared" si="474"/>
        <v>0</v>
      </c>
      <c r="AK2141" s="93" t="str">
        <f t="shared" si="475"/>
        <v/>
      </c>
      <c r="AL2141" s="96" t="str">
        <f t="shared" si="476"/>
        <v/>
      </c>
      <c r="AM2141" s="93" t="str">
        <f t="shared" si="477"/>
        <v/>
      </c>
      <c r="AN2141" s="96" t="str">
        <f t="shared" si="478"/>
        <v/>
      </c>
      <c r="AO2141" s="93" t="str">
        <f t="shared" si="479"/>
        <v/>
      </c>
      <c r="AP2141" s="96" t="str">
        <f t="shared" si="480"/>
        <v/>
      </c>
      <c r="AQ2141" s="93" t="str">
        <f t="shared" si="481"/>
        <v/>
      </c>
      <c r="AR2141" s="96" t="str">
        <f t="shared" si="482"/>
        <v/>
      </c>
      <c r="AS2141" s="93" t="str">
        <f t="shared" si="483"/>
        <v/>
      </c>
      <c r="AT2141" s="96" t="str">
        <f t="shared" si="484"/>
        <v/>
      </c>
      <c r="AU2141" s="93" t="str">
        <f t="shared" si="485"/>
        <v/>
      </c>
    </row>
    <row r="2142" spans="1:47" x14ac:dyDescent="0.3">
      <c r="A2142" t="s">
        <v>84</v>
      </c>
      <c r="B2142" s="164" t="s">
        <v>5504</v>
      </c>
      <c r="C2142" t="s">
        <v>5324</v>
      </c>
      <c r="D2142" t="s">
        <v>1152</v>
      </c>
      <c r="E2142" t="s">
        <v>90</v>
      </c>
      <c r="F2142" t="s">
        <v>4063</v>
      </c>
      <c r="H2142" t="s">
        <v>5505</v>
      </c>
      <c r="L2142" t="s">
        <v>91</v>
      </c>
      <c r="O2142" t="s">
        <v>135</v>
      </c>
      <c r="P2142" s="33">
        <v>46210.844444444447</v>
      </c>
      <c r="Q2142" s="33">
        <v>46209</v>
      </c>
      <c r="R2142" s="33">
        <v>46211</v>
      </c>
      <c r="AH2142" s="55" t="str">
        <f t="shared" si="472"/>
        <v/>
      </c>
      <c r="AI2142" s="55" t="str">
        <f t="shared" si="473"/>
        <v>FALSO</v>
      </c>
      <c r="AJ2142" s="55">
        <f t="shared" si="474"/>
        <v>0</v>
      </c>
      <c r="AK2142" s="93" t="str">
        <f t="shared" si="475"/>
        <v/>
      </c>
      <c r="AL2142" s="96" t="str">
        <f t="shared" si="476"/>
        <v/>
      </c>
      <c r="AM2142" s="93" t="str">
        <f t="shared" si="477"/>
        <v/>
      </c>
      <c r="AN2142" s="96" t="str">
        <f t="shared" si="478"/>
        <v/>
      </c>
      <c r="AO2142" s="93" t="str">
        <f t="shared" si="479"/>
        <v/>
      </c>
      <c r="AP2142" s="96" t="str">
        <f t="shared" si="480"/>
        <v/>
      </c>
      <c r="AQ2142" s="93" t="str">
        <f t="shared" si="481"/>
        <v/>
      </c>
      <c r="AR2142" s="96" t="str">
        <f t="shared" si="482"/>
        <v/>
      </c>
      <c r="AS2142" s="93" t="str">
        <f t="shared" si="483"/>
        <v/>
      </c>
      <c r="AT2142" s="96" t="str">
        <f t="shared" si="484"/>
        <v/>
      </c>
      <c r="AU2142" s="93" t="str">
        <f t="shared" si="485"/>
        <v/>
      </c>
    </row>
    <row r="2143" spans="1:47" x14ac:dyDescent="0.3">
      <c r="A2143" t="s">
        <v>84</v>
      </c>
      <c r="B2143" s="164" t="s">
        <v>5506</v>
      </c>
      <c r="C2143" t="s">
        <v>5324</v>
      </c>
      <c r="D2143" t="s">
        <v>1152</v>
      </c>
      <c r="E2143" t="s">
        <v>90</v>
      </c>
      <c r="F2143" t="s">
        <v>4063</v>
      </c>
      <c r="H2143" t="s">
        <v>5507</v>
      </c>
      <c r="L2143" t="s">
        <v>91</v>
      </c>
      <c r="O2143" t="s">
        <v>135</v>
      </c>
      <c r="P2143" s="33">
        <v>46210.838194444441</v>
      </c>
      <c r="Q2143" s="33">
        <v>46209</v>
      </c>
      <c r="R2143" s="33">
        <v>46211</v>
      </c>
      <c r="AH2143" s="55" t="str">
        <f t="shared" si="472"/>
        <v/>
      </c>
      <c r="AI2143" s="55" t="str">
        <f t="shared" si="473"/>
        <v>FALSO</v>
      </c>
      <c r="AJ2143" s="55">
        <f t="shared" si="474"/>
        <v>0</v>
      </c>
      <c r="AK2143" s="93" t="str">
        <f t="shared" si="475"/>
        <v/>
      </c>
      <c r="AL2143" s="96" t="str">
        <f t="shared" si="476"/>
        <v/>
      </c>
      <c r="AM2143" s="93" t="str">
        <f t="shared" si="477"/>
        <v/>
      </c>
      <c r="AN2143" s="96" t="str">
        <f t="shared" si="478"/>
        <v/>
      </c>
      <c r="AO2143" s="93" t="str">
        <f t="shared" si="479"/>
        <v/>
      </c>
      <c r="AP2143" s="96" t="str">
        <f t="shared" si="480"/>
        <v/>
      </c>
      <c r="AQ2143" s="93" t="str">
        <f t="shared" si="481"/>
        <v/>
      </c>
      <c r="AR2143" s="96" t="str">
        <f t="shared" si="482"/>
        <v/>
      </c>
      <c r="AS2143" s="93" t="str">
        <f t="shared" si="483"/>
        <v/>
      </c>
      <c r="AT2143" s="96" t="str">
        <f t="shared" si="484"/>
        <v/>
      </c>
      <c r="AU2143" s="93" t="str">
        <f t="shared" si="485"/>
        <v/>
      </c>
    </row>
    <row r="2144" spans="1:47" x14ac:dyDescent="0.3">
      <c r="A2144" t="s">
        <v>84</v>
      </c>
      <c r="B2144" s="164" t="s">
        <v>5508</v>
      </c>
      <c r="C2144" t="s">
        <v>5324</v>
      </c>
      <c r="D2144" t="s">
        <v>1152</v>
      </c>
      <c r="E2144" t="s">
        <v>90</v>
      </c>
      <c r="F2144" t="s">
        <v>4063</v>
      </c>
      <c r="H2144" t="s">
        <v>5509</v>
      </c>
      <c r="L2144" t="s">
        <v>91</v>
      </c>
      <c r="O2144" t="s">
        <v>135</v>
      </c>
      <c r="P2144" s="33">
        <v>46210.701388888891</v>
      </c>
      <c r="Q2144" s="33">
        <v>46209</v>
      </c>
      <c r="R2144" s="33">
        <v>46218</v>
      </c>
      <c r="AH2144" s="55" t="str">
        <f t="shared" si="472"/>
        <v/>
      </c>
      <c r="AI2144" s="55" t="str">
        <f t="shared" si="473"/>
        <v>FALSO</v>
      </c>
      <c r="AJ2144" s="55">
        <f t="shared" si="474"/>
        <v>0</v>
      </c>
      <c r="AK2144" s="93" t="str">
        <f t="shared" si="475"/>
        <v/>
      </c>
      <c r="AL2144" s="96" t="str">
        <f t="shared" si="476"/>
        <v/>
      </c>
      <c r="AM2144" s="93" t="str">
        <f t="shared" si="477"/>
        <v/>
      </c>
      <c r="AN2144" s="96" t="str">
        <f t="shared" si="478"/>
        <v/>
      </c>
      <c r="AO2144" s="93" t="str">
        <f t="shared" si="479"/>
        <v/>
      </c>
      <c r="AP2144" s="96" t="str">
        <f t="shared" si="480"/>
        <v/>
      </c>
      <c r="AQ2144" s="93" t="str">
        <f t="shared" si="481"/>
        <v/>
      </c>
      <c r="AR2144" s="96" t="str">
        <f t="shared" si="482"/>
        <v/>
      </c>
      <c r="AS2144" s="93" t="str">
        <f t="shared" si="483"/>
        <v/>
      </c>
      <c r="AT2144" s="96" t="str">
        <f t="shared" si="484"/>
        <v/>
      </c>
      <c r="AU2144" s="93" t="str">
        <f t="shared" si="485"/>
        <v/>
      </c>
    </row>
    <row r="2145" spans="1:47" x14ac:dyDescent="0.3">
      <c r="A2145" t="s">
        <v>84</v>
      </c>
      <c r="B2145" s="164" t="s">
        <v>5510</v>
      </c>
      <c r="C2145" t="s">
        <v>5329</v>
      </c>
      <c r="D2145" t="s">
        <v>1152</v>
      </c>
      <c r="E2145" t="s">
        <v>90</v>
      </c>
      <c r="F2145" t="s">
        <v>4063</v>
      </c>
      <c r="H2145" t="s">
        <v>5511</v>
      </c>
      <c r="L2145" t="s">
        <v>91</v>
      </c>
      <c r="O2145" t="s">
        <v>94</v>
      </c>
      <c r="P2145" s="33">
        <v>46210.686111111114</v>
      </c>
      <c r="Q2145" s="33">
        <v>46209</v>
      </c>
      <c r="R2145" s="33">
        <v>46219</v>
      </c>
      <c r="S2145" s="33">
        <v>46219</v>
      </c>
      <c r="AH2145" s="55" t="str">
        <f t="shared" si="472"/>
        <v/>
      </c>
      <c r="AI2145" s="55" t="str">
        <f t="shared" si="473"/>
        <v>FALSO</v>
      </c>
      <c r="AJ2145" s="55">
        <f t="shared" si="474"/>
        <v>0</v>
      </c>
      <c r="AK2145" s="93" t="str">
        <f t="shared" si="475"/>
        <v/>
      </c>
      <c r="AL2145" s="96" t="str">
        <f t="shared" si="476"/>
        <v/>
      </c>
      <c r="AM2145" s="93" t="str">
        <f t="shared" si="477"/>
        <v/>
      </c>
      <c r="AN2145" s="96" t="str">
        <f t="shared" si="478"/>
        <v/>
      </c>
      <c r="AO2145" s="93" t="str">
        <f t="shared" si="479"/>
        <v/>
      </c>
      <c r="AP2145" s="96" t="str">
        <f t="shared" si="480"/>
        <v/>
      </c>
      <c r="AQ2145" s="93" t="str">
        <f t="shared" si="481"/>
        <v/>
      </c>
      <c r="AR2145" s="96" t="str">
        <f t="shared" si="482"/>
        <v/>
      </c>
      <c r="AS2145" s="93" t="str">
        <f t="shared" si="483"/>
        <v/>
      </c>
      <c r="AT2145" s="96" t="str">
        <f t="shared" si="484"/>
        <v/>
      </c>
      <c r="AU2145" s="93" t="str">
        <f t="shared" si="485"/>
        <v/>
      </c>
    </row>
    <row r="2146" spans="1:47" x14ac:dyDescent="0.3">
      <c r="A2146" t="s">
        <v>84</v>
      </c>
      <c r="B2146" s="164" t="s">
        <v>5512</v>
      </c>
      <c r="C2146" t="s">
        <v>5324</v>
      </c>
      <c r="D2146" t="s">
        <v>1152</v>
      </c>
      <c r="E2146" t="s">
        <v>90</v>
      </c>
      <c r="F2146" t="s">
        <v>4063</v>
      </c>
      <c r="H2146" t="s">
        <v>3013</v>
      </c>
      <c r="L2146" t="s">
        <v>91</v>
      </c>
      <c r="O2146" t="s">
        <v>94</v>
      </c>
      <c r="P2146" s="33">
        <v>46210.651388888888</v>
      </c>
      <c r="Q2146" s="33">
        <v>46209</v>
      </c>
      <c r="R2146" s="33">
        <v>46211</v>
      </c>
      <c r="S2146" s="33">
        <v>46211</v>
      </c>
      <c r="AH2146" s="55" t="str">
        <f t="shared" si="472"/>
        <v/>
      </c>
      <c r="AI2146" s="55" t="str">
        <f t="shared" si="473"/>
        <v>FALSO</v>
      </c>
      <c r="AJ2146" s="55">
        <f t="shared" si="474"/>
        <v>0</v>
      </c>
      <c r="AK2146" s="93" t="str">
        <f t="shared" si="475"/>
        <v/>
      </c>
      <c r="AL2146" s="96" t="str">
        <f t="shared" si="476"/>
        <v/>
      </c>
      <c r="AM2146" s="93" t="str">
        <f t="shared" si="477"/>
        <v/>
      </c>
      <c r="AN2146" s="96" t="str">
        <f t="shared" si="478"/>
        <v/>
      </c>
      <c r="AO2146" s="93" t="str">
        <f t="shared" si="479"/>
        <v/>
      </c>
      <c r="AP2146" s="96" t="str">
        <f t="shared" si="480"/>
        <v/>
      </c>
      <c r="AQ2146" s="93" t="str">
        <f t="shared" si="481"/>
        <v/>
      </c>
      <c r="AR2146" s="96" t="str">
        <f t="shared" si="482"/>
        <v/>
      </c>
      <c r="AS2146" s="93" t="str">
        <f t="shared" si="483"/>
        <v/>
      </c>
      <c r="AT2146" s="96" t="str">
        <f t="shared" si="484"/>
        <v/>
      </c>
      <c r="AU2146" s="93" t="str">
        <f t="shared" si="485"/>
        <v/>
      </c>
    </row>
    <row r="2147" spans="1:47" x14ac:dyDescent="0.3">
      <c r="A2147" t="s">
        <v>84</v>
      </c>
      <c r="B2147" s="164" t="s">
        <v>5513</v>
      </c>
      <c r="C2147" t="s">
        <v>5332</v>
      </c>
      <c r="D2147" t="s">
        <v>1152</v>
      </c>
      <c r="E2147" t="s">
        <v>90</v>
      </c>
      <c r="F2147" t="s">
        <v>4063</v>
      </c>
      <c r="H2147" t="s">
        <v>5514</v>
      </c>
      <c r="L2147" t="s">
        <v>91</v>
      </c>
      <c r="O2147" t="s">
        <v>94</v>
      </c>
      <c r="P2147" s="33">
        <v>46210.647222222222</v>
      </c>
      <c r="Q2147" s="33">
        <v>46209</v>
      </c>
      <c r="R2147" s="33">
        <v>46275</v>
      </c>
      <c r="S2147" s="33">
        <v>46275</v>
      </c>
      <c r="AH2147" s="55" t="str">
        <f t="shared" si="472"/>
        <v/>
      </c>
      <c r="AI2147" s="55" t="str">
        <f t="shared" si="473"/>
        <v>FALSO</v>
      </c>
      <c r="AJ2147" s="55">
        <f t="shared" si="474"/>
        <v>0</v>
      </c>
      <c r="AK2147" s="93" t="str">
        <f t="shared" si="475"/>
        <v/>
      </c>
      <c r="AL2147" s="96" t="str">
        <f t="shared" si="476"/>
        <v/>
      </c>
      <c r="AM2147" s="93" t="str">
        <f t="shared" si="477"/>
        <v/>
      </c>
      <c r="AN2147" s="96" t="str">
        <f t="shared" si="478"/>
        <v/>
      </c>
      <c r="AO2147" s="93" t="str">
        <f t="shared" si="479"/>
        <v/>
      </c>
      <c r="AP2147" s="96" t="str">
        <f t="shared" si="480"/>
        <v/>
      </c>
      <c r="AQ2147" s="93" t="str">
        <f t="shared" si="481"/>
        <v/>
      </c>
      <c r="AR2147" s="96" t="str">
        <f t="shared" si="482"/>
        <v/>
      </c>
      <c r="AS2147" s="93" t="str">
        <f t="shared" si="483"/>
        <v/>
      </c>
      <c r="AT2147" s="96" t="str">
        <f t="shared" si="484"/>
        <v/>
      </c>
      <c r="AU2147" s="93" t="str">
        <f t="shared" si="485"/>
        <v/>
      </c>
    </row>
    <row r="2148" spans="1:47" x14ac:dyDescent="0.3">
      <c r="A2148" t="s">
        <v>84</v>
      </c>
      <c r="B2148" s="164" t="s">
        <v>5515</v>
      </c>
      <c r="C2148" t="s">
        <v>5344</v>
      </c>
      <c r="D2148" t="s">
        <v>1152</v>
      </c>
      <c r="E2148" t="s">
        <v>90</v>
      </c>
      <c r="F2148" t="s">
        <v>4063</v>
      </c>
      <c r="H2148" t="s">
        <v>5516</v>
      </c>
      <c r="J2148">
        <v>43200</v>
      </c>
      <c r="L2148" t="s">
        <v>91</v>
      </c>
      <c r="O2148" t="s">
        <v>94</v>
      </c>
      <c r="P2148" s="33">
        <v>46210.495833333334</v>
      </c>
      <c r="Q2148" s="33">
        <v>46209</v>
      </c>
      <c r="R2148" s="33">
        <v>46210</v>
      </c>
      <c r="S2148" s="33">
        <v>46233</v>
      </c>
      <c r="AH2148" s="55">
        <f t="shared" si="472"/>
        <v>12</v>
      </c>
      <c r="AI2148" s="55" t="str">
        <f t="shared" si="473"/>
        <v>FALSO</v>
      </c>
      <c r="AJ2148" s="55">
        <f t="shared" si="474"/>
        <v>0</v>
      </c>
      <c r="AK2148" s="93" t="str">
        <f t="shared" si="475"/>
        <v/>
      </c>
      <c r="AL2148" s="96" t="str">
        <f t="shared" si="476"/>
        <v/>
      </c>
      <c r="AM2148" s="93" t="str">
        <f t="shared" si="477"/>
        <v/>
      </c>
      <c r="AN2148" s="96" t="str">
        <f t="shared" si="478"/>
        <v/>
      </c>
      <c r="AO2148" s="93" t="str">
        <f t="shared" si="479"/>
        <v/>
      </c>
      <c r="AP2148" s="96" t="str">
        <f t="shared" si="480"/>
        <v/>
      </c>
      <c r="AQ2148" s="93" t="str">
        <f t="shared" si="481"/>
        <v/>
      </c>
      <c r="AR2148" s="96" t="str">
        <f t="shared" si="482"/>
        <v/>
      </c>
      <c r="AS2148" s="93" t="str">
        <f t="shared" si="483"/>
        <v/>
      </c>
      <c r="AT2148" s="96" t="str">
        <f t="shared" si="484"/>
        <v/>
      </c>
      <c r="AU2148" s="93" t="str">
        <f t="shared" si="485"/>
        <v/>
      </c>
    </row>
    <row r="2149" spans="1:47" x14ac:dyDescent="0.3">
      <c r="A2149" t="s">
        <v>84</v>
      </c>
      <c r="B2149" s="164" t="s">
        <v>5517</v>
      </c>
      <c r="C2149" t="s">
        <v>5324</v>
      </c>
      <c r="D2149" t="s">
        <v>1152</v>
      </c>
      <c r="E2149" t="s">
        <v>90</v>
      </c>
      <c r="F2149" t="s">
        <v>4063</v>
      </c>
      <c r="H2149" t="s">
        <v>3897</v>
      </c>
      <c r="L2149" t="s">
        <v>91</v>
      </c>
      <c r="O2149" t="s">
        <v>135</v>
      </c>
      <c r="P2149" s="33">
        <v>46210.474305555559</v>
      </c>
      <c r="Q2149" s="33">
        <v>46209</v>
      </c>
      <c r="R2149" s="33">
        <v>46210</v>
      </c>
      <c r="AH2149" s="55" t="str">
        <f t="shared" si="472"/>
        <v/>
      </c>
      <c r="AI2149" s="55" t="str">
        <f t="shared" si="473"/>
        <v>FALSO</v>
      </c>
      <c r="AJ2149" s="55">
        <f t="shared" si="474"/>
        <v>0</v>
      </c>
      <c r="AK2149" s="93" t="str">
        <f t="shared" si="475"/>
        <v/>
      </c>
      <c r="AL2149" s="96" t="str">
        <f t="shared" si="476"/>
        <v/>
      </c>
      <c r="AM2149" s="93" t="str">
        <f t="shared" si="477"/>
        <v/>
      </c>
      <c r="AN2149" s="96" t="str">
        <f t="shared" si="478"/>
        <v/>
      </c>
      <c r="AO2149" s="93" t="str">
        <f t="shared" si="479"/>
        <v/>
      </c>
      <c r="AP2149" s="96" t="str">
        <f t="shared" si="480"/>
        <v/>
      </c>
      <c r="AQ2149" s="93" t="str">
        <f t="shared" si="481"/>
        <v/>
      </c>
      <c r="AR2149" s="96" t="str">
        <f t="shared" si="482"/>
        <v/>
      </c>
      <c r="AS2149" s="93" t="str">
        <f t="shared" si="483"/>
        <v/>
      </c>
      <c r="AT2149" s="96" t="str">
        <f t="shared" si="484"/>
        <v/>
      </c>
      <c r="AU2149" s="93" t="str">
        <f t="shared" si="485"/>
        <v/>
      </c>
    </row>
    <row r="2150" spans="1:47" x14ac:dyDescent="0.3">
      <c r="A2150" t="s">
        <v>84</v>
      </c>
      <c r="B2150" s="164" t="s">
        <v>5518</v>
      </c>
      <c r="C2150" t="s">
        <v>5329</v>
      </c>
      <c r="D2150" t="s">
        <v>1152</v>
      </c>
      <c r="E2150" t="s">
        <v>90</v>
      </c>
      <c r="F2150" t="s">
        <v>4063</v>
      </c>
      <c r="H2150" t="s">
        <v>5519</v>
      </c>
      <c r="J2150">
        <v>97200</v>
      </c>
      <c r="L2150" t="s">
        <v>91</v>
      </c>
      <c r="O2150" t="s">
        <v>94</v>
      </c>
      <c r="P2150" s="33">
        <v>46210.474305555559</v>
      </c>
      <c r="Q2150" s="33">
        <v>46209</v>
      </c>
      <c r="R2150" s="33">
        <v>46217</v>
      </c>
      <c r="S2150" s="33">
        <v>46223</v>
      </c>
      <c r="AH2150" s="55">
        <f t="shared" si="472"/>
        <v>27</v>
      </c>
      <c r="AI2150" s="55" t="str">
        <f t="shared" si="473"/>
        <v>FALSO</v>
      </c>
      <c r="AJ2150" s="55">
        <f t="shared" si="474"/>
        <v>0</v>
      </c>
      <c r="AK2150" s="93" t="str">
        <f t="shared" si="475"/>
        <v/>
      </c>
      <c r="AL2150" s="96" t="str">
        <f t="shared" si="476"/>
        <v/>
      </c>
      <c r="AM2150" s="93" t="str">
        <f t="shared" si="477"/>
        <v/>
      </c>
      <c r="AN2150" s="96" t="str">
        <f t="shared" si="478"/>
        <v/>
      </c>
      <c r="AO2150" s="93" t="str">
        <f t="shared" si="479"/>
        <v/>
      </c>
      <c r="AP2150" s="96" t="str">
        <f t="shared" si="480"/>
        <v/>
      </c>
      <c r="AQ2150" s="93" t="str">
        <f t="shared" si="481"/>
        <v/>
      </c>
      <c r="AR2150" s="96" t="str">
        <f t="shared" si="482"/>
        <v/>
      </c>
      <c r="AS2150" s="93" t="str">
        <f t="shared" si="483"/>
        <v/>
      </c>
      <c r="AT2150" s="96" t="str">
        <f t="shared" si="484"/>
        <v/>
      </c>
      <c r="AU2150" s="93" t="str">
        <f t="shared" si="485"/>
        <v/>
      </c>
    </row>
    <row r="2151" spans="1:47" x14ac:dyDescent="0.3">
      <c r="A2151" t="s">
        <v>84</v>
      </c>
      <c r="B2151" s="164" t="s">
        <v>5520</v>
      </c>
      <c r="C2151" t="s">
        <v>5344</v>
      </c>
      <c r="D2151" t="s">
        <v>1152</v>
      </c>
      <c r="E2151" t="s">
        <v>90</v>
      </c>
      <c r="F2151" t="s">
        <v>4063</v>
      </c>
      <c r="H2151" t="s">
        <v>5521</v>
      </c>
      <c r="L2151" t="s">
        <v>91</v>
      </c>
      <c r="O2151" t="s">
        <v>94</v>
      </c>
      <c r="P2151" s="33">
        <v>46210.447222222225</v>
      </c>
      <c r="Q2151" s="33">
        <v>46209</v>
      </c>
      <c r="R2151" s="33">
        <v>46239</v>
      </c>
      <c r="S2151" s="33">
        <v>46239</v>
      </c>
      <c r="AH2151" s="55" t="str">
        <f t="shared" si="472"/>
        <v/>
      </c>
      <c r="AI2151" s="55" t="str">
        <f t="shared" si="473"/>
        <v>FALSO</v>
      </c>
      <c r="AJ2151" s="55">
        <f t="shared" si="474"/>
        <v>0</v>
      </c>
      <c r="AK2151" s="93" t="str">
        <f t="shared" si="475"/>
        <v/>
      </c>
      <c r="AL2151" s="96" t="str">
        <f t="shared" si="476"/>
        <v/>
      </c>
      <c r="AM2151" s="93" t="str">
        <f t="shared" si="477"/>
        <v/>
      </c>
      <c r="AN2151" s="96" t="str">
        <f t="shared" si="478"/>
        <v/>
      </c>
      <c r="AO2151" s="93" t="str">
        <f t="shared" si="479"/>
        <v/>
      </c>
      <c r="AP2151" s="96" t="str">
        <f t="shared" si="480"/>
        <v/>
      </c>
      <c r="AQ2151" s="93" t="str">
        <f t="shared" si="481"/>
        <v/>
      </c>
      <c r="AR2151" s="96" t="str">
        <f t="shared" si="482"/>
        <v/>
      </c>
      <c r="AS2151" s="93" t="str">
        <f t="shared" si="483"/>
        <v/>
      </c>
      <c r="AT2151" s="96" t="str">
        <f t="shared" si="484"/>
        <v/>
      </c>
      <c r="AU2151" s="93" t="str">
        <f t="shared" si="485"/>
        <v/>
      </c>
    </row>
    <row r="2152" spans="1:47" x14ac:dyDescent="0.3">
      <c r="A2152" t="s">
        <v>84</v>
      </c>
      <c r="B2152" s="164" t="s">
        <v>5522</v>
      </c>
      <c r="C2152" t="s">
        <v>5324</v>
      </c>
      <c r="D2152" t="s">
        <v>1152</v>
      </c>
      <c r="E2152" t="s">
        <v>90</v>
      </c>
      <c r="F2152" t="s">
        <v>4063</v>
      </c>
      <c r="H2152" t="s">
        <v>5523</v>
      </c>
      <c r="L2152" t="s">
        <v>91</v>
      </c>
      <c r="O2152" t="s">
        <v>135</v>
      </c>
      <c r="P2152" s="33">
        <v>46210.434027777781</v>
      </c>
      <c r="Q2152" s="33">
        <v>46209</v>
      </c>
      <c r="R2152" s="33">
        <v>46210</v>
      </c>
      <c r="AH2152" s="55" t="str">
        <f t="shared" si="472"/>
        <v/>
      </c>
      <c r="AI2152" s="55" t="str">
        <f t="shared" si="473"/>
        <v>FALSO</v>
      </c>
      <c r="AJ2152" s="55">
        <f t="shared" si="474"/>
        <v>0</v>
      </c>
      <c r="AK2152" s="93" t="str">
        <f t="shared" si="475"/>
        <v/>
      </c>
      <c r="AL2152" s="96" t="str">
        <f t="shared" si="476"/>
        <v/>
      </c>
      <c r="AM2152" s="93" t="str">
        <f t="shared" si="477"/>
        <v/>
      </c>
      <c r="AN2152" s="96" t="str">
        <f t="shared" si="478"/>
        <v/>
      </c>
      <c r="AO2152" s="93" t="str">
        <f t="shared" si="479"/>
        <v/>
      </c>
      <c r="AP2152" s="96" t="str">
        <f t="shared" si="480"/>
        <v/>
      </c>
      <c r="AQ2152" s="93" t="str">
        <f t="shared" si="481"/>
        <v/>
      </c>
      <c r="AR2152" s="96" t="str">
        <f t="shared" si="482"/>
        <v/>
      </c>
      <c r="AS2152" s="93" t="str">
        <f t="shared" si="483"/>
        <v/>
      </c>
      <c r="AT2152" s="96" t="str">
        <f t="shared" si="484"/>
        <v/>
      </c>
      <c r="AU2152" s="93" t="str">
        <f t="shared" si="485"/>
        <v/>
      </c>
    </row>
    <row r="2153" spans="1:47" x14ac:dyDescent="0.3">
      <c r="A2153" t="s">
        <v>84</v>
      </c>
      <c r="B2153" s="164" t="s">
        <v>5524</v>
      </c>
      <c r="C2153" t="s">
        <v>5324</v>
      </c>
      <c r="D2153" t="s">
        <v>1152</v>
      </c>
      <c r="E2153" t="s">
        <v>90</v>
      </c>
      <c r="F2153" t="s">
        <v>4063</v>
      </c>
      <c r="H2153" t="s">
        <v>2207</v>
      </c>
      <c r="L2153" t="s">
        <v>91</v>
      </c>
      <c r="O2153" t="s">
        <v>135</v>
      </c>
      <c r="P2153" s="33">
        <v>46210.355555555558</v>
      </c>
      <c r="Q2153" s="33">
        <v>46209</v>
      </c>
      <c r="R2153" s="33">
        <v>46210</v>
      </c>
      <c r="AH2153" s="55" t="str">
        <f t="shared" si="472"/>
        <v/>
      </c>
      <c r="AI2153" s="55" t="str">
        <f t="shared" si="473"/>
        <v>FALSO</v>
      </c>
      <c r="AJ2153" s="55">
        <f t="shared" si="474"/>
        <v>0</v>
      </c>
      <c r="AK2153" s="93" t="str">
        <f t="shared" si="475"/>
        <v/>
      </c>
      <c r="AL2153" s="96" t="str">
        <f t="shared" si="476"/>
        <v/>
      </c>
      <c r="AM2153" s="93" t="str">
        <f t="shared" si="477"/>
        <v/>
      </c>
      <c r="AN2153" s="96" t="str">
        <f t="shared" si="478"/>
        <v/>
      </c>
      <c r="AO2153" s="93" t="str">
        <f t="shared" si="479"/>
        <v/>
      </c>
      <c r="AP2153" s="96" t="str">
        <f t="shared" si="480"/>
        <v/>
      </c>
      <c r="AQ2153" s="93" t="str">
        <f t="shared" si="481"/>
        <v/>
      </c>
      <c r="AR2153" s="96" t="str">
        <f t="shared" si="482"/>
        <v/>
      </c>
      <c r="AS2153" s="93" t="str">
        <f t="shared" si="483"/>
        <v/>
      </c>
      <c r="AT2153" s="96" t="str">
        <f t="shared" si="484"/>
        <v/>
      </c>
      <c r="AU2153" s="93" t="str">
        <f t="shared" si="485"/>
        <v/>
      </c>
    </row>
    <row r="2154" spans="1:47" x14ac:dyDescent="0.3">
      <c r="A2154" t="s">
        <v>84</v>
      </c>
      <c r="B2154" s="164" t="s">
        <v>5525</v>
      </c>
      <c r="C2154" t="s">
        <v>5329</v>
      </c>
      <c r="D2154" t="s">
        <v>1152</v>
      </c>
      <c r="E2154" t="s">
        <v>90</v>
      </c>
      <c r="F2154" t="s">
        <v>4063</v>
      </c>
      <c r="H2154" t="s">
        <v>5526</v>
      </c>
      <c r="L2154" t="s">
        <v>91</v>
      </c>
      <c r="O2154" t="s">
        <v>94</v>
      </c>
      <c r="P2154" s="33">
        <v>46210.323611111111</v>
      </c>
      <c r="Q2154" s="33">
        <v>46209</v>
      </c>
      <c r="R2154" s="33">
        <v>46219</v>
      </c>
      <c r="S2154" s="33">
        <v>46219</v>
      </c>
      <c r="AH2154" s="55" t="str">
        <f t="shared" si="472"/>
        <v/>
      </c>
      <c r="AI2154" s="55" t="str">
        <f t="shared" si="473"/>
        <v>FALSO</v>
      </c>
      <c r="AJ2154" s="55">
        <f t="shared" si="474"/>
        <v>0</v>
      </c>
      <c r="AK2154" s="93" t="str">
        <f t="shared" si="475"/>
        <v/>
      </c>
      <c r="AL2154" s="96" t="str">
        <f t="shared" si="476"/>
        <v/>
      </c>
      <c r="AM2154" s="93" t="str">
        <f t="shared" si="477"/>
        <v/>
      </c>
      <c r="AN2154" s="96" t="str">
        <f t="shared" si="478"/>
        <v/>
      </c>
      <c r="AO2154" s="93" t="str">
        <f t="shared" si="479"/>
        <v/>
      </c>
      <c r="AP2154" s="96" t="str">
        <f t="shared" si="480"/>
        <v/>
      </c>
      <c r="AQ2154" s="93" t="str">
        <f t="shared" si="481"/>
        <v/>
      </c>
      <c r="AR2154" s="96" t="str">
        <f t="shared" si="482"/>
        <v/>
      </c>
      <c r="AS2154" s="93" t="str">
        <f t="shared" si="483"/>
        <v/>
      </c>
      <c r="AT2154" s="96" t="str">
        <f t="shared" si="484"/>
        <v/>
      </c>
      <c r="AU2154" s="93" t="str">
        <f t="shared" si="485"/>
        <v/>
      </c>
    </row>
    <row r="2155" spans="1:47" x14ac:dyDescent="0.3">
      <c r="A2155" t="s">
        <v>84</v>
      </c>
      <c r="B2155" s="164" t="s">
        <v>5527</v>
      </c>
      <c r="C2155" t="s">
        <v>5329</v>
      </c>
      <c r="D2155" t="s">
        <v>1152</v>
      </c>
      <c r="E2155" t="s">
        <v>90</v>
      </c>
      <c r="F2155" t="s">
        <v>4063</v>
      </c>
      <c r="H2155" t="s">
        <v>3908</v>
      </c>
      <c r="L2155" t="s">
        <v>91</v>
      </c>
      <c r="O2155" t="s">
        <v>94</v>
      </c>
      <c r="P2155" s="33">
        <v>46209.890972222223</v>
      </c>
      <c r="Q2155" s="33">
        <v>46209</v>
      </c>
      <c r="R2155" s="33">
        <v>46219</v>
      </c>
      <c r="S2155" s="33">
        <v>46219</v>
      </c>
      <c r="AH2155" s="55" t="str">
        <f t="shared" si="472"/>
        <v/>
      </c>
      <c r="AI2155" s="55" t="str">
        <f t="shared" si="473"/>
        <v>FALSO</v>
      </c>
      <c r="AJ2155" s="55">
        <f t="shared" si="474"/>
        <v>0</v>
      </c>
      <c r="AK2155" s="93" t="str">
        <f t="shared" si="475"/>
        <v/>
      </c>
      <c r="AL2155" s="96" t="str">
        <f t="shared" si="476"/>
        <v/>
      </c>
      <c r="AM2155" s="93" t="str">
        <f t="shared" si="477"/>
        <v/>
      </c>
      <c r="AN2155" s="96" t="str">
        <f t="shared" si="478"/>
        <v/>
      </c>
      <c r="AO2155" s="93" t="str">
        <f t="shared" si="479"/>
        <v/>
      </c>
      <c r="AP2155" s="96" t="str">
        <f t="shared" si="480"/>
        <v/>
      </c>
      <c r="AQ2155" s="93" t="str">
        <f t="shared" si="481"/>
        <v/>
      </c>
      <c r="AR2155" s="96" t="str">
        <f t="shared" si="482"/>
        <v/>
      </c>
      <c r="AS2155" s="93" t="str">
        <f t="shared" si="483"/>
        <v/>
      </c>
      <c r="AT2155" s="96" t="str">
        <f t="shared" si="484"/>
        <v/>
      </c>
      <c r="AU2155" s="93" t="str">
        <f t="shared" si="485"/>
        <v/>
      </c>
    </row>
    <row r="2156" spans="1:47" x14ac:dyDescent="0.3">
      <c r="A2156" t="s">
        <v>84</v>
      </c>
      <c r="B2156" s="164" t="s">
        <v>5528</v>
      </c>
      <c r="C2156" t="s">
        <v>5324</v>
      </c>
      <c r="D2156" t="s">
        <v>1152</v>
      </c>
      <c r="E2156" t="s">
        <v>90</v>
      </c>
      <c r="F2156" t="s">
        <v>4063</v>
      </c>
      <c r="H2156" t="s">
        <v>2203</v>
      </c>
      <c r="L2156" t="s">
        <v>91</v>
      </c>
      <c r="O2156" t="s">
        <v>135</v>
      </c>
      <c r="P2156" s="33">
        <v>46209.85833333333</v>
      </c>
      <c r="Q2156" s="33">
        <v>46209</v>
      </c>
      <c r="R2156" s="33">
        <v>46210</v>
      </c>
      <c r="AH2156" s="55" t="str">
        <f t="shared" si="472"/>
        <v/>
      </c>
      <c r="AI2156" s="55" t="str">
        <f t="shared" si="473"/>
        <v>FALSO</v>
      </c>
      <c r="AJ2156" s="55">
        <f t="shared" si="474"/>
        <v>0</v>
      </c>
      <c r="AK2156" s="93" t="str">
        <f t="shared" si="475"/>
        <v/>
      </c>
      <c r="AL2156" s="96" t="str">
        <f t="shared" si="476"/>
        <v/>
      </c>
      <c r="AM2156" s="93" t="str">
        <f t="shared" si="477"/>
        <v/>
      </c>
      <c r="AN2156" s="96" t="str">
        <f t="shared" si="478"/>
        <v/>
      </c>
      <c r="AO2156" s="93" t="str">
        <f t="shared" si="479"/>
        <v/>
      </c>
      <c r="AP2156" s="96" t="str">
        <f t="shared" si="480"/>
        <v/>
      </c>
      <c r="AQ2156" s="93" t="str">
        <f t="shared" si="481"/>
        <v/>
      </c>
      <c r="AR2156" s="96" t="str">
        <f t="shared" si="482"/>
        <v/>
      </c>
      <c r="AS2156" s="93" t="str">
        <f t="shared" si="483"/>
        <v/>
      </c>
      <c r="AT2156" s="96" t="str">
        <f t="shared" si="484"/>
        <v/>
      </c>
      <c r="AU2156" s="93" t="str">
        <f t="shared" si="485"/>
        <v/>
      </c>
    </row>
    <row r="2157" spans="1:47" x14ac:dyDescent="0.3">
      <c r="A2157" t="s">
        <v>84</v>
      </c>
      <c r="B2157" s="164" t="s">
        <v>5529</v>
      </c>
      <c r="C2157" t="s">
        <v>5324</v>
      </c>
      <c r="D2157" t="s">
        <v>1152</v>
      </c>
      <c r="E2157" t="s">
        <v>90</v>
      </c>
      <c r="F2157" t="s">
        <v>4063</v>
      </c>
      <c r="H2157" t="s">
        <v>2205</v>
      </c>
      <c r="L2157" t="s">
        <v>91</v>
      </c>
      <c r="O2157" t="s">
        <v>135</v>
      </c>
      <c r="P2157" s="33">
        <v>46209.855555555558</v>
      </c>
      <c r="Q2157" s="33">
        <v>46209</v>
      </c>
      <c r="R2157" s="33">
        <v>46210</v>
      </c>
      <c r="AH2157" s="55" t="str">
        <f t="shared" si="472"/>
        <v/>
      </c>
      <c r="AI2157" s="55" t="str">
        <f t="shared" si="473"/>
        <v>FALSO</v>
      </c>
      <c r="AJ2157" s="55">
        <f t="shared" si="474"/>
        <v>0</v>
      </c>
      <c r="AK2157" s="93" t="str">
        <f t="shared" si="475"/>
        <v/>
      </c>
      <c r="AL2157" s="96" t="str">
        <f t="shared" si="476"/>
        <v/>
      </c>
      <c r="AM2157" s="93" t="str">
        <f t="shared" si="477"/>
        <v/>
      </c>
      <c r="AN2157" s="96" t="str">
        <f t="shared" si="478"/>
        <v/>
      </c>
      <c r="AO2157" s="93" t="str">
        <f t="shared" si="479"/>
        <v/>
      </c>
      <c r="AP2157" s="96" t="str">
        <f t="shared" si="480"/>
        <v/>
      </c>
      <c r="AQ2157" s="93" t="str">
        <f t="shared" si="481"/>
        <v/>
      </c>
      <c r="AR2157" s="96" t="str">
        <f t="shared" si="482"/>
        <v/>
      </c>
      <c r="AS2157" s="93" t="str">
        <f t="shared" si="483"/>
        <v/>
      </c>
      <c r="AT2157" s="96" t="str">
        <f t="shared" si="484"/>
        <v/>
      </c>
      <c r="AU2157" s="93" t="str">
        <f t="shared" si="485"/>
        <v/>
      </c>
    </row>
    <row r="2158" spans="1:47" x14ac:dyDescent="0.3">
      <c r="A2158" t="s">
        <v>84</v>
      </c>
      <c r="B2158" s="164" t="s">
        <v>5530</v>
      </c>
      <c r="C2158" t="s">
        <v>5318</v>
      </c>
      <c r="D2158" t="s">
        <v>1152</v>
      </c>
      <c r="E2158" t="s">
        <v>94</v>
      </c>
      <c r="F2158" t="s">
        <v>4050</v>
      </c>
      <c r="H2158" t="s">
        <v>3032</v>
      </c>
      <c r="L2158" t="s">
        <v>91</v>
      </c>
      <c r="P2158" s="33">
        <v>46209.705555555556</v>
      </c>
      <c r="Q2158" s="33">
        <v>46293</v>
      </c>
      <c r="R2158" s="33">
        <v>46210</v>
      </c>
      <c r="S2158" s="33">
        <v>46293</v>
      </c>
      <c r="AH2158" s="55" t="str">
        <f t="shared" si="472"/>
        <v/>
      </c>
      <c r="AI2158" s="55" t="str">
        <f t="shared" si="473"/>
        <v>FALSO</v>
      </c>
      <c r="AJ2158" s="55">
        <f t="shared" si="474"/>
        <v>0</v>
      </c>
      <c r="AK2158" s="93" t="str">
        <f t="shared" si="475"/>
        <v/>
      </c>
      <c r="AL2158" s="96" t="str">
        <f t="shared" si="476"/>
        <v/>
      </c>
      <c r="AM2158" s="93" t="str">
        <f t="shared" si="477"/>
        <v/>
      </c>
      <c r="AN2158" s="96" t="str">
        <f t="shared" si="478"/>
        <v/>
      </c>
      <c r="AO2158" s="93" t="str">
        <f t="shared" si="479"/>
        <v/>
      </c>
      <c r="AP2158" s="96" t="str">
        <f t="shared" si="480"/>
        <v/>
      </c>
      <c r="AQ2158" s="93" t="str">
        <f t="shared" si="481"/>
        <v/>
      </c>
      <c r="AR2158" s="96" t="str">
        <f t="shared" si="482"/>
        <v/>
      </c>
      <c r="AS2158" s="93" t="str">
        <f t="shared" si="483"/>
        <v/>
      </c>
      <c r="AT2158" s="96" t="str">
        <f t="shared" si="484"/>
        <v/>
      </c>
      <c r="AU2158" s="93" t="str">
        <f t="shared" si="485"/>
        <v/>
      </c>
    </row>
    <row r="2159" spans="1:47" x14ac:dyDescent="0.3">
      <c r="A2159" t="s">
        <v>84</v>
      </c>
      <c r="B2159" s="164" t="s">
        <v>5531</v>
      </c>
      <c r="C2159" t="s">
        <v>5324</v>
      </c>
      <c r="D2159" t="s">
        <v>1152</v>
      </c>
      <c r="E2159" t="s">
        <v>90</v>
      </c>
      <c r="F2159" t="s">
        <v>4063</v>
      </c>
      <c r="H2159" t="s">
        <v>5532</v>
      </c>
      <c r="L2159" t="s">
        <v>91</v>
      </c>
      <c r="O2159" t="s">
        <v>135</v>
      </c>
      <c r="P2159" s="33">
        <v>46209.682638888888</v>
      </c>
      <c r="Q2159" s="33">
        <v>46209</v>
      </c>
      <c r="R2159" s="33">
        <v>46209</v>
      </c>
      <c r="AH2159" s="55" t="str">
        <f t="shared" si="472"/>
        <v/>
      </c>
      <c r="AI2159" s="55" t="str">
        <f t="shared" si="473"/>
        <v>FALSO</v>
      </c>
      <c r="AJ2159" s="55">
        <f t="shared" si="474"/>
        <v>0</v>
      </c>
      <c r="AK2159" s="93" t="str">
        <f t="shared" si="475"/>
        <v/>
      </c>
      <c r="AL2159" s="96" t="str">
        <f t="shared" si="476"/>
        <v/>
      </c>
      <c r="AM2159" s="93" t="str">
        <f t="shared" si="477"/>
        <v/>
      </c>
      <c r="AN2159" s="96" t="str">
        <f t="shared" si="478"/>
        <v/>
      </c>
      <c r="AO2159" s="93" t="str">
        <f t="shared" si="479"/>
        <v/>
      </c>
      <c r="AP2159" s="96" t="str">
        <f t="shared" si="480"/>
        <v/>
      </c>
      <c r="AQ2159" s="93" t="str">
        <f t="shared" si="481"/>
        <v/>
      </c>
      <c r="AR2159" s="96" t="str">
        <f t="shared" si="482"/>
        <v/>
      </c>
      <c r="AS2159" s="93" t="str">
        <f t="shared" si="483"/>
        <v/>
      </c>
      <c r="AT2159" s="96" t="str">
        <f t="shared" si="484"/>
        <v/>
      </c>
      <c r="AU2159" s="93" t="str">
        <f t="shared" si="485"/>
        <v/>
      </c>
    </row>
    <row r="2160" spans="1:47" x14ac:dyDescent="0.3">
      <c r="A2160" t="s">
        <v>84</v>
      </c>
      <c r="B2160" s="164" t="s">
        <v>5533</v>
      </c>
      <c r="C2160" t="s">
        <v>5324</v>
      </c>
      <c r="D2160" t="s">
        <v>1152</v>
      </c>
      <c r="E2160" t="s">
        <v>90</v>
      </c>
      <c r="F2160" t="s">
        <v>4063</v>
      </c>
      <c r="H2160" t="s">
        <v>5534</v>
      </c>
      <c r="L2160" t="s">
        <v>91</v>
      </c>
      <c r="O2160" t="s">
        <v>94</v>
      </c>
      <c r="P2160" s="33">
        <v>46209.681250000001</v>
      </c>
      <c r="Q2160" s="33">
        <v>46209</v>
      </c>
      <c r="R2160" s="33">
        <v>46219</v>
      </c>
      <c r="S2160" s="33">
        <v>46219</v>
      </c>
      <c r="AH2160" s="55" t="str">
        <f t="shared" si="472"/>
        <v/>
      </c>
      <c r="AI2160" s="55" t="str">
        <f t="shared" si="473"/>
        <v>FALSO</v>
      </c>
      <c r="AJ2160" s="55">
        <f t="shared" si="474"/>
        <v>0</v>
      </c>
      <c r="AK2160" s="93" t="str">
        <f t="shared" si="475"/>
        <v/>
      </c>
      <c r="AL2160" s="96" t="str">
        <f t="shared" si="476"/>
        <v/>
      </c>
      <c r="AM2160" s="93" t="str">
        <f t="shared" si="477"/>
        <v/>
      </c>
      <c r="AN2160" s="96" t="str">
        <f t="shared" si="478"/>
        <v/>
      </c>
      <c r="AO2160" s="93" t="str">
        <f t="shared" si="479"/>
        <v/>
      </c>
      <c r="AP2160" s="96" t="str">
        <f t="shared" si="480"/>
        <v/>
      </c>
      <c r="AQ2160" s="93" t="str">
        <f t="shared" si="481"/>
        <v/>
      </c>
      <c r="AR2160" s="96" t="str">
        <f t="shared" si="482"/>
        <v/>
      </c>
      <c r="AS2160" s="93" t="str">
        <f t="shared" si="483"/>
        <v/>
      </c>
      <c r="AT2160" s="96" t="str">
        <f t="shared" si="484"/>
        <v/>
      </c>
      <c r="AU2160" s="93" t="str">
        <f t="shared" si="485"/>
        <v/>
      </c>
    </row>
    <row r="2161" spans="1:47" x14ac:dyDescent="0.3">
      <c r="A2161" t="s">
        <v>84</v>
      </c>
      <c r="B2161" s="164" t="s">
        <v>5535</v>
      </c>
      <c r="C2161" t="s">
        <v>5329</v>
      </c>
      <c r="D2161" t="s">
        <v>1152</v>
      </c>
      <c r="E2161" t="s">
        <v>90</v>
      </c>
      <c r="F2161" t="s">
        <v>4063</v>
      </c>
      <c r="H2161" t="s">
        <v>5536</v>
      </c>
      <c r="J2161">
        <v>21600</v>
      </c>
      <c r="L2161" t="s">
        <v>91</v>
      </c>
      <c r="O2161" t="s">
        <v>94</v>
      </c>
      <c r="P2161" s="33">
        <v>46209.679861111108</v>
      </c>
      <c r="Q2161" s="33">
        <v>46209</v>
      </c>
      <c r="R2161" s="33">
        <v>46209</v>
      </c>
      <c r="S2161" s="33">
        <v>46226</v>
      </c>
      <c r="AH2161" s="55">
        <f t="shared" si="472"/>
        <v>6</v>
      </c>
      <c r="AI2161" s="55" t="str">
        <f t="shared" si="473"/>
        <v>FALSO</v>
      </c>
      <c r="AJ2161" s="55">
        <f t="shared" si="474"/>
        <v>0</v>
      </c>
      <c r="AK2161" s="93" t="str">
        <f t="shared" si="475"/>
        <v/>
      </c>
      <c r="AL2161" s="96" t="str">
        <f t="shared" si="476"/>
        <v/>
      </c>
      <c r="AM2161" s="93" t="str">
        <f t="shared" si="477"/>
        <v/>
      </c>
      <c r="AN2161" s="96" t="str">
        <f t="shared" si="478"/>
        <v/>
      </c>
      <c r="AO2161" s="93" t="str">
        <f t="shared" si="479"/>
        <v/>
      </c>
      <c r="AP2161" s="96" t="str">
        <f t="shared" si="480"/>
        <v/>
      </c>
      <c r="AQ2161" s="93" t="str">
        <f t="shared" si="481"/>
        <v/>
      </c>
      <c r="AR2161" s="96" t="str">
        <f t="shared" si="482"/>
        <v/>
      </c>
      <c r="AS2161" s="93" t="str">
        <f t="shared" si="483"/>
        <v/>
      </c>
      <c r="AT2161" s="96" t="str">
        <f t="shared" si="484"/>
        <v/>
      </c>
      <c r="AU2161" s="93" t="str">
        <f t="shared" si="485"/>
        <v/>
      </c>
    </row>
    <row r="2162" spans="1:47" x14ac:dyDescent="0.3">
      <c r="A2162" t="s">
        <v>84</v>
      </c>
      <c r="B2162" s="164" t="s">
        <v>5537</v>
      </c>
      <c r="C2162" t="s">
        <v>5329</v>
      </c>
      <c r="D2162" t="s">
        <v>1152</v>
      </c>
      <c r="E2162" t="s">
        <v>90</v>
      </c>
      <c r="F2162" t="s">
        <v>4063</v>
      </c>
      <c r="H2162" t="s">
        <v>5538</v>
      </c>
      <c r="L2162" t="s">
        <v>91</v>
      </c>
      <c r="O2162" t="s">
        <v>94</v>
      </c>
      <c r="P2162" s="33">
        <v>46209.633333333331</v>
      </c>
      <c r="Q2162" s="33">
        <v>46209</v>
      </c>
      <c r="R2162" s="33">
        <v>46226</v>
      </c>
      <c r="S2162" s="33">
        <v>46226</v>
      </c>
      <c r="AH2162" s="55" t="str">
        <f t="shared" si="472"/>
        <v/>
      </c>
      <c r="AI2162" s="55" t="str">
        <f t="shared" si="473"/>
        <v>FALSO</v>
      </c>
      <c r="AJ2162" s="55">
        <f t="shared" si="474"/>
        <v>0</v>
      </c>
      <c r="AK2162" s="93" t="str">
        <f t="shared" si="475"/>
        <v/>
      </c>
      <c r="AL2162" s="96" t="str">
        <f t="shared" si="476"/>
        <v/>
      </c>
      <c r="AM2162" s="93" t="str">
        <f t="shared" si="477"/>
        <v/>
      </c>
      <c r="AN2162" s="96" t="str">
        <f t="shared" si="478"/>
        <v/>
      </c>
      <c r="AO2162" s="93" t="str">
        <f t="shared" si="479"/>
        <v/>
      </c>
      <c r="AP2162" s="96" t="str">
        <f t="shared" si="480"/>
        <v/>
      </c>
      <c r="AQ2162" s="93" t="str">
        <f t="shared" si="481"/>
        <v/>
      </c>
      <c r="AR2162" s="96" t="str">
        <f t="shared" si="482"/>
        <v/>
      </c>
      <c r="AS2162" s="93" t="str">
        <f t="shared" si="483"/>
        <v/>
      </c>
      <c r="AT2162" s="96" t="str">
        <f t="shared" si="484"/>
        <v/>
      </c>
      <c r="AU2162" s="93" t="str">
        <f t="shared" si="485"/>
        <v/>
      </c>
    </row>
    <row r="2163" spans="1:47" x14ac:dyDescent="0.3">
      <c r="A2163" t="s">
        <v>84</v>
      </c>
      <c r="B2163" s="164" t="s">
        <v>5539</v>
      </c>
      <c r="C2163" t="s">
        <v>5329</v>
      </c>
      <c r="D2163" t="s">
        <v>1152</v>
      </c>
      <c r="E2163" t="s">
        <v>90</v>
      </c>
      <c r="F2163" t="s">
        <v>4063</v>
      </c>
      <c r="H2163" t="s">
        <v>5540</v>
      </c>
      <c r="L2163" t="s">
        <v>91</v>
      </c>
      <c r="O2163" t="s">
        <v>94</v>
      </c>
      <c r="P2163" s="33">
        <v>46209.599999999999</v>
      </c>
      <c r="Q2163" s="33">
        <v>46209</v>
      </c>
      <c r="R2163" s="33">
        <v>46219</v>
      </c>
      <c r="S2163" s="33">
        <v>46219</v>
      </c>
      <c r="AH2163" s="55" t="str">
        <f t="shared" si="472"/>
        <v/>
      </c>
      <c r="AI2163" s="55" t="str">
        <f t="shared" si="473"/>
        <v>FALSO</v>
      </c>
      <c r="AJ2163" s="55">
        <f t="shared" si="474"/>
        <v>0</v>
      </c>
      <c r="AK2163" s="93" t="str">
        <f t="shared" si="475"/>
        <v/>
      </c>
      <c r="AL2163" s="96" t="str">
        <f t="shared" si="476"/>
        <v/>
      </c>
      <c r="AM2163" s="93" t="str">
        <f t="shared" si="477"/>
        <v/>
      </c>
      <c r="AN2163" s="96" t="str">
        <f t="shared" si="478"/>
        <v/>
      </c>
      <c r="AO2163" s="93" t="str">
        <f t="shared" si="479"/>
        <v/>
      </c>
      <c r="AP2163" s="96" t="str">
        <f t="shared" si="480"/>
        <v/>
      </c>
      <c r="AQ2163" s="93" t="str">
        <f t="shared" si="481"/>
        <v/>
      </c>
      <c r="AR2163" s="96" t="str">
        <f t="shared" si="482"/>
        <v/>
      </c>
      <c r="AS2163" s="93" t="str">
        <f t="shared" si="483"/>
        <v/>
      </c>
      <c r="AT2163" s="96" t="str">
        <f t="shared" si="484"/>
        <v/>
      </c>
      <c r="AU2163" s="93" t="str">
        <f t="shared" si="485"/>
        <v/>
      </c>
    </row>
    <row r="2164" spans="1:47" x14ac:dyDescent="0.3">
      <c r="A2164" t="s">
        <v>84</v>
      </c>
      <c r="B2164" s="164" t="s">
        <v>5541</v>
      </c>
      <c r="C2164" t="s">
        <v>5329</v>
      </c>
      <c r="D2164" t="s">
        <v>1152</v>
      </c>
      <c r="E2164" t="s">
        <v>90</v>
      </c>
      <c r="F2164" t="s">
        <v>4063</v>
      </c>
      <c r="H2164" t="s">
        <v>5542</v>
      </c>
      <c r="L2164" t="s">
        <v>91</v>
      </c>
      <c r="O2164" t="s">
        <v>94</v>
      </c>
      <c r="P2164" s="33">
        <v>46209.475694444445</v>
      </c>
      <c r="Q2164" s="33">
        <v>46209</v>
      </c>
      <c r="R2164" s="33">
        <v>46219</v>
      </c>
      <c r="S2164" s="33">
        <v>46219</v>
      </c>
      <c r="AH2164" s="55" t="str">
        <f t="shared" si="472"/>
        <v/>
      </c>
      <c r="AI2164" s="55" t="str">
        <f t="shared" si="473"/>
        <v>FALSO</v>
      </c>
      <c r="AJ2164" s="55">
        <f t="shared" si="474"/>
        <v>0</v>
      </c>
      <c r="AK2164" s="93" t="str">
        <f t="shared" si="475"/>
        <v/>
      </c>
      <c r="AL2164" s="96" t="str">
        <f t="shared" si="476"/>
        <v/>
      </c>
      <c r="AM2164" s="93" t="str">
        <f t="shared" si="477"/>
        <v/>
      </c>
      <c r="AN2164" s="96" t="str">
        <f t="shared" si="478"/>
        <v/>
      </c>
      <c r="AO2164" s="93" t="str">
        <f t="shared" si="479"/>
        <v/>
      </c>
      <c r="AP2164" s="96" t="str">
        <f t="shared" si="480"/>
        <v/>
      </c>
      <c r="AQ2164" s="93" t="str">
        <f t="shared" si="481"/>
        <v/>
      </c>
      <c r="AR2164" s="96" t="str">
        <f t="shared" si="482"/>
        <v/>
      </c>
      <c r="AS2164" s="93" t="str">
        <f t="shared" si="483"/>
        <v/>
      </c>
      <c r="AT2164" s="96" t="str">
        <f t="shared" si="484"/>
        <v/>
      </c>
      <c r="AU2164" s="93" t="str">
        <f t="shared" si="485"/>
        <v/>
      </c>
    </row>
    <row r="2165" spans="1:47" x14ac:dyDescent="0.3">
      <c r="A2165" t="s">
        <v>84</v>
      </c>
      <c r="B2165" s="164" t="s">
        <v>5543</v>
      </c>
      <c r="C2165" t="s">
        <v>5329</v>
      </c>
      <c r="D2165" t="s">
        <v>1152</v>
      </c>
      <c r="E2165" t="s">
        <v>90</v>
      </c>
      <c r="F2165" t="s">
        <v>4063</v>
      </c>
      <c r="H2165" t="s">
        <v>2576</v>
      </c>
      <c r="L2165" t="s">
        <v>91</v>
      </c>
      <c r="O2165" t="s">
        <v>135</v>
      </c>
      <c r="P2165" s="33">
        <v>46209.464583333334</v>
      </c>
      <c r="Q2165" s="33">
        <v>46209</v>
      </c>
      <c r="R2165" s="33">
        <v>46226</v>
      </c>
      <c r="AH2165" s="55" t="str">
        <f t="shared" si="472"/>
        <v/>
      </c>
      <c r="AI2165" s="55" t="str">
        <f t="shared" si="473"/>
        <v>FALSO</v>
      </c>
      <c r="AJ2165" s="55">
        <f t="shared" si="474"/>
        <v>0</v>
      </c>
      <c r="AK2165" s="93" t="str">
        <f t="shared" si="475"/>
        <v/>
      </c>
      <c r="AL2165" s="96" t="str">
        <f t="shared" si="476"/>
        <v/>
      </c>
      <c r="AM2165" s="93" t="str">
        <f t="shared" si="477"/>
        <v/>
      </c>
      <c r="AN2165" s="96" t="str">
        <f t="shared" si="478"/>
        <v/>
      </c>
      <c r="AO2165" s="93" t="str">
        <f t="shared" si="479"/>
        <v/>
      </c>
      <c r="AP2165" s="96" t="str">
        <f t="shared" si="480"/>
        <v/>
      </c>
      <c r="AQ2165" s="93" t="str">
        <f t="shared" si="481"/>
        <v/>
      </c>
      <c r="AR2165" s="96" t="str">
        <f t="shared" si="482"/>
        <v/>
      </c>
      <c r="AS2165" s="93" t="str">
        <f t="shared" si="483"/>
        <v/>
      </c>
      <c r="AT2165" s="96" t="str">
        <f t="shared" si="484"/>
        <v/>
      </c>
      <c r="AU2165" s="93" t="str">
        <f t="shared" si="485"/>
        <v/>
      </c>
    </row>
    <row r="2166" spans="1:47" x14ac:dyDescent="0.3">
      <c r="A2166" t="s">
        <v>84</v>
      </c>
      <c r="B2166" s="164" t="s">
        <v>5544</v>
      </c>
      <c r="C2166" t="s">
        <v>5324</v>
      </c>
      <c r="D2166" t="s">
        <v>1152</v>
      </c>
      <c r="E2166" t="s">
        <v>90</v>
      </c>
      <c r="F2166" t="s">
        <v>4063</v>
      </c>
      <c r="H2166" t="s">
        <v>5545</v>
      </c>
      <c r="L2166" t="s">
        <v>91</v>
      </c>
      <c r="O2166" t="s">
        <v>94</v>
      </c>
      <c r="P2166" s="33">
        <v>46209.447222222225</v>
      </c>
      <c r="Q2166" s="33">
        <v>46209</v>
      </c>
      <c r="R2166" s="33">
        <v>46209</v>
      </c>
      <c r="S2166" s="33">
        <v>46209</v>
      </c>
      <c r="AH2166" s="55" t="str">
        <f t="shared" si="472"/>
        <v/>
      </c>
      <c r="AI2166" s="55" t="str">
        <f t="shared" si="473"/>
        <v>FALSO</v>
      </c>
      <c r="AJ2166" s="55">
        <f t="shared" si="474"/>
        <v>0</v>
      </c>
      <c r="AK2166" s="93" t="str">
        <f t="shared" si="475"/>
        <v/>
      </c>
      <c r="AL2166" s="96" t="str">
        <f t="shared" si="476"/>
        <v/>
      </c>
      <c r="AM2166" s="93" t="str">
        <f t="shared" si="477"/>
        <v/>
      </c>
      <c r="AN2166" s="96" t="str">
        <f t="shared" si="478"/>
        <v/>
      </c>
      <c r="AO2166" s="93" t="str">
        <f t="shared" si="479"/>
        <v/>
      </c>
      <c r="AP2166" s="96" t="str">
        <f t="shared" si="480"/>
        <v/>
      </c>
      <c r="AQ2166" s="93" t="str">
        <f t="shared" si="481"/>
        <v/>
      </c>
      <c r="AR2166" s="96" t="str">
        <f t="shared" si="482"/>
        <v/>
      </c>
      <c r="AS2166" s="93" t="str">
        <f t="shared" si="483"/>
        <v/>
      </c>
      <c r="AT2166" s="96" t="str">
        <f t="shared" si="484"/>
        <v/>
      </c>
      <c r="AU2166" s="93" t="str">
        <f t="shared" si="485"/>
        <v/>
      </c>
    </row>
    <row r="2167" spans="1:47" x14ac:dyDescent="0.3">
      <c r="A2167" t="s">
        <v>84</v>
      </c>
      <c r="B2167" s="164" t="s">
        <v>5546</v>
      </c>
      <c r="C2167" t="s">
        <v>5324</v>
      </c>
      <c r="D2167" t="s">
        <v>1152</v>
      </c>
      <c r="E2167" t="s">
        <v>90</v>
      </c>
      <c r="F2167" t="s">
        <v>4063</v>
      </c>
      <c r="H2167" t="s">
        <v>5547</v>
      </c>
      <c r="L2167" t="s">
        <v>91</v>
      </c>
      <c r="O2167" t="s">
        <v>94</v>
      </c>
      <c r="P2167" s="33">
        <v>46209.447222222225</v>
      </c>
      <c r="Q2167" s="33">
        <v>46209</v>
      </c>
      <c r="R2167" s="33">
        <v>46209</v>
      </c>
      <c r="S2167" s="33">
        <v>46209</v>
      </c>
      <c r="AH2167" s="55" t="str">
        <f t="shared" si="472"/>
        <v/>
      </c>
      <c r="AI2167" s="55" t="str">
        <f t="shared" si="473"/>
        <v>FALSO</v>
      </c>
      <c r="AJ2167" s="55">
        <f t="shared" si="474"/>
        <v>0</v>
      </c>
      <c r="AK2167" s="93" t="str">
        <f t="shared" si="475"/>
        <v/>
      </c>
      <c r="AL2167" s="96" t="str">
        <f t="shared" si="476"/>
        <v/>
      </c>
      <c r="AM2167" s="93" t="str">
        <f t="shared" si="477"/>
        <v/>
      </c>
      <c r="AN2167" s="96" t="str">
        <f t="shared" si="478"/>
        <v/>
      </c>
      <c r="AO2167" s="93" t="str">
        <f t="shared" si="479"/>
        <v/>
      </c>
      <c r="AP2167" s="96" t="str">
        <f t="shared" si="480"/>
        <v/>
      </c>
      <c r="AQ2167" s="93" t="str">
        <f t="shared" si="481"/>
        <v/>
      </c>
      <c r="AR2167" s="96" t="str">
        <f t="shared" si="482"/>
        <v/>
      </c>
      <c r="AS2167" s="93" t="str">
        <f t="shared" si="483"/>
        <v/>
      </c>
      <c r="AT2167" s="96" t="str">
        <f t="shared" si="484"/>
        <v/>
      </c>
      <c r="AU2167" s="93" t="str">
        <f t="shared" si="485"/>
        <v/>
      </c>
    </row>
    <row r="2168" spans="1:47" x14ac:dyDescent="0.3">
      <c r="A2168" t="s">
        <v>84</v>
      </c>
      <c r="B2168" s="164" t="s">
        <v>5548</v>
      </c>
      <c r="C2168" t="s">
        <v>5329</v>
      </c>
      <c r="D2168" t="s">
        <v>1152</v>
      </c>
      <c r="E2168" t="s">
        <v>90</v>
      </c>
      <c r="F2168" t="s">
        <v>4063</v>
      </c>
      <c r="H2168" t="s">
        <v>3052</v>
      </c>
      <c r="L2168" t="s">
        <v>91</v>
      </c>
      <c r="O2168" t="s">
        <v>94</v>
      </c>
      <c r="P2168" s="33">
        <v>46209.414583333331</v>
      </c>
      <c r="Q2168" s="33">
        <v>46209</v>
      </c>
      <c r="R2168" s="33">
        <v>46219</v>
      </c>
      <c r="S2168" s="33">
        <v>46219</v>
      </c>
      <c r="AH2168" s="55" t="str">
        <f t="shared" si="472"/>
        <v/>
      </c>
      <c r="AI2168" s="55" t="str">
        <f t="shared" si="473"/>
        <v>FALSO</v>
      </c>
      <c r="AJ2168" s="55">
        <f t="shared" si="474"/>
        <v>0</v>
      </c>
      <c r="AK2168" s="93" t="str">
        <f t="shared" si="475"/>
        <v/>
      </c>
      <c r="AL2168" s="96" t="str">
        <f t="shared" si="476"/>
        <v/>
      </c>
      <c r="AM2168" s="93" t="str">
        <f t="shared" si="477"/>
        <v/>
      </c>
      <c r="AN2168" s="96" t="str">
        <f t="shared" si="478"/>
        <v/>
      </c>
      <c r="AO2168" s="93" t="str">
        <f t="shared" si="479"/>
        <v/>
      </c>
      <c r="AP2168" s="96" t="str">
        <f t="shared" si="480"/>
        <v/>
      </c>
      <c r="AQ2168" s="93" t="str">
        <f t="shared" si="481"/>
        <v/>
      </c>
      <c r="AR2168" s="96" t="str">
        <f t="shared" si="482"/>
        <v/>
      </c>
      <c r="AS2168" s="93" t="str">
        <f t="shared" si="483"/>
        <v/>
      </c>
      <c r="AT2168" s="96" t="str">
        <f t="shared" si="484"/>
        <v/>
      </c>
      <c r="AU2168" s="93" t="str">
        <f t="shared" si="485"/>
        <v/>
      </c>
    </row>
    <row r="2169" spans="1:47" x14ac:dyDescent="0.3">
      <c r="A2169" t="s">
        <v>84</v>
      </c>
      <c r="B2169" s="164" t="s">
        <v>5549</v>
      </c>
      <c r="C2169" t="s">
        <v>5324</v>
      </c>
      <c r="D2169" t="s">
        <v>1152</v>
      </c>
      <c r="E2169" t="s">
        <v>90</v>
      </c>
      <c r="F2169" t="s">
        <v>4063</v>
      </c>
      <c r="H2169" t="s">
        <v>5550</v>
      </c>
      <c r="L2169" t="s">
        <v>91</v>
      </c>
      <c r="O2169" t="s">
        <v>135</v>
      </c>
      <c r="P2169" s="33">
        <v>46209.393055555556</v>
      </c>
      <c r="Q2169" s="33">
        <v>46209</v>
      </c>
      <c r="R2169" s="33">
        <v>46209</v>
      </c>
      <c r="AH2169" s="55" t="str">
        <f t="shared" si="472"/>
        <v/>
      </c>
      <c r="AI2169" s="55" t="str">
        <f t="shared" si="473"/>
        <v>FALSO</v>
      </c>
      <c r="AJ2169" s="55">
        <f t="shared" si="474"/>
        <v>0</v>
      </c>
      <c r="AK2169" s="93" t="str">
        <f t="shared" si="475"/>
        <v/>
      </c>
      <c r="AL2169" s="96" t="str">
        <f t="shared" si="476"/>
        <v/>
      </c>
      <c r="AM2169" s="93" t="str">
        <f t="shared" si="477"/>
        <v/>
      </c>
      <c r="AN2169" s="96" t="str">
        <f t="shared" si="478"/>
        <v/>
      </c>
      <c r="AO2169" s="93" t="str">
        <f t="shared" si="479"/>
        <v/>
      </c>
      <c r="AP2169" s="96" t="str">
        <f t="shared" si="480"/>
        <v/>
      </c>
      <c r="AQ2169" s="93" t="str">
        <f t="shared" si="481"/>
        <v/>
      </c>
      <c r="AR2169" s="96" t="str">
        <f t="shared" si="482"/>
        <v/>
      </c>
      <c r="AS2169" s="93" t="str">
        <f t="shared" si="483"/>
        <v/>
      </c>
      <c r="AT2169" s="96" t="str">
        <f t="shared" si="484"/>
        <v/>
      </c>
      <c r="AU2169" s="93" t="str">
        <f t="shared" si="485"/>
        <v/>
      </c>
    </row>
    <row r="2170" spans="1:47" x14ac:dyDescent="0.3">
      <c r="A2170" t="s">
        <v>84</v>
      </c>
      <c r="B2170" s="164" t="s">
        <v>5551</v>
      </c>
      <c r="C2170" t="s">
        <v>5324</v>
      </c>
      <c r="D2170" t="s">
        <v>1152</v>
      </c>
      <c r="E2170" t="s">
        <v>90</v>
      </c>
      <c r="F2170" t="s">
        <v>4063</v>
      </c>
      <c r="H2170" t="s">
        <v>5552</v>
      </c>
      <c r="L2170" t="s">
        <v>91</v>
      </c>
      <c r="O2170" t="s">
        <v>94</v>
      </c>
      <c r="P2170" s="33">
        <v>46207.615972222222</v>
      </c>
      <c r="Q2170" s="33">
        <v>46209</v>
      </c>
      <c r="R2170" s="33">
        <v>46209</v>
      </c>
      <c r="S2170" s="33">
        <v>46209</v>
      </c>
      <c r="AH2170" s="55" t="str">
        <f t="shared" si="472"/>
        <v/>
      </c>
      <c r="AI2170" s="55" t="str">
        <f t="shared" si="473"/>
        <v>FALSO</v>
      </c>
      <c r="AJ2170" s="55">
        <f t="shared" si="474"/>
        <v>0</v>
      </c>
      <c r="AK2170" s="93" t="str">
        <f t="shared" si="475"/>
        <v/>
      </c>
      <c r="AL2170" s="96" t="str">
        <f t="shared" si="476"/>
        <v/>
      </c>
      <c r="AM2170" s="93" t="str">
        <f t="shared" si="477"/>
        <v/>
      </c>
      <c r="AN2170" s="96" t="str">
        <f t="shared" si="478"/>
        <v/>
      </c>
      <c r="AO2170" s="93" t="str">
        <f t="shared" si="479"/>
        <v/>
      </c>
      <c r="AP2170" s="96" t="str">
        <f t="shared" si="480"/>
        <v/>
      </c>
      <c r="AQ2170" s="93" t="str">
        <f t="shared" si="481"/>
        <v/>
      </c>
      <c r="AR2170" s="96" t="str">
        <f t="shared" si="482"/>
        <v/>
      </c>
      <c r="AS2170" s="93" t="str">
        <f t="shared" si="483"/>
        <v/>
      </c>
      <c r="AT2170" s="96" t="str">
        <f t="shared" si="484"/>
        <v/>
      </c>
      <c r="AU2170" s="93" t="str">
        <f t="shared" si="485"/>
        <v/>
      </c>
    </row>
    <row r="2171" spans="1:47" x14ac:dyDescent="0.3">
      <c r="A2171" t="s">
        <v>84</v>
      </c>
      <c r="B2171" s="164" t="s">
        <v>5553</v>
      </c>
      <c r="C2171" t="s">
        <v>5339</v>
      </c>
      <c r="D2171" t="s">
        <v>1152</v>
      </c>
      <c r="E2171" t="s">
        <v>90</v>
      </c>
      <c r="F2171" t="s">
        <v>4063</v>
      </c>
      <c r="H2171" t="s">
        <v>5554</v>
      </c>
      <c r="L2171" t="s">
        <v>91</v>
      </c>
      <c r="O2171" t="s">
        <v>135</v>
      </c>
      <c r="P2171" s="33">
        <v>46206.936805555553</v>
      </c>
      <c r="Q2171" s="33">
        <v>46209</v>
      </c>
      <c r="R2171" s="33">
        <v>46262</v>
      </c>
      <c r="AH2171" s="55" t="str">
        <f t="shared" si="472"/>
        <v/>
      </c>
      <c r="AI2171" s="55" t="str">
        <f t="shared" si="473"/>
        <v>FALSO</v>
      </c>
      <c r="AJ2171" s="55">
        <f t="shared" si="474"/>
        <v>0</v>
      </c>
      <c r="AK2171" s="93" t="str">
        <f t="shared" si="475"/>
        <v/>
      </c>
      <c r="AL2171" s="96" t="str">
        <f t="shared" si="476"/>
        <v/>
      </c>
      <c r="AM2171" s="93" t="str">
        <f t="shared" si="477"/>
        <v/>
      </c>
      <c r="AN2171" s="96" t="str">
        <f t="shared" si="478"/>
        <v/>
      </c>
      <c r="AO2171" s="93" t="str">
        <f t="shared" si="479"/>
        <v/>
      </c>
      <c r="AP2171" s="96" t="str">
        <f t="shared" si="480"/>
        <v/>
      </c>
      <c r="AQ2171" s="93" t="str">
        <f t="shared" si="481"/>
        <v/>
      </c>
      <c r="AR2171" s="96" t="str">
        <f t="shared" si="482"/>
        <v/>
      </c>
      <c r="AS2171" s="93" t="str">
        <f t="shared" si="483"/>
        <v/>
      </c>
      <c r="AT2171" s="96" t="str">
        <f t="shared" si="484"/>
        <v/>
      </c>
      <c r="AU2171" s="93" t="str">
        <f t="shared" si="485"/>
        <v/>
      </c>
    </row>
    <row r="2172" spans="1:47" x14ac:dyDescent="0.3">
      <c r="A2172" t="s">
        <v>84</v>
      </c>
      <c r="B2172" s="164" t="s">
        <v>5555</v>
      </c>
      <c r="C2172" t="s">
        <v>5339</v>
      </c>
      <c r="D2172" t="s">
        <v>1152</v>
      </c>
      <c r="E2172" t="s">
        <v>90</v>
      </c>
      <c r="F2172" t="s">
        <v>4063</v>
      </c>
      <c r="H2172" t="s">
        <v>5556</v>
      </c>
      <c r="L2172" t="s">
        <v>91</v>
      </c>
      <c r="O2172" t="s">
        <v>135</v>
      </c>
      <c r="P2172" s="33">
        <v>46206.918749999997</v>
      </c>
      <c r="Q2172" s="33">
        <v>46209</v>
      </c>
      <c r="R2172" s="33">
        <v>46262</v>
      </c>
      <c r="AH2172" s="55" t="str">
        <f t="shared" si="472"/>
        <v/>
      </c>
      <c r="AI2172" s="55" t="str">
        <f t="shared" si="473"/>
        <v>FALSO</v>
      </c>
      <c r="AJ2172" s="55">
        <f t="shared" si="474"/>
        <v>0</v>
      </c>
      <c r="AK2172" s="93" t="str">
        <f t="shared" si="475"/>
        <v/>
      </c>
      <c r="AL2172" s="96" t="str">
        <f t="shared" si="476"/>
        <v/>
      </c>
      <c r="AM2172" s="93" t="str">
        <f t="shared" si="477"/>
        <v/>
      </c>
      <c r="AN2172" s="96" t="str">
        <f t="shared" si="478"/>
        <v/>
      </c>
      <c r="AO2172" s="93" t="str">
        <f t="shared" si="479"/>
        <v/>
      </c>
      <c r="AP2172" s="96" t="str">
        <f t="shared" si="480"/>
        <v/>
      </c>
      <c r="AQ2172" s="93" t="str">
        <f t="shared" si="481"/>
        <v/>
      </c>
      <c r="AR2172" s="96" t="str">
        <f t="shared" si="482"/>
        <v/>
      </c>
      <c r="AS2172" s="93" t="str">
        <f t="shared" si="483"/>
        <v/>
      </c>
      <c r="AT2172" s="96" t="str">
        <f t="shared" si="484"/>
        <v/>
      </c>
      <c r="AU2172" s="93" t="str">
        <f t="shared" si="485"/>
        <v/>
      </c>
    </row>
    <row r="2173" spans="1:47" x14ac:dyDescent="0.3">
      <c r="A2173" t="s">
        <v>84</v>
      </c>
      <c r="B2173" s="164" t="s">
        <v>5557</v>
      </c>
      <c r="C2173" t="s">
        <v>5332</v>
      </c>
      <c r="D2173" t="s">
        <v>1152</v>
      </c>
      <c r="E2173" t="s">
        <v>90</v>
      </c>
      <c r="F2173" t="s">
        <v>4063</v>
      </c>
      <c r="H2173" t="s">
        <v>5558</v>
      </c>
      <c r="L2173" t="s">
        <v>91</v>
      </c>
      <c r="O2173" t="s">
        <v>94</v>
      </c>
      <c r="P2173" s="33">
        <v>46206.917361111111</v>
      </c>
      <c r="Q2173" s="33">
        <v>46209</v>
      </c>
      <c r="R2173" s="33">
        <v>46281</v>
      </c>
      <c r="S2173" s="33">
        <v>46281</v>
      </c>
      <c r="AH2173" s="55" t="str">
        <f t="shared" si="472"/>
        <v/>
      </c>
      <c r="AI2173" s="55" t="str">
        <f t="shared" si="473"/>
        <v>FALSO</v>
      </c>
      <c r="AJ2173" s="55">
        <f t="shared" si="474"/>
        <v>0</v>
      </c>
      <c r="AK2173" s="93" t="str">
        <f t="shared" si="475"/>
        <v/>
      </c>
      <c r="AL2173" s="96" t="str">
        <f t="shared" si="476"/>
        <v/>
      </c>
      <c r="AM2173" s="93" t="str">
        <f t="shared" si="477"/>
        <v/>
      </c>
      <c r="AN2173" s="96" t="str">
        <f t="shared" si="478"/>
        <v/>
      </c>
      <c r="AO2173" s="93" t="str">
        <f t="shared" si="479"/>
        <v/>
      </c>
      <c r="AP2173" s="96" t="str">
        <f t="shared" si="480"/>
        <v/>
      </c>
      <c r="AQ2173" s="93" t="str">
        <f t="shared" si="481"/>
        <v/>
      </c>
      <c r="AR2173" s="96" t="str">
        <f t="shared" si="482"/>
        <v/>
      </c>
      <c r="AS2173" s="93" t="str">
        <f t="shared" si="483"/>
        <v/>
      </c>
      <c r="AT2173" s="96" t="str">
        <f t="shared" si="484"/>
        <v/>
      </c>
      <c r="AU2173" s="93" t="str">
        <f t="shared" si="485"/>
        <v/>
      </c>
    </row>
    <row r="2174" spans="1:47" x14ac:dyDescent="0.3">
      <c r="A2174" t="s">
        <v>84</v>
      </c>
      <c r="B2174" s="164" t="s">
        <v>5559</v>
      </c>
      <c r="C2174" t="s">
        <v>5560</v>
      </c>
      <c r="D2174" t="s">
        <v>1152</v>
      </c>
      <c r="E2174" t="s">
        <v>90</v>
      </c>
      <c r="F2174" t="s">
        <v>4063</v>
      </c>
      <c r="H2174" t="s">
        <v>5561</v>
      </c>
      <c r="L2174" t="s">
        <v>91</v>
      </c>
      <c r="O2174" t="s">
        <v>94</v>
      </c>
      <c r="P2174" s="33">
        <v>46206.782638888886</v>
      </c>
      <c r="Q2174" s="33">
        <v>46209</v>
      </c>
      <c r="R2174" s="33">
        <v>46226</v>
      </c>
      <c r="S2174" s="33">
        <v>46226</v>
      </c>
      <c r="AH2174" s="55" t="str">
        <f t="shared" si="472"/>
        <v/>
      </c>
      <c r="AI2174" s="55" t="str">
        <f t="shared" si="473"/>
        <v>FALSO</v>
      </c>
      <c r="AJ2174" s="55">
        <f t="shared" si="474"/>
        <v>0</v>
      </c>
      <c r="AK2174" s="93" t="str">
        <f t="shared" si="475"/>
        <v/>
      </c>
      <c r="AL2174" s="96" t="str">
        <f t="shared" si="476"/>
        <v/>
      </c>
      <c r="AM2174" s="93" t="str">
        <f t="shared" si="477"/>
        <v/>
      </c>
      <c r="AN2174" s="96" t="str">
        <f t="shared" si="478"/>
        <v/>
      </c>
      <c r="AO2174" s="93" t="str">
        <f t="shared" si="479"/>
        <v/>
      </c>
      <c r="AP2174" s="96" t="str">
        <f t="shared" si="480"/>
        <v/>
      </c>
      <c r="AQ2174" s="93" t="str">
        <f t="shared" si="481"/>
        <v/>
      </c>
      <c r="AR2174" s="96" t="str">
        <f t="shared" si="482"/>
        <v/>
      </c>
      <c r="AS2174" s="93" t="str">
        <f t="shared" si="483"/>
        <v/>
      </c>
      <c r="AT2174" s="96" t="str">
        <f t="shared" si="484"/>
        <v/>
      </c>
      <c r="AU2174" s="93" t="str">
        <f t="shared" si="485"/>
        <v/>
      </c>
    </row>
    <row r="2175" spans="1:47" x14ac:dyDescent="0.3">
      <c r="A2175" t="s">
        <v>84</v>
      </c>
      <c r="B2175" s="164" t="s">
        <v>5562</v>
      </c>
      <c r="C2175" t="s">
        <v>5563</v>
      </c>
      <c r="D2175" t="s">
        <v>1152</v>
      </c>
      <c r="E2175" t="s">
        <v>90</v>
      </c>
      <c r="F2175" t="s">
        <v>4063</v>
      </c>
      <c r="H2175" t="s">
        <v>5564</v>
      </c>
      <c r="L2175" t="s">
        <v>91</v>
      </c>
      <c r="O2175" t="s">
        <v>94</v>
      </c>
      <c r="P2175" s="33">
        <v>46206.78125</v>
      </c>
      <c r="Q2175" s="33">
        <v>46209</v>
      </c>
      <c r="R2175" s="33">
        <v>46281</v>
      </c>
      <c r="S2175" s="33">
        <v>46281</v>
      </c>
      <c r="AH2175" s="55" t="str">
        <f t="shared" si="472"/>
        <v/>
      </c>
      <c r="AI2175" s="55" t="str">
        <f t="shared" si="473"/>
        <v>FALSO</v>
      </c>
      <c r="AJ2175" s="55">
        <f t="shared" si="474"/>
        <v>0</v>
      </c>
      <c r="AK2175" s="93" t="str">
        <f t="shared" si="475"/>
        <v/>
      </c>
      <c r="AL2175" s="96" t="str">
        <f t="shared" si="476"/>
        <v/>
      </c>
      <c r="AM2175" s="93" t="str">
        <f t="shared" si="477"/>
        <v/>
      </c>
      <c r="AN2175" s="96" t="str">
        <f t="shared" si="478"/>
        <v/>
      </c>
      <c r="AO2175" s="93" t="str">
        <f t="shared" si="479"/>
        <v/>
      </c>
      <c r="AP2175" s="96" t="str">
        <f t="shared" si="480"/>
        <v/>
      </c>
      <c r="AQ2175" s="93" t="str">
        <f t="shared" si="481"/>
        <v/>
      </c>
      <c r="AR2175" s="96" t="str">
        <f t="shared" si="482"/>
        <v/>
      </c>
      <c r="AS2175" s="93" t="str">
        <f t="shared" si="483"/>
        <v/>
      </c>
      <c r="AT2175" s="96" t="str">
        <f t="shared" si="484"/>
        <v/>
      </c>
      <c r="AU2175" s="93" t="str">
        <f t="shared" si="485"/>
        <v/>
      </c>
    </row>
    <row r="2176" spans="1:47" x14ac:dyDescent="0.3">
      <c r="A2176" t="s">
        <v>84</v>
      </c>
      <c r="B2176" s="164" t="s">
        <v>5565</v>
      </c>
      <c r="C2176" t="s">
        <v>5566</v>
      </c>
      <c r="D2176" t="s">
        <v>1152</v>
      </c>
      <c r="E2176" t="s">
        <v>90</v>
      </c>
      <c r="F2176" t="s">
        <v>4063</v>
      </c>
      <c r="H2176" t="s">
        <v>5567</v>
      </c>
      <c r="L2176" t="s">
        <v>91</v>
      </c>
      <c r="O2176" t="s">
        <v>94</v>
      </c>
      <c r="P2176" s="33">
        <v>46206.74722222222</v>
      </c>
      <c r="Q2176" s="33">
        <v>46209</v>
      </c>
      <c r="R2176" s="33">
        <v>46262</v>
      </c>
      <c r="S2176" s="33">
        <v>46262</v>
      </c>
      <c r="AH2176" s="55" t="str">
        <f t="shared" si="472"/>
        <v/>
      </c>
      <c r="AI2176" s="55" t="str">
        <f t="shared" si="473"/>
        <v>FALSO</v>
      </c>
      <c r="AJ2176" s="55">
        <f t="shared" si="474"/>
        <v>0</v>
      </c>
      <c r="AK2176" s="93" t="str">
        <f t="shared" si="475"/>
        <v/>
      </c>
      <c r="AL2176" s="96" t="str">
        <f t="shared" si="476"/>
        <v/>
      </c>
      <c r="AM2176" s="93" t="str">
        <f t="shared" si="477"/>
        <v/>
      </c>
      <c r="AN2176" s="96" t="str">
        <f t="shared" si="478"/>
        <v/>
      </c>
      <c r="AO2176" s="93" t="str">
        <f t="shared" si="479"/>
        <v/>
      </c>
      <c r="AP2176" s="96" t="str">
        <f t="shared" si="480"/>
        <v/>
      </c>
      <c r="AQ2176" s="93" t="str">
        <f t="shared" si="481"/>
        <v/>
      </c>
      <c r="AR2176" s="96" t="str">
        <f t="shared" si="482"/>
        <v/>
      </c>
      <c r="AS2176" s="93" t="str">
        <f t="shared" si="483"/>
        <v/>
      </c>
      <c r="AT2176" s="96" t="str">
        <f t="shared" si="484"/>
        <v/>
      </c>
      <c r="AU2176" s="93" t="str">
        <f t="shared" si="485"/>
        <v/>
      </c>
    </row>
    <row r="2177" spans="1:47" x14ac:dyDescent="0.3">
      <c r="A2177" t="s">
        <v>84</v>
      </c>
      <c r="B2177" s="164" t="s">
        <v>5568</v>
      </c>
      <c r="C2177" t="s">
        <v>5569</v>
      </c>
      <c r="D2177" t="s">
        <v>1152</v>
      </c>
      <c r="E2177" t="s">
        <v>90</v>
      </c>
      <c r="F2177" t="s">
        <v>4063</v>
      </c>
      <c r="H2177" t="s">
        <v>5570</v>
      </c>
      <c r="L2177" t="s">
        <v>91</v>
      </c>
      <c r="O2177" t="s">
        <v>94</v>
      </c>
      <c r="P2177" s="33">
        <v>46206.705555555556</v>
      </c>
      <c r="Q2177" s="33">
        <v>46209</v>
      </c>
      <c r="R2177" s="33">
        <v>46251</v>
      </c>
      <c r="S2177" s="33">
        <v>46251</v>
      </c>
      <c r="AH2177" s="55" t="str">
        <f t="shared" si="472"/>
        <v/>
      </c>
      <c r="AI2177" s="55" t="str">
        <f t="shared" si="473"/>
        <v>FALSO</v>
      </c>
      <c r="AJ2177" s="55">
        <f t="shared" si="474"/>
        <v>0</v>
      </c>
      <c r="AK2177" s="93" t="str">
        <f t="shared" si="475"/>
        <v/>
      </c>
      <c r="AL2177" s="96" t="str">
        <f t="shared" si="476"/>
        <v/>
      </c>
      <c r="AM2177" s="93" t="str">
        <f t="shared" si="477"/>
        <v/>
      </c>
      <c r="AN2177" s="96" t="str">
        <f t="shared" si="478"/>
        <v/>
      </c>
      <c r="AO2177" s="93" t="str">
        <f t="shared" si="479"/>
        <v/>
      </c>
      <c r="AP2177" s="96" t="str">
        <f t="shared" si="480"/>
        <v/>
      </c>
      <c r="AQ2177" s="93" t="str">
        <f t="shared" si="481"/>
        <v/>
      </c>
      <c r="AR2177" s="96" t="str">
        <f t="shared" si="482"/>
        <v/>
      </c>
      <c r="AS2177" s="93" t="str">
        <f t="shared" si="483"/>
        <v/>
      </c>
      <c r="AT2177" s="96" t="str">
        <f t="shared" si="484"/>
        <v/>
      </c>
      <c r="AU2177" s="93" t="str">
        <f t="shared" si="485"/>
        <v/>
      </c>
    </row>
    <row r="2178" spans="1:47" x14ac:dyDescent="0.3">
      <c r="A2178" t="s">
        <v>84</v>
      </c>
      <c r="B2178" s="164" t="s">
        <v>5571</v>
      </c>
      <c r="C2178" t="s">
        <v>5560</v>
      </c>
      <c r="D2178" t="s">
        <v>1152</v>
      </c>
      <c r="E2178" t="s">
        <v>90</v>
      </c>
      <c r="F2178" t="s">
        <v>4063</v>
      </c>
      <c r="H2178" t="s">
        <v>5572</v>
      </c>
      <c r="L2178" t="s">
        <v>91</v>
      </c>
      <c r="O2178" t="s">
        <v>94</v>
      </c>
      <c r="P2178" s="33">
        <v>46206.688888888886</v>
      </c>
      <c r="Q2178" s="33">
        <v>46209</v>
      </c>
      <c r="R2178" s="33">
        <v>46219</v>
      </c>
      <c r="S2178" s="33">
        <v>46219</v>
      </c>
      <c r="AH2178" s="55" t="str">
        <f t="shared" si="472"/>
        <v/>
      </c>
      <c r="AI2178" s="55" t="str">
        <f t="shared" si="473"/>
        <v>FALSO</v>
      </c>
      <c r="AJ2178" s="55">
        <f t="shared" si="474"/>
        <v>0</v>
      </c>
      <c r="AK2178" s="93" t="str">
        <f t="shared" si="475"/>
        <v/>
      </c>
      <c r="AL2178" s="96" t="str">
        <f t="shared" si="476"/>
        <v/>
      </c>
      <c r="AM2178" s="93" t="str">
        <f t="shared" si="477"/>
        <v/>
      </c>
      <c r="AN2178" s="96" t="str">
        <f t="shared" si="478"/>
        <v/>
      </c>
      <c r="AO2178" s="93" t="str">
        <f t="shared" si="479"/>
        <v/>
      </c>
      <c r="AP2178" s="96" t="str">
        <f t="shared" si="480"/>
        <v/>
      </c>
      <c r="AQ2178" s="93" t="str">
        <f t="shared" si="481"/>
        <v/>
      </c>
      <c r="AR2178" s="96" t="str">
        <f t="shared" si="482"/>
        <v/>
      </c>
      <c r="AS2178" s="93" t="str">
        <f t="shared" si="483"/>
        <v/>
      </c>
      <c r="AT2178" s="96" t="str">
        <f t="shared" si="484"/>
        <v/>
      </c>
      <c r="AU2178" s="93" t="str">
        <f t="shared" si="485"/>
        <v/>
      </c>
    </row>
    <row r="2179" spans="1:47" x14ac:dyDescent="0.3">
      <c r="A2179" t="s">
        <v>84</v>
      </c>
      <c r="B2179" s="164" t="s">
        <v>5573</v>
      </c>
      <c r="C2179" t="s">
        <v>5574</v>
      </c>
      <c r="D2179" t="s">
        <v>1152</v>
      </c>
      <c r="E2179" t="s">
        <v>90</v>
      </c>
      <c r="F2179" t="s">
        <v>4063</v>
      </c>
      <c r="H2179" t="s">
        <v>5575</v>
      </c>
      <c r="J2179">
        <v>64800</v>
      </c>
      <c r="L2179" t="s">
        <v>91</v>
      </c>
      <c r="O2179" t="s">
        <v>135</v>
      </c>
      <c r="P2179" s="33">
        <v>46206.67083333333</v>
      </c>
      <c r="Q2179" s="33">
        <v>46209</v>
      </c>
      <c r="R2179" s="33">
        <v>46244</v>
      </c>
      <c r="AH2179" s="55">
        <f t="shared" ref="AH2179:AH2242" si="486">IF(J2179="","",J2179/3600)</f>
        <v>18</v>
      </c>
      <c r="AI2179" s="55" t="str">
        <f t="shared" ref="AI2179:AI2242" si="487">IF(COUNTIF(AG2179, "*dia*"), "VERDADEIRO", "FALSO")</f>
        <v>FALSO</v>
      </c>
      <c r="AJ2179" s="55">
        <f t="shared" ref="AJ2179:AJ2242" si="488">IF(AI2179="VERDADEIRO",LEFT(AG2179,2),0)</f>
        <v>0</v>
      </c>
      <c r="AK2179" s="93" t="str">
        <f t="shared" ref="AK2179:AK2242" si="489">IF(OR(A2179="Solicitação de Serviço",A2179="Incidente",P2179="",Q2179=""),"",IF((NETWORKDAYS.INTL(P2179,Q2179,1)-1)=0,1,NETWORKDAYS.INTL(P2179,Q2179,1)-1))</f>
        <v/>
      </c>
      <c r="AL2179" s="96" t="str">
        <f t="shared" ref="AL2179:AL2242" si="490">IF(X2179="","",AK2179=X2179)</f>
        <v/>
      </c>
      <c r="AM2179" s="93" t="str">
        <f t="shared" ref="AM2179:AM2242" si="491">IF(OR(A2179="Solicitação de Serviço",A2179="Incidente",R2179="",S2179=""),"",IF((NETWORKDAYS.INTL(R2179,S2179,1)-1)=0,1,NETWORKDAYS.INTL(R2179,S2179,1)-1-AJ2179))</f>
        <v/>
      </c>
      <c r="AN2179" s="96" t="str">
        <f t="shared" ref="AN2179:AN2242" si="492">IF(Y2179="","",AM2179=Y2179)</f>
        <v/>
      </c>
      <c r="AO2179" s="93" t="str">
        <f t="shared" ref="AO2179:AO2242" si="493">IF(OR(A2179="Solicitação de Serviço",A2179="Incidente",T2179="",U2179=""),"",IF((NETWORKDAYS.INTL(T2179,U2179,1)-1)=0,1,NETWORKDAYS.INTL(T2179,U2179,1)-1))</f>
        <v/>
      </c>
      <c r="AP2179" s="96" t="str">
        <f t="shared" ref="AP2179:AP2242" si="494">IF(Z2179="","",AO2179=Z2179)</f>
        <v/>
      </c>
      <c r="AQ2179" s="93" t="str">
        <f t="shared" ref="AQ2179:AQ2242" si="495">IF(OR(A2179="Solicitação de Serviço",A2179="Incidente",V2179="",W2179=""),"",IF((NETWORKDAYS.INTL(V2179,W2179,1)-1)=0,1,IF((NETWORKDAYS.INTL(V2179,W2179,1)-1)&lt;0,"",NETWORKDAYS.INTL(V2179,W2179,1)-1)))</f>
        <v/>
      </c>
      <c r="AR2179" s="96" t="str">
        <f t="shared" ref="AR2179:AR2242" si="496">IF(AA2179="","",AQ2179=AA2179)</f>
        <v/>
      </c>
      <c r="AS2179" s="93" t="str">
        <f t="shared" ref="AS2179:AS2242" si="497">IF(OR(A2179="Solicitação de Serviço",A2179="Incidente",P2179=""),"",IF(OR(A2179="História",A2179="Enabler",A2179="Débito Técnico"),IF(W2179="","",NETWORKDAYS.INTL(P2179,W2179,1)-1),IF(U2179="","",NETWORKDAYS.INTL(P2179,U2179,1)-1)))</f>
        <v/>
      </c>
      <c r="AT2179" s="96" t="str">
        <f t="shared" ref="AT2179:AT2242" si="498">IF(OR(A2179="Solicitação de Serviço",A2179="Incidente",A2179="Sustentação"),"",IF(P2179="","",IF(OR(A2179="História",A2179="Enabler",A2179="Débito Técnico"),AS2179=AC2179,AS2179=AB2179)))</f>
        <v/>
      </c>
      <c r="AU2179" s="93" t="str">
        <f t="shared" ref="AU2179:AU2242" si="499">IF(M2179="","",M2179)</f>
        <v/>
      </c>
    </row>
    <row r="2180" spans="1:47" x14ac:dyDescent="0.3">
      <c r="A2180" t="s">
        <v>84</v>
      </c>
      <c r="B2180" s="164" t="s">
        <v>5576</v>
      </c>
      <c r="C2180" t="s">
        <v>5577</v>
      </c>
      <c r="D2180" t="s">
        <v>1152</v>
      </c>
      <c r="E2180" t="s">
        <v>90</v>
      </c>
      <c r="F2180" t="s">
        <v>4063</v>
      </c>
      <c r="H2180" t="s">
        <v>5578</v>
      </c>
      <c r="L2180" t="s">
        <v>91</v>
      </c>
      <c r="O2180" t="s">
        <v>94</v>
      </c>
      <c r="P2180" s="33">
        <v>46206.65</v>
      </c>
      <c r="Q2180" s="33">
        <v>46209</v>
      </c>
      <c r="R2180" s="33">
        <v>46210</v>
      </c>
      <c r="S2180" s="33">
        <v>46210</v>
      </c>
      <c r="AH2180" s="55" t="str">
        <f t="shared" si="486"/>
        <v/>
      </c>
      <c r="AI2180" s="55" t="str">
        <f t="shared" si="487"/>
        <v>FALSO</v>
      </c>
      <c r="AJ2180" s="55">
        <f t="shared" si="488"/>
        <v>0</v>
      </c>
      <c r="AK2180" s="93" t="str">
        <f t="shared" si="489"/>
        <v/>
      </c>
      <c r="AL2180" s="96" t="str">
        <f t="shared" si="490"/>
        <v/>
      </c>
      <c r="AM2180" s="93" t="str">
        <f t="shared" si="491"/>
        <v/>
      </c>
      <c r="AN2180" s="96" t="str">
        <f t="shared" si="492"/>
        <v/>
      </c>
      <c r="AO2180" s="93" t="str">
        <f t="shared" si="493"/>
        <v/>
      </c>
      <c r="AP2180" s="96" t="str">
        <f t="shared" si="494"/>
        <v/>
      </c>
      <c r="AQ2180" s="93" t="str">
        <f t="shared" si="495"/>
        <v/>
      </c>
      <c r="AR2180" s="96" t="str">
        <f t="shared" si="496"/>
        <v/>
      </c>
      <c r="AS2180" s="93" t="str">
        <f t="shared" si="497"/>
        <v/>
      </c>
      <c r="AT2180" s="96" t="str">
        <f t="shared" si="498"/>
        <v/>
      </c>
      <c r="AU2180" s="93" t="str">
        <f t="shared" si="499"/>
        <v/>
      </c>
    </row>
    <row r="2181" spans="1:47" x14ac:dyDescent="0.3">
      <c r="A2181" t="s">
        <v>84</v>
      </c>
      <c r="B2181" s="164" t="s">
        <v>5579</v>
      </c>
      <c r="C2181" t="s">
        <v>5560</v>
      </c>
      <c r="D2181" t="s">
        <v>1152</v>
      </c>
      <c r="E2181" t="s">
        <v>90</v>
      </c>
      <c r="F2181" t="s">
        <v>4063</v>
      </c>
      <c r="H2181" t="s">
        <v>5580</v>
      </c>
      <c r="L2181" t="s">
        <v>91</v>
      </c>
      <c r="O2181" t="s">
        <v>94</v>
      </c>
      <c r="P2181" s="33">
        <v>46206.611111111109</v>
      </c>
      <c r="Q2181" s="33">
        <v>46209</v>
      </c>
      <c r="R2181" s="33">
        <v>46217</v>
      </c>
      <c r="S2181" s="33">
        <v>46217</v>
      </c>
      <c r="AH2181" s="55" t="str">
        <f t="shared" si="486"/>
        <v/>
      </c>
      <c r="AI2181" s="55" t="str">
        <f t="shared" si="487"/>
        <v>FALSO</v>
      </c>
      <c r="AJ2181" s="55">
        <f t="shared" si="488"/>
        <v>0</v>
      </c>
      <c r="AK2181" s="93" t="str">
        <f t="shared" si="489"/>
        <v/>
      </c>
      <c r="AL2181" s="96" t="str">
        <f t="shared" si="490"/>
        <v/>
      </c>
      <c r="AM2181" s="93" t="str">
        <f t="shared" si="491"/>
        <v/>
      </c>
      <c r="AN2181" s="96" t="str">
        <f t="shared" si="492"/>
        <v/>
      </c>
      <c r="AO2181" s="93" t="str">
        <f t="shared" si="493"/>
        <v/>
      </c>
      <c r="AP2181" s="96" t="str">
        <f t="shared" si="494"/>
        <v/>
      </c>
      <c r="AQ2181" s="93" t="str">
        <f t="shared" si="495"/>
        <v/>
      </c>
      <c r="AR2181" s="96" t="str">
        <f t="shared" si="496"/>
        <v/>
      </c>
      <c r="AS2181" s="93" t="str">
        <f t="shared" si="497"/>
        <v/>
      </c>
      <c r="AT2181" s="96" t="str">
        <f t="shared" si="498"/>
        <v/>
      </c>
      <c r="AU2181" s="93" t="str">
        <f t="shared" si="499"/>
        <v/>
      </c>
    </row>
    <row r="2182" spans="1:47" x14ac:dyDescent="0.3">
      <c r="A2182" t="s">
        <v>84</v>
      </c>
      <c r="B2182" s="164" t="s">
        <v>5581</v>
      </c>
      <c r="C2182" t="s">
        <v>5560</v>
      </c>
      <c r="D2182" t="s">
        <v>1152</v>
      </c>
      <c r="E2182" t="s">
        <v>90</v>
      </c>
      <c r="F2182" t="s">
        <v>4063</v>
      </c>
      <c r="H2182" t="s">
        <v>5304</v>
      </c>
      <c r="L2182" t="s">
        <v>91</v>
      </c>
      <c r="O2182" t="s">
        <v>94</v>
      </c>
      <c r="P2182" s="33">
        <v>46206.611111111109</v>
      </c>
      <c r="Q2182" s="33">
        <v>46209</v>
      </c>
      <c r="R2182" s="33">
        <v>46219</v>
      </c>
      <c r="S2182" s="33">
        <v>46219</v>
      </c>
      <c r="AH2182" s="55" t="str">
        <f t="shared" si="486"/>
        <v/>
      </c>
      <c r="AI2182" s="55" t="str">
        <f t="shared" si="487"/>
        <v>FALSO</v>
      </c>
      <c r="AJ2182" s="55">
        <f t="shared" si="488"/>
        <v>0</v>
      </c>
      <c r="AK2182" s="93" t="str">
        <f t="shared" si="489"/>
        <v/>
      </c>
      <c r="AL2182" s="96" t="str">
        <f t="shared" si="490"/>
        <v/>
      </c>
      <c r="AM2182" s="93" t="str">
        <f t="shared" si="491"/>
        <v/>
      </c>
      <c r="AN2182" s="96" t="str">
        <f t="shared" si="492"/>
        <v/>
      </c>
      <c r="AO2182" s="93" t="str">
        <f t="shared" si="493"/>
        <v/>
      </c>
      <c r="AP2182" s="96" t="str">
        <f t="shared" si="494"/>
        <v/>
      </c>
      <c r="AQ2182" s="93" t="str">
        <f t="shared" si="495"/>
        <v/>
      </c>
      <c r="AR2182" s="96" t="str">
        <f t="shared" si="496"/>
        <v/>
      </c>
      <c r="AS2182" s="93" t="str">
        <f t="shared" si="497"/>
        <v/>
      </c>
      <c r="AT2182" s="96" t="str">
        <f t="shared" si="498"/>
        <v/>
      </c>
      <c r="AU2182" s="93" t="str">
        <f t="shared" si="499"/>
        <v/>
      </c>
    </row>
    <row r="2183" spans="1:47" x14ac:dyDescent="0.3">
      <c r="A2183" t="s">
        <v>84</v>
      </c>
      <c r="B2183" s="164" t="s">
        <v>5582</v>
      </c>
      <c r="C2183" t="s">
        <v>5560</v>
      </c>
      <c r="D2183" t="s">
        <v>1152</v>
      </c>
      <c r="E2183" t="s">
        <v>90</v>
      </c>
      <c r="F2183" t="s">
        <v>4063</v>
      </c>
      <c r="H2183" t="s">
        <v>5583</v>
      </c>
      <c r="L2183" t="s">
        <v>91</v>
      </c>
      <c r="O2183" t="s">
        <v>94</v>
      </c>
      <c r="P2183" s="33">
        <v>46205.905555555553</v>
      </c>
      <c r="Q2183" s="33">
        <v>46209</v>
      </c>
      <c r="R2183" s="33">
        <v>46226</v>
      </c>
      <c r="S2183" s="33">
        <v>46226</v>
      </c>
      <c r="AH2183" s="55" t="str">
        <f t="shared" si="486"/>
        <v/>
      </c>
      <c r="AI2183" s="55" t="str">
        <f t="shared" si="487"/>
        <v>FALSO</v>
      </c>
      <c r="AJ2183" s="55">
        <f t="shared" si="488"/>
        <v>0</v>
      </c>
      <c r="AK2183" s="93" t="str">
        <f t="shared" si="489"/>
        <v/>
      </c>
      <c r="AL2183" s="96" t="str">
        <f t="shared" si="490"/>
        <v/>
      </c>
      <c r="AM2183" s="93" t="str">
        <f t="shared" si="491"/>
        <v/>
      </c>
      <c r="AN2183" s="96" t="str">
        <f t="shared" si="492"/>
        <v/>
      </c>
      <c r="AO2183" s="93" t="str">
        <f t="shared" si="493"/>
        <v/>
      </c>
      <c r="AP2183" s="96" t="str">
        <f t="shared" si="494"/>
        <v/>
      </c>
      <c r="AQ2183" s="93" t="str">
        <f t="shared" si="495"/>
        <v/>
      </c>
      <c r="AR2183" s="96" t="str">
        <f t="shared" si="496"/>
        <v/>
      </c>
      <c r="AS2183" s="93" t="str">
        <f t="shared" si="497"/>
        <v/>
      </c>
      <c r="AT2183" s="96" t="str">
        <f t="shared" si="498"/>
        <v/>
      </c>
      <c r="AU2183" s="93" t="str">
        <f t="shared" si="499"/>
        <v/>
      </c>
    </row>
    <row r="2184" spans="1:47" x14ac:dyDescent="0.3">
      <c r="A2184" t="s">
        <v>84</v>
      </c>
      <c r="B2184" s="164" t="s">
        <v>5584</v>
      </c>
      <c r="C2184" t="s">
        <v>5585</v>
      </c>
      <c r="D2184" t="s">
        <v>1152</v>
      </c>
      <c r="E2184" t="s">
        <v>94</v>
      </c>
      <c r="F2184" t="s">
        <v>4050</v>
      </c>
      <c r="H2184" t="s">
        <v>5586</v>
      </c>
      <c r="L2184" t="s">
        <v>91</v>
      </c>
      <c r="P2184" s="33">
        <v>46205.875</v>
      </c>
      <c r="Q2184" s="33">
        <v>46293</v>
      </c>
      <c r="R2184" s="33">
        <v>46217</v>
      </c>
      <c r="S2184" s="33">
        <v>46293</v>
      </c>
      <c r="AH2184" s="55" t="str">
        <f t="shared" si="486"/>
        <v/>
      </c>
      <c r="AI2184" s="55" t="str">
        <f t="shared" si="487"/>
        <v>FALSO</v>
      </c>
      <c r="AJ2184" s="55">
        <f t="shared" si="488"/>
        <v>0</v>
      </c>
      <c r="AK2184" s="93" t="str">
        <f t="shared" si="489"/>
        <v/>
      </c>
      <c r="AL2184" s="96" t="str">
        <f t="shared" si="490"/>
        <v/>
      </c>
      <c r="AM2184" s="93" t="str">
        <f t="shared" si="491"/>
        <v/>
      </c>
      <c r="AN2184" s="96" t="str">
        <f t="shared" si="492"/>
        <v/>
      </c>
      <c r="AO2184" s="93" t="str">
        <f t="shared" si="493"/>
        <v/>
      </c>
      <c r="AP2184" s="96" t="str">
        <f t="shared" si="494"/>
        <v/>
      </c>
      <c r="AQ2184" s="93" t="str">
        <f t="shared" si="495"/>
        <v/>
      </c>
      <c r="AR2184" s="96" t="str">
        <f t="shared" si="496"/>
        <v/>
      </c>
      <c r="AS2184" s="93" t="str">
        <f t="shared" si="497"/>
        <v/>
      </c>
      <c r="AT2184" s="96" t="str">
        <f t="shared" si="498"/>
        <v/>
      </c>
      <c r="AU2184" s="93" t="str">
        <f t="shared" si="499"/>
        <v/>
      </c>
    </row>
    <row r="2185" spans="1:47" x14ac:dyDescent="0.3">
      <c r="A2185" t="s">
        <v>84</v>
      </c>
      <c r="B2185" s="164" t="s">
        <v>5587</v>
      </c>
      <c r="C2185" t="s">
        <v>5577</v>
      </c>
      <c r="D2185" t="s">
        <v>1152</v>
      </c>
      <c r="E2185" t="s">
        <v>90</v>
      </c>
      <c r="F2185" t="s">
        <v>4063</v>
      </c>
      <c r="H2185" t="s">
        <v>5588</v>
      </c>
      <c r="L2185" t="s">
        <v>91</v>
      </c>
      <c r="O2185" t="s">
        <v>94</v>
      </c>
      <c r="P2185" s="33">
        <v>46205.865972222222</v>
      </c>
      <c r="Q2185" s="33">
        <v>46209</v>
      </c>
      <c r="R2185" s="33">
        <v>46206</v>
      </c>
      <c r="S2185" s="33">
        <v>46206</v>
      </c>
      <c r="AH2185" s="55" t="str">
        <f t="shared" si="486"/>
        <v/>
      </c>
      <c r="AI2185" s="55" t="str">
        <f t="shared" si="487"/>
        <v>FALSO</v>
      </c>
      <c r="AJ2185" s="55">
        <f t="shared" si="488"/>
        <v>0</v>
      </c>
      <c r="AK2185" s="93" t="str">
        <f t="shared" si="489"/>
        <v/>
      </c>
      <c r="AL2185" s="96" t="str">
        <f t="shared" si="490"/>
        <v/>
      </c>
      <c r="AM2185" s="93" t="str">
        <f t="shared" si="491"/>
        <v/>
      </c>
      <c r="AN2185" s="96" t="str">
        <f t="shared" si="492"/>
        <v/>
      </c>
      <c r="AO2185" s="93" t="str">
        <f t="shared" si="493"/>
        <v/>
      </c>
      <c r="AP2185" s="96" t="str">
        <f t="shared" si="494"/>
        <v/>
      </c>
      <c r="AQ2185" s="93" t="str">
        <f t="shared" si="495"/>
        <v/>
      </c>
      <c r="AR2185" s="96" t="str">
        <f t="shared" si="496"/>
        <v/>
      </c>
      <c r="AS2185" s="93" t="str">
        <f t="shared" si="497"/>
        <v/>
      </c>
      <c r="AT2185" s="96" t="str">
        <f t="shared" si="498"/>
        <v/>
      </c>
      <c r="AU2185" s="93" t="str">
        <f t="shared" si="499"/>
        <v/>
      </c>
    </row>
    <row r="2186" spans="1:47" x14ac:dyDescent="0.3">
      <c r="A2186" t="s">
        <v>84</v>
      </c>
      <c r="B2186" s="164" t="s">
        <v>5589</v>
      </c>
      <c r="C2186" t="s">
        <v>5566</v>
      </c>
      <c r="D2186" t="s">
        <v>1152</v>
      </c>
      <c r="E2186" t="s">
        <v>90</v>
      </c>
      <c r="F2186" t="s">
        <v>4063</v>
      </c>
      <c r="H2186" t="s">
        <v>4274</v>
      </c>
      <c r="J2186">
        <v>18000</v>
      </c>
      <c r="L2186" t="s">
        <v>91</v>
      </c>
      <c r="O2186" t="s">
        <v>135</v>
      </c>
      <c r="P2186" s="33">
        <v>46205.830555555556</v>
      </c>
      <c r="Q2186" s="33">
        <v>46209</v>
      </c>
      <c r="R2186" s="33">
        <v>46276</v>
      </c>
      <c r="AH2186" s="55">
        <f t="shared" si="486"/>
        <v>5</v>
      </c>
      <c r="AI2186" s="55" t="str">
        <f t="shared" si="487"/>
        <v>FALSO</v>
      </c>
      <c r="AJ2186" s="55">
        <f t="shared" si="488"/>
        <v>0</v>
      </c>
      <c r="AK2186" s="93" t="str">
        <f t="shared" si="489"/>
        <v/>
      </c>
      <c r="AL2186" s="96" t="str">
        <f t="shared" si="490"/>
        <v/>
      </c>
      <c r="AM2186" s="93" t="str">
        <f t="shared" si="491"/>
        <v/>
      </c>
      <c r="AN2186" s="96" t="str">
        <f t="shared" si="492"/>
        <v/>
      </c>
      <c r="AO2186" s="93" t="str">
        <f t="shared" si="493"/>
        <v/>
      </c>
      <c r="AP2186" s="96" t="str">
        <f t="shared" si="494"/>
        <v/>
      </c>
      <c r="AQ2186" s="93" t="str">
        <f t="shared" si="495"/>
        <v/>
      </c>
      <c r="AR2186" s="96" t="str">
        <f t="shared" si="496"/>
        <v/>
      </c>
      <c r="AS2186" s="93" t="str">
        <f t="shared" si="497"/>
        <v/>
      </c>
      <c r="AT2186" s="96" t="str">
        <f t="shared" si="498"/>
        <v/>
      </c>
      <c r="AU2186" s="93" t="str">
        <f t="shared" si="499"/>
        <v/>
      </c>
    </row>
    <row r="2187" spans="1:47" x14ac:dyDescent="0.3">
      <c r="A2187" t="s">
        <v>84</v>
      </c>
      <c r="B2187" s="164" t="s">
        <v>5590</v>
      </c>
      <c r="C2187" t="s">
        <v>5560</v>
      </c>
      <c r="D2187" t="s">
        <v>1152</v>
      </c>
      <c r="E2187" t="s">
        <v>90</v>
      </c>
      <c r="F2187" t="s">
        <v>4063</v>
      </c>
      <c r="H2187" t="s">
        <v>5591</v>
      </c>
      <c r="L2187" t="s">
        <v>91</v>
      </c>
      <c r="O2187" t="s">
        <v>94</v>
      </c>
      <c r="P2187" s="33">
        <v>46205.819444444445</v>
      </c>
      <c r="Q2187" s="33">
        <v>46209</v>
      </c>
      <c r="R2187" s="33">
        <v>46219</v>
      </c>
      <c r="S2187" s="33">
        <v>46219</v>
      </c>
      <c r="AH2187" s="55" t="str">
        <f t="shared" si="486"/>
        <v/>
      </c>
      <c r="AI2187" s="55" t="str">
        <f t="shared" si="487"/>
        <v>FALSO</v>
      </c>
      <c r="AJ2187" s="55">
        <f t="shared" si="488"/>
        <v>0</v>
      </c>
      <c r="AK2187" s="93" t="str">
        <f t="shared" si="489"/>
        <v/>
      </c>
      <c r="AL2187" s="96" t="str">
        <f t="shared" si="490"/>
        <v/>
      </c>
      <c r="AM2187" s="93" t="str">
        <f t="shared" si="491"/>
        <v/>
      </c>
      <c r="AN2187" s="96" t="str">
        <f t="shared" si="492"/>
        <v/>
      </c>
      <c r="AO2187" s="93" t="str">
        <f t="shared" si="493"/>
        <v/>
      </c>
      <c r="AP2187" s="96" t="str">
        <f t="shared" si="494"/>
        <v/>
      </c>
      <c r="AQ2187" s="93" t="str">
        <f t="shared" si="495"/>
        <v/>
      </c>
      <c r="AR2187" s="96" t="str">
        <f t="shared" si="496"/>
        <v/>
      </c>
      <c r="AS2187" s="93" t="str">
        <f t="shared" si="497"/>
        <v/>
      </c>
      <c r="AT2187" s="96" t="str">
        <f t="shared" si="498"/>
        <v/>
      </c>
      <c r="AU2187" s="93" t="str">
        <f t="shared" si="499"/>
        <v/>
      </c>
    </row>
    <row r="2188" spans="1:47" x14ac:dyDescent="0.3">
      <c r="A2188" t="s">
        <v>84</v>
      </c>
      <c r="B2188" s="164" t="s">
        <v>5592</v>
      </c>
      <c r="C2188" t="s">
        <v>5577</v>
      </c>
      <c r="D2188" t="s">
        <v>1152</v>
      </c>
      <c r="E2188" t="s">
        <v>90</v>
      </c>
      <c r="F2188" t="s">
        <v>4063</v>
      </c>
      <c r="H2188" t="s">
        <v>5340</v>
      </c>
      <c r="L2188" t="s">
        <v>91</v>
      </c>
      <c r="O2188" t="s">
        <v>94</v>
      </c>
      <c r="P2188" s="33">
        <v>46205.818055555559</v>
      </c>
      <c r="Q2188" s="33">
        <v>46209</v>
      </c>
      <c r="R2188" s="33">
        <v>46219</v>
      </c>
      <c r="S2188" s="33">
        <v>46219</v>
      </c>
      <c r="AH2188" s="55" t="str">
        <f t="shared" si="486"/>
        <v/>
      </c>
      <c r="AI2188" s="55" t="str">
        <f t="shared" si="487"/>
        <v>FALSO</v>
      </c>
      <c r="AJ2188" s="55">
        <f t="shared" si="488"/>
        <v>0</v>
      </c>
      <c r="AK2188" s="93" t="str">
        <f t="shared" si="489"/>
        <v/>
      </c>
      <c r="AL2188" s="96" t="str">
        <f t="shared" si="490"/>
        <v/>
      </c>
      <c r="AM2188" s="93" t="str">
        <f t="shared" si="491"/>
        <v/>
      </c>
      <c r="AN2188" s="96" t="str">
        <f t="shared" si="492"/>
        <v/>
      </c>
      <c r="AO2188" s="93" t="str">
        <f t="shared" si="493"/>
        <v/>
      </c>
      <c r="AP2188" s="96" t="str">
        <f t="shared" si="494"/>
        <v/>
      </c>
      <c r="AQ2188" s="93" t="str">
        <f t="shared" si="495"/>
        <v/>
      </c>
      <c r="AR2188" s="96" t="str">
        <f t="shared" si="496"/>
        <v/>
      </c>
      <c r="AS2188" s="93" t="str">
        <f t="shared" si="497"/>
        <v/>
      </c>
      <c r="AT2188" s="96" t="str">
        <f t="shared" si="498"/>
        <v/>
      </c>
      <c r="AU2188" s="93" t="str">
        <f t="shared" si="499"/>
        <v/>
      </c>
    </row>
    <row r="2189" spans="1:47" x14ac:dyDescent="0.3">
      <c r="A2189" t="s">
        <v>84</v>
      </c>
      <c r="B2189" s="164" t="s">
        <v>5593</v>
      </c>
      <c r="C2189" t="s">
        <v>5560</v>
      </c>
      <c r="D2189" t="s">
        <v>1152</v>
      </c>
      <c r="E2189" t="s">
        <v>90</v>
      </c>
      <c r="F2189" t="s">
        <v>4063</v>
      </c>
      <c r="H2189" t="s">
        <v>5594</v>
      </c>
      <c r="L2189" t="s">
        <v>91</v>
      </c>
      <c r="O2189" t="s">
        <v>94</v>
      </c>
      <c r="P2189" s="33">
        <v>46205.811111111114</v>
      </c>
      <c r="Q2189" s="33">
        <v>46209</v>
      </c>
      <c r="R2189" s="33">
        <v>46219</v>
      </c>
      <c r="S2189" s="33">
        <v>46219</v>
      </c>
      <c r="AH2189" s="55" t="str">
        <f t="shared" si="486"/>
        <v/>
      </c>
      <c r="AI2189" s="55" t="str">
        <f t="shared" si="487"/>
        <v>FALSO</v>
      </c>
      <c r="AJ2189" s="55">
        <f t="shared" si="488"/>
        <v>0</v>
      </c>
      <c r="AK2189" s="93" t="str">
        <f t="shared" si="489"/>
        <v/>
      </c>
      <c r="AL2189" s="96" t="str">
        <f t="shared" si="490"/>
        <v/>
      </c>
      <c r="AM2189" s="93" t="str">
        <f t="shared" si="491"/>
        <v/>
      </c>
      <c r="AN2189" s="96" t="str">
        <f t="shared" si="492"/>
        <v/>
      </c>
      <c r="AO2189" s="93" t="str">
        <f t="shared" si="493"/>
        <v/>
      </c>
      <c r="AP2189" s="96" t="str">
        <f t="shared" si="494"/>
        <v/>
      </c>
      <c r="AQ2189" s="93" t="str">
        <f t="shared" si="495"/>
        <v/>
      </c>
      <c r="AR2189" s="96" t="str">
        <f t="shared" si="496"/>
        <v/>
      </c>
      <c r="AS2189" s="93" t="str">
        <f t="shared" si="497"/>
        <v/>
      </c>
      <c r="AT2189" s="96" t="str">
        <f t="shared" si="498"/>
        <v/>
      </c>
      <c r="AU2189" s="93" t="str">
        <f t="shared" si="499"/>
        <v/>
      </c>
    </row>
    <row r="2190" spans="1:47" x14ac:dyDescent="0.3">
      <c r="A2190" t="s">
        <v>84</v>
      </c>
      <c r="B2190" s="164" t="s">
        <v>5595</v>
      </c>
      <c r="C2190" t="s">
        <v>5577</v>
      </c>
      <c r="D2190" t="s">
        <v>1152</v>
      </c>
      <c r="E2190" t="s">
        <v>90</v>
      </c>
      <c r="F2190" t="s">
        <v>4063</v>
      </c>
      <c r="H2190" t="s">
        <v>5596</v>
      </c>
      <c r="L2190" t="s">
        <v>91</v>
      </c>
      <c r="O2190" t="s">
        <v>94</v>
      </c>
      <c r="P2190" s="33">
        <v>46205.809027777781</v>
      </c>
      <c r="Q2190" s="33">
        <v>46209</v>
      </c>
      <c r="R2190" s="33">
        <v>46219</v>
      </c>
      <c r="S2190" s="33">
        <v>46219</v>
      </c>
      <c r="AH2190" s="55" t="str">
        <f t="shared" si="486"/>
        <v/>
      </c>
      <c r="AI2190" s="55" t="str">
        <f t="shared" si="487"/>
        <v>FALSO</v>
      </c>
      <c r="AJ2190" s="55">
        <f t="shared" si="488"/>
        <v>0</v>
      </c>
      <c r="AK2190" s="93" t="str">
        <f t="shared" si="489"/>
        <v/>
      </c>
      <c r="AL2190" s="96" t="str">
        <f t="shared" si="490"/>
        <v/>
      </c>
      <c r="AM2190" s="93" t="str">
        <f t="shared" si="491"/>
        <v/>
      </c>
      <c r="AN2190" s="96" t="str">
        <f t="shared" si="492"/>
        <v/>
      </c>
      <c r="AO2190" s="93" t="str">
        <f t="shared" si="493"/>
        <v/>
      </c>
      <c r="AP2190" s="96" t="str">
        <f t="shared" si="494"/>
        <v/>
      </c>
      <c r="AQ2190" s="93" t="str">
        <f t="shared" si="495"/>
        <v/>
      </c>
      <c r="AR2190" s="96" t="str">
        <f t="shared" si="496"/>
        <v/>
      </c>
      <c r="AS2190" s="93" t="str">
        <f t="shared" si="497"/>
        <v/>
      </c>
      <c r="AT2190" s="96" t="str">
        <f t="shared" si="498"/>
        <v/>
      </c>
      <c r="AU2190" s="93" t="str">
        <f t="shared" si="499"/>
        <v/>
      </c>
    </row>
    <row r="2191" spans="1:47" x14ac:dyDescent="0.3">
      <c r="A2191" t="s">
        <v>84</v>
      </c>
      <c r="B2191" s="164" t="s">
        <v>5597</v>
      </c>
      <c r="C2191" t="s">
        <v>5560</v>
      </c>
      <c r="D2191" t="s">
        <v>1152</v>
      </c>
      <c r="E2191" t="s">
        <v>90</v>
      </c>
      <c r="F2191" t="s">
        <v>4063</v>
      </c>
      <c r="H2191" t="s">
        <v>5598</v>
      </c>
      <c r="L2191" t="s">
        <v>91</v>
      </c>
      <c r="O2191" t="s">
        <v>94</v>
      </c>
      <c r="P2191" s="33">
        <v>46205.775000000001</v>
      </c>
      <c r="Q2191" s="33">
        <v>46209</v>
      </c>
      <c r="R2191" s="33">
        <v>46219</v>
      </c>
      <c r="S2191" s="33">
        <v>46219</v>
      </c>
      <c r="AH2191" s="55" t="str">
        <f t="shared" si="486"/>
        <v/>
      </c>
      <c r="AI2191" s="55" t="str">
        <f t="shared" si="487"/>
        <v>FALSO</v>
      </c>
      <c r="AJ2191" s="55">
        <f t="shared" si="488"/>
        <v>0</v>
      </c>
      <c r="AK2191" s="93" t="str">
        <f t="shared" si="489"/>
        <v/>
      </c>
      <c r="AL2191" s="96" t="str">
        <f t="shared" si="490"/>
        <v/>
      </c>
      <c r="AM2191" s="93" t="str">
        <f t="shared" si="491"/>
        <v/>
      </c>
      <c r="AN2191" s="96" t="str">
        <f t="shared" si="492"/>
        <v/>
      </c>
      <c r="AO2191" s="93" t="str">
        <f t="shared" si="493"/>
        <v/>
      </c>
      <c r="AP2191" s="96" t="str">
        <f t="shared" si="494"/>
        <v/>
      </c>
      <c r="AQ2191" s="93" t="str">
        <f t="shared" si="495"/>
        <v/>
      </c>
      <c r="AR2191" s="96" t="str">
        <f t="shared" si="496"/>
        <v/>
      </c>
      <c r="AS2191" s="93" t="str">
        <f t="shared" si="497"/>
        <v/>
      </c>
      <c r="AT2191" s="96" t="str">
        <f t="shared" si="498"/>
        <v/>
      </c>
      <c r="AU2191" s="93" t="str">
        <f t="shared" si="499"/>
        <v/>
      </c>
    </row>
    <row r="2192" spans="1:47" x14ac:dyDescent="0.3">
      <c r="A2192" t="s">
        <v>84</v>
      </c>
      <c r="B2192" s="164" t="s">
        <v>5599</v>
      </c>
      <c r="C2192" t="s">
        <v>5560</v>
      </c>
      <c r="D2192" t="s">
        <v>1152</v>
      </c>
      <c r="E2192" t="s">
        <v>90</v>
      </c>
      <c r="F2192" t="s">
        <v>4063</v>
      </c>
      <c r="H2192" t="s">
        <v>5600</v>
      </c>
      <c r="L2192" t="s">
        <v>91</v>
      </c>
      <c r="O2192" t="s">
        <v>94</v>
      </c>
      <c r="P2192" s="33">
        <v>46205.755555555559</v>
      </c>
      <c r="Q2192" s="33">
        <v>46209</v>
      </c>
      <c r="R2192" s="33">
        <v>46219</v>
      </c>
      <c r="S2192" s="33">
        <v>46219</v>
      </c>
      <c r="AH2192" s="55" t="str">
        <f t="shared" si="486"/>
        <v/>
      </c>
      <c r="AI2192" s="55" t="str">
        <f t="shared" si="487"/>
        <v>FALSO</v>
      </c>
      <c r="AJ2192" s="55">
        <f t="shared" si="488"/>
        <v>0</v>
      </c>
      <c r="AK2192" s="93" t="str">
        <f t="shared" si="489"/>
        <v/>
      </c>
      <c r="AL2192" s="96" t="str">
        <f t="shared" si="490"/>
        <v/>
      </c>
      <c r="AM2192" s="93" t="str">
        <f t="shared" si="491"/>
        <v/>
      </c>
      <c r="AN2192" s="96" t="str">
        <f t="shared" si="492"/>
        <v/>
      </c>
      <c r="AO2192" s="93" t="str">
        <f t="shared" si="493"/>
        <v/>
      </c>
      <c r="AP2192" s="96" t="str">
        <f t="shared" si="494"/>
        <v/>
      </c>
      <c r="AQ2192" s="93" t="str">
        <f t="shared" si="495"/>
        <v/>
      </c>
      <c r="AR2192" s="96" t="str">
        <f t="shared" si="496"/>
        <v/>
      </c>
      <c r="AS2192" s="93" t="str">
        <f t="shared" si="497"/>
        <v/>
      </c>
      <c r="AT2192" s="96" t="str">
        <f t="shared" si="498"/>
        <v/>
      </c>
      <c r="AU2192" s="93" t="str">
        <f t="shared" si="499"/>
        <v/>
      </c>
    </row>
    <row r="2193" spans="1:47" x14ac:dyDescent="0.3">
      <c r="A2193" t="s">
        <v>84</v>
      </c>
      <c r="B2193" s="164" t="s">
        <v>5601</v>
      </c>
      <c r="C2193" t="s">
        <v>5560</v>
      </c>
      <c r="D2193" t="s">
        <v>1152</v>
      </c>
      <c r="E2193" t="s">
        <v>90</v>
      </c>
      <c r="F2193" t="s">
        <v>4063</v>
      </c>
      <c r="H2193" t="s">
        <v>5602</v>
      </c>
      <c r="L2193" t="s">
        <v>91</v>
      </c>
      <c r="O2193" t="s">
        <v>94</v>
      </c>
      <c r="P2193" s="33">
        <v>46205.742361111108</v>
      </c>
      <c r="Q2193" s="33">
        <v>46209</v>
      </c>
      <c r="R2193" s="33">
        <v>46219</v>
      </c>
      <c r="S2193" s="33">
        <v>46219</v>
      </c>
      <c r="AH2193" s="55" t="str">
        <f t="shared" si="486"/>
        <v/>
      </c>
      <c r="AI2193" s="55" t="str">
        <f t="shared" si="487"/>
        <v>FALSO</v>
      </c>
      <c r="AJ2193" s="55">
        <f t="shared" si="488"/>
        <v>0</v>
      </c>
      <c r="AK2193" s="93" t="str">
        <f t="shared" si="489"/>
        <v/>
      </c>
      <c r="AL2193" s="96" t="str">
        <f t="shared" si="490"/>
        <v/>
      </c>
      <c r="AM2193" s="93" t="str">
        <f t="shared" si="491"/>
        <v/>
      </c>
      <c r="AN2193" s="96" t="str">
        <f t="shared" si="492"/>
        <v/>
      </c>
      <c r="AO2193" s="93" t="str">
        <f t="shared" si="493"/>
        <v/>
      </c>
      <c r="AP2193" s="96" t="str">
        <f t="shared" si="494"/>
        <v/>
      </c>
      <c r="AQ2193" s="93" t="str">
        <f t="shared" si="495"/>
        <v/>
      </c>
      <c r="AR2193" s="96" t="str">
        <f t="shared" si="496"/>
        <v/>
      </c>
      <c r="AS2193" s="93" t="str">
        <f t="shared" si="497"/>
        <v/>
      </c>
      <c r="AT2193" s="96" t="str">
        <f t="shared" si="498"/>
        <v/>
      </c>
      <c r="AU2193" s="93" t="str">
        <f t="shared" si="499"/>
        <v/>
      </c>
    </row>
    <row r="2194" spans="1:47" x14ac:dyDescent="0.3">
      <c r="A2194" t="s">
        <v>84</v>
      </c>
      <c r="B2194" s="164" t="s">
        <v>5603</v>
      </c>
      <c r="C2194" t="s">
        <v>5577</v>
      </c>
      <c r="D2194" t="s">
        <v>1152</v>
      </c>
      <c r="E2194" t="s">
        <v>90</v>
      </c>
      <c r="F2194" t="s">
        <v>4063</v>
      </c>
      <c r="H2194" t="s">
        <v>5604</v>
      </c>
      <c r="L2194" t="s">
        <v>91</v>
      </c>
      <c r="O2194" t="s">
        <v>135</v>
      </c>
      <c r="P2194" s="33">
        <v>46205.681250000001</v>
      </c>
      <c r="Q2194" s="33">
        <v>46209</v>
      </c>
      <c r="R2194" s="33">
        <v>46211</v>
      </c>
      <c r="AH2194" s="55" t="str">
        <f t="shared" si="486"/>
        <v/>
      </c>
      <c r="AI2194" s="55" t="str">
        <f t="shared" si="487"/>
        <v>FALSO</v>
      </c>
      <c r="AJ2194" s="55">
        <f t="shared" si="488"/>
        <v>0</v>
      </c>
      <c r="AK2194" s="93" t="str">
        <f t="shared" si="489"/>
        <v/>
      </c>
      <c r="AL2194" s="96" t="str">
        <f t="shared" si="490"/>
        <v/>
      </c>
      <c r="AM2194" s="93" t="str">
        <f t="shared" si="491"/>
        <v/>
      </c>
      <c r="AN2194" s="96" t="str">
        <f t="shared" si="492"/>
        <v/>
      </c>
      <c r="AO2194" s="93" t="str">
        <f t="shared" si="493"/>
        <v/>
      </c>
      <c r="AP2194" s="96" t="str">
        <f t="shared" si="494"/>
        <v/>
      </c>
      <c r="AQ2194" s="93" t="str">
        <f t="shared" si="495"/>
        <v/>
      </c>
      <c r="AR2194" s="96" t="str">
        <f t="shared" si="496"/>
        <v/>
      </c>
      <c r="AS2194" s="93" t="str">
        <f t="shared" si="497"/>
        <v/>
      </c>
      <c r="AT2194" s="96" t="str">
        <f t="shared" si="498"/>
        <v/>
      </c>
      <c r="AU2194" s="93" t="str">
        <f t="shared" si="499"/>
        <v/>
      </c>
    </row>
    <row r="2195" spans="1:47" x14ac:dyDescent="0.3">
      <c r="A2195" t="s">
        <v>84</v>
      </c>
      <c r="B2195" s="164" t="s">
        <v>5605</v>
      </c>
      <c r="C2195" t="s">
        <v>5585</v>
      </c>
      <c r="D2195" t="s">
        <v>1152</v>
      </c>
      <c r="E2195" t="s">
        <v>94</v>
      </c>
      <c r="F2195" t="s">
        <v>4050</v>
      </c>
      <c r="H2195" t="s">
        <v>5606</v>
      </c>
      <c r="J2195">
        <v>25200</v>
      </c>
      <c r="L2195" t="s">
        <v>91</v>
      </c>
      <c r="P2195" s="33">
        <v>46205.65347222222</v>
      </c>
      <c r="Q2195" s="33">
        <v>46293</v>
      </c>
      <c r="R2195" s="33">
        <v>46219</v>
      </c>
      <c r="S2195" s="33">
        <v>46293</v>
      </c>
      <c r="AH2195" s="55">
        <f t="shared" si="486"/>
        <v>7</v>
      </c>
      <c r="AI2195" s="55" t="str">
        <f t="shared" si="487"/>
        <v>FALSO</v>
      </c>
      <c r="AJ2195" s="55">
        <f t="shared" si="488"/>
        <v>0</v>
      </c>
      <c r="AK2195" s="93" t="str">
        <f t="shared" si="489"/>
        <v/>
      </c>
      <c r="AL2195" s="96" t="str">
        <f t="shared" si="490"/>
        <v/>
      </c>
      <c r="AM2195" s="93" t="str">
        <f t="shared" si="491"/>
        <v/>
      </c>
      <c r="AN2195" s="96" t="str">
        <f t="shared" si="492"/>
        <v/>
      </c>
      <c r="AO2195" s="93" t="str">
        <f t="shared" si="493"/>
        <v/>
      </c>
      <c r="AP2195" s="96" t="str">
        <f t="shared" si="494"/>
        <v/>
      </c>
      <c r="AQ2195" s="93" t="str">
        <f t="shared" si="495"/>
        <v/>
      </c>
      <c r="AR2195" s="96" t="str">
        <f t="shared" si="496"/>
        <v/>
      </c>
      <c r="AS2195" s="93" t="str">
        <f t="shared" si="497"/>
        <v/>
      </c>
      <c r="AT2195" s="96" t="str">
        <f t="shared" si="498"/>
        <v/>
      </c>
      <c r="AU2195" s="93" t="str">
        <f t="shared" si="499"/>
        <v/>
      </c>
    </row>
    <row r="2196" spans="1:47" x14ac:dyDescent="0.3">
      <c r="A2196" t="s">
        <v>84</v>
      </c>
      <c r="B2196" s="164" t="s">
        <v>5607</v>
      </c>
      <c r="C2196" t="s">
        <v>5577</v>
      </c>
      <c r="D2196" t="s">
        <v>1152</v>
      </c>
      <c r="E2196" t="s">
        <v>90</v>
      </c>
      <c r="F2196" t="s">
        <v>4063</v>
      </c>
      <c r="H2196" t="s">
        <v>5322</v>
      </c>
      <c r="L2196" t="s">
        <v>91</v>
      </c>
      <c r="O2196" t="s">
        <v>94</v>
      </c>
      <c r="P2196" s="33">
        <v>46205.650694444441</v>
      </c>
      <c r="Q2196" s="33">
        <v>46209</v>
      </c>
      <c r="R2196" s="33">
        <v>46219</v>
      </c>
      <c r="S2196" s="33">
        <v>46219</v>
      </c>
      <c r="AH2196" s="55" t="str">
        <f t="shared" si="486"/>
        <v/>
      </c>
      <c r="AI2196" s="55" t="str">
        <f t="shared" si="487"/>
        <v>FALSO</v>
      </c>
      <c r="AJ2196" s="55">
        <f t="shared" si="488"/>
        <v>0</v>
      </c>
      <c r="AK2196" s="93" t="str">
        <f t="shared" si="489"/>
        <v/>
      </c>
      <c r="AL2196" s="96" t="str">
        <f t="shared" si="490"/>
        <v/>
      </c>
      <c r="AM2196" s="93" t="str">
        <f t="shared" si="491"/>
        <v/>
      </c>
      <c r="AN2196" s="96" t="str">
        <f t="shared" si="492"/>
        <v/>
      </c>
      <c r="AO2196" s="93" t="str">
        <f t="shared" si="493"/>
        <v/>
      </c>
      <c r="AP2196" s="96" t="str">
        <f t="shared" si="494"/>
        <v/>
      </c>
      <c r="AQ2196" s="93" t="str">
        <f t="shared" si="495"/>
        <v/>
      </c>
      <c r="AR2196" s="96" t="str">
        <f t="shared" si="496"/>
        <v/>
      </c>
      <c r="AS2196" s="93" t="str">
        <f t="shared" si="497"/>
        <v/>
      </c>
      <c r="AT2196" s="96" t="str">
        <f t="shared" si="498"/>
        <v/>
      </c>
      <c r="AU2196" s="93" t="str">
        <f t="shared" si="499"/>
        <v/>
      </c>
    </row>
    <row r="2197" spans="1:47" x14ac:dyDescent="0.3">
      <c r="A2197" t="s">
        <v>84</v>
      </c>
      <c r="B2197" s="164" t="s">
        <v>5608</v>
      </c>
      <c r="C2197" t="s">
        <v>5566</v>
      </c>
      <c r="D2197" t="s">
        <v>1152</v>
      </c>
      <c r="E2197" t="s">
        <v>90</v>
      </c>
      <c r="F2197" t="s">
        <v>4063</v>
      </c>
      <c r="H2197" t="s">
        <v>5609</v>
      </c>
      <c r="L2197" t="s">
        <v>91</v>
      </c>
      <c r="O2197" t="s">
        <v>94</v>
      </c>
      <c r="P2197" s="33">
        <v>46205.599999999999</v>
      </c>
      <c r="Q2197" s="33">
        <v>46209</v>
      </c>
      <c r="R2197" s="33">
        <v>46262</v>
      </c>
      <c r="S2197" s="33">
        <v>46262</v>
      </c>
      <c r="AH2197" s="55" t="str">
        <f t="shared" si="486"/>
        <v/>
      </c>
      <c r="AI2197" s="55" t="str">
        <f t="shared" si="487"/>
        <v>FALSO</v>
      </c>
      <c r="AJ2197" s="55">
        <f t="shared" si="488"/>
        <v>0</v>
      </c>
      <c r="AK2197" s="93" t="str">
        <f t="shared" si="489"/>
        <v/>
      </c>
      <c r="AL2197" s="96" t="str">
        <f t="shared" si="490"/>
        <v/>
      </c>
      <c r="AM2197" s="93" t="str">
        <f t="shared" si="491"/>
        <v/>
      </c>
      <c r="AN2197" s="96" t="str">
        <f t="shared" si="492"/>
        <v/>
      </c>
      <c r="AO2197" s="93" t="str">
        <f t="shared" si="493"/>
        <v/>
      </c>
      <c r="AP2197" s="96" t="str">
        <f t="shared" si="494"/>
        <v/>
      </c>
      <c r="AQ2197" s="93" t="str">
        <f t="shared" si="495"/>
        <v/>
      </c>
      <c r="AR2197" s="96" t="str">
        <f t="shared" si="496"/>
        <v/>
      </c>
      <c r="AS2197" s="93" t="str">
        <f t="shared" si="497"/>
        <v/>
      </c>
      <c r="AT2197" s="96" t="str">
        <f t="shared" si="498"/>
        <v/>
      </c>
      <c r="AU2197" s="93" t="str">
        <f t="shared" si="499"/>
        <v/>
      </c>
    </row>
    <row r="2198" spans="1:47" x14ac:dyDescent="0.3">
      <c r="A2198" t="s">
        <v>84</v>
      </c>
      <c r="B2198" s="164" t="s">
        <v>5610</v>
      </c>
      <c r="C2198" t="s">
        <v>5577</v>
      </c>
      <c r="D2198" t="s">
        <v>1152</v>
      </c>
      <c r="E2198" t="s">
        <v>90</v>
      </c>
      <c r="F2198" t="s">
        <v>4063</v>
      </c>
      <c r="H2198" t="s">
        <v>5611</v>
      </c>
      <c r="J2198">
        <v>21600</v>
      </c>
      <c r="L2198" t="s">
        <v>91</v>
      </c>
      <c r="O2198" t="s">
        <v>94</v>
      </c>
      <c r="P2198" s="33">
        <v>46205.478472222225</v>
      </c>
      <c r="Q2198" s="33">
        <v>46209</v>
      </c>
      <c r="R2198" s="33">
        <v>46213</v>
      </c>
      <c r="S2198" s="33">
        <v>46213</v>
      </c>
      <c r="AH2198" s="55">
        <f t="shared" si="486"/>
        <v>6</v>
      </c>
      <c r="AI2198" s="55" t="str">
        <f t="shared" si="487"/>
        <v>FALSO</v>
      </c>
      <c r="AJ2198" s="55">
        <f t="shared" si="488"/>
        <v>0</v>
      </c>
      <c r="AK2198" s="93" t="str">
        <f t="shared" si="489"/>
        <v/>
      </c>
      <c r="AL2198" s="96" t="str">
        <f t="shared" si="490"/>
        <v/>
      </c>
      <c r="AM2198" s="93" t="str">
        <f t="shared" si="491"/>
        <v/>
      </c>
      <c r="AN2198" s="96" t="str">
        <f t="shared" si="492"/>
        <v/>
      </c>
      <c r="AO2198" s="93" t="str">
        <f t="shared" si="493"/>
        <v/>
      </c>
      <c r="AP2198" s="96" t="str">
        <f t="shared" si="494"/>
        <v/>
      </c>
      <c r="AQ2198" s="93" t="str">
        <f t="shared" si="495"/>
        <v/>
      </c>
      <c r="AR2198" s="96" t="str">
        <f t="shared" si="496"/>
        <v/>
      </c>
      <c r="AS2198" s="93" t="str">
        <f t="shared" si="497"/>
        <v/>
      </c>
      <c r="AT2198" s="96" t="str">
        <f t="shared" si="498"/>
        <v/>
      </c>
      <c r="AU2198" s="93" t="str">
        <f t="shared" si="499"/>
        <v/>
      </c>
    </row>
    <row r="2199" spans="1:47" x14ac:dyDescent="0.3">
      <c r="A2199" t="s">
        <v>84</v>
      </c>
      <c r="B2199" s="164" t="s">
        <v>5612</v>
      </c>
      <c r="C2199" t="s">
        <v>5560</v>
      </c>
      <c r="D2199" t="s">
        <v>1152</v>
      </c>
      <c r="E2199" t="s">
        <v>90</v>
      </c>
      <c r="F2199" t="s">
        <v>4063</v>
      </c>
      <c r="H2199" t="s">
        <v>5613</v>
      </c>
      <c r="L2199" t="s">
        <v>91</v>
      </c>
      <c r="O2199" t="s">
        <v>94</v>
      </c>
      <c r="P2199" s="33">
        <v>46205.463888888888</v>
      </c>
      <c r="Q2199" s="33">
        <v>46209</v>
      </c>
      <c r="R2199" s="33">
        <v>46211</v>
      </c>
      <c r="S2199" s="33">
        <v>46219</v>
      </c>
      <c r="AH2199" s="55" t="str">
        <f t="shared" si="486"/>
        <v/>
      </c>
      <c r="AI2199" s="55" t="str">
        <f t="shared" si="487"/>
        <v>FALSO</v>
      </c>
      <c r="AJ2199" s="55">
        <f t="shared" si="488"/>
        <v>0</v>
      </c>
      <c r="AK2199" s="93" t="str">
        <f t="shared" si="489"/>
        <v/>
      </c>
      <c r="AL2199" s="96" t="str">
        <f t="shared" si="490"/>
        <v/>
      </c>
      <c r="AM2199" s="93" t="str">
        <f t="shared" si="491"/>
        <v/>
      </c>
      <c r="AN2199" s="96" t="str">
        <f t="shared" si="492"/>
        <v/>
      </c>
      <c r="AO2199" s="93" t="str">
        <f t="shared" si="493"/>
        <v/>
      </c>
      <c r="AP2199" s="96" t="str">
        <f t="shared" si="494"/>
        <v/>
      </c>
      <c r="AQ2199" s="93" t="str">
        <f t="shared" si="495"/>
        <v/>
      </c>
      <c r="AR2199" s="96" t="str">
        <f t="shared" si="496"/>
        <v/>
      </c>
      <c r="AS2199" s="93" t="str">
        <f t="shared" si="497"/>
        <v/>
      </c>
      <c r="AT2199" s="96" t="str">
        <f t="shared" si="498"/>
        <v/>
      </c>
      <c r="AU2199" s="93" t="str">
        <f t="shared" si="499"/>
        <v/>
      </c>
    </row>
    <row r="2200" spans="1:47" x14ac:dyDescent="0.3">
      <c r="A2200" t="s">
        <v>84</v>
      </c>
      <c r="B2200" s="164" t="s">
        <v>5614</v>
      </c>
      <c r="C2200" t="s">
        <v>5577</v>
      </c>
      <c r="D2200" t="s">
        <v>1152</v>
      </c>
      <c r="E2200" t="s">
        <v>90</v>
      </c>
      <c r="F2200" t="s">
        <v>4063</v>
      </c>
      <c r="H2200" t="s">
        <v>5615</v>
      </c>
      <c r="L2200" t="s">
        <v>91</v>
      </c>
      <c r="O2200" t="s">
        <v>135</v>
      </c>
      <c r="P2200" s="33">
        <v>46205.43472222222</v>
      </c>
      <c r="Q2200" s="33">
        <v>46209</v>
      </c>
      <c r="R2200" s="33">
        <v>46210</v>
      </c>
      <c r="AH2200" s="55" t="str">
        <f t="shared" si="486"/>
        <v/>
      </c>
      <c r="AI2200" s="55" t="str">
        <f t="shared" si="487"/>
        <v>FALSO</v>
      </c>
      <c r="AJ2200" s="55">
        <f t="shared" si="488"/>
        <v>0</v>
      </c>
      <c r="AK2200" s="93" t="str">
        <f t="shared" si="489"/>
        <v/>
      </c>
      <c r="AL2200" s="96" t="str">
        <f t="shared" si="490"/>
        <v/>
      </c>
      <c r="AM2200" s="93" t="str">
        <f t="shared" si="491"/>
        <v/>
      </c>
      <c r="AN2200" s="96" t="str">
        <f t="shared" si="492"/>
        <v/>
      </c>
      <c r="AO2200" s="93" t="str">
        <f t="shared" si="493"/>
        <v/>
      </c>
      <c r="AP2200" s="96" t="str">
        <f t="shared" si="494"/>
        <v/>
      </c>
      <c r="AQ2200" s="93" t="str">
        <f t="shared" si="495"/>
        <v/>
      </c>
      <c r="AR2200" s="96" t="str">
        <f t="shared" si="496"/>
        <v/>
      </c>
      <c r="AS2200" s="93" t="str">
        <f t="shared" si="497"/>
        <v/>
      </c>
      <c r="AT2200" s="96" t="str">
        <f t="shared" si="498"/>
        <v/>
      </c>
      <c r="AU2200" s="93" t="str">
        <f t="shared" si="499"/>
        <v/>
      </c>
    </row>
    <row r="2201" spans="1:47" x14ac:dyDescent="0.3">
      <c r="A2201" t="s">
        <v>84</v>
      </c>
      <c r="B2201" s="164" t="s">
        <v>5616</v>
      </c>
      <c r="C2201" t="s">
        <v>5560</v>
      </c>
      <c r="D2201" t="s">
        <v>1152</v>
      </c>
      <c r="E2201" t="s">
        <v>90</v>
      </c>
      <c r="F2201" t="s">
        <v>4063</v>
      </c>
      <c r="H2201" t="s">
        <v>5617</v>
      </c>
      <c r="L2201" t="s">
        <v>91</v>
      </c>
      <c r="O2201" t="s">
        <v>94</v>
      </c>
      <c r="P2201" s="33">
        <v>46205.433333333334</v>
      </c>
      <c r="Q2201" s="33">
        <v>46209</v>
      </c>
      <c r="R2201" s="33">
        <v>46216</v>
      </c>
      <c r="S2201" s="33">
        <v>46216</v>
      </c>
      <c r="AH2201" s="55" t="str">
        <f t="shared" si="486"/>
        <v/>
      </c>
      <c r="AI2201" s="55" t="str">
        <f t="shared" si="487"/>
        <v>FALSO</v>
      </c>
      <c r="AJ2201" s="55">
        <f t="shared" si="488"/>
        <v>0</v>
      </c>
      <c r="AK2201" s="93" t="str">
        <f t="shared" si="489"/>
        <v/>
      </c>
      <c r="AL2201" s="96" t="str">
        <f t="shared" si="490"/>
        <v/>
      </c>
      <c r="AM2201" s="93" t="str">
        <f t="shared" si="491"/>
        <v/>
      </c>
      <c r="AN2201" s="96" t="str">
        <f t="shared" si="492"/>
        <v/>
      </c>
      <c r="AO2201" s="93" t="str">
        <f t="shared" si="493"/>
        <v/>
      </c>
      <c r="AP2201" s="96" t="str">
        <f t="shared" si="494"/>
        <v/>
      </c>
      <c r="AQ2201" s="93" t="str">
        <f t="shared" si="495"/>
        <v/>
      </c>
      <c r="AR2201" s="96" t="str">
        <f t="shared" si="496"/>
        <v/>
      </c>
      <c r="AS2201" s="93" t="str">
        <f t="shared" si="497"/>
        <v/>
      </c>
      <c r="AT2201" s="96" t="str">
        <f t="shared" si="498"/>
        <v/>
      </c>
      <c r="AU2201" s="93" t="str">
        <f t="shared" si="499"/>
        <v/>
      </c>
    </row>
    <row r="2202" spans="1:47" x14ac:dyDescent="0.3">
      <c r="A2202" t="s">
        <v>84</v>
      </c>
      <c r="B2202" s="164" t="s">
        <v>5618</v>
      </c>
      <c r="C2202" t="s">
        <v>5560</v>
      </c>
      <c r="D2202" t="s">
        <v>1152</v>
      </c>
      <c r="E2202" t="s">
        <v>90</v>
      </c>
      <c r="F2202" t="s">
        <v>4063</v>
      </c>
      <c r="H2202" t="s">
        <v>5619</v>
      </c>
      <c r="L2202" t="s">
        <v>91</v>
      </c>
      <c r="O2202" t="s">
        <v>94</v>
      </c>
      <c r="P2202" s="33">
        <v>46205.423611111109</v>
      </c>
      <c r="Q2202" s="33">
        <v>46209</v>
      </c>
      <c r="R2202" s="33">
        <v>46226</v>
      </c>
      <c r="S2202" s="33">
        <v>46226</v>
      </c>
      <c r="AH2202" s="55" t="str">
        <f t="shared" si="486"/>
        <v/>
      </c>
      <c r="AI2202" s="55" t="str">
        <f t="shared" si="487"/>
        <v>FALSO</v>
      </c>
      <c r="AJ2202" s="55">
        <f t="shared" si="488"/>
        <v>0</v>
      </c>
      <c r="AK2202" s="93" t="str">
        <f t="shared" si="489"/>
        <v/>
      </c>
      <c r="AL2202" s="96" t="str">
        <f t="shared" si="490"/>
        <v/>
      </c>
      <c r="AM2202" s="93" t="str">
        <f t="shared" si="491"/>
        <v/>
      </c>
      <c r="AN2202" s="96" t="str">
        <f t="shared" si="492"/>
        <v/>
      </c>
      <c r="AO2202" s="93" t="str">
        <f t="shared" si="493"/>
        <v/>
      </c>
      <c r="AP2202" s="96" t="str">
        <f t="shared" si="494"/>
        <v/>
      </c>
      <c r="AQ2202" s="93" t="str">
        <f t="shared" si="495"/>
        <v/>
      </c>
      <c r="AR2202" s="96" t="str">
        <f t="shared" si="496"/>
        <v/>
      </c>
      <c r="AS2202" s="93" t="str">
        <f t="shared" si="497"/>
        <v/>
      </c>
      <c r="AT2202" s="96" t="str">
        <f t="shared" si="498"/>
        <v/>
      </c>
      <c r="AU2202" s="93" t="str">
        <f t="shared" si="499"/>
        <v/>
      </c>
    </row>
    <row r="2203" spans="1:47" x14ac:dyDescent="0.3">
      <c r="A2203" t="s">
        <v>84</v>
      </c>
      <c r="B2203" s="164" t="s">
        <v>5620</v>
      </c>
      <c r="C2203" t="s">
        <v>5577</v>
      </c>
      <c r="D2203" t="s">
        <v>1152</v>
      </c>
      <c r="E2203" t="s">
        <v>90</v>
      </c>
      <c r="F2203" t="s">
        <v>4063</v>
      </c>
      <c r="H2203" t="s">
        <v>5621</v>
      </c>
      <c r="L2203" t="s">
        <v>91</v>
      </c>
      <c r="O2203" t="s">
        <v>94</v>
      </c>
      <c r="P2203" s="33">
        <v>46205.398611111108</v>
      </c>
      <c r="Q2203" s="33">
        <v>46209</v>
      </c>
      <c r="R2203" s="33">
        <v>46206</v>
      </c>
      <c r="S2203" s="33">
        <v>46206</v>
      </c>
      <c r="AH2203" s="55" t="str">
        <f t="shared" si="486"/>
        <v/>
      </c>
      <c r="AI2203" s="55" t="str">
        <f t="shared" si="487"/>
        <v>FALSO</v>
      </c>
      <c r="AJ2203" s="55">
        <f t="shared" si="488"/>
        <v>0</v>
      </c>
      <c r="AK2203" s="93" t="str">
        <f t="shared" si="489"/>
        <v/>
      </c>
      <c r="AL2203" s="96" t="str">
        <f t="shared" si="490"/>
        <v/>
      </c>
      <c r="AM2203" s="93" t="str">
        <f t="shared" si="491"/>
        <v/>
      </c>
      <c r="AN2203" s="96" t="str">
        <f t="shared" si="492"/>
        <v/>
      </c>
      <c r="AO2203" s="93" t="str">
        <f t="shared" si="493"/>
        <v/>
      </c>
      <c r="AP2203" s="96" t="str">
        <f t="shared" si="494"/>
        <v/>
      </c>
      <c r="AQ2203" s="93" t="str">
        <f t="shared" si="495"/>
        <v/>
      </c>
      <c r="AR2203" s="96" t="str">
        <f t="shared" si="496"/>
        <v/>
      </c>
      <c r="AS2203" s="93" t="str">
        <f t="shared" si="497"/>
        <v/>
      </c>
      <c r="AT2203" s="96" t="str">
        <f t="shared" si="498"/>
        <v/>
      </c>
      <c r="AU2203" s="93" t="str">
        <f t="shared" si="499"/>
        <v/>
      </c>
    </row>
    <row r="2204" spans="1:47" x14ac:dyDescent="0.3">
      <c r="A2204" t="s">
        <v>84</v>
      </c>
      <c r="B2204" s="164" t="s">
        <v>5622</v>
      </c>
      <c r="C2204" t="s">
        <v>5560</v>
      </c>
      <c r="D2204" t="s">
        <v>1152</v>
      </c>
      <c r="E2204" t="s">
        <v>90</v>
      </c>
      <c r="F2204" t="s">
        <v>4063</v>
      </c>
      <c r="H2204" t="s">
        <v>2959</v>
      </c>
      <c r="L2204" t="s">
        <v>91</v>
      </c>
      <c r="O2204" t="s">
        <v>135</v>
      </c>
      <c r="P2204" s="33">
        <v>46204.852083333331</v>
      </c>
      <c r="Q2204" s="33">
        <v>46209</v>
      </c>
      <c r="R2204" s="33">
        <v>46226</v>
      </c>
      <c r="AH2204" s="55" t="str">
        <f t="shared" si="486"/>
        <v/>
      </c>
      <c r="AI2204" s="55" t="str">
        <f t="shared" si="487"/>
        <v>FALSO</v>
      </c>
      <c r="AJ2204" s="55">
        <f t="shared" si="488"/>
        <v>0</v>
      </c>
      <c r="AK2204" s="93" t="str">
        <f t="shared" si="489"/>
        <v/>
      </c>
      <c r="AL2204" s="96" t="str">
        <f t="shared" si="490"/>
        <v/>
      </c>
      <c r="AM2204" s="93" t="str">
        <f t="shared" si="491"/>
        <v/>
      </c>
      <c r="AN2204" s="96" t="str">
        <f t="shared" si="492"/>
        <v/>
      </c>
      <c r="AO2204" s="93" t="str">
        <f t="shared" si="493"/>
        <v/>
      </c>
      <c r="AP2204" s="96" t="str">
        <f t="shared" si="494"/>
        <v/>
      </c>
      <c r="AQ2204" s="93" t="str">
        <f t="shared" si="495"/>
        <v/>
      </c>
      <c r="AR2204" s="96" t="str">
        <f t="shared" si="496"/>
        <v/>
      </c>
      <c r="AS2204" s="93" t="str">
        <f t="shared" si="497"/>
        <v/>
      </c>
      <c r="AT2204" s="96" t="str">
        <f t="shared" si="498"/>
        <v/>
      </c>
      <c r="AU2204" s="93" t="str">
        <f t="shared" si="499"/>
        <v/>
      </c>
    </row>
    <row r="2205" spans="1:47" x14ac:dyDescent="0.3">
      <c r="A2205" t="s">
        <v>84</v>
      </c>
      <c r="B2205" s="164" t="s">
        <v>5623</v>
      </c>
      <c r="C2205" t="s">
        <v>5566</v>
      </c>
      <c r="D2205" t="s">
        <v>1152</v>
      </c>
      <c r="E2205" t="s">
        <v>90</v>
      </c>
      <c r="F2205" t="s">
        <v>4063</v>
      </c>
      <c r="H2205" t="s">
        <v>5624</v>
      </c>
      <c r="L2205" t="s">
        <v>91</v>
      </c>
      <c r="O2205" t="s">
        <v>94</v>
      </c>
      <c r="P2205" s="33">
        <v>46204.807638888888</v>
      </c>
      <c r="Q2205" s="33">
        <v>46209</v>
      </c>
      <c r="R2205" s="33">
        <v>46262</v>
      </c>
      <c r="S2205" s="33">
        <v>46262</v>
      </c>
      <c r="AH2205" s="55" t="str">
        <f t="shared" si="486"/>
        <v/>
      </c>
      <c r="AI2205" s="55" t="str">
        <f t="shared" si="487"/>
        <v>FALSO</v>
      </c>
      <c r="AJ2205" s="55">
        <f t="shared" si="488"/>
        <v>0</v>
      </c>
      <c r="AK2205" s="93" t="str">
        <f t="shared" si="489"/>
        <v/>
      </c>
      <c r="AL2205" s="96" t="str">
        <f t="shared" si="490"/>
        <v/>
      </c>
      <c r="AM2205" s="93" t="str">
        <f t="shared" si="491"/>
        <v/>
      </c>
      <c r="AN2205" s="96" t="str">
        <f t="shared" si="492"/>
        <v/>
      </c>
      <c r="AO2205" s="93" t="str">
        <f t="shared" si="493"/>
        <v/>
      </c>
      <c r="AP2205" s="96" t="str">
        <f t="shared" si="494"/>
        <v/>
      </c>
      <c r="AQ2205" s="93" t="str">
        <f t="shared" si="495"/>
        <v/>
      </c>
      <c r="AR2205" s="96" t="str">
        <f t="shared" si="496"/>
        <v/>
      </c>
      <c r="AS2205" s="93" t="str">
        <f t="shared" si="497"/>
        <v/>
      </c>
      <c r="AT2205" s="96" t="str">
        <f t="shared" si="498"/>
        <v/>
      </c>
      <c r="AU2205" s="93" t="str">
        <f t="shared" si="499"/>
        <v/>
      </c>
    </row>
    <row r="2206" spans="1:47" x14ac:dyDescent="0.3">
      <c r="A2206" t="s">
        <v>84</v>
      </c>
      <c r="B2206" s="164" t="s">
        <v>5625</v>
      </c>
      <c r="C2206" t="s">
        <v>5560</v>
      </c>
      <c r="D2206" t="s">
        <v>1152</v>
      </c>
      <c r="E2206" t="s">
        <v>90</v>
      </c>
      <c r="F2206" t="s">
        <v>4063</v>
      </c>
      <c r="H2206" t="s">
        <v>5626</v>
      </c>
      <c r="L2206" t="s">
        <v>91</v>
      </c>
      <c r="O2206" t="s">
        <v>94</v>
      </c>
      <c r="P2206" s="33">
        <v>46204.806250000001</v>
      </c>
      <c r="Q2206" s="33">
        <v>46209</v>
      </c>
      <c r="R2206" s="33">
        <v>46216</v>
      </c>
      <c r="S2206" s="33">
        <v>46216</v>
      </c>
      <c r="AH2206" s="55" t="str">
        <f t="shared" si="486"/>
        <v/>
      </c>
      <c r="AI2206" s="55" t="str">
        <f t="shared" si="487"/>
        <v>FALSO</v>
      </c>
      <c r="AJ2206" s="55">
        <f t="shared" si="488"/>
        <v>0</v>
      </c>
      <c r="AK2206" s="93" t="str">
        <f t="shared" si="489"/>
        <v/>
      </c>
      <c r="AL2206" s="96" t="str">
        <f t="shared" si="490"/>
        <v/>
      </c>
      <c r="AM2206" s="93" t="str">
        <f t="shared" si="491"/>
        <v/>
      </c>
      <c r="AN2206" s="96" t="str">
        <f t="shared" si="492"/>
        <v/>
      </c>
      <c r="AO2206" s="93" t="str">
        <f t="shared" si="493"/>
        <v/>
      </c>
      <c r="AP2206" s="96" t="str">
        <f t="shared" si="494"/>
        <v/>
      </c>
      <c r="AQ2206" s="93" t="str">
        <f t="shared" si="495"/>
        <v/>
      </c>
      <c r="AR2206" s="96" t="str">
        <f t="shared" si="496"/>
        <v/>
      </c>
      <c r="AS2206" s="93" t="str">
        <f t="shared" si="497"/>
        <v/>
      </c>
      <c r="AT2206" s="96" t="str">
        <f t="shared" si="498"/>
        <v/>
      </c>
      <c r="AU2206" s="93" t="str">
        <f t="shared" si="499"/>
        <v/>
      </c>
    </row>
    <row r="2207" spans="1:47" x14ac:dyDescent="0.3">
      <c r="A2207" t="s">
        <v>84</v>
      </c>
      <c r="B2207" s="164" t="s">
        <v>5627</v>
      </c>
      <c r="C2207" t="s">
        <v>5577</v>
      </c>
      <c r="D2207" t="s">
        <v>1152</v>
      </c>
      <c r="E2207" t="s">
        <v>90</v>
      </c>
      <c r="F2207" t="s">
        <v>4063</v>
      </c>
      <c r="H2207" t="s">
        <v>5628</v>
      </c>
      <c r="L2207" t="s">
        <v>91</v>
      </c>
      <c r="O2207" t="s">
        <v>94</v>
      </c>
      <c r="P2207" s="33">
        <v>46204.686805555553</v>
      </c>
      <c r="Q2207" s="33">
        <v>46209</v>
      </c>
      <c r="R2207" s="33">
        <v>46205</v>
      </c>
      <c r="S2207" s="33">
        <v>46205</v>
      </c>
      <c r="AH2207" s="55" t="str">
        <f t="shared" si="486"/>
        <v/>
      </c>
      <c r="AI2207" s="55" t="str">
        <f t="shared" si="487"/>
        <v>FALSO</v>
      </c>
      <c r="AJ2207" s="55">
        <f t="shared" si="488"/>
        <v>0</v>
      </c>
      <c r="AK2207" s="93" t="str">
        <f t="shared" si="489"/>
        <v/>
      </c>
      <c r="AL2207" s="96" t="str">
        <f t="shared" si="490"/>
        <v/>
      </c>
      <c r="AM2207" s="93" t="str">
        <f t="shared" si="491"/>
        <v/>
      </c>
      <c r="AN2207" s="96" t="str">
        <f t="shared" si="492"/>
        <v/>
      </c>
      <c r="AO2207" s="93" t="str">
        <f t="shared" si="493"/>
        <v/>
      </c>
      <c r="AP2207" s="96" t="str">
        <f t="shared" si="494"/>
        <v/>
      </c>
      <c r="AQ2207" s="93" t="str">
        <f t="shared" si="495"/>
        <v/>
      </c>
      <c r="AR2207" s="96" t="str">
        <f t="shared" si="496"/>
        <v/>
      </c>
      <c r="AS2207" s="93" t="str">
        <f t="shared" si="497"/>
        <v/>
      </c>
      <c r="AT2207" s="96" t="str">
        <f t="shared" si="498"/>
        <v/>
      </c>
      <c r="AU2207" s="93" t="str">
        <f t="shared" si="499"/>
        <v/>
      </c>
    </row>
    <row r="2208" spans="1:47" x14ac:dyDescent="0.3">
      <c r="A2208" t="s">
        <v>84</v>
      </c>
      <c r="B2208" s="164" t="s">
        <v>5629</v>
      </c>
      <c r="C2208" t="s">
        <v>5569</v>
      </c>
      <c r="D2208" t="s">
        <v>1152</v>
      </c>
      <c r="E2208" t="s">
        <v>90</v>
      </c>
      <c r="F2208" t="s">
        <v>4063</v>
      </c>
      <c r="H2208" t="s">
        <v>5630</v>
      </c>
      <c r="L2208" t="s">
        <v>91</v>
      </c>
      <c r="O2208" t="s">
        <v>135</v>
      </c>
      <c r="P2208" s="33">
        <v>46204.661111111112</v>
      </c>
      <c r="Q2208" s="33">
        <v>46209</v>
      </c>
      <c r="R2208" s="33">
        <v>46261</v>
      </c>
      <c r="AH2208" s="55" t="str">
        <f t="shared" si="486"/>
        <v/>
      </c>
      <c r="AI2208" s="55" t="str">
        <f t="shared" si="487"/>
        <v>FALSO</v>
      </c>
      <c r="AJ2208" s="55">
        <f t="shared" si="488"/>
        <v>0</v>
      </c>
      <c r="AK2208" s="93" t="str">
        <f t="shared" si="489"/>
        <v/>
      </c>
      <c r="AL2208" s="96" t="str">
        <f t="shared" si="490"/>
        <v/>
      </c>
      <c r="AM2208" s="93" t="str">
        <f t="shared" si="491"/>
        <v/>
      </c>
      <c r="AN2208" s="96" t="str">
        <f t="shared" si="492"/>
        <v/>
      </c>
      <c r="AO2208" s="93" t="str">
        <f t="shared" si="493"/>
        <v/>
      </c>
      <c r="AP2208" s="96" t="str">
        <f t="shared" si="494"/>
        <v/>
      </c>
      <c r="AQ2208" s="93" t="str">
        <f t="shared" si="495"/>
        <v/>
      </c>
      <c r="AR2208" s="96" t="str">
        <f t="shared" si="496"/>
        <v/>
      </c>
      <c r="AS2208" s="93" t="str">
        <f t="shared" si="497"/>
        <v/>
      </c>
      <c r="AT2208" s="96" t="str">
        <f t="shared" si="498"/>
        <v/>
      </c>
      <c r="AU2208" s="93" t="str">
        <f t="shared" si="499"/>
        <v/>
      </c>
    </row>
    <row r="2209" spans="1:47" x14ac:dyDescent="0.3">
      <c r="A2209" t="s">
        <v>84</v>
      </c>
      <c r="B2209" s="164" t="s">
        <v>5631</v>
      </c>
      <c r="C2209" t="s">
        <v>5577</v>
      </c>
      <c r="D2209" t="s">
        <v>1152</v>
      </c>
      <c r="E2209" t="s">
        <v>90</v>
      </c>
      <c r="F2209" t="s">
        <v>4063</v>
      </c>
      <c r="H2209" t="s">
        <v>5632</v>
      </c>
      <c r="L2209" t="s">
        <v>91</v>
      </c>
      <c r="O2209" t="s">
        <v>94</v>
      </c>
      <c r="P2209" s="33">
        <v>46204.594444444447</v>
      </c>
      <c r="Q2209" s="33">
        <v>46209</v>
      </c>
      <c r="R2209" s="33">
        <v>46206</v>
      </c>
      <c r="S2209" s="33">
        <v>46206</v>
      </c>
      <c r="AH2209" s="55" t="str">
        <f t="shared" si="486"/>
        <v/>
      </c>
      <c r="AI2209" s="55" t="str">
        <f t="shared" si="487"/>
        <v>FALSO</v>
      </c>
      <c r="AJ2209" s="55">
        <f t="shared" si="488"/>
        <v>0</v>
      </c>
      <c r="AK2209" s="93" t="str">
        <f t="shared" si="489"/>
        <v/>
      </c>
      <c r="AL2209" s="96" t="str">
        <f t="shared" si="490"/>
        <v/>
      </c>
      <c r="AM2209" s="93" t="str">
        <f t="shared" si="491"/>
        <v/>
      </c>
      <c r="AN2209" s="96" t="str">
        <f t="shared" si="492"/>
        <v/>
      </c>
      <c r="AO2209" s="93" t="str">
        <f t="shared" si="493"/>
        <v/>
      </c>
      <c r="AP2209" s="96" t="str">
        <f t="shared" si="494"/>
        <v/>
      </c>
      <c r="AQ2209" s="93" t="str">
        <f t="shared" si="495"/>
        <v/>
      </c>
      <c r="AR2209" s="96" t="str">
        <f t="shared" si="496"/>
        <v/>
      </c>
      <c r="AS2209" s="93" t="str">
        <f t="shared" si="497"/>
        <v/>
      </c>
      <c r="AT2209" s="96" t="str">
        <f t="shared" si="498"/>
        <v/>
      </c>
      <c r="AU2209" s="93" t="str">
        <f t="shared" si="499"/>
        <v/>
      </c>
    </row>
    <row r="2210" spans="1:47" x14ac:dyDescent="0.3">
      <c r="A2210" t="s">
        <v>84</v>
      </c>
      <c r="B2210" s="164" t="s">
        <v>5633</v>
      </c>
      <c r="C2210" t="s">
        <v>5577</v>
      </c>
      <c r="D2210" t="s">
        <v>1152</v>
      </c>
      <c r="E2210" t="s">
        <v>90</v>
      </c>
      <c r="F2210" t="s">
        <v>4063</v>
      </c>
      <c r="H2210" t="s">
        <v>5634</v>
      </c>
      <c r="L2210" t="s">
        <v>91</v>
      </c>
      <c r="O2210" t="s">
        <v>94</v>
      </c>
      <c r="P2210" s="33">
        <v>46204.593055555553</v>
      </c>
      <c r="Q2210" s="33">
        <v>46209</v>
      </c>
      <c r="R2210" s="33">
        <v>46206</v>
      </c>
      <c r="S2210" s="33">
        <v>46206</v>
      </c>
      <c r="AH2210" s="55" t="str">
        <f t="shared" si="486"/>
        <v/>
      </c>
      <c r="AI2210" s="55" t="str">
        <f t="shared" si="487"/>
        <v>FALSO</v>
      </c>
      <c r="AJ2210" s="55">
        <f t="shared" si="488"/>
        <v>0</v>
      </c>
      <c r="AK2210" s="93" t="str">
        <f t="shared" si="489"/>
        <v/>
      </c>
      <c r="AL2210" s="96" t="str">
        <f t="shared" si="490"/>
        <v/>
      </c>
      <c r="AM2210" s="93" t="str">
        <f t="shared" si="491"/>
        <v/>
      </c>
      <c r="AN2210" s="96" t="str">
        <f t="shared" si="492"/>
        <v/>
      </c>
      <c r="AO2210" s="93" t="str">
        <f t="shared" si="493"/>
        <v/>
      </c>
      <c r="AP2210" s="96" t="str">
        <f t="shared" si="494"/>
        <v/>
      </c>
      <c r="AQ2210" s="93" t="str">
        <f t="shared" si="495"/>
        <v/>
      </c>
      <c r="AR2210" s="96" t="str">
        <f t="shared" si="496"/>
        <v/>
      </c>
      <c r="AS2210" s="93" t="str">
        <f t="shared" si="497"/>
        <v/>
      </c>
      <c r="AT2210" s="96" t="str">
        <f t="shared" si="498"/>
        <v/>
      </c>
      <c r="AU2210" s="93" t="str">
        <f t="shared" si="499"/>
        <v/>
      </c>
    </row>
    <row r="2211" spans="1:47" x14ac:dyDescent="0.3">
      <c r="A2211" t="s">
        <v>84</v>
      </c>
      <c r="B2211" s="164" t="s">
        <v>5635</v>
      </c>
      <c r="C2211" t="s">
        <v>5569</v>
      </c>
      <c r="D2211" t="s">
        <v>1152</v>
      </c>
      <c r="E2211" t="s">
        <v>90</v>
      </c>
      <c r="F2211" t="s">
        <v>4063</v>
      </c>
      <c r="H2211" t="s">
        <v>5636</v>
      </c>
      <c r="J2211">
        <v>1800</v>
      </c>
      <c r="L2211" t="s">
        <v>91</v>
      </c>
      <c r="O2211" t="s">
        <v>94</v>
      </c>
      <c r="P2211" s="33">
        <v>46204.548611111109</v>
      </c>
      <c r="Q2211" s="33">
        <v>46209</v>
      </c>
      <c r="R2211" s="33">
        <v>46251</v>
      </c>
      <c r="S2211" s="33">
        <v>46251</v>
      </c>
      <c r="AH2211" s="55">
        <f t="shared" si="486"/>
        <v>0.5</v>
      </c>
      <c r="AI2211" s="55" t="str">
        <f t="shared" si="487"/>
        <v>FALSO</v>
      </c>
      <c r="AJ2211" s="55">
        <f t="shared" si="488"/>
        <v>0</v>
      </c>
      <c r="AK2211" s="93" t="str">
        <f t="shared" si="489"/>
        <v/>
      </c>
      <c r="AL2211" s="96" t="str">
        <f t="shared" si="490"/>
        <v/>
      </c>
      <c r="AM2211" s="93" t="str">
        <f t="shared" si="491"/>
        <v/>
      </c>
      <c r="AN2211" s="96" t="str">
        <f t="shared" si="492"/>
        <v/>
      </c>
      <c r="AO2211" s="93" t="str">
        <f t="shared" si="493"/>
        <v/>
      </c>
      <c r="AP2211" s="96" t="str">
        <f t="shared" si="494"/>
        <v/>
      </c>
      <c r="AQ2211" s="93" t="str">
        <f t="shared" si="495"/>
        <v/>
      </c>
      <c r="AR2211" s="96" t="str">
        <f t="shared" si="496"/>
        <v/>
      </c>
      <c r="AS2211" s="93" t="str">
        <f t="shared" si="497"/>
        <v/>
      </c>
      <c r="AT2211" s="96" t="str">
        <f t="shared" si="498"/>
        <v/>
      </c>
      <c r="AU2211" s="93" t="str">
        <f t="shared" si="499"/>
        <v/>
      </c>
    </row>
    <row r="2212" spans="1:47" x14ac:dyDescent="0.3">
      <c r="A2212" t="s">
        <v>84</v>
      </c>
      <c r="B2212" s="164" t="s">
        <v>5637</v>
      </c>
      <c r="C2212" t="s">
        <v>5577</v>
      </c>
      <c r="D2212" t="s">
        <v>1152</v>
      </c>
      <c r="E2212" t="s">
        <v>90</v>
      </c>
      <c r="F2212" t="s">
        <v>4063</v>
      </c>
      <c r="H2212" t="s">
        <v>5638</v>
      </c>
      <c r="L2212" t="s">
        <v>91</v>
      </c>
      <c r="O2212" t="s">
        <v>94</v>
      </c>
      <c r="P2212" s="33">
        <v>46204.491666666669</v>
      </c>
      <c r="Q2212" s="33">
        <v>46209</v>
      </c>
      <c r="R2212" s="33">
        <v>46205</v>
      </c>
      <c r="S2212" s="33">
        <v>46205</v>
      </c>
      <c r="AH2212" s="55" t="str">
        <f t="shared" si="486"/>
        <v/>
      </c>
      <c r="AI2212" s="55" t="str">
        <f t="shared" si="487"/>
        <v>FALSO</v>
      </c>
      <c r="AJ2212" s="55">
        <f t="shared" si="488"/>
        <v>0</v>
      </c>
      <c r="AK2212" s="93" t="str">
        <f t="shared" si="489"/>
        <v/>
      </c>
      <c r="AL2212" s="96" t="str">
        <f t="shared" si="490"/>
        <v/>
      </c>
      <c r="AM2212" s="93" t="str">
        <f t="shared" si="491"/>
        <v/>
      </c>
      <c r="AN2212" s="96" t="str">
        <f t="shared" si="492"/>
        <v/>
      </c>
      <c r="AO2212" s="93" t="str">
        <f t="shared" si="493"/>
        <v/>
      </c>
      <c r="AP2212" s="96" t="str">
        <f t="shared" si="494"/>
        <v/>
      </c>
      <c r="AQ2212" s="93" t="str">
        <f t="shared" si="495"/>
        <v/>
      </c>
      <c r="AR2212" s="96" t="str">
        <f t="shared" si="496"/>
        <v/>
      </c>
      <c r="AS2212" s="93" t="str">
        <f t="shared" si="497"/>
        <v/>
      </c>
      <c r="AT2212" s="96" t="str">
        <f t="shared" si="498"/>
        <v/>
      </c>
      <c r="AU2212" s="93" t="str">
        <f t="shared" si="499"/>
        <v/>
      </c>
    </row>
    <row r="2213" spans="1:47" x14ac:dyDescent="0.3">
      <c r="A2213" t="s">
        <v>108</v>
      </c>
      <c r="B2213" s="164" t="s">
        <v>5639</v>
      </c>
      <c r="C2213" t="s">
        <v>5059</v>
      </c>
      <c r="D2213" t="s">
        <v>1152</v>
      </c>
      <c r="E2213" t="s">
        <v>90</v>
      </c>
      <c r="F2213" t="s">
        <v>4063</v>
      </c>
      <c r="G2213">
        <v>1</v>
      </c>
      <c r="H2213" t="s">
        <v>5640</v>
      </c>
      <c r="I2213">
        <v>1</v>
      </c>
      <c r="J2213">
        <v>10800</v>
      </c>
      <c r="L2213" t="s">
        <v>91</v>
      </c>
      <c r="M2213" s="164" t="s">
        <v>2893</v>
      </c>
      <c r="N2213" t="s">
        <v>99</v>
      </c>
      <c r="O2213" t="s">
        <v>94</v>
      </c>
      <c r="P2213" s="33">
        <v>46204.477083333331</v>
      </c>
      <c r="Q2213" s="33">
        <v>46223</v>
      </c>
      <c r="R2213" s="33">
        <v>46226</v>
      </c>
      <c r="S2213" s="33">
        <v>46226</v>
      </c>
      <c r="T2213" s="33">
        <v>46226</v>
      </c>
      <c r="U2213" s="33">
        <v>46226</v>
      </c>
      <c r="V2213" s="33">
        <v>46226</v>
      </c>
      <c r="Y2213">
        <v>1</v>
      </c>
      <c r="AB2213">
        <v>16</v>
      </c>
      <c r="AH2213" s="55">
        <f t="shared" si="486"/>
        <v>3</v>
      </c>
      <c r="AI2213" s="55" t="str">
        <f t="shared" si="487"/>
        <v>FALSO</v>
      </c>
      <c r="AJ2213" s="55">
        <f t="shared" si="488"/>
        <v>0</v>
      </c>
      <c r="AK2213" s="93">
        <f t="shared" si="489"/>
        <v>13</v>
      </c>
      <c r="AL2213" s="96" t="str">
        <f t="shared" si="490"/>
        <v/>
      </c>
      <c r="AM2213" s="93">
        <f t="shared" si="491"/>
        <v>1</v>
      </c>
      <c r="AN2213" s="96" t="b">
        <f t="shared" si="492"/>
        <v>1</v>
      </c>
      <c r="AO2213" s="93">
        <f t="shared" si="493"/>
        <v>1</v>
      </c>
      <c r="AP2213" s="96" t="str">
        <f t="shared" si="494"/>
        <v/>
      </c>
      <c r="AQ2213" s="93" t="str">
        <f t="shared" si="495"/>
        <v/>
      </c>
      <c r="AR2213" s="96" t="str">
        <f t="shared" si="496"/>
        <v/>
      </c>
      <c r="AS2213" s="93">
        <f t="shared" si="497"/>
        <v>16</v>
      </c>
      <c r="AT2213" s="96" t="b">
        <f t="shared" si="498"/>
        <v>1</v>
      </c>
      <c r="AU2213" s="93" t="str">
        <f t="shared" si="499"/>
        <v>ARTSG-270</v>
      </c>
    </row>
    <row r="2214" spans="1:47" x14ac:dyDescent="0.3">
      <c r="A2214" t="s">
        <v>108</v>
      </c>
      <c r="B2214" s="164" t="s">
        <v>5641</v>
      </c>
      <c r="C2214" t="s">
        <v>5324</v>
      </c>
      <c r="D2214" t="s">
        <v>1152</v>
      </c>
      <c r="E2214" t="s">
        <v>90</v>
      </c>
      <c r="F2214" t="s">
        <v>4063</v>
      </c>
      <c r="G2214">
        <v>1</v>
      </c>
      <c r="H2214" t="s">
        <v>5640</v>
      </c>
      <c r="I2214">
        <v>1</v>
      </c>
      <c r="L2214" t="s">
        <v>91</v>
      </c>
      <c r="M2214" s="164" t="s">
        <v>2893</v>
      </c>
      <c r="N2214" t="s">
        <v>99</v>
      </c>
      <c r="O2214" t="s">
        <v>94</v>
      </c>
      <c r="P2214" s="33">
        <v>46204.472916666666</v>
      </c>
      <c r="Q2214" s="33">
        <v>46209</v>
      </c>
      <c r="R2214" s="33">
        <v>46219</v>
      </c>
      <c r="S2214" s="33">
        <v>46219</v>
      </c>
      <c r="T2214" s="33">
        <v>46219</v>
      </c>
      <c r="U2214" s="33">
        <v>46219</v>
      </c>
      <c r="V2214" s="33">
        <v>46219</v>
      </c>
      <c r="Y2214">
        <v>1</v>
      </c>
      <c r="AB2214">
        <v>11</v>
      </c>
      <c r="AH2214" s="55" t="str">
        <f t="shared" si="486"/>
        <v/>
      </c>
      <c r="AI2214" s="55" t="str">
        <f t="shared" si="487"/>
        <v>FALSO</v>
      </c>
      <c r="AJ2214" s="55">
        <f t="shared" si="488"/>
        <v>0</v>
      </c>
      <c r="AK2214" s="93">
        <f t="shared" si="489"/>
        <v>3</v>
      </c>
      <c r="AL2214" s="96" t="str">
        <f t="shared" si="490"/>
        <v/>
      </c>
      <c r="AM2214" s="93">
        <f t="shared" si="491"/>
        <v>1</v>
      </c>
      <c r="AN2214" s="96" t="b">
        <f t="shared" si="492"/>
        <v>1</v>
      </c>
      <c r="AO2214" s="93">
        <f t="shared" si="493"/>
        <v>1</v>
      </c>
      <c r="AP2214" s="96" t="str">
        <f t="shared" si="494"/>
        <v/>
      </c>
      <c r="AQ2214" s="93" t="str">
        <f t="shared" si="495"/>
        <v/>
      </c>
      <c r="AR2214" s="96" t="str">
        <f t="shared" si="496"/>
        <v/>
      </c>
      <c r="AS2214" s="93">
        <f t="shared" si="497"/>
        <v>11</v>
      </c>
      <c r="AT2214" s="96" t="b">
        <f t="shared" si="498"/>
        <v>1</v>
      </c>
      <c r="AU2214" s="93" t="str">
        <f t="shared" si="499"/>
        <v>ARTSG-270</v>
      </c>
    </row>
    <row r="2215" spans="1:47" x14ac:dyDescent="0.3">
      <c r="A2215" t="s">
        <v>108</v>
      </c>
      <c r="B2215" s="164" t="s">
        <v>5642</v>
      </c>
      <c r="C2215" t="s">
        <v>4773</v>
      </c>
      <c r="D2215" t="s">
        <v>1152</v>
      </c>
      <c r="E2215" t="s">
        <v>90</v>
      </c>
      <c r="F2215" t="s">
        <v>4063</v>
      </c>
      <c r="G2215">
        <v>2</v>
      </c>
      <c r="H2215" t="s">
        <v>5643</v>
      </c>
      <c r="I2215">
        <v>2</v>
      </c>
      <c r="J2215">
        <v>21600</v>
      </c>
      <c r="L2215" t="s">
        <v>91</v>
      </c>
      <c r="M2215" s="164" t="s">
        <v>4477</v>
      </c>
      <c r="N2215" t="s">
        <v>99</v>
      </c>
      <c r="O2215" t="s">
        <v>94</v>
      </c>
      <c r="P2215" s="33">
        <v>46204.425000000003</v>
      </c>
      <c r="Q2215" s="33">
        <v>46237</v>
      </c>
      <c r="R2215" s="33">
        <v>46248</v>
      </c>
      <c r="S2215" s="33">
        <v>46248</v>
      </c>
      <c r="T2215" s="33">
        <v>46248</v>
      </c>
      <c r="U2215" s="33">
        <v>46248</v>
      </c>
      <c r="V2215" s="33">
        <v>46248</v>
      </c>
      <c r="Y2215">
        <v>1</v>
      </c>
      <c r="Z2215">
        <v>1</v>
      </c>
      <c r="AB2215">
        <v>32</v>
      </c>
      <c r="AH2215" s="55">
        <f t="shared" si="486"/>
        <v>6</v>
      </c>
      <c r="AI2215" s="55" t="str">
        <f t="shared" si="487"/>
        <v>FALSO</v>
      </c>
      <c r="AJ2215" s="55">
        <f t="shared" si="488"/>
        <v>0</v>
      </c>
      <c r="AK2215" s="93">
        <f t="shared" si="489"/>
        <v>23</v>
      </c>
      <c r="AL2215" s="96" t="str">
        <f t="shared" si="490"/>
        <v/>
      </c>
      <c r="AM2215" s="93">
        <f t="shared" si="491"/>
        <v>1</v>
      </c>
      <c r="AN2215" s="96" t="b">
        <f t="shared" si="492"/>
        <v>1</v>
      </c>
      <c r="AO2215" s="93">
        <f t="shared" si="493"/>
        <v>1</v>
      </c>
      <c r="AP2215" s="96" t="b">
        <f t="shared" si="494"/>
        <v>1</v>
      </c>
      <c r="AQ2215" s="93" t="str">
        <f t="shared" si="495"/>
        <v/>
      </c>
      <c r="AR2215" s="96" t="str">
        <f t="shared" si="496"/>
        <v/>
      </c>
      <c r="AS2215" s="93">
        <f t="shared" si="497"/>
        <v>32</v>
      </c>
      <c r="AT2215" s="96" t="b">
        <f t="shared" si="498"/>
        <v>1</v>
      </c>
      <c r="AU2215" s="93" t="str">
        <f t="shared" si="499"/>
        <v>ARTPT-710</v>
      </c>
    </row>
    <row r="2216" spans="1:47" x14ac:dyDescent="0.3">
      <c r="A2216" t="s">
        <v>84</v>
      </c>
      <c r="B2216" s="164" t="s">
        <v>5644</v>
      </c>
      <c r="C2216" t="s">
        <v>5566</v>
      </c>
      <c r="D2216" t="s">
        <v>1152</v>
      </c>
      <c r="E2216" t="s">
        <v>90</v>
      </c>
      <c r="F2216" t="s">
        <v>4063</v>
      </c>
      <c r="H2216" t="s">
        <v>5645</v>
      </c>
      <c r="L2216" t="s">
        <v>91</v>
      </c>
      <c r="O2216" t="s">
        <v>94</v>
      </c>
      <c r="P2216" s="33">
        <v>46204.415972222225</v>
      </c>
      <c r="Q2216" s="33">
        <v>46209</v>
      </c>
      <c r="R2216" s="33">
        <v>46262</v>
      </c>
      <c r="S2216" s="33">
        <v>46275</v>
      </c>
      <c r="AH2216" s="55" t="str">
        <f t="shared" si="486"/>
        <v/>
      </c>
      <c r="AI2216" s="55" t="str">
        <f t="shared" si="487"/>
        <v>FALSO</v>
      </c>
      <c r="AJ2216" s="55">
        <f t="shared" si="488"/>
        <v>0</v>
      </c>
      <c r="AK2216" s="93" t="str">
        <f t="shared" si="489"/>
        <v/>
      </c>
      <c r="AL2216" s="96" t="str">
        <f t="shared" si="490"/>
        <v/>
      </c>
      <c r="AM2216" s="93" t="str">
        <f t="shared" si="491"/>
        <v/>
      </c>
      <c r="AN2216" s="96" t="str">
        <f t="shared" si="492"/>
        <v/>
      </c>
      <c r="AO2216" s="93" t="str">
        <f t="shared" si="493"/>
        <v/>
      </c>
      <c r="AP2216" s="96" t="str">
        <f t="shared" si="494"/>
        <v/>
      </c>
      <c r="AQ2216" s="93" t="str">
        <f t="shared" si="495"/>
        <v/>
      </c>
      <c r="AR2216" s="96" t="str">
        <f t="shared" si="496"/>
        <v/>
      </c>
      <c r="AS2216" s="93" t="str">
        <f t="shared" si="497"/>
        <v/>
      </c>
      <c r="AT2216" s="96" t="str">
        <f t="shared" si="498"/>
        <v/>
      </c>
      <c r="AU2216" s="93" t="str">
        <f t="shared" si="499"/>
        <v/>
      </c>
    </row>
    <row r="2217" spans="1:47" x14ac:dyDescent="0.3">
      <c r="A2217" t="s">
        <v>113</v>
      </c>
      <c r="B2217" s="164" t="s">
        <v>5646</v>
      </c>
      <c r="C2217" t="s">
        <v>5059</v>
      </c>
      <c r="D2217" t="s">
        <v>1152</v>
      </c>
      <c r="E2217" t="s">
        <v>90</v>
      </c>
      <c r="F2217" t="s">
        <v>4063</v>
      </c>
      <c r="G2217">
        <v>1</v>
      </c>
      <c r="H2217" t="s">
        <v>5647</v>
      </c>
      <c r="I2217">
        <v>1</v>
      </c>
      <c r="J2217">
        <v>25200</v>
      </c>
      <c r="L2217" t="s">
        <v>91</v>
      </c>
      <c r="M2217" s="164" t="s">
        <v>2947</v>
      </c>
      <c r="N2217" t="s">
        <v>99</v>
      </c>
      <c r="O2217" t="s">
        <v>94</v>
      </c>
      <c r="P2217" s="33">
        <v>46204.402777777781</v>
      </c>
      <c r="Q2217" s="33">
        <v>46223</v>
      </c>
      <c r="R2217" s="33">
        <v>46232</v>
      </c>
      <c r="S2217" s="33">
        <v>46234</v>
      </c>
      <c r="T2217" s="33">
        <v>46234</v>
      </c>
      <c r="U2217" s="33">
        <v>46234</v>
      </c>
      <c r="V2217" s="33">
        <v>46234</v>
      </c>
      <c r="Y2217">
        <v>2</v>
      </c>
      <c r="AB2217">
        <v>22</v>
      </c>
      <c r="AH2217" s="55">
        <f t="shared" si="486"/>
        <v>7</v>
      </c>
      <c r="AI2217" s="55" t="str">
        <f t="shared" si="487"/>
        <v>FALSO</v>
      </c>
      <c r="AJ2217" s="55">
        <f t="shared" si="488"/>
        <v>0</v>
      </c>
      <c r="AK2217" s="93">
        <f t="shared" si="489"/>
        <v>13</v>
      </c>
      <c r="AL2217" s="96" t="str">
        <f t="shared" si="490"/>
        <v/>
      </c>
      <c r="AM2217" s="93">
        <f t="shared" si="491"/>
        <v>2</v>
      </c>
      <c r="AN2217" s="96" t="b">
        <f t="shared" si="492"/>
        <v>1</v>
      </c>
      <c r="AO2217" s="93">
        <f t="shared" si="493"/>
        <v>1</v>
      </c>
      <c r="AP2217" s="96" t="str">
        <f t="shared" si="494"/>
        <v/>
      </c>
      <c r="AQ2217" s="93" t="str">
        <f t="shared" si="495"/>
        <v/>
      </c>
      <c r="AR2217" s="96" t="str">
        <f t="shared" si="496"/>
        <v/>
      </c>
      <c r="AS2217" s="93">
        <f t="shared" si="497"/>
        <v>22</v>
      </c>
      <c r="AT2217" s="96" t="b">
        <f t="shared" si="498"/>
        <v>1</v>
      </c>
      <c r="AU2217" s="93" t="str">
        <f t="shared" si="499"/>
        <v>ARTPT-691</v>
      </c>
    </row>
    <row r="2218" spans="1:47" x14ac:dyDescent="0.3">
      <c r="A2218" t="s">
        <v>108</v>
      </c>
      <c r="B2218" s="164" t="s">
        <v>5648</v>
      </c>
      <c r="C2218" t="s">
        <v>4311</v>
      </c>
      <c r="D2218" t="s">
        <v>1152</v>
      </c>
      <c r="E2218" t="s">
        <v>90</v>
      </c>
      <c r="F2218" t="s">
        <v>4063</v>
      </c>
      <c r="G2218">
        <v>1</v>
      </c>
      <c r="H2218" t="s">
        <v>5649</v>
      </c>
      <c r="I2218">
        <v>1</v>
      </c>
      <c r="L2218" t="s">
        <v>91</v>
      </c>
      <c r="M2218" s="164" t="s">
        <v>5650</v>
      </c>
      <c r="N2218" t="s">
        <v>99</v>
      </c>
      <c r="O2218" t="s">
        <v>94</v>
      </c>
      <c r="P2218" s="33">
        <v>46203.736805555556</v>
      </c>
      <c r="Q2218" s="33">
        <v>46265</v>
      </c>
      <c r="R2218" s="33">
        <v>46276</v>
      </c>
      <c r="S2218" s="33">
        <v>46276</v>
      </c>
      <c r="T2218" s="33">
        <v>46276</v>
      </c>
      <c r="U2218" s="33">
        <v>46276</v>
      </c>
      <c r="V2218" s="33">
        <v>46276</v>
      </c>
      <c r="Y2218">
        <v>1</v>
      </c>
      <c r="AB2218">
        <v>53</v>
      </c>
      <c r="AH2218" s="55" t="str">
        <f t="shared" si="486"/>
        <v/>
      </c>
      <c r="AI2218" s="55" t="str">
        <f t="shared" si="487"/>
        <v>FALSO</v>
      </c>
      <c r="AJ2218" s="55">
        <f t="shared" si="488"/>
        <v>0</v>
      </c>
      <c r="AK2218" s="93">
        <f t="shared" si="489"/>
        <v>44</v>
      </c>
      <c r="AL2218" s="96" t="str">
        <f t="shared" si="490"/>
        <v/>
      </c>
      <c r="AM2218" s="93">
        <f t="shared" si="491"/>
        <v>1</v>
      </c>
      <c r="AN2218" s="96" t="b">
        <f t="shared" si="492"/>
        <v>1</v>
      </c>
      <c r="AO2218" s="93">
        <f t="shared" si="493"/>
        <v>1</v>
      </c>
      <c r="AP2218" s="96" t="str">
        <f t="shared" si="494"/>
        <v/>
      </c>
      <c r="AQ2218" s="93" t="str">
        <f t="shared" si="495"/>
        <v/>
      </c>
      <c r="AR2218" s="96" t="str">
        <f t="shared" si="496"/>
        <v/>
      </c>
      <c r="AS2218" s="93">
        <f t="shared" si="497"/>
        <v>53</v>
      </c>
      <c r="AT2218" s="96" t="b">
        <f t="shared" si="498"/>
        <v>1</v>
      </c>
      <c r="AU2218" s="93" t="str">
        <f t="shared" si="499"/>
        <v>ASAT-10556</v>
      </c>
    </row>
    <row r="2219" spans="1:47" x14ac:dyDescent="0.3">
      <c r="A2219" t="s">
        <v>108</v>
      </c>
      <c r="B2219" s="164" t="s">
        <v>5651</v>
      </c>
      <c r="C2219" t="s">
        <v>4311</v>
      </c>
      <c r="D2219" t="s">
        <v>1152</v>
      </c>
      <c r="E2219" t="s">
        <v>90</v>
      </c>
      <c r="F2219" t="s">
        <v>4063</v>
      </c>
      <c r="G2219">
        <v>1</v>
      </c>
      <c r="H2219" t="s">
        <v>5652</v>
      </c>
      <c r="I2219">
        <v>1</v>
      </c>
      <c r="L2219" t="s">
        <v>91</v>
      </c>
      <c r="M2219" s="164" t="s">
        <v>4544</v>
      </c>
      <c r="N2219" t="s">
        <v>99</v>
      </c>
      <c r="O2219" t="s">
        <v>94</v>
      </c>
      <c r="P2219" s="33">
        <v>46203.736111111109</v>
      </c>
      <c r="Q2219" s="33">
        <v>46265</v>
      </c>
      <c r="R2219" s="33">
        <v>46276</v>
      </c>
      <c r="S2219" s="33">
        <v>46276</v>
      </c>
      <c r="T2219" s="33">
        <v>46276</v>
      </c>
      <c r="U2219" s="33">
        <v>46276</v>
      </c>
      <c r="V2219" s="33">
        <v>46276</v>
      </c>
      <c r="Y2219">
        <v>1</v>
      </c>
      <c r="AB2219">
        <v>53</v>
      </c>
      <c r="AH2219" s="55" t="str">
        <f t="shared" si="486"/>
        <v/>
      </c>
      <c r="AI2219" s="55" t="str">
        <f t="shared" si="487"/>
        <v>FALSO</v>
      </c>
      <c r="AJ2219" s="55">
        <f t="shared" si="488"/>
        <v>0</v>
      </c>
      <c r="AK2219" s="93">
        <f t="shared" si="489"/>
        <v>44</v>
      </c>
      <c r="AL2219" s="96" t="str">
        <f t="shared" si="490"/>
        <v/>
      </c>
      <c r="AM2219" s="93">
        <f t="shared" si="491"/>
        <v>1</v>
      </c>
      <c r="AN2219" s="96" t="b">
        <f t="shared" si="492"/>
        <v>1</v>
      </c>
      <c r="AO2219" s="93">
        <f t="shared" si="493"/>
        <v>1</v>
      </c>
      <c r="AP2219" s="96" t="str">
        <f t="shared" si="494"/>
        <v/>
      </c>
      <c r="AQ2219" s="93" t="str">
        <f t="shared" si="495"/>
        <v/>
      </c>
      <c r="AR2219" s="96" t="str">
        <f t="shared" si="496"/>
        <v/>
      </c>
      <c r="AS2219" s="93">
        <f t="shared" si="497"/>
        <v>53</v>
      </c>
      <c r="AT2219" s="96" t="b">
        <f t="shared" si="498"/>
        <v>1</v>
      </c>
      <c r="AU2219" s="93" t="str">
        <f t="shared" si="499"/>
        <v>ARTPT-575</v>
      </c>
    </row>
    <row r="2220" spans="1:47" x14ac:dyDescent="0.3">
      <c r="A2220" t="s">
        <v>108</v>
      </c>
      <c r="B2220" s="164" t="s">
        <v>5653</v>
      </c>
      <c r="C2220" t="s">
        <v>4602</v>
      </c>
      <c r="D2220" t="s">
        <v>1152</v>
      </c>
      <c r="E2220" t="s">
        <v>109</v>
      </c>
      <c r="F2220" t="s">
        <v>4063</v>
      </c>
      <c r="G2220">
        <v>1</v>
      </c>
      <c r="H2220" t="s">
        <v>5652</v>
      </c>
      <c r="I2220">
        <v>1</v>
      </c>
      <c r="L2220" t="s">
        <v>91</v>
      </c>
      <c r="M2220" s="164" t="s">
        <v>4544</v>
      </c>
      <c r="N2220" t="s">
        <v>99</v>
      </c>
      <c r="O2220" t="s">
        <v>109</v>
      </c>
      <c r="P2220" s="33">
        <v>46203.73541666667</v>
      </c>
      <c r="Q2220" s="33">
        <v>46251</v>
      </c>
      <c r="AH2220" s="55" t="str">
        <f t="shared" si="486"/>
        <v/>
      </c>
      <c r="AI2220" s="55" t="str">
        <f t="shared" si="487"/>
        <v>FALSO</v>
      </c>
      <c r="AJ2220" s="55">
        <f t="shared" si="488"/>
        <v>0</v>
      </c>
      <c r="AK2220" s="93">
        <f t="shared" si="489"/>
        <v>34</v>
      </c>
      <c r="AL2220" s="96" t="str">
        <f t="shared" si="490"/>
        <v/>
      </c>
      <c r="AM2220" s="93" t="str">
        <f t="shared" si="491"/>
        <v/>
      </c>
      <c r="AN2220" s="96" t="str">
        <f t="shared" si="492"/>
        <v/>
      </c>
      <c r="AO2220" s="93" t="str">
        <f t="shared" si="493"/>
        <v/>
      </c>
      <c r="AP2220" s="96" t="str">
        <f t="shared" si="494"/>
        <v/>
      </c>
      <c r="AQ2220" s="93" t="str">
        <f t="shared" si="495"/>
        <v/>
      </c>
      <c r="AR2220" s="96" t="str">
        <f t="shared" si="496"/>
        <v/>
      </c>
      <c r="AS2220" s="93" t="str">
        <f t="shared" si="497"/>
        <v/>
      </c>
      <c r="AT2220" s="96" t="b">
        <f t="shared" si="498"/>
        <v>1</v>
      </c>
      <c r="AU2220" s="93" t="str">
        <f t="shared" si="499"/>
        <v>ARTPT-575</v>
      </c>
    </row>
    <row r="2221" spans="1:47" x14ac:dyDescent="0.3">
      <c r="A2221" t="s">
        <v>108</v>
      </c>
      <c r="B2221" s="164" t="s">
        <v>5654</v>
      </c>
      <c r="C2221" t="s">
        <v>4773</v>
      </c>
      <c r="D2221" t="s">
        <v>1152</v>
      </c>
      <c r="E2221" t="s">
        <v>90</v>
      </c>
      <c r="F2221" t="s">
        <v>4063</v>
      </c>
      <c r="G2221">
        <v>1</v>
      </c>
      <c r="H2221" t="s">
        <v>5652</v>
      </c>
      <c r="I2221">
        <v>1</v>
      </c>
      <c r="L2221" t="s">
        <v>91</v>
      </c>
      <c r="M2221" s="164" t="s">
        <v>4544</v>
      </c>
      <c r="N2221" t="s">
        <v>99</v>
      </c>
      <c r="O2221" t="s">
        <v>94</v>
      </c>
      <c r="P2221" s="33">
        <v>46203.734722222223</v>
      </c>
      <c r="Q2221" s="33">
        <v>46237</v>
      </c>
      <c r="R2221" s="33">
        <v>46248</v>
      </c>
      <c r="S2221" s="33">
        <v>46248</v>
      </c>
      <c r="T2221" s="33">
        <v>46248</v>
      </c>
      <c r="U2221" s="33">
        <v>46248</v>
      </c>
      <c r="V2221" s="33">
        <v>46248</v>
      </c>
      <c r="Y2221">
        <v>1</v>
      </c>
      <c r="AB2221">
        <v>33</v>
      </c>
      <c r="AH2221" s="55" t="str">
        <f t="shared" si="486"/>
        <v/>
      </c>
      <c r="AI2221" s="55" t="str">
        <f t="shared" si="487"/>
        <v>FALSO</v>
      </c>
      <c r="AJ2221" s="55">
        <f t="shared" si="488"/>
        <v>0</v>
      </c>
      <c r="AK2221" s="93">
        <f t="shared" si="489"/>
        <v>24</v>
      </c>
      <c r="AL2221" s="96" t="str">
        <f t="shared" si="490"/>
        <v/>
      </c>
      <c r="AM2221" s="93">
        <f t="shared" si="491"/>
        <v>1</v>
      </c>
      <c r="AN2221" s="96" t="b">
        <f t="shared" si="492"/>
        <v>1</v>
      </c>
      <c r="AO2221" s="93">
        <f t="shared" si="493"/>
        <v>1</v>
      </c>
      <c r="AP2221" s="96" t="str">
        <f t="shared" si="494"/>
        <v/>
      </c>
      <c r="AQ2221" s="93" t="str">
        <f t="shared" si="495"/>
        <v/>
      </c>
      <c r="AR2221" s="96" t="str">
        <f t="shared" si="496"/>
        <v/>
      </c>
      <c r="AS2221" s="93">
        <f t="shared" si="497"/>
        <v>33</v>
      </c>
      <c r="AT2221" s="96" t="b">
        <f t="shared" si="498"/>
        <v>1</v>
      </c>
      <c r="AU2221" s="93" t="str">
        <f t="shared" si="499"/>
        <v>ARTPT-575</v>
      </c>
    </row>
    <row r="2222" spans="1:47" x14ac:dyDescent="0.3">
      <c r="A2222" t="s">
        <v>108</v>
      </c>
      <c r="B2222" s="164" t="s">
        <v>5655</v>
      </c>
      <c r="C2222" t="s">
        <v>5059</v>
      </c>
      <c r="D2222" t="s">
        <v>1152</v>
      </c>
      <c r="E2222" t="s">
        <v>90</v>
      </c>
      <c r="F2222" t="s">
        <v>4063</v>
      </c>
      <c r="G2222">
        <v>1</v>
      </c>
      <c r="H2222" t="s">
        <v>5652</v>
      </c>
      <c r="I2222">
        <v>1</v>
      </c>
      <c r="L2222" t="s">
        <v>91</v>
      </c>
      <c r="M2222" s="164" t="s">
        <v>4544</v>
      </c>
      <c r="N2222" t="s">
        <v>99</v>
      </c>
      <c r="O2222" t="s">
        <v>94</v>
      </c>
      <c r="P2222" s="33">
        <v>46203.732638888891</v>
      </c>
      <c r="Q2222" s="33">
        <v>46223</v>
      </c>
      <c r="R2222" s="33">
        <v>46233</v>
      </c>
      <c r="S2222" s="33">
        <v>46234</v>
      </c>
      <c r="T2222" s="33">
        <v>46234</v>
      </c>
      <c r="U2222" s="33">
        <v>46234</v>
      </c>
      <c r="V2222" s="33">
        <v>46234</v>
      </c>
      <c r="Y2222">
        <v>1</v>
      </c>
      <c r="AB2222">
        <v>23</v>
      </c>
      <c r="AH2222" s="55" t="str">
        <f t="shared" si="486"/>
        <v/>
      </c>
      <c r="AI2222" s="55" t="str">
        <f t="shared" si="487"/>
        <v>FALSO</v>
      </c>
      <c r="AJ2222" s="55">
        <f t="shared" si="488"/>
        <v>0</v>
      </c>
      <c r="AK2222" s="93">
        <f t="shared" si="489"/>
        <v>14</v>
      </c>
      <c r="AL2222" s="96" t="str">
        <f t="shared" si="490"/>
        <v/>
      </c>
      <c r="AM2222" s="93">
        <f t="shared" si="491"/>
        <v>1</v>
      </c>
      <c r="AN2222" s="96" t="b">
        <f t="shared" si="492"/>
        <v>1</v>
      </c>
      <c r="AO2222" s="93">
        <f t="shared" si="493"/>
        <v>1</v>
      </c>
      <c r="AP2222" s="96" t="str">
        <f t="shared" si="494"/>
        <v/>
      </c>
      <c r="AQ2222" s="93" t="str">
        <f t="shared" si="495"/>
        <v/>
      </c>
      <c r="AR2222" s="96" t="str">
        <f t="shared" si="496"/>
        <v/>
      </c>
      <c r="AS2222" s="93">
        <f t="shared" si="497"/>
        <v>23</v>
      </c>
      <c r="AT2222" s="96" t="b">
        <f t="shared" si="498"/>
        <v>1</v>
      </c>
      <c r="AU2222" s="93" t="str">
        <f t="shared" si="499"/>
        <v>ARTPT-575</v>
      </c>
    </row>
    <row r="2223" spans="1:47" x14ac:dyDescent="0.3">
      <c r="A2223" t="s">
        <v>84</v>
      </c>
      <c r="B2223" s="164" t="s">
        <v>5656</v>
      </c>
      <c r="C2223" t="s">
        <v>5569</v>
      </c>
      <c r="D2223" t="s">
        <v>1152</v>
      </c>
      <c r="E2223" t="s">
        <v>90</v>
      </c>
      <c r="F2223" t="s">
        <v>4063</v>
      </c>
      <c r="H2223" t="s">
        <v>4240</v>
      </c>
      <c r="L2223" t="s">
        <v>91</v>
      </c>
      <c r="O2223" t="s">
        <v>135</v>
      </c>
      <c r="P2223" s="33">
        <v>46203.70208333333</v>
      </c>
      <c r="Q2223" s="33">
        <v>46209</v>
      </c>
      <c r="R2223" s="33">
        <v>46262</v>
      </c>
      <c r="AH2223" s="55" t="str">
        <f t="shared" si="486"/>
        <v/>
      </c>
      <c r="AI2223" s="55" t="str">
        <f t="shared" si="487"/>
        <v>FALSO</v>
      </c>
      <c r="AJ2223" s="55">
        <f t="shared" si="488"/>
        <v>0</v>
      </c>
      <c r="AK2223" s="93" t="str">
        <f t="shared" si="489"/>
        <v/>
      </c>
      <c r="AL2223" s="96" t="str">
        <f t="shared" si="490"/>
        <v/>
      </c>
      <c r="AM2223" s="93" t="str">
        <f t="shared" si="491"/>
        <v/>
      </c>
      <c r="AN2223" s="96" t="str">
        <f t="shared" si="492"/>
        <v/>
      </c>
      <c r="AO2223" s="93" t="str">
        <f t="shared" si="493"/>
        <v/>
      </c>
      <c r="AP2223" s="96" t="str">
        <f t="shared" si="494"/>
        <v/>
      </c>
      <c r="AQ2223" s="93" t="str">
        <f t="shared" si="495"/>
        <v/>
      </c>
      <c r="AR2223" s="96" t="str">
        <f t="shared" si="496"/>
        <v/>
      </c>
      <c r="AS2223" s="93" t="str">
        <f t="shared" si="497"/>
        <v/>
      </c>
      <c r="AT2223" s="96" t="str">
        <f t="shared" si="498"/>
        <v/>
      </c>
      <c r="AU2223" s="93" t="str">
        <f t="shared" si="499"/>
        <v/>
      </c>
    </row>
    <row r="2224" spans="1:47" x14ac:dyDescent="0.3">
      <c r="A2224" t="s">
        <v>84</v>
      </c>
      <c r="B2224" s="164" t="s">
        <v>5657</v>
      </c>
      <c r="C2224" t="s">
        <v>5560</v>
      </c>
      <c r="D2224" t="s">
        <v>1152</v>
      </c>
      <c r="E2224" t="s">
        <v>90</v>
      </c>
      <c r="F2224" t="s">
        <v>4063</v>
      </c>
      <c r="H2224" t="s">
        <v>4917</v>
      </c>
      <c r="L2224" t="s">
        <v>91</v>
      </c>
      <c r="O2224" t="s">
        <v>135</v>
      </c>
      <c r="P2224" s="33">
        <v>46203.696527777778</v>
      </c>
      <c r="Q2224" s="33">
        <v>46209</v>
      </c>
      <c r="R2224" s="33">
        <v>46231</v>
      </c>
      <c r="AH2224" s="55" t="str">
        <f t="shared" si="486"/>
        <v/>
      </c>
      <c r="AI2224" s="55" t="str">
        <f t="shared" si="487"/>
        <v>FALSO</v>
      </c>
      <c r="AJ2224" s="55">
        <f t="shared" si="488"/>
        <v>0</v>
      </c>
      <c r="AK2224" s="93" t="str">
        <f t="shared" si="489"/>
        <v/>
      </c>
      <c r="AL2224" s="96" t="str">
        <f t="shared" si="490"/>
        <v/>
      </c>
      <c r="AM2224" s="93" t="str">
        <f t="shared" si="491"/>
        <v/>
      </c>
      <c r="AN2224" s="96" t="str">
        <f t="shared" si="492"/>
        <v/>
      </c>
      <c r="AO2224" s="93" t="str">
        <f t="shared" si="493"/>
        <v/>
      </c>
      <c r="AP2224" s="96" t="str">
        <f t="shared" si="494"/>
        <v/>
      </c>
      <c r="AQ2224" s="93" t="str">
        <f t="shared" si="495"/>
        <v/>
      </c>
      <c r="AR2224" s="96" t="str">
        <f t="shared" si="496"/>
        <v/>
      </c>
      <c r="AS2224" s="93" t="str">
        <f t="shared" si="497"/>
        <v/>
      </c>
      <c r="AT2224" s="96" t="str">
        <f t="shared" si="498"/>
        <v/>
      </c>
      <c r="AU2224" s="93" t="str">
        <f t="shared" si="499"/>
        <v/>
      </c>
    </row>
    <row r="2225" spans="1:47" x14ac:dyDescent="0.3">
      <c r="A2225" t="s">
        <v>84</v>
      </c>
      <c r="B2225" s="164" t="s">
        <v>5658</v>
      </c>
      <c r="C2225" t="s">
        <v>5563</v>
      </c>
      <c r="D2225" t="s">
        <v>1152</v>
      </c>
      <c r="E2225" t="s">
        <v>90</v>
      </c>
      <c r="F2225" t="s">
        <v>4063</v>
      </c>
      <c r="H2225" t="s">
        <v>5659</v>
      </c>
      <c r="L2225" t="s">
        <v>91</v>
      </c>
      <c r="O2225" t="s">
        <v>94</v>
      </c>
      <c r="P2225" s="33">
        <v>46203.694444444445</v>
      </c>
      <c r="Q2225" s="33">
        <v>46209</v>
      </c>
      <c r="R2225" s="33">
        <v>46281</v>
      </c>
      <c r="S2225" s="33">
        <v>46281</v>
      </c>
      <c r="AH2225" s="55" t="str">
        <f t="shared" si="486"/>
        <v/>
      </c>
      <c r="AI2225" s="55" t="str">
        <f t="shared" si="487"/>
        <v>FALSO</v>
      </c>
      <c r="AJ2225" s="55">
        <f t="shared" si="488"/>
        <v>0</v>
      </c>
      <c r="AK2225" s="93" t="str">
        <f t="shared" si="489"/>
        <v/>
      </c>
      <c r="AL2225" s="96" t="str">
        <f t="shared" si="490"/>
        <v/>
      </c>
      <c r="AM2225" s="93" t="str">
        <f t="shared" si="491"/>
        <v/>
      </c>
      <c r="AN2225" s="96" t="str">
        <f t="shared" si="492"/>
        <v/>
      </c>
      <c r="AO2225" s="93" t="str">
        <f t="shared" si="493"/>
        <v/>
      </c>
      <c r="AP2225" s="96" t="str">
        <f t="shared" si="494"/>
        <v/>
      </c>
      <c r="AQ2225" s="93" t="str">
        <f t="shared" si="495"/>
        <v/>
      </c>
      <c r="AR2225" s="96" t="str">
        <f t="shared" si="496"/>
        <v/>
      </c>
      <c r="AS2225" s="93" t="str">
        <f t="shared" si="497"/>
        <v/>
      </c>
      <c r="AT2225" s="96" t="str">
        <f t="shared" si="498"/>
        <v/>
      </c>
      <c r="AU2225" s="93" t="str">
        <f t="shared" si="499"/>
        <v/>
      </c>
    </row>
    <row r="2226" spans="1:47" x14ac:dyDescent="0.3">
      <c r="A2226" t="s">
        <v>84</v>
      </c>
      <c r="B2226" s="164" t="s">
        <v>5660</v>
      </c>
      <c r="C2226" t="s">
        <v>5574</v>
      </c>
      <c r="D2226" t="s">
        <v>1152</v>
      </c>
      <c r="E2226" t="s">
        <v>90</v>
      </c>
      <c r="F2226" t="s">
        <v>4063</v>
      </c>
      <c r="H2226" t="s">
        <v>5661</v>
      </c>
      <c r="L2226" t="s">
        <v>91</v>
      </c>
      <c r="O2226" t="s">
        <v>94</v>
      </c>
      <c r="P2226" s="33">
        <v>46203.684027777781</v>
      </c>
      <c r="Q2226" s="33">
        <v>46209</v>
      </c>
      <c r="R2226" s="33">
        <v>46231</v>
      </c>
      <c r="S2226" s="33">
        <v>46231</v>
      </c>
      <c r="AH2226" s="55" t="str">
        <f t="shared" si="486"/>
        <v/>
      </c>
      <c r="AI2226" s="55" t="str">
        <f t="shared" si="487"/>
        <v>FALSO</v>
      </c>
      <c r="AJ2226" s="55">
        <f t="shared" si="488"/>
        <v>0</v>
      </c>
      <c r="AK2226" s="93" t="str">
        <f t="shared" si="489"/>
        <v/>
      </c>
      <c r="AL2226" s="96" t="str">
        <f t="shared" si="490"/>
        <v/>
      </c>
      <c r="AM2226" s="93" t="str">
        <f t="shared" si="491"/>
        <v/>
      </c>
      <c r="AN2226" s="96" t="str">
        <f t="shared" si="492"/>
        <v/>
      </c>
      <c r="AO2226" s="93" t="str">
        <f t="shared" si="493"/>
        <v/>
      </c>
      <c r="AP2226" s="96" t="str">
        <f t="shared" si="494"/>
        <v/>
      </c>
      <c r="AQ2226" s="93" t="str">
        <f t="shared" si="495"/>
        <v/>
      </c>
      <c r="AR2226" s="96" t="str">
        <f t="shared" si="496"/>
        <v/>
      </c>
      <c r="AS2226" s="93" t="str">
        <f t="shared" si="497"/>
        <v/>
      </c>
      <c r="AT2226" s="96" t="str">
        <f t="shared" si="498"/>
        <v/>
      </c>
      <c r="AU2226" s="93" t="str">
        <f t="shared" si="499"/>
        <v/>
      </c>
    </row>
    <row r="2227" spans="1:47" x14ac:dyDescent="0.3">
      <c r="A2227" t="s">
        <v>84</v>
      </c>
      <c r="B2227" s="164" t="s">
        <v>5662</v>
      </c>
      <c r="C2227" t="s">
        <v>5560</v>
      </c>
      <c r="D2227" t="s">
        <v>1152</v>
      </c>
      <c r="E2227" t="s">
        <v>90</v>
      </c>
      <c r="F2227" t="s">
        <v>4063</v>
      </c>
      <c r="H2227" t="s">
        <v>5663</v>
      </c>
      <c r="L2227" t="s">
        <v>91</v>
      </c>
      <c r="O2227" t="s">
        <v>94</v>
      </c>
      <c r="P2227" s="33">
        <v>46203.681944444441</v>
      </c>
      <c r="Q2227" s="33">
        <v>46209</v>
      </c>
      <c r="R2227" s="33">
        <v>46216</v>
      </c>
      <c r="S2227" s="33">
        <v>46216</v>
      </c>
      <c r="AH2227" s="55" t="str">
        <f t="shared" si="486"/>
        <v/>
      </c>
      <c r="AI2227" s="55" t="str">
        <f t="shared" si="487"/>
        <v>FALSO</v>
      </c>
      <c r="AJ2227" s="55">
        <f t="shared" si="488"/>
        <v>0</v>
      </c>
      <c r="AK2227" s="93" t="str">
        <f t="shared" si="489"/>
        <v/>
      </c>
      <c r="AL2227" s="96" t="str">
        <f t="shared" si="490"/>
        <v/>
      </c>
      <c r="AM2227" s="93" t="str">
        <f t="shared" si="491"/>
        <v/>
      </c>
      <c r="AN2227" s="96" t="str">
        <f t="shared" si="492"/>
        <v/>
      </c>
      <c r="AO2227" s="93" t="str">
        <f t="shared" si="493"/>
        <v/>
      </c>
      <c r="AP2227" s="96" t="str">
        <f t="shared" si="494"/>
        <v/>
      </c>
      <c r="AQ2227" s="93" t="str">
        <f t="shared" si="495"/>
        <v/>
      </c>
      <c r="AR2227" s="96" t="str">
        <f t="shared" si="496"/>
        <v/>
      </c>
      <c r="AS2227" s="93" t="str">
        <f t="shared" si="497"/>
        <v/>
      </c>
      <c r="AT2227" s="96" t="str">
        <f t="shared" si="498"/>
        <v/>
      </c>
      <c r="AU2227" s="93" t="str">
        <f t="shared" si="499"/>
        <v/>
      </c>
    </row>
    <row r="2228" spans="1:47" x14ac:dyDescent="0.3">
      <c r="A2228" t="s">
        <v>108</v>
      </c>
      <c r="B2228" s="164" t="s">
        <v>5664</v>
      </c>
      <c r="C2228" t="s">
        <v>5324</v>
      </c>
      <c r="D2228" t="s">
        <v>1152</v>
      </c>
      <c r="E2228" t="s">
        <v>90</v>
      </c>
      <c r="F2228" t="s">
        <v>4063</v>
      </c>
      <c r="G2228">
        <v>1</v>
      </c>
      <c r="H2228" t="s">
        <v>5665</v>
      </c>
      <c r="I2228">
        <v>1</v>
      </c>
      <c r="L2228" t="s">
        <v>91</v>
      </c>
      <c r="M2228" s="164" t="s">
        <v>5666</v>
      </c>
      <c r="N2228" t="s">
        <v>99</v>
      </c>
      <c r="O2228" t="s">
        <v>94</v>
      </c>
      <c r="P2228" s="33">
        <v>46203.659722222219</v>
      </c>
      <c r="Q2228" s="33">
        <v>46209</v>
      </c>
      <c r="R2228" s="33">
        <v>46219</v>
      </c>
      <c r="S2228" s="33">
        <v>46219</v>
      </c>
      <c r="T2228" s="33">
        <v>46219</v>
      </c>
      <c r="U2228" s="33">
        <v>46219</v>
      </c>
      <c r="V2228" s="33">
        <v>46219</v>
      </c>
      <c r="Y2228">
        <v>1</v>
      </c>
      <c r="AB2228">
        <v>12</v>
      </c>
      <c r="AH2228" s="55" t="str">
        <f t="shared" si="486"/>
        <v/>
      </c>
      <c r="AI2228" s="55" t="str">
        <f t="shared" si="487"/>
        <v>FALSO</v>
      </c>
      <c r="AJ2228" s="55">
        <f t="shared" si="488"/>
        <v>0</v>
      </c>
      <c r="AK2228" s="93">
        <f t="shared" si="489"/>
        <v>4</v>
      </c>
      <c r="AL2228" s="96" t="str">
        <f t="shared" si="490"/>
        <v/>
      </c>
      <c r="AM2228" s="93">
        <f t="shared" si="491"/>
        <v>1</v>
      </c>
      <c r="AN2228" s="96" t="b">
        <f t="shared" si="492"/>
        <v>1</v>
      </c>
      <c r="AO2228" s="93">
        <f t="shared" si="493"/>
        <v>1</v>
      </c>
      <c r="AP2228" s="96" t="str">
        <f t="shared" si="494"/>
        <v/>
      </c>
      <c r="AQ2228" s="93" t="str">
        <f t="shared" si="495"/>
        <v/>
      </c>
      <c r="AR2228" s="96" t="str">
        <f t="shared" si="496"/>
        <v/>
      </c>
      <c r="AS2228" s="93">
        <f t="shared" si="497"/>
        <v>12</v>
      </c>
      <c r="AT2228" s="96" t="b">
        <f t="shared" si="498"/>
        <v>1</v>
      </c>
      <c r="AU2228" s="93" t="str">
        <f t="shared" si="499"/>
        <v>ARTPT-714</v>
      </c>
    </row>
    <row r="2229" spans="1:47" x14ac:dyDescent="0.3">
      <c r="A2229" t="s">
        <v>104</v>
      </c>
      <c r="B2229" s="164" t="s">
        <v>5667</v>
      </c>
      <c r="C2229" t="s">
        <v>5059</v>
      </c>
      <c r="D2229" t="s">
        <v>1152</v>
      </c>
      <c r="E2229" t="s">
        <v>90</v>
      </c>
      <c r="F2229" t="s">
        <v>4063</v>
      </c>
      <c r="H2229" t="s">
        <v>5668</v>
      </c>
      <c r="L2229" t="s">
        <v>91</v>
      </c>
      <c r="M2229" s="164" t="s">
        <v>5669</v>
      </c>
      <c r="O2229" t="s">
        <v>94</v>
      </c>
      <c r="P2229" s="33">
        <v>46203.65347222222</v>
      </c>
      <c r="Q2229" s="33">
        <v>46223</v>
      </c>
      <c r="R2229" s="33">
        <v>46226</v>
      </c>
      <c r="S2229" s="33">
        <v>46226</v>
      </c>
      <c r="T2229" s="33">
        <v>46226</v>
      </c>
      <c r="U2229" s="33">
        <v>46226</v>
      </c>
      <c r="V2229" s="33">
        <v>46226</v>
      </c>
      <c r="Y2229">
        <v>1</v>
      </c>
      <c r="AB2229">
        <v>17</v>
      </c>
      <c r="AH2229" s="55" t="str">
        <f t="shared" si="486"/>
        <v/>
      </c>
      <c r="AI2229" s="55" t="str">
        <f t="shared" si="487"/>
        <v>FALSO</v>
      </c>
      <c r="AJ2229" s="55">
        <f t="shared" si="488"/>
        <v>0</v>
      </c>
      <c r="AK2229" s="93">
        <f t="shared" si="489"/>
        <v>14</v>
      </c>
      <c r="AL2229" s="96" t="str">
        <f t="shared" si="490"/>
        <v/>
      </c>
      <c r="AM2229" s="93">
        <f t="shared" si="491"/>
        <v>1</v>
      </c>
      <c r="AN2229" s="96" t="b">
        <f t="shared" si="492"/>
        <v>1</v>
      </c>
      <c r="AO2229" s="93">
        <f t="shared" si="493"/>
        <v>1</v>
      </c>
      <c r="AP2229" s="96" t="str">
        <f t="shared" si="494"/>
        <v/>
      </c>
      <c r="AQ2229" s="93" t="str">
        <f t="shared" si="495"/>
        <v/>
      </c>
      <c r="AR2229" s="96" t="str">
        <f t="shared" si="496"/>
        <v/>
      </c>
      <c r="AS2229" s="93">
        <f t="shared" si="497"/>
        <v>17</v>
      </c>
      <c r="AT2229" s="96" t="b">
        <f t="shared" si="498"/>
        <v>1</v>
      </c>
      <c r="AU2229" s="93" t="str">
        <f t="shared" si="499"/>
        <v>ARTDF-417</v>
      </c>
    </row>
    <row r="2230" spans="1:47" x14ac:dyDescent="0.3">
      <c r="A2230" t="s">
        <v>95</v>
      </c>
      <c r="B2230" s="164" t="s">
        <v>5670</v>
      </c>
      <c r="C2230" t="s">
        <v>5324</v>
      </c>
      <c r="D2230" t="s">
        <v>1152</v>
      </c>
      <c r="E2230" t="s">
        <v>132</v>
      </c>
      <c r="F2230" t="s">
        <v>4063</v>
      </c>
      <c r="G2230">
        <v>3</v>
      </c>
      <c r="H2230" t="s">
        <v>5671</v>
      </c>
      <c r="I2230">
        <v>3</v>
      </c>
      <c r="J2230">
        <v>72000</v>
      </c>
      <c r="L2230" t="s">
        <v>91</v>
      </c>
      <c r="M2230" s="164" t="s">
        <v>5672</v>
      </c>
      <c r="N2230" t="s">
        <v>99</v>
      </c>
      <c r="O2230" t="s">
        <v>94</v>
      </c>
      <c r="P2230" s="33">
        <v>46203.620833333334</v>
      </c>
      <c r="Q2230" s="33">
        <v>46209</v>
      </c>
      <c r="R2230" s="33">
        <v>46211</v>
      </c>
      <c r="S2230" s="33">
        <v>46216</v>
      </c>
      <c r="T2230" s="33">
        <v>46216</v>
      </c>
      <c r="U2230" s="33">
        <v>46219</v>
      </c>
      <c r="V2230" s="33">
        <v>46219</v>
      </c>
      <c r="W2230" s="33">
        <v>46231</v>
      </c>
      <c r="Y2230">
        <v>3</v>
      </c>
      <c r="Z2230">
        <v>3</v>
      </c>
      <c r="AB2230">
        <v>12</v>
      </c>
      <c r="AC2230">
        <v>20</v>
      </c>
      <c r="AH2230" s="55">
        <f t="shared" si="486"/>
        <v>20</v>
      </c>
      <c r="AI2230" s="55" t="str">
        <f t="shared" si="487"/>
        <v>FALSO</v>
      </c>
      <c r="AJ2230" s="55">
        <f t="shared" si="488"/>
        <v>0</v>
      </c>
      <c r="AK2230" s="93">
        <f t="shared" si="489"/>
        <v>4</v>
      </c>
      <c r="AL2230" s="96" t="str">
        <f t="shared" si="490"/>
        <v/>
      </c>
      <c r="AM2230" s="93">
        <f t="shared" si="491"/>
        <v>3</v>
      </c>
      <c r="AN2230" s="96" t="b">
        <f t="shared" si="492"/>
        <v>1</v>
      </c>
      <c r="AO2230" s="93">
        <f t="shared" si="493"/>
        <v>3</v>
      </c>
      <c r="AP2230" s="96" t="b">
        <f t="shared" si="494"/>
        <v>1</v>
      </c>
      <c r="AQ2230" s="93">
        <f t="shared" si="495"/>
        <v>8</v>
      </c>
      <c r="AR2230" s="96" t="str">
        <f t="shared" si="496"/>
        <v/>
      </c>
      <c r="AS2230" s="93">
        <f t="shared" si="497"/>
        <v>20</v>
      </c>
      <c r="AT2230" s="96" t="b">
        <f t="shared" si="498"/>
        <v>1</v>
      </c>
      <c r="AU2230" s="93" t="str">
        <f t="shared" si="499"/>
        <v>SGGS-15490</v>
      </c>
    </row>
    <row r="2231" spans="1:47" x14ac:dyDescent="0.3">
      <c r="A2231" t="s">
        <v>113</v>
      </c>
      <c r="B2231" s="164" t="s">
        <v>5673</v>
      </c>
      <c r="C2231" t="s">
        <v>5059</v>
      </c>
      <c r="D2231" t="s">
        <v>1152</v>
      </c>
      <c r="E2231" t="s">
        <v>90</v>
      </c>
      <c r="F2231" t="s">
        <v>4063</v>
      </c>
      <c r="G2231">
        <v>1</v>
      </c>
      <c r="H2231" t="s">
        <v>5674</v>
      </c>
      <c r="I2231">
        <v>1</v>
      </c>
      <c r="J2231">
        <v>36000</v>
      </c>
      <c r="L2231" t="s">
        <v>91</v>
      </c>
      <c r="M2231" s="164" t="s">
        <v>2876</v>
      </c>
      <c r="N2231" t="s">
        <v>99</v>
      </c>
      <c r="O2231" t="s">
        <v>94</v>
      </c>
      <c r="P2231" s="33">
        <v>46203.620138888888</v>
      </c>
      <c r="Q2231" s="33">
        <v>46223</v>
      </c>
      <c r="R2231" s="33">
        <v>46232</v>
      </c>
      <c r="S2231" s="33">
        <v>46234</v>
      </c>
      <c r="T2231" s="33">
        <v>46234</v>
      </c>
      <c r="U2231" s="33">
        <v>46234</v>
      </c>
      <c r="V2231" s="33">
        <v>46234</v>
      </c>
      <c r="Y2231">
        <v>2</v>
      </c>
      <c r="Z2231">
        <v>1</v>
      </c>
      <c r="AB2231">
        <v>23</v>
      </c>
      <c r="AG2231" t="s">
        <v>131</v>
      </c>
      <c r="AH2231" s="55">
        <f t="shared" si="486"/>
        <v>10</v>
      </c>
      <c r="AI2231" s="55" t="str">
        <f t="shared" si="487"/>
        <v>VERDADEIRO</v>
      </c>
      <c r="AJ2231" s="55" t="str">
        <f t="shared" si="488"/>
        <v xml:space="preserve">4 </v>
      </c>
      <c r="AK2231" s="93">
        <f t="shared" si="489"/>
        <v>14</v>
      </c>
      <c r="AL2231" s="96" t="str">
        <f t="shared" si="490"/>
        <v/>
      </c>
      <c r="AM2231" s="93">
        <f t="shared" si="491"/>
        <v>-2</v>
      </c>
      <c r="AN2231" s="96" t="b">
        <f t="shared" si="492"/>
        <v>0</v>
      </c>
      <c r="AO2231" s="93">
        <f t="shared" si="493"/>
        <v>1</v>
      </c>
      <c r="AP2231" s="96" t="b">
        <f t="shared" si="494"/>
        <v>1</v>
      </c>
      <c r="AQ2231" s="93" t="str">
        <f t="shared" si="495"/>
        <v/>
      </c>
      <c r="AR2231" s="96" t="str">
        <f t="shared" si="496"/>
        <v/>
      </c>
      <c r="AS2231" s="93">
        <f t="shared" si="497"/>
        <v>23</v>
      </c>
      <c r="AT2231" s="96" t="b">
        <f t="shared" si="498"/>
        <v>1</v>
      </c>
      <c r="AU2231" s="93" t="str">
        <f t="shared" si="499"/>
        <v>ARTSG-184</v>
      </c>
    </row>
    <row r="2232" spans="1:47" x14ac:dyDescent="0.3">
      <c r="A2232" t="s">
        <v>113</v>
      </c>
      <c r="B2232" s="164" t="s">
        <v>5675</v>
      </c>
      <c r="C2232" t="s">
        <v>5059</v>
      </c>
      <c r="D2232" t="s">
        <v>1152</v>
      </c>
      <c r="E2232" t="s">
        <v>90</v>
      </c>
      <c r="F2232" t="s">
        <v>4063</v>
      </c>
      <c r="G2232">
        <v>1</v>
      </c>
      <c r="H2232" t="s">
        <v>5676</v>
      </c>
      <c r="I2232">
        <v>1</v>
      </c>
      <c r="J2232">
        <v>57600</v>
      </c>
      <c r="L2232" t="s">
        <v>91</v>
      </c>
      <c r="M2232" s="164" t="s">
        <v>2876</v>
      </c>
      <c r="N2232" t="s">
        <v>99</v>
      </c>
      <c r="O2232" t="s">
        <v>94</v>
      </c>
      <c r="P2232" s="33">
        <v>46203.620138888888</v>
      </c>
      <c r="Q2232" s="33">
        <v>46223</v>
      </c>
      <c r="R2232" s="33">
        <v>46232</v>
      </c>
      <c r="S2232" s="33">
        <v>46234</v>
      </c>
      <c r="T2232" s="33">
        <v>46234</v>
      </c>
      <c r="U2232" s="33">
        <v>46234</v>
      </c>
      <c r="V2232" s="33">
        <v>46234</v>
      </c>
      <c r="Y2232">
        <v>2</v>
      </c>
      <c r="Z2232">
        <v>1</v>
      </c>
      <c r="AB2232">
        <v>23</v>
      </c>
      <c r="AG2232" t="s">
        <v>131</v>
      </c>
      <c r="AH2232" s="55">
        <f t="shared" si="486"/>
        <v>16</v>
      </c>
      <c r="AI2232" s="55" t="str">
        <f t="shared" si="487"/>
        <v>VERDADEIRO</v>
      </c>
      <c r="AJ2232" s="55" t="str">
        <f t="shared" si="488"/>
        <v xml:space="preserve">4 </v>
      </c>
      <c r="AK2232" s="93">
        <f t="shared" si="489"/>
        <v>14</v>
      </c>
      <c r="AL2232" s="96" t="str">
        <f t="shared" si="490"/>
        <v/>
      </c>
      <c r="AM2232" s="93">
        <f t="shared" si="491"/>
        <v>-2</v>
      </c>
      <c r="AN2232" s="96" t="b">
        <f t="shared" si="492"/>
        <v>0</v>
      </c>
      <c r="AO2232" s="93">
        <f t="shared" si="493"/>
        <v>1</v>
      </c>
      <c r="AP2232" s="96" t="b">
        <f t="shared" si="494"/>
        <v>1</v>
      </c>
      <c r="AQ2232" s="93" t="str">
        <f t="shared" si="495"/>
        <v/>
      </c>
      <c r="AR2232" s="96" t="str">
        <f t="shared" si="496"/>
        <v/>
      </c>
      <c r="AS2232" s="93">
        <f t="shared" si="497"/>
        <v>23</v>
      </c>
      <c r="AT2232" s="96" t="b">
        <f t="shared" si="498"/>
        <v>1</v>
      </c>
      <c r="AU2232" s="93" t="str">
        <f t="shared" si="499"/>
        <v>ARTSG-184</v>
      </c>
    </row>
    <row r="2233" spans="1:47" x14ac:dyDescent="0.3">
      <c r="A2233" t="s">
        <v>98</v>
      </c>
      <c r="B2233" s="164" t="s">
        <v>5677</v>
      </c>
      <c r="C2233" t="s">
        <v>5059</v>
      </c>
      <c r="D2233" t="s">
        <v>1152</v>
      </c>
      <c r="E2233" t="s">
        <v>90</v>
      </c>
      <c r="F2233" t="s">
        <v>4063</v>
      </c>
      <c r="G2233">
        <v>2</v>
      </c>
      <c r="H2233" t="s">
        <v>5678</v>
      </c>
      <c r="I2233">
        <v>2</v>
      </c>
      <c r="J2233">
        <v>79200</v>
      </c>
      <c r="L2233" t="s">
        <v>91</v>
      </c>
      <c r="M2233" s="164" t="s">
        <v>2809</v>
      </c>
      <c r="N2233" t="s">
        <v>99</v>
      </c>
      <c r="O2233" t="s">
        <v>94</v>
      </c>
      <c r="P2233" s="33">
        <v>46203.619444444441</v>
      </c>
      <c r="Q2233" s="33">
        <v>46223</v>
      </c>
      <c r="R2233" s="33">
        <v>46234</v>
      </c>
      <c r="S2233" s="33">
        <v>46234</v>
      </c>
      <c r="T2233" s="33">
        <v>46234</v>
      </c>
      <c r="U2233" s="33">
        <v>46234</v>
      </c>
      <c r="V2233" s="33">
        <v>46234</v>
      </c>
      <c r="Y2233">
        <v>1</v>
      </c>
      <c r="Z2233">
        <v>1</v>
      </c>
      <c r="AB2233">
        <v>23</v>
      </c>
      <c r="AH2233" s="55">
        <f t="shared" si="486"/>
        <v>22</v>
      </c>
      <c r="AI2233" s="55" t="str">
        <f t="shared" si="487"/>
        <v>FALSO</v>
      </c>
      <c r="AJ2233" s="55">
        <f t="shared" si="488"/>
        <v>0</v>
      </c>
      <c r="AK2233" s="93">
        <f t="shared" si="489"/>
        <v>14</v>
      </c>
      <c r="AL2233" s="96" t="str">
        <f t="shared" si="490"/>
        <v/>
      </c>
      <c r="AM2233" s="93">
        <f t="shared" si="491"/>
        <v>1</v>
      </c>
      <c r="AN2233" s="96" t="b">
        <f t="shared" si="492"/>
        <v>1</v>
      </c>
      <c r="AO2233" s="93">
        <f t="shared" si="493"/>
        <v>1</v>
      </c>
      <c r="AP2233" s="96" t="b">
        <f t="shared" si="494"/>
        <v>1</v>
      </c>
      <c r="AQ2233" s="93" t="str">
        <f t="shared" si="495"/>
        <v/>
      </c>
      <c r="AR2233" s="96" t="str">
        <f t="shared" si="496"/>
        <v/>
      </c>
      <c r="AS2233" s="93" t="str">
        <f t="shared" si="497"/>
        <v/>
      </c>
      <c r="AT2233" s="96" t="b">
        <f t="shared" si="498"/>
        <v>1</v>
      </c>
      <c r="AU2233" s="93" t="str">
        <f t="shared" si="499"/>
        <v>ARTSG-182</v>
      </c>
    </row>
    <row r="2234" spans="1:47" x14ac:dyDescent="0.3">
      <c r="A2234" t="s">
        <v>84</v>
      </c>
      <c r="B2234" s="164" t="s">
        <v>5679</v>
      </c>
      <c r="C2234" t="s">
        <v>5574</v>
      </c>
      <c r="D2234" t="s">
        <v>1152</v>
      </c>
      <c r="E2234" t="s">
        <v>90</v>
      </c>
      <c r="F2234" t="s">
        <v>4063</v>
      </c>
      <c r="H2234" t="s">
        <v>5680</v>
      </c>
      <c r="L2234" t="s">
        <v>91</v>
      </c>
      <c r="O2234" t="s">
        <v>94</v>
      </c>
      <c r="P2234" s="33">
        <v>46203.563194444447</v>
      </c>
      <c r="Q2234" s="33">
        <v>46209</v>
      </c>
      <c r="R2234" s="33">
        <v>46234</v>
      </c>
      <c r="S2234" s="33">
        <v>46234</v>
      </c>
      <c r="AH2234" s="55" t="str">
        <f t="shared" si="486"/>
        <v/>
      </c>
      <c r="AI2234" s="55" t="str">
        <f t="shared" si="487"/>
        <v>FALSO</v>
      </c>
      <c r="AJ2234" s="55">
        <f t="shared" si="488"/>
        <v>0</v>
      </c>
      <c r="AK2234" s="93" t="str">
        <f t="shared" si="489"/>
        <v/>
      </c>
      <c r="AL2234" s="96" t="str">
        <f t="shared" si="490"/>
        <v/>
      </c>
      <c r="AM2234" s="93" t="str">
        <f t="shared" si="491"/>
        <v/>
      </c>
      <c r="AN2234" s="96" t="str">
        <f t="shared" si="492"/>
        <v/>
      </c>
      <c r="AO2234" s="93" t="str">
        <f t="shared" si="493"/>
        <v/>
      </c>
      <c r="AP2234" s="96" t="str">
        <f t="shared" si="494"/>
        <v/>
      </c>
      <c r="AQ2234" s="93" t="str">
        <f t="shared" si="495"/>
        <v/>
      </c>
      <c r="AR2234" s="96" t="str">
        <f t="shared" si="496"/>
        <v/>
      </c>
      <c r="AS2234" s="93" t="str">
        <f t="shared" si="497"/>
        <v/>
      </c>
      <c r="AT2234" s="96" t="str">
        <f t="shared" si="498"/>
        <v/>
      </c>
      <c r="AU2234" s="93" t="str">
        <f t="shared" si="499"/>
        <v/>
      </c>
    </row>
    <row r="2235" spans="1:47" x14ac:dyDescent="0.3">
      <c r="A2235" t="s">
        <v>84</v>
      </c>
      <c r="B2235" s="164" t="s">
        <v>5681</v>
      </c>
      <c r="C2235" t="s">
        <v>5569</v>
      </c>
      <c r="D2235" t="s">
        <v>1152</v>
      </c>
      <c r="E2235" t="s">
        <v>90</v>
      </c>
      <c r="F2235" t="s">
        <v>4063</v>
      </c>
      <c r="H2235" t="s">
        <v>2873</v>
      </c>
      <c r="J2235">
        <v>3600</v>
      </c>
      <c r="L2235" t="s">
        <v>91</v>
      </c>
      <c r="O2235" t="s">
        <v>135</v>
      </c>
      <c r="P2235" s="33">
        <v>46203.425694444442</v>
      </c>
      <c r="Q2235" s="33">
        <v>46209</v>
      </c>
      <c r="R2235" s="33">
        <v>46251</v>
      </c>
      <c r="AH2235" s="55">
        <f t="shared" si="486"/>
        <v>1</v>
      </c>
      <c r="AI2235" s="55" t="str">
        <f t="shared" si="487"/>
        <v>FALSO</v>
      </c>
      <c r="AJ2235" s="55">
        <f t="shared" si="488"/>
        <v>0</v>
      </c>
      <c r="AK2235" s="93" t="str">
        <f t="shared" si="489"/>
        <v/>
      </c>
      <c r="AL2235" s="96" t="str">
        <f t="shared" si="490"/>
        <v/>
      </c>
      <c r="AM2235" s="93" t="str">
        <f t="shared" si="491"/>
        <v/>
      </c>
      <c r="AN2235" s="96" t="str">
        <f t="shared" si="492"/>
        <v/>
      </c>
      <c r="AO2235" s="93" t="str">
        <f t="shared" si="493"/>
        <v/>
      </c>
      <c r="AP2235" s="96" t="str">
        <f t="shared" si="494"/>
        <v/>
      </c>
      <c r="AQ2235" s="93" t="str">
        <f t="shared" si="495"/>
        <v/>
      </c>
      <c r="AR2235" s="96" t="str">
        <f t="shared" si="496"/>
        <v/>
      </c>
      <c r="AS2235" s="93" t="str">
        <f t="shared" si="497"/>
        <v/>
      </c>
      <c r="AT2235" s="96" t="str">
        <f t="shared" si="498"/>
        <v/>
      </c>
      <c r="AU2235" s="93" t="str">
        <f t="shared" si="499"/>
        <v/>
      </c>
    </row>
    <row r="2236" spans="1:47" x14ac:dyDescent="0.3">
      <c r="A2236" t="s">
        <v>84</v>
      </c>
      <c r="B2236" s="164" t="s">
        <v>5682</v>
      </c>
      <c r="C2236" t="s">
        <v>5560</v>
      </c>
      <c r="D2236" t="s">
        <v>1152</v>
      </c>
      <c r="E2236" t="s">
        <v>90</v>
      </c>
      <c r="F2236" t="s">
        <v>4063</v>
      </c>
      <c r="H2236" t="s">
        <v>5683</v>
      </c>
      <c r="L2236" t="s">
        <v>91</v>
      </c>
      <c r="O2236" t="s">
        <v>94</v>
      </c>
      <c r="P2236" s="33">
        <v>46203.413194444445</v>
      </c>
      <c r="Q2236" s="33">
        <v>46209</v>
      </c>
      <c r="R2236" s="33">
        <v>46224</v>
      </c>
      <c r="S2236" s="33">
        <v>46224</v>
      </c>
      <c r="AH2236" s="55" t="str">
        <f t="shared" si="486"/>
        <v/>
      </c>
      <c r="AI2236" s="55" t="str">
        <f t="shared" si="487"/>
        <v>FALSO</v>
      </c>
      <c r="AJ2236" s="55">
        <f t="shared" si="488"/>
        <v>0</v>
      </c>
      <c r="AK2236" s="93" t="str">
        <f t="shared" si="489"/>
        <v/>
      </c>
      <c r="AL2236" s="96" t="str">
        <f t="shared" si="490"/>
        <v/>
      </c>
      <c r="AM2236" s="93" t="str">
        <f t="shared" si="491"/>
        <v/>
      </c>
      <c r="AN2236" s="96" t="str">
        <f t="shared" si="492"/>
        <v/>
      </c>
      <c r="AO2236" s="93" t="str">
        <f t="shared" si="493"/>
        <v/>
      </c>
      <c r="AP2236" s="96" t="str">
        <f t="shared" si="494"/>
        <v/>
      </c>
      <c r="AQ2236" s="93" t="str">
        <f t="shared" si="495"/>
        <v/>
      </c>
      <c r="AR2236" s="96" t="str">
        <f t="shared" si="496"/>
        <v/>
      </c>
      <c r="AS2236" s="93" t="str">
        <f t="shared" si="497"/>
        <v/>
      </c>
      <c r="AT2236" s="96" t="str">
        <f t="shared" si="498"/>
        <v/>
      </c>
      <c r="AU2236" s="93" t="str">
        <f t="shared" si="499"/>
        <v/>
      </c>
    </row>
    <row r="2237" spans="1:47" x14ac:dyDescent="0.3">
      <c r="A2237" t="s">
        <v>106</v>
      </c>
      <c r="B2237" s="164" t="s">
        <v>5684</v>
      </c>
      <c r="C2237" t="s">
        <v>5560</v>
      </c>
      <c r="D2237" t="s">
        <v>1152</v>
      </c>
      <c r="E2237" t="s">
        <v>90</v>
      </c>
      <c r="F2237" t="s">
        <v>4063</v>
      </c>
      <c r="H2237" t="s">
        <v>5685</v>
      </c>
      <c r="L2237" t="s">
        <v>91</v>
      </c>
      <c r="M2237" s="164" t="s">
        <v>5686</v>
      </c>
      <c r="N2237" t="s">
        <v>99</v>
      </c>
      <c r="O2237" t="s">
        <v>94</v>
      </c>
      <c r="P2237" s="33">
        <v>46202.839583333334</v>
      </c>
      <c r="Q2237" s="33">
        <v>46209</v>
      </c>
      <c r="R2237" s="33">
        <v>46203</v>
      </c>
      <c r="S2237" s="33">
        <v>46204</v>
      </c>
      <c r="T2237" s="33">
        <v>46204</v>
      </c>
      <c r="U2237" s="33">
        <v>46223</v>
      </c>
      <c r="V2237" s="33">
        <v>46223</v>
      </c>
      <c r="Y2237">
        <v>1</v>
      </c>
      <c r="AB2237">
        <v>15</v>
      </c>
      <c r="AH2237" s="55" t="str">
        <f t="shared" si="486"/>
        <v/>
      </c>
      <c r="AI2237" s="55" t="str">
        <f t="shared" si="487"/>
        <v>FALSO</v>
      </c>
      <c r="AJ2237" s="55">
        <f t="shared" si="488"/>
        <v>0</v>
      </c>
      <c r="AK2237" s="93">
        <f t="shared" si="489"/>
        <v>5</v>
      </c>
      <c r="AL2237" s="96" t="str">
        <f t="shared" si="490"/>
        <v/>
      </c>
      <c r="AM2237" s="93">
        <f t="shared" si="491"/>
        <v>1</v>
      </c>
      <c r="AN2237" s="96" t="b">
        <f t="shared" si="492"/>
        <v>1</v>
      </c>
      <c r="AO2237" s="93">
        <f t="shared" si="493"/>
        <v>13</v>
      </c>
      <c r="AP2237" s="96" t="str">
        <f t="shared" si="494"/>
        <v/>
      </c>
      <c r="AQ2237" s="93" t="str">
        <f t="shared" si="495"/>
        <v/>
      </c>
      <c r="AR2237" s="96" t="str">
        <f t="shared" si="496"/>
        <v/>
      </c>
      <c r="AS2237" s="93">
        <f t="shared" si="497"/>
        <v>15</v>
      </c>
      <c r="AT2237" s="96" t="b">
        <f t="shared" si="498"/>
        <v>1</v>
      </c>
      <c r="AU2237" s="93" t="str">
        <f t="shared" si="499"/>
        <v>QSTI-776</v>
      </c>
    </row>
    <row r="2238" spans="1:47" x14ac:dyDescent="0.3">
      <c r="A2238" t="s">
        <v>113</v>
      </c>
      <c r="B2238" s="164" t="s">
        <v>5687</v>
      </c>
      <c r="C2238" t="s">
        <v>5059</v>
      </c>
      <c r="D2238" t="s">
        <v>1152</v>
      </c>
      <c r="E2238" t="s">
        <v>132</v>
      </c>
      <c r="F2238" t="s">
        <v>4063</v>
      </c>
      <c r="G2238">
        <v>1</v>
      </c>
      <c r="H2238" t="s">
        <v>5688</v>
      </c>
      <c r="I2238">
        <v>1</v>
      </c>
      <c r="J2238">
        <v>10800</v>
      </c>
      <c r="L2238" t="s">
        <v>91</v>
      </c>
      <c r="M2238" s="164" t="s">
        <v>5689</v>
      </c>
      <c r="N2238" t="s">
        <v>99</v>
      </c>
      <c r="O2238" t="s">
        <v>94</v>
      </c>
      <c r="P2238" s="33">
        <v>46202.716666666667</v>
      </c>
      <c r="Q2238" s="33">
        <v>46223</v>
      </c>
      <c r="R2238" s="33">
        <v>46231</v>
      </c>
      <c r="S2238" s="33">
        <v>46232</v>
      </c>
      <c r="T2238" s="33">
        <v>46232</v>
      </c>
      <c r="U2238" s="33">
        <v>46232</v>
      </c>
      <c r="V2238" s="33">
        <v>46232</v>
      </c>
      <c r="W2238" s="33">
        <v>46234</v>
      </c>
      <c r="Y2238">
        <v>1</v>
      </c>
      <c r="AB2238">
        <v>22</v>
      </c>
      <c r="AC2238">
        <v>24</v>
      </c>
      <c r="AH2238" s="55">
        <f t="shared" si="486"/>
        <v>3</v>
      </c>
      <c r="AI2238" s="55" t="str">
        <f t="shared" si="487"/>
        <v>FALSO</v>
      </c>
      <c r="AJ2238" s="55">
        <f t="shared" si="488"/>
        <v>0</v>
      </c>
      <c r="AK2238" s="93">
        <f t="shared" si="489"/>
        <v>15</v>
      </c>
      <c r="AL2238" s="96" t="str">
        <f t="shared" si="490"/>
        <v/>
      </c>
      <c r="AM2238" s="93">
        <f t="shared" si="491"/>
        <v>1</v>
      </c>
      <c r="AN2238" s="96" t="b">
        <f t="shared" si="492"/>
        <v>1</v>
      </c>
      <c r="AO2238" s="93">
        <f t="shared" si="493"/>
        <v>1</v>
      </c>
      <c r="AP2238" s="96" t="str">
        <f t="shared" si="494"/>
        <v/>
      </c>
      <c r="AQ2238" s="93">
        <f t="shared" si="495"/>
        <v>2</v>
      </c>
      <c r="AR2238" s="96" t="str">
        <f t="shared" si="496"/>
        <v/>
      </c>
      <c r="AS2238" s="93">
        <f t="shared" si="497"/>
        <v>22</v>
      </c>
      <c r="AT2238" s="96" t="b">
        <f t="shared" si="498"/>
        <v>1</v>
      </c>
      <c r="AU2238" s="93" t="str">
        <f t="shared" si="499"/>
        <v>ASR6-15480</v>
      </c>
    </row>
    <row r="2239" spans="1:47" x14ac:dyDescent="0.3">
      <c r="A2239" t="s">
        <v>113</v>
      </c>
      <c r="B2239" s="164" t="s">
        <v>5690</v>
      </c>
      <c r="C2239" t="s">
        <v>5059</v>
      </c>
      <c r="D2239" t="s">
        <v>1152</v>
      </c>
      <c r="E2239" t="s">
        <v>132</v>
      </c>
      <c r="F2239" t="s">
        <v>4063</v>
      </c>
      <c r="G2239">
        <v>1</v>
      </c>
      <c r="H2239" t="s">
        <v>5691</v>
      </c>
      <c r="I2239">
        <v>1</v>
      </c>
      <c r="J2239">
        <v>7200</v>
      </c>
      <c r="L2239" t="s">
        <v>91</v>
      </c>
      <c r="M2239" s="164" t="s">
        <v>5689</v>
      </c>
      <c r="N2239" t="s">
        <v>99</v>
      </c>
      <c r="O2239" t="s">
        <v>94</v>
      </c>
      <c r="P2239" s="33">
        <v>46202.71597222222</v>
      </c>
      <c r="Q2239" s="33">
        <v>46223</v>
      </c>
      <c r="R2239" s="33">
        <v>46230</v>
      </c>
      <c r="S2239" s="33">
        <v>46232</v>
      </c>
      <c r="T2239" s="33">
        <v>46232</v>
      </c>
      <c r="U2239" s="33">
        <v>46232</v>
      </c>
      <c r="V2239" s="33">
        <v>46232</v>
      </c>
      <c r="W2239" s="33">
        <v>46234</v>
      </c>
      <c r="AB2239">
        <v>22</v>
      </c>
      <c r="AC2239">
        <v>24</v>
      </c>
      <c r="AH2239" s="55">
        <f t="shared" si="486"/>
        <v>2</v>
      </c>
      <c r="AI2239" s="55" t="str">
        <f t="shared" si="487"/>
        <v>FALSO</v>
      </c>
      <c r="AJ2239" s="55">
        <f t="shared" si="488"/>
        <v>0</v>
      </c>
      <c r="AK2239" s="93">
        <f t="shared" si="489"/>
        <v>15</v>
      </c>
      <c r="AL2239" s="96" t="str">
        <f t="shared" si="490"/>
        <v/>
      </c>
      <c r="AM2239" s="93">
        <f t="shared" si="491"/>
        <v>2</v>
      </c>
      <c r="AN2239" s="96" t="str">
        <f t="shared" si="492"/>
        <v/>
      </c>
      <c r="AO2239" s="93">
        <f t="shared" si="493"/>
        <v>1</v>
      </c>
      <c r="AP2239" s="96" t="str">
        <f t="shared" si="494"/>
        <v/>
      </c>
      <c r="AQ2239" s="93">
        <f t="shared" si="495"/>
        <v>2</v>
      </c>
      <c r="AR2239" s="96" t="str">
        <f t="shared" si="496"/>
        <v/>
      </c>
      <c r="AS2239" s="93">
        <f t="shared" si="497"/>
        <v>22</v>
      </c>
      <c r="AT2239" s="96" t="b">
        <f t="shared" si="498"/>
        <v>1</v>
      </c>
      <c r="AU2239" s="93" t="str">
        <f t="shared" si="499"/>
        <v>ASR6-15480</v>
      </c>
    </row>
    <row r="2240" spans="1:47" x14ac:dyDescent="0.3">
      <c r="A2240" t="s">
        <v>95</v>
      </c>
      <c r="B2240" s="164" t="s">
        <v>5692</v>
      </c>
      <c r="C2240" t="s">
        <v>5324</v>
      </c>
      <c r="D2240" t="s">
        <v>1152</v>
      </c>
      <c r="E2240" t="s">
        <v>132</v>
      </c>
      <c r="F2240" t="s">
        <v>4063</v>
      </c>
      <c r="G2240">
        <v>2</v>
      </c>
      <c r="H2240" t="s">
        <v>5693</v>
      </c>
      <c r="I2240">
        <v>2</v>
      </c>
      <c r="J2240">
        <v>21600</v>
      </c>
      <c r="L2240" t="s">
        <v>91</v>
      </c>
      <c r="M2240" s="164" t="s">
        <v>5689</v>
      </c>
      <c r="N2240" t="s">
        <v>99</v>
      </c>
      <c r="O2240" t="s">
        <v>94</v>
      </c>
      <c r="P2240" s="33">
        <v>46202.715277777781</v>
      </c>
      <c r="Q2240" s="33">
        <v>46209</v>
      </c>
      <c r="R2240" s="33">
        <v>46216</v>
      </c>
      <c r="S2240" s="33">
        <v>46218</v>
      </c>
      <c r="T2240" s="33">
        <v>46218</v>
      </c>
      <c r="U2240" s="33">
        <v>46219</v>
      </c>
      <c r="V2240" s="33">
        <v>46219</v>
      </c>
      <c r="W2240" s="33">
        <v>46226</v>
      </c>
      <c r="Y2240">
        <v>2</v>
      </c>
      <c r="AC2240">
        <v>18</v>
      </c>
      <c r="AH2240" s="55">
        <f t="shared" si="486"/>
        <v>6</v>
      </c>
      <c r="AI2240" s="55" t="str">
        <f t="shared" si="487"/>
        <v>FALSO</v>
      </c>
      <c r="AJ2240" s="55">
        <f t="shared" si="488"/>
        <v>0</v>
      </c>
      <c r="AK2240" s="93">
        <f t="shared" si="489"/>
        <v>5</v>
      </c>
      <c r="AL2240" s="96" t="str">
        <f t="shared" si="490"/>
        <v/>
      </c>
      <c r="AM2240" s="93">
        <f t="shared" si="491"/>
        <v>2</v>
      </c>
      <c r="AN2240" s="96" t="b">
        <f t="shared" si="492"/>
        <v>1</v>
      </c>
      <c r="AO2240" s="93">
        <f t="shared" si="493"/>
        <v>1</v>
      </c>
      <c r="AP2240" s="96" t="str">
        <f t="shared" si="494"/>
        <v/>
      </c>
      <c r="AQ2240" s="93">
        <f t="shared" si="495"/>
        <v>5</v>
      </c>
      <c r="AR2240" s="96" t="str">
        <f t="shared" si="496"/>
        <v/>
      </c>
      <c r="AS2240" s="93">
        <f t="shared" si="497"/>
        <v>18</v>
      </c>
      <c r="AT2240" s="96" t="b">
        <f t="shared" si="498"/>
        <v>1</v>
      </c>
      <c r="AU2240" s="93" t="str">
        <f t="shared" si="499"/>
        <v>ASR6-15480</v>
      </c>
    </row>
    <row r="2241" spans="1:47" x14ac:dyDescent="0.3">
      <c r="A2241" t="s">
        <v>95</v>
      </c>
      <c r="B2241" s="164" t="s">
        <v>5694</v>
      </c>
      <c r="C2241" t="s">
        <v>5324</v>
      </c>
      <c r="D2241" t="s">
        <v>1152</v>
      </c>
      <c r="E2241" t="s">
        <v>132</v>
      </c>
      <c r="F2241" t="s">
        <v>4063</v>
      </c>
      <c r="G2241">
        <v>1</v>
      </c>
      <c r="H2241" t="s">
        <v>5695</v>
      </c>
      <c r="I2241">
        <v>1</v>
      </c>
      <c r="J2241">
        <v>28800</v>
      </c>
      <c r="L2241" t="s">
        <v>91</v>
      </c>
      <c r="M2241" s="164" t="s">
        <v>5689</v>
      </c>
      <c r="N2241" t="s">
        <v>99</v>
      </c>
      <c r="O2241" t="s">
        <v>94</v>
      </c>
      <c r="P2241" s="33">
        <v>46202.713888888888</v>
      </c>
      <c r="Q2241" s="33">
        <v>46209</v>
      </c>
      <c r="R2241" s="33">
        <v>46210</v>
      </c>
      <c r="S2241" s="33">
        <v>46219</v>
      </c>
      <c r="T2241" s="33">
        <v>46219</v>
      </c>
      <c r="U2241" s="33">
        <v>46219</v>
      </c>
      <c r="V2241" s="33">
        <v>46219</v>
      </c>
      <c r="W2241" s="33">
        <v>46226</v>
      </c>
      <c r="Y2241">
        <v>7</v>
      </c>
      <c r="AB2241">
        <v>13</v>
      </c>
      <c r="AC2241">
        <v>18</v>
      </c>
      <c r="AH2241" s="55">
        <f t="shared" si="486"/>
        <v>8</v>
      </c>
      <c r="AI2241" s="55" t="str">
        <f t="shared" si="487"/>
        <v>FALSO</v>
      </c>
      <c r="AJ2241" s="55">
        <f t="shared" si="488"/>
        <v>0</v>
      </c>
      <c r="AK2241" s="93">
        <f t="shared" si="489"/>
        <v>5</v>
      </c>
      <c r="AL2241" s="96" t="str">
        <f t="shared" si="490"/>
        <v/>
      </c>
      <c r="AM2241" s="93">
        <f t="shared" si="491"/>
        <v>7</v>
      </c>
      <c r="AN2241" s="96" t="b">
        <f t="shared" si="492"/>
        <v>1</v>
      </c>
      <c r="AO2241" s="93">
        <f t="shared" si="493"/>
        <v>1</v>
      </c>
      <c r="AP2241" s="96" t="str">
        <f t="shared" si="494"/>
        <v/>
      </c>
      <c r="AQ2241" s="93">
        <f t="shared" si="495"/>
        <v>5</v>
      </c>
      <c r="AR2241" s="96" t="str">
        <f t="shared" si="496"/>
        <v/>
      </c>
      <c r="AS2241" s="93">
        <f t="shared" si="497"/>
        <v>18</v>
      </c>
      <c r="AT2241" s="96" t="b">
        <f t="shared" si="498"/>
        <v>1</v>
      </c>
      <c r="AU2241" s="93" t="str">
        <f t="shared" si="499"/>
        <v>ASR6-15480</v>
      </c>
    </row>
    <row r="2242" spans="1:47" x14ac:dyDescent="0.3">
      <c r="A2242" t="s">
        <v>84</v>
      </c>
      <c r="B2242" s="164" t="s">
        <v>5696</v>
      </c>
      <c r="C2242" t="s">
        <v>5577</v>
      </c>
      <c r="D2242" t="s">
        <v>1152</v>
      </c>
      <c r="E2242" t="s">
        <v>90</v>
      </c>
      <c r="F2242" t="s">
        <v>4063</v>
      </c>
      <c r="H2242" t="s">
        <v>5697</v>
      </c>
      <c r="L2242" t="s">
        <v>91</v>
      </c>
      <c r="O2242" t="s">
        <v>94</v>
      </c>
      <c r="P2242" s="33">
        <v>46202.65347222222</v>
      </c>
      <c r="Q2242" s="33">
        <v>46209</v>
      </c>
      <c r="R2242" s="33">
        <v>46216</v>
      </c>
      <c r="S2242" s="33">
        <v>46216</v>
      </c>
      <c r="AH2242" s="55" t="str">
        <f t="shared" si="486"/>
        <v/>
      </c>
      <c r="AI2242" s="55" t="str">
        <f t="shared" si="487"/>
        <v>FALSO</v>
      </c>
      <c r="AJ2242" s="55">
        <f t="shared" si="488"/>
        <v>0</v>
      </c>
      <c r="AK2242" s="93" t="str">
        <f t="shared" si="489"/>
        <v/>
      </c>
      <c r="AL2242" s="96" t="str">
        <f t="shared" si="490"/>
        <v/>
      </c>
      <c r="AM2242" s="93" t="str">
        <f t="shared" si="491"/>
        <v/>
      </c>
      <c r="AN2242" s="96" t="str">
        <f t="shared" si="492"/>
        <v/>
      </c>
      <c r="AO2242" s="93" t="str">
        <f t="shared" si="493"/>
        <v/>
      </c>
      <c r="AP2242" s="96" t="str">
        <f t="shared" si="494"/>
        <v/>
      </c>
      <c r="AQ2242" s="93" t="str">
        <f t="shared" si="495"/>
        <v/>
      </c>
      <c r="AR2242" s="96" t="str">
        <f t="shared" si="496"/>
        <v/>
      </c>
      <c r="AS2242" s="93" t="str">
        <f t="shared" si="497"/>
        <v/>
      </c>
      <c r="AT2242" s="96" t="str">
        <f t="shared" si="498"/>
        <v/>
      </c>
      <c r="AU2242" s="93" t="str">
        <f t="shared" si="499"/>
        <v/>
      </c>
    </row>
    <row r="2243" spans="1:47" x14ac:dyDescent="0.3">
      <c r="A2243" t="s">
        <v>84</v>
      </c>
      <c r="B2243" s="164" t="s">
        <v>5698</v>
      </c>
      <c r="C2243" t="s">
        <v>5560</v>
      </c>
      <c r="D2243" t="s">
        <v>1152</v>
      </c>
      <c r="E2243" t="s">
        <v>90</v>
      </c>
      <c r="F2243" t="s">
        <v>4063</v>
      </c>
      <c r="H2243" t="s">
        <v>5699</v>
      </c>
      <c r="L2243" t="s">
        <v>91</v>
      </c>
      <c r="O2243" t="s">
        <v>94</v>
      </c>
      <c r="P2243" s="33">
        <v>46202.652777777781</v>
      </c>
      <c r="Q2243" s="33">
        <v>46209</v>
      </c>
      <c r="R2243" s="33">
        <v>46216</v>
      </c>
      <c r="S2243" s="33">
        <v>46216</v>
      </c>
      <c r="AH2243" s="55" t="str">
        <f t="shared" ref="AH2243:AH2306" si="500">IF(J2243="","",J2243/3600)</f>
        <v/>
      </c>
      <c r="AI2243" s="55" t="str">
        <f t="shared" ref="AI2243:AI2306" si="501">IF(COUNTIF(AG2243, "*dia*"), "VERDADEIRO", "FALSO")</f>
        <v>FALSO</v>
      </c>
      <c r="AJ2243" s="55">
        <f t="shared" ref="AJ2243:AJ2306" si="502">IF(AI2243="VERDADEIRO",LEFT(AG2243,2),0)</f>
        <v>0</v>
      </c>
      <c r="AK2243" s="93" t="str">
        <f t="shared" ref="AK2243:AK2306" si="503">IF(OR(A2243="Solicitação de Serviço",A2243="Incidente",P2243="",Q2243=""),"",IF((NETWORKDAYS.INTL(P2243,Q2243,1)-1)=0,1,NETWORKDAYS.INTL(P2243,Q2243,1)-1))</f>
        <v/>
      </c>
      <c r="AL2243" s="96" t="str">
        <f t="shared" ref="AL2243:AL2306" si="504">IF(X2243="","",AK2243=X2243)</f>
        <v/>
      </c>
      <c r="AM2243" s="93" t="str">
        <f t="shared" ref="AM2243:AM2306" si="505">IF(OR(A2243="Solicitação de Serviço",A2243="Incidente",R2243="",S2243=""),"",IF((NETWORKDAYS.INTL(R2243,S2243,1)-1)=0,1,NETWORKDAYS.INTL(R2243,S2243,1)-1-AJ2243))</f>
        <v/>
      </c>
      <c r="AN2243" s="96" t="str">
        <f t="shared" ref="AN2243:AN2306" si="506">IF(Y2243="","",AM2243=Y2243)</f>
        <v/>
      </c>
      <c r="AO2243" s="93" t="str">
        <f t="shared" ref="AO2243:AO2306" si="507">IF(OR(A2243="Solicitação de Serviço",A2243="Incidente",T2243="",U2243=""),"",IF((NETWORKDAYS.INTL(T2243,U2243,1)-1)=0,1,NETWORKDAYS.INTL(T2243,U2243,1)-1))</f>
        <v/>
      </c>
      <c r="AP2243" s="96" t="str">
        <f t="shared" ref="AP2243:AP2306" si="508">IF(Z2243="","",AO2243=Z2243)</f>
        <v/>
      </c>
      <c r="AQ2243" s="93" t="str">
        <f t="shared" ref="AQ2243:AQ2306" si="509">IF(OR(A2243="Solicitação de Serviço",A2243="Incidente",V2243="",W2243=""),"",IF((NETWORKDAYS.INTL(V2243,W2243,1)-1)=0,1,IF((NETWORKDAYS.INTL(V2243,W2243,1)-1)&lt;0,"",NETWORKDAYS.INTL(V2243,W2243,1)-1)))</f>
        <v/>
      </c>
      <c r="AR2243" s="96" t="str">
        <f t="shared" ref="AR2243:AR2306" si="510">IF(AA2243="","",AQ2243=AA2243)</f>
        <v/>
      </c>
      <c r="AS2243" s="93" t="str">
        <f t="shared" ref="AS2243:AS2306" si="511">IF(OR(A2243="Solicitação de Serviço",A2243="Incidente",P2243=""),"",IF(OR(A2243="História",A2243="Enabler",A2243="Débito Técnico"),IF(W2243="","",NETWORKDAYS.INTL(P2243,W2243,1)-1),IF(U2243="","",NETWORKDAYS.INTL(P2243,U2243,1)-1)))</f>
        <v/>
      </c>
      <c r="AT2243" s="96" t="str">
        <f t="shared" ref="AT2243:AT2306" si="512">IF(OR(A2243="Solicitação de Serviço",A2243="Incidente",A2243="Sustentação"),"",IF(P2243="","",IF(OR(A2243="História",A2243="Enabler",A2243="Débito Técnico"),AS2243=AC2243,AS2243=AB2243)))</f>
        <v/>
      </c>
      <c r="AU2243" s="93" t="str">
        <f t="shared" ref="AU2243:AU2306" si="513">IF(M2243="","",M2243)</f>
        <v/>
      </c>
    </row>
    <row r="2244" spans="1:47" x14ac:dyDescent="0.3">
      <c r="A2244" t="s">
        <v>84</v>
      </c>
      <c r="B2244" s="164" t="s">
        <v>5700</v>
      </c>
      <c r="C2244" t="s">
        <v>5563</v>
      </c>
      <c r="D2244" t="s">
        <v>1152</v>
      </c>
      <c r="E2244" t="s">
        <v>90</v>
      </c>
      <c r="F2244" t="s">
        <v>4063</v>
      </c>
      <c r="H2244" t="s">
        <v>5701</v>
      </c>
      <c r="L2244" t="s">
        <v>91</v>
      </c>
      <c r="O2244" t="s">
        <v>94</v>
      </c>
      <c r="P2244" s="33">
        <v>46202.537499999999</v>
      </c>
      <c r="Q2244" s="33">
        <v>46209</v>
      </c>
      <c r="R2244" s="33">
        <v>46281</v>
      </c>
      <c r="S2244" s="33">
        <v>46281</v>
      </c>
      <c r="AH2244" s="55" t="str">
        <f t="shared" si="500"/>
        <v/>
      </c>
      <c r="AI2244" s="55" t="str">
        <f t="shared" si="501"/>
        <v>FALSO</v>
      </c>
      <c r="AJ2244" s="55">
        <f t="shared" si="502"/>
        <v>0</v>
      </c>
      <c r="AK2244" s="93" t="str">
        <f t="shared" si="503"/>
        <v/>
      </c>
      <c r="AL2244" s="96" t="str">
        <f t="shared" si="504"/>
        <v/>
      </c>
      <c r="AM2244" s="93" t="str">
        <f t="shared" si="505"/>
        <v/>
      </c>
      <c r="AN2244" s="96" t="str">
        <f t="shared" si="506"/>
        <v/>
      </c>
      <c r="AO2244" s="93" t="str">
        <f t="shared" si="507"/>
        <v/>
      </c>
      <c r="AP2244" s="96" t="str">
        <f t="shared" si="508"/>
        <v/>
      </c>
      <c r="AQ2244" s="93" t="str">
        <f t="shared" si="509"/>
        <v/>
      </c>
      <c r="AR2244" s="96" t="str">
        <f t="shared" si="510"/>
        <v/>
      </c>
      <c r="AS2244" s="93" t="str">
        <f t="shared" si="511"/>
        <v/>
      </c>
      <c r="AT2244" s="96" t="str">
        <f t="shared" si="512"/>
        <v/>
      </c>
      <c r="AU2244" s="93" t="str">
        <f t="shared" si="513"/>
        <v/>
      </c>
    </row>
    <row r="2245" spans="1:47" x14ac:dyDescent="0.3">
      <c r="A2245" t="s">
        <v>84</v>
      </c>
      <c r="B2245" s="164" t="s">
        <v>5702</v>
      </c>
      <c r="C2245" t="s">
        <v>5560</v>
      </c>
      <c r="D2245" t="s">
        <v>1152</v>
      </c>
      <c r="E2245" t="s">
        <v>90</v>
      </c>
      <c r="F2245" t="s">
        <v>4063</v>
      </c>
      <c r="H2245" t="s">
        <v>5703</v>
      </c>
      <c r="L2245" t="s">
        <v>91</v>
      </c>
      <c r="O2245" t="s">
        <v>94</v>
      </c>
      <c r="P2245" s="33">
        <v>46202.536111111112</v>
      </c>
      <c r="Q2245" s="33">
        <v>46209</v>
      </c>
      <c r="R2245" s="33">
        <v>46216</v>
      </c>
      <c r="S2245" s="33">
        <v>46216</v>
      </c>
      <c r="AH2245" s="55" t="str">
        <f t="shared" si="500"/>
        <v/>
      </c>
      <c r="AI2245" s="55" t="str">
        <f t="shared" si="501"/>
        <v>FALSO</v>
      </c>
      <c r="AJ2245" s="55">
        <f t="shared" si="502"/>
        <v>0</v>
      </c>
      <c r="AK2245" s="93" t="str">
        <f t="shared" si="503"/>
        <v/>
      </c>
      <c r="AL2245" s="96" t="str">
        <f t="shared" si="504"/>
        <v/>
      </c>
      <c r="AM2245" s="93" t="str">
        <f t="shared" si="505"/>
        <v/>
      </c>
      <c r="AN2245" s="96" t="str">
        <f t="shared" si="506"/>
        <v/>
      </c>
      <c r="AO2245" s="93" t="str">
        <f t="shared" si="507"/>
        <v/>
      </c>
      <c r="AP2245" s="96" t="str">
        <f t="shared" si="508"/>
        <v/>
      </c>
      <c r="AQ2245" s="93" t="str">
        <f t="shared" si="509"/>
        <v/>
      </c>
      <c r="AR2245" s="96" t="str">
        <f t="shared" si="510"/>
        <v/>
      </c>
      <c r="AS2245" s="93" t="str">
        <f t="shared" si="511"/>
        <v/>
      </c>
      <c r="AT2245" s="96" t="str">
        <f t="shared" si="512"/>
        <v/>
      </c>
      <c r="AU2245" s="93" t="str">
        <f t="shared" si="513"/>
        <v/>
      </c>
    </row>
    <row r="2246" spans="1:47" x14ac:dyDescent="0.3">
      <c r="A2246" t="s">
        <v>84</v>
      </c>
      <c r="B2246" s="164" t="s">
        <v>5704</v>
      </c>
      <c r="C2246" t="s">
        <v>5585</v>
      </c>
      <c r="D2246" t="s">
        <v>1152</v>
      </c>
      <c r="E2246" t="s">
        <v>94</v>
      </c>
      <c r="F2246" t="s">
        <v>4050</v>
      </c>
      <c r="H2246" t="s">
        <v>5705</v>
      </c>
      <c r="L2246" t="s">
        <v>91</v>
      </c>
      <c r="P2246" s="33">
        <v>46202.493750000001</v>
      </c>
      <c r="Q2246" s="33">
        <v>46293</v>
      </c>
      <c r="R2246" s="33">
        <v>46274</v>
      </c>
      <c r="S2246" s="33">
        <v>46293</v>
      </c>
      <c r="AH2246" s="55" t="str">
        <f t="shared" si="500"/>
        <v/>
      </c>
      <c r="AI2246" s="55" t="str">
        <f t="shared" si="501"/>
        <v>FALSO</v>
      </c>
      <c r="AJ2246" s="55">
        <f t="shared" si="502"/>
        <v>0</v>
      </c>
      <c r="AK2246" s="93" t="str">
        <f t="shared" si="503"/>
        <v/>
      </c>
      <c r="AL2246" s="96" t="str">
        <f t="shared" si="504"/>
        <v/>
      </c>
      <c r="AM2246" s="93" t="str">
        <f t="shared" si="505"/>
        <v/>
      </c>
      <c r="AN2246" s="96" t="str">
        <f t="shared" si="506"/>
        <v/>
      </c>
      <c r="AO2246" s="93" t="str">
        <f t="shared" si="507"/>
        <v/>
      </c>
      <c r="AP2246" s="96" t="str">
        <f t="shared" si="508"/>
        <v/>
      </c>
      <c r="AQ2246" s="93" t="str">
        <f t="shared" si="509"/>
        <v/>
      </c>
      <c r="AR2246" s="96" t="str">
        <f t="shared" si="510"/>
        <v/>
      </c>
      <c r="AS2246" s="93" t="str">
        <f t="shared" si="511"/>
        <v/>
      </c>
      <c r="AT2246" s="96" t="str">
        <f t="shared" si="512"/>
        <v/>
      </c>
      <c r="AU2246" s="93" t="str">
        <f t="shared" si="513"/>
        <v/>
      </c>
    </row>
    <row r="2247" spans="1:47" x14ac:dyDescent="0.3">
      <c r="A2247" t="s">
        <v>84</v>
      </c>
      <c r="B2247" s="164" t="s">
        <v>5706</v>
      </c>
      <c r="C2247" t="s">
        <v>5577</v>
      </c>
      <c r="D2247" t="s">
        <v>1152</v>
      </c>
      <c r="E2247" t="s">
        <v>90</v>
      </c>
      <c r="F2247" t="s">
        <v>4063</v>
      </c>
      <c r="H2247" t="s">
        <v>5707</v>
      </c>
      <c r="L2247" t="s">
        <v>91</v>
      </c>
      <c r="O2247" t="s">
        <v>94</v>
      </c>
      <c r="P2247" s="33">
        <v>46202.484722222223</v>
      </c>
      <c r="Q2247" s="33">
        <v>46209</v>
      </c>
      <c r="R2247" s="33">
        <v>46206</v>
      </c>
      <c r="S2247" s="33">
        <v>46206</v>
      </c>
      <c r="AH2247" s="55" t="str">
        <f t="shared" si="500"/>
        <v/>
      </c>
      <c r="AI2247" s="55" t="str">
        <f t="shared" si="501"/>
        <v>FALSO</v>
      </c>
      <c r="AJ2247" s="55">
        <f t="shared" si="502"/>
        <v>0</v>
      </c>
      <c r="AK2247" s="93" t="str">
        <f t="shared" si="503"/>
        <v/>
      </c>
      <c r="AL2247" s="96" t="str">
        <f t="shared" si="504"/>
        <v/>
      </c>
      <c r="AM2247" s="93" t="str">
        <f t="shared" si="505"/>
        <v/>
      </c>
      <c r="AN2247" s="96" t="str">
        <f t="shared" si="506"/>
        <v/>
      </c>
      <c r="AO2247" s="93" t="str">
        <f t="shared" si="507"/>
        <v/>
      </c>
      <c r="AP2247" s="96" t="str">
        <f t="shared" si="508"/>
        <v/>
      </c>
      <c r="AQ2247" s="93" t="str">
        <f t="shared" si="509"/>
        <v/>
      </c>
      <c r="AR2247" s="96" t="str">
        <f t="shared" si="510"/>
        <v/>
      </c>
      <c r="AS2247" s="93" t="str">
        <f t="shared" si="511"/>
        <v/>
      </c>
      <c r="AT2247" s="96" t="str">
        <f t="shared" si="512"/>
        <v/>
      </c>
      <c r="AU2247" s="93" t="str">
        <f t="shared" si="513"/>
        <v/>
      </c>
    </row>
    <row r="2248" spans="1:47" x14ac:dyDescent="0.3">
      <c r="A2248" t="s">
        <v>84</v>
      </c>
      <c r="B2248" s="164" t="s">
        <v>5708</v>
      </c>
      <c r="C2248" t="s">
        <v>5560</v>
      </c>
      <c r="D2248" t="s">
        <v>1152</v>
      </c>
      <c r="E2248" t="s">
        <v>90</v>
      </c>
      <c r="F2248" t="s">
        <v>4063</v>
      </c>
      <c r="H2248" t="s">
        <v>5709</v>
      </c>
      <c r="L2248" t="s">
        <v>91</v>
      </c>
      <c r="O2248" t="s">
        <v>94</v>
      </c>
      <c r="P2248" s="33">
        <v>46202.473611111112</v>
      </c>
      <c r="Q2248" s="33">
        <v>46209</v>
      </c>
      <c r="R2248" s="33">
        <v>46219</v>
      </c>
      <c r="S2248" s="33">
        <v>46219</v>
      </c>
      <c r="AH2248" s="55" t="str">
        <f t="shared" si="500"/>
        <v/>
      </c>
      <c r="AI2248" s="55" t="str">
        <f t="shared" si="501"/>
        <v>FALSO</v>
      </c>
      <c r="AJ2248" s="55">
        <f t="shared" si="502"/>
        <v>0</v>
      </c>
      <c r="AK2248" s="93" t="str">
        <f t="shared" si="503"/>
        <v/>
      </c>
      <c r="AL2248" s="96" t="str">
        <f t="shared" si="504"/>
        <v/>
      </c>
      <c r="AM2248" s="93" t="str">
        <f t="shared" si="505"/>
        <v/>
      </c>
      <c r="AN2248" s="96" t="str">
        <f t="shared" si="506"/>
        <v/>
      </c>
      <c r="AO2248" s="93" t="str">
        <f t="shared" si="507"/>
        <v/>
      </c>
      <c r="AP2248" s="96" t="str">
        <f t="shared" si="508"/>
        <v/>
      </c>
      <c r="AQ2248" s="93" t="str">
        <f t="shared" si="509"/>
        <v/>
      </c>
      <c r="AR2248" s="96" t="str">
        <f t="shared" si="510"/>
        <v/>
      </c>
      <c r="AS2248" s="93" t="str">
        <f t="shared" si="511"/>
        <v/>
      </c>
      <c r="AT2248" s="96" t="str">
        <f t="shared" si="512"/>
        <v/>
      </c>
      <c r="AU2248" s="93" t="str">
        <f t="shared" si="513"/>
        <v/>
      </c>
    </row>
    <row r="2249" spans="1:47" x14ac:dyDescent="0.3">
      <c r="A2249" t="s">
        <v>84</v>
      </c>
      <c r="B2249" s="164" t="s">
        <v>5710</v>
      </c>
      <c r="C2249" t="s">
        <v>5563</v>
      </c>
      <c r="D2249" t="s">
        <v>1152</v>
      </c>
      <c r="E2249" t="s">
        <v>90</v>
      </c>
      <c r="F2249" t="s">
        <v>4063</v>
      </c>
      <c r="H2249" t="s">
        <v>5711</v>
      </c>
      <c r="L2249" t="s">
        <v>91</v>
      </c>
      <c r="O2249" t="s">
        <v>94</v>
      </c>
      <c r="P2249" s="33">
        <v>46202.40902777778</v>
      </c>
      <c r="Q2249" s="33">
        <v>46209</v>
      </c>
      <c r="R2249" s="33">
        <v>46274</v>
      </c>
      <c r="S2249" s="33">
        <v>46274</v>
      </c>
      <c r="AH2249" s="55" t="str">
        <f t="shared" si="500"/>
        <v/>
      </c>
      <c r="AI2249" s="55" t="str">
        <f t="shared" si="501"/>
        <v>FALSO</v>
      </c>
      <c r="AJ2249" s="55">
        <f t="shared" si="502"/>
        <v>0</v>
      </c>
      <c r="AK2249" s="93" t="str">
        <f t="shared" si="503"/>
        <v/>
      </c>
      <c r="AL2249" s="96" t="str">
        <f t="shared" si="504"/>
        <v/>
      </c>
      <c r="AM2249" s="93" t="str">
        <f t="shared" si="505"/>
        <v/>
      </c>
      <c r="AN2249" s="96" t="str">
        <f t="shared" si="506"/>
        <v/>
      </c>
      <c r="AO2249" s="93" t="str">
        <f t="shared" si="507"/>
        <v/>
      </c>
      <c r="AP2249" s="96" t="str">
        <f t="shared" si="508"/>
        <v/>
      </c>
      <c r="AQ2249" s="93" t="str">
        <f t="shared" si="509"/>
        <v/>
      </c>
      <c r="AR2249" s="96" t="str">
        <f t="shared" si="510"/>
        <v/>
      </c>
      <c r="AS2249" s="93" t="str">
        <f t="shared" si="511"/>
        <v/>
      </c>
      <c r="AT2249" s="96" t="str">
        <f t="shared" si="512"/>
        <v/>
      </c>
      <c r="AU2249" s="93" t="str">
        <f t="shared" si="513"/>
        <v/>
      </c>
    </row>
    <row r="2250" spans="1:47" x14ac:dyDescent="0.3">
      <c r="A2250" t="s">
        <v>84</v>
      </c>
      <c r="B2250" s="164" t="s">
        <v>5712</v>
      </c>
      <c r="C2250" t="s">
        <v>5577</v>
      </c>
      <c r="D2250" t="s">
        <v>1152</v>
      </c>
      <c r="E2250" t="s">
        <v>90</v>
      </c>
      <c r="F2250" t="s">
        <v>4063</v>
      </c>
      <c r="H2250" t="s">
        <v>5713</v>
      </c>
      <c r="L2250" t="s">
        <v>91</v>
      </c>
      <c r="O2250" t="s">
        <v>94</v>
      </c>
      <c r="P2250" s="33">
        <v>46200.4</v>
      </c>
      <c r="Q2250" s="33">
        <v>46209</v>
      </c>
      <c r="R2250" s="33">
        <v>46202</v>
      </c>
      <c r="S2250" s="33">
        <v>46202</v>
      </c>
      <c r="AH2250" s="55" t="str">
        <f t="shared" si="500"/>
        <v/>
      </c>
      <c r="AI2250" s="55" t="str">
        <f t="shared" si="501"/>
        <v>FALSO</v>
      </c>
      <c r="AJ2250" s="55">
        <f t="shared" si="502"/>
        <v>0</v>
      </c>
      <c r="AK2250" s="93" t="str">
        <f t="shared" si="503"/>
        <v/>
      </c>
      <c r="AL2250" s="96" t="str">
        <f t="shared" si="504"/>
        <v/>
      </c>
      <c r="AM2250" s="93" t="str">
        <f t="shared" si="505"/>
        <v/>
      </c>
      <c r="AN2250" s="96" t="str">
        <f t="shared" si="506"/>
        <v/>
      </c>
      <c r="AO2250" s="93" t="str">
        <f t="shared" si="507"/>
        <v/>
      </c>
      <c r="AP2250" s="96" t="str">
        <f t="shared" si="508"/>
        <v/>
      </c>
      <c r="AQ2250" s="93" t="str">
        <f t="shared" si="509"/>
        <v/>
      </c>
      <c r="AR2250" s="96" t="str">
        <f t="shared" si="510"/>
        <v/>
      </c>
      <c r="AS2250" s="93" t="str">
        <f t="shared" si="511"/>
        <v/>
      </c>
      <c r="AT2250" s="96" t="str">
        <f t="shared" si="512"/>
        <v/>
      </c>
      <c r="AU2250" s="93" t="str">
        <f t="shared" si="513"/>
        <v/>
      </c>
    </row>
    <row r="2251" spans="1:47" x14ac:dyDescent="0.3">
      <c r="A2251" t="s">
        <v>84</v>
      </c>
      <c r="B2251" s="164" t="s">
        <v>5714</v>
      </c>
      <c r="C2251" t="s">
        <v>5560</v>
      </c>
      <c r="D2251" t="s">
        <v>1152</v>
      </c>
      <c r="E2251" t="s">
        <v>90</v>
      </c>
      <c r="F2251" t="s">
        <v>4063</v>
      </c>
      <c r="H2251" t="s">
        <v>5715</v>
      </c>
      <c r="L2251" t="s">
        <v>91</v>
      </c>
      <c r="O2251" t="s">
        <v>94</v>
      </c>
      <c r="P2251" s="33">
        <v>46200.381249999999</v>
      </c>
      <c r="Q2251" s="33">
        <v>46209</v>
      </c>
      <c r="R2251" s="33">
        <v>46219</v>
      </c>
      <c r="S2251" s="33">
        <v>46219</v>
      </c>
      <c r="AH2251" s="55" t="str">
        <f t="shared" si="500"/>
        <v/>
      </c>
      <c r="AI2251" s="55" t="str">
        <f t="shared" si="501"/>
        <v>FALSO</v>
      </c>
      <c r="AJ2251" s="55">
        <f t="shared" si="502"/>
        <v>0</v>
      </c>
      <c r="AK2251" s="93" t="str">
        <f t="shared" si="503"/>
        <v/>
      </c>
      <c r="AL2251" s="96" t="str">
        <f t="shared" si="504"/>
        <v/>
      </c>
      <c r="AM2251" s="93" t="str">
        <f t="shared" si="505"/>
        <v/>
      </c>
      <c r="AN2251" s="96" t="str">
        <f t="shared" si="506"/>
        <v/>
      </c>
      <c r="AO2251" s="93" t="str">
        <f t="shared" si="507"/>
        <v/>
      </c>
      <c r="AP2251" s="96" t="str">
        <f t="shared" si="508"/>
        <v/>
      </c>
      <c r="AQ2251" s="93" t="str">
        <f t="shared" si="509"/>
        <v/>
      </c>
      <c r="AR2251" s="96" t="str">
        <f t="shared" si="510"/>
        <v/>
      </c>
      <c r="AS2251" s="93" t="str">
        <f t="shared" si="511"/>
        <v/>
      </c>
      <c r="AT2251" s="96" t="str">
        <f t="shared" si="512"/>
        <v/>
      </c>
      <c r="AU2251" s="93" t="str">
        <f t="shared" si="513"/>
        <v/>
      </c>
    </row>
    <row r="2252" spans="1:47" x14ac:dyDescent="0.3">
      <c r="A2252" t="s">
        <v>84</v>
      </c>
      <c r="B2252" s="164" t="s">
        <v>5716</v>
      </c>
      <c r="C2252" t="s">
        <v>5577</v>
      </c>
      <c r="D2252" t="s">
        <v>1152</v>
      </c>
      <c r="E2252" t="s">
        <v>90</v>
      </c>
      <c r="F2252" t="s">
        <v>4063</v>
      </c>
      <c r="H2252" t="s">
        <v>5717</v>
      </c>
      <c r="L2252" t="s">
        <v>91</v>
      </c>
      <c r="O2252" t="s">
        <v>94</v>
      </c>
      <c r="P2252" s="33">
        <v>46199.692361111112</v>
      </c>
      <c r="Q2252" s="33">
        <v>46209</v>
      </c>
      <c r="R2252" s="33">
        <v>46205</v>
      </c>
      <c r="S2252" s="33">
        <v>46205</v>
      </c>
      <c r="AH2252" s="55" t="str">
        <f t="shared" si="500"/>
        <v/>
      </c>
      <c r="AI2252" s="55" t="str">
        <f t="shared" si="501"/>
        <v>FALSO</v>
      </c>
      <c r="AJ2252" s="55">
        <f t="shared" si="502"/>
        <v>0</v>
      </c>
      <c r="AK2252" s="93" t="str">
        <f t="shared" si="503"/>
        <v/>
      </c>
      <c r="AL2252" s="96" t="str">
        <f t="shared" si="504"/>
        <v/>
      </c>
      <c r="AM2252" s="93" t="str">
        <f t="shared" si="505"/>
        <v/>
      </c>
      <c r="AN2252" s="96" t="str">
        <f t="shared" si="506"/>
        <v/>
      </c>
      <c r="AO2252" s="93" t="str">
        <f t="shared" si="507"/>
        <v/>
      </c>
      <c r="AP2252" s="96" t="str">
        <f t="shared" si="508"/>
        <v/>
      </c>
      <c r="AQ2252" s="93" t="str">
        <f t="shared" si="509"/>
        <v/>
      </c>
      <c r="AR2252" s="96" t="str">
        <f t="shared" si="510"/>
        <v/>
      </c>
      <c r="AS2252" s="93" t="str">
        <f t="shared" si="511"/>
        <v/>
      </c>
      <c r="AT2252" s="96" t="str">
        <f t="shared" si="512"/>
        <v/>
      </c>
      <c r="AU2252" s="93" t="str">
        <f t="shared" si="513"/>
        <v/>
      </c>
    </row>
    <row r="2253" spans="1:47" x14ac:dyDescent="0.3">
      <c r="A2253" t="s">
        <v>84</v>
      </c>
      <c r="B2253" s="164" t="s">
        <v>5718</v>
      </c>
      <c r="C2253" t="s">
        <v>5560</v>
      </c>
      <c r="D2253" t="s">
        <v>1152</v>
      </c>
      <c r="E2253" t="s">
        <v>90</v>
      </c>
      <c r="F2253" t="s">
        <v>4063</v>
      </c>
      <c r="H2253" t="s">
        <v>5719</v>
      </c>
      <c r="L2253" t="s">
        <v>91</v>
      </c>
      <c r="O2253" t="s">
        <v>94</v>
      </c>
      <c r="P2253" s="33">
        <v>46199.64166666667</v>
      </c>
      <c r="Q2253" s="33">
        <v>46209</v>
      </c>
      <c r="R2253" s="33">
        <v>46219</v>
      </c>
      <c r="S2253" s="33">
        <v>46219</v>
      </c>
      <c r="AH2253" s="55" t="str">
        <f t="shared" si="500"/>
        <v/>
      </c>
      <c r="AI2253" s="55" t="str">
        <f t="shared" si="501"/>
        <v>FALSO</v>
      </c>
      <c r="AJ2253" s="55">
        <f t="shared" si="502"/>
        <v>0</v>
      </c>
      <c r="AK2253" s="93" t="str">
        <f t="shared" si="503"/>
        <v/>
      </c>
      <c r="AL2253" s="96" t="str">
        <f t="shared" si="504"/>
        <v/>
      </c>
      <c r="AM2253" s="93" t="str">
        <f t="shared" si="505"/>
        <v/>
      </c>
      <c r="AN2253" s="96" t="str">
        <f t="shared" si="506"/>
        <v/>
      </c>
      <c r="AO2253" s="93" t="str">
        <f t="shared" si="507"/>
        <v/>
      </c>
      <c r="AP2253" s="96" t="str">
        <f t="shared" si="508"/>
        <v/>
      </c>
      <c r="AQ2253" s="93" t="str">
        <f t="shared" si="509"/>
        <v/>
      </c>
      <c r="AR2253" s="96" t="str">
        <f t="shared" si="510"/>
        <v/>
      </c>
      <c r="AS2253" s="93" t="str">
        <f t="shared" si="511"/>
        <v/>
      </c>
      <c r="AT2253" s="96" t="str">
        <f t="shared" si="512"/>
        <v/>
      </c>
      <c r="AU2253" s="93" t="str">
        <f t="shared" si="513"/>
        <v/>
      </c>
    </row>
    <row r="2254" spans="1:47" x14ac:dyDescent="0.3">
      <c r="A2254" t="s">
        <v>84</v>
      </c>
      <c r="B2254" s="164" t="s">
        <v>5720</v>
      </c>
      <c r="C2254" t="s">
        <v>5560</v>
      </c>
      <c r="D2254" t="s">
        <v>1152</v>
      </c>
      <c r="E2254" t="s">
        <v>90</v>
      </c>
      <c r="F2254" t="s">
        <v>4063</v>
      </c>
      <c r="H2254" t="s">
        <v>5721</v>
      </c>
      <c r="L2254" t="s">
        <v>91</v>
      </c>
      <c r="O2254" t="s">
        <v>94</v>
      </c>
      <c r="P2254" s="33">
        <v>46199.613194444442</v>
      </c>
      <c r="Q2254" s="33">
        <v>46209</v>
      </c>
      <c r="R2254" s="33">
        <v>46223</v>
      </c>
      <c r="S2254" s="33">
        <v>46223</v>
      </c>
      <c r="AH2254" s="55" t="str">
        <f t="shared" si="500"/>
        <v/>
      </c>
      <c r="AI2254" s="55" t="str">
        <f t="shared" si="501"/>
        <v>FALSO</v>
      </c>
      <c r="AJ2254" s="55">
        <f t="shared" si="502"/>
        <v>0</v>
      </c>
      <c r="AK2254" s="93" t="str">
        <f t="shared" si="503"/>
        <v/>
      </c>
      <c r="AL2254" s="96" t="str">
        <f t="shared" si="504"/>
        <v/>
      </c>
      <c r="AM2254" s="93" t="str">
        <f t="shared" si="505"/>
        <v/>
      </c>
      <c r="AN2254" s="96" t="str">
        <f t="shared" si="506"/>
        <v/>
      </c>
      <c r="AO2254" s="93" t="str">
        <f t="shared" si="507"/>
        <v/>
      </c>
      <c r="AP2254" s="96" t="str">
        <f t="shared" si="508"/>
        <v/>
      </c>
      <c r="AQ2254" s="93" t="str">
        <f t="shared" si="509"/>
        <v/>
      </c>
      <c r="AR2254" s="96" t="str">
        <f t="shared" si="510"/>
        <v/>
      </c>
      <c r="AS2254" s="93" t="str">
        <f t="shared" si="511"/>
        <v/>
      </c>
      <c r="AT2254" s="96" t="str">
        <f t="shared" si="512"/>
        <v/>
      </c>
      <c r="AU2254" s="93" t="str">
        <f t="shared" si="513"/>
        <v/>
      </c>
    </row>
    <row r="2255" spans="1:47" x14ac:dyDescent="0.3">
      <c r="A2255" t="s">
        <v>84</v>
      </c>
      <c r="B2255" s="164" t="s">
        <v>5722</v>
      </c>
      <c r="C2255" t="s">
        <v>5566</v>
      </c>
      <c r="D2255" t="s">
        <v>1152</v>
      </c>
      <c r="E2255" t="s">
        <v>90</v>
      </c>
      <c r="F2255" t="s">
        <v>4063</v>
      </c>
      <c r="H2255" t="s">
        <v>5723</v>
      </c>
      <c r="L2255" t="s">
        <v>91</v>
      </c>
      <c r="O2255" t="s">
        <v>94</v>
      </c>
      <c r="P2255" s="33">
        <v>46199.591666666667</v>
      </c>
      <c r="Q2255" s="33">
        <v>46209</v>
      </c>
      <c r="R2255" s="33">
        <v>46259</v>
      </c>
      <c r="S2255" s="33">
        <v>46260</v>
      </c>
      <c r="AH2255" s="55" t="str">
        <f t="shared" si="500"/>
        <v/>
      </c>
      <c r="AI2255" s="55" t="str">
        <f t="shared" si="501"/>
        <v>FALSO</v>
      </c>
      <c r="AJ2255" s="55">
        <f t="shared" si="502"/>
        <v>0</v>
      </c>
      <c r="AK2255" s="93" t="str">
        <f t="shared" si="503"/>
        <v/>
      </c>
      <c r="AL2255" s="96" t="str">
        <f t="shared" si="504"/>
        <v/>
      </c>
      <c r="AM2255" s="93" t="str">
        <f t="shared" si="505"/>
        <v/>
      </c>
      <c r="AN2255" s="96" t="str">
        <f t="shared" si="506"/>
        <v/>
      </c>
      <c r="AO2255" s="93" t="str">
        <f t="shared" si="507"/>
        <v/>
      </c>
      <c r="AP2255" s="96" t="str">
        <f t="shared" si="508"/>
        <v/>
      </c>
      <c r="AQ2255" s="93" t="str">
        <f t="shared" si="509"/>
        <v/>
      </c>
      <c r="AR2255" s="96" t="str">
        <f t="shared" si="510"/>
        <v/>
      </c>
      <c r="AS2255" s="93" t="str">
        <f t="shared" si="511"/>
        <v/>
      </c>
      <c r="AT2255" s="96" t="str">
        <f t="shared" si="512"/>
        <v/>
      </c>
      <c r="AU2255" s="93" t="str">
        <f t="shared" si="513"/>
        <v/>
      </c>
    </row>
    <row r="2256" spans="1:47" x14ac:dyDescent="0.3">
      <c r="A2256" t="s">
        <v>84</v>
      </c>
      <c r="B2256" s="164" t="s">
        <v>5724</v>
      </c>
      <c r="C2256" t="s">
        <v>5560</v>
      </c>
      <c r="D2256" t="s">
        <v>1152</v>
      </c>
      <c r="E2256" t="s">
        <v>90</v>
      </c>
      <c r="F2256" t="s">
        <v>4063</v>
      </c>
      <c r="H2256" t="s">
        <v>5725</v>
      </c>
      <c r="L2256" t="s">
        <v>91</v>
      </c>
      <c r="O2256" t="s">
        <v>135</v>
      </c>
      <c r="P2256" s="33">
        <v>46199.498611111114</v>
      </c>
      <c r="Q2256" s="33">
        <v>46209</v>
      </c>
      <c r="R2256" s="33">
        <v>46234</v>
      </c>
      <c r="AH2256" s="55" t="str">
        <f t="shared" si="500"/>
        <v/>
      </c>
      <c r="AI2256" s="55" t="str">
        <f t="shared" si="501"/>
        <v>FALSO</v>
      </c>
      <c r="AJ2256" s="55">
        <f t="shared" si="502"/>
        <v>0</v>
      </c>
      <c r="AK2256" s="93" t="str">
        <f t="shared" si="503"/>
        <v/>
      </c>
      <c r="AL2256" s="96" t="str">
        <f t="shared" si="504"/>
        <v/>
      </c>
      <c r="AM2256" s="93" t="str">
        <f t="shared" si="505"/>
        <v/>
      </c>
      <c r="AN2256" s="96" t="str">
        <f t="shared" si="506"/>
        <v/>
      </c>
      <c r="AO2256" s="93" t="str">
        <f t="shared" si="507"/>
        <v/>
      </c>
      <c r="AP2256" s="96" t="str">
        <f t="shared" si="508"/>
        <v/>
      </c>
      <c r="AQ2256" s="93" t="str">
        <f t="shared" si="509"/>
        <v/>
      </c>
      <c r="AR2256" s="96" t="str">
        <f t="shared" si="510"/>
        <v/>
      </c>
      <c r="AS2256" s="93" t="str">
        <f t="shared" si="511"/>
        <v/>
      </c>
      <c r="AT2256" s="96" t="str">
        <f t="shared" si="512"/>
        <v/>
      </c>
      <c r="AU2256" s="93" t="str">
        <f t="shared" si="513"/>
        <v/>
      </c>
    </row>
    <row r="2257" spans="1:47" x14ac:dyDescent="0.3">
      <c r="A2257" t="s">
        <v>106</v>
      </c>
      <c r="B2257" s="164" t="s">
        <v>5726</v>
      </c>
      <c r="C2257" t="s">
        <v>5560</v>
      </c>
      <c r="D2257" t="s">
        <v>1152</v>
      </c>
      <c r="E2257" t="s">
        <v>90</v>
      </c>
      <c r="F2257" t="s">
        <v>4063</v>
      </c>
      <c r="H2257" t="s">
        <v>5727</v>
      </c>
      <c r="L2257" t="s">
        <v>91</v>
      </c>
      <c r="M2257" s="164" t="s">
        <v>5686</v>
      </c>
      <c r="N2257" t="s">
        <v>99</v>
      </c>
      <c r="O2257" t="s">
        <v>94</v>
      </c>
      <c r="P2257" s="33">
        <v>46199.48541666667</v>
      </c>
      <c r="Q2257" s="33">
        <v>46209</v>
      </c>
      <c r="R2257" s="33">
        <v>46200</v>
      </c>
      <c r="S2257" s="33">
        <v>46216</v>
      </c>
      <c r="T2257" s="33">
        <v>46216</v>
      </c>
      <c r="U2257" s="33">
        <v>46223</v>
      </c>
      <c r="V2257" s="33">
        <v>46223</v>
      </c>
      <c r="Y2257">
        <v>10</v>
      </c>
      <c r="AB2257">
        <v>16</v>
      </c>
      <c r="AH2257" s="55" t="str">
        <f t="shared" si="500"/>
        <v/>
      </c>
      <c r="AI2257" s="55" t="str">
        <f t="shared" si="501"/>
        <v>FALSO</v>
      </c>
      <c r="AJ2257" s="55">
        <f t="shared" si="502"/>
        <v>0</v>
      </c>
      <c r="AK2257" s="93">
        <f t="shared" si="503"/>
        <v>6</v>
      </c>
      <c r="AL2257" s="96" t="str">
        <f t="shared" si="504"/>
        <v/>
      </c>
      <c r="AM2257" s="93">
        <f t="shared" si="505"/>
        <v>10</v>
      </c>
      <c r="AN2257" s="96" t="b">
        <f t="shared" si="506"/>
        <v>1</v>
      </c>
      <c r="AO2257" s="93">
        <f t="shared" si="507"/>
        <v>5</v>
      </c>
      <c r="AP2257" s="96" t="str">
        <f t="shared" si="508"/>
        <v/>
      </c>
      <c r="AQ2257" s="93" t="str">
        <f t="shared" si="509"/>
        <v/>
      </c>
      <c r="AR2257" s="96" t="str">
        <f t="shared" si="510"/>
        <v/>
      </c>
      <c r="AS2257" s="93">
        <f t="shared" si="511"/>
        <v>16</v>
      </c>
      <c r="AT2257" s="96" t="b">
        <f t="shared" si="512"/>
        <v>1</v>
      </c>
      <c r="AU2257" s="93" t="str">
        <f t="shared" si="513"/>
        <v>QSTI-776</v>
      </c>
    </row>
    <row r="2258" spans="1:47" x14ac:dyDescent="0.3">
      <c r="A2258" t="s">
        <v>113</v>
      </c>
      <c r="B2258" s="164" t="s">
        <v>5728</v>
      </c>
      <c r="C2258" t="s">
        <v>5059</v>
      </c>
      <c r="D2258" t="s">
        <v>1152</v>
      </c>
      <c r="E2258" t="s">
        <v>132</v>
      </c>
      <c r="F2258" t="s">
        <v>4063</v>
      </c>
      <c r="G2258">
        <v>1</v>
      </c>
      <c r="H2258" t="s">
        <v>5729</v>
      </c>
      <c r="I2258">
        <v>1</v>
      </c>
      <c r="J2258">
        <v>14400</v>
      </c>
      <c r="L2258" t="s">
        <v>91</v>
      </c>
      <c r="M2258" s="164" t="s">
        <v>5689</v>
      </c>
      <c r="N2258" t="s">
        <v>99</v>
      </c>
      <c r="O2258" t="s">
        <v>94</v>
      </c>
      <c r="P2258" s="33">
        <v>46199.419444444444</v>
      </c>
      <c r="Q2258" s="33">
        <v>46223</v>
      </c>
      <c r="R2258" s="33">
        <v>46227</v>
      </c>
      <c r="S2258" s="33">
        <v>46232</v>
      </c>
      <c r="T2258" s="33">
        <v>46232</v>
      </c>
      <c r="U2258" s="33">
        <v>46232</v>
      </c>
      <c r="V2258" s="33">
        <v>46232</v>
      </c>
      <c r="W2258" s="33">
        <v>46232</v>
      </c>
      <c r="Y2258">
        <v>3</v>
      </c>
      <c r="AB2258">
        <v>23</v>
      </c>
      <c r="AC2258">
        <v>23</v>
      </c>
      <c r="AH2258" s="55">
        <f t="shared" si="500"/>
        <v>4</v>
      </c>
      <c r="AI2258" s="55" t="str">
        <f t="shared" si="501"/>
        <v>FALSO</v>
      </c>
      <c r="AJ2258" s="55">
        <f t="shared" si="502"/>
        <v>0</v>
      </c>
      <c r="AK2258" s="93">
        <f t="shared" si="503"/>
        <v>16</v>
      </c>
      <c r="AL2258" s="96" t="str">
        <f t="shared" si="504"/>
        <v/>
      </c>
      <c r="AM2258" s="93">
        <f t="shared" si="505"/>
        <v>3</v>
      </c>
      <c r="AN2258" s="96" t="b">
        <f t="shared" si="506"/>
        <v>1</v>
      </c>
      <c r="AO2258" s="93">
        <f t="shared" si="507"/>
        <v>1</v>
      </c>
      <c r="AP2258" s="96" t="str">
        <f t="shared" si="508"/>
        <v/>
      </c>
      <c r="AQ2258" s="93">
        <f t="shared" si="509"/>
        <v>1</v>
      </c>
      <c r="AR2258" s="96" t="str">
        <f t="shared" si="510"/>
        <v/>
      </c>
      <c r="AS2258" s="93">
        <f t="shared" si="511"/>
        <v>23</v>
      </c>
      <c r="AT2258" s="96" t="b">
        <f t="shared" si="512"/>
        <v>1</v>
      </c>
      <c r="AU2258" s="93" t="str">
        <f t="shared" si="513"/>
        <v>ASR6-15480</v>
      </c>
    </row>
    <row r="2259" spans="1:47" x14ac:dyDescent="0.3">
      <c r="A2259" t="s">
        <v>95</v>
      </c>
      <c r="B2259" s="164" t="s">
        <v>5730</v>
      </c>
      <c r="C2259" t="s">
        <v>4773</v>
      </c>
      <c r="D2259" t="s">
        <v>1152</v>
      </c>
      <c r="E2259" t="s">
        <v>133</v>
      </c>
      <c r="F2259" t="s">
        <v>4063</v>
      </c>
      <c r="G2259">
        <v>3</v>
      </c>
      <c r="H2259" t="s">
        <v>5731</v>
      </c>
      <c r="I2259">
        <v>5</v>
      </c>
      <c r="J2259">
        <v>54000</v>
      </c>
      <c r="L2259" t="s">
        <v>91</v>
      </c>
      <c r="M2259" s="164" t="s">
        <v>3412</v>
      </c>
      <c r="N2259" t="s">
        <v>99</v>
      </c>
      <c r="O2259" t="s">
        <v>94</v>
      </c>
      <c r="P2259" s="33">
        <v>46199.412499999999</v>
      </c>
      <c r="R2259" s="33">
        <v>46240</v>
      </c>
      <c r="S2259" s="33">
        <v>46241</v>
      </c>
      <c r="T2259" s="33">
        <v>46241</v>
      </c>
      <c r="U2259" s="33">
        <v>46244</v>
      </c>
      <c r="V2259" s="33">
        <v>46244</v>
      </c>
      <c r="Y2259">
        <v>1</v>
      </c>
      <c r="AB2259">
        <v>31</v>
      </c>
      <c r="AH2259" s="55">
        <f t="shared" si="500"/>
        <v>15</v>
      </c>
      <c r="AI2259" s="55" t="str">
        <f t="shared" si="501"/>
        <v>FALSO</v>
      </c>
      <c r="AJ2259" s="55">
        <f t="shared" si="502"/>
        <v>0</v>
      </c>
      <c r="AK2259" s="93" t="str">
        <f t="shared" si="503"/>
        <v/>
      </c>
      <c r="AL2259" s="96" t="str">
        <f t="shared" si="504"/>
        <v/>
      </c>
      <c r="AM2259" s="93">
        <f t="shared" si="505"/>
        <v>1</v>
      </c>
      <c r="AN2259" s="96" t="b">
        <f t="shared" si="506"/>
        <v>1</v>
      </c>
      <c r="AO2259" s="93">
        <f t="shared" si="507"/>
        <v>1</v>
      </c>
      <c r="AP2259" s="96" t="str">
        <f t="shared" si="508"/>
        <v/>
      </c>
      <c r="AQ2259" s="93" t="str">
        <f t="shared" si="509"/>
        <v/>
      </c>
      <c r="AR2259" s="96" t="str">
        <f t="shared" si="510"/>
        <v/>
      </c>
      <c r="AS2259" s="93" t="str">
        <f t="shared" si="511"/>
        <v/>
      </c>
      <c r="AT2259" s="96" t="b">
        <f t="shared" si="512"/>
        <v>1</v>
      </c>
      <c r="AU2259" s="93" t="str">
        <f t="shared" si="513"/>
        <v>APAP-10055</v>
      </c>
    </row>
    <row r="2260" spans="1:47" x14ac:dyDescent="0.3">
      <c r="A2260" t="s">
        <v>95</v>
      </c>
      <c r="B2260" s="164" t="s">
        <v>5732</v>
      </c>
      <c r="C2260" t="s">
        <v>4773</v>
      </c>
      <c r="D2260" t="s">
        <v>1152</v>
      </c>
      <c r="E2260" t="s">
        <v>133</v>
      </c>
      <c r="F2260" t="s">
        <v>4063</v>
      </c>
      <c r="G2260">
        <v>3</v>
      </c>
      <c r="H2260" t="s">
        <v>5733</v>
      </c>
      <c r="I2260">
        <v>3</v>
      </c>
      <c r="J2260">
        <v>68400</v>
      </c>
      <c r="L2260" t="s">
        <v>91</v>
      </c>
      <c r="M2260" s="164" t="s">
        <v>3412</v>
      </c>
      <c r="O2260" t="s">
        <v>94</v>
      </c>
      <c r="P2260" s="33">
        <v>46199.409722222219</v>
      </c>
      <c r="Q2260" s="33">
        <v>46237</v>
      </c>
      <c r="R2260" s="33">
        <v>46239</v>
      </c>
      <c r="S2260" s="33">
        <v>46241</v>
      </c>
      <c r="T2260" s="33">
        <v>46241</v>
      </c>
      <c r="U2260" s="33">
        <v>46244</v>
      </c>
      <c r="V2260" s="33">
        <v>46244</v>
      </c>
      <c r="Y2260">
        <v>2</v>
      </c>
      <c r="AB2260">
        <v>31</v>
      </c>
      <c r="AH2260" s="55">
        <f t="shared" si="500"/>
        <v>19</v>
      </c>
      <c r="AI2260" s="55" t="str">
        <f t="shared" si="501"/>
        <v>FALSO</v>
      </c>
      <c r="AJ2260" s="55">
        <f t="shared" si="502"/>
        <v>0</v>
      </c>
      <c r="AK2260" s="93">
        <f t="shared" si="503"/>
        <v>26</v>
      </c>
      <c r="AL2260" s="96" t="str">
        <f t="shared" si="504"/>
        <v/>
      </c>
      <c r="AM2260" s="93">
        <f t="shared" si="505"/>
        <v>2</v>
      </c>
      <c r="AN2260" s="96" t="b">
        <f t="shared" si="506"/>
        <v>1</v>
      </c>
      <c r="AO2260" s="93">
        <f t="shared" si="507"/>
        <v>1</v>
      </c>
      <c r="AP2260" s="96" t="str">
        <f t="shared" si="508"/>
        <v/>
      </c>
      <c r="AQ2260" s="93" t="str">
        <f t="shared" si="509"/>
        <v/>
      </c>
      <c r="AR2260" s="96" t="str">
        <f t="shared" si="510"/>
        <v/>
      </c>
      <c r="AS2260" s="93" t="str">
        <f t="shared" si="511"/>
        <v/>
      </c>
      <c r="AT2260" s="96" t="b">
        <f t="shared" si="512"/>
        <v>1</v>
      </c>
      <c r="AU2260" s="93" t="str">
        <f t="shared" si="513"/>
        <v>APAP-10055</v>
      </c>
    </row>
    <row r="2261" spans="1:47" x14ac:dyDescent="0.3">
      <c r="A2261" t="s">
        <v>84</v>
      </c>
      <c r="B2261" s="164" t="s">
        <v>5734</v>
      </c>
      <c r="C2261" t="s">
        <v>5560</v>
      </c>
      <c r="D2261" t="s">
        <v>1152</v>
      </c>
      <c r="E2261" t="s">
        <v>90</v>
      </c>
      <c r="F2261" t="s">
        <v>4063</v>
      </c>
      <c r="H2261" t="s">
        <v>5735</v>
      </c>
      <c r="L2261" t="s">
        <v>91</v>
      </c>
      <c r="O2261" t="s">
        <v>94</v>
      </c>
      <c r="P2261" s="33">
        <v>46199.408333333333</v>
      </c>
      <c r="Q2261" s="33">
        <v>46209</v>
      </c>
      <c r="R2261" s="33">
        <v>46219</v>
      </c>
      <c r="S2261" s="33">
        <v>46219</v>
      </c>
      <c r="AH2261" s="55" t="str">
        <f t="shared" si="500"/>
        <v/>
      </c>
      <c r="AI2261" s="55" t="str">
        <f t="shared" si="501"/>
        <v>FALSO</v>
      </c>
      <c r="AJ2261" s="55">
        <f t="shared" si="502"/>
        <v>0</v>
      </c>
      <c r="AK2261" s="93" t="str">
        <f t="shared" si="503"/>
        <v/>
      </c>
      <c r="AL2261" s="96" t="str">
        <f t="shared" si="504"/>
        <v/>
      </c>
      <c r="AM2261" s="93" t="str">
        <f t="shared" si="505"/>
        <v/>
      </c>
      <c r="AN2261" s="96" t="str">
        <f t="shared" si="506"/>
        <v/>
      </c>
      <c r="AO2261" s="93" t="str">
        <f t="shared" si="507"/>
        <v/>
      </c>
      <c r="AP2261" s="96" t="str">
        <f t="shared" si="508"/>
        <v/>
      </c>
      <c r="AQ2261" s="93" t="str">
        <f t="shared" si="509"/>
        <v/>
      </c>
      <c r="AR2261" s="96" t="str">
        <f t="shared" si="510"/>
        <v/>
      </c>
      <c r="AS2261" s="93" t="str">
        <f t="shared" si="511"/>
        <v/>
      </c>
      <c r="AT2261" s="96" t="str">
        <f t="shared" si="512"/>
        <v/>
      </c>
      <c r="AU2261" s="93" t="str">
        <f t="shared" si="513"/>
        <v/>
      </c>
    </row>
    <row r="2262" spans="1:47" x14ac:dyDescent="0.3">
      <c r="A2262" t="s">
        <v>95</v>
      </c>
      <c r="B2262" s="164" t="s">
        <v>5736</v>
      </c>
      <c r="C2262" t="s">
        <v>4311</v>
      </c>
      <c r="D2262" t="s">
        <v>1152</v>
      </c>
      <c r="E2262" t="s">
        <v>90</v>
      </c>
      <c r="F2262" t="s">
        <v>4063</v>
      </c>
      <c r="G2262">
        <v>3</v>
      </c>
      <c r="H2262" t="s">
        <v>5737</v>
      </c>
      <c r="I2262">
        <v>5</v>
      </c>
      <c r="J2262">
        <v>127200</v>
      </c>
      <c r="L2262" t="s">
        <v>91</v>
      </c>
      <c r="M2262" s="164" t="s">
        <v>3412</v>
      </c>
      <c r="N2262" t="s">
        <v>99</v>
      </c>
      <c r="O2262" t="s">
        <v>94</v>
      </c>
      <c r="P2262" s="33">
        <v>46199.402083333334</v>
      </c>
      <c r="Q2262" s="33">
        <v>46265</v>
      </c>
      <c r="R2262" s="33">
        <v>46266</v>
      </c>
      <c r="S2262" s="33">
        <v>46274</v>
      </c>
      <c r="T2262" s="33">
        <v>46274</v>
      </c>
      <c r="U2262" s="33">
        <v>46276</v>
      </c>
      <c r="V2262" s="33">
        <v>46276</v>
      </c>
      <c r="Y2262">
        <v>6</v>
      </c>
      <c r="AB2262">
        <v>55</v>
      </c>
      <c r="AH2262" s="55">
        <f t="shared" si="500"/>
        <v>35.333333333333336</v>
      </c>
      <c r="AI2262" s="55" t="str">
        <f t="shared" si="501"/>
        <v>FALSO</v>
      </c>
      <c r="AJ2262" s="55">
        <f t="shared" si="502"/>
        <v>0</v>
      </c>
      <c r="AK2262" s="93">
        <f t="shared" si="503"/>
        <v>46</v>
      </c>
      <c r="AL2262" s="96" t="str">
        <f t="shared" si="504"/>
        <v/>
      </c>
      <c r="AM2262" s="93">
        <f t="shared" si="505"/>
        <v>6</v>
      </c>
      <c r="AN2262" s="96" t="b">
        <f t="shared" si="506"/>
        <v>1</v>
      </c>
      <c r="AO2262" s="93">
        <f t="shared" si="507"/>
        <v>2</v>
      </c>
      <c r="AP2262" s="96" t="str">
        <f t="shared" si="508"/>
        <v/>
      </c>
      <c r="AQ2262" s="93" t="str">
        <f t="shared" si="509"/>
        <v/>
      </c>
      <c r="AR2262" s="96" t="str">
        <f t="shared" si="510"/>
        <v/>
      </c>
      <c r="AS2262" s="93" t="str">
        <f t="shared" si="511"/>
        <v/>
      </c>
      <c r="AT2262" s="96" t="b">
        <f t="shared" si="512"/>
        <v>1</v>
      </c>
      <c r="AU2262" s="93" t="str">
        <f t="shared" si="513"/>
        <v>APAP-10055</v>
      </c>
    </row>
    <row r="2263" spans="1:47" x14ac:dyDescent="0.3">
      <c r="A2263" t="s">
        <v>95</v>
      </c>
      <c r="B2263" s="164" t="s">
        <v>5738</v>
      </c>
      <c r="C2263" t="s">
        <v>4773</v>
      </c>
      <c r="D2263" t="s">
        <v>1152</v>
      </c>
      <c r="E2263" t="s">
        <v>133</v>
      </c>
      <c r="F2263" t="s">
        <v>4063</v>
      </c>
      <c r="G2263">
        <v>5</v>
      </c>
      <c r="H2263" t="s">
        <v>5739</v>
      </c>
      <c r="I2263">
        <v>5</v>
      </c>
      <c r="J2263">
        <v>108000</v>
      </c>
      <c r="L2263" t="s">
        <v>91</v>
      </c>
      <c r="M2263" s="164" t="s">
        <v>2885</v>
      </c>
      <c r="N2263" t="s">
        <v>99</v>
      </c>
      <c r="O2263" t="s">
        <v>94</v>
      </c>
      <c r="P2263" s="33">
        <v>46199.393750000003</v>
      </c>
      <c r="Q2263" s="33">
        <v>46237</v>
      </c>
      <c r="R2263" s="33">
        <v>46239</v>
      </c>
      <c r="S2263" s="33">
        <v>46241</v>
      </c>
      <c r="T2263" s="33">
        <v>46241</v>
      </c>
      <c r="U2263" s="33">
        <v>46244</v>
      </c>
      <c r="V2263" s="33">
        <v>46244</v>
      </c>
      <c r="Y2263">
        <v>2</v>
      </c>
      <c r="AB2263">
        <v>31</v>
      </c>
      <c r="AH2263" s="55">
        <f t="shared" si="500"/>
        <v>30</v>
      </c>
      <c r="AI2263" s="55" t="str">
        <f t="shared" si="501"/>
        <v>FALSO</v>
      </c>
      <c r="AJ2263" s="55">
        <f t="shared" si="502"/>
        <v>0</v>
      </c>
      <c r="AK2263" s="93">
        <f t="shared" si="503"/>
        <v>26</v>
      </c>
      <c r="AL2263" s="96" t="str">
        <f t="shared" si="504"/>
        <v/>
      </c>
      <c r="AM2263" s="93">
        <f t="shared" si="505"/>
        <v>2</v>
      </c>
      <c r="AN2263" s="96" t="b">
        <f t="shared" si="506"/>
        <v>1</v>
      </c>
      <c r="AO2263" s="93">
        <f t="shared" si="507"/>
        <v>1</v>
      </c>
      <c r="AP2263" s="96" t="str">
        <f t="shared" si="508"/>
        <v/>
      </c>
      <c r="AQ2263" s="93" t="str">
        <f t="shared" si="509"/>
        <v/>
      </c>
      <c r="AR2263" s="96" t="str">
        <f t="shared" si="510"/>
        <v/>
      </c>
      <c r="AS2263" s="93" t="str">
        <f t="shared" si="511"/>
        <v/>
      </c>
      <c r="AT2263" s="96" t="b">
        <f t="shared" si="512"/>
        <v>1</v>
      </c>
      <c r="AU2263" s="93" t="str">
        <f t="shared" si="513"/>
        <v>SGGS-11290</v>
      </c>
    </row>
    <row r="2264" spans="1:47" x14ac:dyDescent="0.3">
      <c r="A2264" t="s">
        <v>95</v>
      </c>
      <c r="B2264" s="164" t="s">
        <v>5740</v>
      </c>
      <c r="C2264" t="s">
        <v>4773</v>
      </c>
      <c r="D2264" t="s">
        <v>1152</v>
      </c>
      <c r="E2264" t="s">
        <v>133</v>
      </c>
      <c r="F2264" t="s">
        <v>4063</v>
      </c>
      <c r="G2264">
        <v>5</v>
      </c>
      <c r="H2264" t="s">
        <v>5741</v>
      </c>
      <c r="I2264">
        <v>8</v>
      </c>
      <c r="J2264">
        <v>129240</v>
      </c>
      <c r="L2264" t="s">
        <v>91</v>
      </c>
      <c r="M2264" s="164" t="s">
        <v>2885</v>
      </c>
      <c r="O2264" t="s">
        <v>94</v>
      </c>
      <c r="P2264" s="33">
        <v>46199.376388888886</v>
      </c>
      <c r="Q2264" s="33">
        <v>46237</v>
      </c>
      <c r="R2264" s="33">
        <v>46238</v>
      </c>
      <c r="S2264" s="33">
        <v>46247</v>
      </c>
      <c r="T2264" s="33">
        <v>46247</v>
      </c>
      <c r="U2264" s="33">
        <v>46247</v>
      </c>
      <c r="V2264" s="33">
        <v>46247</v>
      </c>
      <c r="Y2264">
        <v>7</v>
      </c>
      <c r="AB2264">
        <v>34</v>
      </c>
      <c r="AH2264" s="55">
        <f t="shared" si="500"/>
        <v>35.9</v>
      </c>
      <c r="AI2264" s="55" t="str">
        <f t="shared" si="501"/>
        <v>FALSO</v>
      </c>
      <c r="AJ2264" s="55">
        <f t="shared" si="502"/>
        <v>0</v>
      </c>
      <c r="AK2264" s="93">
        <f t="shared" si="503"/>
        <v>26</v>
      </c>
      <c r="AL2264" s="96" t="str">
        <f t="shared" si="504"/>
        <v/>
      </c>
      <c r="AM2264" s="93">
        <f t="shared" si="505"/>
        <v>7</v>
      </c>
      <c r="AN2264" s="96" t="b">
        <f t="shared" si="506"/>
        <v>1</v>
      </c>
      <c r="AO2264" s="93">
        <f t="shared" si="507"/>
        <v>1</v>
      </c>
      <c r="AP2264" s="96" t="str">
        <f t="shared" si="508"/>
        <v/>
      </c>
      <c r="AQ2264" s="93" t="str">
        <f t="shared" si="509"/>
        <v/>
      </c>
      <c r="AR2264" s="96" t="str">
        <f t="shared" si="510"/>
        <v/>
      </c>
      <c r="AS2264" s="93" t="str">
        <f t="shared" si="511"/>
        <v/>
      </c>
      <c r="AT2264" s="96" t="b">
        <f t="shared" si="512"/>
        <v>1</v>
      </c>
      <c r="AU2264" s="93" t="str">
        <f t="shared" si="513"/>
        <v>SGGS-11290</v>
      </c>
    </row>
    <row r="2265" spans="1:47" x14ac:dyDescent="0.3">
      <c r="A2265" t="s">
        <v>95</v>
      </c>
      <c r="B2265" s="164" t="s">
        <v>5742</v>
      </c>
      <c r="C2265" t="s">
        <v>4602</v>
      </c>
      <c r="D2265" t="s">
        <v>1152</v>
      </c>
      <c r="E2265" t="s">
        <v>90</v>
      </c>
      <c r="F2265" t="s">
        <v>4063</v>
      </c>
      <c r="G2265">
        <v>8</v>
      </c>
      <c r="H2265" t="s">
        <v>5743</v>
      </c>
      <c r="I2265">
        <v>5</v>
      </c>
      <c r="J2265">
        <v>225000</v>
      </c>
      <c r="L2265" t="s">
        <v>91</v>
      </c>
      <c r="M2265" s="164" t="s">
        <v>2885</v>
      </c>
      <c r="N2265" t="s">
        <v>99</v>
      </c>
      <c r="O2265" t="s">
        <v>94</v>
      </c>
      <c r="P2265" s="33">
        <v>46199.37222222222</v>
      </c>
      <c r="Q2265" s="33">
        <v>46251</v>
      </c>
      <c r="R2265" s="33">
        <v>46252</v>
      </c>
      <c r="S2265" s="33">
        <v>46262</v>
      </c>
      <c r="T2265" s="33">
        <v>46262</v>
      </c>
      <c r="U2265" s="33">
        <v>46262</v>
      </c>
      <c r="V2265" s="33">
        <v>46262</v>
      </c>
      <c r="Y2265">
        <v>8</v>
      </c>
      <c r="AB2265">
        <v>45</v>
      </c>
      <c r="AH2265" s="55">
        <f t="shared" si="500"/>
        <v>62.5</v>
      </c>
      <c r="AI2265" s="55" t="str">
        <f t="shared" si="501"/>
        <v>FALSO</v>
      </c>
      <c r="AJ2265" s="55">
        <f t="shared" si="502"/>
        <v>0</v>
      </c>
      <c r="AK2265" s="93">
        <f t="shared" si="503"/>
        <v>36</v>
      </c>
      <c r="AL2265" s="96" t="str">
        <f t="shared" si="504"/>
        <v/>
      </c>
      <c r="AM2265" s="93">
        <f t="shared" si="505"/>
        <v>8</v>
      </c>
      <c r="AN2265" s="96" t="b">
        <f t="shared" si="506"/>
        <v>1</v>
      </c>
      <c r="AO2265" s="93">
        <f t="shared" si="507"/>
        <v>1</v>
      </c>
      <c r="AP2265" s="96" t="str">
        <f t="shared" si="508"/>
        <v/>
      </c>
      <c r="AQ2265" s="93" t="str">
        <f t="shared" si="509"/>
        <v/>
      </c>
      <c r="AR2265" s="96" t="str">
        <f t="shared" si="510"/>
        <v/>
      </c>
      <c r="AS2265" s="93" t="str">
        <f t="shared" si="511"/>
        <v/>
      </c>
      <c r="AT2265" s="96" t="b">
        <f t="shared" si="512"/>
        <v>1</v>
      </c>
      <c r="AU2265" s="93" t="str">
        <f t="shared" si="513"/>
        <v>SGGS-11290</v>
      </c>
    </row>
    <row r="2266" spans="1:47" x14ac:dyDescent="0.3">
      <c r="A2266" t="s">
        <v>113</v>
      </c>
      <c r="B2266" s="164" t="s">
        <v>5744</v>
      </c>
      <c r="C2266" t="s">
        <v>5324</v>
      </c>
      <c r="D2266" t="s">
        <v>1152</v>
      </c>
      <c r="E2266" t="s">
        <v>132</v>
      </c>
      <c r="F2266" t="s">
        <v>4063</v>
      </c>
      <c r="G2266">
        <v>2</v>
      </c>
      <c r="H2266" t="s">
        <v>5745</v>
      </c>
      <c r="I2266">
        <v>2</v>
      </c>
      <c r="J2266">
        <v>43200</v>
      </c>
      <c r="L2266" t="s">
        <v>91</v>
      </c>
      <c r="M2266" s="164" t="s">
        <v>3071</v>
      </c>
      <c r="N2266" t="s">
        <v>99</v>
      </c>
      <c r="O2266" t="s">
        <v>94</v>
      </c>
      <c r="P2266" s="33">
        <v>46198.769444444442</v>
      </c>
      <c r="Q2266" s="33">
        <v>46209</v>
      </c>
      <c r="R2266" s="33">
        <v>46211</v>
      </c>
      <c r="S2266" s="33">
        <v>46216</v>
      </c>
      <c r="T2266" s="33">
        <v>46216</v>
      </c>
      <c r="U2266" s="33">
        <v>46219</v>
      </c>
      <c r="V2266" s="33">
        <v>46219</v>
      </c>
      <c r="W2266" s="33">
        <v>46225</v>
      </c>
      <c r="Y2266">
        <v>3</v>
      </c>
      <c r="AB2266">
        <v>15</v>
      </c>
      <c r="AH2266" s="55">
        <f t="shared" si="500"/>
        <v>12</v>
      </c>
      <c r="AI2266" s="55" t="str">
        <f t="shared" si="501"/>
        <v>FALSO</v>
      </c>
      <c r="AJ2266" s="55">
        <f t="shared" si="502"/>
        <v>0</v>
      </c>
      <c r="AK2266" s="93">
        <f t="shared" si="503"/>
        <v>7</v>
      </c>
      <c r="AL2266" s="96" t="str">
        <f t="shared" si="504"/>
        <v/>
      </c>
      <c r="AM2266" s="93">
        <f t="shared" si="505"/>
        <v>3</v>
      </c>
      <c r="AN2266" s="96" t="b">
        <f t="shared" si="506"/>
        <v>1</v>
      </c>
      <c r="AO2266" s="93">
        <f t="shared" si="507"/>
        <v>3</v>
      </c>
      <c r="AP2266" s="96" t="str">
        <f t="shared" si="508"/>
        <v/>
      </c>
      <c r="AQ2266" s="93">
        <f t="shared" si="509"/>
        <v>4</v>
      </c>
      <c r="AR2266" s="96" t="str">
        <f t="shared" si="510"/>
        <v/>
      </c>
      <c r="AS2266" s="93">
        <f t="shared" si="511"/>
        <v>15</v>
      </c>
      <c r="AT2266" s="96" t="b">
        <f t="shared" si="512"/>
        <v>1</v>
      </c>
      <c r="AU2266" s="93" t="str">
        <f t="shared" si="513"/>
        <v>SGGU-5288</v>
      </c>
    </row>
    <row r="2267" spans="1:47" x14ac:dyDescent="0.3">
      <c r="A2267" t="s">
        <v>95</v>
      </c>
      <c r="B2267" s="164" t="s">
        <v>5746</v>
      </c>
      <c r="C2267" t="s">
        <v>5059</v>
      </c>
      <c r="D2267" t="s">
        <v>1152</v>
      </c>
      <c r="E2267" t="s">
        <v>133</v>
      </c>
      <c r="F2267" t="s">
        <v>4063</v>
      </c>
      <c r="G2267">
        <v>5</v>
      </c>
      <c r="H2267" t="s">
        <v>5747</v>
      </c>
      <c r="I2267">
        <v>3</v>
      </c>
      <c r="J2267">
        <v>77400</v>
      </c>
      <c r="L2267" t="s">
        <v>91</v>
      </c>
      <c r="M2267" s="164" t="s">
        <v>5748</v>
      </c>
      <c r="O2267" t="s">
        <v>94</v>
      </c>
      <c r="P2267" s="33">
        <v>46198.703472222223</v>
      </c>
      <c r="Q2267" s="33">
        <v>46223</v>
      </c>
      <c r="R2267" s="33">
        <v>46224</v>
      </c>
      <c r="S2267" s="33">
        <v>46234</v>
      </c>
      <c r="T2267" s="33">
        <v>46234</v>
      </c>
      <c r="U2267" s="33">
        <v>46234</v>
      </c>
      <c r="V2267" s="33">
        <v>46234</v>
      </c>
      <c r="Y2267">
        <v>8</v>
      </c>
      <c r="AB2267">
        <v>26</v>
      </c>
      <c r="AG2267" t="s">
        <v>130</v>
      </c>
      <c r="AH2267" s="55">
        <f t="shared" si="500"/>
        <v>21.5</v>
      </c>
      <c r="AI2267" s="55" t="str">
        <f t="shared" si="501"/>
        <v>VERDADEIRO</v>
      </c>
      <c r="AJ2267" s="55" t="str">
        <f t="shared" si="502"/>
        <v xml:space="preserve">2 </v>
      </c>
      <c r="AK2267" s="93">
        <f t="shared" si="503"/>
        <v>17</v>
      </c>
      <c r="AL2267" s="96" t="str">
        <f t="shared" si="504"/>
        <v/>
      </c>
      <c r="AM2267" s="93">
        <f t="shared" si="505"/>
        <v>6</v>
      </c>
      <c r="AN2267" s="96" t="b">
        <f t="shared" si="506"/>
        <v>0</v>
      </c>
      <c r="AO2267" s="93">
        <f t="shared" si="507"/>
        <v>1</v>
      </c>
      <c r="AP2267" s="96" t="str">
        <f t="shared" si="508"/>
        <v/>
      </c>
      <c r="AQ2267" s="93" t="str">
        <f t="shared" si="509"/>
        <v/>
      </c>
      <c r="AR2267" s="96" t="str">
        <f t="shared" si="510"/>
        <v/>
      </c>
      <c r="AS2267" s="93" t="str">
        <f t="shared" si="511"/>
        <v/>
      </c>
      <c r="AT2267" s="96" t="b">
        <f t="shared" si="512"/>
        <v>1</v>
      </c>
      <c r="AU2267" s="93" t="str">
        <f t="shared" si="513"/>
        <v>JIBK-14461</v>
      </c>
    </row>
    <row r="2268" spans="1:47" x14ac:dyDescent="0.3">
      <c r="A2268" t="s">
        <v>95</v>
      </c>
      <c r="B2268" s="164" t="s">
        <v>5749</v>
      </c>
      <c r="C2268" t="s">
        <v>5059</v>
      </c>
      <c r="D2268" t="s">
        <v>1152</v>
      </c>
      <c r="E2268" t="s">
        <v>133</v>
      </c>
      <c r="F2268" t="s">
        <v>4063</v>
      </c>
      <c r="G2268">
        <v>3</v>
      </c>
      <c r="H2268" t="s">
        <v>5750</v>
      </c>
      <c r="I2268">
        <v>3</v>
      </c>
      <c r="J2268">
        <v>138600</v>
      </c>
      <c r="L2268" t="s">
        <v>91</v>
      </c>
      <c r="M2268" s="164" t="s">
        <v>5748</v>
      </c>
      <c r="O2268" t="s">
        <v>94</v>
      </c>
      <c r="P2268" s="33">
        <v>46198.700694444444</v>
      </c>
      <c r="Q2268" s="33">
        <v>46223</v>
      </c>
      <c r="R2268" s="33">
        <v>46224</v>
      </c>
      <c r="S2268" s="33">
        <v>46231</v>
      </c>
      <c r="T2268" s="33">
        <v>46231</v>
      </c>
      <c r="U2268" s="33">
        <v>46232</v>
      </c>
      <c r="V2268" s="33">
        <v>46232</v>
      </c>
      <c r="Y2268">
        <v>5</v>
      </c>
      <c r="AB2268">
        <v>24</v>
      </c>
      <c r="AH2268" s="55">
        <f t="shared" si="500"/>
        <v>38.5</v>
      </c>
      <c r="AI2268" s="55" t="str">
        <f t="shared" si="501"/>
        <v>FALSO</v>
      </c>
      <c r="AJ2268" s="55">
        <f t="shared" si="502"/>
        <v>0</v>
      </c>
      <c r="AK2268" s="93">
        <f t="shared" si="503"/>
        <v>17</v>
      </c>
      <c r="AL2268" s="96" t="str">
        <f t="shared" si="504"/>
        <v/>
      </c>
      <c r="AM2268" s="93">
        <f t="shared" si="505"/>
        <v>5</v>
      </c>
      <c r="AN2268" s="96" t="b">
        <f t="shared" si="506"/>
        <v>1</v>
      </c>
      <c r="AO2268" s="93">
        <f t="shared" si="507"/>
        <v>1</v>
      </c>
      <c r="AP2268" s="96" t="str">
        <f t="shared" si="508"/>
        <v/>
      </c>
      <c r="AQ2268" s="93" t="str">
        <f t="shared" si="509"/>
        <v/>
      </c>
      <c r="AR2268" s="96" t="str">
        <f t="shared" si="510"/>
        <v/>
      </c>
      <c r="AS2268" s="93" t="str">
        <f t="shared" si="511"/>
        <v/>
      </c>
      <c r="AT2268" s="96" t="b">
        <f t="shared" si="512"/>
        <v>1</v>
      </c>
      <c r="AU2268" s="93" t="str">
        <f t="shared" si="513"/>
        <v>JIBK-14461</v>
      </c>
    </row>
    <row r="2269" spans="1:47" x14ac:dyDescent="0.3">
      <c r="A2269" t="s">
        <v>95</v>
      </c>
      <c r="B2269" s="164" t="s">
        <v>5751</v>
      </c>
      <c r="C2269" t="s">
        <v>5059</v>
      </c>
      <c r="D2269" t="s">
        <v>1152</v>
      </c>
      <c r="E2269" t="s">
        <v>133</v>
      </c>
      <c r="F2269" t="s">
        <v>4063</v>
      </c>
      <c r="G2269">
        <v>3</v>
      </c>
      <c r="H2269" t="s">
        <v>5752</v>
      </c>
      <c r="I2269">
        <v>3</v>
      </c>
      <c r="J2269">
        <v>68400</v>
      </c>
      <c r="L2269" t="s">
        <v>91</v>
      </c>
      <c r="M2269" s="164" t="s">
        <v>5748</v>
      </c>
      <c r="N2269" t="s">
        <v>99</v>
      </c>
      <c r="O2269" t="s">
        <v>94</v>
      </c>
      <c r="P2269" s="33">
        <v>46198.7</v>
      </c>
      <c r="Q2269" s="33">
        <v>46223</v>
      </c>
      <c r="R2269" s="33">
        <v>46225</v>
      </c>
      <c r="S2269" s="33">
        <v>46231</v>
      </c>
      <c r="T2269" s="33">
        <v>46231</v>
      </c>
      <c r="U2269" s="33">
        <v>46232</v>
      </c>
      <c r="V2269" s="33">
        <v>46232</v>
      </c>
      <c r="Y2269">
        <v>4</v>
      </c>
      <c r="AB2269">
        <v>24</v>
      </c>
      <c r="AH2269" s="55">
        <f t="shared" si="500"/>
        <v>19</v>
      </c>
      <c r="AI2269" s="55" t="str">
        <f t="shared" si="501"/>
        <v>FALSO</v>
      </c>
      <c r="AJ2269" s="55">
        <f t="shared" si="502"/>
        <v>0</v>
      </c>
      <c r="AK2269" s="93">
        <f t="shared" si="503"/>
        <v>17</v>
      </c>
      <c r="AL2269" s="96" t="str">
        <f t="shared" si="504"/>
        <v/>
      </c>
      <c r="AM2269" s="93">
        <f t="shared" si="505"/>
        <v>4</v>
      </c>
      <c r="AN2269" s="96" t="b">
        <f t="shared" si="506"/>
        <v>1</v>
      </c>
      <c r="AO2269" s="93">
        <f t="shared" si="507"/>
        <v>1</v>
      </c>
      <c r="AP2269" s="96" t="str">
        <f t="shared" si="508"/>
        <v/>
      </c>
      <c r="AQ2269" s="93" t="str">
        <f t="shared" si="509"/>
        <v/>
      </c>
      <c r="AR2269" s="96" t="str">
        <f t="shared" si="510"/>
        <v/>
      </c>
      <c r="AS2269" s="93" t="str">
        <f t="shared" si="511"/>
        <v/>
      </c>
      <c r="AT2269" s="96" t="b">
        <f t="shared" si="512"/>
        <v>1</v>
      </c>
      <c r="AU2269" s="93" t="str">
        <f t="shared" si="513"/>
        <v>JIBK-14461</v>
      </c>
    </row>
    <row r="2270" spans="1:47" x14ac:dyDescent="0.3">
      <c r="A2270" t="s">
        <v>95</v>
      </c>
      <c r="B2270" s="164" t="s">
        <v>5753</v>
      </c>
      <c r="C2270" t="s">
        <v>5324</v>
      </c>
      <c r="D2270" t="s">
        <v>1152</v>
      </c>
      <c r="E2270" t="s">
        <v>132</v>
      </c>
      <c r="F2270" t="s">
        <v>4063</v>
      </c>
      <c r="G2270">
        <v>3</v>
      </c>
      <c r="H2270" t="s">
        <v>5754</v>
      </c>
      <c r="I2270">
        <v>3</v>
      </c>
      <c r="J2270">
        <v>86400</v>
      </c>
      <c r="L2270" t="s">
        <v>91</v>
      </c>
      <c r="M2270" s="164" t="s">
        <v>5748</v>
      </c>
      <c r="N2270" t="s">
        <v>99</v>
      </c>
      <c r="O2270" t="s">
        <v>94</v>
      </c>
      <c r="P2270" s="33">
        <v>46198.698611111111</v>
      </c>
      <c r="Q2270" s="33">
        <v>46209</v>
      </c>
      <c r="R2270" s="33">
        <v>46210</v>
      </c>
      <c r="S2270" s="33">
        <v>46213</v>
      </c>
      <c r="T2270" s="33">
        <v>46213</v>
      </c>
      <c r="U2270" s="33">
        <v>46216</v>
      </c>
      <c r="V2270" s="33">
        <v>46216</v>
      </c>
      <c r="W2270" s="33">
        <v>46225</v>
      </c>
      <c r="Y2270">
        <v>3</v>
      </c>
      <c r="AH2270" s="55">
        <f t="shared" si="500"/>
        <v>24</v>
      </c>
      <c r="AI2270" s="55" t="str">
        <f t="shared" si="501"/>
        <v>FALSO</v>
      </c>
      <c r="AJ2270" s="55">
        <f t="shared" si="502"/>
        <v>0</v>
      </c>
      <c r="AK2270" s="93">
        <f t="shared" si="503"/>
        <v>7</v>
      </c>
      <c r="AL2270" s="96" t="str">
        <f t="shared" si="504"/>
        <v/>
      </c>
      <c r="AM2270" s="93">
        <f t="shared" si="505"/>
        <v>3</v>
      </c>
      <c r="AN2270" s="96" t="b">
        <f t="shared" si="506"/>
        <v>1</v>
      </c>
      <c r="AO2270" s="93">
        <f t="shared" si="507"/>
        <v>1</v>
      </c>
      <c r="AP2270" s="96" t="str">
        <f t="shared" si="508"/>
        <v/>
      </c>
      <c r="AQ2270" s="93">
        <f t="shared" si="509"/>
        <v>7</v>
      </c>
      <c r="AR2270" s="96" t="str">
        <f t="shared" si="510"/>
        <v/>
      </c>
      <c r="AS2270" s="93">
        <f t="shared" si="511"/>
        <v>19</v>
      </c>
      <c r="AT2270" s="96" t="b">
        <f t="shared" si="512"/>
        <v>0</v>
      </c>
      <c r="AU2270" s="93" t="str">
        <f t="shared" si="513"/>
        <v>JIBK-14461</v>
      </c>
    </row>
    <row r="2271" spans="1:47" x14ac:dyDescent="0.3">
      <c r="A2271" t="s">
        <v>113</v>
      </c>
      <c r="B2271" s="164" t="s">
        <v>5755</v>
      </c>
      <c r="C2271" t="s">
        <v>4773</v>
      </c>
      <c r="D2271" t="s">
        <v>1152</v>
      </c>
      <c r="E2271" t="s">
        <v>109</v>
      </c>
      <c r="F2271" t="s">
        <v>4063</v>
      </c>
      <c r="G2271">
        <v>3</v>
      </c>
      <c r="H2271" t="s">
        <v>5756</v>
      </c>
      <c r="I2271">
        <v>3</v>
      </c>
      <c r="L2271" t="s">
        <v>91</v>
      </c>
      <c r="M2271" s="164" t="s">
        <v>3067</v>
      </c>
      <c r="N2271" t="s">
        <v>99</v>
      </c>
      <c r="O2271" t="s">
        <v>109</v>
      </c>
      <c r="P2271" s="33">
        <v>46198.694444444445</v>
      </c>
      <c r="Q2271" s="33">
        <v>46237</v>
      </c>
      <c r="AH2271" s="55" t="str">
        <f t="shared" si="500"/>
        <v/>
      </c>
      <c r="AI2271" s="55" t="str">
        <f t="shared" si="501"/>
        <v>FALSO</v>
      </c>
      <c r="AJ2271" s="55">
        <f t="shared" si="502"/>
        <v>0</v>
      </c>
      <c r="AK2271" s="93">
        <f t="shared" si="503"/>
        <v>27</v>
      </c>
      <c r="AL2271" s="96" t="str">
        <f t="shared" si="504"/>
        <v/>
      </c>
      <c r="AM2271" s="93" t="str">
        <f t="shared" si="505"/>
        <v/>
      </c>
      <c r="AN2271" s="96" t="str">
        <f t="shared" si="506"/>
        <v/>
      </c>
      <c r="AO2271" s="93" t="str">
        <f t="shared" si="507"/>
        <v/>
      </c>
      <c r="AP2271" s="96" t="str">
        <f t="shared" si="508"/>
        <v/>
      </c>
      <c r="AQ2271" s="93" t="str">
        <f t="shared" si="509"/>
        <v/>
      </c>
      <c r="AR2271" s="96" t="str">
        <f t="shared" si="510"/>
        <v/>
      </c>
      <c r="AS2271" s="93" t="str">
        <f t="shared" si="511"/>
        <v/>
      </c>
      <c r="AT2271" s="96" t="b">
        <f t="shared" si="512"/>
        <v>1</v>
      </c>
      <c r="AU2271" s="93" t="str">
        <f t="shared" si="513"/>
        <v>ARTSG-185</v>
      </c>
    </row>
    <row r="2272" spans="1:47" x14ac:dyDescent="0.3">
      <c r="A2272" t="s">
        <v>113</v>
      </c>
      <c r="B2272" s="164" t="s">
        <v>5757</v>
      </c>
      <c r="C2272" t="s">
        <v>5059</v>
      </c>
      <c r="D2272" t="s">
        <v>1152</v>
      </c>
      <c r="E2272" t="s">
        <v>90</v>
      </c>
      <c r="F2272" t="s">
        <v>4063</v>
      </c>
      <c r="G2272">
        <v>3</v>
      </c>
      <c r="H2272" t="s">
        <v>5758</v>
      </c>
      <c r="I2272">
        <v>3</v>
      </c>
      <c r="J2272">
        <v>64800</v>
      </c>
      <c r="L2272" t="s">
        <v>91</v>
      </c>
      <c r="M2272" s="164" t="s">
        <v>3067</v>
      </c>
      <c r="N2272" t="s">
        <v>99</v>
      </c>
      <c r="O2272" t="s">
        <v>94</v>
      </c>
      <c r="P2272" s="33">
        <v>46198.691666666666</v>
      </c>
      <c r="Q2272" s="33">
        <v>46223</v>
      </c>
      <c r="R2272" s="33">
        <v>46230</v>
      </c>
      <c r="S2272" s="33">
        <v>46233</v>
      </c>
      <c r="T2272" s="33">
        <v>46233</v>
      </c>
      <c r="U2272" s="33">
        <v>46234</v>
      </c>
      <c r="V2272" s="33">
        <v>46234</v>
      </c>
      <c r="Y2272">
        <v>3</v>
      </c>
      <c r="AB2272">
        <v>26</v>
      </c>
      <c r="AH2272" s="55">
        <f t="shared" si="500"/>
        <v>18</v>
      </c>
      <c r="AI2272" s="55" t="str">
        <f t="shared" si="501"/>
        <v>FALSO</v>
      </c>
      <c r="AJ2272" s="55">
        <f t="shared" si="502"/>
        <v>0</v>
      </c>
      <c r="AK2272" s="93">
        <f t="shared" si="503"/>
        <v>17</v>
      </c>
      <c r="AL2272" s="96" t="str">
        <f t="shared" si="504"/>
        <v/>
      </c>
      <c r="AM2272" s="93">
        <f t="shared" si="505"/>
        <v>3</v>
      </c>
      <c r="AN2272" s="96" t="b">
        <f t="shared" si="506"/>
        <v>1</v>
      </c>
      <c r="AO2272" s="93">
        <f t="shared" si="507"/>
        <v>1</v>
      </c>
      <c r="AP2272" s="96" t="str">
        <f t="shared" si="508"/>
        <v/>
      </c>
      <c r="AQ2272" s="93" t="str">
        <f t="shared" si="509"/>
        <v/>
      </c>
      <c r="AR2272" s="96" t="str">
        <f t="shared" si="510"/>
        <v/>
      </c>
      <c r="AS2272" s="93">
        <f t="shared" si="511"/>
        <v>26</v>
      </c>
      <c r="AT2272" s="96" t="b">
        <f t="shared" si="512"/>
        <v>1</v>
      </c>
      <c r="AU2272" s="93" t="str">
        <f t="shared" si="513"/>
        <v>ARTSG-185</v>
      </c>
    </row>
    <row r="2273" spans="1:47" x14ac:dyDescent="0.3">
      <c r="A2273" t="s">
        <v>113</v>
      </c>
      <c r="B2273" s="164" t="s">
        <v>5759</v>
      </c>
      <c r="C2273" t="s">
        <v>5324</v>
      </c>
      <c r="D2273" t="s">
        <v>1152</v>
      </c>
      <c r="E2273" t="s">
        <v>109</v>
      </c>
      <c r="F2273" t="s">
        <v>4063</v>
      </c>
      <c r="G2273">
        <v>3</v>
      </c>
      <c r="H2273" t="s">
        <v>5760</v>
      </c>
      <c r="I2273">
        <v>3</v>
      </c>
      <c r="L2273" t="s">
        <v>91</v>
      </c>
      <c r="M2273" s="164" t="s">
        <v>3067</v>
      </c>
      <c r="N2273" t="s">
        <v>99</v>
      </c>
      <c r="O2273" t="s">
        <v>109</v>
      </c>
      <c r="P2273" s="33">
        <v>46198.688888888886</v>
      </c>
      <c r="Q2273" s="33">
        <v>46209</v>
      </c>
      <c r="AH2273" s="55" t="str">
        <f t="shared" si="500"/>
        <v/>
      </c>
      <c r="AI2273" s="55" t="str">
        <f t="shared" si="501"/>
        <v>FALSO</v>
      </c>
      <c r="AJ2273" s="55">
        <f t="shared" si="502"/>
        <v>0</v>
      </c>
      <c r="AK2273" s="93">
        <f t="shared" si="503"/>
        <v>7</v>
      </c>
      <c r="AL2273" s="96" t="str">
        <f t="shared" si="504"/>
        <v/>
      </c>
      <c r="AM2273" s="93" t="str">
        <f t="shared" si="505"/>
        <v/>
      </c>
      <c r="AN2273" s="96" t="str">
        <f t="shared" si="506"/>
        <v/>
      </c>
      <c r="AO2273" s="93" t="str">
        <f t="shared" si="507"/>
        <v/>
      </c>
      <c r="AP2273" s="96" t="str">
        <f t="shared" si="508"/>
        <v/>
      </c>
      <c r="AQ2273" s="93" t="str">
        <f t="shared" si="509"/>
        <v/>
      </c>
      <c r="AR2273" s="96" t="str">
        <f t="shared" si="510"/>
        <v/>
      </c>
      <c r="AS2273" s="93" t="str">
        <f t="shared" si="511"/>
        <v/>
      </c>
      <c r="AT2273" s="96" t="b">
        <f t="shared" si="512"/>
        <v>1</v>
      </c>
      <c r="AU2273" s="93" t="str">
        <f t="shared" si="513"/>
        <v>ARTSG-185</v>
      </c>
    </row>
    <row r="2274" spans="1:47" x14ac:dyDescent="0.3">
      <c r="A2274" t="s">
        <v>84</v>
      </c>
      <c r="B2274" s="164" t="s">
        <v>5761</v>
      </c>
      <c r="C2274" t="s">
        <v>5574</v>
      </c>
      <c r="D2274" t="s">
        <v>1152</v>
      </c>
      <c r="E2274" t="s">
        <v>90</v>
      </c>
      <c r="F2274" t="s">
        <v>4063</v>
      </c>
      <c r="H2274" t="s">
        <v>5762</v>
      </c>
      <c r="L2274" t="s">
        <v>91</v>
      </c>
      <c r="O2274" t="s">
        <v>94</v>
      </c>
      <c r="P2274" s="33">
        <v>46198.668055555558</v>
      </c>
      <c r="Q2274" s="33">
        <v>46209</v>
      </c>
      <c r="R2274" s="33">
        <v>46234</v>
      </c>
      <c r="S2274" s="33">
        <v>46234</v>
      </c>
      <c r="AH2274" s="55" t="str">
        <f t="shared" si="500"/>
        <v/>
      </c>
      <c r="AI2274" s="55" t="str">
        <f t="shared" si="501"/>
        <v>FALSO</v>
      </c>
      <c r="AJ2274" s="55">
        <f t="shared" si="502"/>
        <v>0</v>
      </c>
      <c r="AK2274" s="93" t="str">
        <f t="shared" si="503"/>
        <v/>
      </c>
      <c r="AL2274" s="96" t="str">
        <f t="shared" si="504"/>
        <v/>
      </c>
      <c r="AM2274" s="93" t="str">
        <f t="shared" si="505"/>
        <v/>
      </c>
      <c r="AN2274" s="96" t="str">
        <f t="shared" si="506"/>
        <v/>
      </c>
      <c r="AO2274" s="93" t="str">
        <f t="shared" si="507"/>
        <v/>
      </c>
      <c r="AP2274" s="96" t="str">
        <f t="shared" si="508"/>
        <v/>
      </c>
      <c r="AQ2274" s="93" t="str">
        <f t="shared" si="509"/>
        <v/>
      </c>
      <c r="AR2274" s="96" t="str">
        <f t="shared" si="510"/>
        <v/>
      </c>
      <c r="AS2274" s="93" t="str">
        <f t="shared" si="511"/>
        <v/>
      </c>
      <c r="AT2274" s="96" t="str">
        <f t="shared" si="512"/>
        <v/>
      </c>
      <c r="AU2274" s="93" t="str">
        <f t="shared" si="513"/>
        <v/>
      </c>
    </row>
    <row r="2275" spans="1:47" x14ac:dyDescent="0.3">
      <c r="A2275" t="s">
        <v>84</v>
      </c>
      <c r="B2275" s="164" t="s">
        <v>5763</v>
      </c>
      <c r="C2275" t="s">
        <v>5574</v>
      </c>
      <c r="D2275" t="s">
        <v>1152</v>
      </c>
      <c r="E2275" t="s">
        <v>90</v>
      </c>
      <c r="F2275" t="s">
        <v>4063</v>
      </c>
      <c r="H2275" t="s">
        <v>5764</v>
      </c>
      <c r="J2275">
        <v>10800</v>
      </c>
      <c r="L2275" t="s">
        <v>91</v>
      </c>
      <c r="O2275" t="s">
        <v>135</v>
      </c>
      <c r="P2275" s="33">
        <v>46198.474305555559</v>
      </c>
      <c r="Q2275" s="33">
        <v>46209</v>
      </c>
      <c r="R2275" s="33">
        <v>46248</v>
      </c>
      <c r="AH2275" s="55">
        <f t="shared" si="500"/>
        <v>3</v>
      </c>
      <c r="AI2275" s="55" t="str">
        <f t="shared" si="501"/>
        <v>FALSO</v>
      </c>
      <c r="AJ2275" s="55">
        <f t="shared" si="502"/>
        <v>0</v>
      </c>
      <c r="AK2275" s="93" t="str">
        <f t="shared" si="503"/>
        <v/>
      </c>
      <c r="AL2275" s="96" t="str">
        <f t="shared" si="504"/>
        <v/>
      </c>
      <c r="AM2275" s="93" t="str">
        <f t="shared" si="505"/>
        <v/>
      </c>
      <c r="AN2275" s="96" t="str">
        <f t="shared" si="506"/>
        <v/>
      </c>
      <c r="AO2275" s="93" t="str">
        <f t="shared" si="507"/>
        <v/>
      </c>
      <c r="AP2275" s="96" t="str">
        <f t="shared" si="508"/>
        <v/>
      </c>
      <c r="AQ2275" s="93" t="str">
        <f t="shared" si="509"/>
        <v/>
      </c>
      <c r="AR2275" s="96" t="str">
        <f t="shared" si="510"/>
        <v/>
      </c>
      <c r="AS2275" s="93" t="str">
        <f t="shared" si="511"/>
        <v/>
      </c>
      <c r="AT2275" s="96" t="str">
        <f t="shared" si="512"/>
        <v/>
      </c>
      <c r="AU2275" s="93" t="str">
        <f t="shared" si="513"/>
        <v/>
      </c>
    </row>
    <row r="2276" spans="1:47" x14ac:dyDescent="0.3">
      <c r="A2276" t="s">
        <v>84</v>
      </c>
      <c r="B2276" s="164" t="s">
        <v>5765</v>
      </c>
      <c r="C2276" t="s">
        <v>5560</v>
      </c>
      <c r="D2276" t="s">
        <v>1152</v>
      </c>
      <c r="E2276" t="s">
        <v>90</v>
      </c>
      <c r="F2276" t="s">
        <v>4063</v>
      </c>
      <c r="H2276" t="s">
        <v>5766</v>
      </c>
      <c r="L2276" t="s">
        <v>91</v>
      </c>
      <c r="O2276" t="s">
        <v>94</v>
      </c>
      <c r="P2276" s="33">
        <v>46198.426388888889</v>
      </c>
      <c r="Q2276" s="33">
        <v>46209</v>
      </c>
      <c r="R2276" s="33">
        <v>46216</v>
      </c>
      <c r="S2276" s="33">
        <v>46216</v>
      </c>
      <c r="AH2276" s="55" t="str">
        <f t="shared" si="500"/>
        <v/>
      </c>
      <c r="AI2276" s="55" t="str">
        <f t="shared" si="501"/>
        <v>FALSO</v>
      </c>
      <c r="AJ2276" s="55">
        <f t="shared" si="502"/>
        <v>0</v>
      </c>
      <c r="AK2276" s="93" t="str">
        <f t="shared" si="503"/>
        <v/>
      </c>
      <c r="AL2276" s="96" t="str">
        <f t="shared" si="504"/>
        <v/>
      </c>
      <c r="AM2276" s="93" t="str">
        <f t="shared" si="505"/>
        <v/>
      </c>
      <c r="AN2276" s="96" t="str">
        <f t="shared" si="506"/>
        <v/>
      </c>
      <c r="AO2276" s="93" t="str">
        <f t="shared" si="507"/>
        <v/>
      </c>
      <c r="AP2276" s="96" t="str">
        <f t="shared" si="508"/>
        <v/>
      </c>
      <c r="AQ2276" s="93" t="str">
        <f t="shared" si="509"/>
        <v/>
      </c>
      <c r="AR2276" s="96" t="str">
        <f t="shared" si="510"/>
        <v/>
      </c>
      <c r="AS2276" s="93" t="str">
        <f t="shared" si="511"/>
        <v/>
      </c>
      <c r="AT2276" s="96" t="str">
        <f t="shared" si="512"/>
        <v/>
      </c>
      <c r="AU2276" s="93" t="str">
        <f t="shared" si="513"/>
        <v/>
      </c>
    </row>
    <row r="2277" spans="1:47" x14ac:dyDescent="0.3">
      <c r="A2277" t="s">
        <v>84</v>
      </c>
      <c r="B2277" s="164" t="s">
        <v>5767</v>
      </c>
      <c r="C2277" t="s">
        <v>5577</v>
      </c>
      <c r="D2277" t="s">
        <v>1152</v>
      </c>
      <c r="E2277" t="s">
        <v>90</v>
      </c>
      <c r="F2277" t="s">
        <v>4063</v>
      </c>
      <c r="H2277" t="s">
        <v>5768</v>
      </c>
      <c r="J2277">
        <v>0</v>
      </c>
      <c r="L2277" t="s">
        <v>91</v>
      </c>
      <c r="O2277" t="s">
        <v>94</v>
      </c>
      <c r="P2277" s="33">
        <v>46198.400000000001</v>
      </c>
      <c r="Q2277" s="33">
        <v>46209</v>
      </c>
      <c r="R2277" s="33">
        <v>46204</v>
      </c>
      <c r="S2277" s="33">
        <v>46209</v>
      </c>
      <c r="AH2277" s="55">
        <f t="shared" si="500"/>
        <v>0</v>
      </c>
      <c r="AI2277" s="55" t="str">
        <f t="shared" si="501"/>
        <v>FALSO</v>
      </c>
      <c r="AJ2277" s="55">
        <f t="shared" si="502"/>
        <v>0</v>
      </c>
      <c r="AK2277" s="93" t="str">
        <f t="shared" si="503"/>
        <v/>
      </c>
      <c r="AL2277" s="96" t="str">
        <f t="shared" si="504"/>
        <v/>
      </c>
      <c r="AM2277" s="93" t="str">
        <f t="shared" si="505"/>
        <v/>
      </c>
      <c r="AN2277" s="96" t="str">
        <f t="shared" si="506"/>
        <v/>
      </c>
      <c r="AO2277" s="93" t="str">
        <f t="shared" si="507"/>
        <v/>
      </c>
      <c r="AP2277" s="96" t="str">
        <f t="shared" si="508"/>
        <v/>
      </c>
      <c r="AQ2277" s="93" t="str">
        <f t="shared" si="509"/>
        <v/>
      </c>
      <c r="AR2277" s="96" t="str">
        <f t="shared" si="510"/>
        <v/>
      </c>
      <c r="AS2277" s="93" t="str">
        <f t="shared" si="511"/>
        <v/>
      </c>
      <c r="AT2277" s="96" t="str">
        <f t="shared" si="512"/>
        <v/>
      </c>
      <c r="AU2277" s="93" t="str">
        <f t="shared" si="513"/>
        <v/>
      </c>
    </row>
    <row r="2278" spans="1:47" x14ac:dyDescent="0.3">
      <c r="A2278" t="s">
        <v>84</v>
      </c>
      <c r="B2278" s="164" t="s">
        <v>5769</v>
      </c>
      <c r="C2278" t="s">
        <v>5574</v>
      </c>
      <c r="D2278" t="s">
        <v>1152</v>
      </c>
      <c r="E2278" t="s">
        <v>90</v>
      </c>
      <c r="F2278" t="s">
        <v>4063</v>
      </c>
      <c r="H2278" t="s">
        <v>5770</v>
      </c>
      <c r="L2278" t="s">
        <v>91</v>
      </c>
      <c r="O2278" t="s">
        <v>94</v>
      </c>
      <c r="P2278" s="33">
        <v>46197.727083333331</v>
      </c>
      <c r="Q2278" s="33">
        <v>46209</v>
      </c>
      <c r="R2278" s="33">
        <v>46231</v>
      </c>
      <c r="S2278" s="33">
        <v>46231</v>
      </c>
      <c r="AH2278" s="55" t="str">
        <f t="shared" si="500"/>
        <v/>
      </c>
      <c r="AI2278" s="55" t="str">
        <f t="shared" si="501"/>
        <v>FALSO</v>
      </c>
      <c r="AJ2278" s="55">
        <f t="shared" si="502"/>
        <v>0</v>
      </c>
      <c r="AK2278" s="93" t="str">
        <f t="shared" si="503"/>
        <v/>
      </c>
      <c r="AL2278" s="96" t="str">
        <f t="shared" si="504"/>
        <v/>
      </c>
      <c r="AM2278" s="93" t="str">
        <f t="shared" si="505"/>
        <v/>
      </c>
      <c r="AN2278" s="96" t="str">
        <f t="shared" si="506"/>
        <v/>
      </c>
      <c r="AO2278" s="93" t="str">
        <f t="shared" si="507"/>
        <v/>
      </c>
      <c r="AP2278" s="96" t="str">
        <f t="shared" si="508"/>
        <v/>
      </c>
      <c r="AQ2278" s="93" t="str">
        <f t="shared" si="509"/>
        <v/>
      </c>
      <c r="AR2278" s="96" t="str">
        <f t="shared" si="510"/>
        <v/>
      </c>
      <c r="AS2278" s="93" t="str">
        <f t="shared" si="511"/>
        <v/>
      </c>
      <c r="AT2278" s="96" t="str">
        <f t="shared" si="512"/>
        <v/>
      </c>
      <c r="AU2278" s="93" t="str">
        <f t="shared" si="513"/>
        <v/>
      </c>
    </row>
    <row r="2279" spans="1:47" x14ac:dyDescent="0.3">
      <c r="A2279" t="s">
        <v>84</v>
      </c>
      <c r="B2279" s="164" t="s">
        <v>5771</v>
      </c>
      <c r="C2279" t="s">
        <v>5566</v>
      </c>
      <c r="D2279" t="s">
        <v>1152</v>
      </c>
      <c r="E2279" t="s">
        <v>90</v>
      </c>
      <c r="F2279" t="s">
        <v>4063</v>
      </c>
      <c r="H2279" t="s">
        <v>5772</v>
      </c>
      <c r="L2279" t="s">
        <v>91</v>
      </c>
      <c r="O2279" t="s">
        <v>94</v>
      </c>
      <c r="P2279" s="33">
        <v>46197.713888888888</v>
      </c>
      <c r="Q2279" s="33">
        <v>46209</v>
      </c>
      <c r="R2279" s="33">
        <v>46262</v>
      </c>
      <c r="S2279" s="33">
        <v>46262</v>
      </c>
      <c r="AH2279" s="55" t="str">
        <f t="shared" si="500"/>
        <v/>
      </c>
      <c r="AI2279" s="55" t="str">
        <f t="shared" si="501"/>
        <v>FALSO</v>
      </c>
      <c r="AJ2279" s="55">
        <f t="shared" si="502"/>
        <v>0</v>
      </c>
      <c r="AK2279" s="93" t="str">
        <f t="shared" si="503"/>
        <v/>
      </c>
      <c r="AL2279" s="96" t="str">
        <f t="shared" si="504"/>
        <v/>
      </c>
      <c r="AM2279" s="93" t="str">
        <f t="shared" si="505"/>
        <v/>
      </c>
      <c r="AN2279" s="96" t="str">
        <f t="shared" si="506"/>
        <v/>
      </c>
      <c r="AO2279" s="93" t="str">
        <f t="shared" si="507"/>
        <v/>
      </c>
      <c r="AP2279" s="96" t="str">
        <f t="shared" si="508"/>
        <v/>
      </c>
      <c r="AQ2279" s="93" t="str">
        <f t="shared" si="509"/>
        <v/>
      </c>
      <c r="AR2279" s="96" t="str">
        <f t="shared" si="510"/>
        <v/>
      </c>
      <c r="AS2279" s="93" t="str">
        <f t="shared" si="511"/>
        <v/>
      </c>
      <c r="AT2279" s="96" t="str">
        <f t="shared" si="512"/>
        <v/>
      </c>
      <c r="AU2279" s="93" t="str">
        <f t="shared" si="513"/>
        <v/>
      </c>
    </row>
    <row r="2280" spans="1:47" x14ac:dyDescent="0.3">
      <c r="A2280" t="s">
        <v>106</v>
      </c>
      <c r="B2280" s="164" t="s">
        <v>5773</v>
      </c>
      <c r="C2280" t="s">
        <v>5324</v>
      </c>
      <c r="D2280" t="s">
        <v>1152</v>
      </c>
      <c r="E2280" t="s">
        <v>109</v>
      </c>
      <c r="F2280" t="s">
        <v>4063</v>
      </c>
      <c r="H2280" t="s">
        <v>5774</v>
      </c>
      <c r="L2280" t="s">
        <v>91</v>
      </c>
      <c r="M2280" s="164" t="s">
        <v>105</v>
      </c>
      <c r="N2280" t="s">
        <v>99</v>
      </c>
      <c r="O2280" t="s">
        <v>3188</v>
      </c>
      <c r="P2280" s="33">
        <v>46197.709027777775</v>
      </c>
      <c r="Q2280" s="33">
        <v>46209</v>
      </c>
      <c r="R2280" s="33">
        <v>46216</v>
      </c>
      <c r="AH2280" s="55" t="str">
        <f t="shared" si="500"/>
        <v/>
      </c>
      <c r="AI2280" s="55" t="str">
        <f t="shared" si="501"/>
        <v>FALSO</v>
      </c>
      <c r="AJ2280" s="55">
        <f t="shared" si="502"/>
        <v>0</v>
      </c>
      <c r="AK2280" s="93">
        <f t="shared" si="503"/>
        <v>8</v>
      </c>
      <c r="AL2280" s="96" t="str">
        <f t="shared" si="504"/>
        <v/>
      </c>
      <c r="AM2280" s="93" t="str">
        <f t="shared" si="505"/>
        <v/>
      </c>
      <c r="AN2280" s="96" t="str">
        <f t="shared" si="506"/>
        <v/>
      </c>
      <c r="AO2280" s="93" t="str">
        <f t="shared" si="507"/>
        <v/>
      </c>
      <c r="AP2280" s="96" t="str">
        <f t="shared" si="508"/>
        <v/>
      </c>
      <c r="AQ2280" s="93" t="str">
        <f t="shared" si="509"/>
        <v/>
      </c>
      <c r="AR2280" s="96" t="str">
        <f t="shared" si="510"/>
        <v/>
      </c>
      <c r="AS2280" s="93" t="str">
        <f t="shared" si="511"/>
        <v/>
      </c>
      <c r="AT2280" s="96" t="b">
        <f t="shared" si="512"/>
        <v>1</v>
      </c>
      <c r="AU2280" s="93" t="str">
        <f t="shared" si="513"/>
        <v>ARTPT-459</v>
      </c>
    </row>
    <row r="2281" spans="1:47" x14ac:dyDescent="0.3">
      <c r="A2281" t="s">
        <v>84</v>
      </c>
      <c r="B2281" s="164" t="s">
        <v>5775</v>
      </c>
      <c r="C2281" t="s">
        <v>5560</v>
      </c>
      <c r="D2281" t="s">
        <v>1152</v>
      </c>
      <c r="E2281" t="s">
        <v>90</v>
      </c>
      <c r="F2281" t="s">
        <v>4063</v>
      </c>
      <c r="H2281" t="s">
        <v>5776</v>
      </c>
      <c r="L2281" t="s">
        <v>91</v>
      </c>
      <c r="O2281" t="s">
        <v>94</v>
      </c>
      <c r="P2281" s="33">
        <v>46197.708333333336</v>
      </c>
      <c r="Q2281" s="33">
        <v>46209</v>
      </c>
      <c r="R2281" s="33">
        <v>46219</v>
      </c>
      <c r="S2281" s="33">
        <v>46219</v>
      </c>
      <c r="AH2281" s="55" t="str">
        <f t="shared" si="500"/>
        <v/>
      </c>
      <c r="AI2281" s="55" t="str">
        <f t="shared" si="501"/>
        <v>FALSO</v>
      </c>
      <c r="AJ2281" s="55">
        <f t="shared" si="502"/>
        <v>0</v>
      </c>
      <c r="AK2281" s="93" t="str">
        <f t="shared" si="503"/>
        <v/>
      </c>
      <c r="AL2281" s="96" t="str">
        <f t="shared" si="504"/>
        <v/>
      </c>
      <c r="AM2281" s="93" t="str">
        <f t="shared" si="505"/>
        <v/>
      </c>
      <c r="AN2281" s="96" t="str">
        <f t="shared" si="506"/>
        <v/>
      </c>
      <c r="AO2281" s="93" t="str">
        <f t="shared" si="507"/>
        <v/>
      </c>
      <c r="AP2281" s="96" t="str">
        <f t="shared" si="508"/>
        <v/>
      </c>
      <c r="AQ2281" s="93" t="str">
        <f t="shared" si="509"/>
        <v/>
      </c>
      <c r="AR2281" s="96" t="str">
        <f t="shared" si="510"/>
        <v/>
      </c>
      <c r="AS2281" s="93" t="str">
        <f t="shared" si="511"/>
        <v/>
      </c>
      <c r="AT2281" s="96" t="str">
        <f t="shared" si="512"/>
        <v/>
      </c>
      <c r="AU2281" s="93" t="str">
        <f t="shared" si="513"/>
        <v/>
      </c>
    </row>
    <row r="2282" spans="1:47" x14ac:dyDescent="0.3">
      <c r="A2282" t="s">
        <v>84</v>
      </c>
      <c r="B2282" s="164" t="s">
        <v>5777</v>
      </c>
      <c r="C2282" t="s">
        <v>5585</v>
      </c>
      <c r="D2282" t="s">
        <v>1152</v>
      </c>
      <c r="E2282" t="s">
        <v>94</v>
      </c>
      <c r="F2282" t="s">
        <v>4050</v>
      </c>
      <c r="H2282" t="s">
        <v>5778</v>
      </c>
      <c r="L2282" t="s">
        <v>91</v>
      </c>
      <c r="P2282" s="33">
        <v>46197.642361111109</v>
      </c>
      <c r="Q2282" s="33">
        <v>46293</v>
      </c>
      <c r="R2282" s="33">
        <v>46274</v>
      </c>
      <c r="S2282" s="33">
        <v>46293</v>
      </c>
      <c r="AH2282" s="55" t="str">
        <f t="shared" si="500"/>
        <v/>
      </c>
      <c r="AI2282" s="55" t="str">
        <f t="shared" si="501"/>
        <v>FALSO</v>
      </c>
      <c r="AJ2282" s="55">
        <f t="shared" si="502"/>
        <v>0</v>
      </c>
      <c r="AK2282" s="93" t="str">
        <f t="shared" si="503"/>
        <v/>
      </c>
      <c r="AL2282" s="96" t="str">
        <f t="shared" si="504"/>
        <v/>
      </c>
      <c r="AM2282" s="93" t="str">
        <f t="shared" si="505"/>
        <v/>
      </c>
      <c r="AN2282" s="96" t="str">
        <f t="shared" si="506"/>
        <v/>
      </c>
      <c r="AO2282" s="93" t="str">
        <f t="shared" si="507"/>
        <v/>
      </c>
      <c r="AP2282" s="96" t="str">
        <f t="shared" si="508"/>
        <v/>
      </c>
      <c r="AQ2282" s="93" t="str">
        <f t="shared" si="509"/>
        <v/>
      </c>
      <c r="AR2282" s="96" t="str">
        <f t="shared" si="510"/>
        <v/>
      </c>
      <c r="AS2282" s="93" t="str">
        <f t="shared" si="511"/>
        <v/>
      </c>
      <c r="AT2282" s="96" t="str">
        <f t="shared" si="512"/>
        <v/>
      </c>
      <c r="AU2282" s="93" t="str">
        <f t="shared" si="513"/>
        <v/>
      </c>
    </row>
    <row r="2283" spans="1:47" x14ac:dyDescent="0.3">
      <c r="A2283" t="s">
        <v>84</v>
      </c>
      <c r="B2283" s="164" t="s">
        <v>5779</v>
      </c>
      <c r="C2283" t="s">
        <v>5569</v>
      </c>
      <c r="D2283" t="s">
        <v>1152</v>
      </c>
      <c r="E2283" t="s">
        <v>90</v>
      </c>
      <c r="F2283" t="s">
        <v>4063</v>
      </c>
      <c r="H2283" t="s">
        <v>5780</v>
      </c>
      <c r="L2283" t="s">
        <v>91</v>
      </c>
      <c r="O2283" t="s">
        <v>135</v>
      </c>
      <c r="P2283" s="33">
        <v>46197.607638888891</v>
      </c>
      <c r="Q2283" s="33">
        <v>46209</v>
      </c>
      <c r="R2283" s="33">
        <v>46261</v>
      </c>
      <c r="AH2283" s="55" t="str">
        <f t="shared" si="500"/>
        <v/>
      </c>
      <c r="AI2283" s="55" t="str">
        <f t="shared" si="501"/>
        <v>FALSO</v>
      </c>
      <c r="AJ2283" s="55">
        <f t="shared" si="502"/>
        <v>0</v>
      </c>
      <c r="AK2283" s="93" t="str">
        <f t="shared" si="503"/>
        <v/>
      </c>
      <c r="AL2283" s="96" t="str">
        <f t="shared" si="504"/>
        <v/>
      </c>
      <c r="AM2283" s="93" t="str">
        <f t="shared" si="505"/>
        <v/>
      </c>
      <c r="AN2283" s="96" t="str">
        <f t="shared" si="506"/>
        <v/>
      </c>
      <c r="AO2283" s="93" t="str">
        <f t="shared" si="507"/>
        <v/>
      </c>
      <c r="AP2283" s="96" t="str">
        <f t="shared" si="508"/>
        <v/>
      </c>
      <c r="AQ2283" s="93" t="str">
        <f t="shared" si="509"/>
        <v/>
      </c>
      <c r="AR2283" s="96" t="str">
        <f t="shared" si="510"/>
        <v/>
      </c>
      <c r="AS2283" s="93" t="str">
        <f t="shared" si="511"/>
        <v/>
      </c>
      <c r="AT2283" s="96" t="str">
        <f t="shared" si="512"/>
        <v/>
      </c>
      <c r="AU2283" s="93" t="str">
        <f t="shared" si="513"/>
        <v/>
      </c>
    </row>
    <row r="2284" spans="1:47" x14ac:dyDescent="0.3">
      <c r="A2284" t="s">
        <v>84</v>
      </c>
      <c r="B2284" s="164" t="s">
        <v>5781</v>
      </c>
      <c r="C2284" t="s">
        <v>5566</v>
      </c>
      <c r="D2284" t="s">
        <v>1152</v>
      </c>
      <c r="E2284" t="s">
        <v>90</v>
      </c>
      <c r="F2284" t="s">
        <v>4063</v>
      </c>
      <c r="H2284" t="s">
        <v>5782</v>
      </c>
      <c r="L2284" t="s">
        <v>91</v>
      </c>
      <c r="O2284" t="s">
        <v>94</v>
      </c>
      <c r="P2284" s="33">
        <v>46197.604166666664</v>
      </c>
      <c r="Q2284" s="33">
        <v>46209</v>
      </c>
      <c r="S2284" s="33">
        <v>46261</v>
      </c>
      <c r="AH2284" s="55" t="str">
        <f t="shared" si="500"/>
        <v/>
      </c>
      <c r="AI2284" s="55" t="str">
        <f t="shared" si="501"/>
        <v>FALSO</v>
      </c>
      <c r="AJ2284" s="55">
        <f t="shared" si="502"/>
        <v>0</v>
      </c>
      <c r="AK2284" s="93" t="str">
        <f t="shared" si="503"/>
        <v/>
      </c>
      <c r="AL2284" s="96" t="str">
        <f t="shared" si="504"/>
        <v/>
      </c>
      <c r="AM2284" s="93" t="str">
        <f t="shared" si="505"/>
        <v/>
      </c>
      <c r="AN2284" s="96" t="str">
        <f t="shared" si="506"/>
        <v/>
      </c>
      <c r="AO2284" s="93" t="str">
        <f t="shared" si="507"/>
        <v/>
      </c>
      <c r="AP2284" s="96" t="str">
        <f t="shared" si="508"/>
        <v/>
      </c>
      <c r="AQ2284" s="93" t="str">
        <f t="shared" si="509"/>
        <v/>
      </c>
      <c r="AR2284" s="96" t="str">
        <f t="shared" si="510"/>
        <v/>
      </c>
      <c r="AS2284" s="93" t="str">
        <f t="shared" si="511"/>
        <v/>
      </c>
      <c r="AT2284" s="96" t="str">
        <f t="shared" si="512"/>
        <v/>
      </c>
      <c r="AU2284" s="93" t="str">
        <f t="shared" si="513"/>
        <v/>
      </c>
    </row>
    <row r="2285" spans="1:47" x14ac:dyDescent="0.3">
      <c r="A2285" t="s">
        <v>84</v>
      </c>
      <c r="B2285" s="164" t="s">
        <v>5783</v>
      </c>
      <c r="C2285" t="s">
        <v>5560</v>
      </c>
      <c r="D2285" t="s">
        <v>1152</v>
      </c>
      <c r="E2285" t="s">
        <v>90</v>
      </c>
      <c r="F2285" t="s">
        <v>4063</v>
      </c>
      <c r="H2285" t="s">
        <v>5784</v>
      </c>
      <c r="L2285" t="s">
        <v>91</v>
      </c>
      <c r="O2285" t="s">
        <v>94</v>
      </c>
      <c r="P2285" s="33">
        <v>46197.56527777778</v>
      </c>
      <c r="Q2285" s="33">
        <v>46209</v>
      </c>
      <c r="R2285" s="33">
        <v>46219</v>
      </c>
      <c r="S2285" s="33">
        <v>46219</v>
      </c>
      <c r="AH2285" s="55" t="str">
        <f t="shared" si="500"/>
        <v/>
      </c>
      <c r="AI2285" s="55" t="str">
        <f t="shared" si="501"/>
        <v>FALSO</v>
      </c>
      <c r="AJ2285" s="55">
        <f t="shared" si="502"/>
        <v>0</v>
      </c>
      <c r="AK2285" s="93" t="str">
        <f t="shared" si="503"/>
        <v/>
      </c>
      <c r="AL2285" s="96" t="str">
        <f t="shared" si="504"/>
        <v/>
      </c>
      <c r="AM2285" s="93" t="str">
        <f t="shared" si="505"/>
        <v/>
      </c>
      <c r="AN2285" s="96" t="str">
        <f t="shared" si="506"/>
        <v/>
      </c>
      <c r="AO2285" s="93" t="str">
        <f t="shared" si="507"/>
        <v/>
      </c>
      <c r="AP2285" s="96" t="str">
        <f t="shared" si="508"/>
        <v/>
      </c>
      <c r="AQ2285" s="93" t="str">
        <f t="shared" si="509"/>
        <v/>
      </c>
      <c r="AR2285" s="96" t="str">
        <f t="shared" si="510"/>
        <v/>
      </c>
      <c r="AS2285" s="93" t="str">
        <f t="shared" si="511"/>
        <v/>
      </c>
      <c r="AT2285" s="96" t="str">
        <f t="shared" si="512"/>
        <v/>
      </c>
      <c r="AU2285" s="93" t="str">
        <f t="shared" si="513"/>
        <v/>
      </c>
    </row>
    <row r="2286" spans="1:47" x14ac:dyDescent="0.3">
      <c r="A2286" t="s">
        <v>84</v>
      </c>
      <c r="B2286" s="164" t="s">
        <v>5785</v>
      </c>
      <c r="C2286" t="s">
        <v>5560</v>
      </c>
      <c r="D2286" t="s">
        <v>1152</v>
      </c>
      <c r="E2286" t="s">
        <v>90</v>
      </c>
      <c r="F2286" t="s">
        <v>4063</v>
      </c>
      <c r="H2286" t="s">
        <v>5786</v>
      </c>
      <c r="L2286" t="s">
        <v>91</v>
      </c>
      <c r="O2286" t="s">
        <v>94</v>
      </c>
      <c r="P2286" s="33">
        <v>46197.541666666664</v>
      </c>
      <c r="Q2286" s="33">
        <v>46209</v>
      </c>
      <c r="R2286" s="33">
        <v>46219</v>
      </c>
      <c r="S2286" s="33">
        <v>46219</v>
      </c>
      <c r="AH2286" s="55" t="str">
        <f t="shared" si="500"/>
        <v/>
      </c>
      <c r="AI2286" s="55" t="str">
        <f t="shared" si="501"/>
        <v>FALSO</v>
      </c>
      <c r="AJ2286" s="55">
        <f t="shared" si="502"/>
        <v>0</v>
      </c>
      <c r="AK2286" s="93" t="str">
        <f t="shared" si="503"/>
        <v/>
      </c>
      <c r="AL2286" s="96" t="str">
        <f t="shared" si="504"/>
        <v/>
      </c>
      <c r="AM2286" s="93" t="str">
        <f t="shared" si="505"/>
        <v/>
      </c>
      <c r="AN2286" s="96" t="str">
        <f t="shared" si="506"/>
        <v/>
      </c>
      <c r="AO2286" s="93" t="str">
        <f t="shared" si="507"/>
        <v/>
      </c>
      <c r="AP2286" s="96" t="str">
        <f t="shared" si="508"/>
        <v/>
      </c>
      <c r="AQ2286" s="93" t="str">
        <f t="shared" si="509"/>
        <v/>
      </c>
      <c r="AR2286" s="96" t="str">
        <f t="shared" si="510"/>
        <v/>
      </c>
      <c r="AS2286" s="93" t="str">
        <f t="shared" si="511"/>
        <v/>
      </c>
      <c r="AT2286" s="96" t="str">
        <f t="shared" si="512"/>
        <v/>
      </c>
      <c r="AU2286" s="93" t="str">
        <f t="shared" si="513"/>
        <v/>
      </c>
    </row>
    <row r="2287" spans="1:47" x14ac:dyDescent="0.3">
      <c r="A2287" t="s">
        <v>84</v>
      </c>
      <c r="B2287" s="164" t="s">
        <v>5787</v>
      </c>
      <c r="C2287" t="s">
        <v>5560</v>
      </c>
      <c r="D2287" t="s">
        <v>1152</v>
      </c>
      <c r="E2287" t="s">
        <v>90</v>
      </c>
      <c r="F2287" t="s">
        <v>4063</v>
      </c>
      <c r="H2287" t="s">
        <v>5788</v>
      </c>
      <c r="L2287" t="s">
        <v>91</v>
      </c>
      <c r="O2287" t="s">
        <v>94</v>
      </c>
      <c r="P2287" s="33">
        <v>46197.473611111112</v>
      </c>
      <c r="Q2287" s="33">
        <v>46209</v>
      </c>
      <c r="R2287" s="33">
        <v>46219</v>
      </c>
      <c r="S2287" s="33">
        <v>46219</v>
      </c>
      <c r="AH2287" s="55" t="str">
        <f t="shared" si="500"/>
        <v/>
      </c>
      <c r="AI2287" s="55" t="str">
        <f t="shared" si="501"/>
        <v>FALSO</v>
      </c>
      <c r="AJ2287" s="55">
        <f t="shared" si="502"/>
        <v>0</v>
      </c>
      <c r="AK2287" s="93" t="str">
        <f t="shared" si="503"/>
        <v/>
      </c>
      <c r="AL2287" s="96" t="str">
        <f t="shared" si="504"/>
        <v/>
      </c>
      <c r="AM2287" s="93" t="str">
        <f t="shared" si="505"/>
        <v/>
      </c>
      <c r="AN2287" s="96" t="str">
        <f t="shared" si="506"/>
        <v/>
      </c>
      <c r="AO2287" s="93" t="str">
        <f t="shared" si="507"/>
        <v/>
      </c>
      <c r="AP2287" s="96" t="str">
        <f t="shared" si="508"/>
        <v/>
      </c>
      <c r="AQ2287" s="93" t="str">
        <f t="shared" si="509"/>
        <v/>
      </c>
      <c r="AR2287" s="96" t="str">
        <f t="shared" si="510"/>
        <v/>
      </c>
      <c r="AS2287" s="93" t="str">
        <f t="shared" si="511"/>
        <v/>
      </c>
      <c r="AT2287" s="96" t="str">
        <f t="shared" si="512"/>
        <v/>
      </c>
      <c r="AU2287" s="93" t="str">
        <f t="shared" si="513"/>
        <v/>
      </c>
    </row>
    <row r="2288" spans="1:47" x14ac:dyDescent="0.3">
      <c r="A2288" t="s">
        <v>84</v>
      </c>
      <c r="B2288" s="164" t="s">
        <v>5789</v>
      </c>
      <c r="C2288" t="s">
        <v>5560</v>
      </c>
      <c r="D2288" t="s">
        <v>1152</v>
      </c>
      <c r="E2288" t="s">
        <v>90</v>
      </c>
      <c r="F2288" t="s">
        <v>4063</v>
      </c>
      <c r="H2288" t="s">
        <v>5790</v>
      </c>
      <c r="L2288" t="s">
        <v>91</v>
      </c>
      <c r="O2288" t="s">
        <v>94</v>
      </c>
      <c r="P2288" s="33">
        <v>46197.461805555555</v>
      </c>
      <c r="Q2288" s="33">
        <v>46209</v>
      </c>
      <c r="R2288" s="33">
        <v>46219</v>
      </c>
      <c r="S2288" s="33">
        <v>46219</v>
      </c>
      <c r="AH2288" s="55" t="str">
        <f t="shared" si="500"/>
        <v/>
      </c>
      <c r="AI2288" s="55" t="str">
        <f t="shared" si="501"/>
        <v>FALSO</v>
      </c>
      <c r="AJ2288" s="55">
        <f t="shared" si="502"/>
        <v>0</v>
      </c>
      <c r="AK2288" s="93" t="str">
        <f t="shared" si="503"/>
        <v/>
      </c>
      <c r="AL2288" s="96" t="str">
        <f t="shared" si="504"/>
        <v/>
      </c>
      <c r="AM2288" s="93" t="str">
        <f t="shared" si="505"/>
        <v/>
      </c>
      <c r="AN2288" s="96" t="str">
        <f t="shared" si="506"/>
        <v/>
      </c>
      <c r="AO2288" s="93" t="str">
        <f t="shared" si="507"/>
        <v/>
      </c>
      <c r="AP2288" s="96" t="str">
        <f t="shared" si="508"/>
        <v/>
      </c>
      <c r="AQ2288" s="93" t="str">
        <f t="shared" si="509"/>
        <v/>
      </c>
      <c r="AR2288" s="96" t="str">
        <f t="shared" si="510"/>
        <v/>
      </c>
      <c r="AS2288" s="93" t="str">
        <f t="shared" si="511"/>
        <v/>
      </c>
      <c r="AT2288" s="96" t="str">
        <f t="shared" si="512"/>
        <v/>
      </c>
      <c r="AU2288" s="93" t="str">
        <f t="shared" si="513"/>
        <v/>
      </c>
    </row>
    <row r="2289" spans="1:47" x14ac:dyDescent="0.3">
      <c r="A2289" t="s">
        <v>95</v>
      </c>
      <c r="B2289" s="164" t="s">
        <v>5791</v>
      </c>
      <c r="C2289" t="s">
        <v>5059</v>
      </c>
      <c r="D2289" t="s">
        <v>1152</v>
      </c>
      <c r="E2289" t="s">
        <v>109</v>
      </c>
      <c r="F2289" t="s">
        <v>4063</v>
      </c>
      <c r="G2289">
        <v>8</v>
      </c>
      <c r="H2289" t="s">
        <v>5792</v>
      </c>
      <c r="I2289">
        <v>8</v>
      </c>
      <c r="L2289" t="s">
        <v>91</v>
      </c>
      <c r="M2289" s="164" t="s">
        <v>2111</v>
      </c>
      <c r="N2289" t="s">
        <v>99</v>
      </c>
      <c r="O2289" t="s">
        <v>109</v>
      </c>
      <c r="P2289" s="33">
        <v>46197.439583333333</v>
      </c>
      <c r="Q2289" s="33">
        <v>46223</v>
      </c>
      <c r="AH2289" s="55" t="str">
        <f t="shared" si="500"/>
        <v/>
      </c>
      <c r="AI2289" s="55" t="str">
        <f t="shared" si="501"/>
        <v>FALSO</v>
      </c>
      <c r="AJ2289" s="55">
        <f t="shared" si="502"/>
        <v>0</v>
      </c>
      <c r="AK2289" s="93">
        <f t="shared" si="503"/>
        <v>18</v>
      </c>
      <c r="AL2289" s="96" t="str">
        <f t="shared" si="504"/>
        <v/>
      </c>
      <c r="AM2289" s="93" t="str">
        <f t="shared" si="505"/>
        <v/>
      </c>
      <c r="AN2289" s="96" t="str">
        <f t="shared" si="506"/>
        <v/>
      </c>
      <c r="AO2289" s="93" t="str">
        <f t="shared" si="507"/>
        <v/>
      </c>
      <c r="AP2289" s="96" t="str">
        <f t="shared" si="508"/>
        <v/>
      </c>
      <c r="AQ2289" s="93" t="str">
        <f t="shared" si="509"/>
        <v/>
      </c>
      <c r="AR2289" s="96" t="str">
        <f t="shared" si="510"/>
        <v/>
      </c>
      <c r="AS2289" s="93" t="str">
        <f t="shared" si="511"/>
        <v/>
      </c>
      <c r="AT2289" s="96" t="b">
        <f t="shared" si="512"/>
        <v>1</v>
      </c>
      <c r="AU2289" s="93" t="str">
        <f t="shared" si="513"/>
        <v>ARTSG-313</v>
      </c>
    </row>
    <row r="2290" spans="1:47" x14ac:dyDescent="0.3">
      <c r="A2290" t="s">
        <v>95</v>
      </c>
      <c r="B2290" s="164" t="s">
        <v>5793</v>
      </c>
      <c r="C2290" t="s">
        <v>5059</v>
      </c>
      <c r="D2290" t="s">
        <v>1152</v>
      </c>
      <c r="E2290" t="s">
        <v>133</v>
      </c>
      <c r="F2290" t="s">
        <v>4063</v>
      </c>
      <c r="G2290">
        <v>8</v>
      </c>
      <c r="H2290" t="s">
        <v>5794</v>
      </c>
      <c r="I2290">
        <v>8</v>
      </c>
      <c r="J2290">
        <v>265800</v>
      </c>
      <c r="L2290" t="s">
        <v>91</v>
      </c>
      <c r="M2290" s="164" t="s">
        <v>2111</v>
      </c>
      <c r="N2290" t="s">
        <v>99</v>
      </c>
      <c r="O2290" t="s">
        <v>94</v>
      </c>
      <c r="P2290" s="33">
        <v>46197.436805555553</v>
      </c>
      <c r="Q2290" s="33">
        <v>46223</v>
      </c>
      <c r="R2290" s="33">
        <v>46225</v>
      </c>
      <c r="S2290" s="33">
        <v>46233</v>
      </c>
      <c r="T2290" s="33">
        <v>46233</v>
      </c>
      <c r="U2290" s="33">
        <v>46234</v>
      </c>
      <c r="V2290" s="33">
        <v>46234</v>
      </c>
      <c r="Y2290">
        <v>6</v>
      </c>
      <c r="Z2290">
        <v>1</v>
      </c>
      <c r="AB2290">
        <v>27</v>
      </c>
      <c r="AH2290" s="55">
        <f t="shared" si="500"/>
        <v>73.833333333333329</v>
      </c>
      <c r="AI2290" s="55" t="str">
        <f t="shared" si="501"/>
        <v>FALSO</v>
      </c>
      <c r="AJ2290" s="55">
        <f t="shared" si="502"/>
        <v>0</v>
      </c>
      <c r="AK2290" s="93">
        <f t="shared" si="503"/>
        <v>18</v>
      </c>
      <c r="AL2290" s="96" t="str">
        <f t="shared" si="504"/>
        <v/>
      </c>
      <c r="AM2290" s="93">
        <f t="shared" si="505"/>
        <v>6</v>
      </c>
      <c r="AN2290" s="96" t="b">
        <f t="shared" si="506"/>
        <v>1</v>
      </c>
      <c r="AO2290" s="93">
        <f t="shared" si="507"/>
        <v>1</v>
      </c>
      <c r="AP2290" s="96" t="b">
        <f t="shared" si="508"/>
        <v>1</v>
      </c>
      <c r="AQ2290" s="93" t="str">
        <f t="shared" si="509"/>
        <v/>
      </c>
      <c r="AR2290" s="96" t="str">
        <f t="shared" si="510"/>
        <v/>
      </c>
      <c r="AS2290" s="93" t="str">
        <f t="shared" si="511"/>
        <v/>
      </c>
      <c r="AT2290" s="96" t="b">
        <f t="shared" si="512"/>
        <v>1</v>
      </c>
      <c r="AU2290" s="93" t="str">
        <f t="shared" si="513"/>
        <v>ARTSG-313</v>
      </c>
    </row>
    <row r="2291" spans="1:47" x14ac:dyDescent="0.3">
      <c r="A2291" t="s">
        <v>100</v>
      </c>
      <c r="B2291" s="164" t="s">
        <v>5795</v>
      </c>
      <c r="C2291" t="s">
        <v>5324</v>
      </c>
      <c r="D2291" t="s">
        <v>1152</v>
      </c>
      <c r="E2291" t="s">
        <v>132</v>
      </c>
      <c r="F2291" t="s">
        <v>4063</v>
      </c>
      <c r="G2291">
        <v>2</v>
      </c>
      <c r="H2291" t="s">
        <v>5796</v>
      </c>
      <c r="I2291">
        <v>2</v>
      </c>
      <c r="J2291">
        <v>46800</v>
      </c>
      <c r="L2291" t="s">
        <v>91</v>
      </c>
      <c r="M2291" s="164" t="s">
        <v>2111</v>
      </c>
      <c r="N2291" t="s">
        <v>99</v>
      </c>
      <c r="O2291" t="s">
        <v>94</v>
      </c>
      <c r="P2291" s="33">
        <v>46197.433333333334</v>
      </c>
      <c r="Q2291" s="33">
        <v>46209</v>
      </c>
      <c r="R2291" s="33">
        <v>46217</v>
      </c>
      <c r="S2291" s="33">
        <v>46218</v>
      </c>
      <c r="T2291" s="33">
        <v>46218</v>
      </c>
      <c r="U2291" s="33">
        <v>46220</v>
      </c>
      <c r="V2291" s="33">
        <v>46220</v>
      </c>
      <c r="W2291" s="33">
        <v>46225</v>
      </c>
      <c r="Y2291">
        <v>1</v>
      </c>
      <c r="AB2291">
        <v>17</v>
      </c>
      <c r="AH2291" s="55">
        <f t="shared" si="500"/>
        <v>13</v>
      </c>
      <c r="AI2291" s="55" t="str">
        <f t="shared" si="501"/>
        <v>FALSO</v>
      </c>
      <c r="AJ2291" s="55">
        <f t="shared" si="502"/>
        <v>0</v>
      </c>
      <c r="AK2291" s="93">
        <f t="shared" si="503"/>
        <v>8</v>
      </c>
      <c r="AL2291" s="96" t="str">
        <f t="shared" si="504"/>
        <v/>
      </c>
      <c r="AM2291" s="93">
        <f t="shared" si="505"/>
        <v>1</v>
      </c>
      <c r="AN2291" s="96" t="b">
        <f t="shared" si="506"/>
        <v>1</v>
      </c>
      <c r="AO2291" s="93">
        <f t="shared" si="507"/>
        <v>2</v>
      </c>
      <c r="AP2291" s="96" t="str">
        <f t="shared" si="508"/>
        <v/>
      </c>
      <c r="AQ2291" s="93">
        <f t="shared" si="509"/>
        <v>3</v>
      </c>
      <c r="AR2291" s="96" t="str">
        <f t="shared" si="510"/>
        <v/>
      </c>
      <c r="AS2291" s="93">
        <f t="shared" si="511"/>
        <v>17</v>
      </c>
      <c r="AT2291" s="96" t="b">
        <f t="shared" si="512"/>
        <v>1</v>
      </c>
      <c r="AU2291" s="93" t="str">
        <f t="shared" si="513"/>
        <v>ARTSG-313</v>
      </c>
    </row>
    <row r="2292" spans="1:47" x14ac:dyDescent="0.3">
      <c r="A2292" t="s">
        <v>84</v>
      </c>
      <c r="B2292" s="164" t="s">
        <v>5797</v>
      </c>
      <c r="C2292" t="s">
        <v>5560</v>
      </c>
      <c r="D2292" t="s">
        <v>1152</v>
      </c>
      <c r="E2292" t="s">
        <v>90</v>
      </c>
      <c r="F2292" t="s">
        <v>4063</v>
      </c>
      <c r="H2292" t="s">
        <v>5798</v>
      </c>
      <c r="L2292" t="s">
        <v>91</v>
      </c>
      <c r="O2292" t="s">
        <v>94</v>
      </c>
      <c r="P2292" s="33">
        <v>46197.382638888892</v>
      </c>
      <c r="Q2292" s="33">
        <v>46209</v>
      </c>
      <c r="R2292" s="33">
        <v>46219</v>
      </c>
      <c r="S2292" s="33">
        <v>46219</v>
      </c>
      <c r="AH2292" s="55" t="str">
        <f t="shared" si="500"/>
        <v/>
      </c>
      <c r="AI2292" s="55" t="str">
        <f t="shared" si="501"/>
        <v>FALSO</v>
      </c>
      <c r="AJ2292" s="55">
        <f t="shared" si="502"/>
        <v>0</v>
      </c>
      <c r="AK2292" s="93" t="str">
        <f t="shared" si="503"/>
        <v/>
      </c>
      <c r="AL2292" s="96" t="str">
        <f t="shared" si="504"/>
        <v/>
      </c>
      <c r="AM2292" s="93" t="str">
        <f t="shared" si="505"/>
        <v/>
      </c>
      <c r="AN2292" s="96" t="str">
        <f t="shared" si="506"/>
        <v/>
      </c>
      <c r="AO2292" s="93" t="str">
        <f t="shared" si="507"/>
        <v/>
      </c>
      <c r="AP2292" s="96" t="str">
        <f t="shared" si="508"/>
        <v/>
      </c>
      <c r="AQ2292" s="93" t="str">
        <f t="shared" si="509"/>
        <v/>
      </c>
      <c r="AR2292" s="96" t="str">
        <f t="shared" si="510"/>
        <v/>
      </c>
      <c r="AS2292" s="93" t="str">
        <f t="shared" si="511"/>
        <v/>
      </c>
      <c r="AT2292" s="96" t="str">
        <f t="shared" si="512"/>
        <v/>
      </c>
      <c r="AU2292" s="93" t="str">
        <f t="shared" si="513"/>
        <v/>
      </c>
    </row>
    <row r="2293" spans="1:47" x14ac:dyDescent="0.3">
      <c r="A2293" t="s">
        <v>84</v>
      </c>
      <c r="B2293" s="164" t="s">
        <v>5799</v>
      </c>
      <c r="C2293" t="s">
        <v>5577</v>
      </c>
      <c r="D2293" t="s">
        <v>1152</v>
      </c>
      <c r="E2293" t="s">
        <v>90</v>
      </c>
      <c r="F2293" t="s">
        <v>4063</v>
      </c>
      <c r="H2293" t="s">
        <v>5381</v>
      </c>
      <c r="L2293" t="s">
        <v>91</v>
      </c>
      <c r="O2293" t="s">
        <v>94</v>
      </c>
      <c r="P2293" s="33">
        <v>46196.723611111112</v>
      </c>
      <c r="Q2293" s="33">
        <v>46209</v>
      </c>
      <c r="R2293" s="33">
        <v>46216</v>
      </c>
      <c r="S2293" s="33">
        <v>46216</v>
      </c>
      <c r="AH2293" s="55" t="str">
        <f t="shared" si="500"/>
        <v/>
      </c>
      <c r="AI2293" s="55" t="str">
        <f t="shared" si="501"/>
        <v>FALSO</v>
      </c>
      <c r="AJ2293" s="55">
        <f t="shared" si="502"/>
        <v>0</v>
      </c>
      <c r="AK2293" s="93" t="str">
        <f t="shared" si="503"/>
        <v/>
      </c>
      <c r="AL2293" s="96" t="str">
        <f t="shared" si="504"/>
        <v/>
      </c>
      <c r="AM2293" s="93" t="str">
        <f t="shared" si="505"/>
        <v/>
      </c>
      <c r="AN2293" s="96" t="str">
        <f t="shared" si="506"/>
        <v/>
      </c>
      <c r="AO2293" s="93" t="str">
        <f t="shared" si="507"/>
        <v/>
      </c>
      <c r="AP2293" s="96" t="str">
        <f t="shared" si="508"/>
        <v/>
      </c>
      <c r="AQ2293" s="93" t="str">
        <f t="shared" si="509"/>
        <v/>
      </c>
      <c r="AR2293" s="96" t="str">
        <f t="shared" si="510"/>
        <v/>
      </c>
      <c r="AS2293" s="93" t="str">
        <f t="shared" si="511"/>
        <v/>
      </c>
      <c r="AT2293" s="96" t="str">
        <f t="shared" si="512"/>
        <v/>
      </c>
      <c r="AU2293" s="93" t="str">
        <f t="shared" si="513"/>
        <v/>
      </c>
    </row>
    <row r="2294" spans="1:47" x14ac:dyDescent="0.3">
      <c r="A2294" t="s">
        <v>84</v>
      </c>
      <c r="B2294" s="164" t="s">
        <v>5800</v>
      </c>
      <c r="C2294" t="s">
        <v>5560</v>
      </c>
      <c r="D2294" t="s">
        <v>1152</v>
      </c>
      <c r="E2294" t="s">
        <v>90</v>
      </c>
      <c r="F2294" t="s">
        <v>4063</v>
      </c>
      <c r="H2294" t="s">
        <v>5801</v>
      </c>
      <c r="L2294" t="s">
        <v>91</v>
      </c>
      <c r="O2294" t="s">
        <v>94</v>
      </c>
      <c r="P2294" s="33">
        <v>46196.7</v>
      </c>
      <c r="Q2294" s="33">
        <v>46209</v>
      </c>
      <c r="R2294" s="33">
        <v>46216</v>
      </c>
      <c r="S2294" s="33">
        <v>46216</v>
      </c>
      <c r="AH2294" s="55" t="str">
        <f t="shared" si="500"/>
        <v/>
      </c>
      <c r="AI2294" s="55" t="str">
        <f t="shared" si="501"/>
        <v>FALSO</v>
      </c>
      <c r="AJ2294" s="55">
        <f t="shared" si="502"/>
        <v>0</v>
      </c>
      <c r="AK2294" s="93" t="str">
        <f t="shared" si="503"/>
        <v/>
      </c>
      <c r="AL2294" s="96" t="str">
        <f t="shared" si="504"/>
        <v/>
      </c>
      <c r="AM2294" s="93" t="str">
        <f t="shared" si="505"/>
        <v/>
      </c>
      <c r="AN2294" s="96" t="str">
        <f t="shared" si="506"/>
        <v/>
      </c>
      <c r="AO2294" s="93" t="str">
        <f t="shared" si="507"/>
        <v/>
      </c>
      <c r="AP2294" s="96" t="str">
        <f t="shared" si="508"/>
        <v/>
      </c>
      <c r="AQ2294" s="93" t="str">
        <f t="shared" si="509"/>
        <v/>
      </c>
      <c r="AR2294" s="96" t="str">
        <f t="shared" si="510"/>
        <v/>
      </c>
      <c r="AS2294" s="93" t="str">
        <f t="shared" si="511"/>
        <v/>
      </c>
      <c r="AT2294" s="96" t="str">
        <f t="shared" si="512"/>
        <v/>
      </c>
      <c r="AU2294" s="93" t="str">
        <f t="shared" si="513"/>
        <v/>
      </c>
    </row>
    <row r="2295" spans="1:47" x14ac:dyDescent="0.3">
      <c r="A2295" t="s">
        <v>84</v>
      </c>
      <c r="B2295" s="164" t="s">
        <v>5802</v>
      </c>
      <c r="C2295" t="s">
        <v>5560</v>
      </c>
      <c r="D2295" t="s">
        <v>1152</v>
      </c>
      <c r="E2295" t="s">
        <v>90</v>
      </c>
      <c r="F2295" t="s">
        <v>4063</v>
      </c>
      <c r="H2295" t="s">
        <v>5803</v>
      </c>
      <c r="L2295" t="s">
        <v>91</v>
      </c>
      <c r="O2295" t="s">
        <v>94</v>
      </c>
      <c r="P2295" s="33">
        <v>46196.654861111114</v>
      </c>
      <c r="Q2295" s="33">
        <v>46209</v>
      </c>
      <c r="R2295" s="33">
        <v>46219</v>
      </c>
      <c r="S2295" s="33">
        <v>46219</v>
      </c>
      <c r="AH2295" s="55" t="str">
        <f t="shared" si="500"/>
        <v/>
      </c>
      <c r="AI2295" s="55" t="str">
        <f t="shared" si="501"/>
        <v>FALSO</v>
      </c>
      <c r="AJ2295" s="55">
        <f t="shared" si="502"/>
        <v>0</v>
      </c>
      <c r="AK2295" s="93" t="str">
        <f t="shared" si="503"/>
        <v/>
      </c>
      <c r="AL2295" s="96" t="str">
        <f t="shared" si="504"/>
        <v/>
      </c>
      <c r="AM2295" s="93" t="str">
        <f t="shared" si="505"/>
        <v/>
      </c>
      <c r="AN2295" s="96" t="str">
        <f t="shared" si="506"/>
        <v/>
      </c>
      <c r="AO2295" s="93" t="str">
        <f t="shared" si="507"/>
        <v/>
      </c>
      <c r="AP2295" s="96" t="str">
        <f t="shared" si="508"/>
        <v/>
      </c>
      <c r="AQ2295" s="93" t="str">
        <f t="shared" si="509"/>
        <v/>
      </c>
      <c r="AR2295" s="96" t="str">
        <f t="shared" si="510"/>
        <v/>
      </c>
      <c r="AS2295" s="93" t="str">
        <f t="shared" si="511"/>
        <v/>
      </c>
      <c r="AT2295" s="96" t="str">
        <f t="shared" si="512"/>
        <v/>
      </c>
      <c r="AU2295" s="93" t="str">
        <f t="shared" si="513"/>
        <v/>
      </c>
    </row>
    <row r="2296" spans="1:47" x14ac:dyDescent="0.3">
      <c r="A2296" t="s">
        <v>84</v>
      </c>
      <c r="B2296" s="164" t="s">
        <v>5804</v>
      </c>
      <c r="C2296" t="s">
        <v>5563</v>
      </c>
      <c r="D2296" t="s">
        <v>1152</v>
      </c>
      <c r="E2296" t="s">
        <v>90</v>
      </c>
      <c r="F2296" t="s">
        <v>4063</v>
      </c>
      <c r="H2296" t="s">
        <v>5805</v>
      </c>
      <c r="J2296">
        <v>7200</v>
      </c>
      <c r="L2296" t="s">
        <v>91</v>
      </c>
      <c r="O2296" t="s">
        <v>94</v>
      </c>
      <c r="P2296" s="33">
        <v>46196.584027777775</v>
      </c>
      <c r="Q2296" s="33">
        <v>46209</v>
      </c>
      <c r="R2296" s="33">
        <v>46274</v>
      </c>
      <c r="S2296" s="33">
        <v>46274</v>
      </c>
      <c r="AH2296" s="55">
        <f t="shared" si="500"/>
        <v>2</v>
      </c>
      <c r="AI2296" s="55" t="str">
        <f t="shared" si="501"/>
        <v>FALSO</v>
      </c>
      <c r="AJ2296" s="55">
        <f t="shared" si="502"/>
        <v>0</v>
      </c>
      <c r="AK2296" s="93" t="str">
        <f t="shared" si="503"/>
        <v/>
      </c>
      <c r="AL2296" s="96" t="str">
        <f t="shared" si="504"/>
        <v/>
      </c>
      <c r="AM2296" s="93" t="str">
        <f t="shared" si="505"/>
        <v/>
      </c>
      <c r="AN2296" s="96" t="str">
        <f t="shared" si="506"/>
        <v/>
      </c>
      <c r="AO2296" s="93" t="str">
        <f t="shared" si="507"/>
        <v/>
      </c>
      <c r="AP2296" s="96" t="str">
        <f t="shared" si="508"/>
        <v/>
      </c>
      <c r="AQ2296" s="93" t="str">
        <f t="shared" si="509"/>
        <v/>
      </c>
      <c r="AR2296" s="96" t="str">
        <f t="shared" si="510"/>
        <v/>
      </c>
      <c r="AS2296" s="93" t="str">
        <f t="shared" si="511"/>
        <v/>
      </c>
      <c r="AT2296" s="96" t="str">
        <f t="shared" si="512"/>
        <v/>
      </c>
      <c r="AU2296" s="93" t="str">
        <f t="shared" si="513"/>
        <v/>
      </c>
    </row>
    <row r="2297" spans="1:47" x14ac:dyDescent="0.3">
      <c r="A2297" t="s">
        <v>84</v>
      </c>
      <c r="B2297" s="164" t="s">
        <v>5806</v>
      </c>
      <c r="C2297" t="s">
        <v>5560</v>
      </c>
      <c r="D2297" t="s">
        <v>1152</v>
      </c>
      <c r="E2297" t="s">
        <v>90</v>
      </c>
      <c r="F2297" t="s">
        <v>4063</v>
      </c>
      <c r="H2297" t="s">
        <v>5807</v>
      </c>
      <c r="L2297" t="s">
        <v>91</v>
      </c>
      <c r="O2297" t="s">
        <v>94</v>
      </c>
      <c r="P2297" s="33">
        <v>46196.475694444445</v>
      </c>
      <c r="Q2297" s="33">
        <v>46209</v>
      </c>
      <c r="R2297" s="33">
        <v>46225</v>
      </c>
      <c r="S2297" s="33">
        <v>46225</v>
      </c>
      <c r="AH2297" s="55" t="str">
        <f t="shared" si="500"/>
        <v/>
      </c>
      <c r="AI2297" s="55" t="str">
        <f t="shared" si="501"/>
        <v>FALSO</v>
      </c>
      <c r="AJ2297" s="55">
        <f t="shared" si="502"/>
        <v>0</v>
      </c>
      <c r="AK2297" s="93" t="str">
        <f t="shared" si="503"/>
        <v/>
      </c>
      <c r="AL2297" s="96" t="str">
        <f t="shared" si="504"/>
        <v/>
      </c>
      <c r="AM2297" s="93" t="str">
        <f t="shared" si="505"/>
        <v/>
      </c>
      <c r="AN2297" s="96" t="str">
        <f t="shared" si="506"/>
        <v/>
      </c>
      <c r="AO2297" s="93" t="str">
        <f t="shared" si="507"/>
        <v/>
      </c>
      <c r="AP2297" s="96" t="str">
        <f t="shared" si="508"/>
        <v/>
      </c>
      <c r="AQ2297" s="93" t="str">
        <f t="shared" si="509"/>
        <v/>
      </c>
      <c r="AR2297" s="96" t="str">
        <f t="shared" si="510"/>
        <v/>
      </c>
      <c r="AS2297" s="93" t="str">
        <f t="shared" si="511"/>
        <v/>
      </c>
      <c r="AT2297" s="96" t="str">
        <f t="shared" si="512"/>
        <v/>
      </c>
      <c r="AU2297" s="93" t="str">
        <f t="shared" si="513"/>
        <v/>
      </c>
    </row>
    <row r="2298" spans="1:47" x14ac:dyDescent="0.3">
      <c r="A2298" t="s">
        <v>84</v>
      </c>
      <c r="B2298" s="164" t="s">
        <v>5808</v>
      </c>
      <c r="C2298" t="s">
        <v>5560</v>
      </c>
      <c r="D2298" t="s">
        <v>1152</v>
      </c>
      <c r="E2298" t="s">
        <v>90</v>
      </c>
      <c r="F2298" t="s">
        <v>4063</v>
      </c>
      <c r="H2298" t="s">
        <v>5809</v>
      </c>
      <c r="L2298" t="s">
        <v>91</v>
      </c>
      <c r="O2298" t="s">
        <v>94</v>
      </c>
      <c r="P2298" s="33">
        <v>46196.474999999999</v>
      </c>
      <c r="Q2298" s="33">
        <v>46209</v>
      </c>
      <c r="R2298" s="33">
        <v>46219</v>
      </c>
      <c r="S2298" s="33">
        <v>46219</v>
      </c>
      <c r="AH2298" s="55" t="str">
        <f t="shared" si="500"/>
        <v/>
      </c>
      <c r="AI2298" s="55" t="str">
        <f t="shared" si="501"/>
        <v>FALSO</v>
      </c>
      <c r="AJ2298" s="55">
        <f t="shared" si="502"/>
        <v>0</v>
      </c>
      <c r="AK2298" s="93" t="str">
        <f t="shared" si="503"/>
        <v/>
      </c>
      <c r="AL2298" s="96" t="str">
        <f t="shared" si="504"/>
        <v/>
      </c>
      <c r="AM2298" s="93" t="str">
        <f t="shared" si="505"/>
        <v/>
      </c>
      <c r="AN2298" s="96" t="str">
        <f t="shared" si="506"/>
        <v/>
      </c>
      <c r="AO2298" s="93" t="str">
        <f t="shared" si="507"/>
        <v/>
      </c>
      <c r="AP2298" s="96" t="str">
        <f t="shared" si="508"/>
        <v/>
      </c>
      <c r="AQ2298" s="93" t="str">
        <f t="shared" si="509"/>
        <v/>
      </c>
      <c r="AR2298" s="96" t="str">
        <f t="shared" si="510"/>
        <v/>
      </c>
      <c r="AS2298" s="93" t="str">
        <f t="shared" si="511"/>
        <v/>
      </c>
      <c r="AT2298" s="96" t="str">
        <f t="shared" si="512"/>
        <v/>
      </c>
      <c r="AU2298" s="93" t="str">
        <f t="shared" si="513"/>
        <v/>
      </c>
    </row>
    <row r="2299" spans="1:47" x14ac:dyDescent="0.3">
      <c r="A2299" t="s">
        <v>84</v>
      </c>
      <c r="B2299" s="164" t="s">
        <v>5810</v>
      </c>
      <c r="C2299" t="s">
        <v>5560</v>
      </c>
      <c r="D2299" t="s">
        <v>1152</v>
      </c>
      <c r="E2299" t="s">
        <v>90</v>
      </c>
      <c r="F2299" t="s">
        <v>4063</v>
      </c>
      <c r="H2299" t="s">
        <v>5811</v>
      </c>
      <c r="J2299">
        <v>7200</v>
      </c>
      <c r="L2299" t="s">
        <v>91</v>
      </c>
      <c r="O2299" t="s">
        <v>94</v>
      </c>
      <c r="P2299" s="33">
        <v>46196.465277777781</v>
      </c>
      <c r="Q2299" s="33">
        <v>46209</v>
      </c>
      <c r="R2299" s="33">
        <v>46219</v>
      </c>
      <c r="S2299" s="33">
        <v>46219</v>
      </c>
      <c r="AH2299" s="55">
        <f t="shared" si="500"/>
        <v>2</v>
      </c>
      <c r="AI2299" s="55" t="str">
        <f t="shared" si="501"/>
        <v>FALSO</v>
      </c>
      <c r="AJ2299" s="55">
        <f t="shared" si="502"/>
        <v>0</v>
      </c>
      <c r="AK2299" s="93" t="str">
        <f t="shared" si="503"/>
        <v/>
      </c>
      <c r="AL2299" s="96" t="str">
        <f t="shared" si="504"/>
        <v/>
      </c>
      <c r="AM2299" s="93" t="str">
        <f t="shared" si="505"/>
        <v/>
      </c>
      <c r="AN2299" s="96" t="str">
        <f t="shared" si="506"/>
        <v/>
      </c>
      <c r="AO2299" s="93" t="str">
        <f t="shared" si="507"/>
        <v/>
      </c>
      <c r="AP2299" s="96" t="str">
        <f t="shared" si="508"/>
        <v/>
      </c>
      <c r="AQ2299" s="93" t="str">
        <f t="shared" si="509"/>
        <v/>
      </c>
      <c r="AR2299" s="96" t="str">
        <f t="shared" si="510"/>
        <v/>
      </c>
      <c r="AS2299" s="93" t="str">
        <f t="shared" si="511"/>
        <v/>
      </c>
      <c r="AT2299" s="96" t="str">
        <f t="shared" si="512"/>
        <v/>
      </c>
      <c r="AU2299" s="93" t="str">
        <f t="shared" si="513"/>
        <v/>
      </c>
    </row>
    <row r="2300" spans="1:47" x14ac:dyDescent="0.3">
      <c r="A2300" t="s">
        <v>84</v>
      </c>
      <c r="B2300" s="164" t="s">
        <v>5812</v>
      </c>
      <c r="C2300" t="s">
        <v>5560</v>
      </c>
      <c r="D2300" t="s">
        <v>1152</v>
      </c>
      <c r="E2300" t="s">
        <v>90</v>
      </c>
      <c r="F2300" t="s">
        <v>4063</v>
      </c>
      <c r="H2300" t="s">
        <v>5813</v>
      </c>
      <c r="L2300" t="s">
        <v>91</v>
      </c>
      <c r="O2300" t="s">
        <v>94</v>
      </c>
      <c r="P2300" s="33">
        <v>46196.462500000001</v>
      </c>
      <c r="Q2300" s="33">
        <v>46209</v>
      </c>
      <c r="R2300" s="33">
        <v>46223</v>
      </c>
      <c r="S2300" s="33">
        <v>46223</v>
      </c>
      <c r="AH2300" s="55" t="str">
        <f t="shared" si="500"/>
        <v/>
      </c>
      <c r="AI2300" s="55" t="str">
        <f t="shared" si="501"/>
        <v>FALSO</v>
      </c>
      <c r="AJ2300" s="55">
        <f t="shared" si="502"/>
        <v>0</v>
      </c>
      <c r="AK2300" s="93" t="str">
        <f t="shared" si="503"/>
        <v/>
      </c>
      <c r="AL2300" s="96" t="str">
        <f t="shared" si="504"/>
        <v/>
      </c>
      <c r="AM2300" s="93" t="str">
        <f t="shared" si="505"/>
        <v/>
      </c>
      <c r="AN2300" s="96" t="str">
        <f t="shared" si="506"/>
        <v/>
      </c>
      <c r="AO2300" s="93" t="str">
        <f t="shared" si="507"/>
        <v/>
      </c>
      <c r="AP2300" s="96" t="str">
        <f t="shared" si="508"/>
        <v/>
      </c>
      <c r="AQ2300" s="93" t="str">
        <f t="shared" si="509"/>
        <v/>
      </c>
      <c r="AR2300" s="96" t="str">
        <f t="shared" si="510"/>
        <v/>
      </c>
      <c r="AS2300" s="93" t="str">
        <f t="shared" si="511"/>
        <v/>
      </c>
      <c r="AT2300" s="96" t="str">
        <f t="shared" si="512"/>
        <v/>
      </c>
      <c r="AU2300" s="93" t="str">
        <f t="shared" si="513"/>
        <v/>
      </c>
    </row>
    <row r="2301" spans="1:47" x14ac:dyDescent="0.3">
      <c r="A2301" t="s">
        <v>84</v>
      </c>
      <c r="B2301" s="164" t="s">
        <v>5814</v>
      </c>
      <c r="C2301" t="s">
        <v>5574</v>
      </c>
      <c r="D2301" t="s">
        <v>1152</v>
      </c>
      <c r="E2301" t="s">
        <v>90</v>
      </c>
      <c r="F2301" t="s">
        <v>4063</v>
      </c>
      <c r="H2301" t="s">
        <v>4904</v>
      </c>
      <c r="L2301" t="s">
        <v>91</v>
      </c>
      <c r="O2301" t="s">
        <v>94</v>
      </c>
      <c r="P2301" s="33">
        <v>46196.461111111108</v>
      </c>
      <c r="Q2301" s="33">
        <v>46209</v>
      </c>
      <c r="R2301" s="33">
        <v>46240</v>
      </c>
      <c r="S2301" s="33">
        <v>46240</v>
      </c>
      <c r="AH2301" s="55" t="str">
        <f t="shared" si="500"/>
        <v/>
      </c>
      <c r="AI2301" s="55" t="str">
        <f t="shared" si="501"/>
        <v>FALSO</v>
      </c>
      <c r="AJ2301" s="55">
        <f t="shared" si="502"/>
        <v>0</v>
      </c>
      <c r="AK2301" s="93" t="str">
        <f t="shared" si="503"/>
        <v/>
      </c>
      <c r="AL2301" s="96" t="str">
        <f t="shared" si="504"/>
        <v/>
      </c>
      <c r="AM2301" s="93" t="str">
        <f t="shared" si="505"/>
        <v/>
      </c>
      <c r="AN2301" s="96" t="str">
        <f t="shared" si="506"/>
        <v/>
      </c>
      <c r="AO2301" s="93" t="str">
        <f t="shared" si="507"/>
        <v/>
      </c>
      <c r="AP2301" s="96" t="str">
        <f t="shared" si="508"/>
        <v/>
      </c>
      <c r="AQ2301" s="93" t="str">
        <f t="shared" si="509"/>
        <v/>
      </c>
      <c r="AR2301" s="96" t="str">
        <f t="shared" si="510"/>
        <v/>
      </c>
      <c r="AS2301" s="93" t="str">
        <f t="shared" si="511"/>
        <v/>
      </c>
      <c r="AT2301" s="96" t="str">
        <f t="shared" si="512"/>
        <v/>
      </c>
      <c r="AU2301" s="93" t="str">
        <f t="shared" si="513"/>
        <v/>
      </c>
    </row>
    <row r="2302" spans="1:47" x14ac:dyDescent="0.3">
      <c r="A2302" t="s">
        <v>84</v>
      </c>
      <c r="B2302" s="164" t="s">
        <v>5815</v>
      </c>
      <c r="C2302" t="s">
        <v>5560</v>
      </c>
      <c r="D2302" t="s">
        <v>1152</v>
      </c>
      <c r="E2302" t="s">
        <v>90</v>
      </c>
      <c r="F2302" t="s">
        <v>4063</v>
      </c>
      <c r="H2302" t="s">
        <v>5816</v>
      </c>
      <c r="L2302" t="s">
        <v>91</v>
      </c>
      <c r="O2302" t="s">
        <v>94</v>
      </c>
      <c r="P2302" s="33">
        <v>46196.448611111111</v>
      </c>
      <c r="Q2302" s="33">
        <v>46209</v>
      </c>
      <c r="R2302" s="33">
        <v>46223</v>
      </c>
      <c r="S2302" s="33">
        <v>46223</v>
      </c>
      <c r="AH2302" s="55" t="str">
        <f t="shared" si="500"/>
        <v/>
      </c>
      <c r="AI2302" s="55" t="str">
        <f t="shared" si="501"/>
        <v>FALSO</v>
      </c>
      <c r="AJ2302" s="55">
        <f t="shared" si="502"/>
        <v>0</v>
      </c>
      <c r="AK2302" s="93" t="str">
        <f t="shared" si="503"/>
        <v/>
      </c>
      <c r="AL2302" s="96" t="str">
        <f t="shared" si="504"/>
        <v/>
      </c>
      <c r="AM2302" s="93" t="str">
        <f t="shared" si="505"/>
        <v/>
      </c>
      <c r="AN2302" s="96" t="str">
        <f t="shared" si="506"/>
        <v/>
      </c>
      <c r="AO2302" s="93" t="str">
        <f t="shared" si="507"/>
        <v/>
      </c>
      <c r="AP2302" s="96" t="str">
        <f t="shared" si="508"/>
        <v/>
      </c>
      <c r="AQ2302" s="93" t="str">
        <f t="shared" si="509"/>
        <v/>
      </c>
      <c r="AR2302" s="96" t="str">
        <f t="shared" si="510"/>
        <v/>
      </c>
      <c r="AS2302" s="93" t="str">
        <f t="shared" si="511"/>
        <v/>
      </c>
      <c r="AT2302" s="96" t="str">
        <f t="shared" si="512"/>
        <v/>
      </c>
      <c r="AU2302" s="93" t="str">
        <f t="shared" si="513"/>
        <v/>
      </c>
    </row>
    <row r="2303" spans="1:47" x14ac:dyDescent="0.3">
      <c r="A2303" t="s">
        <v>84</v>
      </c>
      <c r="B2303" s="164" t="s">
        <v>5817</v>
      </c>
      <c r="C2303" t="s">
        <v>5560</v>
      </c>
      <c r="D2303" t="s">
        <v>1152</v>
      </c>
      <c r="E2303" t="s">
        <v>90</v>
      </c>
      <c r="F2303" t="s">
        <v>4063</v>
      </c>
      <c r="H2303" t="s">
        <v>5818</v>
      </c>
      <c r="L2303" t="s">
        <v>91</v>
      </c>
      <c r="O2303" t="s">
        <v>94</v>
      </c>
      <c r="P2303" s="33">
        <v>46196.416666666664</v>
      </c>
      <c r="Q2303" s="33">
        <v>46209</v>
      </c>
      <c r="R2303" s="33">
        <v>46219</v>
      </c>
      <c r="S2303" s="33">
        <v>46219</v>
      </c>
      <c r="AH2303" s="55" t="str">
        <f t="shared" si="500"/>
        <v/>
      </c>
      <c r="AI2303" s="55" t="str">
        <f t="shared" si="501"/>
        <v>FALSO</v>
      </c>
      <c r="AJ2303" s="55">
        <f t="shared" si="502"/>
        <v>0</v>
      </c>
      <c r="AK2303" s="93" t="str">
        <f t="shared" si="503"/>
        <v/>
      </c>
      <c r="AL2303" s="96" t="str">
        <f t="shared" si="504"/>
        <v/>
      </c>
      <c r="AM2303" s="93" t="str">
        <f t="shared" si="505"/>
        <v/>
      </c>
      <c r="AN2303" s="96" t="str">
        <f t="shared" si="506"/>
        <v/>
      </c>
      <c r="AO2303" s="93" t="str">
        <f t="shared" si="507"/>
        <v/>
      </c>
      <c r="AP2303" s="96" t="str">
        <f t="shared" si="508"/>
        <v/>
      </c>
      <c r="AQ2303" s="93" t="str">
        <f t="shared" si="509"/>
        <v/>
      </c>
      <c r="AR2303" s="96" t="str">
        <f t="shared" si="510"/>
        <v/>
      </c>
      <c r="AS2303" s="93" t="str">
        <f t="shared" si="511"/>
        <v/>
      </c>
      <c r="AT2303" s="96" t="str">
        <f t="shared" si="512"/>
        <v/>
      </c>
      <c r="AU2303" s="93" t="str">
        <f t="shared" si="513"/>
        <v/>
      </c>
    </row>
    <row r="2304" spans="1:47" x14ac:dyDescent="0.3">
      <c r="A2304" t="s">
        <v>108</v>
      </c>
      <c r="B2304" s="164" t="s">
        <v>5819</v>
      </c>
      <c r="C2304" t="s">
        <v>5577</v>
      </c>
      <c r="D2304" t="s">
        <v>1152</v>
      </c>
      <c r="E2304" t="s">
        <v>90</v>
      </c>
      <c r="F2304" t="s">
        <v>4063</v>
      </c>
      <c r="G2304">
        <v>1</v>
      </c>
      <c r="H2304" t="s">
        <v>5820</v>
      </c>
      <c r="I2304">
        <v>1</v>
      </c>
      <c r="J2304">
        <v>25200</v>
      </c>
      <c r="L2304" t="s">
        <v>91</v>
      </c>
      <c r="M2304" s="164" t="s">
        <v>4477</v>
      </c>
      <c r="N2304" t="s">
        <v>99</v>
      </c>
      <c r="O2304" t="s">
        <v>94</v>
      </c>
      <c r="P2304" s="33">
        <v>46196.379166666666</v>
      </c>
      <c r="Q2304" s="33">
        <v>46209</v>
      </c>
      <c r="R2304" s="33">
        <v>46203</v>
      </c>
      <c r="S2304" s="33">
        <v>46209</v>
      </c>
      <c r="T2304" s="33">
        <v>46209</v>
      </c>
      <c r="U2304" s="33">
        <v>46209</v>
      </c>
      <c r="V2304" s="33">
        <v>46209</v>
      </c>
      <c r="Y2304">
        <v>4</v>
      </c>
      <c r="AH2304" s="55">
        <f t="shared" si="500"/>
        <v>7</v>
      </c>
      <c r="AI2304" s="55" t="str">
        <f t="shared" si="501"/>
        <v>FALSO</v>
      </c>
      <c r="AJ2304" s="55">
        <f t="shared" si="502"/>
        <v>0</v>
      </c>
      <c r="AK2304" s="93">
        <f t="shared" si="503"/>
        <v>9</v>
      </c>
      <c r="AL2304" s="96" t="str">
        <f t="shared" si="504"/>
        <v/>
      </c>
      <c r="AM2304" s="93">
        <f t="shared" si="505"/>
        <v>4</v>
      </c>
      <c r="AN2304" s="96" t="b">
        <f t="shared" si="506"/>
        <v>1</v>
      </c>
      <c r="AO2304" s="93">
        <f t="shared" si="507"/>
        <v>1</v>
      </c>
      <c r="AP2304" s="96" t="str">
        <f t="shared" si="508"/>
        <v/>
      </c>
      <c r="AQ2304" s="93" t="str">
        <f t="shared" si="509"/>
        <v/>
      </c>
      <c r="AR2304" s="96" t="str">
        <f t="shared" si="510"/>
        <v/>
      </c>
      <c r="AS2304" s="93">
        <f t="shared" si="511"/>
        <v>9</v>
      </c>
      <c r="AT2304" s="96" t="b">
        <f t="shared" si="512"/>
        <v>0</v>
      </c>
      <c r="AU2304" s="93" t="str">
        <f t="shared" si="513"/>
        <v>ARTPT-710</v>
      </c>
    </row>
    <row r="2305" spans="1:47" x14ac:dyDescent="0.3">
      <c r="A2305" t="s">
        <v>84</v>
      </c>
      <c r="B2305" s="164" t="s">
        <v>5821</v>
      </c>
      <c r="C2305" t="s">
        <v>5339</v>
      </c>
      <c r="D2305" t="s">
        <v>1152</v>
      </c>
      <c r="E2305" t="s">
        <v>90</v>
      </c>
      <c r="F2305" t="s">
        <v>4063</v>
      </c>
      <c r="H2305" t="s">
        <v>5822</v>
      </c>
      <c r="L2305" t="s">
        <v>91</v>
      </c>
      <c r="O2305" t="s">
        <v>135</v>
      </c>
      <c r="P2305" s="33">
        <v>46195.684027777781</v>
      </c>
      <c r="Q2305" s="33">
        <v>46209</v>
      </c>
      <c r="R2305" s="33">
        <v>46261</v>
      </c>
      <c r="AH2305" s="55" t="str">
        <f t="shared" si="500"/>
        <v/>
      </c>
      <c r="AI2305" s="55" t="str">
        <f t="shared" si="501"/>
        <v>FALSO</v>
      </c>
      <c r="AJ2305" s="55">
        <f t="shared" si="502"/>
        <v>0</v>
      </c>
      <c r="AK2305" s="93" t="str">
        <f t="shared" si="503"/>
        <v/>
      </c>
      <c r="AL2305" s="96" t="str">
        <f t="shared" si="504"/>
        <v/>
      </c>
      <c r="AM2305" s="93" t="str">
        <f t="shared" si="505"/>
        <v/>
      </c>
      <c r="AN2305" s="96" t="str">
        <f t="shared" si="506"/>
        <v/>
      </c>
      <c r="AO2305" s="93" t="str">
        <f t="shared" si="507"/>
        <v/>
      </c>
      <c r="AP2305" s="96" t="str">
        <f t="shared" si="508"/>
        <v/>
      </c>
      <c r="AQ2305" s="93" t="str">
        <f t="shared" si="509"/>
        <v/>
      </c>
      <c r="AR2305" s="96" t="str">
        <f t="shared" si="510"/>
        <v/>
      </c>
      <c r="AS2305" s="93" t="str">
        <f t="shared" si="511"/>
        <v/>
      </c>
      <c r="AT2305" s="96" t="str">
        <f t="shared" si="512"/>
        <v/>
      </c>
      <c r="AU2305" s="93" t="str">
        <f t="shared" si="513"/>
        <v/>
      </c>
    </row>
    <row r="2306" spans="1:47" x14ac:dyDescent="0.3">
      <c r="A2306" t="s">
        <v>84</v>
      </c>
      <c r="B2306" s="164" t="s">
        <v>5823</v>
      </c>
      <c r="C2306" t="s">
        <v>5329</v>
      </c>
      <c r="D2306" t="s">
        <v>1152</v>
      </c>
      <c r="E2306" t="s">
        <v>90</v>
      </c>
      <c r="F2306" t="s">
        <v>4063</v>
      </c>
      <c r="H2306" t="s">
        <v>5824</v>
      </c>
      <c r="L2306" t="s">
        <v>91</v>
      </c>
      <c r="O2306" t="s">
        <v>135</v>
      </c>
      <c r="P2306" s="33">
        <v>46195.651388888888</v>
      </c>
      <c r="Q2306" s="33">
        <v>46209</v>
      </c>
      <c r="R2306" s="33">
        <v>46234</v>
      </c>
      <c r="AH2306" s="55" t="str">
        <f t="shared" si="500"/>
        <v/>
      </c>
      <c r="AI2306" s="55" t="str">
        <f t="shared" si="501"/>
        <v>FALSO</v>
      </c>
      <c r="AJ2306" s="55">
        <f t="shared" si="502"/>
        <v>0</v>
      </c>
      <c r="AK2306" s="93" t="str">
        <f t="shared" si="503"/>
        <v/>
      </c>
      <c r="AL2306" s="96" t="str">
        <f t="shared" si="504"/>
        <v/>
      </c>
      <c r="AM2306" s="93" t="str">
        <f t="shared" si="505"/>
        <v/>
      </c>
      <c r="AN2306" s="96" t="str">
        <f t="shared" si="506"/>
        <v/>
      </c>
      <c r="AO2306" s="93" t="str">
        <f t="shared" si="507"/>
        <v/>
      </c>
      <c r="AP2306" s="96" t="str">
        <f t="shared" si="508"/>
        <v/>
      </c>
      <c r="AQ2306" s="93" t="str">
        <f t="shared" si="509"/>
        <v/>
      </c>
      <c r="AR2306" s="96" t="str">
        <f t="shared" si="510"/>
        <v/>
      </c>
      <c r="AS2306" s="93" t="str">
        <f t="shared" si="511"/>
        <v/>
      </c>
      <c r="AT2306" s="96" t="str">
        <f t="shared" si="512"/>
        <v/>
      </c>
      <c r="AU2306" s="93" t="str">
        <f t="shared" si="513"/>
        <v/>
      </c>
    </row>
    <row r="2307" spans="1:47" x14ac:dyDescent="0.3">
      <c r="A2307" t="s">
        <v>84</v>
      </c>
      <c r="B2307" s="164" t="s">
        <v>5825</v>
      </c>
      <c r="C2307" t="s">
        <v>5324</v>
      </c>
      <c r="D2307" t="s">
        <v>1152</v>
      </c>
      <c r="E2307" t="s">
        <v>90</v>
      </c>
      <c r="F2307" t="s">
        <v>4063</v>
      </c>
      <c r="H2307" t="s">
        <v>5826</v>
      </c>
      <c r="L2307" t="s">
        <v>91</v>
      </c>
      <c r="O2307" t="s">
        <v>94</v>
      </c>
      <c r="P2307" s="33">
        <v>46195.56527777778</v>
      </c>
      <c r="Q2307" s="33">
        <v>46209</v>
      </c>
      <c r="R2307" s="33">
        <v>46216</v>
      </c>
      <c r="S2307" s="33">
        <v>46216</v>
      </c>
      <c r="AH2307" s="55" t="str">
        <f t="shared" ref="AH2307:AH2370" si="514">IF(J2307="","",J2307/3600)</f>
        <v/>
      </c>
      <c r="AI2307" s="55" t="str">
        <f t="shared" ref="AI2307:AI2370" si="515">IF(COUNTIF(AG2307, "*dia*"), "VERDADEIRO", "FALSO")</f>
        <v>FALSO</v>
      </c>
      <c r="AJ2307" s="55">
        <f t="shared" ref="AJ2307:AJ2370" si="516">IF(AI2307="VERDADEIRO",LEFT(AG2307,2),0)</f>
        <v>0</v>
      </c>
      <c r="AK2307" s="93" t="str">
        <f t="shared" ref="AK2307:AK2370" si="517">IF(OR(A2307="Solicitação de Serviço",A2307="Incidente",P2307="",Q2307=""),"",IF((NETWORKDAYS.INTL(P2307,Q2307,1)-1)=0,1,NETWORKDAYS.INTL(P2307,Q2307,1)-1))</f>
        <v/>
      </c>
      <c r="AL2307" s="96" t="str">
        <f t="shared" ref="AL2307:AL2370" si="518">IF(X2307="","",AK2307=X2307)</f>
        <v/>
      </c>
      <c r="AM2307" s="93" t="str">
        <f t="shared" ref="AM2307:AM2370" si="519">IF(OR(A2307="Solicitação de Serviço",A2307="Incidente",R2307="",S2307=""),"",IF((NETWORKDAYS.INTL(R2307,S2307,1)-1)=0,1,NETWORKDAYS.INTL(R2307,S2307,1)-1-AJ2307))</f>
        <v/>
      </c>
      <c r="AN2307" s="96" t="str">
        <f t="shared" ref="AN2307:AN2370" si="520">IF(Y2307="","",AM2307=Y2307)</f>
        <v/>
      </c>
      <c r="AO2307" s="93" t="str">
        <f t="shared" ref="AO2307:AO2370" si="521">IF(OR(A2307="Solicitação de Serviço",A2307="Incidente",T2307="",U2307=""),"",IF((NETWORKDAYS.INTL(T2307,U2307,1)-1)=0,1,NETWORKDAYS.INTL(T2307,U2307,1)-1))</f>
        <v/>
      </c>
      <c r="AP2307" s="96" t="str">
        <f t="shared" ref="AP2307:AP2370" si="522">IF(Z2307="","",AO2307=Z2307)</f>
        <v/>
      </c>
      <c r="AQ2307" s="93" t="str">
        <f t="shared" ref="AQ2307:AQ2370" si="523">IF(OR(A2307="Solicitação de Serviço",A2307="Incidente",V2307="",W2307=""),"",IF((NETWORKDAYS.INTL(V2307,W2307,1)-1)=0,1,IF((NETWORKDAYS.INTL(V2307,W2307,1)-1)&lt;0,"",NETWORKDAYS.INTL(V2307,W2307,1)-1)))</f>
        <v/>
      </c>
      <c r="AR2307" s="96" t="str">
        <f t="shared" ref="AR2307:AR2370" si="524">IF(AA2307="","",AQ2307=AA2307)</f>
        <v/>
      </c>
      <c r="AS2307" s="93" t="str">
        <f t="shared" ref="AS2307:AS2370" si="525">IF(OR(A2307="Solicitação de Serviço",A2307="Incidente",P2307=""),"",IF(OR(A2307="História",A2307="Enabler",A2307="Débito Técnico"),IF(W2307="","",NETWORKDAYS.INTL(P2307,W2307,1)-1),IF(U2307="","",NETWORKDAYS.INTL(P2307,U2307,1)-1)))</f>
        <v/>
      </c>
      <c r="AT2307" s="96" t="str">
        <f t="shared" ref="AT2307:AT2370" si="526">IF(OR(A2307="Solicitação de Serviço",A2307="Incidente",A2307="Sustentação"),"",IF(P2307="","",IF(OR(A2307="História",A2307="Enabler",A2307="Débito Técnico"),AS2307=AC2307,AS2307=AB2307)))</f>
        <v/>
      </c>
      <c r="AU2307" s="93" t="str">
        <f t="shared" ref="AU2307:AU2370" si="527">IF(M2307="","",M2307)</f>
        <v/>
      </c>
    </row>
    <row r="2308" spans="1:47" x14ac:dyDescent="0.3">
      <c r="A2308" t="s">
        <v>84</v>
      </c>
      <c r="B2308" s="164" t="s">
        <v>5827</v>
      </c>
      <c r="C2308" t="s">
        <v>5329</v>
      </c>
      <c r="D2308" t="s">
        <v>1152</v>
      </c>
      <c r="E2308" t="s">
        <v>90</v>
      </c>
      <c r="F2308" t="s">
        <v>4063</v>
      </c>
      <c r="H2308" t="s">
        <v>5828</v>
      </c>
      <c r="L2308" t="s">
        <v>91</v>
      </c>
      <c r="O2308" t="s">
        <v>94</v>
      </c>
      <c r="P2308" s="33">
        <v>46195.441666666666</v>
      </c>
      <c r="Q2308" s="33">
        <v>46209</v>
      </c>
      <c r="R2308" s="33">
        <v>46219</v>
      </c>
      <c r="S2308" s="33">
        <v>46219</v>
      </c>
      <c r="AH2308" s="55" t="str">
        <f t="shared" si="514"/>
        <v/>
      </c>
      <c r="AI2308" s="55" t="str">
        <f t="shared" si="515"/>
        <v>FALSO</v>
      </c>
      <c r="AJ2308" s="55">
        <f t="shared" si="516"/>
        <v>0</v>
      </c>
      <c r="AK2308" s="93" t="str">
        <f t="shared" si="517"/>
        <v/>
      </c>
      <c r="AL2308" s="96" t="str">
        <f t="shared" si="518"/>
        <v/>
      </c>
      <c r="AM2308" s="93" t="str">
        <f t="shared" si="519"/>
        <v/>
      </c>
      <c r="AN2308" s="96" t="str">
        <f t="shared" si="520"/>
        <v/>
      </c>
      <c r="AO2308" s="93" t="str">
        <f t="shared" si="521"/>
        <v/>
      </c>
      <c r="AP2308" s="96" t="str">
        <f t="shared" si="522"/>
        <v/>
      </c>
      <c r="AQ2308" s="93" t="str">
        <f t="shared" si="523"/>
        <v/>
      </c>
      <c r="AR2308" s="96" t="str">
        <f t="shared" si="524"/>
        <v/>
      </c>
      <c r="AS2308" s="93" t="str">
        <f t="shared" si="525"/>
        <v/>
      </c>
      <c r="AT2308" s="96" t="str">
        <f t="shared" si="526"/>
        <v/>
      </c>
      <c r="AU2308" s="93" t="str">
        <f t="shared" si="527"/>
        <v/>
      </c>
    </row>
    <row r="2309" spans="1:47" x14ac:dyDescent="0.3">
      <c r="A2309" t="s">
        <v>84</v>
      </c>
      <c r="B2309" s="164" t="s">
        <v>5829</v>
      </c>
      <c r="C2309" t="s">
        <v>5830</v>
      </c>
      <c r="D2309" t="s">
        <v>1152</v>
      </c>
      <c r="E2309" t="s">
        <v>90</v>
      </c>
      <c r="F2309" t="s">
        <v>4063</v>
      </c>
      <c r="H2309" t="s">
        <v>5831</v>
      </c>
      <c r="L2309" t="s">
        <v>91</v>
      </c>
      <c r="O2309" t="s">
        <v>94</v>
      </c>
      <c r="P2309" s="33">
        <v>46192.709722222222</v>
      </c>
      <c r="Q2309" s="33">
        <v>46209</v>
      </c>
      <c r="R2309" s="33">
        <v>46245</v>
      </c>
      <c r="S2309" s="33">
        <v>46245</v>
      </c>
      <c r="AH2309" s="55" t="str">
        <f t="shared" si="514"/>
        <v/>
      </c>
      <c r="AI2309" s="55" t="str">
        <f t="shared" si="515"/>
        <v>FALSO</v>
      </c>
      <c r="AJ2309" s="55">
        <f t="shared" si="516"/>
        <v>0</v>
      </c>
      <c r="AK2309" s="93" t="str">
        <f t="shared" si="517"/>
        <v/>
      </c>
      <c r="AL2309" s="96" t="str">
        <f t="shared" si="518"/>
        <v/>
      </c>
      <c r="AM2309" s="93" t="str">
        <f t="shared" si="519"/>
        <v/>
      </c>
      <c r="AN2309" s="96" t="str">
        <f t="shared" si="520"/>
        <v/>
      </c>
      <c r="AO2309" s="93" t="str">
        <f t="shared" si="521"/>
        <v/>
      </c>
      <c r="AP2309" s="96" t="str">
        <f t="shared" si="522"/>
        <v/>
      </c>
      <c r="AQ2309" s="93" t="str">
        <f t="shared" si="523"/>
        <v/>
      </c>
      <c r="AR2309" s="96" t="str">
        <f t="shared" si="524"/>
        <v/>
      </c>
      <c r="AS2309" s="93" t="str">
        <f t="shared" si="525"/>
        <v/>
      </c>
      <c r="AT2309" s="96" t="str">
        <f t="shared" si="526"/>
        <v/>
      </c>
      <c r="AU2309" s="93" t="str">
        <f t="shared" si="527"/>
        <v/>
      </c>
    </row>
    <row r="2310" spans="1:47" x14ac:dyDescent="0.3">
      <c r="A2310" t="s">
        <v>84</v>
      </c>
      <c r="B2310" s="164" t="s">
        <v>5832</v>
      </c>
      <c r="C2310" t="s">
        <v>5833</v>
      </c>
      <c r="D2310" t="s">
        <v>1152</v>
      </c>
      <c r="E2310" t="s">
        <v>90</v>
      </c>
      <c r="F2310" t="s">
        <v>4063</v>
      </c>
      <c r="H2310" t="s">
        <v>4686</v>
      </c>
      <c r="L2310" t="s">
        <v>91</v>
      </c>
      <c r="O2310" t="s">
        <v>135</v>
      </c>
      <c r="P2310" s="33">
        <v>46192.629861111112</v>
      </c>
      <c r="Q2310" s="33">
        <v>46209</v>
      </c>
      <c r="R2310" s="33">
        <v>46245</v>
      </c>
      <c r="AH2310" s="55" t="str">
        <f t="shared" si="514"/>
        <v/>
      </c>
      <c r="AI2310" s="55" t="str">
        <f t="shared" si="515"/>
        <v>FALSO</v>
      </c>
      <c r="AJ2310" s="55">
        <f t="shared" si="516"/>
        <v>0</v>
      </c>
      <c r="AK2310" s="93" t="str">
        <f t="shared" si="517"/>
        <v/>
      </c>
      <c r="AL2310" s="96" t="str">
        <f t="shared" si="518"/>
        <v/>
      </c>
      <c r="AM2310" s="93" t="str">
        <f t="shared" si="519"/>
        <v/>
      </c>
      <c r="AN2310" s="96" t="str">
        <f t="shared" si="520"/>
        <v/>
      </c>
      <c r="AO2310" s="93" t="str">
        <f t="shared" si="521"/>
        <v/>
      </c>
      <c r="AP2310" s="96" t="str">
        <f t="shared" si="522"/>
        <v/>
      </c>
      <c r="AQ2310" s="93" t="str">
        <f t="shared" si="523"/>
        <v/>
      </c>
      <c r="AR2310" s="96" t="str">
        <f t="shared" si="524"/>
        <v/>
      </c>
      <c r="AS2310" s="93" t="str">
        <f t="shared" si="525"/>
        <v/>
      </c>
      <c r="AT2310" s="96" t="str">
        <f t="shared" si="526"/>
        <v/>
      </c>
      <c r="AU2310" s="93" t="str">
        <f t="shared" si="527"/>
        <v/>
      </c>
    </row>
    <row r="2311" spans="1:47" x14ac:dyDescent="0.3">
      <c r="A2311" t="s">
        <v>84</v>
      </c>
      <c r="B2311" s="164" t="s">
        <v>5834</v>
      </c>
      <c r="C2311" t="s">
        <v>5560</v>
      </c>
      <c r="D2311" t="s">
        <v>1152</v>
      </c>
      <c r="E2311" t="s">
        <v>90</v>
      </c>
      <c r="F2311" t="s">
        <v>4063</v>
      </c>
      <c r="H2311" t="s">
        <v>5835</v>
      </c>
      <c r="L2311" t="s">
        <v>91</v>
      </c>
      <c r="O2311" t="s">
        <v>94</v>
      </c>
      <c r="P2311" s="33">
        <v>46192.607638888891</v>
      </c>
      <c r="Q2311" s="33">
        <v>46209</v>
      </c>
      <c r="R2311" s="33">
        <v>46193</v>
      </c>
      <c r="S2311" s="33">
        <v>46219</v>
      </c>
      <c r="AH2311" s="55" t="str">
        <f t="shared" si="514"/>
        <v/>
      </c>
      <c r="AI2311" s="55" t="str">
        <f t="shared" si="515"/>
        <v>FALSO</v>
      </c>
      <c r="AJ2311" s="55">
        <f t="shared" si="516"/>
        <v>0</v>
      </c>
      <c r="AK2311" s="93" t="str">
        <f t="shared" si="517"/>
        <v/>
      </c>
      <c r="AL2311" s="96" t="str">
        <f t="shared" si="518"/>
        <v/>
      </c>
      <c r="AM2311" s="93" t="str">
        <f t="shared" si="519"/>
        <v/>
      </c>
      <c r="AN2311" s="96" t="str">
        <f t="shared" si="520"/>
        <v/>
      </c>
      <c r="AO2311" s="93" t="str">
        <f t="shared" si="521"/>
        <v/>
      </c>
      <c r="AP2311" s="96" t="str">
        <f t="shared" si="522"/>
        <v/>
      </c>
      <c r="AQ2311" s="93" t="str">
        <f t="shared" si="523"/>
        <v/>
      </c>
      <c r="AR2311" s="96" t="str">
        <f t="shared" si="524"/>
        <v/>
      </c>
      <c r="AS2311" s="93" t="str">
        <f t="shared" si="525"/>
        <v/>
      </c>
      <c r="AT2311" s="96" t="str">
        <f t="shared" si="526"/>
        <v/>
      </c>
      <c r="AU2311" s="93" t="str">
        <f t="shared" si="527"/>
        <v/>
      </c>
    </row>
    <row r="2312" spans="1:47" x14ac:dyDescent="0.3">
      <c r="A2312" t="s">
        <v>84</v>
      </c>
      <c r="B2312" s="164" t="s">
        <v>5836</v>
      </c>
      <c r="C2312" t="s">
        <v>5560</v>
      </c>
      <c r="D2312" t="s">
        <v>1152</v>
      </c>
      <c r="E2312" t="s">
        <v>90</v>
      </c>
      <c r="F2312" t="s">
        <v>4063</v>
      </c>
      <c r="H2312" t="s">
        <v>5837</v>
      </c>
      <c r="L2312" t="s">
        <v>91</v>
      </c>
      <c r="O2312" t="s">
        <v>94</v>
      </c>
      <c r="P2312" s="33">
        <v>46191.745833333334</v>
      </c>
      <c r="Q2312" s="33">
        <v>46209</v>
      </c>
      <c r="R2312" s="33">
        <v>46193</v>
      </c>
      <c r="S2312" s="33">
        <v>46219</v>
      </c>
      <c r="AH2312" s="55" t="str">
        <f t="shared" si="514"/>
        <v/>
      </c>
      <c r="AI2312" s="55" t="str">
        <f t="shared" si="515"/>
        <v>FALSO</v>
      </c>
      <c r="AJ2312" s="55">
        <f t="shared" si="516"/>
        <v>0</v>
      </c>
      <c r="AK2312" s="93" t="str">
        <f t="shared" si="517"/>
        <v/>
      </c>
      <c r="AL2312" s="96" t="str">
        <f t="shared" si="518"/>
        <v/>
      </c>
      <c r="AM2312" s="93" t="str">
        <f t="shared" si="519"/>
        <v/>
      </c>
      <c r="AN2312" s="96" t="str">
        <f t="shared" si="520"/>
        <v/>
      </c>
      <c r="AO2312" s="93" t="str">
        <f t="shared" si="521"/>
        <v/>
      </c>
      <c r="AP2312" s="96" t="str">
        <f t="shared" si="522"/>
        <v/>
      </c>
      <c r="AQ2312" s="93" t="str">
        <f t="shared" si="523"/>
        <v/>
      </c>
      <c r="AR2312" s="96" t="str">
        <f t="shared" si="524"/>
        <v/>
      </c>
      <c r="AS2312" s="93" t="str">
        <f t="shared" si="525"/>
        <v/>
      </c>
      <c r="AT2312" s="96" t="str">
        <f t="shared" si="526"/>
        <v/>
      </c>
      <c r="AU2312" s="93" t="str">
        <f t="shared" si="527"/>
        <v/>
      </c>
    </row>
    <row r="2313" spans="1:47" x14ac:dyDescent="0.3">
      <c r="A2313" t="s">
        <v>84</v>
      </c>
      <c r="B2313" s="164" t="s">
        <v>5838</v>
      </c>
      <c r="C2313" t="s">
        <v>5839</v>
      </c>
      <c r="D2313" t="s">
        <v>1152</v>
      </c>
      <c r="E2313" t="s">
        <v>90</v>
      </c>
      <c r="F2313" t="s">
        <v>4063</v>
      </c>
      <c r="H2313" t="s">
        <v>5840</v>
      </c>
      <c r="L2313" t="s">
        <v>91</v>
      </c>
      <c r="O2313" t="s">
        <v>94</v>
      </c>
      <c r="P2313" s="33">
        <v>46191.725694444445</v>
      </c>
      <c r="Q2313" s="33">
        <v>46209</v>
      </c>
      <c r="R2313" s="33">
        <v>46216</v>
      </c>
      <c r="S2313" s="33">
        <v>46216</v>
      </c>
      <c r="AH2313" s="55" t="str">
        <f t="shared" si="514"/>
        <v/>
      </c>
      <c r="AI2313" s="55" t="str">
        <f t="shared" si="515"/>
        <v>FALSO</v>
      </c>
      <c r="AJ2313" s="55">
        <f t="shared" si="516"/>
        <v>0</v>
      </c>
      <c r="AK2313" s="93" t="str">
        <f t="shared" si="517"/>
        <v/>
      </c>
      <c r="AL2313" s="96" t="str">
        <f t="shared" si="518"/>
        <v/>
      </c>
      <c r="AM2313" s="93" t="str">
        <f t="shared" si="519"/>
        <v/>
      </c>
      <c r="AN2313" s="96" t="str">
        <f t="shared" si="520"/>
        <v/>
      </c>
      <c r="AO2313" s="93" t="str">
        <f t="shared" si="521"/>
        <v/>
      </c>
      <c r="AP2313" s="96" t="str">
        <f t="shared" si="522"/>
        <v/>
      </c>
      <c r="AQ2313" s="93" t="str">
        <f t="shared" si="523"/>
        <v/>
      </c>
      <c r="AR2313" s="96" t="str">
        <f t="shared" si="524"/>
        <v/>
      </c>
      <c r="AS2313" s="93" t="str">
        <f t="shared" si="525"/>
        <v/>
      </c>
      <c r="AT2313" s="96" t="str">
        <f t="shared" si="526"/>
        <v/>
      </c>
      <c r="AU2313" s="93" t="str">
        <f t="shared" si="527"/>
        <v/>
      </c>
    </row>
    <row r="2314" spans="1:47" x14ac:dyDescent="0.3">
      <c r="A2314" t="s">
        <v>84</v>
      </c>
      <c r="B2314" s="164" t="s">
        <v>5841</v>
      </c>
      <c r="C2314" t="s">
        <v>5839</v>
      </c>
      <c r="D2314" t="s">
        <v>1152</v>
      </c>
      <c r="E2314" t="s">
        <v>90</v>
      </c>
      <c r="F2314" t="s">
        <v>4063</v>
      </c>
      <c r="H2314" t="s">
        <v>5842</v>
      </c>
      <c r="L2314" t="s">
        <v>91</v>
      </c>
      <c r="O2314" t="s">
        <v>94</v>
      </c>
      <c r="P2314" s="33">
        <v>46191.724305555559</v>
      </c>
      <c r="Q2314" s="33">
        <v>46209</v>
      </c>
      <c r="R2314" s="33">
        <v>46216</v>
      </c>
      <c r="S2314" s="33">
        <v>46216</v>
      </c>
      <c r="AH2314" s="55" t="str">
        <f t="shared" si="514"/>
        <v/>
      </c>
      <c r="AI2314" s="55" t="str">
        <f t="shared" si="515"/>
        <v>FALSO</v>
      </c>
      <c r="AJ2314" s="55">
        <f t="shared" si="516"/>
        <v>0</v>
      </c>
      <c r="AK2314" s="93" t="str">
        <f t="shared" si="517"/>
        <v/>
      </c>
      <c r="AL2314" s="96" t="str">
        <f t="shared" si="518"/>
        <v/>
      </c>
      <c r="AM2314" s="93" t="str">
        <f t="shared" si="519"/>
        <v/>
      </c>
      <c r="AN2314" s="96" t="str">
        <f t="shared" si="520"/>
        <v/>
      </c>
      <c r="AO2314" s="93" t="str">
        <f t="shared" si="521"/>
        <v/>
      </c>
      <c r="AP2314" s="96" t="str">
        <f t="shared" si="522"/>
        <v/>
      </c>
      <c r="AQ2314" s="93" t="str">
        <f t="shared" si="523"/>
        <v/>
      </c>
      <c r="AR2314" s="96" t="str">
        <f t="shared" si="524"/>
        <v/>
      </c>
      <c r="AS2314" s="93" t="str">
        <f t="shared" si="525"/>
        <v/>
      </c>
      <c r="AT2314" s="96" t="str">
        <f t="shared" si="526"/>
        <v/>
      </c>
      <c r="AU2314" s="93" t="str">
        <f t="shared" si="527"/>
        <v/>
      </c>
    </row>
    <row r="2315" spans="1:47" x14ac:dyDescent="0.3">
      <c r="A2315" t="s">
        <v>84</v>
      </c>
      <c r="B2315" s="164" t="s">
        <v>5843</v>
      </c>
      <c r="C2315" t="s">
        <v>5839</v>
      </c>
      <c r="D2315" t="s">
        <v>1152</v>
      </c>
      <c r="E2315" t="s">
        <v>90</v>
      </c>
      <c r="F2315" t="s">
        <v>4063</v>
      </c>
      <c r="H2315" t="s">
        <v>5844</v>
      </c>
      <c r="L2315" t="s">
        <v>91</v>
      </c>
      <c r="O2315" t="s">
        <v>94</v>
      </c>
      <c r="P2315" s="33">
        <v>46191.723611111112</v>
      </c>
      <c r="Q2315" s="33">
        <v>46209</v>
      </c>
      <c r="R2315" s="33">
        <v>46216</v>
      </c>
      <c r="S2315" s="33">
        <v>46216</v>
      </c>
      <c r="AH2315" s="55" t="str">
        <f t="shared" si="514"/>
        <v/>
      </c>
      <c r="AI2315" s="55" t="str">
        <f t="shared" si="515"/>
        <v>FALSO</v>
      </c>
      <c r="AJ2315" s="55">
        <f t="shared" si="516"/>
        <v>0</v>
      </c>
      <c r="AK2315" s="93" t="str">
        <f t="shared" si="517"/>
        <v/>
      </c>
      <c r="AL2315" s="96" t="str">
        <f t="shared" si="518"/>
        <v/>
      </c>
      <c r="AM2315" s="93" t="str">
        <f t="shared" si="519"/>
        <v/>
      </c>
      <c r="AN2315" s="96" t="str">
        <f t="shared" si="520"/>
        <v/>
      </c>
      <c r="AO2315" s="93" t="str">
        <f t="shared" si="521"/>
        <v/>
      </c>
      <c r="AP2315" s="96" t="str">
        <f t="shared" si="522"/>
        <v/>
      </c>
      <c r="AQ2315" s="93" t="str">
        <f t="shared" si="523"/>
        <v/>
      </c>
      <c r="AR2315" s="96" t="str">
        <f t="shared" si="524"/>
        <v/>
      </c>
      <c r="AS2315" s="93" t="str">
        <f t="shared" si="525"/>
        <v/>
      </c>
      <c r="AT2315" s="96" t="str">
        <f t="shared" si="526"/>
        <v/>
      </c>
      <c r="AU2315" s="93" t="str">
        <f t="shared" si="527"/>
        <v/>
      </c>
    </row>
    <row r="2316" spans="1:47" x14ac:dyDescent="0.3">
      <c r="A2316" t="s">
        <v>84</v>
      </c>
      <c r="B2316" s="164" t="s">
        <v>5845</v>
      </c>
      <c r="C2316" t="s">
        <v>5839</v>
      </c>
      <c r="D2316" t="s">
        <v>1152</v>
      </c>
      <c r="E2316" t="s">
        <v>90</v>
      </c>
      <c r="F2316" t="s">
        <v>4063</v>
      </c>
      <c r="H2316" t="s">
        <v>5846</v>
      </c>
      <c r="L2316" t="s">
        <v>91</v>
      </c>
      <c r="O2316" t="s">
        <v>94</v>
      </c>
      <c r="P2316" s="33">
        <v>46191.71597222222</v>
      </c>
      <c r="Q2316" s="33">
        <v>46209</v>
      </c>
      <c r="R2316" s="33">
        <v>46216</v>
      </c>
      <c r="S2316" s="33">
        <v>46216</v>
      </c>
      <c r="AH2316" s="55" t="str">
        <f t="shared" si="514"/>
        <v/>
      </c>
      <c r="AI2316" s="55" t="str">
        <f t="shared" si="515"/>
        <v>FALSO</v>
      </c>
      <c r="AJ2316" s="55">
        <f t="shared" si="516"/>
        <v>0</v>
      </c>
      <c r="AK2316" s="93" t="str">
        <f t="shared" si="517"/>
        <v/>
      </c>
      <c r="AL2316" s="96" t="str">
        <f t="shared" si="518"/>
        <v/>
      </c>
      <c r="AM2316" s="93" t="str">
        <f t="shared" si="519"/>
        <v/>
      </c>
      <c r="AN2316" s="96" t="str">
        <f t="shared" si="520"/>
        <v/>
      </c>
      <c r="AO2316" s="93" t="str">
        <f t="shared" si="521"/>
        <v/>
      </c>
      <c r="AP2316" s="96" t="str">
        <f t="shared" si="522"/>
        <v/>
      </c>
      <c r="AQ2316" s="93" t="str">
        <f t="shared" si="523"/>
        <v/>
      </c>
      <c r="AR2316" s="96" t="str">
        <f t="shared" si="524"/>
        <v/>
      </c>
      <c r="AS2316" s="93" t="str">
        <f t="shared" si="525"/>
        <v/>
      </c>
      <c r="AT2316" s="96" t="str">
        <f t="shared" si="526"/>
        <v/>
      </c>
      <c r="AU2316" s="93" t="str">
        <f t="shared" si="527"/>
        <v/>
      </c>
    </row>
    <row r="2317" spans="1:47" x14ac:dyDescent="0.3">
      <c r="A2317" t="s">
        <v>84</v>
      </c>
      <c r="B2317" s="164" t="s">
        <v>5847</v>
      </c>
      <c r="C2317" t="s">
        <v>5839</v>
      </c>
      <c r="D2317" t="s">
        <v>1152</v>
      </c>
      <c r="E2317" t="s">
        <v>90</v>
      </c>
      <c r="F2317" t="s">
        <v>4063</v>
      </c>
      <c r="H2317" t="s">
        <v>5848</v>
      </c>
      <c r="L2317" t="s">
        <v>91</v>
      </c>
      <c r="O2317" t="s">
        <v>94</v>
      </c>
      <c r="P2317" s="33">
        <v>46191.714583333334</v>
      </c>
      <c r="Q2317" s="33">
        <v>46209</v>
      </c>
      <c r="R2317" s="33">
        <v>46216</v>
      </c>
      <c r="S2317" s="33">
        <v>46216</v>
      </c>
      <c r="AH2317" s="55" t="str">
        <f t="shared" si="514"/>
        <v/>
      </c>
      <c r="AI2317" s="55" t="str">
        <f t="shared" si="515"/>
        <v>FALSO</v>
      </c>
      <c r="AJ2317" s="55">
        <f t="shared" si="516"/>
        <v>0</v>
      </c>
      <c r="AK2317" s="93" t="str">
        <f t="shared" si="517"/>
        <v/>
      </c>
      <c r="AL2317" s="96" t="str">
        <f t="shared" si="518"/>
        <v/>
      </c>
      <c r="AM2317" s="93" t="str">
        <f t="shared" si="519"/>
        <v/>
      </c>
      <c r="AN2317" s="96" t="str">
        <f t="shared" si="520"/>
        <v/>
      </c>
      <c r="AO2317" s="93" t="str">
        <f t="shared" si="521"/>
        <v/>
      </c>
      <c r="AP2317" s="96" t="str">
        <f t="shared" si="522"/>
        <v/>
      </c>
      <c r="AQ2317" s="93" t="str">
        <f t="shared" si="523"/>
        <v/>
      </c>
      <c r="AR2317" s="96" t="str">
        <f t="shared" si="524"/>
        <v/>
      </c>
      <c r="AS2317" s="93" t="str">
        <f t="shared" si="525"/>
        <v/>
      </c>
      <c r="AT2317" s="96" t="str">
        <f t="shared" si="526"/>
        <v/>
      </c>
      <c r="AU2317" s="93" t="str">
        <f t="shared" si="527"/>
        <v/>
      </c>
    </row>
    <row r="2318" spans="1:47" x14ac:dyDescent="0.3">
      <c r="A2318" t="s">
        <v>84</v>
      </c>
      <c r="B2318" s="164" t="s">
        <v>5849</v>
      </c>
      <c r="C2318" t="s">
        <v>5839</v>
      </c>
      <c r="D2318" t="s">
        <v>1152</v>
      </c>
      <c r="E2318" t="s">
        <v>90</v>
      </c>
      <c r="F2318" t="s">
        <v>4063</v>
      </c>
      <c r="H2318" t="s">
        <v>5850</v>
      </c>
      <c r="L2318" t="s">
        <v>91</v>
      </c>
      <c r="O2318" t="s">
        <v>94</v>
      </c>
      <c r="P2318" s="33">
        <v>46191.713194444441</v>
      </c>
      <c r="Q2318" s="33">
        <v>46209</v>
      </c>
      <c r="R2318" s="33">
        <v>46216</v>
      </c>
      <c r="S2318" s="33">
        <v>46216</v>
      </c>
      <c r="AH2318" s="55" t="str">
        <f t="shared" si="514"/>
        <v/>
      </c>
      <c r="AI2318" s="55" t="str">
        <f t="shared" si="515"/>
        <v>FALSO</v>
      </c>
      <c r="AJ2318" s="55">
        <f t="shared" si="516"/>
        <v>0</v>
      </c>
      <c r="AK2318" s="93" t="str">
        <f t="shared" si="517"/>
        <v/>
      </c>
      <c r="AL2318" s="96" t="str">
        <f t="shared" si="518"/>
        <v/>
      </c>
      <c r="AM2318" s="93" t="str">
        <f t="shared" si="519"/>
        <v/>
      </c>
      <c r="AN2318" s="96" t="str">
        <f t="shared" si="520"/>
        <v/>
      </c>
      <c r="AO2318" s="93" t="str">
        <f t="shared" si="521"/>
        <v/>
      </c>
      <c r="AP2318" s="96" t="str">
        <f t="shared" si="522"/>
        <v/>
      </c>
      <c r="AQ2318" s="93" t="str">
        <f t="shared" si="523"/>
        <v/>
      </c>
      <c r="AR2318" s="96" t="str">
        <f t="shared" si="524"/>
        <v/>
      </c>
      <c r="AS2318" s="93" t="str">
        <f t="shared" si="525"/>
        <v/>
      </c>
      <c r="AT2318" s="96" t="str">
        <f t="shared" si="526"/>
        <v/>
      </c>
      <c r="AU2318" s="93" t="str">
        <f t="shared" si="527"/>
        <v/>
      </c>
    </row>
    <row r="2319" spans="1:47" x14ac:dyDescent="0.3">
      <c r="A2319" t="s">
        <v>84</v>
      </c>
      <c r="B2319" s="164" t="s">
        <v>5851</v>
      </c>
      <c r="C2319" t="s">
        <v>5839</v>
      </c>
      <c r="D2319" t="s">
        <v>1152</v>
      </c>
      <c r="E2319" t="s">
        <v>90</v>
      </c>
      <c r="F2319" t="s">
        <v>4063</v>
      </c>
      <c r="H2319" t="s">
        <v>5852</v>
      </c>
      <c r="L2319" t="s">
        <v>91</v>
      </c>
      <c r="O2319" t="s">
        <v>94</v>
      </c>
      <c r="P2319" s="33">
        <v>46191.712500000001</v>
      </c>
      <c r="Q2319" s="33">
        <v>46209</v>
      </c>
      <c r="R2319" s="33">
        <v>46216</v>
      </c>
      <c r="S2319" s="33">
        <v>46216</v>
      </c>
      <c r="AH2319" s="55" t="str">
        <f t="shared" si="514"/>
        <v/>
      </c>
      <c r="AI2319" s="55" t="str">
        <f t="shared" si="515"/>
        <v>FALSO</v>
      </c>
      <c r="AJ2319" s="55">
        <f t="shared" si="516"/>
        <v>0</v>
      </c>
      <c r="AK2319" s="93" t="str">
        <f t="shared" si="517"/>
        <v/>
      </c>
      <c r="AL2319" s="96" t="str">
        <f t="shared" si="518"/>
        <v/>
      </c>
      <c r="AM2319" s="93" t="str">
        <f t="shared" si="519"/>
        <v/>
      </c>
      <c r="AN2319" s="96" t="str">
        <f t="shared" si="520"/>
        <v/>
      </c>
      <c r="AO2319" s="93" t="str">
        <f t="shared" si="521"/>
        <v/>
      </c>
      <c r="AP2319" s="96" t="str">
        <f t="shared" si="522"/>
        <v/>
      </c>
      <c r="AQ2319" s="93" t="str">
        <f t="shared" si="523"/>
        <v/>
      </c>
      <c r="AR2319" s="96" t="str">
        <f t="shared" si="524"/>
        <v/>
      </c>
      <c r="AS2319" s="93" t="str">
        <f t="shared" si="525"/>
        <v/>
      </c>
      <c r="AT2319" s="96" t="str">
        <f t="shared" si="526"/>
        <v/>
      </c>
      <c r="AU2319" s="93" t="str">
        <f t="shared" si="527"/>
        <v/>
      </c>
    </row>
    <row r="2320" spans="1:47" x14ac:dyDescent="0.3">
      <c r="A2320" t="s">
        <v>84</v>
      </c>
      <c r="B2320" s="164" t="s">
        <v>5853</v>
      </c>
      <c r="C2320" t="s">
        <v>5839</v>
      </c>
      <c r="D2320" t="s">
        <v>1152</v>
      </c>
      <c r="E2320" t="s">
        <v>90</v>
      </c>
      <c r="F2320" t="s">
        <v>4063</v>
      </c>
      <c r="H2320" t="s">
        <v>5854</v>
      </c>
      <c r="L2320" t="s">
        <v>91</v>
      </c>
      <c r="O2320" t="s">
        <v>94</v>
      </c>
      <c r="P2320" s="33">
        <v>46191.711805555555</v>
      </c>
      <c r="Q2320" s="33">
        <v>46209</v>
      </c>
      <c r="R2320" s="33">
        <v>46216</v>
      </c>
      <c r="S2320" s="33">
        <v>46216</v>
      </c>
      <c r="AH2320" s="55" t="str">
        <f t="shared" si="514"/>
        <v/>
      </c>
      <c r="AI2320" s="55" t="str">
        <f t="shared" si="515"/>
        <v>FALSO</v>
      </c>
      <c r="AJ2320" s="55">
        <f t="shared" si="516"/>
        <v>0</v>
      </c>
      <c r="AK2320" s="93" t="str">
        <f t="shared" si="517"/>
        <v/>
      </c>
      <c r="AL2320" s="96" t="str">
        <f t="shared" si="518"/>
        <v/>
      </c>
      <c r="AM2320" s="93" t="str">
        <f t="shared" si="519"/>
        <v/>
      </c>
      <c r="AN2320" s="96" t="str">
        <f t="shared" si="520"/>
        <v/>
      </c>
      <c r="AO2320" s="93" t="str">
        <f t="shared" si="521"/>
        <v/>
      </c>
      <c r="AP2320" s="96" t="str">
        <f t="shared" si="522"/>
        <v/>
      </c>
      <c r="AQ2320" s="93" t="str">
        <f t="shared" si="523"/>
        <v/>
      </c>
      <c r="AR2320" s="96" t="str">
        <f t="shared" si="524"/>
        <v/>
      </c>
      <c r="AS2320" s="93" t="str">
        <f t="shared" si="525"/>
        <v/>
      </c>
      <c r="AT2320" s="96" t="str">
        <f t="shared" si="526"/>
        <v/>
      </c>
      <c r="AU2320" s="93" t="str">
        <f t="shared" si="527"/>
        <v/>
      </c>
    </row>
    <row r="2321" spans="1:47" x14ac:dyDescent="0.3">
      <c r="A2321" t="s">
        <v>84</v>
      </c>
      <c r="B2321" s="164" t="s">
        <v>5855</v>
      </c>
      <c r="C2321" t="s">
        <v>5560</v>
      </c>
      <c r="D2321" t="s">
        <v>1152</v>
      </c>
      <c r="E2321" t="s">
        <v>90</v>
      </c>
      <c r="F2321" t="s">
        <v>4063</v>
      </c>
      <c r="H2321" t="s">
        <v>5856</v>
      </c>
      <c r="L2321" t="s">
        <v>91</v>
      </c>
      <c r="O2321" t="s">
        <v>94</v>
      </c>
      <c r="P2321" s="33">
        <v>46191.660416666666</v>
      </c>
      <c r="Q2321" s="33">
        <v>46209</v>
      </c>
      <c r="R2321" s="33">
        <v>46193</v>
      </c>
      <c r="S2321" s="33">
        <v>46219</v>
      </c>
      <c r="AH2321" s="55" t="str">
        <f t="shared" si="514"/>
        <v/>
      </c>
      <c r="AI2321" s="55" t="str">
        <f t="shared" si="515"/>
        <v>FALSO</v>
      </c>
      <c r="AJ2321" s="55">
        <f t="shared" si="516"/>
        <v>0</v>
      </c>
      <c r="AK2321" s="93" t="str">
        <f t="shared" si="517"/>
        <v/>
      </c>
      <c r="AL2321" s="96" t="str">
        <f t="shared" si="518"/>
        <v/>
      </c>
      <c r="AM2321" s="93" t="str">
        <f t="shared" si="519"/>
        <v/>
      </c>
      <c r="AN2321" s="96" t="str">
        <f t="shared" si="520"/>
        <v/>
      </c>
      <c r="AO2321" s="93" t="str">
        <f t="shared" si="521"/>
        <v/>
      </c>
      <c r="AP2321" s="96" t="str">
        <f t="shared" si="522"/>
        <v/>
      </c>
      <c r="AQ2321" s="93" t="str">
        <f t="shared" si="523"/>
        <v/>
      </c>
      <c r="AR2321" s="96" t="str">
        <f t="shared" si="524"/>
        <v/>
      </c>
      <c r="AS2321" s="93" t="str">
        <f t="shared" si="525"/>
        <v/>
      </c>
      <c r="AT2321" s="96" t="str">
        <f t="shared" si="526"/>
        <v/>
      </c>
      <c r="AU2321" s="93" t="str">
        <f t="shared" si="527"/>
        <v/>
      </c>
    </row>
    <row r="2322" spans="1:47" x14ac:dyDescent="0.3">
      <c r="A2322" t="s">
        <v>84</v>
      </c>
      <c r="B2322" s="164" t="s">
        <v>5857</v>
      </c>
      <c r="C2322" t="s">
        <v>5560</v>
      </c>
      <c r="D2322" t="s">
        <v>1152</v>
      </c>
      <c r="E2322" t="s">
        <v>90</v>
      </c>
      <c r="F2322" t="s">
        <v>4063</v>
      </c>
      <c r="H2322" t="s">
        <v>5858</v>
      </c>
      <c r="L2322" t="s">
        <v>91</v>
      </c>
      <c r="O2322" t="s">
        <v>94</v>
      </c>
      <c r="P2322" s="33">
        <v>46191.65347222222</v>
      </c>
      <c r="Q2322" s="33">
        <v>46209</v>
      </c>
      <c r="R2322" s="33">
        <v>46193</v>
      </c>
      <c r="S2322" s="33">
        <v>46219</v>
      </c>
      <c r="AH2322" s="55" t="str">
        <f t="shared" si="514"/>
        <v/>
      </c>
      <c r="AI2322" s="55" t="str">
        <f t="shared" si="515"/>
        <v>FALSO</v>
      </c>
      <c r="AJ2322" s="55">
        <f t="shared" si="516"/>
        <v>0</v>
      </c>
      <c r="AK2322" s="93" t="str">
        <f t="shared" si="517"/>
        <v/>
      </c>
      <c r="AL2322" s="96" t="str">
        <f t="shared" si="518"/>
        <v/>
      </c>
      <c r="AM2322" s="93" t="str">
        <f t="shared" si="519"/>
        <v/>
      </c>
      <c r="AN2322" s="96" t="str">
        <f t="shared" si="520"/>
        <v/>
      </c>
      <c r="AO2322" s="93" t="str">
        <f t="shared" si="521"/>
        <v/>
      </c>
      <c r="AP2322" s="96" t="str">
        <f t="shared" si="522"/>
        <v/>
      </c>
      <c r="AQ2322" s="93" t="str">
        <f t="shared" si="523"/>
        <v/>
      </c>
      <c r="AR2322" s="96" t="str">
        <f t="shared" si="524"/>
        <v/>
      </c>
      <c r="AS2322" s="93" t="str">
        <f t="shared" si="525"/>
        <v/>
      </c>
      <c r="AT2322" s="96" t="str">
        <f t="shared" si="526"/>
        <v/>
      </c>
      <c r="AU2322" s="93" t="str">
        <f t="shared" si="527"/>
        <v/>
      </c>
    </row>
    <row r="2323" spans="1:47" x14ac:dyDescent="0.3">
      <c r="A2323" t="s">
        <v>84</v>
      </c>
      <c r="B2323" s="164" t="s">
        <v>5859</v>
      </c>
      <c r="C2323" t="s">
        <v>5830</v>
      </c>
      <c r="D2323" t="s">
        <v>1152</v>
      </c>
      <c r="E2323" t="s">
        <v>90</v>
      </c>
      <c r="F2323" t="s">
        <v>4063</v>
      </c>
      <c r="H2323" t="s">
        <v>5860</v>
      </c>
      <c r="L2323" t="s">
        <v>91</v>
      </c>
      <c r="O2323" t="s">
        <v>94</v>
      </c>
      <c r="P2323" s="33">
        <v>46191.604861111111</v>
      </c>
      <c r="Q2323" s="33">
        <v>46209</v>
      </c>
      <c r="R2323" s="33">
        <v>46261</v>
      </c>
      <c r="S2323" s="33">
        <v>46261</v>
      </c>
      <c r="AH2323" s="55" t="str">
        <f t="shared" si="514"/>
        <v/>
      </c>
      <c r="AI2323" s="55" t="str">
        <f t="shared" si="515"/>
        <v>FALSO</v>
      </c>
      <c r="AJ2323" s="55">
        <f t="shared" si="516"/>
        <v>0</v>
      </c>
      <c r="AK2323" s="93" t="str">
        <f t="shared" si="517"/>
        <v/>
      </c>
      <c r="AL2323" s="96" t="str">
        <f t="shared" si="518"/>
        <v/>
      </c>
      <c r="AM2323" s="93" t="str">
        <f t="shared" si="519"/>
        <v/>
      </c>
      <c r="AN2323" s="96" t="str">
        <f t="shared" si="520"/>
        <v/>
      </c>
      <c r="AO2323" s="93" t="str">
        <f t="shared" si="521"/>
        <v/>
      </c>
      <c r="AP2323" s="96" t="str">
        <f t="shared" si="522"/>
        <v/>
      </c>
      <c r="AQ2323" s="93" t="str">
        <f t="shared" si="523"/>
        <v/>
      </c>
      <c r="AR2323" s="96" t="str">
        <f t="shared" si="524"/>
        <v/>
      </c>
      <c r="AS2323" s="93" t="str">
        <f t="shared" si="525"/>
        <v/>
      </c>
      <c r="AT2323" s="96" t="str">
        <f t="shared" si="526"/>
        <v/>
      </c>
      <c r="AU2323" s="93" t="str">
        <f t="shared" si="527"/>
        <v/>
      </c>
    </row>
    <row r="2324" spans="1:47" x14ac:dyDescent="0.3">
      <c r="A2324" t="s">
        <v>84</v>
      </c>
      <c r="B2324" s="164" t="s">
        <v>5861</v>
      </c>
      <c r="C2324" t="s">
        <v>5839</v>
      </c>
      <c r="D2324" t="s">
        <v>1152</v>
      </c>
      <c r="E2324" t="s">
        <v>90</v>
      </c>
      <c r="F2324" t="s">
        <v>4063</v>
      </c>
      <c r="H2324" t="s">
        <v>5862</v>
      </c>
      <c r="J2324">
        <v>21600</v>
      </c>
      <c r="L2324" t="s">
        <v>91</v>
      </c>
      <c r="O2324" t="s">
        <v>94</v>
      </c>
      <c r="P2324" s="33">
        <v>46191.59097222222</v>
      </c>
      <c r="Q2324" s="33">
        <v>46209</v>
      </c>
      <c r="R2324" s="33">
        <v>46224</v>
      </c>
      <c r="S2324" s="33">
        <v>46224</v>
      </c>
      <c r="AH2324" s="55">
        <f t="shared" si="514"/>
        <v>6</v>
      </c>
      <c r="AI2324" s="55" t="str">
        <f t="shared" si="515"/>
        <v>FALSO</v>
      </c>
      <c r="AJ2324" s="55">
        <f t="shared" si="516"/>
        <v>0</v>
      </c>
      <c r="AK2324" s="93" t="str">
        <f t="shared" si="517"/>
        <v/>
      </c>
      <c r="AL2324" s="96" t="str">
        <f t="shared" si="518"/>
        <v/>
      </c>
      <c r="AM2324" s="93" t="str">
        <f t="shared" si="519"/>
        <v/>
      </c>
      <c r="AN2324" s="96" t="str">
        <f t="shared" si="520"/>
        <v/>
      </c>
      <c r="AO2324" s="93" t="str">
        <f t="shared" si="521"/>
        <v/>
      </c>
      <c r="AP2324" s="96" t="str">
        <f t="shared" si="522"/>
        <v/>
      </c>
      <c r="AQ2324" s="93" t="str">
        <f t="shared" si="523"/>
        <v/>
      </c>
      <c r="AR2324" s="96" t="str">
        <f t="shared" si="524"/>
        <v/>
      </c>
      <c r="AS2324" s="93" t="str">
        <f t="shared" si="525"/>
        <v/>
      </c>
      <c r="AT2324" s="96" t="str">
        <f t="shared" si="526"/>
        <v/>
      </c>
      <c r="AU2324" s="93" t="str">
        <f t="shared" si="527"/>
        <v/>
      </c>
    </row>
    <row r="2325" spans="1:47" x14ac:dyDescent="0.3">
      <c r="A2325" t="s">
        <v>84</v>
      </c>
      <c r="B2325" s="164" t="s">
        <v>5863</v>
      </c>
      <c r="C2325" t="s">
        <v>5560</v>
      </c>
      <c r="D2325" t="s">
        <v>1152</v>
      </c>
      <c r="E2325" t="s">
        <v>90</v>
      </c>
      <c r="F2325" t="s">
        <v>4063</v>
      </c>
      <c r="H2325" t="s">
        <v>5864</v>
      </c>
      <c r="L2325" t="s">
        <v>91</v>
      </c>
      <c r="O2325" t="s">
        <v>94</v>
      </c>
      <c r="P2325" s="33">
        <v>46191.488194444442</v>
      </c>
      <c r="Q2325" s="33">
        <v>46209</v>
      </c>
      <c r="R2325" s="33">
        <v>46193</v>
      </c>
      <c r="S2325" s="33">
        <v>46219</v>
      </c>
      <c r="AH2325" s="55" t="str">
        <f t="shared" si="514"/>
        <v/>
      </c>
      <c r="AI2325" s="55" t="str">
        <f t="shared" si="515"/>
        <v>FALSO</v>
      </c>
      <c r="AJ2325" s="55">
        <f t="shared" si="516"/>
        <v>0</v>
      </c>
      <c r="AK2325" s="93" t="str">
        <f t="shared" si="517"/>
        <v/>
      </c>
      <c r="AL2325" s="96" t="str">
        <f t="shared" si="518"/>
        <v/>
      </c>
      <c r="AM2325" s="93" t="str">
        <f t="shared" si="519"/>
        <v/>
      </c>
      <c r="AN2325" s="96" t="str">
        <f t="shared" si="520"/>
        <v/>
      </c>
      <c r="AO2325" s="93" t="str">
        <f t="shared" si="521"/>
        <v/>
      </c>
      <c r="AP2325" s="96" t="str">
        <f t="shared" si="522"/>
        <v/>
      </c>
      <c r="AQ2325" s="93" t="str">
        <f t="shared" si="523"/>
        <v/>
      </c>
      <c r="AR2325" s="96" t="str">
        <f t="shared" si="524"/>
        <v/>
      </c>
      <c r="AS2325" s="93" t="str">
        <f t="shared" si="525"/>
        <v/>
      </c>
      <c r="AT2325" s="96" t="str">
        <f t="shared" si="526"/>
        <v/>
      </c>
      <c r="AU2325" s="93" t="str">
        <f t="shared" si="527"/>
        <v/>
      </c>
    </row>
    <row r="2326" spans="1:47" x14ac:dyDescent="0.3">
      <c r="A2326" t="s">
        <v>84</v>
      </c>
      <c r="B2326" s="164" t="s">
        <v>5865</v>
      </c>
      <c r="C2326" t="s">
        <v>5839</v>
      </c>
      <c r="D2326" t="s">
        <v>1152</v>
      </c>
      <c r="E2326" t="s">
        <v>90</v>
      </c>
      <c r="F2326" t="s">
        <v>4063</v>
      </c>
      <c r="H2326" t="s">
        <v>5866</v>
      </c>
      <c r="L2326" t="s">
        <v>91</v>
      </c>
      <c r="O2326" t="s">
        <v>94</v>
      </c>
      <c r="P2326" s="33">
        <v>46191.413888888892</v>
      </c>
      <c r="Q2326" s="33">
        <v>46209</v>
      </c>
      <c r="R2326" s="33">
        <v>46219</v>
      </c>
      <c r="S2326" s="33">
        <v>46219</v>
      </c>
      <c r="AH2326" s="55" t="str">
        <f t="shared" si="514"/>
        <v/>
      </c>
      <c r="AI2326" s="55" t="str">
        <f t="shared" si="515"/>
        <v>FALSO</v>
      </c>
      <c r="AJ2326" s="55">
        <f t="shared" si="516"/>
        <v>0</v>
      </c>
      <c r="AK2326" s="93" t="str">
        <f t="shared" si="517"/>
        <v/>
      </c>
      <c r="AL2326" s="96" t="str">
        <f t="shared" si="518"/>
        <v/>
      </c>
      <c r="AM2326" s="93" t="str">
        <f t="shared" si="519"/>
        <v/>
      </c>
      <c r="AN2326" s="96" t="str">
        <f t="shared" si="520"/>
        <v/>
      </c>
      <c r="AO2326" s="93" t="str">
        <f t="shared" si="521"/>
        <v/>
      </c>
      <c r="AP2326" s="96" t="str">
        <f t="shared" si="522"/>
        <v/>
      </c>
      <c r="AQ2326" s="93" t="str">
        <f t="shared" si="523"/>
        <v/>
      </c>
      <c r="AR2326" s="96" t="str">
        <f t="shared" si="524"/>
        <v/>
      </c>
      <c r="AS2326" s="93" t="str">
        <f t="shared" si="525"/>
        <v/>
      </c>
      <c r="AT2326" s="96" t="str">
        <f t="shared" si="526"/>
        <v/>
      </c>
      <c r="AU2326" s="93" t="str">
        <f t="shared" si="527"/>
        <v/>
      </c>
    </row>
    <row r="2327" spans="1:47" x14ac:dyDescent="0.3">
      <c r="A2327" t="s">
        <v>84</v>
      </c>
      <c r="B2327" s="164" t="s">
        <v>5867</v>
      </c>
      <c r="C2327" t="s">
        <v>5833</v>
      </c>
      <c r="D2327" t="s">
        <v>1152</v>
      </c>
      <c r="E2327" t="s">
        <v>90</v>
      </c>
      <c r="F2327" t="s">
        <v>4063</v>
      </c>
      <c r="H2327" t="s">
        <v>4830</v>
      </c>
      <c r="L2327" t="s">
        <v>91</v>
      </c>
      <c r="O2327" t="s">
        <v>135</v>
      </c>
      <c r="P2327" s="33">
        <v>46190.697222222225</v>
      </c>
      <c r="Q2327" s="33">
        <v>46209</v>
      </c>
      <c r="R2327" s="33">
        <v>46245</v>
      </c>
      <c r="AH2327" s="55" t="str">
        <f t="shared" si="514"/>
        <v/>
      </c>
      <c r="AI2327" s="55" t="str">
        <f t="shared" si="515"/>
        <v>FALSO</v>
      </c>
      <c r="AJ2327" s="55">
        <f t="shared" si="516"/>
        <v>0</v>
      </c>
      <c r="AK2327" s="93" t="str">
        <f t="shared" si="517"/>
        <v/>
      </c>
      <c r="AL2327" s="96" t="str">
        <f t="shared" si="518"/>
        <v/>
      </c>
      <c r="AM2327" s="93" t="str">
        <f t="shared" si="519"/>
        <v/>
      </c>
      <c r="AN2327" s="96" t="str">
        <f t="shared" si="520"/>
        <v/>
      </c>
      <c r="AO2327" s="93" t="str">
        <f t="shared" si="521"/>
        <v/>
      </c>
      <c r="AP2327" s="96" t="str">
        <f t="shared" si="522"/>
        <v/>
      </c>
      <c r="AQ2327" s="93" t="str">
        <f t="shared" si="523"/>
        <v/>
      </c>
      <c r="AR2327" s="96" t="str">
        <f t="shared" si="524"/>
        <v/>
      </c>
      <c r="AS2327" s="93" t="str">
        <f t="shared" si="525"/>
        <v/>
      </c>
      <c r="AT2327" s="96" t="str">
        <f t="shared" si="526"/>
        <v/>
      </c>
      <c r="AU2327" s="93" t="str">
        <f t="shared" si="527"/>
        <v/>
      </c>
    </row>
    <row r="2328" spans="1:47" x14ac:dyDescent="0.3">
      <c r="A2328" t="s">
        <v>84</v>
      </c>
      <c r="B2328" s="164" t="s">
        <v>5868</v>
      </c>
      <c r="C2328" t="s">
        <v>5839</v>
      </c>
      <c r="D2328" t="s">
        <v>1152</v>
      </c>
      <c r="E2328" t="s">
        <v>90</v>
      </c>
      <c r="F2328" t="s">
        <v>4063</v>
      </c>
      <c r="H2328" t="s">
        <v>5869</v>
      </c>
      <c r="L2328" t="s">
        <v>91</v>
      </c>
      <c r="O2328" t="s">
        <v>135</v>
      </c>
      <c r="P2328" s="33">
        <v>46190.688194444447</v>
      </c>
      <c r="Q2328" s="33">
        <v>46209</v>
      </c>
      <c r="R2328" s="33">
        <v>46224</v>
      </c>
      <c r="AH2328" s="55" t="str">
        <f t="shared" si="514"/>
        <v/>
      </c>
      <c r="AI2328" s="55" t="str">
        <f t="shared" si="515"/>
        <v>FALSO</v>
      </c>
      <c r="AJ2328" s="55">
        <f t="shared" si="516"/>
        <v>0</v>
      </c>
      <c r="AK2328" s="93" t="str">
        <f t="shared" si="517"/>
        <v/>
      </c>
      <c r="AL2328" s="96" t="str">
        <f t="shared" si="518"/>
        <v/>
      </c>
      <c r="AM2328" s="93" t="str">
        <f t="shared" si="519"/>
        <v/>
      </c>
      <c r="AN2328" s="96" t="str">
        <f t="shared" si="520"/>
        <v/>
      </c>
      <c r="AO2328" s="93" t="str">
        <f t="shared" si="521"/>
        <v/>
      </c>
      <c r="AP2328" s="96" t="str">
        <f t="shared" si="522"/>
        <v/>
      </c>
      <c r="AQ2328" s="93" t="str">
        <f t="shared" si="523"/>
        <v/>
      </c>
      <c r="AR2328" s="96" t="str">
        <f t="shared" si="524"/>
        <v/>
      </c>
      <c r="AS2328" s="93" t="str">
        <f t="shared" si="525"/>
        <v/>
      </c>
      <c r="AT2328" s="96" t="str">
        <f t="shared" si="526"/>
        <v/>
      </c>
      <c r="AU2328" s="93" t="str">
        <f t="shared" si="527"/>
        <v/>
      </c>
    </row>
    <row r="2329" spans="1:47" x14ac:dyDescent="0.3">
      <c r="A2329" t="s">
        <v>84</v>
      </c>
      <c r="B2329" s="164" t="s">
        <v>5870</v>
      </c>
      <c r="C2329" t="s">
        <v>5560</v>
      </c>
      <c r="D2329" t="s">
        <v>1152</v>
      </c>
      <c r="E2329" t="s">
        <v>90</v>
      </c>
      <c r="F2329" t="s">
        <v>4063</v>
      </c>
      <c r="H2329" t="s">
        <v>5871</v>
      </c>
      <c r="L2329" t="s">
        <v>91</v>
      </c>
      <c r="O2329" t="s">
        <v>94</v>
      </c>
      <c r="P2329" s="33">
        <v>46190.63958333333</v>
      </c>
      <c r="Q2329" s="33">
        <v>46209</v>
      </c>
      <c r="R2329" s="33">
        <v>46193</v>
      </c>
      <c r="S2329" s="33">
        <v>46219</v>
      </c>
      <c r="AH2329" s="55" t="str">
        <f t="shared" si="514"/>
        <v/>
      </c>
      <c r="AI2329" s="55" t="str">
        <f t="shared" si="515"/>
        <v>FALSO</v>
      </c>
      <c r="AJ2329" s="55">
        <f t="shared" si="516"/>
        <v>0</v>
      </c>
      <c r="AK2329" s="93" t="str">
        <f t="shared" si="517"/>
        <v/>
      </c>
      <c r="AL2329" s="96" t="str">
        <f t="shared" si="518"/>
        <v/>
      </c>
      <c r="AM2329" s="93" t="str">
        <f t="shared" si="519"/>
        <v/>
      </c>
      <c r="AN2329" s="96" t="str">
        <f t="shared" si="520"/>
        <v/>
      </c>
      <c r="AO2329" s="93" t="str">
        <f t="shared" si="521"/>
        <v/>
      </c>
      <c r="AP2329" s="96" t="str">
        <f t="shared" si="522"/>
        <v/>
      </c>
      <c r="AQ2329" s="93" t="str">
        <f t="shared" si="523"/>
        <v/>
      </c>
      <c r="AR2329" s="96" t="str">
        <f t="shared" si="524"/>
        <v/>
      </c>
      <c r="AS2329" s="93" t="str">
        <f t="shared" si="525"/>
        <v/>
      </c>
      <c r="AT2329" s="96" t="str">
        <f t="shared" si="526"/>
        <v/>
      </c>
      <c r="AU2329" s="93" t="str">
        <f t="shared" si="527"/>
        <v/>
      </c>
    </row>
    <row r="2330" spans="1:47" x14ac:dyDescent="0.3">
      <c r="A2330" t="s">
        <v>84</v>
      </c>
      <c r="B2330" s="164" t="s">
        <v>5872</v>
      </c>
      <c r="C2330" t="s">
        <v>5560</v>
      </c>
      <c r="D2330" t="s">
        <v>1152</v>
      </c>
      <c r="E2330" t="s">
        <v>90</v>
      </c>
      <c r="F2330" t="s">
        <v>4063</v>
      </c>
      <c r="H2330" t="s">
        <v>5873</v>
      </c>
      <c r="L2330" t="s">
        <v>91</v>
      </c>
      <c r="O2330" t="s">
        <v>94</v>
      </c>
      <c r="P2330" s="33">
        <v>46190.406944444447</v>
      </c>
      <c r="Q2330" s="33">
        <v>46209</v>
      </c>
      <c r="R2330" s="33">
        <v>46193</v>
      </c>
      <c r="S2330" s="33">
        <v>46219</v>
      </c>
      <c r="AH2330" s="55" t="str">
        <f t="shared" si="514"/>
        <v/>
      </c>
      <c r="AI2330" s="55" t="str">
        <f t="shared" si="515"/>
        <v>FALSO</v>
      </c>
      <c r="AJ2330" s="55">
        <f t="shared" si="516"/>
        <v>0</v>
      </c>
      <c r="AK2330" s="93" t="str">
        <f t="shared" si="517"/>
        <v/>
      </c>
      <c r="AL2330" s="96" t="str">
        <f t="shared" si="518"/>
        <v/>
      </c>
      <c r="AM2330" s="93" t="str">
        <f t="shared" si="519"/>
        <v/>
      </c>
      <c r="AN2330" s="96" t="str">
        <f t="shared" si="520"/>
        <v/>
      </c>
      <c r="AO2330" s="93" t="str">
        <f t="shared" si="521"/>
        <v/>
      </c>
      <c r="AP2330" s="96" t="str">
        <f t="shared" si="522"/>
        <v/>
      </c>
      <c r="AQ2330" s="93" t="str">
        <f t="shared" si="523"/>
        <v/>
      </c>
      <c r="AR2330" s="96" t="str">
        <f t="shared" si="524"/>
        <v/>
      </c>
      <c r="AS2330" s="93" t="str">
        <f t="shared" si="525"/>
        <v/>
      </c>
      <c r="AT2330" s="96" t="str">
        <f t="shared" si="526"/>
        <v/>
      </c>
      <c r="AU2330" s="93" t="str">
        <f t="shared" si="527"/>
        <v/>
      </c>
    </row>
    <row r="2331" spans="1:47" x14ac:dyDescent="0.3">
      <c r="A2331" t="s">
        <v>84</v>
      </c>
      <c r="B2331" s="164" t="s">
        <v>5874</v>
      </c>
      <c r="C2331" t="s">
        <v>5839</v>
      </c>
      <c r="D2331" t="s">
        <v>1152</v>
      </c>
      <c r="E2331" t="s">
        <v>90</v>
      </c>
      <c r="F2331" t="s">
        <v>4063</v>
      </c>
      <c r="H2331" t="s">
        <v>5875</v>
      </c>
      <c r="L2331" t="s">
        <v>91</v>
      </c>
      <c r="O2331" t="s">
        <v>94</v>
      </c>
      <c r="P2331" s="33">
        <v>46189.722222222219</v>
      </c>
      <c r="Q2331" s="33">
        <v>46209</v>
      </c>
      <c r="R2331" s="33">
        <v>46219</v>
      </c>
      <c r="S2331" s="33">
        <v>46219</v>
      </c>
      <c r="AH2331" s="55" t="str">
        <f t="shared" si="514"/>
        <v/>
      </c>
      <c r="AI2331" s="55" t="str">
        <f t="shared" si="515"/>
        <v>FALSO</v>
      </c>
      <c r="AJ2331" s="55">
        <f t="shared" si="516"/>
        <v>0</v>
      </c>
      <c r="AK2331" s="93" t="str">
        <f t="shared" si="517"/>
        <v/>
      </c>
      <c r="AL2331" s="96" t="str">
        <f t="shared" si="518"/>
        <v/>
      </c>
      <c r="AM2331" s="93" t="str">
        <f t="shared" si="519"/>
        <v/>
      </c>
      <c r="AN2331" s="96" t="str">
        <f t="shared" si="520"/>
        <v/>
      </c>
      <c r="AO2331" s="93" t="str">
        <f t="shared" si="521"/>
        <v/>
      </c>
      <c r="AP2331" s="96" t="str">
        <f t="shared" si="522"/>
        <v/>
      </c>
      <c r="AQ2331" s="93" t="str">
        <f t="shared" si="523"/>
        <v/>
      </c>
      <c r="AR2331" s="96" t="str">
        <f t="shared" si="524"/>
        <v/>
      </c>
      <c r="AS2331" s="93" t="str">
        <f t="shared" si="525"/>
        <v/>
      </c>
      <c r="AT2331" s="96" t="str">
        <f t="shared" si="526"/>
        <v/>
      </c>
      <c r="AU2331" s="93" t="str">
        <f t="shared" si="527"/>
        <v/>
      </c>
    </row>
    <row r="2332" spans="1:47" x14ac:dyDescent="0.3">
      <c r="A2332" t="s">
        <v>84</v>
      </c>
      <c r="B2332" s="164" t="s">
        <v>5876</v>
      </c>
      <c r="C2332" t="s">
        <v>5877</v>
      </c>
      <c r="D2332" t="s">
        <v>1152</v>
      </c>
      <c r="E2332" t="s">
        <v>90</v>
      </c>
      <c r="F2332" t="s">
        <v>4063</v>
      </c>
      <c r="H2332" t="s">
        <v>5878</v>
      </c>
      <c r="L2332" t="s">
        <v>91</v>
      </c>
      <c r="O2332" t="s">
        <v>94</v>
      </c>
      <c r="P2332" s="33">
        <v>46189.68472222222</v>
      </c>
      <c r="Q2332" s="33">
        <v>46209</v>
      </c>
      <c r="R2332" s="33">
        <v>46219</v>
      </c>
      <c r="S2332" s="33">
        <v>46219</v>
      </c>
      <c r="AH2332" s="55" t="str">
        <f t="shared" si="514"/>
        <v/>
      </c>
      <c r="AI2332" s="55" t="str">
        <f t="shared" si="515"/>
        <v>FALSO</v>
      </c>
      <c r="AJ2332" s="55">
        <f t="shared" si="516"/>
        <v>0</v>
      </c>
      <c r="AK2332" s="93" t="str">
        <f t="shared" si="517"/>
        <v/>
      </c>
      <c r="AL2332" s="96" t="str">
        <f t="shared" si="518"/>
        <v/>
      </c>
      <c r="AM2332" s="93" t="str">
        <f t="shared" si="519"/>
        <v/>
      </c>
      <c r="AN2332" s="96" t="str">
        <f t="shared" si="520"/>
        <v/>
      </c>
      <c r="AO2332" s="93" t="str">
        <f t="shared" si="521"/>
        <v/>
      </c>
      <c r="AP2332" s="96" t="str">
        <f t="shared" si="522"/>
        <v/>
      </c>
      <c r="AQ2332" s="93" t="str">
        <f t="shared" si="523"/>
        <v/>
      </c>
      <c r="AR2332" s="96" t="str">
        <f t="shared" si="524"/>
        <v/>
      </c>
      <c r="AS2332" s="93" t="str">
        <f t="shared" si="525"/>
        <v/>
      </c>
      <c r="AT2332" s="96" t="str">
        <f t="shared" si="526"/>
        <v/>
      </c>
      <c r="AU2332" s="93" t="str">
        <f t="shared" si="527"/>
        <v/>
      </c>
    </row>
    <row r="2333" spans="1:47" x14ac:dyDescent="0.3">
      <c r="A2333" t="s">
        <v>84</v>
      </c>
      <c r="B2333" s="164" t="s">
        <v>5879</v>
      </c>
      <c r="C2333" t="s">
        <v>5880</v>
      </c>
      <c r="D2333" t="s">
        <v>1152</v>
      </c>
      <c r="E2333" t="s">
        <v>90</v>
      </c>
      <c r="F2333" t="s">
        <v>4063</v>
      </c>
      <c r="H2333" t="s">
        <v>5881</v>
      </c>
      <c r="L2333" t="s">
        <v>91</v>
      </c>
      <c r="O2333" t="s">
        <v>94</v>
      </c>
      <c r="P2333" s="33">
        <v>46189.665972222225</v>
      </c>
      <c r="Q2333" s="33">
        <v>46209</v>
      </c>
      <c r="R2333" s="33">
        <v>46261</v>
      </c>
      <c r="S2333" s="33">
        <v>46261</v>
      </c>
      <c r="AH2333" s="55" t="str">
        <f t="shared" si="514"/>
        <v/>
      </c>
      <c r="AI2333" s="55" t="str">
        <f t="shared" si="515"/>
        <v>FALSO</v>
      </c>
      <c r="AJ2333" s="55">
        <f t="shared" si="516"/>
        <v>0</v>
      </c>
      <c r="AK2333" s="93" t="str">
        <f t="shared" si="517"/>
        <v/>
      </c>
      <c r="AL2333" s="96" t="str">
        <f t="shared" si="518"/>
        <v/>
      </c>
      <c r="AM2333" s="93" t="str">
        <f t="shared" si="519"/>
        <v/>
      </c>
      <c r="AN2333" s="96" t="str">
        <f t="shared" si="520"/>
        <v/>
      </c>
      <c r="AO2333" s="93" t="str">
        <f t="shared" si="521"/>
        <v/>
      </c>
      <c r="AP2333" s="96" t="str">
        <f t="shared" si="522"/>
        <v/>
      </c>
      <c r="AQ2333" s="93" t="str">
        <f t="shared" si="523"/>
        <v/>
      </c>
      <c r="AR2333" s="96" t="str">
        <f t="shared" si="524"/>
        <v/>
      </c>
      <c r="AS2333" s="93" t="str">
        <f t="shared" si="525"/>
        <v/>
      </c>
      <c r="AT2333" s="96" t="str">
        <f t="shared" si="526"/>
        <v/>
      </c>
      <c r="AU2333" s="93" t="str">
        <f t="shared" si="527"/>
        <v/>
      </c>
    </row>
    <row r="2334" spans="1:47" x14ac:dyDescent="0.3">
      <c r="A2334" t="s">
        <v>84</v>
      </c>
      <c r="B2334" s="164" t="s">
        <v>5882</v>
      </c>
      <c r="C2334" t="s">
        <v>5560</v>
      </c>
      <c r="D2334" t="s">
        <v>1152</v>
      </c>
      <c r="E2334" t="s">
        <v>90</v>
      </c>
      <c r="F2334" t="s">
        <v>4063</v>
      </c>
      <c r="H2334" t="s">
        <v>5883</v>
      </c>
      <c r="L2334" t="s">
        <v>91</v>
      </c>
      <c r="O2334" t="s">
        <v>94</v>
      </c>
      <c r="P2334" s="33">
        <v>46189.662499999999</v>
      </c>
      <c r="Q2334" s="33">
        <v>46209</v>
      </c>
      <c r="R2334" s="33">
        <v>46193</v>
      </c>
      <c r="S2334" s="33">
        <v>46219</v>
      </c>
      <c r="AH2334" s="55" t="str">
        <f t="shared" si="514"/>
        <v/>
      </c>
      <c r="AI2334" s="55" t="str">
        <f t="shared" si="515"/>
        <v>FALSO</v>
      </c>
      <c r="AJ2334" s="55">
        <f t="shared" si="516"/>
        <v>0</v>
      </c>
      <c r="AK2334" s="93" t="str">
        <f t="shared" si="517"/>
        <v/>
      </c>
      <c r="AL2334" s="96" t="str">
        <f t="shared" si="518"/>
        <v/>
      </c>
      <c r="AM2334" s="93" t="str">
        <f t="shared" si="519"/>
        <v/>
      </c>
      <c r="AN2334" s="96" t="str">
        <f t="shared" si="520"/>
        <v/>
      </c>
      <c r="AO2334" s="93" t="str">
        <f t="shared" si="521"/>
        <v/>
      </c>
      <c r="AP2334" s="96" t="str">
        <f t="shared" si="522"/>
        <v/>
      </c>
      <c r="AQ2334" s="93" t="str">
        <f t="shared" si="523"/>
        <v/>
      </c>
      <c r="AR2334" s="96" t="str">
        <f t="shared" si="524"/>
        <v/>
      </c>
      <c r="AS2334" s="93" t="str">
        <f t="shared" si="525"/>
        <v/>
      </c>
      <c r="AT2334" s="96" t="str">
        <f t="shared" si="526"/>
        <v/>
      </c>
      <c r="AU2334" s="93" t="str">
        <f t="shared" si="527"/>
        <v/>
      </c>
    </row>
    <row r="2335" spans="1:47" x14ac:dyDescent="0.3">
      <c r="A2335" t="s">
        <v>84</v>
      </c>
      <c r="B2335" s="164" t="s">
        <v>5884</v>
      </c>
      <c r="C2335" t="s">
        <v>5560</v>
      </c>
      <c r="D2335" t="s">
        <v>1152</v>
      </c>
      <c r="E2335" t="s">
        <v>90</v>
      </c>
      <c r="F2335" t="s">
        <v>4063</v>
      </c>
      <c r="H2335" t="s">
        <v>5885</v>
      </c>
      <c r="L2335" t="s">
        <v>91</v>
      </c>
      <c r="O2335" t="s">
        <v>94</v>
      </c>
      <c r="P2335" s="33">
        <v>46188.673611111109</v>
      </c>
      <c r="Q2335" s="33">
        <v>46209</v>
      </c>
      <c r="R2335" s="33">
        <v>46193</v>
      </c>
      <c r="S2335" s="33">
        <v>46219</v>
      </c>
      <c r="AH2335" s="55" t="str">
        <f t="shared" si="514"/>
        <v/>
      </c>
      <c r="AI2335" s="55" t="str">
        <f t="shared" si="515"/>
        <v>FALSO</v>
      </c>
      <c r="AJ2335" s="55">
        <f t="shared" si="516"/>
        <v>0</v>
      </c>
      <c r="AK2335" s="93" t="str">
        <f t="shared" si="517"/>
        <v/>
      </c>
      <c r="AL2335" s="96" t="str">
        <f t="shared" si="518"/>
        <v/>
      </c>
      <c r="AM2335" s="93" t="str">
        <f t="shared" si="519"/>
        <v/>
      </c>
      <c r="AN2335" s="96" t="str">
        <f t="shared" si="520"/>
        <v/>
      </c>
      <c r="AO2335" s="93" t="str">
        <f t="shared" si="521"/>
        <v/>
      </c>
      <c r="AP2335" s="96" t="str">
        <f t="shared" si="522"/>
        <v/>
      </c>
      <c r="AQ2335" s="93" t="str">
        <f t="shared" si="523"/>
        <v/>
      </c>
      <c r="AR2335" s="96" t="str">
        <f t="shared" si="524"/>
        <v/>
      </c>
      <c r="AS2335" s="93" t="str">
        <f t="shared" si="525"/>
        <v/>
      </c>
      <c r="AT2335" s="96" t="str">
        <f t="shared" si="526"/>
        <v/>
      </c>
      <c r="AU2335" s="93" t="str">
        <f t="shared" si="527"/>
        <v/>
      </c>
    </row>
    <row r="2336" spans="1:47" x14ac:dyDescent="0.3">
      <c r="A2336" t="s">
        <v>84</v>
      </c>
      <c r="B2336" s="164" t="s">
        <v>5886</v>
      </c>
      <c r="C2336" t="s">
        <v>5833</v>
      </c>
      <c r="D2336" t="s">
        <v>1152</v>
      </c>
      <c r="E2336" t="s">
        <v>90</v>
      </c>
      <c r="F2336" t="s">
        <v>4063</v>
      </c>
      <c r="H2336" t="s">
        <v>5887</v>
      </c>
      <c r="L2336" t="s">
        <v>91</v>
      </c>
      <c r="O2336" t="s">
        <v>135</v>
      </c>
      <c r="P2336" s="33">
        <v>46188.620138888888</v>
      </c>
      <c r="Q2336" s="33">
        <v>46209</v>
      </c>
      <c r="R2336" s="33">
        <v>46245</v>
      </c>
      <c r="AH2336" s="55" t="str">
        <f t="shared" si="514"/>
        <v/>
      </c>
      <c r="AI2336" s="55" t="str">
        <f t="shared" si="515"/>
        <v>FALSO</v>
      </c>
      <c r="AJ2336" s="55">
        <f t="shared" si="516"/>
        <v>0</v>
      </c>
      <c r="AK2336" s="93" t="str">
        <f t="shared" si="517"/>
        <v/>
      </c>
      <c r="AL2336" s="96" t="str">
        <f t="shared" si="518"/>
        <v/>
      </c>
      <c r="AM2336" s="93" t="str">
        <f t="shared" si="519"/>
        <v/>
      </c>
      <c r="AN2336" s="96" t="str">
        <f t="shared" si="520"/>
        <v/>
      </c>
      <c r="AO2336" s="93" t="str">
        <f t="shared" si="521"/>
        <v/>
      </c>
      <c r="AP2336" s="96" t="str">
        <f t="shared" si="522"/>
        <v/>
      </c>
      <c r="AQ2336" s="93" t="str">
        <f t="shared" si="523"/>
        <v/>
      </c>
      <c r="AR2336" s="96" t="str">
        <f t="shared" si="524"/>
        <v/>
      </c>
      <c r="AS2336" s="93" t="str">
        <f t="shared" si="525"/>
        <v/>
      </c>
      <c r="AT2336" s="96" t="str">
        <f t="shared" si="526"/>
        <v/>
      </c>
      <c r="AU2336" s="93" t="str">
        <f t="shared" si="527"/>
        <v/>
      </c>
    </row>
    <row r="2337" spans="1:47" x14ac:dyDescent="0.3">
      <c r="A2337" t="s">
        <v>84</v>
      </c>
      <c r="B2337" s="164" t="s">
        <v>5888</v>
      </c>
      <c r="C2337" t="s">
        <v>5880</v>
      </c>
      <c r="D2337" t="s">
        <v>1152</v>
      </c>
      <c r="E2337" t="s">
        <v>90</v>
      </c>
      <c r="F2337" t="s">
        <v>4063</v>
      </c>
      <c r="H2337" t="s">
        <v>5889</v>
      </c>
      <c r="L2337" t="s">
        <v>91</v>
      </c>
      <c r="O2337" t="s">
        <v>94</v>
      </c>
      <c r="P2337" s="33">
        <v>46188.324305555558</v>
      </c>
      <c r="Q2337" s="33">
        <v>46209</v>
      </c>
      <c r="R2337" s="33">
        <v>46261</v>
      </c>
      <c r="S2337" s="33">
        <v>46261</v>
      </c>
      <c r="AH2337" s="55" t="str">
        <f t="shared" si="514"/>
        <v/>
      </c>
      <c r="AI2337" s="55" t="str">
        <f t="shared" si="515"/>
        <v>FALSO</v>
      </c>
      <c r="AJ2337" s="55">
        <f t="shared" si="516"/>
        <v>0</v>
      </c>
      <c r="AK2337" s="93" t="str">
        <f t="shared" si="517"/>
        <v/>
      </c>
      <c r="AL2337" s="96" t="str">
        <f t="shared" si="518"/>
        <v/>
      </c>
      <c r="AM2337" s="93" t="str">
        <f t="shared" si="519"/>
        <v/>
      </c>
      <c r="AN2337" s="96" t="str">
        <f t="shared" si="520"/>
        <v/>
      </c>
      <c r="AO2337" s="93" t="str">
        <f t="shared" si="521"/>
        <v/>
      </c>
      <c r="AP2337" s="96" t="str">
        <f t="shared" si="522"/>
        <v/>
      </c>
      <c r="AQ2337" s="93" t="str">
        <f t="shared" si="523"/>
        <v/>
      </c>
      <c r="AR2337" s="96" t="str">
        <f t="shared" si="524"/>
        <v/>
      </c>
      <c r="AS2337" s="93" t="str">
        <f t="shared" si="525"/>
        <v/>
      </c>
      <c r="AT2337" s="96" t="str">
        <f t="shared" si="526"/>
        <v/>
      </c>
      <c r="AU2337" s="93" t="str">
        <f t="shared" si="527"/>
        <v/>
      </c>
    </row>
    <row r="2338" spans="1:47" x14ac:dyDescent="0.3">
      <c r="A2338" t="s">
        <v>84</v>
      </c>
      <c r="B2338" s="164" t="s">
        <v>5890</v>
      </c>
      <c r="C2338" t="s">
        <v>5560</v>
      </c>
      <c r="D2338" t="s">
        <v>1152</v>
      </c>
      <c r="E2338" t="s">
        <v>90</v>
      </c>
      <c r="F2338" t="s">
        <v>4063</v>
      </c>
      <c r="H2338" t="s">
        <v>5891</v>
      </c>
      <c r="L2338" t="s">
        <v>91</v>
      </c>
      <c r="O2338" t="s">
        <v>94</v>
      </c>
      <c r="P2338" s="33">
        <v>46185.720138888886</v>
      </c>
      <c r="Q2338" s="33">
        <v>46209</v>
      </c>
      <c r="R2338" s="33">
        <v>46193</v>
      </c>
      <c r="S2338" s="33">
        <v>46219</v>
      </c>
      <c r="AH2338" s="55" t="str">
        <f t="shared" si="514"/>
        <v/>
      </c>
      <c r="AI2338" s="55" t="str">
        <f t="shared" si="515"/>
        <v>FALSO</v>
      </c>
      <c r="AJ2338" s="55">
        <f t="shared" si="516"/>
        <v>0</v>
      </c>
      <c r="AK2338" s="93" t="str">
        <f t="shared" si="517"/>
        <v/>
      </c>
      <c r="AL2338" s="96" t="str">
        <f t="shared" si="518"/>
        <v/>
      </c>
      <c r="AM2338" s="93" t="str">
        <f t="shared" si="519"/>
        <v/>
      </c>
      <c r="AN2338" s="96" t="str">
        <f t="shared" si="520"/>
        <v/>
      </c>
      <c r="AO2338" s="93" t="str">
        <f t="shared" si="521"/>
        <v/>
      </c>
      <c r="AP2338" s="96" t="str">
        <f t="shared" si="522"/>
        <v/>
      </c>
      <c r="AQ2338" s="93" t="str">
        <f t="shared" si="523"/>
        <v/>
      </c>
      <c r="AR2338" s="96" t="str">
        <f t="shared" si="524"/>
        <v/>
      </c>
      <c r="AS2338" s="93" t="str">
        <f t="shared" si="525"/>
        <v/>
      </c>
      <c r="AT2338" s="96" t="str">
        <f t="shared" si="526"/>
        <v/>
      </c>
      <c r="AU2338" s="93" t="str">
        <f t="shared" si="527"/>
        <v/>
      </c>
    </row>
    <row r="2339" spans="1:47" x14ac:dyDescent="0.3">
      <c r="A2339" t="s">
        <v>84</v>
      </c>
      <c r="B2339" s="164" t="s">
        <v>5892</v>
      </c>
      <c r="C2339" t="s">
        <v>5839</v>
      </c>
      <c r="D2339" t="s">
        <v>1152</v>
      </c>
      <c r="E2339" t="s">
        <v>90</v>
      </c>
      <c r="F2339" t="s">
        <v>4063</v>
      </c>
      <c r="H2339" t="s">
        <v>5893</v>
      </c>
      <c r="L2339" t="s">
        <v>91</v>
      </c>
      <c r="O2339" t="s">
        <v>94</v>
      </c>
      <c r="P2339" s="33">
        <v>46185.601388888892</v>
      </c>
      <c r="Q2339" s="33">
        <v>46209</v>
      </c>
      <c r="R2339" s="33">
        <v>46219</v>
      </c>
      <c r="S2339" s="33">
        <v>46219</v>
      </c>
      <c r="AH2339" s="55" t="str">
        <f t="shared" si="514"/>
        <v/>
      </c>
      <c r="AI2339" s="55" t="str">
        <f t="shared" si="515"/>
        <v>FALSO</v>
      </c>
      <c r="AJ2339" s="55">
        <f t="shared" si="516"/>
        <v>0</v>
      </c>
      <c r="AK2339" s="93" t="str">
        <f t="shared" si="517"/>
        <v/>
      </c>
      <c r="AL2339" s="96" t="str">
        <f t="shared" si="518"/>
        <v/>
      </c>
      <c r="AM2339" s="93" t="str">
        <f t="shared" si="519"/>
        <v/>
      </c>
      <c r="AN2339" s="96" t="str">
        <f t="shared" si="520"/>
        <v/>
      </c>
      <c r="AO2339" s="93" t="str">
        <f t="shared" si="521"/>
        <v/>
      </c>
      <c r="AP2339" s="96" t="str">
        <f t="shared" si="522"/>
        <v/>
      </c>
      <c r="AQ2339" s="93" t="str">
        <f t="shared" si="523"/>
        <v/>
      </c>
      <c r="AR2339" s="96" t="str">
        <f t="shared" si="524"/>
        <v/>
      </c>
      <c r="AS2339" s="93" t="str">
        <f t="shared" si="525"/>
        <v/>
      </c>
      <c r="AT2339" s="96" t="str">
        <f t="shared" si="526"/>
        <v/>
      </c>
      <c r="AU2339" s="93" t="str">
        <f t="shared" si="527"/>
        <v/>
      </c>
    </row>
    <row r="2340" spans="1:47" x14ac:dyDescent="0.3">
      <c r="A2340" t="s">
        <v>84</v>
      </c>
      <c r="B2340" s="164" t="s">
        <v>5894</v>
      </c>
      <c r="C2340" t="s">
        <v>5839</v>
      </c>
      <c r="D2340" t="s">
        <v>1152</v>
      </c>
      <c r="E2340" t="s">
        <v>90</v>
      </c>
      <c r="F2340" t="s">
        <v>4063</v>
      </c>
      <c r="H2340" t="s">
        <v>5895</v>
      </c>
      <c r="L2340" t="s">
        <v>91</v>
      </c>
      <c r="O2340" t="s">
        <v>94</v>
      </c>
      <c r="P2340" s="33">
        <v>46185.481249999997</v>
      </c>
      <c r="Q2340" s="33">
        <v>46209</v>
      </c>
      <c r="R2340" s="33">
        <v>46219</v>
      </c>
      <c r="S2340" s="33">
        <v>46219</v>
      </c>
      <c r="AH2340" s="55" t="str">
        <f t="shared" si="514"/>
        <v/>
      </c>
      <c r="AI2340" s="55" t="str">
        <f t="shared" si="515"/>
        <v>FALSO</v>
      </c>
      <c r="AJ2340" s="55">
        <f t="shared" si="516"/>
        <v>0</v>
      </c>
      <c r="AK2340" s="93" t="str">
        <f t="shared" si="517"/>
        <v/>
      </c>
      <c r="AL2340" s="96" t="str">
        <f t="shared" si="518"/>
        <v/>
      </c>
      <c r="AM2340" s="93" t="str">
        <f t="shared" si="519"/>
        <v/>
      </c>
      <c r="AN2340" s="96" t="str">
        <f t="shared" si="520"/>
        <v/>
      </c>
      <c r="AO2340" s="93" t="str">
        <f t="shared" si="521"/>
        <v/>
      </c>
      <c r="AP2340" s="96" t="str">
        <f t="shared" si="522"/>
        <v/>
      </c>
      <c r="AQ2340" s="93" t="str">
        <f t="shared" si="523"/>
        <v/>
      </c>
      <c r="AR2340" s="96" t="str">
        <f t="shared" si="524"/>
        <v/>
      </c>
      <c r="AS2340" s="93" t="str">
        <f t="shared" si="525"/>
        <v/>
      </c>
      <c r="AT2340" s="96" t="str">
        <f t="shared" si="526"/>
        <v/>
      </c>
      <c r="AU2340" s="93" t="str">
        <f t="shared" si="527"/>
        <v/>
      </c>
    </row>
    <row r="2341" spans="1:47" x14ac:dyDescent="0.3">
      <c r="A2341" t="s">
        <v>84</v>
      </c>
      <c r="B2341" s="164" t="s">
        <v>5896</v>
      </c>
      <c r="C2341" t="s">
        <v>5560</v>
      </c>
      <c r="D2341" t="s">
        <v>1152</v>
      </c>
      <c r="E2341" t="s">
        <v>90</v>
      </c>
      <c r="F2341" t="s">
        <v>4063</v>
      </c>
      <c r="H2341" t="s">
        <v>5897</v>
      </c>
      <c r="L2341" t="s">
        <v>91</v>
      </c>
      <c r="O2341" t="s">
        <v>94</v>
      </c>
      <c r="P2341" s="33">
        <v>46185.479861111111</v>
      </c>
      <c r="Q2341" s="33">
        <v>46209</v>
      </c>
      <c r="R2341" s="33">
        <v>46193</v>
      </c>
      <c r="S2341" s="33">
        <v>46219</v>
      </c>
      <c r="AH2341" s="55" t="str">
        <f t="shared" si="514"/>
        <v/>
      </c>
      <c r="AI2341" s="55" t="str">
        <f t="shared" si="515"/>
        <v>FALSO</v>
      </c>
      <c r="AJ2341" s="55">
        <f t="shared" si="516"/>
        <v>0</v>
      </c>
      <c r="AK2341" s="93" t="str">
        <f t="shared" si="517"/>
        <v/>
      </c>
      <c r="AL2341" s="96" t="str">
        <f t="shared" si="518"/>
        <v/>
      </c>
      <c r="AM2341" s="93" t="str">
        <f t="shared" si="519"/>
        <v/>
      </c>
      <c r="AN2341" s="96" t="str">
        <f t="shared" si="520"/>
        <v/>
      </c>
      <c r="AO2341" s="93" t="str">
        <f t="shared" si="521"/>
        <v/>
      </c>
      <c r="AP2341" s="96" t="str">
        <f t="shared" si="522"/>
        <v/>
      </c>
      <c r="AQ2341" s="93" t="str">
        <f t="shared" si="523"/>
        <v/>
      </c>
      <c r="AR2341" s="96" t="str">
        <f t="shared" si="524"/>
        <v/>
      </c>
      <c r="AS2341" s="93" t="str">
        <f t="shared" si="525"/>
        <v/>
      </c>
      <c r="AT2341" s="96" t="str">
        <f t="shared" si="526"/>
        <v/>
      </c>
      <c r="AU2341" s="93" t="str">
        <f t="shared" si="527"/>
        <v/>
      </c>
    </row>
    <row r="2342" spans="1:47" x14ac:dyDescent="0.3">
      <c r="A2342" t="s">
        <v>84</v>
      </c>
      <c r="B2342" s="164" t="s">
        <v>5898</v>
      </c>
      <c r="C2342" t="s">
        <v>5839</v>
      </c>
      <c r="D2342" t="s">
        <v>1152</v>
      </c>
      <c r="E2342" t="s">
        <v>90</v>
      </c>
      <c r="F2342" t="s">
        <v>4063</v>
      </c>
      <c r="H2342" t="s">
        <v>5899</v>
      </c>
      <c r="L2342" t="s">
        <v>91</v>
      </c>
      <c r="O2342" t="s">
        <v>94</v>
      </c>
      <c r="P2342" s="33">
        <v>46185.475694444445</v>
      </c>
      <c r="Q2342" s="33">
        <v>46209</v>
      </c>
      <c r="R2342" s="33">
        <v>46219</v>
      </c>
      <c r="S2342" s="33">
        <v>46219</v>
      </c>
      <c r="AH2342" s="55" t="str">
        <f t="shared" si="514"/>
        <v/>
      </c>
      <c r="AI2342" s="55" t="str">
        <f t="shared" si="515"/>
        <v>FALSO</v>
      </c>
      <c r="AJ2342" s="55">
        <f t="shared" si="516"/>
        <v>0</v>
      </c>
      <c r="AK2342" s="93" t="str">
        <f t="shared" si="517"/>
        <v/>
      </c>
      <c r="AL2342" s="96" t="str">
        <f t="shared" si="518"/>
        <v/>
      </c>
      <c r="AM2342" s="93" t="str">
        <f t="shared" si="519"/>
        <v/>
      </c>
      <c r="AN2342" s="96" t="str">
        <f t="shared" si="520"/>
        <v/>
      </c>
      <c r="AO2342" s="93" t="str">
        <f t="shared" si="521"/>
        <v/>
      </c>
      <c r="AP2342" s="96" t="str">
        <f t="shared" si="522"/>
        <v/>
      </c>
      <c r="AQ2342" s="93" t="str">
        <f t="shared" si="523"/>
        <v/>
      </c>
      <c r="AR2342" s="96" t="str">
        <f t="shared" si="524"/>
        <v/>
      </c>
      <c r="AS2342" s="93" t="str">
        <f t="shared" si="525"/>
        <v/>
      </c>
      <c r="AT2342" s="96" t="str">
        <f t="shared" si="526"/>
        <v/>
      </c>
      <c r="AU2342" s="93" t="str">
        <f t="shared" si="527"/>
        <v/>
      </c>
    </row>
    <row r="2343" spans="1:47" x14ac:dyDescent="0.3">
      <c r="A2343" t="s">
        <v>84</v>
      </c>
      <c r="B2343" s="164" t="s">
        <v>5900</v>
      </c>
      <c r="C2343" t="s">
        <v>5839</v>
      </c>
      <c r="D2343" t="s">
        <v>1152</v>
      </c>
      <c r="E2343" t="s">
        <v>90</v>
      </c>
      <c r="F2343" t="s">
        <v>4063</v>
      </c>
      <c r="H2343" t="s">
        <v>5901</v>
      </c>
      <c r="L2343" t="s">
        <v>91</v>
      </c>
      <c r="O2343" t="s">
        <v>94</v>
      </c>
      <c r="P2343" s="33">
        <v>46185.427083333336</v>
      </c>
      <c r="Q2343" s="33">
        <v>46209</v>
      </c>
      <c r="R2343" s="33">
        <v>46219</v>
      </c>
      <c r="S2343" s="33">
        <v>46219</v>
      </c>
      <c r="AH2343" s="55" t="str">
        <f t="shared" si="514"/>
        <v/>
      </c>
      <c r="AI2343" s="55" t="str">
        <f t="shared" si="515"/>
        <v>FALSO</v>
      </c>
      <c r="AJ2343" s="55">
        <f t="shared" si="516"/>
        <v>0</v>
      </c>
      <c r="AK2343" s="93" t="str">
        <f t="shared" si="517"/>
        <v/>
      </c>
      <c r="AL2343" s="96" t="str">
        <f t="shared" si="518"/>
        <v/>
      </c>
      <c r="AM2343" s="93" t="str">
        <f t="shared" si="519"/>
        <v/>
      </c>
      <c r="AN2343" s="96" t="str">
        <f t="shared" si="520"/>
        <v/>
      </c>
      <c r="AO2343" s="93" t="str">
        <f t="shared" si="521"/>
        <v/>
      </c>
      <c r="AP2343" s="96" t="str">
        <f t="shared" si="522"/>
        <v/>
      </c>
      <c r="AQ2343" s="93" t="str">
        <f t="shared" si="523"/>
        <v/>
      </c>
      <c r="AR2343" s="96" t="str">
        <f t="shared" si="524"/>
        <v/>
      </c>
      <c r="AS2343" s="93" t="str">
        <f t="shared" si="525"/>
        <v/>
      </c>
      <c r="AT2343" s="96" t="str">
        <f t="shared" si="526"/>
        <v/>
      </c>
      <c r="AU2343" s="93" t="str">
        <f t="shared" si="527"/>
        <v/>
      </c>
    </row>
    <row r="2344" spans="1:47" x14ac:dyDescent="0.3">
      <c r="A2344" t="s">
        <v>84</v>
      </c>
      <c r="B2344" s="164" t="s">
        <v>5902</v>
      </c>
      <c r="C2344" t="s">
        <v>5560</v>
      </c>
      <c r="D2344" t="s">
        <v>1152</v>
      </c>
      <c r="E2344" t="s">
        <v>90</v>
      </c>
      <c r="F2344" t="s">
        <v>4063</v>
      </c>
      <c r="H2344" t="s">
        <v>5903</v>
      </c>
      <c r="L2344" t="s">
        <v>91</v>
      </c>
      <c r="O2344" t="s">
        <v>94</v>
      </c>
      <c r="P2344" s="33">
        <v>46184.757638888892</v>
      </c>
      <c r="Q2344" s="33">
        <v>46209</v>
      </c>
      <c r="R2344" s="33">
        <v>46193</v>
      </c>
      <c r="S2344" s="33">
        <v>46219</v>
      </c>
      <c r="AH2344" s="55" t="str">
        <f t="shared" si="514"/>
        <v/>
      </c>
      <c r="AI2344" s="55" t="str">
        <f t="shared" si="515"/>
        <v>FALSO</v>
      </c>
      <c r="AJ2344" s="55">
        <f t="shared" si="516"/>
        <v>0</v>
      </c>
      <c r="AK2344" s="93" t="str">
        <f t="shared" si="517"/>
        <v/>
      </c>
      <c r="AL2344" s="96" t="str">
        <f t="shared" si="518"/>
        <v/>
      </c>
      <c r="AM2344" s="93" t="str">
        <f t="shared" si="519"/>
        <v/>
      </c>
      <c r="AN2344" s="96" t="str">
        <f t="shared" si="520"/>
        <v/>
      </c>
      <c r="AO2344" s="93" t="str">
        <f t="shared" si="521"/>
        <v/>
      </c>
      <c r="AP2344" s="96" t="str">
        <f t="shared" si="522"/>
        <v/>
      </c>
      <c r="AQ2344" s="93" t="str">
        <f t="shared" si="523"/>
        <v/>
      </c>
      <c r="AR2344" s="96" t="str">
        <f t="shared" si="524"/>
        <v/>
      </c>
      <c r="AS2344" s="93" t="str">
        <f t="shared" si="525"/>
        <v/>
      </c>
      <c r="AT2344" s="96" t="str">
        <f t="shared" si="526"/>
        <v/>
      </c>
      <c r="AU2344" s="93" t="str">
        <f t="shared" si="527"/>
        <v/>
      </c>
    </row>
    <row r="2345" spans="1:47" x14ac:dyDescent="0.3">
      <c r="A2345" t="s">
        <v>84</v>
      </c>
      <c r="B2345" s="164" t="s">
        <v>5904</v>
      </c>
      <c r="C2345" t="s">
        <v>5560</v>
      </c>
      <c r="D2345" t="s">
        <v>1152</v>
      </c>
      <c r="E2345" t="s">
        <v>90</v>
      </c>
      <c r="F2345" t="s">
        <v>4063</v>
      </c>
      <c r="H2345" t="s">
        <v>5905</v>
      </c>
      <c r="L2345" t="s">
        <v>91</v>
      </c>
      <c r="O2345" t="s">
        <v>94</v>
      </c>
      <c r="P2345" s="33">
        <v>46184.722222222219</v>
      </c>
      <c r="Q2345" s="33">
        <v>46209</v>
      </c>
      <c r="R2345" s="33">
        <v>46193</v>
      </c>
      <c r="S2345" s="33">
        <v>46219</v>
      </c>
      <c r="AH2345" s="55" t="str">
        <f t="shared" si="514"/>
        <v/>
      </c>
      <c r="AI2345" s="55" t="str">
        <f t="shared" si="515"/>
        <v>FALSO</v>
      </c>
      <c r="AJ2345" s="55">
        <f t="shared" si="516"/>
        <v>0</v>
      </c>
      <c r="AK2345" s="93" t="str">
        <f t="shared" si="517"/>
        <v/>
      </c>
      <c r="AL2345" s="96" t="str">
        <f t="shared" si="518"/>
        <v/>
      </c>
      <c r="AM2345" s="93" t="str">
        <f t="shared" si="519"/>
        <v/>
      </c>
      <c r="AN2345" s="96" t="str">
        <f t="shared" si="520"/>
        <v/>
      </c>
      <c r="AO2345" s="93" t="str">
        <f t="shared" si="521"/>
        <v/>
      </c>
      <c r="AP2345" s="96" t="str">
        <f t="shared" si="522"/>
        <v/>
      </c>
      <c r="AQ2345" s="93" t="str">
        <f t="shared" si="523"/>
        <v/>
      </c>
      <c r="AR2345" s="96" t="str">
        <f t="shared" si="524"/>
        <v/>
      </c>
      <c r="AS2345" s="93" t="str">
        <f t="shared" si="525"/>
        <v/>
      </c>
      <c r="AT2345" s="96" t="str">
        <f t="shared" si="526"/>
        <v/>
      </c>
      <c r="AU2345" s="93" t="str">
        <f t="shared" si="527"/>
        <v/>
      </c>
    </row>
    <row r="2346" spans="1:47" x14ac:dyDescent="0.3">
      <c r="A2346" t="s">
        <v>84</v>
      </c>
      <c r="B2346" s="164" t="s">
        <v>5906</v>
      </c>
      <c r="C2346" t="s">
        <v>5560</v>
      </c>
      <c r="D2346" t="s">
        <v>1152</v>
      </c>
      <c r="E2346" t="s">
        <v>90</v>
      </c>
      <c r="F2346" t="s">
        <v>4063</v>
      </c>
      <c r="H2346" t="s">
        <v>5907</v>
      </c>
      <c r="L2346" t="s">
        <v>91</v>
      </c>
      <c r="O2346" t="s">
        <v>94</v>
      </c>
      <c r="P2346" s="33">
        <v>46184.657638888886</v>
      </c>
      <c r="Q2346" s="33">
        <v>46209</v>
      </c>
      <c r="R2346" s="33">
        <v>46193</v>
      </c>
      <c r="S2346" s="33">
        <v>46219</v>
      </c>
      <c r="AH2346" s="55" t="str">
        <f t="shared" si="514"/>
        <v/>
      </c>
      <c r="AI2346" s="55" t="str">
        <f t="shared" si="515"/>
        <v>FALSO</v>
      </c>
      <c r="AJ2346" s="55">
        <f t="shared" si="516"/>
        <v>0</v>
      </c>
      <c r="AK2346" s="93" t="str">
        <f t="shared" si="517"/>
        <v/>
      </c>
      <c r="AL2346" s="96" t="str">
        <f t="shared" si="518"/>
        <v/>
      </c>
      <c r="AM2346" s="93" t="str">
        <f t="shared" si="519"/>
        <v/>
      </c>
      <c r="AN2346" s="96" t="str">
        <f t="shared" si="520"/>
        <v/>
      </c>
      <c r="AO2346" s="93" t="str">
        <f t="shared" si="521"/>
        <v/>
      </c>
      <c r="AP2346" s="96" t="str">
        <f t="shared" si="522"/>
        <v/>
      </c>
      <c r="AQ2346" s="93" t="str">
        <f t="shared" si="523"/>
        <v/>
      </c>
      <c r="AR2346" s="96" t="str">
        <f t="shared" si="524"/>
        <v/>
      </c>
      <c r="AS2346" s="93" t="str">
        <f t="shared" si="525"/>
        <v/>
      </c>
      <c r="AT2346" s="96" t="str">
        <f t="shared" si="526"/>
        <v/>
      </c>
      <c r="AU2346" s="93" t="str">
        <f t="shared" si="527"/>
        <v/>
      </c>
    </row>
    <row r="2347" spans="1:47" x14ac:dyDescent="0.3">
      <c r="A2347" t="s">
        <v>84</v>
      </c>
      <c r="B2347" s="164" t="s">
        <v>5908</v>
      </c>
      <c r="C2347" t="s">
        <v>5877</v>
      </c>
      <c r="D2347" t="s">
        <v>1152</v>
      </c>
      <c r="E2347" t="s">
        <v>90</v>
      </c>
      <c r="F2347" t="s">
        <v>4063</v>
      </c>
      <c r="H2347" t="s">
        <v>5909</v>
      </c>
      <c r="L2347" t="s">
        <v>91</v>
      </c>
      <c r="O2347" t="s">
        <v>94</v>
      </c>
      <c r="P2347" s="33">
        <v>46184.626388888886</v>
      </c>
      <c r="Q2347" s="33">
        <v>46209</v>
      </c>
      <c r="R2347" s="33">
        <v>46206</v>
      </c>
      <c r="S2347" s="33">
        <v>46206</v>
      </c>
      <c r="AH2347" s="55" t="str">
        <f t="shared" si="514"/>
        <v/>
      </c>
      <c r="AI2347" s="55" t="str">
        <f t="shared" si="515"/>
        <v>FALSO</v>
      </c>
      <c r="AJ2347" s="55">
        <f t="shared" si="516"/>
        <v>0</v>
      </c>
      <c r="AK2347" s="93" t="str">
        <f t="shared" si="517"/>
        <v/>
      </c>
      <c r="AL2347" s="96" t="str">
        <f t="shared" si="518"/>
        <v/>
      </c>
      <c r="AM2347" s="93" t="str">
        <f t="shared" si="519"/>
        <v/>
      </c>
      <c r="AN2347" s="96" t="str">
        <f t="shared" si="520"/>
        <v/>
      </c>
      <c r="AO2347" s="93" t="str">
        <f t="shared" si="521"/>
        <v/>
      </c>
      <c r="AP2347" s="96" t="str">
        <f t="shared" si="522"/>
        <v/>
      </c>
      <c r="AQ2347" s="93" t="str">
        <f t="shared" si="523"/>
        <v/>
      </c>
      <c r="AR2347" s="96" t="str">
        <f t="shared" si="524"/>
        <v/>
      </c>
      <c r="AS2347" s="93" t="str">
        <f t="shared" si="525"/>
        <v/>
      </c>
      <c r="AT2347" s="96" t="str">
        <f t="shared" si="526"/>
        <v/>
      </c>
      <c r="AU2347" s="93" t="str">
        <f t="shared" si="527"/>
        <v/>
      </c>
    </row>
    <row r="2348" spans="1:47" x14ac:dyDescent="0.3">
      <c r="A2348" t="s">
        <v>84</v>
      </c>
      <c r="B2348" s="164" t="s">
        <v>5910</v>
      </c>
      <c r="C2348" t="s">
        <v>5877</v>
      </c>
      <c r="D2348" t="s">
        <v>1152</v>
      </c>
      <c r="E2348" t="s">
        <v>90</v>
      </c>
      <c r="F2348" t="s">
        <v>4063</v>
      </c>
      <c r="H2348" t="s">
        <v>2993</v>
      </c>
      <c r="L2348" t="s">
        <v>91</v>
      </c>
      <c r="O2348" t="s">
        <v>135</v>
      </c>
      <c r="P2348" s="33">
        <v>46184.470833333333</v>
      </c>
      <c r="Q2348" s="33">
        <v>46209</v>
      </c>
      <c r="R2348" s="33">
        <v>46218</v>
      </c>
      <c r="AH2348" s="55" t="str">
        <f t="shared" si="514"/>
        <v/>
      </c>
      <c r="AI2348" s="55" t="str">
        <f t="shared" si="515"/>
        <v>FALSO</v>
      </c>
      <c r="AJ2348" s="55">
        <f t="shared" si="516"/>
        <v>0</v>
      </c>
      <c r="AK2348" s="93" t="str">
        <f t="shared" si="517"/>
        <v/>
      </c>
      <c r="AL2348" s="96" t="str">
        <f t="shared" si="518"/>
        <v/>
      </c>
      <c r="AM2348" s="93" t="str">
        <f t="shared" si="519"/>
        <v/>
      </c>
      <c r="AN2348" s="96" t="str">
        <f t="shared" si="520"/>
        <v/>
      </c>
      <c r="AO2348" s="93" t="str">
        <f t="shared" si="521"/>
        <v/>
      </c>
      <c r="AP2348" s="96" t="str">
        <f t="shared" si="522"/>
        <v/>
      </c>
      <c r="AQ2348" s="93" t="str">
        <f t="shared" si="523"/>
        <v/>
      </c>
      <c r="AR2348" s="96" t="str">
        <f t="shared" si="524"/>
        <v/>
      </c>
      <c r="AS2348" s="93" t="str">
        <f t="shared" si="525"/>
        <v/>
      </c>
      <c r="AT2348" s="96" t="str">
        <f t="shared" si="526"/>
        <v/>
      </c>
      <c r="AU2348" s="93" t="str">
        <f t="shared" si="527"/>
        <v/>
      </c>
    </row>
    <row r="2349" spans="1:47" x14ac:dyDescent="0.3">
      <c r="A2349" t="s">
        <v>84</v>
      </c>
      <c r="B2349" s="164" t="s">
        <v>5911</v>
      </c>
      <c r="C2349" t="s">
        <v>5560</v>
      </c>
      <c r="D2349" t="s">
        <v>1152</v>
      </c>
      <c r="E2349" t="s">
        <v>90</v>
      </c>
      <c r="F2349" t="s">
        <v>4063</v>
      </c>
      <c r="H2349" t="s">
        <v>5912</v>
      </c>
      <c r="L2349" t="s">
        <v>91</v>
      </c>
      <c r="O2349" t="s">
        <v>94</v>
      </c>
      <c r="P2349" s="33">
        <v>46184.4375</v>
      </c>
      <c r="Q2349" s="33">
        <v>46209</v>
      </c>
      <c r="R2349" s="33">
        <v>46193</v>
      </c>
      <c r="S2349" s="33">
        <v>46219</v>
      </c>
      <c r="AH2349" s="55" t="str">
        <f t="shared" si="514"/>
        <v/>
      </c>
      <c r="AI2349" s="55" t="str">
        <f t="shared" si="515"/>
        <v>FALSO</v>
      </c>
      <c r="AJ2349" s="55">
        <f t="shared" si="516"/>
        <v>0</v>
      </c>
      <c r="AK2349" s="93" t="str">
        <f t="shared" si="517"/>
        <v/>
      </c>
      <c r="AL2349" s="96" t="str">
        <f t="shared" si="518"/>
        <v/>
      </c>
      <c r="AM2349" s="93" t="str">
        <f t="shared" si="519"/>
        <v/>
      </c>
      <c r="AN2349" s="96" t="str">
        <f t="shared" si="520"/>
        <v/>
      </c>
      <c r="AO2349" s="93" t="str">
        <f t="shared" si="521"/>
        <v/>
      </c>
      <c r="AP2349" s="96" t="str">
        <f t="shared" si="522"/>
        <v/>
      </c>
      <c r="AQ2349" s="93" t="str">
        <f t="shared" si="523"/>
        <v/>
      </c>
      <c r="AR2349" s="96" t="str">
        <f t="shared" si="524"/>
        <v/>
      </c>
      <c r="AS2349" s="93" t="str">
        <f t="shared" si="525"/>
        <v/>
      </c>
      <c r="AT2349" s="96" t="str">
        <f t="shared" si="526"/>
        <v/>
      </c>
      <c r="AU2349" s="93" t="str">
        <f t="shared" si="527"/>
        <v/>
      </c>
    </row>
    <row r="2350" spans="1:47" x14ac:dyDescent="0.3">
      <c r="A2350" t="s">
        <v>84</v>
      </c>
      <c r="B2350" s="164" t="s">
        <v>5913</v>
      </c>
      <c r="C2350" t="s">
        <v>5560</v>
      </c>
      <c r="D2350" t="s">
        <v>1152</v>
      </c>
      <c r="E2350" t="s">
        <v>90</v>
      </c>
      <c r="F2350" t="s">
        <v>4063</v>
      </c>
      <c r="H2350" t="s">
        <v>5914</v>
      </c>
      <c r="L2350" t="s">
        <v>91</v>
      </c>
      <c r="O2350" t="s">
        <v>94</v>
      </c>
      <c r="P2350" s="33">
        <v>46184.433333333334</v>
      </c>
      <c r="Q2350" s="33">
        <v>46209</v>
      </c>
      <c r="R2350" s="33">
        <v>46193</v>
      </c>
      <c r="S2350" s="33">
        <v>46219</v>
      </c>
      <c r="AH2350" s="55" t="str">
        <f t="shared" si="514"/>
        <v/>
      </c>
      <c r="AI2350" s="55" t="str">
        <f t="shared" si="515"/>
        <v>FALSO</v>
      </c>
      <c r="AJ2350" s="55">
        <f t="shared" si="516"/>
        <v>0</v>
      </c>
      <c r="AK2350" s="93" t="str">
        <f t="shared" si="517"/>
        <v/>
      </c>
      <c r="AL2350" s="96" t="str">
        <f t="shared" si="518"/>
        <v/>
      </c>
      <c r="AM2350" s="93" t="str">
        <f t="shared" si="519"/>
        <v/>
      </c>
      <c r="AN2350" s="96" t="str">
        <f t="shared" si="520"/>
        <v/>
      </c>
      <c r="AO2350" s="93" t="str">
        <f t="shared" si="521"/>
        <v/>
      </c>
      <c r="AP2350" s="96" t="str">
        <f t="shared" si="522"/>
        <v/>
      </c>
      <c r="AQ2350" s="93" t="str">
        <f t="shared" si="523"/>
        <v/>
      </c>
      <c r="AR2350" s="96" t="str">
        <f t="shared" si="524"/>
        <v/>
      </c>
      <c r="AS2350" s="93" t="str">
        <f t="shared" si="525"/>
        <v/>
      </c>
      <c r="AT2350" s="96" t="str">
        <f t="shared" si="526"/>
        <v/>
      </c>
      <c r="AU2350" s="93" t="str">
        <f t="shared" si="527"/>
        <v/>
      </c>
    </row>
    <row r="2351" spans="1:47" x14ac:dyDescent="0.3">
      <c r="A2351" t="s">
        <v>84</v>
      </c>
      <c r="B2351" s="164" t="s">
        <v>5915</v>
      </c>
      <c r="C2351" t="s">
        <v>5560</v>
      </c>
      <c r="D2351" t="s">
        <v>1152</v>
      </c>
      <c r="E2351" t="s">
        <v>90</v>
      </c>
      <c r="F2351" t="s">
        <v>4063</v>
      </c>
      <c r="H2351" t="s">
        <v>5916</v>
      </c>
      <c r="L2351" t="s">
        <v>91</v>
      </c>
      <c r="O2351" t="s">
        <v>94</v>
      </c>
      <c r="P2351" s="33">
        <v>46184.400694444441</v>
      </c>
      <c r="Q2351" s="33">
        <v>46209</v>
      </c>
      <c r="R2351" s="33">
        <v>46193</v>
      </c>
      <c r="S2351" s="33">
        <v>46219</v>
      </c>
      <c r="AH2351" s="55" t="str">
        <f t="shared" si="514"/>
        <v/>
      </c>
      <c r="AI2351" s="55" t="str">
        <f t="shared" si="515"/>
        <v>FALSO</v>
      </c>
      <c r="AJ2351" s="55">
        <f t="shared" si="516"/>
        <v>0</v>
      </c>
      <c r="AK2351" s="93" t="str">
        <f t="shared" si="517"/>
        <v/>
      </c>
      <c r="AL2351" s="96" t="str">
        <f t="shared" si="518"/>
        <v/>
      </c>
      <c r="AM2351" s="93" t="str">
        <f t="shared" si="519"/>
        <v/>
      </c>
      <c r="AN2351" s="96" t="str">
        <f t="shared" si="520"/>
        <v/>
      </c>
      <c r="AO2351" s="93" t="str">
        <f t="shared" si="521"/>
        <v/>
      </c>
      <c r="AP2351" s="96" t="str">
        <f t="shared" si="522"/>
        <v/>
      </c>
      <c r="AQ2351" s="93" t="str">
        <f t="shared" si="523"/>
        <v/>
      </c>
      <c r="AR2351" s="96" t="str">
        <f t="shared" si="524"/>
        <v/>
      </c>
      <c r="AS2351" s="93" t="str">
        <f t="shared" si="525"/>
        <v/>
      </c>
      <c r="AT2351" s="96" t="str">
        <f t="shared" si="526"/>
        <v/>
      </c>
      <c r="AU2351" s="93" t="str">
        <f t="shared" si="527"/>
        <v/>
      </c>
    </row>
    <row r="2352" spans="1:47" x14ac:dyDescent="0.3">
      <c r="A2352" t="s">
        <v>84</v>
      </c>
      <c r="B2352" s="164" t="s">
        <v>5917</v>
      </c>
      <c r="C2352" t="s">
        <v>5877</v>
      </c>
      <c r="D2352" t="s">
        <v>1152</v>
      </c>
      <c r="E2352" t="s">
        <v>90</v>
      </c>
      <c r="F2352" t="s">
        <v>4063</v>
      </c>
      <c r="H2352" t="s">
        <v>5918</v>
      </c>
      <c r="L2352" t="s">
        <v>91</v>
      </c>
      <c r="O2352" t="s">
        <v>94</v>
      </c>
      <c r="P2352" s="33">
        <v>46183.807638888888</v>
      </c>
      <c r="Q2352" s="33">
        <v>46209</v>
      </c>
      <c r="R2352" s="33">
        <v>46205</v>
      </c>
      <c r="S2352" s="33">
        <v>46205</v>
      </c>
      <c r="AH2352" s="55" t="str">
        <f t="shared" si="514"/>
        <v/>
      </c>
      <c r="AI2352" s="55" t="str">
        <f t="shared" si="515"/>
        <v>FALSO</v>
      </c>
      <c r="AJ2352" s="55">
        <f t="shared" si="516"/>
        <v>0</v>
      </c>
      <c r="AK2352" s="93" t="str">
        <f t="shared" si="517"/>
        <v/>
      </c>
      <c r="AL2352" s="96" t="str">
        <f t="shared" si="518"/>
        <v/>
      </c>
      <c r="AM2352" s="93" t="str">
        <f t="shared" si="519"/>
        <v/>
      </c>
      <c r="AN2352" s="96" t="str">
        <f t="shared" si="520"/>
        <v/>
      </c>
      <c r="AO2352" s="93" t="str">
        <f t="shared" si="521"/>
        <v/>
      </c>
      <c r="AP2352" s="96" t="str">
        <f t="shared" si="522"/>
        <v/>
      </c>
      <c r="AQ2352" s="93" t="str">
        <f t="shared" si="523"/>
        <v/>
      </c>
      <c r="AR2352" s="96" t="str">
        <f t="shared" si="524"/>
        <v/>
      </c>
      <c r="AS2352" s="93" t="str">
        <f t="shared" si="525"/>
        <v/>
      </c>
      <c r="AT2352" s="96" t="str">
        <f t="shared" si="526"/>
        <v/>
      </c>
      <c r="AU2352" s="93" t="str">
        <f t="shared" si="527"/>
        <v/>
      </c>
    </row>
    <row r="2353" spans="1:47" x14ac:dyDescent="0.3">
      <c r="A2353" t="s">
        <v>84</v>
      </c>
      <c r="B2353" s="164" t="s">
        <v>5919</v>
      </c>
      <c r="C2353" t="s">
        <v>5877</v>
      </c>
      <c r="D2353" t="s">
        <v>1152</v>
      </c>
      <c r="E2353" t="s">
        <v>90</v>
      </c>
      <c r="F2353" t="s">
        <v>4063</v>
      </c>
      <c r="H2353" t="s">
        <v>5920</v>
      </c>
      <c r="L2353" t="s">
        <v>91</v>
      </c>
      <c r="O2353" t="s">
        <v>94</v>
      </c>
      <c r="P2353" s="33">
        <v>46183.790277777778</v>
      </c>
      <c r="Q2353" s="33">
        <v>46209</v>
      </c>
      <c r="R2353" s="33">
        <v>46206</v>
      </c>
      <c r="S2353" s="33">
        <v>46206</v>
      </c>
      <c r="AH2353" s="55" t="str">
        <f t="shared" si="514"/>
        <v/>
      </c>
      <c r="AI2353" s="55" t="str">
        <f t="shared" si="515"/>
        <v>FALSO</v>
      </c>
      <c r="AJ2353" s="55">
        <f t="shared" si="516"/>
        <v>0</v>
      </c>
      <c r="AK2353" s="93" t="str">
        <f t="shared" si="517"/>
        <v/>
      </c>
      <c r="AL2353" s="96" t="str">
        <f t="shared" si="518"/>
        <v/>
      </c>
      <c r="AM2353" s="93" t="str">
        <f t="shared" si="519"/>
        <v/>
      </c>
      <c r="AN2353" s="96" t="str">
        <f t="shared" si="520"/>
        <v/>
      </c>
      <c r="AO2353" s="93" t="str">
        <f t="shared" si="521"/>
        <v/>
      </c>
      <c r="AP2353" s="96" t="str">
        <f t="shared" si="522"/>
        <v/>
      </c>
      <c r="AQ2353" s="93" t="str">
        <f t="shared" si="523"/>
        <v/>
      </c>
      <c r="AR2353" s="96" t="str">
        <f t="shared" si="524"/>
        <v/>
      </c>
      <c r="AS2353" s="93" t="str">
        <f t="shared" si="525"/>
        <v/>
      </c>
      <c r="AT2353" s="96" t="str">
        <f t="shared" si="526"/>
        <v/>
      </c>
      <c r="AU2353" s="93" t="str">
        <f t="shared" si="527"/>
        <v/>
      </c>
    </row>
    <row r="2354" spans="1:47" x14ac:dyDescent="0.3">
      <c r="A2354" t="s">
        <v>84</v>
      </c>
      <c r="B2354" s="164" t="s">
        <v>5921</v>
      </c>
      <c r="C2354" t="s">
        <v>5877</v>
      </c>
      <c r="D2354" t="s">
        <v>1152</v>
      </c>
      <c r="E2354" t="s">
        <v>90</v>
      </c>
      <c r="F2354" t="s">
        <v>4063</v>
      </c>
      <c r="H2354" t="s">
        <v>5922</v>
      </c>
      <c r="L2354" t="s">
        <v>91</v>
      </c>
      <c r="O2354" t="s">
        <v>94</v>
      </c>
      <c r="P2354" s="33">
        <v>46183.770833333336</v>
      </c>
      <c r="Q2354" s="33">
        <v>46209</v>
      </c>
      <c r="R2354" s="33">
        <v>46206</v>
      </c>
      <c r="S2354" s="33">
        <v>46206</v>
      </c>
      <c r="AH2354" s="55" t="str">
        <f t="shared" si="514"/>
        <v/>
      </c>
      <c r="AI2354" s="55" t="str">
        <f t="shared" si="515"/>
        <v>FALSO</v>
      </c>
      <c r="AJ2354" s="55">
        <f t="shared" si="516"/>
        <v>0</v>
      </c>
      <c r="AK2354" s="93" t="str">
        <f t="shared" si="517"/>
        <v/>
      </c>
      <c r="AL2354" s="96" t="str">
        <f t="shared" si="518"/>
        <v/>
      </c>
      <c r="AM2354" s="93" t="str">
        <f t="shared" si="519"/>
        <v/>
      </c>
      <c r="AN2354" s="96" t="str">
        <f t="shared" si="520"/>
        <v/>
      </c>
      <c r="AO2354" s="93" t="str">
        <f t="shared" si="521"/>
        <v/>
      </c>
      <c r="AP2354" s="96" t="str">
        <f t="shared" si="522"/>
        <v/>
      </c>
      <c r="AQ2354" s="93" t="str">
        <f t="shared" si="523"/>
        <v/>
      </c>
      <c r="AR2354" s="96" t="str">
        <f t="shared" si="524"/>
        <v/>
      </c>
      <c r="AS2354" s="93" t="str">
        <f t="shared" si="525"/>
        <v/>
      </c>
      <c r="AT2354" s="96" t="str">
        <f t="shared" si="526"/>
        <v/>
      </c>
      <c r="AU2354" s="93" t="str">
        <f t="shared" si="527"/>
        <v/>
      </c>
    </row>
    <row r="2355" spans="1:47" x14ac:dyDescent="0.3">
      <c r="A2355" t="s">
        <v>84</v>
      </c>
      <c r="B2355" s="164" t="s">
        <v>5923</v>
      </c>
      <c r="C2355" t="s">
        <v>5877</v>
      </c>
      <c r="D2355" t="s">
        <v>1152</v>
      </c>
      <c r="E2355" t="s">
        <v>90</v>
      </c>
      <c r="F2355" t="s">
        <v>4063</v>
      </c>
      <c r="H2355" t="s">
        <v>5924</v>
      </c>
      <c r="L2355" t="s">
        <v>91</v>
      </c>
      <c r="O2355" t="s">
        <v>94</v>
      </c>
      <c r="P2355" s="33">
        <v>46183.769444444442</v>
      </c>
      <c r="Q2355" s="33">
        <v>46209</v>
      </c>
      <c r="R2355" s="33">
        <v>46206</v>
      </c>
      <c r="S2355" s="33">
        <v>46206</v>
      </c>
      <c r="AH2355" s="55" t="str">
        <f t="shared" si="514"/>
        <v/>
      </c>
      <c r="AI2355" s="55" t="str">
        <f t="shared" si="515"/>
        <v>FALSO</v>
      </c>
      <c r="AJ2355" s="55">
        <f t="shared" si="516"/>
        <v>0</v>
      </c>
      <c r="AK2355" s="93" t="str">
        <f t="shared" si="517"/>
        <v/>
      </c>
      <c r="AL2355" s="96" t="str">
        <f t="shared" si="518"/>
        <v/>
      </c>
      <c r="AM2355" s="93" t="str">
        <f t="shared" si="519"/>
        <v/>
      </c>
      <c r="AN2355" s="96" t="str">
        <f t="shared" si="520"/>
        <v/>
      </c>
      <c r="AO2355" s="93" t="str">
        <f t="shared" si="521"/>
        <v/>
      </c>
      <c r="AP2355" s="96" t="str">
        <f t="shared" si="522"/>
        <v/>
      </c>
      <c r="AQ2355" s="93" t="str">
        <f t="shared" si="523"/>
        <v/>
      </c>
      <c r="AR2355" s="96" t="str">
        <f t="shared" si="524"/>
        <v/>
      </c>
      <c r="AS2355" s="93" t="str">
        <f t="shared" si="525"/>
        <v/>
      </c>
      <c r="AT2355" s="96" t="str">
        <f t="shared" si="526"/>
        <v/>
      </c>
      <c r="AU2355" s="93" t="str">
        <f t="shared" si="527"/>
        <v/>
      </c>
    </row>
    <row r="2356" spans="1:47" x14ac:dyDescent="0.3">
      <c r="A2356" t="s">
        <v>84</v>
      </c>
      <c r="B2356" s="164" t="s">
        <v>5925</v>
      </c>
      <c r="C2356" t="s">
        <v>5839</v>
      </c>
      <c r="D2356" t="s">
        <v>1152</v>
      </c>
      <c r="E2356" t="s">
        <v>90</v>
      </c>
      <c r="F2356" t="s">
        <v>4063</v>
      </c>
      <c r="H2356" t="s">
        <v>5926</v>
      </c>
      <c r="L2356" t="s">
        <v>91</v>
      </c>
      <c r="O2356" t="s">
        <v>94</v>
      </c>
      <c r="P2356" s="33">
        <v>46183.681250000001</v>
      </c>
      <c r="Q2356" s="33">
        <v>46209</v>
      </c>
      <c r="R2356" s="33">
        <v>46219</v>
      </c>
      <c r="S2356" s="33">
        <v>46219</v>
      </c>
      <c r="AH2356" s="55" t="str">
        <f t="shared" si="514"/>
        <v/>
      </c>
      <c r="AI2356" s="55" t="str">
        <f t="shared" si="515"/>
        <v>FALSO</v>
      </c>
      <c r="AJ2356" s="55">
        <f t="shared" si="516"/>
        <v>0</v>
      </c>
      <c r="AK2356" s="93" t="str">
        <f t="shared" si="517"/>
        <v/>
      </c>
      <c r="AL2356" s="96" t="str">
        <f t="shared" si="518"/>
        <v/>
      </c>
      <c r="AM2356" s="93" t="str">
        <f t="shared" si="519"/>
        <v/>
      </c>
      <c r="AN2356" s="96" t="str">
        <f t="shared" si="520"/>
        <v/>
      </c>
      <c r="AO2356" s="93" t="str">
        <f t="shared" si="521"/>
        <v/>
      </c>
      <c r="AP2356" s="96" t="str">
        <f t="shared" si="522"/>
        <v/>
      </c>
      <c r="AQ2356" s="93" t="str">
        <f t="shared" si="523"/>
        <v/>
      </c>
      <c r="AR2356" s="96" t="str">
        <f t="shared" si="524"/>
        <v/>
      </c>
      <c r="AS2356" s="93" t="str">
        <f t="shared" si="525"/>
        <v/>
      </c>
      <c r="AT2356" s="96" t="str">
        <f t="shared" si="526"/>
        <v/>
      </c>
      <c r="AU2356" s="93" t="str">
        <f t="shared" si="527"/>
        <v/>
      </c>
    </row>
    <row r="2357" spans="1:47" x14ac:dyDescent="0.3">
      <c r="A2357" t="s">
        <v>84</v>
      </c>
      <c r="B2357" s="164" t="s">
        <v>5927</v>
      </c>
      <c r="C2357" t="s">
        <v>5839</v>
      </c>
      <c r="D2357" t="s">
        <v>1152</v>
      </c>
      <c r="E2357" t="s">
        <v>90</v>
      </c>
      <c r="F2357" t="s">
        <v>4063</v>
      </c>
      <c r="H2357" t="s">
        <v>5928</v>
      </c>
      <c r="L2357" t="s">
        <v>91</v>
      </c>
      <c r="O2357" t="s">
        <v>94</v>
      </c>
      <c r="P2357" s="33">
        <v>46183.675000000003</v>
      </c>
      <c r="Q2357" s="33">
        <v>46209</v>
      </c>
      <c r="R2357" s="33">
        <v>46219</v>
      </c>
      <c r="S2357" s="33">
        <v>46219</v>
      </c>
      <c r="AH2357" s="55" t="str">
        <f t="shared" si="514"/>
        <v/>
      </c>
      <c r="AI2357" s="55" t="str">
        <f t="shared" si="515"/>
        <v>FALSO</v>
      </c>
      <c r="AJ2357" s="55">
        <f t="shared" si="516"/>
        <v>0</v>
      </c>
      <c r="AK2357" s="93" t="str">
        <f t="shared" si="517"/>
        <v/>
      </c>
      <c r="AL2357" s="96" t="str">
        <f t="shared" si="518"/>
        <v/>
      </c>
      <c r="AM2357" s="93" t="str">
        <f t="shared" si="519"/>
        <v/>
      </c>
      <c r="AN2357" s="96" t="str">
        <f t="shared" si="520"/>
        <v/>
      </c>
      <c r="AO2357" s="93" t="str">
        <f t="shared" si="521"/>
        <v/>
      </c>
      <c r="AP2357" s="96" t="str">
        <f t="shared" si="522"/>
        <v/>
      </c>
      <c r="AQ2357" s="93" t="str">
        <f t="shared" si="523"/>
        <v/>
      </c>
      <c r="AR2357" s="96" t="str">
        <f t="shared" si="524"/>
        <v/>
      </c>
      <c r="AS2357" s="93" t="str">
        <f t="shared" si="525"/>
        <v/>
      </c>
      <c r="AT2357" s="96" t="str">
        <f t="shared" si="526"/>
        <v/>
      </c>
      <c r="AU2357" s="93" t="str">
        <f t="shared" si="527"/>
        <v/>
      </c>
    </row>
    <row r="2358" spans="1:47" x14ac:dyDescent="0.3">
      <c r="A2358" t="s">
        <v>84</v>
      </c>
      <c r="B2358" s="164" t="s">
        <v>5929</v>
      </c>
      <c r="C2358" t="s">
        <v>5877</v>
      </c>
      <c r="D2358" t="s">
        <v>1152</v>
      </c>
      <c r="E2358" t="s">
        <v>90</v>
      </c>
      <c r="F2358" t="s">
        <v>4063</v>
      </c>
      <c r="H2358" t="s">
        <v>5930</v>
      </c>
      <c r="L2358" t="s">
        <v>91</v>
      </c>
      <c r="O2358" t="s">
        <v>94</v>
      </c>
      <c r="P2358" s="33">
        <v>46183.669444444444</v>
      </c>
      <c r="Q2358" s="33">
        <v>46209</v>
      </c>
      <c r="R2358" s="33">
        <v>46206</v>
      </c>
      <c r="S2358" s="33">
        <v>46206</v>
      </c>
      <c r="AH2358" s="55" t="str">
        <f t="shared" si="514"/>
        <v/>
      </c>
      <c r="AI2358" s="55" t="str">
        <f t="shared" si="515"/>
        <v>FALSO</v>
      </c>
      <c r="AJ2358" s="55">
        <f t="shared" si="516"/>
        <v>0</v>
      </c>
      <c r="AK2358" s="93" t="str">
        <f t="shared" si="517"/>
        <v/>
      </c>
      <c r="AL2358" s="96" t="str">
        <f t="shared" si="518"/>
        <v/>
      </c>
      <c r="AM2358" s="93" t="str">
        <f t="shared" si="519"/>
        <v/>
      </c>
      <c r="AN2358" s="96" t="str">
        <f t="shared" si="520"/>
        <v/>
      </c>
      <c r="AO2358" s="93" t="str">
        <f t="shared" si="521"/>
        <v/>
      </c>
      <c r="AP2358" s="96" t="str">
        <f t="shared" si="522"/>
        <v/>
      </c>
      <c r="AQ2358" s="93" t="str">
        <f t="shared" si="523"/>
        <v/>
      </c>
      <c r="AR2358" s="96" t="str">
        <f t="shared" si="524"/>
        <v/>
      </c>
      <c r="AS2358" s="93" t="str">
        <f t="shared" si="525"/>
        <v/>
      </c>
      <c r="AT2358" s="96" t="str">
        <f t="shared" si="526"/>
        <v/>
      </c>
      <c r="AU2358" s="93" t="str">
        <f t="shared" si="527"/>
        <v/>
      </c>
    </row>
    <row r="2359" spans="1:47" x14ac:dyDescent="0.3">
      <c r="A2359" t="s">
        <v>84</v>
      </c>
      <c r="B2359" s="164" t="s">
        <v>5931</v>
      </c>
      <c r="C2359" t="s">
        <v>5839</v>
      </c>
      <c r="D2359" t="s">
        <v>1152</v>
      </c>
      <c r="E2359" t="s">
        <v>90</v>
      </c>
      <c r="F2359" t="s">
        <v>4063</v>
      </c>
      <c r="H2359" t="s">
        <v>5932</v>
      </c>
      <c r="J2359">
        <v>21600</v>
      </c>
      <c r="L2359" t="s">
        <v>91</v>
      </c>
      <c r="O2359" t="s">
        <v>94</v>
      </c>
      <c r="P2359" s="33">
        <v>46183.64166666667</v>
      </c>
      <c r="Q2359" s="33">
        <v>46209</v>
      </c>
      <c r="R2359" s="33">
        <v>46218</v>
      </c>
      <c r="S2359" s="33">
        <v>46218</v>
      </c>
      <c r="AH2359" s="55">
        <f t="shared" si="514"/>
        <v>6</v>
      </c>
      <c r="AI2359" s="55" t="str">
        <f t="shared" si="515"/>
        <v>FALSO</v>
      </c>
      <c r="AJ2359" s="55">
        <f t="shared" si="516"/>
        <v>0</v>
      </c>
      <c r="AK2359" s="93" t="str">
        <f t="shared" si="517"/>
        <v/>
      </c>
      <c r="AL2359" s="96" t="str">
        <f t="shared" si="518"/>
        <v/>
      </c>
      <c r="AM2359" s="93" t="str">
        <f t="shared" si="519"/>
        <v/>
      </c>
      <c r="AN2359" s="96" t="str">
        <f t="shared" si="520"/>
        <v/>
      </c>
      <c r="AO2359" s="93" t="str">
        <f t="shared" si="521"/>
        <v/>
      </c>
      <c r="AP2359" s="96" t="str">
        <f t="shared" si="522"/>
        <v/>
      </c>
      <c r="AQ2359" s="93" t="str">
        <f t="shared" si="523"/>
        <v/>
      </c>
      <c r="AR2359" s="96" t="str">
        <f t="shared" si="524"/>
        <v/>
      </c>
      <c r="AS2359" s="93" t="str">
        <f t="shared" si="525"/>
        <v/>
      </c>
      <c r="AT2359" s="96" t="str">
        <f t="shared" si="526"/>
        <v/>
      </c>
      <c r="AU2359" s="93" t="str">
        <f t="shared" si="527"/>
        <v/>
      </c>
    </row>
    <row r="2360" spans="1:47" x14ac:dyDescent="0.3">
      <c r="A2360" t="s">
        <v>84</v>
      </c>
      <c r="B2360" s="164" t="s">
        <v>5933</v>
      </c>
      <c r="C2360" t="s">
        <v>5839</v>
      </c>
      <c r="D2360" t="s">
        <v>1152</v>
      </c>
      <c r="E2360" t="s">
        <v>90</v>
      </c>
      <c r="F2360" t="s">
        <v>4063</v>
      </c>
      <c r="H2360" t="s">
        <v>5934</v>
      </c>
      <c r="L2360" t="s">
        <v>91</v>
      </c>
      <c r="O2360" t="s">
        <v>94</v>
      </c>
      <c r="P2360" s="33">
        <v>46183.617361111108</v>
      </c>
      <c r="Q2360" s="33">
        <v>46209</v>
      </c>
      <c r="R2360" s="33">
        <v>46219</v>
      </c>
      <c r="S2360" s="33">
        <v>46219</v>
      </c>
      <c r="AH2360" s="55" t="str">
        <f t="shared" si="514"/>
        <v/>
      </c>
      <c r="AI2360" s="55" t="str">
        <f t="shared" si="515"/>
        <v>FALSO</v>
      </c>
      <c r="AJ2360" s="55">
        <f t="shared" si="516"/>
        <v>0</v>
      </c>
      <c r="AK2360" s="93" t="str">
        <f t="shared" si="517"/>
        <v/>
      </c>
      <c r="AL2360" s="96" t="str">
        <f t="shared" si="518"/>
        <v/>
      </c>
      <c r="AM2360" s="93" t="str">
        <f t="shared" si="519"/>
        <v/>
      </c>
      <c r="AN2360" s="96" t="str">
        <f t="shared" si="520"/>
        <v/>
      </c>
      <c r="AO2360" s="93" t="str">
        <f t="shared" si="521"/>
        <v/>
      </c>
      <c r="AP2360" s="96" t="str">
        <f t="shared" si="522"/>
        <v/>
      </c>
      <c r="AQ2360" s="93" t="str">
        <f t="shared" si="523"/>
        <v/>
      </c>
      <c r="AR2360" s="96" t="str">
        <f t="shared" si="524"/>
        <v/>
      </c>
      <c r="AS2360" s="93" t="str">
        <f t="shared" si="525"/>
        <v/>
      </c>
      <c r="AT2360" s="96" t="str">
        <f t="shared" si="526"/>
        <v/>
      </c>
      <c r="AU2360" s="93" t="str">
        <f t="shared" si="527"/>
        <v/>
      </c>
    </row>
    <row r="2361" spans="1:47" x14ac:dyDescent="0.3">
      <c r="A2361" t="s">
        <v>84</v>
      </c>
      <c r="B2361" s="164" t="s">
        <v>5935</v>
      </c>
      <c r="C2361" t="s">
        <v>5560</v>
      </c>
      <c r="D2361" t="s">
        <v>1152</v>
      </c>
      <c r="E2361" t="s">
        <v>90</v>
      </c>
      <c r="F2361" t="s">
        <v>4063</v>
      </c>
      <c r="H2361" t="s">
        <v>5936</v>
      </c>
      <c r="L2361" t="s">
        <v>91</v>
      </c>
      <c r="O2361" t="s">
        <v>94</v>
      </c>
      <c r="P2361" s="33">
        <v>46183.481944444444</v>
      </c>
      <c r="Q2361" s="33">
        <v>46209</v>
      </c>
      <c r="R2361" s="33">
        <v>46193</v>
      </c>
      <c r="S2361" s="33">
        <v>46219</v>
      </c>
      <c r="AH2361" s="55" t="str">
        <f t="shared" si="514"/>
        <v/>
      </c>
      <c r="AI2361" s="55" t="str">
        <f t="shared" si="515"/>
        <v>FALSO</v>
      </c>
      <c r="AJ2361" s="55">
        <f t="shared" si="516"/>
        <v>0</v>
      </c>
      <c r="AK2361" s="93" t="str">
        <f t="shared" si="517"/>
        <v/>
      </c>
      <c r="AL2361" s="96" t="str">
        <f t="shared" si="518"/>
        <v/>
      </c>
      <c r="AM2361" s="93" t="str">
        <f t="shared" si="519"/>
        <v/>
      </c>
      <c r="AN2361" s="96" t="str">
        <f t="shared" si="520"/>
        <v/>
      </c>
      <c r="AO2361" s="93" t="str">
        <f t="shared" si="521"/>
        <v/>
      </c>
      <c r="AP2361" s="96" t="str">
        <f t="shared" si="522"/>
        <v/>
      </c>
      <c r="AQ2361" s="93" t="str">
        <f t="shared" si="523"/>
        <v/>
      </c>
      <c r="AR2361" s="96" t="str">
        <f t="shared" si="524"/>
        <v/>
      </c>
      <c r="AS2361" s="93" t="str">
        <f t="shared" si="525"/>
        <v/>
      </c>
      <c r="AT2361" s="96" t="str">
        <f t="shared" si="526"/>
        <v/>
      </c>
      <c r="AU2361" s="93" t="str">
        <f t="shared" si="527"/>
        <v/>
      </c>
    </row>
    <row r="2362" spans="1:47" x14ac:dyDescent="0.3">
      <c r="A2362" t="s">
        <v>84</v>
      </c>
      <c r="B2362" s="164" t="s">
        <v>5937</v>
      </c>
      <c r="C2362" t="s">
        <v>5560</v>
      </c>
      <c r="D2362" t="s">
        <v>1152</v>
      </c>
      <c r="E2362" t="s">
        <v>90</v>
      </c>
      <c r="F2362" t="s">
        <v>4063</v>
      </c>
      <c r="H2362" t="s">
        <v>5938</v>
      </c>
      <c r="L2362" t="s">
        <v>91</v>
      </c>
      <c r="O2362" t="s">
        <v>94</v>
      </c>
      <c r="P2362" s="33">
        <v>46183.45208333333</v>
      </c>
      <c r="Q2362" s="33">
        <v>46209</v>
      </c>
      <c r="R2362" s="33">
        <v>46193</v>
      </c>
      <c r="S2362" s="33">
        <v>46219</v>
      </c>
      <c r="AH2362" s="55" t="str">
        <f t="shared" si="514"/>
        <v/>
      </c>
      <c r="AI2362" s="55" t="str">
        <f t="shared" si="515"/>
        <v>FALSO</v>
      </c>
      <c r="AJ2362" s="55">
        <f t="shared" si="516"/>
        <v>0</v>
      </c>
      <c r="AK2362" s="93" t="str">
        <f t="shared" si="517"/>
        <v/>
      </c>
      <c r="AL2362" s="96" t="str">
        <f t="shared" si="518"/>
        <v/>
      </c>
      <c r="AM2362" s="93" t="str">
        <f t="shared" si="519"/>
        <v/>
      </c>
      <c r="AN2362" s="96" t="str">
        <f t="shared" si="520"/>
        <v/>
      </c>
      <c r="AO2362" s="93" t="str">
        <f t="shared" si="521"/>
        <v/>
      </c>
      <c r="AP2362" s="96" t="str">
        <f t="shared" si="522"/>
        <v/>
      </c>
      <c r="AQ2362" s="93" t="str">
        <f t="shared" si="523"/>
        <v/>
      </c>
      <c r="AR2362" s="96" t="str">
        <f t="shared" si="524"/>
        <v/>
      </c>
      <c r="AS2362" s="93" t="str">
        <f t="shared" si="525"/>
        <v/>
      </c>
      <c r="AT2362" s="96" t="str">
        <f t="shared" si="526"/>
        <v/>
      </c>
      <c r="AU2362" s="93" t="str">
        <f t="shared" si="527"/>
        <v/>
      </c>
    </row>
    <row r="2363" spans="1:47" x14ac:dyDescent="0.3">
      <c r="A2363" t="s">
        <v>84</v>
      </c>
      <c r="B2363" s="164" t="s">
        <v>5939</v>
      </c>
      <c r="C2363" t="s">
        <v>5560</v>
      </c>
      <c r="D2363" t="s">
        <v>1152</v>
      </c>
      <c r="E2363" t="s">
        <v>90</v>
      </c>
      <c r="F2363" t="s">
        <v>4063</v>
      </c>
      <c r="H2363" t="s">
        <v>5940</v>
      </c>
      <c r="L2363" t="s">
        <v>91</v>
      </c>
      <c r="O2363" t="s">
        <v>94</v>
      </c>
      <c r="P2363" s="33">
        <v>46183.400694444441</v>
      </c>
      <c r="Q2363" s="33">
        <v>46209</v>
      </c>
      <c r="R2363" s="33">
        <v>46193</v>
      </c>
      <c r="S2363" s="33">
        <v>46219</v>
      </c>
      <c r="AH2363" s="55" t="str">
        <f t="shared" si="514"/>
        <v/>
      </c>
      <c r="AI2363" s="55" t="str">
        <f t="shared" si="515"/>
        <v>FALSO</v>
      </c>
      <c r="AJ2363" s="55">
        <f t="shared" si="516"/>
        <v>0</v>
      </c>
      <c r="AK2363" s="93" t="str">
        <f t="shared" si="517"/>
        <v/>
      </c>
      <c r="AL2363" s="96" t="str">
        <f t="shared" si="518"/>
        <v/>
      </c>
      <c r="AM2363" s="93" t="str">
        <f t="shared" si="519"/>
        <v/>
      </c>
      <c r="AN2363" s="96" t="str">
        <f t="shared" si="520"/>
        <v/>
      </c>
      <c r="AO2363" s="93" t="str">
        <f t="shared" si="521"/>
        <v/>
      </c>
      <c r="AP2363" s="96" t="str">
        <f t="shared" si="522"/>
        <v/>
      </c>
      <c r="AQ2363" s="93" t="str">
        <f t="shared" si="523"/>
        <v/>
      </c>
      <c r="AR2363" s="96" t="str">
        <f t="shared" si="524"/>
        <v/>
      </c>
      <c r="AS2363" s="93" t="str">
        <f t="shared" si="525"/>
        <v/>
      </c>
      <c r="AT2363" s="96" t="str">
        <f t="shared" si="526"/>
        <v/>
      </c>
      <c r="AU2363" s="93" t="str">
        <f t="shared" si="527"/>
        <v/>
      </c>
    </row>
    <row r="2364" spans="1:47" x14ac:dyDescent="0.3">
      <c r="A2364" t="s">
        <v>84</v>
      </c>
      <c r="B2364" s="164" t="s">
        <v>5941</v>
      </c>
      <c r="C2364" t="s">
        <v>5560</v>
      </c>
      <c r="D2364" t="s">
        <v>1152</v>
      </c>
      <c r="E2364" t="s">
        <v>90</v>
      </c>
      <c r="F2364" t="s">
        <v>4063</v>
      </c>
      <c r="H2364" t="s">
        <v>5942</v>
      </c>
      <c r="L2364" t="s">
        <v>91</v>
      </c>
      <c r="O2364" t="s">
        <v>94</v>
      </c>
      <c r="P2364" s="33">
        <v>46182.696527777778</v>
      </c>
      <c r="Q2364" s="33">
        <v>46209</v>
      </c>
      <c r="R2364" s="33">
        <v>46185</v>
      </c>
      <c r="S2364" s="33">
        <v>46219</v>
      </c>
      <c r="AH2364" s="55" t="str">
        <f t="shared" si="514"/>
        <v/>
      </c>
      <c r="AI2364" s="55" t="str">
        <f t="shared" si="515"/>
        <v>FALSO</v>
      </c>
      <c r="AJ2364" s="55">
        <f t="shared" si="516"/>
        <v>0</v>
      </c>
      <c r="AK2364" s="93" t="str">
        <f t="shared" si="517"/>
        <v/>
      </c>
      <c r="AL2364" s="96" t="str">
        <f t="shared" si="518"/>
        <v/>
      </c>
      <c r="AM2364" s="93" t="str">
        <f t="shared" si="519"/>
        <v/>
      </c>
      <c r="AN2364" s="96" t="str">
        <f t="shared" si="520"/>
        <v/>
      </c>
      <c r="AO2364" s="93" t="str">
        <f t="shared" si="521"/>
        <v/>
      </c>
      <c r="AP2364" s="96" t="str">
        <f t="shared" si="522"/>
        <v/>
      </c>
      <c r="AQ2364" s="93" t="str">
        <f t="shared" si="523"/>
        <v/>
      </c>
      <c r="AR2364" s="96" t="str">
        <f t="shared" si="524"/>
        <v/>
      </c>
      <c r="AS2364" s="93" t="str">
        <f t="shared" si="525"/>
        <v/>
      </c>
      <c r="AT2364" s="96" t="str">
        <f t="shared" si="526"/>
        <v/>
      </c>
      <c r="AU2364" s="93" t="str">
        <f t="shared" si="527"/>
        <v/>
      </c>
    </row>
    <row r="2365" spans="1:47" x14ac:dyDescent="0.3">
      <c r="A2365" t="s">
        <v>84</v>
      </c>
      <c r="B2365" s="164" t="s">
        <v>5943</v>
      </c>
      <c r="C2365" t="s">
        <v>5560</v>
      </c>
      <c r="D2365" t="s">
        <v>1152</v>
      </c>
      <c r="E2365" t="s">
        <v>90</v>
      </c>
      <c r="F2365" t="s">
        <v>4063</v>
      </c>
      <c r="H2365" t="s">
        <v>5944</v>
      </c>
      <c r="L2365" t="s">
        <v>91</v>
      </c>
      <c r="O2365" t="s">
        <v>94</v>
      </c>
      <c r="P2365" s="33">
        <v>46182.660416666666</v>
      </c>
      <c r="Q2365" s="33">
        <v>46209</v>
      </c>
      <c r="R2365" s="33">
        <v>46193</v>
      </c>
      <c r="S2365" s="33">
        <v>46219</v>
      </c>
      <c r="AH2365" s="55" t="str">
        <f t="shared" si="514"/>
        <v/>
      </c>
      <c r="AI2365" s="55" t="str">
        <f t="shared" si="515"/>
        <v>FALSO</v>
      </c>
      <c r="AJ2365" s="55">
        <f t="shared" si="516"/>
        <v>0</v>
      </c>
      <c r="AK2365" s="93" t="str">
        <f t="shared" si="517"/>
        <v/>
      </c>
      <c r="AL2365" s="96" t="str">
        <f t="shared" si="518"/>
        <v/>
      </c>
      <c r="AM2365" s="93" t="str">
        <f t="shared" si="519"/>
        <v/>
      </c>
      <c r="AN2365" s="96" t="str">
        <f t="shared" si="520"/>
        <v/>
      </c>
      <c r="AO2365" s="93" t="str">
        <f t="shared" si="521"/>
        <v/>
      </c>
      <c r="AP2365" s="96" t="str">
        <f t="shared" si="522"/>
        <v/>
      </c>
      <c r="AQ2365" s="93" t="str">
        <f t="shared" si="523"/>
        <v/>
      </c>
      <c r="AR2365" s="96" t="str">
        <f t="shared" si="524"/>
        <v/>
      </c>
      <c r="AS2365" s="93" t="str">
        <f t="shared" si="525"/>
        <v/>
      </c>
      <c r="AT2365" s="96" t="str">
        <f t="shared" si="526"/>
        <v/>
      </c>
      <c r="AU2365" s="93" t="str">
        <f t="shared" si="527"/>
        <v/>
      </c>
    </row>
    <row r="2366" spans="1:47" x14ac:dyDescent="0.3">
      <c r="A2366" t="s">
        <v>84</v>
      </c>
      <c r="B2366" s="164" t="s">
        <v>5945</v>
      </c>
      <c r="C2366" t="s">
        <v>5560</v>
      </c>
      <c r="D2366" t="s">
        <v>1152</v>
      </c>
      <c r="E2366" t="s">
        <v>90</v>
      </c>
      <c r="F2366" t="s">
        <v>4063</v>
      </c>
      <c r="H2366" t="s">
        <v>5946</v>
      </c>
      <c r="L2366" t="s">
        <v>91</v>
      </c>
      <c r="O2366" t="s">
        <v>94</v>
      </c>
      <c r="P2366" s="33">
        <v>46182.605555555558</v>
      </c>
      <c r="Q2366" s="33">
        <v>46209</v>
      </c>
      <c r="R2366" s="33">
        <v>46193</v>
      </c>
      <c r="S2366" s="33">
        <v>46219</v>
      </c>
      <c r="AH2366" s="55" t="str">
        <f t="shared" si="514"/>
        <v/>
      </c>
      <c r="AI2366" s="55" t="str">
        <f t="shared" si="515"/>
        <v>FALSO</v>
      </c>
      <c r="AJ2366" s="55">
        <f t="shared" si="516"/>
        <v>0</v>
      </c>
      <c r="AK2366" s="93" t="str">
        <f t="shared" si="517"/>
        <v/>
      </c>
      <c r="AL2366" s="96" t="str">
        <f t="shared" si="518"/>
        <v/>
      </c>
      <c r="AM2366" s="93" t="str">
        <f t="shared" si="519"/>
        <v/>
      </c>
      <c r="AN2366" s="96" t="str">
        <f t="shared" si="520"/>
        <v/>
      </c>
      <c r="AO2366" s="93" t="str">
        <f t="shared" si="521"/>
        <v/>
      </c>
      <c r="AP2366" s="96" t="str">
        <f t="shared" si="522"/>
        <v/>
      </c>
      <c r="AQ2366" s="93" t="str">
        <f t="shared" si="523"/>
        <v/>
      </c>
      <c r="AR2366" s="96" t="str">
        <f t="shared" si="524"/>
        <v/>
      </c>
      <c r="AS2366" s="93" t="str">
        <f t="shared" si="525"/>
        <v/>
      </c>
      <c r="AT2366" s="96" t="str">
        <f t="shared" si="526"/>
        <v/>
      </c>
      <c r="AU2366" s="93" t="str">
        <f t="shared" si="527"/>
        <v/>
      </c>
    </row>
    <row r="2367" spans="1:47" x14ac:dyDescent="0.3">
      <c r="A2367" t="s">
        <v>106</v>
      </c>
      <c r="B2367" s="164" t="s">
        <v>5947</v>
      </c>
      <c r="C2367" t="s">
        <v>5560</v>
      </c>
      <c r="D2367" t="s">
        <v>1152</v>
      </c>
      <c r="E2367" t="s">
        <v>90</v>
      </c>
      <c r="F2367" t="s">
        <v>4063</v>
      </c>
      <c r="H2367" t="s">
        <v>5948</v>
      </c>
      <c r="L2367" t="s">
        <v>91</v>
      </c>
      <c r="M2367" s="164" t="s">
        <v>2947</v>
      </c>
      <c r="N2367" t="s">
        <v>99</v>
      </c>
      <c r="O2367" t="s">
        <v>94</v>
      </c>
      <c r="P2367" s="33">
        <v>46182.571527777778</v>
      </c>
      <c r="Q2367" s="33">
        <v>46209</v>
      </c>
      <c r="R2367" s="33">
        <v>46203</v>
      </c>
      <c r="S2367" s="33">
        <v>46204</v>
      </c>
      <c r="T2367" s="33">
        <v>46204</v>
      </c>
      <c r="U2367" s="33">
        <v>46223</v>
      </c>
      <c r="V2367" s="33">
        <v>46223</v>
      </c>
      <c r="Y2367">
        <v>1</v>
      </c>
      <c r="AB2367">
        <v>29</v>
      </c>
      <c r="AH2367" s="55" t="str">
        <f t="shared" si="514"/>
        <v/>
      </c>
      <c r="AI2367" s="55" t="str">
        <f t="shared" si="515"/>
        <v>FALSO</v>
      </c>
      <c r="AJ2367" s="55">
        <f t="shared" si="516"/>
        <v>0</v>
      </c>
      <c r="AK2367" s="93">
        <f t="shared" si="517"/>
        <v>19</v>
      </c>
      <c r="AL2367" s="96" t="str">
        <f t="shared" si="518"/>
        <v/>
      </c>
      <c r="AM2367" s="93">
        <f t="shared" si="519"/>
        <v>1</v>
      </c>
      <c r="AN2367" s="96" t="b">
        <f t="shared" si="520"/>
        <v>1</v>
      </c>
      <c r="AO2367" s="93">
        <f t="shared" si="521"/>
        <v>13</v>
      </c>
      <c r="AP2367" s="96" t="str">
        <f t="shared" si="522"/>
        <v/>
      </c>
      <c r="AQ2367" s="93" t="str">
        <f t="shared" si="523"/>
        <v/>
      </c>
      <c r="AR2367" s="96" t="str">
        <f t="shared" si="524"/>
        <v/>
      </c>
      <c r="AS2367" s="93">
        <f t="shared" si="525"/>
        <v>29</v>
      </c>
      <c r="AT2367" s="96" t="b">
        <f t="shared" si="526"/>
        <v>1</v>
      </c>
      <c r="AU2367" s="93" t="str">
        <f t="shared" si="527"/>
        <v>ARTPT-691</v>
      </c>
    </row>
    <row r="2368" spans="1:47" x14ac:dyDescent="0.3">
      <c r="A2368" t="s">
        <v>84</v>
      </c>
      <c r="B2368" s="164" t="s">
        <v>5949</v>
      </c>
      <c r="C2368" t="s">
        <v>5839</v>
      </c>
      <c r="D2368" t="s">
        <v>1152</v>
      </c>
      <c r="E2368" t="s">
        <v>90</v>
      </c>
      <c r="F2368" t="s">
        <v>4063</v>
      </c>
      <c r="H2368" t="s">
        <v>5950</v>
      </c>
      <c r="L2368" t="s">
        <v>91</v>
      </c>
      <c r="O2368" t="s">
        <v>94</v>
      </c>
      <c r="P2368" s="33">
        <v>46182.472222222219</v>
      </c>
      <c r="Q2368" s="33">
        <v>46209</v>
      </c>
      <c r="R2368" s="33">
        <v>46216</v>
      </c>
      <c r="S2368" s="33">
        <v>46216</v>
      </c>
      <c r="AH2368" s="55" t="str">
        <f t="shared" si="514"/>
        <v/>
      </c>
      <c r="AI2368" s="55" t="str">
        <f t="shared" si="515"/>
        <v>FALSO</v>
      </c>
      <c r="AJ2368" s="55">
        <f t="shared" si="516"/>
        <v>0</v>
      </c>
      <c r="AK2368" s="93" t="str">
        <f t="shared" si="517"/>
        <v/>
      </c>
      <c r="AL2368" s="96" t="str">
        <f t="shared" si="518"/>
        <v/>
      </c>
      <c r="AM2368" s="93" t="str">
        <f t="shared" si="519"/>
        <v/>
      </c>
      <c r="AN2368" s="96" t="str">
        <f t="shared" si="520"/>
        <v/>
      </c>
      <c r="AO2368" s="93" t="str">
        <f t="shared" si="521"/>
        <v/>
      </c>
      <c r="AP2368" s="96" t="str">
        <f t="shared" si="522"/>
        <v/>
      </c>
      <c r="AQ2368" s="93" t="str">
        <f t="shared" si="523"/>
        <v/>
      </c>
      <c r="AR2368" s="96" t="str">
        <f t="shared" si="524"/>
        <v/>
      </c>
      <c r="AS2368" s="93" t="str">
        <f t="shared" si="525"/>
        <v/>
      </c>
      <c r="AT2368" s="96" t="str">
        <f t="shared" si="526"/>
        <v/>
      </c>
      <c r="AU2368" s="93" t="str">
        <f t="shared" si="527"/>
        <v/>
      </c>
    </row>
    <row r="2369" spans="1:47" x14ac:dyDescent="0.3">
      <c r="A2369" t="s">
        <v>84</v>
      </c>
      <c r="B2369" s="164" t="s">
        <v>5951</v>
      </c>
      <c r="C2369" t="s">
        <v>5560</v>
      </c>
      <c r="D2369" t="s">
        <v>1152</v>
      </c>
      <c r="E2369" t="s">
        <v>90</v>
      </c>
      <c r="F2369" t="s">
        <v>4063</v>
      </c>
      <c r="H2369" t="s">
        <v>5952</v>
      </c>
      <c r="L2369" t="s">
        <v>91</v>
      </c>
      <c r="O2369" t="s">
        <v>94</v>
      </c>
      <c r="P2369" s="33">
        <v>46182.460416666669</v>
      </c>
      <c r="Q2369" s="33">
        <v>46209</v>
      </c>
      <c r="R2369" s="33">
        <v>46193</v>
      </c>
      <c r="S2369" s="33">
        <v>46219</v>
      </c>
      <c r="AH2369" s="55" t="str">
        <f t="shared" si="514"/>
        <v/>
      </c>
      <c r="AI2369" s="55" t="str">
        <f t="shared" si="515"/>
        <v>FALSO</v>
      </c>
      <c r="AJ2369" s="55">
        <f t="shared" si="516"/>
        <v>0</v>
      </c>
      <c r="AK2369" s="93" t="str">
        <f t="shared" si="517"/>
        <v/>
      </c>
      <c r="AL2369" s="96" t="str">
        <f t="shared" si="518"/>
        <v/>
      </c>
      <c r="AM2369" s="93" t="str">
        <f t="shared" si="519"/>
        <v/>
      </c>
      <c r="AN2369" s="96" t="str">
        <f t="shared" si="520"/>
        <v/>
      </c>
      <c r="AO2369" s="93" t="str">
        <f t="shared" si="521"/>
        <v/>
      </c>
      <c r="AP2369" s="96" t="str">
        <f t="shared" si="522"/>
        <v/>
      </c>
      <c r="AQ2369" s="93" t="str">
        <f t="shared" si="523"/>
        <v/>
      </c>
      <c r="AR2369" s="96" t="str">
        <f t="shared" si="524"/>
        <v/>
      </c>
      <c r="AS2369" s="93" t="str">
        <f t="shared" si="525"/>
        <v/>
      </c>
      <c r="AT2369" s="96" t="str">
        <f t="shared" si="526"/>
        <v/>
      </c>
      <c r="AU2369" s="93" t="str">
        <f t="shared" si="527"/>
        <v/>
      </c>
    </row>
    <row r="2370" spans="1:47" x14ac:dyDescent="0.3">
      <c r="A2370" t="s">
        <v>84</v>
      </c>
      <c r="B2370" s="164" t="s">
        <v>5953</v>
      </c>
      <c r="C2370" t="s">
        <v>5839</v>
      </c>
      <c r="D2370" t="s">
        <v>1152</v>
      </c>
      <c r="E2370" t="s">
        <v>90</v>
      </c>
      <c r="F2370" t="s">
        <v>4063</v>
      </c>
      <c r="H2370" t="s">
        <v>5954</v>
      </c>
      <c r="L2370" t="s">
        <v>91</v>
      </c>
      <c r="O2370" t="s">
        <v>94</v>
      </c>
      <c r="P2370" s="33">
        <v>46182.445138888892</v>
      </c>
      <c r="Q2370" s="33">
        <v>46209</v>
      </c>
      <c r="R2370" s="33">
        <v>46219</v>
      </c>
      <c r="S2370" s="33">
        <v>46219</v>
      </c>
      <c r="AH2370" s="55" t="str">
        <f t="shared" si="514"/>
        <v/>
      </c>
      <c r="AI2370" s="55" t="str">
        <f t="shared" si="515"/>
        <v>FALSO</v>
      </c>
      <c r="AJ2370" s="55">
        <f t="shared" si="516"/>
        <v>0</v>
      </c>
      <c r="AK2370" s="93" t="str">
        <f t="shared" si="517"/>
        <v/>
      </c>
      <c r="AL2370" s="96" t="str">
        <f t="shared" si="518"/>
        <v/>
      </c>
      <c r="AM2370" s="93" t="str">
        <f t="shared" si="519"/>
        <v/>
      </c>
      <c r="AN2370" s="96" t="str">
        <f t="shared" si="520"/>
        <v/>
      </c>
      <c r="AO2370" s="93" t="str">
        <f t="shared" si="521"/>
        <v/>
      </c>
      <c r="AP2370" s="96" t="str">
        <f t="shared" si="522"/>
        <v/>
      </c>
      <c r="AQ2370" s="93" t="str">
        <f t="shared" si="523"/>
        <v/>
      </c>
      <c r="AR2370" s="96" t="str">
        <f t="shared" si="524"/>
        <v/>
      </c>
      <c r="AS2370" s="93" t="str">
        <f t="shared" si="525"/>
        <v/>
      </c>
      <c r="AT2370" s="96" t="str">
        <f t="shared" si="526"/>
        <v/>
      </c>
      <c r="AU2370" s="93" t="str">
        <f t="shared" si="527"/>
        <v/>
      </c>
    </row>
    <row r="2371" spans="1:47" x14ac:dyDescent="0.3">
      <c r="A2371" t="s">
        <v>84</v>
      </c>
      <c r="B2371" s="164" t="s">
        <v>5955</v>
      </c>
      <c r="C2371" t="s">
        <v>5839</v>
      </c>
      <c r="D2371" t="s">
        <v>1152</v>
      </c>
      <c r="E2371" t="s">
        <v>90</v>
      </c>
      <c r="F2371" t="s">
        <v>4063</v>
      </c>
      <c r="H2371" t="s">
        <v>5956</v>
      </c>
      <c r="L2371" t="s">
        <v>91</v>
      </c>
      <c r="O2371" t="s">
        <v>94</v>
      </c>
      <c r="P2371" s="33">
        <v>46182.433333333334</v>
      </c>
      <c r="Q2371" s="33">
        <v>46209</v>
      </c>
      <c r="R2371" s="33">
        <v>46219</v>
      </c>
      <c r="S2371" s="33">
        <v>46219</v>
      </c>
      <c r="AH2371" s="55" t="str">
        <f t="shared" ref="AH2371:AH2434" si="528">IF(J2371="","",J2371/3600)</f>
        <v/>
      </c>
      <c r="AI2371" s="55" t="str">
        <f t="shared" ref="AI2371:AI2434" si="529">IF(COUNTIF(AG2371, "*dia*"), "VERDADEIRO", "FALSO")</f>
        <v>FALSO</v>
      </c>
      <c r="AJ2371" s="55">
        <f t="shared" ref="AJ2371:AJ2434" si="530">IF(AI2371="VERDADEIRO",LEFT(AG2371,2),0)</f>
        <v>0</v>
      </c>
      <c r="AK2371" s="93" t="str">
        <f t="shared" ref="AK2371:AK2434" si="531">IF(OR(A2371="Solicitação de Serviço",A2371="Incidente",P2371="",Q2371=""),"",IF((NETWORKDAYS.INTL(P2371,Q2371,1)-1)=0,1,NETWORKDAYS.INTL(P2371,Q2371,1)-1))</f>
        <v/>
      </c>
      <c r="AL2371" s="96" t="str">
        <f t="shared" ref="AL2371:AL2434" si="532">IF(X2371="","",AK2371=X2371)</f>
        <v/>
      </c>
      <c r="AM2371" s="93" t="str">
        <f t="shared" ref="AM2371:AM2434" si="533">IF(OR(A2371="Solicitação de Serviço",A2371="Incidente",R2371="",S2371=""),"",IF((NETWORKDAYS.INTL(R2371,S2371,1)-1)=0,1,NETWORKDAYS.INTL(R2371,S2371,1)-1-AJ2371))</f>
        <v/>
      </c>
      <c r="AN2371" s="96" t="str">
        <f t="shared" ref="AN2371:AN2434" si="534">IF(Y2371="","",AM2371=Y2371)</f>
        <v/>
      </c>
      <c r="AO2371" s="93" t="str">
        <f t="shared" ref="AO2371:AO2434" si="535">IF(OR(A2371="Solicitação de Serviço",A2371="Incidente",T2371="",U2371=""),"",IF((NETWORKDAYS.INTL(T2371,U2371,1)-1)=0,1,NETWORKDAYS.INTL(T2371,U2371,1)-1))</f>
        <v/>
      </c>
      <c r="AP2371" s="96" t="str">
        <f t="shared" ref="AP2371:AP2434" si="536">IF(Z2371="","",AO2371=Z2371)</f>
        <v/>
      </c>
      <c r="AQ2371" s="93" t="str">
        <f t="shared" ref="AQ2371:AQ2434" si="537">IF(OR(A2371="Solicitação de Serviço",A2371="Incidente",V2371="",W2371=""),"",IF((NETWORKDAYS.INTL(V2371,W2371,1)-1)=0,1,IF((NETWORKDAYS.INTL(V2371,W2371,1)-1)&lt;0,"",NETWORKDAYS.INTL(V2371,W2371,1)-1)))</f>
        <v/>
      </c>
      <c r="AR2371" s="96" t="str">
        <f t="shared" ref="AR2371:AR2434" si="538">IF(AA2371="","",AQ2371=AA2371)</f>
        <v/>
      </c>
      <c r="AS2371" s="93" t="str">
        <f t="shared" ref="AS2371:AS2434" si="539">IF(OR(A2371="Solicitação de Serviço",A2371="Incidente",P2371=""),"",IF(OR(A2371="História",A2371="Enabler",A2371="Débito Técnico"),IF(W2371="","",NETWORKDAYS.INTL(P2371,W2371,1)-1),IF(U2371="","",NETWORKDAYS.INTL(P2371,U2371,1)-1)))</f>
        <v/>
      </c>
      <c r="AT2371" s="96" t="str">
        <f t="shared" ref="AT2371:AT2434" si="540">IF(OR(A2371="Solicitação de Serviço",A2371="Incidente",A2371="Sustentação"),"",IF(P2371="","",IF(OR(A2371="História",A2371="Enabler",A2371="Débito Técnico"),AS2371=AC2371,AS2371=AB2371)))</f>
        <v/>
      </c>
      <c r="AU2371" s="93" t="str">
        <f t="shared" ref="AU2371:AU2434" si="541">IF(M2371="","",M2371)</f>
        <v/>
      </c>
    </row>
    <row r="2372" spans="1:47" x14ac:dyDescent="0.3">
      <c r="A2372" t="s">
        <v>84</v>
      </c>
      <c r="B2372" s="164" t="s">
        <v>5957</v>
      </c>
      <c r="C2372" t="s">
        <v>5839</v>
      </c>
      <c r="D2372" t="s">
        <v>1152</v>
      </c>
      <c r="E2372" t="s">
        <v>90</v>
      </c>
      <c r="F2372" t="s">
        <v>4063</v>
      </c>
      <c r="H2372" t="s">
        <v>5958</v>
      </c>
      <c r="L2372" t="s">
        <v>91</v>
      </c>
      <c r="O2372" t="s">
        <v>94</v>
      </c>
      <c r="P2372" s="33">
        <v>46182.432638888888</v>
      </c>
      <c r="Q2372" s="33">
        <v>46209</v>
      </c>
      <c r="R2372" s="33">
        <v>46219</v>
      </c>
      <c r="S2372" s="33">
        <v>46219</v>
      </c>
      <c r="AH2372" s="55" t="str">
        <f t="shared" si="528"/>
        <v/>
      </c>
      <c r="AI2372" s="55" t="str">
        <f t="shared" si="529"/>
        <v>FALSO</v>
      </c>
      <c r="AJ2372" s="55">
        <f t="shared" si="530"/>
        <v>0</v>
      </c>
      <c r="AK2372" s="93" t="str">
        <f t="shared" si="531"/>
        <v/>
      </c>
      <c r="AL2372" s="96" t="str">
        <f t="shared" si="532"/>
        <v/>
      </c>
      <c r="AM2372" s="93" t="str">
        <f t="shared" si="533"/>
        <v/>
      </c>
      <c r="AN2372" s="96" t="str">
        <f t="shared" si="534"/>
        <v/>
      </c>
      <c r="AO2372" s="93" t="str">
        <f t="shared" si="535"/>
        <v/>
      </c>
      <c r="AP2372" s="96" t="str">
        <f t="shared" si="536"/>
        <v/>
      </c>
      <c r="AQ2372" s="93" t="str">
        <f t="shared" si="537"/>
        <v/>
      </c>
      <c r="AR2372" s="96" t="str">
        <f t="shared" si="538"/>
        <v/>
      </c>
      <c r="AS2372" s="93" t="str">
        <f t="shared" si="539"/>
        <v/>
      </c>
      <c r="AT2372" s="96" t="str">
        <f t="shared" si="540"/>
        <v/>
      </c>
      <c r="AU2372" s="93" t="str">
        <f t="shared" si="541"/>
        <v/>
      </c>
    </row>
    <row r="2373" spans="1:47" x14ac:dyDescent="0.3">
      <c r="A2373" t="s">
        <v>106</v>
      </c>
      <c r="B2373" s="164" t="s">
        <v>5959</v>
      </c>
      <c r="C2373" t="s">
        <v>5577</v>
      </c>
      <c r="D2373" t="s">
        <v>1152</v>
      </c>
      <c r="E2373" t="s">
        <v>109</v>
      </c>
      <c r="F2373" t="s">
        <v>4063</v>
      </c>
      <c r="H2373" t="s">
        <v>5960</v>
      </c>
      <c r="L2373" t="s">
        <v>91</v>
      </c>
      <c r="M2373" s="164" t="s">
        <v>2947</v>
      </c>
      <c r="N2373" t="s">
        <v>99</v>
      </c>
      <c r="O2373" t="s">
        <v>135</v>
      </c>
      <c r="P2373" s="33">
        <v>46181.703472222223</v>
      </c>
      <c r="Q2373" s="33">
        <v>46209</v>
      </c>
      <c r="R2373" s="33">
        <v>46216</v>
      </c>
      <c r="AH2373" s="55" t="str">
        <f t="shared" si="528"/>
        <v/>
      </c>
      <c r="AI2373" s="55" t="str">
        <f t="shared" si="529"/>
        <v>FALSO</v>
      </c>
      <c r="AJ2373" s="55">
        <f t="shared" si="530"/>
        <v>0</v>
      </c>
      <c r="AK2373" s="93">
        <f t="shared" si="531"/>
        <v>20</v>
      </c>
      <c r="AL2373" s="96" t="str">
        <f t="shared" si="532"/>
        <v/>
      </c>
      <c r="AM2373" s="93" t="str">
        <f t="shared" si="533"/>
        <v/>
      </c>
      <c r="AN2373" s="96" t="str">
        <f t="shared" si="534"/>
        <v/>
      </c>
      <c r="AO2373" s="93" t="str">
        <f t="shared" si="535"/>
        <v/>
      </c>
      <c r="AP2373" s="96" t="str">
        <f t="shared" si="536"/>
        <v/>
      </c>
      <c r="AQ2373" s="93" t="str">
        <f t="shared" si="537"/>
        <v/>
      </c>
      <c r="AR2373" s="96" t="str">
        <f t="shared" si="538"/>
        <v/>
      </c>
      <c r="AS2373" s="93" t="str">
        <f t="shared" si="539"/>
        <v/>
      </c>
      <c r="AT2373" s="96" t="b">
        <f t="shared" si="540"/>
        <v>1</v>
      </c>
      <c r="AU2373" s="93" t="str">
        <f t="shared" si="541"/>
        <v>ARTPT-691</v>
      </c>
    </row>
    <row r="2374" spans="1:47" x14ac:dyDescent="0.3">
      <c r="A2374" t="s">
        <v>84</v>
      </c>
      <c r="B2374" s="164" t="s">
        <v>5961</v>
      </c>
      <c r="C2374" t="s">
        <v>5329</v>
      </c>
      <c r="D2374" t="s">
        <v>1152</v>
      </c>
      <c r="E2374" t="s">
        <v>90</v>
      </c>
      <c r="F2374" t="s">
        <v>4063</v>
      </c>
      <c r="H2374" t="s">
        <v>5962</v>
      </c>
      <c r="L2374" t="s">
        <v>91</v>
      </c>
      <c r="O2374" t="s">
        <v>94</v>
      </c>
      <c r="P2374" s="33">
        <v>46181.620833333334</v>
      </c>
      <c r="Q2374" s="33">
        <v>46209</v>
      </c>
      <c r="R2374" s="33">
        <v>46219</v>
      </c>
      <c r="S2374" s="33">
        <v>46219</v>
      </c>
      <c r="AH2374" s="55" t="str">
        <f t="shared" si="528"/>
        <v/>
      </c>
      <c r="AI2374" s="55" t="str">
        <f t="shared" si="529"/>
        <v>FALSO</v>
      </c>
      <c r="AJ2374" s="55">
        <f t="shared" si="530"/>
        <v>0</v>
      </c>
      <c r="AK2374" s="93" t="str">
        <f t="shared" si="531"/>
        <v/>
      </c>
      <c r="AL2374" s="96" t="str">
        <f t="shared" si="532"/>
        <v/>
      </c>
      <c r="AM2374" s="93" t="str">
        <f t="shared" si="533"/>
        <v/>
      </c>
      <c r="AN2374" s="96" t="str">
        <f t="shared" si="534"/>
        <v/>
      </c>
      <c r="AO2374" s="93" t="str">
        <f t="shared" si="535"/>
        <v/>
      </c>
      <c r="AP2374" s="96" t="str">
        <f t="shared" si="536"/>
        <v/>
      </c>
      <c r="AQ2374" s="93" t="str">
        <f t="shared" si="537"/>
        <v/>
      </c>
      <c r="AR2374" s="96" t="str">
        <f t="shared" si="538"/>
        <v/>
      </c>
      <c r="AS2374" s="93" t="str">
        <f t="shared" si="539"/>
        <v/>
      </c>
      <c r="AT2374" s="96" t="str">
        <f t="shared" si="540"/>
        <v/>
      </c>
      <c r="AU2374" s="93" t="str">
        <f t="shared" si="541"/>
        <v/>
      </c>
    </row>
    <row r="2375" spans="1:47" x14ac:dyDescent="0.3">
      <c r="A2375" t="s">
        <v>84</v>
      </c>
      <c r="B2375" s="164" t="s">
        <v>5963</v>
      </c>
      <c r="C2375" t="s">
        <v>5329</v>
      </c>
      <c r="D2375" t="s">
        <v>1152</v>
      </c>
      <c r="E2375" t="s">
        <v>90</v>
      </c>
      <c r="F2375" t="s">
        <v>4063</v>
      </c>
      <c r="H2375" t="s">
        <v>5964</v>
      </c>
      <c r="L2375" t="s">
        <v>91</v>
      </c>
      <c r="O2375" t="s">
        <v>94</v>
      </c>
      <c r="P2375" s="33">
        <v>46181.394444444442</v>
      </c>
      <c r="Q2375" s="33">
        <v>46209</v>
      </c>
      <c r="R2375" s="33">
        <v>46219</v>
      </c>
      <c r="S2375" s="33">
        <v>46219</v>
      </c>
      <c r="AH2375" s="55" t="str">
        <f t="shared" si="528"/>
        <v/>
      </c>
      <c r="AI2375" s="55" t="str">
        <f t="shared" si="529"/>
        <v>FALSO</v>
      </c>
      <c r="AJ2375" s="55">
        <f t="shared" si="530"/>
        <v>0</v>
      </c>
      <c r="AK2375" s="93" t="str">
        <f t="shared" si="531"/>
        <v/>
      </c>
      <c r="AL2375" s="96" t="str">
        <f t="shared" si="532"/>
        <v/>
      </c>
      <c r="AM2375" s="93" t="str">
        <f t="shared" si="533"/>
        <v/>
      </c>
      <c r="AN2375" s="96" t="str">
        <f t="shared" si="534"/>
        <v/>
      </c>
      <c r="AO2375" s="93" t="str">
        <f t="shared" si="535"/>
        <v/>
      </c>
      <c r="AP2375" s="96" t="str">
        <f t="shared" si="536"/>
        <v/>
      </c>
      <c r="AQ2375" s="93" t="str">
        <f t="shared" si="537"/>
        <v/>
      </c>
      <c r="AR2375" s="96" t="str">
        <f t="shared" si="538"/>
        <v/>
      </c>
      <c r="AS2375" s="93" t="str">
        <f t="shared" si="539"/>
        <v/>
      </c>
      <c r="AT2375" s="96" t="str">
        <f t="shared" si="540"/>
        <v/>
      </c>
      <c r="AU2375" s="93" t="str">
        <f t="shared" si="541"/>
        <v/>
      </c>
    </row>
    <row r="2376" spans="1:47" x14ac:dyDescent="0.3">
      <c r="A2376" t="s">
        <v>106</v>
      </c>
      <c r="B2376" s="164" t="s">
        <v>5965</v>
      </c>
      <c r="C2376" t="s">
        <v>5577</v>
      </c>
      <c r="D2376" t="s">
        <v>1152</v>
      </c>
      <c r="E2376" t="s">
        <v>109</v>
      </c>
      <c r="F2376" t="s">
        <v>4063</v>
      </c>
      <c r="H2376" t="s">
        <v>5966</v>
      </c>
      <c r="L2376" t="s">
        <v>91</v>
      </c>
      <c r="M2376" s="164" t="s">
        <v>2947</v>
      </c>
      <c r="N2376" t="s">
        <v>99</v>
      </c>
      <c r="O2376" t="s">
        <v>135</v>
      </c>
      <c r="P2376" s="33">
        <v>46178.71875</v>
      </c>
      <c r="Q2376" s="33">
        <v>46209</v>
      </c>
      <c r="R2376" s="33">
        <v>46216</v>
      </c>
      <c r="AH2376" s="55" t="str">
        <f t="shared" si="528"/>
        <v/>
      </c>
      <c r="AI2376" s="55" t="str">
        <f t="shared" si="529"/>
        <v>FALSO</v>
      </c>
      <c r="AJ2376" s="55">
        <f t="shared" si="530"/>
        <v>0</v>
      </c>
      <c r="AK2376" s="93">
        <f t="shared" si="531"/>
        <v>21</v>
      </c>
      <c r="AL2376" s="96" t="str">
        <f t="shared" si="532"/>
        <v/>
      </c>
      <c r="AM2376" s="93" t="str">
        <f t="shared" si="533"/>
        <v/>
      </c>
      <c r="AN2376" s="96" t="str">
        <f t="shared" si="534"/>
        <v/>
      </c>
      <c r="AO2376" s="93" t="str">
        <f t="shared" si="535"/>
        <v/>
      </c>
      <c r="AP2376" s="96" t="str">
        <f t="shared" si="536"/>
        <v/>
      </c>
      <c r="AQ2376" s="93" t="str">
        <f t="shared" si="537"/>
        <v/>
      </c>
      <c r="AR2376" s="96" t="str">
        <f t="shared" si="538"/>
        <v/>
      </c>
      <c r="AS2376" s="93" t="str">
        <f t="shared" si="539"/>
        <v/>
      </c>
      <c r="AT2376" s="96" t="b">
        <f t="shared" si="540"/>
        <v>1</v>
      </c>
      <c r="AU2376" s="93" t="str">
        <f t="shared" si="541"/>
        <v>ARTPT-691</v>
      </c>
    </row>
    <row r="2377" spans="1:47" x14ac:dyDescent="0.3">
      <c r="A2377" t="s">
        <v>106</v>
      </c>
      <c r="B2377" s="164" t="s">
        <v>5967</v>
      </c>
      <c r="C2377" t="s">
        <v>5560</v>
      </c>
      <c r="D2377" t="s">
        <v>1152</v>
      </c>
      <c r="E2377" t="s">
        <v>90</v>
      </c>
      <c r="F2377" t="s">
        <v>4063</v>
      </c>
      <c r="H2377" t="s">
        <v>5968</v>
      </c>
      <c r="J2377">
        <v>7200</v>
      </c>
      <c r="L2377" t="s">
        <v>91</v>
      </c>
      <c r="M2377" s="164" t="s">
        <v>2947</v>
      </c>
      <c r="N2377" t="s">
        <v>99</v>
      </c>
      <c r="O2377" t="s">
        <v>94</v>
      </c>
      <c r="P2377" s="33">
        <v>46178.745833333334</v>
      </c>
      <c r="Q2377" s="33">
        <v>46209</v>
      </c>
      <c r="R2377" s="33">
        <v>46216</v>
      </c>
      <c r="S2377" s="33">
        <v>46216</v>
      </c>
      <c r="T2377" s="33">
        <v>46216</v>
      </c>
      <c r="U2377" s="33">
        <v>46223</v>
      </c>
      <c r="V2377" s="33">
        <v>46223</v>
      </c>
      <c r="Y2377">
        <v>1</v>
      </c>
      <c r="AB2377">
        <v>31</v>
      </c>
      <c r="AH2377" s="55">
        <f t="shared" si="528"/>
        <v>2</v>
      </c>
      <c r="AI2377" s="55" t="str">
        <f t="shared" si="529"/>
        <v>FALSO</v>
      </c>
      <c r="AJ2377" s="55">
        <f t="shared" si="530"/>
        <v>0</v>
      </c>
      <c r="AK2377" s="93">
        <f t="shared" si="531"/>
        <v>21</v>
      </c>
      <c r="AL2377" s="96" t="str">
        <f t="shared" si="532"/>
        <v/>
      </c>
      <c r="AM2377" s="93">
        <f t="shared" si="533"/>
        <v>1</v>
      </c>
      <c r="AN2377" s="96" t="b">
        <f t="shared" si="534"/>
        <v>1</v>
      </c>
      <c r="AO2377" s="93">
        <f t="shared" si="535"/>
        <v>5</v>
      </c>
      <c r="AP2377" s="96" t="str">
        <f t="shared" si="536"/>
        <v/>
      </c>
      <c r="AQ2377" s="93" t="str">
        <f t="shared" si="537"/>
        <v/>
      </c>
      <c r="AR2377" s="96" t="str">
        <f t="shared" si="538"/>
        <v/>
      </c>
      <c r="AS2377" s="93">
        <f t="shared" si="539"/>
        <v>31</v>
      </c>
      <c r="AT2377" s="96" t="b">
        <f t="shared" si="540"/>
        <v>1</v>
      </c>
      <c r="AU2377" s="93" t="str">
        <f t="shared" si="541"/>
        <v>ARTPT-691</v>
      </c>
    </row>
    <row r="2378" spans="1:47" x14ac:dyDescent="0.3">
      <c r="A2378" t="s">
        <v>84</v>
      </c>
      <c r="B2378" s="164" t="s">
        <v>5969</v>
      </c>
      <c r="C2378" t="s">
        <v>5970</v>
      </c>
      <c r="D2378" t="s">
        <v>1152</v>
      </c>
      <c r="E2378" t="s">
        <v>90</v>
      </c>
      <c r="F2378" t="s">
        <v>4063</v>
      </c>
      <c r="H2378" t="s">
        <v>5971</v>
      </c>
      <c r="L2378" t="s">
        <v>91</v>
      </c>
      <c r="O2378" t="s">
        <v>94</v>
      </c>
      <c r="P2378" s="33">
        <v>46178.640277777777</v>
      </c>
      <c r="Q2378" s="33">
        <v>46209</v>
      </c>
      <c r="R2378" s="33">
        <v>46219</v>
      </c>
      <c r="S2378" s="33">
        <v>46219</v>
      </c>
      <c r="AH2378" s="55" t="str">
        <f t="shared" si="528"/>
        <v/>
      </c>
      <c r="AI2378" s="55" t="str">
        <f t="shared" si="529"/>
        <v>FALSO</v>
      </c>
      <c r="AJ2378" s="55">
        <f t="shared" si="530"/>
        <v>0</v>
      </c>
      <c r="AK2378" s="93" t="str">
        <f t="shared" si="531"/>
        <v/>
      </c>
      <c r="AL2378" s="96" t="str">
        <f t="shared" si="532"/>
        <v/>
      </c>
      <c r="AM2378" s="93" t="str">
        <f t="shared" si="533"/>
        <v/>
      </c>
      <c r="AN2378" s="96" t="str">
        <f t="shared" si="534"/>
        <v/>
      </c>
      <c r="AO2378" s="93" t="str">
        <f t="shared" si="535"/>
        <v/>
      </c>
      <c r="AP2378" s="96" t="str">
        <f t="shared" si="536"/>
        <v/>
      </c>
      <c r="AQ2378" s="93" t="str">
        <f t="shared" si="537"/>
        <v/>
      </c>
      <c r="AR2378" s="96" t="str">
        <f t="shared" si="538"/>
        <v/>
      </c>
      <c r="AS2378" s="93" t="str">
        <f t="shared" si="539"/>
        <v/>
      </c>
      <c r="AT2378" s="96" t="str">
        <f t="shared" si="540"/>
        <v/>
      </c>
      <c r="AU2378" s="93" t="str">
        <f t="shared" si="541"/>
        <v/>
      </c>
    </row>
    <row r="2379" spans="1:47" x14ac:dyDescent="0.3">
      <c r="A2379" t="s">
        <v>84</v>
      </c>
      <c r="B2379" s="164" t="s">
        <v>5972</v>
      </c>
      <c r="C2379" t="s">
        <v>5970</v>
      </c>
      <c r="D2379" t="s">
        <v>1152</v>
      </c>
      <c r="E2379" t="s">
        <v>90</v>
      </c>
      <c r="F2379" t="s">
        <v>4063</v>
      </c>
      <c r="H2379" t="s">
        <v>5973</v>
      </c>
      <c r="L2379" t="s">
        <v>91</v>
      </c>
      <c r="O2379" t="s">
        <v>94</v>
      </c>
      <c r="P2379" s="33">
        <v>46178.51458333333</v>
      </c>
      <c r="Q2379" s="33">
        <v>46209</v>
      </c>
      <c r="R2379" s="33">
        <v>46219</v>
      </c>
      <c r="S2379" s="33">
        <v>46219</v>
      </c>
      <c r="AH2379" s="55" t="str">
        <f t="shared" si="528"/>
        <v/>
      </c>
      <c r="AI2379" s="55" t="str">
        <f t="shared" si="529"/>
        <v>FALSO</v>
      </c>
      <c r="AJ2379" s="55">
        <f t="shared" si="530"/>
        <v>0</v>
      </c>
      <c r="AK2379" s="93" t="str">
        <f t="shared" si="531"/>
        <v/>
      </c>
      <c r="AL2379" s="96" t="str">
        <f t="shared" si="532"/>
        <v/>
      </c>
      <c r="AM2379" s="93" t="str">
        <f t="shared" si="533"/>
        <v/>
      </c>
      <c r="AN2379" s="96" t="str">
        <f t="shared" si="534"/>
        <v/>
      </c>
      <c r="AO2379" s="93" t="str">
        <f t="shared" si="535"/>
        <v/>
      </c>
      <c r="AP2379" s="96" t="str">
        <f t="shared" si="536"/>
        <v/>
      </c>
      <c r="AQ2379" s="93" t="str">
        <f t="shared" si="537"/>
        <v/>
      </c>
      <c r="AR2379" s="96" t="str">
        <f t="shared" si="538"/>
        <v/>
      </c>
      <c r="AS2379" s="93" t="str">
        <f t="shared" si="539"/>
        <v/>
      </c>
      <c r="AT2379" s="96" t="str">
        <f t="shared" si="540"/>
        <v/>
      </c>
      <c r="AU2379" s="93" t="str">
        <f t="shared" si="541"/>
        <v/>
      </c>
    </row>
    <row r="2380" spans="1:47" x14ac:dyDescent="0.3">
      <c r="A2380" t="s">
        <v>106</v>
      </c>
      <c r="B2380" s="164" t="s">
        <v>5974</v>
      </c>
      <c r="C2380" t="s">
        <v>5577</v>
      </c>
      <c r="D2380" t="s">
        <v>1152</v>
      </c>
      <c r="E2380" t="s">
        <v>109</v>
      </c>
      <c r="F2380" t="s">
        <v>4063</v>
      </c>
      <c r="H2380" t="s">
        <v>5975</v>
      </c>
      <c r="L2380" t="s">
        <v>91</v>
      </c>
      <c r="M2380" s="164" t="s">
        <v>2947</v>
      </c>
      <c r="N2380" t="s">
        <v>99</v>
      </c>
      <c r="O2380" t="s">
        <v>3188</v>
      </c>
      <c r="P2380" s="33">
        <v>46178.445138888892</v>
      </c>
      <c r="Q2380" s="33">
        <v>46209</v>
      </c>
      <c r="R2380" s="33">
        <v>46216</v>
      </c>
      <c r="AH2380" s="55" t="str">
        <f t="shared" si="528"/>
        <v/>
      </c>
      <c r="AI2380" s="55" t="str">
        <f t="shared" si="529"/>
        <v>FALSO</v>
      </c>
      <c r="AJ2380" s="55">
        <f t="shared" si="530"/>
        <v>0</v>
      </c>
      <c r="AK2380" s="93">
        <f t="shared" si="531"/>
        <v>21</v>
      </c>
      <c r="AL2380" s="96" t="str">
        <f t="shared" si="532"/>
        <v/>
      </c>
      <c r="AM2380" s="93" t="str">
        <f t="shared" si="533"/>
        <v/>
      </c>
      <c r="AN2380" s="96" t="str">
        <f t="shared" si="534"/>
        <v/>
      </c>
      <c r="AO2380" s="93" t="str">
        <f t="shared" si="535"/>
        <v/>
      </c>
      <c r="AP2380" s="96" t="str">
        <f t="shared" si="536"/>
        <v/>
      </c>
      <c r="AQ2380" s="93" t="str">
        <f t="shared" si="537"/>
        <v/>
      </c>
      <c r="AR2380" s="96" t="str">
        <f t="shared" si="538"/>
        <v/>
      </c>
      <c r="AS2380" s="93" t="str">
        <f t="shared" si="539"/>
        <v/>
      </c>
      <c r="AT2380" s="96" t="b">
        <f t="shared" si="540"/>
        <v>1</v>
      </c>
      <c r="AU2380" s="93" t="str">
        <f t="shared" si="541"/>
        <v>ARTPT-691</v>
      </c>
    </row>
    <row r="2381" spans="1:47" x14ac:dyDescent="0.3">
      <c r="A2381" t="s">
        <v>84</v>
      </c>
      <c r="B2381" s="164" t="s">
        <v>5976</v>
      </c>
      <c r="C2381" t="s">
        <v>5560</v>
      </c>
      <c r="D2381" t="s">
        <v>1152</v>
      </c>
      <c r="E2381" t="s">
        <v>90</v>
      </c>
      <c r="F2381" t="s">
        <v>4063</v>
      </c>
      <c r="H2381" t="s">
        <v>5977</v>
      </c>
      <c r="L2381" t="s">
        <v>91</v>
      </c>
      <c r="O2381" t="s">
        <v>94</v>
      </c>
      <c r="P2381" s="33">
        <v>46178.431944444441</v>
      </c>
      <c r="Q2381" s="33">
        <v>46209</v>
      </c>
      <c r="R2381" s="33">
        <v>46193</v>
      </c>
      <c r="S2381" s="33">
        <v>46219</v>
      </c>
      <c r="AH2381" s="55" t="str">
        <f t="shared" si="528"/>
        <v/>
      </c>
      <c r="AI2381" s="55" t="str">
        <f t="shared" si="529"/>
        <v>FALSO</v>
      </c>
      <c r="AJ2381" s="55">
        <f t="shared" si="530"/>
        <v>0</v>
      </c>
      <c r="AK2381" s="93" t="str">
        <f t="shared" si="531"/>
        <v/>
      </c>
      <c r="AL2381" s="96" t="str">
        <f t="shared" si="532"/>
        <v/>
      </c>
      <c r="AM2381" s="93" t="str">
        <f t="shared" si="533"/>
        <v/>
      </c>
      <c r="AN2381" s="96" t="str">
        <f t="shared" si="534"/>
        <v/>
      </c>
      <c r="AO2381" s="93" t="str">
        <f t="shared" si="535"/>
        <v/>
      </c>
      <c r="AP2381" s="96" t="str">
        <f t="shared" si="536"/>
        <v/>
      </c>
      <c r="AQ2381" s="93" t="str">
        <f t="shared" si="537"/>
        <v/>
      </c>
      <c r="AR2381" s="96" t="str">
        <f t="shared" si="538"/>
        <v/>
      </c>
      <c r="AS2381" s="93" t="str">
        <f t="shared" si="539"/>
        <v/>
      </c>
      <c r="AT2381" s="96" t="str">
        <f t="shared" si="540"/>
        <v/>
      </c>
      <c r="AU2381" s="93" t="str">
        <f t="shared" si="541"/>
        <v/>
      </c>
    </row>
    <row r="2382" spans="1:47" x14ac:dyDescent="0.3">
      <c r="A2382" t="s">
        <v>84</v>
      </c>
      <c r="B2382" s="164" t="s">
        <v>5978</v>
      </c>
      <c r="C2382" t="s">
        <v>5970</v>
      </c>
      <c r="D2382" t="s">
        <v>1152</v>
      </c>
      <c r="E2382" t="s">
        <v>90</v>
      </c>
      <c r="F2382" t="s">
        <v>4063</v>
      </c>
      <c r="H2382" t="s">
        <v>5979</v>
      </c>
      <c r="L2382" t="s">
        <v>91</v>
      </c>
      <c r="O2382" t="s">
        <v>94</v>
      </c>
      <c r="P2382" s="33">
        <v>46176.662499999999</v>
      </c>
      <c r="Q2382" s="33">
        <v>46209</v>
      </c>
      <c r="R2382" s="33">
        <v>46193</v>
      </c>
      <c r="S2382" s="33">
        <v>46219</v>
      </c>
      <c r="AH2382" s="55" t="str">
        <f t="shared" si="528"/>
        <v/>
      </c>
      <c r="AI2382" s="55" t="str">
        <f t="shared" si="529"/>
        <v>FALSO</v>
      </c>
      <c r="AJ2382" s="55">
        <f t="shared" si="530"/>
        <v>0</v>
      </c>
      <c r="AK2382" s="93" t="str">
        <f t="shared" si="531"/>
        <v/>
      </c>
      <c r="AL2382" s="96" t="str">
        <f t="shared" si="532"/>
        <v/>
      </c>
      <c r="AM2382" s="93" t="str">
        <f t="shared" si="533"/>
        <v/>
      </c>
      <c r="AN2382" s="96" t="str">
        <f t="shared" si="534"/>
        <v/>
      </c>
      <c r="AO2382" s="93" t="str">
        <f t="shared" si="535"/>
        <v/>
      </c>
      <c r="AP2382" s="96" t="str">
        <f t="shared" si="536"/>
        <v/>
      </c>
      <c r="AQ2382" s="93" t="str">
        <f t="shared" si="537"/>
        <v/>
      </c>
      <c r="AR2382" s="96" t="str">
        <f t="shared" si="538"/>
        <v/>
      </c>
      <c r="AS2382" s="93" t="str">
        <f t="shared" si="539"/>
        <v/>
      </c>
      <c r="AT2382" s="96" t="str">
        <f t="shared" si="540"/>
        <v/>
      </c>
      <c r="AU2382" s="93" t="str">
        <f t="shared" si="541"/>
        <v/>
      </c>
    </row>
    <row r="2383" spans="1:47" x14ac:dyDescent="0.3">
      <c r="A2383" t="s">
        <v>84</v>
      </c>
      <c r="B2383" s="164" t="s">
        <v>5980</v>
      </c>
      <c r="C2383" t="s">
        <v>5560</v>
      </c>
      <c r="D2383" t="s">
        <v>1152</v>
      </c>
      <c r="E2383" t="s">
        <v>90</v>
      </c>
      <c r="F2383" t="s">
        <v>4063</v>
      </c>
      <c r="H2383" t="s">
        <v>5981</v>
      </c>
      <c r="L2383" t="s">
        <v>91</v>
      </c>
      <c r="O2383" t="s">
        <v>94</v>
      </c>
      <c r="P2383" s="33">
        <v>46176.570138888892</v>
      </c>
      <c r="Q2383" s="33">
        <v>46209</v>
      </c>
      <c r="R2383" s="33">
        <v>46193</v>
      </c>
      <c r="S2383" s="33">
        <v>46219</v>
      </c>
      <c r="AH2383" s="55" t="str">
        <f t="shared" si="528"/>
        <v/>
      </c>
      <c r="AI2383" s="55" t="str">
        <f t="shared" si="529"/>
        <v>FALSO</v>
      </c>
      <c r="AJ2383" s="55">
        <f t="shared" si="530"/>
        <v>0</v>
      </c>
      <c r="AK2383" s="93" t="str">
        <f t="shared" si="531"/>
        <v/>
      </c>
      <c r="AL2383" s="96" t="str">
        <f t="shared" si="532"/>
        <v/>
      </c>
      <c r="AM2383" s="93" t="str">
        <f t="shared" si="533"/>
        <v/>
      </c>
      <c r="AN2383" s="96" t="str">
        <f t="shared" si="534"/>
        <v/>
      </c>
      <c r="AO2383" s="93" t="str">
        <f t="shared" si="535"/>
        <v/>
      </c>
      <c r="AP2383" s="96" t="str">
        <f t="shared" si="536"/>
        <v/>
      </c>
      <c r="AQ2383" s="93" t="str">
        <f t="shared" si="537"/>
        <v/>
      </c>
      <c r="AR2383" s="96" t="str">
        <f t="shared" si="538"/>
        <v/>
      </c>
      <c r="AS2383" s="93" t="str">
        <f t="shared" si="539"/>
        <v/>
      </c>
      <c r="AT2383" s="96" t="str">
        <f t="shared" si="540"/>
        <v/>
      </c>
      <c r="AU2383" s="93" t="str">
        <f t="shared" si="541"/>
        <v/>
      </c>
    </row>
    <row r="2384" spans="1:47" x14ac:dyDescent="0.3">
      <c r="A2384" t="s">
        <v>84</v>
      </c>
      <c r="B2384" s="164" t="s">
        <v>5982</v>
      </c>
      <c r="C2384" t="s">
        <v>5560</v>
      </c>
      <c r="D2384" t="s">
        <v>1152</v>
      </c>
      <c r="E2384" t="s">
        <v>90</v>
      </c>
      <c r="F2384" t="s">
        <v>4063</v>
      </c>
      <c r="H2384" t="s">
        <v>5983</v>
      </c>
      <c r="L2384" t="s">
        <v>91</v>
      </c>
      <c r="O2384" t="s">
        <v>94</v>
      </c>
      <c r="P2384" s="33">
        <v>46176.479861111111</v>
      </c>
      <c r="Q2384" s="33">
        <v>46209</v>
      </c>
      <c r="R2384" s="33">
        <v>46193</v>
      </c>
      <c r="S2384" s="33">
        <v>46219</v>
      </c>
      <c r="AH2384" s="55" t="str">
        <f t="shared" si="528"/>
        <v/>
      </c>
      <c r="AI2384" s="55" t="str">
        <f t="shared" si="529"/>
        <v>FALSO</v>
      </c>
      <c r="AJ2384" s="55">
        <f t="shared" si="530"/>
        <v>0</v>
      </c>
      <c r="AK2384" s="93" t="str">
        <f t="shared" si="531"/>
        <v/>
      </c>
      <c r="AL2384" s="96" t="str">
        <f t="shared" si="532"/>
        <v/>
      </c>
      <c r="AM2384" s="93" t="str">
        <f t="shared" si="533"/>
        <v/>
      </c>
      <c r="AN2384" s="96" t="str">
        <f t="shared" si="534"/>
        <v/>
      </c>
      <c r="AO2384" s="93" t="str">
        <f t="shared" si="535"/>
        <v/>
      </c>
      <c r="AP2384" s="96" t="str">
        <f t="shared" si="536"/>
        <v/>
      </c>
      <c r="AQ2384" s="93" t="str">
        <f t="shared" si="537"/>
        <v/>
      </c>
      <c r="AR2384" s="96" t="str">
        <f t="shared" si="538"/>
        <v/>
      </c>
      <c r="AS2384" s="93" t="str">
        <f t="shared" si="539"/>
        <v/>
      </c>
      <c r="AT2384" s="96" t="str">
        <f t="shared" si="540"/>
        <v/>
      </c>
      <c r="AU2384" s="93" t="str">
        <f t="shared" si="541"/>
        <v/>
      </c>
    </row>
    <row r="2385" spans="1:47" x14ac:dyDescent="0.3">
      <c r="A2385" t="s">
        <v>84</v>
      </c>
      <c r="B2385" s="164" t="s">
        <v>5984</v>
      </c>
      <c r="C2385" t="s">
        <v>5970</v>
      </c>
      <c r="D2385" t="s">
        <v>1152</v>
      </c>
      <c r="E2385" t="s">
        <v>90</v>
      </c>
      <c r="F2385" t="s">
        <v>4063</v>
      </c>
      <c r="H2385" t="s">
        <v>5985</v>
      </c>
      <c r="L2385" t="s">
        <v>91</v>
      </c>
      <c r="O2385" t="s">
        <v>94</v>
      </c>
      <c r="P2385" s="33">
        <v>46176.467361111114</v>
      </c>
      <c r="Q2385" s="33">
        <v>46209</v>
      </c>
      <c r="R2385" s="33">
        <v>46219</v>
      </c>
      <c r="S2385" s="33">
        <v>46219</v>
      </c>
      <c r="AH2385" s="55" t="str">
        <f t="shared" si="528"/>
        <v/>
      </c>
      <c r="AI2385" s="55" t="str">
        <f t="shared" si="529"/>
        <v>FALSO</v>
      </c>
      <c r="AJ2385" s="55">
        <f t="shared" si="530"/>
        <v>0</v>
      </c>
      <c r="AK2385" s="93" t="str">
        <f t="shared" si="531"/>
        <v/>
      </c>
      <c r="AL2385" s="96" t="str">
        <f t="shared" si="532"/>
        <v/>
      </c>
      <c r="AM2385" s="93" t="str">
        <f t="shared" si="533"/>
        <v/>
      </c>
      <c r="AN2385" s="96" t="str">
        <f t="shared" si="534"/>
        <v/>
      </c>
      <c r="AO2385" s="93" t="str">
        <f t="shared" si="535"/>
        <v/>
      </c>
      <c r="AP2385" s="96" t="str">
        <f t="shared" si="536"/>
        <v/>
      </c>
      <c r="AQ2385" s="93" t="str">
        <f t="shared" si="537"/>
        <v/>
      </c>
      <c r="AR2385" s="96" t="str">
        <f t="shared" si="538"/>
        <v/>
      </c>
      <c r="AS2385" s="93" t="str">
        <f t="shared" si="539"/>
        <v/>
      </c>
      <c r="AT2385" s="96" t="str">
        <f t="shared" si="540"/>
        <v/>
      </c>
      <c r="AU2385" s="93" t="str">
        <f t="shared" si="541"/>
        <v/>
      </c>
    </row>
    <row r="2386" spans="1:47" x14ac:dyDescent="0.3">
      <c r="A2386" t="s">
        <v>84</v>
      </c>
      <c r="B2386" s="164" t="s">
        <v>5986</v>
      </c>
      <c r="C2386" t="s">
        <v>5970</v>
      </c>
      <c r="D2386" t="s">
        <v>1152</v>
      </c>
      <c r="E2386" t="s">
        <v>90</v>
      </c>
      <c r="F2386" t="s">
        <v>4063</v>
      </c>
      <c r="H2386" t="s">
        <v>5987</v>
      </c>
      <c r="L2386" t="s">
        <v>91</v>
      </c>
      <c r="O2386" t="s">
        <v>94</v>
      </c>
      <c r="P2386" s="33">
        <v>46175.70208333333</v>
      </c>
      <c r="Q2386" s="33">
        <v>46209</v>
      </c>
      <c r="R2386" s="33">
        <v>46219</v>
      </c>
      <c r="S2386" s="33">
        <v>46219</v>
      </c>
      <c r="AH2386" s="55" t="str">
        <f t="shared" si="528"/>
        <v/>
      </c>
      <c r="AI2386" s="55" t="str">
        <f t="shared" si="529"/>
        <v>FALSO</v>
      </c>
      <c r="AJ2386" s="55">
        <f t="shared" si="530"/>
        <v>0</v>
      </c>
      <c r="AK2386" s="93" t="str">
        <f t="shared" si="531"/>
        <v/>
      </c>
      <c r="AL2386" s="96" t="str">
        <f t="shared" si="532"/>
        <v/>
      </c>
      <c r="AM2386" s="93" t="str">
        <f t="shared" si="533"/>
        <v/>
      </c>
      <c r="AN2386" s="96" t="str">
        <f t="shared" si="534"/>
        <v/>
      </c>
      <c r="AO2386" s="93" t="str">
        <f t="shared" si="535"/>
        <v/>
      </c>
      <c r="AP2386" s="96" t="str">
        <f t="shared" si="536"/>
        <v/>
      </c>
      <c r="AQ2386" s="93" t="str">
        <f t="shared" si="537"/>
        <v/>
      </c>
      <c r="AR2386" s="96" t="str">
        <f t="shared" si="538"/>
        <v/>
      </c>
      <c r="AS2386" s="93" t="str">
        <f t="shared" si="539"/>
        <v/>
      </c>
      <c r="AT2386" s="96" t="str">
        <f t="shared" si="540"/>
        <v/>
      </c>
      <c r="AU2386" s="93" t="str">
        <f t="shared" si="541"/>
        <v/>
      </c>
    </row>
    <row r="2387" spans="1:47" x14ac:dyDescent="0.3">
      <c r="A2387" t="s">
        <v>84</v>
      </c>
      <c r="B2387" s="164" t="s">
        <v>5988</v>
      </c>
      <c r="C2387" t="s">
        <v>5560</v>
      </c>
      <c r="D2387" t="s">
        <v>1152</v>
      </c>
      <c r="E2387" t="s">
        <v>90</v>
      </c>
      <c r="F2387" t="s">
        <v>4063</v>
      </c>
      <c r="H2387" t="s">
        <v>5989</v>
      </c>
      <c r="L2387" t="s">
        <v>91</v>
      </c>
      <c r="O2387" t="s">
        <v>94</v>
      </c>
      <c r="P2387" s="33">
        <v>46175.657638888886</v>
      </c>
      <c r="Q2387" s="33">
        <v>46209</v>
      </c>
      <c r="R2387" s="33">
        <v>46193</v>
      </c>
      <c r="S2387" s="33">
        <v>46219</v>
      </c>
      <c r="AH2387" s="55" t="str">
        <f t="shared" si="528"/>
        <v/>
      </c>
      <c r="AI2387" s="55" t="str">
        <f t="shared" si="529"/>
        <v>FALSO</v>
      </c>
      <c r="AJ2387" s="55">
        <f t="shared" si="530"/>
        <v>0</v>
      </c>
      <c r="AK2387" s="93" t="str">
        <f t="shared" si="531"/>
        <v/>
      </c>
      <c r="AL2387" s="96" t="str">
        <f t="shared" si="532"/>
        <v/>
      </c>
      <c r="AM2387" s="93" t="str">
        <f t="shared" si="533"/>
        <v/>
      </c>
      <c r="AN2387" s="96" t="str">
        <f t="shared" si="534"/>
        <v/>
      </c>
      <c r="AO2387" s="93" t="str">
        <f t="shared" si="535"/>
        <v/>
      </c>
      <c r="AP2387" s="96" t="str">
        <f t="shared" si="536"/>
        <v/>
      </c>
      <c r="AQ2387" s="93" t="str">
        <f t="shared" si="537"/>
        <v/>
      </c>
      <c r="AR2387" s="96" t="str">
        <f t="shared" si="538"/>
        <v/>
      </c>
      <c r="AS2387" s="93" t="str">
        <f t="shared" si="539"/>
        <v/>
      </c>
      <c r="AT2387" s="96" t="str">
        <f t="shared" si="540"/>
        <v/>
      </c>
      <c r="AU2387" s="93" t="str">
        <f t="shared" si="541"/>
        <v/>
      </c>
    </row>
    <row r="2388" spans="1:47" x14ac:dyDescent="0.3">
      <c r="A2388" t="s">
        <v>84</v>
      </c>
      <c r="B2388" s="164" t="s">
        <v>5990</v>
      </c>
      <c r="C2388" t="s">
        <v>5560</v>
      </c>
      <c r="D2388" t="s">
        <v>1152</v>
      </c>
      <c r="E2388" t="s">
        <v>90</v>
      </c>
      <c r="F2388" t="s">
        <v>4063</v>
      </c>
      <c r="H2388" t="s">
        <v>5991</v>
      </c>
      <c r="L2388" t="s">
        <v>91</v>
      </c>
      <c r="O2388" t="s">
        <v>94</v>
      </c>
      <c r="P2388" s="33">
        <v>46175.4375</v>
      </c>
      <c r="Q2388" s="33">
        <v>46209</v>
      </c>
      <c r="R2388" s="33">
        <v>46193</v>
      </c>
      <c r="S2388" s="33">
        <v>46219</v>
      </c>
      <c r="AH2388" s="55" t="str">
        <f t="shared" si="528"/>
        <v/>
      </c>
      <c r="AI2388" s="55" t="str">
        <f t="shared" si="529"/>
        <v>FALSO</v>
      </c>
      <c r="AJ2388" s="55">
        <f t="shared" si="530"/>
        <v>0</v>
      </c>
      <c r="AK2388" s="93" t="str">
        <f t="shared" si="531"/>
        <v/>
      </c>
      <c r="AL2388" s="96" t="str">
        <f t="shared" si="532"/>
        <v/>
      </c>
      <c r="AM2388" s="93" t="str">
        <f t="shared" si="533"/>
        <v/>
      </c>
      <c r="AN2388" s="96" t="str">
        <f t="shared" si="534"/>
        <v/>
      </c>
      <c r="AO2388" s="93" t="str">
        <f t="shared" si="535"/>
        <v/>
      </c>
      <c r="AP2388" s="96" t="str">
        <f t="shared" si="536"/>
        <v/>
      </c>
      <c r="AQ2388" s="93" t="str">
        <f t="shared" si="537"/>
        <v/>
      </c>
      <c r="AR2388" s="96" t="str">
        <f t="shared" si="538"/>
        <v/>
      </c>
      <c r="AS2388" s="93" t="str">
        <f t="shared" si="539"/>
        <v/>
      </c>
      <c r="AT2388" s="96" t="str">
        <f t="shared" si="540"/>
        <v/>
      </c>
      <c r="AU2388" s="93" t="str">
        <f t="shared" si="541"/>
        <v/>
      </c>
    </row>
    <row r="2389" spans="1:47" x14ac:dyDescent="0.3">
      <c r="A2389" t="s">
        <v>95</v>
      </c>
      <c r="B2389" s="164" t="s">
        <v>5992</v>
      </c>
      <c r="C2389" t="s">
        <v>5059</v>
      </c>
      <c r="D2389" t="s">
        <v>1152</v>
      </c>
      <c r="E2389" t="s">
        <v>133</v>
      </c>
      <c r="F2389" t="s">
        <v>4063</v>
      </c>
      <c r="G2389">
        <v>3</v>
      </c>
      <c r="H2389" t="s">
        <v>5993</v>
      </c>
      <c r="I2389">
        <v>3</v>
      </c>
      <c r="J2389">
        <v>72000</v>
      </c>
      <c r="L2389" t="s">
        <v>91</v>
      </c>
      <c r="M2389" s="164" t="s">
        <v>2111</v>
      </c>
      <c r="N2389" t="s">
        <v>99</v>
      </c>
      <c r="O2389" t="s">
        <v>94</v>
      </c>
      <c r="P2389" s="33">
        <v>46175.428472222222</v>
      </c>
      <c r="Q2389" s="33">
        <v>46223</v>
      </c>
      <c r="R2389" s="33">
        <v>46224</v>
      </c>
      <c r="S2389" s="33">
        <v>46230</v>
      </c>
      <c r="T2389" s="33">
        <v>46230</v>
      </c>
      <c r="U2389" s="33">
        <v>46232</v>
      </c>
      <c r="V2389" s="33">
        <v>46232</v>
      </c>
      <c r="Y2389">
        <v>4</v>
      </c>
      <c r="Z2389">
        <v>2</v>
      </c>
      <c r="AB2389">
        <v>41</v>
      </c>
      <c r="AH2389" s="55">
        <f t="shared" si="528"/>
        <v>20</v>
      </c>
      <c r="AI2389" s="55" t="str">
        <f t="shared" si="529"/>
        <v>FALSO</v>
      </c>
      <c r="AJ2389" s="55">
        <f t="shared" si="530"/>
        <v>0</v>
      </c>
      <c r="AK2389" s="93">
        <f t="shared" si="531"/>
        <v>34</v>
      </c>
      <c r="AL2389" s="96" t="str">
        <f t="shared" si="532"/>
        <v/>
      </c>
      <c r="AM2389" s="93">
        <f t="shared" si="533"/>
        <v>4</v>
      </c>
      <c r="AN2389" s="96" t="b">
        <f t="shared" si="534"/>
        <v>1</v>
      </c>
      <c r="AO2389" s="93">
        <f t="shared" si="535"/>
        <v>2</v>
      </c>
      <c r="AP2389" s="96" t="b">
        <f t="shared" si="536"/>
        <v>1</v>
      </c>
      <c r="AQ2389" s="93" t="str">
        <f t="shared" si="537"/>
        <v/>
      </c>
      <c r="AR2389" s="96" t="str">
        <f t="shared" si="538"/>
        <v/>
      </c>
      <c r="AS2389" s="93" t="str">
        <f t="shared" si="539"/>
        <v/>
      </c>
      <c r="AT2389" s="96" t="b">
        <f t="shared" si="540"/>
        <v>1</v>
      </c>
      <c r="AU2389" s="93" t="str">
        <f t="shared" si="541"/>
        <v>ARTSG-313</v>
      </c>
    </row>
    <row r="2390" spans="1:47" x14ac:dyDescent="0.3">
      <c r="A2390" t="s">
        <v>84</v>
      </c>
      <c r="B2390" s="164" t="s">
        <v>5994</v>
      </c>
      <c r="C2390" t="s">
        <v>5560</v>
      </c>
      <c r="D2390" t="s">
        <v>1152</v>
      </c>
      <c r="E2390" t="s">
        <v>90</v>
      </c>
      <c r="F2390" t="s">
        <v>4063</v>
      </c>
      <c r="H2390" t="s">
        <v>5995</v>
      </c>
      <c r="L2390" t="s">
        <v>91</v>
      </c>
      <c r="O2390" t="s">
        <v>94</v>
      </c>
      <c r="P2390" s="33">
        <v>46175.395833333336</v>
      </c>
      <c r="Q2390" s="33">
        <v>46209</v>
      </c>
      <c r="R2390" s="33">
        <v>46193</v>
      </c>
      <c r="S2390" s="33">
        <v>46219</v>
      </c>
      <c r="AH2390" s="55" t="str">
        <f t="shared" si="528"/>
        <v/>
      </c>
      <c r="AI2390" s="55" t="str">
        <f t="shared" si="529"/>
        <v>FALSO</v>
      </c>
      <c r="AJ2390" s="55">
        <f t="shared" si="530"/>
        <v>0</v>
      </c>
      <c r="AK2390" s="93" t="str">
        <f t="shared" si="531"/>
        <v/>
      </c>
      <c r="AL2390" s="96" t="str">
        <f t="shared" si="532"/>
        <v/>
      </c>
      <c r="AM2390" s="93" t="str">
        <f t="shared" si="533"/>
        <v/>
      </c>
      <c r="AN2390" s="96" t="str">
        <f t="shared" si="534"/>
        <v/>
      </c>
      <c r="AO2390" s="93" t="str">
        <f t="shared" si="535"/>
        <v/>
      </c>
      <c r="AP2390" s="96" t="str">
        <f t="shared" si="536"/>
        <v/>
      </c>
      <c r="AQ2390" s="93" t="str">
        <f t="shared" si="537"/>
        <v/>
      </c>
      <c r="AR2390" s="96" t="str">
        <f t="shared" si="538"/>
        <v/>
      </c>
      <c r="AS2390" s="93" t="str">
        <f t="shared" si="539"/>
        <v/>
      </c>
      <c r="AT2390" s="96" t="str">
        <f t="shared" si="540"/>
        <v/>
      </c>
      <c r="AU2390" s="93" t="str">
        <f t="shared" si="541"/>
        <v/>
      </c>
    </row>
    <row r="2391" spans="1:47" x14ac:dyDescent="0.3">
      <c r="A2391" t="s">
        <v>84</v>
      </c>
      <c r="B2391" s="164" t="s">
        <v>5996</v>
      </c>
      <c r="C2391" t="s">
        <v>5560</v>
      </c>
      <c r="D2391" t="s">
        <v>1152</v>
      </c>
      <c r="E2391" t="s">
        <v>90</v>
      </c>
      <c r="F2391" t="s">
        <v>4063</v>
      </c>
      <c r="H2391" t="s">
        <v>5997</v>
      </c>
      <c r="L2391" t="s">
        <v>91</v>
      </c>
      <c r="O2391" t="s">
        <v>94</v>
      </c>
      <c r="P2391" s="33">
        <v>46174.736805555556</v>
      </c>
      <c r="Q2391" s="33">
        <v>46209</v>
      </c>
      <c r="R2391" s="33">
        <v>46193</v>
      </c>
      <c r="S2391" s="33">
        <v>46219</v>
      </c>
      <c r="AH2391" s="55" t="str">
        <f t="shared" si="528"/>
        <v/>
      </c>
      <c r="AI2391" s="55" t="str">
        <f t="shared" si="529"/>
        <v>FALSO</v>
      </c>
      <c r="AJ2391" s="55">
        <f t="shared" si="530"/>
        <v>0</v>
      </c>
      <c r="AK2391" s="93" t="str">
        <f t="shared" si="531"/>
        <v/>
      </c>
      <c r="AL2391" s="96" t="str">
        <f t="shared" si="532"/>
        <v/>
      </c>
      <c r="AM2391" s="93" t="str">
        <f t="shared" si="533"/>
        <v/>
      </c>
      <c r="AN2391" s="96" t="str">
        <f t="shared" si="534"/>
        <v/>
      </c>
      <c r="AO2391" s="93" t="str">
        <f t="shared" si="535"/>
        <v/>
      </c>
      <c r="AP2391" s="96" t="str">
        <f t="shared" si="536"/>
        <v/>
      </c>
      <c r="AQ2391" s="93" t="str">
        <f t="shared" si="537"/>
        <v/>
      </c>
      <c r="AR2391" s="96" t="str">
        <f t="shared" si="538"/>
        <v/>
      </c>
      <c r="AS2391" s="93" t="str">
        <f t="shared" si="539"/>
        <v/>
      </c>
      <c r="AT2391" s="96" t="str">
        <f t="shared" si="540"/>
        <v/>
      </c>
      <c r="AU2391" s="93" t="str">
        <f t="shared" si="541"/>
        <v/>
      </c>
    </row>
    <row r="2392" spans="1:47" x14ac:dyDescent="0.3">
      <c r="A2392" t="s">
        <v>84</v>
      </c>
      <c r="B2392" s="164" t="s">
        <v>5998</v>
      </c>
      <c r="C2392" t="s">
        <v>5970</v>
      </c>
      <c r="D2392" t="s">
        <v>1152</v>
      </c>
      <c r="E2392" t="s">
        <v>90</v>
      </c>
      <c r="F2392" t="s">
        <v>4063</v>
      </c>
      <c r="H2392" t="s">
        <v>5999</v>
      </c>
      <c r="L2392" t="s">
        <v>91</v>
      </c>
      <c r="O2392" t="s">
        <v>94</v>
      </c>
      <c r="P2392" s="33">
        <v>46174.685416666667</v>
      </c>
      <c r="Q2392" s="33">
        <v>46209</v>
      </c>
      <c r="R2392" s="33">
        <v>46218</v>
      </c>
      <c r="S2392" s="33">
        <v>46218</v>
      </c>
      <c r="AH2392" s="55" t="str">
        <f t="shared" si="528"/>
        <v/>
      </c>
      <c r="AI2392" s="55" t="str">
        <f t="shared" si="529"/>
        <v>FALSO</v>
      </c>
      <c r="AJ2392" s="55">
        <f t="shared" si="530"/>
        <v>0</v>
      </c>
      <c r="AK2392" s="93" t="str">
        <f t="shared" si="531"/>
        <v/>
      </c>
      <c r="AL2392" s="96" t="str">
        <f t="shared" si="532"/>
        <v/>
      </c>
      <c r="AM2392" s="93" t="str">
        <f t="shared" si="533"/>
        <v/>
      </c>
      <c r="AN2392" s="96" t="str">
        <f t="shared" si="534"/>
        <v/>
      </c>
      <c r="AO2392" s="93" t="str">
        <f t="shared" si="535"/>
        <v/>
      </c>
      <c r="AP2392" s="96" t="str">
        <f t="shared" si="536"/>
        <v/>
      </c>
      <c r="AQ2392" s="93" t="str">
        <f t="shared" si="537"/>
        <v/>
      </c>
      <c r="AR2392" s="96" t="str">
        <f t="shared" si="538"/>
        <v/>
      </c>
      <c r="AS2392" s="93" t="str">
        <f t="shared" si="539"/>
        <v/>
      </c>
      <c r="AT2392" s="96" t="str">
        <f t="shared" si="540"/>
        <v/>
      </c>
      <c r="AU2392" s="93" t="str">
        <f t="shared" si="541"/>
        <v/>
      </c>
    </row>
    <row r="2393" spans="1:47" x14ac:dyDescent="0.3">
      <c r="A2393" t="s">
        <v>84</v>
      </c>
      <c r="B2393" s="164" t="s">
        <v>6000</v>
      </c>
      <c r="C2393" t="s">
        <v>5970</v>
      </c>
      <c r="D2393" t="s">
        <v>1152</v>
      </c>
      <c r="E2393" t="s">
        <v>90</v>
      </c>
      <c r="F2393" t="s">
        <v>4063</v>
      </c>
      <c r="H2393" t="s">
        <v>6001</v>
      </c>
      <c r="L2393" t="s">
        <v>91</v>
      </c>
      <c r="O2393" t="s">
        <v>94</v>
      </c>
      <c r="P2393" s="33">
        <v>46174.615972222222</v>
      </c>
      <c r="Q2393" s="33">
        <v>46209</v>
      </c>
      <c r="R2393" s="33">
        <v>46219</v>
      </c>
      <c r="S2393" s="33">
        <v>46219</v>
      </c>
      <c r="AH2393" s="55" t="str">
        <f t="shared" si="528"/>
        <v/>
      </c>
      <c r="AI2393" s="55" t="str">
        <f t="shared" si="529"/>
        <v>FALSO</v>
      </c>
      <c r="AJ2393" s="55">
        <f t="shared" si="530"/>
        <v>0</v>
      </c>
      <c r="AK2393" s="93" t="str">
        <f t="shared" si="531"/>
        <v/>
      </c>
      <c r="AL2393" s="96" t="str">
        <f t="shared" si="532"/>
        <v/>
      </c>
      <c r="AM2393" s="93" t="str">
        <f t="shared" si="533"/>
        <v/>
      </c>
      <c r="AN2393" s="96" t="str">
        <f t="shared" si="534"/>
        <v/>
      </c>
      <c r="AO2393" s="93" t="str">
        <f t="shared" si="535"/>
        <v/>
      </c>
      <c r="AP2393" s="96" t="str">
        <f t="shared" si="536"/>
        <v/>
      </c>
      <c r="AQ2393" s="93" t="str">
        <f t="shared" si="537"/>
        <v/>
      </c>
      <c r="AR2393" s="96" t="str">
        <f t="shared" si="538"/>
        <v/>
      </c>
      <c r="AS2393" s="93" t="str">
        <f t="shared" si="539"/>
        <v/>
      </c>
      <c r="AT2393" s="96" t="str">
        <f t="shared" si="540"/>
        <v/>
      </c>
      <c r="AU2393" s="93" t="str">
        <f t="shared" si="541"/>
        <v/>
      </c>
    </row>
    <row r="2394" spans="1:47" x14ac:dyDescent="0.3">
      <c r="A2394" t="s">
        <v>84</v>
      </c>
      <c r="B2394" s="164" t="s">
        <v>6002</v>
      </c>
      <c r="C2394" t="s">
        <v>5560</v>
      </c>
      <c r="D2394" t="s">
        <v>1152</v>
      </c>
      <c r="E2394" t="s">
        <v>90</v>
      </c>
      <c r="F2394" t="s">
        <v>4063</v>
      </c>
      <c r="H2394" t="s">
        <v>6003</v>
      </c>
      <c r="L2394" t="s">
        <v>91</v>
      </c>
      <c r="O2394" t="s">
        <v>94</v>
      </c>
      <c r="P2394" s="33">
        <v>46174.522916666669</v>
      </c>
      <c r="Q2394" s="33">
        <v>46209</v>
      </c>
      <c r="R2394" s="33">
        <v>46193</v>
      </c>
      <c r="S2394" s="33">
        <v>46219</v>
      </c>
      <c r="AH2394" s="55" t="str">
        <f t="shared" si="528"/>
        <v/>
      </c>
      <c r="AI2394" s="55" t="str">
        <f t="shared" si="529"/>
        <v>FALSO</v>
      </c>
      <c r="AJ2394" s="55">
        <f t="shared" si="530"/>
        <v>0</v>
      </c>
      <c r="AK2394" s="93" t="str">
        <f t="shared" si="531"/>
        <v/>
      </c>
      <c r="AL2394" s="96" t="str">
        <f t="shared" si="532"/>
        <v/>
      </c>
      <c r="AM2394" s="93" t="str">
        <f t="shared" si="533"/>
        <v/>
      </c>
      <c r="AN2394" s="96" t="str">
        <f t="shared" si="534"/>
        <v/>
      </c>
      <c r="AO2394" s="93" t="str">
        <f t="shared" si="535"/>
        <v/>
      </c>
      <c r="AP2394" s="96" t="str">
        <f t="shared" si="536"/>
        <v/>
      </c>
      <c r="AQ2394" s="93" t="str">
        <f t="shared" si="537"/>
        <v/>
      </c>
      <c r="AR2394" s="96" t="str">
        <f t="shared" si="538"/>
        <v/>
      </c>
      <c r="AS2394" s="93" t="str">
        <f t="shared" si="539"/>
        <v/>
      </c>
      <c r="AT2394" s="96" t="str">
        <f t="shared" si="540"/>
        <v/>
      </c>
      <c r="AU2394" s="93" t="str">
        <f t="shared" si="541"/>
        <v/>
      </c>
    </row>
    <row r="2395" spans="1:47" x14ac:dyDescent="0.3">
      <c r="A2395" t="s">
        <v>84</v>
      </c>
      <c r="B2395" s="164" t="s">
        <v>6004</v>
      </c>
      <c r="C2395" t="s">
        <v>5970</v>
      </c>
      <c r="D2395" t="s">
        <v>1152</v>
      </c>
      <c r="E2395" t="s">
        <v>90</v>
      </c>
      <c r="F2395" t="s">
        <v>4063</v>
      </c>
      <c r="H2395" t="s">
        <v>6005</v>
      </c>
      <c r="L2395" t="s">
        <v>91</v>
      </c>
      <c r="O2395" t="s">
        <v>94</v>
      </c>
      <c r="P2395" s="33">
        <v>46171.532638888886</v>
      </c>
      <c r="Q2395" s="33">
        <v>46209</v>
      </c>
      <c r="R2395" s="33">
        <v>46219</v>
      </c>
      <c r="S2395" s="33">
        <v>46219</v>
      </c>
      <c r="AH2395" s="55" t="str">
        <f t="shared" si="528"/>
        <v/>
      </c>
      <c r="AI2395" s="55" t="str">
        <f t="shared" si="529"/>
        <v>FALSO</v>
      </c>
      <c r="AJ2395" s="55">
        <f t="shared" si="530"/>
        <v>0</v>
      </c>
      <c r="AK2395" s="93" t="str">
        <f t="shared" si="531"/>
        <v/>
      </c>
      <c r="AL2395" s="96" t="str">
        <f t="shared" si="532"/>
        <v/>
      </c>
      <c r="AM2395" s="93" t="str">
        <f t="shared" si="533"/>
        <v/>
      </c>
      <c r="AN2395" s="96" t="str">
        <f t="shared" si="534"/>
        <v/>
      </c>
      <c r="AO2395" s="93" t="str">
        <f t="shared" si="535"/>
        <v/>
      </c>
      <c r="AP2395" s="96" t="str">
        <f t="shared" si="536"/>
        <v/>
      </c>
      <c r="AQ2395" s="93" t="str">
        <f t="shared" si="537"/>
        <v/>
      </c>
      <c r="AR2395" s="96" t="str">
        <f t="shared" si="538"/>
        <v/>
      </c>
      <c r="AS2395" s="93" t="str">
        <f t="shared" si="539"/>
        <v/>
      </c>
      <c r="AT2395" s="96" t="str">
        <f t="shared" si="540"/>
        <v/>
      </c>
      <c r="AU2395" s="93" t="str">
        <f t="shared" si="541"/>
        <v/>
      </c>
    </row>
    <row r="2396" spans="1:47" x14ac:dyDescent="0.3">
      <c r="A2396" t="s">
        <v>84</v>
      </c>
      <c r="B2396" s="164" t="s">
        <v>6006</v>
      </c>
      <c r="C2396" t="s">
        <v>5970</v>
      </c>
      <c r="D2396" t="s">
        <v>1152</v>
      </c>
      <c r="E2396" t="s">
        <v>90</v>
      </c>
      <c r="F2396" t="s">
        <v>4063</v>
      </c>
      <c r="H2396" t="s">
        <v>6007</v>
      </c>
      <c r="L2396" t="s">
        <v>91</v>
      </c>
      <c r="O2396" t="s">
        <v>94</v>
      </c>
      <c r="P2396" s="33">
        <v>46171.530555555553</v>
      </c>
      <c r="Q2396" s="33">
        <v>46209</v>
      </c>
      <c r="R2396" s="33">
        <v>46219</v>
      </c>
      <c r="S2396" s="33">
        <v>46219</v>
      </c>
      <c r="AH2396" s="55" t="str">
        <f t="shared" si="528"/>
        <v/>
      </c>
      <c r="AI2396" s="55" t="str">
        <f t="shared" si="529"/>
        <v>FALSO</v>
      </c>
      <c r="AJ2396" s="55">
        <f t="shared" si="530"/>
        <v>0</v>
      </c>
      <c r="AK2396" s="93" t="str">
        <f t="shared" si="531"/>
        <v/>
      </c>
      <c r="AL2396" s="96" t="str">
        <f t="shared" si="532"/>
        <v/>
      </c>
      <c r="AM2396" s="93" t="str">
        <f t="shared" si="533"/>
        <v/>
      </c>
      <c r="AN2396" s="96" t="str">
        <f t="shared" si="534"/>
        <v/>
      </c>
      <c r="AO2396" s="93" t="str">
        <f t="shared" si="535"/>
        <v/>
      </c>
      <c r="AP2396" s="96" t="str">
        <f t="shared" si="536"/>
        <v/>
      </c>
      <c r="AQ2396" s="93" t="str">
        <f t="shared" si="537"/>
        <v/>
      </c>
      <c r="AR2396" s="96" t="str">
        <f t="shared" si="538"/>
        <v/>
      </c>
      <c r="AS2396" s="93" t="str">
        <f t="shared" si="539"/>
        <v/>
      </c>
      <c r="AT2396" s="96" t="str">
        <f t="shared" si="540"/>
        <v/>
      </c>
      <c r="AU2396" s="93" t="str">
        <f t="shared" si="541"/>
        <v/>
      </c>
    </row>
    <row r="2397" spans="1:47" x14ac:dyDescent="0.3">
      <c r="A2397" t="s">
        <v>84</v>
      </c>
      <c r="B2397" s="164" t="s">
        <v>6008</v>
      </c>
      <c r="C2397" t="s">
        <v>5970</v>
      </c>
      <c r="D2397" t="s">
        <v>1152</v>
      </c>
      <c r="E2397" t="s">
        <v>90</v>
      </c>
      <c r="F2397" t="s">
        <v>4063</v>
      </c>
      <c r="H2397" t="s">
        <v>6009</v>
      </c>
      <c r="L2397" t="s">
        <v>91</v>
      </c>
      <c r="O2397" t="s">
        <v>94</v>
      </c>
      <c r="P2397" s="33">
        <v>46171.52847222222</v>
      </c>
      <c r="Q2397" s="33">
        <v>46209</v>
      </c>
      <c r="R2397" s="33">
        <v>46219</v>
      </c>
      <c r="S2397" s="33">
        <v>46219</v>
      </c>
      <c r="AH2397" s="55" t="str">
        <f t="shared" si="528"/>
        <v/>
      </c>
      <c r="AI2397" s="55" t="str">
        <f t="shared" si="529"/>
        <v>FALSO</v>
      </c>
      <c r="AJ2397" s="55">
        <f t="shared" si="530"/>
        <v>0</v>
      </c>
      <c r="AK2397" s="93" t="str">
        <f t="shared" si="531"/>
        <v/>
      </c>
      <c r="AL2397" s="96" t="str">
        <f t="shared" si="532"/>
        <v/>
      </c>
      <c r="AM2397" s="93" t="str">
        <f t="shared" si="533"/>
        <v/>
      </c>
      <c r="AN2397" s="96" t="str">
        <f t="shared" si="534"/>
        <v/>
      </c>
      <c r="AO2397" s="93" t="str">
        <f t="shared" si="535"/>
        <v/>
      </c>
      <c r="AP2397" s="96" t="str">
        <f t="shared" si="536"/>
        <v/>
      </c>
      <c r="AQ2397" s="93" t="str">
        <f t="shared" si="537"/>
        <v/>
      </c>
      <c r="AR2397" s="96" t="str">
        <f t="shared" si="538"/>
        <v/>
      </c>
      <c r="AS2397" s="93" t="str">
        <f t="shared" si="539"/>
        <v/>
      </c>
      <c r="AT2397" s="96" t="str">
        <f t="shared" si="540"/>
        <v/>
      </c>
      <c r="AU2397" s="93" t="str">
        <f t="shared" si="541"/>
        <v/>
      </c>
    </row>
    <row r="2398" spans="1:47" x14ac:dyDescent="0.3">
      <c r="A2398" t="s">
        <v>84</v>
      </c>
      <c r="B2398" s="164" t="s">
        <v>6010</v>
      </c>
      <c r="C2398" t="s">
        <v>5970</v>
      </c>
      <c r="D2398" t="s">
        <v>1152</v>
      </c>
      <c r="E2398" t="s">
        <v>90</v>
      </c>
      <c r="F2398" t="s">
        <v>4063</v>
      </c>
      <c r="H2398" t="s">
        <v>6011</v>
      </c>
      <c r="L2398" t="s">
        <v>91</v>
      </c>
      <c r="O2398" t="s">
        <v>94</v>
      </c>
      <c r="P2398" s="33">
        <v>46171.527083333334</v>
      </c>
      <c r="Q2398" s="33">
        <v>46209</v>
      </c>
      <c r="R2398" s="33">
        <v>46219</v>
      </c>
      <c r="S2398" s="33">
        <v>46219</v>
      </c>
      <c r="AH2398" s="55" t="str">
        <f t="shared" si="528"/>
        <v/>
      </c>
      <c r="AI2398" s="55" t="str">
        <f t="shared" si="529"/>
        <v>FALSO</v>
      </c>
      <c r="AJ2398" s="55">
        <f t="shared" si="530"/>
        <v>0</v>
      </c>
      <c r="AK2398" s="93" t="str">
        <f t="shared" si="531"/>
        <v/>
      </c>
      <c r="AL2398" s="96" t="str">
        <f t="shared" si="532"/>
        <v/>
      </c>
      <c r="AM2398" s="93" t="str">
        <f t="shared" si="533"/>
        <v/>
      </c>
      <c r="AN2398" s="96" t="str">
        <f t="shared" si="534"/>
        <v/>
      </c>
      <c r="AO2398" s="93" t="str">
        <f t="shared" si="535"/>
        <v/>
      </c>
      <c r="AP2398" s="96" t="str">
        <f t="shared" si="536"/>
        <v/>
      </c>
      <c r="AQ2398" s="93" t="str">
        <f t="shared" si="537"/>
        <v/>
      </c>
      <c r="AR2398" s="96" t="str">
        <f t="shared" si="538"/>
        <v/>
      </c>
      <c r="AS2398" s="93" t="str">
        <f t="shared" si="539"/>
        <v/>
      </c>
      <c r="AT2398" s="96" t="str">
        <f t="shared" si="540"/>
        <v/>
      </c>
      <c r="AU2398" s="93" t="str">
        <f t="shared" si="541"/>
        <v/>
      </c>
    </row>
    <row r="2399" spans="1:47" x14ac:dyDescent="0.3">
      <c r="A2399" t="s">
        <v>84</v>
      </c>
      <c r="B2399" s="164" t="s">
        <v>6012</v>
      </c>
      <c r="C2399" t="s">
        <v>6013</v>
      </c>
      <c r="D2399" t="s">
        <v>1152</v>
      </c>
      <c r="E2399" t="s">
        <v>90</v>
      </c>
      <c r="F2399" t="s">
        <v>4063</v>
      </c>
      <c r="H2399" t="s">
        <v>6014</v>
      </c>
      <c r="L2399" t="s">
        <v>91</v>
      </c>
      <c r="O2399" t="s">
        <v>135</v>
      </c>
      <c r="P2399" s="33">
        <v>46171.431944444441</v>
      </c>
      <c r="Q2399" s="33">
        <v>46209</v>
      </c>
      <c r="R2399" s="33">
        <v>46216</v>
      </c>
      <c r="AH2399" s="55" t="str">
        <f t="shared" si="528"/>
        <v/>
      </c>
      <c r="AI2399" s="55" t="str">
        <f t="shared" si="529"/>
        <v>FALSO</v>
      </c>
      <c r="AJ2399" s="55">
        <f t="shared" si="530"/>
        <v>0</v>
      </c>
      <c r="AK2399" s="93" t="str">
        <f t="shared" si="531"/>
        <v/>
      </c>
      <c r="AL2399" s="96" t="str">
        <f t="shared" si="532"/>
        <v/>
      </c>
      <c r="AM2399" s="93" t="str">
        <f t="shared" si="533"/>
        <v/>
      </c>
      <c r="AN2399" s="96" t="str">
        <f t="shared" si="534"/>
        <v/>
      </c>
      <c r="AO2399" s="93" t="str">
        <f t="shared" si="535"/>
        <v/>
      </c>
      <c r="AP2399" s="96" t="str">
        <f t="shared" si="536"/>
        <v/>
      </c>
      <c r="AQ2399" s="93" t="str">
        <f t="shared" si="537"/>
        <v/>
      </c>
      <c r="AR2399" s="96" t="str">
        <f t="shared" si="538"/>
        <v/>
      </c>
      <c r="AS2399" s="93" t="str">
        <f t="shared" si="539"/>
        <v/>
      </c>
      <c r="AT2399" s="96" t="str">
        <f t="shared" si="540"/>
        <v/>
      </c>
      <c r="AU2399" s="93" t="str">
        <f t="shared" si="541"/>
        <v/>
      </c>
    </row>
    <row r="2400" spans="1:47" x14ac:dyDescent="0.3">
      <c r="A2400" t="s">
        <v>84</v>
      </c>
      <c r="B2400" s="164" t="s">
        <v>6015</v>
      </c>
      <c r="C2400" t="s">
        <v>5970</v>
      </c>
      <c r="D2400" t="s">
        <v>1152</v>
      </c>
      <c r="E2400" t="s">
        <v>90</v>
      </c>
      <c r="F2400" t="s">
        <v>4063</v>
      </c>
      <c r="H2400" t="s">
        <v>6016</v>
      </c>
      <c r="L2400" t="s">
        <v>91</v>
      </c>
      <c r="O2400" t="s">
        <v>94</v>
      </c>
      <c r="P2400" s="33">
        <v>46171.428472222222</v>
      </c>
      <c r="Q2400" s="33">
        <v>46209</v>
      </c>
      <c r="R2400" s="33">
        <v>46219</v>
      </c>
      <c r="S2400" s="33">
        <v>46219</v>
      </c>
      <c r="AH2400" s="55" t="str">
        <f t="shared" si="528"/>
        <v/>
      </c>
      <c r="AI2400" s="55" t="str">
        <f t="shared" si="529"/>
        <v>FALSO</v>
      </c>
      <c r="AJ2400" s="55">
        <f t="shared" si="530"/>
        <v>0</v>
      </c>
      <c r="AK2400" s="93" t="str">
        <f t="shared" si="531"/>
        <v/>
      </c>
      <c r="AL2400" s="96" t="str">
        <f t="shared" si="532"/>
        <v/>
      </c>
      <c r="AM2400" s="93" t="str">
        <f t="shared" si="533"/>
        <v/>
      </c>
      <c r="AN2400" s="96" t="str">
        <f t="shared" si="534"/>
        <v/>
      </c>
      <c r="AO2400" s="93" t="str">
        <f t="shared" si="535"/>
        <v/>
      </c>
      <c r="AP2400" s="96" t="str">
        <f t="shared" si="536"/>
        <v/>
      </c>
      <c r="AQ2400" s="93" t="str">
        <f t="shared" si="537"/>
        <v/>
      </c>
      <c r="AR2400" s="96" t="str">
        <f t="shared" si="538"/>
        <v/>
      </c>
      <c r="AS2400" s="93" t="str">
        <f t="shared" si="539"/>
        <v/>
      </c>
      <c r="AT2400" s="96" t="str">
        <f t="shared" si="540"/>
        <v/>
      </c>
      <c r="AU2400" s="93" t="str">
        <f t="shared" si="541"/>
        <v/>
      </c>
    </row>
    <row r="2401" spans="1:47" x14ac:dyDescent="0.3">
      <c r="A2401" t="s">
        <v>84</v>
      </c>
      <c r="B2401" s="164" t="s">
        <v>6017</v>
      </c>
      <c r="C2401" t="s">
        <v>5560</v>
      </c>
      <c r="D2401" t="s">
        <v>1152</v>
      </c>
      <c r="E2401" t="s">
        <v>90</v>
      </c>
      <c r="F2401" t="s">
        <v>4063</v>
      </c>
      <c r="H2401" t="s">
        <v>6018</v>
      </c>
      <c r="L2401" t="s">
        <v>91</v>
      </c>
      <c r="O2401" t="s">
        <v>94</v>
      </c>
      <c r="P2401" s="33">
        <v>46170.775694444441</v>
      </c>
      <c r="Q2401" s="33">
        <v>46209</v>
      </c>
      <c r="R2401" s="33">
        <v>46193</v>
      </c>
      <c r="S2401" s="33">
        <v>46219</v>
      </c>
      <c r="AH2401" s="55" t="str">
        <f t="shared" si="528"/>
        <v/>
      </c>
      <c r="AI2401" s="55" t="str">
        <f t="shared" si="529"/>
        <v>FALSO</v>
      </c>
      <c r="AJ2401" s="55">
        <f t="shared" si="530"/>
        <v>0</v>
      </c>
      <c r="AK2401" s="93" t="str">
        <f t="shared" si="531"/>
        <v/>
      </c>
      <c r="AL2401" s="96" t="str">
        <f t="shared" si="532"/>
        <v/>
      </c>
      <c r="AM2401" s="93" t="str">
        <f t="shared" si="533"/>
        <v/>
      </c>
      <c r="AN2401" s="96" t="str">
        <f t="shared" si="534"/>
        <v/>
      </c>
      <c r="AO2401" s="93" t="str">
        <f t="shared" si="535"/>
        <v/>
      </c>
      <c r="AP2401" s="96" t="str">
        <f t="shared" si="536"/>
        <v/>
      </c>
      <c r="AQ2401" s="93" t="str">
        <f t="shared" si="537"/>
        <v/>
      </c>
      <c r="AR2401" s="96" t="str">
        <f t="shared" si="538"/>
        <v/>
      </c>
      <c r="AS2401" s="93" t="str">
        <f t="shared" si="539"/>
        <v/>
      </c>
      <c r="AT2401" s="96" t="str">
        <f t="shared" si="540"/>
        <v/>
      </c>
      <c r="AU2401" s="93" t="str">
        <f t="shared" si="541"/>
        <v/>
      </c>
    </row>
    <row r="2402" spans="1:47" x14ac:dyDescent="0.3">
      <c r="A2402" t="s">
        <v>84</v>
      </c>
      <c r="B2402" s="164" t="s">
        <v>6019</v>
      </c>
      <c r="C2402" t="s">
        <v>6013</v>
      </c>
      <c r="D2402" t="s">
        <v>1152</v>
      </c>
      <c r="E2402" t="s">
        <v>90</v>
      </c>
      <c r="F2402" t="s">
        <v>4063</v>
      </c>
      <c r="H2402" t="s">
        <v>6020</v>
      </c>
      <c r="L2402" t="s">
        <v>91</v>
      </c>
      <c r="O2402" t="s">
        <v>94</v>
      </c>
      <c r="P2402" s="33">
        <v>46170.752083333333</v>
      </c>
      <c r="Q2402" s="33">
        <v>46209</v>
      </c>
      <c r="R2402" s="33">
        <v>46216</v>
      </c>
      <c r="S2402" s="33">
        <v>46216</v>
      </c>
      <c r="AH2402" s="55" t="str">
        <f t="shared" si="528"/>
        <v/>
      </c>
      <c r="AI2402" s="55" t="str">
        <f t="shared" si="529"/>
        <v>FALSO</v>
      </c>
      <c r="AJ2402" s="55">
        <f t="shared" si="530"/>
        <v>0</v>
      </c>
      <c r="AK2402" s="93" t="str">
        <f t="shared" si="531"/>
        <v/>
      </c>
      <c r="AL2402" s="96" t="str">
        <f t="shared" si="532"/>
        <v/>
      </c>
      <c r="AM2402" s="93" t="str">
        <f t="shared" si="533"/>
        <v/>
      </c>
      <c r="AN2402" s="96" t="str">
        <f t="shared" si="534"/>
        <v/>
      </c>
      <c r="AO2402" s="93" t="str">
        <f t="shared" si="535"/>
        <v/>
      </c>
      <c r="AP2402" s="96" t="str">
        <f t="shared" si="536"/>
        <v/>
      </c>
      <c r="AQ2402" s="93" t="str">
        <f t="shared" si="537"/>
        <v/>
      </c>
      <c r="AR2402" s="96" t="str">
        <f t="shared" si="538"/>
        <v/>
      </c>
      <c r="AS2402" s="93" t="str">
        <f t="shared" si="539"/>
        <v/>
      </c>
      <c r="AT2402" s="96" t="str">
        <f t="shared" si="540"/>
        <v/>
      </c>
      <c r="AU2402" s="93" t="str">
        <f t="shared" si="541"/>
        <v/>
      </c>
    </row>
    <row r="2403" spans="1:47" x14ac:dyDescent="0.3">
      <c r="A2403" t="s">
        <v>84</v>
      </c>
      <c r="B2403" s="164" t="s">
        <v>6021</v>
      </c>
      <c r="C2403" t="s">
        <v>5560</v>
      </c>
      <c r="D2403" t="s">
        <v>1152</v>
      </c>
      <c r="E2403" t="s">
        <v>90</v>
      </c>
      <c r="F2403" t="s">
        <v>4063</v>
      </c>
      <c r="H2403" t="s">
        <v>6022</v>
      </c>
      <c r="L2403" t="s">
        <v>91</v>
      </c>
      <c r="O2403" t="s">
        <v>94</v>
      </c>
      <c r="P2403" s="33">
        <v>46170.706250000003</v>
      </c>
      <c r="Q2403" s="33">
        <v>46209</v>
      </c>
      <c r="R2403" s="33">
        <v>46193</v>
      </c>
      <c r="S2403" s="33">
        <v>46219</v>
      </c>
      <c r="AH2403" s="55" t="str">
        <f t="shared" si="528"/>
        <v/>
      </c>
      <c r="AI2403" s="55" t="str">
        <f t="shared" si="529"/>
        <v>FALSO</v>
      </c>
      <c r="AJ2403" s="55">
        <f t="shared" si="530"/>
        <v>0</v>
      </c>
      <c r="AK2403" s="93" t="str">
        <f t="shared" si="531"/>
        <v/>
      </c>
      <c r="AL2403" s="96" t="str">
        <f t="shared" si="532"/>
        <v/>
      </c>
      <c r="AM2403" s="93" t="str">
        <f t="shared" si="533"/>
        <v/>
      </c>
      <c r="AN2403" s="96" t="str">
        <f t="shared" si="534"/>
        <v/>
      </c>
      <c r="AO2403" s="93" t="str">
        <f t="shared" si="535"/>
        <v/>
      </c>
      <c r="AP2403" s="96" t="str">
        <f t="shared" si="536"/>
        <v/>
      </c>
      <c r="AQ2403" s="93" t="str">
        <f t="shared" si="537"/>
        <v/>
      </c>
      <c r="AR2403" s="96" t="str">
        <f t="shared" si="538"/>
        <v/>
      </c>
      <c r="AS2403" s="93" t="str">
        <f t="shared" si="539"/>
        <v/>
      </c>
      <c r="AT2403" s="96" t="str">
        <f t="shared" si="540"/>
        <v/>
      </c>
      <c r="AU2403" s="93" t="str">
        <f t="shared" si="541"/>
        <v/>
      </c>
    </row>
    <row r="2404" spans="1:47" x14ac:dyDescent="0.3">
      <c r="A2404" t="s">
        <v>84</v>
      </c>
      <c r="B2404" s="164" t="s">
        <v>6023</v>
      </c>
      <c r="C2404" t="s">
        <v>5560</v>
      </c>
      <c r="D2404" t="s">
        <v>1152</v>
      </c>
      <c r="E2404" t="s">
        <v>90</v>
      </c>
      <c r="F2404" t="s">
        <v>4063</v>
      </c>
      <c r="H2404" t="s">
        <v>6024</v>
      </c>
      <c r="L2404" t="s">
        <v>91</v>
      </c>
      <c r="O2404" t="s">
        <v>94</v>
      </c>
      <c r="P2404" s="33">
        <v>46170.577777777777</v>
      </c>
      <c r="Q2404" s="33">
        <v>46209</v>
      </c>
      <c r="R2404" s="33">
        <v>46193</v>
      </c>
      <c r="S2404" s="33">
        <v>46219</v>
      </c>
      <c r="AH2404" s="55" t="str">
        <f t="shared" si="528"/>
        <v/>
      </c>
      <c r="AI2404" s="55" t="str">
        <f t="shared" si="529"/>
        <v>FALSO</v>
      </c>
      <c r="AJ2404" s="55">
        <f t="shared" si="530"/>
        <v>0</v>
      </c>
      <c r="AK2404" s="93" t="str">
        <f t="shared" si="531"/>
        <v/>
      </c>
      <c r="AL2404" s="96" t="str">
        <f t="shared" si="532"/>
        <v/>
      </c>
      <c r="AM2404" s="93" t="str">
        <f t="shared" si="533"/>
        <v/>
      </c>
      <c r="AN2404" s="96" t="str">
        <f t="shared" si="534"/>
        <v/>
      </c>
      <c r="AO2404" s="93" t="str">
        <f t="shared" si="535"/>
        <v/>
      </c>
      <c r="AP2404" s="96" t="str">
        <f t="shared" si="536"/>
        <v/>
      </c>
      <c r="AQ2404" s="93" t="str">
        <f t="shared" si="537"/>
        <v/>
      </c>
      <c r="AR2404" s="96" t="str">
        <f t="shared" si="538"/>
        <v/>
      </c>
      <c r="AS2404" s="93" t="str">
        <f t="shared" si="539"/>
        <v/>
      </c>
      <c r="AT2404" s="96" t="str">
        <f t="shared" si="540"/>
        <v/>
      </c>
      <c r="AU2404" s="93" t="str">
        <f t="shared" si="541"/>
        <v/>
      </c>
    </row>
    <row r="2405" spans="1:47" x14ac:dyDescent="0.3">
      <c r="A2405" t="s">
        <v>84</v>
      </c>
      <c r="B2405" s="164" t="s">
        <v>6025</v>
      </c>
      <c r="C2405" t="s">
        <v>5560</v>
      </c>
      <c r="D2405" t="s">
        <v>1152</v>
      </c>
      <c r="E2405" t="s">
        <v>90</v>
      </c>
      <c r="F2405" t="s">
        <v>4063</v>
      </c>
      <c r="H2405" t="s">
        <v>6026</v>
      </c>
      <c r="L2405" t="s">
        <v>91</v>
      </c>
      <c r="O2405" t="s">
        <v>94</v>
      </c>
      <c r="P2405" s="33">
        <v>46170.479861111111</v>
      </c>
      <c r="Q2405" s="33">
        <v>46209</v>
      </c>
      <c r="R2405" s="33">
        <v>46193</v>
      </c>
      <c r="S2405" s="33">
        <v>46219</v>
      </c>
      <c r="AH2405" s="55" t="str">
        <f t="shared" si="528"/>
        <v/>
      </c>
      <c r="AI2405" s="55" t="str">
        <f t="shared" si="529"/>
        <v>FALSO</v>
      </c>
      <c r="AJ2405" s="55">
        <f t="shared" si="530"/>
        <v>0</v>
      </c>
      <c r="AK2405" s="93" t="str">
        <f t="shared" si="531"/>
        <v/>
      </c>
      <c r="AL2405" s="96" t="str">
        <f t="shared" si="532"/>
        <v/>
      </c>
      <c r="AM2405" s="93" t="str">
        <f t="shared" si="533"/>
        <v/>
      </c>
      <c r="AN2405" s="96" t="str">
        <f t="shared" si="534"/>
        <v/>
      </c>
      <c r="AO2405" s="93" t="str">
        <f t="shared" si="535"/>
        <v/>
      </c>
      <c r="AP2405" s="96" t="str">
        <f t="shared" si="536"/>
        <v/>
      </c>
      <c r="AQ2405" s="93" t="str">
        <f t="shared" si="537"/>
        <v/>
      </c>
      <c r="AR2405" s="96" t="str">
        <f t="shared" si="538"/>
        <v/>
      </c>
      <c r="AS2405" s="93" t="str">
        <f t="shared" si="539"/>
        <v/>
      </c>
      <c r="AT2405" s="96" t="str">
        <f t="shared" si="540"/>
        <v/>
      </c>
      <c r="AU2405" s="93" t="str">
        <f t="shared" si="541"/>
        <v/>
      </c>
    </row>
    <row r="2406" spans="1:47" x14ac:dyDescent="0.3">
      <c r="A2406" t="s">
        <v>84</v>
      </c>
      <c r="B2406" s="164" t="s">
        <v>6027</v>
      </c>
      <c r="C2406" t="s">
        <v>5560</v>
      </c>
      <c r="D2406" t="s">
        <v>1152</v>
      </c>
      <c r="E2406" t="s">
        <v>90</v>
      </c>
      <c r="F2406" t="s">
        <v>4063</v>
      </c>
      <c r="H2406" t="s">
        <v>6028</v>
      </c>
      <c r="L2406" t="s">
        <v>91</v>
      </c>
      <c r="O2406" t="s">
        <v>94</v>
      </c>
      <c r="P2406" s="33">
        <v>46170.449305555558</v>
      </c>
      <c r="Q2406" s="33">
        <v>46209</v>
      </c>
      <c r="R2406" s="33">
        <v>46193</v>
      </c>
      <c r="S2406" s="33">
        <v>46219</v>
      </c>
      <c r="AH2406" s="55" t="str">
        <f t="shared" si="528"/>
        <v/>
      </c>
      <c r="AI2406" s="55" t="str">
        <f t="shared" si="529"/>
        <v>FALSO</v>
      </c>
      <c r="AJ2406" s="55">
        <f t="shared" si="530"/>
        <v>0</v>
      </c>
      <c r="AK2406" s="93" t="str">
        <f t="shared" si="531"/>
        <v/>
      </c>
      <c r="AL2406" s="96" t="str">
        <f t="shared" si="532"/>
        <v/>
      </c>
      <c r="AM2406" s="93" t="str">
        <f t="shared" si="533"/>
        <v/>
      </c>
      <c r="AN2406" s="96" t="str">
        <f t="shared" si="534"/>
        <v/>
      </c>
      <c r="AO2406" s="93" t="str">
        <f t="shared" si="535"/>
        <v/>
      </c>
      <c r="AP2406" s="96" t="str">
        <f t="shared" si="536"/>
        <v/>
      </c>
      <c r="AQ2406" s="93" t="str">
        <f t="shared" si="537"/>
        <v/>
      </c>
      <c r="AR2406" s="96" t="str">
        <f t="shared" si="538"/>
        <v/>
      </c>
      <c r="AS2406" s="93" t="str">
        <f t="shared" si="539"/>
        <v/>
      </c>
      <c r="AT2406" s="96" t="str">
        <f t="shared" si="540"/>
        <v/>
      </c>
      <c r="AU2406" s="93" t="str">
        <f t="shared" si="541"/>
        <v/>
      </c>
    </row>
    <row r="2407" spans="1:47" x14ac:dyDescent="0.3">
      <c r="A2407" t="s">
        <v>84</v>
      </c>
      <c r="B2407" s="164" t="s">
        <v>6029</v>
      </c>
      <c r="C2407" t="s">
        <v>5970</v>
      </c>
      <c r="D2407" t="s">
        <v>1152</v>
      </c>
      <c r="E2407" t="s">
        <v>90</v>
      </c>
      <c r="F2407" t="s">
        <v>4063</v>
      </c>
      <c r="H2407" t="s">
        <v>6030</v>
      </c>
      <c r="L2407" t="s">
        <v>91</v>
      </c>
      <c r="O2407" t="s">
        <v>94</v>
      </c>
      <c r="P2407" s="33">
        <v>46170.443055555559</v>
      </c>
      <c r="Q2407" s="33">
        <v>46209</v>
      </c>
      <c r="R2407" s="33">
        <v>46219</v>
      </c>
      <c r="S2407" s="33">
        <v>46219</v>
      </c>
      <c r="AH2407" s="55" t="str">
        <f t="shared" si="528"/>
        <v/>
      </c>
      <c r="AI2407" s="55" t="str">
        <f t="shared" si="529"/>
        <v>FALSO</v>
      </c>
      <c r="AJ2407" s="55">
        <f t="shared" si="530"/>
        <v>0</v>
      </c>
      <c r="AK2407" s="93" t="str">
        <f t="shared" si="531"/>
        <v/>
      </c>
      <c r="AL2407" s="96" t="str">
        <f t="shared" si="532"/>
        <v/>
      </c>
      <c r="AM2407" s="93" t="str">
        <f t="shared" si="533"/>
        <v/>
      </c>
      <c r="AN2407" s="96" t="str">
        <f t="shared" si="534"/>
        <v/>
      </c>
      <c r="AO2407" s="93" t="str">
        <f t="shared" si="535"/>
        <v/>
      </c>
      <c r="AP2407" s="96" t="str">
        <f t="shared" si="536"/>
        <v/>
      </c>
      <c r="AQ2407" s="93" t="str">
        <f t="shared" si="537"/>
        <v/>
      </c>
      <c r="AR2407" s="96" t="str">
        <f t="shared" si="538"/>
        <v/>
      </c>
      <c r="AS2407" s="93" t="str">
        <f t="shared" si="539"/>
        <v/>
      </c>
      <c r="AT2407" s="96" t="str">
        <f t="shared" si="540"/>
        <v/>
      </c>
      <c r="AU2407" s="93" t="str">
        <f t="shared" si="541"/>
        <v/>
      </c>
    </row>
    <row r="2408" spans="1:47" x14ac:dyDescent="0.3">
      <c r="A2408" t="s">
        <v>84</v>
      </c>
      <c r="B2408" s="164" t="s">
        <v>6031</v>
      </c>
      <c r="C2408" t="s">
        <v>6013</v>
      </c>
      <c r="D2408" t="s">
        <v>1152</v>
      </c>
      <c r="E2408" t="s">
        <v>90</v>
      </c>
      <c r="F2408" t="s">
        <v>4063</v>
      </c>
      <c r="H2408" t="s">
        <v>6032</v>
      </c>
      <c r="L2408" t="s">
        <v>91</v>
      </c>
      <c r="O2408" t="s">
        <v>94</v>
      </c>
      <c r="P2408" s="33">
        <v>46170.438888888886</v>
      </c>
      <c r="Q2408" s="33">
        <v>46209</v>
      </c>
      <c r="R2408" s="33">
        <v>46219</v>
      </c>
      <c r="S2408" s="33">
        <v>46219</v>
      </c>
      <c r="AH2408" s="55" t="str">
        <f t="shared" si="528"/>
        <v/>
      </c>
      <c r="AI2408" s="55" t="str">
        <f t="shared" si="529"/>
        <v>FALSO</v>
      </c>
      <c r="AJ2408" s="55">
        <f t="shared" si="530"/>
        <v>0</v>
      </c>
      <c r="AK2408" s="93" t="str">
        <f t="shared" si="531"/>
        <v/>
      </c>
      <c r="AL2408" s="96" t="str">
        <f t="shared" si="532"/>
        <v/>
      </c>
      <c r="AM2408" s="93" t="str">
        <f t="shared" si="533"/>
        <v/>
      </c>
      <c r="AN2408" s="96" t="str">
        <f t="shared" si="534"/>
        <v/>
      </c>
      <c r="AO2408" s="93" t="str">
        <f t="shared" si="535"/>
        <v/>
      </c>
      <c r="AP2408" s="96" t="str">
        <f t="shared" si="536"/>
        <v/>
      </c>
      <c r="AQ2408" s="93" t="str">
        <f t="shared" si="537"/>
        <v/>
      </c>
      <c r="AR2408" s="96" t="str">
        <f t="shared" si="538"/>
        <v/>
      </c>
      <c r="AS2408" s="93" t="str">
        <f t="shared" si="539"/>
        <v/>
      </c>
      <c r="AT2408" s="96" t="str">
        <f t="shared" si="540"/>
        <v/>
      </c>
      <c r="AU2408" s="93" t="str">
        <f t="shared" si="541"/>
        <v/>
      </c>
    </row>
    <row r="2409" spans="1:47" x14ac:dyDescent="0.3">
      <c r="A2409" t="s">
        <v>84</v>
      </c>
      <c r="B2409" s="164" t="s">
        <v>6033</v>
      </c>
      <c r="C2409" t="s">
        <v>5560</v>
      </c>
      <c r="D2409" t="s">
        <v>1152</v>
      </c>
      <c r="E2409" t="s">
        <v>90</v>
      </c>
      <c r="F2409" t="s">
        <v>4063</v>
      </c>
      <c r="H2409" t="s">
        <v>6034</v>
      </c>
      <c r="J2409">
        <v>50400</v>
      </c>
      <c r="L2409" t="s">
        <v>91</v>
      </c>
      <c r="O2409" t="s">
        <v>94</v>
      </c>
      <c r="P2409" s="33">
        <v>46169.836111111108</v>
      </c>
      <c r="Q2409" s="33">
        <v>46209</v>
      </c>
      <c r="R2409" s="33">
        <v>46175</v>
      </c>
      <c r="S2409" s="33">
        <v>46219</v>
      </c>
      <c r="AH2409" s="55">
        <f t="shared" si="528"/>
        <v>14</v>
      </c>
      <c r="AI2409" s="55" t="str">
        <f t="shared" si="529"/>
        <v>FALSO</v>
      </c>
      <c r="AJ2409" s="55">
        <f t="shared" si="530"/>
        <v>0</v>
      </c>
      <c r="AK2409" s="93" t="str">
        <f t="shared" si="531"/>
        <v/>
      </c>
      <c r="AL2409" s="96" t="str">
        <f t="shared" si="532"/>
        <v/>
      </c>
      <c r="AM2409" s="93" t="str">
        <f t="shared" si="533"/>
        <v/>
      </c>
      <c r="AN2409" s="96" t="str">
        <f t="shared" si="534"/>
        <v/>
      </c>
      <c r="AO2409" s="93" t="str">
        <f t="shared" si="535"/>
        <v/>
      </c>
      <c r="AP2409" s="96" t="str">
        <f t="shared" si="536"/>
        <v/>
      </c>
      <c r="AQ2409" s="93" t="str">
        <f t="shared" si="537"/>
        <v/>
      </c>
      <c r="AR2409" s="96" t="str">
        <f t="shared" si="538"/>
        <v/>
      </c>
      <c r="AS2409" s="93" t="str">
        <f t="shared" si="539"/>
        <v/>
      </c>
      <c r="AT2409" s="96" t="str">
        <f t="shared" si="540"/>
        <v/>
      </c>
      <c r="AU2409" s="93" t="str">
        <f t="shared" si="541"/>
        <v/>
      </c>
    </row>
    <row r="2410" spans="1:47" x14ac:dyDescent="0.3">
      <c r="A2410" t="s">
        <v>84</v>
      </c>
      <c r="B2410" s="164" t="s">
        <v>6035</v>
      </c>
      <c r="C2410" t="s">
        <v>5560</v>
      </c>
      <c r="D2410" t="s">
        <v>1152</v>
      </c>
      <c r="E2410" t="s">
        <v>90</v>
      </c>
      <c r="F2410" t="s">
        <v>4063</v>
      </c>
      <c r="H2410" t="s">
        <v>6036</v>
      </c>
      <c r="L2410" t="s">
        <v>91</v>
      </c>
      <c r="O2410" t="s">
        <v>94</v>
      </c>
      <c r="P2410" s="33">
        <v>46169.705555555556</v>
      </c>
      <c r="Q2410" s="33">
        <v>46209</v>
      </c>
      <c r="R2410" s="33">
        <v>46193</v>
      </c>
      <c r="S2410" s="33">
        <v>46219</v>
      </c>
      <c r="AH2410" s="55" t="str">
        <f t="shared" si="528"/>
        <v/>
      </c>
      <c r="AI2410" s="55" t="str">
        <f t="shared" si="529"/>
        <v>FALSO</v>
      </c>
      <c r="AJ2410" s="55">
        <f t="shared" si="530"/>
        <v>0</v>
      </c>
      <c r="AK2410" s="93" t="str">
        <f t="shared" si="531"/>
        <v/>
      </c>
      <c r="AL2410" s="96" t="str">
        <f t="shared" si="532"/>
        <v/>
      </c>
      <c r="AM2410" s="93" t="str">
        <f t="shared" si="533"/>
        <v/>
      </c>
      <c r="AN2410" s="96" t="str">
        <f t="shared" si="534"/>
        <v/>
      </c>
      <c r="AO2410" s="93" t="str">
        <f t="shared" si="535"/>
        <v/>
      </c>
      <c r="AP2410" s="96" t="str">
        <f t="shared" si="536"/>
        <v/>
      </c>
      <c r="AQ2410" s="93" t="str">
        <f t="shared" si="537"/>
        <v/>
      </c>
      <c r="AR2410" s="96" t="str">
        <f t="shared" si="538"/>
        <v/>
      </c>
      <c r="AS2410" s="93" t="str">
        <f t="shared" si="539"/>
        <v/>
      </c>
      <c r="AT2410" s="96" t="str">
        <f t="shared" si="540"/>
        <v/>
      </c>
      <c r="AU2410" s="93" t="str">
        <f t="shared" si="541"/>
        <v/>
      </c>
    </row>
    <row r="2411" spans="1:47" x14ac:dyDescent="0.3">
      <c r="A2411" t="s">
        <v>84</v>
      </c>
      <c r="B2411" s="164" t="s">
        <v>6037</v>
      </c>
      <c r="C2411" t="s">
        <v>5970</v>
      </c>
      <c r="D2411" t="s">
        <v>1152</v>
      </c>
      <c r="E2411" t="s">
        <v>90</v>
      </c>
      <c r="F2411" t="s">
        <v>4063</v>
      </c>
      <c r="H2411" t="s">
        <v>6038</v>
      </c>
      <c r="L2411" t="s">
        <v>91</v>
      </c>
      <c r="O2411" t="s">
        <v>94</v>
      </c>
      <c r="P2411" s="33">
        <v>46169.671527777777</v>
      </c>
      <c r="Q2411" s="33">
        <v>46209</v>
      </c>
      <c r="R2411" s="33">
        <v>46219</v>
      </c>
      <c r="S2411" s="33">
        <v>46219</v>
      </c>
      <c r="AH2411" s="55" t="str">
        <f t="shared" si="528"/>
        <v/>
      </c>
      <c r="AI2411" s="55" t="str">
        <f t="shared" si="529"/>
        <v>FALSO</v>
      </c>
      <c r="AJ2411" s="55">
        <f t="shared" si="530"/>
        <v>0</v>
      </c>
      <c r="AK2411" s="93" t="str">
        <f t="shared" si="531"/>
        <v/>
      </c>
      <c r="AL2411" s="96" t="str">
        <f t="shared" si="532"/>
        <v/>
      </c>
      <c r="AM2411" s="93" t="str">
        <f t="shared" si="533"/>
        <v/>
      </c>
      <c r="AN2411" s="96" t="str">
        <f t="shared" si="534"/>
        <v/>
      </c>
      <c r="AO2411" s="93" t="str">
        <f t="shared" si="535"/>
        <v/>
      </c>
      <c r="AP2411" s="96" t="str">
        <f t="shared" si="536"/>
        <v/>
      </c>
      <c r="AQ2411" s="93" t="str">
        <f t="shared" si="537"/>
        <v/>
      </c>
      <c r="AR2411" s="96" t="str">
        <f t="shared" si="538"/>
        <v/>
      </c>
      <c r="AS2411" s="93" t="str">
        <f t="shared" si="539"/>
        <v/>
      </c>
      <c r="AT2411" s="96" t="str">
        <f t="shared" si="540"/>
        <v/>
      </c>
      <c r="AU2411" s="93" t="str">
        <f t="shared" si="541"/>
        <v/>
      </c>
    </row>
    <row r="2412" spans="1:47" x14ac:dyDescent="0.3">
      <c r="A2412" t="s">
        <v>84</v>
      </c>
      <c r="B2412" s="164" t="s">
        <v>6039</v>
      </c>
      <c r="C2412" t="s">
        <v>5970</v>
      </c>
      <c r="D2412" t="s">
        <v>1152</v>
      </c>
      <c r="E2412" t="s">
        <v>90</v>
      </c>
      <c r="F2412" t="s">
        <v>4063</v>
      </c>
      <c r="H2412" t="s">
        <v>6040</v>
      </c>
      <c r="L2412" t="s">
        <v>91</v>
      </c>
      <c r="O2412" t="s">
        <v>94</v>
      </c>
      <c r="P2412" s="33">
        <v>46169.640277777777</v>
      </c>
      <c r="Q2412" s="33">
        <v>46209</v>
      </c>
      <c r="R2412" s="33">
        <v>46218</v>
      </c>
      <c r="S2412" s="33">
        <v>46218</v>
      </c>
      <c r="AH2412" s="55" t="str">
        <f t="shared" si="528"/>
        <v/>
      </c>
      <c r="AI2412" s="55" t="str">
        <f t="shared" si="529"/>
        <v>FALSO</v>
      </c>
      <c r="AJ2412" s="55">
        <f t="shared" si="530"/>
        <v>0</v>
      </c>
      <c r="AK2412" s="93" t="str">
        <f t="shared" si="531"/>
        <v/>
      </c>
      <c r="AL2412" s="96" t="str">
        <f t="shared" si="532"/>
        <v/>
      </c>
      <c r="AM2412" s="93" t="str">
        <f t="shared" si="533"/>
        <v/>
      </c>
      <c r="AN2412" s="96" t="str">
        <f t="shared" si="534"/>
        <v/>
      </c>
      <c r="AO2412" s="93" t="str">
        <f t="shared" si="535"/>
        <v/>
      </c>
      <c r="AP2412" s="96" t="str">
        <f t="shared" si="536"/>
        <v/>
      </c>
      <c r="AQ2412" s="93" t="str">
        <f t="shared" si="537"/>
        <v/>
      </c>
      <c r="AR2412" s="96" t="str">
        <f t="shared" si="538"/>
        <v/>
      </c>
      <c r="AS2412" s="93" t="str">
        <f t="shared" si="539"/>
        <v/>
      </c>
      <c r="AT2412" s="96" t="str">
        <f t="shared" si="540"/>
        <v/>
      </c>
      <c r="AU2412" s="93" t="str">
        <f t="shared" si="541"/>
        <v/>
      </c>
    </row>
    <row r="2413" spans="1:47" x14ac:dyDescent="0.3">
      <c r="A2413" t="s">
        <v>84</v>
      </c>
      <c r="B2413" s="164" t="s">
        <v>6041</v>
      </c>
      <c r="C2413" t="s">
        <v>5970</v>
      </c>
      <c r="D2413" t="s">
        <v>1152</v>
      </c>
      <c r="E2413" t="s">
        <v>90</v>
      </c>
      <c r="F2413" t="s">
        <v>4063</v>
      </c>
      <c r="H2413" t="s">
        <v>6042</v>
      </c>
      <c r="L2413" t="s">
        <v>91</v>
      </c>
      <c r="O2413" t="s">
        <v>94</v>
      </c>
      <c r="P2413" s="33">
        <v>46169.607638888891</v>
      </c>
      <c r="Q2413" s="33">
        <v>46209</v>
      </c>
      <c r="R2413" s="33">
        <v>46219</v>
      </c>
      <c r="S2413" s="33">
        <v>46219</v>
      </c>
      <c r="AH2413" s="55" t="str">
        <f t="shared" si="528"/>
        <v/>
      </c>
      <c r="AI2413" s="55" t="str">
        <f t="shared" si="529"/>
        <v>FALSO</v>
      </c>
      <c r="AJ2413" s="55">
        <f t="shared" si="530"/>
        <v>0</v>
      </c>
      <c r="AK2413" s="93" t="str">
        <f t="shared" si="531"/>
        <v/>
      </c>
      <c r="AL2413" s="96" t="str">
        <f t="shared" si="532"/>
        <v/>
      </c>
      <c r="AM2413" s="93" t="str">
        <f t="shared" si="533"/>
        <v/>
      </c>
      <c r="AN2413" s="96" t="str">
        <f t="shared" si="534"/>
        <v/>
      </c>
      <c r="AO2413" s="93" t="str">
        <f t="shared" si="535"/>
        <v/>
      </c>
      <c r="AP2413" s="96" t="str">
        <f t="shared" si="536"/>
        <v/>
      </c>
      <c r="AQ2413" s="93" t="str">
        <f t="shared" si="537"/>
        <v/>
      </c>
      <c r="AR2413" s="96" t="str">
        <f t="shared" si="538"/>
        <v/>
      </c>
      <c r="AS2413" s="93" t="str">
        <f t="shared" si="539"/>
        <v/>
      </c>
      <c r="AT2413" s="96" t="str">
        <f t="shared" si="540"/>
        <v/>
      </c>
      <c r="AU2413" s="93" t="str">
        <f t="shared" si="541"/>
        <v/>
      </c>
    </row>
    <row r="2414" spans="1:47" x14ac:dyDescent="0.3">
      <c r="A2414" t="s">
        <v>84</v>
      </c>
      <c r="B2414" s="164" t="s">
        <v>6043</v>
      </c>
      <c r="C2414" t="s">
        <v>5970</v>
      </c>
      <c r="D2414" t="s">
        <v>1152</v>
      </c>
      <c r="E2414" t="s">
        <v>90</v>
      </c>
      <c r="F2414" t="s">
        <v>4063</v>
      </c>
      <c r="H2414" t="s">
        <v>6044</v>
      </c>
      <c r="L2414" t="s">
        <v>91</v>
      </c>
      <c r="O2414" t="s">
        <v>94</v>
      </c>
      <c r="P2414" s="33">
        <v>46169.465277777781</v>
      </c>
      <c r="Q2414" s="33">
        <v>46209</v>
      </c>
      <c r="R2414" s="33">
        <v>46219</v>
      </c>
      <c r="S2414" s="33">
        <v>46219</v>
      </c>
      <c r="AH2414" s="55" t="str">
        <f t="shared" si="528"/>
        <v/>
      </c>
      <c r="AI2414" s="55" t="str">
        <f t="shared" si="529"/>
        <v>FALSO</v>
      </c>
      <c r="AJ2414" s="55">
        <f t="shared" si="530"/>
        <v>0</v>
      </c>
      <c r="AK2414" s="93" t="str">
        <f t="shared" si="531"/>
        <v/>
      </c>
      <c r="AL2414" s="96" t="str">
        <f t="shared" si="532"/>
        <v/>
      </c>
      <c r="AM2414" s="93" t="str">
        <f t="shared" si="533"/>
        <v/>
      </c>
      <c r="AN2414" s="96" t="str">
        <f t="shared" si="534"/>
        <v/>
      </c>
      <c r="AO2414" s="93" t="str">
        <f t="shared" si="535"/>
        <v/>
      </c>
      <c r="AP2414" s="96" t="str">
        <f t="shared" si="536"/>
        <v/>
      </c>
      <c r="AQ2414" s="93" t="str">
        <f t="shared" si="537"/>
        <v/>
      </c>
      <c r="AR2414" s="96" t="str">
        <f t="shared" si="538"/>
        <v/>
      </c>
      <c r="AS2414" s="93" t="str">
        <f t="shared" si="539"/>
        <v/>
      </c>
      <c r="AT2414" s="96" t="str">
        <f t="shared" si="540"/>
        <v/>
      </c>
      <c r="AU2414" s="93" t="str">
        <f t="shared" si="541"/>
        <v/>
      </c>
    </row>
    <row r="2415" spans="1:47" x14ac:dyDescent="0.3">
      <c r="A2415" t="s">
        <v>84</v>
      </c>
      <c r="B2415" s="164" t="s">
        <v>6045</v>
      </c>
      <c r="C2415" t="s">
        <v>5560</v>
      </c>
      <c r="D2415" t="s">
        <v>1152</v>
      </c>
      <c r="E2415" t="s">
        <v>90</v>
      </c>
      <c r="F2415" t="s">
        <v>4063</v>
      </c>
      <c r="H2415" t="s">
        <v>6046</v>
      </c>
      <c r="L2415" t="s">
        <v>91</v>
      </c>
      <c r="O2415" t="s">
        <v>94</v>
      </c>
      <c r="P2415" s="33">
        <v>46168.780555555553</v>
      </c>
      <c r="Q2415" s="33">
        <v>46209</v>
      </c>
      <c r="R2415" s="33">
        <v>46193</v>
      </c>
      <c r="S2415" s="33">
        <v>46219</v>
      </c>
      <c r="AH2415" s="55" t="str">
        <f t="shared" si="528"/>
        <v/>
      </c>
      <c r="AI2415" s="55" t="str">
        <f t="shared" si="529"/>
        <v>FALSO</v>
      </c>
      <c r="AJ2415" s="55">
        <f t="shared" si="530"/>
        <v>0</v>
      </c>
      <c r="AK2415" s="93" t="str">
        <f t="shared" si="531"/>
        <v/>
      </c>
      <c r="AL2415" s="96" t="str">
        <f t="shared" si="532"/>
        <v/>
      </c>
      <c r="AM2415" s="93" t="str">
        <f t="shared" si="533"/>
        <v/>
      </c>
      <c r="AN2415" s="96" t="str">
        <f t="shared" si="534"/>
        <v/>
      </c>
      <c r="AO2415" s="93" t="str">
        <f t="shared" si="535"/>
        <v/>
      </c>
      <c r="AP2415" s="96" t="str">
        <f t="shared" si="536"/>
        <v/>
      </c>
      <c r="AQ2415" s="93" t="str">
        <f t="shared" si="537"/>
        <v/>
      </c>
      <c r="AR2415" s="96" t="str">
        <f t="shared" si="538"/>
        <v/>
      </c>
      <c r="AS2415" s="93" t="str">
        <f t="shared" si="539"/>
        <v/>
      </c>
      <c r="AT2415" s="96" t="str">
        <f t="shared" si="540"/>
        <v/>
      </c>
      <c r="AU2415" s="93" t="str">
        <f t="shared" si="541"/>
        <v/>
      </c>
    </row>
    <row r="2416" spans="1:47" x14ac:dyDescent="0.3">
      <c r="A2416" t="s">
        <v>84</v>
      </c>
      <c r="B2416" s="164" t="s">
        <v>6047</v>
      </c>
      <c r="C2416" t="s">
        <v>5560</v>
      </c>
      <c r="D2416" t="s">
        <v>1152</v>
      </c>
      <c r="E2416" t="s">
        <v>90</v>
      </c>
      <c r="F2416" t="s">
        <v>4063</v>
      </c>
      <c r="H2416" t="s">
        <v>6048</v>
      </c>
      <c r="L2416" t="s">
        <v>91</v>
      </c>
      <c r="O2416" t="s">
        <v>94</v>
      </c>
      <c r="P2416" s="33">
        <v>46168.759027777778</v>
      </c>
      <c r="Q2416" s="33">
        <v>46209</v>
      </c>
      <c r="R2416" s="33">
        <v>46193</v>
      </c>
      <c r="S2416" s="33">
        <v>46219</v>
      </c>
      <c r="AH2416" s="55" t="str">
        <f t="shared" si="528"/>
        <v/>
      </c>
      <c r="AI2416" s="55" t="str">
        <f t="shared" si="529"/>
        <v>FALSO</v>
      </c>
      <c r="AJ2416" s="55">
        <f t="shared" si="530"/>
        <v>0</v>
      </c>
      <c r="AK2416" s="93" t="str">
        <f t="shared" si="531"/>
        <v/>
      </c>
      <c r="AL2416" s="96" t="str">
        <f t="shared" si="532"/>
        <v/>
      </c>
      <c r="AM2416" s="93" t="str">
        <f t="shared" si="533"/>
        <v/>
      </c>
      <c r="AN2416" s="96" t="str">
        <f t="shared" si="534"/>
        <v/>
      </c>
      <c r="AO2416" s="93" t="str">
        <f t="shared" si="535"/>
        <v/>
      </c>
      <c r="AP2416" s="96" t="str">
        <f t="shared" si="536"/>
        <v/>
      </c>
      <c r="AQ2416" s="93" t="str">
        <f t="shared" si="537"/>
        <v/>
      </c>
      <c r="AR2416" s="96" t="str">
        <f t="shared" si="538"/>
        <v/>
      </c>
      <c r="AS2416" s="93" t="str">
        <f t="shared" si="539"/>
        <v/>
      </c>
      <c r="AT2416" s="96" t="str">
        <f t="shared" si="540"/>
        <v/>
      </c>
      <c r="AU2416" s="93" t="str">
        <f t="shared" si="541"/>
        <v/>
      </c>
    </row>
    <row r="2417" spans="1:47" x14ac:dyDescent="0.3">
      <c r="A2417" t="s">
        <v>84</v>
      </c>
      <c r="B2417" s="164" t="s">
        <v>6049</v>
      </c>
      <c r="C2417" t="s">
        <v>5560</v>
      </c>
      <c r="D2417" t="s">
        <v>1152</v>
      </c>
      <c r="E2417" t="s">
        <v>90</v>
      </c>
      <c r="F2417" t="s">
        <v>4063</v>
      </c>
      <c r="H2417" t="s">
        <v>6050</v>
      </c>
      <c r="L2417" t="s">
        <v>91</v>
      </c>
      <c r="O2417" t="s">
        <v>94</v>
      </c>
      <c r="P2417" s="33">
        <v>46168.743750000001</v>
      </c>
      <c r="Q2417" s="33">
        <v>46209</v>
      </c>
      <c r="R2417" s="33">
        <v>46193</v>
      </c>
      <c r="S2417" s="33">
        <v>46219</v>
      </c>
      <c r="AH2417" s="55" t="str">
        <f t="shared" si="528"/>
        <v/>
      </c>
      <c r="AI2417" s="55" t="str">
        <f t="shared" si="529"/>
        <v>FALSO</v>
      </c>
      <c r="AJ2417" s="55">
        <f t="shared" si="530"/>
        <v>0</v>
      </c>
      <c r="AK2417" s="93" t="str">
        <f t="shared" si="531"/>
        <v/>
      </c>
      <c r="AL2417" s="96" t="str">
        <f t="shared" si="532"/>
        <v/>
      </c>
      <c r="AM2417" s="93" t="str">
        <f t="shared" si="533"/>
        <v/>
      </c>
      <c r="AN2417" s="96" t="str">
        <f t="shared" si="534"/>
        <v/>
      </c>
      <c r="AO2417" s="93" t="str">
        <f t="shared" si="535"/>
        <v/>
      </c>
      <c r="AP2417" s="96" t="str">
        <f t="shared" si="536"/>
        <v/>
      </c>
      <c r="AQ2417" s="93" t="str">
        <f t="shared" si="537"/>
        <v/>
      </c>
      <c r="AR2417" s="96" t="str">
        <f t="shared" si="538"/>
        <v/>
      </c>
      <c r="AS2417" s="93" t="str">
        <f t="shared" si="539"/>
        <v/>
      </c>
      <c r="AT2417" s="96" t="str">
        <f t="shared" si="540"/>
        <v/>
      </c>
      <c r="AU2417" s="93" t="str">
        <f t="shared" si="541"/>
        <v/>
      </c>
    </row>
    <row r="2418" spans="1:47" x14ac:dyDescent="0.3">
      <c r="A2418" t="s">
        <v>84</v>
      </c>
      <c r="B2418" s="164" t="s">
        <v>6051</v>
      </c>
      <c r="C2418" t="s">
        <v>5970</v>
      </c>
      <c r="D2418" t="s">
        <v>1152</v>
      </c>
      <c r="E2418" t="s">
        <v>90</v>
      </c>
      <c r="F2418" t="s">
        <v>4063</v>
      </c>
      <c r="H2418" t="s">
        <v>6052</v>
      </c>
      <c r="L2418" t="s">
        <v>91</v>
      </c>
      <c r="O2418" t="s">
        <v>94</v>
      </c>
      <c r="P2418" s="33">
        <v>46168.665972222225</v>
      </c>
      <c r="Q2418" s="33">
        <v>46209</v>
      </c>
      <c r="R2418" s="33">
        <v>46219</v>
      </c>
      <c r="S2418" s="33">
        <v>46219</v>
      </c>
      <c r="AH2418" s="55" t="str">
        <f t="shared" si="528"/>
        <v/>
      </c>
      <c r="AI2418" s="55" t="str">
        <f t="shared" si="529"/>
        <v>FALSO</v>
      </c>
      <c r="AJ2418" s="55">
        <f t="shared" si="530"/>
        <v>0</v>
      </c>
      <c r="AK2418" s="93" t="str">
        <f t="shared" si="531"/>
        <v/>
      </c>
      <c r="AL2418" s="96" t="str">
        <f t="shared" si="532"/>
        <v/>
      </c>
      <c r="AM2418" s="93" t="str">
        <f t="shared" si="533"/>
        <v/>
      </c>
      <c r="AN2418" s="96" t="str">
        <f t="shared" si="534"/>
        <v/>
      </c>
      <c r="AO2418" s="93" t="str">
        <f t="shared" si="535"/>
        <v/>
      </c>
      <c r="AP2418" s="96" t="str">
        <f t="shared" si="536"/>
        <v/>
      </c>
      <c r="AQ2418" s="93" t="str">
        <f t="shared" si="537"/>
        <v/>
      </c>
      <c r="AR2418" s="96" t="str">
        <f t="shared" si="538"/>
        <v/>
      </c>
      <c r="AS2418" s="93" t="str">
        <f t="shared" si="539"/>
        <v/>
      </c>
      <c r="AT2418" s="96" t="str">
        <f t="shared" si="540"/>
        <v/>
      </c>
      <c r="AU2418" s="93" t="str">
        <f t="shared" si="541"/>
        <v/>
      </c>
    </row>
    <row r="2419" spans="1:47" x14ac:dyDescent="0.3">
      <c r="A2419" t="s">
        <v>84</v>
      </c>
      <c r="B2419" s="164" t="s">
        <v>6053</v>
      </c>
      <c r="C2419" t="s">
        <v>5970</v>
      </c>
      <c r="D2419" t="s">
        <v>1152</v>
      </c>
      <c r="E2419" t="s">
        <v>90</v>
      </c>
      <c r="F2419" t="s">
        <v>4063</v>
      </c>
      <c r="H2419" t="s">
        <v>6054</v>
      </c>
      <c r="L2419" t="s">
        <v>91</v>
      </c>
      <c r="O2419" t="s">
        <v>94</v>
      </c>
      <c r="P2419" s="33">
        <v>46168.634722222225</v>
      </c>
      <c r="Q2419" s="33">
        <v>46209</v>
      </c>
      <c r="R2419" s="33">
        <v>46219</v>
      </c>
      <c r="S2419" s="33">
        <v>46219</v>
      </c>
      <c r="AH2419" s="55" t="str">
        <f t="shared" si="528"/>
        <v/>
      </c>
      <c r="AI2419" s="55" t="str">
        <f t="shared" si="529"/>
        <v>FALSO</v>
      </c>
      <c r="AJ2419" s="55">
        <f t="shared" si="530"/>
        <v>0</v>
      </c>
      <c r="AK2419" s="93" t="str">
        <f t="shared" si="531"/>
        <v/>
      </c>
      <c r="AL2419" s="96" t="str">
        <f t="shared" si="532"/>
        <v/>
      </c>
      <c r="AM2419" s="93" t="str">
        <f t="shared" si="533"/>
        <v/>
      </c>
      <c r="AN2419" s="96" t="str">
        <f t="shared" si="534"/>
        <v/>
      </c>
      <c r="AO2419" s="93" t="str">
        <f t="shared" si="535"/>
        <v/>
      </c>
      <c r="AP2419" s="96" t="str">
        <f t="shared" si="536"/>
        <v/>
      </c>
      <c r="AQ2419" s="93" t="str">
        <f t="shared" si="537"/>
        <v/>
      </c>
      <c r="AR2419" s="96" t="str">
        <f t="shared" si="538"/>
        <v/>
      </c>
      <c r="AS2419" s="93" t="str">
        <f t="shared" si="539"/>
        <v/>
      </c>
      <c r="AT2419" s="96" t="str">
        <f t="shared" si="540"/>
        <v/>
      </c>
      <c r="AU2419" s="93" t="str">
        <f t="shared" si="541"/>
        <v/>
      </c>
    </row>
    <row r="2420" spans="1:47" x14ac:dyDescent="0.3">
      <c r="A2420" t="s">
        <v>84</v>
      </c>
      <c r="B2420" s="164" t="s">
        <v>6055</v>
      </c>
      <c r="C2420" t="s">
        <v>5970</v>
      </c>
      <c r="D2420" t="s">
        <v>1152</v>
      </c>
      <c r="E2420" t="s">
        <v>90</v>
      </c>
      <c r="F2420" t="s">
        <v>4063</v>
      </c>
      <c r="H2420" t="s">
        <v>6056</v>
      </c>
      <c r="L2420" t="s">
        <v>91</v>
      </c>
      <c r="O2420" t="s">
        <v>94</v>
      </c>
      <c r="P2420" s="33">
        <v>46168.634027777778</v>
      </c>
      <c r="Q2420" s="33">
        <v>46209</v>
      </c>
      <c r="R2420" s="33">
        <v>46219</v>
      </c>
      <c r="S2420" s="33">
        <v>46219</v>
      </c>
      <c r="AH2420" s="55" t="str">
        <f t="shared" si="528"/>
        <v/>
      </c>
      <c r="AI2420" s="55" t="str">
        <f t="shared" si="529"/>
        <v>FALSO</v>
      </c>
      <c r="AJ2420" s="55">
        <f t="shared" si="530"/>
        <v>0</v>
      </c>
      <c r="AK2420" s="93" t="str">
        <f t="shared" si="531"/>
        <v/>
      </c>
      <c r="AL2420" s="96" t="str">
        <f t="shared" si="532"/>
        <v/>
      </c>
      <c r="AM2420" s="93" t="str">
        <f t="shared" si="533"/>
        <v/>
      </c>
      <c r="AN2420" s="96" t="str">
        <f t="shared" si="534"/>
        <v/>
      </c>
      <c r="AO2420" s="93" t="str">
        <f t="shared" si="535"/>
        <v/>
      </c>
      <c r="AP2420" s="96" t="str">
        <f t="shared" si="536"/>
        <v/>
      </c>
      <c r="AQ2420" s="93" t="str">
        <f t="shared" si="537"/>
        <v/>
      </c>
      <c r="AR2420" s="96" t="str">
        <f t="shared" si="538"/>
        <v/>
      </c>
      <c r="AS2420" s="93" t="str">
        <f t="shared" si="539"/>
        <v/>
      </c>
      <c r="AT2420" s="96" t="str">
        <f t="shared" si="540"/>
        <v/>
      </c>
      <c r="AU2420" s="93" t="str">
        <f t="shared" si="541"/>
        <v/>
      </c>
    </row>
    <row r="2421" spans="1:47" x14ac:dyDescent="0.3">
      <c r="A2421" t="s">
        <v>84</v>
      </c>
      <c r="B2421" s="164" t="s">
        <v>6057</v>
      </c>
      <c r="C2421" t="s">
        <v>5970</v>
      </c>
      <c r="D2421" t="s">
        <v>1152</v>
      </c>
      <c r="E2421" t="s">
        <v>90</v>
      </c>
      <c r="F2421" t="s">
        <v>4063</v>
      </c>
      <c r="H2421" t="s">
        <v>6058</v>
      </c>
      <c r="L2421" t="s">
        <v>91</v>
      </c>
      <c r="O2421" t="s">
        <v>94</v>
      </c>
      <c r="P2421" s="33">
        <v>46168.572916666664</v>
      </c>
      <c r="Q2421" s="33">
        <v>46209</v>
      </c>
      <c r="R2421" s="33">
        <v>46219</v>
      </c>
      <c r="S2421" s="33">
        <v>46219</v>
      </c>
      <c r="AH2421" s="55" t="str">
        <f t="shared" si="528"/>
        <v/>
      </c>
      <c r="AI2421" s="55" t="str">
        <f t="shared" si="529"/>
        <v>FALSO</v>
      </c>
      <c r="AJ2421" s="55">
        <f t="shared" si="530"/>
        <v>0</v>
      </c>
      <c r="AK2421" s="93" t="str">
        <f t="shared" si="531"/>
        <v/>
      </c>
      <c r="AL2421" s="96" t="str">
        <f t="shared" si="532"/>
        <v/>
      </c>
      <c r="AM2421" s="93" t="str">
        <f t="shared" si="533"/>
        <v/>
      </c>
      <c r="AN2421" s="96" t="str">
        <f t="shared" si="534"/>
        <v/>
      </c>
      <c r="AO2421" s="93" t="str">
        <f t="shared" si="535"/>
        <v/>
      </c>
      <c r="AP2421" s="96" t="str">
        <f t="shared" si="536"/>
        <v/>
      </c>
      <c r="AQ2421" s="93" t="str">
        <f t="shared" si="537"/>
        <v/>
      </c>
      <c r="AR2421" s="96" t="str">
        <f t="shared" si="538"/>
        <v/>
      </c>
      <c r="AS2421" s="93" t="str">
        <f t="shared" si="539"/>
        <v/>
      </c>
      <c r="AT2421" s="96" t="str">
        <f t="shared" si="540"/>
        <v/>
      </c>
      <c r="AU2421" s="93" t="str">
        <f t="shared" si="541"/>
        <v/>
      </c>
    </row>
    <row r="2422" spans="1:47" x14ac:dyDescent="0.3">
      <c r="A2422" t="s">
        <v>84</v>
      </c>
      <c r="B2422" s="164" t="s">
        <v>6059</v>
      </c>
      <c r="C2422" t="s">
        <v>5970</v>
      </c>
      <c r="D2422" t="s">
        <v>1152</v>
      </c>
      <c r="E2422" t="s">
        <v>90</v>
      </c>
      <c r="F2422" t="s">
        <v>4063</v>
      </c>
      <c r="H2422" t="s">
        <v>6060</v>
      </c>
      <c r="L2422" t="s">
        <v>91</v>
      </c>
      <c r="O2422" t="s">
        <v>94</v>
      </c>
      <c r="P2422" s="33">
        <v>46168.45208333333</v>
      </c>
      <c r="Q2422" s="33">
        <v>46209</v>
      </c>
      <c r="R2422" s="33">
        <v>46219</v>
      </c>
      <c r="S2422" s="33">
        <v>46219</v>
      </c>
      <c r="AH2422" s="55" t="str">
        <f t="shared" si="528"/>
        <v/>
      </c>
      <c r="AI2422" s="55" t="str">
        <f t="shared" si="529"/>
        <v>FALSO</v>
      </c>
      <c r="AJ2422" s="55">
        <f t="shared" si="530"/>
        <v>0</v>
      </c>
      <c r="AK2422" s="93" t="str">
        <f t="shared" si="531"/>
        <v/>
      </c>
      <c r="AL2422" s="96" t="str">
        <f t="shared" si="532"/>
        <v/>
      </c>
      <c r="AM2422" s="93" t="str">
        <f t="shared" si="533"/>
        <v/>
      </c>
      <c r="AN2422" s="96" t="str">
        <f t="shared" si="534"/>
        <v/>
      </c>
      <c r="AO2422" s="93" t="str">
        <f t="shared" si="535"/>
        <v/>
      </c>
      <c r="AP2422" s="96" t="str">
        <f t="shared" si="536"/>
        <v/>
      </c>
      <c r="AQ2422" s="93" t="str">
        <f t="shared" si="537"/>
        <v/>
      </c>
      <c r="AR2422" s="96" t="str">
        <f t="shared" si="538"/>
        <v/>
      </c>
      <c r="AS2422" s="93" t="str">
        <f t="shared" si="539"/>
        <v/>
      </c>
      <c r="AT2422" s="96" t="str">
        <f t="shared" si="540"/>
        <v/>
      </c>
      <c r="AU2422" s="93" t="str">
        <f t="shared" si="541"/>
        <v/>
      </c>
    </row>
    <row r="2423" spans="1:47" x14ac:dyDescent="0.3">
      <c r="A2423" t="s">
        <v>84</v>
      </c>
      <c r="B2423" s="164" t="s">
        <v>6061</v>
      </c>
      <c r="C2423" t="s">
        <v>5970</v>
      </c>
      <c r="D2423" t="s">
        <v>1152</v>
      </c>
      <c r="E2423" t="s">
        <v>90</v>
      </c>
      <c r="F2423" t="s">
        <v>4063</v>
      </c>
      <c r="H2423" t="s">
        <v>6062</v>
      </c>
      <c r="L2423" t="s">
        <v>91</v>
      </c>
      <c r="O2423" t="s">
        <v>94</v>
      </c>
      <c r="P2423" s="33">
        <v>46168.439583333333</v>
      </c>
      <c r="Q2423" s="33">
        <v>46209</v>
      </c>
      <c r="R2423" s="33">
        <v>46219</v>
      </c>
      <c r="S2423" s="33">
        <v>46219</v>
      </c>
      <c r="AH2423" s="55" t="str">
        <f t="shared" si="528"/>
        <v/>
      </c>
      <c r="AI2423" s="55" t="str">
        <f t="shared" si="529"/>
        <v>FALSO</v>
      </c>
      <c r="AJ2423" s="55">
        <f t="shared" si="530"/>
        <v>0</v>
      </c>
      <c r="AK2423" s="93" t="str">
        <f t="shared" si="531"/>
        <v/>
      </c>
      <c r="AL2423" s="96" t="str">
        <f t="shared" si="532"/>
        <v/>
      </c>
      <c r="AM2423" s="93" t="str">
        <f t="shared" si="533"/>
        <v/>
      </c>
      <c r="AN2423" s="96" t="str">
        <f t="shared" si="534"/>
        <v/>
      </c>
      <c r="AO2423" s="93" t="str">
        <f t="shared" si="535"/>
        <v/>
      </c>
      <c r="AP2423" s="96" t="str">
        <f t="shared" si="536"/>
        <v/>
      </c>
      <c r="AQ2423" s="93" t="str">
        <f t="shared" si="537"/>
        <v/>
      </c>
      <c r="AR2423" s="96" t="str">
        <f t="shared" si="538"/>
        <v/>
      </c>
      <c r="AS2423" s="93" t="str">
        <f t="shared" si="539"/>
        <v/>
      </c>
      <c r="AT2423" s="96" t="str">
        <f t="shared" si="540"/>
        <v/>
      </c>
      <c r="AU2423" s="93" t="str">
        <f t="shared" si="541"/>
        <v/>
      </c>
    </row>
    <row r="2424" spans="1:47" x14ac:dyDescent="0.3">
      <c r="A2424" t="s">
        <v>84</v>
      </c>
      <c r="B2424" s="164" t="s">
        <v>6063</v>
      </c>
      <c r="C2424" t="s">
        <v>5329</v>
      </c>
      <c r="D2424" t="s">
        <v>1152</v>
      </c>
      <c r="E2424" t="s">
        <v>90</v>
      </c>
      <c r="F2424" t="s">
        <v>4063</v>
      </c>
      <c r="H2424" t="s">
        <v>6064</v>
      </c>
      <c r="L2424" t="s">
        <v>91</v>
      </c>
      <c r="O2424" t="s">
        <v>94</v>
      </c>
      <c r="P2424" s="33">
        <v>46167.603472222225</v>
      </c>
      <c r="Q2424" s="33">
        <v>46209</v>
      </c>
      <c r="R2424" s="33">
        <v>46219</v>
      </c>
      <c r="S2424" s="33">
        <v>46219</v>
      </c>
      <c r="AH2424" s="55" t="str">
        <f t="shared" si="528"/>
        <v/>
      </c>
      <c r="AI2424" s="55" t="str">
        <f t="shared" si="529"/>
        <v>FALSO</v>
      </c>
      <c r="AJ2424" s="55">
        <f t="shared" si="530"/>
        <v>0</v>
      </c>
      <c r="AK2424" s="93" t="str">
        <f t="shared" si="531"/>
        <v/>
      </c>
      <c r="AL2424" s="96" t="str">
        <f t="shared" si="532"/>
        <v/>
      </c>
      <c r="AM2424" s="93" t="str">
        <f t="shared" si="533"/>
        <v/>
      </c>
      <c r="AN2424" s="96" t="str">
        <f t="shared" si="534"/>
        <v/>
      </c>
      <c r="AO2424" s="93" t="str">
        <f t="shared" si="535"/>
        <v/>
      </c>
      <c r="AP2424" s="96" t="str">
        <f t="shared" si="536"/>
        <v/>
      </c>
      <c r="AQ2424" s="93" t="str">
        <f t="shared" si="537"/>
        <v/>
      </c>
      <c r="AR2424" s="96" t="str">
        <f t="shared" si="538"/>
        <v/>
      </c>
      <c r="AS2424" s="93" t="str">
        <f t="shared" si="539"/>
        <v/>
      </c>
      <c r="AT2424" s="96" t="str">
        <f t="shared" si="540"/>
        <v/>
      </c>
      <c r="AU2424" s="93" t="str">
        <f t="shared" si="541"/>
        <v/>
      </c>
    </row>
    <row r="2425" spans="1:47" x14ac:dyDescent="0.3">
      <c r="A2425" t="s">
        <v>84</v>
      </c>
      <c r="B2425" s="164" t="s">
        <v>6065</v>
      </c>
      <c r="C2425" t="s">
        <v>5329</v>
      </c>
      <c r="D2425" t="s">
        <v>1152</v>
      </c>
      <c r="E2425" t="s">
        <v>90</v>
      </c>
      <c r="F2425" t="s">
        <v>4063</v>
      </c>
      <c r="H2425" t="s">
        <v>6066</v>
      </c>
      <c r="L2425" t="s">
        <v>91</v>
      </c>
      <c r="O2425" t="s">
        <v>94</v>
      </c>
      <c r="P2425" s="33">
        <v>46167.39166666667</v>
      </c>
      <c r="Q2425" s="33">
        <v>46209</v>
      </c>
      <c r="R2425" s="33">
        <v>46219</v>
      </c>
      <c r="S2425" s="33">
        <v>46219</v>
      </c>
      <c r="AH2425" s="55" t="str">
        <f t="shared" si="528"/>
        <v/>
      </c>
      <c r="AI2425" s="55" t="str">
        <f t="shared" si="529"/>
        <v>FALSO</v>
      </c>
      <c r="AJ2425" s="55">
        <f t="shared" si="530"/>
        <v>0</v>
      </c>
      <c r="AK2425" s="93" t="str">
        <f t="shared" si="531"/>
        <v/>
      </c>
      <c r="AL2425" s="96" t="str">
        <f t="shared" si="532"/>
        <v/>
      </c>
      <c r="AM2425" s="93" t="str">
        <f t="shared" si="533"/>
        <v/>
      </c>
      <c r="AN2425" s="96" t="str">
        <f t="shared" si="534"/>
        <v/>
      </c>
      <c r="AO2425" s="93" t="str">
        <f t="shared" si="535"/>
        <v/>
      </c>
      <c r="AP2425" s="96" t="str">
        <f t="shared" si="536"/>
        <v/>
      </c>
      <c r="AQ2425" s="93" t="str">
        <f t="shared" si="537"/>
        <v/>
      </c>
      <c r="AR2425" s="96" t="str">
        <f t="shared" si="538"/>
        <v/>
      </c>
      <c r="AS2425" s="93" t="str">
        <f t="shared" si="539"/>
        <v/>
      </c>
      <c r="AT2425" s="96" t="str">
        <f t="shared" si="540"/>
        <v/>
      </c>
      <c r="AU2425" s="93" t="str">
        <f t="shared" si="541"/>
        <v/>
      </c>
    </row>
    <row r="2426" spans="1:47" x14ac:dyDescent="0.3">
      <c r="A2426" t="s">
        <v>84</v>
      </c>
      <c r="B2426" s="164" t="s">
        <v>6067</v>
      </c>
      <c r="C2426" t="s">
        <v>5329</v>
      </c>
      <c r="D2426" t="s">
        <v>1152</v>
      </c>
      <c r="E2426" t="s">
        <v>90</v>
      </c>
      <c r="F2426" t="s">
        <v>4063</v>
      </c>
      <c r="H2426" t="s">
        <v>6068</v>
      </c>
      <c r="L2426" t="s">
        <v>91</v>
      </c>
      <c r="O2426" t="s">
        <v>94</v>
      </c>
      <c r="P2426" s="33">
        <v>46164.761111111111</v>
      </c>
      <c r="Q2426" s="33">
        <v>46209</v>
      </c>
      <c r="R2426" s="33">
        <v>46219</v>
      </c>
      <c r="S2426" s="33">
        <v>46219</v>
      </c>
      <c r="AH2426" s="55" t="str">
        <f t="shared" si="528"/>
        <v/>
      </c>
      <c r="AI2426" s="55" t="str">
        <f t="shared" si="529"/>
        <v>FALSO</v>
      </c>
      <c r="AJ2426" s="55">
        <f t="shared" si="530"/>
        <v>0</v>
      </c>
      <c r="AK2426" s="93" t="str">
        <f t="shared" si="531"/>
        <v/>
      </c>
      <c r="AL2426" s="96" t="str">
        <f t="shared" si="532"/>
        <v/>
      </c>
      <c r="AM2426" s="93" t="str">
        <f t="shared" si="533"/>
        <v/>
      </c>
      <c r="AN2426" s="96" t="str">
        <f t="shared" si="534"/>
        <v/>
      </c>
      <c r="AO2426" s="93" t="str">
        <f t="shared" si="535"/>
        <v/>
      </c>
      <c r="AP2426" s="96" t="str">
        <f t="shared" si="536"/>
        <v/>
      </c>
      <c r="AQ2426" s="93" t="str">
        <f t="shared" si="537"/>
        <v/>
      </c>
      <c r="AR2426" s="96" t="str">
        <f t="shared" si="538"/>
        <v/>
      </c>
      <c r="AS2426" s="93" t="str">
        <f t="shared" si="539"/>
        <v/>
      </c>
      <c r="AT2426" s="96" t="str">
        <f t="shared" si="540"/>
        <v/>
      </c>
      <c r="AU2426" s="93" t="str">
        <f t="shared" si="541"/>
        <v/>
      </c>
    </row>
    <row r="2427" spans="1:47" x14ac:dyDescent="0.3">
      <c r="A2427" t="s">
        <v>84</v>
      </c>
      <c r="B2427" s="164" t="s">
        <v>6069</v>
      </c>
      <c r="C2427" t="s">
        <v>5560</v>
      </c>
      <c r="D2427" t="s">
        <v>1152</v>
      </c>
      <c r="E2427" t="s">
        <v>90</v>
      </c>
      <c r="F2427" t="s">
        <v>4063</v>
      </c>
      <c r="H2427" t="s">
        <v>6070</v>
      </c>
      <c r="L2427" t="s">
        <v>91</v>
      </c>
      <c r="O2427" t="s">
        <v>94</v>
      </c>
      <c r="P2427" s="33">
        <v>46164.598611111112</v>
      </c>
      <c r="Q2427" s="33">
        <v>46209</v>
      </c>
      <c r="R2427" s="33">
        <v>46193</v>
      </c>
      <c r="S2427" s="33">
        <v>46219</v>
      </c>
      <c r="AH2427" s="55" t="str">
        <f t="shared" si="528"/>
        <v/>
      </c>
      <c r="AI2427" s="55" t="str">
        <f t="shared" si="529"/>
        <v>FALSO</v>
      </c>
      <c r="AJ2427" s="55">
        <f t="shared" si="530"/>
        <v>0</v>
      </c>
      <c r="AK2427" s="93" t="str">
        <f t="shared" si="531"/>
        <v/>
      </c>
      <c r="AL2427" s="96" t="str">
        <f t="shared" si="532"/>
        <v/>
      </c>
      <c r="AM2427" s="93" t="str">
        <f t="shared" si="533"/>
        <v/>
      </c>
      <c r="AN2427" s="96" t="str">
        <f t="shared" si="534"/>
        <v/>
      </c>
      <c r="AO2427" s="93" t="str">
        <f t="shared" si="535"/>
        <v/>
      </c>
      <c r="AP2427" s="96" t="str">
        <f t="shared" si="536"/>
        <v/>
      </c>
      <c r="AQ2427" s="93" t="str">
        <f t="shared" si="537"/>
        <v/>
      </c>
      <c r="AR2427" s="96" t="str">
        <f t="shared" si="538"/>
        <v/>
      </c>
      <c r="AS2427" s="93" t="str">
        <f t="shared" si="539"/>
        <v/>
      </c>
      <c r="AT2427" s="96" t="str">
        <f t="shared" si="540"/>
        <v/>
      </c>
      <c r="AU2427" s="93" t="str">
        <f t="shared" si="541"/>
        <v/>
      </c>
    </row>
    <row r="2428" spans="1:47" x14ac:dyDescent="0.3">
      <c r="A2428" t="s">
        <v>84</v>
      </c>
      <c r="B2428" s="164" t="s">
        <v>6071</v>
      </c>
      <c r="C2428" t="s">
        <v>6072</v>
      </c>
      <c r="D2428" t="s">
        <v>1152</v>
      </c>
      <c r="E2428" t="s">
        <v>90</v>
      </c>
      <c r="F2428" t="s">
        <v>4063</v>
      </c>
      <c r="H2428" t="s">
        <v>6073</v>
      </c>
      <c r="L2428" t="s">
        <v>91</v>
      </c>
      <c r="O2428" t="s">
        <v>94</v>
      </c>
      <c r="P2428" s="33">
        <v>46164.586805555555</v>
      </c>
      <c r="Q2428" s="33">
        <v>46209</v>
      </c>
      <c r="R2428" s="33">
        <v>46219</v>
      </c>
      <c r="S2428" s="33">
        <v>46219</v>
      </c>
      <c r="AH2428" s="55" t="str">
        <f t="shared" si="528"/>
        <v/>
      </c>
      <c r="AI2428" s="55" t="str">
        <f t="shared" si="529"/>
        <v>FALSO</v>
      </c>
      <c r="AJ2428" s="55">
        <f t="shared" si="530"/>
        <v>0</v>
      </c>
      <c r="AK2428" s="93" t="str">
        <f t="shared" si="531"/>
        <v/>
      </c>
      <c r="AL2428" s="96" t="str">
        <f t="shared" si="532"/>
        <v/>
      </c>
      <c r="AM2428" s="93" t="str">
        <f t="shared" si="533"/>
        <v/>
      </c>
      <c r="AN2428" s="96" t="str">
        <f t="shared" si="534"/>
        <v/>
      </c>
      <c r="AO2428" s="93" t="str">
        <f t="shared" si="535"/>
        <v/>
      </c>
      <c r="AP2428" s="96" t="str">
        <f t="shared" si="536"/>
        <v/>
      </c>
      <c r="AQ2428" s="93" t="str">
        <f t="shared" si="537"/>
        <v/>
      </c>
      <c r="AR2428" s="96" t="str">
        <f t="shared" si="538"/>
        <v/>
      </c>
      <c r="AS2428" s="93" t="str">
        <f t="shared" si="539"/>
        <v/>
      </c>
      <c r="AT2428" s="96" t="str">
        <f t="shared" si="540"/>
        <v/>
      </c>
      <c r="AU2428" s="93" t="str">
        <f t="shared" si="541"/>
        <v/>
      </c>
    </row>
    <row r="2429" spans="1:47" x14ac:dyDescent="0.3">
      <c r="A2429" t="s">
        <v>84</v>
      </c>
      <c r="B2429" s="164" t="s">
        <v>6074</v>
      </c>
      <c r="C2429" t="s">
        <v>6072</v>
      </c>
      <c r="D2429" t="s">
        <v>1152</v>
      </c>
      <c r="E2429" t="s">
        <v>90</v>
      </c>
      <c r="F2429" t="s">
        <v>4063</v>
      </c>
      <c r="H2429" t="s">
        <v>6075</v>
      </c>
      <c r="L2429" t="s">
        <v>91</v>
      </c>
      <c r="O2429" t="s">
        <v>94</v>
      </c>
      <c r="P2429" s="33">
        <v>46164.582638888889</v>
      </c>
      <c r="Q2429" s="33">
        <v>46209</v>
      </c>
      <c r="R2429" s="33">
        <v>46219</v>
      </c>
      <c r="S2429" s="33">
        <v>46219</v>
      </c>
      <c r="AH2429" s="55" t="str">
        <f t="shared" si="528"/>
        <v/>
      </c>
      <c r="AI2429" s="55" t="str">
        <f t="shared" si="529"/>
        <v>FALSO</v>
      </c>
      <c r="AJ2429" s="55">
        <f t="shared" si="530"/>
        <v>0</v>
      </c>
      <c r="AK2429" s="93" t="str">
        <f t="shared" si="531"/>
        <v/>
      </c>
      <c r="AL2429" s="96" t="str">
        <f t="shared" si="532"/>
        <v/>
      </c>
      <c r="AM2429" s="93" t="str">
        <f t="shared" si="533"/>
        <v/>
      </c>
      <c r="AN2429" s="96" t="str">
        <f t="shared" si="534"/>
        <v/>
      </c>
      <c r="AO2429" s="93" t="str">
        <f t="shared" si="535"/>
        <v/>
      </c>
      <c r="AP2429" s="96" t="str">
        <f t="shared" si="536"/>
        <v/>
      </c>
      <c r="AQ2429" s="93" t="str">
        <f t="shared" si="537"/>
        <v/>
      </c>
      <c r="AR2429" s="96" t="str">
        <f t="shared" si="538"/>
        <v/>
      </c>
      <c r="AS2429" s="93" t="str">
        <f t="shared" si="539"/>
        <v/>
      </c>
      <c r="AT2429" s="96" t="str">
        <f t="shared" si="540"/>
        <v/>
      </c>
      <c r="AU2429" s="93" t="str">
        <f t="shared" si="541"/>
        <v/>
      </c>
    </row>
    <row r="2430" spans="1:47" x14ac:dyDescent="0.3">
      <c r="A2430" t="s">
        <v>84</v>
      </c>
      <c r="B2430" s="164" t="s">
        <v>6076</v>
      </c>
      <c r="C2430" t="s">
        <v>5560</v>
      </c>
      <c r="D2430" t="s">
        <v>1152</v>
      </c>
      <c r="E2430" t="s">
        <v>90</v>
      </c>
      <c r="F2430" t="s">
        <v>4063</v>
      </c>
      <c r="H2430" t="s">
        <v>6077</v>
      </c>
      <c r="L2430" t="s">
        <v>91</v>
      </c>
      <c r="O2430" t="s">
        <v>94</v>
      </c>
      <c r="P2430" s="33">
        <v>46164.543055555558</v>
      </c>
      <c r="Q2430" s="33">
        <v>46209</v>
      </c>
      <c r="R2430" s="33">
        <v>46193</v>
      </c>
      <c r="S2430" s="33">
        <v>46219</v>
      </c>
      <c r="AH2430" s="55" t="str">
        <f t="shared" si="528"/>
        <v/>
      </c>
      <c r="AI2430" s="55" t="str">
        <f t="shared" si="529"/>
        <v>FALSO</v>
      </c>
      <c r="AJ2430" s="55">
        <f t="shared" si="530"/>
        <v>0</v>
      </c>
      <c r="AK2430" s="93" t="str">
        <f t="shared" si="531"/>
        <v/>
      </c>
      <c r="AL2430" s="96" t="str">
        <f t="shared" si="532"/>
        <v/>
      </c>
      <c r="AM2430" s="93" t="str">
        <f t="shared" si="533"/>
        <v/>
      </c>
      <c r="AN2430" s="96" t="str">
        <f t="shared" si="534"/>
        <v/>
      </c>
      <c r="AO2430" s="93" t="str">
        <f t="shared" si="535"/>
        <v/>
      </c>
      <c r="AP2430" s="96" t="str">
        <f t="shared" si="536"/>
        <v/>
      </c>
      <c r="AQ2430" s="93" t="str">
        <f t="shared" si="537"/>
        <v/>
      </c>
      <c r="AR2430" s="96" t="str">
        <f t="shared" si="538"/>
        <v/>
      </c>
      <c r="AS2430" s="93" t="str">
        <f t="shared" si="539"/>
        <v/>
      </c>
      <c r="AT2430" s="96" t="str">
        <f t="shared" si="540"/>
        <v/>
      </c>
      <c r="AU2430" s="93" t="str">
        <f t="shared" si="541"/>
        <v/>
      </c>
    </row>
    <row r="2431" spans="1:47" x14ac:dyDescent="0.3">
      <c r="A2431" t="s">
        <v>84</v>
      </c>
      <c r="B2431" s="164" t="s">
        <v>6078</v>
      </c>
      <c r="C2431" t="s">
        <v>6072</v>
      </c>
      <c r="D2431" t="s">
        <v>1152</v>
      </c>
      <c r="E2431" t="s">
        <v>90</v>
      </c>
      <c r="F2431" t="s">
        <v>4063</v>
      </c>
      <c r="H2431" t="s">
        <v>6079</v>
      </c>
      <c r="L2431" t="s">
        <v>91</v>
      </c>
      <c r="O2431" t="s">
        <v>94</v>
      </c>
      <c r="P2431" s="33">
        <v>46164.456250000003</v>
      </c>
      <c r="Q2431" s="33">
        <v>46209</v>
      </c>
      <c r="R2431" s="33">
        <v>46219</v>
      </c>
      <c r="S2431" s="33">
        <v>46219</v>
      </c>
      <c r="AH2431" s="55" t="str">
        <f t="shared" si="528"/>
        <v/>
      </c>
      <c r="AI2431" s="55" t="str">
        <f t="shared" si="529"/>
        <v>FALSO</v>
      </c>
      <c r="AJ2431" s="55">
        <f t="shared" si="530"/>
        <v>0</v>
      </c>
      <c r="AK2431" s="93" t="str">
        <f t="shared" si="531"/>
        <v/>
      </c>
      <c r="AL2431" s="96" t="str">
        <f t="shared" si="532"/>
        <v/>
      </c>
      <c r="AM2431" s="93" t="str">
        <f t="shared" si="533"/>
        <v/>
      </c>
      <c r="AN2431" s="96" t="str">
        <f t="shared" si="534"/>
        <v/>
      </c>
      <c r="AO2431" s="93" t="str">
        <f t="shared" si="535"/>
        <v/>
      </c>
      <c r="AP2431" s="96" t="str">
        <f t="shared" si="536"/>
        <v/>
      </c>
      <c r="AQ2431" s="93" t="str">
        <f t="shared" si="537"/>
        <v/>
      </c>
      <c r="AR2431" s="96" t="str">
        <f t="shared" si="538"/>
        <v/>
      </c>
      <c r="AS2431" s="93" t="str">
        <f t="shared" si="539"/>
        <v/>
      </c>
      <c r="AT2431" s="96" t="str">
        <f t="shared" si="540"/>
        <v/>
      </c>
      <c r="AU2431" s="93" t="str">
        <f t="shared" si="541"/>
        <v/>
      </c>
    </row>
    <row r="2432" spans="1:47" x14ac:dyDescent="0.3">
      <c r="A2432" t="s">
        <v>84</v>
      </c>
      <c r="B2432" s="164" t="s">
        <v>6080</v>
      </c>
      <c r="C2432" t="s">
        <v>5560</v>
      </c>
      <c r="D2432" t="s">
        <v>1152</v>
      </c>
      <c r="E2432" t="s">
        <v>90</v>
      </c>
      <c r="F2432" t="s">
        <v>4063</v>
      </c>
      <c r="H2432" t="s">
        <v>6081</v>
      </c>
      <c r="L2432" t="s">
        <v>91</v>
      </c>
      <c r="O2432" t="s">
        <v>94</v>
      </c>
      <c r="P2432" s="33">
        <v>46164.415277777778</v>
      </c>
      <c r="Q2432" s="33">
        <v>46209</v>
      </c>
      <c r="R2432" s="33">
        <v>46193</v>
      </c>
      <c r="S2432" s="33">
        <v>46219</v>
      </c>
      <c r="AH2432" s="55" t="str">
        <f t="shared" si="528"/>
        <v/>
      </c>
      <c r="AI2432" s="55" t="str">
        <f t="shared" si="529"/>
        <v>FALSO</v>
      </c>
      <c r="AJ2432" s="55">
        <f t="shared" si="530"/>
        <v>0</v>
      </c>
      <c r="AK2432" s="93" t="str">
        <f t="shared" si="531"/>
        <v/>
      </c>
      <c r="AL2432" s="96" t="str">
        <f t="shared" si="532"/>
        <v/>
      </c>
      <c r="AM2432" s="93" t="str">
        <f t="shared" si="533"/>
        <v/>
      </c>
      <c r="AN2432" s="96" t="str">
        <f t="shared" si="534"/>
        <v/>
      </c>
      <c r="AO2432" s="93" t="str">
        <f t="shared" si="535"/>
        <v/>
      </c>
      <c r="AP2432" s="96" t="str">
        <f t="shared" si="536"/>
        <v/>
      </c>
      <c r="AQ2432" s="93" t="str">
        <f t="shared" si="537"/>
        <v/>
      </c>
      <c r="AR2432" s="96" t="str">
        <f t="shared" si="538"/>
        <v/>
      </c>
      <c r="AS2432" s="93" t="str">
        <f t="shared" si="539"/>
        <v/>
      </c>
      <c r="AT2432" s="96" t="str">
        <f t="shared" si="540"/>
        <v/>
      </c>
      <c r="AU2432" s="93" t="str">
        <f t="shared" si="541"/>
        <v/>
      </c>
    </row>
    <row r="2433" spans="1:47" x14ac:dyDescent="0.3">
      <c r="A2433" t="s">
        <v>84</v>
      </c>
      <c r="B2433" s="164" t="s">
        <v>6082</v>
      </c>
      <c r="C2433" t="s">
        <v>5560</v>
      </c>
      <c r="D2433" t="s">
        <v>1152</v>
      </c>
      <c r="E2433" t="s">
        <v>90</v>
      </c>
      <c r="F2433" t="s">
        <v>4063</v>
      </c>
      <c r="H2433" t="s">
        <v>6083</v>
      </c>
      <c r="L2433" t="s">
        <v>91</v>
      </c>
      <c r="O2433" t="s">
        <v>94</v>
      </c>
      <c r="P2433" s="33">
        <v>46164.39166666667</v>
      </c>
      <c r="Q2433" s="33">
        <v>46209</v>
      </c>
      <c r="R2433" s="33">
        <v>46193</v>
      </c>
      <c r="S2433" s="33">
        <v>46219</v>
      </c>
      <c r="AH2433" s="55" t="str">
        <f t="shared" si="528"/>
        <v/>
      </c>
      <c r="AI2433" s="55" t="str">
        <f t="shared" si="529"/>
        <v>FALSO</v>
      </c>
      <c r="AJ2433" s="55">
        <f t="shared" si="530"/>
        <v>0</v>
      </c>
      <c r="AK2433" s="93" t="str">
        <f t="shared" si="531"/>
        <v/>
      </c>
      <c r="AL2433" s="96" t="str">
        <f t="shared" si="532"/>
        <v/>
      </c>
      <c r="AM2433" s="93" t="str">
        <f t="shared" si="533"/>
        <v/>
      </c>
      <c r="AN2433" s="96" t="str">
        <f t="shared" si="534"/>
        <v/>
      </c>
      <c r="AO2433" s="93" t="str">
        <f t="shared" si="535"/>
        <v/>
      </c>
      <c r="AP2433" s="96" t="str">
        <f t="shared" si="536"/>
        <v/>
      </c>
      <c r="AQ2433" s="93" t="str">
        <f t="shared" si="537"/>
        <v/>
      </c>
      <c r="AR2433" s="96" t="str">
        <f t="shared" si="538"/>
        <v/>
      </c>
      <c r="AS2433" s="93" t="str">
        <f t="shared" si="539"/>
        <v/>
      </c>
      <c r="AT2433" s="96" t="str">
        <f t="shared" si="540"/>
        <v/>
      </c>
      <c r="AU2433" s="93" t="str">
        <f t="shared" si="541"/>
        <v/>
      </c>
    </row>
    <row r="2434" spans="1:47" x14ac:dyDescent="0.3">
      <c r="A2434" t="s">
        <v>84</v>
      </c>
      <c r="B2434" s="164" t="s">
        <v>6084</v>
      </c>
      <c r="C2434" t="s">
        <v>6072</v>
      </c>
      <c r="D2434" t="s">
        <v>1152</v>
      </c>
      <c r="E2434" t="s">
        <v>90</v>
      </c>
      <c r="F2434" t="s">
        <v>4063</v>
      </c>
      <c r="H2434" t="s">
        <v>6085</v>
      </c>
      <c r="L2434" t="s">
        <v>91</v>
      </c>
      <c r="O2434" t="s">
        <v>94</v>
      </c>
      <c r="P2434" s="33">
        <v>46163.785416666666</v>
      </c>
      <c r="Q2434" s="33">
        <v>46209</v>
      </c>
      <c r="R2434" s="33">
        <v>46218</v>
      </c>
      <c r="S2434" s="33">
        <v>46218</v>
      </c>
      <c r="AH2434" s="55" t="str">
        <f t="shared" si="528"/>
        <v/>
      </c>
      <c r="AI2434" s="55" t="str">
        <f t="shared" si="529"/>
        <v>FALSO</v>
      </c>
      <c r="AJ2434" s="55">
        <f t="shared" si="530"/>
        <v>0</v>
      </c>
      <c r="AK2434" s="93" t="str">
        <f t="shared" si="531"/>
        <v/>
      </c>
      <c r="AL2434" s="96" t="str">
        <f t="shared" si="532"/>
        <v/>
      </c>
      <c r="AM2434" s="93" t="str">
        <f t="shared" si="533"/>
        <v/>
      </c>
      <c r="AN2434" s="96" t="str">
        <f t="shared" si="534"/>
        <v/>
      </c>
      <c r="AO2434" s="93" t="str">
        <f t="shared" si="535"/>
        <v/>
      </c>
      <c r="AP2434" s="96" t="str">
        <f t="shared" si="536"/>
        <v/>
      </c>
      <c r="AQ2434" s="93" t="str">
        <f t="shared" si="537"/>
        <v/>
      </c>
      <c r="AR2434" s="96" t="str">
        <f t="shared" si="538"/>
        <v/>
      </c>
      <c r="AS2434" s="93" t="str">
        <f t="shared" si="539"/>
        <v/>
      </c>
      <c r="AT2434" s="96" t="str">
        <f t="shared" si="540"/>
        <v/>
      </c>
      <c r="AU2434" s="93" t="str">
        <f t="shared" si="541"/>
        <v/>
      </c>
    </row>
    <row r="2435" spans="1:47" x14ac:dyDescent="0.3">
      <c r="A2435" t="s">
        <v>84</v>
      </c>
      <c r="B2435" s="164" t="s">
        <v>6086</v>
      </c>
      <c r="C2435" t="s">
        <v>6072</v>
      </c>
      <c r="D2435" t="s">
        <v>1152</v>
      </c>
      <c r="E2435" t="s">
        <v>90</v>
      </c>
      <c r="F2435" t="s">
        <v>4063</v>
      </c>
      <c r="H2435" t="s">
        <v>6087</v>
      </c>
      <c r="L2435" t="s">
        <v>91</v>
      </c>
      <c r="O2435" t="s">
        <v>94</v>
      </c>
      <c r="P2435" s="33">
        <v>46163.633333333331</v>
      </c>
      <c r="Q2435" s="33">
        <v>46209</v>
      </c>
      <c r="R2435" s="33">
        <v>46219</v>
      </c>
      <c r="S2435" s="33">
        <v>46219</v>
      </c>
      <c r="AH2435" s="55" t="str">
        <f t="shared" ref="AH2435:AH2498" si="542">IF(J2435="","",J2435/3600)</f>
        <v/>
      </c>
      <c r="AI2435" s="55" t="str">
        <f t="shared" ref="AI2435:AI2498" si="543">IF(COUNTIF(AG2435, "*dia*"), "VERDADEIRO", "FALSO")</f>
        <v>FALSO</v>
      </c>
      <c r="AJ2435" s="55">
        <f t="shared" ref="AJ2435:AJ2498" si="544">IF(AI2435="VERDADEIRO",LEFT(AG2435,2),0)</f>
        <v>0</v>
      </c>
      <c r="AK2435" s="93" t="str">
        <f t="shared" ref="AK2435:AK2498" si="545">IF(OR(A2435="Solicitação de Serviço",A2435="Incidente",P2435="",Q2435=""),"",IF((NETWORKDAYS.INTL(P2435,Q2435,1)-1)=0,1,NETWORKDAYS.INTL(P2435,Q2435,1)-1))</f>
        <v/>
      </c>
      <c r="AL2435" s="96" t="str">
        <f t="shared" ref="AL2435:AL2498" si="546">IF(X2435="","",AK2435=X2435)</f>
        <v/>
      </c>
      <c r="AM2435" s="93" t="str">
        <f t="shared" ref="AM2435:AM2498" si="547">IF(OR(A2435="Solicitação de Serviço",A2435="Incidente",R2435="",S2435=""),"",IF((NETWORKDAYS.INTL(R2435,S2435,1)-1)=0,1,NETWORKDAYS.INTL(R2435,S2435,1)-1-AJ2435))</f>
        <v/>
      </c>
      <c r="AN2435" s="96" t="str">
        <f t="shared" ref="AN2435:AN2498" si="548">IF(Y2435="","",AM2435=Y2435)</f>
        <v/>
      </c>
      <c r="AO2435" s="93" t="str">
        <f t="shared" ref="AO2435:AO2498" si="549">IF(OR(A2435="Solicitação de Serviço",A2435="Incidente",T2435="",U2435=""),"",IF((NETWORKDAYS.INTL(T2435,U2435,1)-1)=0,1,NETWORKDAYS.INTL(T2435,U2435,1)-1))</f>
        <v/>
      </c>
      <c r="AP2435" s="96" t="str">
        <f t="shared" ref="AP2435:AP2498" si="550">IF(Z2435="","",AO2435=Z2435)</f>
        <v/>
      </c>
      <c r="AQ2435" s="93" t="str">
        <f t="shared" ref="AQ2435:AQ2498" si="551">IF(OR(A2435="Solicitação de Serviço",A2435="Incidente",V2435="",W2435=""),"",IF((NETWORKDAYS.INTL(V2435,W2435,1)-1)=0,1,IF((NETWORKDAYS.INTL(V2435,W2435,1)-1)&lt;0,"",NETWORKDAYS.INTL(V2435,W2435,1)-1)))</f>
        <v/>
      </c>
      <c r="AR2435" s="96" t="str">
        <f t="shared" ref="AR2435:AR2498" si="552">IF(AA2435="","",AQ2435=AA2435)</f>
        <v/>
      </c>
      <c r="AS2435" s="93" t="str">
        <f t="shared" ref="AS2435:AS2498" si="553">IF(OR(A2435="Solicitação de Serviço",A2435="Incidente",P2435=""),"",IF(OR(A2435="História",A2435="Enabler",A2435="Débito Técnico"),IF(W2435="","",NETWORKDAYS.INTL(P2435,W2435,1)-1),IF(U2435="","",NETWORKDAYS.INTL(P2435,U2435,1)-1)))</f>
        <v/>
      </c>
      <c r="AT2435" s="96" t="str">
        <f t="shared" ref="AT2435:AT2498" si="554">IF(OR(A2435="Solicitação de Serviço",A2435="Incidente",A2435="Sustentação"),"",IF(P2435="","",IF(OR(A2435="História",A2435="Enabler",A2435="Débito Técnico"),AS2435=AC2435,AS2435=AB2435)))</f>
        <v/>
      </c>
      <c r="AU2435" s="93" t="str">
        <f t="shared" ref="AU2435:AU2498" si="555">IF(M2435="","",M2435)</f>
        <v/>
      </c>
    </row>
    <row r="2436" spans="1:47" x14ac:dyDescent="0.3">
      <c r="A2436" t="s">
        <v>84</v>
      </c>
      <c r="B2436" s="164" t="s">
        <v>6088</v>
      </c>
      <c r="C2436" t="s">
        <v>5560</v>
      </c>
      <c r="D2436" t="s">
        <v>1152</v>
      </c>
      <c r="E2436" t="s">
        <v>90</v>
      </c>
      <c r="F2436" t="s">
        <v>4063</v>
      </c>
      <c r="H2436" t="s">
        <v>6089</v>
      </c>
      <c r="L2436" t="s">
        <v>91</v>
      </c>
      <c r="O2436" t="s">
        <v>94</v>
      </c>
      <c r="P2436" s="33">
        <v>46163.616666666669</v>
      </c>
      <c r="Q2436" s="33">
        <v>46209</v>
      </c>
      <c r="R2436" s="33">
        <v>46193</v>
      </c>
      <c r="S2436" s="33">
        <v>46219</v>
      </c>
      <c r="AH2436" s="55" t="str">
        <f t="shared" si="542"/>
        <v/>
      </c>
      <c r="AI2436" s="55" t="str">
        <f t="shared" si="543"/>
        <v>FALSO</v>
      </c>
      <c r="AJ2436" s="55">
        <f t="shared" si="544"/>
        <v>0</v>
      </c>
      <c r="AK2436" s="93" t="str">
        <f t="shared" si="545"/>
        <v/>
      </c>
      <c r="AL2436" s="96" t="str">
        <f t="shared" si="546"/>
        <v/>
      </c>
      <c r="AM2436" s="93" t="str">
        <f t="shared" si="547"/>
        <v/>
      </c>
      <c r="AN2436" s="96" t="str">
        <f t="shared" si="548"/>
        <v/>
      </c>
      <c r="AO2436" s="93" t="str">
        <f t="shared" si="549"/>
        <v/>
      </c>
      <c r="AP2436" s="96" t="str">
        <f t="shared" si="550"/>
        <v/>
      </c>
      <c r="AQ2436" s="93" t="str">
        <f t="shared" si="551"/>
        <v/>
      </c>
      <c r="AR2436" s="96" t="str">
        <f t="shared" si="552"/>
        <v/>
      </c>
      <c r="AS2436" s="93" t="str">
        <f t="shared" si="553"/>
        <v/>
      </c>
      <c r="AT2436" s="96" t="str">
        <f t="shared" si="554"/>
        <v/>
      </c>
      <c r="AU2436" s="93" t="str">
        <f t="shared" si="555"/>
        <v/>
      </c>
    </row>
    <row r="2437" spans="1:47" x14ac:dyDescent="0.3">
      <c r="A2437" t="s">
        <v>84</v>
      </c>
      <c r="B2437" s="164" t="s">
        <v>6090</v>
      </c>
      <c r="C2437" t="s">
        <v>5577</v>
      </c>
      <c r="D2437" t="s">
        <v>1152</v>
      </c>
      <c r="E2437" t="s">
        <v>90</v>
      </c>
      <c r="F2437" t="s">
        <v>4063</v>
      </c>
      <c r="H2437" t="s">
        <v>6091</v>
      </c>
      <c r="L2437" t="s">
        <v>91</v>
      </c>
      <c r="O2437" t="s">
        <v>94</v>
      </c>
      <c r="P2437" s="33">
        <v>46163.609722222223</v>
      </c>
      <c r="Q2437" s="33">
        <v>46209</v>
      </c>
      <c r="R2437" s="33">
        <v>46193</v>
      </c>
      <c r="S2437" s="33">
        <v>46219</v>
      </c>
      <c r="AH2437" s="55" t="str">
        <f t="shared" si="542"/>
        <v/>
      </c>
      <c r="AI2437" s="55" t="str">
        <f t="shared" si="543"/>
        <v>FALSO</v>
      </c>
      <c r="AJ2437" s="55">
        <f t="shared" si="544"/>
        <v>0</v>
      </c>
      <c r="AK2437" s="93" t="str">
        <f t="shared" si="545"/>
        <v/>
      </c>
      <c r="AL2437" s="96" t="str">
        <f t="shared" si="546"/>
        <v/>
      </c>
      <c r="AM2437" s="93" t="str">
        <f t="shared" si="547"/>
        <v/>
      </c>
      <c r="AN2437" s="96" t="str">
        <f t="shared" si="548"/>
        <v/>
      </c>
      <c r="AO2437" s="93" t="str">
        <f t="shared" si="549"/>
        <v/>
      </c>
      <c r="AP2437" s="96" t="str">
        <f t="shared" si="550"/>
        <v/>
      </c>
      <c r="AQ2437" s="93" t="str">
        <f t="shared" si="551"/>
        <v/>
      </c>
      <c r="AR2437" s="96" t="str">
        <f t="shared" si="552"/>
        <v/>
      </c>
      <c r="AS2437" s="93" t="str">
        <f t="shared" si="553"/>
        <v/>
      </c>
      <c r="AT2437" s="96" t="str">
        <f t="shared" si="554"/>
        <v/>
      </c>
      <c r="AU2437" s="93" t="str">
        <f t="shared" si="555"/>
        <v/>
      </c>
    </row>
    <row r="2438" spans="1:47" x14ac:dyDescent="0.3">
      <c r="A2438" t="s">
        <v>84</v>
      </c>
      <c r="B2438" s="164" t="s">
        <v>6092</v>
      </c>
      <c r="C2438" t="s">
        <v>6072</v>
      </c>
      <c r="D2438" t="s">
        <v>1152</v>
      </c>
      <c r="E2438" t="s">
        <v>90</v>
      </c>
      <c r="F2438" t="s">
        <v>4063</v>
      </c>
      <c r="H2438" t="s">
        <v>6093</v>
      </c>
      <c r="L2438" t="s">
        <v>91</v>
      </c>
      <c r="O2438" t="s">
        <v>94</v>
      </c>
      <c r="P2438" s="33">
        <v>46163.466666666667</v>
      </c>
      <c r="Q2438" s="33">
        <v>46209</v>
      </c>
      <c r="R2438" s="33">
        <v>46219</v>
      </c>
      <c r="S2438" s="33">
        <v>46219</v>
      </c>
      <c r="AH2438" s="55" t="str">
        <f t="shared" si="542"/>
        <v/>
      </c>
      <c r="AI2438" s="55" t="str">
        <f t="shared" si="543"/>
        <v>FALSO</v>
      </c>
      <c r="AJ2438" s="55">
        <f t="shared" si="544"/>
        <v>0</v>
      </c>
      <c r="AK2438" s="93" t="str">
        <f t="shared" si="545"/>
        <v/>
      </c>
      <c r="AL2438" s="96" t="str">
        <f t="shared" si="546"/>
        <v/>
      </c>
      <c r="AM2438" s="93" t="str">
        <f t="shared" si="547"/>
        <v/>
      </c>
      <c r="AN2438" s="96" t="str">
        <f t="shared" si="548"/>
        <v/>
      </c>
      <c r="AO2438" s="93" t="str">
        <f t="shared" si="549"/>
        <v/>
      </c>
      <c r="AP2438" s="96" t="str">
        <f t="shared" si="550"/>
        <v/>
      </c>
      <c r="AQ2438" s="93" t="str">
        <f t="shared" si="551"/>
        <v/>
      </c>
      <c r="AR2438" s="96" t="str">
        <f t="shared" si="552"/>
        <v/>
      </c>
      <c r="AS2438" s="93" t="str">
        <f t="shared" si="553"/>
        <v/>
      </c>
      <c r="AT2438" s="96" t="str">
        <f t="shared" si="554"/>
        <v/>
      </c>
      <c r="AU2438" s="93" t="str">
        <f t="shared" si="555"/>
        <v/>
      </c>
    </row>
    <row r="2439" spans="1:47" x14ac:dyDescent="0.3">
      <c r="A2439" t="s">
        <v>84</v>
      </c>
      <c r="B2439" s="164" t="s">
        <v>6094</v>
      </c>
      <c r="C2439" t="s">
        <v>5560</v>
      </c>
      <c r="D2439" t="s">
        <v>1152</v>
      </c>
      <c r="E2439" t="s">
        <v>90</v>
      </c>
      <c r="F2439" t="s">
        <v>4063</v>
      </c>
      <c r="H2439" t="s">
        <v>6095</v>
      </c>
      <c r="L2439" t="s">
        <v>91</v>
      </c>
      <c r="O2439" t="s">
        <v>94</v>
      </c>
      <c r="P2439" s="33">
        <v>46163.368055555555</v>
      </c>
      <c r="Q2439" s="33">
        <v>46209</v>
      </c>
      <c r="R2439" s="33">
        <v>46193</v>
      </c>
      <c r="S2439" s="33">
        <v>46219</v>
      </c>
      <c r="AH2439" s="55" t="str">
        <f t="shared" si="542"/>
        <v/>
      </c>
      <c r="AI2439" s="55" t="str">
        <f t="shared" si="543"/>
        <v>FALSO</v>
      </c>
      <c r="AJ2439" s="55">
        <f t="shared" si="544"/>
        <v>0</v>
      </c>
      <c r="AK2439" s="93" t="str">
        <f t="shared" si="545"/>
        <v/>
      </c>
      <c r="AL2439" s="96" t="str">
        <f t="shared" si="546"/>
        <v/>
      </c>
      <c r="AM2439" s="93" t="str">
        <f t="shared" si="547"/>
        <v/>
      </c>
      <c r="AN2439" s="96" t="str">
        <f t="shared" si="548"/>
        <v/>
      </c>
      <c r="AO2439" s="93" t="str">
        <f t="shared" si="549"/>
        <v/>
      </c>
      <c r="AP2439" s="96" t="str">
        <f t="shared" si="550"/>
        <v/>
      </c>
      <c r="AQ2439" s="93" t="str">
        <f t="shared" si="551"/>
        <v/>
      </c>
      <c r="AR2439" s="96" t="str">
        <f t="shared" si="552"/>
        <v/>
      </c>
      <c r="AS2439" s="93" t="str">
        <f t="shared" si="553"/>
        <v/>
      </c>
      <c r="AT2439" s="96" t="str">
        <f t="shared" si="554"/>
        <v/>
      </c>
      <c r="AU2439" s="93" t="str">
        <f t="shared" si="555"/>
        <v/>
      </c>
    </row>
    <row r="2440" spans="1:47" x14ac:dyDescent="0.3">
      <c r="A2440" t="s">
        <v>84</v>
      </c>
      <c r="B2440" s="164" t="s">
        <v>6096</v>
      </c>
      <c r="C2440" t="s">
        <v>6097</v>
      </c>
      <c r="D2440" t="s">
        <v>1152</v>
      </c>
      <c r="E2440" t="s">
        <v>90</v>
      </c>
      <c r="F2440" t="s">
        <v>4063</v>
      </c>
      <c r="H2440" t="s">
        <v>6098</v>
      </c>
      <c r="L2440" t="s">
        <v>91</v>
      </c>
      <c r="O2440" t="s">
        <v>94</v>
      </c>
      <c r="P2440" s="33">
        <v>46162.606249999997</v>
      </c>
      <c r="Q2440" s="33">
        <v>46209</v>
      </c>
      <c r="R2440" s="33">
        <v>46209</v>
      </c>
      <c r="S2440" s="33">
        <v>46209</v>
      </c>
      <c r="AH2440" s="55" t="str">
        <f t="shared" si="542"/>
        <v/>
      </c>
      <c r="AI2440" s="55" t="str">
        <f t="shared" si="543"/>
        <v>FALSO</v>
      </c>
      <c r="AJ2440" s="55">
        <f t="shared" si="544"/>
        <v>0</v>
      </c>
      <c r="AK2440" s="93" t="str">
        <f t="shared" si="545"/>
        <v/>
      </c>
      <c r="AL2440" s="96" t="str">
        <f t="shared" si="546"/>
        <v/>
      </c>
      <c r="AM2440" s="93" t="str">
        <f t="shared" si="547"/>
        <v/>
      </c>
      <c r="AN2440" s="96" t="str">
        <f t="shared" si="548"/>
        <v/>
      </c>
      <c r="AO2440" s="93" t="str">
        <f t="shared" si="549"/>
        <v/>
      </c>
      <c r="AP2440" s="96" t="str">
        <f t="shared" si="550"/>
        <v/>
      </c>
      <c r="AQ2440" s="93" t="str">
        <f t="shared" si="551"/>
        <v/>
      </c>
      <c r="AR2440" s="96" t="str">
        <f t="shared" si="552"/>
        <v/>
      </c>
      <c r="AS2440" s="93" t="str">
        <f t="shared" si="553"/>
        <v/>
      </c>
      <c r="AT2440" s="96" t="str">
        <f t="shared" si="554"/>
        <v/>
      </c>
      <c r="AU2440" s="93" t="str">
        <f t="shared" si="555"/>
        <v/>
      </c>
    </row>
    <row r="2441" spans="1:47" x14ac:dyDescent="0.3">
      <c r="A2441" t="s">
        <v>84</v>
      </c>
      <c r="B2441" s="164" t="s">
        <v>6099</v>
      </c>
      <c r="C2441" t="s">
        <v>6072</v>
      </c>
      <c r="D2441" t="s">
        <v>1152</v>
      </c>
      <c r="E2441" t="s">
        <v>90</v>
      </c>
      <c r="F2441" t="s">
        <v>4063</v>
      </c>
      <c r="H2441" t="s">
        <v>6100</v>
      </c>
      <c r="L2441" t="s">
        <v>91</v>
      </c>
      <c r="O2441" t="s">
        <v>94</v>
      </c>
      <c r="P2441" s="33">
        <v>46162.452777777777</v>
      </c>
      <c r="Q2441" s="33">
        <v>46209</v>
      </c>
      <c r="R2441" s="33">
        <v>46218</v>
      </c>
      <c r="S2441" s="33">
        <v>46218</v>
      </c>
      <c r="AH2441" s="55" t="str">
        <f t="shared" si="542"/>
        <v/>
      </c>
      <c r="AI2441" s="55" t="str">
        <f t="shared" si="543"/>
        <v>FALSO</v>
      </c>
      <c r="AJ2441" s="55">
        <f t="shared" si="544"/>
        <v>0</v>
      </c>
      <c r="AK2441" s="93" t="str">
        <f t="shared" si="545"/>
        <v/>
      </c>
      <c r="AL2441" s="96" t="str">
        <f t="shared" si="546"/>
        <v/>
      </c>
      <c r="AM2441" s="93" t="str">
        <f t="shared" si="547"/>
        <v/>
      </c>
      <c r="AN2441" s="96" t="str">
        <f t="shared" si="548"/>
        <v/>
      </c>
      <c r="AO2441" s="93" t="str">
        <f t="shared" si="549"/>
        <v/>
      </c>
      <c r="AP2441" s="96" t="str">
        <f t="shared" si="550"/>
        <v/>
      </c>
      <c r="AQ2441" s="93" t="str">
        <f t="shared" si="551"/>
        <v/>
      </c>
      <c r="AR2441" s="96" t="str">
        <f t="shared" si="552"/>
        <v/>
      </c>
      <c r="AS2441" s="93" t="str">
        <f t="shared" si="553"/>
        <v/>
      </c>
      <c r="AT2441" s="96" t="str">
        <f t="shared" si="554"/>
        <v/>
      </c>
      <c r="AU2441" s="93" t="str">
        <f t="shared" si="555"/>
        <v/>
      </c>
    </row>
    <row r="2442" spans="1:47" x14ac:dyDescent="0.3">
      <c r="A2442" t="s">
        <v>84</v>
      </c>
      <c r="B2442" s="164" t="s">
        <v>6101</v>
      </c>
      <c r="C2442" t="s">
        <v>6072</v>
      </c>
      <c r="D2442" t="s">
        <v>1152</v>
      </c>
      <c r="E2442" t="s">
        <v>90</v>
      </c>
      <c r="F2442" t="s">
        <v>4063</v>
      </c>
      <c r="H2442" t="s">
        <v>6102</v>
      </c>
      <c r="L2442" t="s">
        <v>91</v>
      </c>
      <c r="O2442" t="s">
        <v>94</v>
      </c>
      <c r="P2442" s="33">
        <v>46162.40347222222</v>
      </c>
      <c r="Q2442" s="33">
        <v>46209</v>
      </c>
      <c r="R2442" s="33">
        <v>46219</v>
      </c>
      <c r="S2442" s="33">
        <v>46219</v>
      </c>
      <c r="AH2442" s="55" t="str">
        <f t="shared" si="542"/>
        <v/>
      </c>
      <c r="AI2442" s="55" t="str">
        <f t="shared" si="543"/>
        <v>FALSO</v>
      </c>
      <c r="AJ2442" s="55">
        <f t="shared" si="544"/>
        <v>0</v>
      </c>
      <c r="AK2442" s="93" t="str">
        <f t="shared" si="545"/>
        <v/>
      </c>
      <c r="AL2442" s="96" t="str">
        <f t="shared" si="546"/>
        <v/>
      </c>
      <c r="AM2442" s="93" t="str">
        <f t="shared" si="547"/>
        <v/>
      </c>
      <c r="AN2442" s="96" t="str">
        <f t="shared" si="548"/>
        <v/>
      </c>
      <c r="AO2442" s="93" t="str">
        <f t="shared" si="549"/>
        <v/>
      </c>
      <c r="AP2442" s="96" t="str">
        <f t="shared" si="550"/>
        <v/>
      </c>
      <c r="AQ2442" s="93" t="str">
        <f t="shared" si="551"/>
        <v/>
      </c>
      <c r="AR2442" s="96" t="str">
        <f t="shared" si="552"/>
        <v/>
      </c>
      <c r="AS2442" s="93" t="str">
        <f t="shared" si="553"/>
        <v/>
      </c>
      <c r="AT2442" s="96" t="str">
        <f t="shared" si="554"/>
        <v/>
      </c>
      <c r="AU2442" s="93" t="str">
        <f t="shared" si="555"/>
        <v/>
      </c>
    </row>
    <row r="2443" spans="1:47" x14ac:dyDescent="0.3">
      <c r="A2443" t="s">
        <v>84</v>
      </c>
      <c r="B2443" s="164" t="s">
        <v>6103</v>
      </c>
      <c r="C2443" t="s">
        <v>6072</v>
      </c>
      <c r="D2443" t="s">
        <v>1152</v>
      </c>
      <c r="E2443" t="s">
        <v>90</v>
      </c>
      <c r="F2443" t="s">
        <v>4063</v>
      </c>
      <c r="H2443" t="s">
        <v>6104</v>
      </c>
      <c r="L2443" t="s">
        <v>91</v>
      </c>
      <c r="O2443" t="s">
        <v>94</v>
      </c>
      <c r="P2443" s="33">
        <v>46162.379861111112</v>
      </c>
      <c r="Q2443" s="33">
        <v>46209</v>
      </c>
      <c r="R2443" s="33">
        <v>46219</v>
      </c>
      <c r="S2443" s="33">
        <v>46219</v>
      </c>
      <c r="AH2443" s="55" t="str">
        <f t="shared" si="542"/>
        <v/>
      </c>
      <c r="AI2443" s="55" t="str">
        <f t="shared" si="543"/>
        <v>FALSO</v>
      </c>
      <c r="AJ2443" s="55">
        <f t="shared" si="544"/>
        <v>0</v>
      </c>
      <c r="AK2443" s="93" t="str">
        <f t="shared" si="545"/>
        <v/>
      </c>
      <c r="AL2443" s="96" t="str">
        <f t="shared" si="546"/>
        <v/>
      </c>
      <c r="AM2443" s="93" t="str">
        <f t="shared" si="547"/>
        <v/>
      </c>
      <c r="AN2443" s="96" t="str">
        <f t="shared" si="548"/>
        <v/>
      </c>
      <c r="AO2443" s="93" t="str">
        <f t="shared" si="549"/>
        <v/>
      </c>
      <c r="AP2443" s="96" t="str">
        <f t="shared" si="550"/>
        <v/>
      </c>
      <c r="AQ2443" s="93" t="str">
        <f t="shared" si="551"/>
        <v/>
      </c>
      <c r="AR2443" s="96" t="str">
        <f t="shared" si="552"/>
        <v/>
      </c>
      <c r="AS2443" s="93" t="str">
        <f t="shared" si="553"/>
        <v/>
      </c>
      <c r="AT2443" s="96" t="str">
        <f t="shared" si="554"/>
        <v/>
      </c>
      <c r="AU2443" s="93" t="str">
        <f t="shared" si="555"/>
        <v/>
      </c>
    </row>
    <row r="2444" spans="1:47" x14ac:dyDescent="0.3">
      <c r="A2444" t="s">
        <v>84</v>
      </c>
      <c r="B2444" s="164" t="s">
        <v>6105</v>
      </c>
      <c r="C2444" t="s">
        <v>6072</v>
      </c>
      <c r="D2444" t="s">
        <v>1152</v>
      </c>
      <c r="E2444" t="s">
        <v>90</v>
      </c>
      <c r="F2444" t="s">
        <v>4063</v>
      </c>
      <c r="H2444" t="s">
        <v>6106</v>
      </c>
      <c r="L2444" t="s">
        <v>91</v>
      </c>
      <c r="O2444" t="s">
        <v>94</v>
      </c>
      <c r="P2444" s="33">
        <v>46161.901388888888</v>
      </c>
      <c r="Q2444" s="33">
        <v>46209</v>
      </c>
      <c r="R2444" s="33">
        <v>46219</v>
      </c>
      <c r="S2444" s="33">
        <v>46219</v>
      </c>
      <c r="AH2444" s="55" t="str">
        <f t="shared" si="542"/>
        <v/>
      </c>
      <c r="AI2444" s="55" t="str">
        <f t="shared" si="543"/>
        <v>FALSO</v>
      </c>
      <c r="AJ2444" s="55">
        <f t="shared" si="544"/>
        <v>0</v>
      </c>
      <c r="AK2444" s="93" t="str">
        <f t="shared" si="545"/>
        <v/>
      </c>
      <c r="AL2444" s="96" t="str">
        <f t="shared" si="546"/>
        <v/>
      </c>
      <c r="AM2444" s="93" t="str">
        <f t="shared" si="547"/>
        <v/>
      </c>
      <c r="AN2444" s="96" t="str">
        <f t="shared" si="548"/>
        <v/>
      </c>
      <c r="AO2444" s="93" t="str">
        <f t="shared" si="549"/>
        <v/>
      </c>
      <c r="AP2444" s="96" t="str">
        <f t="shared" si="550"/>
        <v/>
      </c>
      <c r="AQ2444" s="93" t="str">
        <f t="shared" si="551"/>
        <v/>
      </c>
      <c r="AR2444" s="96" t="str">
        <f t="shared" si="552"/>
        <v/>
      </c>
      <c r="AS2444" s="93" t="str">
        <f t="shared" si="553"/>
        <v/>
      </c>
      <c r="AT2444" s="96" t="str">
        <f t="shared" si="554"/>
        <v/>
      </c>
      <c r="AU2444" s="93" t="str">
        <f t="shared" si="555"/>
        <v/>
      </c>
    </row>
    <row r="2445" spans="1:47" x14ac:dyDescent="0.3">
      <c r="A2445" t="s">
        <v>84</v>
      </c>
      <c r="B2445" s="164" t="s">
        <v>6107</v>
      </c>
      <c r="C2445" t="s">
        <v>6072</v>
      </c>
      <c r="D2445" t="s">
        <v>1152</v>
      </c>
      <c r="E2445" t="s">
        <v>90</v>
      </c>
      <c r="F2445" t="s">
        <v>4063</v>
      </c>
      <c r="H2445" t="s">
        <v>6108</v>
      </c>
      <c r="L2445" t="s">
        <v>91</v>
      </c>
      <c r="O2445" t="s">
        <v>94</v>
      </c>
      <c r="P2445" s="33">
        <v>46161.895833333336</v>
      </c>
      <c r="Q2445" s="33">
        <v>46209</v>
      </c>
      <c r="R2445" s="33">
        <v>46218</v>
      </c>
      <c r="S2445" s="33">
        <v>46218</v>
      </c>
      <c r="AH2445" s="55" t="str">
        <f t="shared" si="542"/>
        <v/>
      </c>
      <c r="AI2445" s="55" t="str">
        <f t="shared" si="543"/>
        <v>FALSO</v>
      </c>
      <c r="AJ2445" s="55">
        <f t="shared" si="544"/>
        <v>0</v>
      </c>
      <c r="AK2445" s="93" t="str">
        <f t="shared" si="545"/>
        <v/>
      </c>
      <c r="AL2445" s="96" t="str">
        <f t="shared" si="546"/>
        <v/>
      </c>
      <c r="AM2445" s="93" t="str">
        <f t="shared" si="547"/>
        <v/>
      </c>
      <c r="AN2445" s="96" t="str">
        <f t="shared" si="548"/>
        <v/>
      </c>
      <c r="AO2445" s="93" t="str">
        <f t="shared" si="549"/>
        <v/>
      </c>
      <c r="AP2445" s="96" t="str">
        <f t="shared" si="550"/>
        <v/>
      </c>
      <c r="AQ2445" s="93" t="str">
        <f t="shared" si="551"/>
        <v/>
      </c>
      <c r="AR2445" s="96" t="str">
        <f t="shared" si="552"/>
        <v/>
      </c>
      <c r="AS2445" s="93" t="str">
        <f t="shared" si="553"/>
        <v/>
      </c>
      <c r="AT2445" s="96" t="str">
        <f t="shared" si="554"/>
        <v/>
      </c>
      <c r="AU2445" s="93" t="str">
        <f t="shared" si="555"/>
        <v/>
      </c>
    </row>
    <row r="2446" spans="1:47" x14ac:dyDescent="0.3">
      <c r="A2446" t="s">
        <v>84</v>
      </c>
      <c r="B2446" s="164" t="s">
        <v>6109</v>
      </c>
      <c r="C2446" t="s">
        <v>6072</v>
      </c>
      <c r="D2446" t="s">
        <v>1152</v>
      </c>
      <c r="E2446" t="s">
        <v>90</v>
      </c>
      <c r="F2446" t="s">
        <v>4063</v>
      </c>
      <c r="H2446" t="s">
        <v>6110</v>
      </c>
      <c r="L2446" t="s">
        <v>91</v>
      </c>
      <c r="O2446" t="s">
        <v>94</v>
      </c>
      <c r="P2446" s="33">
        <v>46161.795138888891</v>
      </c>
      <c r="Q2446" s="33">
        <v>46209</v>
      </c>
      <c r="R2446" s="33">
        <v>46218</v>
      </c>
      <c r="S2446" s="33">
        <v>46218</v>
      </c>
      <c r="AH2446" s="55" t="str">
        <f t="shared" si="542"/>
        <v/>
      </c>
      <c r="AI2446" s="55" t="str">
        <f t="shared" si="543"/>
        <v>FALSO</v>
      </c>
      <c r="AJ2446" s="55">
        <f t="shared" si="544"/>
        <v>0</v>
      </c>
      <c r="AK2446" s="93" t="str">
        <f t="shared" si="545"/>
        <v/>
      </c>
      <c r="AL2446" s="96" t="str">
        <f t="shared" si="546"/>
        <v/>
      </c>
      <c r="AM2446" s="93" t="str">
        <f t="shared" si="547"/>
        <v/>
      </c>
      <c r="AN2446" s="96" t="str">
        <f t="shared" si="548"/>
        <v/>
      </c>
      <c r="AO2446" s="93" t="str">
        <f t="shared" si="549"/>
        <v/>
      </c>
      <c r="AP2446" s="96" t="str">
        <f t="shared" si="550"/>
        <v/>
      </c>
      <c r="AQ2446" s="93" t="str">
        <f t="shared" si="551"/>
        <v/>
      </c>
      <c r="AR2446" s="96" t="str">
        <f t="shared" si="552"/>
        <v/>
      </c>
      <c r="AS2446" s="93" t="str">
        <f t="shared" si="553"/>
        <v/>
      </c>
      <c r="AT2446" s="96" t="str">
        <f t="shared" si="554"/>
        <v/>
      </c>
      <c r="AU2446" s="93" t="str">
        <f t="shared" si="555"/>
        <v/>
      </c>
    </row>
    <row r="2447" spans="1:47" x14ac:dyDescent="0.3">
      <c r="A2447" t="s">
        <v>84</v>
      </c>
      <c r="B2447" s="164" t="s">
        <v>6111</v>
      </c>
      <c r="C2447" t="s">
        <v>6072</v>
      </c>
      <c r="D2447" t="s">
        <v>1152</v>
      </c>
      <c r="E2447" t="s">
        <v>90</v>
      </c>
      <c r="F2447" t="s">
        <v>4063</v>
      </c>
      <c r="H2447" t="s">
        <v>6112</v>
      </c>
      <c r="L2447" t="s">
        <v>91</v>
      </c>
      <c r="O2447" t="s">
        <v>94</v>
      </c>
      <c r="P2447" s="33">
        <v>46161.728472222225</v>
      </c>
      <c r="Q2447" s="33">
        <v>46209</v>
      </c>
      <c r="R2447" s="33">
        <v>46218</v>
      </c>
      <c r="S2447" s="33">
        <v>46218</v>
      </c>
      <c r="AH2447" s="55" t="str">
        <f t="shared" si="542"/>
        <v/>
      </c>
      <c r="AI2447" s="55" t="str">
        <f t="shared" si="543"/>
        <v>FALSO</v>
      </c>
      <c r="AJ2447" s="55">
        <f t="shared" si="544"/>
        <v>0</v>
      </c>
      <c r="AK2447" s="93" t="str">
        <f t="shared" si="545"/>
        <v/>
      </c>
      <c r="AL2447" s="96" t="str">
        <f t="shared" si="546"/>
        <v/>
      </c>
      <c r="AM2447" s="93" t="str">
        <f t="shared" si="547"/>
        <v/>
      </c>
      <c r="AN2447" s="96" t="str">
        <f t="shared" si="548"/>
        <v/>
      </c>
      <c r="AO2447" s="93" t="str">
        <f t="shared" si="549"/>
        <v/>
      </c>
      <c r="AP2447" s="96" t="str">
        <f t="shared" si="550"/>
        <v/>
      </c>
      <c r="AQ2447" s="93" t="str">
        <f t="shared" si="551"/>
        <v/>
      </c>
      <c r="AR2447" s="96" t="str">
        <f t="shared" si="552"/>
        <v/>
      </c>
      <c r="AS2447" s="93" t="str">
        <f t="shared" si="553"/>
        <v/>
      </c>
      <c r="AT2447" s="96" t="str">
        <f t="shared" si="554"/>
        <v/>
      </c>
      <c r="AU2447" s="93" t="str">
        <f t="shared" si="555"/>
        <v/>
      </c>
    </row>
    <row r="2448" spans="1:47" x14ac:dyDescent="0.3">
      <c r="A2448" t="s">
        <v>84</v>
      </c>
      <c r="B2448" s="164" t="s">
        <v>6113</v>
      </c>
      <c r="C2448" t="s">
        <v>6072</v>
      </c>
      <c r="D2448" t="s">
        <v>1152</v>
      </c>
      <c r="E2448" t="s">
        <v>90</v>
      </c>
      <c r="F2448" t="s">
        <v>4063</v>
      </c>
      <c r="H2448" t="s">
        <v>6114</v>
      </c>
      <c r="L2448" t="s">
        <v>91</v>
      </c>
      <c r="O2448" t="s">
        <v>94</v>
      </c>
      <c r="P2448" s="33">
        <v>46161.650694444441</v>
      </c>
      <c r="Q2448" s="33">
        <v>46209</v>
      </c>
      <c r="R2448" s="33">
        <v>46161</v>
      </c>
      <c r="S2448" s="33">
        <v>46219</v>
      </c>
      <c r="AH2448" s="55" t="str">
        <f t="shared" si="542"/>
        <v/>
      </c>
      <c r="AI2448" s="55" t="str">
        <f t="shared" si="543"/>
        <v>FALSO</v>
      </c>
      <c r="AJ2448" s="55">
        <f t="shared" si="544"/>
        <v>0</v>
      </c>
      <c r="AK2448" s="93" t="str">
        <f t="shared" si="545"/>
        <v/>
      </c>
      <c r="AL2448" s="96" t="str">
        <f t="shared" si="546"/>
        <v/>
      </c>
      <c r="AM2448" s="93" t="str">
        <f t="shared" si="547"/>
        <v/>
      </c>
      <c r="AN2448" s="96" t="str">
        <f t="shared" si="548"/>
        <v/>
      </c>
      <c r="AO2448" s="93" t="str">
        <f t="shared" si="549"/>
        <v/>
      </c>
      <c r="AP2448" s="96" t="str">
        <f t="shared" si="550"/>
        <v/>
      </c>
      <c r="AQ2448" s="93" t="str">
        <f t="shared" si="551"/>
        <v/>
      </c>
      <c r="AR2448" s="96" t="str">
        <f t="shared" si="552"/>
        <v/>
      </c>
      <c r="AS2448" s="93" t="str">
        <f t="shared" si="553"/>
        <v/>
      </c>
      <c r="AT2448" s="96" t="str">
        <f t="shared" si="554"/>
        <v/>
      </c>
      <c r="AU2448" s="93" t="str">
        <f t="shared" si="555"/>
        <v/>
      </c>
    </row>
    <row r="2449" spans="1:47" x14ac:dyDescent="0.3">
      <c r="A2449" t="s">
        <v>84</v>
      </c>
      <c r="B2449" s="164" t="s">
        <v>6115</v>
      </c>
      <c r="C2449" t="s">
        <v>6072</v>
      </c>
      <c r="D2449" t="s">
        <v>1152</v>
      </c>
      <c r="E2449" t="s">
        <v>90</v>
      </c>
      <c r="F2449" t="s">
        <v>4063</v>
      </c>
      <c r="H2449" t="s">
        <v>6116</v>
      </c>
      <c r="L2449" t="s">
        <v>91</v>
      </c>
      <c r="O2449" t="s">
        <v>94</v>
      </c>
      <c r="P2449" s="33">
        <v>46161.648611111108</v>
      </c>
      <c r="Q2449" s="33">
        <v>46209</v>
      </c>
      <c r="R2449" s="33">
        <v>46219</v>
      </c>
      <c r="S2449" s="33">
        <v>46219</v>
      </c>
      <c r="AH2449" s="55" t="str">
        <f t="shared" si="542"/>
        <v/>
      </c>
      <c r="AI2449" s="55" t="str">
        <f t="shared" si="543"/>
        <v>FALSO</v>
      </c>
      <c r="AJ2449" s="55">
        <f t="shared" si="544"/>
        <v>0</v>
      </c>
      <c r="AK2449" s="93" t="str">
        <f t="shared" si="545"/>
        <v/>
      </c>
      <c r="AL2449" s="96" t="str">
        <f t="shared" si="546"/>
        <v/>
      </c>
      <c r="AM2449" s="93" t="str">
        <f t="shared" si="547"/>
        <v/>
      </c>
      <c r="AN2449" s="96" t="str">
        <f t="shared" si="548"/>
        <v/>
      </c>
      <c r="AO2449" s="93" t="str">
        <f t="shared" si="549"/>
        <v/>
      </c>
      <c r="AP2449" s="96" t="str">
        <f t="shared" si="550"/>
        <v/>
      </c>
      <c r="AQ2449" s="93" t="str">
        <f t="shared" si="551"/>
        <v/>
      </c>
      <c r="AR2449" s="96" t="str">
        <f t="shared" si="552"/>
        <v/>
      </c>
      <c r="AS2449" s="93" t="str">
        <f t="shared" si="553"/>
        <v/>
      </c>
      <c r="AT2449" s="96" t="str">
        <f t="shared" si="554"/>
        <v/>
      </c>
      <c r="AU2449" s="93" t="str">
        <f t="shared" si="555"/>
        <v/>
      </c>
    </row>
    <row r="2450" spans="1:47" x14ac:dyDescent="0.3">
      <c r="A2450" t="s">
        <v>84</v>
      </c>
      <c r="B2450" s="164" t="s">
        <v>6117</v>
      </c>
      <c r="C2450" t="s">
        <v>6072</v>
      </c>
      <c r="D2450" t="s">
        <v>1152</v>
      </c>
      <c r="E2450" t="s">
        <v>90</v>
      </c>
      <c r="F2450" t="s">
        <v>4063</v>
      </c>
      <c r="H2450" t="s">
        <v>6118</v>
      </c>
      <c r="L2450" t="s">
        <v>91</v>
      </c>
      <c r="O2450" t="s">
        <v>94</v>
      </c>
      <c r="P2450" s="33">
        <v>46161.643055555556</v>
      </c>
      <c r="Q2450" s="33">
        <v>46209</v>
      </c>
      <c r="R2450" s="33">
        <v>46219</v>
      </c>
      <c r="S2450" s="33">
        <v>46219</v>
      </c>
      <c r="AH2450" s="55" t="str">
        <f t="shared" si="542"/>
        <v/>
      </c>
      <c r="AI2450" s="55" t="str">
        <f t="shared" si="543"/>
        <v>FALSO</v>
      </c>
      <c r="AJ2450" s="55">
        <f t="shared" si="544"/>
        <v>0</v>
      </c>
      <c r="AK2450" s="93" t="str">
        <f t="shared" si="545"/>
        <v/>
      </c>
      <c r="AL2450" s="96" t="str">
        <f t="shared" si="546"/>
        <v/>
      </c>
      <c r="AM2450" s="93" t="str">
        <f t="shared" si="547"/>
        <v/>
      </c>
      <c r="AN2450" s="96" t="str">
        <f t="shared" si="548"/>
        <v/>
      </c>
      <c r="AO2450" s="93" t="str">
        <f t="shared" si="549"/>
        <v/>
      </c>
      <c r="AP2450" s="96" t="str">
        <f t="shared" si="550"/>
        <v/>
      </c>
      <c r="AQ2450" s="93" t="str">
        <f t="shared" si="551"/>
        <v/>
      </c>
      <c r="AR2450" s="96" t="str">
        <f t="shared" si="552"/>
        <v/>
      </c>
      <c r="AS2450" s="93" t="str">
        <f t="shared" si="553"/>
        <v/>
      </c>
      <c r="AT2450" s="96" t="str">
        <f t="shared" si="554"/>
        <v/>
      </c>
      <c r="AU2450" s="93" t="str">
        <f t="shared" si="555"/>
        <v/>
      </c>
    </row>
    <row r="2451" spans="1:47" x14ac:dyDescent="0.3">
      <c r="A2451" t="s">
        <v>84</v>
      </c>
      <c r="B2451" s="164" t="s">
        <v>6119</v>
      </c>
      <c r="C2451" t="s">
        <v>6072</v>
      </c>
      <c r="D2451" t="s">
        <v>1152</v>
      </c>
      <c r="E2451" t="s">
        <v>90</v>
      </c>
      <c r="F2451" t="s">
        <v>4063</v>
      </c>
      <c r="H2451" t="s">
        <v>6120</v>
      </c>
      <c r="L2451" t="s">
        <v>91</v>
      </c>
      <c r="O2451" t="s">
        <v>94</v>
      </c>
      <c r="P2451" s="33">
        <v>46161.637499999997</v>
      </c>
      <c r="Q2451" s="33">
        <v>46209</v>
      </c>
      <c r="R2451" s="33">
        <v>46219</v>
      </c>
      <c r="S2451" s="33">
        <v>46219</v>
      </c>
      <c r="AH2451" s="55" t="str">
        <f t="shared" si="542"/>
        <v/>
      </c>
      <c r="AI2451" s="55" t="str">
        <f t="shared" si="543"/>
        <v>FALSO</v>
      </c>
      <c r="AJ2451" s="55">
        <f t="shared" si="544"/>
        <v>0</v>
      </c>
      <c r="AK2451" s="93" t="str">
        <f t="shared" si="545"/>
        <v/>
      </c>
      <c r="AL2451" s="96" t="str">
        <f t="shared" si="546"/>
        <v/>
      </c>
      <c r="AM2451" s="93" t="str">
        <f t="shared" si="547"/>
        <v/>
      </c>
      <c r="AN2451" s="96" t="str">
        <f t="shared" si="548"/>
        <v/>
      </c>
      <c r="AO2451" s="93" t="str">
        <f t="shared" si="549"/>
        <v/>
      </c>
      <c r="AP2451" s="96" t="str">
        <f t="shared" si="550"/>
        <v/>
      </c>
      <c r="AQ2451" s="93" t="str">
        <f t="shared" si="551"/>
        <v/>
      </c>
      <c r="AR2451" s="96" t="str">
        <f t="shared" si="552"/>
        <v/>
      </c>
      <c r="AS2451" s="93" t="str">
        <f t="shared" si="553"/>
        <v/>
      </c>
      <c r="AT2451" s="96" t="str">
        <f t="shared" si="554"/>
        <v/>
      </c>
      <c r="AU2451" s="93" t="str">
        <f t="shared" si="555"/>
        <v/>
      </c>
    </row>
    <row r="2452" spans="1:47" x14ac:dyDescent="0.3">
      <c r="A2452" t="s">
        <v>84</v>
      </c>
      <c r="B2452" s="164" t="s">
        <v>6121</v>
      </c>
      <c r="C2452" t="s">
        <v>6072</v>
      </c>
      <c r="D2452" t="s">
        <v>1152</v>
      </c>
      <c r="E2452" t="s">
        <v>90</v>
      </c>
      <c r="F2452" t="s">
        <v>4063</v>
      </c>
      <c r="H2452" t="s">
        <v>6122</v>
      </c>
      <c r="L2452" t="s">
        <v>91</v>
      </c>
      <c r="O2452" t="s">
        <v>94</v>
      </c>
      <c r="P2452" s="33">
        <v>46161.60833333333</v>
      </c>
      <c r="Q2452" s="33">
        <v>46209</v>
      </c>
      <c r="R2452" s="33">
        <v>46219</v>
      </c>
      <c r="S2452" s="33">
        <v>46219</v>
      </c>
      <c r="AH2452" s="55" t="str">
        <f t="shared" si="542"/>
        <v/>
      </c>
      <c r="AI2452" s="55" t="str">
        <f t="shared" si="543"/>
        <v>FALSO</v>
      </c>
      <c r="AJ2452" s="55">
        <f t="shared" si="544"/>
        <v>0</v>
      </c>
      <c r="AK2452" s="93" t="str">
        <f t="shared" si="545"/>
        <v/>
      </c>
      <c r="AL2452" s="96" t="str">
        <f t="shared" si="546"/>
        <v/>
      </c>
      <c r="AM2452" s="93" t="str">
        <f t="shared" si="547"/>
        <v/>
      </c>
      <c r="AN2452" s="96" t="str">
        <f t="shared" si="548"/>
        <v/>
      </c>
      <c r="AO2452" s="93" t="str">
        <f t="shared" si="549"/>
        <v/>
      </c>
      <c r="AP2452" s="96" t="str">
        <f t="shared" si="550"/>
        <v/>
      </c>
      <c r="AQ2452" s="93" t="str">
        <f t="shared" si="551"/>
        <v/>
      </c>
      <c r="AR2452" s="96" t="str">
        <f t="shared" si="552"/>
        <v/>
      </c>
      <c r="AS2452" s="93" t="str">
        <f t="shared" si="553"/>
        <v/>
      </c>
      <c r="AT2452" s="96" t="str">
        <f t="shared" si="554"/>
        <v/>
      </c>
      <c r="AU2452" s="93" t="str">
        <f t="shared" si="555"/>
        <v/>
      </c>
    </row>
    <row r="2453" spans="1:47" x14ac:dyDescent="0.3">
      <c r="A2453" t="s">
        <v>84</v>
      </c>
      <c r="B2453" s="164" t="s">
        <v>6123</v>
      </c>
      <c r="C2453" t="s">
        <v>5560</v>
      </c>
      <c r="D2453" t="s">
        <v>1152</v>
      </c>
      <c r="E2453" t="s">
        <v>90</v>
      </c>
      <c r="F2453" t="s">
        <v>4063</v>
      </c>
      <c r="H2453" t="s">
        <v>6124</v>
      </c>
      <c r="L2453" t="s">
        <v>91</v>
      </c>
      <c r="O2453" t="s">
        <v>94</v>
      </c>
      <c r="P2453" s="33">
        <v>46161.606249999997</v>
      </c>
      <c r="Q2453" s="33">
        <v>46209</v>
      </c>
      <c r="R2453" s="33">
        <v>46193</v>
      </c>
      <c r="S2453" s="33">
        <v>46219</v>
      </c>
      <c r="AH2453" s="55" t="str">
        <f t="shared" si="542"/>
        <v/>
      </c>
      <c r="AI2453" s="55" t="str">
        <f t="shared" si="543"/>
        <v>FALSO</v>
      </c>
      <c r="AJ2453" s="55">
        <f t="shared" si="544"/>
        <v>0</v>
      </c>
      <c r="AK2453" s="93" t="str">
        <f t="shared" si="545"/>
        <v/>
      </c>
      <c r="AL2453" s="96" t="str">
        <f t="shared" si="546"/>
        <v/>
      </c>
      <c r="AM2453" s="93" t="str">
        <f t="shared" si="547"/>
        <v/>
      </c>
      <c r="AN2453" s="96" t="str">
        <f t="shared" si="548"/>
        <v/>
      </c>
      <c r="AO2453" s="93" t="str">
        <f t="shared" si="549"/>
        <v/>
      </c>
      <c r="AP2453" s="96" t="str">
        <f t="shared" si="550"/>
        <v/>
      </c>
      <c r="AQ2453" s="93" t="str">
        <f t="shared" si="551"/>
        <v/>
      </c>
      <c r="AR2453" s="96" t="str">
        <f t="shared" si="552"/>
        <v/>
      </c>
      <c r="AS2453" s="93" t="str">
        <f t="shared" si="553"/>
        <v/>
      </c>
      <c r="AT2453" s="96" t="str">
        <f t="shared" si="554"/>
        <v/>
      </c>
      <c r="AU2453" s="93" t="str">
        <f t="shared" si="555"/>
        <v/>
      </c>
    </row>
    <row r="2454" spans="1:47" x14ac:dyDescent="0.3">
      <c r="A2454" t="s">
        <v>84</v>
      </c>
      <c r="B2454" s="164" t="s">
        <v>6125</v>
      </c>
      <c r="C2454" t="s">
        <v>5560</v>
      </c>
      <c r="D2454" t="s">
        <v>1152</v>
      </c>
      <c r="E2454" t="s">
        <v>90</v>
      </c>
      <c r="F2454" t="s">
        <v>4063</v>
      </c>
      <c r="H2454" t="s">
        <v>6126</v>
      </c>
      <c r="L2454" t="s">
        <v>91</v>
      </c>
      <c r="O2454" t="s">
        <v>94</v>
      </c>
      <c r="P2454" s="33">
        <v>46161.484722222223</v>
      </c>
      <c r="Q2454" s="33">
        <v>46209</v>
      </c>
      <c r="R2454" s="33">
        <v>46193</v>
      </c>
      <c r="S2454" s="33">
        <v>46219</v>
      </c>
      <c r="AH2454" s="55" t="str">
        <f t="shared" si="542"/>
        <v/>
      </c>
      <c r="AI2454" s="55" t="str">
        <f t="shared" si="543"/>
        <v>FALSO</v>
      </c>
      <c r="AJ2454" s="55">
        <f t="shared" si="544"/>
        <v>0</v>
      </c>
      <c r="AK2454" s="93" t="str">
        <f t="shared" si="545"/>
        <v/>
      </c>
      <c r="AL2454" s="96" t="str">
        <f t="shared" si="546"/>
        <v/>
      </c>
      <c r="AM2454" s="93" t="str">
        <f t="shared" si="547"/>
        <v/>
      </c>
      <c r="AN2454" s="96" t="str">
        <f t="shared" si="548"/>
        <v/>
      </c>
      <c r="AO2454" s="93" t="str">
        <f t="shared" si="549"/>
        <v/>
      </c>
      <c r="AP2454" s="96" t="str">
        <f t="shared" si="550"/>
        <v/>
      </c>
      <c r="AQ2454" s="93" t="str">
        <f t="shared" si="551"/>
        <v/>
      </c>
      <c r="AR2454" s="96" t="str">
        <f t="shared" si="552"/>
        <v/>
      </c>
      <c r="AS2454" s="93" t="str">
        <f t="shared" si="553"/>
        <v/>
      </c>
      <c r="AT2454" s="96" t="str">
        <f t="shared" si="554"/>
        <v/>
      </c>
      <c r="AU2454" s="93" t="str">
        <f t="shared" si="555"/>
        <v/>
      </c>
    </row>
    <row r="2455" spans="1:47" x14ac:dyDescent="0.3">
      <c r="A2455" t="s">
        <v>84</v>
      </c>
      <c r="B2455" s="164" t="s">
        <v>6127</v>
      </c>
      <c r="C2455" t="s">
        <v>5560</v>
      </c>
      <c r="D2455" t="s">
        <v>1152</v>
      </c>
      <c r="E2455" t="s">
        <v>90</v>
      </c>
      <c r="F2455" t="s">
        <v>4063</v>
      </c>
      <c r="H2455" t="s">
        <v>6128</v>
      </c>
      <c r="L2455" t="s">
        <v>91</v>
      </c>
      <c r="O2455" t="s">
        <v>94</v>
      </c>
      <c r="P2455" s="33">
        <v>46161.453472222223</v>
      </c>
      <c r="Q2455" s="33">
        <v>46209</v>
      </c>
      <c r="R2455" s="33">
        <v>46193</v>
      </c>
      <c r="S2455" s="33">
        <v>46219</v>
      </c>
      <c r="AH2455" s="55" t="str">
        <f t="shared" si="542"/>
        <v/>
      </c>
      <c r="AI2455" s="55" t="str">
        <f t="shared" si="543"/>
        <v>FALSO</v>
      </c>
      <c r="AJ2455" s="55">
        <f t="shared" si="544"/>
        <v>0</v>
      </c>
      <c r="AK2455" s="93" t="str">
        <f t="shared" si="545"/>
        <v/>
      </c>
      <c r="AL2455" s="96" t="str">
        <f t="shared" si="546"/>
        <v/>
      </c>
      <c r="AM2455" s="93" t="str">
        <f t="shared" si="547"/>
        <v/>
      </c>
      <c r="AN2455" s="96" t="str">
        <f t="shared" si="548"/>
        <v/>
      </c>
      <c r="AO2455" s="93" t="str">
        <f t="shared" si="549"/>
        <v/>
      </c>
      <c r="AP2455" s="96" t="str">
        <f t="shared" si="550"/>
        <v/>
      </c>
      <c r="AQ2455" s="93" t="str">
        <f t="shared" si="551"/>
        <v/>
      </c>
      <c r="AR2455" s="96" t="str">
        <f t="shared" si="552"/>
        <v/>
      </c>
      <c r="AS2455" s="93" t="str">
        <f t="shared" si="553"/>
        <v/>
      </c>
      <c r="AT2455" s="96" t="str">
        <f t="shared" si="554"/>
        <v/>
      </c>
      <c r="AU2455" s="93" t="str">
        <f t="shared" si="555"/>
        <v/>
      </c>
    </row>
    <row r="2456" spans="1:47" x14ac:dyDescent="0.3">
      <c r="A2456" t="s">
        <v>84</v>
      </c>
      <c r="B2456" s="164" t="s">
        <v>6129</v>
      </c>
      <c r="C2456" t="s">
        <v>5560</v>
      </c>
      <c r="D2456" t="s">
        <v>1152</v>
      </c>
      <c r="E2456" t="s">
        <v>90</v>
      </c>
      <c r="F2456" t="s">
        <v>4063</v>
      </c>
      <c r="H2456" t="s">
        <v>6130</v>
      </c>
      <c r="L2456" t="s">
        <v>91</v>
      </c>
      <c r="O2456" t="s">
        <v>94</v>
      </c>
      <c r="P2456" s="33">
        <v>46161.444444444445</v>
      </c>
      <c r="Q2456" s="33">
        <v>46209</v>
      </c>
      <c r="R2456" s="33">
        <v>46193</v>
      </c>
      <c r="S2456" s="33">
        <v>46219</v>
      </c>
      <c r="AH2456" s="55" t="str">
        <f t="shared" si="542"/>
        <v/>
      </c>
      <c r="AI2456" s="55" t="str">
        <f t="shared" si="543"/>
        <v>FALSO</v>
      </c>
      <c r="AJ2456" s="55">
        <f t="shared" si="544"/>
        <v>0</v>
      </c>
      <c r="AK2456" s="93" t="str">
        <f t="shared" si="545"/>
        <v/>
      </c>
      <c r="AL2456" s="96" t="str">
        <f t="shared" si="546"/>
        <v/>
      </c>
      <c r="AM2456" s="93" t="str">
        <f t="shared" si="547"/>
        <v/>
      </c>
      <c r="AN2456" s="96" t="str">
        <f t="shared" si="548"/>
        <v/>
      </c>
      <c r="AO2456" s="93" t="str">
        <f t="shared" si="549"/>
        <v/>
      </c>
      <c r="AP2456" s="96" t="str">
        <f t="shared" si="550"/>
        <v/>
      </c>
      <c r="AQ2456" s="93" t="str">
        <f t="shared" si="551"/>
        <v/>
      </c>
      <c r="AR2456" s="96" t="str">
        <f t="shared" si="552"/>
        <v/>
      </c>
      <c r="AS2456" s="93" t="str">
        <f t="shared" si="553"/>
        <v/>
      </c>
      <c r="AT2456" s="96" t="str">
        <f t="shared" si="554"/>
        <v/>
      </c>
      <c r="AU2456" s="93" t="str">
        <f t="shared" si="555"/>
        <v/>
      </c>
    </row>
    <row r="2457" spans="1:47" x14ac:dyDescent="0.3">
      <c r="A2457" t="s">
        <v>84</v>
      </c>
      <c r="B2457" s="164" t="s">
        <v>6131</v>
      </c>
      <c r="C2457" t="s">
        <v>6072</v>
      </c>
      <c r="D2457" t="s">
        <v>1152</v>
      </c>
      <c r="E2457" t="s">
        <v>90</v>
      </c>
      <c r="F2457" t="s">
        <v>4063</v>
      </c>
      <c r="H2457" t="s">
        <v>6132</v>
      </c>
      <c r="J2457">
        <v>21600</v>
      </c>
      <c r="L2457" t="s">
        <v>91</v>
      </c>
      <c r="O2457" t="s">
        <v>94</v>
      </c>
      <c r="P2457" s="33">
        <v>46160.748611111114</v>
      </c>
      <c r="Q2457" s="33">
        <v>46209</v>
      </c>
      <c r="R2457" s="33">
        <v>46219</v>
      </c>
      <c r="S2457" s="33">
        <v>46219</v>
      </c>
      <c r="AH2457" s="55">
        <f t="shared" si="542"/>
        <v>6</v>
      </c>
      <c r="AI2457" s="55" t="str">
        <f t="shared" si="543"/>
        <v>FALSO</v>
      </c>
      <c r="AJ2457" s="55">
        <f t="shared" si="544"/>
        <v>0</v>
      </c>
      <c r="AK2457" s="93" t="str">
        <f t="shared" si="545"/>
        <v/>
      </c>
      <c r="AL2457" s="96" t="str">
        <f t="shared" si="546"/>
        <v/>
      </c>
      <c r="AM2457" s="93" t="str">
        <f t="shared" si="547"/>
        <v/>
      </c>
      <c r="AN2457" s="96" t="str">
        <f t="shared" si="548"/>
        <v/>
      </c>
      <c r="AO2457" s="93" t="str">
        <f t="shared" si="549"/>
        <v/>
      </c>
      <c r="AP2457" s="96" t="str">
        <f t="shared" si="550"/>
        <v/>
      </c>
      <c r="AQ2457" s="93" t="str">
        <f t="shared" si="551"/>
        <v/>
      </c>
      <c r="AR2457" s="96" t="str">
        <f t="shared" si="552"/>
        <v/>
      </c>
      <c r="AS2457" s="93" t="str">
        <f t="shared" si="553"/>
        <v/>
      </c>
      <c r="AT2457" s="96" t="str">
        <f t="shared" si="554"/>
        <v/>
      </c>
      <c r="AU2457" s="93" t="str">
        <f t="shared" si="555"/>
        <v/>
      </c>
    </row>
    <row r="2458" spans="1:47" x14ac:dyDescent="0.3">
      <c r="A2458" t="s">
        <v>84</v>
      </c>
      <c r="B2458" s="164" t="s">
        <v>6133</v>
      </c>
      <c r="C2458" t="s">
        <v>6072</v>
      </c>
      <c r="D2458" t="s">
        <v>1152</v>
      </c>
      <c r="E2458" t="s">
        <v>90</v>
      </c>
      <c r="F2458" t="s">
        <v>4063</v>
      </c>
      <c r="H2458" t="s">
        <v>6134</v>
      </c>
      <c r="L2458" t="s">
        <v>91</v>
      </c>
      <c r="O2458" t="s">
        <v>94</v>
      </c>
      <c r="P2458" s="33">
        <v>46160.747916666667</v>
      </c>
      <c r="Q2458" s="33">
        <v>46209</v>
      </c>
      <c r="R2458" s="33">
        <v>46219</v>
      </c>
      <c r="S2458" s="33">
        <v>46219</v>
      </c>
      <c r="AH2458" s="55" t="str">
        <f t="shared" si="542"/>
        <v/>
      </c>
      <c r="AI2458" s="55" t="str">
        <f t="shared" si="543"/>
        <v>FALSO</v>
      </c>
      <c r="AJ2458" s="55">
        <f t="shared" si="544"/>
        <v>0</v>
      </c>
      <c r="AK2458" s="93" t="str">
        <f t="shared" si="545"/>
        <v/>
      </c>
      <c r="AL2458" s="96" t="str">
        <f t="shared" si="546"/>
        <v/>
      </c>
      <c r="AM2458" s="93" t="str">
        <f t="shared" si="547"/>
        <v/>
      </c>
      <c r="AN2458" s="96" t="str">
        <f t="shared" si="548"/>
        <v/>
      </c>
      <c r="AO2458" s="93" t="str">
        <f t="shared" si="549"/>
        <v/>
      </c>
      <c r="AP2458" s="96" t="str">
        <f t="shared" si="550"/>
        <v/>
      </c>
      <c r="AQ2458" s="93" t="str">
        <f t="shared" si="551"/>
        <v/>
      </c>
      <c r="AR2458" s="96" t="str">
        <f t="shared" si="552"/>
        <v/>
      </c>
      <c r="AS2458" s="93" t="str">
        <f t="shared" si="553"/>
        <v/>
      </c>
      <c r="AT2458" s="96" t="str">
        <f t="shared" si="554"/>
        <v/>
      </c>
      <c r="AU2458" s="93" t="str">
        <f t="shared" si="555"/>
        <v/>
      </c>
    </row>
    <row r="2459" spans="1:47" x14ac:dyDescent="0.3">
      <c r="A2459" t="s">
        <v>84</v>
      </c>
      <c r="B2459" s="164" t="s">
        <v>6135</v>
      </c>
      <c r="C2459" t="s">
        <v>6072</v>
      </c>
      <c r="D2459" t="s">
        <v>1152</v>
      </c>
      <c r="E2459" t="s">
        <v>90</v>
      </c>
      <c r="F2459" t="s">
        <v>4063</v>
      </c>
      <c r="H2459" t="s">
        <v>6136</v>
      </c>
      <c r="L2459" t="s">
        <v>91</v>
      </c>
      <c r="O2459" t="s">
        <v>94</v>
      </c>
      <c r="P2459" s="33">
        <v>46160.736805555556</v>
      </c>
      <c r="Q2459" s="33">
        <v>46209</v>
      </c>
      <c r="R2459" s="33">
        <v>46219</v>
      </c>
      <c r="S2459" s="33">
        <v>46219</v>
      </c>
      <c r="AH2459" s="55" t="str">
        <f t="shared" si="542"/>
        <v/>
      </c>
      <c r="AI2459" s="55" t="str">
        <f t="shared" si="543"/>
        <v>FALSO</v>
      </c>
      <c r="AJ2459" s="55">
        <f t="shared" si="544"/>
        <v>0</v>
      </c>
      <c r="AK2459" s="93" t="str">
        <f t="shared" si="545"/>
        <v/>
      </c>
      <c r="AL2459" s="96" t="str">
        <f t="shared" si="546"/>
        <v/>
      </c>
      <c r="AM2459" s="93" t="str">
        <f t="shared" si="547"/>
        <v/>
      </c>
      <c r="AN2459" s="96" t="str">
        <f t="shared" si="548"/>
        <v/>
      </c>
      <c r="AO2459" s="93" t="str">
        <f t="shared" si="549"/>
        <v/>
      </c>
      <c r="AP2459" s="96" t="str">
        <f t="shared" si="550"/>
        <v/>
      </c>
      <c r="AQ2459" s="93" t="str">
        <f t="shared" si="551"/>
        <v/>
      </c>
      <c r="AR2459" s="96" t="str">
        <f t="shared" si="552"/>
        <v/>
      </c>
      <c r="AS2459" s="93" t="str">
        <f t="shared" si="553"/>
        <v/>
      </c>
      <c r="AT2459" s="96" t="str">
        <f t="shared" si="554"/>
        <v/>
      </c>
      <c r="AU2459" s="93" t="str">
        <f t="shared" si="555"/>
        <v/>
      </c>
    </row>
    <row r="2460" spans="1:47" x14ac:dyDescent="0.3">
      <c r="A2460" t="s">
        <v>84</v>
      </c>
      <c r="B2460" s="164" t="s">
        <v>6137</v>
      </c>
      <c r="C2460" t="s">
        <v>6072</v>
      </c>
      <c r="D2460" t="s">
        <v>1152</v>
      </c>
      <c r="E2460" t="s">
        <v>90</v>
      </c>
      <c r="F2460" t="s">
        <v>4063</v>
      </c>
      <c r="H2460" t="s">
        <v>6138</v>
      </c>
      <c r="L2460" t="s">
        <v>91</v>
      </c>
      <c r="O2460" t="s">
        <v>94</v>
      </c>
      <c r="P2460" s="33">
        <v>46160.674305555556</v>
      </c>
      <c r="Q2460" s="33">
        <v>46209</v>
      </c>
      <c r="R2460" s="33">
        <v>46219</v>
      </c>
      <c r="S2460" s="33">
        <v>46219</v>
      </c>
      <c r="AH2460" s="55" t="str">
        <f t="shared" si="542"/>
        <v/>
      </c>
      <c r="AI2460" s="55" t="str">
        <f t="shared" si="543"/>
        <v>FALSO</v>
      </c>
      <c r="AJ2460" s="55">
        <f t="shared" si="544"/>
        <v>0</v>
      </c>
      <c r="AK2460" s="93" t="str">
        <f t="shared" si="545"/>
        <v/>
      </c>
      <c r="AL2460" s="96" t="str">
        <f t="shared" si="546"/>
        <v/>
      </c>
      <c r="AM2460" s="93" t="str">
        <f t="shared" si="547"/>
        <v/>
      </c>
      <c r="AN2460" s="96" t="str">
        <f t="shared" si="548"/>
        <v/>
      </c>
      <c r="AO2460" s="93" t="str">
        <f t="shared" si="549"/>
        <v/>
      </c>
      <c r="AP2460" s="96" t="str">
        <f t="shared" si="550"/>
        <v/>
      </c>
      <c r="AQ2460" s="93" t="str">
        <f t="shared" si="551"/>
        <v/>
      </c>
      <c r="AR2460" s="96" t="str">
        <f t="shared" si="552"/>
        <v/>
      </c>
      <c r="AS2460" s="93" t="str">
        <f t="shared" si="553"/>
        <v/>
      </c>
      <c r="AT2460" s="96" t="str">
        <f t="shared" si="554"/>
        <v/>
      </c>
      <c r="AU2460" s="93" t="str">
        <f t="shared" si="555"/>
        <v/>
      </c>
    </row>
    <row r="2461" spans="1:47" x14ac:dyDescent="0.3">
      <c r="A2461" t="s">
        <v>84</v>
      </c>
      <c r="B2461" s="164" t="s">
        <v>6139</v>
      </c>
      <c r="C2461" t="s">
        <v>6072</v>
      </c>
      <c r="D2461" t="s">
        <v>1152</v>
      </c>
      <c r="E2461" t="s">
        <v>90</v>
      </c>
      <c r="F2461" t="s">
        <v>4063</v>
      </c>
      <c r="H2461" t="s">
        <v>6140</v>
      </c>
      <c r="L2461" t="s">
        <v>91</v>
      </c>
      <c r="O2461" t="s">
        <v>94</v>
      </c>
      <c r="P2461" s="33">
        <v>46160.615972222222</v>
      </c>
      <c r="Q2461" s="33">
        <v>46209</v>
      </c>
      <c r="R2461" s="33">
        <v>46219</v>
      </c>
      <c r="S2461" s="33">
        <v>46219</v>
      </c>
      <c r="AH2461" s="55" t="str">
        <f t="shared" si="542"/>
        <v/>
      </c>
      <c r="AI2461" s="55" t="str">
        <f t="shared" si="543"/>
        <v>FALSO</v>
      </c>
      <c r="AJ2461" s="55">
        <f t="shared" si="544"/>
        <v>0</v>
      </c>
      <c r="AK2461" s="93" t="str">
        <f t="shared" si="545"/>
        <v/>
      </c>
      <c r="AL2461" s="96" t="str">
        <f t="shared" si="546"/>
        <v/>
      </c>
      <c r="AM2461" s="93" t="str">
        <f t="shared" si="547"/>
        <v/>
      </c>
      <c r="AN2461" s="96" t="str">
        <f t="shared" si="548"/>
        <v/>
      </c>
      <c r="AO2461" s="93" t="str">
        <f t="shared" si="549"/>
        <v/>
      </c>
      <c r="AP2461" s="96" t="str">
        <f t="shared" si="550"/>
        <v/>
      </c>
      <c r="AQ2461" s="93" t="str">
        <f t="shared" si="551"/>
        <v/>
      </c>
      <c r="AR2461" s="96" t="str">
        <f t="shared" si="552"/>
        <v/>
      </c>
      <c r="AS2461" s="93" t="str">
        <f t="shared" si="553"/>
        <v/>
      </c>
      <c r="AT2461" s="96" t="str">
        <f t="shared" si="554"/>
        <v/>
      </c>
      <c r="AU2461" s="93" t="str">
        <f t="shared" si="555"/>
        <v/>
      </c>
    </row>
    <row r="2462" spans="1:47" x14ac:dyDescent="0.3">
      <c r="A2462" t="s">
        <v>84</v>
      </c>
      <c r="B2462" s="164" t="s">
        <v>6141</v>
      </c>
      <c r="C2462" t="s">
        <v>6097</v>
      </c>
      <c r="D2462" t="s">
        <v>1152</v>
      </c>
      <c r="E2462" t="s">
        <v>90</v>
      </c>
      <c r="F2462" t="s">
        <v>4063</v>
      </c>
      <c r="H2462" t="s">
        <v>2989</v>
      </c>
      <c r="L2462" t="s">
        <v>91</v>
      </c>
      <c r="O2462" t="s">
        <v>135</v>
      </c>
      <c r="P2462" s="33">
        <v>46160.61041666667</v>
      </c>
      <c r="Q2462" s="33">
        <v>46209</v>
      </c>
      <c r="R2462" s="33">
        <v>46219</v>
      </c>
      <c r="AH2462" s="55" t="str">
        <f t="shared" si="542"/>
        <v/>
      </c>
      <c r="AI2462" s="55" t="str">
        <f t="shared" si="543"/>
        <v>FALSO</v>
      </c>
      <c r="AJ2462" s="55">
        <f t="shared" si="544"/>
        <v>0</v>
      </c>
      <c r="AK2462" s="93" t="str">
        <f t="shared" si="545"/>
        <v/>
      </c>
      <c r="AL2462" s="96" t="str">
        <f t="shared" si="546"/>
        <v/>
      </c>
      <c r="AM2462" s="93" t="str">
        <f t="shared" si="547"/>
        <v/>
      </c>
      <c r="AN2462" s="96" t="str">
        <f t="shared" si="548"/>
        <v/>
      </c>
      <c r="AO2462" s="93" t="str">
        <f t="shared" si="549"/>
        <v/>
      </c>
      <c r="AP2462" s="96" t="str">
        <f t="shared" si="550"/>
        <v/>
      </c>
      <c r="AQ2462" s="93" t="str">
        <f t="shared" si="551"/>
        <v/>
      </c>
      <c r="AR2462" s="96" t="str">
        <f t="shared" si="552"/>
        <v/>
      </c>
      <c r="AS2462" s="93" t="str">
        <f t="shared" si="553"/>
        <v/>
      </c>
      <c r="AT2462" s="96" t="str">
        <f t="shared" si="554"/>
        <v/>
      </c>
      <c r="AU2462" s="93" t="str">
        <f t="shared" si="555"/>
        <v/>
      </c>
    </row>
    <row r="2463" spans="1:47" x14ac:dyDescent="0.3">
      <c r="A2463" t="s">
        <v>84</v>
      </c>
      <c r="B2463" s="164" t="s">
        <v>6142</v>
      </c>
      <c r="C2463" t="s">
        <v>6072</v>
      </c>
      <c r="D2463" t="s">
        <v>1152</v>
      </c>
      <c r="E2463" t="s">
        <v>90</v>
      </c>
      <c r="F2463" t="s">
        <v>4063</v>
      </c>
      <c r="H2463" t="s">
        <v>6143</v>
      </c>
      <c r="L2463" t="s">
        <v>91</v>
      </c>
      <c r="O2463" t="s">
        <v>94</v>
      </c>
      <c r="P2463" s="33">
        <v>46160.582638888889</v>
      </c>
      <c r="Q2463" s="33">
        <v>46209</v>
      </c>
      <c r="R2463" s="33">
        <v>46219</v>
      </c>
      <c r="S2463" s="33">
        <v>46219</v>
      </c>
      <c r="AH2463" s="55" t="str">
        <f t="shared" si="542"/>
        <v/>
      </c>
      <c r="AI2463" s="55" t="str">
        <f t="shared" si="543"/>
        <v>FALSO</v>
      </c>
      <c r="AJ2463" s="55">
        <f t="shared" si="544"/>
        <v>0</v>
      </c>
      <c r="AK2463" s="93" t="str">
        <f t="shared" si="545"/>
        <v/>
      </c>
      <c r="AL2463" s="96" t="str">
        <f t="shared" si="546"/>
        <v/>
      </c>
      <c r="AM2463" s="93" t="str">
        <f t="shared" si="547"/>
        <v/>
      </c>
      <c r="AN2463" s="96" t="str">
        <f t="shared" si="548"/>
        <v/>
      </c>
      <c r="AO2463" s="93" t="str">
        <f t="shared" si="549"/>
        <v/>
      </c>
      <c r="AP2463" s="96" t="str">
        <f t="shared" si="550"/>
        <v/>
      </c>
      <c r="AQ2463" s="93" t="str">
        <f t="shared" si="551"/>
        <v/>
      </c>
      <c r="AR2463" s="96" t="str">
        <f t="shared" si="552"/>
        <v/>
      </c>
      <c r="AS2463" s="93" t="str">
        <f t="shared" si="553"/>
        <v/>
      </c>
      <c r="AT2463" s="96" t="str">
        <f t="shared" si="554"/>
        <v/>
      </c>
      <c r="AU2463" s="93" t="str">
        <f t="shared" si="555"/>
        <v/>
      </c>
    </row>
    <row r="2464" spans="1:47" x14ac:dyDescent="0.3">
      <c r="A2464" t="s">
        <v>84</v>
      </c>
      <c r="B2464" s="164" t="s">
        <v>6144</v>
      </c>
      <c r="C2464" t="s">
        <v>6072</v>
      </c>
      <c r="D2464" t="s">
        <v>1152</v>
      </c>
      <c r="E2464" t="s">
        <v>90</v>
      </c>
      <c r="F2464" t="s">
        <v>4063</v>
      </c>
      <c r="H2464" t="s">
        <v>6145</v>
      </c>
      <c r="L2464" t="s">
        <v>91</v>
      </c>
      <c r="O2464" t="s">
        <v>94</v>
      </c>
      <c r="P2464" s="33">
        <v>46160.561111111114</v>
      </c>
      <c r="Q2464" s="33">
        <v>46209</v>
      </c>
      <c r="R2464" s="33">
        <v>46219</v>
      </c>
      <c r="S2464" s="33">
        <v>46219</v>
      </c>
      <c r="AH2464" s="55" t="str">
        <f t="shared" si="542"/>
        <v/>
      </c>
      <c r="AI2464" s="55" t="str">
        <f t="shared" si="543"/>
        <v>FALSO</v>
      </c>
      <c r="AJ2464" s="55">
        <f t="shared" si="544"/>
        <v>0</v>
      </c>
      <c r="AK2464" s="93" t="str">
        <f t="shared" si="545"/>
        <v/>
      </c>
      <c r="AL2464" s="96" t="str">
        <f t="shared" si="546"/>
        <v/>
      </c>
      <c r="AM2464" s="93" t="str">
        <f t="shared" si="547"/>
        <v/>
      </c>
      <c r="AN2464" s="96" t="str">
        <f t="shared" si="548"/>
        <v/>
      </c>
      <c r="AO2464" s="93" t="str">
        <f t="shared" si="549"/>
        <v/>
      </c>
      <c r="AP2464" s="96" t="str">
        <f t="shared" si="550"/>
        <v/>
      </c>
      <c r="AQ2464" s="93" t="str">
        <f t="shared" si="551"/>
        <v/>
      </c>
      <c r="AR2464" s="96" t="str">
        <f t="shared" si="552"/>
        <v/>
      </c>
      <c r="AS2464" s="93" t="str">
        <f t="shared" si="553"/>
        <v/>
      </c>
      <c r="AT2464" s="96" t="str">
        <f t="shared" si="554"/>
        <v/>
      </c>
      <c r="AU2464" s="93" t="str">
        <f t="shared" si="555"/>
        <v/>
      </c>
    </row>
    <row r="2465" spans="1:47" x14ac:dyDescent="0.3">
      <c r="A2465" t="s">
        <v>84</v>
      </c>
      <c r="B2465" s="164" t="s">
        <v>6146</v>
      </c>
      <c r="C2465" t="s">
        <v>6072</v>
      </c>
      <c r="D2465" t="s">
        <v>1152</v>
      </c>
      <c r="E2465" t="s">
        <v>90</v>
      </c>
      <c r="F2465" t="s">
        <v>4063</v>
      </c>
      <c r="H2465" t="s">
        <v>6147</v>
      </c>
      <c r="L2465" t="s">
        <v>91</v>
      </c>
      <c r="O2465" t="s">
        <v>94</v>
      </c>
      <c r="P2465" s="33">
        <v>46160.386805555558</v>
      </c>
      <c r="Q2465" s="33">
        <v>46209</v>
      </c>
      <c r="R2465" s="33">
        <v>46219</v>
      </c>
      <c r="S2465" s="33">
        <v>46219</v>
      </c>
      <c r="AH2465" s="55" t="str">
        <f t="shared" si="542"/>
        <v/>
      </c>
      <c r="AI2465" s="55" t="str">
        <f t="shared" si="543"/>
        <v>FALSO</v>
      </c>
      <c r="AJ2465" s="55">
        <f t="shared" si="544"/>
        <v>0</v>
      </c>
      <c r="AK2465" s="93" t="str">
        <f t="shared" si="545"/>
        <v/>
      </c>
      <c r="AL2465" s="96" t="str">
        <f t="shared" si="546"/>
        <v/>
      </c>
      <c r="AM2465" s="93" t="str">
        <f t="shared" si="547"/>
        <v/>
      </c>
      <c r="AN2465" s="96" t="str">
        <f t="shared" si="548"/>
        <v/>
      </c>
      <c r="AO2465" s="93" t="str">
        <f t="shared" si="549"/>
        <v/>
      </c>
      <c r="AP2465" s="96" t="str">
        <f t="shared" si="550"/>
        <v/>
      </c>
      <c r="AQ2465" s="93" t="str">
        <f t="shared" si="551"/>
        <v/>
      </c>
      <c r="AR2465" s="96" t="str">
        <f t="shared" si="552"/>
        <v/>
      </c>
      <c r="AS2465" s="93" t="str">
        <f t="shared" si="553"/>
        <v/>
      </c>
      <c r="AT2465" s="96" t="str">
        <f t="shared" si="554"/>
        <v/>
      </c>
      <c r="AU2465" s="93" t="str">
        <f t="shared" si="555"/>
        <v/>
      </c>
    </row>
    <row r="2466" spans="1:47" x14ac:dyDescent="0.3">
      <c r="A2466" t="s">
        <v>84</v>
      </c>
      <c r="B2466" s="164" t="s">
        <v>6148</v>
      </c>
      <c r="C2466" t="s">
        <v>6072</v>
      </c>
      <c r="D2466" t="s">
        <v>1152</v>
      </c>
      <c r="E2466" t="s">
        <v>90</v>
      </c>
      <c r="F2466" t="s">
        <v>4063</v>
      </c>
      <c r="H2466" t="s">
        <v>6149</v>
      </c>
      <c r="L2466" t="s">
        <v>91</v>
      </c>
      <c r="O2466" t="s">
        <v>94</v>
      </c>
      <c r="P2466" s="33">
        <v>46158.758333333331</v>
      </c>
      <c r="Q2466" s="33">
        <v>46209</v>
      </c>
      <c r="R2466" s="33">
        <v>46219</v>
      </c>
      <c r="S2466" s="33">
        <v>46219</v>
      </c>
      <c r="AH2466" s="55" t="str">
        <f t="shared" si="542"/>
        <v/>
      </c>
      <c r="AI2466" s="55" t="str">
        <f t="shared" si="543"/>
        <v>FALSO</v>
      </c>
      <c r="AJ2466" s="55">
        <f t="shared" si="544"/>
        <v>0</v>
      </c>
      <c r="AK2466" s="93" t="str">
        <f t="shared" si="545"/>
        <v/>
      </c>
      <c r="AL2466" s="96" t="str">
        <f t="shared" si="546"/>
        <v/>
      </c>
      <c r="AM2466" s="93" t="str">
        <f t="shared" si="547"/>
        <v/>
      </c>
      <c r="AN2466" s="96" t="str">
        <f t="shared" si="548"/>
        <v/>
      </c>
      <c r="AO2466" s="93" t="str">
        <f t="shared" si="549"/>
        <v/>
      </c>
      <c r="AP2466" s="96" t="str">
        <f t="shared" si="550"/>
        <v/>
      </c>
      <c r="AQ2466" s="93" t="str">
        <f t="shared" si="551"/>
        <v/>
      </c>
      <c r="AR2466" s="96" t="str">
        <f t="shared" si="552"/>
        <v/>
      </c>
      <c r="AS2466" s="93" t="str">
        <f t="shared" si="553"/>
        <v/>
      </c>
      <c r="AT2466" s="96" t="str">
        <f t="shared" si="554"/>
        <v/>
      </c>
      <c r="AU2466" s="93" t="str">
        <f t="shared" si="555"/>
        <v/>
      </c>
    </row>
    <row r="2467" spans="1:47" x14ac:dyDescent="0.3">
      <c r="A2467" t="s">
        <v>84</v>
      </c>
      <c r="B2467" s="164" t="s">
        <v>6150</v>
      </c>
      <c r="C2467" t="s">
        <v>6072</v>
      </c>
      <c r="D2467" t="s">
        <v>1152</v>
      </c>
      <c r="E2467" t="s">
        <v>90</v>
      </c>
      <c r="F2467" t="s">
        <v>4063</v>
      </c>
      <c r="H2467" t="s">
        <v>6151</v>
      </c>
      <c r="L2467" t="s">
        <v>91</v>
      </c>
      <c r="O2467" t="s">
        <v>94</v>
      </c>
      <c r="P2467" s="33">
        <v>46157.718055555553</v>
      </c>
      <c r="Q2467" s="33">
        <v>46209</v>
      </c>
      <c r="R2467" s="33">
        <v>46219</v>
      </c>
      <c r="S2467" s="33">
        <v>46219</v>
      </c>
      <c r="AH2467" s="55" t="str">
        <f t="shared" si="542"/>
        <v/>
      </c>
      <c r="AI2467" s="55" t="str">
        <f t="shared" si="543"/>
        <v>FALSO</v>
      </c>
      <c r="AJ2467" s="55">
        <f t="shared" si="544"/>
        <v>0</v>
      </c>
      <c r="AK2467" s="93" t="str">
        <f t="shared" si="545"/>
        <v/>
      </c>
      <c r="AL2467" s="96" t="str">
        <f t="shared" si="546"/>
        <v/>
      </c>
      <c r="AM2467" s="93" t="str">
        <f t="shared" si="547"/>
        <v/>
      </c>
      <c r="AN2467" s="96" t="str">
        <f t="shared" si="548"/>
        <v/>
      </c>
      <c r="AO2467" s="93" t="str">
        <f t="shared" si="549"/>
        <v/>
      </c>
      <c r="AP2467" s="96" t="str">
        <f t="shared" si="550"/>
        <v/>
      </c>
      <c r="AQ2467" s="93" t="str">
        <f t="shared" si="551"/>
        <v/>
      </c>
      <c r="AR2467" s="96" t="str">
        <f t="shared" si="552"/>
        <v/>
      </c>
      <c r="AS2467" s="93" t="str">
        <f t="shared" si="553"/>
        <v/>
      </c>
      <c r="AT2467" s="96" t="str">
        <f t="shared" si="554"/>
        <v/>
      </c>
      <c r="AU2467" s="93" t="str">
        <f t="shared" si="555"/>
        <v/>
      </c>
    </row>
    <row r="2468" spans="1:47" x14ac:dyDescent="0.3">
      <c r="A2468" t="s">
        <v>84</v>
      </c>
      <c r="B2468" s="164" t="s">
        <v>6152</v>
      </c>
      <c r="C2468" t="s">
        <v>6097</v>
      </c>
      <c r="D2468" t="s">
        <v>1152</v>
      </c>
      <c r="E2468" t="s">
        <v>90</v>
      </c>
      <c r="F2468" t="s">
        <v>4063</v>
      </c>
      <c r="H2468" t="s">
        <v>6153</v>
      </c>
      <c r="L2468" t="s">
        <v>91</v>
      </c>
      <c r="O2468" t="s">
        <v>94</v>
      </c>
      <c r="P2468" s="33">
        <v>46157.657638888886</v>
      </c>
      <c r="Q2468" s="33">
        <v>46209</v>
      </c>
      <c r="R2468" s="33">
        <v>46219</v>
      </c>
      <c r="S2468" s="33">
        <v>46219</v>
      </c>
      <c r="AH2468" s="55" t="str">
        <f t="shared" si="542"/>
        <v/>
      </c>
      <c r="AI2468" s="55" t="str">
        <f t="shared" si="543"/>
        <v>FALSO</v>
      </c>
      <c r="AJ2468" s="55">
        <f t="shared" si="544"/>
        <v>0</v>
      </c>
      <c r="AK2468" s="93" t="str">
        <f t="shared" si="545"/>
        <v/>
      </c>
      <c r="AL2468" s="96" t="str">
        <f t="shared" si="546"/>
        <v/>
      </c>
      <c r="AM2468" s="93" t="str">
        <f t="shared" si="547"/>
        <v/>
      </c>
      <c r="AN2468" s="96" t="str">
        <f t="shared" si="548"/>
        <v/>
      </c>
      <c r="AO2468" s="93" t="str">
        <f t="shared" si="549"/>
        <v/>
      </c>
      <c r="AP2468" s="96" t="str">
        <f t="shared" si="550"/>
        <v/>
      </c>
      <c r="AQ2468" s="93" t="str">
        <f t="shared" si="551"/>
        <v/>
      </c>
      <c r="AR2468" s="96" t="str">
        <f t="shared" si="552"/>
        <v/>
      </c>
      <c r="AS2468" s="93" t="str">
        <f t="shared" si="553"/>
        <v/>
      </c>
      <c r="AT2468" s="96" t="str">
        <f t="shared" si="554"/>
        <v/>
      </c>
      <c r="AU2468" s="93" t="str">
        <f t="shared" si="555"/>
        <v/>
      </c>
    </row>
    <row r="2469" spans="1:47" x14ac:dyDescent="0.3">
      <c r="A2469" t="s">
        <v>84</v>
      </c>
      <c r="B2469" s="164" t="s">
        <v>6154</v>
      </c>
      <c r="C2469" t="s">
        <v>6072</v>
      </c>
      <c r="D2469" t="s">
        <v>1152</v>
      </c>
      <c r="E2469" t="s">
        <v>90</v>
      </c>
      <c r="F2469" t="s">
        <v>4063</v>
      </c>
      <c r="H2469" t="s">
        <v>6155</v>
      </c>
      <c r="L2469" t="s">
        <v>91</v>
      </c>
      <c r="O2469" t="s">
        <v>94</v>
      </c>
      <c r="P2469" s="33">
        <v>46157.495138888888</v>
      </c>
      <c r="Q2469" s="33">
        <v>46209</v>
      </c>
      <c r="R2469" s="33">
        <v>46219</v>
      </c>
      <c r="S2469" s="33">
        <v>46219</v>
      </c>
      <c r="AH2469" s="55" t="str">
        <f t="shared" si="542"/>
        <v/>
      </c>
      <c r="AI2469" s="55" t="str">
        <f t="shared" si="543"/>
        <v>FALSO</v>
      </c>
      <c r="AJ2469" s="55">
        <f t="shared" si="544"/>
        <v>0</v>
      </c>
      <c r="AK2469" s="93" t="str">
        <f t="shared" si="545"/>
        <v/>
      </c>
      <c r="AL2469" s="96" t="str">
        <f t="shared" si="546"/>
        <v/>
      </c>
      <c r="AM2469" s="93" t="str">
        <f t="shared" si="547"/>
        <v/>
      </c>
      <c r="AN2469" s="96" t="str">
        <f t="shared" si="548"/>
        <v/>
      </c>
      <c r="AO2469" s="93" t="str">
        <f t="shared" si="549"/>
        <v/>
      </c>
      <c r="AP2469" s="96" t="str">
        <f t="shared" si="550"/>
        <v/>
      </c>
      <c r="AQ2469" s="93" t="str">
        <f t="shared" si="551"/>
        <v/>
      </c>
      <c r="AR2469" s="96" t="str">
        <f t="shared" si="552"/>
        <v/>
      </c>
      <c r="AS2469" s="93" t="str">
        <f t="shared" si="553"/>
        <v/>
      </c>
      <c r="AT2469" s="96" t="str">
        <f t="shared" si="554"/>
        <v/>
      </c>
      <c r="AU2469" s="93" t="str">
        <f t="shared" si="555"/>
        <v/>
      </c>
    </row>
    <row r="2470" spans="1:47" x14ac:dyDescent="0.3">
      <c r="A2470" t="s">
        <v>84</v>
      </c>
      <c r="B2470" s="164" t="s">
        <v>6156</v>
      </c>
      <c r="C2470" t="s">
        <v>6072</v>
      </c>
      <c r="D2470" t="s">
        <v>1152</v>
      </c>
      <c r="E2470" t="s">
        <v>90</v>
      </c>
      <c r="F2470" t="s">
        <v>4063</v>
      </c>
      <c r="H2470" t="s">
        <v>6157</v>
      </c>
      <c r="L2470" t="s">
        <v>91</v>
      </c>
      <c r="O2470" t="s">
        <v>94</v>
      </c>
      <c r="P2470" s="33">
        <v>46157.385416666664</v>
      </c>
      <c r="Q2470" s="33">
        <v>46209</v>
      </c>
      <c r="R2470" s="33">
        <v>46219</v>
      </c>
      <c r="S2470" s="33">
        <v>46219</v>
      </c>
      <c r="AH2470" s="55" t="str">
        <f t="shared" si="542"/>
        <v/>
      </c>
      <c r="AI2470" s="55" t="str">
        <f t="shared" si="543"/>
        <v>FALSO</v>
      </c>
      <c r="AJ2470" s="55">
        <f t="shared" si="544"/>
        <v>0</v>
      </c>
      <c r="AK2470" s="93" t="str">
        <f t="shared" si="545"/>
        <v/>
      </c>
      <c r="AL2470" s="96" t="str">
        <f t="shared" si="546"/>
        <v/>
      </c>
      <c r="AM2470" s="93" t="str">
        <f t="shared" si="547"/>
        <v/>
      </c>
      <c r="AN2470" s="96" t="str">
        <f t="shared" si="548"/>
        <v/>
      </c>
      <c r="AO2470" s="93" t="str">
        <f t="shared" si="549"/>
        <v/>
      </c>
      <c r="AP2470" s="96" t="str">
        <f t="shared" si="550"/>
        <v/>
      </c>
      <c r="AQ2470" s="93" t="str">
        <f t="shared" si="551"/>
        <v/>
      </c>
      <c r="AR2470" s="96" t="str">
        <f t="shared" si="552"/>
        <v/>
      </c>
      <c r="AS2470" s="93" t="str">
        <f t="shared" si="553"/>
        <v/>
      </c>
      <c r="AT2470" s="96" t="str">
        <f t="shared" si="554"/>
        <v/>
      </c>
      <c r="AU2470" s="93" t="str">
        <f t="shared" si="555"/>
        <v/>
      </c>
    </row>
    <row r="2471" spans="1:47" x14ac:dyDescent="0.3">
      <c r="A2471" t="s">
        <v>84</v>
      </c>
      <c r="B2471" s="164" t="s">
        <v>6158</v>
      </c>
      <c r="C2471" t="s">
        <v>6072</v>
      </c>
      <c r="D2471" t="s">
        <v>1152</v>
      </c>
      <c r="E2471" t="s">
        <v>90</v>
      </c>
      <c r="F2471" t="s">
        <v>4063</v>
      </c>
      <c r="H2471" t="s">
        <v>6159</v>
      </c>
      <c r="L2471" t="s">
        <v>91</v>
      </c>
      <c r="O2471" t="s">
        <v>94</v>
      </c>
      <c r="P2471" s="33">
        <v>46156.887499999997</v>
      </c>
      <c r="Q2471" s="33">
        <v>46209</v>
      </c>
      <c r="R2471" s="33">
        <v>46219</v>
      </c>
      <c r="S2471" s="33">
        <v>46219</v>
      </c>
      <c r="AH2471" s="55" t="str">
        <f t="shared" si="542"/>
        <v/>
      </c>
      <c r="AI2471" s="55" t="str">
        <f t="shared" si="543"/>
        <v>FALSO</v>
      </c>
      <c r="AJ2471" s="55">
        <f t="shared" si="544"/>
        <v>0</v>
      </c>
      <c r="AK2471" s="93" t="str">
        <f t="shared" si="545"/>
        <v/>
      </c>
      <c r="AL2471" s="96" t="str">
        <f t="shared" si="546"/>
        <v/>
      </c>
      <c r="AM2471" s="93" t="str">
        <f t="shared" si="547"/>
        <v/>
      </c>
      <c r="AN2471" s="96" t="str">
        <f t="shared" si="548"/>
        <v/>
      </c>
      <c r="AO2471" s="93" t="str">
        <f t="shared" si="549"/>
        <v/>
      </c>
      <c r="AP2471" s="96" t="str">
        <f t="shared" si="550"/>
        <v/>
      </c>
      <c r="AQ2471" s="93" t="str">
        <f t="shared" si="551"/>
        <v/>
      </c>
      <c r="AR2471" s="96" t="str">
        <f t="shared" si="552"/>
        <v/>
      </c>
      <c r="AS2471" s="93" t="str">
        <f t="shared" si="553"/>
        <v/>
      </c>
      <c r="AT2471" s="96" t="str">
        <f t="shared" si="554"/>
        <v/>
      </c>
      <c r="AU2471" s="93" t="str">
        <f t="shared" si="555"/>
        <v/>
      </c>
    </row>
    <row r="2472" spans="1:47" x14ac:dyDescent="0.3">
      <c r="A2472" t="s">
        <v>84</v>
      </c>
      <c r="B2472" s="164" t="s">
        <v>6160</v>
      </c>
      <c r="C2472" t="s">
        <v>6072</v>
      </c>
      <c r="D2472" t="s">
        <v>1152</v>
      </c>
      <c r="E2472" t="s">
        <v>90</v>
      </c>
      <c r="F2472" t="s">
        <v>4063</v>
      </c>
      <c r="H2472" t="s">
        <v>6161</v>
      </c>
      <c r="L2472" t="s">
        <v>91</v>
      </c>
      <c r="O2472" t="s">
        <v>94</v>
      </c>
      <c r="P2472" s="33">
        <v>46156.886805555558</v>
      </c>
      <c r="Q2472" s="33">
        <v>46209</v>
      </c>
      <c r="R2472" s="33">
        <v>46219</v>
      </c>
      <c r="S2472" s="33">
        <v>46219</v>
      </c>
      <c r="AH2472" s="55" t="str">
        <f t="shared" si="542"/>
        <v/>
      </c>
      <c r="AI2472" s="55" t="str">
        <f t="shared" si="543"/>
        <v>FALSO</v>
      </c>
      <c r="AJ2472" s="55">
        <f t="shared" si="544"/>
        <v>0</v>
      </c>
      <c r="AK2472" s="93" t="str">
        <f t="shared" si="545"/>
        <v/>
      </c>
      <c r="AL2472" s="96" t="str">
        <f t="shared" si="546"/>
        <v/>
      </c>
      <c r="AM2472" s="93" t="str">
        <f t="shared" si="547"/>
        <v/>
      </c>
      <c r="AN2472" s="96" t="str">
        <f t="shared" si="548"/>
        <v/>
      </c>
      <c r="AO2472" s="93" t="str">
        <f t="shared" si="549"/>
        <v/>
      </c>
      <c r="AP2472" s="96" t="str">
        <f t="shared" si="550"/>
        <v/>
      </c>
      <c r="AQ2472" s="93" t="str">
        <f t="shared" si="551"/>
        <v/>
      </c>
      <c r="AR2472" s="96" t="str">
        <f t="shared" si="552"/>
        <v/>
      </c>
      <c r="AS2472" s="93" t="str">
        <f t="shared" si="553"/>
        <v/>
      </c>
      <c r="AT2472" s="96" t="str">
        <f t="shared" si="554"/>
        <v/>
      </c>
      <c r="AU2472" s="93" t="str">
        <f t="shared" si="555"/>
        <v/>
      </c>
    </row>
    <row r="2473" spans="1:47" x14ac:dyDescent="0.3">
      <c r="A2473" t="s">
        <v>84</v>
      </c>
      <c r="B2473" s="164" t="s">
        <v>6162</v>
      </c>
      <c r="C2473" t="s">
        <v>6072</v>
      </c>
      <c r="D2473" t="s">
        <v>1152</v>
      </c>
      <c r="E2473" t="s">
        <v>90</v>
      </c>
      <c r="F2473" t="s">
        <v>4063</v>
      </c>
      <c r="H2473" t="s">
        <v>6163</v>
      </c>
      <c r="L2473" t="s">
        <v>91</v>
      </c>
      <c r="O2473" t="s">
        <v>94</v>
      </c>
      <c r="P2473" s="33">
        <v>46156.874305555553</v>
      </c>
      <c r="Q2473" s="33">
        <v>46209</v>
      </c>
      <c r="R2473" s="33">
        <v>46219</v>
      </c>
      <c r="S2473" s="33">
        <v>46219</v>
      </c>
      <c r="AH2473" s="55" t="str">
        <f t="shared" si="542"/>
        <v/>
      </c>
      <c r="AI2473" s="55" t="str">
        <f t="shared" si="543"/>
        <v>FALSO</v>
      </c>
      <c r="AJ2473" s="55">
        <f t="shared" si="544"/>
        <v>0</v>
      </c>
      <c r="AK2473" s="93" t="str">
        <f t="shared" si="545"/>
        <v/>
      </c>
      <c r="AL2473" s="96" t="str">
        <f t="shared" si="546"/>
        <v/>
      </c>
      <c r="AM2473" s="93" t="str">
        <f t="shared" si="547"/>
        <v/>
      </c>
      <c r="AN2473" s="96" t="str">
        <f t="shared" si="548"/>
        <v/>
      </c>
      <c r="AO2473" s="93" t="str">
        <f t="shared" si="549"/>
        <v/>
      </c>
      <c r="AP2473" s="96" t="str">
        <f t="shared" si="550"/>
        <v/>
      </c>
      <c r="AQ2473" s="93" t="str">
        <f t="shared" si="551"/>
        <v/>
      </c>
      <c r="AR2473" s="96" t="str">
        <f t="shared" si="552"/>
        <v/>
      </c>
      <c r="AS2473" s="93" t="str">
        <f t="shared" si="553"/>
        <v/>
      </c>
      <c r="AT2473" s="96" t="str">
        <f t="shared" si="554"/>
        <v/>
      </c>
      <c r="AU2473" s="93" t="str">
        <f t="shared" si="555"/>
        <v/>
      </c>
    </row>
    <row r="2474" spans="1:47" x14ac:dyDescent="0.3">
      <c r="A2474" t="s">
        <v>84</v>
      </c>
      <c r="B2474" s="164" t="s">
        <v>6164</v>
      </c>
      <c r="C2474" t="s">
        <v>6072</v>
      </c>
      <c r="D2474" t="s">
        <v>1152</v>
      </c>
      <c r="E2474" t="s">
        <v>90</v>
      </c>
      <c r="F2474" t="s">
        <v>4063</v>
      </c>
      <c r="H2474" t="s">
        <v>6165</v>
      </c>
      <c r="L2474" t="s">
        <v>91</v>
      </c>
      <c r="O2474" t="s">
        <v>94</v>
      </c>
      <c r="P2474" s="33">
        <v>46156.873611111114</v>
      </c>
      <c r="Q2474" s="33">
        <v>46209</v>
      </c>
      <c r="R2474" s="33">
        <v>46219</v>
      </c>
      <c r="S2474" s="33">
        <v>46219</v>
      </c>
      <c r="AH2474" s="55" t="str">
        <f t="shared" si="542"/>
        <v/>
      </c>
      <c r="AI2474" s="55" t="str">
        <f t="shared" si="543"/>
        <v>FALSO</v>
      </c>
      <c r="AJ2474" s="55">
        <f t="shared" si="544"/>
        <v>0</v>
      </c>
      <c r="AK2474" s="93" t="str">
        <f t="shared" si="545"/>
        <v/>
      </c>
      <c r="AL2474" s="96" t="str">
        <f t="shared" si="546"/>
        <v/>
      </c>
      <c r="AM2474" s="93" t="str">
        <f t="shared" si="547"/>
        <v/>
      </c>
      <c r="AN2474" s="96" t="str">
        <f t="shared" si="548"/>
        <v/>
      </c>
      <c r="AO2474" s="93" t="str">
        <f t="shared" si="549"/>
        <v/>
      </c>
      <c r="AP2474" s="96" t="str">
        <f t="shared" si="550"/>
        <v/>
      </c>
      <c r="AQ2474" s="93" t="str">
        <f t="shared" si="551"/>
        <v/>
      </c>
      <c r="AR2474" s="96" t="str">
        <f t="shared" si="552"/>
        <v/>
      </c>
      <c r="AS2474" s="93" t="str">
        <f t="shared" si="553"/>
        <v/>
      </c>
      <c r="AT2474" s="96" t="str">
        <f t="shared" si="554"/>
        <v/>
      </c>
      <c r="AU2474" s="93" t="str">
        <f t="shared" si="555"/>
        <v/>
      </c>
    </row>
    <row r="2475" spans="1:47" x14ac:dyDescent="0.3">
      <c r="A2475" t="s">
        <v>84</v>
      </c>
      <c r="B2475" s="164" t="s">
        <v>6166</v>
      </c>
      <c r="C2475" t="s">
        <v>6072</v>
      </c>
      <c r="D2475" t="s">
        <v>1152</v>
      </c>
      <c r="E2475" t="s">
        <v>90</v>
      </c>
      <c r="F2475" t="s">
        <v>4063</v>
      </c>
      <c r="H2475" t="s">
        <v>6167</v>
      </c>
      <c r="L2475" t="s">
        <v>91</v>
      </c>
      <c r="O2475" t="s">
        <v>94</v>
      </c>
      <c r="P2475" s="33">
        <v>46156.872916666667</v>
      </c>
      <c r="Q2475" s="33">
        <v>46209</v>
      </c>
      <c r="R2475" s="33">
        <v>46219</v>
      </c>
      <c r="S2475" s="33">
        <v>46219</v>
      </c>
      <c r="AH2475" s="55" t="str">
        <f t="shared" si="542"/>
        <v/>
      </c>
      <c r="AI2475" s="55" t="str">
        <f t="shared" si="543"/>
        <v>FALSO</v>
      </c>
      <c r="AJ2475" s="55">
        <f t="shared" si="544"/>
        <v>0</v>
      </c>
      <c r="AK2475" s="93" t="str">
        <f t="shared" si="545"/>
        <v/>
      </c>
      <c r="AL2475" s="96" t="str">
        <f t="shared" si="546"/>
        <v/>
      </c>
      <c r="AM2475" s="93" t="str">
        <f t="shared" si="547"/>
        <v/>
      </c>
      <c r="AN2475" s="96" t="str">
        <f t="shared" si="548"/>
        <v/>
      </c>
      <c r="AO2475" s="93" t="str">
        <f t="shared" si="549"/>
        <v/>
      </c>
      <c r="AP2475" s="96" t="str">
        <f t="shared" si="550"/>
        <v/>
      </c>
      <c r="AQ2475" s="93" t="str">
        <f t="shared" si="551"/>
        <v/>
      </c>
      <c r="AR2475" s="96" t="str">
        <f t="shared" si="552"/>
        <v/>
      </c>
      <c r="AS2475" s="93" t="str">
        <f t="shared" si="553"/>
        <v/>
      </c>
      <c r="AT2475" s="96" t="str">
        <f t="shared" si="554"/>
        <v/>
      </c>
      <c r="AU2475" s="93" t="str">
        <f t="shared" si="555"/>
        <v/>
      </c>
    </row>
    <row r="2476" spans="1:47" x14ac:dyDescent="0.3">
      <c r="A2476" t="s">
        <v>84</v>
      </c>
      <c r="B2476" s="164" t="s">
        <v>6168</v>
      </c>
      <c r="C2476" t="s">
        <v>6072</v>
      </c>
      <c r="D2476" t="s">
        <v>1152</v>
      </c>
      <c r="E2476" t="s">
        <v>90</v>
      </c>
      <c r="F2476" t="s">
        <v>4063</v>
      </c>
      <c r="H2476" t="s">
        <v>6169</v>
      </c>
      <c r="L2476" t="s">
        <v>91</v>
      </c>
      <c r="O2476" t="s">
        <v>94</v>
      </c>
      <c r="P2476" s="33">
        <v>46156.872916666667</v>
      </c>
      <c r="Q2476" s="33">
        <v>46209</v>
      </c>
      <c r="R2476" s="33">
        <v>46219</v>
      </c>
      <c r="S2476" s="33">
        <v>46219</v>
      </c>
      <c r="AH2476" s="55" t="str">
        <f t="shared" si="542"/>
        <v/>
      </c>
      <c r="AI2476" s="55" t="str">
        <f t="shared" si="543"/>
        <v>FALSO</v>
      </c>
      <c r="AJ2476" s="55">
        <f t="shared" si="544"/>
        <v>0</v>
      </c>
      <c r="AK2476" s="93" t="str">
        <f t="shared" si="545"/>
        <v/>
      </c>
      <c r="AL2476" s="96" t="str">
        <f t="shared" si="546"/>
        <v/>
      </c>
      <c r="AM2476" s="93" t="str">
        <f t="shared" si="547"/>
        <v/>
      </c>
      <c r="AN2476" s="96" t="str">
        <f t="shared" si="548"/>
        <v/>
      </c>
      <c r="AO2476" s="93" t="str">
        <f t="shared" si="549"/>
        <v/>
      </c>
      <c r="AP2476" s="96" t="str">
        <f t="shared" si="550"/>
        <v/>
      </c>
      <c r="AQ2476" s="93" t="str">
        <f t="shared" si="551"/>
        <v/>
      </c>
      <c r="AR2476" s="96" t="str">
        <f t="shared" si="552"/>
        <v/>
      </c>
      <c r="AS2476" s="93" t="str">
        <f t="shared" si="553"/>
        <v/>
      </c>
      <c r="AT2476" s="96" t="str">
        <f t="shared" si="554"/>
        <v/>
      </c>
      <c r="AU2476" s="93" t="str">
        <f t="shared" si="555"/>
        <v/>
      </c>
    </row>
    <row r="2477" spans="1:47" x14ac:dyDescent="0.3">
      <c r="A2477" t="s">
        <v>84</v>
      </c>
      <c r="B2477" s="164" t="s">
        <v>6170</v>
      </c>
      <c r="C2477" t="s">
        <v>6072</v>
      </c>
      <c r="D2477" t="s">
        <v>1152</v>
      </c>
      <c r="E2477" t="s">
        <v>90</v>
      </c>
      <c r="F2477" t="s">
        <v>4063</v>
      </c>
      <c r="H2477" t="s">
        <v>6171</v>
      </c>
      <c r="L2477" t="s">
        <v>91</v>
      </c>
      <c r="O2477" t="s">
        <v>94</v>
      </c>
      <c r="P2477" s="33">
        <v>46156.706250000003</v>
      </c>
      <c r="Q2477" s="33">
        <v>46209</v>
      </c>
      <c r="R2477" s="33">
        <v>46219</v>
      </c>
      <c r="S2477" s="33">
        <v>46219</v>
      </c>
      <c r="AH2477" s="55" t="str">
        <f t="shared" si="542"/>
        <v/>
      </c>
      <c r="AI2477" s="55" t="str">
        <f t="shared" si="543"/>
        <v>FALSO</v>
      </c>
      <c r="AJ2477" s="55">
        <f t="shared" si="544"/>
        <v>0</v>
      </c>
      <c r="AK2477" s="93" t="str">
        <f t="shared" si="545"/>
        <v/>
      </c>
      <c r="AL2477" s="96" t="str">
        <f t="shared" si="546"/>
        <v/>
      </c>
      <c r="AM2477" s="93" t="str">
        <f t="shared" si="547"/>
        <v/>
      </c>
      <c r="AN2477" s="96" t="str">
        <f t="shared" si="548"/>
        <v/>
      </c>
      <c r="AO2477" s="93" t="str">
        <f t="shared" si="549"/>
        <v/>
      </c>
      <c r="AP2477" s="96" t="str">
        <f t="shared" si="550"/>
        <v/>
      </c>
      <c r="AQ2477" s="93" t="str">
        <f t="shared" si="551"/>
        <v/>
      </c>
      <c r="AR2477" s="96" t="str">
        <f t="shared" si="552"/>
        <v/>
      </c>
      <c r="AS2477" s="93" t="str">
        <f t="shared" si="553"/>
        <v/>
      </c>
      <c r="AT2477" s="96" t="str">
        <f t="shared" si="554"/>
        <v/>
      </c>
      <c r="AU2477" s="93" t="str">
        <f t="shared" si="555"/>
        <v/>
      </c>
    </row>
    <row r="2478" spans="1:47" x14ac:dyDescent="0.3">
      <c r="A2478" t="s">
        <v>84</v>
      </c>
      <c r="B2478" s="164" t="s">
        <v>6172</v>
      </c>
      <c r="C2478" t="s">
        <v>6072</v>
      </c>
      <c r="D2478" t="s">
        <v>1152</v>
      </c>
      <c r="E2478" t="s">
        <v>90</v>
      </c>
      <c r="F2478" t="s">
        <v>4063</v>
      </c>
      <c r="H2478" t="s">
        <v>6173</v>
      </c>
      <c r="L2478" t="s">
        <v>91</v>
      </c>
      <c r="O2478" t="s">
        <v>94</v>
      </c>
      <c r="P2478" s="33">
        <v>46156.659722222219</v>
      </c>
      <c r="Q2478" s="33">
        <v>46209</v>
      </c>
      <c r="R2478" s="33">
        <v>46219</v>
      </c>
      <c r="S2478" s="33">
        <v>46219</v>
      </c>
      <c r="AH2478" s="55" t="str">
        <f t="shared" si="542"/>
        <v/>
      </c>
      <c r="AI2478" s="55" t="str">
        <f t="shared" si="543"/>
        <v>FALSO</v>
      </c>
      <c r="AJ2478" s="55">
        <f t="shared" si="544"/>
        <v>0</v>
      </c>
      <c r="AK2478" s="93" t="str">
        <f t="shared" si="545"/>
        <v/>
      </c>
      <c r="AL2478" s="96" t="str">
        <f t="shared" si="546"/>
        <v/>
      </c>
      <c r="AM2478" s="93" t="str">
        <f t="shared" si="547"/>
        <v/>
      </c>
      <c r="AN2478" s="96" t="str">
        <f t="shared" si="548"/>
        <v/>
      </c>
      <c r="AO2478" s="93" t="str">
        <f t="shared" si="549"/>
        <v/>
      </c>
      <c r="AP2478" s="96" t="str">
        <f t="shared" si="550"/>
        <v/>
      </c>
      <c r="AQ2478" s="93" t="str">
        <f t="shared" si="551"/>
        <v/>
      </c>
      <c r="AR2478" s="96" t="str">
        <f t="shared" si="552"/>
        <v/>
      </c>
      <c r="AS2478" s="93" t="str">
        <f t="shared" si="553"/>
        <v/>
      </c>
      <c r="AT2478" s="96" t="str">
        <f t="shared" si="554"/>
        <v/>
      </c>
      <c r="AU2478" s="93" t="str">
        <f t="shared" si="555"/>
        <v/>
      </c>
    </row>
    <row r="2479" spans="1:47" x14ac:dyDescent="0.3">
      <c r="A2479" t="s">
        <v>84</v>
      </c>
      <c r="B2479" s="164" t="s">
        <v>6174</v>
      </c>
      <c r="C2479" t="s">
        <v>6072</v>
      </c>
      <c r="D2479" t="s">
        <v>1152</v>
      </c>
      <c r="E2479" t="s">
        <v>90</v>
      </c>
      <c r="F2479" t="s">
        <v>4063</v>
      </c>
      <c r="H2479" t="s">
        <v>6175</v>
      </c>
      <c r="L2479" t="s">
        <v>91</v>
      </c>
      <c r="O2479" t="s">
        <v>94</v>
      </c>
      <c r="P2479" s="33">
        <v>46156.625694444447</v>
      </c>
      <c r="Q2479" s="33">
        <v>46209</v>
      </c>
      <c r="R2479" s="33">
        <v>46219</v>
      </c>
      <c r="S2479" s="33">
        <v>46219</v>
      </c>
      <c r="AH2479" s="55" t="str">
        <f t="shared" si="542"/>
        <v/>
      </c>
      <c r="AI2479" s="55" t="str">
        <f t="shared" si="543"/>
        <v>FALSO</v>
      </c>
      <c r="AJ2479" s="55">
        <f t="shared" si="544"/>
        <v>0</v>
      </c>
      <c r="AK2479" s="93" t="str">
        <f t="shared" si="545"/>
        <v/>
      </c>
      <c r="AL2479" s="96" t="str">
        <f t="shared" si="546"/>
        <v/>
      </c>
      <c r="AM2479" s="93" t="str">
        <f t="shared" si="547"/>
        <v/>
      </c>
      <c r="AN2479" s="96" t="str">
        <f t="shared" si="548"/>
        <v/>
      </c>
      <c r="AO2479" s="93" t="str">
        <f t="shared" si="549"/>
        <v/>
      </c>
      <c r="AP2479" s="96" t="str">
        <f t="shared" si="550"/>
        <v/>
      </c>
      <c r="AQ2479" s="93" t="str">
        <f t="shared" si="551"/>
        <v/>
      </c>
      <c r="AR2479" s="96" t="str">
        <f t="shared" si="552"/>
        <v/>
      </c>
      <c r="AS2479" s="93" t="str">
        <f t="shared" si="553"/>
        <v/>
      </c>
      <c r="AT2479" s="96" t="str">
        <f t="shared" si="554"/>
        <v/>
      </c>
      <c r="AU2479" s="93" t="str">
        <f t="shared" si="555"/>
        <v/>
      </c>
    </row>
    <row r="2480" spans="1:47" x14ac:dyDescent="0.3">
      <c r="A2480" t="s">
        <v>84</v>
      </c>
      <c r="B2480" s="164" t="s">
        <v>6176</v>
      </c>
      <c r="C2480" t="s">
        <v>6072</v>
      </c>
      <c r="D2480" t="s">
        <v>1152</v>
      </c>
      <c r="E2480" t="s">
        <v>90</v>
      </c>
      <c r="F2480" t="s">
        <v>4063</v>
      </c>
      <c r="H2480" t="s">
        <v>6177</v>
      </c>
      <c r="L2480" t="s">
        <v>91</v>
      </c>
      <c r="O2480" t="s">
        <v>94</v>
      </c>
      <c r="P2480" s="33">
        <v>46156.623611111114</v>
      </c>
      <c r="Q2480" s="33">
        <v>46209</v>
      </c>
      <c r="R2480" s="33">
        <v>46219</v>
      </c>
      <c r="S2480" s="33">
        <v>46219</v>
      </c>
      <c r="AH2480" s="55" t="str">
        <f t="shared" si="542"/>
        <v/>
      </c>
      <c r="AI2480" s="55" t="str">
        <f t="shared" si="543"/>
        <v>FALSO</v>
      </c>
      <c r="AJ2480" s="55">
        <f t="shared" si="544"/>
        <v>0</v>
      </c>
      <c r="AK2480" s="93" t="str">
        <f t="shared" si="545"/>
        <v/>
      </c>
      <c r="AL2480" s="96" t="str">
        <f t="shared" si="546"/>
        <v/>
      </c>
      <c r="AM2480" s="93" t="str">
        <f t="shared" si="547"/>
        <v/>
      </c>
      <c r="AN2480" s="96" t="str">
        <f t="shared" si="548"/>
        <v/>
      </c>
      <c r="AO2480" s="93" t="str">
        <f t="shared" si="549"/>
        <v/>
      </c>
      <c r="AP2480" s="96" t="str">
        <f t="shared" si="550"/>
        <v/>
      </c>
      <c r="AQ2480" s="93" t="str">
        <f t="shared" si="551"/>
        <v/>
      </c>
      <c r="AR2480" s="96" t="str">
        <f t="shared" si="552"/>
        <v/>
      </c>
      <c r="AS2480" s="93" t="str">
        <f t="shared" si="553"/>
        <v/>
      </c>
      <c r="AT2480" s="96" t="str">
        <f t="shared" si="554"/>
        <v/>
      </c>
      <c r="AU2480" s="93" t="str">
        <f t="shared" si="555"/>
        <v/>
      </c>
    </row>
    <row r="2481" spans="1:47" x14ac:dyDescent="0.3">
      <c r="A2481" t="s">
        <v>84</v>
      </c>
      <c r="B2481" s="164" t="s">
        <v>6178</v>
      </c>
      <c r="C2481" t="s">
        <v>6072</v>
      </c>
      <c r="D2481" t="s">
        <v>1152</v>
      </c>
      <c r="E2481" t="s">
        <v>90</v>
      </c>
      <c r="F2481" t="s">
        <v>4063</v>
      </c>
      <c r="H2481" t="s">
        <v>6179</v>
      </c>
      <c r="L2481" t="s">
        <v>91</v>
      </c>
      <c r="O2481" t="s">
        <v>94</v>
      </c>
      <c r="P2481" s="33">
        <v>46156.615277777775</v>
      </c>
      <c r="Q2481" s="33">
        <v>46209</v>
      </c>
      <c r="R2481" s="33">
        <v>46219</v>
      </c>
      <c r="S2481" s="33">
        <v>46219</v>
      </c>
      <c r="AH2481" s="55" t="str">
        <f t="shared" si="542"/>
        <v/>
      </c>
      <c r="AI2481" s="55" t="str">
        <f t="shared" si="543"/>
        <v>FALSO</v>
      </c>
      <c r="AJ2481" s="55">
        <f t="shared" si="544"/>
        <v>0</v>
      </c>
      <c r="AK2481" s="93" t="str">
        <f t="shared" si="545"/>
        <v/>
      </c>
      <c r="AL2481" s="96" t="str">
        <f t="shared" si="546"/>
        <v/>
      </c>
      <c r="AM2481" s="93" t="str">
        <f t="shared" si="547"/>
        <v/>
      </c>
      <c r="AN2481" s="96" t="str">
        <f t="shared" si="548"/>
        <v/>
      </c>
      <c r="AO2481" s="93" t="str">
        <f t="shared" si="549"/>
        <v/>
      </c>
      <c r="AP2481" s="96" t="str">
        <f t="shared" si="550"/>
        <v/>
      </c>
      <c r="AQ2481" s="93" t="str">
        <f t="shared" si="551"/>
        <v/>
      </c>
      <c r="AR2481" s="96" t="str">
        <f t="shared" si="552"/>
        <v/>
      </c>
      <c r="AS2481" s="93" t="str">
        <f t="shared" si="553"/>
        <v/>
      </c>
      <c r="AT2481" s="96" t="str">
        <f t="shared" si="554"/>
        <v/>
      </c>
      <c r="AU2481" s="93" t="str">
        <f t="shared" si="555"/>
        <v/>
      </c>
    </row>
    <row r="2482" spans="1:47" x14ac:dyDescent="0.3">
      <c r="A2482" t="s">
        <v>84</v>
      </c>
      <c r="B2482" s="164" t="s">
        <v>6180</v>
      </c>
      <c r="C2482" t="s">
        <v>6097</v>
      </c>
      <c r="D2482" t="s">
        <v>1152</v>
      </c>
      <c r="E2482" t="s">
        <v>90</v>
      </c>
      <c r="F2482" t="s">
        <v>4063</v>
      </c>
      <c r="H2482" t="s">
        <v>6181</v>
      </c>
      <c r="L2482" t="s">
        <v>91</v>
      </c>
      <c r="O2482" t="s">
        <v>94</v>
      </c>
      <c r="P2482" s="33">
        <v>46156.605555555558</v>
      </c>
      <c r="Q2482" s="33">
        <v>46209</v>
      </c>
      <c r="R2482" s="33">
        <v>46202</v>
      </c>
      <c r="S2482" s="33">
        <v>46202</v>
      </c>
      <c r="AH2482" s="55" t="str">
        <f t="shared" si="542"/>
        <v/>
      </c>
      <c r="AI2482" s="55" t="str">
        <f t="shared" si="543"/>
        <v>FALSO</v>
      </c>
      <c r="AJ2482" s="55">
        <f t="shared" si="544"/>
        <v>0</v>
      </c>
      <c r="AK2482" s="93" t="str">
        <f t="shared" si="545"/>
        <v/>
      </c>
      <c r="AL2482" s="96" t="str">
        <f t="shared" si="546"/>
        <v/>
      </c>
      <c r="AM2482" s="93" t="str">
        <f t="shared" si="547"/>
        <v/>
      </c>
      <c r="AN2482" s="96" t="str">
        <f t="shared" si="548"/>
        <v/>
      </c>
      <c r="AO2482" s="93" t="str">
        <f t="shared" si="549"/>
        <v/>
      </c>
      <c r="AP2482" s="96" t="str">
        <f t="shared" si="550"/>
        <v/>
      </c>
      <c r="AQ2482" s="93" t="str">
        <f t="shared" si="551"/>
        <v/>
      </c>
      <c r="AR2482" s="96" t="str">
        <f t="shared" si="552"/>
        <v/>
      </c>
      <c r="AS2482" s="93" t="str">
        <f t="shared" si="553"/>
        <v/>
      </c>
      <c r="AT2482" s="96" t="str">
        <f t="shared" si="554"/>
        <v/>
      </c>
      <c r="AU2482" s="93" t="str">
        <f t="shared" si="555"/>
        <v/>
      </c>
    </row>
    <row r="2483" spans="1:47" x14ac:dyDescent="0.3">
      <c r="A2483" t="s">
        <v>84</v>
      </c>
      <c r="B2483" s="164" t="s">
        <v>6182</v>
      </c>
      <c r="C2483" t="s">
        <v>6097</v>
      </c>
      <c r="D2483" t="s">
        <v>1152</v>
      </c>
      <c r="E2483" t="s">
        <v>90</v>
      </c>
      <c r="F2483" t="s">
        <v>4063</v>
      </c>
      <c r="H2483" t="s">
        <v>6183</v>
      </c>
      <c r="L2483" t="s">
        <v>91</v>
      </c>
      <c r="O2483" t="s">
        <v>94</v>
      </c>
      <c r="P2483" s="33">
        <v>46156.508333333331</v>
      </c>
      <c r="Q2483" s="33">
        <v>46209</v>
      </c>
      <c r="R2483" s="33">
        <v>46202</v>
      </c>
      <c r="S2483" s="33">
        <v>46202</v>
      </c>
      <c r="AH2483" s="55" t="str">
        <f t="shared" si="542"/>
        <v/>
      </c>
      <c r="AI2483" s="55" t="str">
        <f t="shared" si="543"/>
        <v>FALSO</v>
      </c>
      <c r="AJ2483" s="55">
        <f t="shared" si="544"/>
        <v>0</v>
      </c>
      <c r="AK2483" s="93" t="str">
        <f t="shared" si="545"/>
        <v/>
      </c>
      <c r="AL2483" s="96" t="str">
        <f t="shared" si="546"/>
        <v/>
      </c>
      <c r="AM2483" s="93" t="str">
        <f t="shared" si="547"/>
        <v/>
      </c>
      <c r="AN2483" s="96" t="str">
        <f t="shared" si="548"/>
        <v/>
      </c>
      <c r="AO2483" s="93" t="str">
        <f t="shared" si="549"/>
        <v/>
      </c>
      <c r="AP2483" s="96" t="str">
        <f t="shared" si="550"/>
        <v/>
      </c>
      <c r="AQ2483" s="93" t="str">
        <f t="shared" si="551"/>
        <v/>
      </c>
      <c r="AR2483" s="96" t="str">
        <f t="shared" si="552"/>
        <v/>
      </c>
      <c r="AS2483" s="93" t="str">
        <f t="shared" si="553"/>
        <v/>
      </c>
      <c r="AT2483" s="96" t="str">
        <f t="shared" si="554"/>
        <v/>
      </c>
      <c r="AU2483" s="93" t="str">
        <f t="shared" si="555"/>
        <v/>
      </c>
    </row>
    <row r="2484" spans="1:47" x14ac:dyDescent="0.3">
      <c r="A2484" t="s">
        <v>84</v>
      </c>
      <c r="B2484" s="164" t="s">
        <v>6184</v>
      </c>
      <c r="C2484" t="s">
        <v>6072</v>
      </c>
      <c r="D2484" t="s">
        <v>1152</v>
      </c>
      <c r="E2484" t="s">
        <v>90</v>
      </c>
      <c r="F2484" t="s">
        <v>4063</v>
      </c>
      <c r="H2484" t="s">
        <v>6185</v>
      </c>
      <c r="L2484" t="s">
        <v>91</v>
      </c>
      <c r="O2484" t="s">
        <v>94</v>
      </c>
      <c r="P2484" s="33">
        <v>46156.479861111111</v>
      </c>
      <c r="Q2484" s="33">
        <v>46209</v>
      </c>
      <c r="R2484" s="33">
        <v>46219</v>
      </c>
      <c r="S2484" s="33">
        <v>46219</v>
      </c>
      <c r="AH2484" s="55" t="str">
        <f t="shared" si="542"/>
        <v/>
      </c>
      <c r="AI2484" s="55" t="str">
        <f t="shared" si="543"/>
        <v>FALSO</v>
      </c>
      <c r="AJ2484" s="55">
        <f t="shared" si="544"/>
        <v>0</v>
      </c>
      <c r="AK2484" s="93" t="str">
        <f t="shared" si="545"/>
        <v/>
      </c>
      <c r="AL2484" s="96" t="str">
        <f t="shared" si="546"/>
        <v/>
      </c>
      <c r="AM2484" s="93" t="str">
        <f t="shared" si="547"/>
        <v/>
      </c>
      <c r="AN2484" s="96" t="str">
        <f t="shared" si="548"/>
        <v/>
      </c>
      <c r="AO2484" s="93" t="str">
        <f t="shared" si="549"/>
        <v/>
      </c>
      <c r="AP2484" s="96" t="str">
        <f t="shared" si="550"/>
        <v/>
      </c>
      <c r="AQ2484" s="93" t="str">
        <f t="shared" si="551"/>
        <v/>
      </c>
      <c r="AR2484" s="96" t="str">
        <f t="shared" si="552"/>
        <v/>
      </c>
      <c r="AS2484" s="93" t="str">
        <f t="shared" si="553"/>
        <v/>
      </c>
      <c r="AT2484" s="96" t="str">
        <f t="shared" si="554"/>
        <v/>
      </c>
      <c r="AU2484" s="93" t="str">
        <f t="shared" si="555"/>
        <v/>
      </c>
    </row>
    <row r="2485" spans="1:47" x14ac:dyDescent="0.3">
      <c r="A2485" t="s">
        <v>84</v>
      </c>
      <c r="B2485" s="164" t="s">
        <v>6186</v>
      </c>
      <c r="C2485" t="s">
        <v>6072</v>
      </c>
      <c r="D2485" t="s">
        <v>1152</v>
      </c>
      <c r="E2485" t="s">
        <v>90</v>
      </c>
      <c r="F2485" t="s">
        <v>4063</v>
      </c>
      <c r="H2485" t="s">
        <v>6187</v>
      </c>
      <c r="L2485" t="s">
        <v>91</v>
      </c>
      <c r="O2485" t="s">
        <v>94</v>
      </c>
      <c r="P2485" s="33">
        <v>46156.46597222222</v>
      </c>
      <c r="Q2485" s="33">
        <v>46209</v>
      </c>
      <c r="R2485" s="33">
        <v>46219</v>
      </c>
      <c r="S2485" s="33">
        <v>46219</v>
      </c>
      <c r="AH2485" s="55" t="str">
        <f t="shared" si="542"/>
        <v/>
      </c>
      <c r="AI2485" s="55" t="str">
        <f t="shared" si="543"/>
        <v>FALSO</v>
      </c>
      <c r="AJ2485" s="55">
        <f t="shared" si="544"/>
        <v>0</v>
      </c>
      <c r="AK2485" s="93" t="str">
        <f t="shared" si="545"/>
        <v/>
      </c>
      <c r="AL2485" s="96" t="str">
        <f t="shared" si="546"/>
        <v/>
      </c>
      <c r="AM2485" s="93" t="str">
        <f t="shared" si="547"/>
        <v/>
      </c>
      <c r="AN2485" s="96" t="str">
        <f t="shared" si="548"/>
        <v/>
      </c>
      <c r="AO2485" s="93" t="str">
        <f t="shared" si="549"/>
        <v/>
      </c>
      <c r="AP2485" s="96" t="str">
        <f t="shared" si="550"/>
        <v/>
      </c>
      <c r="AQ2485" s="93" t="str">
        <f t="shared" si="551"/>
        <v/>
      </c>
      <c r="AR2485" s="96" t="str">
        <f t="shared" si="552"/>
        <v/>
      </c>
      <c r="AS2485" s="93" t="str">
        <f t="shared" si="553"/>
        <v/>
      </c>
      <c r="AT2485" s="96" t="str">
        <f t="shared" si="554"/>
        <v/>
      </c>
      <c r="AU2485" s="93" t="str">
        <f t="shared" si="555"/>
        <v/>
      </c>
    </row>
    <row r="2486" spans="1:47" x14ac:dyDescent="0.3">
      <c r="A2486" t="s">
        <v>84</v>
      </c>
      <c r="B2486" s="164" t="s">
        <v>6188</v>
      </c>
      <c r="C2486" t="s">
        <v>6097</v>
      </c>
      <c r="D2486" t="s">
        <v>1152</v>
      </c>
      <c r="E2486" t="s">
        <v>90</v>
      </c>
      <c r="F2486" t="s">
        <v>4063</v>
      </c>
      <c r="H2486" t="s">
        <v>6189</v>
      </c>
      <c r="L2486" t="s">
        <v>91</v>
      </c>
      <c r="O2486" t="s">
        <v>94</v>
      </c>
      <c r="P2486" s="33">
        <v>46156.449305555558</v>
      </c>
      <c r="Q2486" s="33">
        <v>46209</v>
      </c>
      <c r="R2486" s="33">
        <v>46203</v>
      </c>
      <c r="S2486" s="33">
        <v>46203</v>
      </c>
      <c r="AH2486" s="55" t="str">
        <f t="shared" si="542"/>
        <v/>
      </c>
      <c r="AI2486" s="55" t="str">
        <f t="shared" si="543"/>
        <v>FALSO</v>
      </c>
      <c r="AJ2486" s="55">
        <f t="shared" si="544"/>
        <v>0</v>
      </c>
      <c r="AK2486" s="93" t="str">
        <f t="shared" si="545"/>
        <v/>
      </c>
      <c r="AL2486" s="96" t="str">
        <f t="shared" si="546"/>
        <v/>
      </c>
      <c r="AM2486" s="93" t="str">
        <f t="shared" si="547"/>
        <v/>
      </c>
      <c r="AN2486" s="96" t="str">
        <f t="shared" si="548"/>
        <v/>
      </c>
      <c r="AO2486" s="93" t="str">
        <f t="shared" si="549"/>
        <v/>
      </c>
      <c r="AP2486" s="96" t="str">
        <f t="shared" si="550"/>
        <v/>
      </c>
      <c r="AQ2486" s="93" t="str">
        <f t="shared" si="551"/>
        <v/>
      </c>
      <c r="AR2486" s="96" t="str">
        <f t="shared" si="552"/>
        <v/>
      </c>
      <c r="AS2486" s="93" t="str">
        <f t="shared" si="553"/>
        <v/>
      </c>
      <c r="AT2486" s="96" t="str">
        <f t="shared" si="554"/>
        <v/>
      </c>
      <c r="AU2486" s="93" t="str">
        <f t="shared" si="555"/>
        <v/>
      </c>
    </row>
    <row r="2487" spans="1:47" x14ac:dyDescent="0.3">
      <c r="A2487" t="s">
        <v>84</v>
      </c>
      <c r="B2487" s="164" t="s">
        <v>6190</v>
      </c>
      <c r="C2487" t="s">
        <v>6072</v>
      </c>
      <c r="D2487" t="s">
        <v>1152</v>
      </c>
      <c r="E2487" t="s">
        <v>90</v>
      </c>
      <c r="F2487" t="s">
        <v>4063</v>
      </c>
      <c r="H2487" t="s">
        <v>6191</v>
      </c>
      <c r="L2487" t="s">
        <v>91</v>
      </c>
      <c r="O2487" t="s">
        <v>94</v>
      </c>
      <c r="P2487" s="33">
        <v>46155.831250000003</v>
      </c>
      <c r="Q2487" s="33">
        <v>46209</v>
      </c>
      <c r="R2487" s="33">
        <v>46219</v>
      </c>
      <c r="S2487" s="33">
        <v>46219</v>
      </c>
      <c r="AH2487" s="55" t="str">
        <f t="shared" si="542"/>
        <v/>
      </c>
      <c r="AI2487" s="55" t="str">
        <f t="shared" si="543"/>
        <v>FALSO</v>
      </c>
      <c r="AJ2487" s="55">
        <f t="shared" si="544"/>
        <v>0</v>
      </c>
      <c r="AK2487" s="93" t="str">
        <f t="shared" si="545"/>
        <v/>
      </c>
      <c r="AL2487" s="96" t="str">
        <f t="shared" si="546"/>
        <v/>
      </c>
      <c r="AM2487" s="93" t="str">
        <f t="shared" si="547"/>
        <v/>
      </c>
      <c r="AN2487" s="96" t="str">
        <f t="shared" si="548"/>
        <v/>
      </c>
      <c r="AO2487" s="93" t="str">
        <f t="shared" si="549"/>
        <v/>
      </c>
      <c r="AP2487" s="96" t="str">
        <f t="shared" si="550"/>
        <v/>
      </c>
      <c r="AQ2487" s="93" t="str">
        <f t="shared" si="551"/>
        <v/>
      </c>
      <c r="AR2487" s="96" t="str">
        <f t="shared" si="552"/>
        <v/>
      </c>
      <c r="AS2487" s="93" t="str">
        <f t="shared" si="553"/>
        <v/>
      </c>
      <c r="AT2487" s="96" t="str">
        <f t="shared" si="554"/>
        <v/>
      </c>
      <c r="AU2487" s="93" t="str">
        <f t="shared" si="555"/>
        <v/>
      </c>
    </row>
    <row r="2488" spans="1:47" x14ac:dyDescent="0.3">
      <c r="A2488" t="s">
        <v>84</v>
      </c>
      <c r="B2488" s="164" t="s">
        <v>6192</v>
      </c>
      <c r="C2488" t="s">
        <v>6072</v>
      </c>
      <c r="D2488" t="s">
        <v>1152</v>
      </c>
      <c r="E2488" t="s">
        <v>90</v>
      </c>
      <c r="F2488" t="s">
        <v>4063</v>
      </c>
      <c r="H2488" t="s">
        <v>6193</v>
      </c>
      <c r="L2488" t="s">
        <v>91</v>
      </c>
      <c r="O2488" t="s">
        <v>94</v>
      </c>
      <c r="P2488" s="33">
        <v>46155.748611111114</v>
      </c>
      <c r="Q2488" s="33">
        <v>46209</v>
      </c>
      <c r="R2488" s="33">
        <v>46219</v>
      </c>
      <c r="S2488" s="33">
        <v>46219</v>
      </c>
      <c r="AH2488" s="55" t="str">
        <f t="shared" si="542"/>
        <v/>
      </c>
      <c r="AI2488" s="55" t="str">
        <f t="shared" si="543"/>
        <v>FALSO</v>
      </c>
      <c r="AJ2488" s="55">
        <f t="shared" si="544"/>
        <v>0</v>
      </c>
      <c r="AK2488" s="93" t="str">
        <f t="shared" si="545"/>
        <v/>
      </c>
      <c r="AL2488" s="96" t="str">
        <f t="shared" si="546"/>
        <v/>
      </c>
      <c r="AM2488" s="93" t="str">
        <f t="shared" si="547"/>
        <v/>
      </c>
      <c r="AN2488" s="96" t="str">
        <f t="shared" si="548"/>
        <v/>
      </c>
      <c r="AO2488" s="93" t="str">
        <f t="shared" si="549"/>
        <v/>
      </c>
      <c r="AP2488" s="96" t="str">
        <f t="shared" si="550"/>
        <v/>
      </c>
      <c r="AQ2488" s="93" t="str">
        <f t="shared" si="551"/>
        <v/>
      </c>
      <c r="AR2488" s="96" t="str">
        <f t="shared" si="552"/>
        <v/>
      </c>
      <c r="AS2488" s="93" t="str">
        <f t="shared" si="553"/>
        <v/>
      </c>
      <c r="AT2488" s="96" t="str">
        <f t="shared" si="554"/>
        <v/>
      </c>
      <c r="AU2488" s="93" t="str">
        <f t="shared" si="555"/>
        <v/>
      </c>
    </row>
    <row r="2489" spans="1:47" x14ac:dyDescent="0.3">
      <c r="A2489" t="s">
        <v>84</v>
      </c>
      <c r="B2489" s="164" t="s">
        <v>6194</v>
      </c>
      <c r="C2489" t="s">
        <v>6072</v>
      </c>
      <c r="D2489" t="s">
        <v>1152</v>
      </c>
      <c r="E2489" t="s">
        <v>90</v>
      </c>
      <c r="F2489" t="s">
        <v>4063</v>
      </c>
      <c r="H2489" t="s">
        <v>6195</v>
      </c>
      <c r="L2489" t="s">
        <v>91</v>
      </c>
      <c r="O2489" t="s">
        <v>94</v>
      </c>
      <c r="P2489" s="33">
        <v>46155.728472222225</v>
      </c>
      <c r="Q2489" s="33">
        <v>46209</v>
      </c>
      <c r="R2489" s="33">
        <v>46219</v>
      </c>
      <c r="S2489" s="33">
        <v>46219</v>
      </c>
      <c r="AH2489" s="55" t="str">
        <f t="shared" si="542"/>
        <v/>
      </c>
      <c r="AI2489" s="55" t="str">
        <f t="shared" si="543"/>
        <v>FALSO</v>
      </c>
      <c r="AJ2489" s="55">
        <f t="shared" si="544"/>
        <v>0</v>
      </c>
      <c r="AK2489" s="93" t="str">
        <f t="shared" si="545"/>
        <v/>
      </c>
      <c r="AL2489" s="96" t="str">
        <f t="shared" si="546"/>
        <v/>
      </c>
      <c r="AM2489" s="93" t="str">
        <f t="shared" si="547"/>
        <v/>
      </c>
      <c r="AN2489" s="96" t="str">
        <f t="shared" si="548"/>
        <v/>
      </c>
      <c r="AO2489" s="93" t="str">
        <f t="shared" si="549"/>
        <v/>
      </c>
      <c r="AP2489" s="96" t="str">
        <f t="shared" si="550"/>
        <v/>
      </c>
      <c r="AQ2489" s="93" t="str">
        <f t="shared" si="551"/>
        <v/>
      </c>
      <c r="AR2489" s="96" t="str">
        <f t="shared" si="552"/>
        <v/>
      </c>
      <c r="AS2489" s="93" t="str">
        <f t="shared" si="553"/>
        <v/>
      </c>
      <c r="AT2489" s="96" t="str">
        <f t="shared" si="554"/>
        <v/>
      </c>
      <c r="AU2489" s="93" t="str">
        <f t="shared" si="555"/>
        <v/>
      </c>
    </row>
    <row r="2490" spans="1:47" x14ac:dyDescent="0.3">
      <c r="A2490" t="s">
        <v>84</v>
      </c>
      <c r="B2490" s="164" t="s">
        <v>6196</v>
      </c>
      <c r="C2490" t="s">
        <v>6072</v>
      </c>
      <c r="D2490" t="s">
        <v>1152</v>
      </c>
      <c r="E2490" t="s">
        <v>90</v>
      </c>
      <c r="F2490" t="s">
        <v>4063</v>
      </c>
      <c r="H2490" t="s">
        <v>6197</v>
      </c>
      <c r="L2490" t="s">
        <v>91</v>
      </c>
      <c r="O2490" t="s">
        <v>94</v>
      </c>
      <c r="P2490" s="33">
        <v>46155.727083333331</v>
      </c>
      <c r="Q2490" s="33">
        <v>46209</v>
      </c>
      <c r="R2490" s="33">
        <v>46219</v>
      </c>
      <c r="S2490" s="33">
        <v>46219</v>
      </c>
      <c r="AH2490" s="55" t="str">
        <f t="shared" si="542"/>
        <v/>
      </c>
      <c r="AI2490" s="55" t="str">
        <f t="shared" si="543"/>
        <v>FALSO</v>
      </c>
      <c r="AJ2490" s="55">
        <f t="shared" si="544"/>
        <v>0</v>
      </c>
      <c r="AK2490" s="93" t="str">
        <f t="shared" si="545"/>
        <v/>
      </c>
      <c r="AL2490" s="96" t="str">
        <f t="shared" si="546"/>
        <v/>
      </c>
      <c r="AM2490" s="93" t="str">
        <f t="shared" si="547"/>
        <v/>
      </c>
      <c r="AN2490" s="96" t="str">
        <f t="shared" si="548"/>
        <v/>
      </c>
      <c r="AO2490" s="93" t="str">
        <f t="shared" si="549"/>
        <v/>
      </c>
      <c r="AP2490" s="96" t="str">
        <f t="shared" si="550"/>
        <v/>
      </c>
      <c r="AQ2490" s="93" t="str">
        <f t="shared" si="551"/>
        <v/>
      </c>
      <c r="AR2490" s="96" t="str">
        <f t="shared" si="552"/>
        <v/>
      </c>
      <c r="AS2490" s="93" t="str">
        <f t="shared" si="553"/>
        <v/>
      </c>
      <c r="AT2490" s="96" t="str">
        <f t="shared" si="554"/>
        <v/>
      </c>
      <c r="AU2490" s="93" t="str">
        <f t="shared" si="555"/>
        <v/>
      </c>
    </row>
    <row r="2491" spans="1:47" x14ac:dyDescent="0.3">
      <c r="A2491" t="s">
        <v>84</v>
      </c>
      <c r="B2491" s="164" t="s">
        <v>6198</v>
      </c>
      <c r="C2491" t="s">
        <v>6072</v>
      </c>
      <c r="D2491" t="s">
        <v>1152</v>
      </c>
      <c r="E2491" t="s">
        <v>90</v>
      </c>
      <c r="F2491" t="s">
        <v>4063</v>
      </c>
      <c r="H2491" t="s">
        <v>6199</v>
      </c>
      <c r="L2491" t="s">
        <v>91</v>
      </c>
      <c r="O2491" t="s">
        <v>94</v>
      </c>
      <c r="P2491" s="33">
        <v>46155.715277777781</v>
      </c>
      <c r="Q2491" s="33">
        <v>46209</v>
      </c>
      <c r="R2491" s="33">
        <v>46219</v>
      </c>
      <c r="S2491" s="33">
        <v>46219</v>
      </c>
      <c r="AH2491" s="55" t="str">
        <f t="shared" si="542"/>
        <v/>
      </c>
      <c r="AI2491" s="55" t="str">
        <f t="shared" si="543"/>
        <v>FALSO</v>
      </c>
      <c r="AJ2491" s="55">
        <f t="shared" si="544"/>
        <v>0</v>
      </c>
      <c r="AK2491" s="93" t="str">
        <f t="shared" si="545"/>
        <v/>
      </c>
      <c r="AL2491" s="96" t="str">
        <f t="shared" si="546"/>
        <v/>
      </c>
      <c r="AM2491" s="93" t="str">
        <f t="shared" si="547"/>
        <v/>
      </c>
      <c r="AN2491" s="96" t="str">
        <f t="shared" si="548"/>
        <v/>
      </c>
      <c r="AO2491" s="93" t="str">
        <f t="shared" si="549"/>
        <v/>
      </c>
      <c r="AP2491" s="96" t="str">
        <f t="shared" si="550"/>
        <v/>
      </c>
      <c r="AQ2491" s="93" t="str">
        <f t="shared" si="551"/>
        <v/>
      </c>
      <c r="AR2491" s="96" t="str">
        <f t="shared" si="552"/>
        <v/>
      </c>
      <c r="AS2491" s="93" t="str">
        <f t="shared" si="553"/>
        <v/>
      </c>
      <c r="AT2491" s="96" t="str">
        <f t="shared" si="554"/>
        <v/>
      </c>
      <c r="AU2491" s="93" t="str">
        <f t="shared" si="555"/>
        <v/>
      </c>
    </row>
    <row r="2492" spans="1:47" x14ac:dyDescent="0.3">
      <c r="A2492" t="s">
        <v>84</v>
      </c>
      <c r="B2492" s="164" t="s">
        <v>6200</v>
      </c>
      <c r="C2492" t="s">
        <v>6072</v>
      </c>
      <c r="D2492" t="s">
        <v>1152</v>
      </c>
      <c r="E2492" t="s">
        <v>90</v>
      </c>
      <c r="F2492" t="s">
        <v>4063</v>
      </c>
      <c r="H2492" t="s">
        <v>6201</v>
      </c>
      <c r="L2492" t="s">
        <v>91</v>
      </c>
      <c r="O2492" t="s">
        <v>94</v>
      </c>
      <c r="P2492" s="33">
        <v>46155.707638888889</v>
      </c>
      <c r="Q2492" s="33">
        <v>46209</v>
      </c>
      <c r="R2492" s="33">
        <v>46219</v>
      </c>
      <c r="S2492" s="33">
        <v>46219</v>
      </c>
      <c r="AH2492" s="55" t="str">
        <f t="shared" si="542"/>
        <v/>
      </c>
      <c r="AI2492" s="55" t="str">
        <f t="shared" si="543"/>
        <v>FALSO</v>
      </c>
      <c r="AJ2492" s="55">
        <f t="shared" si="544"/>
        <v>0</v>
      </c>
      <c r="AK2492" s="93" t="str">
        <f t="shared" si="545"/>
        <v/>
      </c>
      <c r="AL2492" s="96" t="str">
        <f t="shared" si="546"/>
        <v/>
      </c>
      <c r="AM2492" s="93" t="str">
        <f t="shared" si="547"/>
        <v/>
      </c>
      <c r="AN2492" s="96" t="str">
        <f t="shared" si="548"/>
        <v/>
      </c>
      <c r="AO2492" s="93" t="str">
        <f t="shared" si="549"/>
        <v/>
      </c>
      <c r="AP2492" s="96" t="str">
        <f t="shared" si="550"/>
        <v/>
      </c>
      <c r="AQ2492" s="93" t="str">
        <f t="shared" si="551"/>
        <v/>
      </c>
      <c r="AR2492" s="96" t="str">
        <f t="shared" si="552"/>
        <v/>
      </c>
      <c r="AS2492" s="93" t="str">
        <f t="shared" si="553"/>
        <v/>
      </c>
      <c r="AT2492" s="96" t="str">
        <f t="shared" si="554"/>
        <v/>
      </c>
      <c r="AU2492" s="93" t="str">
        <f t="shared" si="555"/>
        <v/>
      </c>
    </row>
    <row r="2493" spans="1:47" x14ac:dyDescent="0.3">
      <c r="A2493" t="s">
        <v>84</v>
      </c>
      <c r="B2493" s="164" t="s">
        <v>6202</v>
      </c>
      <c r="C2493" t="s">
        <v>6072</v>
      </c>
      <c r="D2493" t="s">
        <v>1152</v>
      </c>
      <c r="E2493" t="s">
        <v>90</v>
      </c>
      <c r="F2493" t="s">
        <v>4063</v>
      </c>
      <c r="H2493" t="s">
        <v>6203</v>
      </c>
      <c r="L2493" t="s">
        <v>91</v>
      </c>
      <c r="O2493" t="s">
        <v>94</v>
      </c>
      <c r="P2493" s="33">
        <v>46155.698611111111</v>
      </c>
      <c r="Q2493" s="33">
        <v>46209</v>
      </c>
      <c r="R2493" s="33">
        <v>46219</v>
      </c>
      <c r="S2493" s="33">
        <v>46219</v>
      </c>
      <c r="AH2493" s="55" t="str">
        <f t="shared" si="542"/>
        <v/>
      </c>
      <c r="AI2493" s="55" t="str">
        <f t="shared" si="543"/>
        <v>FALSO</v>
      </c>
      <c r="AJ2493" s="55">
        <f t="shared" si="544"/>
        <v>0</v>
      </c>
      <c r="AK2493" s="93" t="str">
        <f t="shared" si="545"/>
        <v/>
      </c>
      <c r="AL2493" s="96" t="str">
        <f t="shared" si="546"/>
        <v/>
      </c>
      <c r="AM2493" s="93" t="str">
        <f t="shared" si="547"/>
        <v/>
      </c>
      <c r="AN2493" s="96" t="str">
        <f t="shared" si="548"/>
        <v/>
      </c>
      <c r="AO2493" s="93" t="str">
        <f t="shared" si="549"/>
        <v/>
      </c>
      <c r="AP2493" s="96" t="str">
        <f t="shared" si="550"/>
        <v/>
      </c>
      <c r="AQ2493" s="93" t="str">
        <f t="shared" si="551"/>
        <v/>
      </c>
      <c r="AR2493" s="96" t="str">
        <f t="shared" si="552"/>
        <v/>
      </c>
      <c r="AS2493" s="93" t="str">
        <f t="shared" si="553"/>
        <v/>
      </c>
      <c r="AT2493" s="96" t="str">
        <f t="shared" si="554"/>
        <v/>
      </c>
      <c r="AU2493" s="93" t="str">
        <f t="shared" si="555"/>
        <v/>
      </c>
    </row>
    <row r="2494" spans="1:47" x14ac:dyDescent="0.3">
      <c r="A2494" t="s">
        <v>84</v>
      </c>
      <c r="B2494" s="164" t="s">
        <v>6204</v>
      </c>
      <c r="C2494" t="s">
        <v>6072</v>
      </c>
      <c r="D2494" t="s">
        <v>1152</v>
      </c>
      <c r="E2494" t="s">
        <v>90</v>
      </c>
      <c r="F2494" t="s">
        <v>4063</v>
      </c>
      <c r="H2494" t="s">
        <v>6205</v>
      </c>
      <c r="L2494" t="s">
        <v>91</v>
      </c>
      <c r="O2494" t="s">
        <v>94</v>
      </c>
      <c r="P2494" s="33">
        <v>46155.611805555556</v>
      </c>
      <c r="Q2494" s="33">
        <v>46209</v>
      </c>
      <c r="R2494" s="33">
        <v>46219</v>
      </c>
      <c r="S2494" s="33">
        <v>46219</v>
      </c>
      <c r="AH2494" s="55" t="str">
        <f t="shared" si="542"/>
        <v/>
      </c>
      <c r="AI2494" s="55" t="str">
        <f t="shared" si="543"/>
        <v>FALSO</v>
      </c>
      <c r="AJ2494" s="55">
        <f t="shared" si="544"/>
        <v>0</v>
      </c>
      <c r="AK2494" s="93" t="str">
        <f t="shared" si="545"/>
        <v/>
      </c>
      <c r="AL2494" s="96" t="str">
        <f t="shared" si="546"/>
        <v/>
      </c>
      <c r="AM2494" s="93" t="str">
        <f t="shared" si="547"/>
        <v/>
      </c>
      <c r="AN2494" s="96" t="str">
        <f t="shared" si="548"/>
        <v/>
      </c>
      <c r="AO2494" s="93" t="str">
        <f t="shared" si="549"/>
        <v/>
      </c>
      <c r="AP2494" s="96" t="str">
        <f t="shared" si="550"/>
        <v/>
      </c>
      <c r="AQ2494" s="93" t="str">
        <f t="shared" si="551"/>
        <v/>
      </c>
      <c r="AR2494" s="96" t="str">
        <f t="shared" si="552"/>
        <v/>
      </c>
      <c r="AS2494" s="93" t="str">
        <f t="shared" si="553"/>
        <v/>
      </c>
      <c r="AT2494" s="96" t="str">
        <f t="shared" si="554"/>
        <v/>
      </c>
      <c r="AU2494" s="93" t="str">
        <f t="shared" si="555"/>
        <v/>
      </c>
    </row>
    <row r="2495" spans="1:47" x14ac:dyDescent="0.3">
      <c r="A2495" t="s">
        <v>84</v>
      </c>
      <c r="B2495" s="164" t="s">
        <v>6206</v>
      </c>
      <c r="C2495" t="s">
        <v>6072</v>
      </c>
      <c r="D2495" t="s">
        <v>1152</v>
      </c>
      <c r="E2495" t="s">
        <v>90</v>
      </c>
      <c r="F2495" t="s">
        <v>4063</v>
      </c>
      <c r="H2495" t="s">
        <v>6207</v>
      </c>
      <c r="L2495" t="s">
        <v>91</v>
      </c>
      <c r="O2495" t="s">
        <v>94</v>
      </c>
      <c r="P2495" s="33">
        <v>46155.441666666666</v>
      </c>
      <c r="Q2495" s="33">
        <v>46209</v>
      </c>
      <c r="R2495" s="33">
        <v>46219</v>
      </c>
      <c r="S2495" s="33">
        <v>46219</v>
      </c>
      <c r="AH2495" s="55" t="str">
        <f t="shared" si="542"/>
        <v/>
      </c>
      <c r="AI2495" s="55" t="str">
        <f t="shared" si="543"/>
        <v>FALSO</v>
      </c>
      <c r="AJ2495" s="55">
        <f t="shared" si="544"/>
        <v>0</v>
      </c>
      <c r="AK2495" s="93" t="str">
        <f t="shared" si="545"/>
        <v/>
      </c>
      <c r="AL2495" s="96" t="str">
        <f t="shared" si="546"/>
        <v/>
      </c>
      <c r="AM2495" s="93" t="str">
        <f t="shared" si="547"/>
        <v/>
      </c>
      <c r="AN2495" s="96" t="str">
        <f t="shared" si="548"/>
        <v/>
      </c>
      <c r="AO2495" s="93" t="str">
        <f t="shared" si="549"/>
        <v/>
      </c>
      <c r="AP2495" s="96" t="str">
        <f t="shared" si="550"/>
        <v/>
      </c>
      <c r="AQ2495" s="93" t="str">
        <f t="shared" si="551"/>
        <v/>
      </c>
      <c r="AR2495" s="96" t="str">
        <f t="shared" si="552"/>
        <v/>
      </c>
      <c r="AS2495" s="93" t="str">
        <f t="shared" si="553"/>
        <v/>
      </c>
      <c r="AT2495" s="96" t="str">
        <f t="shared" si="554"/>
        <v/>
      </c>
      <c r="AU2495" s="93" t="str">
        <f t="shared" si="555"/>
        <v/>
      </c>
    </row>
    <row r="2496" spans="1:47" x14ac:dyDescent="0.3">
      <c r="A2496" t="s">
        <v>84</v>
      </c>
      <c r="B2496" s="164" t="s">
        <v>6208</v>
      </c>
      <c r="C2496" t="s">
        <v>6072</v>
      </c>
      <c r="D2496" t="s">
        <v>1152</v>
      </c>
      <c r="E2496" t="s">
        <v>90</v>
      </c>
      <c r="F2496" t="s">
        <v>4063</v>
      </c>
      <c r="H2496" t="s">
        <v>6209</v>
      </c>
      <c r="L2496" t="s">
        <v>91</v>
      </c>
      <c r="O2496" t="s">
        <v>94</v>
      </c>
      <c r="P2496" s="33">
        <v>46155.441666666666</v>
      </c>
      <c r="Q2496" s="33">
        <v>46209</v>
      </c>
      <c r="R2496" s="33">
        <v>46219</v>
      </c>
      <c r="S2496" s="33">
        <v>46219</v>
      </c>
      <c r="AH2496" s="55" t="str">
        <f t="shared" si="542"/>
        <v/>
      </c>
      <c r="AI2496" s="55" t="str">
        <f t="shared" si="543"/>
        <v>FALSO</v>
      </c>
      <c r="AJ2496" s="55">
        <f t="shared" si="544"/>
        <v>0</v>
      </c>
      <c r="AK2496" s="93" t="str">
        <f t="shared" si="545"/>
        <v/>
      </c>
      <c r="AL2496" s="96" t="str">
        <f t="shared" si="546"/>
        <v/>
      </c>
      <c r="AM2496" s="93" t="str">
        <f t="shared" si="547"/>
        <v/>
      </c>
      <c r="AN2496" s="96" t="str">
        <f t="shared" si="548"/>
        <v/>
      </c>
      <c r="AO2496" s="93" t="str">
        <f t="shared" si="549"/>
        <v/>
      </c>
      <c r="AP2496" s="96" t="str">
        <f t="shared" si="550"/>
        <v/>
      </c>
      <c r="AQ2496" s="93" t="str">
        <f t="shared" si="551"/>
        <v/>
      </c>
      <c r="AR2496" s="96" t="str">
        <f t="shared" si="552"/>
        <v/>
      </c>
      <c r="AS2496" s="93" t="str">
        <f t="shared" si="553"/>
        <v/>
      </c>
      <c r="AT2496" s="96" t="str">
        <f t="shared" si="554"/>
        <v/>
      </c>
      <c r="AU2496" s="93" t="str">
        <f t="shared" si="555"/>
        <v/>
      </c>
    </row>
    <row r="2497" spans="1:47" x14ac:dyDescent="0.3">
      <c r="A2497" t="s">
        <v>84</v>
      </c>
      <c r="B2497" s="164" t="s">
        <v>6210</v>
      </c>
      <c r="C2497" t="s">
        <v>6072</v>
      </c>
      <c r="D2497" t="s">
        <v>1152</v>
      </c>
      <c r="E2497" t="s">
        <v>90</v>
      </c>
      <c r="F2497" t="s">
        <v>4063</v>
      </c>
      <c r="H2497" t="s">
        <v>6211</v>
      </c>
      <c r="L2497" t="s">
        <v>91</v>
      </c>
      <c r="O2497" t="s">
        <v>94</v>
      </c>
      <c r="P2497" s="33">
        <v>46155.425694444442</v>
      </c>
      <c r="Q2497" s="33">
        <v>46209</v>
      </c>
      <c r="R2497" s="33">
        <v>46219</v>
      </c>
      <c r="S2497" s="33">
        <v>46219</v>
      </c>
      <c r="AH2497" s="55" t="str">
        <f t="shared" si="542"/>
        <v/>
      </c>
      <c r="AI2497" s="55" t="str">
        <f t="shared" si="543"/>
        <v>FALSO</v>
      </c>
      <c r="AJ2497" s="55">
        <f t="shared" si="544"/>
        <v>0</v>
      </c>
      <c r="AK2497" s="93" t="str">
        <f t="shared" si="545"/>
        <v/>
      </c>
      <c r="AL2497" s="96" t="str">
        <f t="shared" si="546"/>
        <v/>
      </c>
      <c r="AM2497" s="93" t="str">
        <f t="shared" si="547"/>
        <v/>
      </c>
      <c r="AN2497" s="96" t="str">
        <f t="shared" si="548"/>
        <v/>
      </c>
      <c r="AO2497" s="93" t="str">
        <f t="shared" si="549"/>
        <v/>
      </c>
      <c r="AP2497" s="96" t="str">
        <f t="shared" si="550"/>
        <v/>
      </c>
      <c r="AQ2497" s="93" t="str">
        <f t="shared" si="551"/>
        <v/>
      </c>
      <c r="AR2497" s="96" t="str">
        <f t="shared" si="552"/>
        <v/>
      </c>
      <c r="AS2497" s="93" t="str">
        <f t="shared" si="553"/>
        <v/>
      </c>
      <c r="AT2497" s="96" t="str">
        <f t="shared" si="554"/>
        <v/>
      </c>
      <c r="AU2497" s="93" t="str">
        <f t="shared" si="555"/>
        <v/>
      </c>
    </row>
    <row r="2498" spans="1:47" x14ac:dyDescent="0.3">
      <c r="A2498" t="s">
        <v>84</v>
      </c>
      <c r="B2498" s="164" t="s">
        <v>6212</v>
      </c>
      <c r="C2498" t="s">
        <v>6072</v>
      </c>
      <c r="D2498" t="s">
        <v>1152</v>
      </c>
      <c r="E2498" t="s">
        <v>90</v>
      </c>
      <c r="F2498" t="s">
        <v>4063</v>
      </c>
      <c r="H2498" t="s">
        <v>6213</v>
      </c>
      <c r="L2498" t="s">
        <v>91</v>
      </c>
      <c r="O2498" t="s">
        <v>94</v>
      </c>
      <c r="P2498" s="33">
        <v>46155.415972222225</v>
      </c>
      <c r="Q2498" s="33">
        <v>46209</v>
      </c>
      <c r="R2498" s="33">
        <v>46219</v>
      </c>
      <c r="S2498" s="33">
        <v>46219</v>
      </c>
      <c r="AH2498" s="55" t="str">
        <f t="shared" si="542"/>
        <v/>
      </c>
      <c r="AI2498" s="55" t="str">
        <f t="shared" si="543"/>
        <v>FALSO</v>
      </c>
      <c r="AJ2498" s="55">
        <f t="shared" si="544"/>
        <v>0</v>
      </c>
      <c r="AK2498" s="93" t="str">
        <f t="shared" si="545"/>
        <v/>
      </c>
      <c r="AL2498" s="96" t="str">
        <f t="shared" si="546"/>
        <v/>
      </c>
      <c r="AM2498" s="93" t="str">
        <f t="shared" si="547"/>
        <v/>
      </c>
      <c r="AN2498" s="96" t="str">
        <f t="shared" si="548"/>
        <v/>
      </c>
      <c r="AO2498" s="93" t="str">
        <f t="shared" si="549"/>
        <v/>
      </c>
      <c r="AP2498" s="96" t="str">
        <f t="shared" si="550"/>
        <v/>
      </c>
      <c r="AQ2498" s="93" t="str">
        <f t="shared" si="551"/>
        <v/>
      </c>
      <c r="AR2498" s="96" t="str">
        <f t="shared" si="552"/>
        <v/>
      </c>
      <c r="AS2498" s="93" t="str">
        <f t="shared" si="553"/>
        <v/>
      </c>
      <c r="AT2498" s="96" t="str">
        <f t="shared" si="554"/>
        <v/>
      </c>
      <c r="AU2498" s="93" t="str">
        <f t="shared" si="555"/>
        <v/>
      </c>
    </row>
    <row r="2499" spans="1:47" x14ac:dyDescent="0.3">
      <c r="A2499" t="s">
        <v>84</v>
      </c>
      <c r="B2499" s="164" t="s">
        <v>6214</v>
      </c>
      <c r="C2499" t="s">
        <v>6072</v>
      </c>
      <c r="D2499" t="s">
        <v>1152</v>
      </c>
      <c r="E2499" t="s">
        <v>90</v>
      </c>
      <c r="F2499" t="s">
        <v>4063</v>
      </c>
      <c r="H2499" t="s">
        <v>6215</v>
      </c>
      <c r="L2499" t="s">
        <v>91</v>
      </c>
      <c r="O2499" t="s">
        <v>94</v>
      </c>
      <c r="P2499" s="33">
        <v>46155.380555555559</v>
      </c>
      <c r="Q2499" s="33">
        <v>46209</v>
      </c>
      <c r="R2499" s="33">
        <v>46219</v>
      </c>
      <c r="S2499" s="33">
        <v>46219</v>
      </c>
      <c r="AH2499" s="55" t="str">
        <f t="shared" ref="AH2499:AH2562" si="556">IF(J2499="","",J2499/3600)</f>
        <v/>
      </c>
      <c r="AI2499" s="55" t="str">
        <f t="shared" ref="AI2499:AI2562" si="557">IF(COUNTIF(AG2499, "*dia*"), "VERDADEIRO", "FALSO")</f>
        <v>FALSO</v>
      </c>
      <c r="AJ2499" s="55">
        <f t="shared" ref="AJ2499:AJ2562" si="558">IF(AI2499="VERDADEIRO",LEFT(AG2499,2),0)</f>
        <v>0</v>
      </c>
      <c r="AK2499" s="93" t="str">
        <f t="shared" ref="AK2499:AK2562" si="559">IF(OR(A2499="Solicitação de Serviço",A2499="Incidente",P2499="",Q2499=""),"",IF((NETWORKDAYS.INTL(P2499,Q2499,1)-1)=0,1,NETWORKDAYS.INTL(P2499,Q2499,1)-1))</f>
        <v/>
      </c>
      <c r="AL2499" s="96" t="str">
        <f t="shared" ref="AL2499:AL2562" si="560">IF(X2499="","",AK2499=X2499)</f>
        <v/>
      </c>
      <c r="AM2499" s="93" t="str">
        <f t="shared" ref="AM2499:AM2562" si="561">IF(OR(A2499="Solicitação de Serviço",A2499="Incidente",R2499="",S2499=""),"",IF((NETWORKDAYS.INTL(R2499,S2499,1)-1)=0,1,NETWORKDAYS.INTL(R2499,S2499,1)-1-AJ2499))</f>
        <v/>
      </c>
      <c r="AN2499" s="96" t="str">
        <f t="shared" ref="AN2499:AN2562" si="562">IF(Y2499="","",AM2499=Y2499)</f>
        <v/>
      </c>
      <c r="AO2499" s="93" t="str">
        <f t="shared" ref="AO2499:AO2562" si="563">IF(OR(A2499="Solicitação de Serviço",A2499="Incidente",T2499="",U2499=""),"",IF((NETWORKDAYS.INTL(T2499,U2499,1)-1)=0,1,NETWORKDAYS.INTL(T2499,U2499,1)-1))</f>
        <v/>
      </c>
      <c r="AP2499" s="96" t="str">
        <f t="shared" ref="AP2499:AP2562" si="564">IF(Z2499="","",AO2499=Z2499)</f>
        <v/>
      </c>
      <c r="AQ2499" s="93" t="str">
        <f t="shared" ref="AQ2499:AQ2562" si="565">IF(OR(A2499="Solicitação de Serviço",A2499="Incidente",V2499="",W2499=""),"",IF((NETWORKDAYS.INTL(V2499,W2499,1)-1)=0,1,IF((NETWORKDAYS.INTL(V2499,W2499,1)-1)&lt;0,"",NETWORKDAYS.INTL(V2499,W2499,1)-1)))</f>
        <v/>
      </c>
      <c r="AR2499" s="96" t="str">
        <f t="shared" ref="AR2499:AR2562" si="566">IF(AA2499="","",AQ2499=AA2499)</f>
        <v/>
      </c>
      <c r="AS2499" s="93" t="str">
        <f t="shared" ref="AS2499:AS2562" si="567">IF(OR(A2499="Solicitação de Serviço",A2499="Incidente",P2499=""),"",IF(OR(A2499="História",A2499="Enabler",A2499="Débito Técnico"),IF(W2499="","",NETWORKDAYS.INTL(P2499,W2499,1)-1),IF(U2499="","",NETWORKDAYS.INTL(P2499,U2499,1)-1)))</f>
        <v/>
      </c>
      <c r="AT2499" s="96" t="str">
        <f t="shared" ref="AT2499:AT2562" si="568">IF(OR(A2499="Solicitação de Serviço",A2499="Incidente",A2499="Sustentação"),"",IF(P2499="","",IF(OR(A2499="História",A2499="Enabler",A2499="Débito Técnico"),AS2499=AC2499,AS2499=AB2499)))</f>
        <v/>
      </c>
      <c r="AU2499" s="93" t="str">
        <f t="shared" ref="AU2499:AU2562" si="569">IF(M2499="","",M2499)</f>
        <v/>
      </c>
    </row>
    <row r="2500" spans="1:47" x14ac:dyDescent="0.3">
      <c r="A2500" t="s">
        <v>84</v>
      </c>
      <c r="B2500" s="164" t="s">
        <v>6216</v>
      </c>
      <c r="C2500" t="s">
        <v>6072</v>
      </c>
      <c r="D2500" t="s">
        <v>1152</v>
      </c>
      <c r="E2500" t="s">
        <v>90</v>
      </c>
      <c r="F2500" t="s">
        <v>4063</v>
      </c>
      <c r="H2500" t="s">
        <v>2957</v>
      </c>
      <c r="L2500" t="s">
        <v>91</v>
      </c>
      <c r="O2500" t="s">
        <v>94</v>
      </c>
      <c r="P2500" s="33">
        <v>46154.706250000003</v>
      </c>
      <c r="Q2500" s="33">
        <v>46209</v>
      </c>
      <c r="R2500" s="33">
        <v>46219</v>
      </c>
      <c r="S2500" s="33">
        <v>46219</v>
      </c>
      <c r="AH2500" s="55" t="str">
        <f t="shared" si="556"/>
        <v/>
      </c>
      <c r="AI2500" s="55" t="str">
        <f t="shared" si="557"/>
        <v>FALSO</v>
      </c>
      <c r="AJ2500" s="55">
        <f t="shared" si="558"/>
        <v>0</v>
      </c>
      <c r="AK2500" s="93" t="str">
        <f t="shared" si="559"/>
        <v/>
      </c>
      <c r="AL2500" s="96" t="str">
        <f t="shared" si="560"/>
        <v/>
      </c>
      <c r="AM2500" s="93" t="str">
        <f t="shared" si="561"/>
        <v/>
      </c>
      <c r="AN2500" s="96" t="str">
        <f t="shared" si="562"/>
        <v/>
      </c>
      <c r="AO2500" s="93" t="str">
        <f t="shared" si="563"/>
        <v/>
      </c>
      <c r="AP2500" s="96" t="str">
        <f t="shared" si="564"/>
        <v/>
      </c>
      <c r="AQ2500" s="93" t="str">
        <f t="shared" si="565"/>
        <v/>
      </c>
      <c r="AR2500" s="96" t="str">
        <f t="shared" si="566"/>
        <v/>
      </c>
      <c r="AS2500" s="93" t="str">
        <f t="shared" si="567"/>
        <v/>
      </c>
      <c r="AT2500" s="96" t="str">
        <f t="shared" si="568"/>
        <v/>
      </c>
      <c r="AU2500" s="93" t="str">
        <f t="shared" si="569"/>
        <v/>
      </c>
    </row>
    <row r="2501" spans="1:47" x14ac:dyDescent="0.3">
      <c r="A2501" t="s">
        <v>84</v>
      </c>
      <c r="B2501" s="164" t="s">
        <v>6217</v>
      </c>
      <c r="C2501" t="s">
        <v>6072</v>
      </c>
      <c r="D2501" t="s">
        <v>1152</v>
      </c>
      <c r="E2501" t="s">
        <v>90</v>
      </c>
      <c r="F2501" t="s">
        <v>4063</v>
      </c>
      <c r="H2501" t="s">
        <v>6218</v>
      </c>
      <c r="L2501" t="s">
        <v>91</v>
      </c>
      <c r="O2501" t="s">
        <v>94</v>
      </c>
      <c r="P2501" s="33">
        <v>46154.61041666667</v>
      </c>
      <c r="Q2501" s="33">
        <v>46209</v>
      </c>
      <c r="R2501" s="33">
        <v>46219</v>
      </c>
      <c r="S2501" s="33">
        <v>46219</v>
      </c>
      <c r="AH2501" s="55" t="str">
        <f t="shared" si="556"/>
        <v/>
      </c>
      <c r="AI2501" s="55" t="str">
        <f t="shared" si="557"/>
        <v>FALSO</v>
      </c>
      <c r="AJ2501" s="55">
        <f t="shared" si="558"/>
        <v>0</v>
      </c>
      <c r="AK2501" s="93" t="str">
        <f t="shared" si="559"/>
        <v/>
      </c>
      <c r="AL2501" s="96" t="str">
        <f t="shared" si="560"/>
        <v/>
      </c>
      <c r="AM2501" s="93" t="str">
        <f t="shared" si="561"/>
        <v/>
      </c>
      <c r="AN2501" s="96" t="str">
        <f t="shared" si="562"/>
        <v/>
      </c>
      <c r="AO2501" s="93" t="str">
        <f t="shared" si="563"/>
        <v/>
      </c>
      <c r="AP2501" s="96" t="str">
        <f t="shared" si="564"/>
        <v/>
      </c>
      <c r="AQ2501" s="93" t="str">
        <f t="shared" si="565"/>
        <v/>
      </c>
      <c r="AR2501" s="96" t="str">
        <f t="shared" si="566"/>
        <v/>
      </c>
      <c r="AS2501" s="93" t="str">
        <f t="shared" si="567"/>
        <v/>
      </c>
      <c r="AT2501" s="96" t="str">
        <f t="shared" si="568"/>
        <v/>
      </c>
      <c r="AU2501" s="93" t="str">
        <f t="shared" si="569"/>
        <v/>
      </c>
    </row>
    <row r="2502" spans="1:47" x14ac:dyDescent="0.3">
      <c r="A2502" t="s">
        <v>84</v>
      </c>
      <c r="B2502" s="164" t="s">
        <v>6219</v>
      </c>
      <c r="C2502" t="s">
        <v>6072</v>
      </c>
      <c r="D2502" t="s">
        <v>1152</v>
      </c>
      <c r="E2502" t="s">
        <v>90</v>
      </c>
      <c r="F2502" t="s">
        <v>4063</v>
      </c>
      <c r="H2502" t="s">
        <v>6220</v>
      </c>
      <c r="L2502" t="s">
        <v>91</v>
      </c>
      <c r="O2502" t="s">
        <v>94</v>
      </c>
      <c r="P2502" s="33">
        <v>46154.414583333331</v>
      </c>
      <c r="Q2502" s="33">
        <v>46209</v>
      </c>
      <c r="R2502" s="33">
        <v>46219</v>
      </c>
      <c r="S2502" s="33">
        <v>46219</v>
      </c>
      <c r="AH2502" s="55" t="str">
        <f t="shared" si="556"/>
        <v/>
      </c>
      <c r="AI2502" s="55" t="str">
        <f t="shared" si="557"/>
        <v>FALSO</v>
      </c>
      <c r="AJ2502" s="55">
        <f t="shared" si="558"/>
        <v>0</v>
      </c>
      <c r="AK2502" s="93" t="str">
        <f t="shared" si="559"/>
        <v/>
      </c>
      <c r="AL2502" s="96" t="str">
        <f t="shared" si="560"/>
        <v/>
      </c>
      <c r="AM2502" s="93" t="str">
        <f t="shared" si="561"/>
        <v/>
      </c>
      <c r="AN2502" s="96" t="str">
        <f t="shared" si="562"/>
        <v/>
      </c>
      <c r="AO2502" s="93" t="str">
        <f t="shared" si="563"/>
        <v/>
      </c>
      <c r="AP2502" s="96" t="str">
        <f t="shared" si="564"/>
        <v/>
      </c>
      <c r="AQ2502" s="93" t="str">
        <f t="shared" si="565"/>
        <v/>
      </c>
      <c r="AR2502" s="96" t="str">
        <f t="shared" si="566"/>
        <v/>
      </c>
      <c r="AS2502" s="93" t="str">
        <f t="shared" si="567"/>
        <v/>
      </c>
      <c r="AT2502" s="96" t="str">
        <f t="shared" si="568"/>
        <v/>
      </c>
      <c r="AU2502" s="93" t="str">
        <f t="shared" si="569"/>
        <v/>
      </c>
    </row>
    <row r="2503" spans="1:47" x14ac:dyDescent="0.3">
      <c r="A2503" t="s">
        <v>84</v>
      </c>
      <c r="B2503" s="164" t="s">
        <v>6221</v>
      </c>
      <c r="C2503" t="s">
        <v>6072</v>
      </c>
      <c r="D2503" t="s">
        <v>1152</v>
      </c>
      <c r="E2503" t="s">
        <v>90</v>
      </c>
      <c r="F2503" t="s">
        <v>4063</v>
      </c>
      <c r="H2503" t="s">
        <v>6222</v>
      </c>
      <c r="L2503" t="s">
        <v>91</v>
      </c>
      <c r="O2503" t="s">
        <v>94</v>
      </c>
      <c r="P2503" s="33">
        <v>46154.400694444441</v>
      </c>
      <c r="Q2503" s="33">
        <v>46209</v>
      </c>
      <c r="R2503" s="33">
        <v>46219</v>
      </c>
      <c r="S2503" s="33">
        <v>46219</v>
      </c>
      <c r="AH2503" s="55" t="str">
        <f t="shared" si="556"/>
        <v/>
      </c>
      <c r="AI2503" s="55" t="str">
        <f t="shared" si="557"/>
        <v>FALSO</v>
      </c>
      <c r="AJ2503" s="55">
        <f t="shared" si="558"/>
        <v>0</v>
      </c>
      <c r="AK2503" s="93" t="str">
        <f t="shared" si="559"/>
        <v/>
      </c>
      <c r="AL2503" s="96" t="str">
        <f t="shared" si="560"/>
        <v/>
      </c>
      <c r="AM2503" s="93" t="str">
        <f t="shared" si="561"/>
        <v/>
      </c>
      <c r="AN2503" s="96" t="str">
        <f t="shared" si="562"/>
        <v/>
      </c>
      <c r="AO2503" s="93" t="str">
        <f t="shared" si="563"/>
        <v/>
      </c>
      <c r="AP2503" s="96" t="str">
        <f t="shared" si="564"/>
        <v/>
      </c>
      <c r="AQ2503" s="93" t="str">
        <f t="shared" si="565"/>
        <v/>
      </c>
      <c r="AR2503" s="96" t="str">
        <f t="shared" si="566"/>
        <v/>
      </c>
      <c r="AS2503" s="93" t="str">
        <f t="shared" si="567"/>
        <v/>
      </c>
      <c r="AT2503" s="96" t="str">
        <f t="shared" si="568"/>
        <v/>
      </c>
      <c r="AU2503" s="93" t="str">
        <f t="shared" si="569"/>
        <v/>
      </c>
    </row>
    <row r="2504" spans="1:47" x14ac:dyDescent="0.3">
      <c r="A2504" t="s">
        <v>84</v>
      </c>
      <c r="B2504" s="164" t="s">
        <v>6223</v>
      </c>
      <c r="C2504" t="s">
        <v>6072</v>
      </c>
      <c r="D2504" t="s">
        <v>1152</v>
      </c>
      <c r="E2504" t="s">
        <v>90</v>
      </c>
      <c r="F2504" t="s">
        <v>4063</v>
      </c>
      <c r="H2504" t="s">
        <v>6224</v>
      </c>
      <c r="L2504" t="s">
        <v>91</v>
      </c>
      <c r="O2504" t="s">
        <v>94</v>
      </c>
      <c r="P2504" s="33">
        <v>46154.34375</v>
      </c>
      <c r="Q2504" s="33">
        <v>46209</v>
      </c>
      <c r="R2504" s="33">
        <v>46219</v>
      </c>
      <c r="S2504" s="33">
        <v>46219</v>
      </c>
      <c r="AH2504" s="55" t="str">
        <f t="shared" si="556"/>
        <v/>
      </c>
      <c r="AI2504" s="55" t="str">
        <f t="shared" si="557"/>
        <v>FALSO</v>
      </c>
      <c r="AJ2504" s="55">
        <f t="shared" si="558"/>
        <v>0</v>
      </c>
      <c r="AK2504" s="93" t="str">
        <f t="shared" si="559"/>
        <v/>
      </c>
      <c r="AL2504" s="96" t="str">
        <f t="shared" si="560"/>
        <v/>
      </c>
      <c r="AM2504" s="93" t="str">
        <f t="shared" si="561"/>
        <v/>
      </c>
      <c r="AN2504" s="96" t="str">
        <f t="shared" si="562"/>
        <v/>
      </c>
      <c r="AO2504" s="93" t="str">
        <f t="shared" si="563"/>
        <v/>
      </c>
      <c r="AP2504" s="96" t="str">
        <f t="shared" si="564"/>
        <v/>
      </c>
      <c r="AQ2504" s="93" t="str">
        <f t="shared" si="565"/>
        <v/>
      </c>
      <c r="AR2504" s="96" t="str">
        <f t="shared" si="566"/>
        <v/>
      </c>
      <c r="AS2504" s="93" t="str">
        <f t="shared" si="567"/>
        <v/>
      </c>
      <c r="AT2504" s="96" t="str">
        <f t="shared" si="568"/>
        <v/>
      </c>
      <c r="AU2504" s="93" t="str">
        <f t="shared" si="569"/>
        <v/>
      </c>
    </row>
    <row r="2505" spans="1:47" x14ac:dyDescent="0.3">
      <c r="A2505" t="s">
        <v>84</v>
      </c>
      <c r="B2505" s="164" t="s">
        <v>6225</v>
      </c>
      <c r="C2505" t="s">
        <v>6072</v>
      </c>
      <c r="D2505" t="s">
        <v>1152</v>
      </c>
      <c r="E2505" t="s">
        <v>90</v>
      </c>
      <c r="F2505" t="s">
        <v>4063</v>
      </c>
      <c r="H2505" t="s">
        <v>6226</v>
      </c>
      <c r="L2505" t="s">
        <v>91</v>
      </c>
      <c r="O2505" t="s">
        <v>94</v>
      </c>
      <c r="P2505" s="33">
        <v>46153.74722222222</v>
      </c>
      <c r="Q2505" s="33">
        <v>46209</v>
      </c>
      <c r="R2505" s="33">
        <v>46219</v>
      </c>
      <c r="S2505" s="33">
        <v>46219</v>
      </c>
      <c r="AH2505" s="55" t="str">
        <f t="shared" si="556"/>
        <v/>
      </c>
      <c r="AI2505" s="55" t="str">
        <f t="shared" si="557"/>
        <v>FALSO</v>
      </c>
      <c r="AJ2505" s="55">
        <f t="shared" si="558"/>
        <v>0</v>
      </c>
      <c r="AK2505" s="93" t="str">
        <f t="shared" si="559"/>
        <v/>
      </c>
      <c r="AL2505" s="96" t="str">
        <f t="shared" si="560"/>
        <v/>
      </c>
      <c r="AM2505" s="93" t="str">
        <f t="shared" si="561"/>
        <v/>
      </c>
      <c r="AN2505" s="96" t="str">
        <f t="shared" si="562"/>
        <v/>
      </c>
      <c r="AO2505" s="93" t="str">
        <f t="shared" si="563"/>
        <v/>
      </c>
      <c r="AP2505" s="96" t="str">
        <f t="shared" si="564"/>
        <v/>
      </c>
      <c r="AQ2505" s="93" t="str">
        <f t="shared" si="565"/>
        <v/>
      </c>
      <c r="AR2505" s="96" t="str">
        <f t="shared" si="566"/>
        <v/>
      </c>
      <c r="AS2505" s="93" t="str">
        <f t="shared" si="567"/>
        <v/>
      </c>
      <c r="AT2505" s="96" t="str">
        <f t="shared" si="568"/>
        <v/>
      </c>
      <c r="AU2505" s="93" t="str">
        <f t="shared" si="569"/>
        <v/>
      </c>
    </row>
    <row r="2506" spans="1:47" x14ac:dyDescent="0.3">
      <c r="A2506" t="s">
        <v>84</v>
      </c>
      <c r="B2506" s="164" t="s">
        <v>6227</v>
      </c>
      <c r="C2506" t="s">
        <v>6072</v>
      </c>
      <c r="D2506" t="s">
        <v>1152</v>
      </c>
      <c r="E2506" t="s">
        <v>90</v>
      </c>
      <c r="F2506" t="s">
        <v>4063</v>
      </c>
      <c r="H2506" t="s">
        <v>6228</v>
      </c>
      <c r="L2506" t="s">
        <v>91</v>
      </c>
      <c r="O2506" t="s">
        <v>94</v>
      </c>
      <c r="P2506" s="33">
        <v>46153.736111111109</v>
      </c>
      <c r="Q2506" s="33">
        <v>46209</v>
      </c>
      <c r="R2506" s="33">
        <v>46219</v>
      </c>
      <c r="S2506" s="33">
        <v>46219</v>
      </c>
      <c r="AH2506" s="55" t="str">
        <f t="shared" si="556"/>
        <v/>
      </c>
      <c r="AI2506" s="55" t="str">
        <f t="shared" si="557"/>
        <v>FALSO</v>
      </c>
      <c r="AJ2506" s="55">
        <f t="shared" si="558"/>
        <v>0</v>
      </c>
      <c r="AK2506" s="93" t="str">
        <f t="shared" si="559"/>
        <v/>
      </c>
      <c r="AL2506" s="96" t="str">
        <f t="shared" si="560"/>
        <v/>
      </c>
      <c r="AM2506" s="93" t="str">
        <f t="shared" si="561"/>
        <v/>
      </c>
      <c r="AN2506" s="96" t="str">
        <f t="shared" si="562"/>
        <v/>
      </c>
      <c r="AO2506" s="93" t="str">
        <f t="shared" si="563"/>
        <v/>
      </c>
      <c r="AP2506" s="96" t="str">
        <f t="shared" si="564"/>
        <v/>
      </c>
      <c r="AQ2506" s="93" t="str">
        <f t="shared" si="565"/>
        <v/>
      </c>
      <c r="AR2506" s="96" t="str">
        <f t="shared" si="566"/>
        <v/>
      </c>
      <c r="AS2506" s="93" t="str">
        <f t="shared" si="567"/>
        <v/>
      </c>
      <c r="AT2506" s="96" t="str">
        <f t="shared" si="568"/>
        <v/>
      </c>
      <c r="AU2506" s="93" t="str">
        <f t="shared" si="569"/>
        <v/>
      </c>
    </row>
    <row r="2507" spans="1:47" x14ac:dyDescent="0.3">
      <c r="A2507" t="s">
        <v>84</v>
      </c>
      <c r="B2507" s="164" t="s">
        <v>6229</v>
      </c>
      <c r="C2507" t="s">
        <v>6072</v>
      </c>
      <c r="D2507" t="s">
        <v>1152</v>
      </c>
      <c r="E2507" t="s">
        <v>90</v>
      </c>
      <c r="F2507" t="s">
        <v>4063</v>
      </c>
      <c r="H2507" t="s">
        <v>6230</v>
      </c>
      <c r="L2507" t="s">
        <v>91</v>
      </c>
      <c r="O2507" t="s">
        <v>94</v>
      </c>
      <c r="P2507" s="33">
        <v>46153.709722222222</v>
      </c>
      <c r="Q2507" s="33">
        <v>46209</v>
      </c>
      <c r="R2507" s="33">
        <v>46219</v>
      </c>
      <c r="S2507" s="33">
        <v>46219</v>
      </c>
      <c r="AH2507" s="55" t="str">
        <f t="shared" si="556"/>
        <v/>
      </c>
      <c r="AI2507" s="55" t="str">
        <f t="shared" si="557"/>
        <v>FALSO</v>
      </c>
      <c r="AJ2507" s="55">
        <f t="shared" si="558"/>
        <v>0</v>
      </c>
      <c r="AK2507" s="93" t="str">
        <f t="shared" si="559"/>
        <v/>
      </c>
      <c r="AL2507" s="96" t="str">
        <f t="shared" si="560"/>
        <v/>
      </c>
      <c r="AM2507" s="93" t="str">
        <f t="shared" si="561"/>
        <v/>
      </c>
      <c r="AN2507" s="96" t="str">
        <f t="shared" si="562"/>
        <v/>
      </c>
      <c r="AO2507" s="93" t="str">
        <f t="shared" si="563"/>
        <v/>
      </c>
      <c r="AP2507" s="96" t="str">
        <f t="shared" si="564"/>
        <v/>
      </c>
      <c r="AQ2507" s="93" t="str">
        <f t="shared" si="565"/>
        <v/>
      </c>
      <c r="AR2507" s="96" t="str">
        <f t="shared" si="566"/>
        <v/>
      </c>
      <c r="AS2507" s="93" t="str">
        <f t="shared" si="567"/>
        <v/>
      </c>
      <c r="AT2507" s="96" t="str">
        <f t="shared" si="568"/>
        <v/>
      </c>
      <c r="AU2507" s="93" t="str">
        <f t="shared" si="569"/>
        <v/>
      </c>
    </row>
    <row r="2508" spans="1:47" x14ac:dyDescent="0.3">
      <c r="A2508" t="s">
        <v>84</v>
      </c>
      <c r="B2508" s="164" t="s">
        <v>6231</v>
      </c>
      <c r="C2508" t="s">
        <v>6072</v>
      </c>
      <c r="D2508" t="s">
        <v>1152</v>
      </c>
      <c r="E2508" t="s">
        <v>90</v>
      </c>
      <c r="F2508" t="s">
        <v>4063</v>
      </c>
      <c r="H2508" t="s">
        <v>6232</v>
      </c>
      <c r="L2508" t="s">
        <v>91</v>
      </c>
      <c r="O2508" t="s">
        <v>94</v>
      </c>
      <c r="P2508" s="33">
        <v>46153.444444444445</v>
      </c>
      <c r="Q2508" s="33">
        <v>46209</v>
      </c>
      <c r="R2508" s="33">
        <v>46219</v>
      </c>
      <c r="S2508" s="33">
        <v>46219</v>
      </c>
      <c r="AH2508" s="55" t="str">
        <f t="shared" si="556"/>
        <v/>
      </c>
      <c r="AI2508" s="55" t="str">
        <f t="shared" si="557"/>
        <v>FALSO</v>
      </c>
      <c r="AJ2508" s="55">
        <f t="shared" si="558"/>
        <v>0</v>
      </c>
      <c r="AK2508" s="93" t="str">
        <f t="shared" si="559"/>
        <v/>
      </c>
      <c r="AL2508" s="96" t="str">
        <f t="shared" si="560"/>
        <v/>
      </c>
      <c r="AM2508" s="93" t="str">
        <f t="shared" si="561"/>
        <v/>
      </c>
      <c r="AN2508" s="96" t="str">
        <f t="shared" si="562"/>
        <v/>
      </c>
      <c r="AO2508" s="93" t="str">
        <f t="shared" si="563"/>
        <v/>
      </c>
      <c r="AP2508" s="96" t="str">
        <f t="shared" si="564"/>
        <v/>
      </c>
      <c r="AQ2508" s="93" t="str">
        <f t="shared" si="565"/>
        <v/>
      </c>
      <c r="AR2508" s="96" t="str">
        <f t="shared" si="566"/>
        <v/>
      </c>
      <c r="AS2508" s="93" t="str">
        <f t="shared" si="567"/>
        <v/>
      </c>
      <c r="AT2508" s="96" t="str">
        <f t="shared" si="568"/>
        <v/>
      </c>
      <c r="AU2508" s="93" t="str">
        <f t="shared" si="569"/>
        <v/>
      </c>
    </row>
    <row r="2509" spans="1:47" x14ac:dyDescent="0.3">
      <c r="A2509" t="s">
        <v>84</v>
      </c>
      <c r="B2509" s="164" t="s">
        <v>6233</v>
      </c>
      <c r="C2509" t="s">
        <v>6072</v>
      </c>
      <c r="D2509" t="s">
        <v>1152</v>
      </c>
      <c r="E2509" t="s">
        <v>90</v>
      </c>
      <c r="F2509" t="s">
        <v>4063</v>
      </c>
      <c r="H2509" t="s">
        <v>6234</v>
      </c>
      <c r="L2509" t="s">
        <v>91</v>
      </c>
      <c r="O2509" t="s">
        <v>94</v>
      </c>
      <c r="P2509" s="33">
        <v>46153.443055555559</v>
      </c>
      <c r="Q2509" s="33">
        <v>46209</v>
      </c>
      <c r="R2509" s="33">
        <v>46219</v>
      </c>
      <c r="S2509" s="33">
        <v>46219</v>
      </c>
      <c r="AH2509" s="55" t="str">
        <f t="shared" si="556"/>
        <v/>
      </c>
      <c r="AI2509" s="55" t="str">
        <f t="shared" si="557"/>
        <v>FALSO</v>
      </c>
      <c r="AJ2509" s="55">
        <f t="shared" si="558"/>
        <v>0</v>
      </c>
      <c r="AK2509" s="93" t="str">
        <f t="shared" si="559"/>
        <v/>
      </c>
      <c r="AL2509" s="96" t="str">
        <f t="shared" si="560"/>
        <v/>
      </c>
      <c r="AM2509" s="93" t="str">
        <f t="shared" si="561"/>
        <v/>
      </c>
      <c r="AN2509" s="96" t="str">
        <f t="shared" si="562"/>
        <v/>
      </c>
      <c r="AO2509" s="93" t="str">
        <f t="shared" si="563"/>
        <v/>
      </c>
      <c r="AP2509" s="96" t="str">
        <f t="shared" si="564"/>
        <v/>
      </c>
      <c r="AQ2509" s="93" t="str">
        <f t="shared" si="565"/>
        <v/>
      </c>
      <c r="AR2509" s="96" t="str">
        <f t="shared" si="566"/>
        <v/>
      </c>
      <c r="AS2509" s="93" t="str">
        <f t="shared" si="567"/>
        <v/>
      </c>
      <c r="AT2509" s="96" t="str">
        <f t="shared" si="568"/>
        <v/>
      </c>
      <c r="AU2509" s="93" t="str">
        <f t="shared" si="569"/>
        <v/>
      </c>
    </row>
    <row r="2510" spans="1:47" x14ac:dyDescent="0.3">
      <c r="A2510" t="s">
        <v>84</v>
      </c>
      <c r="B2510" s="164" t="s">
        <v>6235</v>
      </c>
      <c r="C2510" t="s">
        <v>6072</v>
      </c>
      <c r="D2510" t="s">
        <v>1152</v>
      </c>
      <c r="E2510" t="s">
        <v>90</v>
      </c>
      <c r="F2510" t="s">
        <v>4063</v>
      </c>
      <c r="H2510" t="s">
        <v>6236</v>
      </c>
      <c r="L2510" t="s">
        <v>91</v>
      </c>
      <c r="O2510" t="s">
        <v>94</v>
      </c>
      <c r="P2510" s="33">
        <v>46153.393055555556</v>
      </c>
      <c r="Q2510" s="33">
        <v>46209</v>
      </c>
      <c r="R2510" s="33">
        <v>46219</v>
      </c>
      <c r="S2510" s="33">
        <v>46219</v>
      </c>
      <c r="AH2510" s="55" t="str">
        <f t="shared" si="556"/>
        <v/>
      </c>
      <c r="AI2510" s="55" t="str">
        <f t="shared" si="557"/>
        <v>FALSO</v>
      </c>
      <c r="AJ2510" s="55">
        <f t="shared" si="558"/>
        <v>0</v>
      </c>
      <c r="AK2510" s="93" t="str">
        <f t="shared" si="559"/>
        <v/>
      </c>
      <c r="AL2510" s="96" t="str">
        <f t="shared" si="560"/>
        <v/>
      </c>
      <c r="AM2510" s="93" t="str">
        <f t="shared" si="561"/>
        <v/>
      </c>
      <c r="AN2510" s="96" t="str">
        <f t="shared" si="562"/>
        <v/>
      </c>
      <c r="AO2510" s="93" t="str">
        <f t="shared" si="563"/>
        <v/>
      </c>
      <c r="AP2510" s="96" t="str">
        <f t="shared" si="564"/>
        <v/>
      </c>
      <c r="AQ2510" s="93" t="str">
        <f t="shared" si="565"/>
        <v/>
      </c>
      <c r="AR2510" s="96" t="str">
        <f t="shared" si="566"/>
        <v/>
      </c>
      <c r="AS2510" s="93" t="str">
        <f t="shared" si="567"/>
        <v/>
      </c>
      <c r="AT2510" s="96" t="str">
        <f t="shared" si="568"/>
        <v/>
      </c>
      <c r="AU2510" s="93" t="str">
        <f t="shared" si="569"/>
        <v/>
      </c>
    </row>
    <row r="2511" spans="1:47" x14ac:dyDescent="0.3">
      <c r="A2511" t="s">
        <v>84</v>
      </c>
      <c r="B2511" s="164" t="s">
        <v>6237</v>
      </c>
      <c r="C2511" t="s">
        <v>6238</v>
      </c>
      <c r="D2511" t="s">
        <v>1152</v>
      </c>
      <c r="E2511" t="s">
        <v>90</v>
      </c>
      <c r="F2511" t="s">
        <v>4063</v>
      </c>
      <c r="H2511" t="s">
        <v>6239</v>
      </c>
      <c r="L2511" t="s">
        <v>91</v>
      </c>
      <c r="O2511" t="s">
        <v>94</v>
      </c>
      <c r="P2511" s="33">
        <v>46150.620138888888</v>
      </c>
      <c r="Q2511" s="33">
        <v>46209</v>
      </c>
      <c r="R2511" s="33">
        <v>46219</v>
      </c>
      <c r="S2511" s="33">
        <v>46219</v>
      </c>
      <c r="AH2511" s="55" t="str">
        <f t="shared" si="556"/>
        <v/>
      </c>
      <c r="AI2511" s="55" t="str">
        <f t="shared" si="557"/>
        <v>FALSO</v>
      </c>
      <c r="AJ2511" s="55">
        <f t="shared" si="558"/>
        <v>0</v>
      </c>
      <c r="AK2511" s="93" t="str">
        <f t="shared" si="559"/>
        <v/>
      </c>
      <c r="AL2511" s="96" t="str">
        <f t="shared" si="560"/>
        <v/>
      </c>
      <c r="AM2511" s="93" t="str">
        <f t="shared" si="561"/>
        <v/>
      </c>
      <c r="AN2511" s="96" t="str">
        <f t="shared" si="562"/>
        <v/>
      </c>
      <c r="AO2511" s="93" t="str">
        <f t="shared" si="563"/>
        <v/>
      </c>
      <c r="AP2511" s="96" t="str">
        <f t="shared" si="564"/>
        <v/>
      </c>
      <c r="AQ2511" s="93" t="str">
        <f t="shared" si="565"/>
        <v/>
      </c>
      <c r="AR2511" s="96" t="str">
        <f t="shared" si="566"/>
        <v/>
      </c>
      <c r="AS2511" s="93" t="str">
        <f t="shared" si="567"/>
        <v/>
      </c>
      <c r="AT2511" s="96" t="str">
        <f t="shared" si="568"/>
        <v/>
      </c>
      <c r="AU2511" s="93" t="str">
        <f t="shared" si="569"/>
        <v/>
      </c>
    </row>
    <row r="2512" spans="1:47" x14ac:dyDescent="0.3">
      <c r="A2512" t="s">
        <v>84</v>
      </c>
      <c r="B2512" s="164" t="s">
        <v>6240</v>
      </c>
      <c r="C2512" t="s">
        <v>6238</v>
      </c>
      <c r="D2512" t="s">
        <v>1152</v>
      </c>
      <c r="E2512" t="s">
        <v>90</v>
      </c>
      <c r="F2512" t="s">
        <v>4063</v>
      </c>
      <c r="H2512" t="s">
        <v>6241</v>
      </c>
      <c r="L2512" t="s">
        <v>91</v>
      </c>
      <c r="O2512" t="s">
        <v>94</v>
      </c>
      <c r="P2512" s="33">
        <v>46150.529166666667</v>
      </c>
      <c r="Q2512" s="33">
        <v>46209</v>
      </c>
      <c r="R2512" s="33">
        <v>46219</v>
      </c>
      <c r="S2512" s="33">
        <v>46219</v>
      </c>
      <c r="AH2512" s="55" t="str">
        <f t="shared" si="556"/>
        <v/>
      </c>
      <c r="AI2512" s="55" t="str">
        <f t="shared" si="557"/>
        <v>FALSO</v>
      </c>
      <c r="AJ2512" s="55">
        <f t="shared" si="558"/>
        <v>0</v>
      </c>
      <c r="AK2512" s="93" t="str">
        <f t="shared" si="559"/>
        <v/>
      </c>
      <c r="AL2512" s="96" t="str">
        <f t="shared" si="560"/>
        <v/>
      </c>
      <c r="AM2512" s="93" t="str">
        <f t="shared" si="561"/>
        <v/>
      </c>
      <c r="AN2512" s="96" t="str">
        <f t="shared" si="562"/>
        <v/>
      </c>
      <c r="AO2512" s="93" t="str">
        <f t="shared" si="563"/>
        <v/>
      </c>
      <c r="AP2512" s="96" t="str">
        <f t="shared" si="564"/>
        <v/>
      </c>
      <c r="AQ2512" s="93" t="str">
        <f t="shared" si="565"/>
        <v/>
      </c>
      <c r="AR2512" s="96" t="str">
        <f t="shared" si="566"/>
        <v/>
      </c>
      <c r="AS2512" s="93" t="str">
        <f t="shared" si="567"/>
        <v/>
      </c>
      <c r="AT2512" s="96" t="str">
        <f t="shared" si="568"/>
        <v/>
      </c>
      <c r="AU2512" s="93" t="str">
        <f t="shared" si="569"/>
        <v/>
      </c>
    </row>
    <row r="2513" spans="1:47" x14ac:dyDescent="0.3">
      <c r="A2513" t="s">
        <v>84</v>
      </c>
      <c r="B2513" s="164" t="s">
        <v>6242</v>
      </c>
      <c r="C2513" t="s">
        <v>6238</v>
      </c>
      <c r="D2513" t="s">
        <v>1152</v>
      </c>
      <c r="E2513" t="s">
        <v>90</v>
      </c>
      <c r="F2513" t="s">
        <v>4063</v>
      </c>
      <c r="H2513" t="s">
        <v>6243</v>
      </c>
      <c r="L2513" t="s">
        <v>91</v>
      </c>
      <c r="O2513" t="s">
        <v>94</v>
      </c>
      <c r="P2513" s="33">
        <v>46150.518750000003</v>
      </c>
      <c r="Q2513" s="33">
        <v>46209</v>
      </c>
      <c r="R2513" s="33">
        <v>46219</v>
      </c>
      <c r="S2513" s="33">
        <v>46219</v>
      </c>
      <c r="AH2513" s="55" t="str">
        <f t="shared" si="556"/>
        <v/>
      </c>
      <c r="AI2513" s="55" t="str">
        <f t="shared" si="557"/>
        <v>FALSO</v>
      </c>
      <c r="AJ2513" s="55">
        <f t="shared" si="558"/>
        <v>0</v>
      </c>
      <c r="AK2513" s="93" t="str">
        <f t="shared" si="559"/>
        <v/>
      </c>
      <c r="AL2513" s="96" t="str">
        <f t="shared" si="560"/>
        <v/>
      </c>
      <c r="AM2513" s="93" t="str">
        <f t="shared" si="561"/>
        <v/>
      </c>
      <c r="AN2513" s="96" t="str">
        <f t="shared" si="562"/>
        <v/>
      </c>
      <c r="AO2513" s="93" t="str">
        <f t="shared" si="563"/>
        <v/>
      </c>
      <c r="AP2513" s="96" t="str">
        <f t="shared" si="564"/>
        <v/>
      </c>
      <c r="AQ2513" s="93" t="str">
        <f t="shared" si="565"/>
        <v/>
      </c>
      <c r="AR2513" s="96" t="str">
        <f t="shared" si="566"/>
        <v/>
      </c>
      <c r="AS2513" s="93" t="str">
        <f t="shared" si="567"/>
        <v/>
      </c>
      <c r="AT2513" s="96" t="str">
        <f t="shared" si="568"/>
        <v/>
      </c>
      <c r="AU2513" s="93" t="str">
        <f t="shared" si="569"/>
        <v/>
      </c>
    </row>
    <row r="2514" spans="1:47" x14ac:dyDescent="0.3">
      <c r="A2514" t="s">
        <v>84</v>
      </c>
      <c r="B2514" s="164" t="s">
        <v>6244</v>
      </c>
      <c r="C2514" t="s">
        <v>6238</v>
      </c>
      <c r="D2514" t="s">
        <v>1152</v>
      </c>
      <c r="E2514" t="s">
        <v>90</v>
      </c>
      <c r="F2514" t="s">
        <v>4063</v>
      </c>
      <c r="H2514" t="s">
        <v>6245</v>
      </c>
      <c r="L2514" t="s">
        <v>91</v>
      </c>
      <c r="O2514" t="s">
        <v>94</v>
      </c>
      <c r="P2514" s="33">
        <v>46150.50277777778</v>
      </c>
      <c r="Q2514" s="33">
        <v>46209</v>
      </c>
      <c r="R2514" s="33">
        <v>46219</v>
      </c>
      <c r="S2514" s="33">
        <v>46219</v>
      </c>
      <c r="AH2514" s="55" t="str">
        <f t="shared" si="556"/>
        <v/>
      </c>
      <c r="AI2514" s="55" t="str">
        <f t="shared" si="557"/>
        <v>FALSO</v>
      </c>
      <c r="AJ2514" s="55">
        <f t="shared" si="558"/>
        <v>0</v>
      </c>
      <c r="AK2514" s="93" t="str">
        <f t="shared" si="559"/>
        <v/>
      </c>
      <c r="AL2514" s="96" t="str">
        <f t="shared" si="560"/>
        <v/>
      </c>
      <c r="AM2514" s="93" t="str">
        <f t="shared" si="561"/>
        <v/>
      </c>
      <c r="AN2514" s="96" t="str">
        <f t="shared" si="562"/>
        <v/>
      </c>
      <c r="AO2514" s="93" t="str">
        <f t="shared" si="563"/>
        <v/>
      </c>
      <c r="AP2514" s="96" t="str">
        <f t="shared" si="564"/>
        <v/>
      </c>
      <c r="AQ2514" s="93" t="str">
        <f t="shared" si="565"/>
        <v/>
      </c>
      <c r="AR2514" s="96" t="str">
        <f t="shared" si="566"/>
        <v/>
      </c>
      <c r="AS2514" s="93" t="str">
        <f t="shared" si="567"/>
        <v/>
      </c>
      <c r="AT2514" s="96" t="str">
        <f t="shared" si="568"/>
        <v/>
      </c>
      <c r="AU2514" s="93" t="str">
        <f t="shared" si="569"/>
        <v/>
      </c>
    </row>
    <row r="2515" spans="1:47" x14ac:dyDescent="0.3">
      <c r="A2515" t="s">
        <v>84</v>
      </c>
      <c r="B2515" s="164" t="s">
        <v>6246</v>
      </c>
      <c r="C2515" t="s">
        <v>6238</v>
      </c>
      <c r="D2515" t="s">
        <v>1152</v>
      </c>
      <c r="E2515" t="s">
        <v>90</v>
      </c>
      <c r="F2515" t="s">
        <v>4063</v>
      </c>
      <c r="H2515" t="s">
        <v>6247</v>
      </c>
      <c r="L2515" t="s">
        <v>91</v>
      </c>
      <c r="O2515" t="s">
        <v>94</v>
      </c>
      <c r="P2515" s="33">
        <v>46150.45416666667</v>
      </c>
      <c r="Q2515" s="33">
        <v>46209</v>
      </c>
      <c r="R2515" s="33">
        <v>46219</v>
      </c>
      <c r="S2515" s="33">
        <v>46219</v>
      </c>
      <c r="AH2515" s="55" t="str">
        <f t="shared" si="556"/>
        <v/>
      </c>
      <c r="AI2515" s="55" t="str">
        <f t="shared" si="557"/>
        <v>FALSO</v>
      </c>
      <c r="AJ2515" s="55">
        <f t="shared" si="558"/>
        <v>0</v>
      </c>
      <c r="AK2515" s="93" t="str">
        <f t="shared" si="559"/>
        <v/>
      </c>
      <c r="AL2515" s="96" t="str">
        <f t="shared" si="560"/>
        <v/>
      </c>
      <c r="AM2515" s="93" t="str">
        <f t="shared" si="561"/>
        <v/>
      </c>
      <c r="AN2515" s="96" t="str">
        <f t="shared" si="562"/>
        <v/>
      </c>
      <c r="AO2515" s="93" t="str">
        <f t="shared" si="563"/>
        <v/>
      </c>
      <c r="AP2515" s="96" t="str">
        <f t="shared" si="564"/>
        <v/>
      </c>
      <c r="AQ2515" s="93" t="str">
        <f t="shared" si="565"/>
        <v/>
      </c>
      <c r="AR2515" s="96" t="str">
        <f t="shared" si="566"/>
        <v/>
      </c>
      <c r="AS2515" s="93" t="str">
        <f t="shared" si="567"/>
        <v/>
      </c>
      <c r="AT2515" s="96" t="str">
        <f t="shared" si="568"/>
        <v/>
      </c>
      <c r="AU2515" s="93" t="str">
        <f t="shared" si="569"/>
        <v/>
      </c>
    </row>
    <row r="2516" spans="1:47" x14ac:dyDescent="0.3">
      <c r="A2516" t="s">
        <v>84</v>
      </c>
      <c r="B2516" s="164" t="s">
        <v>6248</v>
      </c>
      <c r="C2516" t="s">
        <v>6238</v>
      </c>
      <c r="D2516" t="s">
        <v>1152</v>
      </c>
      <c r="E2516" t="s">
        <v>90</v>
      </c>
      <c r="F2516" t="s">
        <v>4063</v>
      </c>
      <c r="H2516" t="s">
        <v>6249</v>
      </c>
      <c r="L2516" t="s">
        <v>91</v>
      </c>
      <c r="O2516" t="s">
        <v>94</v>
      </c>
      <c r="P2516" s="33">
        <v>46149.79583333333</v>
      </c>
      <c r="Q2516" s="33">
        <v>46209</v>
      </c>
      <c r="R2516" s="33">
        <v>46219</v>
      </c>
      <c r="S2516" s="33">
        <v>46219</v>
      </c>
      <c r="AH2516" s="55" t="str">
        <f t="shared" si="556"/>
        <v/>
      </c>
      <c r="AI2516" s="55" t="str">
        <f t="shared" si="557"/>
        <v>FALSO</v>
      </c>
      <c r="AJ2516" s="55">
        <f t="shared" si="558"/>
        <v>0</v>
      </c>
      <c r="AK2516" s="93" t="str">
        <f t="shared" si="559"/>
        <v/>
      </c>
      <c r="AL2516" s="96" t="str">
        <f t="shared" si="560"/>
        <v/>
      </c>
      <c r="AM2516" s="93" t="str">
        <f t="shared" si="561"/>
        <v/>
      </c>
      <c r="AN2516" s="96" t="str">
        <f t="shared" si="562"/>
        <v/>
      </c>
      <c r="AO2516" s="93" t="str">
        <f t="shared" si="563"/>
        <v/>
      </c>
      <c r="AP2516" s="96" t="str">
        <f t="shared" si="564"/>
        <v/>
      </c>
      <c r="AQ2516" s="93" t="str">
        <f t="shared" si="565"/>
        <v/>
      </c>
      <c r="AR2516" s="96" t="str">
        <f t="shared" si="566"/>
        <v/>
      </c>
      <c r="AS2516" s="93" t="str">
        <f t="shared" si="567"/>
        <v/>
      </c>
      <c r="AT2516" s="96" t="str">
        <f t="shared" si="568"/>
        <v/>
      </c>
      <c r="AU2516" s="93" t="str">
        <f t="shared" si="569"/>
        <v/>
      </c>
    </row>
    <row r="2517" spans="1:47" x14ac:dyDescent="0.3">
      <c r="A2517" t="s">
        <v>84</v>
      </c>
      <c r="B2517" s="164" t="s">
        <v>6250</v>
      </c>
      <c r="C2517" t="s">
        <v>6238</v>
      </c>
      <c r="D2517" t="s">
        <v>1152</v>
      </c>
      <c r="E2517" t="s">
        <v>90</v>
      </c>
      <c r="F2517" t="s">
        <v>4063</v>
      </c>
      <c r="H2517" t="s">
        <v>6251</v>
      </c>
      <c r="L2517" t="s">
        <v>91</v>
      </c>
      <c r="O2517" t="s">
        <v>94</v>
      </c>
      <c r="P2517" s="33">
        <v>46149.794444444444</v>
      </c>
      <c r="Q2517" s="33">
        <v>46209</v>
      </c>
      <c r="R2517" s="33">
        <v>46219</v>
      </c>
      <c r="S2517" s="33">
        <v>46219</v>
      </c>
      <c r="AH2517" s="55" t="str">
        <f t="shared" si="556"/>
        <v/>
      </c>
      <c r="AI2517" s="55" t="str">
        <f t="shared" si="557"/>
        <v>FALSO</v>
      </c>
      <c r="AJ2517" s="55">
        <f t="shared" si="558"/>
        <v>0</v>
      </c>
      <c r="AK2517" s="93" t="str">
        <f t="shared" si="559"/>
        <v/>
      </c>
      <c r="AL2517" s="96" t="str">
        <f t="shared" si="560"/>
        <v/>
      </c>
      <c r="AM2517" s="93" t="str">
        <f t="shared" si="561"/>
        <v/>
      </c>
      <c r="AN2517" s="96" t="str">
        <f t="shared" si="562"/>
        <v/>
      </c>
      <c r="AO2517" s="93" t="str">
        <f t="shared" si="563"/>
        <v/>
      </c>
      <c r="AP2517" s="96" t="str">
        <f t="shared" si="564"/>
        <v/>
      </c>
      <c r="AQ2517" s="93" t="str">
        <f t="shared" si="565"/>
        <v/>
      </c>
      <c r="AR2517" s="96" t="str">
        <f t="shared" si="566"/>
        <v/>
      </c>
      <c r="AS2517" s="93" t="str">
        <f t="shared" si="567"/>
        <v/>
      </c>
      <c r="AT2517" s="96" t="str">
        <f t="shared" si="568"/>
        <v/>
      </c>
      <c r="AU2517" s="93" t="str">
        <f t="shared" si="569"/>
        <v/>
      </c>
    </row>
    <row r="2518" spans="1:47" x14ac:dyDescent="0.3">
      <c r="A2518" t="s">
        <v>84</v>
      </c>
      <c r="B2518" s="164" t="s">
        <v>6252</v>
      </c>
      <c r="C2518" t="s">
        <v>6238</v>
      </c>
      <c r="D2518" t="s">
        <v>1152</v>
      </c>
      <c r="E2518" t="s">
        <v>90</v>
      </c>
      <c r="F2518" t="s">
        <v>4063</v>
      </c>
      <c r="H2518" t="s">
        <v>6253</v>
      </c>
      <c r="L2518" t="s">
        <v>91</v>
      </c>
      <c r="O2518" t="s">
        <v>94</v>
      </c>
      <c r="P2518" s="33">
        <v>46149.673611111109</v>
      </c>
      <c r="Q2518" s="33">
        <v>46209</v>
      </c>
      <c r="R2518" s="33">
        <v>46219</v>
      </c>
      <c r="S2518" s="33">
        <v>46219</v>
      </c>
      <c r="AH2518" s="55" t="str">
        <f t="shared" si="556"/>
        <v/>
      </c>
      <c r="AI2518" s="55" t="str">
        <f t="shared" si="557"/>
        <v>FALSO</v>
      </c>
      <c r="AJ2518" s="55">
        <f t="shared" si="558"/>
        <v>0</v>
      </c>
      <c r="AK2518" s="93" t="str">
        <f t="shared" si="559"/>
        <v/>
      </c>
      <c r="AL2518" s="96" t="str">
        <f t="shared" si="560"/>
        <v/>
      </c>
      <c r="AM2518" s="93" t="str">
        <f t="shared" si="561"/>
        <v/>
      </c>
      <c r="AN2518" s="96" t="str">
        <f t="shared" si="562"/>
        <v/>
      </c>
      <c r="AO2518" s="93" t="str">
        <f t="shared" si="563"/>
        <v/>
      </c>
      <c r="AP2518" s="96" t="str">
        <f t="shared" si="564"/>
        <v/>
      </c>
      <c r="AQ2518" s="93" t="str">
        <f t="shared" si="565"/>
        <v/>
      </c>
      <c r="AR2518" s="96" t="str">
        <f t="shared" si="566"/>
        <v/>
      </c>
      <c r="AS2518" s="93" t="str">
        <f t="shared" si="567"/>
        <v/>
      </c>
      <c r="AT2518" s="96" t="str">
        <f t="shared" si="568"/>
        <v/>
      </c>
      <c r="AU2518" s="93" t="str">
        <f t="shared" si="569"/>
        <v/>
      </c>
    </row>
    <row r="2519" spans="1:47" x14ac:dyDescent="0.3">
      <c r="A2519" t="s">
        <v>84</v>
      </c>
      <c r="B2519" s="164" t="s">
        <v>6254</v>
      </c>
      <c r="C2519" t="s">
        <v>6238</v>
      </c>
      <c r="D2519" t="s">
        <v>1152</v>
      </c>
      <c r="E2519" t="s">
        <v>90</v>
      </c>
      <c r="F2519" t="s">
        <v>4063</v>
      </c>
      <c r="H2519" t="s">
        <v>6255</v>
      </c>
      <c r="L2519" t="s">
        <v>91</v>
      </c>
      <c r="O2519" t="s">
        <v>94</v>
      </c>
      <c r="P2519" s="33">
        <v>46149.663888888892</v>
      </c>
      <c r="Q2519" s="33">
        <v>46209</v>
      </c>
      <c r="R2519" s="33">
        <v>46219</v>
      </c>
      <c r="S2519" s="33">
        <v>46219</v>
      </c>
      <c r="AH2519" s="55" t="str">
        <f t="shared" si="556"/>
        <v/>
      </c>
      <c r="AI2519" s="55" t="str">
        <f t="shared" si="557"/>
        <v>FALSO</v>
      </c>
      <c r="AJ2519" s="55">
        <f t="shared" si="558"/>
        <v>0</v>
      </c>
      <c r="AK2519" s="93" t="str">
        <f t="shared" si="559"/>
        <v/>
      </c>
      <c r="AL2519" s="96" t="str">
        <f t="shared" si="560"/>
        <v/>
      </c>
      <c r="AM2519" s="93" t="str">
        <f t="shared" si="561"/>
        <v/>
      </c>
      <c r="AN2519" s="96" t="str">
        <f t="shared" si="562"/>
        <v/>
      </c>
      <c r="AO2519" s="93" t="str">
        <f t="shared" si="563"/>
        <v/>
      </c>
      <c r="AP2519" s="96" t="str">
        <f t="shared" si="564"/>
        <v/>
      </c>
      <c r="AQ2519" s="93" t="str">
        <f t="shared" si="565"/>
        <v/>
      </c>
      <c r="AR2519" s="96" t="str">
        <f t="shared" si="566"/>
        <v/>
      </c>
      <c r="AS2519" s="93" t="str">
        <f t="shared" si="567"/>
        <v/>
      </c>
      <c r="AT2519" s="96" t="str">
        <f t="shared" si="568"/>
        <v/>
      </c>
      <c r="AU2519" s="93" t="str">
        <f t="shared" si="569"/>
        <v/>
      </c>
    </row>
    <row r="2520" spans="1:47" x14ac:dyDescent="0.3">
      <c r="A2520" t="s">
        <v>84</v>
      </c>
      <c r="B2520" s="164" t="s">
        <v>6256</v>
      </c>
      <c r="C2520" t="s">
        <v>6238</v>
      </c>
      <c r="D2520" t="s">
        <v>1152</v>
      </c>
      <c r="E2520" t="s">
        <v>90</v>
      </c>
      <c r="F2520" t="s">
        <v>4063</v>
      </c>
      <c r="H2520" t="s">
        <v>6257</v>
      </c>
      <c r="L2520" t="s">
        <v>91</v>
      </c>
      <c r="O2520" t="s">
        <v>94</v>
      </c>
      <c r="P2520" s="33">
        <v>46149.663194444445</v>
      </c>
      <c r="Q2520" s="33">
        <v>46209</v>
      </c>
      <c r="R2520" s="33">
        <v>46219</v>
      </c>
      <c r="S2520" s="33">
        <v>46219</v>
      </c>
      <c r="AH2520" s="55" t="str">
        <f t="shared" si="556"/>
        <v/>
      </c>
      <c r="AI2520" s="55" t="str">
        <f t="shared" si="557"/>
        <v>FALSO</v>
      </c>
      <c r="AJ2520" s="55">
        <f t="shared" si="558"/>
        <v>0</v>
      </c>
      <c r="AK2520" s="93" t="str">
        <f t="shared" si="559"/>
        <v/>
      </c>
      <c r="AL2520" s="96" t="str">
        <f t="shared" si="560"/>
        <v/>
      </c>
      <c r="AM2520" s="93" t="str">
        <f t="shared" si="561"/>
        <v/>
      </c>
      <c r="AN2520" s="96" t="str">
        <f t="shared" si="562"/>
        <v/>
      </c>
      <c r="AO2520" s="93" t="str">
        <f t="shared" si="563"/>
        <v/>
      </c>
      <c r="AP2520" s="96" t="str">
        <f t="shared" si="564"/>
        <v/>
      </c>
      <c r="AQ2520" s="93" t="str">
        <f t="shared" si="565"/>
        <v/>
      </c>
      <c r="AR2520" s="96" t="str">
        <f t="shared" si="566"/>
        <v/>
      </c>
      <c r="AS2520" s="93" t="str">
        <f t="shared" si="567"/>
        <v/>
      </c>
      <c r="AT2520" s="96" t="str">
        <f t="shared" si="568"/>
        <v/>
      </c>
      <c r="AU2520" s="93" t="str">
        <f t="shared" si="569"/>
        <v/>
      </c>
    </row>
    <row r="2521" spans="1:47" x14ac:dyDescent="0.3">
      <c r="A2521" t="s">
        <v>84</v>
      </c>
      <c r="B2521" s="164" t="s">
        <v>6258</v>
      </c>
      <c r="C2521" t="s">
        <v>6238</v>
      </c>
      <c r="D2521" t="s">
        <v>1152</v>
      </c>
      <c r="E2521" t="s">
        <v>90</v>
      </c>
      <c r="F2521" t="s">
        <v>4063</v>
      </c>
      <c r="H2521" t="s">
        <v>6259</v>
      </c>
      <c r="L2521" t="s">
        <v>91</v>
      </c>
      <c r="O2521" t="s">
        <v>94</v>
      </c>
      <c r="P2521" s="33">
        <v>46149.506249999999</v>
      </c>
      <c r="Q2521" s="33">
        <v>46209</v>
      </c>
      <c r="R2521" s="33">
        <v>46219</v>
      </c>
      <c r="S2521" s="33">
        <v>46219</v>
      </c>
      <c r="AH2521" s="55" t="str">
        <f t="shared" si="556"/>
        <v/>
      </c>
      <c r="AI2521" s="55" t="str">
        <f t="shared" si="557"/>
        <v>FALSO</v>
      </c>
      <c r="AJ2521" s="55">
        <f t="shared" si="558"/>
        <v>0</v>
      </c>
      <c r="AK2521" s="93" t="str">
        <f t="shared" si="559"/>
        <v/>
      </c>
      <c r="AL2521" s="96" t="str">
        <f t="shared" si="560"/>
        <v/>
      </c>
      <c r="AM2521" s="93" t="str">
        <f t="shared" si="561"/>
        <v/>
      </c>
      <c r="AN2521" s="96" t="str">
        <f t="shared" si="562"/>
        <v/>
      </c>
      <c r="AO2521" s="93" t="str">
        <f t="shared" si="563"/>
        <v/>
      </c>
      <c r="AP2521" s="96" t="str">
        <f t="shared" si="564"/>
        <v/>
      </c>
      <c r="AQ2521" s="93" t="str">
        <f t="shared" si="565"/>
        <v/>
      </c>
      <c r="AR2521" s="96" t="str">
        <f t="shared" si="566"/>
        <v/>
      </c>
      <c r="AS2521" s="93" t="str">
        <f t="shared" si="567"/>
        <v/>
      </c>
      <c r="AT2521" s="96" t="str">
        <f t="shared" si="568"/>
        <v/>
      </c>
      <c r="AU2521" s="93" t="str">
        <f t="shared" si="569"/>
        <v/>
      </c>
    </row>
    <row r="2522" spans="1:47" x14ac:dyDescent="0.3">
      <c r="A2522" t="s">
        <v>84</v>
      </c>
      <c r="B2522" s="164" t="s">
        <v>6260</v>
      </c>
      <c r="C2522" t="s">
        <v>6238</v>
      </c>
      <c r="D2522" t="s">
        <v>1152</v>
      </c>
      <c r="E2522" t="s">
        <v>90</v>
      </c>
      <c r="F2522" t="s">
        <v>4063</v>
      </c>
      <c r="H2522" t="s">
        <v>6261</v>
      </c>
      <c r="L2522" t="s">
        <v>91</v>
      </c>
      <c r="O2522" t="s">
        <v>94</v>
      </c>
      <c r="P2522" s="33">
        <v>46148.642361111109</v>
      </c>
      <c r="Q2522" s="33">
        <v>46209</v>
      </c>
      <c r="R2522" s="33">
        <v>46219</v>
      </c>
      <c r="S2522" s="33">
        <v>46219</v>
      </c>
      <c r="AH2522" s="55" t="str">
        <f t="shared" si="556"/>
        <v/>
      </c>
      <c r="AI2522" s="55" t="str">
        <f t="shared" si="557"/>
        <v>FALSO</v>
      </c>
      <c r="AJ2522" s="55">
        <f t="shared" si="558"/>
        <v>0</v>
      </c>
      <c r="AK2522" s="93" t="str">
        <f t="shared" si="559"/>
        <v/>
      </c>
      <c r="AL2522" s="96" t="str">
        <f t="shared" si="560"/>
        <v/>
      </c>
      <c r="AM2522" s="93" t="str">
        <f t="shared" si="561"/>
        <v/>
      </c>
      <c r="AN2522" s="96" t="str">
        <f t="shared" si="562"/>
        <v/>
      </c>
      <c r="AO2522" s="93" t="str">
        <f t="shared" si="563"/>
        <v/>
      </c>
      <c r="AP2522" s="96" t="str">
        <f t="shared" si="564"/>
        <v/>
      </c>
      <c r="AQ2522" s="93" t="str">
        <f t="shared" si="565"/>
        <v/>
      </c>
      <c r="AR2522" s="96" t="str">
        <f t="shared" si="566"/>
        <v/>
      </c>
      <c r="AS2522" s="93" t="str">
        <f t="shared" si="567"/>
        <v/>
      </c>
      <c r="AT2522" s="96" t="str">
        <f t="shared" si="568"/>
        <v/>
      </c>
      <c r="AU2522" s="93" t="str">
        <f t="shared" si="569"/>
        <v/>
      </c>
    </row>
    <row r="2523" spans="1:47" x14ac:dyDescent="0.3">
      <c r="A2523" t="s">
        <v>84</v>
      </c>
      <c r="B2523" s="164" t="s">
        <v>6262</v>
      </c>
      <c r="C2523" t="s">
        <v>6238</v>
      </c>
      <c r="D2523" t="s">
        <v>1152</v>
      </c>
      <c r="E2523" t="s">
        <v>90</v>
      </c>
      <c r="F2523" t="s">
        <v>4063</v>
      </c>
      <c r="H2523" t="s">
        <v>6263</v>
      </c>
      <c r="L2523" t="s">
        <v>91</v>
      </c>
      <c r="O2523" t="s">
        <v>94</v>
      </c>
      <c r="P2523" s="33">
        <v>46148.64166666667</v>
      </c>
      <c r="Q2523" s="33">
        <v>46209</v>
      </c>
      <c r="R2523" s="33">
        <v>46219</v>
      </c>
      <c r="S2523" s="33">
        <v>46219</v>
      </c>
      <c r="AH2523" s="55" t="str">
        <f t="shared" si="556"/>
        <v/>
      </c>
      <c r="AI2523" s="55" t="str">
        <f t="shared" si="557"/>
        <v>FALSO</v>
      </c>
      <c r="AJ2523" s="55">
        <f t="shared" si="558"/>
        <v>0</v>
      </c>
      <c r="AK2523" s="93" t="str">
        <f t="shared" si="559"/>
        <v/>
      </c>
      <c r="AL2523" s="96" t="str">
        <f t="shared" si="560"/>
        <v/>
      </c>
      <c r="AM2523" s="93" t="str">
        <f t="shared" si="561"/>
        <v/>
      </c>
      <c r="AN2523" s="96" t="str">
        <f t="shared" si="562"/>
        <v/>
      </c>
      <c r="AO2523" s="93" t="str">
        <f t="shared" si="563"/>
        <v/>
      </c>
      <c r="AP2523" s="96" t="str">
        <f t="shared" si="564"/>
        <v/>
      </c>
      <c r="AQ2523" s="93" t="str">
        <f t="shared" si="565"/>
        <v/>
      </c>
      <c r="AR2523" s="96" t="str">
        <f t="shared" si="566"/>
        <v/>
      </c>
      <c r="AS2523" s="93" t="str">
        <f t="shared" si="567"/>
        <v/>
      </c>
      <c r="AT2523" s="96" t="str">
        <f t="shared" si="568"/>
        <v/>
      </c>
      <c r="AU2523" s="93" t="str">
        <f t="shared" si="569"/>
        <v/>
      </c>
    </row>
    <row r="2524" spans="1:47" x14ac:dyDescent="0.3">
      <c r="A2524" t="s">
        <v>84</v>
      </c>
      <c r="B2524" s="164" t="s">
        <v>6264</v>
      </c>
      <c r="C2524" t="s">
        <v>6238</v>
      </c>
      <c r="D2524" t="s">
        <v>1152</v>
      </c>
      <c r="E2524" t="s">
        <v>90</v>
      </c>
      <c r="F2524" t="s">
        <v>4063</v>
      </c>
      <c r="H2524" t="s">
        <v>6265</v>
      </c>
      <c r="L2524" t="s">
        <v>91</v>
      </c>
      <c r="O2524" t="s">
        <v>94</v>
      </c>
      <c r="P2524" s="33">
        <v>46148.619444444441</v>
      </c>
      <c r="Q2524" s="33">
        <v>46209</v>
      </c>
      <c r="R2524" s="33">
        <v>46219</v>
      </c>
      <c r="S2524" s="33">
        <v>46219</v>
      </c>
      <c r="AH2524" s="55" t="str">
        <f t="shared" si="556"/>
        <v/>
      </c>
      <c r="AI2524" s="55" t="str">
        <f t="shared" si="557"/>
        <v>FALSO</v>
      </c>
      <c r="AJ2524" s="55">
        <f t="shared" si="558"/>
        <v>0</v>
      </c>
      <c r="AK2524" s="93" t="str">
        <f t="shared" si="559"/>
        <v/>
      </c>
      <c r="AL2524" s="96" t="str">
        <f t="shared" si="560"/>
        <v/>
      </c>
      <c r="AM2524" s="93" t="str">
        <f t="shared" si="561"/>
        <v/>
      </c>
      <c r="AN2524" s="96" t="str">
        <f t="shared" si="562"/>
        <v/>
      </c>
      <c r="AO2524" s="93" t="str">
        <f t="shared" si="563"/>
        <v/>
      </c>
      <c r="AP2524" s="96" t="str">
        <f t="shared" si="564"/>
        <v/>
      </c>
      <c r="AQ2524" s="93" t="str">
        <f t="shared" si="565"/>
        <v/>
      </c>
      <c r="AR2524" s="96" t="str">
        <f t="shared" si="566"/>
        <v/>
      </c>
      <c r="AS2524" s="93" t="str">
        <f t="shared" si="567"/>
        <v/>
      </c>
      <c r="AT2524" s="96" t="str">
        <f t="shared" si="568"/>
        <v/>
      </c>
      <c r="AU2524" s="93" t="str">
        <f t="shared" si="569"/>
        <v/>
      </c>
    </row>
    <row r="2525" spans="1:47" x14ac:dyDescent="0.3">
      <c r="A2525" t="s">
        <v>84</v>
      </c>
      <c r="B2525" s="164" t="s">
        <v>6266</v>
      </c>
      <c r="C2525" t="s">
        <v>6238</v>
      </c>
      <c r="D2525" t="s">
        <v>1152</v>
      </c>
      <c r="E2525" t="s">
        <v>90</v>
      </c>
      <c r="F2525" t="s">
        <v>4063</v>
      </c>
      <c r="H2525" t="s">
        <v>6267</v>
      </c>
      <c r="L2525" t="s">
        <v>91</v>
      </c>
      <c r="O2525" t="s">
        <v>94</v>
      </c>
      <c r="P2525" s="33">
        <v>46140.411111111112</v>
      </c>
      <c r="Q2525" s="33">
        <v>46209</v>
      </c>
      <c r="R2525" s="33">
        <v>46219</v>
      </c>
      <c r="S2525" s="33">
        <v>46219</v>
      </c>
      <c r="AH2525" s="55" t="str">
        <f t="shared" si="556"/>
        <v/>
      </c>
      <c r="AI2525" s="55" t="str">
        <f t="shared" si="557"/>
        <v>FALSO</v>
      </c>
      <c r="AJ2525" s="55">
        <f t="shared" si="558"/>
        <v>0</v>
      </c>
      <c r="AK2525" s="93" t="str">
        <f t="shared" si="559"/>
        <v/>
      </c>
      <c r="AL2525" s="96" t="str">
        <f t="shared" si="560"/>
        <v/>
      </c>
      <c r="AM2525" s="93" t="str">
        <f t="shared" si="561"/>
        <v/>
      </c>
      <c r="AN2525" s="96" t="str">
        <f t="shared" si="562"/>
        <v/>
      </c>
      <c r="AO2525" s="93" t="str">
        <f t="shared" si="563"/>
        <v/>
      </c>
      <c r="AP2525" s="96" t="str">
        <f t="shared" si="564"/>
        <v/>
      </c>
      <c r="AQ2525" s="93" t="str">
        <f t="shared" si="565"/>
        <v/>
      </c>
      <c r="AR2525" s="96" t="str">
        <f t="shared" si="566"/>
        <v/>
      </c>
      <c r="AS2525" s="93" t="str">
        <f t="shared" si="567"/>
        <v/>
      </c>
      <c r="AT2525" s="96" t="str">
        <f t="shared" si="568"/>
        <v/>
      </c>
      <c r="AU2525" s="93" t="str">
        <f t="shared" si="569"/>
        <v/>
      </c>
    </row>
    <row r="2526" spans="1:47" x14ac:dyDescent="0.3">
      <c r="A2526" t="s">
        <v>84</v>
      </c>
      <c r="B2526" s="164" t="s">
        <v>6268</v>
      </c>
      <c r="C2526" t="s">
        <v>6238</v>
      </c>
      <c r="D2526" t="s">
        <v>1152</v>
      </c>
      <c r="E2526" t="s">
        <v>90</v>
      </c>
      <c r="F2526" t="s">
        <v>4063</v>
      </c>
      <c r="H2526" t="s">
        <v>6269</v>
      </c>
      <c r="L2526" t="s">
        <v>91</v>
      </c>
      <c r="O2526" t="s">
        <v>94</v>
      </c>
      <c r="P2526" s="33">
        <v>46140.404166666667</v>
      </c>
      <c r="Q2526" s="33">
        <v>46209</v>
      </c>
      <c r="R2526" s="33">
        <v>46219</v>
      </c>
      <c r="S2526" s="33">
        <v>46219</v>
      </c>
      <c r="AH2526" s="55" t="str">
        <f t="shared" si="556"/>
        <v/>
      </c>
      <c r="AI2526" s="55" t="str">
        <f t="shared" si="557"/>
        <v>FALSO</v>
      </c>
      <c r="AJ2526" s="55">
        <f t="shared" si="558"/>
        <v>0</v>
      </c>
      <c r="AK2526" s="93" t="str">
        <f t="shared" si="559"/>
        <v/>
      </c>
      <c r="AL2526" s="96" t="str">
        <f t="shared" si="560"/>
        <v/>
      </c>
      <c r="AM2526" s="93" t="str">
        <f t="shared" si="561"/>
        <v/>
      </c>
      <c r="AN2526" s="96" t="str">
        <f t="shared" si="562"/>
        <v/>
      </c>
      <c r="AO2526" s="93" t="str">
        <f t="shared" si="563"/>
        <v/>
      </c>
      <c r="AP2526" s="96" t="str">
        <f t="shared" si="564"/>
        <v/>
      </c>
      <c r="AQ2526" s="93" t="str">
        <f t="shared" si="565"/>
        <v/>
      </c>
      <c r="AR2526" s="96" t="str">
        <f t="shared" si="566"/>
        <v/>
      </c>
      <c r="AS2526" s="93" t="str">
        <f t="shared" si="567"/>
        <v/>
      </c>
      <c r="AT2526" s="96" t="str">
        <f t="shared" si="568"/>
        <v/>
      </c>
      <c r="AU2526" s="93" t="str">
        <f t="shared" si="569"/>
        <v/>
      </c>
    </row>
    <row r="2527" spans="1:47" x14ac:dyDescent="0.3">
      <c r="A2527" t="s">
        <v>84</v>
      </c>
      <c r="B2527" s="164" t="s">
        <v>6270</v>
      </c>
      <c r="C2527" t="s">
        <v>6072</v>
      </c>
      <c r="D2527" t="s">
        <v>1152</v>
      </c>
      <c r="E2527" t="s">
        <v>90</v>
      </c>
      <c r="F2527" t="s">
        <v>4063</v>
      </c>
      <c r="H2527" t="s">
        <v>6271</v>
      </c>
      <c r="L2527" t="s">
        <v>91</v>
      </c>
      <c r="O2527" t="s">
        <v>94</v>
      </c>
      <c r="P2527" s="33">
        <v>46139.46875</v>
      </c>
      <c r="Q2527" s="33">
        <v>46209</v>
      </c>
      <c r="R2527" s="33">
        <v>46219</v>
      </c>
      <c r="S2527" s="33">
        <v>46219</v>
      </c>
      <c r="AH2527" s="55" t="str">
        <f t="shared" si="556"/>
        <v/>
      </c>
      <c r="AI2527" s="55" t="str">
        <f t="shared" si="557"/>
        <v>FALSO</v>
      </c>
      <c r="AJ2527" s="55">
        <f t="shared" si="558"/>
        <v>0</v>
      </c>
      <c r="AK2527" s="93" t="str">
        <f t="shared" si="559"/>
        <v/>
      </c>
      <c r="AL2527" s="96" t="str">
        <f t="shared" si="560"/>
        <v/>
      </c>
      <c r="AM2527" s="93" t="str">
        <f t="shared" si="561"/>
        <v/>
      </c>
      <c r="AN2527" s="96" t="str">
        <f t="shared" si="562"/>
        <v/>
      </c>
      <c r="AO2527" s="93" t="str">
        <f t="shared" si="563"/>
        <v/>
      </c>
      <c r="AP2527" s="96" t="str">
        <f t="shared" si="564"/>
        <v/>
      </c>
      <c r="AQ2527" s="93" t="str">
        <f t="shared" si="565"/>
        <v/>
      </c>
      <c r="AR2527" s="96" t="str">
        <f t="shared" si="566"/>
        <v/>
      </c>
      <c r="AS2527" s="93" t="str">
        <f t="shared" si="567"/>
        <v/>
      </c>
      <c r="AT2527" s="96" t="str">
        <f t="shared" si="568"/>
        <v/>
      </c>
      <c r="AU2527" s="93" t="str">
        <f t="shared" si="569"/>
        <v/>
      </c>
    </row>
    <row r="2528" spans="1:47" x14ac:dyDescent="0.3">
      <c r="A2528" t="s">
        <v>84</v>
      </c>
      <c r="B2528" s="164" t="s">
        <v>6272</v>
      </c>
      <c r="C2528" t="s">
        <v>6273</v>
      </c>
      <c r="D2528" t="s">
        <v>1152</v>
      </c>
      <c r="E2528" t="s">
        <v>90</v>
      </c>
      <c r="F2528" t="s">
        <v>4063</v>
      </c>
      <c r="H2528" t="s">
        <v>6274</v>
      </c>
      <c r="L2528" t="s">
        <v>91</v>
      </c>
      <c r="O2528" t="s">
        <v>94</v>
      </c>
      <c r="P2528" s="33">
        <v>46136.513888888891</v>
      </c>
      <c r="Q2528" s="33">
        <v>46209</v>
      </c>
      <c r="R2528" s="33">
        <v>46219</v>
      </c>
      <c r="S2528" s="33">
        <v>46219</v>
      </c>
      <c r="AH2528" s="55" t="str">
        <f t="shared" si="556"/>
        <v/>
      </c>
      <c r="AI2528" s="55" t="str">
        <f t="shared" si="557"/>
        <v>FALSO</v>
      </c>
      <c r="AJ2528" s="55">
        <f t="shared" si="558"/>
        <v>0</v>
      </c>
      <c r="AK2528" s="93" t="str">
        <f t="shared" si="559"/>
        <v/>
      </c>
      <c r="AL2528" s="96" t="str">
        <f t="shared" si="560"/>
        <v/>
      </c>
      <c r="AM2528" s="93" t="str">
        <f t="shared" si="561"/>
        <v/>
      </c>
      <c r="AN2528" s="96" t="str">
        <f t="shared" si="562"/>
        <v/>
      </c>
      <c r="AO2528" s="93" t="str">
        <f t="shared" si="563"/>
        <v/>
      </c>
      <c r="AP2528" s="96" t="str">
        <f t="shared" si="564"/>
        <v/>
      </c>
      <c r="AQ2528" s="93" t="str">
        <f t="shared" si="565"/>
        <v/>
      </c>
      <c r="AR2528" s="96" t="str">
        <f t="shared" si="566"/>
        <v/>
      </c>
      <c r="AS2528" s="93" t="str">
        <f t="shared" si="567"/>
        <v/>
      </c>
      <c r="AT2528" s="96" t="str">
        <f t="shared" si="568"/>
        <v/>
      </c>
      <c r="AU2528" s="93" t="str">
        <f t="shared" si="569"/>
        <v/>
      </c>
    </row>
    <row r="2529" spans="1:47" x14ac:dyDescent="0.3">
      <c r="A2529" t="s">
        <v>84</v>
      </c>
      <c r="B2529" s="164" t="s">
        <v>6275</v>
      </c>
      <c r="C2529" t="s">
        <v>6273</v>
      </c>
      <c r="D2529" t="s">
        <v>1152</v>
      </c>
      <c r="E2529" t="s">
        <v>90</v>
      </c>
      <c r="F2529" t="s">
        <v>4063</v>
      </c>
      <c r="H2529" t="s">
        <v>6276</v>
      </c>
      <c r="L2529" t="s">
        <v>91</v>
      </c>
      <c r="O2529" t="s">
        <v>94</v>
      </c>
      <c r="P2529" s="33">
        <v>46135.529166666667</v>
      </c>
      <c r="Q2529" s="33">
        <v>46209</v>
      </c>
      <c r="R2529" s="33">
        <v>46147</v>
      </c>
      <c r="S2529" s="33">
        <v>46219</v>
      </c>
      <c r="AH2529" s="55" t="str">
        <f t="shared" si="556"/>
        <v/>
      </c>
      <c r="AI2529" s="55" t="str">
        <f t="shared" si="557"/>
        <v>FALSO</v>
      </c>
      <c r="AJ2529" s="55">
        <f t="shared" si="558"/>
        <v>0</v>
      </c>
      <c r="AK2529" s="93" t="str">
        <f t="shared" si="559"/>
        <v/>
      </c>
      <c r="AL2529" s="96" t="str">
        <f t="shared" si="560"/>
        <v/>
      </c>
      <c r="AM2529" s="93" t="str">
        <f t="shared" si="561"/>
        <v/>
      </c>
      <c r="AN2529" s="96" t="str">
        <f t="shared" si="562"/>
        <v/>
      </c>
      <c r="AO2529" s="93" t="str">
        <f t="shared" si="563"/>
        <v/>
      </c>
      <c r="AP2529" s="96" t="str">
        <f t="shared" si="564"/>
        <v/>
      </c>
      <c r="AQ2529" s="93" t="str">
        <f t="shared" si="565"/>
        <v/>
      </c>
      <c r="AR2529" s="96" t="str">
        <f t="shared" si="566"/>
        <v/>
      </c>
      <c r="AS2529" s="93" t="str">
        <f t="shared" si="567"/>
        <v/>
      </c>
      <c r="AT2529" s="96" t="str">
        <f t="shared" si="568"/>
        <v/>
      </c>
      <c r="AU2529" s="93" t="str">
        <f t="shared" si="569"/>
        <v/>
      </c>
    </row>
    <row r="2530" spans="1:47" x14ac:dyDescent="0.3">
      <c r="A2530" t="s">
        <v>84</v>
      </c>
      <c r="B2530" s="164" t="s">
        <v>6277</v>
      </c>
      <c r="C2530" t="s">
        <v>6273</v>
      </c>
      <c r="D2530" t="s">
        <v>1152</v>
      </c>
      <c r="E2530" t="s">
        <v>90</v>
      </c>
      <c r="F2530" t="s">
        <v>4063</v>
      </c>
      <c r="H2530" t="s">
        <v>6278</v>
      </c>
      <c r="L2530" t="s">
        <v>91</v>
      </c>
      <c r="O2530" t="s">
        <v>94</v>
      </c>
      <c r="P2530" s="33">
        <v>46135.40902777778</v>
      </c>
      <c r="Q2530" s="33">
        <v>46209</v>
      </c>
      <c r="R2530" s="33">
        <v>46219</v>
      </c>
      <c r="S2530" s="33">
        <v>46219</v>
      </c>
      <c r="AH2530" s="55" t="str">
        <f t="shared" si="556"/>
        <v/>
      </c>
      <c r="AI2530" s="55" t="str">
        <f t="shared" si="557"/>
        <v>FALSO</v>
      </c>
      <c r="AJ2530" s="55">
        <f t="shared" si="558"/>
        <v>0</v>
      </c>
      <c r="AK2530" s="93" t="str">
        <f t="shared" si="559"/>
        <v/>
      </c>
      <c r="AL2530" s="96" t="str">
        <f t="shared" si="560"/>
        <v/>
      </c>
      <c r="AM2530" s="93" t="str">
        <f t="shared" si="561"/>
        <v/>
      </c>
      <c r="AN2530" s="96" t="str">
        <f t="shared" si="562"/>
        <v/>
      </c>
      <c r="AO2530" s="93" t="str">
        <f t="shared" si="563"/>
        <v/>
      </c>
      <c r="AP2530" s="96" t="str">
        <f t="shared" si="564"/>
        <v/>
      </c>
      <c r="AQ2530" s="93" t="str">
        <f t="shared" si="565"/>
        <v/>
      </c>
      <c r="AR2530" s="96" t="str">
        <f t="shared" si="566"/>
        <v/>
      </c>
      <c r="AS2530" s="93" t="str">
        <f t="shared" si="567"/>
        <v/>
      </c>
      <c r="AT2530" s="96" t="str">
        <f t="shared" si="568"/>
        <v/>
      </c>
      <c r="AU2530" s="93" t="str">
        <f t="shared" si="569"/>
        <v/>
      </c>
    </row>
    <row r="2531" spans="1:47" x14ac:dyDescent="0.3">
      <c r="A2531" t="s">
        <v>84</v>
      </c>
      <c r="B2531" s="164" t="s">
        <v>6279</v>
      </c>
      <c r="C2531" t="s">
        <v>6280</v>
      </c>
      <c r="D2531" t="s">
        <v>1152</v>
      </c>
      <c r="E2531" t="s">
        <v>90</v>
      </c>
      <c r="F2531" t="s">
        <v>4063</v>
      </c>
      <c r="H2531" t="s">
        <v>6281</v>
      </c>
      <c r="L2531" t="s">
        <v>91</v>
      </c>
      <c r="O2531" t="s">
        <v>94</v>
      </c>
      <c r="P2531" s="33">
        <v>46134.732638888891</v>
      </c>
      <c r="Q2531" s="33">
        <v>46209</v>
      </c>
      <c r="R2531" s="33">
        <v>46219</v>
      </c>
      <c r="S2531" s="33">
        <v>46219</v>
      </c>
      <c r="AH2531" s="55" t="str">
        <f t="shared" si="556"/>
        <v/>
      </c>
      <c r="AI2531" s="55" t="str">
        <f t="shared" si="557"/>
        <v>FALSO</v>
      </c>
      <c r="AJ2531" s="55">
        <f t="shared" si="558"/>
        <v>0</v>
      </c>
      <c r="AK2531" s="93" t="str">
        <f t="shared" si="559"/>
        <v/>
      </c>
      <c r="AL2531" s="96" t="str">
        <f t="shared" si="560"/>
        <v/>
      </c>
      <c r="AM2531" s="93" t="str">
        <f t="shared" si="561"/>
        <v/>
      </c>
      <c r="AN2531" s="96" t="str">
        <f t="shared" si="562"/>
        <v/>
      </c>
      <c r="AO2531" s="93" t="str">
        <f t="shared" si="563"/>
        <v/>
      </c>
      <c r="AP2531" s="96" t="str">
        <f t="shared" si="564"/>
        <v/>
      </c>
      <c r="AQ2531" s="93" t="str">
        <f t="shared" si="565"/>
        <v/>
      </c>
      <c r="AR2531" s="96" t="str">
        <f t="shared" si="566"/>
        <v/>
      </c>
      <c r="AS2531" s="93" t="str">
        <f t="shared" si="567"/>
        <v/>
      </c>
      <c r="AT2531" s="96" t="str">
        <f t="shared" si="568"/>
        <v/>
      </c>
      <c r="AU2531" s="93" t="str">
        <f t="shared" si="569"/>
        <v/>
      </c>
    </row>
    <row r="2532" spans="1:47" x14ac:dyDescent="0.3">
      <c r="A2532" t="s">
        <v>84</v>
      </c>
      <c r="B2532" s="164" t="s">
        <v>6282</v>
      </c>
      <c r="C2532" t="s">
        <v>6273</v>
      </c>
      <c r="D2532" t="s">
        <v>1152</v>
      </c>
      <c r="E2532" t="s">
        <v>90</v>
      </c>
      <c r="F2532" t="s">
        <v>4063</v>
      </c>
      <c r="H2532" t="s">
        <v>6283</v>
      </c>
      <c r="L2532" t="s">
        <v>91</v>
      </c>
      <c r="O2532" t="s">
        <v>94</v>
      </c>
      <c r="P2532" s="33">
        <v>46134.637499999997</v>
      </c>
      <c r="Q2532" s="33">
        <v>46209</v>
      </c>
      <c r="R2532" s="33">
        <v>46219</v>
      </c>
      <c r="S2532" s="33">
        <v>46219</v>
      </c>
      <c r="AH2532" s="55" t="str">
        <f t="shared" si="556"/>
        <v/>
      </c>
      <c r="AI2532" s="55" t="str">
        <f t="shared" si="557"/>
        <v>FALSO</v>
      </c>
      <c r="AJ2532" s="55">
        <f t="shared" si="558"/>
        <v>0</v>
      </c>
      <c r="AK2532" s="93" t="str">
        <f t="shared" si="559"/>
        <v/>
      </c>
      <c r="AL2532" s="96" t="str">
        <f t="shared" si="560"/>
        <v/>
      </c>
      <c r="AM2532" s="93" t="str">
        <f t="shared" si="561"/>
        <v/>
      </c>
      <c r="AN2532" s="96" t="str">
        <f t="shared" si="562"/>
        <v/>
      </c>
      <c r="AO2532" s="93" t="str">
        <f t="shared" si="563"/>
        <v/>
      </c>
      <c r="AP2532" s="96" t="str">
        <f t="shared" si="564"/>
        <v/>
      </c>
      <c r="AQ2532" s="93" t="str">
        <f t="shared" si="565"/>
        <v/>
      </c>
      <c r="AR2532" s="96" t="str">
        <f t="shared" si="566"/>
        <v/>
      </c>
      <c r="AS2532" s="93" t="str">
        <f t="shared" si="567"/>
        <v/>
      </c>
      <c r="AT2532" s="96" t="str">
        <f t="shared" si="568"/>
        <v/>
      </c>
      <c r="AU2532" s="93" t="str">
        <f t="shared" si="569"/>
        <v/>
      </c>
    </row>
    <row r="2533" spans="1:47" x14ac:dyDescent="0.3">
      <c r="A2533" t="s">
        <v>84</v>
      </c>
      <c r="B2533" s="164" t="s">
        <v>6284</v>
      </c>
      <c r="C2533" t="s">
        <v>6273</v>
      </c>
      <c r="D2533" t="s">
        <v>1152</v>
      </c>
      <c r="E2533" t="s">
        <v>90</v>
      </c>
      <c r="F2533" t="s">
        <v>4063</v>
      </c>
      <c r="H2533" t="s">
        <v>6285</v>
      </c>
      <c r="L2533" t="s">
        <v>91</v>
      </c>
      <c r="O2533" t="s">
        <v>94</v>
      </c>
      <c r="P2533" s="33">
        <v>46134.414583333331</v>
      </c>
      <c r="Q2533" s="33">
        <v>46209</v>
      </c>
      <c r="R2533" s="33">
        <v>46219</v>
      </c>
      <c r="S2533" s="33">
        <v>46219</v>
      </c>
      <c r="AH2533" s="55" t="str">
        <f t="shared" si="556"/>
        <v/>
      </c>
      <c r="AI2533" s="55" t="str">
        <f t="shared" si="557"/>
        <v>FALSO</v>
      </c>
      <c r="AJ2533" s="55">
        <f t="shared" si="558"/>
        <v>0</v>
      </c>
      <c r="AK2533" s="93" t="str">
        <f t="shared" si="559"/>
        <v/>
      </c>
      <c r="AL2533" s="96" t="str">
        <f t="shared" si="560"/>
        <v/>
      </c>
      <c r="AM2533" s="93" t="str">
        <f t="shared" si="561"/>
        <v/>
      </c>
      <c r="AN2533" s="96" t="str">
        <f t="shared" si="562"/>
        <v/>
      </c>
      <c r="AO2533" s="93" t="str">
        <f t="shared" si="563"/>
        <v/>
      </c>
      <c r="AP2533" s="96" t="str">
        <f t="shared" si="564"/>
        <v/>
      </c>
      <c r="AQ2533" s="93" t="str">
        <f t="shared" si="565"/>
        <v/>
      </c>
      <c r="AR2533" s="96" t="str">
        <f t="shared" si="566"/>
        <v/>
      </c>
      <c r="AS2533" s="93" t="str">
        <f t="shared" si="567"/>
        <v/>
      </c>
      <c r="AT2533" s="96" t="str">
        <f t="shared" si="568"/>
        <v/>
      </c>
      <c r="AU2533" s="93" t="str">
        <f t="shared" si="569"/>
        <v/>
      </c>
    </row>
    <row r="2534" spans="1:47" x14ac:dyDescent="0.3">
      <c r="A2534" t="s">
        <v>84</v>
      </c>
      <c r="B2534" s="164" t="s">
        <v>6286</v>
      </c>
      <c r="C2534" t="s">
        <v>6273</v>
      </c>
      <c r="D2534" t="s">
        <v>1152</v>
      </c>
      <c r="E2534" t="s">
        <v>90</v>
      </c>
      <c r="F2534" t="s">
        <v>4063</v>
      </c>
      <c r="H2534" t="s">
        <v>6287</v>
      </c>
      <c r="L2534" t="s">
        <v>91</v>
      </c>
      <c r="O2534" t="s">
        <v>94</v>
      </c>
      <c r="P2534" s="33">
        <v>46132.574305555558</v>
      </c>
      <c r="Q2534" s="33">
        <v>46209</v>
      </c>
      <c r="R2534" s="33">
        <v>46219</v>
      </c>
      <c r="S2534" s="33">
        <v>46219</v>
      </c>
      <c r="AH2534" s="55" t="str">
        <f t="shared" si="556"/>
        <v/>
      </c>
      <c r="AI2534" s="55" t="str">
        <f t="shared" si="557"/>
        <v>FALSO</v>
      </c>
      <c r="AJ2534" s="55">
        <f t="shared" si="558"/>
        <v>0</v>
      </c>
      <c r="AK2534" s="93" t="str">
        <f t="shared" si="559"/>
        <v/>
      </c>
      <c r="AL2534" s="96" t="str">
        <f t="shared" si="560"/>
        <v/>
      </c>
      <c r="AM2534" s="93" t="str">
        <f t="shared" si="561"/>
        <v/>
      </c>
      <c r="AN2534" s="96" t="str">
        <f t="shared" si="562"/>
        <v/>
      </c>
      <c r="AO2534" s="93" t="str">
        <f t="shared" si="563"/>
        <v/>
      </c>
      <c r="AP2534" s="96" t="str">
        <f t="shared" si="564"/>
        <v/>
      </c>
      <c r="AQ2534" s="93" t="str">
        <f t="shared" si="565"/>
        <v/>
      </c>
      <c r="AR2534" s="96" t="str">
        <f t="shared" si="566"/>
        <v/>
      </c>
      <c r="AS2534" s="93" t="str">
        <f t="shared" si="567"/>
        <v/>
      </c>
      <c r="AT2534" s="96" t="str">
        <f t="shared" si="568"/>
        <v/>
      </c>
      <c r="AU2534" s="93" t="str">
        <f t="shared" si="569"/>
        <v/>
      </c>
    </row>
    <row r="2535" spans="1:47" x14ac:dyDescent="0.3">
      <c r="A2535" t="s">
        <v>84</v>
      </c>
      <c r="B2535" s="164" t="s">
        <v>6288</v>
      </c>
      <c r="C2535" t="s">
        <v>6273</v>
      </c>
      <c r="D2535" t="s">
        <v>1152</v>
      </c>
      <c r="E2535" t="s">
        <v>90</v>
      </c>
      <c r="F2535" t="s">
        <v>4063</v>
      </c>
      <c r="H2535" t="s">
        <v>6289</v>
      </c>
      <c r="L2535" t="s">
        <v>91</v>
      </c>
      <c r="O2535" t="s">
        <v>94</v>
      </c>
      <c r="P2535" s="33">
        <v>46132.452777777777</v>
      </c>
      <c r="Q2535" s="33">
        <v>46209</v>
      </c>
      <c r="R2535" s="33">
        <v>46219</v>
      </c>
      <c r="S2535" s="33">
        <v>46219</v>
      </c>
      <c r="AH2535" s="55" t="str">
        <f t="shared" si="556"/>
        <v/>
      </c>
      <c r="AI2535" s="55" t="str">
        <f t="shared" si="557"/>
        <v>FALSO</v>
      </c>
      <c r="AJ2535" s="55">
        <f t="shared" si="558"/>
        <v>0</v>
      </c>
      <c r="AK2535" s="93" t="str">
        <f t="shared" si="559"/>
        <v/>
      </c>
      <c r="AL2535" s="96" t="str">
        <f t="shared" si="560"/>
        <v/>
      </c>
      <c r="AM2535" s="93" t="str">
        <f t="shared" si="561"/>
        <v/>
      </c>
      <c r="AN2535" s="96" t="str">
        <f t="shared" si="562"/>
        <v/>
      </c>
      <c r="AO2535" s="93" t="str">
        <f t="shared" si="563"/>
        <v/>
      </c>
      <c r="AP2535" s="96" t="str">
        <f t="shared" si="564"/>
        <v/>
      </c>
      <c r="AQ2535" s="93" t="str">
        <f t="shared" si="565"/>
        <v/>
      </c>
      <c r="AR2535" s="96" t="str">
        <f t="shared" si="566"/>
        <v/>
      </c>
      <c r="AS2535" s="93" t="str">
        <f t="shared" si="567"/>
        <v/>
      </c>
      <c r="AT2535" s="96" t="str">
        <f t="shared" si="568"/>
        <v/>
      </c>
      <c r="AU2535" s="93" t="str">
        <f t="shared" si="569"/>
        <v/>
      </c>
    </row>
    <row r="2536" spans="1:47" x14ac:dyDescent="0.3">
      <c r="A2536" t="s">
        <v>84</v>
      </c>
      <c r="B2536" s="164" t="s">
        <v>6290</v>
      </c>
      <c r="C2536" t="s">
        <v>6273</v>
      </c>
      <c r="D2536" t="s">
        <v>1152</v>
      </c>
      <c r="E2536" t="s">
        <v>90</v>
      </c>
      <c r="F2536" t="s">
        <v>4063</v>
      </c>
      <c r="H2536" t="s">
        <v>6291</v>
      </c>
      <c r="L2536" t="s">
        <v>91</v>
      </c>
      <c r="O2536" t="s">
        <v>94</v>
      </c>
      <c r="P2536" s="33">
        <v>46132.425000000003</v>
      </c>
      <c r="Q2536" s="33">
        <v>46209</v>
      </c>
      <c r="R2536" s="33">
        <v>46219</v>
      </c>
      <c r="S2536" s="33">
        <v>46219</v>
      </c>
      <c r="AH2536" s="55" t="str">
        <f t="shared" si="556"/>
        <v/>
      </c>
      <c r="AI2536" s="55" t="str">
        <f t="shared" si="557"/>
        <v>FALSO</v>
      </c>
      <c r="AJ2536" s="55">
        <f t="shared" si="558"/>
        <v>0</v>
      </c>
      <c r="AK2536" s="93" t="str">
        <f t="shared" si="559"/>
        <v/>
      </c>
      <c r="AL2536" s="96" t="str">
        <f t="shared" si="560"/>
        <v/>
      </c>
      <c r="AM2536" s="93" t="str">
        <f t="shared" si="561"/>
        <v/>
      </c>
      <c r="AN2536" s="96" t="str">
        <f t="shared" si="562"/>
        <v/>
      </c>
      <c r="AO2536" s="93" t="str">
        <f t="shared" si="563"/>
        <v/>
      </c>
      <c r="AP2536" s="96" t="str">
        <f t="shared" si="564"/>
        <v/>
      </c>
      <c r="AQ2536" s="93" t="str">
        <f t="shared" si="565"/>
        <v/>
      </c>
      <c r="AR2536" s="96" t="str">
        <f t="shared" si="566"/>
        <v/>
      </c>
      <c r="AS2536" s="93" t="str">
        <f t="shared" si="567"/>
        <v/>
      </c>
      <c r="AT2536" s="96" t="str">
        <f t="shared" si="568"/>
        <v/>
      </c>
      <c r="AU2536" s="93" t="str">
        <f t="shared" si="569"/>
        <v/>
      </c>
    </row>
    <row r="2537" spans="1:47" x14ac:dyDescent="0.3">
      <c r="A2537" t="s">
        <v>84</v>
      </c>
      <c r="B2537" s="164" t="s">
        <v>6292</v>
      </c>
      <c r="C2537" t="s">
        <v>6273</v>
      </c>
      <c r="D2537" t="s">
        <v>1152</v>
      </c>
      <c r="E2537" t="s">
        <v>90</v>
      </c>
      <c r="F2537" t="s">
        <v>4063</v>
      </c>
      <c r="H2537" t="s">
        <v>6293</v>
      </c>
      <c r="L2537" t="s">
        <v>91</v>
      </c>
      <c r="O2537" t="s">
        <v>94</v>
      </c>
      <c r="P2537" s="33">
        <v>46129.677083333336</v>
      </c>
      <c r="Q2537" s="33">
        <v>46209</v>
      </c>
      <c r="R2537" s="33">
        <v>46219</v>
      </c>
      <c r="S2537" s="33">
        <v>46219</v>
      </c>
      <c r="AH2537" s="55" t="str">
        <f t="shared" si="556"/>
        <v/>
      </c>
      <c r="AI2537" s="55" t="str">
        <f t="shared" si="557"/>
        <v>FALSO</v>
      </c>
      <c r="AJ2537" s="55">
        <f t="shared" si="558"/>
        <v>0</v>
      </c>
      <c r="AK2537" s="93" t="str">
        <f t="shared" si="559"/>
        <v/>
      </c>
      <c r="AL2537" s="96" t="str">
        <f t="shared" si="560"/>
        <v/>
      </c>
      <c r="AM2537" s="93" t="str">
        <f t="shared" si="561"/>
        <v/>
      </c>
      <c r="AN2537" s="96" t="str">
        <f t="shared" si="562"/>
        <v/>
      </c>
      <c r="AO2537" s="93" t="str">
        <f t="shared" si="563"/>
        <v/>
      </c>
      <c r="AP2537" s="96" t="str">
        <f t="shared" si="564"/>
        <v/>
      </c>
      <c r="AQ2537" s="93" t="str">
        <f t="shared" si="565"/>
        <v/>
      </c>
      <c r="AR2537" s="96" t="str">
        <f t="shared" si="566"/>
        <v/>
      </c>
      <c r="AS2537" s="93" t="str">
        <f t="shared" si="567"/>
        <v/>
      </c>
      <c r="AT2537" s="96" t="str">
        <f t="shared" si="568"/>
        <v/>
      </c>
      <c r="AU2537" s="93" t="str">
        <f t="shared" si="569"/>
        <v/>
      </c>
    </row>
    <row r="2538" spans="1:47" x14ac:dyDescent="0.3">
      <c r="A2538" t="s">
        <v>84</v>
      </c>
      <c r="B2538" s="164" t="s">
        <v>6294</v>
      </c>
      <c r="C2538" t="s">
        <v>6273</v>
      </c>
      <c r="D2538" t="s">
        <v>1152</v>
      </c>
      <c r="E2538" t="s">
        <v>90</v>
      </c>
      <c r="F2538" t="s">
        <v>4063</v>
      </c>
      <c r="H2538" t="s">
        <v>6295</v>
      </c>
      <c r="L2538" t="s">
        <v>91</v>
      </c>
      <c r="O2538" t="s">
        <v>94</v>
      </c>
      <c r="P2538" s="33">
        <v>46129.469444444447</v>
      </c>
      <c r="Q2538" s="33">
        <v>46209</v>
      </c>
      <c r="R2538" s="33">
        <v>46219</v>
      </c>
      <c r="S2538" s="33">
        <v>46219</v>
      </c>
      <c r="AH2538" s="55" t="str">
        <f t="shared" si="556"/>
        <v/>
      </c>
      <c r="AI2538" s="55" t="str">
        <f t="shared" si="557"/>
        <v>FALSO</v>
      </c>
      <c r="AJ2538" s="55">
        <f t="shared" si="558"/>
        <v>0</v>
      </c>
      <c r="AK2538" s="93" t="str">
        <f t="shared" si="559"/>
        <v/>
      </c>
      <c r="AL2538" s="96" t="str">
        <f t="shared" si="560"/>
        <v/>
      </c>
      <c r="AM2538" s="93" t="str">
        <f t="shared" si="561"/>
        <v/>
      </c>
      <c r="AN2538" s="96" t="str">
        <f t="shared" si="562"/>
        <v/>
      </c>
      <c r="AO2538" s="93" t="str">
        <f t="shared" si="563"/>
        <v/>
      </c>
      <c r="AP2538" s="96" t="str">
        <f t="shared" si="564"/>
        <v/>
      </c>
      <c r="AQ2538" s="93" t="str">
        <f t="shared" si="565"/>
        <v/>
      </c>
      <c r="AR2538" s="96" t="str">
        <f t="shared" si="566"/>
        <v/>
      </c>
      <c r="AS2538" s="93" t="str">
        <f t="shared" si="567"/>
        <v/>
      </c>
      <c r="AT2538" s="96" t="str">
        <f t="shared" si="568"/>
        <v/>
      </c>
      <c r="AU2538" s="93" t="str">
        <f t="shared" si="569"/>
        <v/>
      </c>
    </row>
    <row r="2539" spans="1:47" x14ac:dyDescent="0.3">
      <c r="A2539" t="s">
        <v>84</v>
      </c>
      <c r="B2539" s="164" t="s">
        <v>6296</v>
      </c>
      <c r="C2539" t="s">
        <v>6273</v>
      </c>
      <c r="D2539" t="s">
        <v>1152</v>
      </c>
      <c r="E2539" t="s">
        <v>90</v>
      </c>
      <c r="F2539" t="s">
        <v>4063</v>
      </c>
      <c r="H2539" t="s">
        <v>6297</v>
      </c>
      <c r="L2539" t="s">
        <v>91</v>
      </c>
      <c r="O2539" t="s">
        <v>94</v>
      </c>
      <c r="P2539" s="33">
        <v>46129.399305555555</v>
      </c>
      <c r="Q2539" s="33">
        <v>46209</v>
      </c>
      <c r="R2539" s="33">
        <v>46219</v>
      </c>
      <c r="S2539" s="33">
        <v>46219</v>
      </c>
      <c r="AH2539" s="55" t="str">
        <f t="shared" si="556"/>
        <v/>
      </c>
      <c r="AI2539" s="55" t="str">
        <f t="shared" si="557"/>
        <v>FALSO</v>
      </c>
      <c r="AJ2539" s="55">
        <f t="shared" si="558"/>
        <v>0</v>
      </c>
      <c r="AK2539" s="93" t="str">
        <f t="shared" si="559"/>
        <v/>
      </c>
      <c r="AL2539" s="96" t="str">
        <f t="shared" si="560"/>
        <v/>
      </c>
      <c r="AM2539" s="93" t="str">
        <f t="shared" si="561"/>
        <v/>
      </c>
      <c r="AN2539" s="96" t="str">
        <f t="shared" si="562"/>
        <v/>
      </c>
      <c r="AO2539" s="93" t="str">
        <f t="shared" si="563"/>
        <v/>
      </c>
      <c r="AP2539" s="96" t="str">
        <f t="shared" si="564"/>
        <v/>
      </c>
      <c r="AQ2539" s="93" t="str">
        <f t="shared" si="565"/>
        <v/>
      </c>
      <c r="AR2539" s="96" t="str">
        <f t="shared" si="566"/>
        <v/>
      </c>
      <c r="AS2539" s="93" t="str">
        <f t="shared" si="567"/>
        <v/>
      </c>
      <c r="AT2539" s="96" t="str">
        <f t="shared" si="568"/>
        <v/>
      </c>
      <c r="AU2539" s="93" t="str">
        <f t="shared" si="569"/>
        <v/>
      </c>
    </row>
    <row r="2540" spans="1:47" x14ac:dyDescent="0.3">
      <c r="A2540" t="s">
        <v>84</v>
      </c>
      <c r="B2540" s="164" t="s">
        <v>6298</v>
      </c>
      <c r="C2540" t="s">
        <v>6273</v>
      </c>
      <c r="D2540" t="s">
        <v>1152</v>
      </c>
      <c r="E2540" t="s">
        <v>90</v>
      </c>
      <c r="F2540" t="s">
        <v>4063</v>
      </c>
      <c r="H2540" t="s">
        <v>6299</v>
      </c>
      <c r="L2540" t="s">
        <v>91</v>
      </c>
      <c r="O2540" t="s">
        <v>94</v>
      </c>
      <c r="P2540" s="33">
        <v>46128.472222222219</v>
      </c>
      <c r="Q2540" s="33">
        <v>46209</v>
      </c>
      <c r="R2540" s="33">
        <v>46219</v>
      </c>
      <c r="S2540" s="33">
        <v>46219</v>
      </c>
      <c r="AH2540" s="55" t="str">
        <f t="shared" si="556"/>
        <v/>
      </c>
      <c r="AI2540" s="55" t="str">
        <f t="shared" si="557"/>
        <v>FALSO</v>
      </c>
      <c r="AJ2540" s="55">
        <f t="shared" si="558"/>
        <v>0</v>
      </c>
      <c r="AK2540" s="93" t="str">
        <f t="shared" si="559"/>
        <v/>
      </c>
      <c r="AL2540" s="96" t="str">
        <f t="shared" si="560"/>
        <v/>
      </c>
      <c r="AM2540" s="93" t="str">
        <f t="shared" si="561"/>
        <v/>
      </c>
      <c r="AN2540" s="96" t="str">
        <f t="shared" si="562"/>
        <v/>
      </c>
      <c r="AO2540" s="93" t="str">
        <f t="shared" si="563"/>
        <v/>
      </c>
      <c r="AP2540" s="96" t="str">
        <f t="shared" si="564"/>
        <v/>
      </c>
      <c r="AQ2540" s="93" t="str">
        <f t="shared" si="565"/>
        <v/>
      </c>
      <c r="AR2540" s="96" t="str">
        <f t="shared" si="566"/>
        <v/>
      </c>
      <c r="AS2540" s="93" t="str">
        <f t="shared" si="567"/>
        <v/>
      </c>
      <c r="AT2540" s="96" t="str">
        <f t="shared" si="568"/>
        <v/>
      </c>
      <c r="AU2540" s="93" t="str">
        <f t="shared" si="569"/>
        <v/>
      </c>
    </row>
    <row r="2541" spans="1:47" x14ac:dyDescent="0.3">
      <c r="A2541" t="s">
        <v>84</v>
      </c>
      <c r="B2541" s="164" t="s">
        <v>6300</v>
      </c>
      <c r="C2541" t="s">
        <v>6273</v>
      </c>
      <c r="D2541" t="s">
        <v>1152</v>
      </c>
      <c r="E2541" t="s">
        <v>90</v>
      </c>
      <c r="F2541" t="s">
        <v>4063</v>
      </c>
      <c r="H2541" t="s">
        <v>6301</v>
      </c>
      <c r="L2541" t="s">
        <v>91</v>
      </c>
      <c r="O2541" t="s">
        <v>94</v>
      </c>
      <c r="P2541" s="33">
        <v>46128.417361111111</v>
      </c>
      <c r="Q2541" s="33">
        <v>46209</v>
      </c>
      <c r="R2541" s="33">
        <v>46219</v>
      </c>
      <c r="S2541" s="33">
        <v>46219</v>
      </c>
      <c r="AH2541" s="55" t="str">
        <f t="shared" si="556"/>
        <v/>
      </c>
      <c r="AI2541" s="55" t="str">
        <f t="shared" si="557"/>
        <v>FALSO</v>
      </c>
      <c r="AJ2541" s="55">
        <f t="shared" si="558"/>
        <v>0</v>
      </c>
      <c r="AK2541" s="93" t="str">
        <f t="shared" si="559"/>
        <v/>
      </c>
      <c r="AL2541" s="96" t="str">
        <f t="shared" si="560"/>
        <v/>
      </c>
      <c r="AM2541" s="93" t="str">
        <f t="shared" si="561"/>
        <v/>
      </c>
      <c r="AN2541" s="96" t="str">
        <f t="shared" si="562"/>
        <v/>
      </c>
      <c r="AO2541" s="93" t="str">
        <f t="shared" si="563"/>
        <v/>
      </c>
      <c r="AP2541" s="96" t="str">
        <f t="shared" si="564"/>
        <v/>
      </c>
      <c r="AQ2541" s="93" t="str">
        <f t="shared" si="565"/>
        <v/>
      </c>
      <c r="AR2541" s="96" t="str">
        <f t="shared" si="566"/>
        <v/>
      </c>
      <c r="AS2541" s="93" t="str">
        <f t="shared" si="567"/>
        <v/>
      </c>
      <c r="AT2541" s="96" t="str">
        <f t="shared" si="568"/>
        <v/>
      </c>
      <c r="AU2541" s="93" t="str">
        <f t="shared" si="569"/>
        <v/>
      </c>
    </row>
    <row r="2542" spans="1:47" x14ac:dyDescent="0.3">
      <c r="A2542" t="s">
        <v>84</v>
      </c>
      <c r="B2542" s="164" t="s">
        <v>6302</v>
      </c>
      <c r="C2542" t="s">
        <v>6273</v>
      </c>
      <c r="D2542" t="s">
        <v>1152</v>
      </c>
      <c r="E2542" t="s">
        <v>90</v>
      </c>
      <c r="F2542" t="s">
        <v>4063</v>
      </c>
      <c r="H2542" t="s">
        <v>6303</v>
      </c>
      <c r="L2542" t="s">
        <v>91</v>
      </c>
      <c r="O2542" t="s">
        <v>94</v>
      </c>
      <c r="P2542" s="33">
        <v>46128.416666666664</v>
      </c>
      <c r="Q2542" s="33">
        <v>46209</v>
      </c>
      <c r="R2542" s="33">
        <v>46219</v>
      </c>
      <c r="S2542" s="33">
        <v>46219</v>
      </c>
      <c r="AH2542" s="55" t="str">
        <f t="shared" si="556"/>
        <v/>
      </c>
      <c r="AI2542" s="55" t="str">
        <f t="shared" si="557"/>
        <v>FALSO</v>
      </c>
      <c r="AJ2542" s="55">
        <f t="shared" si="558"/>
        <v>0</v>
      </c>
      <c r="AK2542" s="93" t="str">
        <f t="shared" si="559"/>
        <v/>
      </c>
      <c r="AL2542" s="96" t="str">
        <f t="shared" si="560"/>
        <v/>
      </c>
      <c r="AM2542" s="93" t="str">
        <f t="shared" si="561"/>
        <v/>
      </c>
      <c r="AN2542" s="96" t="str">
        <f t="shared" si="562"/>
        <v/>
      </c>
      <c r="AO2542" s="93" t="str">
        <f t="shared" si="563"/>
        <v/>
      </c>
      <c r="AP2542" s="96" t="str">
        <f t="shared" si="564"/>
        <v/>
      </c>
      <c r="AQ2542" s="93" t="str">
        <f t="shared" si="565"/>
        <v/>
      </c>
      <c r="AR2542" s="96" t="str">
        <f t="shared" si="566"/>
        <v/>
      </c>
      <c r="AS2542" s="93" t="str">
        <f t="shared" si="567"/>
        <v/>
      </c>
      <c r="AT2542" s="96" t="str">
        <f t="shared" si="568"/>
        <v/>
      </c>
      <c r="AU2542" s="93" t="str">
        <f t="shared" si="569"/>
        <v/>
      </c>
    </row>
    <row r="2543" spans="1:47" x14ac:dyDescent="0.3">
      <c r="A2543" t="s">
        <v>84</v>
      </c>
      <c r="B2543" s="164" t="s">
        <v>6304</v>
      </c>
      <c r="C2543" t="s">
        <v>6072</v>
      </c>
      <c r="D2543" t="s">
        <v>1152</v>
      </c>
      <c r="E2543" t="s">
        <v>90</v>
      </c>
      <c r="F2543" t="s">
        <v>4063</v>
      </c>
      <c r="H2543" t="s">
        <v>6305</v>
      </c>
      <c r="L2543" t="s">
        <v>91</v>
      </c>
      <c r="O2543" t="s">
        <v>94</v>
      </c>
      <c r="P2543" s="33">
        <v>46127.663194444445</v>
      </c>
      <c r="Q2543" s="33">
        <v>46209</v>
      </c>
      <c r="R2543" s="33">
        <v>46219</v>
      </c>
      <c r="S2543" s="33">
        <v>46219</v>
      </c>
      <c r="AH2543" s="55" t="str">
        <f t="shared" si="556"/>
        <v/>
      </c>
      <c r="AI2543" s="55" t="str">
        <f t="shared" si="557"/>
        <v>FALSO</v>
      </c>
      <c r="AJ2543" s="55">
        <f t="shared" si="558"/>
        <v>0</v>
      </c>
      <c r="AK2543" s="93" t="str">
        <f t="shared" si="559"/>
        <v/>
      </c>
      <c r="AL2543" s="96" t="str">
        <f t="shared" si="560"/>
        <v/>
      </c>
      <c r="AM2543" s="93" t="str">
        <f t="shared" si="561"/>
        <v/>
      </c>
      <c r="AN2543" s="96" t="str">
        <f t="shared" si="562"/>
        <v/>
      </c>
      <c r="AO2543" s="93" t="str">
        <f t="shared" si="563"/>
        <v/>
      </c>
      <c r="AP2543" s="96" t="str">
        <f t="shared" si="564"/>
        <v/>
      </c>
      <c r="AQ2543" s="93" t="str">
        <f t="shared" si="565"/>
        <v/>
      </c>
      <c r="AR2543" s="96" t="str">
        <f t="shared" si="566"/>
        <v/>
      </c>
      <c r="AS2543" s="93" t="str">
        <f t="shared" si="567"/>
        <v/>
      </c>
      <c r="AT2543" s="96" t="str">
        <f t="shared" si="568"/>
        <v/>
      </c>
      <c r="AU2543" s="93" t="str">
        <f t="shared" si="569"/>
        <v/>
      </c>
    </row>
    <row r="2544" spans="1:47" x14ac:dyDescent="0.3">
      <c r="A2544" t="s">
        <v>84</v>
      </c>
      <c r="B2544" s="164" t="s">
        <v>6306</v>
      </c>
      <c r="C2544" t="s">
        <v>6072</v>
      </c>
      <c r="D2544" t="s">
        <v>1152</v>
      </c>
      <c r="E2544" t="s">
        <v>90</v>
      </c>
      <c r="F2544" t="s">
        <v>4063</v>
      </c>
      <c r="H2544" t="s">
        <v>6307</v>
      </c>
      <c r="L2544" t="s">
        <v>91</v>
      </c>
      <c r="O2544" t="s">
        <v>94</v>
      </c>
      <c r="P2544" s="33">
        <v>46127.522222222222</v>
      </c>
      <c r="Q2544" s="33">
        <v>46209</v>
      </c>
      <c r="R2544" s="33">
        <v>46219</v>
      </c>
      <c r="S2544" s="33">
        <v>46219</v>
      </c>
      <c r="AH2544" s="55" t="str">
        <f t="shared" si="556"/>
        <v/>
      </c>
      <c r="AI2544" s="55" t="str">
        <f t="shared" si="557"/>
        <v>FALSO</v>
      </c>
      <c r="AJ2544" s="55">
        <f t="shared" si="558"/>
        <v>0</v>
      </c>
      <c r="AK2544" s="93" t="str">
        <f t="shared" si="559"/>
        <v/>
      </c>
      <c r="AL2544" s="96" t="str">
        <f t="shared" si="560"/>
        <v/>
      </c>
      <c r="AM2544" s="93" t="str">
        <f t="shared" si="561"/>
        <v/>
      </c>
      <c r="AN2544" s="96" t="str">
        <f t="shared" si="562"/>
        <v/>
      </c>
      <c r="AO2544" s="93" t="str">
        <f t="shared" si="563"/>
        <v/>
      </c>
      <c r="AP2544" s="96" t="str">
        <f t="shared" si="564"/>
        <v/>
      </c>
      <c r="AQ2544" s="93" t="str">
        <f t="shared" si="565"/>
        <v/>
      </c>
      <c r="AR2544" s="96" t="str">
        <f t="shared" si="566"/>
        <v/>
      </c>
      <c r="AS2544" s="93" t="str">
        <f t="shared" si="567"/>
        <v/>
      </c>
      <c r="AT2544" s="96" t="str">
        <f t="shared" si="568"/>
        <v/>
      </c>
      <c r="AU2544" s="93" t="str">
        <f t="shared" si="569"/>
        <v/>
      </c>
    </row>
    <row r="2545" spans="1:47" x14ac:dyDescent="0.3">
      <c r="A2545" t="s">
        <v>84</v>
      </c>
      <c r="B2545" s="164" t="s">
        <v>6308</v>
      </c>
      <c r="C2545" t="s">
        <v>6072</v>
      </c>
      <c r="D2545" t="s">
        <v>1152</v>
      </c>
      <c r="E2545" t="s">
        <v>90</v>
      </c>
      <c r="F2545" t="s">
        <v>4063</v>
      </c>
      <c r="H2545" t="s">
        <v>6309</v>
      </c>
      <c r="L2545" t="s">
        <v>91</v>
      </c>
      <c r="O2545" t="s">
        <v>94</v>
      </c>
      <c r="P2545" s="33">
        <v>46127.490277777775</v>
      </c>
      <c r="Q2545" s="33">
        <v>46209</v>
      </c>
      <c r="R2545" s="33">
        <v>46219</v>
      </c>
      <c r="S2545" s="33">
        <v>46219</v>
      </c>
      <c r="AH2545" s="55" t="str">
        <f t="shared" si="556"/>
        <v/>
      </c>
      <c r="AI2545" s="55" t="str">
        <f t="shared" si="557"/>
        <v>FALSO</v>
      </c>
      <c r="AJ2545" s="55">
        <f t="shared" si="558"/>
        <v>0</v>
      </c>
      <c r="AK2545" s="93" t="str">
        <f t="shared" si="559"/>
        <v/>
      </c>
      <c r="AL2545" s="96" t="str">
        <f t="shared" si="560"/>
        <v/>
      </c>
      <c r="AM2545" s="93" t="str">
        <f t="shared" si="561"/>
        <v/>
      </c>
      <c r="AN2545" s="96" t="str">
        <f t="shared" si="562"/>
        <v/>
      </c>
      <c r="AO2545" s="93" t="str">
        <f t="shared" si="563"/>
        <v/>
      </c>
      <c r="AP2545" s="96" t="str">
        <f t="shared" si="564"/>
        <v/>
      </c>
      <c r="AQ2545" s="93" t="str">
        <f t="shared" si="565"/>
        <v/>
      </c>
      <c r="AR2545" s="96" t="str">
        <f t="shared" si="566"/>
        <v/>
      </c>
      <c r="AS2545" s="93" t="str">
        <f t="shared" si="567"/>
        <v/>
      </c>
      <c r="AT2545" s="96" t="str">
        <f t="shared" si="568"/>
        <v/>
      </c>
      <c r="AU2545" s="93" t="str">
        <f t="shared" si="569"/>
        <v/>
      </c>
    </row>
    <row r="2546" spans="1:47" x14ac:dyDescent="0.3">
      <c r="A2546" t="s">
        <v>84</v>
      </c>
      <c r="B2546" s="164" t="s">
        <v>6310</v>
      </c>
      <c r="C2546" t="s">
        <v>6072</v>
      </c>
      <c r="D2546" t="s">
        <v>1152</v>
      </c>
      <c r="E2546" t="s">
        <v>90</v>
      </c>
      <c r="F2546" t="s">
        <v>4063</v>
      </c>
      <c r="H2546" t="s">
        <v>6311</v>
      </c>
      <c r="L2546" t="s">
        <v>91</v>
      </c>
      <c r="O2546" t="s">
        <v>94</v>
      </c>
      <c r="P2546" s="33">
        <v>46127.479861111111</v>
      </c>
      <c r="Q2546" s="33">
        <v>46209</v>
      </c>
      <c r="R2546" s="33">
        <v>46219</v>
      </c>
      <c r="S2546" s="33">
        <v>46219</v>
      </c>
      <c r="AH2546" s="55" t="str">
        <f t="shared" si="556"/>
        <v/>
      </c>
      <c r="AI2546" s="55" t="str">
        <f t="shared" si="557"/>
        <v>FALSO</v>
      </c>
      <c r="AJ2546" s="55">
        <f t="shared" si="558"/>
        <v>0</v>
      </c>
      <c r="AK2546" s="93" t="str">
        <f t="shared" si="559"/>
        <v/>
      </c>
      <c r="AL2546" s="96" t="str">
        <f t="shared" si="560"/>
        <v/>
      </c>
      <c r="AM2546" s="93" t="str">
        <f t="shared" si="561"/>
        <v/>
      </c>
      <c r="AN2546" s="96" t="str">
        <f t="shared" si="562"/>
        <v/>
      </c>
      <c r="AO2546" s="93" t="str">
        <f t="shared" si="563"/>
        <v/>
      </c>
      <c r="AP2546" s="96" t="str">
        <f t="shared" si="564"/>
        <v/>
      </c>
      <c r="AQ2546" s="93" t="str">
        <f t="shared" si="565"/>
        <v/>
      </c>
      <c r="AR2546" s="96" t="str">
        <f t="shared" si="566"/>
        <v/>
      </c>
      <c r="AS2546" s="93" t="str">
        <f t="shared" si="567"/>
        <v/>
      </c>
      <c r="AT2546" s="96" t="str">
        <f t="shared" si="568"/>
        <v/>
      </c>
      <c r="AU2546" s="93" t="str">
        <f t="shared" si="569"/>
        <v/>
      </c>
    </row>
    <row r="2547" spans="1:47" x14ac:dyDescent="0.3">
      <c r="A2547" t="s">
        <v>84</v>
      </c>
      <c r="B2547" s="164" t="s">
        <v>6312</v>
      </c>
      <c r="C2547" t="s">
        <v>6072</v>
      </c>
      <c r="D2547" t="s">
        <v>1152</v>
      </c>
      <c r="E2547" t="s">
        <v>90</v>
      </c>
      <c r="F2547" t="s">
        <v>4063</v>
      </c>
      <c r="H2547" t="s">
        <v>6313</v>
      </c>
      <c r="L2547" t="s">
        <v>91</v>
      </c>
      <c r="O2547" t="s">
        <v>94</v>
      </c>
      <c r="P2547" s="33">
        <v>46127.474999999999</v>
      </c>
      <c r="Q2547" s="33">
        <v>46209</v>
      </c>
      <c r="R2547" s="33">
        <v>46219</v>
      </c>
      <c r="S2547" s="33">
        <v>46219</v>
      </c>
      <c r="AH2547" s="55" t="str">
        <f t="shared" si="556"/>
        <v/>
      </c>
      <c r="AI2547" s="55" t="str">
        <f t="shared" si="557"/>
        <v>FALSO</v>
      </c>
      <c r="AJ2547" s="55">
        <f t="shared" si="558"/>
        <v>0</v>
      </c>
      <c r="AK2547" s="93" t="str">
        <f t="shared" si="559"/>
        <v/>
      </c>
      <c r="AL2547" s="96" t="str">
        <f t="shared" si="560"/>
        <v/>
      </c>
      <c r="AM2547" s="93" t="str">
        <f t="shared" si="561"/>
        <v/>
      </c>
      <c r="AN2547" s="96" t="str">
        <f t="shared" si="562"/>
        <v/>
      </c>
      <c r="AO2547" s="93" t="str">
        <f t="shared" si="563"/>
        <v/>
      </c>
      <c r="AP2547" s="96" t="str">
        <f t="shared" si="564"/>
        <v/>
      </c>
      <c r="AQ2547" s="93" t="str">
        <f t="shared" si="565"/>
        <v/>
      </c>
      <c r="AR2547" s="96" t="str">
        <f t="shared" si="566"/>
        <v/>
      </c>
      <c r="AS2547" s="93" t="str">
        <f t="shared" si="567"/>
        <v/>
      </c>
      <c r="AT2547" s="96" t="str">
        <f t="shared" si="568"/>
        <v/>
      </c>
      <c r="AU2547" s="93" t="str">
        <f t="shared" si="569"/>
        <v/>
      </c>
    </row>
    <row r="2548" spans="1:47" x14ac:dyDescent="0.3">
      <c r="A2548" t="s">
        <v>84</v>
      </c>
      <c r="B2548" s="164" t="s">
        <v>6314</v>
      </c>
      <c r="C2548" t="s">
        <v>6072</v>
      </c>
      <c r="D2548" t="s">
        <v>1152</v>
      </c>
      <c r="E2548" t="s">
        <v>90</v>
      </c>
      <c r="F2548" t="s">
        <v>4063</v>
      </c>
      <c r="H2548" t="s">
        <v>6315</v>
      </c>
      <c r="L2548" t="s">
        <v>91</v>
      </c>
      <c r="O2548" t="s">
        <v>94</v>
      </c>
      <c r="P2548" s="33">
        <v>46127.46875</v>
      </c>
      <c r="Q2548" s="33">
        <v>46209</v>
      </c>
      <c r="R2548" s="33">
        <v>46219</v>
      </c>
      <c r="S2548" s="33">
        <v>46219</v>
      </c>
      <c r="AH2548" s="55" t="str">
        <f t="shared" si="556"/>
        <v/>
      </c>
      <c r="AI2548" s="55" t="str">
        <f t="shared" si="557"/>
        <v>FALSO</v>
      </c>
      <c r="AJ2548" s="55">
        <f t="shared" si="558"/>
        <v>0</v>
      </c>
      <c r="AK2548" s="93" t="str">
        <f t="shared" si="559"/>
        <v/>
      </c>
      <c r="AL2548" s="96" t="str">
        <f t="shared" si="560"/>
        <v/>
      </c>
      <c r="AM2548" s="93" t="str">
        <f t="shared" si="561"/>
        <v/>
      </c>
      <c r="AN2548" s="96" t="str">
        <f t="shared" si="562"/>
        <v/>
      </c>
      <c r="AO2548" s="93" t="str">
        <f t="shared" si="563"/>
        <v/>
      </c>
      <c r="AP2548" s="96" t="str">
        <f t="shared" si="564"/>
        <v/>
      </c>
      <c r="AQ2548" s="93" t="str">
        <f t="shared" si="565"/>
        <v/>
      </c>
      <c r="AR2548" s="96" t="str">
        <f t="shared" si="566"/>
        <v/>
      </c>
      <c r="AS2548" s="93" t="str">
        <f t="shared" si="567"/>
        <v/>
      </c>
      <c r="AT2548" s="96" t="str">
        <f t="shared" si="568"/>
        <v/>
      </c>
      <c r="AU2548" s="93" t="str">
        <f t="shared" si="569"/>
        <v/>
      </c>
    </row>
    <row r="2549" spans="1:47" x14ac:dyDescent="0.3">
      <c r="A2549" t="s">
        <v>113</v>
      </c>
      <c r="B2549" s="164" t="s">
        <v>6316</v>
      </c>
      <c r="C2549" t="s">
        <v>5324</v>
      </c>
      <c r="D2549" t="s">
        <v>1152</v>
      </c>
      <c r="E2549" t="s">
        <v>133</v>
      </c>
      <c r="F2549" t="s">
        <v>4063</v>
      </c>
      <c r="G2549">
        <v>1</v>
      </c>
      <c r="H2549" t="s">
        <v>6317</v>
      </c>
      <c r="I2549">
        <v>1</v>
      </c>
      <c r="J2549">
        <v>86400</v>
      </c>
      <c r="L2549" t="s">
        <v>91</v>
      </c>
      <c r="M2549" s="164" t="s">
        <v>6318</v>
      </c>
      <c r="N2549" t="s">
        <v>99</v>
      </c>
      <c r="O2549" t="s">
        <v>94</v>
      </c>
      <c r="P2549" s="33">
        <v>46127.463888888888</v>
      </c>
      <c r="Q2549" s="33">
        <v>46209</v>
      </c>
      <c r="R2549" s="33">
        <v>46218</v>
      </c>
      <c r="S2549" s="33">
        <v>46220</v>
      </c>
      <c r="T2549" s="33">
        <v>46220</v>
      </c>
      <c r="U2549" s="33">
        <v>46220</v>
      </c>
      <c r="V2549" s="33">
        <v>46220</v>
      </c>
      <c r="Y2549">
        <v>2</v>
      </c>
      <c r="AB2549">
        <v>67</v>
      </c>
      <c r="AH2549" s="55">
        <f t="shared" si="556"/>
        <v>24</v>
      </c>
      <c r="AI2549" s="55" t="str">
        <f t="shared" si="557"/>
        <v>FALSO</v>
      </c>
      <c r="AJ2549" s="55">
        <f t="shared" si="558"/>
        <v>0</v>
      </c>
      <c r="AK2549" s="93">
        <f t="shared" si="559"/>
        <v>58</v>
      </c>
      <c r="AL2549" s="96" t="str">
        <f t="shared" si="560"/>
        <v/>
      </c>
      <c r="AM2549" s="93">
        <f t="shared" si="561"/>
        <v>2</v>
      </c>
      <c r="AN2549" s="96" t="b">
        <f t="shared" si="562"/>
        <v>1</v>
      </c>
      <c r="AO2549" s="93">
        <f t="shared" si="563"/>
        <v>1</v>
      </c>
      <c r="AP2549" s="96" t="str">
        <f t="shared" si="564"/>
        <v/>
      </c>
      <c r="AQ2549" s="93" t="str">
        <f t="shared" si="565"/>
        <v/>
      </c>
      <c r="AR2549" s="96" t="str">
        <f t="shared" si="566"/>
        <v/>
      </c>
      <c r="AS2549" s="93">
        <f t="shared" si="567"/>
        <v>67</v>
      </c>
      <c r="AT2549" s="96" t="b">
        <f t="shared" si="568"/>
        <v>1</v>
      </c>
      <c r="AU2549" s="93" t="str">
        <f t="shared" si="569"/>
        <v>ARTDF-475</v>
      </c>
    </row>
    <row r="2550" spans="1:47" x14ac:dyDescent="0.3">
      <c r="A2550" t="s">
        <v>84</v>
      </c>
      <c r="B2550" s="164" t="s">
        <v>6319</v>
      </c>
      <c r="C2550" t="s">
        <v>6072</v>
      </c>
      <c r="D2550" t="s">
        <v>1152</v>
      </c>
      <c r="E2550" t="s">
        <v>90</v>
      </c>
      <c r="F2550" t="s">
        <v>4063</v>
      </c>
      <c r="H2550" t="s">
        <v>6320</v>
      </c>
      <c r="L2550" t="s">
        <v>91</v>
      </c>
      <c r="O2550" t="s">
        <v>94</v>
      </c>
      <c r="P2550" s="33">
        <v>46127.461111111108</v>
      </c>
      <c r="Q2550" s="33">
        <v>46209</v>
      </c>
      <c r="R2550" s="33">
        <v>46219</v>
      </c>
      <c r="S2550" s="33">
        <v>46219</v>
      </c>
      <c r="AH2550" s="55" t="str">
        <f t="shared" si="556"/>
        <v/>
      </c>
      <c r="AI2550" s="55" t="str">
        <f t="shared" si="557"/>
        <v>FALSO</v>
      </c>
      <c r="AJ2550" s="55">
        <f t="shared" si="558"/>
        <v>0</v>
      </c>
      <c r="AK2550" s="93" t="str">
        <f t="shared" si="559"/>
        <v/>
      </c>
      <c r="AL2550" s="96" t="str">
        <f t="shared" si="560"/>
        <v/>
      </c>
      <c r="AM2550" s="93" t="str">
        <f t="shared" si="561"/>
        <v/>
      </c>
      <c r="AN2550" s="96" t="str">
        <f t="shared" si="562"/>
        <v/>
      </c>
      <c r="AO2550" s="93" t="str">
        <f t="shared" si="563"/>
        <v/>
      </c>
      <c r="AP2550" s="96" t="str">
        <f t="shared" si="564"/>
        <v/>
      </c>
      <c r="AQ2550" s="93" t="str">
        <f t="shared" si="565"/>
        <v/>
      </c>
      <c r="AR2550" s="96" t="str">
        <f t="shared" si="566"/>
        <v/>
      </c>
      <c r="AS2550" s="93" t="str">
        <f t="shared" si="567"/>
        <v/>
      </c>
      <c r="AT2550" s="96" t="str">
        <f t="shared" si="568"/>
        <v/>
      </c>
      <c r="AU2550" s="93" t="str">
        <f t="shared" si="569"/>
        <v/>
      </c>
    </row>
    <row r="2551" spans="1:47" x14ac:dyDescent="0.3">
      <c r="A2551" t="s">
        <v>84</v>
      </c>
      <c r="B2551" s="164" t="s">
        <v>6321</v>
      </c>
      <c r="C2551" t="s">
        <v>6072</v>
      </c>
      <c r="D2551" t="s">
        <v>1152</v>
      </c>
      <c r="E2551" t="s">
        <v>90</v>
      </c>
      <c r="F2551" t="s">
        <v>4063</v>
      </c>
      <c r="H2551" t="s">
        <v>6322</v>
      </c>
      <c r="L2551" t="s">
        <v>91</v>
      </c>
      <c r="O2551" t="s">
        <v>94</v>
      </c>
      <c r="P2551" s="33">
        <v>46127.406944444447</v>
      </c>
      <c r="Q2551" s="33">
        <v>46209</v>
      </c>
      <c r="R2551" s="33">
        <v>46219</v>
      </c>
      <c r="S2551" s="33">
        <v>46219</v>
      </c>
      <c r="AH2551" s="55" t="str">
        <f t="shared" si="556"/>
        <v/>
      </c>
      <c r="AI2551" s="55" t="str">
        <f t="shared" si="557"/>
        <v>FALSO</v>
      </c>
      <c r="AJ2551" s="55">
        <f t="shared" si="558"/>
        <v>0</v>
      </c>
      <c r="AK2551" s="93" t="str">
        <f t="shared" si="559"/>
        <v/>
      </c>
      <c r="AL2551" s="96" t="str">
        <f t="shared" si="560"/>
        <v/>
      </c>
      <c r="AM2551" s="93" t="str">
        <f t="shared" si="561"/>
        <v/>
      </c>
      <c r="AN2551" s="96" t="str">
        <f t="shared" si="562"/>
        <v/>
      </c>
      <c r="AO2551" s="93" t="str">
        <f t="shared" si="563"/>
        <v/>
      </c>
      <c r="AP2551" s="96" t="str">
        <f t="shared" si="564"/>
        <v/>
      </c>
      <c r="AQ2551" s="93" t="str">
        <f t="shared" si="565"/>
        <v/>
      </c>
      <c r="AR2551" s="96" t="str">
        <f t="shared" si="566"/>
        <v/>
      </c>
      <c r="AS2551" s="93" t="str">
        <f t="shared" si="567"/>
        <v/>
      </c>
      <c r="AT2551" s="96" t="str">
        <f t="shared" si="568"/>
        <v/>
      </c>
      <c r="AU2551" s="93" t="str">
        <f t="shared" si="569"/>
        <v/>
      </c>
    </row>
    <row r="2552" spans="1:47" x14ac:dyDescent="0.3">
      <c r="A2552" t="s">
        <v>84</v>
      </c>
      <c r="B2552" s="164" t="s">
        <v>6323</v>
      </c>
      <c r="C2552" t="s">
        <v>6072</v>
      </c>
      <c r="D2552" t="s">
        <v>1152</v>
      </c>
      <c r="E2552" t="s">
        <v>90</v>
      </c>
      <c r="F2552" t="s">
        <v>4063</v>
      </c>
      <c r="H2552" t="s">
        <v>6324</v>
      </c>
      <c r="L2552" t="s">
        <v>91</v>
      </c>
      <c r="O2552" t="s">
        <v>94</v>
      </c>
      <c r="P2552" s="33">
        <v>46127.40625</v>
      </c>
      <c r="Q2552" s="33">
        <v>46209</v>
      </c>
      <c r="R2552" s="33">
        <v>46219</v>
      </c>
      <c r="S2552" s="33">
        <v>46219</v>
      </c>
      <c r="AH2552" s="55" t="str">
        <f t="shared" si="556"/>
        <v/>
      </c>
      <c r="AI2552" s="55" t="str">
        <f t="shared" si="557"/>
        <v>FALSO</v>
      </c>
      <c r="AJ2552" s="55">
        <f t="shared" si="558"/>
        <v>0</v>
      </c>
      <c r="AK2552" s="93" t="str">
        <f t="shared" si="559"/>
        <v/>
      </c>
      <c r="AL2552" s="96" t="str">
        <f t="shared" si="560"/>
        <v/>
      </c>
      <c r="AM2552" s="93" t="str">
        <f t="shared" si="561"/>
        <v/>
      </c>
      <c r="AN2552" s="96" t="str">
        <f t="shared" si="562"/>
        <v/>
      </c>
      <c r="AO2552" s="93" t="str">
        <f t="shared" si="563"/>
        <v/>
      </c>
      <c r="AP2552" s="96" t="str">
        <f t="shared" si="564"/>
        <v/>
      </c>
      <c r="AQ2552" s="93" t="str">
        <f t="shared" si="565"/>
        <v/>
      </c>
      <c r="AR2552" s="96" t="str">
        <f t="shared" si="566"/>
        <v/>
      </c>
      <c r="AS2552" s="93" t="str">
        <f t="shared" si="567"/>
        <v/>
      </c>
      <c r="AT2552" s="96" t="str">
        <f t="shared" si="568"/>
        <v/>
      </c>
      <c r="AU2552" s="93" t="str">
        <f t="shared" si="569"/>
        <v/>
      </c>
    </row>
    <row r="2553" spans="1:47" x14ac:dyDescent="0.3">
      <c r="A2553" t="s">
        <v>84</v>
      </c>
      <c r="B2553" s="164" t="s">
        <v>6325</v>
      </c>
      <c r="C2553" t="s">
        <v>6072</v>
      </c>
      <c r="D2553" t="s">
        <v>1152</v>
      </c>
      <c r="E2553" t="s">
        <v>90</v>
      </c>
      <c r="F2553" t="s">
        <v>4063</v>
      </c>
      <c r="H2553" t="s">
        <v>6326</v>
      </c>
      <c r="L2553" t="s">
        <v>91</v>
      </c>
      <c r="O2553" t="s">
        <v>94</v>
      </c>
      <c r="P2553" s="33">
        <v>46126.740972222222</v>
      </c>
      <c r="Q2553" s="33">
        <v>46209</v>
      </c>
      <c r="R2553" s="33">
        <v>46219</v>
      </c>
      <c r="S2553" s="33">
        <v>46219</v>
      </c>
      <c r="AH2553" s="55" t="str">
        <f t="shared" si="556"/>
        <v/>
      </c>
      <c r="AI2553" s="55" t="str">
        <f t="shared" si="557"/>
        <v>FALSO</v>
      </c>
      <c r="AJ2553" s="55">
        <f t="shared" si="558"/>
        <v>0</v>
      </c>
      <c r="AK2553" s="93" t="str">
        <f t="shared" si="559"/>
        <v/>
      </c>
      <c r="AL2553" s="96" t="str">
        <f t="shared" si="560"/>
        <v/>
      </c>
      <c r="AM2553" s="93" t="str">
        <f t="shared" si="561"/>
        <v/>
      </c>
      <c r="AN2553" s="96" t="str">
        <f t="shared" si="562"/>
        <v/>
      </c>
      <c r="AO2553" s="93" t="str">
        <f t="shared" si="563"/>
        <v/>
      </c>
      <c r="AP2553" s="96" t="str">
        <f t="shared" si="564"/>
        <v/>
      </c>
      <c r="AQ2553" s="93" t="str">
        <f t="shared" si="565"/>
        <v/>
      </c>
      <c r="AR2553" s="96" t="str">
        <f t="shared" si="566"/>
        <v/>
      </c>
      <c r="AS2553" s="93" t="str">
        <f t="shared" si="567"/>
        <v/>
      </c>
      <c r="AT2553" s="96" t="str">
        <f t="shared" si="568"/>
        <v/>
      </c>
      <c r="AU2553" s="93" t="str">
        <f t="shared" si="569"/>
        <v/>
      </c>
    </row>
    <row r="2554" spans="1:47" x14ac:dyDescent="0.3">
      <c r="A2554" t="s">
        <v>95</v>
      </c>
      <c r="B2554" s="164" t="s">
        <v>6327</v>
      </c>
      <c r="C2554" t="s">
        <v>4568</v>
      </c>
      <c r="D2554" t="s">
        <v>1152</v>
      </c>
      <c r="E2554" t="s">
        <v>133</v>
      </c>
      <c r="F2554" t="s">
        <v>4063</v>
      </c>
      <c r="G2554">
        <v>8</v>
      </c>
      <c r="H2554" t="s">
        <v>6328</v>
      </c>
      <c r="I2554">
        <v>8</v>
      </c>
      <c r="J2554">
        <v>266400</v>
      </c>
      <c r="L2554" t="s">
        <v>91</v>
      </c>
      <c r="M2554" s="164" t="s">
        <v>2809</v>
      </c>
      <c r="N2554" t="s">
        <v>99</v>
      </c>
      <c r="O2554" t="s">
        <v>94</v>
      </c>
      <c r="P2554" s="33">
        <v>46126.630555555559</v>
      </c>
      <c r="Q2554" s="33">
        <v>46251</v>
      </c>
      <c r="R2554" s="33">
        <v>46252</v>
      </c>
      <c r="S2554" s="33">
        <v>46276</v>
      </c>
      <c r="T2554" s="33">
        <v>46276</v>
      </c>
      <c r="U2554" s="33">
        <v>46276</v>
      </c>
      <c r="V2554" s="33">
        <v>46276</v>
      </c>
      <c r="Y2554">
        <v>18</v>
      </c>
      <c r="AB2554">
        <v>108</v>
      </c>
      <c r="AH2554" s="55">
        <f t="shared" si="556"/>
        <v>74</v>
      </c>
      <c r="AI2554" s="55" t="str">
        <f t="shared" si="557"/>
        <v>FALSO</v>
      </c>
      <c r="AJ2554" s="55">
        <f t="shared" si="558"/>
        <v>0</v>
      </c>
      <c r="AK2554" s="93">
        <f t="shared" si="559"/>
        <v>89</v>
      </c>
      <c r="AL2554" s="96" t="str">
        <f t="shared" si="560"/>
        <v/>
      </c>
      <c r="AM2554" s="93">
        <f t="shared" si="561"/>
        <v>18</v>
      </c>
      <c r="AN2554" s="96" t="b">
        <f t="shared" si="562"/>
        <v>1</v>
      </c>
      <c r="AO2554" s="93">
        <f t="shared" si="563"/>
        <v>1</v>
      </c>
      <c r="AP2554" s="96" t="str">
        <f t="shared" si="564"/>
        <v/>
      </c>
      <c r="AQ2554" s="93" t="str">
        <f t="shared" si="565"/>
        <v/>
      </c>
      <c r="AR2554" s="96" t="str">
        <f t="shared" si="566"/>
        <v/>
      </c>
      <c r="AS2554" s="93" t="str">
        <f t="shared" si="567"/>
        <v/>
      </c>
      <c r="AT2554" s="96" t="b">
        <f t="shared" si="568"/>
        <v>1</v>
      </c>
      <c r="AU2554" s="93" t="str">
        <f t="shared" si="569"/>
        <v>ARTSG-182</v>
      </c>
    </row>
    <row r="2555" spans="1:47" x14ac:dyDescent="0.3">
      <c r="A2555" t="s">
        <v>84</v>
      </c>
      <c r="B2555" s="164" t="s">
        <v>6329</v>
      </c>
      <c r="C2555" t="s">
        <v>6072</v>
      </c>
      <c r="D2555" t="s">
        <v>1152</v>
      </c>
      <c r="E2555" t="s">
        <v>90</v>
      </c>
      <c r="F2555" t="s">
        <v>4063</v>
      </c>
      <c r="H2555" t="s">
        <v>6330</v>
      </c>
      <c r="L2555" t="s">
        <v>91</v>
      </c>
      <c r="O2555" t="s">
        <v>94</v>
      </c>
      <c r="P2555" s="33">
        <v>46126.574999999997</v>
      </c>
      <c r="Q2555" s="33">
        <v>46209</v>
      </c>
      <c r="R2555" s="33">
        <v>46219</v>
      </c>
      <c r="S2555" s="33">
        <v>46219</v>
      </c>
      <c r="AH2555" s="55" t="str">
        <f t="shared" si="556"/>
        <v/>
      </c>
      <c r="AI2555" s="55" t="str">
        <f t="shared" si="557"/>
        <v>FALSO</v>
      </c>
      <c r="AJ2555" s="55">
        <f t="shared" si="558"/>
        <v>0</v>
      </c>
      <c r="AK2555" s="93" t="str">
        <f t="shared" si="559"/>
        <v/>
      </c>
      <c r="AL2555" s="96" t="str">
        <f t="shared" si="560"/>
        <v/>
      </c>
      <c r="AM2555" s="93" t="str">
        <f t="shared" si="561"/>
        <v/>
      </c>
      <c r="AN2555" s="96" t="str">
        <f t="shared" si="562"/>
        <v/>
      </c>
      <c r="AO2555" s="93" t="str">
        <f t="shared" si="563"/>
        <v/>
      </c>
      <c r="AP2555" s="96" t="str">
        <f t="shared" si="564"/>
        <v/>
      </c>
      <c r="AQ2555" s="93" t="str">
        <f t="shared" si="565"/>
        <v/>
      </c>
      <c r="AR2555" s="96" t="str">
        <f t="shared" si="566"/>
        <v/>
      </c>
      <c r="AS2555" s="93" t="str">
        <f t="shared" si="567"/>
        <v/>
      </c>
      <c r="AT2555" s="96" t="str">
        <f t="shared" si="568"/>
        <v/>
      </c>
      <c r="AU2555" s="93" t="str">
        <f t="shared" si="569"/>
        <v/>
      </c>
    </row>
    <row r="2556" spans="1:47" x14ac:dyDescent="0.3">
      <c r="A2556" t="s">
        <v>84</v>
      </c>
      <c r="B2556" s="164" t="s">
        <v>6331</v>
      </c>
      <c r="C2556" t="s">
        <v>6072</v>
      </c>
      <c r="D2556" t="s">
        <v>1152</v>
      </c>
      <c r="E2556" t="s">
        <v>90</v>
      </c>
      <c r="F2556" t="s">
        <v>4063</v>
      </c>
      <c r="H2556" t="s">
        <v>6332</v>
      </c>
      <c r="L2556" t="s">
        <v>91</v>
      </c>
      <c r="O2556" t="s">
        <v>94</v>
      </c>
      <c r="P2556" s="33">
        <v>46126.506249999999</v>
      </c>
      <c r="Q2556" s="33">
        <v>46209</v>
      </c>
      <c r="R2556" s="33">
        <v>46219</v>
      </c>
      <c r="S2556" s="33">
        <v>46219</v>
      </c>
      <c r="AH2556" s="55" t="str">
        <f t="shared" si="556"/>
        <v/>
      </c>
      <c r="AI2556" s="55" t="str">
        <f t="shared" si="557"/>
        <v>FALSO</v>
      </c>
      <c r="AJ2556" s="55">
        <f t="shared" si="558"/>
        <v>0</v>
      </c>
      <c r="AK2556" s="93" t="str">
        <f t="shared" si="559"/>
        <v/>
      </c>
      <c r="AL2556" s="96" t="str">
        <f t="shared" si="560"/>
        <v/>
      </c>
      <c r="AM2556" s="93" t="str">
        <f t="shared" si="561"/>
        <v/>
      </c>
      <c r="AN2556" s="96" t="str">
        <f t="shared" si="562"/>
        <v/>
      </c>
      <c r="AO2556" s="93" t="str">
        <f t="shared" si="563"/>
        <v/>
      </c>
      <c r="AP2556" s="96" t="str">
        <f t="shared" si="564"/>
        <v/>
      </c>
      <c r="AQ2556" s="93" t="str">
        <f t="shared" si="565"/>
        <v/>
      </c>
      <c r="AR2556" s="96" t="str">
        <f t="shared" si="566"/>
        <v/>
      </c>
      <c r="AS2556" s="93" t="str">
        <f t="shared" si="567"/>
        <v/>
      </c>
      <c r="AT2556" s="96" t="str">
        <f t="shared" si="568"/>
        <v/>
      </c>
      <c r="AU2556" s="93" t="str">
        <f t="shared" si="569"/>
        <v/>
      </c>
    </row>
    <row r="2557" spans="1:47" x14ac:dyDescent="0.3">
      <c r="A2557" t="s">
        <v>84</v>
      </c>
      <c r="B2557" s="164" t="s">
        <v>6333</v>
      </c>
      <c r="C2557" t="s">
        <v>6072</v>
      </c>
      <c r="D2557" t="s">
        <v>1152</v>
      </c>
      <c r="E2557" t="s">
        <v>90</v>
      </c>
      <c r="F2557" t="s">
        <v>4063</v>
      </c>
      <c r="H2557" t="s">
        <v>6334</v>
      </c>
      <c r="L2557" t="s">
        <v>91</v>
      </c>
      <c r="O2557" t="s">
        <v>94</v>
      </c>
      <c r="P2557" s="33">
        <v>46126.381944444445</v>
      </c>
      <c r="Q2557" s="33">
        <v>46209</v>
      </c>
      <c r="R2557" s="33">
        <v>46219</v>
      </c>
      <c r="S2557" s="33">
        <v>46219</v>
      </c>
      <c r="AH2557" s="55" t="str">
        <f t="shared" si="556"/>
        <v/>
      </c>
      <c r="AI2557" s="55" t="str">
        <f t="shared" si="557"/>
        <v>FALSO</v>
      </c>
      <c r="AJ2557" s="55">
        <f t="shared" si="558"/>
        <v>0</v>
      </c>
      <c r="AK2557" s="93" t="str">
        <f t="shared" si="559"/>
        <v/>
      </c>
      <c r="AL2557" s="96" t="str">
        <f t="shared" si="560"/>
        <v/>
      </c>
      <c r="AM2557" s="93" t="str">
        <f t="shared" si="561"/>
        <v/>
      </c>
      <c r="AN2557" s="96" t="str">
        <f t="shared" si="562"/>
        <v/>
      </c>
      <c r="AO2557" s="93" t="str">
        <f t="shared" si="563"/>
        <v/>
      </c>
      <c r="AP2557" s="96" t="str">
        <f t="shared" si="564"/>
        <v/>
      </c>
      <c r="AQ2557" s="93" t="str">
        <f t="shared" si="565"/>
        <v/>
      </c>
      <c r="AR2557" s="96" t="str">
        <f t="shared" si="566"/>
        <v/>
      </c>
      <c r="AS2557" s="93" t="str">
        <f t="shared" si="567"/>
        <v/>
      </c>
      <c r="AT2557" s="96" t="str">
        <f t="shared" si="568"/>
        <v/>
      </c>
      <c r="AU2557" s="93" t="str">
        <f t="shared" si="569"/>
        <v/>
      </c>
    </row>
    <row r="2558" spans="1:47" x14ac:dyDescent="0.3">
      <c r="A2558" t="s">
        <v>84</v>
      </c>
      <c r="B2558" s="164" t="s">
        <v>6335</v>
      </c>
      <c r="C2558" t="s">
        <v>6072</v>
      </c>
      <c r="D2558" t="s">
        <v>1152</v>
      </c>
      <c r="E2558" t="s">
        <v>90</v>
      </c>
      <c r="F2558" t="s">
        <v>4063</v>
      </c>
      <c r="H2558" t="s">
        <v>6336</v>
      </c>
      <c r="L2558" t="s">
        <v>91</v>
      </c>
      <c r="O2558" t="s">
        <v>94</v>
      </c>
      <c r="P2558" s="33">
        <v>46126.37777777778</v>
      </c>
      <c r="Q2558" s="33">
        <v>46209</v>
      </c>
      <c r="R2558" s="33">
        <v>46219</v>
      </c>
      <c r="S2558" s="33">
        <v>46219</v>
      </c>
      <c r="AH2558" s="55" t="str">
        <f t="shared" si="556"/>
        <v/>
      </c>
      <c r="AI2558" s="55" t="str">
        <f t="shared" si="557"/>
        <v>FALSO</v>
      </c>
      <c r="AJ2558" s="55">
        <f t="shared" si="558"/>
        <v>0</v>
      </c>
      <c r="AK2558" s="93" t="str">
        <f t="shared" si="559"/>
        <v/>
      </c>
      <c r="AL2558" s="96" t="str">
        <f t="shared" si="560"/>
        <v/>
      </c>
      <c r="AM2558" s="93" t="str">
        <f t="shared" si="561"/>
        <v/>
      </c>
      <c r="AN2558" s="96" t="str">
        <f t="shared" si="562"/>
        <v/>
      </c>
      <c r="AO2558" s="93" t="str">
        <f t="shared" si="563"/>
        <v/>
      </c>
      <c r="AP2558" s="96" t="str">
        <f t="shared" si="564"/>
        <v/>
      </c>
      <c r="AQ2558" s="93" t="str">
        <f t="shared" si="565"/>
        <v/>
      </c>
      <c r="AR2558" s="96" t="str">
        <f t="shared" si="566"/>
        <v/>
      </c>
      <c r="AS2558" s="93" t="str">
        <f t="shared" si="567"/>
        <v/>
      </c>
      <c r="AT2558" s="96" t="str">
        <f t="shared" si="568"/>
        <v/>
      </c>
      <c r="AU2558" s="93" t="str">
        <f t="shared" si="569"/>
        <v/>
      </c>
    </row>
    <row r="2559" spans="1:47" x14ac:dyDescent="0.3">
      <c r="A2559" t="s">
        <v>84</v>
      </c>
      <c r="B2559" s="164" t="s">
        <v>6337</v>
      </c>
      <c r="C2559" t="s">
        <v>6072</v>
      </c>
      <c r="D2559" t="s">
        <v>1152</v>
      </c>
      <c r="E2559" t="s">
        <v>90</v>
      </c>
      <c r="F2559" t="s">
        <v>4063</v>
      </c>
      <c r="H2559" t="s">
        <v>6338</v>
      </c>
      <c r="L2559" t="s">
        <v>91</v>
      </c>
      <c r="O2559" t="s">
        <v>94</v>
      </c>
      <c r="P2559" s="33">
        <v>46125.709027777775</v>
      </c>
      <c r="Q2559" s="33">
        <v>46209</v>
      </c>
      <c r="R2559" s="33">
        <v>46219</v>
      </c>
      <c r="S2559" s="33">
        <v>46219</v>
      </c>
      <c r="AH2559" s="55" t="str">
        <f t="shared" si="556"/>
        <v/>
      </c>
      <c r="AI2559" s="55" t="str">
        <f t="shared" si="557"/>
        <v>FALSO</v>
      </c>
      <c r="AJ2559" s="55">
        <f t="shared" si="558"/>
        <v>0</v>
      </c>
      <c r="AK2559" s="93" t="str">
        <f t="shared" si="559"/>
        <v/>
      </c>
      <c r="AL2559" s="96" t="str">
        <f t="shared" si="560"/>
        <v/>
      </c>
      <c r="AM2559" s="93" t="str">
        <f t="shared" si="561"/>
        <v/>
      </c>
      <c r="AN2559" s="96" t="str">
        <f t="shared" si="562"/>
        <v/>
      </c>
      <c r="AO2559" s="93" t="str">
        <f t="shared" si="563"/>
        <v/>
      </c>
      <c r="AP2559" s="96" t="str">
        <f t="shared" si="564"/>
        <v/>
      </c>
      <c r="AQ2559" s="93" t="str">
        <f t="shared" si="565"/>
        <v/>
      </c>
      <c r="AR2559" s="96" t="str">
        <f t="shared" si="566"/>
        <v/>
      </c>
      <c r="AS2559" s="93" t="str">
        <f t="shared" si="567"/>
        <v/>
      </c>
      <c r="AT2559" s="96" t="str">
        <f t="shared" si="568"/>
        <v/>
      </c>
      <c r="AU2559" s="93" t="str">
        <f t="shared" si="569"/>
        <v/>
      </c>
    </row>
    <row r="2560" spans="1:47" x14ac:dyDescent="0.3">
      <c r="A2560" t="s">
        <v>84</v>
      </c>
      <c r="B2560" s="164" t="s">
        <v>6339</v>
      </c>
      <c r="C2560" t="s">
        <v>6072</v>
      </c>
      <c r="D2560" t="s">
        <v>1152</v>
      </c>
      <c r="E2560" t="s">
        <v>90</v>
      </c>
      <c r="F2560" t="s">
        <v>4063</v>
      </c>
      <c r="H2560" t="s">
        <v>6340</v>
      </c>
      <c r="L2560" t="s">
        <v>91</v>
      </c>
      <c r="O2560" t="s">
        <v>94</v>
      </c>
      <c r="P2560" s="33">
        <v>46125.488194444442</v>
      </c>
      <c r="Q2560" s="33">
        <v>46209</v>
      </c>
      <c r="R2560" s="33">
        <v>46219</v>
      </c>
      <c r="S2560" s="33">
        <v>46219</v>
      </c>
      <c r="AH2560" s="55" t="str">
        <f t="shared" si="556"/>
        <v/>
      </c>
      <c r="AI2560" s="55" t="str">
        <f t="shared" si="557"/>
        <v>FALSO</v>
      </c>
      <c r="AJ2560" s="55">
        <f t="shared" si="558"/>
        <v>0</v>
      </c>
      <c r="AK2560" s="93" t="str">
        <f t="shared" si="559"/>
        <v/>
      </c>
      <c r="AL2560" s="96" t="str">
        <f t="shared" si="560"/>
        <v/>
      </c>
      <c r="AM2560" s="93" t="str">
        <f t="shared" si="561"/>
        <v/>
      </c>
      <c r="AN2560" s="96" t="str">
        <f t="shared" si="562"/>
        <v/>
      </c>
      <c r="AO2560" s="93" t="str">
        <f t="shared" si="563"/>
        <v/>
      </c>
      <c r="AP2560" s="96" t="str">
        <f t="shared" si="564"/>
        <v/>
      </c>
      <c r="AQ2560" s="93" t="str">
        <f t="shared" si="565"/>
        <v/>
      </c>
      <c r="AR2560" s="96" t="str">
        <f t="shared" si="566"/>
        <v/>
      </c>
      <c r="AS2560" s="93" t="str">
        <f t="shared" si="567"/>
        <v/>
      </c>
      <c r="AT2560" s="96" t="str">
        <f t="shared" si="568"/>
        <v/>
      </c>
      <c r="AU2560" s="93" t="str">
        <f t="shared" si="569"/>
        <v/>
      </c>
    </row>
    <row r="2561" spans="1:47" x14ac:dyDescent="0.3">
      <c r="A2561" t="s">
        <v>84</v>
      </c>
      <c r="B2561" s="164" t="s">
        <v>6341</v>
      </c>
      <c r="C2561" t="s">
        <v>6072</v>
      </c>
      <c r="D2561" t="s">
        <v>1152</v>
      </c>
      <c r="E2561" t="s">
        <v>90</v>
      </c>
      <c r="F2561" t="s">
        <v>4063</v>
      </c>
      <c r="H2561" t="s">
        <v>6342</v>
      </c>
      <c r="L2561" t="s">
        <v>91</v>
      </c>
      <c r="O2561" t="s">
        <v>94</v>
      </c>
      <c r="P2561" s="33">
        <v>46125.446527777778</v>
      </c>
      <c r="Q2561" s="33">
        <v>46209</v>
      </c>
      <c r="R2561" s="33">
        <v>46219</v>
      </c>
      <c r="S2561" s="33">
        <v>46219</v>
      </c>
      <c r="AH2561" s="55" t="str">
        <f t="shared" si="556"/>
        <v/>
      </c>
      <c r="AI2561" s="55" t="str">
        <f t="shared" si="557"/>
        <v>FALSO</v>
      </c>
      <c r="AJ2561" s="55">
        <f t="shared" si="558"/>
        <v>0</v>
      </c>
      <c r="AK2561" s="93" t="str">
        <f t="shared" si="559"/>
        <v/>
      </c>
      <c r="AL2561" s="96" t="str">
        <f t="shared" si="560"/>
        <v/>
      </c>
      <c r="AM2561" s="93" t="str">
        <f t="shared" si="561"/>
        <v/>
      </c>
      <c r="AN2561" s="96" t="str">
        <f t="shared" si="562"/>
        <v/>
      </c>
      <c r="AO2561" s="93" t="str">
        <f t="shared" si="563"/>
        <v/>
      </c>
      <c r="AP2561" s="96" t="str">
        <f t="shared" si="564"/>
        <v/>
      </c>
      <c r="AQ2561" s="93" t="str">
        <f t="shared" si="565"/>
        <v/>
      </c>
      <c r="AR2561" s="96" t="str">
        <f t="shared" si="566"/>
        <v/>
      </c>
      <c r="AS2561" s="93" t="str">
        <f t="shared" si="567"/>
        <v/>
      </c>
      <c r="AT2561" s="96" t="str">
        <f t="shared" si="568"/>
        <v/>
      </c>
      <c r="AU2561" s="93" t="str">
        <f t="shared" si="569"/>
        <v/>
      </c>
    </row>
    <row r="2562" spans="1:47" x14ac:dyDescent="0.3">
      <c r="A2562" t="s">
        <v>84</v>
      </c>
      <c r="B2562" s="164" t="s">
        <v>6343</v>
      </c>
      <c r="C2562" t="s">
        <v>6072</v>
      </c>
      <c r="D2562" t="s">
        <v>1152</v>
      </c>
      <c r="E2562" t="s">
        <v>90</v>
      </c>
      <c r="F2562" t="s">
        <v>4063</v>
      </c>
      <c r="H2562" t="s">
        <v>6344</v>
      </c>
      <c r="L2562" t="s">
        <v>91</v>
      </c>
      <c r="O2562" t="s">
        <v>94</v>
      </c>
      <c r="P2562" s="33">
        <v>46125.438888888886</v>
      </c>
      <c r="Q2562" s="33">
        <v>46209</v>
      </c>
      <c r="R2562" s="33">
        <v>46219</v>
      </c>
      <c r="S2562" s="33">
        <v>46219</v>
      </c>
      <c r="AH2562" s="55" t="str">
        <f t="shared" si="556"/>
        <v/>
      </c>
      <c r="AI2562" s="55" t="str">
        <f t="shared" si="557"/>
        <v>FALSO</v>
      </c>
      <c r="AJ2562" s="55">
        <f t="shared" si="558"/>
        <v>0</v>
      </c>
      <c r="AK2562" s="93" t="str">
        <f t="shared" si="559"/>
        <v/>
      </c>
      <c r="AL2562" s="96" t="str">
        <f t="shared" si="560"/>
        <v/>
      </c>
      <c r="AM2562" s="93" t="str">
        <f t="shared" si="561"/>
        <v/>
      </c>
      <c r="AN2562" s="96" t="str">
        <f t="shared" si="562"/>
        <v/>
      </c>
      <c r="AO2562" s="93" t="str">
        <f t="shared" si="563"/>
        <v/>
      </c>
      <c r="AP2562" s="96" t="str">
        <f t="shared" si="564"/>
        <v/>
      </c>
      <c r="AQ2562" s="93" t="str">
        <f t="shared" si="565"/>
        <v/>
      </c>
      <c r="AR2562" s="96" t="str">
        <f t="shared" si="566"/>
        <v/>
      </c>
      <c r="AS2562" s="93" t="str">
        <f t="shared" si="567"/>
        <v/>
      </c>
      <c r="AT2562" s="96" t="str">
        <f t="shared" si="568"/>
        <v/>
      </c>
      <c r="AU2562" s="93" t="str">
        <f t="shared" si="569"/>
        <v/>
      </c>
    </row>
    <row r="2563" spans="1:47" x14ac:dyDescent="0.3">
      <c r="A2563" t="s">
        <v>108</v>
      </c>
      <c r="B2563" s="164" t="s">
        <v>6345</v>
      </c>
      <c r="C2563" t="s">
        <v>5577</v>
      </c>
      <c r="D2563" t="s">
        <v>1152</v>
      </c>
      <c r="E2563" t="s">
        <v>90</v>
      </c>
      <c r="F2563" t="s">
        <v>4063</v>
      </c>
      <c r="G2563">
        <v>1</v>
      </c>
      <c r="H2563" t="s">
        <v>6346</v>
      </c>
      <c r="I2563">
        <v>1</v>
      </c>
      <c r="J2563">
        <v>14400</v>
      </c>
      <c r="L2563" t="s">
        <v>91</v>
      </c>
      <c r="M2563" s="164" t="s">
        <v>6347</v>
      </c>
      <c r="N2563" t="s">
        <v>99</v>
      </c>
      <c r="O2563" t="s">
        <v>94</v>
      </c>
      <c r="P2563" s="33">
        <v>46125.418055555558</v>
      </c>
      <c r="Q2563" s="33">
        <v>46209</v>
      </c>
      <c r="R2563" s="33">
        <v>46204</v>
      </c>
      <c r="S2563" s="33">
        <v>46206</v>
      </c>
      <c r="T2563" s="33">
        <v>46206</v>
      </c>
      <c r="U2563" s="33">
        <v>46209</v>
      </c>
      <c r="V2563" s="33">
        <v>46209</v>
      </c>
      <c r="Y2563">
        <v>2</v>
      </c>
      <c r="AH2563" s="55">
        <f t="shared" ref="AH2563:AH2626" si="570">IF(J2563="","",J2563/3600)</f>
        <v>4</v>
      </c>
      <c r="AI2563" s="55" t="str">
        <f t="shared" ref="AI2563:AI2626" si="571">IF(COUNTIF(AG2563, "*dia*"), "VERDADEIRO", "FALSO")</f>
        <v>FALSO</v>
      </c>
      <c r="AJ2563" s="55">
        <f t="shared" ref="AJ2563:AJ2626" si="572">IF(AI2563="VERDADEIRO",LEFT(AG2563,2),0)</f>
        <v>0</v>
      </c>
      <c r="AK2563" s="93">
        <f t="shared" ref="AK2563:AK2626" si="573">IF(OR(A2563="Solicitação de Serviço",A2563="Incidente",P2563="",Q2563=""),"",IF((NETWORKDAYS.INTL(P2563,Q2563,1)-1)=0,1,NETWORKDAYS.INTL(P2563,Q2563,1)-1))</f>
        <v>60</v>
      </c>
      <c r="AL2563" s="96" t="str">
        <f t="shared" ref="AL2563:AL2626" si="574">IF(X2563="","",AK2563=X2563)</f>
        <v/>
      </c>
      <c r="AM2563" s="93">
        <f t="shared" ref="AM2563:AM2626" si="575">IF(OR(A2563="Solicitação de Serviço",A2563="Incidente",R2563="",S2563=""),"",IF((NETWORKDAYS.INTL(R2563,S2563,1)-1)=0,1,NETWORKDAYS.INTL(R2563,S2563,1)-1-AJ2563))</f>
        <v>2</v>
      </c>
      <c r="AN2563" s="96" t="b">
        <f t="shared" ref="AN2563:AN2626" si="576">IF(Y2563="","",AM2563=Y2563)</f>
        <v>1</v>
      </c>
      <c r="AO2563" s="93">
        <f t="shared" ref="AO2563:AO2626" si="577">IF(OR(A2563="Solicitação de Serviço",A2563="Incidente",T2563="",U2563=""),"",IF((NETWORKDAYS.INTL(T2563,U2563,1)-1)=0,1,NETWORKDAYS.INTL(T2563,U2563,1)-1))</f>
        <v>1</v>
      </c>
      <c r="AP2563" s="96" t="str">
        <f t="shared" ref="AP2563:AP2626" si="578">IF(Z2563="","",AO2563=Z2563)</f>
        <v/>
      </c>
      <c r="AQ2563" s="93" t="str">
        <f t="shared" ref="AQ2563:AQ2626" si="579">IF(OR(A2563="Solicitação de Serviço",A2563="Incidente",V2563="",W2563=""),"",IF((NETWORKDAYS.INTL(V2563,W2563,1)-1)=0,1,IF((NETWORKDAYS.INTL(V2563,W2563,1)-1)&lt;0,"",NETWORKDAYS.INTL(V2563,W2563,1)-1)))</f>
        <v/>
      </c>
      <c r="AR2563" s="96" t="str">
        <f t="shared" ref="AR2563:AR2626" si="580">IF(AA2563="","",AQ2563=AA2563)</f>
        <v/>
      </c>
      <c r="AS2563" s="93">
        <f t="shared" ref="AS2563:AS2626" si="581">IF(OR(A2563="Solicitação de Serviço",A2563="Incidente",P2563=""),"",IF(OR(A2563="História",A2563="Enabler",A2563="Débito Técnico"),IF(W2563="","",NETWORKDAYS.INTL(P2563,W2563,1)-1),IF(U2563="","",NETWORKDAYS.INTL(P2563,U2563,1)-1)))</f>
        <v>60</v>
      </c>
      <c r="AT2563" s="96" t="b">
        <f t="shared" ref="AT2563:AT2626" si="582">IF(OR(A2563="Solicitação de Serviço",A2563="Incidente",A2563="Sustentação"),"",IF(P2563="","",IF(OR(A2563="História",A2563="Enabler",A2563="Débito Técnico"),AS2563=AC2563,AS2563=AB2563)))</f>
        <v>0</v>
      </c>
      <c r="AU2563" s="93" t="str">
        <f t="shared" ref="AU2563:AU2626" si="583">IF(M2563="","",M2563)</f>
        <v>ARTSG-267</v>
      </c>
    </row>
    <row r="2564" spans="1:47" x14ac:dyDescent="0.3">
      <c r="A2564" t="s">
        <v>84</v>
      </c>
      <c r="B2564" s="164" t="s">
        <v>6348</v>
      </c>
      <c r="C2564" t="s">
        <v>6349</v>
      </c>
      <c r="D2564" t="s">
        <v>1152</v>
      </c>
      <c r="E2564" t="s">
        <v>90</v>
      </c>
      <c r="F2564" t="s">
        <v>4063</v>
      </c>
      <c r="H2564" t="s">
        <v>5145</v>
      </c>
      <c r="L2564" t="s">
        <v>91</v>
      </c>
      <c r="O2564" t="s">
        <v>94</v>
      </c>
      <c r="P2564" s="33">
        <v>46122.545138888891</v>
      </c>
      <c r="Q2564" s="33">
        <v>46111</v>
      </c>
      <c r="R2564" s="33">
        <v>46219</v>
      </c>
      <c r="S2564" s="33">
        <v>46219</v>
      </c>
      <c r="AH2564" s="55" t="str">
        <f t="shared" si="570"/>
        <v/>
      </c>
      <c r="AI2564" s="55" t="str">
        <f t="shared" si="571"/>
        <v>FALSO</v>
      </c>
      <c r="AJ2564" s="55">
        <f t="shared" si="572"/>
        <v>0</v>
      </c>
      <c r="AK2564" s="93" t="str">
        <f t="shared" si="573"/>
        <v/>
      </c>
      <c r="AL2564" s="96" t="str">
        <f t="shared" si="574"/>
        <v/>
      </c>
      <c r="AM2564" s="93" t="str">
        <f t="shared" si="575"/>
        <v/>
      </c>
      <c r="AN2564" s="96" t="str">
        <f t="shared" si="576"/>
        <v/>
      </c>
      <c r="AO2564" s="93" t="str">
        <f t="shared" si="577"/>
        <v/>
      </c>
      <c r="AP2564" s="96" t="str">
        <f t="shared" si="578"/>
        <v/>
      </c>
      <c r="AQ2564" s="93" t="str">
        <f t="shared" si="579"/>
        <v/>
      </c>
      <c r="AR2564" s="96" t="str">
        <f t="shared" si="580"/>
        <v/>
      </c>
      <c r="AS2564" s="93" t="str">
        <f t="shared" si="581"/>
        <v/>
      </c>
      <c r="AT2564" s="96" t="str">
        <f t="shared" si="582"/>
        <v/>
      </c>
      <c r="AU2564" s="93" t="str">
        <f t="shared" si="583"/>
        <v/>
      </c>
    </row>
    <row r="2565" spans="1:47" x14ac:dyDescent="0.3">
      <c r="A2565" t="s">
        <v>84</v>
      </c>
      <c r="B2565" s="164" t="s">
        <v>6350</v>
      </c>
      <c r="C2565" t="s">
        <v>6351</v>
      </c>
      <c r="D2565" t="s">
        <v>1152</v>
      </c>
      <c r="E2565" t="s">
        <v>90</v>
      </c>
      <c r="F2565" t="s">
        <v>4063</v>
      </c>
      <c r="H2565" t="s">
        <v>6352</v>
      </c>
      <c r="L2565" t="s">
        <v>91</v>
      </c>
      <c r="O2565" t="s">
        <v>94</v>
      </c>
      <c r="P2565" s="33">
        <v>46122.361805555556</v>
      </c>
      <c r="Q2565" s="33">
        <v>46111</v>
      </c>
      <c r="R2565" s="33">
        <v>46219</v>
      </c>
      <c r="S2565" s="33">
        <v>46219</v>
      </c>
      <c r="AH2565" s="55" t="str">
        <f t="shared" si="570"/>
        <v/>
      </c>
      <c r="AI2565" s="55" t="str">
        <f t="shared" si="571"/>
        <v>FALSO</v>
      </c>
      <c r="AJ2565" s="55">
        <f t="shared" si="572"/>
        <v>0</v>
      </c>
      <c r="AK2565" s="93" t="str">
        <f t="shared" si="573"/>
        <v/>
      </c>
      <c r="AL2565" s="96" t="str">
        <f t="shared" si="574"/>
        <v/>
      </c>
      <c r="AM2565" s="93" t="str">
        <f t="shared" si="575"/>
        <v/>
      </c>
      <c r="AN2565" s="96" t="str">
        <f t="shared" si="576"/>
        <v/>
      </c>
      <c r="AO2565" s="93" t="str">
        <f t="shared" si="577"/>
        <v/>
      </c>
      <c r="AP2565" s="96" t="str">
        <f t="shared" si="578"/>
        <v/>
      </c>
      <c r="AQ2565" s="93" t="str">
        <f t="shared" si="579"/>
        <v/>
      </c>
      <c r="AR2565" s="96" t="str">
        <f t="shared" si="580"/>
        <v/>
      </c>
      <c r="AS2565" s="93" t="str">
        <f t="shared" si="581"/>
        <v/>
      </c>
      <c r="AT2565" s="96" t="str">
        <f t="shared" si="582"/>
        <v/>
      </c>
      <c r="AU2565" s="93" t="str">
        <f t="shared" si="583"/>
        <v/>
      </c>
    </row>
    <row r="2566" spans="1:47" x14ac:dyDescent="0.3">
      <c r="A2566" t="s">
        <v>84</v>
      </c>
      <c r="B2566" s="164" t="s">
        <v>6353</v>
      </c>
      <c r="C2566" t="s">
        <v>6351</v>
      </c>
      <c r="D2566" t="s">
        <v>1152</v>
      </c>
      <c r="E2566" t="s">
        <v>90</v>
      </c>
      <c r="F2566" t="s">
        <v>4063</v>
      </c>
      <c r="H2566" t="s">
        <v>6354</v>
      </c>
      <c r="L2566" t="s">
        <v>91</v>
      </c>
      <c r="O2566" t="s">
        <v>94</v>
      </c>
      <c r="P2566" s="33">
        <v>46121.609722222223</v>
      </c>
      <c r="Q2566" s="33">
        <v>46111</v>
      </c>
      <c r="R2566" s="33">
        <v>46219</v>
      </c>
      <c r="S2566" s="33">
        <v>46219</v>
      </c>
      <c r="AH2566" s="55" t="str">
        <f t="shared" si="570"/>
        <v/>
      </c>
      <c r="AI2566" s="55" t="str">
        <f t="shared" si="571"/>
        <v>FALSO</v>
      </c>
      <c r="AJ2566" s="55">
        <f t="shared" si="572"/>
        <v>0</v>
      </c>
      <c r="AK2566" s="93" t="str">
        <f t="shared" si="573"/>
        <v/>
      </c>
      <c r="AL2566" s="96" t="str">
        <f t="shared" si="574"/>
        <v/>
      </c>
      <c r="AM2566" s="93" t="str">
        <f t="shared" si="575"/>
        <v/>
      </c>
      <c r="AN2566" s="96" t="str">
        <f t="shared" si="576"/>
        <v/>
      </c>
      <c r="AO2566" s="93" t="str">
        <f t="shared" si="577"/>
        <v/>
      </c>
      <c r="AP2566" s="96" t="str">
        <f t="shared" si="578"/>
        <v/>
      </c>
      <c r="AQ2566" s="93" t="str">
        <f t="shared" si="579"/>
        <v/>
      </c>
      <c r="AR2566" s="96" t="str">
        <f t="shared" si="580"/>
        <v/>
      </c>
      <c r="AS2566" s="93" t="str">
        <f t="shared" si="581"/>
        <v/>
      </c>
      <c r="AT2566" s="96" t="str">
        <f t="shared" si="582"/>
        <v/>
      </c>
      <c r="AU2566" s="93" t="str">
        <f t="shared" si="583"/>
        <v/>
      </c>
    </row>
    <row r="2567" spans="1:47" x14ac:dyDescent="0.3">
      <c r="A2567" t="s">
        <v>84</v>
      </c>
      <c r="B2567" s="164" t="s">
        <v>6355</v>
      </c>
      <c r="C2567" t="s">
        <v>6351</v>
      </c>
      <c r="D2567" t="s">
        <v>1152</v>
      </c>
      <c r="E2567" t="s">
        <v>90</v>
      </c>
      <c r="F2567" t="s">
        <v>4063</v>
      </c>
      <c r="H2567" t="s">
        <v>6356</v>
      </c>
      <c r="L2567" t="s">
        <v>91</v>
      </c>
      <c r="O2567" t="s">
        <v>94</v>
      </c>
      <c r="P2567" s="33">
        <v>46121.600694444445</v>
      </c>
      <c r="Q2567" s="33">
        <v>46111</v>
      </c>
      <c r="R2567" s="33">
        <v>46219</v>
      </c>
      <c r="S2567" s="33">
        <v>46219</v>
      </c>
      <c r="AH2567" s="55" t="str">
        <f t="shared" si="570"/>
        <v/>
      </c>
      <c r="AI2567" s="55" t="str">
        <f t="shared" si="571"/>
        <v>FALSO</v>
      </c>
      <c r="AJ2567" s="55">
        <f t="shared" si="572"/>
        <v>0</v>
      </c>
      <c r="AK2567" s="93" t="str">
        <f t="shared" si="573"/>
        <v/>
      </c>
      <c r="AL2567" s="96" t="str">
        <f t="shared" si="574"/>
        <v/>
      </c>
      <c r="AM2567" s="93" t="str">
        <f t="shared" si="575"/>
        <v/>
      </c>
      <c r="AN2567" s="96" t="str">
        <f t="shared" si="576"/>
        <v/>
      </c>
      <c r="AO2567" s="93" t="str">
        <f t="shared" si="577"/>
        <v/>
      </c>
      <c r="AP2567" s="96" t="str">
        <f t="shared" si="578"/>
        <v/>
      </c>
      <c r="AQ2567" s="93" t="str">
        <f t="shared" si="579"/>
        <v/>
      </c>
      <c r="AR2567" s="96" t="str">
        <f t="shared" si="580"/>
        <v/>
      </c>
      <c r="AS2567" s="93" t="str">
        <f t="shared" si="581"/>
        <v/>
      </c>
      <c r="AT2567" s="96" t="str">
        <f t="shared" si="582"/>
        <v/>
      </c>
      <c r="AU2567" s="93" t="str">
        <f t="shared" si="583"/>
        <v/>
      </c>
    </row>
    <row r="2568" spans="1:47" x14ac:dyDescent="0.3">
      <c r="A2568" t="s">
        <v>84</v>
      </c>
      <c r="B2568" s="164" t="s">
        <v>6357</v>
      </c>
      <c r="C2568" t="s">
        <v>6351</v>
      </c>
      <c r="D2568" t="s">
        <v>1152</v>
      </c>
      <c r="E2568" t="s">
        <v>90</v>
      </c>
      <c r="F2568" t="s">
        <v>4063</v>
      </c>
      <c r="H2568" t="s">
        <v>6358</v>
      </c>
      <c r="L2568" t="s">
        <v>91</v>
      </c>
      <c r="O2568" t="s">
        <v>94</v>
      </c>
      <c r="P2568" s="33">
        <v>46121.529861111114</v>
      </c>
      <c r="Q2568" s="33">
        <v>46111</v>
      </c>
      <c r="R2568" s="33">
        <v>46219</v>
      </c>
      <c r="S2568" s="33">
        <v>46219</v>
      </c>
      <c r="AH2568" s="55" t="str">
        <f t="shared" si="570"/>
        <v/>
      </c>
      <c r="AI2568" s="55" t="str">
        <f t="shared" si="571"/>
        <v>FALSO</v>
      </c>
      <c r="AJ2568" s="55">
        <f t="shared" si="572"/>
        <v>0</v>
      </c>
      <c r="AK2568" s="93" t="str">
        <f t="shared" si="573"/>
        <v/>
      </c>
      <c r="AL2568" s="96" t="str">
        <f t="shared" si="574"/>
        <v/>
      </c>
      <c r="AM2568" s="93" t="str">
        <f t="shared" si="575"/>
        <v/>
      </c>
      <c r="AN2568" s="96" t="str">
        <f t="shared" si="576"/>
        <v/>
      </c>
      <c r="AO2568" s="93" t="str">
        <f t="shared" si="577"/>
        <v/>
      </c>
      <c r="AP2568" s="96" t="str">
        <f t="shared" si="578"/>
        <v/>
      </c>
      <c r="AQ2568" s="93" t="str">
        <f t="shared" si="579"/>
        <v/>
      </c>
      <c r="AR2568" s="96" t="str">
        <f t="shared" si="580"/>
        <v/>
      </c>
      <c r="AS2568" s="93" t="str">
        <f t="shared" si="581"/>
        <v/>
      </c>
      <c r="AT2568" s="96" t="str">
        <f t="shared" si="582"/>
        <v/>
      </c>
      <c r="AU2568" s="93" t="str">
        <f t="shared" si="583"/>
        <v/>
      </c>
    </row>
    <row r="2569" spans="1:47" x14ac:dyDescent="0.3">
      <c r="A2569" t="s">
        <v>84</v>
      </c>
      <c r="B2569" s="164" t="s">
        <v>6359</v>
      </c>
      <c r="C2569" t="s">
        <v>6351</v>
      </c>
      <c r="D2569" t="s">
        <v>1152</v>
      </c>
      <c r="E2569" t="s">
        <v>90</v>
      </c>
      <c r="F2569" t="s">
        <v>4063</v>
      </c>
      <c r="H2569" t="s">
        <v>6360</v>
      </c>
      <c r="L2569" t="s">
        <v>91</v>
      </c>
      <c r="O2569" t="s">
        <v>94</v>
      </c>
      <c r="P2569" s="33">
        <v>46121.386805555558</v>
      </c>
      <c r="Q2569" s="33">
        <v>46111</v>
      </c>
      <c r="R2569" s="33">
        <v>46219</v>
      </c>
      <c r="S2569" s="33">
        <v>46219</v>
      </c>
      <c r="AH2569" s="55" t="str">
        <f t="shared" si="570"/>
        <v/>
      </c>
      <c r="AI2569" s="55" t="str">
        <f t="shared" si="571"/>
        <v>FALSO</v>
      </c>
      <c r="AJ2569" s="55">
        <f t="shared" si="572"/>
        <v>0</v>
      </c>
      <c r="AK2569" s="93" t="str">
        <f t="shared" si="573"/>
        <v/>
      </c>
      <c r="AL2569" s="96" t="str">
        <f t="shared" si="574"/>
        <v/>
      </c>
      <c r="AM2569" s="93" t="str">
        <f t="shared" si="575"/>
        <v/>
      </c>
      <c r="AN2569" s="96" t="str">
        <f t="shared" si="576"/>
        <v/>
      </c>
      <c r="AO2569" s="93" t="str">
        <f t="shared" si="577"/>
        <v/>
      </c>
      <c r="AP2569" s="96" t="str">
        <f t="shared" si="578"/>
        <v/>
      </c>
      <c r="AQ2569" s="93" t="str">
        <f t="shared" si="579"/>
        <v/>
      </c>
      <c r="AR2569" s="96" t="str">
        <f t="shared" si="580"/>
        <v/>
      </c>
      <c r="AS2569" s="93" t="str">
        <f t="shared" si="581"/>
        <v/>
      </c>
      <c r="AT2569" s="96" t="str">
        <f t="shared" si="582"/>
        <v/>
      </c>
      <c r="AU2569" s="93" t="str">
        <f t="shared" si="583"/>
        <v/>
      </c>
    </row>
    <row r="2570" spans="1:47" x14ac:dyDescent="0.3">
      <c r="A2570" t="s">
        <v>84</v>
      </c>
      <c r="B2570" s="164" t="s">
        <v>6361</v>
      </c>
      <c r="C2570" t="s">
        <v>6351</v>
      </c>
      <c r="D2570" t="s">
        <v>1152</v>
      </c>
      <c r="E2570" t="s">
        <v>90</v>
      </c>
      <c r="F2570" t="s">
        <v>4063</v>
      </c>
      <c r="H2570" t="s">
        <v>6362</v>
      </c>
      <c r="L2570" t="s">
        <v>91</v>
      </c>
      <c r="O2570" t="s">
        <v>94</v>
      </c>
      <c r="P2570" s="33">
        <v>46121.368750000001</v>
      </c>
      <c r="Q2570" s="33">
        <v>46111</v>
      </c>
      <c r="R2570" s="33">
        <v>46219</v>
      </c>
      <c r="S2570" s="33">
        <v>46219</v>
      </c>
      <c r="AH2570" s="55" t="str">
        <f t="shared" si="570"/>
        <v/>
      </c>
      <c r="AI2570" s="55" t="str">
        <f t="shared" si="571"/>
        <v>FALSO</v>
      </c>
      <c r="AJ2570" s="55">
        <f t="shared" si="572"/>
        <v>0</v>
      </c>
      <c r="AK2570" s="93" t="str">
        <f t="shared" si="573"/>
        <v/>
      </c>
      <c r="AL2570" s="96" t="str">
        <f t="shared" si="574"/>
        <v/>
      </c>
      <c r="AM2570" s="93" t="str">
        <f t="shared" si="575"/>
        <v/>
      </c>
      <c r="AN2570" s="96" t="str">
        <f t="shared" si="576"/>
        <v/>
      </c>
      <c r="AO2570" s="93" t="str">
        <f t="shared" si="577"/>
        <v/>
      </c>
      <c r="AP2570" s="96" t="str">
        <f t="shared" si="578"/>
        <v/>
      </c>
      <c r="AQ2570" s="93" t="str">
        <f t="shared" si="579"/>
        <v/>
      </c>
      <c r="AR2570" s="96" t="str">
        <f t="shared" si="580"/>
        <v/>
      </c>
      <c r="AS2570" s="93" t="str">
        <f t="shared" si="581"/>
        <v/>
      </c>
      <c r="AT2570" s="96" t="str">
        <f t="shared" si="582"/>
        <v/>
      </c>
      <c r="AU2570" s="93" t="str">
        <f t="shared" si="583"/>
        <v/>
      </c>
    </row>
    <row r="2571" spans="1:47" x14ac:dyDescent="0.3">
      <c r="A2571" t="s">
        <v>84</v>
      </c>
      <c r="B2571" s="164" t="s">
        <v>6363</v>
      </c>
      <c r="C2571" t="s">
        <v>6351</v>
      </c>
      <c r="D2571" t="s">
        <v>1152</v>
      </c>
      <c r="E2571" t="s">
        <v>90</v>
      </c>
      <c r="F2571" t="s">
        <v>4063</v>
      </c>
      <c r="H2571" t="s">
        <v>6364</v>
      </c>
      <c r="L2571" t="s">
        <v>91</v>
      </c>
      <c r="O2571" t="s">
        <v>94</v>
      </c>
      <c r="P2571" s="33">
        <v>46121.365277777775</v>
      </c>
      <c r="Q2571" s="33">
        <v>46111</v>
      </c>
      <c r="R2571" s="33">
        <v>46219</v>
      </c>
      <c r="S2571" s="33">
        <v>46219</v>
      </c>
      <c r="AH2571" s="55" t="str">
        <f t="shared" si="570"/>
        <v/>
      </c>
      <c r="AI2571" s="55" t="str">
        <f t="shared" si="571"/>
        <v>FALSO</v>
      </c>
      <c r="AJ2571" s="55">
        <f t="shared" si="572"/>
        <v>0</v>
      </c>
      <c r="AK2571" s="93" t="str">
        <f t="shared" si="573"/>
        <v/>
      </c>
      <c r="AL2571" s="96" t="str">
        <f t="shared" si="574"/>
        <v/>
      </c>
      <c r="AM2571" s="93" t="str">
        <f t="shared" si="575"/>
        <v/>
      </c>
      <c r="AN2571" s="96" t="str">
        <f t="shared" si="576"/>
        <v/>
      </c>
      <c r="AO2571" s="93" t="str">
        <f t="shared" si="577"/>
        <v/>
      </c>
      <c r="AP2571" s="96" t="str">
        <f t="shared" si="578"/>
        <v/>
      </c>
      <c r="AQ2571" s="93" t="str">
        <f t="shared" si="579"/>
        <v/>
      </c>
      <c r="AR2571" s="96" t="str">
        <f t="shared" si="580"/>
        <v/>
      </c>
      <c r="AS2571" s="93" t="str">
        <f t="shared" si="581"/>
        <v/>
      </c>
      <c r="AT2571" s="96" t="str">
        <f t="shared" si="582"/>
        <v/>
      </c>
      <c r="AU2571" s="93" t="str">
        <f t="shared" si="583"/>
        <v/>
      </c>
    </row>
    <row r="2572" spans="1:47" x14ac:dyDescent="0.3">
      <c r="A2572" t="s">
        <v>98</v>
      </c>
      <c r="B2572" s="164" t="s">
        <v>6365</v>
      </c>
      <c r="C2572" t="s">
        <v>5324</v>
      </c>
      <c r="D2572" t="s">
        <v>1152</v>
      </c>
      <c r="E2572" t="s">
        <v>133</v>
      </c>
      <c r="F2572" t="s">
        <v>4063</v>
      </c>
      <c r="G2572">
        <v>3</v>
      </c>
      <c r="H2572" t="s">
        <v>6366</v>
      </c>
      <c r="I2572">
        <v>3</v>
      </c>
      <c r="J2572">
        <v>72000</v>
      </c>
      <c r="L2572" t="s">
        <v>91</v>
      </c>
      <c r="M2572" s="164" t="s">
        <v>6367</v>
      </c>
      <c r="N2572" t="s">
        <v>99</v>
      </c>
      <c r="O2572" t="s">
        <v>94</v>
      </c>
      <c r="P2572" s="33">
        <v>46120.53125</v>
      </c>
      <c r="Q2572" s="33">
        <v>46209</v>
      </c>
      <c r="R2572" s="33">
        <v>46210</v>
      </c>
      <c r="S2572" s="33">
        <v>46217</v>
      </c>
      <c r="T2572" s="33">
        <v>46217</v>
      </c>
      <c r="U2572" s="33">
        <v>46217</v>
      </c>
      <c r="V2572" s="33">
        <v>46217</v>
      </c>
      <c r="Y2572">
        <v>5</v>
      </c>
      <c r="AB2572">
        <v>69</v>
      </c>
      <c r="AH2572" s="55">
        <f t="shared" si="570"/>
        <v>20</v>
      </c>
      <c r="AI2572" s="55" t="str">
        <f t="shared" si="571"/>
        <v>FALSO</v>
      </c>
      <c r="AJ2572" s="55">
        <f t="shared" si="572"/>
        <v>0</v>
      </c>
      <c r="AK2572" s="93">
        <f t="shared" si="573"/>
        <v>63</v>
      </c>
      <c r="AL2572" s="96" t="str">
        <f t="shared" si="574"/>
        <v/>
      </c>
      <c r="AM2572" s="93">
        <f t="shared" si="575"/>
        <v>5</v>
      </c>
      <c r="AN2572" s="96" t="b">
        <f t="shared" si="576"/>
        <v>1</v>
      </c>
      <c r="AO2572" s="93">
        <f t="shared" si="577"/>
        <v>1</v>
      </c>
      <c r="AP2572" s="96" t="str">
        <f t="shared" si="578"/>
        <v/>
      </c>
      <c r="AQ2572" s="93" t="str">
        <f t="shared" si="579"/>
        <v/>
      </c>
      <c r="AR2572" s="96" t="str">
        <f t="shared" si="580"/>
        <v/>
      </c>
      <c r="AS2572" s="93" t="str">
        <f t="shared" si="581"/>
        <v/>
      </c>
      <c r="AT2572" s="96" t="b">
        <f t="shared" si="582"/>
        <v>1</v>
      </c>
      <c r="AU2572" s="93" t="str">
        <f t="shared" si="583"/>
        <v>ARTSG-180</v>
      </c>
    </row>
    <row r="2573" spans="1:47" x14ac:dyDescent="0.3">
      <c r="A2573" t="s">
        <v>98</v>
      </c>
      <c r="B2573" s="164" t="s">
        <v>6368</v>
      </c>
      <c r="C2573" t="s">
        <v>4308</v>
      </c>
      <c r="D2573" t="s">
        <v>1152</v>
      </c>
      <c r="E2573" t="s">
        <v>133</v>
      </c>
      <c r="F2573" t="s">
        <v>4063</v>
      </c>
      <c r="G2573">
        <v>8</v>
      </c>
      <c r="H2573" t="s">
        <v>6369</v>
      </c>
      <c r="I2573">
        <v>8</v>
      </c>
      <c r="J2573">
        <v>208800</v>
      </c>
      <c r="L2573" t="s">
        <v>91</v>
      </c>
      <c r="M2573" s="164" t="s">
        <v>2809</v>
      </c>
      <c r="N2573" t="s">
        <v>99</v>
      </c>
      <c r="O2573" t="s">
        <v>94</v>
      </c>
      <c r="P2573" s="33">
        <v>46120.470138888886</v>
      </c>
      <c r="Q2573" s="33">
        <v>46265</v>
      </c>
      <c r="R2573" s="33">
        <v>46267</v>
      </c>
      <c r="S2573" s="33">
        <v>46290</v>
      </c>
      <c r="T2573" s="33">
        <v>46290</v>
      </c>
      <c r="U2573" s="33">
        <v>46290</v>
      </c>
      <c r="V2573" s="33">
        <v>46290</v>
      </c>
      <c r="Y2573">
        <v>17</v>
      </c>
      <c r="Z2573">
        <v>1</v>
      </c>
      <c r="AB2573">
        <v>122</v>
      </c>
      <c r="AH2573" s="55">
        <f t="shared" si="570"/>
        <v>58</v>
      </c>
      <c r="AI2573" s="55" t="str">
        <f t="shared" si="571"/>
        <v>FALSO</v>
      </c>
      <c r="AJ2573" s="55">
        <f t="shared" si="572"/>
        <v>0</v>
      </c>
      <c r="AK2573" s="93">
        <f t="shared" si="573"/>
        <v>103</v>
      </c>
      <c r="AL2573" s="96" t="str">
        <f t="shared" si="574"/>
        <v/>
      </c>
      <c r="AM2573" s="93">
        <f t="shared" si="575"/>
        <v>17</v>
      </c>
      <c r="AN2573" s="96" t="b">
        <f t="shared" si="576"/>
        <v>1</v>
      </c>
      <c r="AO2573" s="93">
        <f t="shared" si="577"/>
        <v>1</v>
      </c>
      <c r="AP2573" s="96" t="b">
        <f t="shared" si="578"/>
        <v>1</v>
      </c>
      <c r="AQ2573" s="93" t="str">
        <f t="shared" si="579"/>
        <v/>
      </c>
      <c r="AR2573" s="96" t="str">
        <f t="shared" si="580"/>
        <v/>
      </c>
      <c r="AS2573" s="93" t="str">
        <f t="shared" si="581"/>
        <v/>
      </c>
      <c r="AT2573" s="96" t="b">
        <f t="shared" si="582"/>
        <v>1</v>
      </c>
      <c r="AU2573" s="93" t="str">
        <f t="shared" si="583"/>
        <v>ARTSG-182</v>
      </c>
    </row>
    <row r="2574" spans="1:47" x14ac:dyDescent="0.3">
      <c r="A2574" t="s">
        <v>98</v>
      </c>
      <c r="B2574" s="164" t="s">
        <v>6370</v>
      </c>
      <c r="C2574" t="s">
        <v>4062</v>
      </c>
      <c r="D2574" t="s">
        <v>1152</v>
      </c>
      <c r="E2574" t="s">
        <v>133</v>
      </c>
      <c r="F2574" t="s">
        <v>4063</v>
      </c>
      <c r="G2574">
        <v>8</v>
      </c>
      <c r="H2574" t="s">
        <v>6371</v>
      </c>
      <c r="I2574">
        <v>8</v>
      </c>
      <c r="J2574">
        <v>172800</v>
      </c>
      <c r="L2574" t="s">
        <v>91</v>
      </c>
      <c r="M2574" s="164" t="s">
        <v>2809</v>
      </c>
      <c r="N2574" t="s">
        <v>99</v>
      </c>
      <c r="O2574" t="s">
        <v>94</v>
      </c>
      <c r="P2574" s="33">
        <v>46120.46597222222</v>
      </c>
      <c r="Q2574" s="33">
        <v>46279</v>
      </c>
      <c r="R2574" s="33">
        <v>46280</v>
      </c>
      <c r="S2574" s="33">
        <v>46290</v>
      </c>
      <c r="T2574" s="33">
        <v>46290</v>
      </c>
      <c r="U2574" s="33">
        <v>46290</v>
      </c>
      <c r="V2574" s="33">
        <v>46290</v>
      </c>
      <c r="Y2574">
        <v>8</v>
      </c>
      <c r="AH2574" s="55">
        <f t="shared" si="570"/>
        <v>48</v>
      </c>
      <c r="AI2574" s="55" t="str">
        <f t="shared" si="571"/>
        <v>FALSO</v>
      </c>
      <c r="AJ2574" s="55">
        <f t="shared" si="572"/>
        <v>0</v>
      </c>
      <c r="AK2574" s="93">
        <f t="shared" si="573"/>
        <v>113</v>
      </c>
      <c r="AL2574" s="96" t="str">
        <f t="shared" si="574"/>
        <v/>
      </c>
      <c r="AM2574" s="93">
        <f t="shared" si="575"/>
        <v>8</v>
      </c>
      <c r="AN2574" s="96" t="b">
        <f t="shared" si="576"/>
        <v>1</v>
      </c>
      <c r="AO2574" s="93">
        <f t="shared" si="577"/>
        <v>1</v>
      </c>
      <c r="AP2574" s="96" t="str">
        <f t="shared" si="578"/>
        <v/>
      </c>
      <c r="AQ2574" s="93" t="str">
        <f t="shared" si="579"/>
        <v/>
      </c>
      <c r="AR2574" s="96" t="str">
        <f t="shared" si="580"/>
        <v/>
      </c>
      <c r="AS2574" s="93" t="str">
        <f t="shared" si="581"/>
        <v/>
      </c>
      <c r="AT2574" s="96" t="b">
        <f t="shared" si="582"/>
        <v>1</v>
      </c>
      <c r="AU2574" s="93" t="str">
        <f t="shared" si="583"/>
        <v>ARTSG-182</v>
      </c>
    </row>
    <row r="2575" spans="1:47" x14ac:dyDescent="0.3">
      <c r="A2575" t="s">
        <v>98</v>
      </c>
      <c r="B2575" s="164" t="s">
        <v>6372</v>
      </c>
      <c r="C2575" t="s">
        <v>4602</v>
      </c>
      <c r="D2575" t="s">
        <v>1152</v>
      </c>
      <c r="E2575" t="s">
        <v>133</v>
      </c>
      <c r="F2575" t="s">
        <v>4063</v>
      </c>
      <c r="G2575">
        <v>8</v>
      </c>
      <c r="H2575" t="s">
        <v>6373</v>
      </c>
      <c r="I2575">
        <v>8</v>
      </c>
      <c r="J2575">
        <v>172800</v>
      </c>
      <c r="L2575" t="s">
        <v>91</v>
      </c>
      <c r="M2575" s="164" t="s">
        <v>2809</v>
      </c>
      <c r="N2575" t="s">
        <v>99</v>
      </c>
      <c r="O2575" t="s">
        <v>94</v>
      </c>
      <c r="P2575" s="33">
        <v>46120.461111111108</v>
      </c>
      <c r="R2575" s="33">
        <v>46252</v>
      </c>
      <c r="S2575" s="33">
        <v>46261</v>
      </c>
      <c r="T2575" s="33">
        <v>46261</v>
      </c>
      <c r="U2575" s="33">
        <v>46261</v>
      </c>
      <c r="V2575" s="33">
        <v>46261</v>
      </c>
      <c r="Y2575">
        <v>7</v>
      </c>
      <c r="AB2575">
        <v>101</v>
      </c>
      <c r="AH2575" s="55">
        <f t="shared" si="570"/>
        <v>48</v>
      </c>
      <c r="AI2575" s="55" t="str">
        <f t="shared" si="571"/>
        <v>FALSO</v>
      </c>
      <c r="AJ2575" s="55">
        <f t="shared" si="572"/>
        <v>0</v>
      </c>
      <c r="AK2575" s="93" t="str">
        <f t="shared" si="573"/>
        <v/>
      </c>
      <c r="AL2575" s="96" t="str">
        <f t="shared" si="574"/>
        <v/>
      </c>
      <c r="AM2575" s="93">
        <f t="shared" si="575"/>
        <v>7</v>
      </c>
      <c r="AN2575" s="96" t="b">
        <f t="shared" si="576"/>
        <v>1</v>
      </c>
      <c r="AO2575" s="93">
        <f t="shared" si="577"/>
        <v>1</v>
      </c>
      <c r="AP2575" s="96" t="str">
        <f t="shared" si="578"/>
        <v/>
      </c>
      <c r="AQ2575" s="93" t="str">
        <f t="shared" si="579"/>
        <v/>
      </c>
      <c r="AR2575" s="96" t="str">
        <f t="shared" si="580"/>
        <v/>
      </c>
      <c r="AS2575" s="93" t="str">
        <f t="shared" si="581"/>
        <v/>
      </c>
      <c r="AT2575" s="96" t="b">
        <f t="shared" si="582"/>
        <v>1</v>
      </c>
      <c r="AU2575" s="93" t="str">
        <f t="shared" si="583"/>
        <v>ARTSG-182</v>
      </c>
    </row>
    <row r="2576" spans="1:47" x14ac:dyDescent="0.3">
      <c r="A2576" t="s">
        <v>98</v>
      </c>
      <c r="B2576" s="164" t="s">
        <v>6374</v>
      </c>
      <c r="C2576" t="s">
        <v>4311</v>
      </c>
      <c r="D2576" t="s">
        <v>1152</v>
      </c>
      <c r="E2576" t="s">
        <v>90</v>
      </c>
      <c r="F2576" t="s">
        <v>4063</v>
      </c>
      <c r="G2576">
        <v>5</v>
      </c>
      <c r="H2576" t="s">
        <v>6375</v>
      </c>
      <c r="I2576">
        <v>5</v>
      </c>
      <c r="J2576">
        <v>100800</v>
      </c>
      <c r="L2576" t="s">
        <v>91</v>
      </c>
      <c r="M2576" s="164" t="s">
        <v>2806</v>
      </c>
      <c r="N2576" t="s">
        <v>99</v>
      </c>
      <c r="O2576" t="s">
        <v>94</v>
      </c>
      <c r="P2576" s="33">
        <v>46119.918749999997</v>
      </c>
      <c r="R2576" s="33">
        <v>46276</v>
      </c>
      <c r="S2576" s="33">
        <v>46276</v>
      </c>
      <c r="T2576" s="33">
        <v>46276</v>
      </c>
      <c r="U2576" s="33">
        <v>46276</v>
      </c>
      <c r="V2576" s="33">
        <v>46276</v>
      </c>
      <c r="Y2576">
        <v>1</v>
      </c>
      <c r="AB2576">
        <v>112</v>
      </c>
      <c r="AH2576" s="55">
        <f t="shared" si="570"/>
        <v>28</v>
      </c>
      <c r="AI2576" s="55" t="str">
        <f t="shared" si="571"/>
        <v>FALSO</v>
      </c>
      <c r="AJ2576" s="55">
        <f t="shared" si="572"/>
        <v>0</v>
      </c>
      <c r="AK2576" s="93" t="str">
        <f t="shared" si="573"/>
        <v/>
      </c>
      <c r="AL2576" s="96" t="str">
        <f t="shared" si="574"/>
        <v/>
      </c>
      <c r="AM2576" s="93">
        <f t="shared" si="575"/>
        <v>1</v>
      </c>
      <c r="AN2576" s="96" t="b">
        <f t="shared" si="576"/>
        <v>1</v>
      </c>
      <c r="AO2576" s="93">
        <f t="shared" si="577"/>
        <v>1</v>
      </c>
      <c r="AP2576" s="96" t="str">
        <f t="shared" si="578"/>
        <v/>
      </c>
      <c r="AQ2576" s="93" t="str">
        <f t="shared" si="579"/>
        <v/>
      </c>
      <c r="AR2576" s="96" t="str">
        <f t="shared" si="580"/>
        <v/>
      </c>
      <c r="AS2576" s="93" t="str">
        <f t="shared" si="581"/>
        <v/>
      </c>
      <c r="AT2576" s="96" t="b">
        <f t="shared" si="582"/>
        <v>1</v>
      </c>
      <c r="AU2576" s="93" t="str">
        <f t="shared" si="583"/>
        <v>ARTSG-183</v>
      </c>
    </row>
    <row r="2577" spans="1:47" x14ac:dyDescent="0.3">
      <c r="A2577" t="s">
        <v>98</v>
      </c>
      <c r="B2577" s="164" t="s">
        <v>6376</v>
      </c>
      <c r="C2577" t="s">
        <v>4602</v>
      </c>
      <c r="D2577" t="s">
        <v>1152</v>
      </c>
      <c r="E2577" t="s">
        <v>90</v>
      </c>
      <c r="F2577" t="s">
        <v>4063</v>
      </c>
      <c r="G2577">
        <v>5</v>
      </c>
      <c r="H2577" t="s">
        <v>6377</v>
      </c>
      <c r="I2577">
        <v>5</v>
      </c>
      <c r="J2577">
        <v>111600</v>
      </c>
      <c r="L2577" t="s">
        <v>91</v>
      </c>
      <c r="M2577" s="164" t="s">
        <v>2806</v>
      </c>
      <c r="N2577" t="s">
        <v>99</v>
      </c>
      <c r="O2577" t="s">
        <v>94</v>
      </c>
      <c r="P2577" s="33">
        <v>46119.916666666664</v>
      </c>
      <c r="Q2577" s="33">
        <v>46251</v>
      </c>
      <c r="R2577" s="33">
        <v>46252</v>
      </c>
      <c r="S2577" s="33">
        <v>46254</v>
      </c>
      <c r="T2577" s="33">
        <v>46254</v>
      </c>
      <c r="U2577" s="33">
        <v>46254</v>
      </c>
      <c r="V2577" s="33">
        <v>46254</v>
      </c>
      <c r="Y2577">
        <v>2</v>
      </c>
      <c r="Z2577">
        <v>1</v>
      </c>
      <c r="AB2577">
        <v>96</v>
      </c>
      <c r="AH2577" s="55">
        <f t="shared" si="570"/>
        <v>31</v>
      </c>
      <c r="AI2577" s="55" t="str">
        <f t="shared" si="571"/>
        <v>FALSO</v>
      </c>
      <c r="AJ2577" s="55">
        <f t="shared" si="572"/>
        <v>0</v>
      </c>
      <c r="AK2577" s="93">
        <f t="shared" si="573"/>
        <v>94</v>
      </c>
      <c r="AL2577" s="96" t="str">
        <f t="shared" si="574"/>
        <v/>
      </c>
      <c r="AM2577" s="93">
        <f t="shared" si="575"/>
        <v>2</v>
      </c>
      <c r="AN2577" s="96" t="b">
        <f t="shared" si="576"/>
        <v>1</v>
      </c>
      <c r="AO2577" s="93">
        <f t="shared" si="577"/>
        <v>1</v>
      </c>
      <c r="AP2577" s="96" t="b">
        <f t="shared" si="578"/>
        <v>1</v>
      </c>
      <c r="AQ2577" s="93" t="str">
        <f t="shared" si="579"/>
        <v/>
      </c>
      <c r="AR2577" s="96" t="str">
        <f t="shared" si="580"/>
        <v/>
      </c>
      <c r="AS2577" s="93" t="str">
        <f t="shared" si="581"/>
        <v/>
      </c>
      <c r="AT2577" s="96" t="b">
        <f t="shared" si="582"/>
        <v>1</v>
      </c>
      <c r="AU2577" s="93" t="str">
        <f t="shared" si="583"/>
        <v>ARTSG-183</v>
      </c>
    </row>
    <row r="2578" spans="1:47" x14ac:dyDescent="0.3">
      <c r="A2578" t="s">
        <v>98</v>
      </c>
      <c r="B2578" s="164" t="s">
        <v>6378</v>
      </c>
      <c r="C2578" t="s">
        <v>4773</v>
      </c>
      <c r="D2578" t="s">
        <v>1152</v>
      </c>
      <c r="E2578" t="s">
        <v>133</v>
      </c>
      <c r="F2578" t="s">
        <v>4063</v>
      </c>
      <c r="G2578">
        <v>5</v>
      </c>
      <c r="H2578" t="s">
        <v>6379</v>
      </c>
      <c r="I2578">
        <v>5</v>
      </c>
      <c r="J2578">
        <v>100800</v>
      </c>
      <c r="L2578" t="s">
        <v>91</v>
      </c>
      <c r="M2578" s="164" t="s">
        <v>2806</v>
      </c>
      <c r="N2578" t="s">
        <v>99</v>
      </c>
      <c r="O2578" t="s">
        <v>94</v>
      </c>
      <c r="P2578" s="33">
        <v>46119.897916666669</v>
      </c>
      <c r="Q2578" s="33">
        <v>46237</v>
      </c>
      <c r="R2578" s="33">
        <v>46239</v>
      </c>
      <c r="S2578" s="33">
        <v>46245</v>
      </c>
      <c r="T2578" s="33">
        <v>46245</v>
      </c>
      <c r="U2578" s="33">
        <v>46245</v>
      </c>
      <c r="V2578" s="33">
        <v>46245</v>
      </c>
      <c r="Y2578">
        <v>4</v>
      </c>
      <c r="AB2578">
        <v>89</v>
      </c>
      <c r="AH2578" s="55">
        <f t="shared" si="570"/>
        <v>28</v>
      </c>
      <c r="AI2578" s="55" t="str">
        <f t="shared" si="571"/>
        <v>FALSO</v>
      </c>
      <c r="AJ2578" s="55">
        <f t="shared" si="572"/>
        <v>0</v>
      </c>
      <c r="AK2578" s="93">
        <f t="shared" si="573"/>
        <v>84</v>
      </c>
      <c r="AL2578" s="96" t="str">
        <f t="shared" si="574"/>
        <v/>
      </c>
      <c r="AM2578" s="93">
        <f t="shared" si="575"/>
        <v>4</v>
      </c>
      <c r="AN2578" s="96" t="b">
        <f t="shared" si="576"/>
        <v>1</v>
      </c>
      <c r="AO2578" s="93">
        <f t="shared" si="577"/>
        <v>1</v>
      </c>
      <c r="AP2578" s="96" t="str">
        <f t="shared" si="578"/>
        <v/>
      </c>
      <c r="AQ2578" s="93" t="str">
        <f t="shared" si="579"/>
        <v/>
      </c>
      <c r="AR2578" s="96" t="str">
        <f t="shared" si="580"/>
        <v/>
      </c>
      <c r="AS2578" s="93" t="str">
        <f t="shared" si="581"/>
        <v/>
      </c>
      <c r="AT2578" s="96" t="b">
        <f t="shared" si="582"/>
        <v>1</v>
      </c>
      <c r="AU2578" s="93" t="str">
        <f t="shared" si="583"/>
        <v>ARTSG-183</v>
      </c>
    </row>
    <row r="2579" spans="1:47" x14ac:dyDescent="0.3">
      <c r="A2579" t="s">
        <v>98</v>
      </c>
      <c r="B2579" s="164" t="s">
        <v>6380</v>
      </c>
      <c r="C2579" t="s">
        <v>4308</v>
      </c>
      <c r="D2579" t="s">
        <v>1152</v>
      </c>
      <c r="E2579" t="s">
        <v>90</v>
      </c>
      <c r="F2579" t="s">
        <v>4063</v>
      </c>
      <c r="G2579">
        <v>5</v>
      </c>
      <c r="H2579" t="s">
        <v>6381</v>
      </c>
      <c r="I2579">
        <v>5</v>
      </c>
      <c r="J2579">
        <v>126000</v>
      </c>
      <c r="L2579" t="s">
        <v>91</v>
      </c>
      <c r="M2579" s="164" t="s">
        <v>2806</v>
      </c>
      <c r="N2579" t="s">
        <v>99</v>
      </c>
      <c r="O2579" t="s">
        <v>94</v>
      </c>
      <c r="P2579" s="33">
        <v>46119.890277777777</v>
      </c>
      <c r="Q2579" s="33">
        <v>46265</v>
      </c>
      <c r="R2579" s="33">
        <v>46269</v>
      </c>
      <c r="S2579" s="33">
        <v>46289</v>
      </c>
      <c r="T2579" s="33">
        <v>46289</v>
      </c>
      <c r="U2579" s="33">
        <v>46289</v>
      </c>
      <c r="V2579" s="33">
        <v>46289</v>
      </c>
      <c r="Y2579">
        <v>14</v>
      </c>
      <c r="AH2579" s="55">
        <f t="shared" si="570"/>
        <v>35</v>
      </c>
      <c r="AI2579" s="55" t="str">
        <f t="shared" si="571"/>
        <v>FALSO</v>
      </c>
      <c r="AJ2579" s="55">
        <f t="shared" si="572"/>
        <v>0</v>
      </c>
      <c r="AK2579" s="93">
        <f t="shared" si="573"/>
        <v>104</v>
      </c>
      <c r="AL2579" s="96" t="str">
        <f t="shared" si="574"/>
        <v/>
      </c>
      <c r="AM2579" s="93">
        <f t="shared" si="575"/>
        <v>14</v>
      </c>
      <c r="AN2579" s="96" t="b">
        <f t="shared" si="576"/>
        <v>1</v>
      </c>
      <c r="AO2579" s="93">
        <f t="shared" si="577"/>
        <v>1</v>
      </c>
      <c r="AP2579" s="96" t="str">
        <f t="shared" si="578"/>
        <v/>
      </c>
      <c r="AQ2579" s="93" t="str">
        <f t="shared" si="579"/>
        <v/>
      </c>
      <c r="AR2579" s="96" t="str">
        <f t="shared" si="580"/>
        <v/>
      </c>
      <c r="AS2579" s="93" t="str">
        <f t="shared" si="581"/>
        <v/>
      </c>
      <c r="AT2579" s="96" t="b">
        <f t="shared" si="582"/>
        <v>1</v>
      </c>
      <c r="AU2579" s="93" t="str">
        <f t="shared" si="583"/>
        <v>ARTSG-183</v>
      </c>
    </row>
    <row r="2580" spans="1:47" x14ac:dyDescent="0.3">
      <c r="A2580" t="s">
        <v>84</v>
      </c>
      <c r="B2580" s="164" t="s">
        <v>6382</v>
      </c>
      <c r="C2580" t="s">
        <v>6351</v>
      </c>
      <c r="D2580" t="s">
        <v>1152</v>
      </c>
      <c r="E2580" t="s">
        <v>90</v>
      </c>
      <c r="F2580" t="s">
        <v>4063</v>
      </c>
      <c r="H2580" t="s">
        <v>6383</v>
      </c>
      <c r="L2580" t="s">
        <v>91</v>
      </c>
      <c r="O2580" t="s">
        <v>94</v>
      </c>
      <c r="P2580" s="33">
        <v>46119.619444444441</v>
      </c>
      <c r="Q2580" s="33">
        <v>46111</v>
      </c>
      <c r="R2580" s="33">
        <v>46219</v>
      </c>
      <c r="S2580" s="33">
        <v>46219</v>
      </c>
      <c r="AH2580" s="55" t="str">
        <f t="shared" si="570"/>
        <v/>
      </c>
      <c r="AI2580" s="55" t="str">
        <f t="shared" si="571"/>
        <v>FALSO</v>
      </c>
      <c r="AJ2580" s="55">
        <f t="shared" si="572"/>
        <v>0</v>
      </c>
      <c r="AK2580" s="93" t="str">
        <f t="shared" si="573"/>
        <v/>
      </c>
      <c r="AL2580" s="96" t="str">
        <f t="shared" si="574"/>
        <v/>
      </c>
      <c r="AM2580" s="93" t="str">
        <f t="shared" si="575"/>
        <v/>
      </c>
      <c r="AN2580" s="96" t="str">
        <f t="shared" si="576"/>
        <v/>
      </c>
      <c r="AO2580" s="93" t="str">
        <f t="shared" si="577"/>
        <v/>
      </c>
      <c r="AP2580" s="96" t="str">
        <f t="shared" si="578"/>
        <v/>
      </c>
      <c r="AQ2580" s="93" t="str">
        <f t="shared" si="579"/>
        <v/>
      </c>
      <c r="AR2580" s="96" t="str">
        <f t="shared" si="580"/>
        <v/>
      </c>
      <c r="AS2580" s="93" t="str">
        <f t="shared" si="581"/>
        <v/>
      </c>
      <c r="AT2580" s="96" t="str">
        <f t="shared" si="582"/>
        <v/>
      </c>
      <c r="AU2580" s="93" t="str">
        <f t="shared" si="583"/>
        <v/>
      </c>
    </row>
    <row r="2581" spans="1:47" x14ac:dyDescent="0.3">
      <c r="A2581" t="s">
        <v>84</v>
      </c>
      <c r="B2581" s="164" t="s">
        <v>6384</v>
      </c>
      <c r="C2581" t="s">
        <v>6351</v>
      </c>
      <c r="D2581" t="s">
        <v>1152</v>
      </c>
      <c r="E2581" t="s">
        <v>90</v>
      </c>
      <c r="F2581" t="s">
        <v>4063</v>
      </c>
      <c r="H2581" t="s">
        <v>6385</v>
      </c>
      <c r="L2581" t="s">
        <v>91</v>
      </c>
      <c r="O2581" t="s">
        <v>94</v>
      </c>
      <c r="P2581" s="33">
        <v>46119.539583333331</v>
      </c>
      <c r="Q2581" s="33">
        <v>46111</v>
      </c>
      <c r="R2581" s="33">
        <v>46216</v>
      </c>
      <c r="S2581" s="33">
        <v>46216</v>
      </c>
      <c r="AH2581" s="55" t="str">
        <f t="shared" si="570"/>
        <v/>
      </c>
      <c r="AI2581" s="55" t="str">
        <f t="shared" si="571"/>
        <v>FALSO</v>
      </c>
      <c r="AJ2581" s="55">
        <f t="shared" si="572"/>
        <v>0</v>
      </c>
      <c r="AK2581" s="93" t="str">
        <f t="shared" si="573"/>
        <v/>
      </c>
      <c r="AL2581" s="96" t="str">
        <f t="shared" si="574"/>
        <v/>
      </c>
      <c r="AM2581" s="93" t="str">
        <f t="shared" si="575"/>
        <v/>
      </c>
      <c r="AN2581" s="96" t="str">
        <f t="shared" si="576"/>
        <v/>
      </c>
      <c r="AO2581" s="93" t="str">
        <f t="shared" si="577"/>
        <v/>
      </c>
      <c r="AP2581" s="96" t="str">
        <f t="shared" si="578"/>
        <v/>
      </c>
      <c r="AQ2581" s="93" t="str">
        <f t="shared" si="579"/>
        <v/>
      </c>
      <c r="AR2581" s="96" t="str">
        <f t="shared" si="580"/>
        <v/>
      </c>
      <c r="AS2581" s="93" t="str">
        <f t="shared" si="581"/>
        <v/>
      </c>
      <c r="AT2581" s="96" t="str">
        <f t="shared" si="582"/>
        <v/>
      </c>
      <c r="AU2581" s="93" t="str">
        <f t="shared" si="583"/>
        <v/>
      </c>
    </row>
    <row r="2582" spans="1:47" x14ac:dyDescent="0.3">
      <c r="A2582" t="s">
        <v>84</v>
      </c>
      <c r="B2582" s="164" t="s">
        <v>6386</v>
      </c>
      <c r="C2582" t="s">
        <v>6349</v>
      </c>
      <c r="D2582" t="s">
        <v>1152</v>
      </c>
      <c r="E2582" t="s">
        <v>90</v>
      </c>
      <c r="F2582" t="s">
        <v>4063</v>
      </c>
      <c r="H2582" t="s">
        <v>6387</v>
      </c>
      <c r="L2582" t="s">
        <v>91</v>
      </c>
      <c r="O2582" t="s">
        <v>94</v>
      </c>
      <c r="P2582" s="33">
        <v>46119.458333333336</v>
      </c>
      <c r="Q2582" s="33">
        <v>46111</v>
      </c>
      <c r="R2582" s="33">
        <v>46211</v>
      </c>
      <c r="S2582" s="33">
        <v>46211</v>
      </c>
      <c r="AH2582" s="55" t="str">
        <f t="shared" si="570"/>
        <v/>
      </c>
      <c r="AI2582" s="55" t="str">
        <f t="shared" si="571"/>
        <v>FALSO</v>
      </c>
      <c r="AJ2582" s="55">
        <f t="shared" si="572"/>
        <v>0</v>
      </c>
      <c r="AK2582" s="93" t="str">
        <f t="shared" si="573"/>
        <v/>
      </c>
      <c r="AL2582" s="96" t="str">
        <f t="shared" si="574"/>
        <v/>
      </c>
      <c r="AM2582" s="93" t="str">
        <f t="shared" si="575"/>
        <v/>
      </c>
      <c r="AN2582" s="96" t="str">
        <f t="shared" si="576"/>
        <v/>
      </c>
      <c r="AO2582" s="93" t="str">
        <f t="shared" si="577"/>
        <v/>
      </c>
      <c r="AP2582" s="96" t="str">
        <f t="shared" si="578"/>
        <v/>
      </c>
      <c r="AQ2582" s="93" t="str">
        <f t="shared" si="579"/>
        <v/>
      </c>
      <c r="AR2582" s="96" t="str">
        <f t="shared" si="580"/>
        <v/>
      </c>
      <c r="AS2582" s="93" t="str">
        <f t="shared" si="581"/>
        <v/>
      </c>
      <c r="AT2582" s="96" t="str">
        <f t="shared" si="582"/>
        <v/>
      </c>
      <c r="AU2582" s="93" t="str">
        <f t="shared" si="583"/>
        <v/>
      </c>
    </row>
    <row r="2583" spans="1:47" x14ac:dyDescent="0.3">
      <c r="A2583" t="s">
        <v>84</v>
      </c>
      <c r="B2583" s="164" t="s">
        <v>6388</v>
      </c>
      <c r="C2583" t="s">
        <v>6351</v>
      </c>
      <c r="D2583" t="s">
        <v>1152</v>
      </c>
      <c r="E2583" t="s">
        <v>90</v>
      </c>
      <c r="F2583" t="s">
        <v>4063</v>
      </c>
      <c r="H2583" t="s">
        <v>6389</v>
      </c>
      <c r="J2583">
        <v>21600</v>
      </c>
      <c r="L2583" t="s">
        <v>91</v>
      </c>
      <c r="O2583" t="s">
        <v>94</v>
      </c>
      <c r="P2583" s="33">
        <v>46119.381249999999</v>
      </c>
      <c r="Q2583" s="33">
        <v>46111</v>
      </c>
      <c r="R2583" s="33">
        <v>46217</v>
      </c>
      <c r="S2583" s="33">
        <v>46217</v>
      </c>
      <c r="AH2583" s="55">
        <f t="shared" si="570"/>
        <v>6</v>
      </c>
      <c r="AI2583" s="55" t="str">
        <f t="shared" si="571"/>
        <v>FALSO</v>
      </c>
      <c r="AJ2583" s="55">
        <f t="shared" si="572"/>
        <v>0</v>
      </c>
      <c r="AK2583" s="93" t="str">
        <f t="shared" si="573"/>
        <v/>
      </c>
      <c r="AL2583" s="96" t="str">
        <f t="shared" si="574"/>
        <v/>
      </c>
      <c r="AM2583" s="93" t="str">
        <f t="shared" si="575"/>
        <v/>
      </c>
      <c r="AN2583" s="96" t="str">
        <f t="shared" si="576"/>
        <v/>
      </c>
      <c r="AO2583" s="93" t="str">
        <f t="shared" si="577"/>
        <v/>
      </c>
      <c r="AP2583" s="96" t="str">
        <f t="shared" si="578"/>
        <v/>
      </c>
      <c r="AQ2583" s="93" t="str">
        <f t="shared" si="579"/>
        <v/>
      </c>
      <c r="AR2583" s="96" t="str">
        <f t="shared" si="580"/>
        <v/>
      </c>
      <c r="AS2583" s="93" t="str">
        <f t="shared" si="581"/>
        <v/>
      </c>
      <c r="AT2583" s="96" t="str">
        <f t="shared" si="582"/>
        <v/>
      </c>
      <c r="AU2583" s="93" t="str">
        <f t="shared" si="583"/>
        <v/>
      </c>
    </row>
    <row r="2584" spans="1:47" x14ac:dyDescent="0.3">
      <c r="A2584" t="s">
        <v>84</v>
      </c>
      <c r="B2584" s="164" t="s">
        <v>6390</v>
      </c>
      <c r="C2584" t="s">
        <v>6351</v>
      </c>
      <c r="D2584" t="s">
        <v>1152</v>
      </c>
      <c r="E2584" t="s">
        <v>90</v>
      </c>
      <c r="F2584" t="s">
        <v>4063</v>
      </c>
      <c r="H2584" t="s">
        <v>6391</v>
      </c>
      <c r="L2584" t="s">
        <v>91</v>
      </c>
      <c r="O2584" t="s">
        <v>94</v>
      </c>
      <c r="P2584" s="33">
        <v>46119.380555555559</v>
      </c>
      <c r="Q2584" s="33">
        <v>46111</v>
      </c>
      <c r="R2584" s="33">
        <v>46217</v>
      </c>
      <c r="S2584" s="33">
        <v>46217</v>
      </c>
      <c r="AH2584" s="55" t="str">
        <f t="shared" si="570"/>
        <v/>
      </c>
      <c r="AI2584" s="55" t="str">
        <f t="shared" si="571"/>
        <v>FALSO</v>
      </c>
      <c r="AJ2584" s="55">
        <f t="shared" si="572"/>
        <v>0</v>
      </c>
      <c r="AK2584" s="93" t="str">
        <f t="shared" si="573"/>
        <v/>
      </c>
      <c r="AL2584" s="96" t="str">
        <f t="shared" si="574"/>
        <v/>
      </c>
      <c r="AM2584" s="93" t="str">
        <f t="shared" si="575"/>
        <v/>
      </c>
      <c r="AN2584" s="96" t="str">
        <f t="shared" si="576"/>
        <v/>
      </c>
      <c r="AO2584" s="93" t="str">
        <f t="shared" si="577"/>
        <v/>
      </c>
      <c r="AP2584" s="96" t="str">
        <f t="shared" si="578"/>
        <v/>
      </c>
      <c r="AQ2584" s="93" t="str">
        <f t="shared" si="579"/>
        <v/>
      </c>
      <c r="AR2584" s="96" t="str">
        <f t="shared" si="580"/>
        <v/>
      </c>
      <c r="AS2584" s="93" t="str">
        <f t="shared" si="581"/>
        <v/>
      </c>
      <c r="AT2584" s="96" t="str">
        <f t="shared" si="582"/>
        <v/>
      </c>
      <c r="AU2584" s="93" t="str">
        <f t="shared" si="583"/>
        <v/>
      </c>
    </row>
    <row r="2585" spans="1:47" x14ac:dyDescent="0.3">
      <c r="A2585" t="s">
        <v>104</v>
      </c>
      <c r="B2585" s="164" t="s">
        <v>6392</v>
      </c>
      <c r="C2585" t="s">
        <v>4773</v>
      </c>
      <c r="D2585" t="s">
        <v>1152</v>
      </c>
      <c r="E2585" t="s">
        <v>90</v>
      </c>
      <c r="F2585" t="s">
        <v>4063</v>
      </c>
      <c r="H2585" t="s">
        <v>6393</v>
      </c>
      <c r="L2585" t="s">
        <v>91</v>
      </c>
      <c r="M2585" s="164" t="s">
        <v>6394</v>
      </c>
      <c r="O2585" t="s">
        <v>94</v>
      </c>
      <c r="P2585" s="33">
        <v>46118.683333333334</v>
      </c>
      <c r="Q2585" s="33">
        <v>46237</v>
      </c>
      <c r="R2585" s="33">
        <v>46247</v>
      </c>
      <c r="S2585" s="33">
        <v>46247</v>
      </c>
      <c r="T2585" s="33">
        <v>46247</v>
      </c>
      <c r="U2585" s="33">
        <v>46247</v>
      </c>
      <c r="V2585" s="33">
        <v>46247</v>
      </c>
      <c r="Y2585">
        <v>1</v>
      </c>
      <c r="AB2585">
        <v>93</v>
      </c>
      <c r="AH2585" s="55" t="str">
        <f t="shared" si="570"/>
        <v/>
      </c>
      <c r="AI2585" s="55" t="str">
        <f t="shared" si="571"/>
        <v>FALSO</v>
      </c>
      <c r="AJ2585" s="55">
        <f t="shared" si="572"/>
        <v>0</v>
      </c>
      <c r="AK2585" s="93">
        <f t="shared" si="573"/>
        <v>85</v>
      </c>
      <c r="AL2585" s="96" t="str">
        <f t="shared" si="574"/>
        <v/>
      </c>
      <c r="AM2585" s="93">
        <f t="shared" si="575"/>
        <v>1</v>
      </c>
      <c r="AN2585" s="96" t="b">
        <f t="shared" si="576"/>
        <v>1</v>
      </c>
      <c r="AO2585" s="93">
        <f t="shared" si="577"/>
        <v>1</v>
      </c>
      <c r="AP2585" s="96" t="str">
        <f t="shared" si="578"/>
        <v/>
      </c>
      <c r="AQ2585" s="93" t="str">
        <f t="shared" si="579"/>
        <v/>
      </c>
      <c r="AR2585" s="96" t="str">
        <f t="shared" si="580"/>
        <v/>
      </c>
      <c r="AS2585" s="93">
        <f t="shared" si="581"/>
        <v>93</v>
      </c>
      <c r="AT2585" s="96" t="b">
        <f t="shared" si="582"/>
        <v>1</v>
      </c>
      <c r="AU2585" s="93" t="str">
        <f t="shared" si="583"/>
        <v>SGGS-15483</v>
      </c>
    </row>
    <row r="2586" spans="1:47" x14ac:dyDescent="0.3">
      <c r="A2586" t="s">
        <v>84</v>
      </c>
      <c r="B2586" s="164" t="s">
        <v>6395</v>
      </c>
      <c r="C2586" t="s">
        <v>6351</v>
      </c>
      <c r="D2586" t="s">
        <v>1152</v>
      </c>
      <c r="E2586" t="s">
        <v>90</v>
      </c>
      <c r="F2586" t="s">
        <v>4063</v>
      </c>
      <c r="H2586" t="s">
        <v>6396</v>
      </c>
      <c r="L2586" t="s">
        <v>91</v>
      </c>
      <c r="O2586" t="s">
        <v>94</v>
      </c>
      <c r="P2586" s="33">
        <v>46118.427083333336</v>
      </c>
      <c r="Q2586" s="33">
        <v>46111</v>
      </c>
      <c r="R2586" s="33">
        <v>46219</v>
      </c>
      <c r="S2586" s="33">
        <v>46219</v>
      </c>
      <c r="AH2586" s="55" t="str">
        <f t="shared" si="570"/>
        <v/>
      </c>
      <c r="AI2586" s="55" t="str">
        <f t="shared" si="571"/>
        <v>FALSO</v>
      </c>
      <c r="AJ2586" s="55">
        <f t="shared" si="572"/>
        <v>0</v>
      </c>
      <c r="AK2586" s="93" t="str">
        <f t="shared" si="573"/>
        <v/>
      </c>
      <c r="AL2586" s="96" t="str">
        <f t="shared" si="574"/>
        <v/>
      </c>
      <c r="AM2586" s="93" t="str">
        <f t="shared" si="575"/>
        <v/>
      </c>
      <c r="AN2586" s="96" t="str">
        <f t="shared" si="576"/>
        <v/>
      </c>
      <c r="AO2586" s="93" t="str">
        <f t="shared" si="577"/>
        <v/>
      </c>
      <c r="AP2586" s="96" t="str">
        <f t="shared" si="578"/>
        <v/>
      </c>
      <c r="AQ2586" s="93" t="str">
        <f t="shared" si="579"/>
        <v/>
      </c>
      <c r="AR2586" s="96" t="str">
        <f t="shared" si="580"/>
        <v/>
      </c>
      <c r="AS2586" s="93" t="str">
        <f t="shared" si="581"/>
        <v/>
      </c>
      <c r="AT2586" s="96" t="str">
        <f t="shared" si="582"/>
        <v/>
      </c>
      <c r="AU2586" s="93" t="str">
        <f t="shared" si="583"/>
        <v/>
      </c>
    </row>
    <row r="2587" spans="1:47" x14ac:dyDescent="0.3">
      <c r="A2587" t="s">
        <v>84</v>
      </c>
      <c r="B2587" s="164" t="s">
        <v>6397</v>
      </c>
      <c r="C2587" t="s">
        <v>6351</v>
      </c>
      <c r="D2587" t="s">
        <v>1152</v>
      </c>
      <c r="E2587" t="s">
        <v>90</v>
      </c>
      <c r="F2587" t="s">
        <v>4063</v>
      </c>
      <c r="H2587" t="s">
        <v>6398</v>
      </c>
      <c r="L2587" t="s">
        <v>91</v>
      </c>
      <c r="O2587" t="s">
        <v>94</v>
      </c>
      <c r="P2587" s="33">
        <v>46113.754861111112</v>
      </c>
      <c r="Q2587" s="33">
        <v>46111</v>
      </c>
      <c r="R2587" s="33">
        <v>46147</v>
      </c>
      <c r="S2587" s="33">
        <v>46219</v>
      </c>
      <c r="AH2587" s="55" t="str">
        <f t="shared" si="570"/>
        <v/>
      </c>
      <c r="AI2587" s="55" t="str">
        <f t="shared" si="571"/>
        <v>FALSO</v>
      </c>
      <c r="AJ2587" s="55">
        <f t="shared" si="572"/>
        <v>0</v>
      </c>
      <c r="AK2587" s="93" t="str">
        <f t="shared" si="573"/>
        <v/>
      </c>
      <c r="AL2587" s="96" t="str">
        <f t="shared" si="574"/>
        <v/>
      </c>
      <c r="AM2587" s="93" t="str">
        <f t="shared" si="575"/>
        <v/>
      </c>
      <c r="AN2587" s="96" t="str">
        <f t="shared" si="576"/>
        <v/>
      </c>
      <c r="AO2587" s="93" t="str">
        <f t="shared" si="577"/>
        <v/>
      </c>
      <c r="AP2587" s="96" t="str">
        <f t="shared" si="578"/>
        <v/>
      </c>
      <c r="AQ2587" s="93" t="str">
        <f t="shared" si="579"/>
        <v/>
      </c>
      <c r="AR2587" s="96" t="str">
        <f t="shared" si="580"/>
        <v/>
      </c>
      <c r="AS2587" s="93" t="str">
        <f t="shared" si="581"/>
        <v/>
      </c>
      <c r="AT2587" s="96" t="str">
        <f t="shared" si="582"/>
        <v/>
      </c>
      <c r="AU2587" s="93" t="str">
        <f t="shared" si="583"/>
        <v/>
      </c>
    </row>
    <row r="2588" spans="1:47" x14ac:dyDescent="0.3">
      <c r="A2588" t="s">
        <v>84</v>
      </c>
      <c r="B2588" s="164" t="s">
        <v>6399</v>
      </c>
      <c r="C2588" t="s">
        <v>6351</v>
      </c>
      <c r="D2588" t="s">
        <v>1152</v>
      </c>
      <c r="E2588" t="s">
        <v>90</v>
      </c>
      <c r="F2588" t="s">
        <v>4063</v>
      </c>
      <c r="H2588" t="s">
        <v>6400</v>
      </c>
      <c r="L2588" t="s">
        <v>91</v>
      </c>
      <c r="O2588" t="s">
        <v>94</v>
      </c>
      <c r="P2588" s="33">
        <v>46113.754166666666</v>
      </c>
      <c r="Q2588" s="33">
        <v>46111</v>
      </c>
      <c r="R2588" s="33">
        <v>46147</v>
      </c>
      <c r="S2588" s="33">
        <v>46219</v>
      </c>
      <c r="AH2588" s="55" t="str">
        <f t="shared" si="570"/>
        <v/>
      </c>
      <c r="AI2588" s="55" t="str">
        <f t="shared" si="571"/>
        <v>FALSO</v>
      </c>
      <c r="AJ2588" s="55">
        <f t="shared" si="572"/>
        <v>0</v>
      </c>
      <c r="AK2588" s="93" t="str">
        <f t="shared" si="573"/>
        <v/>
      </c>
      <c r="AL2588" s="96" t="str">
        <f t="shared" si="574"/>
        <v/>
      </c>
      <c r="AM2588" s="93" t="str">
        <f t="shared" si="575"/>
        <v/>
      </c>
      <c r="AN2588" s="96" t="str">
        <f t="shared" si="576"/>
        <v/>
      </c>
      <c r="AO2588" s="93" t="str">
        <f t="shared" si="577"/>
        <v/>
      </c>
      <c r="AP2588" s="96" t="str">
        <f t="shared" si="578"/>
        <v/>
      </c>
      <c r="AQ2588" s="93" t="str">
        <f t="shared" si="579"/>
        <v/>
      </c>
      <c r="AR2588" s="96" t="str">
        <f t="shared" si="580"/>
        <v/>
      </c>
      <c r="AS2588" s="93" t="str">
        <f t="shared" si="581"/>
        <v/>
      </c>
      <c r="AT2588" s="96" t="str">
        <f t="shared" si="582"/>
        <v/>
      </c>
      <c r="AU2588" s="93" t="str">
        <f t="shared" si="583"/>
        <v/>
      </c>
    </row>
    <row r="2589" spans="1:47" x14ac:dyDescent="0.3">
      <c r="A2589" t="s">
        <v>84</v>
      </c>
      <c r="B2589" s="164" t="s">
        <v>6401</v>
      </c>
      <c r="C2589" t="s">
        <v>6072</v>
      </c>
      <c r="D2589" t="s">
        <v>1152</v>
      </c>
      <c r="E2589" t="s">
        <v>90</v>
      </c>
      <c r="F2589" t="s">
        <v>4063</v>
      </c>
      <c r="H2589" t="s">
        <v>6402</v>
      </c>
      <c r="L2589" t="s">
        <v>91</v>
      </c>
      <c r="O2589" t="s">
        <v>94</v>
      </c>
      <c r="P2589" s="33">
        <v>46111.59375</v>
      </c>
      <c r="Q2589" s="33">
        <v>46209</v>
      </c>
      <c r="R2589" s="33">
        <v>46219</v>
      </c>
      <c r="S2589" s="33">
        <v>46219</v>
      </c>
      <c r="AH2589" s="55" t="str">
        <f t="shared" si="570"/>
        <v/>
      </c>
      <c r="AI2589" s="55" t="str">
        <f t="shared" si="571"/>
        <v>FALSO</v>
      </c>
      <c r="AJ2589" s="55">
        <f t="shared" si="572"/>
        <v>0</v>
      </c>
      <c r="AK2589" s="93" t="str">
        <f t="shared" si="573"/>
        <v/>
      </c>
      <c r="AL2589" s="96" t="str">
        <f t="shared" si="574"/>
        <v/>
      </c>
      <c r="AM2589" s="93" t="str">
        <f t="shared" si="575"/>
        <v/>
      </c>
      <c r="AN2589" s="96" t="str">
        <f t="shared" si="576"/>
        <v/>
      </c>
      <c r="AO2589" s="93" t="str">
        <f t="shared" si="577"/>
        <v/>
      </c>
      <c r="AP2589" s="96" t="str">
        <f t="shared" si="578"/>
        <v/>
      </c>
      <c r="AQ2589" s="93" t="str">
        <f t="shared" si="579"/>
        <v/>
      </c>
      <c r="AR2589" s="96" t="str">
        <f t="shared" si="580"/>
        <v/>
      </c>
      <c r="AS2589" s="93" t="str">
        <f t="shared" si="581"/>
        <v/>
      </c>
      <c r="AT2589" s="96" t="str">
        <f t="shared" si="582"/>
        <v/>
      </c>
      <c r="AU2589" s="93" t="str">
        <f t="shared" si="583"/>
        <v/>
      </c>
    </row>
    <row r="2590" spans="1:47" x14ac:dyDescent="0.3">
      <c r="A2590" t="s">
        <v>84</v>
      </c>
      <c r="B2590" s="164" t="s">
        <v>6403</v>
      </c>
      <c r="C2590" t="s">
        <v>6072</v>
      </c>
      <c r="D2590" t="s">
        <v>1152</v>
      </c>
      <c r="E2590" t="s">
        <v>90</v>
      </c>
      <c r="F2590" t="s">
        <v>4063</v>
      </c>
      <c r="H2590" t="s">
        <v>6404</v>
      </c>
      <c r="L2590" t="s">
        <v>91</v>
      </c>
      <c r="O2590" t="s">
        <v>94</v>
      </c>
      <c r="P2590" s="33">
        <v>46111.37222222222</v>
      </c>
      <c r="Q2590" s="33">
        <v>46209</v>
      </c>
      <c r="R2590" s="33">
        <v>46219</v>
      </c>
      <c r="S2590" s="33">
        <v>46219</v>
      </c>
      <c r="AH2590" s="55" t="str">
        <f t="shared" si="570"/>
        <v/>
      </c>
      <c r="AI2590" s="55" t="str">
        <f t="shared" si="571"/>
        <v>FALSO</v>
      </c>
      <c r="AJ2590" s="55">
        <f t="shared" si="572"/>
        <v>0</v>
      </c>
      <c r="AK2590" s="93" t="str">
        <f t="shared" si="573"/>
        <v/>
      </c>
      <c r="AL2590" s="96" t="str">
        <f t="shared" si="574"/>
        <v/>
      </c>
      <c r="AM2590" s="93" t="str">
        <f t="shared" si="575"/>
        <v/>
      </c>
      <c r="AN2590" s="96" t="str">
        <f t="shared" si="576"/>
        <v/>
      </c>
      <c r="AO2590" s="93" t="str">
        <f t="shared" si="577"/>
        <v/>
      </c>
      <c r="AP2590" s="96" t="str">
        <f t="shared" si="578"/>
        <v/>
      </c>
      <c r="AQ2590" s="93" t="str">
        <f t="shared" si="579"/>
        <v/>
      </c>
      <c r="AR2590" s="96" t="str">
        <f t="shared" si="580"/>
        <v/>
      </c>
      <c r="AS2590" s="93" t="str">
        <f t="shared" si="581"/>
        <v/>
      </c>
      <c r="AT2590" s="96" t="str">
        <f t="shared" si="582"/>
        <v/>
      </c>
      <c r="AU2590" s="93" t="str">
        <f t="shared" si="583"/>
        <v/>
      </c>
    </row>
    <row r="2591" spans="1:47" x14ac:dyDescent="0.3">
      <c r="A2591" t="s">
        <v>104</v>
      </c>
      <c r="B2591" s="164" t="s">
        <v>6405</v>
      </c>
      <c r="C2591" t="s">
        <v>4773</v>
      </c>
      <c r="D2591" t="s">
        <v>1152</v>
      </c>
      <c r="E2591" t="s">
        <v>90</v>
      </c>
      <c r="F2591" t="s">
        <v>4063</v>
      </c>
      <c r="H2591" t="s">
        <v>6406</v>
      </c>
      <c r="I2591">
        <v>0</v>
      </c>
      <c r="L2591" t="s">
        <v>91</v>
      </c>
      <c r="M2591" s="164" t="s">
        <v>2809</v>
      </c>
      <c r="O2591" t="s">
        <v>94</v>
      </c>
      <c r="P2591" s="33">
        <v>46108.496527777781</v>
      </c>
      <c r="R2591" s="33">
        <v>46248</v>
      </c>
      <c r="S2591" s="33">
        <v>46248</v>
      </c>
      <c r="T2591" s="33">
        <v>46248</v>
      </c>
      <c r="U2591" s="33">
        <v>46248</v>
      </c>
      <c r="V2591" s="33">
        <v>46248</v>
      </c>
      <c r="Y2591">
        <v>1</v>
      </c>
      <c r="AB2591">
        <v>100</v>
      </c>
      <c r="AH2591" s="55" t="str">
        <f t="shared" si="570"/>
        <v/>
      </c>
      <c r="AI2591" s="55" t="str">
        <f t="shared" si="571"/>
        <v>FALSO</v>
      </c>
      <c r="AJ2591" s="55">
        <f t="shared" si="572"/>
        <v>0</v>
      </c>
      <c r="AK2591" s="93" t="str">
        <f t="shared" si="573"/>
        <v/>
      </c>
      <c r="AL2591" s="96" t="str">
        <f t="shared" si="574"/>
        <v/>
      </c>
      <c r="AM2591" s="93">
        <f t="shared" si="575"/>
        <v>1</v>
      </c>
      <c r="AN2591" s="96" t="b">
        <f t="shared" si="576"/>
        <v>1</v>
      </c>
      <c r="AO2591" s="93">
        <f t="shared" si="577"/>
        <v>1</v>
      </c>
      <c r="AP2591" s="96" t="str">
        <f t="shared" si="578"/>
        <v/>
      </c>
      <c r="AQ2591" s="93" t="str">
        <f t="shared" si="579"/>
        <v/>
      </c>
      <c r="AR2591" s="96" t="str">
        <f t="shared" si="580"/>
        <v/>
      </c>
      <c r="AS2591" s="93">
        <f t="shared" si="581"/>
        <v>100</v>
      </c>
      <c r="AT2591" s="96" t="b">
        <f t="shared" si="582"/>
        <v>1</v>
      </c>
      <c r="AU2591" s="93" t="str">
        <f t="shared" si="583"/>
        <v>ARTSG-182</v>
      </c>
    </row>
    <row r="2592" spans="1:47" x14ac:dyDescent="0.3">
      <c r="A2592" t="s">
        <v>4020</v>
      </c>
      <c r="B2592" s="164" t="s">
        <v>6407</v>
      </c>
      <c r="C2592" t="s">
        <v>5007</v>
      </c>
      <c r="D2592" t="s">
        <v>1152</v>
      </c>
      <c r="E2592" t="s">
        <v>132</v>
      </c>
      <c r="F2592" t="s">
        <v>4063</v>
      </c>
      <c r="G2592">
        <v>1</v>
      </c>
      <c r="H2592" t="s">
        <v>6408</v>
      </c>
      <c r="I2592">
        <v>1</v>
      </c>
      <c r="L2592" t="s">
        <v>91</v>
      </c>
      <c r="M2592" s="164" t="s">
        <v>6409</v>
      </c>
      <c r="O2592" t="s">
        <v>94</v>
      </c>
      <c r="P2592" s="33">
        <v>46094.611805555556</v>
      </c>
      <c r="Q2592" s="33">
        <v>46223</v>
      </c>
      <c r="R2592" s="33">
        <v>46225</v>
      </c>
      <c r="S2592" s="33">
        <v>46248</v>
      </c>
      <c r="T2592" s="33">
        <v>46248</v>
      </c>
      <c r="U2592" s="33">
        <v>46248</v>
      </c>
      <c r="V2592" s="33">
        <v>46248</v>
      </c>
      <c r="W2592" s="33">
        <v>46248</v>
      </c>
      <c r="Y2592">
        <v>17</v>
      </c>
      <c r="AB2592">
        <v>110</v>
      </c>
      <c r="AH2592" s="55" t="str">
        <f t="shared" si="570"/>
        <v/>
      </c>
      <c r="AI2592" s="55" t="str">
        <f t="shared" si="571"/>
        <v>FALSO</v>
      </c>
      <c r="AJ2592" s="55">
        <f t="shared" si="572"/>
        <v>0</v>
      </c>
      <c r="AK2592" s="93">
        <f t="shared" si="573"/>
        <v>91</v>
      </c>
      <c r="AL2592" s="96" t="str">
        <f t="shared" si="574"/>
        <v/>
      </c>
      <c r="AM2592" s="93">
        <f t="shared" si="575"/>
        <v>17</v>
      </c>
      <c r="AN2592" s="96" t="b">
        <f t="shared" si="576"/>
        <v>1</v>
      </c>
      <c r="AO2592" s="93">
        <f t="shared" si="577"/>
        <v>1</v>
      </c>
      <c r="AP2592" s="96" t="str">
        <f t="shared" si="578"/>
        <v/>
      </c>
      <c r="AQ2592" s="93">
        <f t="shared" si="579"/>
        <v>1</v>
      </c>
      <c r="AR2592" s="96" t="str">
        <f t="shared" si="580"/>
        <v/>
      </c>
      <c r="AS2592" s="93">
        <f t="shared" si="581"/>
        <v>110</v>
      </c>
      <c r="AT2592" s="96" t="b">
        <f t="shared" si="582"/>
        <v>1</v>
      </c>
      <c r="AU2592" s="93" t="str">
        <f t="shared" si="583"/>
        <v>SDIA-1115</v>
      </c>
    </row>
    <row r="2593" spans="1:47" x14ac:dyDescent="0.3">
      <c r="A2593" t="s">
        <v>95</v>
      </c>
      <c r="B2593" s="164" t="s">
        <v>6410</v>
      </c>
      <c r="C2593" t="s">
        <v>4773</v>
      </c>
      <c r="D2593" t="s">
        <v>1152</v>
      </c>
      <c r="E2593" t="s">
        <v>133</v>
      </c>
      <c r="F2593" t="s">
        <v>4063</v>
      </c>
      <c r="G2593">
        <v>5</v>
      </c>
      <c r="H2593" t="s">
        <v>6411</v>
      </c>
      <c r="I2593">
        <v>5</v>
      </c>
      <c r="J2593">
        <v>113400</v>
      </c>
      <c r="L2593" t="s">
        <v>91</v>
      </c>
      <c r="M2593" s="164" t="s">
        <v>2885</v>
      </c>
      <c r="N2593" t="s">
        <v>99</v>
      </c>
      <c r="O2593" t="s">
        <v>94</v>
      </c>
      <c r="P2593" s="33">
        <v>46090.652777777781</v>
      </c>
      <c r="Q2593" s="33">
        <v>46237</v>
      </c>
      <c r="R2593" s="33">
        <v>46239</v>
      </c>
      <c r="S2593" s="33">
        <v>46246</v>
      </c>
      <c r="T2593" s="33">
        <v>46246</v>
      </c>
      <c r="U2593" s="33">
        <v>46247</v>
      </c>
      <c r="V2593" s="33">
        <v>46247</v>
      </c>
      <c r="Y2593">
        <v>5</v>
      </c>
      <c r="AB2593">
        <v>113</v>
      </c>
      <c r="AH2593" s="55">
        <f t="shared" si="570"/>
        <v>31.5</v>
      </c>
      <c r="AI2593" s="55" t="str">
        <f t="shared" si="571"/>
        <v>FALSO</v>
      </c>
      <c r="AJ2593" s="55">
        <f t="shared" si="572"/>
        <v>0</v>
      </c>
      <c r="AK2593" s="93">
        <f t="shared" si="573"/>
        <v>105</v>
      </c>
      <c r="AL2593" s="96" t="str">
        <f t="shared" si="574"/>
        <v/>
      </c>
      <c r="AM2593" s="93">
        <f t="shared" si="575"/>
        <v>5</v>
      </c>
      <c r="AN2593" s="96" t="b">
        <f t="shared" si="576"/>
        <v>1</v>
      </c>
      <c r="AO2593" s="93">
        <f t="shared" si="577"/>
        <v>1</v>
      </c>
      <c r="AP2593" s="96" t="str">
        <f t="shared" si="578"/>
        <v/>
      </c>
      <c r="AQ2593" s="93" t="str">
        <f t="shared" si="579"/>
        <v/>
      </c>
      <c r="AR2593" s="96" t="str">
        <f t="shared" si="580"/>
        <v/>
      </c>
      <c r="AS2593" s="93" t="str">
        <f t="shared" si="581"/>
        <v/>
      </c>
      <c r="AT2593" s="96" t="b">
        <f t="shared" si="582"/>
        <v>1</v>
      </c>
      <c r="AU2593" s="93" t="str">
        <f t="shared" si="583"/>
        <v>SGGS-11290</v>
      </c>
    </row>
    <row r="2594" spans="1:47" x14ac:dyDescent="0.3">
      <c r="A2594" t="s">
        <v>100</v>
      </c>
      <c r="B2594" s="164" t="s">
        <v>6412</v>
      </c>
      <c r="C2594" t="s">
        <v>5059</v>
      </c>
      <c r="D2594" t="s">
        <v>1152</v>
      </c>
      <c r="E2594" t="s">
        <v>90</v>
      </c>
      <c r="F2594" t="s">
        <v>4063</v>
      </c>
      <c r="G2594">
        <v>3</v>
      </c>
      <c r="H2594" t="s">
        <v>6413</v>
      </c>
      <c r="I2594">
        <v>3</v>
      </c>
      <c r="J2594">
        <v>43200</v>
      </c>
      <c r="L2594" t="s">
        <v>91</v>
      </c>
      <c r="M2594" s="164" t="s">
        <v>2885</v>
      </c>
      <c r="N2594" t="s">
        <v>99</v>
      </c>
      <c r="O2594" t="s">
        <v>94</v>
      </c>
      <c r="P2594" s="33">
        <v>45951.605555555558</v>
      </c>
      <c r="Q2594" s="33">
        <v>46223</v>
      </c>
      <c r="R2594" s="33">
        <v>46232</v>
      </c>
      <c r="S2594" s="33">
        <v>46234</v>
      </c>
      <c r="T2594" s="33">
        <v>46234</v>
      </c>
      <c r="U2594" s="33">
        <v>46234</v>
      </c>
      <c r="V2594" s="33">
        <v>46234</v>
      </c>
      <c r="Y2594">
        <v>2</v>
      </c>
      <c r="AB2594">
        <v>203</v>
      </c>
      <c r="AH2594" s="55">
        <f t="shared" si="570"/>
        <v>12</v>
      </c>
      <c r="AI2594" s="55" t="str">
        <f t="shared" si="571"/>
        <v>FALSO</v>
      </c>
      <c r="AJ2594" s="55">
        <f t="shared" si="572"/>
        <v>0</v>
      </c>
      <c r="AK2594" s="93">
        <f t="shared" si="573"/>
        <v>194</v>
      </c>
      <c r="AL2594" s="96" t="str">
        <f t="shared" si="574"/>
        <v/>
      </c>
      <c r="AM2594" s="93">
        <f t="shared" si="575"/>
        <v>2</v>
      </c>
      <c r="AN2594" s="96" t="b">
        <f t="shared" si="576"/>
        <v>1</v>
      </c>
      <c r="AO2594" s="93">
        <f t="shared" si="577"/>
        <v>1</v>
      </c>
      <c r="AP2594" s="96" t="str">
        <f t="shared" si="578"/>
        <v/>
      </c>
      <c r="AQ2594" s="93" t="str">
        <f t="shared" si="579"/>
        <v/>
      </c>
      <c r="AR2594" s="96" t="str">
        <f t="shared" si="580"/>
        <v/>
      </c>
      <c r="AS2594" s="93">
        <f t="shared" si="581"/>
        <v>203</v>
      </c>
      <c r="AT2594" s="96" t="b">
        <f t="shared" si="582"/>
        <v>1</v>
      </c>
      <c r="AU2594" s="93" t="str">
        <f t="shared" si="583"/>
        <v>SGGS-11290</v>
      </c>
    </row>
    <row r="2595" spans="1:47" x14ac:dyDescent="0.3">
      <c r="A2595" t="s">
        <v>95</v>
      </c>
      <c r="B2595" s="164" t="s">
        <v>6414</v>
      </c>
      <c r="C2595" t="s">
        <v>4602</v>
      </c>
      <c r="D2595" t="s">
        <v>1152</v>
      </c>
      <c r="E2595" t="s">
        <v>90</v>
      </c>
      <c r="F2595" t="s">
        <v>4063</v>
      </c>
      <c r="G2595">
        <v>8</v>
      </c>
      <c r="H2595" t="s">
        <v>6415</v>
      </c>
      <c r="I2595">
        <v>8</v>
      </c>
      <c r="J2595">
        <v>171000</v>
      </c>
      <c r="L2595" t="s">
        <v>91</v>
      </c>
      <c r="M2595" s="164" t="s">
        <v>2885</v>
      </c>
      <c r="N2595" t="s">
        <v>99</v>
      </c>
      <c r="O2595" t="s">
        <v>94</v>
      </c>
      <c r="P2595" s="33">
        <v>45835.646527777775</v>
      </c>
      <c r="Q2595" s="33">
        <v>46251</v>
      </c>
      <c r="R2595" s="33">
        <v>46252</v>
      </c>
      <c r="S2595" s="33">
        <v>46261</v>
      </c>
      <c r="T2595" s="33">
        <v>46261</v>
      </c>
      <c r="U2595" s="33">
        <v>46262</v>
      </c>
      <c r="V2595" s="33">
        <v>46262</v>
      </c>
      <c r="Y2595">
        <v>7</v>
      </c>
      <c r="AB2595">
        <v>305</v>
      </c>
      <c r="AG2595" t="s">
        <v>130</v>
      </c>
      <c r="AH2595" s="55">
        <f t="shared" si="570"/>
        <v>47.5</v>
      </c>
      <c r="AI2595" s="55" t="str">
        <f t="shared" si="571"/>
        <v>VERDADEIRO</v>
      </c>
      <c r="AJ2595" s="55" t="str">
        <f t="shared" si="572"/>
        <v xml:space="preserve">2 </v>
      </c>
      <c r="AK2595" s="93">
        <f t="shared" si="573"/>
        <v>296</v>
      </c>
      <c r="AL2595" s="96" t="str">
        <f t="shared" si="574"/>
        <v/>
      </c>
      <c r="AM2595" s="93">
        <f t="shared" si="575"/>
        <v>5</v>
      </c>
      <c r="AN2595" s="96" t="b">
        <f t="shared" si="576"/>
        <v>0</v>
      </c>
      <c r="AO2595" s="93">
        <f t="shared" si="577"/>
        <v>1</v>
      </c>
      <c r="AP2595" s="96" t="str">
        <f t="shared" si="578"/>
        <v/>
      </c>
      <c r="AQ2595" s="93" t="str">
        <f t="shared" si="579"/>
        <v/>
      </c>
      <c r="AR2595" s="96" t="str">
        <f t="shared" si="580"/>
        <v/>
      </c>
      <c r="AS2595" s="93" t="str">
        <f t="shared" si="581"/>
        <v/>
      </c>
      <c r="AT2595" s="96" t="b">
        <f t="shared" si="582"/>
        <v>1</v>
      </c>
      <c r="AU2595" s="93" t="str">
        <f t="shared" si="583"/>
        <v>SGGS-11290</v>
      </c>
    </row>
    <row r="2596" spans="1:47" x14ac:dyDescent="0.3">
      <c r="A2596" t="s">
        <v>95</v>
      </c>
      <c r="B2596" s="164" t="s">
        <v>6416</v>
      </c>
      <c r="C2596" t="s">
        <v>4602</v>
      </c>
      <c r="D2596" t="s">
        <v>1152</v>
      </c>
      <c r="E2596" t="s">
        <v>90</v>
      </c>
      <c r="F2596" t="s">
        <v>4063</v>
      </c>
      <c r="G2596">
        <v>5</v>
      </c>
      <c r="H2596" t="s">
        <v>6417</v>
      </c>
      <c r="I2596">
        <v>8</v>
      </c>
      <c r="J2596">
        <v>118800</v>
      </c>
      <c r="L2596" t="s">
        <v>91</v>
      </c>
      <c r="M2596" s="164" t="s">
        <v>2885</v>
      </c>
      <c r="N2596" t="s">
        <v>101</v>
      </c>
      <c r="O2596" t="s">
        <v>94</v>
      </c>
      <c r="P2596" s="33">
        <v>45835.645138888889</v>
      </c>
      <c r="Q2596" s="33">
        <v>46251</v>
      </c>
      <c r="R2596" s="33">
        <v>46253</v>
      </c>
      <c r="S2596" s="33">
        <v>46261</v>
      </c>
      <c r="T2596" s="33">
        <v>46261</v>
      </c>
      <c r="U2596" s="33">
        <v>46262</v>
      </c>
      <c r="V2596" s="33">
        <v>46262</v>
      </c>
      <c r="Y2596">
        <v>6</v>
      </c>
      <c r="AB2596">
        <v>305</v>
      </c>
      <c r="AH2596" s="55">
        <f t="shared" si="570"/>
        <v>33</v>
      </c>
      <c r="AI2596" s="55" t="str">
        <f t="shared" si="571"/>
        <v>FALSO</v>
      </c>
      <c r="AJ2596" s="55">
        <f t="shared" si="572"/>
        <v>0</v>
      </c>
      <c r="AK2596" s="93">
        <f t="shared" si="573"/>
        <v>296</v>
      </c>
      <c r="AL2596" s="96" t="str">
        <f t="shared" si="574"/>
        <v/>
      </c>
      <c r="AM2596" s="93">
        <f t="shared" si="575"/>
        <v>6</v>
      </c>
      <c r="AN2596" s="96" t="b">
        <f t="shared" si="576"/>
        <v>1</v>
      </c>
      <c r="AO2596" s="93">
        <f t="shared" si="577"/>
        <v>1</v>
      </c>
      <c r="AP2596" s="96" t="str">
        <f t="shared" si="578"/>
        <v/>
      </c>
      <c r="AQ2596" s="93" t="str">
        <f t="shared" si="579"/>
        <v/>
      </c>
      <c r="AR2596" s="96" t="str">
        <f t="shared" si="580"/>
        <v/>
      </c>
      <c r="AS2596" s="93" t="str">
        <f t="shared" si="581"/>
        <v/>
      </c>
      <c r="AT2596" s="96" t="b">
        <f t="shared" si="582"/>
        <v>1</v>
      </c>
      <c r="AU2596" s="93" t="str">
        <f t="shared" si="583"/>
        <v>SGGS-11290</v>
      </c>
    </row>
    <row r="2597" spans="1:47" x14ac:dyDescent="0.3">
      <c r="AH2597" s="55" t="str">
        <f t="shared" si="570"/>
        <v/>
      </c>
      <c r="AI2597" s="55" t="str">
        <f t="shared" si="571"/>
        <v>FALSO</v>
      </c>
      <c r="AJ2597" s="55">
        <f t="shared" si="572"/>
        <v>0</v>
      </c>
      <c r="AK2597" s="93" t="str">
        <f t="shared" si="573"/>
        <v/>
      </c>
      <c r="AL2597" s="96" t="str">
        <f t="shared" si="574"/>
        <v/>
      </c>
      <c r="AM2597" s="93" t="str">
        <f t="shared" si="575"/>
        <v/>
      </c>
      <c r="AN2597" s="96" t="str">
        <f t="shared" si="576"/>
        <v/>
      </c>
      <c r="AO2597" s="93" t="str">
        <f t="shared" si="577"/>
        <v/>
      </c>
      <c r="AP2597" s="96" t="str">
        <f t="shared" si="578"/>
        <v/>
      </c>
      <c r="AQ2597" s="93" t="str">
        <f t="shared" si="579"/>
        <v/>
      </c>
      <c r="AR2597" s="96" t="str">
        <f t="shared" si="580"/>
        <v/>
      </c>
      <c r="AS2597" s="93" t="str">
        <f t="shared" si="581"/>
        <v/>
      </c>
      <c r="AT2597" s="96" t="str">
        <f t="shared" si="582"/>
        <v/>
      </c>
      <c r="AU2597" s="93" t="str">
        <f t="shared" si="583"/>
        <v/>
      </c>
    </row>
    <row r="2598" spans="1:47" x14ac:dyDescent="0.3">
      <c r="AH2598" s="55" t="str">
        <f t="shared" si="570"/>
        <v/>
      </c>
      <c r="AI2598" s="55" t="str">
        <f t="shared" si="571"/>
        <v>FALSO</v>
      </c>
      <c r="AJ2598" s="55">
        <f t="shared" si="572"/>
        <v>0</v>
      </c>
      <c r="AK2598" s="93" t="str">
        <f t="shared" si="573"/>
        <v/>
      </c>
      <c r="AL2598" s="96" t="str">
        <f t="shared" si="574"/>
        <v/>
      </c>
      <c r="AM2598" s="93" t="str">
        <f t="shared" si="575"/>
        <v/>
      </c>
      <c r="AN2598" s="96" t="str">
        <f t="shared" si="576"/>
        <v/>
      </c>
      <c r="AO2598" s="93" t="str">
        <f t="shared" si="577"/>
        <v/>
      </c>
      <c r="AP2598" s="96" t="str">
        <f t="shared" si="578"/>
        <v/>
      </c>
      <c r="AQ2598" s="93" t="str">
        <f t="shared" si="579"/>
        <v/>
      </c>
      <c r="AR2598" s="96" t="str">
        <f t="shared" si="580"/>
        <v/>
      </c>
      <c r="AS2598" s="93" t="str">
        <f t="shared" si="581"/>
        <v/>
      </c>
      <c r="AT2598" s="96" t="str">
        <f t="shared" si="582"/>
        <v/>
      </c>
      <c r="AU2598" s="93" t="str">
        <f t="shared" si="583"/>
        <v/>
      </c>
    </row>
    <row r="2599" spans="1:47" x14ac:dyDescent="0.3">
      <c r="AH2599" s="55" t="str">
        <f t="shared" si="570"/>
        <v/>
      </c>
      <c r="AI2599" s="55" t="str">
        <f t="shared" si="571"/>
        <v>FALSO</v>
      </c>
      <c r="AJ2599" s="55">
        <f t="shared" si="572"/>
        <v>0</v>
      </c>
      <c r="AK2599" s="93" t="str">
        <f t="shared" si="573"/>
        <v/>
      </c>
      <c r="AL2599" s="96" t="str">
        <f t="shared" si="574"/>
        <v/>
      </c>
      <c r="AM2599" s="93" t="str">
        <f t="shared" si="575"/>
        <v/>
      </c>
      <c r="AN2599" s="96" t="str">
        <f t="shared" si="576"/>
        <v/>
      </c>
      <c r="AO2599" s="93" t="str">
        <f t="shared" si="577"/>
        <v/>
      </c>
      <c r="AP2599" s="96" t="str">
        <f t="shared" si="578"/>
        <v/>
      </c>
      <c r="AQ2599" s="93" t="str">
        <f t="shared" si="579"/>
        <v/>
      </c>
      <c r="AR2599" s="96" t="str">
        <f t="shared" si="580"/>
        <v/>
      </c>
      <c r="AS2599" s="93" t="str">
        <f t="shared" si="581"/>
        <v/>
      </c>
      <c r="AT2599" s="96" t="str">
        <f t="shared" si="582"/>
        <v/>
      </c>
      <c r="AU2599" s="93" t="str">
        <f t="shared" si="583"/>
        <v/>
      </c>
    </row>
    <row r="2600" spans="1:47" x14ac:dyDescent="0.3">
      <c r="AH2600" s="55" t="str">
        <f t="shared" si="570"/>
        <v/>
      </c>
      <c r="AI2600" s="55" t="str">
        <f t="shared" si="571"/>
        <v>FALSO</v>
      </c>
      <c r="AJ2600" s="55">
        <f t="shared" si="572"/>
        <v>0</v>
      </c>
      <c r="AK2600" s="93" t="str">
        <f t="shared" si="573"/>
        <v/>
      </c>
      <c r="AL2600" s="96" t="str">
        <f t="shared" si="574"/>
        <v/>
      </c>
      <c r="AM2600" s="93" t="str">
        <f t="shared" si="575"/>
        <v/>
      </c>
      <c r="AN2600" s="96" t="str">
        <f t="shared" si="576"/>
        <v/>
      </c>
      <c r="AO2600" s="93" t="str">
        <f t="shared" si="577"/>
        <v/>
      </c>
      <c r="AP2600" s="96" t="str">
        <f t="shared" si="578"/>
        <v/>
      </c>
      <c r="AQ2600" s="93" t="str">
        <f t="shared" si="579"/>
        <v/>
      </c>
      <c r="AR2600" s="96" t="str">
        <f t="shared" si="580"/>
        <v/>
      </c>
      <c r="AS2600" s="93" t="str">
        <f t="shared" si="581"/>
        <v/>
      </c>
      <c r="AT2600" s="96" t="str">
        <f t="shared" si="582"/>
        <v/>
      </c>
      <c r="AU2600" s="93" t="str">
        <f t="shared" si="583"/>
        <v/>
      </c>
    </row>
    <row r="2601" spans="1:47" x14ac:dyDescent="0.3">
      <c r="AH2601" s="55" t="str">
        <f t="shared" si="570"/>
        <v/>
      </c>
      <c r="AI2601" s="55" t="str">
        <f t="shared" si="571"/>
        <v>FALSO</v>
      </c>
      <c r="AJ2601" s="55">
        <f t="shared" si="572"/>
        <v>0</v>
      </c>
      <c r="AK2601" s="93" t="str">
        <f t="shared" si="573"/>
        <v/>
      </c>
      <c r="AL2601" s="96" t="str">
        <f t="shared" si="574"/>
        <v/>
      </c>
      <c r="AM2601" s="93" t="str">
        <f t="shared" si="575"/>
        <v/>
      </c>
      <c r="AN2601" s="96" t="str">
        <f t="shared" si="576"/>
        <v/>
      </c>
      <c r="AO2601" s="93" t="str">
        <f t="shared" si="577"/>
        <v/>
      </c>
      <c r="AP2601" s="96" t="str">
        <f t="shared" si="578"/>
        <v/>
      </c>
      <c r="AQ2601" s="93" t="str">
        <f t="shared" si="579"/>
        <v/>
      </c>
      <c r="AR2601" s="96" t="str">
        <f t="shared" si="580"/>
        <v/>
      </c>
      <c r="AS2601" s="93" t="str">
        <f t="shared" si="581"/>
        <v/>
      </c>
      <c r="AT2601" s="96" t="str">
        <f t="shared" si="582"/>
        <v/>
      </c>
      <c r="AU2601" s="93" t="str">
        <f t="shared" si="583"/>
        <v/>
      </c>
    </row>
    <row r="2602" spans="1:47" x14ac:dyDescent="0.3">
      <c r="AH2602" s="55" t="str">
        <f t="shared" si="570"/>
        <v/>
      </c>
      <c r="AI2602" s="55" t="str">
        <f t="shared" si="571"/>
        <v>FALSO</v>
      </c>
      <c r="AJ2602" s="55">
        <f t="shared" si="572"/>
        <v>0</v>
      </c>
      <c r="AK2602" s="93" t="str">
        <f t="shared" si="573"/>
        <v/>
      </c>
      <c r="AL2602" s="96" t="str">
        <f t="shared" si="574"/>
        <v/>
      </c>
      <c r="AM2602" s="93" t="str">
        <f t="shared" si="575"/>
        <v/>
      </c>
      <c r="AN2602" s="96" t="str">
        <f t="shared" si="576"/>
        <v/>
      </c>
      <c r="AO2602" s="93" t="str">
        <f t="shared" si="577"/>
        <v/>
      </c>
      <c r="AP2602" s="96" t="str">
        <f t="shared" si="578"/>
        <v/>
      </c>
      <c r="AQ2602" s="93" t="str">
        <f t="shared" si="579"/>
        <v/>
      </c>
      <c r="AR2602" s="96" t="str">
        <f t="shared" si="580"/>
        <v/>
      </c>
      <c r="AS2602" s="93" t="str">
        <f t="shared" si="581"/>
        <v/>
      </c>
      <c r="AT2602" s="96" t="str">
        <f t="shared" si="582"/>
        <v/>
      </c>
      <c r="AU2602" s="93" t="str">
        <f t="shared" si="583"/>
        <v/>
      </c>
    </row>
    <row r="2603" spans="1:47" x14ac:dyDescent="0.3">
      <c r="AH2603" s="55" t="str">
        <f t="shared" si="570"/>
        <v/>
      </c>
      <c r="AI2603" s="55" t="str">
        <f t="shared" si="571"/>
        <v>FALSO</v>
      </c>
      <c r="AJ2603" s="55">
        <f t="shared" si="572"/>
        <v>0</v>
      </c>
      <c r="AK2603" s="93" t="str">
        <f t="shared" si="573"/>
        <v/>
      </c>
      <c r="AL2603" s="96" t="str">
        <f t="shared" si="574"/>
        <v/>
      </c>
      <c r="AM2603" s="93" t="str">
        <f t="shared" si="575"/>
        <v/>
      </c>
      <c r="AN2603" s="96" t="str">
        <f t="shared" si="576"/>
        <v/>
      </c>
      <c r="AO2603" s="93" t="str">
        <f t="shared" si="577"/>
        <v/>
      </c>
      <c r="AP2603" s="96" t="str">
        <f t="shared" si="578"/>
        <v/>
      </c>
      <c r="AQ2603" s="93" t="str">
        <f t="shared" si="579"/>
        <v/>
      </c>
      <c r="AR2603" s="96" t="str">
        <f t="shared" si="580"/>
        <v/>
      </c>
      <c r="AS2603" s="93" t="str">
        <f t="shared" si="581"/>
        <v/>
      </c>
      <c r="AT2603" s="96" t="str">
        <f t="shared" si="582"/>
        <v/>
      </c>
      <c r="AU2603" s="93" t="str">
        <f t="shared" si="583"/>
        <v/>
      </c>
    </row>
    <row r="2604" spans="1:47" x14ac:dyDescent="0.3">
      <c r="AH2604" s="55" t="str">
        <f t="shared" si="570"/>
        <v/>
      </c>
      <c r="AI2604" s="55" t="str">
        <f t="shared" si="571"/>
        <v>FALSO</v>
      </c>
      <c r="AJ2604" s="55">
        <f t="shared" si="572"/>
        <v>0</v>
      </c>
      <c r="AK2604" s="93" t="str">
        <f t="shared" si="573"/>
        <v/>
      </c>
      <c r="AL2604" s="96" t="str">
        <f t="shared" si="574"/>
        <v/>
      </c>
      <c r="AM2604" s="93" t="str">
        <f t="shared" si="575"/>
        <v/>
      </c>
      <c r="AN2604" s="96" t="str">
        <f t="shared" si="576"/>
        <v/>
      </c>
      <c r="AO2604" s="93" t="str">
        <f t="shared" si="577"/>
        <v/>
      </c>
      <c r="AP2604" s="96" t="str">
        <f t="shared" si="578"/>
        <v/>
      </c>
      <c r="AQ2604" s="93" t="str">
        <f t="shared" si="579"/>
        <v/>
      </c>
      <c r="AR2604" s="96" t="str">
        <f t="shared" si="580"/>
        <v/>
      </c>
      <c r="AS2604" s="93" t="str">
        <f t="shared" si="581"/>
        <v/>
      </c>
      <c r="AT2604" s="96" t="str">
        <f t="shared" si="582"/>
        <v/>
      </c>
      <c r="AU2604" s="93" t="str">
        <f t="shared" si="583"/>
        <v/>
      </c>
    </row>
    <row r="2605" spans="1:47" x14ac:dyDescent="0.3">
      <c r="AH2605" s="55" t="str">
        <f t="shared" si="570"/>
        <v/>
      </c>
      <c r="AI2605" s="55" t="str">
        <f t="shared" si="571"/>
        <v>FALSO</v>
      </c>
      <c r="AJ2605" s="55">
        <f t="shared" si="572"/>
        <v>0</v>
      </c>
      <c r="AK2605" s="93" t="str">
        <f t="shared" si="573"/>
        <v/>
      </c>
      <c r="AL2605" s="96" t="str">
        <f t="shared" si="574"/>
        <v/>
      </c>
      <c r="AM2605" s="93" t="str">
        <f t="shared" si="575"/>
        <v/>
      </c>
      <c r="AN2605" s="96" t="str">
        <f t="shared" si="576"/>
        <v/>
      </c>
      <c r="AO2605" s="93" t="str">
        <f t="shared" si="577"/>
        <v/>
      </c>
      <c r="AP2605" s="96" t="str">
        <f t="shared" si="578"/>
        <v/>
      </c>
      <c r="AQ2605" s="93" t="str">
        <f t="shared" si="579"/>
        <v/>
      </c>
      <c r="AR2605" s="96" t="str">
        <f t="shared" si="580"/>
        <v/>
      </c>
      <c r="AS2605" s="93" t="str">
        <f t="shared" si="581"/>
        <v/>
      </c>
      <c r="AT2605" s="96" t="str">
        <f t="shared" si="582"/>
        <v/>
      </c>
      <c r="AU2605" s="93" t="str">
        <f t="shared" si="583"/>
        <v/>
      </c>
    </row>
    <row r="2606" spans="1:47" x14ac:dyDescent="0.3">
      <c r="AH2606" s="55" t="str">
        <f t="shared" si="570"/>
        <v/>
      </c>
      <c r="AI2606" s="55" t="str">
        <f t="shared" si="571"/>
        <v>FALSO</v>
      </c>
      <c r="AJ2606" s="55">
        <f t="shared" si="572"/>
        <v>0</v>
      </c>
      <c r="AK2606" s="93" t="str">
        <f t="shared" si="573"/>
        <v/>
      </c>
      <c r="AL2606" s="96" t="str">
        <f t="shared" si="574"/>
        <v/>
      </c>
      <c r="AM2606" s="93" t="str">
        <f t="shared" si="575"/>
        <v/>
      </c>
      <c r="AN2606" s="96" t="str">
        <f t="shared" si="576"/>
        <v/>
      </c>
      <c r="AO2606" s="93" t="str">
        <f t="shared" si="577"/>
        <v/>
      </c>
      <c r="AP2606" s="96" t="str">
        <f t="shared" si="578"/>
        <v/>
      </c>
      <c r="AQ2606" s="93" t="str">
        <f t="shared" si="579"/>
        <v/>
      </c>
      <c r="AR2606" s="96" t="str">
        <f t="shared" si="580"/>
        <v/>
      </c>
      <c r="AS2606" s="93" t="str">
        <f t="shared" si="581"/>
        <v/>
      </c>
      <c r="AT2606" s="96" t="str">
        <f t="shared" si="582"/>
        <v/>
      </c>
      <c r="AU2606" s="93" t="str">
        <f t="shared" si="583"/>
        <v/>
      </c>
    </row>
    <row r="2607" spans="1:47" x14ac:dyDescent="0.3">
      <c r="AH2607" s="55" t="str">
        <f t="shared" si="570"/>
        <v/>
      </c>
      <c r="AI2607" s="55" t="str">
        <f t="shared" si="571"/>
        <v>FALSO</v>
      </c>
      <c r="AJ2607" s="55">
        <f t="shared" si="572"/>
        <v>0</v>
      </c>
      <c r="AK2607" s="93" t="str">
        <f t="shared" si="573"/>
        <v/>
      </c>
      <c r="AL2607" s="96" t="str">
        <f t="shared" si="574"/>
        <v/>
      </c>
      <c r="AM2607" s="93" t="str">
        <f t="shared" si="575"/>
        <v/>
      </c>
      <c r="AN2607" s="96" t="str">
        <f t="shared" si="576"/>
        <v/>
      </c>
      <c r="AO2607" s="93" t="str">
        <f t="shared" si="577"/>
        <v/>
      </c>
      <c r="AP2607" s="96" t="str">
        <f t="shared" si="578"/>
        <v/>
      </c>
      <c r="AQ2607" s="93" t="str">
        <f t="shared" si="579"/>
        <v/>
      </c>
      <c r="AR2607" s="96" t="str">
        <f t="shared" si="580"/>
        <v/>
      </c>
      <c r="AS2607" s="93" t="str">
        <f t="shared" si="581"/>
        <v/>
      </c>
      <c r="AT2607" s="96" t="str">
        <f t="shared" si="582"/>
        <v/>
      </c>
      <c r="AU2607" s="93" t="str">
        <f t="shared" si="583"/>
        <v/>
      </c>
    </row>
    <row r="2608" spans="1:47" x14ac:dyDescent="0.3">
      <c r="AH2608" s="55" t="str">
        <f t="shared" si="570"/>
        <v/>
      </c>
      <c r="AI2608" s="55" t="str">
        <f t="shared" si="571"/>
        <v>FALSO</v>
      </c>
      <c r="AJ2608" s="55">
        <f t="shared" si="572"/>
        <v>0</v>
      </c>
      <c r="AK2608" s="93" t="str">
        <f t="shared" si="573"/>
        <v/>
      </c>
      <c r="AL2608" s="96" t="str">
        <f t="shared" si="574"/>
        <v/>
      </c>
      <c r="AM2608" s="93" t="str">
        <f t="shared" si="575"/>
        <v/>
      </c>
      <c r="AN2608" s="96" t="str">
        <f t="shared" si="576"/>
        <v/>
      </c>
      <c r="AO2608" s="93" t="str">
        <f t="shared" si="577"/>
        <v/>
      </c>
      <c r="AP2608" s="96" t="str">
        <f t="shared" si="578"/>
        <v/>
      </c>
      <c r="AQ2608" s="93" t="str">
        <f t="shared" si="579"/>
        <v/>
      </c>
      <c r="AR2608" s="96" t="str">
        <f t="shared" si="580"/>
        <v/>
      </c>
      <c r="AS2608" s="93" t="str">
        <f t="shared" si="581"/>
        <v/>
      </c>
      <c r="AT2608" s="96" t="str">
        <f t="shared" si="582"/>
        <v/>
      </c>
      <c r="AU2608" s="93" t="str">
        <f t="shared" si="583"/>
        <v/>
      </c>
    </row>
    <row r="2609" spans="34:47" x14ac:dyDescent="0.3">
      <c r="AH2609" s="55" t="str">
        <f t="shared" si="570"/>
        <v/>
      </c>
      <c r="AI2609" s="55" t="str">
        <f t="shared" si="571"/>
        <v>FALSO</v>
      </c>
      <c r="AJ2609" s="55">
        <f t="shared" si="572"/>
        <v>0</v>
      </c>
      <c r="AK2609" s="93" t="str">
        <f t="shared" si="573"/>
        <v/>
      </c>
      <c r="AL2609" s="96" t="str">
        <f t="shared" si="574"/>
        <v/>
      </c>
      <c r="AM2609" s="93" t="str">
        <f t="shared" si="575"/>
        <v/>
      </c>
      <c r="AN2609" s="96" t="str">
        <f t="shared" si="576"/>
        <v/>
      </c>
      <c r="AO2609" s="93" t="str">
        <f t="shared" si="577"/>
        <v/>
      </c>
      <c r="AP2609" s="96" t="str">
        <f t="shared" si="578"/>
        <v/>
      </c>
      <c r="AQ2609" s="93" t="str">
        <f t="shared" si="579"/>
        <v/>
      </c>
      <c r="AR2609" s="96" t="str">
        <f t="shared" si="580"/>
        <v/>
      </c>
      <c r="AS2609" s="93" t="str">
        <f t="shared" si="581"/>
        <v/>
      </c>
      <c r="AT2609" s="96" t="str">
        <f t="shared" si="582"/>
        <v/>
      </c>
      <c r="AU2609" s="93" t="str">
        <f t="shared" si="583"/>
        <v/>
      </c>
    </row>
    <row r="2610" spans="34:47" x14ac:dyDescent="0.3">
      <c r="AH2610" s="55" t="str">
        <f t="shared" si="570"/>
        <v/>
      </c>
      <c r="AI2610" s="55" t="str">
        <f t="shared" si="571"/>
        <v>FALSO</v>
      </c>
      <c r="AJ2610" s="55">
        <f t="shared" si="572"/>
        <v>0</v>
      </c>
      <c r="AK2610" s="93" t="str">
        <f t="shared" si="573"/>
        <v/>
      </c>
      <c r="AL2610" s="96" t="str">
        <f t="shared" si="574"/>
        <v/>
      </c>
      <c r="AM2610" s="93" t="str">
        <f t="shared" si="575"/>
        <v/>
      </c>
      <c r="AN2610" s="96" t="str">
        <f t="shared" si="576"/>
        <v/>
      </c>
      <c r="AO2610" s="93" t="str">
        <f t="shared" si="577"/>
        <v/>
      </c>
      <c r="AP2610" s="96" t="str">
        <f t="shared" si="578"/>
        <v/>
      </c>
      <c r="AQ2610" s="93" t="str">
        <f t="shared" si="579"/>
        <v/>
      </c>
      <c r="AR2610" s="96" t="str">
        <f t="shared" si="580"/>
        <v/>
      </c>
      <c r="AS2610" s="93" t="str">
        <f t="shared" si="581"/>
        <v/>
      </c>
      <c r="AT2610" s="96" t="str">
        <f t="shared" si="582"/>
        <v/>
      </c>
      <c r="AU2610" s="93" t="str">
        <f t="shared" si="583"/>
        <v/>
      </c>
    </row>
    <row r="2611" spans="34:47" x14ac:dyDescent="0.3">
      <c r="AH2611" s="55" t="str">
        <f t="shared" si="570"/>
        <v/>
      </c>
      <c r="AI2611" s="55" t="str">
        <f t="shared" si="571"/>
        <v>FALSO</v>
      </c>
      <c r="AJ2611" s="55">
        <f t="shared" si="572"/>
        <v>0</v>
      </c>
      <c r="AK2611" s="93" t="str">
        <f t="shared" si="573"/>
        <v/>
      </c>
      <c r="AL2611" s="96" t="str">
        <f t="shared" si="574"/>
        <v/>
      </c>
      <c r="AM2611" s="93" t="str">
        <f t="shared" si="575"/>
        <v/>
      </c>
      <c r="AN2611" s="96" t="str">
        <f t="shared" si="576"/>
        <v/>
      </c>
      <c r="AO2611" s="93" t="str">
        <f t="shared" si="577"/>
        <v/>
      </c>
      <c r="AP2611" s="96" t="str">
        <f t="shared" si="578"/>
        <v/>
      </c>
      <c r="AQ2611" s="93" t="str">
        <f t="shared" si="579"/>
        <v/>
      </c>
      <c r="AR2611" s="96" t="str">
        <f t="shared" si="580"/>
        <v/>
      </c>
      <c r="AS2611" s="93" t="str">
        <f t="shared" si="581"/>
        <v/>
      </c>
      <c r="AT2611" s="96" t="str">
        <f t="shared" si="582"/>
        <v/>
      </c>
      <c r="AU2611" s="93" t="str">
        <f t="shared" si="583"/>
        <v/>
      </c>
    </row>
    <row r="2612" spans="34:47" x14ac:dyDescent="0.3">
      <c r="AH2612" s="55" t="str">
        <f t="shared" si="570"/>
        <v/>
      </c>
      <c r="AI2612" s="55" t="str">
        <f t="shared" si="571"/>
        <v>FALSO</v>
      </c>
      <c r="AJ2612" s="55">
        <f t="shared" si="572"/>
        <v>0</v>
      </c>
      <c r="AK2612" s="93" t="str">
        <f t="shared" si="573"/>
        <v/>
      </c>
      <c r="AL2612" s="96" t="str">
        <f t="shared" si="574"/>
        <v/>
      </c>
      <c r="AM2612" s="93" t="str">
        <f t="shared" si="575"/>
        <v/>
      </c>
      <c r="AN2612" s="96" t="str">
        <f t="shared" si="576"/>
        <v/>
      </c>
      <c r="AO2612" s="93" t="str">
        <f t="shared" si="577"/>
        <v/>
      </c>
      <c r="AP2612" s="96" t="str">
        <f t="shared" si="578"/>
        <v/>
      </c>
      <c r="AQ2612" s="93" t="str">
        <f t="shared" si="579"/>
        <v/>
      </c>
      <c r="AR2612" s="96" t="str">
        <f t="shared" si="580"/>
        <v/>
      </c>
      <c r="AS2612" s="93" t="str">
        <f t="shared" si="581"/>
        <v/>
      </c>
      <c r="AT2612" s="96" t="str">
        <f t="shared" si="582"/>
        <v/>
      </c>
      <c r="AU2612" s="93" t="str">
        <f t="shared" si="583"/>
        <v/>
      </c>
    </row>
    <row r="2613" spans="34:47" x14ac:dyDescent="0.3">
      <c r="AH2613" s="55" t="str">
        <f t="shared" si="570"/>
        <v/>
      </c>
      <c r="AI2613" s="55" t="str">
        <f t="shared" si="571"/>
        <v>FALSO</v>
      </c>
      <c r="AJ2613" s="55">
        <f t="shared" si="572"/>
        <v>0</v>
      </c>
      <c r="AK2613" s="93" t="str">
        <f t="shared" si="573"/>
        <v/>
      </c>
      <c r="AL2613" s="96" t="str">
        <f t="shared" si="574"/>
        <v/>
      </c>
      <c r="AM2613" s="93" t="str">
        <f t="shared" si="575"/>
        <v/>
      </c>
      <c r="AN2613" s="96" t="str">
        <f t="shared" si="576"/>
        <v/>
      </c>
      <c r="AO2613" s="93" t="str">
        <f t="shared" si="577"/>
        <v/>
      </c>
      <c r="AP2613" s="96" t="str">
        <f t="shared" si="578"/>
        <v/>
      </c>
      <c r="AQ2613" s="93" t="str">
        <f t="shared" si="579"/>
        <v/>
      </c>
      <c r="AR2613" s="96" t="str">
        <f t="shared" si="580"/>
        <v/>
      </c>
      <c r="AS2613" s="93" t="str">
        <f t="shared" si="581"/>
        <v/>
      </c>
      <c r="AT2613" s="96" t="str">
        <f t="shared" si="582"/>
        <v/>
      </c>
      <c r="AU2613" s="93" t="str">
        <f t="shared" si="583"/>
        <v/>
      </c>
    </row>
    <row r="2614" spans="34:47" x14ac:dyDescent="0.3">
      <c r="AH2614" s="55" t="str">
        <f t="shared" si="570"/>
        <v/>
      </c>
      <c r="AI2614" s="55" t="str">
        <f t="shared" si="571"/>
        <v>FALSO</v>
      </c>
      <c r="AJ2614" s="55">
        <f t="shared" si="572"/>
        <v>0</v>
      </c>
      <c r="AK2614" s="93" t="str">
        <f t="shared" si="573"/>
        <v/>
      </c>
      <c r="AL2614" s="96" t="str">
        <f t="shared" si="574"/>
        <v/>
      </c>
      <c r="AM2614" s="93" t="str">
        <f t="shared" si="575"/>
        <v/>
      </c>
      <c r="AN2614" s="96" t="str">
        <f t="shared" si="576"/>
        <v/>
      </c>
      <c r="AO2614" s="93" t="str">
        <f t="shared" si="577"/>
        <v/>
      </c>
      <c r="AP2614" s="96" t="str">
        <f t="shared" si="578"/>
        <v/>
      </c>
      <c r="AQ2614" s="93" t="str">
        <f t="shared" si="579"/>
        <v/>
      </c>
      <c r="AR2614" s="96" t="str">
        <f t="shared" si="580"/>
        <v/>
      </c>
      <c r="AS2614" s="93" t="str">
        <f t="shared" si="581"/>
        <v/>
      </c>
      <c r="AT2614" s="96" t="str">
        <f t="shared" si="582"/>
        <v/>
      </c>
      <c r="AU2614" s="93" t="str">
        <f t="shared" si="583"/>
        <v/>
      </c>
    </row>
    <row r="2615" spans="34:47" x14ac:dyDescent="0.3">
      <c r="AH2615" s="55" t="str">
        <f t="shared" si="570"/>
        <v/>
      </c>
      <c r="AI2615" s="55" t="str">
        <f t="shared" si="571"/>
        <v>FALSO</v>
      </c>
      <c r="AJ2615" s="55">
        <f t="shared" si="572"/>
        <v>0</v>
      </c>
      <c r="AK2615" s="93" t="str">
        <f t="shared" si="573"/>
        <v/>
      </c>
      <c r="AL2615" s="96" t="str">
        <f t="shared" si="574"/>
        <v/>
      </c>
      <c r="AM2615" s="93" t="str">
        <f t="shared" si="575"/>
        <v/>
      </c>
      <c r="AN2615" s="96" t="str">
        <f t="shared" si="576"/>
        <v/>
      </c>
      <c r="AO2615" s="93" t="str">
        <f t="shared" si="577"/>
        <v/>
      </c>
      <c r="AP2615" s="96" t="str">
        <f t="shared" si="578"/>
        <v/>
      </c>
      <c r="AQ2615" s="93" t="str">
        <f t="shared" si="579"/>
        <v/>
      </c>
      <c r="AR2615" s="96" t="str">
        <f t="shared" si="580"/>
        <v/>
      </c>
      <c r="AS2615" s="93" t="str">
        <f t="shared" si="581"/>
        <v/>
      </c>
      <c r="AT2615" s="96" t="str">
        <f t="shared" si="582"/>
        <v/>
      </c>
      <c r="AU2615" s="93" t="str">
        <f t="shared" si="583"/>
        <v/>
      </c>
    </row>
    <row r="2616" spans="34:47" x14ac:dyDescent="0.3">
      <c r="AH2616" s="55" t="str">
        <f t="shared" si="570"/>
        <v/>
      </c>
      <c r="AI2616" s="55" t="str">
        <f t="shared" si="571"/>
        <v>FALSO</v>
      </c>
      <c r="AJ2616" s="55">
        <f t="shared" si="572"/>
        <v>0</v>
      </c>
      <c r="AK2616" s="93" t="str">
        <f t="shared" si="573"/>
        <v/>
      </c>
      <c r="AL2616" s="96" t="str">
        <f t="shared" si="574"/>
        <v/>
      </c>
      <c r="AM2616" s="93" t="str">
        <f t="shared" si="575"/>
        <v/>
      </c>
      <c r="AN2616" s="96" t="str">
        <f t="shared" si="576"/>
        <v/>
      </c>
      <c r="AO2616" s="93" t="str">
        <f t="shared" si="577"/>
        <v/>
      </c>
      <c r="AP2616" s="96" t="str">
        <f t="shared" si="578"/>
        <v/>
      </c>
      <c r="AQ2616" s="93" t="str">
        <f t="shared" si="579"/>
        <v/>
      </c>
      <c r="AR2616" s="96" t="str">
        <f t="shared" si="580"/>
        <v/>
      </c>
      <c r="AS2616" s="93" t="str">
        <f t="shared" si="581"/>
        <v/>
      </c>
      <c r="AT2616" s="96" t="str">
        <f t="shared" si="582"/>
        <v/>
      </c>
      <c r="AU2616" s="93" t="str">
        <f t="shared" si="583"/>
        <v/>
      </c>
    </row>
    <row r="2617" spans="34:47" x14ac:dyDescent="0.3">
      <c r="AH2617" s="55" t="str">
        <f t="shared" si="570"/>
        <v/>
      </c>
      <c r="AI2617" s="55" t="str">
        <f t="shared" si="571"/>
        <v>FALSO</v>
      </c>
      <c r="AJ2617" s="55">
        <f t="shared" si="572"/>
        <v>0</v>
      </c>
      <c r="AK2617" s="93" t="str">
        <f t="shared" si="573"/>
        <v/>
      </c>
      <c r="AL2617" s="96" t="str">
        <f t="shared" si="574"/>
        <v/>
      </c>
      <c r="AM2617" s="93" t="str">
        <f t="shared" si="575"/>
        <v/>
      </c>
      <c r="AN2617" s="96" t="str">
        <f t="shared" si="576"/>
        <v/>
      </c>
      <c r="AO2617" s="93" t="str">
        <f t="shared" si="577"/>
        <v/>
      </c>
      <c r="AP2617" s="96" t="str">
        <f t="shared" si="578"/>
        <v/>
      </c>
      <c r="AQ2617" s="93" t="str">
        <f t="shared" si="579"/>
        <v/>
      </c>
      <c r="AR2617" s="96" t="str">
        <f t="shared" si="580"/>
        <v/>
      </c>
      <c r="AS2617" s="93" t="str">
        <f t="shared" si="581"/>
        <v/>
      </c>
      <c r="AT2617" s="96" t="str">
        <f t="shared" si="582"/>
        <v/>
      </c>
      <c r="AU2617" s="93" t="str">
        <f t="shared" si="583"/>
        <v/>
      </c>
    </row>
    <row r="2618" spans="34:47" x14ac:dyDescent="0.3">
      <c r="AH2618" s="55" t="str">
        <f t="shared" si="570"/>
        <v/>
      </c>
      <c r="AI2618" s="55" t="str">
        <f t="shared" si="571"/>
        <v>FALSO</v>
      </c>
      <c r="AJ2618" s="55">
        <f t="shared" si="572"/>
        <v>0</v>
      </c>
      <c r="AK2618" s="93" t="str">
        <f t="shared" si="573"/>
        <v/>
      </c>
      <c r="AL2618" s="96" t="str">
        <f t="shared" si="574"/>
        <v/>
      </c>
      <c r="AM2618" s="93" t="str">
        <f t="shared" si="575"/>
        <v/>
      </c>
      <c r="AN2618" s="96" t="str">
        <f t="shared" si="576"/>
        <v/>
      </c>
      <c r="AO2618" s="93" t="str">
        <f t="shared" si="577"/>
        <v/>
      </c>
      <c r="AP2618" s="96" t="str">
        <f t="shared" si="578"/>
        <v/>
      </c>
      <c r="AQ2618" s="93" t="str">
        <f t="shared" si="579"/>
        <v/>
      </c>
      <c r="AR2618" s="96" t="str">
        <f t="shared" si="580"/>
        <v/>
      </c>
      <c r="AS2618" s="93" t="str">
        <f t="shared" si="581"/>
        <v/>
      </c>
      <c r="AT2618" s="96" t="str">
        <f t="shared" si="582"/>
        <v/>
      </c>
      <c r="AU2618" s="93" t="str">
        <f t="shared" si="583"/>
        <v/>
      </c>
    </row>
    <row r="2619" spans="34:47" x14ac:dyDescent="0.3">
      <c r="AH2619" s="55" t="str">
        <f t="shared" si="570"/>
        <v/>
      </c>
      <c r="AI2619" s="55" t="str">
        <f t="shared" si="571"/>
        <v>FALSO</v>
      </c>
      <c r="AJ2619" s="55">
        <f t="shared" si="572"/>
        <v>0</v>
      </c>
      <c r="AK2619" s="93" t="str">
        <f t="shared" si="573"/>
        <v/>
      </c>
      <c r="AL2619" s="96" t="str">
        <f t="shared" si="574"/>
        <v/>
      </c>
      <c r="AM2619" s="93" t="str">
        <f t="shared" si="575"/>
        <v/>
      </c>
      <c r="AN2619" s="96" t="str">
        <f t="shared" si="576"/>
        <v/>
      </c>
      <c r="AO2619" s="93" t="str">
        <f t="shared" si="577"/>
        <v/>
      </c>
      <c r="AP2619" s="96" t="str">
        <f t="shared" si="578"/>
        <v/>
      </c>
      <c r="AQ2619" s="93" t="str">
        <f t="shared" si="579"/>
        <v/>
      </c>
      <c r="AR2619" s="96" t="str">
        <f t="shared" si="580"/>
        <v/>
      </c>
      <c r="AS2619" s="93" t="str">
        <f t="shared" si="581"/>
        <v/>
      </c>
      <c r="AT2619" s="96" t="str">
        <f t="shared" si="582"/>
        <v/>
      </c>
      <c r="AU2619" s="93" t="str">
        <f t="shared" si="583"/>
        <v/>
      </c>
    </row>
    <row r="2620" spans="34:47" x14ac:dyDescent="0.3">
      <c r="AH2620" s="55" t="str">
        <f t="shared" si="570"/>
        <v/>
      </c>
      <c r="AI2620" s="55" t="str">
        <f t="shared" si="571"/>
        <v>FALSO</v>
      </c>
      <c r="AJ2620" s="55">
        <f t="shared" si="572"/>
        <v>0</v>
      </c>
      <c r="AK2620" s="93" t="str">
        <f t="shared" si="573"/>
        <v/>
      </c>
      <c r="AL2620" s="96" t="str">
        <f t="shared" si="574"/>
        <v/>
      </c>
      <c r="AM2620" s="93" t="str">
        <f t="shared" si="575"/>
        <v/>
      </c>
      <c r="AN2620" s="96" t="str">
        <f t="shared" si="576"/>
        <v/>
      </c>
      <c r="AO2620" s="93" t="str">
        <f t="shared" si="577"/>
        <v/>
      </c>
      <c r="AP2620" s="96" t="str">
        <f t="shared" si="578"/>
        <v/>
      </c>
      <c r="AQ2620" s="93" t="str">
        <f t="shared" si="579"/>
        <v/>
      </c>
      <c r="AR2620" s="96" t="str">
        <f t="shared" si="580"/>
        <v/>
      </c>
      <c r="AS2620" s="93" t="str">
        <f t="shared" si="581"/>
        <v/>
      </c>
      <c r="AT2620" s="96" t="str">
        <f t="shared" si="582"/>
        <v/>
      </c>
      <c r="AU2620" s="93" t="str">
        <f t="shared" si="583"/>
        <v/>
      </c>
    </row>
    <row r="2621" spans="34:47" x14ac:dyDescent="0.3">
      <c r="AH2621" s="55" t="str">
        <f t="shared" si="570"/>
        <v/>
      </c>
      <c r="AI2621" s="55" t="str">
        <f t="shared" si="571"/>
        <v>FALSO</v>
      </c>
      <c r="AJ2621" s="55">
        <f t="shared" si="572"/>
        <v>0</v>
      </c>
      <c r="AK2621" s="93" t="str">
        <f t="shared" si="573"/>
        <v/>
      </c>
      <c r="AL2621" s="96" t="str">
        <f t="shared" si="574"/>
        <v/>
      </c>
      <c r="AM2621" s="93" t="str">
        <f t="shared" si="575"/>
        <v/>
      </c>
      <c r="AN2621" s="96" t="str">
        <f t="shared" si="576"/>
        <v/>
      </c>
      <c r="AO2621" s="93" t="str">
        <f t="shared" si="577"/>
        <v/>
      </c>
      <c r="AP2621" s="96" t="str">
        <f t="shared" si="578"/>
        <v/>
      </c>
      <c r="AQ2621" s="93" t="str">
        <f t="shared" si="579"/>
        <v/>
      </c>
      <c r="AR2621" s="96" t="str">
        <f t="shared" si="580"/>
        <v/>
      </c>
      <c r="AS2621" s="93" t="str">
        <f t="shared" si="581"/>
        <v/>
      </c>
      <c r="AT2621" s="96" t="str">
        <f t="shared" si="582"/>
        <v/>
      </c>
      <c r="AU2621" s="93" t="str">
        <f t="shared" si="583"/>
        <v/>
      </c>
    </row>
    <row r="2622" spans="34:47" x14ac:dyDescent="0.3">
      <c r="AH2622" s="55" t="str">
        <f t="shared" si="570"/>
        <v/>
      </c>
      <c r="AI2622" s="55" t="str">
        <f t="shared" si="571"/>
        <v>FALSO</v>
      </c>
      <c r="AJ2622" s="55">
        <f t="shared" si="572"/>
        <v>0</v>
      </c>
      <c r="AK2622" s="93" t="str">
        <f t="shared" si="573"/>
        <v/>
      </c>
      <c r="AL2622" s="96" t="str">
        <f t="shared" si="574"/>
        <v/>
      </c>
      <c r="AM2622" s="93" t="str">
        <f t="shared" si="575"/>
        <v/>
      </c>
      <c r="AN2622" s="96" t="str">
        <f t="shared" si="576"/>
        <v/>
      </c>
      <c r="AO2622" s="93" t="str">
        <f t="shared" si="577"/>
        <v/>
      </c>
      <c r="AP2622" s="96" t="str">
        <f t="shared" si="578"/>
        <v/>
      </c>
      <c r="AQ2622" s="93" t="str">
        <f t="shared" si="579"/>
        <v/>
      </c>
      <c r="AR2622" s="96" t="str">
        <f t="shared" si="580"/>
        <v/>
      </c>
      <c r="AS2622" s="93" t="str">
        <f t="shared" si="581"/>
        <v/>
      </c>
      <c r="AT2622" s="96" t="str">
        <f t="shared" si="582"/>
        <v/>
      </c>
      <c r="AU2622" s="93" t="str">
        <f t="shared" si="583"/>
        <v/>
      </c>
    </row>
    <row r="2623" spans="34:47" x14ac:dyDescent="0.3">
      <c r="AH2623" s="55" t="str">
        <f t="shared" si="570"/>
        <v/>
      </c>
      <c r="AI2623" s="55" t="str">
        <f t="shared" si="571"/>
        <v>FALSO</v>
      </c>
      <c r="AJ2623" s="55">
        <f t="shared" si="572"/>
        <v>0</v>
      </c>
      <c r="AK2623" s="93" t="str">
        <f t="shared" si="573"/>
        <v/>
      </c>
      <c r="AL2623" s="96" t="str">
        <f t="shared" si="574"/>
        <v/>
      </c>
      <c r="AM2623" s="93" t="str">
        <f t="shared" si="575"/>
        <v/>
      </c>
      <c r="AN2623" s="96" t="str">
        <f t="shared" si="576"/>
        <v/>
      </c>
      <c r="AO2623" s="93" t="str">
        <f t="shared" si="577"/>
        <v/>
      </c>
      <c r="AP2623" s="96" t="str">
        <f t="shared" si="578"/>
        <v/>
      </c>
      <c r="AQ2623" s="93" t="str">
        <f t="shared" si="579"/>
        <v/>
      </c>
      <c r="AR2623" s="96" t="str">
        <f t="shared" si="580"/>
        <v/>
      </c>
      <c r="AS2623" s="93" t="str">
        <f t="shared" si="581"/>
        <v/>
      </c>
      <c r="AT2623" s="96" t="str">
        <f t="shared" si="582"/>
        <v/>
      </c>
      <c r="AU2623" s="93" t="str">
        <f t="shared" si="583"/>
        <v/>
      </c>
    </row>
    <row r="2624" spans="34:47" x14ac:dyDescent="0.3">
      <c r="AH2624" s="55" t="str">
        <f t="shared" si="570"/>
        <v/>
      </c>
      <c r="AI2624" s="55" t="str">
        <f t="shared" si="571"/>
        <v>FALSO</v>
      </c>
      <c r="AJ2624" s="55">
        <f t="shared" si="572"/>
        <v>0</v>
      </c>
      <c r="AK2624" s="93" t="str">
        <f t="shared" si="573"/>
        <v/>
      </c>
      <c r="AL2624" s="96" t="str">
        <f t="shared" si="574"/>
        <v/>
      </c>
      <c r="AM2624" s="93" t="str">
        <f t="shared" si="575"/>
        <v/>
      </c>
      <c r="AN2624" s="96" t="str">
        <f t="shared" si="576"/>
        <v/>
      </c>
      <c r="AO2624" s="93" t="str">
        <f t="shared" si="577"/>
        <v/>
      </c>
      <c r="AP2624" s="96" t="str">
        <f t="shared" si="578"/>
        <v/>
      </c>
      <c r="AQ2624" s="93" t="str">
        <f t="shared" si="579"/>
        <v/>
      </c>
      <c r="AR2624" s="96" t="str">
        <f t="shared" si="580"/>
        <v/>
      </c>
      <c r="AS2624" s="93" t="str">
        <f t="shared" si="581"/>
        <v/>
      </c>
      <c r="AT2624" s="96" t="str">
        <f t="shared" si="582"/>
        <v/>
      </c>
      <c r="AU2624" s="93" t="str">
        <f t="shared" si="583"/>
        <v/>
      </c>
    </row>
    <row r="2625" spans="34:47" x14ac:dyDescent="0.3">
      <c r="AH2625" s="55" t="str">
        <f t="shared" si="570"/>
        <v/>
      </c>
      <c r="AI2625" s="55" t="str">
        <f t="shared" si="571"/>
        <v>FALSO</v>
      </c>
      <c r="AJ2625" s="55">
        <f t="shared" si="572"/>
        <v>0</v>
      </c>
      <c r="AK2625" s="93" t="str">
        <f t="shared" si="573"/>
        <v/>
      </c>
      <c r="AL2625" s="96" t="str">
        <f t="shared" si="574"/>
        <v/>
      </c>
      <c r="AM2625" s="93" t="str">
        <f t="shared" si="575"/>
        <v/>
      </c>
      <c r="AN2625" s="96" t="str">
        <f t="shared" si="576"/>
        <v/>
      </c>
      <c r="AO2625" s="93" t="str">
        <f t="shared" si="577"/>
        <v/>
      </c>
      <c r="AP2625" s="96" t="str">
        <f t="shared" si="578"/>
        <v/>
      </c>
      <c r="AQ2625" s="93" t="str">
        <f t="shared" si="579"/>
        <v/>
      </c>
      <c r="AR2625" s="96" t="str">
        <f t="shared" si="580"/>
        <v/>
      </c>
      <c r="AS2625" s="93" t="str">
        <f t="shared" si="581"/>
        <v/>
      </c>
      <c r="AT2625" s="96" t="str">
        <f t="shared" si="582"/>
        <v/>
      </c>
      <c r="AU2625" s="93" t="str">
        <f t="shared" si="583"/>
        <v/>
      </c>
    </row>
    <row r="2626" spans="34:47" x14ac:dyDescent="0.3">
      <c r="AH2626" s="55" t="str">
        <f t="shared" si="570"/>
        <v/>
      </c>
      <c r="AI2626" s="55" t="str">
        <f t="shared" si="571"/>
        <v>FALSO</v>
      </c>
      <c r="AJ2626" s="55">
        <f t="shared" si="572"/>
        <v>0</v>
      </c>
      <c r="AK2626" s="93" t="str">
        <f t="shared" si="573"/>
        <v/>
      </c>
      <c r="AL2626" s="96" t="str">
        <f t="shared" si="574"/>
        <v/>
      </c>
      <c r="AM2626" s="93" t="str">
        <f t="shared" si="575"/>
        <v/>
      </c>
      <c r="AN2626" s="96" t="str">
        <f t="shared" si="576"/>
        <v/>
      </c>
      <c r="AO2626" s="93" t="str">
        <f t="shared" si="577"/>
        <v/>
      </c>
      <c r="AP2626" s="96" t="str">
        <f t="shared" si="578"/>
        <v/>
      </c>
      <c r="AQ2626" s="93" t="str">
        <f t="shared" si="579"/>
        <v/>
      </c>
      <c r="AR2626" s="96" t="str">
        <f t="shared" si="580"/>
        <v/>
      </c>
      <c r="AS2626" s="93" t="str">
        <f t="shared" si="581"/>
        <v/>
      </c>
      <c r="AT2626" s="96" t="str">
        <f t="shared" si="582"/>
        <v/>
      </c>
      <c r="AU2626" s="93" t="str">
        <f t="shared" si="583"/>
        <v/>
      </c>
    </row>
    <row r="2627" spans="34:47" x14ac:dyDescent="0.3">
      <c r="AH2627" s="55" t="str">
        <f t="shared" ref="AH2627:AH2690" si="584">IF(J2627="","",J2627/3600)</f>
        <v/>
      </c>
      <c r="AI2627" s="55" t="str">
        <f t="shared" ref="AI2627:AI2690" si="585">IF(COUNTIF(AG2627, "*dia*"), "VERDADEIRO", "FALSO")</f>
        <v>FALSO</v>
      </c>
      <c r="AJ2627" s="55">
        <f t="shared" ref="AJ2627:AJ2690" si="586">IF(AI2627="VERDADEIRO",LEFT(AG2627,2),0)</f>
        <v>0</v>
      </c>
      <c r="AK2627" s="93" t="str">
        <f t="shared" ref="AK2627:AK2690" si="587">IF(OR(A2627="Solicitação de Serviço",A2627="Incidente",P2627="",Q2627=""),"",IF((NETWORKDAYS.INTL(P2627,Q2627,1)-1)=0,1,NETWORKDAYS.INTL(P2627,Q2627,1)-1))</f>
        <v/>
      </c>
      <c r="AL2627" s="96" t="str">
        <f t="shared" ref="AL2627:AL2690" si="588">IF(X2627="","",AK2627=X2627)</f>
        <v/>
      </c>
      <c r="AM2627" s="93" t="str">
        <f t="shared" ref="AM2627:AM2690" si="589">IF(OR(A2627="Solicitação de Serviço",A2627="Incidente",R2627="",S2627=""),"",IF((NETWORKDAYS.INTL(R2627,S2627,1)-1)=0,1,NETWORKDAYS.INTL(R2627,S2627,1)-1-AJ2627))</f>
        <v/>
      </c>
      <c r="AN2627" s="96" t="str">
        <f t="shared" ref="AN2627:AN2690" si="590">IF(Y2627="","",AM2627=Y2627)</f>
        <v/>
      </c>
      <c r="AO2627" s="93" t="str">
        <f t="shared" ref="AO2627:AO2690" si="591">IF(OR(A2627="Solicitação de Serviço",A2627="Incidente",T2627="",U2627=""),"",IF((NETWORKDAYS.INTL(T2627,U2627,1)-1)=0,1,NETWORKDAYS.INTL(T2627,U2627,1)-1))</f>
        <v/>
      </c>
      <c r="AP2627" s="96" t="str">
        <f t="shared" ref="AP2627:AP2690" si="592">IF(Z2627="","",AO2627=Z2627)</f>
        <v/>
      </c>
      <c r="AQ2627" s="93" t="str">
        <f t="shared" ref="AQ2627:AQ2690" si="593">IF(OR(A2627="Solicitação de Serviço",A2627="Incidente",V2627="",W2627=""),"",IF((NETWORKDAYS.INTL(V2627,W2627,1)-1)=0,1,IF((NETWORKDAYS.INTL(V2627,W2627,1)-1)&lt;0,"",NETWORKDAYS.INTL(V2627,W2627,1)-1)))</f>
        <v/>
      </c>
      <c r="AR2627" s="96" t="str">
        <f t="shared" ref="AR2627:AR2690" si="594">IF(AA2627="","",AQ2627=AA2627)</f>
        <v/>
      </c>
      <c r="AS2627" s="93" t="str">
        <f t="shared" ref="AS2627:AS2690" si="595">IF(OR(A2627="Solicitação de Serviço",A2627="Incidente",P2627=""),"",IF(OR(A2627="História",A2627="Enabler",A2627="Débito Técnico"),IF(W2627="","",NETWORKDAYS.INTL(P2627,W2627,1)-1),IF(U2627="","",NETWORKDAYS.INTL(P2627,U2627,1)-1)))</f>
        <v/>
      </c>
      <c r="AT2627" s="96" t="str">
        <f t="shared" ref="AT2627:AT2690" si="596">IF(OR(A2627="Solicitação de Serviço",A2627="Incidente",A2627="Sustentação"),"",IF(P2627="","",IF(OR(A2627="História",A2627="Enabler",A2627="Débito Técnico"),AS2627=AC2627,AS2627=AB2627)))</f>
        <v/>
      </c>
      <c r="AU2627" s="93" t="str">
        <f t="shared" ref="AU2627:AU2690" si="597">IF(M2627="","",M2627)</f>
        <v/>
      </c>
    </row>
    <row r="2628" spans="34:47" x14ac:dyDescent="0.3">
      <c r="AH2628" s="55" t="str">
        <f t="shared" si="584"/>
        <v/>
      </c>
      <c r="AI2628" s="55" t="str">
        <f t="shared" si="585"/>
        <v>FALSO</v>
      </c>
      <c r="AJ2628" s="55">
        <f t="shared" si="586"/>
        <v>0</v>
      </c>
      <c r="AK2628" s="93" t="str">
        <f t="shared" si="587"/>
        <v/>
      </c>
      <c r="AL2628" s="96" t="str">
        <f t="shared" si="588"/>
        <v/>
      </c>
      <c r="AM2628" s="93" t="str">
        <f t="shared" si="589"/>
        <v/>
      </c>
      <c r="AN2628" s="96" t="str">
        <f t="shared" si="590"/>
        <v/>
      </c>
      <c r="AO2628" s="93" t="str">
        <f t="shared" si="591"/>
        <v/>
      </c>
      <c r="AP2628" s="96" t="str">
        <f t="shared" si="592"/>
        <v/>
      </c>
      <c r="AQ2628" s="93" t="str">
        <f t="shared" si="593"/>
        <v/>
      </c>
      <c r="AR2628" s="96" t="str">
        <f t="shared" si="594"/>
        <v/>
      </c>
      <c r="AS2628" s="93" t="str">
        <f t="shared" si="595"/>
        <v/>
      </c>
      <c r="AT2628" s="96" t="str">
        <f t="shared" si="596"/>
        <v/>
      </c>
      <c r="AU2628" s="93" t="str">
        <f t="shared" si="597"/>
        <v/>
      </c>
    </row>
    <row r="2629" spans="34:47" x14ac:dyDescent="0.3">
      <c r="AH2629" s="55" t="str">
        <f t="shared" si="584"/>
        <v/>
      </c>
      <c r="AI2629" s="55" t="str">
        <f t="shared" si="585"/>
        <v>FALSO</v>
      </c>
      <c r="AJ2629" s="55">
        <f t="shared" si="586"/>
        <v>0</v>
      </c>
      <c r="AK2629" s="93" t="str">
        <f t="shared" si="587"/>
        <v/>
      </c>
      <c r="AL2629" s="96" t="str">
        <f t="shared" si="588"/>
        <v/>
      </c>
      <c r="AM2629" s="93" t="str">
        <f t="shared" si="589"/>
        <v/>
      </c>
      <c r="AN2629" s="96" t="str">
        <f t="shared" si="590"/>
        <v/>
      </c>
      <c r="AO2629" s="93" t="str">
        <f t="shared" si="591"/>
        <v/>
      </c>
      <c r="AP2629" s="96" t="str">
        <f t="shared" si="592"/>
        <v/>
      </c>
      <c r="AQ2629" s="93" t="str">
        <f t="shared" si="593"/>
        <v/>
      </c>
      <c r="AR2629" s="96" t="str">
        <f t="shared" si="594"/>
        <v/>
      </c>
      <c r="AS2629" s="93" t="str">
        <f t="shared" si="595"/>
        <v/>
      </c>
      <c r="AT2629" s="96" t="str">
        <f t="shared" si="596"/>
        <v/>
      </c>
      <c r="AU2629" s="93" t="str">
        <f t="shared" si="597"/>
        <v/>
      </c>
    </row>
    <row r="2630" spans="34:47" x14ac:dyDescent="0.3">
      <c r="AH2630" s="55" t="str">
        <f t="shared" si="584"/>
        <v/>
      </c>
      <c r="AI2630" s="55" t="str">
        <f t="shared" si="585"/>
        <v>FALSO</v>
      </c>
      <c r="AJ2630" s="55">
        <f t="shared" si="586"/>
        <v>0</v>
      </c>
      <c r="AK2630" s="93" t="str">
        <f t="shared" si="587"/>
        <v/>
      </c>
      <c r="AL2630" s="96" t="str">
        <f t="shared" si="588"/>
        <v/>
      </c>
      <c r="AM2630" s="93" t="str">
        <f t="shared" si="589"/>
        <v/>
      </c>
      <c r="AN2630" s="96" t="str">
        <f t="shared" si="590"/>
        <v/>
      </c>
      <c r="AO2630" s="93" t="str">
        <f t="shared" si="591"/>
        <v/>
      </c>
      <c r="AP2630" s="96" t="str">
        <f t="shared" si="592"/>
        <v/>
      </c>
      <c r="AQ2630" s="93" t="str">
        <f t="shared" si="593"/>
        <v/>
      </c>
      <c r="AR2630" s="96" t="str">
        <f t="shared" si="594"/>
        <v/>
      </c>
      <c r="AS2630" s="93" t="str">
        <f t="shared" si="595"/>
        <v/>
      </c>
      <c r="AT2630" s="96" t="str">
        <f t="shared" si="596"/>
        <v/>
      </c>
      <c r="AU2630" s="93" t="str">
        <f t="shared" si="597"/>
        <v/>
      </c>
    </row>
    <row r="2631" spans="34:47" x14ac:dyDescent="0.3">
      <c r="AH2631" s="55" t="str">
        <f t="shared" si="584"/>
        <v/>
      </c>
      <c r="AI2631" s="55" t="str">
        <f t="shared" si="585"/>
        <v>FALSO</v>
      </c>
      <c r="AJ2631" s="55">
        <f t="shared" si="586"/>
        <v>0</v>
      </c>
      <c r="AK2631" s="93" t="str">
        <f t="shared" si="587"/>
        <v/>
      </c>
      <c r="AL2631" s="96" t="str">
        <f t="shared" si="588"/>
        <v/>
      </c>
      <c r="AM2631" s="93" t="str">
        <f t="shared" si="589"/>
        <v/>
      </c>
      <c r="AN2631" s="96" t="str">
        <f t="shared" si="590"/>
        <v/>
      </c>
      <c r="AO2631" s="93" t="str">
        <f t="shared" si="591"/>
        <v/>
      </c>
      <c r="AP2631" s="96" t="str">
        <f t="shared" si="592"/>
        <v/>
      </c>
      <c r="AQ2631" s="93" t="str">
        <f t="shared" si="593"/>
        <v/>
      </c>
      <c r="AR2631" s="96" t="str">
        <f t="shared" si="594"/>
        <v/>
      </c>
      <c r="AS2631" s="93" t="str">
        <f t="shared" si="595"/>
        <v/>
      </c>
      <c r="AT2631" s="96" t="str">
        <f t="shared" si="596"/>
        <v/>
      </c>
      <c r="AU2631" s="93" t="str">
        <f t="shared" si="597"/>
        <v/>
      </c>
    </row>
    <row r="2632" spans="34:47" x14ac:dyDescent="0.3">
      <c r="AH2632" s="55" t="str">
        <f t="shared" si="584"/>
        <v/>
      </c>
      <c r="AI2632" s="55" t="str">
        <f t="shared" si="585"/>
        <v>FALSO</v>
      </c>
      <c r="AJ2632" s="55">
        <f t="shared" si="586"/>
        <v>0</v>
      </c>
      <c r="AK2632" s="93" t="str">
        <f t="shared" si="587"/>
        <v/>
      </c>
      <c r="AL2632" s="96" t="str">
        <f t="shared" si="588"/>
        <v/>
      </c>
      <c r="AM2632" s="93" t="str">
        <f t="shared" si="589"/>
        <v/>
      </c>
      <c r="AN2632" s="96" t="str">
        <f t="shared" si="590"/>
        <v/>
      </c>
      <c r="AO2632" s="93" t="str">
        <f t="shared" si="591"/>
        <v/>
      </c>
      <c r="AP2632" s="96" t="str">
        <f t="shared" si="592"/>
        <v/>
      </c>
      <c r="AQ2632" s="93" t="str">
        <f t="shared" si="593"/>
        <v/>
      </c>
      <c r="AR2632" s="96" t="str">
        <f t="shared" si="594"/>
        <v/>
      </c>
      <c r="AS2632" s="93" t="str">
        <f t="shared" si="595"/>
        <v/>
      </c>
      <c r="AT2632" s="96" t="str">
        <f t="shared" si="596"/>
        <v/>
      </c>
      <c r="AU2632" s="93" t="str">
        <f t="shared" si="597"/>
        <v/>
      </c>
    </row>
    <row r="2633" spans="34:47" x14ac:dyDescent="0.3">
      <c r="AH2633" s="55" t="str">
        <f t="shared" si="584"/>
        <v/>
      </c>
      <c r="AI2633" s="55" t="str">
        <f t="shared" si="585"/>
        <v>FALSO</v>
      </c>
      <c r="AJ2633" s="55">
        <f t="shared" si="586"/>
        <v>0</v>
      </c>
      <c r="AK2633" s="93" t="str">
        <f t="shared" si="587"/>
        <v/>
      </c>
      <c r="AL2633" s="96" t="str">
        <f t="shared" si="588"/>
        <v/>
      </c>
      <c r="AM2633" s="93" t="str">
        <f t="shared" si="589"/>
        <v/>
      </c>
      <c r="AN2633" s="96" t="str">
        <f t="shared" si="590"/>
        <v/>
      </c>
      <c r="AO2633" s="93" t="str">
        <f t="shared" si="591"/>
        <v/>
      </c>
      <c r="AP2633" s="96" t="str">
        <f t="shared" si="592"/>
        <v/>
      </c>
      <c r="AQ2633" s="93" t="str">
        <f t="shared" si="593"/>
        <v/>
      </c>
      <c r="AR2633" s="96" t="str">
        <f t="shared" si="594"/>
        <v/>
      </c>
      <c r="AS2633" s="93" t="str">
        <f t="shared" si="595"/>
        <v/>
      </c>
      <c r="AT2633" s="96" t="str">
        <f t="shared" si="596"/>
        <v/>
      </c>
      <c r="AU2633" s="93" t="str">
        <f t="shared" si="597"/>
        <v/>
      </c>
    </row>
    <row r="2634" spans="34:47" x14ac:dyDescent="0.3">
      <c r="AH2634" s="55" t="str">
        <f t="shared" si="584"/>
        <v/>
      </c>
      <c r="AI2634" s="55" t="str">
        <f t="shared" si="585"/>
        <v>FALSO</v>
      </c>
      <c r="AJ2634" s="55">
        <f t="shared" si="586"/>
        <v>0</v>
      </c>
      <c r="AK2634" s="93" t="str">
        <f t="shared" si="587"/>
        <v/>
      </c>
      <c r="AL2634" s="96" t="str">
        <f t="shared" si="588"/>
        <v/>
      </c>
      <c r="AM2634" s="93" t="str">
        <f t="shared" si="589"/>
        <v/>
      </c>
      <c r="AN2634" s="96" t="str">
        <f t="shared" si="590"/>
        <v/>
      </c>
      <c r="AO2634" s="93" t="str">
        <f t="shared" si="591"/>
        <v/>
      </c>
      <c r="AP2634" s="96" t="str">
        <f t="shared" si="592"/>
        <v/>
      </c>
      <c r="AQ2634" s="93" t="str">
        <f t="shared" si="593"/>
        <v/>
      </c>
      <c r="AR2634" s="96" t="str">
        <f t="shared" si="594"/>
        <v/>
      </c>
      <c r="AS2634" s="93" t="str">
        <f t="shared" si="595"/>
        <v/>
      </c>
      <c r="AT2634" s="96" t="str">
        <f t="shared" si="596"/>
        <v/>
      </c>
      <c r="AU2634" s="93" t="str">
        <f t="shared" si="597"/>
        <v/>
      </c>
    </row>
    <row r="2635" spans="34:47" x14ac:dyDescent="0.3">
      <c r="AH2635" s="55" t="str">
        <f t="shared" si="584"/>
        <v/>
      </c>
      <c r="AI2635" s="55" t="str">
        <f t="shared" si="585"/>
        <v>FALSO</v>
      </c>
      <c r="AJ2635" s="55">
        <f t="shared" si="586"/>
        <v>0</v>
      </c>
      <c r="AK2635" s="93" t="str">
        <f t="shared" si="587"/>
        <v/>
      </c>
      <c r="AL2635" s="96" t="str">
        <f t="shared" si="588"/>
        <v/>
      </c>
      <c r="AM2635" s="93" t="str">
        <f t="shared" si="589"/>
        <v/>
      </c>
      <c r="AN2635" s="96" t="str">
        <f t="shared" si="590"/>
        <v/>
      </c>
      <c r="AO2635" s="93" t="str">
        <f t="shared" si="591"/>
        <v/>
      </c>
      <c r="AP2635" s="96" t="str">
        <f t="shared" si="592"/>
        <v/>
      </c>
      <c r="AQ2635" s="93" t="str">
        <f t="shared" si="593"/>
        <v/>
      </c>
      <c r="AR2635" s="96" t="str">
        <f t="shared" si="594"/>
        <v/>
      </c>
      <c r="AS2635" s="93" t="str">
        <f t="shared" si="595"/>
        <v/>
      </c>
      <c r="AT2635" s="96" t="str">
        <f t="shared" si="596"/>
        <v/>
      </c>
      <c r="AU2635" s="93" t="str">
        <f t="shared" si="597"/>
        <v/>
      </c>
    </row>
    <row r="2636" spans="34:47" x14ac:dyDescent="0.3">
      <c r="AH2636" s="55" t="str">
        <f t="shared" si="584"/>
        <v/>
      </c>
      <c r="AI2636" s="55" t="str">
        <f t="shared" si="585"/>
        <v>FALSO</v>
      </c>
      <c r="AJ2636" s="55">
        <f t="shared" si="586"/>
        <v>0</v>
      </c>
      <c r="AK2636" s="93" t="str">
        <f t="shared" si="587"/>
        <v/>
      </c>
      <c r="AL2636" s="96" t="str">
        <f t="shared" si="588"/>
        <v/>
      </c>
      <c r="AM2636" s="93" t="str">
        <f t="shared" si="589"/>
        <v/>
      </c>
      <c r="AN2636" s="96" t="str">
        <f t="shared" si="590"/>
        <v/>
      </c>
      <c r="AO2636" s="93" t="str">
        <f t="shared" si="591"/>
        <v/>
      </c>
      <c r="AP2636" s="96" t="str">
        <f t="shared" si="592"/>
        <v/>
      </c>
      <c r="AQ2636" s="93" t="str">
        <f t="shared" si="593"/>
        <v/>
      </c>
      <c r="AR2636" s="96" t="str">
        <f t="shared" si="594"/>
        <v/>
      </c>
      <c r="AS2636" s="93" t="str">
        <f t="shared" si="595"/>
        <v/>
      </c>
      <c r="AT2636" s="96" t="str">
        <f t="shared" si="596"/>
        <v/>
      </c>
      <c r="AU2636" s="93" t="str">
        <f t="shared" si="597"/>
        <v/>
      </c>
    </row>
    <row r="2637" spans="34:47" x14ac:dyDescent="0.3">
      <c r="AH2637" s="55" t="str">
        <f t="shared" si="584"/>
        <v/>
      </c>
      <c r="AI2637" s="55" t="str">
        <f t="shared" si="585"/>
        <v>FALSO</v>
      </c>
      <c r="AJ2637" s="55">
        <f t="shared" si="586"/>
        <v>0</v>
      </c>
      <c r="AK2637" s="93" t="str">
        <f t="shared" si="587"/>
        <v/>
      </c>
      <c r="AL2637" s="96" t="str">
        <f t="shared" si="588"/>
        <v/>
      </c>
      <c r="AM2637" s="93" t="str">
        <f t="shared" si="589"/>
        <v/>
      </c>
      <c r="AN2637" s="96" t="str">
        <f t="shared" si="590"/>
        <v/>
      </c>
      <c r="AO2637" s="93" t="str">
        <f t="shared" si="591"/>
        <v/>
      </c>
      <c r="AP2637" s="96" t="str">
        <f t="shared" si="592"/>
        <v/>
      </c>
      <c r="AQ2637" s="93" t="str">
        <f t="shared" si="593"/>
        <v/>
      </c>
      <c r="AR2637" s="96" t="str">
        <f t="shared" si="594"/>
        <v/>
      </c>
      <c r="AS2637" s="93" t="str">
        <f t="shared" si="595"/>
        <v/>
      </c>
      <c r="AT2637" s="96" t="str">
        <f t="shared" si="596"/>
        <v/>
      </c>
      <c r="AU2637" s="93" t="str">
        <f t="shared" si="597"/>
        <v/>
      </c>
    </row>
    <row r="2638" spans="34:47" x14ac:dyDescent="0.3">
      <c r="AH2638" s="55" t="str">
        <f t="shared" si="584"/>
        <v/>
      </c>
      <c r="AI2638" s="55" t="str">
        <f t="shared" si="585"/>
        <v>FALSO</v>
      </c>
      <c r="AJ2638" s="55">
        <f t="shared" si="586"/>
        <v>0</v>
      </c>
      <c r="AK2638" s="93" t="str">
        <f t="shared" si="587"/>
        <v/>
      </c>
      <c r="AL2638" s="96" t="str">
        <f t="shared" si="588"/>
        <v/>
      </c>
      <c r="AM2638" s="93" t="str">
        <f t="shared" si="589"/>
        <v/>
      </c>
      <c r="AN2638" s="96" t="str">
        <f t="shared" si="590"/>
        <v/>
      </c>
      <c r="AO2638" s="93" t="str">
        <f t="shared" si="591"/>
        <v/>
      </c>
      <c r="AP2638" s="96" t="str">
        <f t="shared" si="592"/>
        <v/>
      </c>
      <c r="AQ2638" s="93" t="str">
        <f t="shared" si="593"/>
        <v/>
      </c>
      <c r="AR2638" s="96" t="str">
        <f t="shared" si="594"/>
        <v/>
      </c>
      <c r="AS2638" s="93" t="str">
        <f t="shared" si="595"/>
        <v/>
      </c>
      <c r="AT2638" s="96" t="str">
        <f t="shared" si="596"/>
        <v/>
      </c>
      <c r="AU2638" s="93" t="str">
        <f t="shared" si="597"/>
        <v/>
      </c>
    </row>
    <row r="2639" spans="34:47" x14ac:dyDescent="0.3">
      <c r="AH2639" s="55" t="str">
        <f t="shared" si="584"/>
        <v/>
      </c>
      <c r="AI2639" s="55" t="str">
        <f t="shared" si="585"/>
        <v>FALSO</v>
      </c>
      <c r="AJ2639" s="55">
        <f t="shared" si="586"/>
        <v>0</v>
      </c>
      <c r="AK2639" s="93" t="str">
        <f t="shared" si="587"/>
        <v/>
      </c>
      <c r="AL2639" s="96" t="str">
        <f t="shared" si="588"/>
        <v/>
      </c>
      <c r="AM2639" s="93" t="str">
        <f t="shared" si="589"/>
        <v/>
      </c>
      <c r="AN2639" s="96" t="str">
        <f t="shared" si="590"/>
        <v/>
      </c>
      <c r="AO2639" s="93" t="str">
        <f t="shared" si="591"/>
        <v/>
      </c>
      <c r="AP2639" s="96" t="str">
        <f t="shared" si="592"/>
        <v/>
      </c>
      <c r="AQ2639" s="93" t="str">
        <f t="shared" si="593"/>
        <v/>
      </c>
      <c r="AR2639" s="96" t="str">
        <f t="shared" si="594"/>
        <v/>
      </c>
      <c r="AS2639" s="93" t="str">
        <f t="shared" si="595"/>
        <v/>
      </c>
      <c r="AT2639" s="96" t="str">
        <f t="shared" si="596"/>
        <v/>
      </c>
      <c r="AU2639" s="93" t="str">
        <f t="shared" si="597"/>
        <v/>
      </c>
    </row>
    <row r="2640" spans="34:47" x14ac:dyDescent="0.3">
      <c r="AH2640" s="55" t="str">
        <f t="shared" si="584"/>
        <v/>
      </c>
      <c r="AI2640" s="55" t="str">
        <f t="shared" si="585"/>
        <v>FALSO</v>
      </c>
      <c r="AJ2640" s="55">
        <f t="shared" si="586"/>
        <v>0</v>
      </c>
      <c r="AK2640" s="93" t="str">
        <f t="shared" si="587"/>
        <v/>
      </c>
      <c r="AL2640" s="96" t="str">
        <f t="shared" si="588"/>
        <v/>
      </c>
      <c r="AM2640" s="93" t="str">
        <f t="shared" si="589"/>
        <v/>
      </c>
      <c r="AN2640" s="96" t="str">
        <f t="shared" si="590"/>
        <v/>
      </c>
      <c r="AO2640" s="93" t="str">
        <f t="shared" si="591"/>
        <v/>
      </c>
      <c r="AP2640" s="96" t="str">
        <f t="shared" si="592"/>
        <v/>
      </c>
      <c r="AQ2640" s="93" t="str">
        <f t="shared" si="593"/>
        <v/>
      </c>
      <c r="AR2640" s="96" t="str">
        <f t="shared" si="594"/>
        <v/>
      </c>
      <c r="AS2640" s="93" t="str">
        <f t="shared" si="595"/>
        <v/>
      </c>
      <c r="AT2640" s="96" t="str">
        <f t="shared" si="596"/>
        <v/>
      </c>
      <c r="AU2640" s="93" t="str">
        <f t="shared" si="597"/>
        <v/>
      </c>
    </row>
    <row r="2641" spans="34:47" x14ac:dyDescent="0.3">
      <c r="AH2641" s="55" t="str">
        <f t="shared" si="584"/>
        <v/>
      </c>
      <c r="AI2641" s="55" t="str">
        <f t="shared" si="585"/>
        <v>FALSO</v>
      </c>
      <c r="AJ2641" s="55">
        <f t="shared" si="586"/>
        <v>0</v>
      </c>
      <c r="AK2641" s="93" t="str">
        <f t="shared" si="587"/>
        <v/>
      </c>
      <c r="AL2641" s="96" t="str">
        <f t="shared" si="588"/>
        <v/>
      </c>
      <c r="AM2641" s="93" t="str">
        <f t="shared" si="589"/>
        <v/>
      </c>
      <c r="AN2641" s="96" t="str">
        <f t="shared" si="590"/>
        <v/>
      </c>
      <c r="AO2641" s="93" t="str">
        <f t="shared" si="591"/>
        <v/>
      </c>
      <c r="AP2641" s="96" t="str">
        <f t="shared" si="592"/>
        <v/>
      </c>
      <c r="AQ2641" s="93" t="str">
        <f t="shared" si="593"/>
        <v/>
      </c>
      <c r="AR2641" s="96" t="str">
        <f t="shared" si="594"/>
        <v/>
      </c>
      <c r="AS2641" s="93" t="str">
        <f t="shared" si="595"/>
        <v/>
      </c>
      <c r="AT2641" s="96" t="str">
        <f t="shared" si="596"/>
        <v/>
      </c>
      <c r="AU2641" s="93" t="str">
        <f t="shared" si="597"/>
        <v/>
      </c>
    </row>
    <row r="2642" spans="34:47" x14ac:dyDescent="0.3">
      <c r="AH2642" s="55" t="str">
        <f t="shared" si="584"/>
        <v/>
      </c>
      <c r="AI2642" s="55" t="str">
        <f t="shared" si="585"/>
        <v>FALSO</v>
      </c>
      <c r="AJ2642" s="55">
        <f t="shared" si="586"/>
        <v>0</v>
      </c>
      <c r="AK2642" s="93" t="str">
        <f t="shared" si="587"/>
        <v/>
      </c>
      <c r="AL2642" s="96" t="str">
        <f t="shared" si="588"/>
        <v/>
      </c>
      <c r="AM2642" s="93" t="str">
        <f t="shared" si="589"/>
        <v/>
      </c>
      <c r="AN2642" s="96" t="str">
        <f t="shared" si="590"/>
        <v/>
      </c>
      <c r="AO2642" s="93" t="str">
        <f t="shared" si="591"/>
        <v/>
      </c>
      <c r="AP2642" s="96" t="str">
        <f t="shared" si="592"/>
        <v/>
      </c>
      <c r="AQ2642" s="93" t="str">
        <f t="shared" si="593"/>
        <v/>
      </c>
      <c r="AR2642" s="96" t="str">
        <f t="shared" si="594"/>
        <v/>
      </c>
      <c r="AS2642" s="93" t="str">
        <f t="shared" si="595"/>
        <v/>
      </c>
      <c r="AT2642" s="96" t="str">
        <f t="shared" si="596"/>
        <v/>
      </c>
      <c r="AU2642" s="93" t="str">
        <f t="shared" si="597"/>
        <v/>
      </c>
    </row>
    <row r="2643" spans="34:47" x14ac:dyDescent="0.3">
      <c r="AH2643" s="55" t="str">
        <f t="shared" si="584"/>
        <v/>
      </c>
      <c r="AI2643" s="55" t="str">
        <f t="shared" si="585"/>
        <v>FALSO</v>
      </c>
      <c r="AJ2643" s="55">
        <f t="shared" si="586"/>
        <v>0</v>
      </c>
      <c r="AK2643" s="93" t="str">
        <f t="shared" si="587"/>
        <v/>
      </c>
      <c r="AL2643" s="96" t="str">
        <f t="shared" si="588"/>
        <v/>
      </c>
      <c r="AM2643" s="93" t="str">
        <f t="shared" si="589"/>
        <v/>
      </c>
      <c r="AN2643" s="96" t="str">
        <f t="shared" si="590"/>
        <v/>
      </c>
      <c r="AO2643" s="93" t="str">
        <f t="shared" si="591"/>
        <v/>
      </c>
      <c r="AP2643" s="96" t="str">
        <f t="shared" si="592"/>
        <v/>
      </c>
      <c r="AQ2643" s="93" t="str">
        <f t="shared" si="593"/>
        <v/>
      </c>
      <c r="AR2643" s="96" t="str">
        <f t="shared" si="594"/>
        <v/>
      </c>
      <c r="AS2643" s="93" t="str">
        <f t="shared" si="595"/>
        <v/>
      </c>
      <c r="AT2643" s="96" t="str">
        <f t="shared" si="596"/>
        <v/>
      </c>
      <c r="AU2643" s="93" t="str">
        <f t="shared" si="597"/>
        <v/>
      </c>
    </row>
    <row r="2644" spans="34:47" x14ac:dyDescent="0.3">
      <c r="AH2644" s="55" t="str">
        <f t="shared" si="584"/>
        <v/>
      </c>
      <c r="AI2644" s="55" t="str">
        <f t="shared" si="585"/>
        <v>FALSO</v>
      </c>
      <c r="AJ2644" s="55">
        <f t="shared" si="586"/>
        <v>0</v>
      </c>
      <c r="AK2644" s="93" t="str">
        <f t="shared" si="587"/>
        <v/>
      </c>
      <c r="AL2644" s="96" t="str">
        <f t="shared" si="588"/>
        <v/>
      </c>
      <c r="AM2644" s="93" t="str">
        <f t="shared" si="589"/>
        <v/>
      </c>
      <c r="AN2644" s="96" t="str">
        <f t="shared" si="590"/>
        <v/>
      </c>
      <c r="AO2644" s="93" t="str">
        <f t="shared" si="591"/>
        <v/>
      </c>
      <c r="AP2644" s="96" t="str">
        <f t="shared" si="592"/>
        <v/>
      </c>
      <c r="AQ2644" s="93" t="str">
        <f t="shared" si="593"/>
        <v/>
      </c>
      <c r="AR2644" s="96" t="str">
        <f t="shared" si="594"/>
        <v/>
      </c>
      <c r="AS2644" s="93" t="str">
        <f t="shared" si="595"/>
        <v/>
      </c>
      <c r="AT2644" s="96" t="str">
        <f t="shared" si="596"/>
        <v/>
      </c>
      <c r="AU2644" s="93" t="str">
        <f t="shared" si="597"/>
        <v/>
      </c>
    </row>
    <row r="2645" spans="34:47" x14ac:dyDescent="0.3">
      <c r="AH2645" s="55" t="str">
        <f t="shared" si="584"/>
        <v/>
      </c>
      <c r="AI2645" s="55" t="str">
        <f t="shared" si="585"/>
        <v>FALSO</v>
      </c>
      <c r="AJ2645" s="55">
        <f t="shared" si="586"/>
        <v>0</v>
      </c>
      <c r="AK2645" s="93" t="str">
        <f t="shared" si="587"/>
        <v/>
      </c>
      <c r="AL2645" s="96" t="str">
        <f t="shared" si="588"/>
        <v/>
      </c>
      <c r="AM2645" s="93" t="str">
        <f t="shared" si="589"/>
        <v/>
      </c>
      <c r="AN2645" s="96" t="str">
        <f t="shared" si="590"/>
        <v/>
      </c>
      <c r="AO2645" s="93" t="str">
        <f t="shared" si="591"/>
        <v/>
      </c>
      <c r="AP2645" s="96" t="str">
        <f t="shared" si="592"/>
        <v/>
      </c>
      <c r="AQ2645" s="93" t="str">
        <f t="shared" si="593"/>
        <v/>
      </c>
      <c r="AR2645" s="96" t="str">
        <f t="shared" si="594"/>
        <v/>
      </c>
      <c r="AS2645" s="93" t="str">
        <f t="shared" si="595"/>
        <v/>
      </c>
      <c r="AT2645" s="96" t="str">
        <f t="shared" si="596"/>
        <v/>
      </c>
      <c r="AU2645" s="93" t="str">
        <f t="shared" si="597"/>
        <v/>
      </c>
    </row>
    <row r="2646" spans="34:47" x14ac:dyDescent="0.3">
      <c r="AH2646" s="55" t="str">
        <f t="shared" si="584"/>
        <v/>
      </c>
      <c r="AI2646" s="55" t="str">
        <f t="shared" si="585"/>
        <v>FALSO</v>
      </c>
      <c r="AJ2646" s="55">
        <f t="shared" si="586"/>
        <v>0</v>
      </c>
      <c r="AK2646" s="93" t="str">
        <f t="shared" si="587"/>
        <v/>
      </c>
      <c r="AL2646" s="96" t="str">
        <f t="shared" si="588"/>
        <v/>
      </c>
      <c r="AM2646" s="93" t="str">
        <f t="shared" si="589"/>
        <v/>
      </c>
      <c r="AN2646" s="96" t="str">
        <f t="shared" si="590"/>
        <v/>
      </c>
      <c r="AO2646" s="93" t="str">
        <f t="shared" si="591"/>
        <v/>
      </c>
      <c r="AP2646" s="96" t="str">
        <f t="shared" si="592"/>
        <v/>
      </c>
      <c r="AQ2646" s="93" t="str">
        <f t="shared" si="593"/>
        <v/>
      </c>
      <c r="AR2646" s="96" t="str">
        <f t="shared" si="594"/>
        <v/>
      </c>
      <c r="AS2646" s="93" t="str">
        <f t="shared" si="595"/>
        <v/>
      </c>
      <c r="AT2646" s="96" t="str">
        <f t="shared" si="596"/>
        <v/>
      </c>
      <c r="AU2646" s="93" t="str">
        <f t="shared" si="597"/>
        <v/>
      </c>
    </row>
    <row r="2647" spans="34:47" x14ac:dyDescent="0.3">
      <c r="AH2647" s="55" t="str">
        <f t="shared" si="584"/>
        <v/>
      </c>
      <c r="AI2647" s="55" t="str">
        <f t="shared" si="585"/>
        <v>FALSO</v>
      </c>
      <c r="AJ2647" s="55">
        <f t="shared" si="586"/>
        <v>0</v>
      </c>
      <c r="AK2647" s="93" t="str">
        <f t="shared" si="587"/>
        <v/>
      </c>
      <c r="AL2647" s="96" t="str">
        <f t="shared" si="588"/>
        <v/>
      </c>
      <c r="AM2647" s="93" t="str">
        <f t="shared" si="589"/>
        <v/>
      </c>
      <c r="AN2647" s="96" t="str">
        <f t="shared" si="590"/>
        <v/>
      </c>
      <c r="AO2647" s="93" t="str">
        <f t="shared" si="591"/>
        <v/>
      </c>
      <c r="AP2647" s="96" t="str">
        <f t="shared" si="592"/>
        <v/>
      </c>
      <c r="AQ2647" s="93" t="str">
        <f t="shared" si="593"/>
        <v/>
      </c>
      <c r="AR2647" s="96" t="str">
        <f t="shared" si="594"/>
        <v/>
      </c>
      <c r="AS2647" s="93" t="str">
        <f t="shared" si="595"/>
        <v/>
      </c>
      <c r="AT2647" s="96" t="str">
        <f t="shared" si="596"/>
        <v/>
      </c>
      <c r="AU2647" s="93" t="str">
        <f t="shared" si="597"/>
        <v/>
      </c>
    </row>
    <row r="2648" spans="34:47" x14ac:dyDescent="0.3">
      <c r="AH2648" s="55" t="str">
        <f t="shared" si="584"/>
        <v/>
      </c>
      <c r="AI2648" s="55" t="str">
        <f t="shared" si="585"/>
        <v>FALSO</v>
      </c>
      <c r="AJ2648" s="55">
        <f t="shared" si="586"/>
        <v>0</v>
      </c>
      <c r="AK2648" s="93" t="str">
        <f t="shared" si="587"/>
        <v/>
      </c>
      <c r="AL2648" s="96" t="str">
        <f t="shared" si="588"/>
        <v/>
      </c>
      <c r="AM2648" s="93" t="str">
        <f t="shared" si="589"/>
        <v/>
      </c>
      <c r="AN2648" s="96" t="str">
        <f t="shared" si="590"/>
        <v/>
      </c>
      <c r="AO2648" s="93" t="str">
        <f t="shared" si="591"/>
        <v/>
      </c>
      <c r="AP2648" s="96" t="str">
        <f t="shared" si="592"/>
        <v/>
      </c>
      <c r="AQ2648" s="93" t="str">
        <f t="shared" si="593"/>
        <v/>
      </c>
      <c r="AR2648" s="96" t="str">
        <f t="shared" si="594"/>
        <v/>
      </c>
      <c r="AS2648" s="93" t="str">
        <f t="shared" si="595"/>
        <v/>
      </c>
      <c r="AT2648" s="96" t="str">
        <f t="shared" si="596"/>
        <v/>
      </c>
      <c r="AU2648" s="93" t="str">
        <f t="shared" si="597"/>
        <v/>
      </c>
    </row>
    <row r="2649" spans="34:47" x14ac:dyDescent="0.3">
      <c r="AH2649" s="55" t="str">
        <f t="shared" si="584"/>
        <v/>
      </c>
      <c r="AI2649" s="55" t="str">
        <f t="shared" si="585"/>
        <v>FALSO</v>
      </c>
      <c r="AJ2649" s="55">
        <f t="shared" si="586"/>
        <v>0</v>
      </c>
      <c r="AK2649" s="93" t="str">
        <f t="shared" si="587"/>
        <v/>
      </c>
      <c r="AL2649" s="96" t="str">
        <f t="shared" si="588"/>
        <v/>
      </c>
      <c r="AM2649" s="93" t="str">
        <f t="shared" si="589"/>
        <v/>
      </c>
      <c r="AN2649" s="96" t="str">
        <f t="shared" si="590"/>
        <v/>
      </c>
      <c r="AO2649" s="93" t="str">
        <f t="shared" si="591"/>
        <v/>
      </c>
      <c r="AP2649" s="96" t="str">
        <f t="shared" si="592"/>
        <v/>
      </c>
      <c r="AQ2649" s="93" t="str">
        <f t="shared" si="593"/>
        <v/>
      </c>
      <c r="AR2649" s="96" t="str">
        <f t="shared" si="594"/>
        <v/>
      </c>
      <c r="AS2649" s="93" t="str">
        <f t="shared" si="595"/>
        <v/>
      </c>
      <c r="AT2649" s="96" t="str">
        <f t="shared" si="596"/>
        <v/>
      </c>
      <c r="AU2649" s="93" t="str">
        <f t="shared" si="597"/>
        <v/>
      </c>
    </row>
    <row r="2650" spans="34:47" x14ac:dyDescent="0.3">
      <c r="AH2650" s="55" t="str">
        <f t="shared" si="584"/>
        <v/>
      </c>
      <c r="AI2650" s="55" t="str">
        <f t="shared" si="585"/>
        <v>FALSO</v>
      </c>
      <c r="AJ2650" s="55">
        <f t="shared" si="586"/>
        <v>0</v>
      </c>
      <c r="AK2650" s="93" t="str">
        <f t="shared" si="587"/>
        <v/>
      </c>
      <c r="AL2650" s="96" t="str">
        <f t="shared" si="588"/>
        <v/>
      </c>
      <c r="AM2650" s="93" t="str">
        <f t="shared" si="589"/>
        <v/>
      </c>
      <c r="AN2650" s="96" t="str">
        <f t="shared" si="590"/>
        <v/>
      </c>
      <c r="AO2650" s="93" t="str">
        <f t="shared" si="591"/>
        <v/>
      </c>
      <c r="AP2650" s="96" t="str">
        <f t="shared" si="592"/>
        <v/>
      </c>
      <c r="AQ2650" s="93" t="str">
        <f t="shared" si="593"/>
        <v/>
      </c>
      <c r="AR2650" s="96" t="str">
        <f t="shared" si="594"/>
        <v/>
      </c>
      <c r="AS2650" s="93" t="str">
        <f t="shared" si="595"/>
        <v/>
      </c>
      <c r="AT2650" s="96" t="str">
        <f t="shared" si="596"/>
        <v/>
      </c>
      <c r="AU2650" s="93" t="str">
        <f t="shared" si="597"/>
        <v/>
      </c>
    </row>
    <row r="2651" spans="34:47" x14ac:dyDescent="0.3">
      <c r="AH2651" s="55" t="str">
        <f t="shared" si="584"/>
        <v/>
      </c>
      <c r="AI2651" s="55" t="str">
        <f t="shared" si="585"/>
        <v>FALSO</v>
      </c>
      <c r="AJ2651" s="55">
        <f t="shared" si="586"/>
        <v>0</v>
      </c>
      <c r="AK2651" s="93" t="str">
        <f t="shared" si="587"/>
        <v/>
      </c>
      <c r="AL2651" s="96" t="str">
        <f t="shared" si="588"/>
        <v/>
      </c>
      <c r="AM2651" s="93" t="str">
        <f t="shared" si="589"/>
        <v/>
      </c>
      <c r="AN2651" s="96" t="str">
        <f t="shared" si="590"/>
        <v/>
      </c>
      <c r="AO2651" s="93" t="str">
        <f t="shared" si="591"/>
        <v/>
      </c>
      <c r="AP2651" s="96" t="str">
        <f t="shared" si="592"/>
        <v/>
      </c>
      <c r="AQ2651" s="93" t="str">
        <f t="shared" si="593"/>
        <v/>
      </c>
      <c r="AR2651" s="96" t="str">
        <f t="shared" si="594"/>
        <v/>
      </c>
      <c r="AS2651" s="93" t="str">
        <f t="shared" si="595"/>
        <v/>
      </c>
      <c r="AT2651" s="96" t="str">
        <f t="shared" si="596"/>
        <v/>
      </c>
      <c r="AU2651" s="93" t="str">
        <f t="shared" si="597"/>
        <v/>
      </c>
    </row>
    <row r="2652" spans="34:47" x14ac:dyDescent="0.3">
      <c r="AH2652" s="55" t="str">
        <f t="shared" si="584"/>
        <v/>
      </c>
      <c r="AI2652" s="55" t="str">
        <f t="shared" si="585"/>
        <v>FALSO</v>
      </c>
      <c r="AJ2652" s="55">
        <f t="shared" si="586"/>
        <v>0</v>
      </c>
      <c r="AK2652" s="93" t="str">
        <f t="shared" si="587"/>
        <v/>
      </c>
      <c r="AL2652" s="96" t="str">
        <f t="shared" si="588"/>
        <v/>
      </c>
      <c r="AM2652" s="93" t="str">
        <f t="shared" si="589"/>
        <v/>
      </c>
      <c r="AN2652" s="96" t="str">
        <f t="shared" si="590"/>
        <v/>
      </c>
      <c r="AO2652" s="93" t="str">
        <f t="shared" si="591"/>
        <v/>
      </c>
      <c r="AP2652" s="96" t="str">
        <f t="shared" si="592"/>
        <v/>
      </c>
      <c r="AQ2652" s="93" t="str">
        <f t="shared" si="593"/>
        <v/>
      </c>
      <c r="AR2652" s="96" t="str">
        <f t="shared" si="594"/>
        <v/>
      </c>
      <c r="AS2652" s="93" t="str">
        <f t="shared" si="595"/>
        <v/>
      </c>
      <c r="AT2652" s="96" t="str">
        <f t="shared" si="596"/>
        <v/>
      </c>
      <c r="AU2652" s="93" t="str">
        <f t="shared" si="597"/>
        <v/>
      </c>
    </row>
    <row r="2653" spans="34:47" x14ac:dyDescent="0.3">
      <c r="AH2653" s="55" t="str">
        <f t="shared" si="584"/>
        <v/>
      </c>
      <c r="AI2653" s="55" t="str">
        <f t="shared" si="585"/>
        <v>FALSO</v>
      </c>
      <c r="AJ2653" s="55">
        <f t="shared" si="586"/>
        <v>0</v>
      </c>
      <c r="AK2653" s="93" t="str">
        <f t="shared" si="587"/>
        <v/>
      </c>
      <c r="AL2653" s="96" t="str">
        <f t="shared" si="588"/>
        <v/>
      </c>
      <c r="AM2653" s="93" t="str">
        <f t="shared" si="589"/>
        <v/>
      </c>
      <c r="AN2653" s="96" t="str">
        <f t="shared" si="590"/>
        <v/>
      </c>
      <c r="AO2653" s="93" t="str">
        <f t="shared" si="591"/>
        <v/>
      </c>
      <c r="AP2653" s="96" t="str">
        <f t="shared" si="592"/>
        <v/>
      </c>
      <c r="AQ2653" s="93" t="str">
        <f t="shared" si="593"/>
        <v/>
      </c>
      <c r="AR2653" s="96" t="str">
        <f t="shared" si="594"/>
        <v/>
      </c>
      <c r="AS2653" s="93" t="str">
        <f t="shared" si="595"/>
        <v/>
      </c>
      <c r="AT2653" s="96" t="str">
        <f t="shared" si="596"/>
        <v/>
      </c>
      <c r="AU2653" s="93" t="str">
        <f t="shared" si="597"/>
        <v/>
      </c>
    </row>
    <row r="2654" spans="34:47" x14ac:dyDescent="0.3">
      <c r="AH2654" s="55" t="str">
        <f t="shared" si="584"/>
        <v/>
      </c>
      <c r="AI2654" s="55" t="str">
        <f t="shared" si="585"/>
        <v>FALSO</v>
      </c>
      <c r="AJ2654" s="55">
        <f t="shared" si="586"/>
        <v>0</v>
      </c>
      <c r="AK2654" s="93" t="str">
        <f t="shared" si="587"/>
        <v/>
      </c>
      <c r="AL2654" s="96" t="str">
        <f t="shared" si="588"/>
        <v/>
      </c>
      <c r="AM2654" s="93" t="str">
        <f t="shared" si="589"/>
        <v/>
      </c>
      <c r="AN2654" s="96" t="str">
        <f t="shared" si="590"/>
        <v/>
      </c>
      <c r="AO2654" s="93" t="str">
        <f t="shared" si="591"/>
        <v/>
      </c>
      <c r="AP2654" s="96" t="str">
        <f t="shared" si="592"/>
        <v/>
      </c>
      <c r="AQ2654" s="93" t="str">
        <f t="shared" si="593"/>
        <v/>
      </c>
      <c r="AR2654" s="96" t="str">
        <f t="shared" si="594"/>
        <v/>
      </c>
      <c r="AS2654" s="93" t="str">
        <f t="shared" si="595"/>
        <v/>
      </c>
      <c r="AT2654" s="96" t="str">
        <f t="shared" si="596"/>
        <v/>
      </c>
      <c r="AU2654" s="93" t="str">
        <f t="shared" si="597"/>
        <v/>
      </c>
    </row>
    <row r="2655" spans="34:47" x14ac:dyDescent="0.3">
      <c r="AH2655" s="55" t="str">
        <f t="shared" si="584"/>
        <v/>
      </c>
      <c r="AI2655" s="55" t="str">
        <f t="shared" si="585"/>
        <v>FALSO</v>
      </c>
      <c r="AJ2655" s="55">
        <f t="shared" si="586"/>
        <v>0</v>
      </c>
      <c r="AK2655" s="93" t="str">
        <f t="shared" si="587"/>
        <v/>
      </c>
      <c r="AL2655" s="96" t="str">
        <f t="shared" si="588"/>
        <v/>
      </c>
      <c r="AM2655" s="93" t="str">
        <f t="shared" si="589"/>
        <v/>
      </c>
      <c r="AN2655" s="96" t="str">
        <f t="shared" si="590"/>
        <v/>
      </c>
      <c r="AO2655" s="93" t="str">
        <f t="shared" si="591"/>
        <v/>
      </c>
      <c r="AP2655" s="96" t="str">
        <f t="shared" si="592"/>
        <v/>
      </c>
      <c r="AQ2655" s="93" t="str">
        <f t="shared" si="593"/>
        <v/>
      </c>
      <c r="AR2655" s="96" t="str">
        <f t="shared" si="594"/>
        <v/>
      </c>
      <c r="AS2655" s="93" t="str">
        <f t="shared" si="595"/>
        <v/>
      </c>
      <c r="AT2655" s="96" t="str">
        <f t="shared" si="596"/>
        <v/>
      </c>
      <c r="AU2655" s="93" t="str">
        <f t="shared" si="597"/>
        <v/>
      </c>
    </row>
    <row r="2656" spans="34:47" x14ac:dyDescent="0.3">
      <c r="AH2656" s="55" t="str">
        <f t="shared" si="584"/>
        <v/>
      </c>
      <c r="AI2656" s="55" t="str">
        <f t="shared" si="585"/>
        <v>FALSO</v>
      </c>
      <c r="AJ2656" s="55">
        <f t="shared" si="586"/>
        <v>0</v>
      </c>
      <c r="AK2656" s="93" t="str">
        <f t="shared" si="587"/>
        <v/>
      </c>
      <c r="AL2656" s="96" t="str">
        <f t="shared" si="588"/>
        <v/>
      </c>
      <c r="AM2656" s="93" t="str">
        <f t="shared" si="589"/>
        <v/>
      </c>
      <c r="AN2656" s="96" t="str">
        <f t="shared" si="590"/>
        <v/>
      </c>
      <c r="AO2656" s="93" t="str">
        <f t="shared" si="591"/>
        <v/>
      </c>
      <c r="AP2656" s="96" t="str">
        <f t="shared" si="592"/>
        <v/>
      </c>
      <c r="AQ2656" s="93" t="str">
        <f t="shared" si="593"/>
        <v/>
      </c>
      <c r="AR2656" s="96" t="str">
        <f t="shared" si="594"/>
        <v/>
      </c>
      <c r="AS2656" s="93" t="str">
        <f t="shared" si="595"/>
        <v/>
      </c>
      <c r="AT2656" s="96" t="str">
        <f t="shared" si="596"/>
        <v/>
      </c>
      <c r="AU2656" s="93" t="str">
        <f t="shared" si="597"/>
        <v/>
      </c>
    </row>
    <row r="2657" spans="34:47" x14ac:dyDescent="0.3">
      <c r="AH2657" s="55" t="str">
        <f t="shared" si="584"/>
        <v/>
      </c>
      <c r="AI2657" s="55" t="str">
        <f t="shared" si="585"/>
        <v>FALSO</v>
      </c>
      <c r="AJ2657" s="55">
        <f t="shared" si="586"/>
        <v>0</v>
      </c>
      <c r="AK2657" s="93" t="str">
        <f t="shared" si="587"/>
        <v/>
      </c>
      <c r="AL2657" s="96" t="str">
        <f t="shared" si="588"/>
        <v/>
      </c>
      <c r="AM2657" s="93" t="str">
        <f t="shared" si="589"/>
        <v/>
      </c>
      <c r="AN2657" s="96" t="str">
        <f t="shared" si="590"/>
        <v/>
      </c>
      <c r="AO2657" s="93" t="str">
        <f t="shared" si="591"/>
        <v/>
      </c>
      <c r="AP2657" s="96" t="str">
        <f t="shared" si="592"/>
        <v/>
      </c>
      <c r="AQ2657" s="93" t="str">
        <f t="shared" si="593"/>
        <v/>
      </c>
      <c r="AR2657" s="96" t="str">
        <f t="shared" si="594"/>
        <v/>
      </c>
      <c r="AS2657" s="93" t="str">
        <f t="shared" si="595"/>
        <v/>
      </c>
      <c r="AT2657" s="96" t="str">
        <f t="shared" si="596"/>
        <v/>
      </c>
      <c r="AU2657" s="93" t="str">
        <f t="shared" si="597"/>
        <v/>
      </c>
    </row>
    <row r="2658" spans="34:47" x14ac:dyDescent="0.3">
      <c r="AH2658" s="55" t="str">
        <f t="shared" si="584"/>
        <v/>
      </c>
      <c r="AI2658" s="55" t="str">
        <f t="shared" si="585"/>
        <v>FALSO</v>
      </c>
      <c r="AJ2658" s="55">
        <f t="shared" si="586"/>
        <v>0</v>
      </c>
      <c r="AK2658" s="93" t="str">
        <f t="shared" si="587"/>
        <v/>
      </c>
      <c r="AL2658" s="96" t="str">
        <f t="shared" si="588"/>
        <v/>
      </c>
      <c r="AM2658" s="93" t="str">
        <f t="shared" si="589"/>
        <v/>
      </c>
      <c r="AN2658" s="96" t="str">
        <f t="shared" si="590"/>
        <v/>
      </c>
      <c r="AO2658" s="93" t="str">
        <f t="shared" si="591"/>
        <v/>
      </c>
      <c r="AP2658" s="96" t="str">
        <f t="shared" si="592"/>
        <v/>
      </c>
      <c r="AQ2658" s="93" t="str">
        <f t="shared" si="593"/>
        <v/>
      </c>
      <c r="AR2658" s="96" t="str">
        <f t="shared" si="594"/>
        <v/>
      </c>
      <c r="AS2658" s="93" t="str">
        <f t="shared" si="595"/>
        <v/>
      </c>
      <c r="AT2658" s="96" t="str">
        <f t="shared" si="596"/>
        <v/>
      </c>
      <c r="AU2658" s="93" t="str">
        <f t="shared" si="597"/>
        <v/>
      </c>
    </row>
    <row r="2659" spans="34:47" x14ac:dyDescent="0.3">
      <c r="AH2659" s="55" t="str">
        <f t="shared" si="584"/>
        <v/>
      </c>
      <c r="AI2659" s="55" t="str">
        <f t="shared" si="585"/>
        <v>FALSO</v>
      </c>
      <c r="AJ2659" s="55">
        <f t="shared" si="586"/>
        <v>0</v>
      </c>
      <c r="AK2659" s="93" t="str">
        <f t="shared" si="587"/>
        <v/>
      </c>
      <c r="AL2659" s="96" t="str">
        <f t="shared" si="588"/>
        <v/>
      </c>
      <c r="AM2659" s="93" t="str">
        <f t="shared" si="589"/>
        <v/>
      </c>
      <c r="AN2659" s="96" t="str">
        <f t="shared" si="590"/>
        <v/>
      </c>
      <c r="AO2659" s="93" t="str">
        <f t="shared" si="591"/>
        <v/>
      </c>
      <c r="AP2659" s="96" t="str">
        <f t="shared" si="592"/>
        <v/>
      </c>
      <c r="AQ2659" s="93" t="str">
        <f t="shared" si="593"/>
        <v/>
      </c>
      <c r="AR2659" s="96" t="str">
        <f t="shared" si="594"/>
        <v/>
      </c>
      <c r="AS2659" s="93" t="str">
        <f t="shared" si="595"/>
        <v/>
      </c>
      <c r="AT2659" s="96" t="str">
        <f t="shared" si="596"/>
        <v/>
      </c>
      <c r="AU2659" s="93" t="str">
        <f t="shared" si="597"/>
        <v/>
      </c>
    </row>
    <row r="2660" spans="34:47" x14ac:dyDescent="0.3">
      <c r="AH2660" s="55" t="str">
        <f t="shared" si="584"/>
        <v/>
      </c>
      <c r="AI2660" s="55" t="str">
        <f t="shared" si="585"/>
        <v>FALSO</v>
      </c>
      <c r="AJ2660" s="55">
        <f t="shared" si="586"/>
        <v>0</v>
      </c>
      <c r="AK2660" s="93" t="str">
        <f t="shared" si="587"/>
        <v/>
      </c>
      <c r="AL2660" s="96" t="str">
        <f t="shared" si="588"/>
        <v/>
      </c>
      <c r="AM2660" s="93" t="str">
        <f t="shared" si="589"/>
        <v/>
      </c>
      <c r="AN2660" s="96" t="str">
        <f t="shared" si="590"/>
        <v/>
      </c>
      <c r="AO2660" s="93" t="str">
        <f t="shared" si="591"/>
        <v/>
      </c>
      <c r="AP2660" s="96" t="str">
        <f t="shared" si="592"/>
        <v/>
      </c>
      <c r="AQ2660" s="93" t="str">
        <f t="shared" si="593"/>
        <v/>
      </c>
      <c r="AR2660" s="96" t="str">
        <f t="shared" si="594"/>
        <v/>
      </c>
      <c r="AS2660" s="93" t="str">
        <f t="shared" si="595"/>
        <v/>
      </c>
      <c r="AT2660" s="96" t="str">
        <f t="shared" si="596"/>
        <v/>
      </c>
      <c r="AU2660" s="93" t="str">
        <f t="shared" si="597"/>
        <v/>
      </c>
    </row>
    <row r="2661" spans="34:47" x14ac:dyDescent="0.3">
      <c r="AH2661" s="55" t="str">
        <f t="shared" si="584"/>
        <v/>
      </c>
      <c r="AI2661" s="55" t="str">
        <f t="shared" si="585"/>
        <v>FALSO</v>
      </c>
      <c r="AJ2661" s="55">
        <f t="shared" si="586"/>
        <v>0</v>
      </c>
      <c r="AK2661" s="93" t="str">
        <f t="shared" si="587"/>
        <v/>
      </c>
      <c r="AL2661" s="96" t="str">
        <f t="shared" si="588"/>
        <v/>
      </c>
      <c r="AM2661" s="93" t="str">
        <f t="shared" si="589"/>
        <v/>
      </c>
      <c r="AN2661" s="96" t="str">
        <f t="shared" si="590"/>
        <v/>
      </c>
      <c r="AO2661" s="93" t="str">
        <f t="shared" si="591"/>
        <v/>
      </c>
      <c r="AP2661" s="96" t="str">
        <f t="shared" si="592"/>
        <v/>
      </c>
      <c r="AQ2661" s="93" t="str">
        <f t="shared" si="593"/>
        <v/>
      </c>
      <c r="AR2661" s="96" t="str">
        <f t="shared" si="594"/>
        <v/>
      </c>
      <c r="AS2661" s="93" t="str">
        <f t="shared" si="595"/>
        <v/>
      </c>
      <c r="AT2661" s="96" t="str">
        <f t="shared" si="596"/>
        <v/>
      </c>
      <c r="AU2661" s="93" t="str">
        <f t="shared" si="597"/>
        <v/>
      </c>
    </row>
    <row r="2662" spans="34:47" x14ac:dyDescent="0.3">
      <c r="AH2662" s="55" t="str">
        <f t="shared" si="584"/>
        <v/>
      </c>
      <c r="AI2662" s="55" t="str">
        <f t="shared" si="585"/>
        <v>FALSO</v>
      </c>
      <c r="AJ2662" s="55">
        <f t="shared" si="586"/>
        <v>0</v>
      </c>
      <c r="AK2662" s="93" t="str">
        <f t="shared" si="587"/>
        <v/>
      </c>
      <c r="AL2662" s="96" t="str">
        <f t="shared" si="588"/>
        <v/>
      </c>
      <c r="AM2662" s="93" t="str">
        <f t="shared" si="589"/>
        <v/>
      </c>
      <c r="AN2662" s="96" t="str">
        <f t="shared" si="590"/>
        <v/>
      </c>
      <c r="AO2662" s="93" t="str">
        <f t="shared" si="591"/>
        <v/>
      </c>
      <c r="AP2662" s="96" t="str">
        <f t="shared" si="592"/>
        <v/>
      </c>
      <c r="AQ2662" s="93" t="str">
        <f t="shared" si="593"/>
        <v/>
      </c>
      <c r="AR2662" s="96" t="str">
        <f t="shared" si="594"/>
        <v/>
      </c>
      <c r="AS2662" s="93" t="str">
        <f t="shared" si="595"/>
        <v/>
      </c>
      <c r="AT2662" s="96" t="str">
        <f t="shared" si="596"/>
        <v/>
      </c>
      <c r="AU2662" s="93" t="str">
        <f t="shared" si="597"/>
        <v/>
      </c>
    </row>
    <row r="2663" spans="34:47" x14ac:dyDescent="0.3">
      <c r="AH2663" s="55" t="str">
        <f t="shared" si="584"/>
        <v/>
      </c>
      <c r="AI2663" s="55" t="str">
        <f t="shared" si="585"/>
        <v>FALSO</v>
      </c>
      <c r="AJ2663" s="55">
        <f t="shared" si="586"/>
        <v>0</v>
      </c>
      <c r="AK2663" s="93" t="str">
        <f t="shared" si="587"/>
        <v/>
      </c>
      <c r="AL2663" s="96" t="str">
        <f t="shared" si="588"/>
        <v/>
      </c>
      <c r="AM2663" s="93" t="str">
        <f t="shared" si="589"/>
        <v/>
      </c>
      <c r="AN2663" s="96" t="str">
        <f t="shared" si="590"/>
        <v/>
      </c>
      <c r="AO2663" s="93" t="str">
        <f t="shared" si="591"/>
        <v/>
      </c>
      <c r="AP2663" s="96" t="str">
        <f t="shared" si="592"/>
        <v/>
      </c>
      <c r="AQ2663" s="93" t="str">
        <f t="shared" si="593"/>
        <v/>
      </c>
      <c r="AR2663" s="96" t="str">
        <f t="shared" si="594"/>
        <v/>
      </c>
      <c r="AS2663" s="93" t="str">
        <f t="shared" si="595"/>
        <v/>
      </c>
      <c r="AT2663" s="96" t="str">
        <f t="shared" si="596"/>
        <v/>
      </c>
      <c r="AU2663" s="93" t="str">
        <f t="shared" si="597"/>
        <v/>
      </c>
    </row>
    <row r="2664" spans="34:47" x14ac:dyDescent="0.3">
      <c r="AH2664" s="55" t="str">
        <f t="shared" si="584"/>
        <v/>
      </c>
      <c r="AI2664" s="55" t="str">
        <f t="shared" si="585"/>
        <v>FALSO</v>
      </c>
      <c r="AJ2664" s="55">
        <f t="shared" si="586"/>
        <v>0</v>
      </c>
      <c r="AK2664" s="93" t="str">
        <f t="shared" si="587"/>
        <v/>
      </c>
      <c r="AL2664" s="96" t="str">
        <f t="shared" si="588"/>
        <v/>
      </c>
      <c r="AM2664" s="93" t="str">
        <f t="shared" si="589"/>
        <v/>
      </c>
      <c r="AN2664" s="96" t="str">
        <f t="shared" si="590"/>
        <v/>
      </c>
      <c r="AO2664" s="93" t="str">
        <f t="shared" si="591"/>
        <v/>
      </c>
      <c r="AP2664" s="96" t="str">
        <f t="shared" si="592"/>
        <v/>
      </c>
      <c r="AQ2664" s="93" t="str">
        <f t="shared" si="593"/>
        <v/>
      </c>
      <c r="AR2664" s="96" t="str">
        <f t="shared" si="594"/>
        <v/>
      </c>
      <c r="AS2664" s="93" t="str">
        <f t="shared" si="595"/>
        <v/>
      </c>
      <c r="AT2664" s="96" t="str">
        <f t="shared" si="596"/>
        <v/>
      </c>
      <c r="AU2664" s="93" t="str">
        <f t="shared" si="597"/>
        <v/>
      </c>
    </row>
    <row r="2665" spans="34:47" x14ac:dyDescent="0.3">
      <c r="AH2665" s="55" t="str">
        <f t="shared" si="584"/>
        <v/>
      </c>
      <c r="AI2665" s="55" t="str">
        <f t="shared" si="585"/>
        <v>FALSO</v>
      </c>
      <c r="AJ2665" s="55">
        <f t="shared" si="586"/>
        <v>0</v>
      </c>
      <c r="AK2665" s="93" t="str">
        <f t="shared" si="587"/>
        <v/>
      </c>
      <c r="AL2665" s="96" t="str">
        <f t="shared" si="588"/>
        <v/>
      </c>
      <c r="AM2665" s="93" t="str">
        <f t="shared" si="589"/>
        <v/>
      </c>
      <c r="AN2665" s="96" t="str">
        <f t="shared" si="590"/>
        <v/>
      </c>
      <c r="AO2665" s="93" t="str">
        <f t="shared" si="591"/>
        <v/>
      </c>
      <c r="AP2665" s="96" t="str">
        <f t="shared" si="592"/>
        <v/>
      </c>
      <c r="AQ2665" s="93" t="str">
        <f t="shared" si="593"/>
        <v/>
      </c>
      <c r="AR2665" s="96" t="str">
        <f t="shared" si="594"/>
        <v/>
      </c>
      <c r="AS2665" s="93" t="str">
        <f t="shared" si="595"/>
        <v/>
      </c>
      <c r="AT2665" s="96" t="str">
        <f t="shared" si="596"/>
        <v/>
      </c>
      <c r="AU2665" s="93" t="str">
        <f t="shared" si="597"/>
        <v/>
      </c>
    </row>
    <row r="2666" spans="34:47" x14ac:dyDescent="0.3">
      <c r="AH2666" s="55" t="str">
        <f t="shared" si="584"/>
        <v/>
      </c>
      <c r="AI2666" s="55" t="str">
        <f t="shared" si="585"/>
        <v>FALSO</v>
      </c>
      <c r="AJ2666" s="55">
        <f t="shared" si="586"/>
        <v>0</v>
      </c>
      <c r="AK2666" s="93" t="str">
        <f t="shared" si="587"/>
        <v/>
      </c>
      <c r="AL2666" s="96" t="str">
        <f t="shared" si="588"/>
        <v/>
      </c>
      <c r="AM2666" s="93" t="str">
        <f t="shared" si="589"/>
        <v/>
      </c>
      <c r="AN2666" s="96" t="str">
        <f t="shared" si="590"/>
        <v/>
      </c>
      <c r="AO2666" s="93" t="str">
        <f t="shared" si="591"/>
        <v/>
      </c>
      <c r="AP2666" s="96" t="str">
        <f t="shared" si="592"/>
        <v/>
      </c>
      <c r="AQ2666" s="93" t="str">
        <f t="shared" si="593"/>
        <v/>
      </c>
      <c r="AR2666" s="96" t="str">
        <f t="shared" si="594"/>
        <v/>
      </c>
      <c r="AS2666" s="93" t="str">
        <f t="shared" si="595"/>
        <v/>
      </c>
      <c r="AT2666" s="96" t="str">
        <f t="shared" si="596"/>
        <v/>
      </c>
      <c r="AU2666" s="93" t="str">
        <f t="shared" si="597"/>
        <v/>
      </c>
    </row>
    <row r="2667" spans="34:47" x14ac:dyDescent="0.3">
      <c r="AH2667" s="55" t="str">
        <f t="shared" si="584"/>
        <v/>
      </c>
      <c r="AI2667" s="55" t="str">
        <f t="shared" si="585"/>
        <v>FALSO</v>
      </c>
      <c r="AJ2667" s="55">
        <f t="shared" si="586"/>
        <v>0</v>
      </c>
      <c r="AK2667" s="93" t="str">
        <f t="shared" si="587"/>
        <v/>
      </c>
      <c r="AL2667" s="96" t="str">
        <f t="shared" si="588"/>
        <v/>
      </c>
      <c r="AM2667" s="93" t="str">
        <f t="shared" si="589"/>
        <v/>
      </c>
      <c r="AN2667" s="96" t="str">
        <f t="shared" si="590"/>
        <v/>
      </c>
      <c r="AO2667" s="93" t="str">
        <f t="shared" si="591"/>
        <v/>
      </c>
      <c r="AP2667" s="96" t="str">
        <f t="shared" si="592"/>
        <v/>
      </c>
      <c r="AQ2667" s="93" t="str">
        <f t="shared" si="593"/>
        <v/>
      </c>
      <c r="AR2667" s="96" t="str">
        <f t="shared" si="594"/>
        <v/>
      </c>
      <c r="AS2667" s="93" t="str">
        <f t="shared" si="595"/>
        <v/>
      </c>
      <c r="AT2667" s="96" t="str">
        <f t="shared" si="596"/>
        <v/>
      </c>
      <c r="AU2667" s="93" t="str">
        <f t="shared" si="597"/>
        <v/>
      </c>
    </row>
    <row r="2668" spans="34:47" x14ac:dyDescent="0.3">
      <c r="AH2668" s="55" t="str">
        <f t="shared" si="584"/>
        <v/>
      </c>
      <c r="AI2668" s="55" t="str">
        <f t="shared" si="585"/>
        <v>FALSO</v>
      </c>
      <c r="AJ2668" s="55">
        <f t="shared" si="586"/>
        <v>0</v>
      </c>
      <c r="AK2668" s="93" t="str">
        <f t="shared" si="587"/>
        <v/>
      </c>
      <c r="AL2668" s="96" t="str">
        <f t="shared" si="588"/>
        <v/>
      </c>
      <c r="AM2668" s="93" t="str">
        <f t="shared" si="589"/>
        <v/>
      </c>
      <c r="AN2668" s="96" t="str">
        <f t="shared" si="590"/>
        <v/>
      </c>
      <c r="AO2668" s="93" t="str">
        <f t="shared" si="591"/>
        <v/>
      </c>
      <c r="AP2668" s="96" t="str">
        <f t="shared" si="592"/>
        <v/>
      </c>
      <c r="AQ2668" s="93" t="str">
        <f t="shared" si="593"/>
        <v/>
      </c>
      <c r="AR2668" s="96" t="str">
        <f t="shared" si="594"/>
        <v/>
      </c>
      <c r="AS2668" s="93" t="str">
        <f t="shared" si="595"/>
        <v/>
      </c>
      <c r="AT2668" s="96" t="str">
        <f t="shared" si="596"/>
        <v/>
      </c>
      <c r="AU2668" s="93" t="str">
        <f t="shared" si="597"/>
        <v/>
      </c>
    </row>
    <row r="2669" spans="34:47" x14ac:dyDescent="0.3">
      <c r="AH2669" s="55" t="str">
        <f t="shared" si="584"/>
        <v/>
      </c>
      <c r="AI2669" s="55" t="str">
        <f t="shared" si="585"/>
        <v>FALSO</v>
      </c>
      <c r="AJ2669" s="55">
        <f t="shared" si="586"/>
        <v>0</v>
      </c>
      <c r="AK2669" s="93" t="str">
        <f t="shared" si="587"/>
        <v/>
      </c>
      <c r="AL2669" s="96" t="str">
        <f t="shared" si="588"/>
        <v/>
      </c>
      <c r="AM2669" s="93" t="str">
        <f t="shared" si="589"/>
        <v/>
      </c>
      <c r="AN2669" s="96" t="str">
        <f t="shared" si="590"/>
        <v/>
      </c>
      <c r="AO2669" s="93" t="str">
        <f t="shared" si="591"/>
        <v/>
      </c>
      <c r="AP2669" s="96" t="str">
        <f t="shared" si="592"/>
        <v/>
      </c>
      <c r="AQ2669" s="93" t="str">
        <f t="shared" si="593"/>
        <v/>
      </c>
      <c r="AR2669" s="96" t="str">
        <f t="shared" si="594"/>
        <v/>
      </c>
      <c r="AS2669" s="93" t="str">
        <f t="shared" si="595"/>
        <v/>
      </c>
      <c r="AT2669" s="96" t="str">
        <f t="shared" si="596"/>
        <v/>
      </c>
      <c r="AU2669" s="93" t="str">
        <f t="shared" si="597"/>
        <v/>
      </c>
    </row>
    <row r="2670" spans="34:47" x14ac:dyDescent="0.3">
      <c r="AH2670" s="55" t="str">
        <f t="shared" si="584"/>
        <v/>
      </c>
      <c r="AI2670" s="55" t="str">
        <f t="shared" si="585"/>
        <v>FALSO</v>
      </c>
      <c r="AJ2670" s="55">
        <f t="shared" si="586"/>
        <v>0</v>
      </c>
      <c r="AK2670" s="93" t="str">
        <f t="shared" si="587"/>
        <v/>
      </c>
      <c r="AL2670" s="96" t="str">
        <f t="shared" si="588"/>
        <v/>
      </c>
      <c r="AM2670" s="93" t="str">
        <f t="shared" si="589"/>
        <v/>
      </c>
      <c r="AN2670" s="96" t="str">
        <f t="shared" si="590"/>
        <v/>
      </c>
      <c r="AO2670" s="93" t="str">
        <f t="shared" si="591"/>
        <v/>
      </c>
      <c r="AP2670" s="96" t="str">
        <f t="shared" si="592"/>
        <v/>
      </c>
      <c r="AQ2670" s="93" t="str">
        <f t="shared" si="593"/>
        <v/>
      </c>
      <c r="AR2670" s="96" t="str">
        <f t="shared" si="594"/>
        <v/>
      </c>
      <c r="AS2670" s="93" t="str">
        <f t="shared" si="595"/>
        <v/>
      </c>
      <c r="AT2670" s="96" t="str">
        <f t="shared" si="596"/>
        <v/>
      </c>
      <c r="AU2670" s="93" t="str">
        <f t="shared" si="597"/>
        <v/>
      </c>
    </row>
    <row r="2671" spans="34:47" x14ac:dyDescent="0.3">
      <c r="AH2671" s="55" t="str">
        <f t="shared" si="584"/>
        <v/>
      </c>
      <c r="AI2671" s="55" t="str">
        <f t="shared" si="585"/>
        <v>FALSO</v>
      </c>
      <c r="AJ2671" s="55">
        <f t="shared" si="586"/>
        <v>0</v>
      </c>
      <c r="AK2671" s="93" t="str">
        <f t="shared" si="587"/>
        <v/>
      </c>
      <c r="AL2671" s="96" t="str">
        <f t="shared" si="588"/>
        <v/>
      </c>
      <c r="AM2671" s="93" t="str">
        <f t="shared" si="589"/>
        <v/>
      </c>
      <c r="AN2671" s="96" t="str">
        <f t="shared" si="590"/>
        <v/>
      </c>
      <c r="AO2671" s="93" t="str">
        <f t="shared" si="591"/>
        <v/>
      </c>
      <c r="AP2671" s="96" t="str">
        <f t="shared" si="592"/>
        <v/>
      </c>
      <c r="AQ2671" s="93" t="str">
        <f t="shared" si="593"/>
        <v/>
      </c>
      <c r="AR2671" s="96" t="str">
        <f t="shared" si="594"/>
        <v/>
      </c>
      <c r="AS2671" s="93" t="str">
        <f t="shared" si="595"/>
        <v/>
      </c>
      <c r="AT2671" s="96" t="str">
        <f t="shared" si="596"/>
        <v/>
      </c>
      <c r="AU2671" s="93" t="str">
        <f t="shared" si="597"/>
        <v/>
      </c>
    </row>
    <row r="2672" spans="34:47" x14ac:dyDescent="0.3">
      <c r="AH2672" s="55" t="str">
        <f t="shared" si="584"/>
        <v/>
      </c>
      <c r="AI2672" s="55" t="str">
        <f t="shared" si="585"/>
        <v>FALSO</v>
      </c>
      <c r="AJ2672" s="55">
        <f t="shared" si="586"/>
        <v>0</v>
      </c>
      <c r="AK2672" s="93" t="str">
        <f t="shared" si="587"/>
        <v/>
      </c>
      <c r="AL2672" s="96" t="str">
        <f t="shared" si="588"/>
        <v/>
      </c>
      <c r="AM2672" s="93" t="str">
        <f t="shared" si="589"/>
        <v/>
      </c>
      <c r="AN2672" s="96" t="str">
        <f t="shared" si="590"/>
        <v/>
      </c>
      <c r="AO2672" s="93" t="str">
        <f t="shared" si="591"/>
        <v/>
      </c>
      <c r="AP2672" s="96" t="str">
        <f t="shared" si="592"/>
        <v/>
      </c>
      <c r="AQ2672" s="93" t="str">
        <f t="shared" si="593"/>
        <v/>
      </c>
      <c r="AR2672" s="96" t="str">
        <f t="shared" si="594"/>
        <v/>
      </c>
      <c r="AS2672" s="93" t="str">
        <f t="shared" si="595"/>
        <v/>
      </c>
      <c r="AT2672" s="96" t="str">
        <f t="shared" si="596"/>
        <v/>
      </c>
      <c r="AU2672" s="93" t="str">
        <f t="shared" si="597"/>
        <v/>
      </c>
    </row>
    <row r="2673" spans="34:47" x14ac:dyDescent="0.3">
      <c r="AH2673" s="55" t="str">
        <f t="shared" si="584"/>
        <v/>
      </c>
      <c r="AI2673" s="55" t="str">
        <f t="shared" si="585"/>
        <v>FALSO</v>
      </c>
      <c r="AJ2673" s="55">
        <f t="shared" si="586"/>
        <v>0</v>
      </c>
      <c r="AK2673" s="93" t="str">
        <f t="shared" si="587"/>
        <v/>
      </c>
      <c r="AL2673" s="96" t="str">
        <f t="shared" si="588"/>
        <v/>
      </c>
      <c r="AM2673" s="93" t="str">
        <f t="shared" si="589"/>
        <v/>
      </c>
      <c r="AN2673" s="96" t="str">
        <f t="shared" si="590"/>
        <v/>
      </c>
      <c r="AO2673" s="93" t="str">
        <f t="shared" si="591"/>
        <v/>
      </c>
      <c r="AP2673" s="96" t="str">
        <f t="shared" si="592"/>
        <v/>
      </c>
      <c r="AQ2673" s="93" t="str">
        <f t="shared" si="593"/>
        <v/>
      </c>
      <c r="AR2673" s="96" t="str">
        <f t="shared" si="594"/>
        <v/>
      </c>
      <c r="AS2673" s="93" t="str">
        <f t="shared" si="595"/>
        <v/>
      </c>
      <c r="AT2673" s="96" t="str">
        <f t="shared" si="596"/>
        <v/>
      </c>
      <c r="AU2673" s="93" t="str">
        <f t="shared" si="597"/>
        <v/>
      </c>
    </row>
    <row r="2674" spans="34:47" x14ac:dyDescent="0.3">
      <c r="AH2674" s="55" t="str">
        <f t="shared" si="584"/>
        <v/>
      </c>
      <c r="AI2674" s="55" t="str">
        <f t="shared" si="585"/>
        <v>FALSO</v>
      </c>
      <c r="AJ2674" s="55">
        <f t="shared" si="586"/>
        <v>0</v>
      </c>
      <c r="AK2674" s="93" t="str">
        <f t="shared" si="587"/>
        <v/>
      </c>
      <c r="AL2674" s="96" t="str">
        <f t="shared" si="588"/>
        <v/>
      </c>
      <c r="AM2674" s="93" t="str">
        <f t="shared" si="589"/>
        <v/>
      </c>
      <c r="AN2674" s="96" t="str">
        <f t="shared" si="590"/>
        <v/>
      </c>
      <c r="AO2674" s="93" t="str">
        <f t="shared" si="591"/>
        <v/>
      </c>
      <c r="AP2674" s="96" t="str">
        <f t="shared" si="592"/>
        <v/>
      </c>
      <c r="AQ2674" s="93" t="str">
        <f t="shared" si="593"/>
        <v/>
      </c>
      <c r="AR2674" s="96" t="str">
        <f t="shared" si="594"/>
        <v/>
      </c>
      <c r="AS2674" s="93" t="str">
        <f t="shared" si="595"/>
        <v/>
      </c>
      <c r="AT2674" s="96" t="str">
        <f t="shared" si="596"/>
        <v/>
      </c>
      <c r="AU2674" s="93" t="str">
        <f t="shared" si="597"/>
        <v/>
      </c>
    </row>
    <row r="2675" spans="34:47" x14ac:dyDescent="0.3">
      <c r="AH2675" s="55" t="str">
        <f t="shared" si="584"/>
        <v/>
      </c>
      <c r="AI2675" s="55" t="str">
        <f t="shared" si="585"/>
        <v>FALSO</v>
      </c>
      <c r="AJ2675" s="55">
        <f t="shared" si="586"/>
        <v>0</v>
      </c>
      <c r="AK2675" s="93" t="str">
        <f t="shared" si="587"/>
        <v/>
      </c>
      <c r="AL2675" s="96" t="str">
        <f t="shared" si="588"/>
        <v/>
      </c>
      <c r="AM2675" s="93" t="str">
        <f t="shared" si="589"/>
        <v/>
      </c>
      <c r="AN2675" s="96" t="str">
        <f t="shared" si="590"/>
        <v/>
      </c>
      <c r="AO2675" s="93" t="str">
        <f t="shared" si="591"/>
        <v/>
      </c>
      <c r="AP2675" s="96" t="str">
        <f t="shared" si="592"/>
        <v/>
      </c>
      <c r="AQ2675" s="93" t="str">
        <f t="shared" si="593"/>
        <v/>
      </c>
      <c r="AR2675" s="96" t="str">
        <f t="shared" si="594"/>
        <v/>
      </c>
      <c r="AS2675" s="93" t="str">
        <f t="shared" si="595"/>
        <v/>
      </c>
      <c r="AT2675" s="96" t="str">
        <f t="shared" si="596"/>
        <v/>
      </c>
      <c r="AU2675" s="93" t="str">
        <f t="shared" si="597"/>
        <v/>
      </c>
    </row>
    <row r="2676" spans="34:47" x14ac:dyDescent="0.3">
      <c r="AH2676" s="55" t="str">
        <f t="shared" si="584"/>
        <v/>
      </c>
      <c r="AI2676" s="55" t="str">
        <f t="shared" si="585"/>
        <v>FALSO</v>
      </c>
      <c r="AJ2676" s="55">
        <f t="shared" si="586"/>
        <v>0</v>
      </c>
      <c r="AK2676" s="93" t="str">
        <f t="shared" si="587"/>
        <v/>
      </c>
      <c r="AL2676" s="96" t="str">
        <f t="shared" si="588"/>
        <v/>
      </c>
      <c r="AM2676" s="93" t="str">
        <f t="shared" si="589"/>
        <v/>
      </c>
      <c r="AN2676" s="96" t="str">
        <f t="shared" si="590"/>
        <v/>
      </c>
      <c r="AO2676" s="93" t="str">
        <f t="shared" si="591"/>
        <v/>
      </c>
      <c r="AP2676" s="96" t="str">
        <f t="shared" si="592"/>
        <v/>
      </c>
      <c r="AQ2676" s="93" t="str">
        <f t="shared" si="593"/>
        <v/>
      </c>
      <c r="AR2676" s="96" t="str">
        <f t="shared" si="594"/>
        <v/>
      </c>
      <c r="AS2676" s="93" t="str">
        <f t="shared" si="595"/>
        <v/>
      </c>
      <c r="AT2676" s="96" t="str">
        <f t="shared" si="596"/>
        <v/>
      </c>
      <c r="AU2676" s="93" t="str">
        <f t="shared" si="597"/>
        <v/>
      </c>
    </row>
    <row r="2677" spans="34:47" x14ac:dyDescent="0.3">
      <c r="AH2677" s="55" t="str">
        <f t="shared" si="584"/>
        <v/>
      </c>
      <c r="AI2677" s="55" t="str">
        <f t="shared" si="585"/>
        <v>FALSO</v>
      </c>
      <c r="AJ2677" s="55">
        <f t="shared" si="586"/>
        <v>0</v>
      </c>
      <c r="AK2677" s="93" t="str">
        <f t="shared" si="587"/>
        <v/>
      </c>
      <c r="AL2677" s="96" t="str">
        <f t="shared" si="588"/>
        <v/>
      </c>
      <c r="AM2677" s="93" t="str">
        <f t="shared" si="589"/>
        <v/>
      </c>
      <c r="AN2677" s="96" t="str">
        <f t="shared" si="590"/>
        <v/>
      </c>
      <c r="AO2677" s="93" t="str">
        <f t="shared" si="591"/>
        <v/>
      </c>
      <c r="AP2677" s="96" t="str">
        <f t="shared" si="592"/>
        <v/>
      </c>
      <c r="AQ2677" s="93" t="str">
        <f t="shared" si="593"/>
        <v/>
      </c>
      <c r="AR2677" s="96" t="str">
        <f t="shared" si="594"/>
        <v/>
      </c>
      <c r="AS2677" s="93" t="str">
        <f t="shared" si="595"/>
        <v/>
      </c>
      <c r="AT2677" s="96" t="str">
        <f t="shared" si="596"/>
        <v/>
      </c>
      <c r="AU2677" s="93" t="str">
        <f t="shared" si="597"/>
        <v/>
      </c>
    </row>
    <row r="2678" spans="34:47" x14ac:dyDescent="0.3">
      <c r="AH2678" s="55" t="str">
        <f t="shared" si="584"/>
        <v/>
      </c>
      <c r="AI2678" s="55" t="str">
        <f t="shared" si="585"/>
        <v>FALSO</v>
      </c>
      <c r="AJ2678" s="55">
        <f t="shared" si="586"/>
        <v>0</v>
      </c>
      <c r="AK2678" s="93" t="str">
        <f t="shared" si="587"/>
        <v/>
      </c>
      <c r="AL2678" s="96" t="str">
        <f t="shared" si="588"/>
        <v/>
      </c>
      <c r="AM2678" s="93" t="str">
        <f t="shared" si="589"/>
        <v/>
      </c>
      <c r="AN2678" s="96" t="str">
        <f t="shared" si="590"/>
        <v/>
      </c>
      <c r="AO2678" s="93" t="str">
        <f t="shared" si="591"/>
        <v/>
      </c>
      <c r="AP2678" s="96" t="str">
        <f t="shared" si="592"/>
        <v/>
      </c>
      <c r="AQ2678" s="93" t="str">
        <f t="shared" si="593"/>
        <v/>
      </c>
      <c r="AR2678" s="96" t="str">
        <f t="shared" si="594"/>
        <v/>
      </c>
      <c r="AS2678" s="93" t="str">
        <f t="shared" si="595"/>
        <v/>
      </c>
      <c r="AT2678" s="96" t="str">
        <f t="shared" si="596"/>
        <v/>
      </c>
      <c r="AU2678" s="93" t="str">
        <f t="shared" si="597"/>
        <v/>
      </c>
    </row>
    <row r="2679" spans="34:47" x14ac:dyDescent="0.3">
      <c r="AH2679" s="55" t="str">
        <f t="shared" si="584"/>
        <v/>
      </c>
      <c r="AI2679" s="55" t="str">
        <f t="shared" si="585"/>
        <v>FALSO</v>
      </c>
      <c r="AJ2679" s="55">
        <f t="shared" si="586"/>
        <v>0</v>
      </c>
      <c r="AK2679" s="93" t="str">
        <f t="shared" si="587"/>
        <v/>
      </c>
      <c r="AL2679" s="96" t="str">
        <f t="shared" si="588"/>
        <v/>
      </c>
      <c r="AM2679" s="93" t="str">
        <f t="shared" si="589"/>
        <v/>
      </c>
      <c r="AN2679" s="96" t="str">
        <f t="shared" si="590"/>
        <v/>
      </c>
      <c r="AO2679" s="93" t="str">
        <f t="shared" si="591"/>
        <v/>
      </c>
      <c r="AP2679" s="96" t="str">
        <f t="shared" si="592"/>
        <v/>
      </c>
      <c r="AQ2679" s="93" t="str">
        <f t="shared" si="593"/>
        <v/>
      </c>
      <c r="AR2679" s="96" t="str">
        <f t="shared" si="594"/>
        <v/>
      </c>
      <c r="AS2679" s="93" t="str">
        <f t="shared" si="595"/>
        <v/>
      </c>
      <c r="AT2679" s="96" t="str">
        <f t="shared" si="596"/>
        <v/>
      </c>
      <c r="AU2679" s="93" t="str">
        <f t="shared" si="597"/>
        <v/>
      </c>
    </row>
    <row r="2680" spans="34:47" x14ac:dyDescent="0.3">
      <c r="AH2680" s="55" t="str">
        <f t="shared" si="584"/>
        <v/>
      </c>
      <c r="AI2680" s="55" t="str">
        <f t="shared" si="585"/>
        <v>FALSO</v>
      </c>
      <c r="AJ2680" s="55">
        <f t="shared" si="586"/>
        <v>0</v>
      </c>
      <c r="AK2680" s="93" t="str">
        <f t="shared" si="587"/>
        <v/>
      </c>
      <c r="AL2680" s="96" t="str">
        <f t="shared" si="588"/>
        <v/>
      </c>
      <c r="AM2680" s="93" t="str">
        <f t="shared" si="589"/>
        <v/>
      </c>
      <c r="AN2680" s="96" t="str">
        <f t="shared" si="590"/>
        <v/>
      </c>
      <c r="AO2680" s="93" t="str">
        <f t="shared" si="591"/>
        <v/>
      </c>
      <c r="AP2680" s="96" t="str">
        <f t="shared" si="592"/>
        <v/>
      </c>
      <c r="AQ2680" s="93" t="str">
        <f t="shared" si="593"/>
        <v/>
      </c>
      <c r="AR2680" s="96" t="str">
        <f t="shared" si="594"/>
        <v/>
      </c>
      <c r="AS2680" s="93" t="str">
        <f t="shared" si="595"/>
        <v/>
      </c>
      <c r="AT2680" s="96" t="str">
        <f t="shared" si="596"/>
        <v/>
      </c>
      <c r="AU2680" s="93" t="str">
        <f t="shared" si="597"/>
        <v/>
      </c>
    </row>
    <row r="2681" spans="34:47" x14ac:dyDescent="0.3">
      <c r="AH2681" s="55" t="str">
        <f t="shared" si="584"/>
        <v/>
      </c>
      <c r="AI2681" s="55" t="str">
        <f t="shared" si="585"/>
        <v>FALSO</v>
      </c>
      <c r="AJ2681" s="55">
        <f t="shared" si="586"/>
        <v>0</v>
      </c>
      <c r="AK2681" s="93" t="str">
        <f t="shared" si="587"/>
        <v/>
      </c>
      <c r="AL2681" s="96" t="str">
        <f t="shared" si="588"/>
        <v/>
      </c>
      <c r="AM2681" s="93" t="str">
        <f t="shared" si="589"/>
        <v/>
      </c>
      <c r="AN2681" s="96" t="str">
        <f t="shared" si="590"/>
        <v/>
      </c>
      <c r="AO2681" s="93" t="str">
        <f t="shared" si="591"/>
        <v/>
      </c>
      <c r="AP2681" s="96" t="str">
        <f t="shared" si="592"/>
        <v/>
      </c>
      <c r="AQ2681" s="93" t="str">
        <f t="shared" si="593"/>
        <v/>
      </c>
      <c r="AR2681" s="96" t="str">
        <f t="shared" si="594"/>
        <v/>
      </c>
      <c r="AS2681" s="93" t="str">
        <f t="shared" si="595"/>
        <v/>
      </c>
      <c r="AT2681" s="96" t="str">
        <f t="shared" si="596"/>
        <v/>
      </c>
      <c r="AU2681" s="93" t="str">
        <f t="shared" si="597"/>
        <v/>
      </c>
    </row>
    <row r="2682" spans="34:47" x14ac:dyDescent="0.3">
      <c r="AH2682" s="55" t="str">
        <f t="shared" si="584"/>
        <v/>
      </c>
      <c r="AI2682" s="55" t="str">
        <f t="shared" si="585"/>
        <v>FALSO</v>
      </c>
      <c r="AJ2682" s="55">
        <f t="shared" si="586"/>
        <v>0</v>
      </c>
      <c r="AK2682" s="93" t="str">
        <f t="shared" si="587"/>
        <v/>
      </c>
      <c r="AL2682" s="96" t="str">
        <f t="shared" si="588"/>
        <v/>
      </c>
      <c r="AM2682" s="93" t="str">
        <f t="shared" si="589"/>
        <v/>
      </c>
      <c r="AN2682" s="96" t="str">
        <f t="shared" si="590"/>
        <v/>
      </c>
      <c r="AO2682" s="93" t="str">
        <f t="shared" si="591"/>
        <v/>
      </c>
      <c r="AP2682" s="96" t="str">
        <f t="shared" si="592"/>
        <v/>
      </c>
      <c r="AQ2682" s="93" t="str">
        <f t="shared" si="593"/>
        <v/>
      </c>
      <c r="AR2682" s="96" t="str">
        <f t="shared" si="594"/>
        <v/>
      </c>
      <c r="AS2682" s="93" t="str">
        <f t="shared" si="595"/>
        <v/>
      </c>
      <c r="AT2682" s="96" t="str">
        <f t="shared" si="596"/>
        <v/>
      </c>
      <c r="AU2682" s="93" t="str">
        <f t="shared" si="597"/>
        <v/>
      </c>
    </row>
    <row r="2683" spans="34:47" x14ac:dyDescent="0.3">
      <c r="AH2683" s="55" t="str">
        <f t="shared" si="584"/>
        <v/>
      </c>
      <c r="AI2683" s="55" t="str">
        <f t="shared" si="585"/>
        <v>FALSO</v>
      </c>
      <c r="AJ2683" s="55">
        <f t="shared" si="586"/>
        <v>0</v>
      </c>
      <c r="AK2683" s="93" t="str">
        <f t="shared" si="587"/>
        <v/>
      </c>
      <c r="AL2683" s="96" t="str">
        <f t="shared" si="588"/>
        <v/>
      </c>
      <c r="AM2683" s="93" t="str">
        <f t="shared" si="589"/>
        <v/>
      </c>
      <c r="AN2683" s="96" t="str">
        <f t="shared" si="590"/>
        <v/>
      </c>
      <c r="AO2683" s="93" t="str">
        <f t="shared" si="591"/>
        <v/>
      </c>
      <c r="AP2683" s="96" t="str">
        <f t="shared" si="592"/>
        <v/>
      </c>
      <c r="AQ2683" s="93" t="str">
        <f t="shared" si="593"/>
        <v/>
      </c>
      <c r="AR2683" s="96" t="str">
        <f t="shared" si="594"/>
        <v/>
      </c>
      <c r="AS2683" s="93" t="str">
        <f t="shared" si="595"/>
        <v/>
      </c>
      <c r="AT2683" s="96" t="str">
        <f t="shared" si="596"/>
        <v/>
      </c>
      <c r="AU2683" s="93" t="str">
        <f t="shared" si="597"/>
        <v/>
      </c>
    </row>
    <row r="2684" spans="34:47" x14ac:dyDescent="0.3">
      <c r="AH2684" s="55" t="str">
        <f t="shared" si="584"/>
        <v/>
      </c>
      <c r="AI2684" s="55" t="str">
        <f t="shared" si="585"/>
        <v>FALSO</v>
      </c>
      <c r="AJ2684" s="55">
        <f t="shared" si="586"/>
        <v>0</v>
      </c>
      <c r="AK2684" s="93" t="str">
        <f t="shared" si="587"/>
        <v/>
      </c>
      <c r="AL2684" s="96" t="str">
        <f t="shared" si="588"/>
        <v/>
      </c>
      <c r="AM2684" s="93" t="str">
        <f t="shared" si="589"/>
        <v/>
      </c>
      <c r="AN2684" s="96" t="str">
        <f t="shared" si="590"/>
        <v/>
      </c>
      <c r="AO2684" s="93" t="str">
        <f t="shared" si="591"/>
        <v/>
      </c>
      <c r="AP2684" s="96" t="str">
        <f t="shared" si="592"/>
        <v/>
      </c>
      <c r="AQ2684" s="93" t="str">
        <f t="shared" si="593"/>
        <v/>
      </c>
      <c r="AR2684" s="96" t="str">
        <f t="shared" si="594"/>
        <v/>
      </c>
      <c r="AS2684" s="93" t="str">
        <f t="shared" si="595"/>
        <v/>
      </c>
      <c r="AT2684" s="96" t="str">
        <f t="shared" si="596"/>
        <v/>
      </c>
      <c r="AU2684" s="93" t="str">
        <f t="shared" si="597"/>
        <v/>
      </c>
    </row>
    <row r="2685" spans="34:47" x14ac:dyDescent="0.3">
      <c r="AH2685" s="55" t="str">
        <f t="shared" si="584"/>
        <v/>
      </c>
      <c r="AI2685" s="55" t="str">
        <f t="shared" si="585"/>
        <v>FALSO</v>
      </c>
      <c r="AJ2685" s="55">
        <f t="shared" si="586"/>
        <v>0</v>
      </c>
      <c r="AK2685" s="93" t="str">
        <f t="shared" si="587"/>
        <v/>
      </c>
      <c r="AL2685" s="96" t="str">
        <f t="shared" si="588"/>
        <v/>
      </c>
      <c r="AM2685" s="93" t="str">
        <f t="shared" si="589"/>
        <v/>
      </c>
      <c r="AN2685" s="96" t="str">
        <f t="shared" si="590"/>
        <v/>
      </c>
      <c r="AO2685" s="93" t="str">
        <f t="shared" si="591"/>
        <v/>
      </c>
      <c r="AP2685" s="96" t="str">
        <f t="shared" si="592"/>
        <v/>
      </c>
      <c r="AQ2685" s="93" t="str">
        <f t="shared" si="593"/>
        <v/>
      </c>
      <c r="AR2685" s="96" t="str">
        <f t="shared" si="594"/>
        <v/>
      </c>
      <c r="AS2685" s="93" t="str">
        <f t="shared" si="595"/>
        <v/>
      </c>
      <c r="AT2685" s="96" t="str">
        <f t="shared" si="596"/>
        <v/>
      </c>
      <c r="AU2685" s="93" t="str">
        <f t="shared" si="597"/>
        <v/>
      </c>
    </row>
    <row r="2686" spans="34:47" x14ac:dyDescent="0.3">
      <c r="AH2686" s="55" t="str">
        <f t="shared" si="584"/>
        <v/>
      </c>
      <c r="AI2686" s="55" t="str">
        <f t="shared" si="585"/>
        <v>FALSO</v>
      </c>
      <c r="AJ2686" s="55">
        <f t="shared" si="586"/>
        <v>0</v>
      </c>
      <c r="AK2686" s="93" t="str">
        <f t="shared" si="587"/>
        <v/>
      </c>
      <c r="AL2686" s="96" t="str">
        <f t="shared" si="588"/>
        <v/>
      </c>
      <c r="AM2686" s="93" t="str">
        <f t="shared" si="589"/>
        <v/>
      </c>
      <c r="AN2686" s="96" t="str">
        <f t="shared" si="590"/>
        <v/>
      </c>
      <c r="AO2686" s="93" t="str">
        <f t="shared" si="591"/>
        <v/>
      </c>
      <c r="AP2686" s="96" t="str">
        <f t="shared" si="592"/>
        <v/>
      </c>
      <c r="AQ2686" s="93" t="str">
        <f t="shared" si="593"/>
        <v/>
      </c>
      <c r="AR2686" s="96" t="str">
        <f t="shared" si="594"/>
        <v/>
      </c>
      <c r="AS2686" s="93" t="str">
        <f t="shared" si="595"/>
        <v/>
      </c>
      <c r="AT2686" s="96" t="str">
        <f t="shared" si="596"/>
        <v/>
      </c>
      <c r="AU2686" s="93" t="str">
        <f t="shared" si="597"/>
        <v/>
      </c>
    </row>
    <row r="2687" spans="34:47" x14ac:dyDescent="0.3">
      <c r="AH2687" s="55" t="str">
        <f t="shared" si="584"/>
        <v/>
      </c>
      <c r="AI2687" s="55" t="str">
        <f t="shared" si="585"/>
        <v>FALSO</v>
      </c>
      <c r="AJ2687" s="55">
        <f t="shared" si="586"/>
        <v>0</v>
      </c>
      <c r="AK2687" s="93" t="str">
        <f t="shared" si="587"/>
        <v/>
      </c>
      <c r="AL2687" s="96" t="str">
        <f t="shared" si="588"/>
        <v/>
      </c>
      <c r="AM2687" s="93" t="str">
        <f t="shared" si="589"/>
        <v/>
      </c>
      <c r="AN2687" s="96" t="str">
        <f t="shared" si="590"/>
        <v/>
      </c>
      <c r="AO2687" s="93" t="str">
        <f t="shared" si="591"/>
        <v/>
      </c>
      <c r="AP2687" s="96" t="str">
        <f t="shared" si="592"/>
        <v/>
      </c>
      <c r="AQ2687" s="93" t="str">
        <f t="shared" si="593"/>
        <v/>
      </c>
      <c r="AR2687" s="96" t="str">
        <f t="shared" si="594"/>
        <v/>
      </c>
      <c r="AS2687" s="93" t="str">
        <f t="shared" si="595"/>
        <v/>
      </c>
      <c r="AT2687" s="96" t="str">
        <f t="shared" si="596"/>
        <v/>
      </c>
      <c r="AU2687" s="93" t="str">
        <f t="shared" si="597"/>
        <v/>
      </c>
    </row>
    <row r="2688" spans="34:47" x14ac:dyDescent="0.3">
      <c r="AH2688" s="55" t="str">
        <f t="shared" si="584"/>
        <v/>
      </c>
      <c r="AI2688" s="55" t="str">
        <f t="shared" si="585"/>
        <v>FALSO</v>
      </c>
      <c r="AJ2688" s="55">
        <f t="shared" si="586"/>
        <v>0</v>
      </c>
      <c r="AK2688" s="93" t="str">
        <f t="shared" si="587"/>
        <v/>
      </c>
      <c r="AL2688" s="96" t="str">
        <f t="shared" si="588"/>
        <v/>
      </c>
      <c r="AM2688" s="93" t="str">
        <f t="shared" si="589"/>
        <v/>
      </c>
      <c r="AN2688" s="96" t="str">
        <f t="shared" si="590"/>
        <v/>
      </c>
      <c r="AO2688" s="93" t="str">
        <f t="shared" si="591"/>
        <v/>
      </c>
      <c r="AP2688" s="96" t="str">
        <f t="shared" si="592"/>
        <v/>
      </c>
      <c r="AQ2688" s="93" t="str">
        <f t="shared" si="593"/>
        <v/>
      </c>
      <c r="AR2688" s="96" t="str">
        <f t="shared" si="594"/>
        <v/>
      </c>
      <c r="AS2688" s="93" t="str">
        <f t="shared" si="595"/>
        <v/>
      </c>
      <c r="AT2688" s="96" t="str">
        <f t="shared" si="596"/>
        <v/>
      </c>
      <c r="AU2688" s="93" t="str">
        <f t="shared" si="597"/>
        <v/>
      </c>
    </row>
    <row r="2689" spans="34:47" x14ac:dyDescent="0.3">
      <c r="AH2689" s="55" t="str">
        <f t="shared" si="584"/>
        <v/>
      </c>
      <c r="AI2689" s="55" t="str">
        <f t="shared" si="585"/>
        <v>FALSO</v>
      </c>
      <c r="AJ2689" s="55">
        <f t="shared" si="586"/>
        <v>0</v>
      </c>
      <c r="AK2689" s="93" t="str">
        <f t="shared" si="587"/>
        <v/>
      </c>
      <c r="AL2689" s="96" t="str">
        <f t="shared" si="588"/>
        <v/>
      </c>
      <c r="AM2689" s="93" t="str">
        <f t="shared" si="589"/>
        <v/>
      </c>
      <c r="AN2689" s="96" t="str">
        <f t="shared" si="590"/>
        <v/>
      </c>
      <c r="AO2689" s="93" t="str">
        <f t="shared" si="591"/>
        <v/>
      </c>
      <c r="AP2689" s="96" t="str">
        <f t="shared" si="592"/>
        <v/>
      </c>
      <c r="AQ2689" s="93" t="str">
        <f t="shared" si="593"/>
        <v/>
      </c>
      <c r="AR2689" s="96" t="str">
        <f t="shared" si="594"/>
        <v/>
      </c>
      <c r="AS2689" s="93" t="str">
        <f t="shared" si="595"/>
        <v/>
      </c>
      <c r="AT2689" s="96" t="str">
        <f t="shared" si="596"/>
        <v/>
      </c>
      <c r="AU2689" s="93" t="str">
        <f t="shared" si="597"/>
        <v/>
      </c>
    </row>
    <row r="2690" spans="34:47" x14ac:dyDescent="0.3">
      <c r="AH2690" s="55" t="str">
        <f t="shared" si="584"/>
        <v/>
      </c>
      <c r="AI2690" s="55" t="str">
        <f t="shared" si="585"/>
        <v>FALSO</v>
      </c>
      <c r="AJ2690" s="55">
        <f t="shared" si="586"/>
        <v>0</v>
      </c>
      <c r="AK2690" s="93" t="str">
        <f t="shared" si="587"/>
        <v/>
      </c>
      <c r="AL2690" s="96" t="str">
        <f t="shared" si="588"/>
        <v/>
      </c>
      <c r="AM2690" s="93" t="str">
        <f t="shared" si="589"/>
        <v/>
      </c>
      <c r="AN2690" s="96" t="str">
        <f t="shared" si="590"/>
        <v/>
      </c>
      <c r="AO2690" s="93" t="str">
        <f t="shared" si="591"/>
        <v/>
      </c>
      <c r="AP2690" s="96" t="str">
        <f t="shared" si="592"/>
        <v/>
      </c>
      <c r="AQ2690" s="93" t="str">
        <f t="shared" si="593"/>
        <v/>
      </c>
      <c r="AR2690" s="96" t="str">
        <f t="shared" si="594"/>
        <v/>
      </c>
      <c r="AS2690" s="93" t="str">
        <f t="shared" si="595"/>
        <v/>
      </c>
      <c r="AT2690" s="96" t="str">
        <f t="shared" si="596"/>
        <v/>
      </c>
      <c r="AU2690" s="93" t="str">
        <f t="shared" si="597"/>
        <v/>
      </c>
    </row>
    <row r="2691" spans="34:47" x14ac:dyDescent="0.3">
      <c r="AH2691" s="55" t="str">
        <f t="shared" ref="AH2691:AH2754" si="598">IF(J2691="","",J2691/3600)</f>
        <v/>
      </c>
      <c r="AI2691" s="55" t="str">
        <f t="shared" ref="AI2691:AI2754" si="599">IF(COUNTIF(AG2691, "*dia*"), "VERDADEIRO", "FALSO")</f>
        <v>FALSO</v>
      </c>
      <c r="AJ2691" s="55">
        <f t="shared" ref="AJ2691:AJ2754" si="600">IF(AI2691="VERDADEIRO",LEFT(AG2691,2),0)</f>
        <v>0</v>
      </c>
      <c r="AK2691" s="93" t="str">
        <f t="shared" ref="AK2691:AK2754" si="601">IF(OR(A2691="Solicitação de Serviço",A2691="Incidente",P2691="",Q2691=""),"",IF((NETWORKDAYS.INTL(P2691,Q2691,1)-1)=0,1,NETWORKDAYS.INTL(P2691,Q2691,1)-1))</f>
        <v/>
      </c>
      <c r="AL2691" s="96" t="str">
        <f t="shared" ref="AL2691:AL2754" si="602">IF(X2691="","",AK2691=X2691)</f>
        <v/>
      </c>
      <c r="AM2691" s="93" t="str">
        <f t="shared" ref="AM2691:AM2754" si="603">IF(OR(A2691="Solicitação de Serviço",A2691="Incidente",R2691="",S2691=""),"",IF((NETWORKDAYS.INTL(R2691,S2691,1)-1)=0,1,NETWORKDAYS.INTL(R2691,S2691,1)-1-AJ2691))</f>
        <v/>
      </c>
      <c r="AN2691" s="96" t="str">
        <f t="shared" ref="AN2691:AN2754" si="604">IF(Y2691="","",AM2691=Y2691)</f>
        <v/>
      </c>
      <c r="AO2691" s="93" t="str">
        <f t="shared" ref="AO2691:AO2754" si="605">IF(OR(A2691="Solicitação de Serviço",A2691="Incidente",T2691="",U2691=""),"",IF((NETWORKDAYS.INTL(T2691,U2691,1)-1)=0,1,NETWORKDAYS.INTL(T2691,U2691,1)-1))</f>
        <v/>
      </c>
      <c r="AP2691" s="96" t="str">
        <f t="shared" ref="AP2691:AP2754" si="606">IF(Z2691="","",AO2691=Z2691)</f>
        <v/>
      </c>
      <c r="AQ2691" s="93" t="str">
        <f t="shared" ref="AQ2691:AQ2754" si="607">IF(OR(A2691="Solicitação de Serviço",A2691="Incidente",V2691="",W2691=""),"",IF((NETWORKDAYS.INTL(V2691,W2691,1)-1)=0,1,IF((NETWORKDAYS.INTL(V2691,W2691,1)-1)&lt;0,"",NETWORKDAYS.INTL(V2691,W2691,1)-1)))</f>
        <v/>
      </c>
      <c r="AR2691" s="96" t="str">
        <f t="shared" ref="AR2691:AR2754" si="608">IF(AA2691="","",AQ2691=AA2691)</f>
        <v/>
      </c>
      <c r="AS2691" s="93" t="str">
        <f t="shared" ref="AS2691:AS2754" si="609">IF(OR(A2691="Solicitação de Serviço",A2691="Incidente",P2691=""),"",IF(OR(A2691="História",A2691="Enabler",A2691="Débito Técnico"),IF(W2691="","",NETWORKDAYS.INTL(P2691,W2691,1)-1),IF(U2691="","",NETWORKDAYS.INTL(P2691,U2691,1)-1)))</f>
        <v/>
      </c>
      <c r="AT2691" s="96" t="str">
        <f t="shared" ref="AT2691:AT2754" si="610">IF(OR(A2691="Solicitação de Serviço",A2691="Incidente",A2691="Sustentação"),"",IF(P2691="","",IF(OR(A2691="História",A2691="Enabler",A2691="Débito Técnico"),AS2691=AC2691,AS2691=AB2691)))</f>
        <v/>
      </c>
      <c r="AU2691" s="93" t="str">
        <f t="shared" ref="AU2691:AU2754" si="611">IF(M2691="","",M2691)</f>
        <v/>
      </c>
    </row>
    <row r="2692" spans="34:47" x14ac:dyDescent="0.3">
      <c r="AH2692" s="55" t="str">
        <f t="shared" si="598"/>
        <v/>
      </c>
      <c r="AI2692" s="55" t="str">
        <f t="shared" si="599"/>
        <v>FALSO</v>
      </c>
      <c r="AJ2692" s="55">
        <f t="shared" si="600"/>
        <v>0</v>
      </c>
      <c r="AK2692" s="93" t="str">
        <f t="shared" si="601"/>
        <v/>
      </c>
      <c r="AL2692" s="96" t="str">
        <f t="shared" si="602"/>
        <v/>
      </c>
      <c r="AM2692" s="93" t="str">
        <f t="shared" si="603"/>
        <v/>
      </c>
      <c r="AN2692" s="96" t="str">
        <f t="shared" si="604"/>
        <v/>
      </c>
      <c r="AO2692" s="93" t="str">
        <f t="shared" si="605"/>
        <v/>
      </c>
      <c r="AP2692" s="96" t="str">
        <f t="shared" si="606"/>
        <v/>
      </c>
      <c r="AQ2692" s="93" t="str">
        <f t="shared" si="607"/>
        <v/>
      </c>
      <c r="AR2692" s="96" t="str">
        <f t="shared" si="608"/>
        <v/>
      </c>
      <c r="AS2692" s="93" t="str">
        <f t="shared" si="609"/>
        <v/>
      </c>
      <c r="AT2692" s="96" t="str">
        <f t="shared" si="610"/>
        <v/>
      </c>
      <c r="AU2692" s="93" t="str">
        <f t="shared" si="611"/>
        <v/>
      </c>
    </row>
    <row r="2693" spans="34:47" x14ac:dyDescent="0.3">
      <c r="AH2693" s="55" t="str">
        <f t="shared" si="598"/>
        <v/>
      </c>
      <c r="AI2693" s="55" t="str">
        <f t="shared" si="599"/>
        <v>FALSO</v>
      </c>
      <c r="AJ2693" s="55">
        <f t="shared" si="600"/>
        <v>0</v>
      </c>
      <c r="AK2693" s="93" t="str">
        <f t="shared" si="601"/>
        <v/>
      </c>
      <c r="AL2693" s="96" t="str">
        <f t="shared" si="602"/>
        <v/>
      </c>
      <c r="AM2693" s="93" t="str">
        <f t="shared" si="603"/>
        <v/>
      </c>
      <c r="AN2693" s="96" t="str">
        <f t="shared" si="604"/>
        <v/>
      </c>
      <c r="AO2693" s="93" t="str">
        <f t="shared" si="605"/>
        <v/>
      </c>
      <c r="AP2693" s="96" t="str">
        <f t="shared" si="606"/>
        <v/>
      </c>
      <c r="AQ2693" s="93" t="str">
        <f t="shared" si="607"/>
        <v/>
      </c>
      <c r="AR2693" s="96" t="str">
        <f t="shared" si="608"/>
        <v/>
      </c>
      <c r="AS2693" s="93" t="str">
        <f t="shared" si="609"/>
        <v/>
      </c>
      <c r="AT2693" s="96" t="str">
        <f t="shared" si="610"/>
        <v/>
      </c>
      <c r="AU2693" s="93" t="str">
        <f t="shared" si="611"/>
        <v/>
      </c>
    </row>
    <row r="2694" spans="34:47" x14ac:dyDescent="0.3">
      <c r="AH2694" s="55" t="str">
        <f t="shared" si="598"/>
        <v/>
      </c>
      <c r="AI2694" s="55" t="str">
        <f t="shared" si="599"/>
        <v>FALSO</v>
      </c>
      <c r="AJ2694" s="55">
        <f t="shared" si="600"/>
        <v>0</v>
      </c>
      <c r="AK2694" s="93" t="str">
        <f t="shared" si="601"/>
        <v/>
      </c>
      <c r="AL2694" s="96" t="str">
        <f t="shared" si="602"/>
        <v/>
      </c>
      <c r="AM2694" s="93" t="str">
        <f t="shared" si="603"/>
        <v/>
      </c>
      <c r="AN2694" s="96" t="str">
        <f t="shared" si="604"/>
        <v/>
      </c>
      <c r="AO2694" s="93" t="str">
        <f t="shared" si="605"/>
        <v/>
      </c>
      <c r="AP2694" s="96" t="str">
        <f t="shared" si="606"/>
        <v/>
      </c>
      <c r="AQ2694" s="93" t="str">
        <f t="shared" si="607"/>
        <v/>
      </c>
      <c r="AR2694" s="96" t="str">
        <f t="shared" si="608"/>
        <v/>
      </c>
      <c r="AS2694" s="93" t="str">
        <f t="shared" si="609"/>
        <v/>
      </c>
      <c r="AT2694" s="96" t="str">
        <f t="shared" si="610"/>
        <v/>
      </c>
      <c r="AU2694" s="93" t="str">
        <f t="shared" si="611"/>
        <v/>
      </c>
    </row>
    <row r="2695" spans="34:47" x14ac:dyDescent="0.3">
      <c r="AH2695" s="55" t="str">
        <f t="shared" si="598"/>
        <v/>
      </c>
      <c r="AI2695" s="55" t="str">
        <f t="shared" si="599"/>
        <v>FALSO</v>
      </c>
      <c r="AJ2695" s="55">
        <f t="shared" si="600"/>
        <v>0</v>
      </c>
      <c r="AK2695" s="93" t="str">
        <f t="shared" si="601"/>
        <v/>
      </c>
      <c r="AL2695" s="96" t="str">
        <f t="shared" si="602"/>
        <v/>
      </c>
      <c r="AM2695" s="93" t="str">
        <f t="shared" si="603"/>
        <v/>
      </c>
      <c r="AN2695" s="96" t="str">
        <f t="shared" si="604"/>
        <v/>
      </c>
      <c r="AO2695" s="93" t="str">
        <f t="shared" si="605"/>
        <v/>
      </c>
      <c r="AP2695" s="96" t="str">
        <f t="shared" si="606"/>
        <v/>
      </c>
      <c r="AQ2695" s="93" t="str">
        <f t="shared" si="607"/>
        <v/>
      </c>
      <c r="AR2695" s="96" t="str">
        <f t="shared" si="608"/>
        <v/>
      </c>
      <c r="AS2695" s="93" t="str">
        <f t="shared" si="609"/>
        <v/>
      </c>
      <c r="AT2695" s="96" t="str">
        <f t="shared" si="610"/>
        <v/>
      </c>
      <c r="AU2695" s="93" t="str">
        <f t="shared" si="611"/>
        <v/>
      </c>
    </row>
    <row r="2696" spans="34:47" x14ac:dyDescent="0.3">
      <c r="AH2696" s="55" t="str">
        <f t="shared" si="598"/>
        <v/>
      </c>
      <c r="AI2696" s="55" t="str">
        <f t="shared" si="599"/>
        <v>FALSO</v>
      </c>
      <c r="AJ2696" s="55">
        <f t="shared" si="600"/>
        <v>0</v>
      </c>
      <c r="AK2696" s="93" t="str">
        <f t="shared" si="601"/>
        <v/>
      </c>
      <c r="AL2696" s="96" t="str">
        <f t="shared" si="602"/>
        <v/>
      </c>
      <c r="AM2696" s="93" t="str">
        <f t="shared" si="603"/>
        <v/>
      </c>
      <c r="AN2696" s="96" t="str">
        <f t="shared" si="604"/>
        <v/>
      </c>
      <c r="AO2696" s="93" t="str">
        <f t="shared" si="605"/>
        <v/>
      </c>
      <c r="AP2696" s="96" t="str">
        <f t="shared" si="606"/>
        <v/>
      </c>
      <c r="AQ2696" s="93" t="str">
        <f t="shared" si="607"/>
        <v/>
      </c>
      <c r="AR2696" s="96" t="str">
        <f t="shared" si="608"/>
        <v/>
      </c>
      <c r="AS2696" s="93" t="str">
        <f t="shared" si="609"/>
        <v/>
      </c>
      <c r="AT2696" s="96" t="str">
        <f t="shared" si="610"/>
        <v/>
      </c>
      <c r="AU2696" s="93" t="str">
        <f t="shared" si="611"/>
        <v/>
      </c>
    </row>
    <row r="2697" spans="34:47" x14ac:dyDescent="0.3">
      <c r="AH2697" s="55" t="str">
        <f t="shared" si="598"/>
        <v/>
      </c>
      <c r="AI2697" s="55" t="str">
        <f t="shared" si="599"/>
        <v>FALSO</v>
      </c>
      <c r="AJ2697" s="55">
        <f t="shared" si="600"/>
        <v>0</v>
      </c>
      <c r="AK2697" s="93" t="str">
        <f t="shared" si="601"/>
        <v/>
      </c>
      <c r="AL2697" s="96" t="str">
        <f t="shared" si="602"/>
        <v/>
      </c>
      <c r="AM2697" s="93" t="str">
        <f t="shared" si="603"/>
        <v/>
      </c>
      <c r="AN2697" s="96" t="str">
        <f t="shared" si="604"/>
        <v/>
      </c>
      <c r="AO2697" s="93" t="str">
        <f t="shared" si="605"/>
        <v/>
      </c>
      <c r="AP2697" s="96" t="str">
        <f t="shared" si="606"/>
        <v/>
      </c>
      <c r="AQ2697" s="93" t="str">
        <f t="shared" si="607"/>
        <v/>
      </c>
      <c r="AR2697" s="96" t="str">
        <f t="shared" si="608"/>
        <v/>
      </c>
      <c r="AS2697" s="93" t="str">
        <f t="shared" si="609"/>
        <v/>
      </c>
      <c r="AT2697" s="96" t="str">
        <f t="shared" si="610"/>
        <v/>
      </c>
      <c r="AU2697" s="93" t="str">
        <f t="shared" si="611"/>
        <v/>
      </c>
    </row>
    <row r="2698" spans="34:47" x14ac:dyDescent="0.3">
      <c r="AH2698" s="55" t="str">
        <f t="shared" si="598"/>
        <v/>
      </c>
      <c r="AI2698" s="55" t="str">
        <f t="shared" si="599"/>
        <v>FALSO</v>
      </c>
      <c r="AJ2698" s="55">
        <f t="shared" si="600"/>
        <v>0</v>
      </c>
      <c r="AK2698" s="93" t="str">
        <f t="shared" si="601"/>
        <v/>
      </c>
      <c r="AL2698" s="96" t="str">
        <f t="shared" si="602"/>
        <v/>
      </c>
      <c r="AM2698" s="93" t="str">
        <f t="shared" si="603"/>
        <v/>
      </c>
      <c r="AN2698" s="96" t="str">
        <f t="shared" si="604"/>
        <v/>
      </c>
      <c r="AO2698" s="93" t="str">
        <f t="shared" si="605"/>
        <v/>
      </c>
      <c r="AP2698" s="96" t="str">
        <f t="shared" si="606"/>
        <v/>
      </c>
      <c r="AQ2698" s="93" t="str">
        <f t="shared" si="607"/>
        <v/>
      </c>
      <c r="AR2698" s="96" t="str">
        <f t="shared" si="608"/>
        <v/>
      </c>
      <c r="AS2698" s="93" t="str">
        <f t="shared" si="609"/>
        <v/>
      </c>
      <c r="AT2698" s="96" t="str">
        <f t="shared" si="610"/>
        <v/>
      </c>
      <c r="AU2698" s="93" t="str">
        <f t="shared" si="611"/>
        <v/>
      </c>
    </row>
    <row r="2699" spans="34:47" x14ac:dyDescent="0.3">
      <c r="AH2699" s="55" t="str">
        <f t="shared" si="598"/>
        <v/>
      </c>
      <c r="AI2699" s="55" t="str">
        <f t="shared" si="599"/>
        <v>FALSO</v>
      </c>
      <c r="AJ2699" s="55">
        <f t="shared" si="600"/>
        <v>0</v>
      </c>
      <c r="AK2699" s="93" t="str">
        <f t="shared" si="601"/>
        <v/>
      </c>
      <c r="AL2699" s="96" t="str">
        <f t="shared" si="602"/>
        <v/>
      </c>
      <c r="AM2699" s="93" t="str">
        <f t="shared" si="603"/>
        <v/>
      </c>
      <c r="AN2699" s="96" t="str">
        <f t="shared" si="604"/>
        <v/>
      </c>
      <c r="AO2699" s="93" t="str">
        <f t="shared" si="605"/>
        <v/>
      </c>
      <c r="AP2699" s="96" t="str">
        <f t="shared" si="606"/>
        <v/>
      </c>
      <c r="AQ2699" s="93" t="str">
        <f t="shared" si="607"/>
        <v/>
      </c>
      <c r="AR2699" s="96" t="str">
        <f t="shared" si="608"/>
        <v/>
      </c>
      <c r="AS2699" s="93" t="str">
        <f t="shared" si="609"/>
        <v/>
      </c>
      <c r="AT2699" s="96" t="str">
        <f t="shared" si="610"/>
        <v/>
      </c>
      <c r="AU2699" s="93" t="str">
        <f t="shared" si="611"/>
        <v/>
      </c>
    </row>
    <row r="2700" spans="34:47" x14ac:dyDescent="0.3">
      <c r="AH2700" s="55" t="str">
        <f t="shared" si="598"/>
        <v/>
      </c>
      <c r="AI2700" s="55" t="str">
        <f t="shared" si="599"/>
        <v>FALSO</v>
      </c>
      <c r="AJ2700" s="55">
        <f t="shared" si="600"/>
        <v>0</v>
      </c>
      <c r="AK2700" s="93" t="str">
        <f t="shared" si="601"/>
        <v/>
      </c>
      <c r="AL2700" s="96" t="str">
        <f t="shared" si="602"/>
        <v/>
      </c>
      <c r="AM2700" s="93" t="str">
        <f t="shared" si="603"/>
        <v/>
      </c>
      <c r="AN2700" s="96" t="str">
        <f t="shared" si="604"/>
        <v/>
      </c>
      <c r="AO2700" s="93" t="str">
        <f t="shared" si="605"/>
        <v/>
      </c>
      <c r="AP2700" s="96" t="str">
        <f t="shared" si="606"/>
        <v/>
      </c>
      <c r="AQ2700" s="93" t="str">
        <f t="shared" si="607"/>
        <v/>
      </c>
      <c r="AR2700" s="96" t="str">
        <f t="shared" si="608"/>
        <v/>
      </c>
      <c r="AS2700" s="93" t="str">
        <f t="shared" si="609"/>
        <v/>
      </c>
      <c r="AT2700" s="96" t="str">
        <f t="shared" si="610"/>
        <v/>
      </c>
      <c r="AU2700" s="93" t="str">
        <f t="shared" si="611"/>
        <v/>
      </c>
    </row>
    <row r="2701" spans="34:47" x14ac:dyDescent="0.3">
      <c r="AH2701" s="55" t="str">
        <f t="shared" si="598"/>
        <v/>
      </c>
      <c r="AI2701" s="55" t="str">
        <f t="shared" si="599"/>
        <v>FALSO</v>
      </c>
      <c r="AJ2701" s="55">
        <f t="shared" si="600"/>
        <v>0</v>
      </c>
      <c r="AK2701" s="93" t="str">
        <f t="shared" si="601"/>
        <v/>
      </c>
      <c r="AL2701" s="96" t="str">
        <f t="shared" si="602"/>
        <v/>
      </c>
      <c r="AM2701" s="93" t="str">
        <f t="shared" si="603"/>
        <v/>
      </c>
      <c r="AN2701" s="96" t="str">
        <f t="shared" si="604"/>
        <v/>
      </c>
      <c r="AO2701" s="93" t="str">
        <f t="shared" si="605"/>
        <v/>
      </c>
      <c r="AP2701" s="96" t="str">
        <f t="shared" si="606"/>
        <v/>
      </c>
      <c r="AQ2701" s="93" t="str">
        <f t="shared" si="607"/>
        <v/>
      </c>
      <c r="AR2701" s="96" t="str">
        <f t="shared" si="608"/>
        <v/>
      </c>
      <c r="AS2701" s="93" t="str">
        <f t="shared" si="609"/>
        <v/>
      </c>
      <c r="AT2701" s="96" t="str">
        <f t="shared" si="610"/>
        <v/>
      </c>
      <c r="AU2701" s="93" t="str">
        <f t="shared" si="611"/>
        <v/>
      </c>
    </row>
    <row r="2702" spans="34:47" x14ac:dyDescent="0.3">
      <c r="AH2702" s="55" t="str">
        <f t="shared" si="598"/>
        <v/>
      </c>
      <c r="AI2702" s="55" t="str">
        <f t="shared" si="599"/>
        <v>FALSO</v>
      </c>
      <c r="AJ2702" s="55">
        <f t="shared" si="600"/>
        <v>0</v>
      </c>
      <c r="AK2702" s="93" t="str">
        <f t="shared" si="601"/>
        <v/>
      </c>
      <c r="AL2702" s="96" t="str">
        <f t="shared" si="602"/>
        <v/>
      </c>
      <c r="AM2702" s="93" t="str">
        <f t="shared" si="603"/>
        <v/>
      </c>
      <c r="AN2702" s="96" t="str">
        <f t="shared" si="604"/>
        <v/>
      </c>
      <c r="AO2702" s="93" t="str">
        <f t="shared" si="605"/>
        <v/>
      </c>
      <c r="AP2702" s="96" t="str">
        <f t="shared" si="606"/>
        <v/>
      </c>
      <c r="AQ2702" s="93" t="str">
        <f t="shared" si="607"/>
        <v/>
      </c>
      <c r="AR2702" s="96" t="str">
        <f t="shared" si="608"/>
        <v/>
      </c>
      <c r="AS2702" s="93" t="str">
        <f t="shared" si="609"/>
        <v/>
      </c>
      <c r="AT2702" s="96" t="str">
        <f t="shared" si="610"/>
        <v/>
      </c>
      <c r="AU2702" s="93" t="str">
        <f t="shared" si="611"/>
        <v/>
      </c>
    </row>
    <row r="2703" spans="34:47" x14ac:dyDescent="0.3">
      <c r="AH2703" s="55" t="str">
        <f t="shared" si="598"/>
        <v/>
      </c>
      <c r="AI2703" s="55" t="str">
        <f t="shared" si="599"/>
        <v>FALSO</v>
      </c>
      <c r="AJ2703" s="55">
        <f t="shared" si="600"/>
        <v>0</v>
      </c>
      <c r="AK2703" s="93" t="str">
        <f t="shared" si="601"/>
        <v/>
      </c>
      <c r="AL2703" s="96" t="str">
        <f t="shared" si="602"/>
        <v/>
      </c>
      <c r="AM2703" s="93" t="str">
        <f t="shared" si="603"/>
        <v/>
      </c>
      <c r="AN2703" s="96" t="str">
        <f t="shared" si="604"/>
        <v/>
      </c>
      <c r="AO2703" s="93" t="str">
        <f t="shared" si="605"/>
        <v/>
      </c>
      <c r="AP2703" s="96" t="str">
        <f t="shared" si="606"/>
        <v/>
      </c>
      <c r="AQ2703" s="93" t="str">
        <f t="shared" si="607"/>
        <v/>
      </c>
      <c r="AR2703" s="96" t="str">
        <f t="shared" si="608"/>
        <v/>
      </c>
      <c r="AS2703" s="93" t="str">
        <f t="shared" si="609"/>
        <v/>
      </c>
      <c r="AT2703" s="96" t="str">
        <f t="shared" si="610"/>
        <v/>
      </c>
      <c r="AU2703" s="93" t="str">
        <f t="shared" si="611"/>
        <v/>
      </c>
    </row>
    <row r="2704" spans="34:47" x14ac:dyDescent="0.3">
      <c r="AH2704" s="55" t="str">
        <f t="shared" si="598"/>
        <v/>
      </c>
      <c r="AI2704" s="55" t="str">
        <f t="shared" si="599"/>
        <v>FALSO</v>
      </c>
      <c r="AJ2704" s="55">
        <f t="shared" si="600"/>
        <v>0</v>
      </c>
      <c r="AK2704" s="93" t="str">
        <f t="shared" si="601"/>
        <v/>
      </c>
      <c r="AL2704" s="96" t="str">
        <f t="shared" si="602"/>
        <v/>
      </c>
      <c r="AM2704" s="93" t="str">
        <f t="shared" si="603"/>
        <v/>
      </c>
      <c r="AN2704" s="96" t="str">
        <f t="shared" si="604"/>
        <v/>
      </c>
      <c r="AO2704" s="93" t="str">
        <f t="shared" si="605"/>
        <v/>
      </c>
      <c r="AP2704" s="96" t="str">
        <f t="shared" si="606"/>
        <v/>
      </c>
      <c r="AQ2704" s="93" t="str">
        <f t="shared" si="607"/>
        <v/>
      </c>
      <c r="AR2704" s="96" t="str">
        <f t="shared" si="608"/>
        <v/>
      </c>
      <c r="AS2704" s="93" t="str">
        <f t="shared" si="609"/>
        <v/>
      </c>
      <c r="AT2704" s="96" t="str">
        <f t="shared" si="610"/>
        <v/>
      </c>
      <c r="AU2704" s="93" t="str">
        <f t="shared" si="611"/>
        <v/>
      </c>
    </row>
    <row r="2705" spans="34:47" x14ac:dyDescent="0.3">
      <c r="AH2705" s="55" t="str">
        <f t="shared" si="598"/>
        <v/>
      </c>
      <c r="AI2705" s="55" t="str">
        <f t="shared" si="599"/>
        <v>FALSO</v>
      </c>
      <c r="AJ2705" s="55">
        <f t="shared" si="600"/>
        <v>0</v>
      </c>
      <c r="AK2705" s="93" t="str">
        <f t="shared" si="601"/>
        <v/>
      </c>
      <c r="AL2705" s="96" t="str">
        <f t="shared" si="602"/>
        <v/>
      </c>
      <c r="AM2705" s="93" t="str">
        <f t="shared" si="603"/>
        <v/>
      </c>
      <c r="AN2705" s="96" t="str">
        <f t="shared" si="604"/>
        <v/>
      </c>
      <c r="AO2705" s="93" t="str">
        <f t="shared" si="605"/>
        <v/>
      </c>
      <c r="AP2705" s="96" t="str">
        <f t="shared" si="606"/>
        <v/>
      </c>
      <c r="AQ2705" s="93" t="str">
        <f t="shared" si="607"/>
        <v/>
      </c>
      <c r="AR2705" s="96" t="str">
        <f t="shared" si="608"/>
        <v/>
      </c>
      <c r="AS2705" s="93" t="str">
        <f t="shared" si="609"/>
        <v/>
      </c>
      <c r="AT2705" s="96" t="str">
        <f t="shared" si="610"/>
        <v/>
      </c>
      <c r="AU2705" s="93" t="str">
        <f t="shared" si="611"/>
        <v/>
      </c>
    </row>
    <row r="2706" spans="34:47" x14ac:dyDescent="0.3">
      <c r="AH2706" s="55" t="str">
        <f t="shared" si="598"/>
        <v/>
      </c>
      <c r="AI2706" s="55" t="str">
        <f t="shared" si="599"/>
        <v>FALSO</v>
      </c>
      <c r="AJ2706" s="55">
        <f t="shared" si="600"/>
        <v>0</v>
      </c>
      <c r="AK2706" s="93" t="str">
        <f t="shared" si="601"/>
        <v/>
      </c>
      <c r="AL2706" s="96" t="str">
        <f t="shared" si="602"/>
        <v/>
      </c>
      <c r="AM2706" s="93" t="str">
        <f t="shared" si="603"/>
        <v/>
      </c>
      <c r="AN2706" s="96" t="str">
        <f t="shared" si="604"/>
        <v/>
      </c>
      <c r="AO2706" s="93" t="str">
        <f t="shared" si="605"/>
        <v/>
      </c>
      <c r="AP2706" s="96" t="str">
        <f t="shared" si="606"/>
        <v/>
      </c>
      <c r="AQ2706" s="93" t="str">
        <f t="shared" si="607"/>
        <v/>
      </c>
      <c r="AR2706" s="96" t="str">
        <f t="shared" si="608"/>
        <v/>
      </c>
      <c r="AS2706" s="93" t="str">
        <f t="shared" si="609"/>
        <v/>
      </c>
      <c r="AT2706" s="96" t="str">
        <f t="shared" si="610"/>
        <v/>
      </c>
      <c r="AU2706" s="93" t="str">
        <f t="shared" si="611"/>
        <v/>
      </c>
    </row>
    <row r="2707" spans="34:47" x14ac:dyDescent="0.3">
      <c r="AH2707" s="55" t="str">
        <f t="shared" si="598"/>
        <v/>
      </c>
      <c r="AI2707" s="55" t="str">
        <f t="shared" si="599"/>
        <v>FALSO</v>
      </c>
      <c r="AJ2707" s="55">
        <f t="shared" si="600"/>
        <v>0</v>
      </c>
      <c r="AK2707" s="93" t="str">
        <f t="shared" si="601"/>
        <v/>
      </c>
      <c r="AL2707" s="96" t="str">
        <f t="shared" si="602"/>
        <v/>
      </c>
      <c r="AM2707" s="93" t="str">
        <f t="shared" si="603"/>
        <v/>
      </c>
      <c r="AN2707" s="96" t="str">
        <f t="shared" si="604"/>
        <v/>
      </c>
      <c r="AO2707" s="93" t="str">
        <f t="shared" si="605"/>
        <v/>
      </c>
      <c r="AP2707" s="96" t="str">
        <f t="shared" si="606"/>
        <v/>
      </c>
      <c r="AQ2707" s="93" t="str">
        <f t="shared" si="607"/>
        <v/>
      </c>
      <c r="AR2707" s="96" t="str">
        <f t="shared" si="608"/>
        <v/>
      </c>
      <c r="AS2707" s="93" t="str">
        <f t="shared" si="609"/>
        <v/>
      </c>
      <c r="AT2707" s="96" t="str">
        <f t="shared" si="610"/>
        <v/>
      </c>
      <c r="AU2707" s="93" t="str">
        <f t="shared" si="611"/>
        <v/>
      </c>
    </row>
    <row r="2708" spans="34:47" x14ac:dyDescent="0.3">
      <c r="AH2708" s="55" t="str">
        <f t="shared" si="598"/>
        <v/>
      </c>
      <c r="AI2708" s="55" t="str">
        <f t="shared" si="599"/>
        <v>FALSO</v>
      </c>
      <c r="AJ2708" s="55">
        <f t="shared" si="600"/>
        <v>0</v>
      </c>
      <c r="AK2708" s="93" t="str">
        <f t="shared" si="601"/>
        <v/>
      </c>
      <c r="AL2708" s="96" t="str">
        <f t="shared" si="602"/>
        <v/>
      </c>
      <c r="AM2708" s="93" t="str">
        <f t="shared" si="603"/>
        <v/>
      </c>
      <c r="AN2708" s="96" t="str">
        <f t="shared" si="604"/>
        <v/>
      </c>
      <c r="AO2708" s="93" t="str">
        <f t="shared" si="605"/>
        <v/>
      </c>
      <c r="AP2708" s="96" t="str">
        <f t="shared" si="606"/>
        <v/>
      </c>
      <c r="AQ2708" s="93" t="str">
        <f t="shared" si="607"/>
        <v/>
      </c>
      <c r="AR2708" s="96" t="str">
        <f t="shared" si="608"/>
        <v/>
      </c>
      <c r="AS2708" s="93" t="str">
        <f t="shared" si="609"/>
        <v/>
      </c>
      <c r="AT2708" s="96" t="str">
        <f t="shared" si="610"/>
        <v/>
      </c>
      <c r="AU2708" s="93" t="str">
        <f t="shared" si="611"/>
        <v/>
      </c>
    </row>
    <row r="2709" spans="34:47" x14ac:dyDescent="0.3">
      <c r="AH2709" s="55" t="str">
        <f t="shared" si="598"/>
        <v/>
      </c>
      <c r="AI2709" s="55" t="str">
        <f t="shared" si="599"/>
        <v>FALSO</v>
      </c>
      <c r="AJ2709" s="55">
        <f t="shared" si="600"/>
        <v>0</v>
      </c>
      <c r="AK2709" s="93" t="str">
        <f t="shared" si="601"/>
        <v/>
      </c>
      <c r="AL2709" s="96" t="str">
        <f t="shared" si="602"/>
        <v/>
      </c>
      <c r="AM2709" s="93" t="str">
        <f t="shared" si="603"/>
        <v/>
      </c>
      <c r="AN2709" s="96" t="str">
        <f t="shared" si="604"/>
        <v/>
      </c>
      <c r="AO2709" s="93" t="str">
        <f t="shared" si="605"/>
        <v/>
      </c>
      <c r="AP2709" s="96" t="str">
        <f t="shared" si="606"/>
        <v/>
      </c>
      <c r="AQ2709" s="93" t="str">
        <f t="shared" si="607"/>
        <v/>
      </c>
      <c r="AR2709" s="96" t="str">
        <f t="shared" si="608"/>
        <v/>
      </c>
      <c r="AS2709" s="93" t="str">
        <f t="shared" si="609"/>
        <v/>
      </c>
      <c r="AT2709" s="96" t="str">
        <f t="shared" si="610"/>
        <v/>
      </c>
      <c r="AU2709" s="93" t="str">
        <f t="shared" si="611"/>
        <v/>
      </c>
    </row>
    <row r="2710" spans="34:47" x14ac:dyDescent="0.3">
      <c r="AH2710" s="55" t="str">
        <f t="shared" si="598"/>
        <v/>
      </c>
      <c r="AI2710" s="55" t="str">
        <f t="shared" si="599"/>
        <v>FALSO</v>
      </c>
      <c r="AJ2710" s="55">
        <f t="shared" si="600"/>
        <v>0</v>
      </c>
      <c r="AK2710" s="93" t="str">
        <f t="shared" si="601"/>
        <v/>
      </c>
      <c r="AL2710" s="96" t="str">
        <f t="shared" si="602"/>
        <v/>
      </c>
      <c r="AM2710" s="93" t="str">
        <f t="shared" si="603"/>
        <v/>
      </c>
      <c r="AN2710" s="96" t="str">
        <f t="shared" si="604"/>
        <v/>
      </c>
      <c r="AO2710" s="93" t="str">
        <f t="shared" si="605"/>
        <v/>
      </c>
      <c r="AP2710" s="96" t="str">
        <f t="shared" si="606"/>
        <v/>
      </c>
      <c r="AQ2710" s="93" t="str">
        <f t="shared" si="607"/>
        <v/>
      </c>
      <c r="AR2710" s="96" t="str">
        <f t="shared" si="608"/>
        <v/>
      </c>
      <c r="AS2710" s="93" t="str">
        <f t="shared" si="609"/>
        <v/>
      </c>
      <c r="AT2710" s="96" t="str">
        <f t="shared" si="610"/>
        <v/>
      </c>
      <c r="AU2710" s="93" t="str">
        <f t="shared" si="611"/>
        <v/>
      </c>
    </row>
    <row r="2711" spans="34:47" x14ac:dyDescent="0.3">
      <c r="AH2711" s="55" t="str">
        <f t="shared" si="598"/>
        <v/>
      </c>
      <c r="AI2711" s="55" t="str">
        <f t="shared" si="599"/>
        <v>FALSO</v>
      </c>
      <c r="AJ2711" s="55">
        <f t="shared" si="600"/>
        <v>0</v>
      </c>
      <c r="AK2711" s="93" t="str">
        <f t="shared" si="601"/>
        <v/>
      </c>
      <c r="AL2711" s="96" t="str">
        <f t="shared" si="602"/>
        <v/>
      </c>
      <c r="AM2711" s="93" t="str">
        <f t="shared" si="603"/>
        <v/>
      </c>
      <c r="AN2711" s="96" t="str">
        <f t="shared" si="604"/>
        <v/>
      </c>
      <c r="AO2711" s="93" t="str">
        <f t="shared" si="605"/>
        <v/>
      </c>
      <c r="AP2711" s="96" t="str">
        <f t="shared" si="606"/>
        <v/>
      </c>
      <c r="AQ2711" s="93" t="str">
        <f t="shared" si="607"/>
        <v/>
      </c>
      <c r="AR2711" s="96" t="str">
        <f t="shared" si="608"/>
        <v/>
      </c>
      <c r="AS2711" s="93" t="str">
        <f t="shared" si="609"/>
        <v/>
      </c>
      <c r="AT2711" s="96" t="str">
        <f t="shared" si="610"/>
        <v/>
      </c>
      <c r="AU2711" s="93" t="str">
        <f t="shared" si="611"/>
        <v/>
      </c>
    </row>
    <row r="2712" spans="34:47" x14ac:dyDescent="0.3">
      <c r="AH2712" s="55" t="str">
        <f t="shared" si="598"/>
        <v/>
      </c>
      <c r="AI2712" s="55" t="str">
        <f t="shared" si="599"/>
        <v>FALSO</v>
      </c>
      <c r="AJ2712" s="55">
        <f t="shared" si="600"/>
        <v>0</v>
      </c>
      <c r="AK2712" s="93" t="str">
        <f t="shared" si="601"/>
        <v/>
      </c>
      <c r="AL2712" s="96" t="str">
        <f t="shared" si="602"/>
        <v/>
      </c>
      <c r="AM2712" s="93" t="str">
        <f t="shared" si="603"/>
        <v/>
      </c>
      <c r="AN2712" s="96" t="str">
        <f t="shared" si="604"/>
        <v/>
      </c>
      <c r="AO2712" s="93" t="str">
        <f t="shared" si="605"/>
        <v/>
      </c>
      <c r="AP2712" s="96" t="str">
        <f t="shared" si="606"/>
        <v/>
      </c>
      <c r="AQ2712" s="93" t="str">
        <f t="shared" si="607"/>
        <v/>
      </c>
      <c r="AR2712" s="96" t="str">
        <f t="shared" si="608"/>
        <v/>
      </c>
      <c r="AS2712" s="93" t="str">
        <f t="shared" si="609"/>
        <v/>
      </c>
      <c r="AT2712" s="96" t="str">
        <f t="shared" si="610"/>
        <v/>
      </c>
      <c r="AU2712" s="93" t="str">
        <f t="shared" si="611"/>
        <v/>
      </c>
    </row>
    <row r="2713" spans="34:47" x14ac:dyDescent="0.3">
      <c r="AH2713" s="55" t="str">
        <f t="shared" si="598"/>
        <v/>
      </c>
      <c r="AI2713" s="55" t="str">
        <f t="shared" si="599"/>
        <v>FALSO</v>
      </c>
      <c r="AJ2713" s="55">
        <f t="shared" si="600"/>
        <v>0</v>
      </c>
      <c r="AK2713" s="93" t="str">
        <f t="shared" si="601"/>
        <v/>
      </c>
      <c r="AL2713" s="96" t="str">
        <f t="shared" si="602"/>
        <v/>
      </c>
      <c r="AM2713" s="93" t="str">
        <f t="shared" si="603"/>
        <v/>
      </c>
      <c r="AN2713" s="96" t="str">
        <f t="shared" si="604"/>
        <v/>
      </c>
      <c r="AO2713" s="93" t="str">
        <f t="shared" si="605"/>
        <v/>
      </c>
      <c r="AP2713" s="96" t="str">
        <f t="shared" si="606"/>
        <v/>
      </c>
      <c r="AQ2713" s="93" t="str">
        <f t="shared" si="607"/>
        <v/>
      </c>
      <c r="AR2713" s="96" t="str">
        <f t="shared" si="608"/>
        <v/>
      </c>
      <c r="AS2713" s="93" t="str">
        <f t="shared" si="609"/>
        <v/>
      </c>
      <c r="AT2713" s="96" t="str">
        <f t="shared" si="610"/>
        <v/>
      </c>
      <c r="AU2713" s="93" t="str">
        <f t="shared" si="611"/>
        <v/>
      </c>
    </row>
    <row r="2714" spans="34:47" x14ac:dyDescent="0.3">
      <c r="AH2714" s="55" t="str">
        <f t="shared" si="598"/>
        <v/>
      </c>
      <c r="AI2714" s="55" t="str">
        <f t="shared" si="599"/>
        <v>FALSO</v>
      </c>
      <c r="AJ2714" s="55">
        <f t="shared" si="600"/>
        <v>0</v>
      </c>
      <c r="AK2714" s="93" t="str">
        <f t="shared" si="601"/>
        <v/>
      </c>
      <c r="AL2714" s="96" t="str">
        <f t="shared" si="602"/>
        <v/>
      </c>
      <c r="AM2714" s="93" t="str">
        <f t="shared" si="603"/>
        <v/>
      </c>
      <c r="AN2714" s="96" t="str">
        <f t="shared" si="604"/>
        <v/>
      </c>
      <c r="AO2714" s="93" t="str">
        <f t="shared" si="605"/>
        <v/>
      </c>
      <c r="AP2714" s="96" t="str">
        <f t="shared" si="606"/>
        <v/>
      </c>
      <c r="AQ2714" s="93" t="str">
        <f t="shared" si="607"/>
        <v/>
      </c>
      <c r="AR2714" s="96" t="str">
        <f t="shared" si="608"/>
        <v/>
      </c>
      <c r="AS2714" s="93" t="str">
        <f t="shared" si="609"/>
        <v/>
      </c>
      <c r="AT2714" s="96" t="str">
        <f t="shared" si="610"/>
        <v/>
      </c>
      <c r="AU2714" s="93" t="str">
        <f t="shared" si="611"/>
        <v/>
      </c>
    </row>
    <row r="2715" spans="34:47" x14ac:dyDescent="0.3">
      <c r="AH2715" s="55" t="str">
        <f t="shared" si="598"/>
        <v/>
      </c>
      <c r="AI2715" s="55" t="str">
        <f t="shared" si="599"/>
        <v>FALSO</v>
      </c>
      <c r="AJ2715" s="55">
        <f t="shared" si="600"/>
        <v>0</v>
      </c>
      <c r="AK2715" s="93" t="str">
        <f t="shared" si="601"/>
        <v/>
      </c>
      <c r="AL2715" s="96" t="str">
        <f t="shared" si="602"/>
        <v/>
      </c>
      <c r="AM2715" s="93" t="str">
        <f t="shared" si="603"/>
        <v/>
      </c>
      <c r="AN2715" s="96" t="str">
        <f t="shared" si="604"/>
        <v/>
      </c>
      <c r="AO2715" s="93" t="str">
        <f t="shared" si="605"/>
        <v/>
      </c>
      <c r="AP2715" s="96" t="str">
        <f t="shared" si="606"/>
        <v/>
      </c>
      <c r="AQ2715" s="93" t="str">
        <f t="shared" si="607"/>
        <v/>
      </c>
      <c r="AR2715" s="96" t="str">
        <f t="shared" si="608"/>
        <v/>
      </c>
      <c r="AS2715" s="93" t="str">
        <f t="shared" si="609"/>
        <v/>
      </c>
      <c r="AT2715" s="96" t="str">
        <f t="shared" si="610"/>
        <v/>
      </c>
      <c r="AU2715" s="93" t="str">
        <f t="shared" si="611"/>
        <v/>
      </c>
    </row>
    <row r="2716" spans="34:47" x14ac:dyDescent="0.3">
      <c r="AH2716" s="55" t="str">
        <f t="shared" si="598"/>
        <v/>
      </c>
      <c r="AI2716" s="55" t="str">
        <f t="shared" si="599"/>
        <v>FALSO</v>
      </c>
      <c r="AJ2716" s="55">
        <f t="shared" si="600"/>
        <v>0</v>
      </c>
      <c r="AK2716" s="93" t="str">
        <f t="shared" si="601"/>
        <v/>
      </c>
      <c r="AL2716" s="96" t="str">
        <f t="shared" si="602"/>
        <v/>
      </c>
      <c r="AM2716" s="93" t="str">
        <f t="shared" si="603"/>
        <v/>
      </c>
      <c r="AN2716" s="96" t="str">
        <f t="shared" si="604"/>
        <v/>
      </c>
      <c r="AO2716" s="93" t="str">
        <f t="shared" si="605"/>
        <v/>
      </c>
      <c r="AP2716" s="96" t="str">
        <f t="shared" si="606"/>
        <v/>
      </c>
      <c r="AQ2716" s="93" t="str">
        <f t="shared" si="607"/>
        <v/>
      </c>
      <c r="AR2716" s="96" t="str">
        <f t="shared" si="608"/>
        <v/>
      </c>
      <c r="AS2716" s="93" t="str">
        <f t="shared" si="609"/>
        <v/>
      </c>
      <c r="AT2716" s="96" t="str">
        <f t="shared" si="610"/>
        <v/>
      </c>
      <c r="AU2716" s="93" t="str">
        <f t="shared" si="611"/>
        <v/>
      </c>
    </row>
    <row r="2717" spans="34:47" x14ac:dyDescent="0.3">
      <c r="AH2717" s="55" t="str">
        <f t="shared" si="598"/>
        <v/>
      </c>
      <c r="AI2717" s="55" t="str">
        <f t="shared" si="599"/>
        <v>FALSO</v>
      </c>
      <c r="AJ2717" s="55">
        <f t="shared" si="600"/>
        <v>0</v>
      </c>
      <c r="AK2717" s="93" t="str">
        <f t="shared" si="601"/>
        <v/>
      </c>
      <c r="AL2717" s="96" t="str">
        <f t="shared" si="602"/>
        <v/>
      </c>
      <c r="AM2717" s="93" t="str">
        <f t="shared" si="603"/>
        <v/>
      </c>
      <c r="AN2717" s="96" t="str">
        <f t="shared" si="604"/>
        <v/>
      </c>
      <c r="AO2717" s="93" t="str">
        <f t="shared" si="605"/>
        <v/>
      </c>
      <c r="AP2717" s="96" t="str">
        <f t="shared" si="606"/>
        <v/>
      </c>
      <c r="AQ2717" s="93" t="str">
        <f t="shared" si="607"/>
        <v/>
      </c>
      <c r="AR2717" s="96" t="str">
        <f t="shared" si="608"/>
        <v/>
      </c>
      <c r="AS2717" s="93" t="str">
        <f t="shared" si="609"/>
        <v/>
      </c>
      <c r="AT2717" s="96" t="str">
        <f t="shared" si="610"/>
        <v/>
      </c>
      <c r="AU2717" s="93" t="str">
        <f t="shared" si="611"/>
        <v/>
      </c>
    </row>
    <row r="2718" spans="34:47" x14ac:dyDescent="0.3">
      <c r="AH2718" s="55" t="str">
        <f t="shared" si="598"/>
        <v/>
      </c>
      <c r="AI2718" s="55" t="str">
        <f t="shared" si="599"/>
        <v>FALSO</v>
      </c>
      <c r="AJ2718" s="55">
        <f t="shared" si="600"/>
        <v>0</v>
      </c>
      <c r="AK2718" s="93" t="str">
        <f t="shared" si="601"/>
        <v/>
      </c>
      <c r="AL2718" s="96" t="str">
        <f t="shared" si="602"/>
        <v/>
      </c>
      <c r="AM2718" s="93" t="str">
        <f t="shared" si="603"/>
        <v/>
      </c>
      <c r="AN2718" s="96" t="str">
        <f t="shared" si="604"/>
        <v/>
      </c>
      <c r="AO2718" s="93" t="str">
        <f t="shared" si="605"/>
        <v/>
      </c>
      <c r="AP2718" s="96" t="str">
        <f t="shared" si="606"/>
        <v/>
      </c>
      <c r="AQ2718" s="93" t="str">
        <f t="shared" si="607"/>
        <v/>
      </c>
      <c r="AR2718" s="96" t="str">
        <f t="shared" si="608"/>
        <v/>
      </c>
      <c r="AS2718" s="93" t="str">
        <f t="shared" si="609"/>
        <v/>
      </c>
      <c r="AT2718" s="96" t="str">
        <f t="shared" si="610"/>
        <v/>
      </c>
      <c r="AU2718" s="93" t="str">
        <f t="shared" si="611"/>
        <v/>
      </c>
    </row>
    <row r="2719" spans="34:47" x14ac:dyDescent="0.3">
      <c r="AH2719" s="55" t="str">
        <f t="shared" si="598"/>
        <v/>
      </c>
      <c r="AI2719" s="55" t="str">
        <f t="shared" si="599"/>
        <v>FALSO</v>
      </c>
      <c r="AJ2719" s="55">
        <f t="shared" si="600"/>
        <v>0</v>
      </c>
      <c r="AK2719" s="93" t="str">
        <f t="shared" si="601"/>
        <v/>
      </c>
      <c r="AL2719" s="96" t="str">
        <f t="shared" si="602"/>
        <v/>
      </c>
      <c r="AM2719" s="93" t="str">
        <f t="shared" si="603"/>
        <v/>
      </c>
      <c r="AN2719" s="96" t="str">
        <f t="shared" si="604"/>
        <v/>
      </c>
      <c r="AO2719" s="93" t="str">
        <f t="shared" si="605"/>
        <v/>
      </c>
      <c r="AP2719" s="96" t="str">
        <f t="shared" si="606"/>
        <v/>
      </c>
      <c r="AQ2719" s="93" t="str">
        <f t="shared" si="607"/>
        <v/>
      </c>
      <c r="AR2719" s="96" t="str">
        <f t="shared" si="608"/>
        <v/>
      </c>
      <c r="AS2719" s="93" t="str">
        <f t="shared" si="609"/>
        <v/>
      </c>
      <c r="AT2719" s="96" t="str">
        <f t="shared" si="610"/>
        <v/>
      </c>
      <c r="AU2719" s="93" t="str">
        <f t="shared" si="611"/>
        <v/>
      </c>
    </row>
    <row r="2720" spans="34:47" x14ac:dyDescent="0.3">
      <c r="AH2720" s="55" t="str">
        <f t="shared" si="598"/>
        <v/>
      </c>
      <c r="AI2720" s="55" t="str">
        <f t="shared" si="599"/>
        <v>FALSO</v>
      </c>
      <c r="AJ2720" s="55">
        <f t="shared" si="600"/>
        <v>0</v>
      </c>
      <c r="AK2720" s="93" t="str">
        <f t="shared" si="601"/>
        <v/>
      </c>
      <c r="AL2720" s="96" t="str">
        <f t="shared" si="602"/>
        <v/>
      </c>
      <c r="AM2720" s="93" t="str">
        <f t="shared" si="603"/>
        <v/>
      </c>
      <c r="AN2720" s="96" t="str">
        <f t="shared" si="604"/>
        <v/>
      </c>
      <c r="AO2720" s="93" t="str">
        <f t="shared" si="605"/>
        <v/>
      </c>
      <c r="AP2720" s="96" t="str">
        <f t="shared" si="606"/>
        <v/>
      </c>
      <c r="AQ2720" s="93" t="str">
        <f t="shared" si="607"/>
        <v/>
      </c>
      <c r="AR2720" s="96" t="str">
        <f t="shared" si="608"/>
        <v/>
      </c>
      <c r="AS2720" s="93" t="str">
        <f t="shared" si="609"/>
        <v/>
      </c>
      <c r="AT2720" s="96" t="str">
        <f t="shared" si="610"/>
        <v/>
      </c>
      <c r="AU2720" s="93" t="str">
        <f t="shared" si="611"/>
        <v/>
      </c>
    </row>
    <row r="2721" spans="34:47" x14ac:dyDescent="0.3">
      <c r="AH2721" s="55" t="str">
        <f t="shared" si="598"/>
        <v/>
      </c>
      <c r="AI2721" s="55" t="str">
        <f t="shared" si="599"/>
        <v>FALSO</v>
      </c>
      <c r="AJ2721" s="55">
        <f t="shared" si="600"/>
        <v>0</v>
      </c>
      <c r="AK2721" s="93" t="str">
        <f t="shared" si="601"/>
        <v/>
      </c>
      <c r="AL2721" s="96" t="str">
        <f t="shared" si="602"/>
        <v/>
      </c>
      <c r="AM2721" s="93" t="str">
        <f t="shared" si="603"/>
        <v/>
      </c>
      <c r="AN2721" s="96" t="str">
        <f t="shared" si="604"/>
        <v/>
      </c>
      <c r="AO2721" s="93" t="str">
        <f t="shared" si="605"/>
        <v/>
      </c>
      <c r="AP2721" s="96" t="str">
        <f t="shared" si="606"/>
        <v/>
      </c>
      <c r="AQ2721" s="93" t="str">
        <f t="shared" si="607"/>
        <v/>
      </c>
      <c r="AR2721" s="96" t="str">
        <f t="shared" si="608"/>
        <v/>
      </c>
      <c r="AS2721" s="93" t="str">
        <f t="shared" si="609"/>
        <v/>
      </c>
      <c r="AT2721" s="96" t="str">
        <f t="shared" si="610"/>
        <v/>
      </c>
      <c r="AU2721" s="93" t="str">
        <f t="shared" si="611"/>
        <v/>
      </c>
    </row>
    <row r="2722" spans="34:47" x14ac:dyDescent="0.3">
      <c r="AH2722" s="55" t="str">
        <f t="shared" si="598"/>
        <v/>
      </c>
      <c r="AI2722" s="55" t="str">
        <f t="shared" si="599"/>
        <v>FALSO</v>
      </c>
      <c r="AJ2722" s="55">
        <f t="shared" si="600"/>
        <v>0</v>
      </c>
      <c r="AK2722" s="93" t="str">
        <f t="shared" si="601"/>
        <v/>
      </c>
      <c r="AL2722" s="96" t="str">
        <f t="shared" si="602"/>
        <v/>
      </c>
      <c r="AM2722" s="93" t="str">
        <f t="shared" si="603"/>
        <v/>
      </c>
      <c r="AN2722" s="96" t="str">
        <f t="shared" si="604"/>
        <v/>
      </c>
      <c r="AO2722" s="93" t="str">
        <f t="shared" si="605"/>
        <v/>
      </c>
      <c r="AP2722" s="96" t="str">
        <f t="shared" si="606"/>
        <v/>
      </c>
      <c r="AQ2722" s="93" t="str">
        <f t="shared" si="607"/>
        <v/>
      </c>
      <c r="AR2722" s="96" t="str">
        <f t="shared" si="608"/>
        <v/>
      </c>
      <c r="AS2722" s="93" t="str">
        <f t="shared" si="609"/>
        <v/>
      </c>
      <c r="AT2722" s="96" t="str">
        <f t="shared" si="610"/>
        <v/>
      </c>
      <c r="AU2722" s="93" t="str">
        <f t="shared" si="611"/>
        <v/>
      </c>
    </row>
    <row r="2723" spans="34:47" x14ac:dyDescent="0.3">
      <c r="AH2723" s="55" t="str">
        <f t="shared" si="598"/>
        <v/>
      </c>
      <c r="AI2723" s="55" t="str">
        <f t="shared" si="599"/>
        <v>FALSO</v>
      </c>
      <c r="AJ2723" s="55">
        <f t="shared" si="600"/>
        <v>0</v>
      </c>
      <c r="AK2723" s="93" t="str">
        <f t="shared" si="601"/>
        <v/>
      </c>
      <c r="AL2723" s="96" t="str">
        <f t="shared" si="602"/>
        <v/>
      </c>
      <c r="AM2723" s="93" t="str">
        <f t="shared" si="603"/>
        <v/>
      </c>
      <c r="AN2723" s="96" t="str">
        <f t="shared" si="604"/>
        <v/>
      </c>
      <c r="AO2723" s="93" t="str">
        <f t="shared" si="605"/>
        <v/>
      </c>
      <c r="AP2723" s="96" t="str">
        <f t="shared" si="606"/>
        <v/>
      </c>
      <c r="AQ2723" s="93" t="str">
        <f t="shared" si="607"/>
        <v/>
      </c>
      <c r="AR2723" s="96" t="str">
        <f t="shared" si="608"/>
        <v/>
      </c>
      <c r="AS2723" s="93" t="str">
        <f t="shared" si="609"/>
        <v/>
      </c>
      <c r="AT2723" s="96" t="str">
        <f t="shared" si="610"/>
        <v/>
      </c>
      <c r="AU2723" s="93" t="str">
        <f t="shared" si="611"/>
        <v/>
      </c>
    </row>
    <row r="2724" spans="34:47" x14ac:dyDescent="0.3">
      <c r="AH2724" s="55" t="str">
        <f t="shared" si="598"/>
        <v/>
      </c>
      <c r="AI2724" s="55" t="str">
        <f t="shared" si="599"/>
        <v>FALSO</v>
      </c>
      <c r="AJ2724" s="55">
        <f t="shared" si="600"/>
        <v>0</v>
      </c>
      <c r="AK2724" s="93" t="str">
        <f t="shared" si="601"/>
        <v/>
      </c>
      <c r="AL2724" s="96" t="str">
        <f t="shared" si="602"/>
        <v/>
      </c>
      <c r="AM2724" s="93" t="str">
        <f t="shared" si="603"/>
        <v/>
      </c>
      <c r="AN2724" s="96" t="str">
        <f t="shared" si="604"/>
        <v/>
      </c>
      <c r="AO2724" s="93" t="str">
        <f t="shared" si="605"/>
        <v/>
      </c>
      <c r="AP2724" s="96" t="str">
        <f t="shared" si="606"/>
        <v/>
      </c>
      <c r="AQ2724" s="93" t="str">
        <f t="shared" si="607"/>
        <v/>
      </c>
      <c r="AR2724" s="96" t="str">
        <f t="shared" si="608"/>
        <v/>
      </c>
      <c r="AS2724" s="93" t="str">
        <f t="shared" si="609"/>
        <v/>
      </c>
      <c r="AT2724" s="96" t="str">
        <f t="shared" si="610"/>
        <v/>
      </c>
      <c r="AU2724" s="93" t="str">
        <f t="shared" si="611"/>
        <v/>
      </c>
    </row>
    <row r="2725" spans="34:47" x14ac:dyDescent="0.3">
      <c r="AH2725" s="55" t="str">
        <f t="shared" si="598"/>
        <v/>
      </c>
      <c r="AI2725" s="55" t="str">
        <f t="shared" si="599"/>
        <v>FALSO</v>
      </c>
      <c r="AJ2725" s="55">
        <f t="shared" si="600"/>
        <v>0</v>
      </c>
      <c r="AK2725" s="93" t="str">
        <f t="shared" si="601"/>
        <v/>
      </c>
      <c r="AL2725" s="96" t="str">
        <f t="shared" si="602"/>
        <v/>
      </c>
      <c r="AM2725" s="93" t="str">
        <f t="shared" si="603"/>
        <v/>
      </c>
      <c r="AN2725" s="96" t="str">
        <f t="shared" si="604"/>
        <v/>
      </c>
      <c r="AO2725" s="93" t="str">
        <f t="shared" si="605"/>
        <v/>
      </c>
      <c r="AP2725" s="96" t="str">
        <f t="shared" si="606"/>
        <v/>
      </c>
      <c r="AQ2725" s="93" t="str">
        <f t="shared" si="607"/>
        <v/>
      </c>
      <c r="AR2725" s="96" t="str">
        <f t="shared" si="608"/>
        <v/>
      </c>
      <c r="AS2725" s="93" t="str">
        <f t="shared" si="609"/>
        <v/>
      </c>
      <c r="AT2725" s="96" t="str">
        <f t="shared" si="610"/>
        <v/>
      </c>
      <c r="AU2725" s="93" t="str">
        <f t="shared" si="611"/>
        <v/>
      </c>
    </row>
    <row r="2726" spans="34:47" x14ac:dyDescent="0.3">
      <c r="AH2726" s="55" t="str">
        <f t="shared" si="598"/>
        <v/>
      </c>
      <c r="AI2726" s="55" t="str">
        <f t="shared" si="599"/>
        <v>FALSO</v>
      </c>
      <c r="AJ2726" s="55">
        <f t="shared" si="600"/>
        <v>0</v>
      </c>
      <c r="AK2726" s="93" t="str">
        <f t="shared" si="601"/>
        <v/>
      </c>
      <c r="AL2726" s="96" t="str">
        <f t="shared" si="602"/>
        <v/>
      </c>
      <c r="AM2726" s="93" t="str">
        <f t="shared" si="603"/>
        <v/>
      </c>
      <c r="AN2726" s="96" t="str">
        <f t="shared" si="604"/>
        <v/>
      </c>
      <c r="AO2726" s="93" t="str">
        <f t="shared" si="605"/>
        <v/>
      </c>
      <c r="AP2726" s="96" t="str">
        <f t="shared" si="606"/>
        <v/>
      </c>
      <c r="AQ2726" s="93" t="str">
        <f t="shared" si="607"/>
        <v/>
      </c>
      <c r="AR2726" s="96" t="str">
        <f t="shared" si="608"/>
        <v/>
      </c>
      <c r="AS2726" s="93" t="str">
        <f t="shared" si="609"/>
        <v/>
      </c>
      <c r="AT2726" s="96" t="str">
        <f t="shared" si="610"/>
        <v/>
      </c>
      <c r="AU2726" s="93" t="str">
        <f t="shared" si="611"/>
        <v/>
      </c>
    </row>
    <row r="2727" spans="34:47" x14ac:dyDescent="0.3">
      <c r="AH2727" s="55" t="str">
        <f t="shared" si="598"/>
        <v/>
      </c>
      <c r="AI2727" s="55" t="str">
        <f t="shared" si="599"/>
        <v>FALSO</v>
      </c>
      <c r="AJ2727" s="55">
        <f t="shared" si="600"/>
        <v>0</v>
      </c>
      <c r="AK2727" s="93" t="str">
        <f t="shared" si="601"/>
        <v/>
      </c>
      <c r="AL2727" s="96" t="str">
        <f t="shared" si="602"/>
        <v/>
      </c>
      <c r="AM2727" s="93" t="str">
        <f t="shared" si="603"/>
        <v/>
      </c>
      <c r="AN2727" s="96" t="str">
        <f t="shared" si="604"/>
        <v/>
      </c>
      <c r="AO2727" s="93" t="str">
        <f t="shared" si="605"/>
        <v/>
      </c>
      <c r="AP2727" s="96" t="str">
        <f t="shared" si="606"/>
        <v/>
      </c>
      <c r="AQ2727" s="93" t="str">
        <f t="shared" si="607"/>
        <v/>
      </c>
      <c r="AR2727" s="96" t="str">
        <f t="shared" si="608"/>
        <v/>
      </c>
      <c r="AS2727" s="93" t="str">
        <f t="shared" si="609"/>
        <v/>
      </c>
      <c r="AT2727" s="96" t="str">
        <f t="shared" si="610"/>
        <v/>
      </c>
      <c r="AU2727" s="93" t="str">
        <f t="shared" si="611"/>
        <v/>
      </c>
    </row>
    <row r="2728" spans="34:47" x14ac:dyDescent="0.3">
      <c r="AH2728" s="55" t="str">
        <f t="shared" si="598"/>
        <v/>
      </c>
      <c r="AI2728" s="55" t="str">
        <f t="shared" si="599"/>
        <v>FALSO</v>
      </c>
      <c r="AJ2728" s="55">
        <f t="shared" si="600"/>
        <v>0</v>
      </c>
      <c r="AK2728" s="93" t="str">
        <f t="shared" si="601"/>
        <v/>
      </c>
      <c r="AL2728" s="96" t="str">
        <f t="shared" si="602"/>
        <v/>
      </c>
      <c r="AM2728" s="93" t="str">
        <f t="shared" si="603"/>
        <v/>
      </c>
      <c r="AN2728" s="96" t="str">
        <f t="shared" si="604"/>
        <v/>
      </c>
      <c r="AO2728" s="93" t="str">
        <f t="shared" si="605"/>
        <v/>
      </c>
      <c r="AP2728" s="96" t="str">
        <f t="shared" si="606"/>
        <v/>
      </c>
      <c r="AQ2728" s="93" t="str">
        <f t="shared" si="607"/>
        <v/>
      </c>
      <c r="AR2728" s="96" t="str">
        <f t="shared" si="608"/>
        <v/>
      </c>
      <c r="AS2728" s="93" t="str">
        <f t="shared" si="609"/>
        <v/>
      </c>
      <c r="AT2728" s="96" t="str">
        <f t="shared" si="610"/>
        <v/>
      </c>
      <c r="AU2728" s="93" t="str">
        <f t="shared" si="611"/>
        <v/>
      </c>
    </row>
    <row r="2729" spans="34:47" x14ac:dyDescent="0.3">
      <c r="AH2729" s="55" t="str">
        <f t="shared" si="598"/>
        <v/>
      </c>
      <c r="AI2729" s="55" t="str">
        <f t="shared" si="599"/>
        <v>FALSO</v>
      </c>
      <c r="AJ2729" s="55">
        <f t="shared" si="600"/>
        <v>0</v>
      </c>
      <c r="AK2729" s="93" t="str">
        <f t="shared" si="601"/>
        <v/>
      </c>
      <c r="AL2729" s="96" t="str">
        <f t="shared" si="602"/>
        <v/>
      </c>
      <c r="AM2729" s="93" t="str">
        <f t="shared" si="603"/>
        <v/>
      </c>
      <c r="AN2729" s="96" t="str">
        <f t="shared" si="604"/>
        <v/>
      </c>
      <c r="AO2729" s="93" t="str">
        <f t="shared" si="605"/>
        <v/>
      </c>
      <c r="AP2729" s="96" t="str">
        <f t="shared" si="606"/>
        <v/>
      </c>
      <c r="AQ2729" s="93" t="str">
        <f t="shared" si="607"/>
        <v/>
      </c>
      <c r="AR2729" s="96" t="str">
        <f t="shared" si="608"/>
        <v/>
      </c>
      <c r="AS2729" s="93" t="str">
        <f t="shared" si="609"/>
        <v/>
      </c>
      <c r="AT2729" s="96" t="str">
        <f t="shared" si="610"/>
        <v/>
      </c>
      <c r="AU2729" s="93" t="str">
        <f t="shared" si="611"/>
        <v/>
      </c>
    </row>
    <row r="2730" spans="34:47" x14ac:dyDescent="0.3">
      <c r="AH2730" s="55" t="str">
        <f t="shared" si="598"/>
        <v/>
      </c>
      <c r="AI2730" s="55" t="str">
        <f t="shared" si="599"/>
        <v>FALSO</v>
      </c>
      <c r="AJ2730" s="55">
        <f t="shared" si="600"/>
        <v>0</v>
      </c>
      <c r="AK2730" s="93" t="str">
        <f t="shared" si="601"/>
        <v/>
      </c>
      <c r="AL2730" s="96" t="str">
        <f t="shared" si="602"/>
        <v/>
      </c>
      <c r="AM2730" s="93" t="str">
        <f t="shared" si="603"/>
        <v/>
      </c>
      <c r="AN2730" s="96" t="str">
        <f t="shared" si="604"/>
        <v/>
      </c>
      <c r="AO2730" s="93" t="str">
        <f t="shared" si="605"/>
        <v/>
      </c>
      <c r="AP2730" s="96" t="str">
        <f t="shared" si="606"/>
        <v/>
      </c>
      <c r="AQ2730" s="93" t="str">
        <f t="shared" si="607"/>
        <v/>
      </c>
      <c r="AR2730" s="96" t="str">
        <f t="shared" si="608"/>
        <v/>
      </c>
      <c r="AS2730" s="93" t="str">
        <f t="shared" si="609"/>
        <v/>
      </c>
      <c r="AT2730" s="96" t="str">
        <f t="shared" si="610"/>
        <v/>
      </c>
      <c r="AU2730" s="93" t="str">
        <f t="shared" si="611"/>
        <v/>
      </c>
    </row>
    <row r="2731" spans="34:47" x14ac:dyDescent="0.3">
      <c r="AH2731" s="55" t="str">
        <f t="shared" si="598"/>
        <v/>
      </c>
      <c r="AI2731" s="55" t="str">
        <f t="shared" si="599"/>
        <v>FALSO</v>
      </c>
      <c r="AJ2731" s="55">
        <f t="shared" si="600"/>
        <v>0</v>
      </c>
      <c r="AK2731" s="93" t="str">
        <f t="shared" si="601"/>
        <v/>
      </c>
      <c r="AL2731" s="96" t="str">
        <f t="shared" si="602"/>
        <v/>
      </c>
      <c r="AM2731" s="93" t="str">
        <f t="shared" si="603"/>
        <v/>
      </c>
      <c r="AN2731" s="96" t="str">
        <f t="shared" si="604"/>
        <v/>
      </c>
      <c r="AO2731" s="93" t="str">
        <f t="shared" si="605"/>
        <v/>
      </c>
      <c r="AP2731" s="96" t="str">
        <f t="shared" si="606"/>
        <v/>
      </c>
      <c r="AQ2731" s="93" t="str">
        <f t="shared" si="607"/>
        <v/>
      </c>
      <c r="AR2731" s="96" t="str">
        <f t="shared" si="608"/>
        <v/>
      </c>
      <c r="AS2731" s="93" t="str">
        <f t="shared" si="609"/>
        <v/>
      </c>
      <c r="AT2731" s="96" t="str">
        <f t="shared" si="610"/>
        <v/>
      </c>
      <c r="AU2731" s="93" t="str">
        <f t="shared" si="611"/>
        <v/>
      </c>
    </row>
    <row r="2732" spans="34:47" x14ac:dyDescent="0.3">
      <c r="AH2732" s="55" t="str">
        <f t="shared" si="598"/>
        <v/>
      </c>
      <c r="AI2732" s="55" t="str">
        <f t="shared" si="599"/>
        <v>FALSO</v>
      </c>
      <c r="AJ2732" s="55">
        <f t="shared" si="600"/>
        <v>0</v>
      </c>
      <c r="AK2732" s="93" t="str">
        <f t="shared" si="601"/>
        <v/>
      </c>
      <c r="AL2732" s="96" t="str">
        <f t="shared" si="602"/>
        <v/>
      </c>
      <c r="AM2732" s="93" t="str">
        <f t="shared" si="603"/>
        <v/>
      </c>
      <c r="AN2732" s="96" t="str">
        <f t="shared" si="604"/>
        <v/>
      </c>
      <c r="AO2732" s="93" t="str">
        <f t="shared" si="605"/>
        <v/>
      </c>
      <c r="AP2732" s="96" t="str">
        <f t="shared" si="606"/>
        <v/>
      </c>
      <c r="AQ2732" s="93" t="str">
        <f t="shared" si="607"/>
        <v/>
      </c>
      <c r="AR2732" s="96" t="str">
        <f t="shared" si="608"/>
        <v/>
      </c>
      <c r="AS2732" s="93" t="str">
        <f t="shared" si="609"/>
        <v/>
      </c>
      <c r="AT2732" s="96" t="str">
        <f t="shared" si="610"/>
        <v/>
      </c>
      <c r="AU2732" s="93" t="str">
        <f t="shared" si="611"/>
        <v/>
      </c>
    </row>
    <row r="2733" spans="34:47" x14ac:dyDescent="0.3">
      <c r="AH2733" s="55" t="str">
        <f t="shared" si="598"/>
        <v/>
      </c>
      <c r="AI2733" s="55" t="str">
        <f t="shared" si="599"/>
        <v>FALSO</v>
      </c>
      <c r="AJ2733" s="55">
        <f t="shared" si="600"/>
        <v>0</v>
      </c>
      <c r="AK2733" s="93" t="str">
        <f t="shared" si="601"/>
        <v/>
      </c>
      <c r="AL2733" s="96" t="str">
        <f t="shared" si="602"/>
        <v/>
      </c>
      <c r="AM2733" s="93" t="str">
        <f t="shared" si="603"/>
        <v/>
      </c>
      <c r="AN2733" s="96" t="str">
        <f t="shared" si="604"/>
        <v/>
      </c>
      <c r="AO2733" s="93" t="str">
        <f t="shared" si="605"/>
        <v/>
      </c>
      <c r="AP2733" s="96" t="str">
        <f t="shared" si="606"/>
        <v/>
      </c>
      <c r="AQ2733" s="93" t="str">
        <f t="shared" si="607"/>
        <v/>
      </c>
      <c r="AR2733" s="96" t="str">
        <f t="shared" si="608"/>
        <v/>
      </c>
      <c r="AS2733" s="93" t="str">
        <f t="shared" si="609"/>
        <v/>
      </c>
      <c r="AT2733" s="96" t="str">
        <f t="shared" si="610"/>
        <v/>
      </c>
      <c r="AU2733" s="93" t="str">
        <f t="shared" si="611"/>
        <v/>
      </c>
    </row>
    <row r="2734" spans="34:47" x14ac:dyDescent="0.3">
      <c r="AH2734" s="55" t="str">
        <f t="shared" si="598"/>
        <v/>
      </c>
      <c r="AI2734" s="55" t="str">
        <f t="shared" si="599"/>
        <v>FALSO</v>
      </c>
      <c r="AJ2734" s="55">
        <f t="shared" si="600"/>
        <v>0</v>
      </c>
      <c r="AK2734" s="93" t="str">
        <f t="shared" si="601"/>
        <v/>
      </c>
      <c r="AL2734" s="96" t="str">
        <f t="shared" si="602"/>
        <v/>
      </c>
      <c r="AM2734" s="93" t="str">
        <f t="shared" si="603"/>
        <v/>
      </c>
      <c r="AN2734" s="96" t="str">
        <f t="shared" si="604"/>
        <v/>
      </c>
      <c r="AO2734" s="93" t="str">
        <f t="shared" si="605"/>
        <v/>
      </c>
      <c r="AP2734" s="96" t="str">
        <f t="shared" si="606"/>
        <v/>
      </c>
      <c r="AQ2734" s="93" t="str">
        <f t="shared" si="607"/>
        <v/>
      </c>
      <c r="AR2734" s="96" t="str">
        <f t="shared" si="608"/>
        <v/>
      </c>
      <c r="AS2734" s="93" t="str">
        <f t="shared" si="609"/>
        <v/>
      </c>
      <c r="AT2734" s="96" t="str">
        <f t="shared" si="610"/>
        <v/>
      </c>
      <c r="AU2734" s="93" t="str">
        <f t="shared" si="611"/>
        <v/>
      </c>
    </row>
    <row r="2735" spans="34:47" x14ac:dyDescent="0.3">
      <c r="AH2735" s="55" t="str">
        <f t="shared" si="598"/>
        <v/>
      </c>
      <c r="AI2735" s="55" t="str">
        <f t="shared" si="599"/>
        <v>FALSO</v>
      </c>
      <c r="AJ2735" s="55">
        <f t="shared" si="600"/>
        <v>0</v>
      </c>
      <c r="AK2735" s="93" t="str">
        <f t="shared" si="601"/>
        <v/>
      </c>
      <c r="AL2735" s="96" t="str">
        <f t="shared" si="602"/>
        <v/>
      </c>
      <c r="AM2735" s="93" t="str">
        <f t="shared" si="603"/>
        <v/>
      </c>
      <c r="AN2735" s="96" t="str">
        <f t="shared" si="604"/>
        <v/>
      </c>
      <c r="AO2735" s="93" t="str">
        <f t="shared" si="605"/>
        <v/>
      </c>
      <c r="AP2735" s="96" t="str">
        <f t="shared" si="606"/>
        <v/>
      </c>
      <c r="AQ2735" s="93" t="str">
        <f t="shared" si="607"/>
        <v/>
      </c>
      <c r="AR2735" s="96" t="str">
        <f t="shared" si="608"/>
        <v/>
      </c>
      <c r="AS2735" s="93" t="str">
        <f t="shared" si="609"/>
        <v/>
      </c>
      <c r="AT2735" s="96" t="str">
        <f t="shared" si="610"/>
        <v/>
      </c>
      <c r="AU2735" s="93" t="str">
        <f t="shared" si="611"/>
        <v/>
      </c>
    </row>
    <row r="2736" spans="34:47" x14ac:dyDescent="0.3">
      <c r="AH2736" s="55" t="str">
        <f t="shared" si="598"/>
        <v/>
      </c>
      <c r="AI2736" s="55" t="str">
        <f t="shared" si="599"/>
        <v>FALSO</v>
      </c>
      <c r="AJ2736" s="55">
        <f t="shared" si="600"/>
        <v>0</v>
      </c>
      <c r="AK2736" s="93" t="str">
        <f t="shared" si="601"/>
        <v/>
      </c>
      <c r="AL2736" s="96" t="str">
        <f t="shared" si="602"/>
        <v/>
      </c>
      <c r="AM2736" s="93" t="str">
        <f t="shared" si="603"/>
        <v/>
      </c>
      <c r="AN2736" s="96" t="str">
        <f t="shared" si="604"/>
        <v/>
      </c>
      <c r="AO2736" s="93" t="str">
        <f t="shared" si="605"/>
        <v/>
      </c>
      <c r="AP2736" s="96" t="str">
        <f t="shared" si="606"/>
        <v/>
      </c>
      <c r="AQ2736" s="93" t="str">
        <f t="shared" si="607"/>
        <v/>
      </c>
      <c r="AR2736" s="96" t="str">
        <f t="shared" si="608"/>
        <v/>
      </c>
      <c r="AS2736" s="93" t="str">
        <f t="shared" si="609"/>
        <v/>
      </c>
      <c r="AT2736" s="96" t="str">
        <f t="shared" si="610"/>
        <v/>
      </c>
      <c r="AU2736" s="93" t="str">
        <f t="shared" si="611"/>
        <v/>
      </c>
    </row>
    <row r="2737" spans="34:47" x14ac:dyDescent="0.3">
      <c r="AH2737" s="55" t="str">
        <f t="shared" si="598"/>
        <v/>
      </c>
      <c r="AI2737" s="55" t="str">
        <f t="shared" si="599"/>
        <v>FALSO</v>
      </c>
      <c r="AJ2737" s="55">
        <f t="shared" si="600"/>
        <v>0</v>
      </c>
      <c r="AK2737" s="93" t="str">
        <f t="shared" si="601"/>
        <v/>
      </c>
      <c r="AL2737" s="96" t="str">
        <f t="shared" si="602"/>
        <v/>
      </c>
      <c r="AM2737" s="93" t="str">
        <f t="shared" si="603"/>
        <v/>
      </c>
      <c r="AN2737" s="96" t="str">
        <f t="shared" si="604"/>
        <v/>
      </c>
      <c r="AO2737" s="93" t="str">
        <f t="shared" si="605"/>
        <v/>
      </c>
      <c r="AP2737" s="96" t="str">
        <f t="shared" si="606"/>
        <v/>
      </c>
      <c r="AQ2737" s="93" t="str">
        <f t="shared" si="607"/>
        <v/>
      </c>
      <c r="AR2737" s="96" t="str">
        <f t="shared" si="608"/>
        <v/>
      </c>
      <c r="AS2737" s="93" t="str">
        <f t="shared" si="609"/>
        <v/>
      </c>
      <c r="AT2737" s="96" t="str">
        <f t="shared" si="610"/>
        <v/>
      </c>
      <c r="AU2737" s="93" t="str">
        <f t="shared" si="611"/>
        <v/>
      </c>
    </row>
    <row r="2738" spans="34:47" x14ac:dyDescent="0.3">
      <c r="AH2738" s="55" t="str">
        <f t="shared" si="598"/>
        <v/>
      </c>
      <c r="AI2738" s="55" t="str">
        <f t="shared" si="599"/>
        <v>FALSO</v>
      </c>
      <c r="AJ2738" s="55">
        <f t="shared" si="600"/>
        <v>0</v>
      </c>
      <c r="AK2738" s="93" t="str">
        <f t="shared" si="601"/>
        <v/>
      </c>
      <c r="AL2738" s="96" t="str">
        <f t="shared" si="602"/>
        <v/>
      </c>
      <c r="AM2738" s="93" t="str">
        <f t="shared" si="603"/>
        <v/>
      </c>
      <c r="AN2738" s="96" t="str">
        <f t="shared" si="604"/>
        <v/>
      </c>
      <c r="AO2738" s="93" t="str">
        <f t="shared" si="605"/>
        <v/>
      </c>
      <c r="AP2738" s="96" t="str">
        <f t="shared" si="606"/>
        <v/>
      </c>
      <c r="AQ2738" s="93" t="str">
        <f t="shared" si="607"/>
        <v/>
      </c>
      <c r="AR2738" s="96" t="str">
        <f t="shared" si="608"/>
        <v/>
      </c>
      <c r="AS2738" s="93" t="str">
        <f t="shared" si="609"/>
        <v/>
      </c>
      <c r="AT2738" s="96" t="str">
        <f t="shared" si="610"/>
        <v/>
      </c>
      <c r="AU2738" s="93" t="str">
        <f t="shared" si="611"/>
        <v/>
      </c>
    </row>
    <row r="2739" spans="34:47" x14ac:dyDescent="0.3">
      <c r="AH2739" s="55" t="str">
        <f t="shared" si="598"/>
        <v/>
      </c>
      <c r="AI2739" s="55" t="str">
        <f t="shared" si="599"/>
        <v>FALSO</v>
      </c>
      <c r="AJ2739" s="55">
        <f t="shared" si="600"/>
        <v>0</v>
      </c>
      <c r="AK2739" s="93" t="str">
        <f t="shared" si="601"/>
        <v/>
      </c>
      <c r="AL2739" s="96" t="str">
        <f t="shared" si="602"/>
        <v/>
      </c>
      <c r="AM2739" s="93" t="str">
        <f t="shared" si="603"/>
        <v/>
      </c>
      <c r="AN2739" s="96" t="str">
        <f t="shared" si="604"/>
        <v/>
      </c>
      <c r="AO2739" s="93" t="str">
        <f t="shared" si="605"/>
        <v/>
      </c>
      <c r="AP2739" s="96" t="str">
        <f t="shared" si="606"/>
        <v/>
      </c>
      <c r="AQ2739" s="93" t="str">
        <f t="shared" si="607"/>
        <v/>
      </c>
      <c r="AR2739" s="96" t="str">
        <f t="shared" si="608"/>
        <v/>
      </c>
      <c r="AS2739" s="93" t="str">
        <f t="shared" si="609"/>
        <v/>
      </c>
      <c r="AT2739" s="96" t="str">
        <f t="shared" si="610"/>
        <v/>
      </c>
      <c r="AU2739" s="93" t="str">
        <f t="shared" si="611"/>
        <v/>
      </c>
    </row>
    <row r="2740" spans="34:47" x14ac:dyDescent="0.3">
      <c r="AH2740" s="55" t="str">
        <f t="shared" si="598"/>
        <v/>
      </c>
      <c r="AI2740" s="55" t="str">
        <f t="shared" si="599"/>
        <v>FALSO</v>
      </c>
      <c r="AJ2740" s="55">
        <f t="shared" si="600"/>
        <v>0</v>
      </c>
      <c r="AK2740" s="93" t="str">
        <f t="shared" si="601"/>
        <v/>
      </c>
      <c r="AL2740" s="96" t="str">
        <f t="shared" si="602"/>
        <v/>
      </c>
      <c r="AM2740" s="93" t="str">
        <f t="shared" si="603"/>
        <v/>
      </c>
      <c r="AN2740" s="96" t="str">
        <f t="shared" si="604"/>
        <v/>
      </c>
      <c r="AO2740" s="93" t="str">
        <f t="shared" si="605"/>
        <v/>
      </c>
      <c r="AP2740" s="96" t="str">
        <f t="shared" si="606"/>
        <v/>
      </c>
      <c r="AQ2740" s="93" t="str">
        <f t="shared" si="607"/>
        <v/>
      </c>
      <c r="AR2740" s="96" t="str">
        <f t="shared" si="608"/>
        <v/>
      </c>
      <c r="AS2740" s="93" t="str">
        <f t="shared" si="609"/>
        <v/>
      </c>
      <c r="AT2740" s="96" t="str">
        <f t="shared" si="610"/>
        <v/>
      </c>
      <c r="AU2740" s="93" t="str">
        <f t="shared" si="611"/>
        <v/>
      </c>
    </row>
    <row r="2741" spans="34:47" x14ac:dyDescent="0.3">
      <c r="AH2741" s="55" t="str">
        <f t="shared" si="598"/>
        <v/>
      </c>
      <c r="AI2741" s="55" t="str">
        <f t="shared" si="599"/>
        <v>FALSO</v>
      </c>
      <c r="AJ2741" s="55">
        <f t="shared" si="600"/>
        <v>0</v>
      </c>
      <c r="AK2741" s="93" t="str">
        <f t="shared" si="601"/>
        <v/>
      </c>
      <c r="AL2741" s="96" t="str">
        <f t="shared" si="602"/>
        <v/>
      </c>
      <c r="AM2741" s="93" t="str">
        <f t="shared" si="603"/>
        <v/>
      </c>
      <c r="AN2741" s="96" t="str">
        <f t="shared" si="604"/>
        <v/>
      </c>
      <c r="AO2741" s="93" t="str">
        <f t="shared" si="605"/>
        <v/>
      </c>
      <c r="AP2741" s="96" t="str">
        <f t="shared" si="606"/>
        <v/>
      </c>
      <c r="AQ2741" s="93" t="str">
        <f t="shared" si="607"/>
        <v/>
      </c>
      <c r="AR2741" s="96" t="str">
        <f t="shared" si="608"/>
        <v/>
      </c>
      <c r="AS2741" s="93" t="str">
        <f t="shared" si="609"/>
        <v/>
      </c>
      <c r="AT2741" s="96" t="str">
        <f t="shared" si="610"/>
        <v/>
      </c>
      <c r="AU2741" s="93" t="str">
        <f t="shared" si="611"/>
        <v/>
      </c>
    </row>
    <row r="2742" spans="34:47" x14ac:dyDescent="0.3">
      <c r="AH2742" s="55" t="str">
        <f t="shared" si="598"/>
        <v/>
      </c>
      <c r="AI2742" s="55" t="str">
        <f t="shared" si="599"/>
        <v>FALSO</v>
      </c>
      <c r="AJ2742" s="55">
        <f t="shared" si="600"/>
        <v>0</v>
      </c>
      <c r="AK2742" s="93" t="str">
        <f t="shared" si="601"/>
        <v/>
      </c>
      <c r="AL2742" s="96" t="str">
        <f t="shared" si="602"/>
        <v/>
      </c>
      <c r="AM2742" s="93" t="str">
        <f t="shared" si="603"/>
        <v/>
      </c>
      <c r="AN2742" s="96" t="str">
        <f t="shared" si="604"/>
        <v/>
      </c>
      <c r="AO2742" s="93" t="str">
        <f t="shared" si="605"/>
        <v/>
      </c>
      <c r="AP2742" s="96" t="str">
        <f t="shared" si="606"/>
        <v/>
      </c>
      <c r="AQ2742" s="93" t="str">
        <f t="shared" si="607"/>
        <v/>
      </c>
      <c r="AR2742" s="96" t="str">
        <f t="shared" si="608"/>
        <v/>
      </c>
      <c r="AS2742" s="93" t="str">
        <f t="shared" si="609"/>
        <v/>
      </c>
      <c r="AT2742" s="96" t="str">
        <f t="shared" si="610"/>
        <v/>
      </c>
      <c r="AU2742" s="93" t="str">
        <f t="shared" si="611"/>
        <v/>
      </c>
    </row>
    <row r="2743" spans="34:47" x14ac:dyDescent="0.3">
      <c r="AH2743" s="55" t="str">
        <f t="shared" si="598"/>
        <v/>
      </c>
      <c r="AI2743" s="55" t="str">
        <f t="shared" si="599"/>
        <v>FALSO</v>
      </c>
      <c r="AJ2743" s="55">
        <f t="shared" si="600"/>
        <v>0</v>
      </c>
      <c r="AK2743" s="93" t="str">
        <f t="shared" si="601"/>
        <v/>
      </c>
      <c r="AL2743" s="96" t="str">
        <f t="shared" si="602"/>
        <v/>
      </c>
      <c r="AM2743" s="93" t="str">
        <f t="shared" si="603"/>
        <v/>
      </c>
      <c r="AN2743" s="96" t="str">
        <f t="shared" si="604"/>
        <v/>
      </c>
      <c r="AO2743" s="93" t="str">
        <f t="shared" si="605"/>
        <v/>
      </c>
      <c r="AP2743" s="96" t="str">
        <f t="shared" si="606"/>
        <v/>
      </c>
      <c r="AQ2743" s="93" t="str">
        <f t="shared" si="607"/>
        <v/>
      </c>
      <c r="AR2743" s="96" t="str">
        <f t="shared" si="608"/>
        <v/>
      </c>
      <c r="AS2743" s="93" t="str">
        <f t="shared" si="609"/>
        <v/>
      </c>
      <c r="AT2743" s="96" t="str">
        <f t="shared" si="610"/>
        <v/>
      </c>
      <c r="AU2743" s="93" t="str">
        <f t="shared" si="611"/>
        <v/>
      </c>
    </row>
    <row r="2744" spans="34:47" x14ac:dyDescent="0.3">
      <c r="AH2744" s="55" t="str">
        <f t="shared" si="598"/>
        <v/>
      </c>
      <c r="AI2744" s="55" t="str">
        <f t="shared" si="599"/>
        <v>FALSO</v>
      </c>
      <c r="AJ2744" s="55">
        <f t="shared" si="600"/>
        <v>0</v>
      </c>
      <c r="AK2744" s="93" t="str">
        <f t="shared" si="601"/>
        <v/>
      </c>
      <c r="AL2744" s="96" t="str">
        <f t="shared" si="602"/>
        <v/>
      </c>
      <c r="AM2744" s="93" t="str">
        <f t="shared" si="603"/>
        <v/>
      </c>
      <c r="AN2744" s="96" t="str">
        <f t="shared" si="604"/>
        <v/>
      </c>
      <c r="AO2744" s="93" t="str">
        <f t="shared" si="605"/>
        <v/>
      </c>
      <c r="AP2744" s="96" t="str">
        <f t="shared" si="606"/>
        <v/>
      </c>
      <c r="AQ2744" s="93" t="str">
        <f t="shared" si="607"/>
        <v/>
      </c>
      <c r="AR2744" s="96" t="str">
        <f t="shared" si="608"/>
        <v/>
      </c>
      <c r="AS2744" s="93" t="str">
        <f t="shared" si="609"/>
        <v/>
      </c>
      <c r="AT2744" s="96" t="str">
        <f t="shared" si="610"/>
        <v/>
      </c>
      <c r="AU2744" s="93" t="str">
        <f t="shared" si="611"/>
        <v/>
      </c>
    </row>
    <row r="2745" spans="34:47" x14ac:dyDescent="0.3">
      <c r="AH2745" s="55" t="str">
        <f t="shared" si="598"/>
        <v/>
      </c>
      <c r="AI2745" s="55" t="str">
        <f t="shared" si="599"/>
        <v>FALSO</v>
      </c>
      <c r="AJ2745" s="55">
        <f t="shared" si="600"/>
        <v>0</v>
      </c>
      <c r="AK2745" s="93" t="str">
        <f t="shared" si="601"/>
        <v/>
      </c>
      <c r="AL2745" s="96" t="str">
        <f t="shared" si="602"/>
        <v/>
      </c>
      <c r="AM2745" s="93" t="str">
        <f t="shared" si="603"/>
        <v/>
      </c>
      <c r="AN2745" s="96" t="str">
        <f t="shared" si="604"/>
        <v/>
      </c>
      <c r="AO2745" s="93" t="str">
        <f t="shared" si="605"/>
        <v/>
      </c>
      <c r="AP2745" s="96" t="str">
        <f t="shared" si="606"/>
        <v/>
      </c>
      <c r="AQ2745" s="93" t="str">
        <f t="shared" si="607"/>
        <v/>
      </c>
      <c r="AR2745" s="96" t="str">
        <f t="shared" si="608"/>
        <v/>
      </c>
      <c r="AS2745" s="93" t="str">
        <f t="shared" si="609"/>
        <v/>
      </c>
      <c r="AT2745" s="96" t="str">
        <f t="shared" si="610"/>
        <v/>
      </c>
      <c r="AU2745" s="93" t="str">
        <f t="shared" si="611"/>
        <v/>
      </c>
    </row>
    <row r="2746" spans="34:47" x14ac:dyDescent="0.3">
      <c r="AH2746" s="55" t="str">
        <f t="shared" si="598"/>
        <v/>
      </c>
      <c r="AI2746" s="55" t="str">
        <f t="shared" si="599"/>
        <v>FALSO</v>
      </c>
      <c r="AJ2746" s="55">
        <f t="shared" si="600"/>
        <v>0</v>
      </c>
      <c r="AK2746" s="93" t="str">
        <f t="shared" si="601"/>
        <v/>
      </c>
      <c r="AL2746" s="96" t="str">
        <f t="shared" si="602"/>
        <v/>
      </c>
      <c r="AM2746" s="93" t="str">
        <f t="shared" si="603"/>
        <v/>
      </c>
      <c r="AN2746" s="96" t="str">
        <f t="shared" si="604"/>
        <v/>
      </c>
      <c r="AO2746" s="93" t="str">
        <f t="shared" si="605"/>
        <v/>
      </c>
      <c r="AP2746" s="96" t="str">
        <f t="shared" si="606"/>
        <v/>
      </c>
      <c r="AQ2746" s="93" t="str">
        <f t="shared" si="607"/>
        <v/>
      </c>
      <c r="AR2746" s="96" t="str">
        <f t="shared" si="608"/>
        <v/>
      </c>
      <c r="AS2746" s="93" t="str">
        <f t="shared" si="609"/>
        <v/>
      </c>
      <c r="AT2746" s="96" t="str">
        <f t="shared" si="610"/>
        <v/>
      </c>
      <c r="AU2746" s="93" t="str">
        <f t="shared" si="611"/>
        <v/>
      </c>
    </row>
    <row r="2747" spans="34:47" x14ac:dyDescent="0.3">
      <c r="AH2747" s="55" t="str">
        <f t="shared" si="598"/>
        <v/>
      </c>
      <c r="AI2747" s="55" t="str">
        <f t="shared" si="599"/>
        <v>FALSO</v>
      </c>
      <c r="AJ2747" s="55">
        <f t="shared" si="600"/>
        <v>0</v>
      </c>
      <c r="AK2747" s="93" t="str">
        <f t="shared" si="601"/>
        <v/>
      </c>
      <c r="AL2747" s="96" t="str">
        <f t="shared" si="602"/>
        <v/>
      </c>
      <c r="AM2747" s="93" t="str">
        <f t="shared" si="603"/>
        <v/>
      </c>
      <c r="AN2747" s="96" t="str">
        <f t="shared" si="604"/>
        <v/>
      </c>
      <c r="AO2747" s="93" t="str">
        <f t="shared" si="605"/>
        <v/>
      </c>
      <c r="AP2747" s="96" t="str">
        <f t="shared" si="606"/>
        <v/>
      </c>
      <c r="AQ2747" s="93" t="str">
        <f t="shared" si="607"/>
        <v/>
      </c>
      <c r="AR2747" s="96" t="str">
        <f t="shared" si="608"/>
        <v/>
      </c>
      <c r="AS2747" s="93" t="str">
        <f t="shared" si="609"/>
        <v/>
      </c>
      <c r="AT2747" s="96" t="str">
        <f t="shared" si="610"/>
        <v/>
      </c>
      <c r="AU2747" s="93" t="str">
        <f t="shared" si="611"/>
        <v/>
      </c>
    </row>
    <row r="2748" spans="34:47" x14ac:dyDescent="0.3">
      <c r="AH2748" s="55" t="str">
        <f t="shared" si="598"/>
        <v/>
      </c>
      <c r="AI2748" s="55" t="str">
        <f t="shared" si="599"/>
        <v>FALSO</v>
      </c>
      <c r="AJ2748" s="55">
        <f t="shared" si="600"/>
        <v>0</v>
      </c>
      <c r="AK2748" s="93" t="str">
        <f t="shared" si="601"/>
        <v/>
      </c>
      <c r="AL2748" s="96" t="str">
        <f t="shared" si="602"/>
        <v/>
      </c>
      <c r="AM2748" s="93" t="str">
        <f t="shared" si="603"/>
        <v/>
      </c>
      <c r="AN2748" s="96" t="str">
        <f t="shared" si="604"/>
        <v/>
      </c>
      <c r="AO2748" s="93" t="str">
        <f t="shared" si="605"/>
        <v/>
      </c>
      <c r="AP2748" s="96" t="str">
        <f t="shared" si="606"/>
        <v/>
      </c>
      <c r="AQ2748" s="93" t="str">
        <f t="shared" si="607"/>
        <v/>
      </c>
      <c r="AR2748" s="96" t="str">
        <f t="shared" si="608"/>
        <v/>
      </c>
      <c r="AS2748" s="93" t="str">
        <f t="shared" si="609"/>
        <v/>
      </c>
      <c r="AT2748" s="96" t="str">
        <f t="shared" si="610"/>
        <v/>
      </c>
      <c r="AU2748" s="93" t="str">
        <f t="shared" si="611"/>
        <v/>
      </c>
    </row>
    <row r="2749" spans="34:47" x14ac:dyDescent="0.3">
      <c r="AH2749" s="55" t="str">
        <f t="shared" si="598"/>
        <v/>
      </c>
      <c r="AI2749" s="55" t="str">
        <f t="shared" si="599"/>
        <v>FALSO</v>
      </c>
      <c r="AJ2749" s="55">
        <f t="shared" si="600"/>
        <v>0</v>
      </c>
      <c r="AK2749" s="93" t="str">
        <f t="shared" si="601"/>
        <v/>
      </c>
      <c r="AL2749" s="96" t="str">
        <f t="shared" si="602"/>
        <v/>
      </c>
      <c r="AM2749" s="93" t="str">
        <f t="shared" si="603"/>
        <v/>
      </c>
      <c r="AN2749" s="96" t="str">
        <f t="shared" si="604"/>
        <v/>
      </c>
      <c r="AO2749" s="93" t="str">
        <f t="shared" si="605"/>
        <v/>
      </c>
      <c r="AP2749" s="96" t="str">
        <f t="shared" si="606"/>
        <v/>
      </c>
      <c r="AQ2749" s="93" t="str">
        <f t="shared" si="607"/>
        <v/>
      </c>
      <c r="AR2749" s="96" t="str">
        <f t="shared" si="608"/>
        <v/>
      </c>
      <c r="AS2749" s="93" t="str">
        <f t="shared" si="609"/>
        <v/>
      </c>
      <c r="AT2749" s="96" t="str">
        <f t="shared" si="610"/>
        <v/>
      </c>
      <c r="AU2749" s="93" t="str">
        <f t="shared" si="611"/>
        <v/>
      </c>
    </row>
    <row r="2750" spans="34:47" x14ac:dyDescent="0.3">
      <c r="AH2750" s="55" t="str">
        <f t="shared" si="598"/>
        <v/>
      </c>
      <c r="AI2750" s="55" t="str">
        <f t="shared" si="599"/>
        <v>FALSO</v>
      </c>
      <c r="AJ2750" s="55">
        <f t="shared" si="600"/>
        <v>0</v>
      </c>
      <c r="AK2750" s="93" t="str">
        <f t="shared" si="601"/>
        <v/>
      </c>
      <c r="AL2750" s="96" t="str">
        <f t="shared" si="602"/>
        <v/>
      </c>
      <c r="AM2750" s="93" t="str">
        <f t="shared" si="603"/>
        <v/>
      </c>
      <c r="AN2750" s="96" t="str">
        <f t="shared" si="604"/>
        <v/>
      </c>
      <c r="AO2750" s="93" t="str">
        <f t="shared" si="605"/>
        <v/>
      </c>
      <c r="AP2750" s="96" t="str">
        <f t="shared" si="606"/>
        <v/>
      </c>
      <c r="AQ2750" s="93" t="str">
        <f t="shared" si="607"/>
        <v/>
      </c>
      <c r="AR2750" s="96" t="str">
        <f t="shared" si="608"/>
        <v/>
      </c>
      <c r="AS2750" s="93" t="str">
        <f t="shared" si="609"/>
        <v/>
      </c>
      <c r="AT2750" s="96" t="str">
        <f t="shared" si="610"/>
        <v/>
      </c>
      <c r="AU2750" s="93" t="str">
        <f t="shared" si="611"/>
        <v/>
      </c>
    </row>
    <row r="2751" spans="34:47" x14ac:dyDescent="0.3">
      <c r="AH2751" s="55" t="str">
        <f t="shared" si="598"/>
        <v/>
      </c>
      <c r="AI2751" s="55" t="str">
        <f t="shared" si="599"/>
        <v>FALSO</v>
      </c>
      <c r="AJ2751" s="55">
        <f t="shared" si="600"/>
        <v>0</v>
      </c>
      <c r="AK2751" s="93" t="str">
        <f t="shared" si="601"/>
        <v/>
      </c>
      <c r="AL2751" s="96" t="str">
        <f t="shared" si="602"/>
        <v/>
      </c>
      <c r="AM2751" s="93" t="str">
        <f t="shared" si="603"/>
        <v/>
      </c>
      <c r="AN2751" s="96" t="str">
        <f t="shared" si="604"/>
        <v/>
      </c>
      <c r="AO2751" s="93" t="str">
        <f t="shared" si="605"/>
        <v/>
      </c>
      <c r="AP2751" s="96" t="str">
        <f t="shared" si="606"/>
        <v/>
      </c>
      <c r="AQ2751" s="93" t="str">
        <f t="shared" si="607"/>
        <v/>
      </c>
      <c r="AR2751" s="96" t="str">
        <f t="shared" si="608"/>
        <v/>
      </c>
      <c r="AS2751" s="93" t="str">
        <f t="shared" si="609"/>
        <v/>
      </c>
      <c r="AT2751" s="96" t="str">
        <f t="shared" si="610"/>
        <v/>
      </c>
      <c r="AU2751" s="93" t="str">
        <f t="shared" si="611"/>
        <v/>
      </c>
    </row>
    <row r="2752" spans="34:47" x14ac:dyDescent="0.3">
      <c r="AH2752" s="55" t="str">
        <f t="shared" si="598"/>
        <v/>
      </c>
      <c r="AI2752" s="55" t="str">
        <f t="shared" si="599"/>
        <v>FALSO</v>
      </c>
      <c r="AJ2752" s="55">
        <f t="shared" si="600"/>
        <v>0</v>
      </c>
      <c r="AK2752" s="93" t="str">
        <f t="shared" si="601"/>
        <v/>
      </c>
      <c r="AL2752" s="96" t="str">
        <f t="shared" si="602"/>
        <v/>
      </c>
      <c r="AM2752" s="93" t="str">
        <f t="shared" si="603"/>
        <v/>
      </c>
      <c r="AN2752" s="96" t="str">
        <f t="shared" si="604"/>
        <v/>
      </c>
      <c r="AO2752" s="93" t="str">
        <f t="shared" si="605"/>
        <v/>
      </c>
      <c r="AP2752" s="96" t="str">
        <f t="shared" si="606"/>
        <v/>
      </c>
      <c r="AQ2752" s="93" t="str">
        <f t="shared" si="607"/>
        <v/>
      </c>
      <c r="AR2752" s="96" t="str">
        <f t="shared" si="608"/>
        <v/>
      </c>
      <c r="AS2752" s="93" t="str">
        <f t="shared" si="609"/>
        <v/>
      </c>
      <c r="AT2752" s="96" t="str">
        <f t="shared" si="610"/>
        <v/>
      </c>
      <c r="AU2752" s="93" t="str">
        <f t="shared" si="611"/>
        <v/>
      </c>
    </row>
    <row r="2753" spans="34:47" x14ac:dyDescent="0.3">
      <c r="AH2753" s="55" t="str">
        <f t="shared" si="598"/>
        <v/>
      </c>
      <c r="AI2753" s="55" t="str">
        <f t="shared" si="599"/>
        <v>FALSO</v>
      </c>
      <c r="AJ2753" s="55">
        <f t="shared" si="600"/>
        <v>0</v>
      </c>
      <c r="AK2753" s="93" t="str">
        <f t="shared" si="601"/>
        <v/>
      </c>
      <c r="AL2753" s="96" t="str">
        <f t="shared" si="602"/>
        <v/>
      </c>
      <c r="AM2753" s="93" t="str">
        <f t="shared" si="603"/>
        <v/>
      </c>
      <c r="AN2753" s="96" t="str">
        <f t="shared" si="604"/>
        <v/>
      </c>
      <c r="AO2753" s="93" t="str">
        <f t="shared" si="605"/>
        <v/>
      </c>
      <c r="AP2753" s="96" t="str">
        <f t="shared" si="606"/>
        <v/>
      </c>
      <c r="AQ2753" s="93" t="str">
        <f t="shared" si="607"/>
        <v/>
      </c>
      <c r="AR2753" s="96" t="str">
        <f t="shared" si="608"/>
        <v/>
      </c>
      <c r="AS2753" s="93" t="str">
        <f t="shared" si="609"/>
        <v/>
      </c>
      <c r="AT2753" s="96" t="str">
        <f t="shared" si="610"/>
        <v/>
      </c>
      <c r="AU2753" s="93" t="str">
        <f t="shared" si="611"/>
        <v/>
      </c>
    </row>
    <row r="2754" spans="34:47" x14ac:dyDescent="0.3">
      <c r="AH2754" s="55" t="str">
        <f t="shared" si="598"/>
        <v/>
      </c>
      <c r="AI2754" s="55" t="str">
        <f t="shared" si="599"/>
        <v>FALSO</v>
      </c>
      <c r="AJ2754" s="55">
        <f t="shared" si="600"/>
        <v>0</v>
      </c>
      <c r="AK2754" s="93" t="str">
        <f t="shared" si="601"/>
        <v/>
      </c>
      <c r="AL2754" s="96" t="str">
        <f t="shared" si="602"/>
        <v/>
      </c>
      <c r="AM2754" s="93" t="str">
        <f t="shared" si="603"/>
        <v/>
      </c>
      <c r="AN2754" s="96" t="str">
        <f t="shared" si="604"/>
        <v/>
      </c>
      <c r="AO2754" s="93" t="str">
        <f t="shared" si="605"/>
        <v/>
      </c>
      <c r="AP2754" s="96" t="str">
        <f t="shared" si="606"/>
        <v/>
      </c>
      <c r="AQ2754" s="93" t="str">
        <f t="shared" si="607"/>
        <v/>
      </c>
      <c r="AR2754" s="96" t="str">
        <f t="shared" si="608"/>
        <v/>
      </c>
      <c r="AS2754" s="93" t="str">
        <f t="shared" si="609"/>
        <v/>
      </c>
      <c r="AT2754" s="96" t="str">
        <f t="shared" si="610"/>
        <v/>
      </c>
      <c r="AU2754" s="93" t="str">
        <f t="shared" si="611"/>
        <v/>
      </c>
    </row>
    <row r="2755" spans="34:47" x14ac:dyDescent="0.3">
      <c r="AH2755" s="55" t="str">
        <f t="shared" ref="AH2755:AH2818" si="612">IF(J2755="","",J2755/3600)</f>
        <v/>
      </c>
      <c r="AI2755" s="55" t="str">
        <f t="shared" ref="AI2755:AI2818" si="613">IF(COUNTIF(AG2755, "*dia*"), "VERDADEIRO", "FALSO")</f>
        <v>FALSO</v>
      </c>
      <c r="AJ2755" s="55">
        <f t="shared" ref="AJ2755:AJ2818" si="614">IF(AI2755="VERDADEIRO",LEFT(AG2755,2),0)</f>
        <v>0</v>
      </c>
      <c r="AK2755" s="93" t="str">
        <f t="shared" ref="AK2755:AK2818" si="615">IF(OR(A2755="Solicitação de Serviço",A2755="Incidente",P2755="",Q2755=""),"",IF((NETWORKDAYS.INTL(P2755,Q2755,1)-1)=0,1,NETWORKDAYS.INTL(P2755,Q2755,1)-1))</f>
        <v/>
      </c>
      <c r="AL2755" s="96" t="str">
        <f t="shared" ref="AL2755:AL2818" si="616">IF(X2755="","",AK2755=X2755)</f>
        <v/>
      </c>
      <c r="AM2755" s="93" t="str">
        <f t="shared" ref="AM2755:AM2818" si="617">IF(OR(A2755="Solicitação de Serviço",A2755="Incidente",R2755="",S2755=""),"",IF((NETWORKDAYS.INTL(R2755,S2755,1)-1)=0,1,NETWORKDAYS.INTL(R2755,S2755,1)-1-AJ2755))</f>
        <v/>
      </c>
      <c r="AN2755" s="96" t="str">
        <f t="shared" ref="AN2755:AN2818" si="618">IF(Y2755="","",AM2755=Y2755)</f>
        <v/>
      </c>
      <c r="AO2755" s="93" t="str">
        <f t="shared" ref="AO2755:AO2818" si="619">IF(OR(A2755="Solicitação de Serviço",A2755="Incidente",T2755="",U2755=""),"",IF((NETWORKDAYS.INTL(T2755,U2755,1)-1)=0,1,NETWORKDAYS.INTL(T2755,U2755,1)-1))</f>
        <v/>
      </c>
      <c r="AP2755" s="96" t="str">
        <f t="shared" ref="AP2755:AP2818" si="620">IF(Z2755="","",AO2755=Z2755)</f>
        <v/>
      </c>
      <c r="AQ2755" s="93" t="str">
        <f t="shared" ref="AQ2755:AQ2818" si="621">IF(OR(A2755="Solicitação de Serviço",A2755="Incidente",V2755="",W2755=""),"",IF((NETWORKDAYS.INTL(V2755,W2755,1)-1)=0,1,IF((NETWORKDAYS.INTL(V2755,W2755,1)-1)&lt;0,"",NETWORKDAYS.INTL(V2755,W2755,1)-1)))</f>
        <v/>
      </c>
      <c r="AR2755" s="96" t="str">
        <f t="shared" ref="AR2755:AR2818" si="622">IF(AA2755="","",AQ2755=AA2755)</f>
        <v/>
      </c>
      <c r="AS2755" s="93" t="str">
        <f t="shared" ref="AS2755:AS2818" si="623">IF(OR(A2755="Solicitação de Serviço",A2755="Incidente",P2755=""),"",IF(OR(A2755="História",A2755="Enabler",A2755="Débito Técnico"),IF(W2755="","",NETWORKDAYS.INTL(P2755,W2755,1)-1),IF(U2755="","",NETWORKDAYS.INTL(P2755,U2755,1)-1)))</f>
        <v/>
      </c>
      <c r="AT2755" s="96" t="str">
        <f t="shared" ref="AT2755:AT2818" si="624">IF(OR(A2755="Solicitação de Serviço",A2755="Incidente",A2755="Sustentação"),"",IF(P2755="","",IF(OR(A2755="História",A2755="Enabler",A2755="Débito Técnico"),AS2755=AC2755,AS2755=AB2755)))</f>
        <v/>
      </c>
      <c r="AU2755" s="93" t="str">
        <f t="shared" ref="AU2755:AU2818" si="625">IF(M2755="","",M2755)</f>
        <v/>
      </c>
    </row>
    <row r="2756" spans="34:47" x14ac:dyDescent="0.3">
      <c r="AH2756" s="55" t="str">
        <f t="shared" si="612"/>
        <v/>
      </c>
      <c r="AI2756" s="55" t="str">
        <f t="shared" si="613"/>
        <v>FALSO</v>
      </c>
      <c r="AJ2756" s="55">
        <f t="shared" si="614"/>
        <v>0</v>
      </c>
      <c r="AK2756" s="93" t="str">
        <f t="shared" si="615"/>
        <v/>
      </c>
      <c r="AL2756" s="96" t="str">
        <f t="shared" si="616"/>
        <v/>
      </c>
      <c r="AM2756" s="93" t="str">
        <f t="shared" si="617"/>
        <v/>
      </c>
      <c r="AN2756" s="96" t="str">
        <f t="shared" si="618"/>
        <v/>
      </c>
      <c r="AO2756" s="93" t="str">
        <f t="shared" si="619"/>
        <v/>
      </c>
      <c r="AP2756" s="96" t="str">
        <f t="shared" si="620"/>
        <v/>
      </c>
      <c r="AQ2756" s="93" t="str">
        <f t="shared" si="621"/>
        <v/>
      </c>
      <c r="AR2756" s="96" t="str">
        <f t="shared" si="622"/>
        <v/>
      </c>
      <c r="AS2756" s="93" t="str">
        <f t="shared" si="623"/>
        <v/>
      </c>
      <c r="AT2756" s="96" t="str">
        <f t="shared" si="624"/>
        <v/>
      </c>
      <c r="AU2756" s="93" t="str">
        <f t="shared" si="625"/>
        <v/>
      </c>
    </row>
    <row r="2757" spans="34:47" x14ac:dyDescent="0.3">
      <c r="AH2757" s="55" t="str">
        <f t="shared" si="612"/>
        <v/>
      </c>
      <c r="AI2757" s="55" t="str">
        <f t="shared" si="613"/>
        <v>FALSO</v>
      </c>
      <c r="AJ2757" s="55">
        <f t="shared" si="614"/>
        <v>0</v>
      </c>
      <c r="AK2757" s="93" t="str">
        <f t="shared" si="615"/>
        <v/>
      </c>
      <c r="AL2757" s="96" t="str">
        <f t="shared" si="616"/>
        <v/>
      </c>
      <c r="AM2757" s="93" t="str">
        <f t="shared" si="617"/>
        <v/>
      </c>
      <c r="AN2757" s="96" t="str">
        <f t="shared" si="618"/>
        <v/>
      </c>
      <c r="AO2757" s="93" t="str">
        <f t="shared" si="619"/>
        <v/>
      </c>
      <c r="AP2757" s="96" t="str">
        <f t="shared" si="620"/>
        <v/>
      </c>
      <c r="AQ2757" s="93" t="str">
        <f t="shared" si="621"/>
        <v/>
      </c>
      <c r="AR2757" s="96" t="str">
        <f t="shared" si="622"/>
        <v/>
      </c>
      <c r="AS2757" s="93" t="str">
        <f t="shared" si="623"/>
        <v/>
      </c>
      <c r="AT2757" s="96" t="str">
        <f t="shared" si="624"/>
        <v/>
      </c>
      <c r="AU2757" s="93" t="str">
        <f t="shared" si="625"/>
        <v/>
      </c>
    </row>
    <row r="2758" spans="34:47" x14ac:dyDescent="0.3">
      <c r="AH2758" s="55" t="str">
        <f t="shared" si="612"/>
        <v/>
      </c>
      <c r="AI2758" s="55" t="str">
        <f t="shared" si="613"/>
        <v>FALSO</v>
      </c>
      <c r="AJ2758" s="55">
        <f t="shared" si="614"/>
        <v>0</v>
      </c>
      <c r="AK2758" s="93" t="str">
        <f t="shared" si="615"/>
        <v/>
      </c>
      <c r="AL2758" s="96" t="str">
        <f t="shared" si="616"/>
        <v/>
      </c>
      <c r="AM2758" s="93" t="str">
        <f t="shared" si="617"/>
        <v/>
      </c>
      <c r="AN2758" s="96" t="str">
        <f t="shared" si="618"/>
        <v/>
      </c>
      <c r="AO2758" s="93" t="str">
        <f t="shared" si="619"/>
        <v/>
      </c>
      <c r="AP2758" s="96" t="str">
        <f t="shared" si="620"/>
        <v/>
      </c>
      <c r="AQ2758" s="93" t="str">
        <f t="shared" si="621"/>
        <v/>
      </c>
      <c r="AR2758" s="96" t="str">
        <f t="shared" si="622"/>
        <v/>
      </c>
      <c r="AS2758" s="93" t="str">
        <f t="shared" si="623"/>
        <v/>
      </c>
      <c r="AT2758" s="96" t="str">
        <f t="shared" si="624"/>
        <v/>
      </c>
      <c r="AU2758" s="93" t="str">
        <f t="shared" si="625"/>
        <v/>
      </c>
    </row>
    <row r="2759" spans="34:47" x14ac:dyDescent="0.3">
      <c r="AH2759" s="55" t="str">
        <f t="shared" si="612"/>
        <v/>
      </c>
      <c r="AI2759" s="55" t="str">
        <f t="shared" si="613"/>
        <v>FALSO</v>
      </c>
      <c r="AJ2759" s="55">
        <f t="shared" si="614"/>
        <v>0</v>
      </c>
      <c r="AK2759" s="93" t="str">
        <f t="shared" si="615"/>
        <v/>
      </c>
      <c r="AL2759" s="96" t="str">
        <f t="shared" si="616"/>
        <v/>
      </c>
      <c r="AM2759" s="93" t="str">
        <f t="shared" si="617"/>
        <v/>
      </c>
      <c r="AN2759" s="96" t="str">
        <f t="shared" si="618"/>
        <v/>
      </c>
      <c r="AO2759" s="93" t="str">
        <f t="shared" si="619"/>
        <v/>
      </c>
      <c r="AP2759" s="96" t="str">
        <f t="shared" si="620"/>
        <v/>
      </c>
      <c r="AQ2759" s="93" t="str">
        <f t="shared" si="621"/>
        <v/>
      </c>
      <c r="AR2759" s="96" t="str">
        <f t="shared" si="622"/>
        <v/>
      </c>
      <c r="AS2759" s="93" t="str">
        <f t="shared" si="623"/>
        <v/>
      </c>
      <c r="AT2759" s="96" t="str">
        <f t="shared" si="624"/>
        <v/>
      </c>
      <c r="AU2759" s="93" t="str">
        <f t="shared" si="625"/>
        <v/>
      </c>
    </row>
    <row r="2760" spans="34:47" x14ac:dyDescent="0.3">
      <c r="AH2760" s="55" t="str">
        <f t="shared" si="612"/>
        <v/>
      </c>
      <c r="AI2760" s="55" t="str">
        <f t="shared" si="613"/>
        <v>FALSO</v>
      </c>
      <c r="AJ2760" s="55">
        <f t="shared" si="614"/>
        <v>0</v>
      </c>
      <c r="AK2760" s="93" t="str">
        <f t="shared" si="615"/>
        <v/>
      </c>
      <c r="AL2760" s="96" t="str">
        <f t="shared" si="616"/>
        <v/>
      </c>
      <c r="AM2760" s="93" t="str">
        <f t="shared" si="617"/>
        <v/>
      </c>
      <c r="AN2760" s="96" t="str">
        <f t="shared" si="618"/>
        <v/>
      </c>
      <c r="AO2760" s="93" t="str">
        <f t="shared" si="619"/>
        <v/>
      </c>
      <c r="AP2760" s="96" t="str">
        <f t="shared" si="620"/>
        <v/>
      </c>
      <c r="AQ2760" s="93" t="str">
        <f t="shared" si="621"/>
        <v/>
      </c>
      <c r="AR2760" s="96" t="str">
        <f t="shared" si="622"/>
        <v/>
      </c>
      <c r="AS2760" s="93" t="str">
        <f t="shared" si="623"/>
        <v/>
      </c>
      <c r="AT2760" s="96" t="str">
        <f t="shared" si="624"/>
        <v/>
      </c>
      <c r="AU2760" s="93" t="str">
        <f t="shared" si="625"/>
        <v/>
      </c>
    </row>
    <row r="2761" spans="34:47" x14ac:dyDescent="0.3">
      <c r="AH2761" s="55" t="str">
        <f t="shared" si="612"/>
        <v/>
      </c>
      <c r="AI2761" s="55" t="str">
        <f t="shared" si="613"/>
        <v>FALSO</v>
      </c>
      <c r="AJ2761" s="55">
        <f t="shared" si="614"/>
        <v>0</v>
      </c>
      <c r="AK2761" s="93" t="str">
        <f t="shared" si="615"/>
        <v/>
      </c>
      <c r="AL2761" s="96" t="str">
        <f t="shared" si="616"/>
        <v/>
      </c>
      <c r="AM2761" s="93" t="str">
        <f t="shared" si="617"/>
        <v/>
      </c>
      <c r="AN2761" s="96" t="str">
        <f t="shared" si="618"/>
        <v/>
      </c>
      <c r="AO2761" s="93" t="str">
        <f t="shared" si="619"/>
        <v/>
      </c>
      <c r="AP2761" s="96" t="str">
        <f t="shared" si="620"/>
        <v/>
      </c>
      <c r="AQ2761" s="93" t="str">
        <f t="shared" si="621"/>
        <v/>
      </c>
      <c r="AR2761" s="96" t="str">
        <f t="shared" si="622"/>
        <v/>
      </c>
      <c r="AS2761" s="93" t="str">
        <f t="shared" si="623"/>
        <v/>
      </c>
      <c r="AT2761" s="96" t="str">
        <f t="shared" si="624"/>
        <v/>
      </c>
      <c r="AU2761" s="93" t="str">
        <f t="shared" si="625"/>
        <v/>
      </c>
    </row>
    <row r="2762" spans="34:47" x14ac:dyDescent="0.3">
      <c r="AH2762" s="55" t="str">
        <f t="shared" si="612"/>
        <v/>
      </c>
      <c r="AI2762" s="55" t="str">
        <f t="shared" si="613"/>
        <v>FALSO</v>
      </c>
      <c r="AJ2762" s="55">
        <f t="shared" si="614"/>
        <v>0</v>
      </c>
      <c r="AK2762" s="93" t="str">
        <f t="shared" si="615"/>
        <v/>
      </c>
      <c r="AL2762" s="96" t="str">
        <f t="shared" si="616"/>
        <v/>
      </c>
      <c r="AM2762" s="93" t="str">
        <f t="shared" si="617"/>
        <v/>
      </c>
      <c r="AN2762" s="96" t="str">
        <f t="shared" si="618"/>
        <v/>
      </c>
      <c r="AO2762" s="93" t="str">
        <f t="shared" si="619"/>
        <v/>
      </c>
      <c r="AP2762" s="96" t="str">
        <f t="shared" si="620"/>
        <v/>
      </c>
      <c r="AQ2762" s="93" t="str">
        <f t="shared" si="621"/>
        <v/>
      </c>
      <c r="AR2762" s="96" t="str">
        <f t="shared" si="622"/>
        <v/>
      </c>
      <c r="AS2762" s="93" t="str">
        <f t="shared" si="623"/>
        <v/>
      </c>
      <c r="AT2762" s="96" t="str">
        <f t="shared" si="624"/>
        <v/>
      </c>
      <c r="AU2762" s="93" t="str">
        <f t="shared" si="625"/>
        <v/>
      </c>
    </row>
    <row r="2763" spans="34:47" x14ac:dyDescent="0.3">
      <c r="AH2763" s="55" t="str">
        <f t="shared" si="612"/>
        <v/>
      </c>
      <c r="AI2763" s="55" t="str">
        <f t="shared" si="613"/>
        <v>FALSO</v>
      </c>
      <c r="AJ2763" s="55">
        <f t="shared" si="614"/>
        <v>0</v>
      </c>
      <c r="AK2763" s="93" t="str">
        <f t="shared" si="615"/>
        <v/>
      </c>
      <c r="AL2763" s="96" t="str">
        <f t="shared" si="616"/>
        <v/>
      </c>
      <c r="AM2763" s="93" t="str">
        <f t="shared" si="617"/>
        <v/>
      </c>
      <c r="AN2763" s="96" t="str">
        <f t="shared" si="618"/>
        <v/>
      </c>
      <c r="AO2763" s="93" t="str">
        <f t="shared" si="619"/>
        <v/>
      </c>
      <c r="AP2763" s="96" t="str">
        <f t="shared" si="620"/>
        <v/>
      </c>
      <c r="AQ2763" s="93" t="str">
        <f t="shared" si="621"/>
        <v/>
      </c>
      <c r="AR2763" s="96" t="str">
        <f t="shared" si="622"/>
        <v/>
      </c>
      <c r="AS2763" s="93" t="str">
        <f t="shared" si="623"/>
        <v/>
      </c>
      <c r="AT2763" s="96" t="str">
        <f t="shared" si="624"/>
        <v/>
      </c>
      <c r="AU2763" s="93" t="str">
        <f t="shared" si="625"/>
        <v/>
      </c>
    </row>
    <row r="2764" spans="34:47" x14ac:dyDescent="0.3">
      <c r="AH2764" s="55" t="str">
        <f t="shared" si="612"/>
        <v/>
      </c>
      <c r="AI2764" s="55" t="str">
        <f t="shared" si="613"/>
        <v>FALSO</v>
      </c>
      <c r="AJ2764" s="55">
        <f t="shared" si="614"/>
        <v>0</v>
      </c>
      <c r="AK2764" s="93" t="str">
        <f t="shared" si="615"/>
        <v/>
      </c>
      <c r="AL2764" s="96" t="str">
        <f t="shared" si="616"/>
        <v/>
      </c>
      <c r="AM2764" s="93" t="str">
        <f t="shared" si="617"/>
        <v/>
      </c>
      <c r="AN2764" s="96" t="str">
        <f t="shared" si="618"/>
        <v/>
      </c>
      <c r="AO2764" s="93" t="str">
        <f t="shared" si="619"/>
        <v/>
      </c>
      <c r="AP2764" s="96" t="str">
        <f t="shared" si="620"/>
        <v/>
      </c>
      <c r="AQ2764" s="93" t="str">
        <f t="shared" si="621"/>
        <v/>
      </c>
      <c r="AR2764" s="96" t="str">
        <f t="shared" si="622"/>
        <v/>
      </c>
      <c r="AS2764" s="93" t="str">
        <f t="shared" si="623"/>
        <v/>
      </c>
      <c r="AT2764" s="96" t="str">
        <f t="shared" si="624"/>
        <v/>
      </c>
      <c r="AU2764" s="93" t="str">
        <f t="shared" si="625"/>
        <v/>
      </c>
    </row>
    <row r="2765" spans="34:47" x14ac:dyDescent="0.3">
      <c r="AH2765" s="55" t="str">
        <f t="shared" si="612"/>
        <v/>
      </c>
      <c r="AI2765" s="55" t="str">
        <f t="shared" si="613"/>
        <v>FALSO</v>
      </c>
      <c r="AJ2765" s="55">
        <f t="shared" si="614"/>
        <v>0</v>
      </c>
      <c r="AK2765" s="93" t="str">
        <f t="shared" si="615"/>
        <v/>
      </c>
      <c r="AL2765" s="96" t="str">
        <f t="shared" si="616"/>
        <v/>
      </c>
      <c r="AM2765" s="93" t="str">
        <f t="shared" si="617"/>
        <v/>
      </c>
      <c r="AN2765" s="96" t="str">
        <f t="shared" si="618"/>
        <v/>
      </c>
      <c r="AO2765" s="93" t="str">
        <f t="shared" si="619"/>
        <v/>
      </c>
      <c r="AP2765" s="96" t="str">
        <f t="shared" si="620"/>
        <v/>
      </c>
      <c r="AQ2765" s="93" t="str">
        <f t="shared" si="621"/>
        <v/>
      </c>
      <c r="AR2765" s="96" t="str">
        <f t="shared" si="622"/>
        <v/>
      </c>
      <c r="AS2765" s="93" t="str">
        <f t="shared" si="623"/>
        <v/>
      </c>
      <c r="AT2765" s="96" t="str">
        <f t="shared" si="624"/>
        <v/>
      </c>
      <c r="AU2765" s="93" t="str">
        <f t="shared" si="625"/>
        <v/>
      </c>
    </row>
    <row r="2766" spans="34:47" x14ac:dyDescent="0.3">
      <c r="AH2766" s="55" t="str">
        <f t="shared" si="612"/>
        <v/>
      </c>
      <c r="AI2766" s="55" t="str">
        <f t="shared" si="613"/>
        <v>FALSO</v>
      </c>
      <c r="AJ2766" s="55">
        <f t="shared" si="614"/>
        <v>0</v>
      </c>
      <c r="AK2766" s="93" t="str">
        <f t="shared" si="615"/>
        <v/>
      </c>
      <c r="AL2766" s="96" t="str">
        <f t="shared" si="616"/>
        <v/>
      </c>
      <c r="AM2766" s="93" t="str">
        <f t="shared" si="617"/>
        <v/>
      </c>
      <c r="AN2766" s="96" t="str">
        <f t="shared" si="618"/>
        <v/>
      </c>
      <c r="AO2766" s="93" t="str">
        <f t="shared" si="619"/>
        <v/>
      </c>
      <c r="AP2766" s="96" t="str">
        <f t="shared" si="620"/>
        <v/>
      </c>
      <c r="AQ2766" s="93" t="str">
        <f t="shared" si="621"/>
        <v/>
      </c>
      <c r="AR2766" s="96" t="str">
        <f t="shared" si="622"/>
        <v/>
      </c>
      <c r="AS2766" s="93" t="str">
        <f t="shared" si="623"/>
        <v/>
      </c>
      <c r="AT2766" s="96" t="str">
        <f t="shared" si="624"/>
        <v/>
      </c>
      <c r="AU2766" s="93" t="str">
        <f t="shared" si="625"/>
        <v/>
      </c>
    </row>
    <row r="2767" spans="34:47" x14ac:dyDescent="0.3">
      <c r="AH2767" s="55" t="str">
        <f t="shared" si="612"/>
        <v/>
      </c>
      <c r="AI2767" s="55" t="str">
        <f t="shared" si="613"/>
        <v>FALSO</v>
      </c>
      <c r="AJ2767" s="55">
        <f t="shared" si="614"/>
        <v>0</v>
      </c>
      <c r="AK2767" s="93" t="str">
        <f t="shared" si="615"/>
        <v/>
      </c>
      <c r="AL2767" s="96" t="str">
        <f t="shared" si="616"/>
        <v/>
      </c>
      <c r="AM2767" s="93" t="str">
        <f t="shared" si="617"/>
        <v/>
      </c>
      <c r="AN2767" s="96" t="str">
        <f t="shared" si="618"/>
        <v/>
      </c>
      <c r="AO2767" s="93" t="str">
        <f t="shared" si="619"/>
        <v/>
      </c>
      <c r="AP2767" s="96" t="str">
        <f t="shared" si="620"/>
        <v/>
      </c>
      <c r="AQ2767" s="93" t="str">
        <f t="shared" si="621"/>
        <v/>
      </c>
      <c r="AR2767" s="96" t="str">
        <f t="shared" si="622"/>
        <v/>
      </c>
      <c r="AS2767" s="93" t="str">
        <f t="shared" si="623"/>
        <v/>
      </c>
      <c r="AT2767" s="96" t="str">
        <f t="shared" si="624"/>
        <v/>
      </c>
      <c r="AU2767" s="93" t="str">
        <f t="shared" si="625"/>
        <v/>
      </c>
    </row>
    <row r="2768" spans="34:47" x14ac:dyDescent="0.3">
      <c r="AH2768" s="55" t="str">
        <f t="shared" si="612"/>
        <v/>
      </c>
      <c r="AI2768" s="55" t="str">
        <f t="shared" si="613"/>
        <v>FALSO</v>
      </c>
      <c r="AJ2768" s="55">
        <f t="shared" si="614"/>
        <v>0</v>
      </c>
      <c r="AK2768" s="93" t="str">
        <f t="shared" si="615"/>
        <v/>
      </c>
      <c r="AL2768" s="96" t="str">
        <f t="shared" si="616"/>
        <v/>
      </c>
      <c r="AM2768" s="93" t="str">
        <f t="shared" si="617"/>
        <v/>
      </c>
      <c r="AN2768" s="96" t="str">
        <f t="shared" si="618"/>
        <v/>
      </c>
      <c r="AO2768" s="93" t="str">
        <f t="shared" si="619"/>
        <v/>
      </c>
      <c r="AP2768" s="96" t="str">
        <f t="shared" si="620"/>
        <v/>
      </c>
      <c r="AQ2768" s="93" t="str">
        <f t="shared" si="621"/>
        <v/>
      </c>
      <c r="AR2768" s="96" t="str">
        <f t="shared" si="622"/>
        <v/>
      </c>
      <c r="AS2768" s="93" t="str">
        <f t="shared" si="623"/>
        <v/>
      </c>
      <c r="AT2768" s="96" t="str">
        <f t="shared" si="624"/>
        <v/>
      </c>
      <c r="AU2768" s="93" t="str">
        <f t="shared" si="625"/>
        <v/>
      </c>
    </row>
    <row r="2769" spans="34:47" x14ac:dyDescent="0.3">
      <c r="AH2769" s="55" t="str">
        <f t="shared" si="612"/>
        <v/>
      </c>
      <c r="AI2769" s="55" t="str">
        <f t="shared" si="613"/>
        <v>FALSO</v>
      </c>
      <c r="AJ2769" s="55">
        <f t="shared" si="614"/>
        <v>0</v>
      </c>
      <c r="AK2769" s="93" t="str">
        <f t="shared" si="615"/>
        <v/>
      </c>
      <c r="AL2769" s="96" t="str">
        <f t="shared" si="616"/>
        <v/>
      </c>
      <c r="AM2769" s="93" t="str">
        <f t="shared" si="617"/>
        <v/>
      </c>
      <c r="AN2769" s="96" t="str">
        <f t="shared" si="618"/>
        <v/>
      </c>
      <c r="AO2769" s="93" t="str">
        <f t="shared" si="619"/>
        <v/>
      </c>
      <c r="AP2769" s="96" t="str">
        <f t="shared" si="620"/>
        <v/>
      </c>
      <c r="AQ2769" s="93" t="str">
        <f t="shared" si="621"/>
        <v/>
      </c>
      <c r="AR2769" s="96" t="str">
        <f t="shared" si="622"/>
        <v/>
      </c>
      <c r="AS2769" s="93" t="str">
        <f t="shared" si="623"/>
        <v/>
      </c>
      <c r="AT2769" s="96" t="str">
        <f t="shared" si="624"/>
        <v/>
      </c>
      <c r="AU2769" s="93" t="str">
        <f t="shared" si="625"/>
        <v/>
      </c>
    </row>
    <row r="2770" spans="34:47" x14ac:dyDescent="0.3">
      <c r="AH2770" s="55" t="str">
        <f t="shared" si="612"/>
        <v/>
      </c>
      <c r="AI2770" s="55" t="str">
        <f t="shared" si="613"/>
        <v>FALSO</v>
      </c>
      <c r="AJ2770" s="55">
        <f t="shared" si="614"/>
        <v>0</v>
      </c>
      <c r="AK2770" s="93" t="str">
        <f t="shared" si="615"/>
        <v/>
      </c>
      <c r="AL2770" s="96" t="str">
        <f t="shared" si="616"/>
        <v/>
      </c>
      <c r="AM2770" s="93" t="str">
        <f t="shared" si="617"/>
        <v/>
      </c>
      <c r="AN2770" s="96" t="str">
        <f t="shared" si="618"/>
        <v/>
      </c>
      <c r="AO2770" s="93" t="str">
        <f t="shared" si="619"/>
        <v/>
      </c>
      <c r="AP2770" s="96" t="str">
        <f t="shared" si="620"/>
        <v/>
      </c>
      <c r="AQ2770" s="93" t="str">
        <f t="shared" si="621"/>
        <v/>
      </c>
      <c r="AR2770" s="96" t="str">
        <f t="shared" si="622"/>
        <v/>
      </c>
      <c r="AS2770" s="93" t="str">
        <f t="shared" si="623"/>
        <v/>
      </c>
      <c r="AT2770" s="96" t="str">
        <f t="shared" si="624"/>
        <v/>
      </c>
      <c r="AU2770" s="93" t="str">
        <f t="shared" si="625"/>
        <v/>
      </c>
    </row>
    <row r="2771" spans="34:47" x14ac:dyDescent="0.3">
      <c r="AH2771" s="55" t="str">
        <f t="shared" si="612"/>
        <v/>
      </c>
      <c r="AI2771" s="55" t="str">
        <f t="shared" si="613"/>
        <v>FALSO</v>
      </c>
      <c r="AJ2771" s="55">
        <f t="shared" si="614"/>
        <v>0</v>
      </c>
      <c r="AK2771" s="93" t="str">
        <f t="shared" si="615"/>
        <v/>
      </c>
      <c r="AL2771" s="96" t="str">
        <f t="shared" si="616"/>
        <v/>
      </c>
      <c r="AM2771" s="93" t="str">
        <f t="shared" si="617"/>
        <v/>
      </c>
      <c r="AN2771" s="96" t="str">
        <f t="shared" si="618"/>
        <v/>
      </c>
      <c r="AO2771" s="93" t="str">
        <f t="shared" si="619"/>
        <v/>
      </c>
      <c r="AP2771" s="96" t="str">
        <f t="shared" si="620"/>
        <v/>
      </c>
      <c r="AQ2771" s="93" t="str">
        <f t="shared" si="621"/>
        <v/>
      </c>
      <c r="AR2771" s="96" t="str">
        <f t="shared" si="622"/>
        <v/>
      </c>
      <c r="AS2771" s="93" t="str">
        <f t="shared" si="623"/>
        <v/>
      </c>
      <c r="AT2771" s="96" t="str">
        <f t="shared" si="624"/>
        <v/>
      </c>
      <c r="AU2771" s="93" t="str">
        <f t="shared" si="625"/>
        <v/>
      </c>
    </row>
    <row r="2772" spans="34:47" x14ac:dyDescent="0.3">
      <c r="AH2772" s="55" t="str">
        <f t="shared" si="612"/>
        <v/>
      </c>
      <c r="AI2772" s="55" t="str">
        <f t="shared" si="613"/>
        <v>FALSO</v>
      </c>
      <c r="AJ2772" s="55">
        <f t="shared" si="614"/>
        <v>0</v>
      </c>
      <c r="AK2772" s="93" t="str">
        <f t="shared" si="615"/>
        <v/>
      </c>
      <c r="AL2772" s="96" t="str">
        <f t="shared" si="616"/>
        <v/>
      </c>
      <c r="AM2772" s="93" t="str">
        <f t="shared" si="617"/>
        <v/>
      </c>
      <c r="AN2772" s="96" t="str">
        <f t="shared" si="618"/>
        <v/>
      </c>
      <c r="AO2772" s="93" t="str">
        <f t="shared" si="619"/>
        <v/>
      </c>
      <c r="AP2772" s="96" t="str">
        <f t="shared" si="620"/>
        <v/>
      </c>
      <c r="AQ2772" s="93" t="str">
        <f t="shared" si="621"/>
        <v/>
      </c>
      <c r="AR2772" s="96" t="str">
        <f t="shared" si="622"/>
        <v/>
      </c>
      <c r="AS2772" s="93" t="str">
        <f t="shared" si="623"/>
        <v/>
      </c>
      <c r="AT2772" s="96" t="str">
        <f t="shared" si="624"/>
        <v/>
      </c>
      <c r="AU2772" s="93" t="str">
        <f t="shared" si="625"/>
        <v/>
      </c>
    </row>
    <row r="2773" spans="34:47" x14ac:dyDescent="0.3">
      <c r="AH2773" s="55" t="str">
        <f t="shared" si="612"/>
        <v/>
      </c>
      <c r="AI2773" s="55" t="str">
        <f t="shared" si="613"/>
        <v>FALSO</v>
      </c>
      <c r="AJ2773" s="55">
        <f t="shared" si="614"/>
        <v>0</v>
      </c>
      <c r="AK2773" s="93" t="str">
        <f t="shared" si="615"/>
        <v/>
      </c>
      <c r="AL2773" s="96" t="str">
        <f t="shared" si="616"/>
        <v/>
      </c>
      <c r="AM2773" s="93" t="str">
        <f t="shared" si="617"/>
        <v/>
      </c>
      <c r="AN2773" s="96" t="str">
        <f t="shared" si="618"/>
        <v/>
      </c>
      <c r="AO2773" s="93" t="str">
        <f t="shared" si="619"/>
        <v/>
      </c>
      <c r="AP2773" s="96" t="str">
        <f t="shared" si="620"/>
        <v/>
      </c>
      <c r="AQ2773" s="93" t="str">
        <f t="shared" si="621"/>
        <v/>
      </c>
      <c r="AR2773" s="96" t="str">
        <f t="shared" si="622"/>
        <v/>
      </c>
      <c r="AS2773" s="93" t="str">
        <f t="shared" si="623"/>
        <v/>
      </c>
      <c r="AT2773" s="96" t="str">
        <f t="shared" si="624"/>
        <v/>
      </c>
      <c r="AU2773" s="93" t="str">
        <f t="shared" si="625"/>
        <v/>
      </c>
    </row>
    <row r="2774" spans="34:47" x14ac:dyDescent="0.3">
      <c r="AH2774" s="55" t="str">
        <f t="shared" si="612"/>
        <v/>
      </c>
      <c r="AI2774" s="55" t="str">
        <f t="shared" si="613"/>
        <v>FALSO</v>
      </c>
      <c r="AJ2774" s="55">
        <f t="shared" si="614"/>
        <v>0</v>
      </c>
      <c r="AK2774" s="93" t="str">
        <f t="shared" si="615"/>
        <v/>
      </c>
      <c r="AL2774" s="96" t="str">
        <f t="shared" si="616"/>
        <v/>
      </c>
      <c r="AM2774" s="93" t="str">
        <f t="shared" si="617"/>
        <v/>
      </c>
      <c r="AN2774" s="96" t="str">
        <f t="shared" si="618"/>
        <v/>
      </c>
      <c r="AO2774" s="93" t="str">
        <f t="shared" si="619"/>
        <v/>
      </c>
      <c r="AP2774" s="96" t="str">
        <f t="shared" si="620"/>
        <v/>
      </c>
      <c r="AQ2774" s="93" t="str">
        <f t="shared" si="621"/>
        <v/>
      </c>
      <c r="AR2774" s="96" t="str">
        <f t="shared" si="622"/>
        <v/>
      </c>
      <c r="AS2774" s="93" t="str">
        <f t="shared" si="623"/>
        <v/>
      </c>
      <c r="AT2774" s="96" t="str">
        <f t="shared" si="624"/>
        <v/>
      </c>
      <c r="AU2774" s="93" t="str">
        <f t="shared" si="625"/>
        <v/>
      </c>
    </row>
    <row r="2775" spans="34:47" x14ac:dyDescent="0.3">
      <c r="AH2775" s="55" t="str">
        <f t="shared" si="612"/>
        <v/>
      </c>
      <c r="AI2775" s="55" t="str">
        <f t="shared" si="613"/>
        <v>FALSO</v>
      </c>
      <c r="AJ2775" s="55">
        <f t="shared" si="614"/>
        <v>0</v>
      </c>
      <c r="AK2775" s="93" t="str">
        <f t="shared" si="615"/>
        <v/>
      </c>
      <c r="AL2775" s="96" t="str">
        <f t="shared" si="616"/>
        <v/>
      </c>
      <c r="AM2775" s="93" t="str">
        <f t="shared" si="617"/>
        <v/>
      </c>
      <c r="AN2775" s="96" t="str">
        <f t="shared" si="618"/>
        <v/>
      </c>
      <c r="AO2775" s="93" t="str">
        <f t="shared" si="619"/>
        <v/>
      </c>
      <c r="AP2775" s="96" t="str">
        <f t="shared" si="620"/>
        <v/>
      </c>
      <c r="AQ2775" s="93" t="str">
        <f t="shared" si="621"/>
        <v/>
      </c>
      <c r="AR2775" s="96" t="str">
        <f t="shared" si="622"/>
        <v/>
      </c>
      <c r="AS2775" s="93" t="str">
        <f t="shared" si="623"/>
        <v/>
      </c>
      <c r="AT2775" s="96" t="str">
        <f t="shared" si="624"/>
        <v/>
      </c>
      <c r="AU2775" s="93" t="str">
        <f t="shared" si="625"/>
        <v/>
      </c>
    </row>
    <row r="2776" spans="34:47" x14ac:dyDescent="0.3">
      <c r="AH2776" s="55" t="str">
        <f t="shared" si="612"/>
        <v/>
      </c>
      <c r="AI2776" s="55" t="str">
        <f t="shared" si="613"/>
        <v>FALSO</v>
      </c>
      <c r="AJ2776" s="55">
        <f t="shared" si="614"/>
        <v>0</v>
      </c>
      <c r="AK2776" s="93" t="str">
        <f t="shared" si="615"/>
        <v/>
      </c>
      <c r="AL2776" s="96" t="str">
        <f t="shared" si="616"/>
        <v/>
      </c>
      <c r="AM2776" s="93" t="str">
        <f t="shared" si="617"/>
        <v/>
      </c>
      <c r="AN2776" s="96" t="str">
        <f t="shared" si="618"/>
        <v/>
      </c>
      <c r="AO2776" s="93" t="str">
        <f t="shared" si="619"/>
        <v/>
      </c>
      <c r="AP2776" s="96" t="str">
        <f t="shared" si="620"/>
        <v/>
      </c>
      <c r="AQ2776" s="93" t="str">
        <f t="shared" si="621"/>
        <v/>
      </c>
      <c r="AR2776" s="96" t="str">
        <f t="shared" si="622"/>
        <v/>
      </c>
      <c r="AS2776" s="93" t="str">
        <f t="shared" si="623"/>
        <v/>
      </c>
      <c r="AT2776" s="96" t="str">
        <f t="shared" si="624"/>
        <v/>
      </c>
      <c r="AU2776" s="93" t="str">
        <f t="shared" si="625"/>
        <v/>
      </c>
    </row>
    <row r="2777" spans="34:47" x14ac:dyDescent="0.3">
      <c r="AH2777" s="55" t="str">
        <f t="shared" si="612"/>
        <v/>
      </c>
      <c r="AI2777" s="55" t="str">
        <f t="shared" si="613"/>
        <v>FALSO</v>
      </c>
      <c r="AJ2777" s="55">
        <f t="shared" si="614"/>
        <v>0</v>
      </c>
      <c r="AK2777" s="93" t="str">
        <f t="shared" si="615"/>
        <v/>
      </c>
      <c r="AL2777" s="96" t="str">
        <f t="shared" si="616"/>
        <v/>
      </c>
      <c r="AM2777" s="93" t="str">
        <f t="shared" si="617"/>
        <v/>
      </c>
      <c r="AN2777" s="96" t="str">
        <f t="shared" si="618"/>
        <v/>
      </c>
      <c r="AO2777" s="93" t="str">
        <f t="shared" si="619"/>
        <v/>
      </c>
      <c r="AP2777" s="96" t="str">
        <f t="shared" si="620"/>
        <v/>
      </c>
      <c r="AQ2777" s="93" t="str">
        <f t="shared" si="621"/>
        <v/>
      </c>
      <c r="AR2777" s="96" t="str">
        <f t="shared" si="622"/>
        <v/>
      </c>
      <c r="AS2777" s="93" t="str">
        <f t="shared" si="623"/>
        <v/>
      </c>
      <c r="AT2777" s="96" t="str">
        <f t="shared" si="624"/>
        <v/>
      </c>
      <c r="AU2777" s="93" t="str">
        <f t="shared" si="625"/>
        <v/>
      </c>
    </row>
    <row r="2778" spans="34:47" x14ac:dyDescent="0.3">
      <c r="AH2778" s="55" t="str">
        <f t="shared" si="612"/>
        <v/>
      </c>
      <c r="AI2778" s="55" t="str">
        <f t="shared" si="613"/>
        <v>FALSO</v>
      </c>
      <c r="AJ2778" s="55">
        <f t="shared" si="614"/>
        <v>0</v>
      </c>
      <c r="AK2778" s="93" t="str">
        <f t="shared" si="615"/>
        <v/>
      </c>
      <c r="AL2778" s="96" t="str">
        <f t="shared" si="616"/>
        <v/>
      </c>
      <c r="AM2778" s="93" t="str">
        <f t="shared" si="617"/>
        <v/>
      </c>
      <c r="AN2778" s="96" t="str">
        <f t="shared" si="618"/>
        <v/>
      </c>
      <c r="AO2778" s="93" t="str">
        <f t="shared" si="619"/>
        <v/>
      </c>
      <c r="AP2778" s="96" t="str">
        <f t="shared" si="620"/>
        <v/>
      </c>
      <c r="AQ2778" s="93" t="str">
        <f t="shared" si="621"/>
        <v/>
      </c>
      <c r="AR2778" s="96" t="str">
        <f t="shared" si="622"/>
        <v/>
      </c>
      <c r="AS2778" s="93" t="str">
        <f t="shared" si="623"/>
        <v/>
      </c>
      <c r="AT2778" s="96" t="str">
        <f t="shared" si="624"/>
        <v/>
      </c>
      <c r="AU2778" s="93" t="str">
        <f t="shared" si="625"/>
        <v/>
      </c>
    </row>
    <row r="2779" spans="34:47" x14ac:dyDescent="0.3">
      <c r="AH2779" s="55" t="str">
        <f t="shared" si="612"/>
        <v/>
      </c>
      <c r="AI2779" s="55" t="str">
        <f t="shared" si="613"/>
        <v>FALSO</v>
      </c>
      <c r="AJ2779" s="55">
        <f t="shared" si="614"/>
        <v>0</v>
      </c>
      <c r="AK2779" s="93" t="str">
        <f t="shared" si="615"/>
        <v/>
      </c>
      <c r="AL2779" s="96" t="str">
        <f t="shared" si="616"/>
        <v/>
      </c>
      <c r="AM2779" s="93" t="str">
        <f t="shared" si="617"/>
        <v/>
      </c>
      <c r="AN2779" s="96" t="str">
        <f t="shared" si="618"/>
        <v/>
      </c>
      <c r="AO2779" s="93" t="str">
        <f t="shared" si="619"/>
        <v/>
      </c>
      <c r="AP2779" s="96" t="str">
        <f t="shared" si="620"/>
        <v/>
      </c>
      <c r="AQ2779" s="93" t="str">
        <f t="shared" si="621"/>
        <v/>
      </c>
      <c r="AR2779" s="96" t="str">
        <f t="shared" si="622"/>
        <v/>
      </c>
      <c r="AS2779" s="93" t="str">
        <f t="shared" si="623"/>
        <v/>
      </c>
      <c r="AT2779" s="96" t="str">
        <f t="shared" si="624"/>
        <v/>
      </c>
      <c r="AU2779" s="93" t="str">
        <f t="shared" si="625"/>
        <v/>
      </c>
    </row>
    <row r="2780" spans="34:47" x14ac:dyDescent="0.3">
      <c r="AH2780" s="55" t="str">
        <f t="shared" si="612"/>
        <v/>
      </c>
      <c r="AI2780" s="55" t="str">
        <f t="shared" si="613"/>
        <v>FALSO</v>
      </c>
      <c r="AJ2780" s="55">
        <f t="shared" si="614"/>
        <v>0</v>
      </c>
      <c r="AK2780" s="93" t="str">
        <f t="shared" si="615"/>
        <v/>
      </c>
      <c r="AL2780" s="96" t="str">
        <f t="shared" si="616"/>
        <v/>
      </c>
      <c r="AM2780" s="93" t="str">
        <f t="shared" si="617"/>
        <v/>
      </c>
      <c r="AN2780" s="96" t="str">
        <f t="shared" si="618"/>
        <v/>
      </c>
      <c r="AO2780" s="93" t="str">
        <f t="shared" si="619"/>
        <v/>
      </c>
      <c r="AP2780" s="96" t="str">
        <f t="shared" si="620"/>
        <v/>
      </c>
      <c r="AQ2780" s="93" t="str">
        <f t="shared" si="621"/>
        <v/>
      </c>
      <c r="AR2780" s="96" t="str">
        <f t="shared" si="622"/>
        <v/>
      </c>
      <c r="AS2780" s="93" t="str">
        <f t="shared" si="623"/>
        <v/>
      </c>
      <c r="AT2780" s="96" t="str">
        <f t="shared" si="624"/>
        <v/>
      </c>
      <c r="AU2780" s="93" t="str">
        <f t="shared" si="625"/>
        <v/>
      </c>
    </row>
    <row r="2781" spans="34:47" x14ac:dyDescent="0.3">
      <c r="AH2781" s="55" t="str">
        <f t="shared" si="612"/>
        <v/>
      </c>
      <c r="AI2781" s="55" t="str">
        <f t="shared" si="613"/>
        <v>FALSO</v>
      </c>
      <c r="AJ2781" s="55">
        <f t="shared" si="614"/>
        <v>0</v>
      </c>
      <c r="AK2781" s="93" t="str">
        <f t="shared" si="615"/>
        <v/>
      </c>
      <c r="AL2781" s="96" t="str">
        <f t="shared" si="616"/>
        <v/>
      </c>
      <c r="AM2781" s="93" t="str">
        <f t="shared" si="617"/>
        <v/>
      </c>
      <c r="AN2781" s="96" t="str">
        <f t="shared" si="618"/>
        <v/>
      </c>
      <c r="AO2781" s="93" t="str">
        <f t="shared" si="619"/>
        <v/>
      </c>
      <c r="AP2781" s="96" t="str">
        <f t="shared" si="620"/>
        <v/>
      </c>
      <c r="AQ2781" s="93" t="str">
        <f t="shared" si="621"/>
        <v/>
      </c>
      <c r="AR2781" s="96" t="str">
        <f t="shared" si="622"/>
        <v/>
      </c>
      <c r="AS2781" s="93" t="str">
        <f t="shared" si="623"/>
        <v/>
      </c>
      <c r="AT2781" s="96" t="str">
        <f t="shared" si="624"/>
        <v/>
      </c>
      <c r="AU2781" s="93" t="str">
        <f t="shared" si="625"/>
        <v/>
      </c>
    </row>
    <row r="2782" spans="34:47" x14ac:dyDescent="0.3">
      <c r="AH2782" s="55" t="str">
        <f t="shared" si="612"/>
        <v/>
      </c>
      <c r="AI2782" s="55" t="str">
        <f t="shared" si="613"/>
        <v>FALSO</v>
      </c>
      <c r="AJ2782" s="55">
        <f t="shared" si="614"/>
        <v>0</v>
      </c>
      <c r="AK2782" s="93" t="str">
        <f t="shared" si="615"/>
        <v/>
      </c>
      <c r="AL2782" s="96" t="str">
        <f t="shared" si="616"/>
        <v/>
      </c>
      <c r="AM2782" s="93" t="str">
        <f t="shared" si="617"/>
        <v/>
      </c>
      <c r="AN2782" s="96" t="str">
        <f t="shared" si="618"/>
        <v/>
      </c>
      <c r="AO2782" s="93" t="str">
        <f t="shared" si="619"/>
        <v/>
      </c>
      <c r="AP2782" s="96" t="str">
        <f t="shared" si="620"/>
        <v/>
      </c>
      <c r="AQ2782" s="93" t="str">
        <f t="shared" si="621"/>
        <v/>
      </c>
      <c r="AR2782" s="96" t="str">
        <f t="shared" si="622"/>
        <v/>
      </c>
      <c r="AS2782" s="93" t="str">
        <f t="shared" si="623"/>
        <v/>
      </c>
      <c r="AT2782" s="96" t="str">
        <f t="shared" si="624"/>
        <v/>
      </c>
      <c r="AU2782" s="93" t="str">
        <f t="shared" si="625"/>
        <v/>
      </c>
    </row>
    <row r="2783" spans="34:47" x14ac:dyDescent="0.3">
      <c r="AH2783" s="55" t="str">
        <f t="shared" si="612"/>
        <v/>
      </c>
      <c r="AI2783" s="55" t="str">
        <f t="shared" si="613"/>
        <v>FALSO</v>
      </c>
      <c r="AJ2783" s="55">
        <f t="shared" si="614"/>
        <v>0</v>
      </c>
      <c r="AK2783" s="93" t="str">
        <f t="shared" si="615"/>
        <v/>
      </c>
      <c r="AL2783" s="96" t="str">
        <f t="shared" si="616"/>
        <v/>
      </c>
      <c r="AM2783" s="93" t="str">
        <f t="shared" si="617"/>
        <v/>
      </c>
      <c r="AN2783" s="96" t="str">
        <f t="shared" si="618"/>
        <v/>
      </c>
      <c r="AO2783" s="93" t="str">
        <f t="shared" si="619"/>
        <v/>
      </c>
      <c r="AP2783" s="96" t="str">
        <f t="shared" si="620"/>
        <v/>
      </c>
      <c r="AQ2783" s="93" t="str">
        <f t="shared" si="621"/>
        <v/>
      </c>
      <c r="AR2783" s="96" t="str">
        <f t="shared" si="622"/>
        <v/>
      </c>
      <c r="AS2783" s="93" t="str">
        <f t="shared" si="623"/>
        <v/>
      </c>
      <c r="AT2783" s="96" t="str">
        <f t="shared" si="624"/>
        <v/>
      </c>
      <c r="AU2783" s="93" t="str">
        <f t="shared" si="625"/>
        <v/>
      </c>
    </row>
    <row r="2784" spans="34:47" x14ac:dyDescent="0.3">
      <c r="AH2784" s="55" t="str">
        <f t="shared" si="612"/>
        <v/>
      </c>
      <c r="AI2784" s="55" t="str">
        <f t="shared" si="613"/>
        <v>FALSO</v>
      </c>
      <c r="AJ2784" s="55">
        <f t="shared" si="614"/>
        <v>0</v>
      </c>
      <c r="AK2784" s="93" t="str">
        <f t="shared" si="615"/>
        <v/>
      </c>
      <c r="AL2784" s="96" t="str">
        <f t="shared" si="616"/>
        <v/>
      </c>
      <c r="AM2784" s="93" t="str">
        <f t="shared" si="617"/>
        <v/>
      </c>
      <c r="AN2784" s="96" t="str">
        <f t="shared" si="618"/>
        <v/>
      </c>
      <c r="AO2784" s="93" t="str">
        <f t="shared" si="619"/>
        <v/>
      </c>
      <c r="AP2784" s="96" t="str">
        <f t="shared" si="620"/>
        <v/>
      </c>
      <c r="AQ2784" s="93" t="str">
        <f t="shared" si="621"/>
        <v/>
      </c>
      <c r="AR2784" s="96" t="str">
        <f t="shared" si="622"/>
        <v/>
      </c>
      <c r="AS2784" s="93" t="str">
        <f t="shared" si="623"/>
        <v/>
      </c>
      <c r="AT2784" s="96" t="str">
        <f t="shared" si="624"/>
        <v/>
      </c>
      <c r="AU2784" s="93" t="str">
        <f t="shared" si="625"/>
        <v/>
      </c>
    </row>
    <row r="2785" spans="34:47" x14ac:dyDescent="0.3">
      <c r="AH2785" s="55" t="str">
        <f t="shared" si="612"/>
        <v/>
      </c>
      <c r="AI2785" s="55" t="str">
        <f t="shared" si="613"/>
        <v>FALSO</v>
      </c>
      <c r="AJ2785" s="55">
        <f t="shared" si="614"/>
        <v>0</v>
      </c>
      <c r="AK2785" s="93" t="str">
        <f t="shared" si="615"/>
        <v/>
      </c>
      <c r="AL2785" s="96" t="str">
        <f t="shared" si="616"/>
        <v/>
      </c>
      <c r="AM2785" s="93" t="str">
        <f t="shared" si="617"/>
        <v/>
      </c>
      <c r="AN2785" s="96" t="str">
        <f t="shared" si="618"/>
        <v/>
      </c>
      <c r="AO2785" s="93" t="str">
        <f t="shared" si="619"/>
        <v/>
      </c>
      <c r="AP2785" s="96" t="str">
        <f t="shared" si="620"/>
        <v/>
      </c>
      <c r="AQ2785" s="93" t="str">
        <f t="shared" si="621"/>
        <v/>
      </c>
      <c r="AR2785" s="96" t="str">
        <f t="shared" si="622"/>
        <v/>
      </c>
      <c r="AS2785" s="93" t="str">
        <f t="shared" si="623"/>
        <v/>
      </c>
      <c r="AT2785" s="96" t="str">
        <f t="shared" si="624"/>
        <v/>
      </c>
      <c r="AU2785" s="93" t="str">
        <f t="shared" si="625"/>
        <v/>
      </c>
    </row>
    <row r="2786" spans="34:47" x14ac:dyDescent="0.3">
      <c r="AH2786" s="55" t="str">
        <f t="shared" si="612"/>
        <v/>
      </c>
      <c r="AI2786" s="55" t="str">
        <f t="shared" si="613"/>
        <v>FALSO</v>
      </c>
      <c r="AJ2786" s="55">
        <f t="shared" si="614"/>
        <v>0</v>
      </c>
      <c r="AK2786" s="93" t="str">
        <f t="shared" si="615"/>
        <v/>
      </c>
      <c r="AL2786" s="96" t="str">
        <f t="shared" si="616"/>
        <v/>
      </c>
      <c r="AM2786" s="93" t="str">
        <f t="shared" si="617"/>
        <v/>
      </c>
      <c r="AN2786" s="96" t="str">
        <f t="shared" si="618"/>
        <v/>
      </c>
      <c r="AO2786" s="93" t="str">
        <f t="shared" si="619"/>
        <v/>
      </c>
      <c r="AP2786" s="96" t="str">
        <f t="shared" si="620"/>
        <v/>
      </c>
      <c r="AQ2786" s="93" t="str">
        <f t="shared" si="621"/>
        <v/>
      </c>
      <c r="AR2786" s="96" t="str">
        <f t="shared" si="622"/>
        <v/>
      </c>
      <c r="AS2786" s="93" t="str">
        <f t="shared" si="623"/>
        <v/>
      </c>
      <c r="AT2786" s="96" t="str">
        <f t="shared" si="624"/>
        <v/>
      </c>
      <c r="AU2786" s="93" t="str">
        <f t="shared" si="625"/>
        <v/>
      </c>
    </row>
    <row r="2787" spans="34:47" x14ac:dyDescent="0.3">
      <c r="AH2787" s="55" t="str">
        <f t="shared" si="612"/>
        <v/>
      </c>
      <c r="AI2787" s="55" t="str">
        <f t="shared" si="613"/>
        <v>FALSO</v>
      </c>
      <c r="AJ2787" s="55">
        <f t="shared" si="614"/>
        <v>0</v>
      </c>
      <c r="AK2787" s="93" t="str">
        <f t="shared" si="615"/>
        <v/>
      </c>
      <c r="AL2787" s="96" t="str">
        <f t="shared" si="616"/>
        <v/>
      </c>
      <c r="AM2787" s="93" t="str">
        <f t="shared" si="617"/>
        <v/>
      </c>
      <c r="AN2787" s="96" t="str">
        <f t="shared" si="618"/>
        <v/>
      </c>
      <c r="AO2787" s="93" t="str">
        <f t="shared" si="619"/>
        <v/>
      </c>
      <c r="AP2787" s="96" t="str">
        <f t="shared" si="620"/>
        <v/>
      </c>
      <c r="AQ2787" s="93" t="str">
        <f t="shared" si="621"/>
        <v/>
      </c>
      <c r="AR2787" s="96" t="str">
        <f t="shared" si="622"/>
        <v/>
      </c>
      <c r="AS2787" s="93" t="str">
        <f t="shared" si="623"/>
        <v/>
      </c>
      <c r="AT2787" s="96" t="str">
        <f t="shared" si="624"/>
        <v/>
      </c>
      <c r="AU2787" s="93" t="str">
        <f t="shared" si="625"/>
        <v/>
      </c>
    </row>
    <row r="2788" spans="34:47" x14ac:dyDescent="0.3">
      <c r="AH2788" s="55" t="str">
        <f t="shared" si="612"/>
        <v/>
      </c>
      <c r="AI2788" s="55" t="str">
        <f t="shared" si="613"/>
        <v>FALSO</v>
      </c>
      <c r="AJ2788" s="55">
        <f t="shared" si="614"/>
        <v>0</v>
      </c>
      <c r="AK2788" s="93" t="str">
        <f t="shared" si="615"/>
        <v/>
      </c>
      <c r="AL2788" s="96" t="str">
        <f t="shared" si="616"/>
        <v/>
      </c>
      <c r="AM2788" s="93" t="str">
        <f t="shared" si="617"/>
        <v/>
      </c>
      <c r="AN2788" s="96" t="str">
        <f t="shared" si="618"/>
        <v/>
      </c>
      <c r="AO2788" s="93" t="str">
        <f t="shared" si="619"/>
        <v/>
      </c>
      <c r="AP2788" s="96" t="str">
        <f t="shared" si="620"/>
        <v/>
      </c>
      <c r="AQ2788" s="93" t="str">
        <f t="shared" si="621"/>
        <v/>
      </c>
      <c r="AR2788" s="96" t="str">
        <f t="shared" si="622"/>
        <v/>
      </c>
      <c r="AS2788" s="93" t="str">
        <f t="shared" si="623"/>
        <v/>
      </c>
      <c r="AT2788" s="96" t="str">
        <f t="shared" si="624"/>
        <v/>
      </c>
      <c r="AU2788" s="93" t="str">
        <f t="shared" si="625"/>
        <v/>
      </c>
    </row>
    <row r="2789" spans="34:47" x14ac:dyDescent="0.3">
      <c r="AH2789" s="55" t="str">
        <f t="shared" si="612"/>
        <v/>
      </c>
      <c r="AI2789" s="55" t="str">
        <f t="shared" si="613"/>
        <v>FALSO</v>
      </c>
      <c r="AJ2789" s="55">
        <f t="shared" si="614"/>
        <v>0</v>
      </c>
      <c r="AK2789" s="93" t="str">
        <f t="shared" si="615"/>
        <v/>
      </c>
      <c r="AL2789" s="96" t="str">
        <f t="shared" si="616"/>
        <v/>
      </c>
      <c r="AM2789" s="93" t="str">
        <f t="shared" si="617"/>
        <v/>
      </c>
      <c r="AN2789" s="96" t="str">
        <f t="shared" si="618"/>
        <v/>
      </c>
      <c r="AO2789" s="93" t="str">
        <f t="shared" si="619"/>
        <v/>
      </c>
      <c r="AP2789" s="96" t="str">
        <f t="shared" si="620"/>
        <v/>
      </c>
      <c r="AQ2789" s="93" t="str">
        <f t="shared" si="621"/>
        <v/>
      </c>
      <c r="AR2789" s="96" t="str">
        <f t="shared" si="622"/>
        <v/>
      </c>
      <c r="AS2789" s="93" t="str">
        <f t="shared" si="623"/>
        <v/>
      </c>
      <c r="AT2789" s="96" t="str">
        <f t="shared" si="624"/>
        <v/>
      </c>
      <c r="AU2789" s="93" t="str">
        <f t="shared" si="625"/>
        <v/>
      </c>
    </row>
    <row r="2790" spans="34:47" x14ac:dyDescent="0.3">
      <c r="AH2790" s="55" t="str">
        <f t="shared" si="612"/>
        <v/>
      </c>
      <c r="AI2790" s="55" t="str">
        <f t="shared" si="613"/>
        <v>FALSO</v>
      </c>
      <c r="AJ2790" s="55">
        <f t="shared" si="614"/>
        <v>0</v>
      </c>
      <c r="AK2790" s="93" t="str">
        <f t="shared" si="615"/>
        <v/>
      </c>
      <c r="AL2790" s="96" t="str">
        <f t="shared" si="616"/>
        <v/>
      </c>
      <c r="AM2790" s="93" t="str">
        <f t="shared" si="617"/>
        <v/>
      </c>
      <c r="AN2790" s="96" t="str">
        <f t="shared" si="618"/>
        <v/>
      </c>
      <c r="AO2790" s="93" t="str">
        <f t="shared" si="619"/>
        <v/>
      </c>
      <c r="AP2790" s="96" t="str">
        <f t="shared" si="620"/>
        <v/>
      </c>
      <c r="AQ2790" s="93" t="str">
        <f t="shared" si="621"/>
        <v/>
      </c>
      <c r="AR2790" s="96" t="str">
        <f t="shared" si="622"/>
        <v/>
      </c>
      <c r="AS2790" s="93" t="str">
        <f t="shared" si="623"/>
        <v/>
      </c>
      <c r="AT2790" s="96" t="str">
        <f t="shared" si="624"/>
        <v/>
      </c>
      <c r="AU2790" s="93" t="str">
        <f t="shared" si="625"/>
        <v/>
      </c>
    </row>
    <row r="2791" spans="34:47" x14ac:dyDescent="0.3">
      <c r="AH2791" s="55" t="str">
        <f t="shared" si="612"/>
        <v/>
      </c>
      <c r="AI2791" s="55" t="str">
        <f t="shared" si="613"/>
        <v>FALSO</v>
      </c>
      <c r="AJ2791" s="55">
        <f t="shared" si="614"/>
        <v>0</v>
      </c>
      <c r="AK2791" s="93" t="str">
        <f t="shared" si="615"/>
        <v/>
      </c>
      <c r="AL2791" s="96" t="str">
        <f t="shared" si="616"/>
        <v/>
      </c>
      <c r="AM2791" s="93" t="str">
        <f t="shared" si="617"/>
        <v/>
      </c>
      <c r="AN2791" s="96" t="str">
        <f t="shared" si="618"/>
        <v/>
      </c>
      <c r="AO2791" s="93" t="str">
        <f t="shared" si="619"/>
        <v/>
      </c>
      <c r="AP2791" s="96" t="str">
        <f t="shared" si="620"/>
        <v/>
      </c>
      <c r="AQ2791" s="93" t="str">
        <f t="shared" si="621"/>
        <v/>
      </c>
      <c r="AR2791" s="96" t="str">
        <f t="shared" si="622"/>
        <v/>
      </c>
      <c r="AS2791" s="93" t="str">
        <f t="shared" si="623"/>
        <v/>
      </c>
      <c r="AT2791" s="96" t="str">
        <f t="shared" si="624"/>
        <v/>
      </c>
      <c r="AU2791" s="93" t="str">
        <f t="shared" si="625"/>
        <v/>
      </c>
    </row>
    <row r="2792" spans="34:47" x14ac:dyDescent="0.3">
      <c r="AH2792" s="55" t="str">
        <f t="shared" si="612"/>
        <v/>
      </c>
      <c r="AI2792" s="55" t="str">
        <f t="shared" si="613"/>
        <v>FALSO</v>
      </c>
      <c r="AJ2792" s="55">
        <f t="shared" si="614"/>
        <v>0</v>
      </c>
      <c r="AK2792" s="93" t="str">
        <f t="shared" si="615"/>
        <v/>
      </c>
      <c r="AL2792" s="96" t="str">
        <f t="shared" si="616"/>
        <v/>
      </c>
      <c r="AM2792" s="93" t="str">
        <f t="shared" si="617"/>
        <v/>
      </c>
      <c r="AN2792" s="96" t="str">
        <f t="shared" si="618"/>
        <v/>
      </c>
      <c r="AO2792" s="93" t="str">
        <f t="shared" si="619"/>
        <v/>
      </c>
      <c r="AP2792" s="96" t="str">
        <f t="shared" si="620"/>
        <v/>
      </c>
      <c r="AQ2792" s="93" t="str">
        <f t="shared" si="621"/>
        <v/>
      </c>
      <c r="AR2792" s="96" t="str">
        <f t="shared" si="622"/>
        <v/>
      </c>
      <c r="AS2792" s="93" t="str">
        <f t="shared" si="623"/>
        <v/>
      </c>
      <c r="AT2792" s="96" t="str">
        <f t="shared" si="624"/>
        <v/>
      </c>
      <c r="AU2792" s="93" t="str">
        <f t="shared" si="625"/>
        <v/>
      </c>
    </row>
    <row r="2793" spans="34:47" x14ac:dyDescent="0.3">
      <c r="AH2793" s="55" t="str">
        <f t="shared" si="612"/>
        <v/>
      </c>
      <c r="AI2793" s="55" t="str">
        <f t="shared" si="613"/>
        <v>FALSO</v>
      </c>
      <c r="AJ2793" s="55">
        <f t="shared" si="614"/>
        <v>0</v>
      </c>
      <c r="AK2793" s="93" t="str">
        <f t="shared" si="615"/>
        <v/>
      </c>
      <c r="AL2793" s="96" t="str">
        <f t="shared" si="616"/>
        <v/>
      </c>
      <c r="AM2793" s="93" t="str">
        <f t="shared" si="617"/>
        <v/>
      </c>
      <c r="AN2793" s="96" t="str">
        <f t="shared" si="618"/>
        <v/>
      </c>
      <c r="AO2793" s="93" t="str">
        <f t="shared" si="619"/>
        <v/>
      </c>
      <c r="AP2793" s="96" t="str">
        <f t="shared" si="620"/>
        <v/>
      </c>
      <c r="AQ2793" s="93" t="str">
        <f t="shared" si="621"/>
        <v/>
      </c>
      <c r="AR2793" s="96" t="str">
        <f t="shared" si="622"/>
        <v/>
      </c>
      <c r="AS2793" s="93" t="str">
        <f t="shared" si="623"/>
        <v/>
      </c>
      <c r="AT2793" s="96" t="str">
        <f t="shared" si="624"/>
        <v/>
      </c>
      <c r="AU2793" s="93" t="str">
        <f t="shared" si="625"/>
        <v/>
      </c>
    </row>
    <row r="2794" spans="34:47" x14ac:dyDescent="0.3">
      <c r="AH2794" s="55" t="str">
        <f t="shared" si="612"/>
        <v/>
      </c>
      <c r="AI2794" s="55" t="str">
        <f t="shared" si="613"/>
        <v>FALSO</v>
      </c>
      <c r="AJ2794" s="55">
        <f t="shared" si="614"/>
        <v>0</v>
      </c>
      <c r="AK2794" s="93" t="str">
        <f t="shared" si="615"/>
        <v/>
      </c>
      <c r="AL2794" s="96" t="str">
        <f t="shared" si="616"/>
        <v/>
      </c>
      <c r="AM2794" s="93" t="str">
        <f t="shared" si="617"/>
        <v/>
      </c>
      <c r="AN2794" s="96" t="str">
        <f t="shared" si="618"/>
        <v/>
      </c>
      <c r="AO2794" s="93" t="str">
        <f t="shared" si="619"/>
        <v/>
      </c>
      <c r="AP2794" s="96" t="str">
        <f t="shared" si="620"/>
        <v/>
      </c>
      <c r="AQ2794" s="93" t="str">
        <f t="shared" si="621"/>
        <v/>
      </c>
      <c r="AR2794" s="96" t="str">
        <f t="shared" si="622"/>
        <v/>
      </c>
      <c r="AS2794" s="93" t="str">
        <f t="shared" si="623"/>
        <v/>
      </c>
      <c r="AT2794" s="96" t="str">
        <f t="shared" si="624"/>
        <v/>
      </c>
      <c r="AU2794" s="93" t="str">
        <f t="shared" si="625"/>
        <v/>
      </c>
    </row>
    <row r="2795" spans="34:47" x14ac:dyDescent="0.3">
      <c r="AH2795" s="55" t="str">
        <f t="shared" si="612"/>
        <v/>
      </c>
      <c r="AI2795" s="55" t="str">
        <f t="shared" si="613"/>
        <v>FALSO</v>
      </c>
      <c r="AJ2795" s="55">
        <f t="shared" si="614"/>
        <v>0</v>
      </c>
      <c r="AK2795" s="93" t="str">
        <f t="shared" si="615"/>
        <v/>
      </c>
      <c r="AL2795" s="96" t="str">
        <f t="shared" si="616"/>
        <v/>
      </c>
      <c r="AM2795" s="93" t="str">
        <f t="shared" si="617"/>
        <v/>
      </c>
      <c r="AN2795" s="96" t="str">
        <f t="shared" si="618"/>
        <v/>
      </c>
      <c r="AO2795" s="93" t="str">
        <f t="shared" si="619"/>
        <v/>
      </c>
      <c r="AP2795" s="96" t="str">
        <f t="shared" si="620"/>
        <v/>
      </c>
      <c r="AQ2795" s="93" t="str">
        <f t="shared" si="621"/>
        <v/>
      </c>
      <c r="AR2795" s="96" t="str">
        <f t="shared" si="622"/>
        <v/>
      </c>
      <c r="AS2795" s="93" t="str">
        <f t="shared" si="623"/>
        <v/>
      </c>
      <c r="AT2795" s="96" t="str">
        <f t="shared" si="624"/>
        <v/>
      </c>
      <c r="AU2795" s="93" t="str">
        <f t="shared" si="625"/>
        <v/>
      </c>
    </row>
    <row r="2796" spans="34:47" x14ac:dyDescent="0.3">
      <c r="AH2796" s="55" t="str">
        <f t="shared" si="612"/>
        <v/>
      </c>
      <c r="AI2796" s="55" t="str">
        <f t="shared" si="613"/>
        <v>FALSO</v>
      </c>
      <c r="AJ2796" s="55">
        <f t="shared" si="614"/>
        <v>0</v>
      </c>
      <c r="AK2796" s="93" t="str">
        <f t="shared" si="615"/>
        <v/>
      </c>
      <c r="AL2796" s="96" t="str">
        <f t="shared" si="616"/>
        <v/>
      </c>
      <c r="AM2796" s="93" t="str">
        <f t="shared" si="617"/>
        <v/>
      </c>
      <c r="AN2796" s="96" t="str">
        <f t="shared" si="618"/>
        <v/>
      </c>
      <c r="AO2796" s="93" t="str">
        <f t="shared" si="619"/>
        <v/>
      </c>
      <c r="AP2796" s="96" t="str">
        <f t="shared" si="620"/>
        <v/>
      </c>
      <c r="AQ2796" s="93" t="str">
        <f t="shared" si="621"/>
        <v/>
      </c>
      <c r="AR2796" s="96" t="str">
        <f t="shared" si="622"/>
        <v/>
      </c>
      <c r="AS2796" s="93" t="str">
        <f t="shared" si="623"/>
        <v/>
      </c>
      <c r="AT2796" s="96" t="str">
        <f t="shared" si="624"/>
        <v/>
      </c>
      <c r="AU2796" s="93" t="str">
        <f t="shared" si="625"/>
        <v/>
      </c>
    </row>
    <row r="2797" spans="34:47" x14ac:dyDescent="0.3">
      <c r="AH2797" s="55" t="str">
        <f t="shared" si="612"/>
        <v/>
      </c>
      <c r="AI2797" s="55" t="str">
        <f t="shared" si="613"/>
        <v>FALSO</v>
      </c>
      <c r="AJ2797" s="55">
        <f t="shared" si="614"/>
        <v>0</v>
      </c>
      <c r="AK2797" s="93" t="str">
        <f t="shared" si="615"/>
        <v/>
      </c>
      <c r="AL2797" s="96" t="str">
        <f t="shared" si="616"/>
        <v/>
      </c>
      <c r="AM2797" s="93" t="str">
        <f t="shared" si="617"/>
        <v/>
      </c>
      <c r="AN2797" s="96" t="str">
        <f t="shared" si="618"/>
        <v/>
      </c>
      <c r="AO2797" s="93" t="str">
        <f t="shared" si="619"/>
        <v/>
      </c>
      <c r="AP2797" s="96" t="str">
        <f t="shared" si="620"/>
        <v/>
      </c>
      <c r="AQ2797" s="93" t="str">
        <f t="shared" si="621"/>
        <v/>
      </c>
      <c r="AR2797" s="96" t="str">
        <f t="shared" si="622"/>
        <v/>
      </c>
      <c r="AS2797" s="93" t="str">
        <f t="shared" si="623"/>
        <v/>
      </c>
      <c r="AT2797" s="96" t="str">
        <f t="shared" si="624"/>
        <v/>
      </c>
      <c r="AU2797" s="93" t="str">
        <f t="shared" si="625"/>
        <v/>
      </c>
    </row>
    <row r="2798" spans="34:47" x14ac:dyDescent="0.3">
      <c r="AH2798" s="55" t="str">
        <f t="shared" si="612"/>
        <v/>
      </c>
      <c r="AI2798" s="55" t="str">
        <f t="shared" si="613"/>
        <v>FALSO</v>
      </c>
      <c r="AJ2798" s="55">
        <f t="shared" si="614"/>
        <v>0</v>
      </c>
      <c r="AK2798" s="93" t="str">
        <f t="shared" si="615"/>
        <v/>
      </c>
      <c r="AL2798" s="96" t="str">
        <f t="shared" si="616"/>
        <v/>
      </c>
      <c r="AM2798" s="93" t="str">
        <f t="shared" si="617"/>
        <v/>
      </c>
      <c r="AN2798" s="96" t="str">
        <f t="shared" si="618"/>
        <v/>
      </c>
      <c r="AO2798" s="93" t="str">
        <f t="shared" si="619"/>
        <v/>
      </c>
      <c r="AP2798" s="96" t="str">
        <f t="shared" si="620"/>
        <v/>
      </c>
      <c r="AQ2798" s="93" t="str">
        <f t="shared" si="621"/>
        <v/>
      </c>
      <c r="AR2798" s="96" t="str">
        <f t="shared" si="622"/>
        <v/>
      </c>
      <c r="AS2798" s="93" t="str">
        <f t="shared" si="623"/>
        <v/>
      </c>
      <c r="AT2798" s="96" t="str">
        <f t="shared" si="624"/>
        <v/>
      </c>
      <c r="AU2798" s="93" t="str">
        <f t="shared" si="625"/>
        <v/>
      </c>
    </row>
    <row r="2799" spans="34:47" x14ac:dyDescent="0.3">
      <c r="AH2799" s="55" t="str">
        <f t="shared" si="612"/>
        <v/>
      </c>
      <c r="AI2799" s="55" t="str">
        <f t="shared" si="613"/>
        <v>FALSO</v>
      </c>
      <c r="AJ2799" s="55">
        <f t="shared" si="614"/>
        <v>0</v>
      </c>
      <c r="AK2799" s="93" t="str">
        <f t="shared" si="615"/>
        <v/>
      </c>
      <c r="AL2799" s="96" t="str">
        <f t="shared" si="616"/>
        <v/>
      </c>
      <c r="AM2799" s="93" t="str">
        <f t="shared" si="617"/>
        <v/>
      </c>
      <c r="AN2799" s="96" t="str">
        <f t="shared" si="618"/>
        <v/>
      </c>
      <c r="AO2799" s="93" t="str">
        <f t="shared" si="619"/>
        <v/>
      </c>
      <c r="AP2799" s="96" t="str">
        <f t="shared" si="620"/>
        <v/>
      </c>
      <c r="AQ2799" s="93" t="str">
        <f t="shared" si="621"/>
        <v/>
      </c>
      <c r="AR2799" s="96" t="str">
        <f t="shared" si="622"/>
        <v/>
      </c>
      <c r="AS2799" s="93" t="str">
        <f t="shared" si="623"/>
        <v/>
      </c>
      <c r="AT2799" s="96" t="str">
        <f t="shared" si="624"/>
        <v/>
      </c>
      <c r="AU2799" s="93" t="str">
        <f t="shared" si="625"/>
        <v/>
      </c>
    </row>
    <row r="2800" spans="34:47" x14ac:dyDescent="0.3">
      <c r="AH2800" s="55" t="str">
        <f t="shared" si="612"/>
        <v/>
      </c>
      <c r="AI2800" s="55" t="str">
        <f t="shared" si="613"/>
        <v>FALSO</v>
      </c>
      <c r="AJ2800" s="55">
        <f t="shared" si="614"/>
        <v>0</v>
      </c>
      <c r="AK2800" s="93" t="str">
        <f t="shared" si="615"/>
        <v/>
      </c>
      <c r="AL2800" s="96" t="str">
        <f t="shared" si="616"/>
        <v/>
      </c>
      <c r="AM2800" s="93" t="str">
        <f t="shared" si="617"/>
        <v/>
      </c>
      <c r="AN2800" s="96" t="str">
        <f t="shared" si="618"/>
        <v/>
      </c>
      <c r="AO2800" s="93" t="str">
        <f t="shared" si="619"/>
        <v/>
      </c>
      <c r="AP2800" s="96" t="str">
        <f t="shared" si="620"/>
        <v/>
      </c>
      <c r="AQ2800" s="93" t="str">
        <f t="shared" si="621"/>
        <v/>
      </c>
      <c r="AR2800" s="96" t="str">
        <f t="shared" si="622"/>
        <v/>
      </c>
      <c r="AS2800" s="93" t="str">
        <f t="shared" si="623"/>
        <v/>
      </c>
      <c r="AT2800" s="96" t="str">
        <f t="shared" si="624"/>
        <v/>
      </c>
      <c r="AU2800" s="93" t="str">
        <f t="shared" si="625"/>
        <v/>
      </c>
    </row>
    <row r="2801" spans="34:47" x14ac:dyDescent="0.3">
      <c r="AH2801" s="55" t="str">
        <f t="shared" si="612"/>
        <v/>
      </c>
      <c r="AI2801" s="55" t="str">
        <f t="shared" si="613"/>
        <v>FALSO</v>
      </c>
      <c r="AJ2801" s="55">
        <f t="shared" si="614"/>
        <v>0</v>
      </c>
      <c r="AK2801" s="93" t="str">
        <f t="shared" si="615"/>
        <v/>
      </c>
      <c r="AL2801" s="96" t="str">
        <f t="shared" si="616"/>
        <v/>
      </c>
      <c r="AM2801" s="93" t="str">
        <f t="shared" si="617"/>
        <v/>
      </c>
      <c r="AN2801" s="96" t="str">
        <f t="shared" si="618"/>
        <v/>
      </c>
      <c r="AO2801" s="93" t="str">
        <f t="shared" si="619"/>
        <v/>
      </c>
      <c r="AP2801" s="96" t="str">
        <f t="shared" si="620"/>
        <v/>
      </c>
      <c r="AQ2801" s="93" t="str">
        <f t="shared" si="621"/>
        <v/>
      </c>
      <c r="AR2801" s="96" t="str">
        <f t="shared" si="622"/>
        <v/>
      </c>
      <c r="AS2801" s="93" t="str">
        <f t="shared" si="623"/>
        <v/>
      </c>
      <c r="AT2801" s="96" t="str">
        <f t="shared" si="624"/>
        <v/>
      </c>
      <c r="AU2801" s="93" t="str">
        <f t="shared" si="625"/>
        <v/>
      </c>
    </row>
    <row r="2802" spans="34:47" x14ac:dyDescent="0.3">
      <c r="AH2802" s="55" t="str">
        <f t="shared" si="612"/>
        <v/>
      </c>
      <c r="AI2802" s="55" t="str">
        <f t="shared" si="613"/>
        <v>FALSO</v>
      </c>
      <c r="AJ2802" s="55">
        <f t="shared" si="614"/>
        <v>0</v>
      </c>
      <c r="AK2802" s="93" t="str">
        <f t="shared" si="615"/>
        <v/>
      </c>
      <c r="AL2802" s="96" t="str">
        <f t="shared" si="616"/>
        <v/>
      </c>
      <c r="AM2802" s="93" t="str">
        <f t="shared" si="617"/>
        <v/>
      </c>
      <c r="AN2802" s="96" t="str">
        <f t="shared" si="618"/>
        <v/>
      </c>
      <c r="AO2802" s="93" t="str">
        <f t="shared" si="619"/>
        <v/>
      </c>
      <c r="AP2802" s="96" t="str">
        <f t="shared" si="620"/>
        <v/>
      </c>
      <c r="AQ2802" s="93" t="str">
        <f t="shared" si="621"/>
        <v/>
      </c>
      <c r="AR2802" s="96" t="str">
        <f t="shared" si="622"/>
        <v/>
      </c>
      <c r="AS2802" s="93" t="str">
        <f t="shared" si="623"/>
        <v/>
      </c>
      <c r="AT2802" s="96" t="str">
        <f t="shared" si="624"/>
        <v/>
      </c>
      <c r="AU2802" s="93" t="str">
        <f t="shared" si="625"/>
        <v/>
      </c>
    </row>
    <row r="2803" spans="34:47" x14ac:dyDescent="0.3">
      <c r="AH2803" s="55" t="str">
        <f t="shared" si="612"/>
        <v/>
      </c>
      <c r="AI2803" s="55" t="str">
        <f t="shared" si="613"/>
        <v>FALSO</v>
      </c>
      <c r="AJ2803" s="55">
        <f t="shared" si="614"/>
        <v>0</v>
      </c>
      <c r="AK2803" s="93" t="str">
        <f t="shared" si="615"/>
        <v/>
      </c>
      <c r="AL2803" s="96" t="str">
        <f t="shared" si="616"/>
        <v/>
      </c>
      <c r="AM2803" s="93" t="str">
        <f t="shared" si="617"/>
        <v/>
      </c>
      <c r="AN2803" s="96" t="str">
        <f t="shared" si="618"/>
        <v/>
      </c>
      <c r="AO2803" s="93" t="str">
        <f t="shared" si="619"/>
        <v/>
      </c>
      <c r="AP2803" s="96" t="str">
        <f t="shared" si="620"/>
        <v/>
      </c>
      <c r="AQ2803" s="93" t="str">
        <f t="shared" si="621"/>
        <v/>
      </c>
      <c r="AR2803" s="96" t="str">
        <f t="shared" si="622"/>
        <v/>
      </c>
      <c r="AS2803" s="93" t="str">
        <f t="shared" si="623"/>
        <v/>
      </c>
      <c r="AT2803" s="96" t="str">
        <f t="shared" si="624"/>
        <v/>
      </c>
      <c r="AU2803" s="93" t="str">
        <f t="shared" si="625"/>
        <v/>
      </c>
    </row>
    <row r="2804" spans="34:47" x14ac:dyDescent="0.3">
      <c r="AH2804" s="55" t="str">
        <f t="shared" si="612"/>
        <v/>
      </c>
      <c r="AI2804" s="55" t="str">
        <f t="shared" si="613"/>
        <v>FALSO</v>
      </c>
      <c r="AJ2804" s="55">
        <f t="shared" si="614"/>
        <v>0</v>
      </c>
      <c r="AK2804" s="93" t="str">
        <f t="shared" si="615"/>
        <v/>
      </c>
      <c r="AL2804" s="96" t="str">
        <f t="shared" si="616"/>
        <v/>
      </c>
      <c r="AM2804" s="93" t="str">
        <f t="shared" si="617"/>
        <v/>
      </c>
      <c r="AN2804" s="96" t="str">
        <f t="shared" si="618"/>
        <v/>
      </c>
      <c r="AO2804" s="93" t="str">
        <f t="shared" si="619"/>
        <v/>
      </c>
      <c r="AP2804" s="96" t="str">
        <f t="shared" si="620"/>
        <v/>
      </c>
      <c r="AQ2804" s="93" t="str">
        <f t="shared" si="621"/>
        <v/>
      </c>
      <c r="AR2804" s="96" t="str">
        <f t="shared" si="622"/>
        <v/>
      </c>
      <c r="AS2804" s="93" t="str">
        <f t="shared" si="623"/>
        <v/>
      </c>
      <c r="AT2804" s="96" t="str">
        <f t="shared" si="624"/>
        <v/>
      </c>
      <c r="AU2804" s="93" t="str">
        <f t="shared" si="625"/>
        <v/>
      </c>
    </row>
    <row r="2805" spans="34:47" x14ac:dyDescent="0.3">
      <c r="AH2805" s="55" t="str">
        <f t="shared" si="612"/>
        <v/>
      </c>
      <c r="AI2805" s="55" t="str">
        <f t="shared" si="613"/>
        <v>FALSO</v>
      </c>
      <c r="AJ2805" s="55">
        <f t="shared" si="614"/>
        <v>0</v>
      </c>
      <c r="AK2805" s="93" t="str">
        <f t="shared" si="615"/>
        <v/>
      </c>
      <c r="AL2805" s="96" t="str">
        <f t="shared" si="616"/>
        <v/>
      </c>
      <c r="AM2805" s="93" t="str">
        <f t="shared" si="617"/>
        <v/>
      </c>
      <c r="AN2805" s="96" t="str">
        <f t="shared" si="618"/>
        <v/>
      </c>
      <c r="AO2805" s="93" t="str">
        <f t="shared" si="619"/>
        <v/>
      </c>
      <c r="AP2805" s="96" t="str">
        <f t="shared" si="620"/>
        <v/>
      </c>
      <c r="AQ2805" s="93" t="str">
        <f t="shared" si="621"/>
        <v/>
      </c>
      <c r="AR2805" s="96" t="str">
        <f t="shared" si="622"/>
        <v/>
      </c>
      <c r="AS2805" s="93" t="str">
        <f t="shared" si="623"/>
        <v/>
      </c>
      <c r="AT2805" s="96" t="str">
        <f t="shared" si="624"/>
        <v/>
      </c>
      <c r="AU2805" s="93" t="str">
        <f t="shared" si="625"/>
        <v/>
      </c>
    </row>
    <row r="2806" spans="34:47" x14ac:dyDescent="0.3">
      <c r="AH2806" s="55" t="str">
        <f t="shared" si="612"/>
        <v/>
      </c>
      <c r="AI2806" s="55" t="str">
        <f t="shared" si="613"/>
        <v>FALSO</v>
      </c>
      <c r="AJ2806" s="55">
        <f t="shared" si="614"/>
        <v>0</v>
      </c>
      <c r="AK2806" s="93" t="str">
        <f t="shared" si="615"/>
        <v/>
      </c>
      <c r="AL2806" s="96" t="str">
        <f t="shared" si="616"/>
        <v/>
      </c>
      <c r="AM2806" s="93" t="str">
        <f t="shared" si="617"/>
        <v/>
      </c>
      <c r="AN2806" s="96" t="str">
        <f t="shared" si="618"/>
        <v/>
      </c>
      <c r="AO2806" s="93" t="str">
        <f t="shared" si="619"/>
        <v/>
      </c>
      <c r="AP2806" s="96" t="str">
        <f t="shared" si="620"/>
        <v/>
      </c>
      <c r="AQ2806" s="93" t="str">
        <f t="shared" si="621"/>
        <v/>
      </c>
      <c r="AR2806" s="96" t="str">
        <f t="shared" si="622"/>
        <v/>
      </c>
      <c r="AS2806" s="93" t="str">
        <f t="shared" si="623"/>
        <v/>
      </c>
      <c r="AT2806" s="96" t="str">
        <f t="shared" si="624"/>
        <v/>
      </c>
      <c r="AU2806" s="93" t="str">
        <f t="shared" si="625"/>
        <v/>
      </c>
    </row>
    <row r="2807" spans="34:47" x14ac:dyDescent="0.3">
      <c r="AH2807" s="55" t="str">
        <f t="shared" si="612"/>
        <v/>
      </c>
      <c r="AI2807" s="55" t="str">
        <f t="shared" si="613"/>
        <v>FALSO</v>
      </c>
      <c r="AJ2807" s="55">
        <f t="shared" si="614"/>
        <v>0</v>
      </c>
      <c r="AK2807" s="93" t="str">
        <f t="shared" si="615"/>
        <v/>
      </c>
      <c r="AL2807" s="96" t="str">
        <f t="shared" si="616"/>
        <v/>
      </c>
      <c r="AM2807" s="93" t="str">
        <f t="shared" si="617"/>
        <v/>
      </c>
      <c r="AN2807" s="96" t="str">
        <f t="shared" si="618"/>
        <v/>
      </c>
      <c r="AO2807" s="93" t="str">
        <f t="shared" si="619"/>
        <v/>
      </c>
      <c r="AP2807" s="96" t="str">
        <f t="shared" si="620"/>
        <v/>
      </c>
      <c r="AQ2807" s="93" t="str">
        <f t="shared" si="621"/>
        <v/>
      </c>
      <c r="AR2807" s="96" t="str">
        <f t="shared" si="622"/>
        <v/>
      </c>
      <c r="AS2807" s="93" t="str">
        <f t="shared" si="623"/>
        <v/>
      </c>
      <c r="AT2807" s="96" t="str">
        <f t="shared" si="624"/>
        <v/>
      </c>
      <c r="AU2807" s="93" t="str">
        <f t="shared" si="625"/>
        <v/>
      </c>
    </row>
    <row r="2808" spans="34:47" x14ac:dyDescent="0.3">
      <c r="AH2808" s="55" t="str">
        <f t="shared" si="612"/>
        <v/>
      </c>
      <c r="AI2808" s="55" t="str">
        <f t="shared" si="613"/>
        <v>FALSO</v>
      </c>
      <c r="AJ2808" s="55">
        <f t="shared" si="614"/>
        <v>0</v>
      </c>
      <c r="AK2808" s="93" t="str">
        <f t="shared" si="615"/>
        <v/>
      </c>
      <c r="AL2808" s="96" t="str">
        <f t="shared" si="616"/>
        <v/>
      </c>
      <c r="AM2808" s="93" t="str">
        <f t="shared" si="617"/>
        <v/>
      </c>
      <c r="AN2808" s="96" t="str">
        <f t="shared" si="618"/>
        <v/>
      </c>
      <c r="AO2808" s="93" t="str">
        <f t="shared" si="619"/>
        <v/>
      </c>
      <c r="AP2808" s="96" t="str">
        <f t="shared" si="620"/>
        <v/>
      </c>
      <c r="AQ2808" s="93" t="str">
        <f t="shared" si="621"/>
        <v/>
      </c>
      <c r="AR2808" s="96" t="str">
        <f t="shared" si="622"/>
        <v/>
      </c>
      <c r="AS2808" s="93" t="str">
        <f t="shared" si="623"/>
        <v/>
      </c>
      <c r="AT2808" s="96" t="str">
        <f t="shared" si="624"/>
        <v/>
      </c>
      <c r="AU2808" s="93" t="str">
        <f t="shared" si="625"/>
        <v/>
      </c>
    </row>
    <row r="2809" spans="34:47" x14ac:dyDescent="0.3">
      <c r="AH2809" s="55" t="str">
        <f t="shared" si="612"/>
        <v/>
      </c>
      <c r="AI2809" s="55" t="str">
        <f t="shared" si="613"/>
        <v>FALSO</v>
      </c>
      <c r="AJ2809" s="55">
        <f t="shared" si="614"/>
        <v>0</v>
      </c>
      <c r="AK2809" s="93" t="str">
        <f t="shared" si="615"/>
        <v/>
      </c>
      <c r="AL2809" s="96" t="str">
        <f t="shared" si="616"/>
        <v/>
      </c>
      <c r="AM2809" s="93" t="str">
        <f t="shared" si="617"/>
        <v/>
      </c>
      <c r="AN2809" s="96" t="str">
        <f t="shared" si="618"/>
        <v/>
      </c>
      <c r="AO2809" s="93" t="str">
        <f t="shared" si="619"/>
        <v/>
      </c>
      <c r="AP2809" s="96" t="str">
        <f t="shared" si="620"/>
        <v/>
      </c>
      <c r="AQ2809" s="93" t="str">
        <f t="shared" si="621"/>
        <v/>
      </c>
      <c r="AR2809" s="96" t="str">
        <f t="shared" si="622"/>
        <v/>
      </c>
      <c r="AS2809" s="93" t="str">
        <f t="shared" si="623"/>
        <v/>
      </c>
      <c r="AT2809" s="96" t="str">
        <f t="shared" si="624"/>
        <v/>
      </c>
      <c r="AU2809" s="93" t="str">
        <f t="shared" si="625"/>
        <v/>
      </c>
    </row>
    <row r="2810" spans="34:47" x14ac:dyDescent="0.3">
      <c r="AH2810" s="55" t="str">
        <f t="shared" si="612"/>
        <v/>
      </c>
      <c r="AI2810" s="55" t="str">
        <f t="shared" si="613"/>
        <v>FALSO</v>
      </c>
      <c r="AJ2810" s="55">
        <f t="shared" si="614"/>
        <v>0</v>
      </c>
      <c r="AK2810" s="93" t="str">
        <f t="shared" si="615"/>
        <v/>
      </c>
      <c r="AL2810" s="96" t="str">
        <f t="shared" si="616"/>
        <v/>
      </c>
      <c r="AM2810" s="93" t="str">
        <f t="shared" si="617"/>
        <v/>
      </c>
      <c r="AN2810" s="96" t="str">
        <f t="shared" si="618"/>
        <v/>
      </c>
      <c r="AO2810" s="93" t="str">
        <f t="shared" si="619"/>
        <v/>
      </c>
      <c r="AP2810" s="96" t="str">
        <f t="shared" si="620"/>
        <v/>
      </c>
      <c r="AQ2810" s="93" t="str">
        <f t="shared" si="621"/>
        <v/>
      </c>
      <c r="AR2810" s="96" t="str">
        <f t="shared" si="622"/>
        <v/>
      </c>
      <c r="AS2810" s="93" t="str">
        <f t="shared" si="623"/>
        <v/>
      </c>
      <c r="AT2810" s="96" t="str">
        <f t="shared" si="624"/>
        <v/>
      </c>
      <c r="AU2810" s="93" t="str">
        <f t="shared" si="625"/>
        <v/>
      </c>
    </row>
    <row r="2811" spans="34:47" x14ac:dyDescent="0.3">
      <c r="AH2811" s="55" t="str">
        <f t="shared" si="612"/>
        <v/>
      </c>
      <c r="AI2811" s="55" t="str">
        <f t="shared" si="613"/>
        <v>FALSO</v>
      </c>
      <c r="AJ2811" s="55">
        <f t="shared" si="614"/>
        <v>0</v>
      </c>
      <c r="AK2811" s="93" t="str">
        <f t="shared" si="615"/>
        <v/>
      </c>
      <c r="AL2811" s="96" t="str">
        <f t="shared" si="616"/>
        <v/>
      </c>
      <c r="AM2811" s="93" t="str">
        <f t="shared" si="617"/>
        <v/>
      </c>
      <c r="AN2811" s="96" t="str">
        <f t="shared" si="618"/>
        <v/>
      </c>
      <c r="AO2811" s="93" t="str">
        <f t="shared" si="619"/>
        <v/>
      </c>
      <c r="AP2811" s="96" t="str">
        <f t="shared" si="620"/>
        <v/>
      </c>
      <c r="AQ2811" s="93" t="str">
        <f t="shared" si="621"/>
        <v/>
      </c>
      <c r="AR2811" s="96" t="str">
        <f t="shared" si="622"/>
        <v/>
      </c>
      <c r="AS2811" s="93" t="str">
        <f t="shared" si="623"/>
        <v/>
      </c>
      <c r="AT2811" s="96" t="str">
        <f t="shared" si="624"/>
        <v/>
      </c>
      <c r="AU2811" s="93" t="str">
        <f t="shared" si="625"/>
        <v/>
      </c>
    </row>
    <row r="2812" spans="34:47" x14ac:dyDescent="0.3">
      <c r="AH2812" s="55" t="str">
        <f t="shared" si="612"/>
        <v/>
      </c>
      <c r="AI2812" s="55" t="str">
        <f t="shared" si="613"/>
        <v>FALSO</v>
      </c>
      <c r="AJ2812" s="55">
        <f t="shared" si="614"/>
        <v>0</v>
      </c>
      <c r="AK2812" s="93" t="str">
        <f t="shared" si="615"/>
        <v/>
      </c>
      <c r="AL2812" s="96" t="str">
        <f t="shared" si="616"/>
        <v/>
      </c>
      <c r="AM2812" s="93" t="str">
        <f t="shared" si="617"/>
        <v/>
      </c>
      <c r="AN2812" s="96" t="str">
        <f t="shared" si="618"/>
        <v/>
      </c>
      <c r="AO2812" s="93" t="str">
        <f t="shared" si="619"/>
        <v/>
      </c>
      <c r="AP2812" s="96" t="str">
        <f t="shared" si="620"/>
        <v/>
      </c>
      <c r="AQ2812" s="93" t="str">
        <f t="shared" si="621"/>
        <v/>
      </c>
      <c r="AR2812" s="96" t="str">
        <f t="shared" si="622"/>
        <v/>
      </c>
      <c r="AS2812" s="93" t="str">
        <f t="shared" si="623"/>
        <v/>
      </c>
      <c r="AT2812" s="96" t="str">
        <f t="shared" si="624"/>
        <v/>
      </c>
      <c r="AU2812" s="93" t="str">
        <f t="shared" si="625"/>
        <v/>
      </c>
    </row>
    <row r="2813" spans="34:47" x14ac:dyDescent="0.3">
      <c r="AH2813" s="55" t="str">
        <f t="shared" si="612"/>
        <v/>
      </c>
      <c r="AI2813" s="55" t="str">
        <f t="shared" si="613"/>
        <v>FALSO</v>
      </c>
      <c r="AJ2813" s="55">
        <f t="shared" si="614"/>
        <v>0</v>
      </c>
      <c r="AK2813" s="93" t="str">
        <f t="shared" si="615"/>
        <v/>
      </c>
      <c r="AL2813" s="96" t="str">
        <f t="shared" si="616"/>
        <v/>
      </c>
      <c r="AM2813" s="93" t="str">
        <f t="shared" si="617"/>
        <v/>
      </c>
      <c r="AN2813" s="96" t="str">
        <f t="shared" si="618"/>
        <v/>
      </c>
      <c r="AO2813" s="93" t="str">
        <f t="shared" si="619"/>
        <v/>
      </c>
      <c r="AP2813" s="96" t="str">
        <f t="shared" si="620"/>
        <v/>
      </c>
      <c r="AQ2813" s="93" t="str">
        <f t="shared" si="621"/>
        <v/>
      </c>
      <c r="AR2813" s="96" t="str">
        <f t="shared" si="622"/>
        <v/>
      </c>
      <c r="AS2813" s="93" t="str">
        <f t="shared" si="623"/>
        <v/>
      </c>
      <c r="AT2813" s="96" t="str">
        <f t="shared" si="624"/>
        <v/>
      </c>
      <c r="AU2813" s="93" t="str">
        <f t="shared" si="625"/>
        <v/>
      </c>
    </row>
    <row r="2814" spans="34:47" x14ac:dyDescent="0.3">
      <c r="AH2814" s="55" t="str">
        <f t="shared" si="612"/>
        <v/>
      </c>
      <c r="AI2814" s="55" t="str">
        <f t="shared" si="613"/>
        <v>FALSO</v>
      </c>
      <c r="AJ2814" s="55">
        <f t="shared" si="614"/>
        <v>0</v>
      </c>
      <c r="AK2814" s="93" t="str">
        <f t="shared" si="615"/>
        <v/>
      </c>
      <c r="AL2814" s="96" t="str">
        <f t="shared" si="616"/>
        <v/>
      </c>
      <c r="AM2814" s="93" t="str">
        <f t="shared" si="617"/>
        <v/>
      </c>
      <c r="AN2814" s="96" t="str">
        <f t="shared" si="618"/>
        <v/>
      </c>
      <c r="AO2814" s="93" t="str">
        <f t="shared" si="619"/>
        <v/>
      </c>
      <c r="AP2814" s="96" t="str">
        <f t="shared" si="620"/>
        <v/>
      </c>
      <c r="AQ2814" s="93" t="str">
        <f t="shared" si="621"/>
        <v/>
      </c>
      <c r="AR2814" s="96" t="str">
        <f t="shared" si="622"/>
        <v/>
      </c>
      <c r="AS2814" s="93" t="str">
        <f t="shared" si="623"/>
        <v/>
      </c>
      <c r="AT2814" s="96" t="str">
        <f t="shared" si="624"/>
        <v/>
      </c>
      <c r="AU2814" s="93" t="str">
        <f t="shared" si="625"/>
        <v/>
      </c>
    </row>
    <row r="2815" spans="34:47" x14ac:dyDescent="0.3">
      <c r="AH2815" s="55" t="str">
        <f t="shared" si="612"/>
        <v/>
      </c>
      <c r="AI2815" s="55" t="str">
        <f t="shared" si="613"/>
        <v>FALSO</v>
      </c>
      <c r="AJ2815" s="55">
        <f t="shared" si="614"/>
        <v>0</v>
      </c>
      <c r="AK2815" s="93" t="str">
        <f t="shared" si="615"/>
        <v/>
      </c>
      <c r="AL2815" s="96" t="str">
        <f t="shared" si="616"/>
        <v/>
      </c>
      <c r="AM2815" s="93" t="str">
        <f t="shared" si="617"/>
        <v/>
      </c>
      <c r="AN2815" s="96" t="str">
        <f t="shared" si="618"/>
        <v/>
      </c>
      <c r="AO2815" s="93" t="str">
        <f t="shared" si="619"/>
        <v/>
      </c>
      <c r="AP2815" s="96" t="str">
        <f t="shared" si="620"/>
        <v/>
      </c>
      <c r="AQ2815" s="93" t="str">
        <f t="shared" si="621"/>
        <v/>
      </c>
      <c r="AR2815" s="96" t="str">
        <f t="shared" si="622"/>
        <v/>
      </c>
      <c r="AS2815" s="93" t="str">
        <f t="shared" si="623"/>
        <v/>
      </c>
      <c r="AT2815" s="96" t="str">
        <f t="shared" si="624"/>
        <v/>
      </c>
      <c r="AU2815" s="93" t="str">
        <f t="shared" si="625"/>
        <v/>
      </c>
    </row>
    <row r="2816" spans="34:47" x14ac:dyDescent="0.3">
      <c r="AH2816" s="55" t="str">
        <f t="shared" si="612"/>
        <v/>
      </c>
      <c r="AI2816" s="55" t="str">
        <f t="shared" si="613"/>
        <v>FALSO</v>
      </c>
      <c r="AJ2816" s="55">
        <f t="shared" si="614"/>
        <v>0</v>
      </c>
      <c r="AK2816" s="93" t="str">
        <f t="shared" si="615"/>
        <v/>
      </c>
      <c r="AL2816" s="96" t="str">
        <f t="shared" si="616"/>
        <v/>
      </c>
      <c r="AM2816" s="93" t="str">
        <f t="shared" si="617"/>
        <v/>
      </c>
      <c r="AN2816" s="96" t="str">
        <f t="shared" si="618"/>
        <v/>
      </c>
      <c r="AO2816" s="93" t="str">
        <f t="shared" si="619"/>
        <v/>
      </c>
      <c r="AP2816" s="96" t="str">
        <f t="shared" si="620"/>
        <v/>
      </c>
      <c r="AQ2816" s="93" t="str">
        <f t="shared" si="621"/>
        <v/>
      </c>
      <c r="AR2816" s="96" t="str">
        <f t="shared" si="622"/>
        <v/>
      </c>
      <c r="AS2816" s="93" t="str">
        <f t="shared" si="623"/>
        <v/>
      </c>
      <c r="AT2816" s="96" t="str">
        <f t="shared" si="624"/>
        <v/>
      </c>
      <c r="AU2816" s="93" t="str">
        <f t="shared" si="625"/>
        <v/>
      </c>
    </row>
    <row r="2817" spans="34:47" x14ac:dyDescent="0.3">
      <c r="AH2817" s="55" t="str">
        <f t="shared" si="612"/>
        <v/>
      </c>
      <c r="AI2817" s="55" t="str">
        <f t="shared" si="613"/>
        <v>FALSO</v>
      </c>
      <c r="AJ2817" s="55">
        <f t="shared" si="614"/>
        <v>0</v>
      </c>
      <c r="AK2817" s="93" t="str">
        <f t="shared" si="615"/>
        <v/>
      </c>
      <c r="AL2817" s="96" t="str">
        <f t="shared" si="616"/>
        <v/>
      </c>
      <c r="AM2817" s="93" t="str">
        <f t="shared" si="617"/>
        <v/>
      </c>
      <c r="AN2817" s="96" t="str">
        <f t="shared" si="618"/>
        <v/>
      </c>
      <c r="AO2817" s="93" t="str">
        <f t="shared" si="619"/>
        <v/>
      </c>
      <c r="AP2817" s="96" t="str">
        <f t="shared" si="620"/>
        <v/>
      </c>
      <c r="AQ2817" s="93" t="str">
        <f t="shared" si="621"/>
        <v/>
      </c>
      <c r="AR2817" s="96" t="str">
        <f t="shared" si="622"/>
        <v/>
      </c>
      <c r="AS2817" s="93" t="str">
        <f t="shared" si="623"/>
        <v/>
      </c>
      <c r="AT2817" s="96" t="str">
        <f t="shared" si="624"/>
        <v/>
      </c>
      <c r="AU2817" s="93" t="str">
        <f t="shared" si="625"/>
        <v/>
      </c>
    </row>
    <row r="2818" spans="34:47" x14ac:dyDescent="0.3">
      <c r="AH2818" s="55" t="str">
        <f t="shared" si="612"/>
        <v/>
      </c>
      <c r="AI2818" s="55" t="str">
        <f t="shared" si="613"/>
        <v>FALSO</v>
      </c>
      <c r="AJ2818" s="55">
        <f t="shared" si="614"/>
        <v>0</v>
      </c>
      <c r="AK2818" s="93" t="str">
        <f t="shared" si="615"/>
        <v/>
      </c>
      <c r="AL2818" s="96" t="str">
        <f t="shared" si="616"/>
        <v/>
      </c>
      <c r="AM2818" s="93" t="str">
        <f t="shared" si="617"/>
        <v/>
      </c>
      <c r="AN2818" s="96" t="str">
        <f t="shared" si="618"/>
        <v/>
      </c>
      <c r="AO2818" s="93" t="str">
        <f t="shared" si="619"/>
        <v/>
      </c>
      <c r="AP2818" s="96" t="str">
        <f t="shared" si="620"/>
        <v/>
      </c>
      <c r="AQ2818" s="93" t="str">
        <f t="shared" si="621"/>
        <v/>
      </c>
      <c r="AR2818" s="96" t="str">
        <f t="shared" si="622"/>
        <v/>
      </c>
      <c r="AS2818" s="93" t="str">
        <f t="shared" si="623"/>
        <v/>
      </c>
      <c r="AT2818" s="96" t="str">
        <f t="shared" si="624"/>
        <v/>
      </c>
      <c r="AU2818" s="93" t="str">
        <f t="shared" si="625"/>
        <v/>
      </c>
    </row>
    <row r="2819" spans="34:47" x14ac:dyDescent="0.3">
      <c r="AH2819" s="55" t="str">
        <f t="shared" ref="AH2819:AH2882" si="626">IF(J2819="","",J2819/3600)</f>
        <v/>
      </c>
      <c r="AI2819" s="55" t="str">
        <f t="shared" ref="AI2819:AI2882" si="627">IF(COUNTIF(AG2819, "*dia*"), "VERDADEIRO", "FALSO")</f>
        <v>FALSO</v>
      </c>
      <c r="AJ2819" s="55">
        <f t="shared" ref="AJ2819:AJ2882" si="628">IF(AI2819="VERDADEIRO",LEFT(AG2819,2),0)</f>
        <v>0</v>
      </c>
      <c r="AK2819" s="93" t="str">
        <f t="shared" ref="AK2819:AK2882" si="629">IF(OR(A2819="Solicitação de Serviço",A2819="Incidente",P2819="",Q2819=""),"",IF((NETWORKDAYS.INTL(P2819,Q2819,1)-1)=0,1,NETWORKDAYS.INTL(P2819,Q2819,1)-1))</f>
        <v/>
      </c>
      <c r="AL2819" s="96" t="str">
        <f t="shared" ref="AL2819:AL2882" si="630">IF(X2819="","",AK2819=X2819)</f>
        <v/>
      </c>
      <c r="AM2819" s="93" t="str">
        <f t="shared" ref="AM2819:AM2882" si="631">IF(OR(A2819="Solicitação de Serviço",A2819="Incidente",R2819="",S2819=""),"",IF((NETWORKDAYS.INTL(R2819,S2819,1)-1)=0,1,NETWORKDAYS.INTL(R2819,S2819,1)-1-AJ2819))</f>
        <v/>
      </c>
      <c r="AN2819" s="96" t="str">
        <f t="shared" ref="AN2819:AN2882" si="632">IF(Y2819="","",AM2819=Y2819)</f>
        <v/>
      </c>
      <c r="AO2819" s="93" t="str">
        <f t="shared" ref="AO2819:AO2882" si="633">IF(OR(A2819="Solicitação de Serviço",A2819="Incidente",T2819="",U2819=""),"",IF((NETWORKDAYS.INTL(T2819,U2819,1)-1)=0,1,NETWORKDAYS.INTL(T2819,U2819,1)-1))</f>
        <v/>
      </c>
      <c r="AP2819" s="96" t="str">
        <f t="shared" ref="AP2819:AP2882" si="634">IF(Z2819="","",AO2819=Z2819)</f>
        <v/>
      </c>
      <c r="AQ2819" s="93" t="str">
        <f t="shared" ref="AQ2819:AQ2882" si="635">IF(OR(A2819="Solicitação de Serviço",A2819="Incidente",V2819="",W2819=""),"",IF((NETWORKDAYS.INTL(V2819,W2819,1)-1)=0,1,IF((NETWORKDAYS.INTL(V2819,W2819,1)-1)&lt;0,"",NETWORKDAYS.INTL(V2819,W2819,1)-1)))</f>
        <v/>
      </c>
      <c r="AR2819" s="96" t="str">
        <f t="shared" ref="AR2819:AR2882" si="636">IF(AA2819="","",AQ2819=AA2819)</f>
        <v/>
      </c>
      <c r="AS2819" s="93" t="str">
        <f t="shared" ref="AS2819:AS2882" si="637">IF(OR(A2819="Solicitação de Serviço",A2819="Incidente",P2819=""),"",IF(OR(A2819="História",A2819="Enabler",A2819="Débito Técnico"),IF(W2819="","",NETWORKDAYS.INTL(P2819,W2819,1)-1),IF(U2819="","",NETWORKDAYS.INTL(P2819,U2819,1)-1)))</f>
        <v/>
      </c>
      <c r="AT2819" s="96" t="str">
        <f t="shared" ref="AT2819:AT2882" si="638">IF(OR(A2819="Solicitação de Serviço",A2819="Incidente",A2819="Sustentação"),"",IF(P2819="","",IF(OR(A2819="História",A2819="Enabler",A2819="Débito Técnico"),AS2819=AC2819,AS2819=AB2819)))</f>
        <v/>
      </c>
      <c r="AU2819" s="93" t="str">
        <f t="shared" ref="AU2819:AU2882" si="639">IF(M2819="","",M2819)</f>
        <v/>
      </c>
    </row>
    <row r="2820" spans="34:47" x14ac:dyDescent="0.3">
      <c r="AH2820" s="55" t="str">
        <f t="shared" si="626"/>
        <v/>
      </c>
      <c r="AI2820" s="55" t="str">
        <f t="shared" si="627"/>
        <v>FALSO</v>
      </c>
      <c r="AJ2820" s="55">
        <f t="shared" si="628"/>
        <v>0</v>
      </c>
      <c r="AK2820" s="93" t="str">
        <f t="shared" si="629"/>
        <v/>
      </c>
      <c r="AL2820" s="96" t="str">
        <f t="shared" si="630"/>
        <v/>
      </c>
      <c r="AM2820" s="93" t="str">
        <f t="shared" si="631"/>
        <v/>
      </c>
      <c r="AN2820" s="96" t="str">
        <f t="shared" si="632"/>
        <v/>
      </c>
      <c r="AO2820" s="93" t="str">
        <f t="shared" si="633"/>
        <v/>
      </c>
      <c r="AP2820" s="96" t="str">
        <f t="shared" si="634"/>
        <v/>
      </c>
      <c r="AQ2820" s="93" t="str">
        <f t="shared" si="635"/>
        <v/>
      </c>
      <c r="AR2820" s="96" t="str">
        <f t="shared" si="636"/>
        <v/>
      </c>
      <c r="AS2820" s="93" t="str">
        <f t="shared" si="637"/>
        <v/>
      </c>
      <c r="AT2820" s="96" t="str">
        <f t="shared" si="638"/>
        <v/>
      </c>
      <c r="AU2820" s="93" t="str">
        <f t="shared" si="639"/>
        <v/>
      </c>
    </row>
    <row r="2821" spans="34:47" x14ac:dyDescent="0.3">
      <c r="AH2821" s="55" t="str">
        <f t="shared" si="626"/>
        <v/>
      </c>
      <c r="AI2821" s="55" t="str">
        <f t="shared" si="627"/>
        <v>FALSO</v>
      </c>
      <c r="AJ2821" s="55">
        <f t="shared" si="628"/>
        <v>0</v>
      </c>
      <c r="AK2821" s="93" t="str">
        <f t="shared" si="629"/>
        <v/>
      </c>
      <c r="AL2821" s="96" t="str">
        <f t="shared" si="630"/>
        <v/>
      </c>
      <c r="AM2821" s="93" t="str">
        <f t="shared" si="631"/>
        <v/>
      </c>
      <c r="AN2821" s="96" t="str">
        <f t="shared" si="632"/>
        <v/>
      </c>
      <c r="AO2821" s="93" t="str">
        <f t="shared" si="633"/>
        <v/>
      </c>
      <c r="AP2821" s="96" t="str">
        <f t="shared" si="634"/>
        <v/>
      </c>
      <c r="AQ2821" s="93" t="str">
        <f t="shared" si="635"/>
        <v/>
      </c>
      <c r="AR2821" s="96" t="str">
        <f t="shared" si="636"/>
        <v/>
      </c>
      <c r="AS2821" s="93" t="str">
        <f t="shared" si="637"/>
        <v/>
      </c>
      <c r="AT2821" s="96" t="str">
        <f t="shared" si="638"/>
        <v/>
      </c>
      <c r="AU2821" s="93" t="str">
        <f t="shared" si="639"/>
        <v/>
      </c>
    </row>
    <row r="2822" spans="34:47" x14ac:dyDescent="0.3">
      <c r="AH2822" s="55" t="str">
        <f t="shared" si="626"/>
        <v/>
      </c>
      <c r="AI2822" s="55" t="str">
        <f t="shared" si="627"/>
        <v>FALSO</v>
      </c>
      <c r="AJ2822" s="55">
        <f t="shared" si="628"/>
        <v>0</v>
      </c>
      <c r="AK2822" s="93" t="str">
        <f t="shared" si="629"/>
        <v/>
      </c>
      <c r="AL2822" s="96" t="str">
        <f t="shared" si="630"/>
        <v/>
      </c>
      <c r="AM2822" s="93" t="str">
        <f t="shared" si="631"/>
        <v/>
      </c>
      <c r="AN2822" s="96" t="str">
        <f t="shared" si="632"/>
        <v/>
      </c>
      <c r="AO2822" s="93" t="str">
        <f t="shared" si="633"/>
        <v/>
      </c>
      <c r="AP2822" s="96" t="str">
        <f t="shared" si="634"/>
        <v/>
      </c>
      <c r="AQ2822" s="93" t="str">
        <f t="shared" si="635"/>
        <v/>
      </c>
      <c r="AR2822" s="96" t="str">
        <f t="shared" si="636"/>
        <v/>
      </c>
      <c r="AS2822" s="93" t="str">
        <f t="shared" si="637"/>
        <v/>
      </c>
      <c r="AT2822" s="96" t="str">
        <f t="shared" si="638"/>
        <v/>
      </c>
      <c r="AU2822" s="93" t="str">
        <f t="shared" si="639"/>
        <v/>
      </c>
    </row>
    <row r="2823" spans="34:47" x14ac:dyDescent="0.3">
      <c r="AH2823" s="55" t="str">
        <f t="shared" si="626"/>
        <v/>
      </c>
      <c r="AI2823" s="55" t="str">
        <f t="shared" si="627"/>
        <v>FALSO</v>
      </c>
      <c r="AJ2823" s="55">
        <f t="shared" si="628"/>
        <v>0</v>
      </c>
      <c r="AK2823" s="93" t="str">
        <f t="shared" si="629"/>
        <v/>
      </c>
      <c r="AL2823" s="96" t="str">
        <f t="shared" si="630"/>
        <v/>
      </c>
      <c r="AM2823" s="93" t="str">
        <f t="shared" si="631"/>
        <v/>
      </c>
      <c r="AN2823" s="96" t="str">
        <f t="shared" si="632"/>
        <v/>
      </c>
      <c r="AO2823" s="93" t="str">
        <f t="shared" si="633"/>
        <v/>
      </c>
      <c r="AP2823" s="96" t="str">
        <f t="shared" si="634"/>
        <v/>
      </c>
      <c r="AQ2823" s="93" t="str">
        <f t="shared" si="635"/>
        <v/>
      </c>
      <c r="AR2823" s="96" t="str">
        <f t="shared" si="636"/>
        <v/>
      </c>
      <c r="AS2823" s="93" t="str">
        <f t="shared" si="637"/>
        <v/>
      </c>
      <c r="AT2823" s="96" t="str">
        <f t="shared" si="638"/>
        <v/>
      </c>
      <c r="AU2823" s="93" t="str">
        <f t="shared" si="639"/>
        <v/>
      </c>
    </row>
    <row r="2824" spans="34:47" x14ac:dyDescent="0.3">
      <c r="AH2824" s="55" t="str">
        <f t="shared" si="626"/>
        <v/>
      </c>
      <c r="AI2824" s="55" t="str">
        <f t="shared" si="627"/>
        <v>FALSO</v>
      </c>
      <c r="AJ2824" s="55">
        <f t="shared" si="628"/>
        <v>0</v>
      </c>
      <c r="AK2824" s="93" t="str">
        <f t="shared" si="629"/>
        <v/>
      </c>
      <c r="AL2824" s="96" t="str">
        <f t="shared" si="630"/>
        <v/>
      </c>
      <c r="AM2824" s="93" t="str">
        <f t="shared" si="631"/>
        <v/>
      </c>
      <c r="AN2824" s="96" t="str">
        <f t="shared" si="632"/>
        <v/>
      </c>
      <c r="AO2824" s="93" t="str">
        <f t="shared" si="633"/>
        <v/>
      </c>
      <c r="AP2824" s="96" t="str">
        <f t="shared" si="634"/>
        <v/>
      </c>
      <c r="AQ2824" s="93" t="str">
        <f t="shared" si="635"/>
        <v/>
      </c>
      <c r="AR2824" s="96" t="str">
        <f t="shared" si="636"/>
        <v/>
      </c>
      <c r="AS2824" s="93" t="str">
        <f t="shared" si="637"/>
        <v/>
      </c>
      <c r="AT2824" s="96" t="str">
        <f t="shared" si="638"/>
        <v/>
      </c>
      <c r="AU2824" s="93" t="str">
        <f t="shared" si="639"/>
        <v/>
      </c>
    </row>
    <row r="2825" spans="34:47" x14ac:dyDescent="0.3">
      <c r="AH2825" s="55" t="str">
        <f t="shared" si="626"/>
        <v/>
      </c>
      <c r="AI2825" s="55" t="str">
        <f t="shared" si="627"/>
        <v>FALSO</v>
      </c>
      <c r="AJ2825" s="55">
        <f t="shared" si="628"/>
        <v>0</v>
      </c>
      <c r="AK2825" s="93" t="str">
        <f t="shared" si="629"/>
        <v/>
      </c>
      <c r="AL2825" s="96" t="str">
        <f t="shared" si="630"/>
        <v/>
      </c>
      <c r="AM2825" s="93" t="str">
        <f t="shared" si="631"/>
        <v/>
      </c>
      <c r="AN2825" s="96" t="str">
        <f t="shared" si="632"/>
        <v/>
      </c>
      <c r="AO2825" s="93" t="str">
        <f t="shared" si="633"/>
        <v/>
      </c>
      <c r="AP2825" s="96" t="str">
        <f t="shared" si="634"/>
        <v/>
      </c>
      <c r="AQ2825" s="93" t="str">
        <f t="shared" si="635"/>
        <v/>
      </c>
      <c r="AR2825" s="96" t="str">
        <f t="shared" si="636"/>
        <v/>
      </c>
      <c r="AS2825" s="93" t="str">
        <f t="shared" si="637"/>
        <v/>
      </c>
      <c r="AT2825" s="96" t="str">
        <f t="shared" si="638"/>
        <v/>
      </c>
      <c r="AU2825" s="93" t="str">
        <f t="shared" si="639"/>
        <v/>
      </c>
    </row>
    <row r="2826" spans="34:47" x14ac:dyDescent="0.3">
      <c r="AH2826" s="55" t="str">
        <f t="shared" si="626"/>
        <v/>
      </c>
      <c r="AI2826" s="55" t="str">
        <f t="shared" si="627"/>
        <v>FALSO</v>
      </c>
      <c r="AJ2826" s="55">
        <f t="shared" si="628"/>
        <v>0</v>
      </c>
      <c r="AK2826" s="93" t="str">
        <f t="shared" si="629"/>
        <v/>
      </c>
      <c r="AL2826" s="96" t="str">
        <f t="shared" si="630"/>
        <v/>
      </c>
      <c r="AM2826" s="93" t="str">
        <f t="shared" si="631"/>
        <v/>
      </c>
      <c r="AN2826" s="96" t="str">
        <f t="shared" si="632"/>
        <v/>
      </c>
      <c r="AO2826" s="93" t="str">
        <f t="shared" si="633"/>
        <v/>
      </c>
      <c r="AP2826" s="96" t="str">
        <f t="shared" si="634"/>
        <v/>
      </c>
      <c r="AQ2826" s="93" t="str">
        <f t="shared" si="635"/>
        <v/>
      </c>
      <c r="AR2826" s="96" t="str">
        <f t="shared" si="636"/>
        <v/>
      </c>
      <c r="AS2826" s="93" t="str">
        <f t="shared" si="637"/>
        <v/>
      </c>
      <c r="AT2826" s="96" t="str">
        <f t="shared" si="638"/>
        <v/>
      </c>
      <c r="AU2826" s="93" t="str">
        <f t="shared" si="639"/>
        <v/>
      </c>
    </row>
    <row r="2827" spans="34:47" x14ac:dyDescent="0.3">
      <c r="AH2827" s="55" t="str">
        <f t="shared" si="626"/>
        <v/>
      </c>
      <c r="AI2827" s="55" t="str">
        <f t="shared" si="627"/>
        <v>FALSO</v>
      </c>
      <c r="AJ2827" s="55">
        <f t="shared" si="628"/>
        <v>0</v>
      </c>
      <c r="AK2827" s="93" t="str">
        <f t="shared" si="629"/>
        <v/>
      </c>
      <c r="AL2827" s="96" t="str">
        <f t="shared" si="630"/>
        <v/>
      </c>
      <c r="AM2827" s="93" t="str">
        <f t="shared" si="631"/>
        <v/>
      </c>
      <c r="AN2827" s="96" t="str">
        <f t="shared" si="632"/>
        <v/>
      </c>
      <c r="AO2827" s="93" t="str">
        <f t="shared" si="633"/>
        <v/>
      </c>
      <c r="AP2827" s="96" t="str">
        <f t="shared" si="634"/>
        <v/>
      </c>
      <c r="AQ2827" s="93" t="str">
        <f t="shared" si="635"/>
        <v/>
      </c>
      <c r="AR2827" s="96" t="str">
        <f t="shared" si="636"/>
        <v/>
      </c>
      <c r="AS2827" s="93" t="str">
        <f t="shared" si="637"/>
        <v/>
      </c>
      <c r="AT2827" s="96" t="str">
        <f t="shared" si="638"/>
        <v/>
      </c>
      <c r="AU2827" s="93" t="str">
        <f t="shared" si="639"/>
        <v/>
      </c>
    </row>
    <row r="2828" spans="34:47" x14ac:dyDescent="0.3">
      <c r="AH2828" s="55" t="str">
        <f t="shared" si="626"/>
        <v/>
      </c>
      <c r="AI2828" s="55" t="str">
        <f t="shared" si="627"/>
        <v>FALSO</v>
      </c>
      <c r="AJ2828" s="55">
        <f t="shared" si="628"/>
        <v>0</v>
      </c>
      <c r="AK2828" s="93" t="str">
        <f t="shared" si="629"/>
        <v/>
      </c>
      <c r="AL2828" s="96" t="str">
        <f t="shared" si="630"/>
        <v/>
      </c>
      <c r="AM2828" s="93" t="str">
        <f t="shared" si="631"/>
        <v/>
      </c>
      <c r="AN2828" s="96" t="str">
        <f t="shared" si="632"/>
        <v/>
      </c>
      <c r="AO2828" s="93" t="str">
        <f t="shared" si="633"/>
        <v/>
      </c>
      <c r="AP2828" s="96" t="str">
        <f t="shared" si="634"/>
        <v/>
      </c>
      <c r="AQ2828" s="93" t="str">
        <f t="shared" si="635"/>
        <v/>
      </c>
      <c r="AR2828" s="96" t="str">
        <f t="shared" si="636"/>
        <v/>
      </c>
      <c r="AS2828" s="93" t="str">
        <f t="shared" si="637"/>
        <v/>
      </c>
      <c r="AT2828" s="96" t="str">
        <f t="shared" si="638"/>
        <v/>
      </c>
      <c r="AU2828" s="93" t="str">
        <f t="shared" si="639"/>
        <v/>
      </c>
    </row>
    <row r="2829" spans="34:47" x14ac:dyDescent="0.3">
      <c r="AH2829" s="55" t="str">
        <f t="shared" si="626"/>
        <v/>
      </c>
      <c r="AI2829" s="55" t="str">
        <f t="shared" si="627"/>
        <v>FALSO</v>
      </c>
      <c r="AJ2829" s="55">
        <f t="shared" si="628"/>
        <v>0</v>
      </c>
      <c r="AK2829" s="93" t="str">
        <f t="shared" si="629"/>
        <v/>
      </c>
      <c r="AL2829" s="96" t="str">
        <f t="shared" si="630"/>
        <v/>
      </c>
      <c r="AM2829" s="93" t="str">
        <f t="shared" si="631"/>
        <v/>
      </c>
      <c r="AN2829" s="96" t="str">
        <f t="shared" si="632"/>
        <v/>
      </c>
      <c r="AO2829" s="93" t="str">
        <f t="shared" si="633"/>
        <v/>
      </c>
      <c r="AP2829" s="96" t="str">
        <f t="shared" si="634"/>
        <v/>
      </c>
      <c r="AQ2829" s="93" t="str">
        <f t="shared" si="635"/>
        <v/>
      </c>
      <c r="AR2829" s="96" t="str">
        <f t="shared" si="636"/>
        <v/>
      </c>
      <c r="AS2829" s="93" t="str">
        <f t="shared" si="637"/>
        <v/>
      </c>
      <c r="AT2829" s="96" t="str">
        <f t="shared" si="638"/>
        <v/>
      </c>
      <c r="AU2829" s="93" t="str">
        <f t="shared" si="639"/>
        <v/>
      </c>
    </row>
    <row r="2830" spans="34:47" x14ac:dyDescent="0.3">
      <c r="AH2830" s="55" t="str">
        <f t="shared" si="626"/>
        <v/>
      </c>
      <c r="AI2830" s="55" t="str">
        <f t="shared" si="627"/>
        <v>FALSO</v>
      </c>
      <c r="AJ2830" s="55">
        <f t="shared" si="628"/>
        <v>0</v>
      </c>
      <c r="AK2830" s="93" t="str">
        <f t="shared" si="629"/>
        <v/>
      </c>
      <c r="AL2830" s="96" t="str">
        <f t="shared" si="630"/>
        <v/>
      </c>
      <c r="AM2830" s="93" t="str">
        <f t="shared" si="631"/>
        <v/>
      </c>
      <c r="AN2830" s="96" t="str">
        <f t="shared" si="632"/>
        <v/>
      </c>
      <c r="AO2830" s="93" t="str">
        <f t="shared" si="633"/>
        <v/>
      </c>
      <c r="AP2830" s="96" t="str">
        <f t="shared" si="634"/>
        <v/>
      </c>
      <c r="AQ2830" s="93" t="str">
        <f t="shared" si="635"/>
        <v/>
      </c>
      <c r="AR2830" s="96" t="str">
        <f t="shared" si="636"/>
        <v/>
      </c>
      <c r="AS2830" s="93" t="str">
        <f t="shared" si="637"/>
        <v/>
      </c>
      <c r="AT2830" s="96" t="str">
        <f t="shared" si="638"/>
        <v/>
      </c>
      <c r="AU2830" s="93" t="str">
        <f t="shared" si="639"/>
        <v/>
      </c>
    </row>
    <row r="2831" spans="34:47" x14ac:dyDescent="0.3">
      <c r="AH2831" s="55" t="str">
        <f t="shared" si="626"/>
        <v/>
      </c>
      <c r="AI2831" s="55" t="str">
        <f t="shared" si="627"/>
        <v>FALSO</v>
      </c>
      <c r="AJ2831" s="55">
        <f t="shared" si="628"/>
        <v>0</v>
      </c>
      <c r="AK2831" s="93" t="str">
        <f t="shared" si="629"/>
        <v/>
      </c>
      <c r="AL2831" s="96" t="str">
        <f t="shared" si="630"/>
        <v/>
      </c>
      <c r="AM2831" s="93" t="str">
        <f t="shared" si="631"/>
        <v/>
      </c>
      <c r="AN2831" s="96" t="str">
        <f t="shared" si="632"/>
        <v/>
      </c>
      <c r="AO2831" s="93" t="str">
        <f t="shared" si="633"/>
        <v/>
      </c>
      <c r="AP2831" s="96" t="str">
        <f t="shared" si="634"/>
        <v/>
      </c>
      <c r="AQ2831" s="93" t="str">
        <f t="shared" si="635"/>
        <v/>
      </c>
      <c r="AR2831" s="96" t="str">
        <f t="shared" si="636"/>
        <v/>
      </c>
      <c r="AS2831" s="93" t="str">
        <f t="shared" si="637"/>
        <v/>
      </c>
      <c r="AT2831" s="96" t="str">
        <f t="shared" si="638"/>
        <v/>
      </c>
      <c r="AU2831" s="93" t="str">
        <f t="shared" si="639"/>
        <v/>
      </c>
    </row>
    <row r="2832" spans="34:47" x14ac:dyDescent="0.3">
      <c r="AH2832" s="55" t="str">
        <f t="shared" si="626"/>
        <v/>
      </c>
      <c r="AI2832" s="55" t="str">
        <f t="shared" si="627"/>
        <v>FALSO</v>
      </c>
      <c r="AJ2832" s="55">
        <f t="shared" si="628"/>
        <v>0</v>
      </c>
      <c r="AK2832" s="93" t="str">
        <f t="shared" si="629"/>
        <v/>
      </c>
      <c r="AL2832" s="96" t="str">
        <f t="shared" si="630"/>
        <v/>
      </c>
      <c r="AM2832" s="93" t="str">
        <f t="shared" si="631"/>
        <v/>
      </c>
      <c r="AN2832" s="96" t="str">
        <f t="shared" si="632"/>
        <v/>
      </c>
      <c r="AO2832" s="93" t="str">
        <f t="shared" si="633"/>
        <v/>
      </c>
      <c r="AP2832" s="96" t="str">
        <f t="shared" si="634"/>
        <v/>
      </c>
      <c r="AQ2832" s="93" t="str">
        <f t="shared" si="635"/>
        <v/>
      </c>
      <c r="AR2832" s="96" t="str">
        <f t="shared" si="636"/>
        <v/>
      </c>
      <c r="AS2832" s="93" t="str">
        <f t="shared" si="637"/>
        <v/>
      </c>
      <c r="AT2832" s="96" t="str">
        <f t="shared" si="638"/>
        <v/>
      </c>
      <c r="AU2832" s="93" t="str">
        <f t="shared" si="639"/>
        <v/>
      </c>
    </row>
    <row r="2833" spans="34:47" x14ac:dyDescent="0.3">
      <c r="AH2833" s="55" t="str">
        <f t="shared" si="626"/>
        <v/>
      </c>
      <c r="AI2833" s="55" t="str">
        <f t="shared" si="627"/>
        <v>FALSO</v>
      </c>
      <c r="AJ2833" s="55">
        <f t="shared" si="628"/>
        <v>0</v>
      </c>
      <c r="AK2833" s="93" t="str">
        <f t="shared" si="629"/>
        <v/>
      </c>
      <c r="AL2833" s="96" t="str">
        <f t="shared" si="630"/>
        <v/>
      </c>
      <c r="AM2833" s="93" t="str">
        <f t="shared" si="631"/>
        <v/>
      </c>
      <c r="AN2833" s="96" t="str">
        <f t="shared" si="632"/>
        <v/>
      </c>
      <c r="AO2833" s="93" t="str">
        <f t="shared" si="633"/>
        <v/>
      </c>
      <c r="AP2833" s="96" t="str">
        <f t="shared" si="634"/>
        <v/>
      </c>
      <c r="AQ2833" s="93" t="str">
        <f t="shared" si="635"/>
        <v/>
      </c>
      <c r="AR2833" s="96" t="str">
        <f t="shared" si="636"/>
        <v/>
      </c>
      <c r="AS2833" s="93" t="str">
        <f t="shared" si="637"/>
        <v/>
      </c>
      <c r="AT2833" s="96" t="str">
        <f t="shared" si="638"/>
        <v/>
      </c>
      <c r="AU2833" s="93" t="str">
        <f t="shared" si="639"/>
        <v/>
      </c>
    </row>
    <row r="2834" spans="34:47" x14ac:dyDescent="0.3">
      <c r="AH2834" s="55" t="str">
        <f t="shared" si="626"/>
        <v/>
      </c>
      <c r="AI2834" s="55" t="str">
        <f t="shared" si="627"/>
        <v>FALSO</v>
      </c>
      <c r="AJ2834" s="55">
        <f t="shared" si="628"/>
        <v>0</v>
      </c>
      <c r="AK2834" s="93" t="str">
        <f t="shared" si="629"/>
        <v/>
      </c>
      <c r="AL2834" s="96" t="str">
        <f t="shared" si="630"/>
        <v/>
      </c>
      <c r="AM2834" s="93" t="str">
        <f t="shared" si="631"/>
        <v/>
      </c>
      <c r="AN2834" s="96" t="str">
        <f t="shared" si="632"/>
        <v/>
      </c>
      <c r="AO2834" s="93" t="str">
        <f t="shared" si="633"/>
        <v/>
      </c>
      <c r="AP2834" s="96" t="str">
        <f t="shared" si="634"/>
        <v/>
      </c>
      <c r="AQ2834" s="93" t="str">
        <f t="shared" si="635"/>
        <v/>
      </c>
      <c r="AR2834" s="96" t="str">
        <f t="shared" si="636"/>
        <v/>
      </c>
      <c r="AS2834" s="93" t="str">
        <f t="shared" si="637"/>
        <v/>
      </c>
      <c r="AT2834" s="96" t="str">
        <f t="shared" si="638"/>
        <v/>
      </c>
      <c r="AU2834" s="93" t="str">
        <f t="shared" si="639"/>
        <v/>
      </c>
    </row>
    <row r="2835" spans="34:47" x14ac:dyDescent="0.3">
      <c r="AH2835" s="55" t="str">
        <f t="shared" si="626"/>
        <v/>
      </c>
      <c r="AI2835" s="55" t="str">
        <f t="shared" si="627"/>
        <v>FALSO</v>
      </c>
      <c r="AJ2835" s="55">
        <f t="shared" si="628"/>
        <v>0</v>
      </c>
      <c r="AK2835" s="93" t="str">
        <f t="shared" si="629"/>
        <v/>
      </c>
      <c r="AL2835" s="96" t="str">
        <f t="shared" si="630"/>
        <v/>
      </c>
      <c r="AM2835" s="93" t="str">
        <f t="shared" si="631"/>
        <v/>
      </c>
      <c r="AN2835" s="96" t="str">
        <f t="shared" si="632"/>
        <v/>
      </c>
      <c r="AO2835" s="93" t="str">
        <f t="shared" si="633"/>
        <v/>
      </c>
      <c r="AP2835" s="96" t="str">
        <f t="shared" si="634"/>
        <v/>
      </c>
      <c r="AQ2835" s="93" t="str">
        <f t="shared" si="635"/>
        <v/>
      </c>
      <c r="AR2835" s="96" t="str">
        <f t="shared" si="636"/>
        <v/>
      </c>
      <c r="AS2835" s="93" t="str">
        <f t="shared" si="637"/>
        <v/>
      </c>
      <c r="AT2835" s="96" t="str">
        <f t="shared" si="638"/>
        <v/>
      </c>
      <c r="AU2835" s="93" t="str">
        <f t="shared" si="639"/>
        <v/>
      </c>
    </row>
    <row r="2836" spans="34:47" x14ac:dyDescent="0.3">
      <c r="AH2836" s="55" t="str">
        <f t="shared" si="626"/>
        <v/>
      </c>
      <c r="AI2836" s="55" t="str">
        <f t="shared" si="627"/>
        <v>FALSO</v>
      </c>
      <c r="AJ2836" s="55">
        <f t="shared" si="628"/>
        <v>0</v>
      </c>
      <c r="AK2836" s="93" t="str">
        <f t="shared" si="629"/>
        <v/>
      </c>
      <c r="AL2836" s="96" t="str">
        <f t="shared" si="630"/>
        <v/>
      </c>
      <c r="AM2836" s="93" t="str">
        <f t="shared" si="631"/>
        <v/>
      </c>
      <c r="AN2836" s="96" t="str">
        <f t="shared" si="632"/>
        <v/>
      </c>
      <c r="AO2836" s="93" t="str">
        <f t="shared" si="633"/>
        <v/>
      </c>
      <c r="AP2836" s="96" t="str">
        <f t="shared" si="634"/>
        <v/>
      </c>
      <c r="AQ2836" s="93" t="str">
        <f t="shared" si="635"/>
        <v/>
      </c>
      <c r="AR2836" s="96" t="str">
        <f t="shared" si="636"/>
        <v/>
      </c>
      <c r="AS2836" s="93" t="str">
        <f t="shared" si="637"/>
        <v/>
      </c>
      <c r="AT2836" s="96" t="str">
        <f t="shared" si="638"/>
        <v/>
      </c>
      <c r="AU2836" s="93" t="str">
        <f t="shared" si="639"/>
        <v/>
      </c>
    </row>
    <row r="2837" spans="34:47" x14ac:dyDescent="0.3">
      <c r="AH2837" s="55" t="str">
        <f t="shared" si="626"/>
        <v/>
      </c>
      <c r="AI2837" s="55" t="str">
        <f t="shared" si="627"/>
        <v>FALSO</v>
      </c>
      <c r="AJ2837" s="55">
        <f t="shared" si="628"/>
        <v>0</v>
      </c>
      <c r="AK2837" s="93" t="str">
        <f t="shared" si="629"/>
        <v/>
      </c>
      <c r="AL2837" s="96" t="str">
        <f t="shared" si="630"/>
        <v/>
      </c>
      <c r="AM2837" s="93" t="str">
        <f t="shared" si="631"/>
        <v/>
      </c>
      <c r="AN2837" s="96" t="str">
        <f t="shared" si="632"/>
        <v/>
      </c>
      <c r="AO2837" s="93" t="str">
        <f t="shared" si="633"/>
        <v/>
      </c>
      <c r="AP2837" s="96" t="str">
        <f t="shared" si="634"/>
        <v/>
      </c>
      <c r="AQ2837" s="93" t="str">
        <f t="shared" si="635"/>
        <v/>
      </c>
      <c r="AR2837" s="96" t="str">
        <f t="shared" si="636"/>
        <v/>
      </c>
      <c r="AS2837" s="93" t="str">
        <f t="shared" si="637"/>
        <v/>
      </c>
      <c r="AT2837" s="96" t="str">
        <f t="shared" si="638"/>
        <v/>
      </c>
      <c r="AU2837" s="93" t="str">
        <f t="shared" si="639"/>
        <v/>
      </c>
    </row>
    <row r="2838" spans="34:47" x14ac:dyDescent="0.3">
      <c r="AH2838" s="55" t="str">
        <f t="shared" si="626"/>
        <v/>
      </c>
      <c r="AI2838" s="55" t="str">
        <f t="shared" si="627"/>
        <v>FALSO</v>
      </c>
      <c r="AJ2838" s="55">
        <f t="shared" si="628"/>
        <v>0</v>
      </c>
      <c r="AK2838" s="93" t="str">
        <f t="shared" si="629"/>
        <v/>
      </c>
      <c r="AL2838" s="96" t="str">
        <f t="shared" si="630"/>
        <v/>
      </c>
      <c r="AM2838" s="93" t="str">
        <f t="shared" si="631"/>
        <v/>
      </c>
      <c r="AN2838" s="96" t="str">
        <f t="shared" si="632"/>
        <v/>
      </c>
      <c r="AO2838" s="93" t="str">
        <f t="shared" si="633"/>
        <v/>
      </c>
      <c r="AP2838" s="96" t="str">
        <f t="shared" si="634"/>
        <v/>
      </c>
      <c r="AQ2838" s="93" t="str">
        <f t="shared" si="635"/>
        <v/>
      </c>
      <c r="AR2838" s="96" t="str">
        <f t="shared" si="636"/>
        <v/>
      </c>
      <c r="AS2838" s="93" t="str">
        <f t="shared" si="637"/>
        <v/>
      </c>
      <c r="AT2838" s="96" t="str">
        <f t="shared" si="638"/>
        <v/>
      </c>
      <c r="AU2838" s="93" t="str">
        <f t="shared" si="639"/>
        <v/>
      </c>
    </row>
    <row r="2839" spans="34:47" x14ac:dyDescent="0.3">
      <c r="AH2839" s="55" t="str">
        <f t="shared" si="626"/>
        <v/>
      </c>
      <c r="AI2839" s="55" t="str">
        <f t="shared" si="627"/>
        <v>FALSO</v>
      </c>
      <c r="AJ2839" s="55">
        <f t="shared" si="628"/>
        <v>0</v>
      </c>
      <c r="AK2839" s="93" t="str">
        <f t="shared" si="629"/>
        <v/>
      </c>
      <c r="AL2839" s="96" t="str">
        <f t="shared" si="630"/>
        <v/>
      </c>
      <c r="AM2839" s="93" t="str">
        <f t="shared" si="631"/>
        <v/>
      </c>
      <c r="AN2839" s="96" t="str">
        <f t="shared" si="632"/>
        <v/>
      </c>
      <c r="AO2839" s="93" t="str">
        <f t="shared" si="633"/>
        <v/>
      </c>
      <c r="AP2839" s="96" t="str">
        <f t="shared" si="634"/>
        <v/>
      </c>
      <c r="AQ2839" s="93" t="str">
        <f t="shared" si="635"/>
        <v/>
      </c>
      <c r="AR2839" s="96" t="str">
        <f t="shared" si="636"/>
        <v/>
      </c>
      <c r="AS2839" s="93" t="str">
        <f t="shared" si="637"/>
        <v/>
      </c>
      <c r="AT2839" s="96" t="str">
        <f t="shared" si="638"/>
        <v/>
      </c>
      <c r="AU2839" s="93" t="str">
        <f t="shared" si="639"/>
        <v/>
      </c>
    </row>
    <row r="2840" spans="34:47" x14ac:dyDescent="0.3">
      <c r="AH2840" s="55" t="str">
        <f t="shared" si="626"/>
        <v/>
      </c>
      <c r="AI2840" s="55" t="str">
        <f t="shared" si="627"/>
        <v>FALSO</v>
      </c>
      <c r="AJ2840" s="55">
        <f t="shared" si="628"/>
        <v>0</v>
      </c>
      <c r="AK2840" s="93" t="str">
        <f t="shared" si="629"/>
        <v/>
      </c>
      <c r="AL2840" s="96" t="str">
        <f t="shared" si="630"/>
        <v/>
      </c>
      <c r="AM2840" s="93" t="str">
        <f t="shared" si="631"/>
        <v/>
      </c>
      <c r="AN2840" s="96" t="str">
        <f t="shared" si="632"/>
        <v/>
      </c>
      <c r="AO2840" s="93" t="str">
        <f t="shared" si="633"/>
        <v/>
      </c>
      <c r="AP2840" s="96" t="str">
        <f t="shared" si="634"/>
        <v/>
      </c>
      <c r="AQ2840" s="93" t="str">
        <f t="shared" si="635"/>
        <v/>
      </c>
      <c r="AR2840" s="96" t="str">
        <f t="shared" si="636"/>
        <v/>
      </c>
      <c r="AS2840" s="93" t="str">
        <f t="shared" si="637"/>
        <v/>
      </c>
      <c r="AT2840" s="96" t="str">
        <f t="shared" si="638"/>
        <v/>
      </c>
      <c r="AU2840" s="93" t="str">
        <f t="shared" si="639"/>
        <v/>
      </c>
    </row>
    <row r="2841" spans="34:47" x14ac:dyDescent="0.3">
      <c r="AH2841" s="55" t="str">
        <f t="shared" si="626"/>
        <v/>
      </c>
      <c r="AI2841" s="55" t="str">
        <f t="shared" si="627"/>
        <v>FALSO</v>
      </c>
      <c r="AJ2841" s="55">
        <f t="shared" si="628"/>
        <v>0</v>
      </c>
      <c r="AK2841" s="93" t="str">
        <f t="shared" si="629"/>
        <v/>
      </c>
      <c r="AL2841" s="96" t="str">
        <f t="shared" si="630"/>
        <v/>
      </c>
      <c r="AM2841" s="93" t="str">
        <f t="shared" si="631"/>
        <v/>
      </c>
      <c r="AN2841" s="96" t="str">
        <f t="shared" si="632"/>
        <v/>
      </c>
      <c r="AO2841" s="93" t="str">
        <f t="shared" si="633"/>
        <v/>
      </c>
      <c r="AP2841" s="96" t="str">
        <f t="shared" si="634"/>
        <v/>
      </c>
      <c r="AQ2841" s="93" t="str">
        <f t="shared" si="635"/>
        <v/>
      </c>
      <c r="AR2841" s="96" t="str">
        <f t="shared" si="636"/>
        <v/>
      </c>
      <c r="AS2841" s="93" t="str">
        <f t="shared" si="637"/>
        <v/>
      </c>
      <c r="AT2841" s="96" t="str">
        <f t="shared" si="638"/>
        <v/>
      </c>
      <c r="AU2841" s="93" t="str">
        <f t="shared" si="639"/>
        <v/>
      </c>
    </row>
    <row r="2842" spans="34:47" x14ac:dyDescent="0.3">
      <c r="AH2842" s="55" t="str">
        <f t="shared" si="626"/>
        <v/>
      </c>
      <c r="AI2842" s="55" t="str">
        <f t="shared" si="627"/>
        <v>FALSO</v>
      </c>
      <c r="AJ2842" s="55">
        <f t="shared" si="628"/>
        <v>0</v>
      </c>
      <c r="AK2842" s="93" t="str">
        <f t="shared" si="629"/>
        <v/>
      </c>
      <c r="AL2842" s="96" t="str">
        <f t="shared" si="630"/>
        <v/>
      </c>
      <c r="AM2842" s="93" t="str">
        <f t="shared" si="631"/>
        <v/>
      </c>
      <c r="AN2842" s="96" t="str">
        <f t="shared" si="632"/>
        <v/>
      </c>
      <c r="AO2842" s="93" t="str">
        <f t="shared" si="633"/>
        <v/>
      </c>
      <c r="AP2842" s="96" t="str">
        <f t="shared" si="634"/>
        <v/>
      </c>
      <c r="AQ2842" s="93" t="str">
        <f t="shared" si="635"/>
        <v/>
      </c>
      <c r="AR2842" s="96" t="str">
        <f t="shared" si="636"/>
        <v/>
      </c>
      <c r="AS2842" s="93" t="str">
        <f t="shared" si="637"/>
        <v/>
      </c>
      <c r="AT2842" s="96" t="str">
        <f t="shared" si="638"/>
        <v/>
      </c>
      <c r="AU2842" s="93" t="str">
        <f t="shared" si="639"/>
        <v/>
      </c>
    </row>
    <row r="2843" spans="34:47" x14ac:dyDescent="0.3">
      <c r="AH2843" s="55" t="str">
        <f t="shared" si="626"/>
        <v/>
      </c>
      <c r="AI2843" s="55" t="str">
        <f t="shared" si="627"/>
        <v>FALSO</v>
      </c>
      <c r="AJ2843" s="55">
        <f t="shared" si="628"/>
        <v>0</v>
      </c>
      <c r="AK2843" s="93" t="str">
        <f t="shared" si="629"/>
        <v/>
      </c>
      <c r="AL2843" s="96" t="str">
        <f t="shared" si="630"/>
        <v/>
      </c>
      <c r="AM2843" s="93" t="str">
        <f t="shared" si="631"/>
        <v/>
      </c>
      <c r="AN2843" s="96" t="str">
        <f t="shared" si="632"/>
        <v/>
      </c>
      <c r="AO2843" s="93" t="str">
        <f t="shared" si="633"/>
        <v/>
      </c>
      <c r="AP2843" s="96" t="str">
        <f t="shared" si="634"/>
        <v/>
      </c>
      <c r="AQ2843" s="93" t="str">
        <f t="shared" si="635"/>
        <v/>
      </c>
      <c r="AR2843" s="96" t="str">
        <f t="shared" si="636"/>
        <v/>
      </c>
      <c r="AS2843" s="93" t="str">
        <f t="shared" si="637"/>
        <v/>
      </c>
      <c r="AT2843" s="96" t="str">
        <f t="shared" si="638"/>
        <v/>
      </c>
      <c r="AU2843" s="93" t="str">
        <f t="shared" si="639"/>
        <v/>
      </c>
    </row>
    <row r="2844" spans="34:47" x14ac:dyDescent="0.3">
      <c r="AH2844" s="55" t="str">
        <f t="shared" si="626"/>
        <v/>
      </c>
      <c r="AI2844" s="55" t="str">
        <f t="shared" si="627"/>
        <v>FALSO</v>
      </c>
      <c r="AJ2844" s="55">
        <f t="shared" si="628"/>
        <v>0</v>
      </c>
      <c r="AK2844" s="93" t="str">
        <f t="shared" si="629"/>
        <v/>
      </c>
      <c r="AL2844" s="96" t="str">
        <f t="shared" si="630"/>
        <v/>
      </c>
      <c r="AM2844" s="93" t="str">
        <f t="shared" si="631"/>
        <v/>
      </c>
      <c r="AN2844" s="96" t="str">
        <f t="shared" si="632"/>
        <v/>
      </c>
      <c r="AO2844" s="93" t="str">
        <f t="shared" si="633"/>
        <v/>
      </c>
      <c r="AP2844" s="96" t="str">
        <f t="shared" si="634"/>
        <v/>
      </c>
      <c r="AQ2844" s="93" t="str">
        <f t="shared" si="635"/>
        <v/>
      </c>
      <c r="AR2844" s="96" t="str">
        <f t="shared" si="636"/>
        <v/>
      </c>
      <c r="AS2844" s="93" t="str">
        <f t="shared" si="637"/>
        <v/>
      </c>
      <c r="AT2844" s="96" t="str">
        <f t="shared" si="638"/>
        <v/>
      </c>
      <c r="AU2844" s="93" t="str">
        <f t="shared" si="639"/>
        <v/>
      </c>
    </row>
    <row r="2845" spans="34:47" x14ac:dyDescent="0.3">
      <c r="AH2845" s="55" t="str">
        <f t="shared" si="626"/>
        <v/>
      </c>
      <c r="AI2845" s="55" t="str">
        <f t="shared" si="627"/>
        <v>FALSO</v>
      </c>
      <c r="AJ2845" s="55">
        <f t="shared" si="628"/>
        <v>0</v>
      </c>
      <c r="AK2845" s="93" t="str">
        <f t="shared" si="629"/>
        <v/>
      </c>
      <c r="AL2845" s="96" t="str">
        <f t="shared" si="630"/>
        <v/>
      </c>
      <c r="AM2845" s="93" t="str">
        <f t="shared" si="631"/>
        <v/>
      </c>
      <c r="AN2845" s="96" t="str">
        <f t="shared" si="632"/>
        <v/>
      </c>
      <c r="AO2845" s="93" t="str">
        <f t="shared" si="633"/>
        <v/>
      </c>
      <c r="AP2845" s="96" t="str">
        <f t="shared" si="634"/>
        <v/>
      </c>
      <c r="AQ2845" s="93" t="str">
        <f t="shared" si="635"/>
        <v/>
      </c>
      <c r="AR2845" s="96" t="str">
        <f t="shared" si="636"/>
        <v/>
      </c>
      <c r="AS2845" s="93" t="str">
        <f t="shared" si="637"/>
        <v/>
      </c>
      <c r="AT2845" s="96" t="str">
        <f t="shared" si="638"/>
        <v/>
      </c>
      <c r="AU2845" s="93" t="str">
        <f t="shared" si="639"/>
        <v/>
      </c>
    </row>
    <row r="2846" spans="34:47" x14ac:dyDescent="0.3">
      <c r="AH2846" s="55" t="str">
        <f t="shared" si="626"/>
        <v/>
      </c>
      <c r="AI2846" s="55" t="str">
        <f t="shared" si="627"/>
        <v>FALSO</v>
      </c>
      <c r="AJ2846" s="55">
        <f t="shared" si="628"/>
        <v>0</v>
      </c>
      <c r="AK2846" s="93" t="str">
        <f t="shared" si="629"/>
        <v/>
      </c>
      <c r="AL2846" s="96" t="str">
        <f t="shared" si="630"/>
        <v/>
      </c>
      <c r="AM2846" s="93" t="str">
        <f t="shared" si="631"/>
        <v/>
      </c>
      <c r="AN2846" s="96" t="str">
        <f t="shared" si="632"/>
        <v/>
      </c>
      <c r="AO2846" s="93" t="str">
        <f t="shared" si="633"/>
        <v/>
      </c>
      <c r="AP2846" s="96" t="str">
        <f t="shared" si="634"/>
        <v/>
      </c>
      <c r="AQ2846" s="93" t="str">
        <f t="shared" si="635"/>
        <v/>
      </c>
      <c r="AR2846" s="96" t="str">
        <f t="shared" si="636"/>
        <v/>
      </c>
      <c r="AS2846" s="93" t="str">
        <f t="shared" si="637"/>
        <v/>
      </c>
      <c r="AT2846" s="96" t="str">
        <f t="shared" si="638"/>
        <v/>
      </c>
      <c r="AU2846" s="93" t="str">
        <f t="shared" si="639"/>
        <v/>
      </c>
    </row>
    <row r="2847" spans="34:47" x14ac:dyDescent="0.3">
      <c r="AH2847" s="55" t="str">
        <f t="shared" si="626"/>
        <v/>
      </c>
      <c r="AI2847" s="55" t="str">
        <f t="shared" si="627"/>
        <v>FALSO</v>
      </c>
      <c r="AJ2847" s="55">
        <f t="shared" si="628"/>
        <v>0</v>
      </c>
      <c r="AK2847" s="93" t="str">
        <f t="shared" si="629"/>
        <v/>
      </c>
      <c r="AL2847" s="96" t="str">
        <f t="shared" si="630"/>
        <v/>
      </c>
      <c r="AM2847" s="93" t="str">
        <f t="shared" si="631"/>
        <v/>
      </c>
      <c r="AN2847" s="96" t="str">
        <f t="shared" si="632"/>
        <v/>
      </c>
      <c r="AO2847" s="93" t="str">
        <f t="shared" si="633"/>
        <v/>
      </c>
      <c r="AP2847" s="96" t="str">
        <f t="shared" si="634"/>
        <v/>
      </c>
      <c r="AQ2847" s="93" t="str">
        <f t="shared" si="635"/>
        <v/>
      </c>
      <c r="AR2847" s="96" t="str">
        <f t="shared" si="636"/>
        <v/>
      </c>
      <c r="AS2847" s="93" t="str">
        <f t="shared" si="637"/>
        <v/>
      </c>
      <c r="AT2847" s="96" t="str">
        <f t="shared" si="638"/>
        <v/>
      </c>
      <c r="AU2847" s="93" t="str">
        <f t="shared" si="639"/>
        <v/>
      </c>
    </row>
    <row r="2848" spans="34:47" x14ac:dyDescent="0.3">
      <c r="AH2848" s="55" t="str">
        <f t="shared" si="626"/>
        <v/>
      </c>
      <c r="AI2848" s="55" t="str">
        <f t="shared" si="627"/>
        <v>FALSO</v>
      </c>
      <c r="AJ2848" s="55">
        <f t="shared" si="628"/>
        <v>0</v>
      </c>
      <c r="AK2848" s="93" t="str">
        <f t="shared" si="629"/>
        <v/>
      </c>
      <c r="AL2848" s="96" t="str">
        <f t="shared" si="630"/>
        <v/>
      </c>
      <c r="AM2848" s="93" t="str">
        <f t="shared" si="631"/>
        <v/>
      </c>
      <c r="AN2848" s="96" t="str">
        <f t="shared" si="632"/>
        <v/>
      </c>
      <c r="AO2848" s="93" t="str">
        <f t="shared" si="633"/>
        <v/>
      </c>
      <c r="AP2848" s="96" t="str">
        <f t="shared" si="634"/>
        <v/>
      </c>
      <c r="AQ2848" s="93" t="str">
        <f t="shared" si="635"/>
        <v/>
      </c>
      <c r="AR2848" s="96" t="str">
        <f t="shared" si="636"/>
        <v/>
      </c>
      <c r="AS2848" s="93" t="str">
        <f t="shared" si="637"/>
        <v/>
      </c>
      <c r="AT2848" s="96" t="str">
        <f t="shared" si="638"/>
        <v/>
      </c>
      <c r="AU2848" s="93" t="str">
        <f t="shared" si="639"/>
        <v/>
      </c>
    </row>
    <row r="2849" spans="34:47" x14ac:dyDescent="0.3">
      <c r="AH2849" s="55" t="str">
        <f t="shared" si="626"/>
        <v/>
      </c>
      <c r="AI2849" s="55" t="str">
        <f t="shared" si="627"/>
        <v>FALSO</v>
      </c>
      <c r="AJ2849" s="55">
        <f t="shared" si="628"/>
        <v>0</v>
      </c>
      <c r="AK2849" s="93" t="str">
        <f t="shared" si="629"/>
        <v/>
      </c>
      <c r="AL2849" s="96" t="str">
        <f t="shared" si="630"/>
        <v/>
      </c>
      <c r="AM2849" s="93" t="str">
        <f t="shared" si="631"/>
        <v/>
      </c>
      <c r="AN2849" s="96" t="str">
        <f t="shared" si="632"/>
        <v/>
      </c>
      <c r="AO2849" s="93" t="str">
        <f t="shared" si="633"/>
        <v/>
      </c>
      <c r="AP2849" s="96" t="str">
        <f t="shared" si="634"/>
        <v/>
      </c>
      <c r="AQ2849" s="93" t="str">
        <f t="shared" si="635"/>
        <v/>
      </c>
      <c r="AR2849" s="96" t="str">
        <f t="shared" si="636"/>
        <v/>
      </c>
      <c r="AS2849" s="93" t="str">
        <f t="shared" si="637"/>
        <v/>
      </c>
      <c r="AT2849" s="96" t="str">
        <f t="shared" si="638"/>
        <v/>
      </c>
      <c r="AU2849" s="93" t="str">
        <f t="shared" si="639"/>
        <v/>
      </c>
    </row>
    <row r="2850" spans="34:47" x14ac:dyDescent="0.3">
      <c r="AH2850" s="55" t="str">
        <f t="shared" si="626"/>
        <v/>
      </c>
      <c r="AI2850" s="55" t="str">
        <f t="shared" si="627"/>
        <v>FALSO</v>
      </c>
      <c r="AJ2850" s="55">
        <f t="shared" si="628"/>
        <v>0</v>
      </c>
      <c r="AK2850" s="93" t="str">
        <f t="shared" si="629"/>
        <v/>
      </c>
      <c r="AL2850" s="96" t="str">
        <f t="shared" si="630"/>
        <v/>
      </c>
      <c r="AM2850" s="93" t="str">
        <f t="shared" si="631"/>
        <v/>
      </c>
      <c r="AN2850" s="96" t="str">
        <f t="shared" si="632"/>
        <v/>
      </c>
      <c r="AO2850" s="93" t="str">
        <f t="shared" si="633"/>
        <v/>
      </c>
      <c r="AP2850" s="96" t="str">
        <f t="shared" si="634"/>
        <v/>
      </c>
      <c r="AQ2850" s="93" t="str">
        <f t="shared" si="635"/>
        <v/>
      </c>
      <c r="AR2850" s="96" t="str">
        <f t="shared" si="636"/>
        <v/>
      </c>
      <c r="AS2850" s="93" t="str">
        <f t="shared" si="637"/>
        <v/>
      </c>
      <c r="AT2850" s="96" t="str">
        <f t="shared" si="638"/>
        <v/>
      </c>
      <c r="AU2850" s="93" t="str">
        <f t="shared" si="639"/>
        <v/>
      </c>
    </row>
    <row r="2851" spans="34:47" x14ac:dyDescent="0.3">
      <c r="AH2851" s="55" t="str">
        <f t="shared" si="626"/>
        <v/>
      </c>
      <c r="AI2851" s="55" t="str">
        <f t="shared" si="627"/>
        <v>FALSO</v>
      </c>
      <c r="AJ2851" s="55">
        <f t="shared" si="628"/>
        <v>0</v>
      </c>
      <c r="AK2851" s="93" t="str">
        <f t="shared" si="629"/>
        <v/>
      </c>
      <c r="AL2851" s="96" t="str">
        <f t="shared" si="630"/>
        <v/>
      </c>
      <c r="AM2851" s="93" t="str">
        <f t="shared" si="631"/>
        <v/>
      </c>
      <c r="AN2851" s="96" t="str">
        <f t="shared" si="632"/>
        <v/>
      </c>
      <c r="AO2851" s="93" t="str">
        <f t="shared" si="633"/>
        <v/>
      </c>
      <c r="AP2851" s="96" t="str">
        <f t="shared" si="634"/>
        <v/>
      </c>
      <c r="AQ2851" s="93" t="str">
        <f t="shared" si="635"/>
        <v/>
      </c>
      <c r="AR2851" s="96" t="str">
        <f t="shared" si="636"/>
        <v/>
      </c>
      <c r="AS2851" s="93" t="str">
        <f t="shared" si="637"/>
        <v/>
      </c>
      <c r="AT2851" s="96" t="str">
        <f t="shared" si="638"/>
        <v/>
      </c>
      <c r="AU2851" s="93" t="str">
        <f t="shared" si="639"/>
        <v/>
      </c>
    </row>
    <row r="2852" spans="34:47" x14ac:dyDescent="0.3">
      <c r="AH2852" s="55" t="str">
        <f t="shared" si="626"/>
        <v/>
      </c>
      <c r="AI2852" s="55" t="str">
        <f t="shared" si="627"/>
        <v>FALSO</v>
      </c>
      <c r="AJ2852" s="55">
        <f t="shared" si="628"/>
        <v>0</v>
      </c>
      <c r="AK2852" s="93" t="str">
        <f t="shared" si="629"/>
        <v/>
      </c>
      <c r="AL2852" s="96" t="str">
        <f t="shared" si="630"/>
        <v/>
      </c>
      <c r="AM2852" s="93" t="str">
        <f t="shared" si="631"/>
        <v/>
      </c>
      <c r="AN2852" s="96" t="str">
        <f t="shared" si="632"/>
        <v/>
      </c>
      <c r="AO2852" s="93" t="str">
        <f t="shared" si="633"/>
        <v/>
      </c>
      <c r="AP2852" s="96" t="str">
        <f t="shared" si="634"/>
        <v/>
      </c>
      <c r="AQ2852" s="93" t="str">
        <f t="shared" si="635"/>
        <v/>
      </c>
      <c r="AR2852" s="96" t="str">
        <f t="shared" si="636"/>
        <v/>
      </c>
      <c r="AS2852" s="93" t="str">
        <f t="shared" si="637"/>
        <v/>
      </c>
      <c r="AT2852" s="96" t="str">
        <f t="shared" si="638"/>
        <v/>
      </c>
      <c r="AU2852" s="93" t="str">
        <f t="shared" si="639"/>
        <v/>
      </c>
    </row>
    <row r="2853" spans="34:47" x14ac:dyDescent="0.3">
      <c r="AH2853" s="55" t="str">
        <f t="shared" si="626"/>
        <v/>
      </c>
      <c r="AI2853" s="55" t="str">
        <f t="shared" si="627"/>
        <v>FALSO</v>
      </c>
      <c r="AJ2853" s="55">
        <f t="shared" si="628"/>
        <v>0</v>
      </c>
      <c r="AK2853" s="93" t="str">
        <f t="shared" si="629"/>
        <v/>
      </c>
      <c r="AL2853" s="96" t="str">
        <f t="shared" si="630"/>
        <v/>
      </c>
      <c r="AM2853" s="93" t="str">
        <f t="shared" si="631"/>
        <v/>
      </c>
      <c r="AN2853" s="96" t="str">
        <f t="shared" si="632"/>
        <v/>
      </c>
      <c r="AO2853" s="93" t="str">
        <f t="shared" si="633"/>
        <v/>
      </c>
      <c r="AP2853" s="96" t="str">
        <f t="shared" si="634"/>
        <v/>
      </c>
      <c r="AQ2853" s="93" t="str">
        <f t="shared" si="635"/>
        <v/>
      </c>
      <c r="AR2853" s="96" t="str">
        <f t="shared" si="636"/>
        <v/>
      </c>
      <c r="AS2853" s="93" t="str">
        <f t="shared" si="637"/>
        <v/>
      </c>
      <c r="AT2853" s="96" t="str">
        <f t="shared" si="638"/>
        <v/>
      </c>
      <c r="AU2853" s="93" t="str">
        <f t="shared" si="639"/>
        <v/>
      </c>
    </row>
    <row r="2854" spans="34:47" x14ac:dyDescent="0.3">
      <c r="AH2854" s="55" t="str">
        <f t="shared" si="626"/>
        <v/>
      </c>
      <c r="AI2854" s="55" t="str">
        <f t="shared" si="627"/>
        <v>FALSO</v>
      </c>
      <c r="AJ2854" s="55">
        <f t="shared" si="628"/>
        <v>0</v>
      </c>
      <c r="AK2854" s="93" t="str">
        <f t="shared" si="629"/>
        <v/>
      </c>
      <c r="AL2854" s="96" t="str">
        <f t="shared" si="630"/>
        <v/>
      </c>
      <c r="AM2854" s="93" t="str">
        <f t="shared" si="631"/>
        <v/>
      </c>
      <c r="AN2854" s="96" t="str">
        <f t="shared" si="632"/>
        <v/>
      </c>
      <c r="AO2854" s="93" t="str">
        <f t="shared" si="633"/>
        <v/>
      </c>
      <c r="AP2854" s="96" t="str">
        <f t="shared" si="634"/>
        <v/>
      </c>
      <c r="AQ2854" s="93" t="str">
        <f t="shared" si="635"/>
        <v/>
      </c>
      <c r="AR2854" s="96" t="str">
        <f t="shared" si="636"/>
        <v/>
      </c>
      <c r="AS2854" s="93" t="str">
        <f t="shared" si="637"/>
        <v/>
      </c>
      <c r="AT2854" s="96" t="str">
        <f t="shared" si="638"/>
        <v/>
      </c>
      <c r="AU2854" s="93" t="str">
        <f t="shared" si="639"/>
        <v/>
      </c>
    </row>
    <row r="2855" spans="34:47" x14ac:dyDescent="0.3">
      <c r="AH2855" s="55" t="str">
        <f t="shared" si="626"/>
        <v/>
      </c>
      <c r="AI2855" s="55" t="str">
        <f t="shared" si="627"/>
        <v>FALSO</v>
      </c>
      <c r="AJ2855" s="55">
        <f t="shared" si="628"/>
        <v>0</v>
      </c>
      <c r="AK2855" s="93" t="str">
        <f t="shared" si="629"/>
        <v/>
      </c>
      <c r="AL2855" s="96" t="str">
        <f t="shared" si="630"/>
        <v/>
      </c>
      <c r="AM2855" s="93" t="str">
        <f t="shared" si="631"/>
        <v/>
      </c>
      <c r="AN2855" s="96" t="str">
        <f t="shared" si="632"/>
        <v/>
      </c>
      <c r="AO2855" s="93" t="str">
        <f t="shared" si="633"/>
        <v/>
      </c>
      <c r="AP2855" s="96" t="str">
        <f t="shared" si="634"/>
        <v/>
      </c>
      <c r="AQ2855" s="93" t="str">
        <f t="shared" si="635"/>
        <v/>
      </c>
      <c r="AR2855" s="96" t="str">
        <f t="shared" si="636"/>
        <v/>
      </c>
      <c r="AS2855" s="93" t="str">
        <f t="shared" si="637"/>
        <v/>
      </c>
      <c r="AT2855" s="96" t="str">
        <f t="shared" si="638"/>
        <v/>
      </c>
      <c r="AU2855" s="93" t="str">
        <f t="shared" si="639"/>
        <v/>
      </c>
    </row>
    <row r="2856" spans="34:47" x14ac:dyDescent="0.3">
      <c r="AH2856" s="55" t="str">
        <f t="shared" si="626"/>
        <v/>
      </c>
      <c r="AI2856" s="55" t="str">
        <f t="shared" si="627"/>
        <v>FALSO</v>
      </c>
      <c r="AJ2856" s="55">
        <f t="shared" si="628"/>
        <v>0</v>
      </c>
      <c r="AK2856" s="93" t="str">
        <f t="shared" si="629"/>
        <v/>
      </c>
      <c r="AL2856" s="96" t="str">
        <f t="shared" si="630"/>
        <v/>
      </c>
      <c r="AM2856" s="93" t="str">
        <f t="shared" si="631"/>
        <v/>
      </c>
      <c r="AN2856" s="96" t="str">
        <f t="shared" si="632"/>
        <v/>
      </c>
      <c r="AO2856" s="93" t="str">
        <f t="shared" si="633"/>
        <v/>
      </c>
      <c r="AP2856" s="96" t="str">
        <f t="shared" si="634"/>
        <v/>
      </c>
      <c r="AQ2856" s="93" t="str">
        <f t="shared" si="635"/>
        <v/>
      </c>
      <c r="AR2856" s="96" t="str">
        <f t="shared" si="636"/>
        <v/>
      </c>
      <c r="AS2856" s="93" t="str">
        <f t="shared" si="637"/>
        <v/>
      </c>
      <c r="AT2856" s="96" t="str">
        <f t="shared" si="638"/>
        <v/>
      </c>
      <c r="AU2856" s="93" t="str">
        <f t="shared" si="639"/>
        <v/>
      </c>
    </row>
    <row r="2857" spans="34:47" x14ac:dyDescent="0.3">
      <c r="AH2857" s="55" t="str">
        <f t="shared" si="626"/>
        <v/>
      </c>
      <c r="AI2857" s="55" t="str">
        <f t="shared" si="627"/>
        <v>FALSO</v>
      </c>
      <c r="AJ2857" s="55">
        <f t="shared" si="628"/>
        <v>0</v>
      </c>
      <c r="AK2857" s="93" t="str">
        <f t="shared" si="629"/>
        <v/>
      </c>
      <c r="AL2857" s="96" t="str">
        <f t="shared" si="630"/>
        <v/>
      </c>
      <c r="AM2857" s="93" t="str">
        <f t="shared" si="631"/>
        <v/>
      </c>
      <c r="AN2857" s="96" t="str">
        <f t="shared" si="632"/>
        <v/>
      </c>
      <c r="AO2857" s="93" t="str">
        <f t="shared" si="633"/>
        <v/>
      </c>
      <c r="AP2857" s="96" t="str">
        <f t="shared" si="634"/>
        <v/>
      </c>
      <c r="AQ2857" s="93" t="str">
        <f t="shared" si="635"/>
        <v/>
      </c>
      <c r="AR2857" s="96" t="str">
        <f t="shared" si="636"/>
        <v/>
      </c>
      <c r="AS2857" s="93" t="str">
        <f t="shared" si="637"/>
        <v/>
      </c>
      <c r="AT2857" s="96" t="str">
        <f t="shared" si="638"/>
        <v/>
      </c>
      <c r="AU2857" s="93" t="str">
        <f t="shared" si="639"/>
        <v/>
      </c>
    </row>
    <row r="2858" spans="34:47" x14ac:dyDescent="0.3">
      <c r="AH2858" s="55" t="str">
        <f t="shared" si="626"/>
        <v/>
      </c>
      <c r="AI2858" s="55" t="str">
        <f t="shared" si="627"/>
        <v>FALSO</v>
      </c>
      <c r="AJ2858" s="55">
        <f t="shared" si="628"/>
        <v>0</v>
      </c>
      <c r="AK2858" s="93" t="str">
        <f t="shared" si="629"/>
        <v/>
      </c>
      <c r="AL2858" s="96" t="str">
        <f t="shared" si="630"/>
        <v/>
      </c>
      <c r="AM2858" s="93" t="str">
        <f t="shared" si="631"/>
        <v/>
      </c>
      <c r="AN2858" s="96" t="str">
        <f t="shared" si="632"/>
        <v/>
      </c>
      <c r="AO2858" s="93" t="str">
        <f t="shared" si="633"/>
        <v/>
      </c>
      <c r="AP2858" s="96" t="str">
        <f t="shared" si="634"/>
        <v/>
      </c>
      <c r="AQ2858" s="93" t="str">
        <f t="shared" si="635"/>
        <v/>
      </c>
      <c r="AR2858" s="96" t="str">
        <f t="shared" si="636"/>
        <v/>
      </c>
      <c r="AS2858" s="93" t="str">
        <f t="shared" si="637"/>
        <v/>
      </c>
      <c r="AT2858" s="96" t="str">
        <f t="shared" si="638"/>
        <v/>
      </c>
      <c r="AU2858" s="93" t="str">
        <f t="shared" si="639"/>
        <v/>
      </c>
    </row>
    <row r="2859" spans="34:47" x14ac:dyDescent="0.3">
      <c r="AH2859" s="55" t="str">
        <f t="shared" si="626"/>
        <v/>
      </c>
      <c r="AI2859" s="55" t="str">
        <f t="shared" si="627"/>
        <v>FALSO</v>
      </c>
      <c r="AJ2859" s="55">
        <f t="shared" si="628"/>
        <v>0</v>
      </c>
      <c r="AK2859" s="93" t="str">
        <f t="shared" si="629"/>
        <v/>
      </c>
      <c r="AL2859" s="96" t="str">
        <f t="shared" si="630"/>
        <v/>
      </c>
      <c r="AM2859" s="93" t="str">
        <f t="shared" si="631"/>
        <v/>
      </c>
      <c r="AN2859" s="96" t="str">
        <f t="shared" si="632"/>
        <v/>
      </c>
      <c r="AO2859" s="93" t="str">
        <f t="shared" si="633"/>
        <v/>
      </c>
      <c r="AP2859" s="96" t="str">
        <f t="shared" si="634"/>
        <v/>
      </c>
      <c r="AQ2859" s="93" t="str">
        <f t="shared" si="635"/>
        <v/>
      </c>
      <c r="AR2859" s="96" t="str">
        <f t="shared" si="636"/>
        <v/>
      </c>
      <c r="AS2859" s="93" t="str">
        <f t="shared" si="637"/>
        <v/>
      </c>
      <c r="AT2859" s="96" t="str">
        <f t="shared" si="638"/>
        <v/>
      </c>
      <c r="AU2859" s="93" t="str">
        <f t="shared" si="639"/>
        <v/>
      </c>
    </row>
    <row r="2860" spans="34:47" x14ac:dyDescent="0.3">
      <c r="AH2860" s="55" t="str">
        <f t="shared" si="626"/>
        <v/>
      </c>
      <c r="AI2860" s="55" t="str">
        <f t="shared" si="627"/>
        <v>FALSO</v>
      </c>
      <c r="AJ2860" s="55">
        <f t="shared" si="628"/>
        <v>0</v>
      </c>
      <c r="AK2860" s="93" t="str">
        <f t="shared" si="629"/>
        <v/>
      </c>
      <c r="AL2860" s="96" t="str">
        <f t="shared" si="630"/>
        <v/>
      </c>
      <c r="AM2860" s="93" t="str">
        <f t="shared" si="631"/>
        <v/>
      </c>
      <c r="AN2860" s="96" t="str">
        <f t="shared" si="632"/>
        <v/>
      </c>
      <c r="AO2860" s="93" t="str">
        <f t="shared" si="633"/>
        <v/>
      </c>
      <c r="AP2860" s="96" t="str">
        <f t="shared" si="634"/>
        <v/>
      </c>
      <c r="AQ2860" s="93" t="str">
        <f t="shared" si="635"/>
        <v/>
      </c>
      <c r="AR2860" s="96" t="str">
        <f t="shared" si="636"/>
        <v/>
      </c>
      <c r="AS2860" s="93" t="str">
        <f t="shared" si="637"/>
        <v/>
      </c>
      <c r="AT2860" s="96" t="str">
        <f t="shared" si="638"/>
        <v/>
      </c>
      <c r="AU2860" s="93" t="str">
        <f t="shared" si="639"/>
        <v/>
      </c>
    </row>
    <row r="2861" spans="34:47" x14ac:dyDescent="0.3">
      <c r="AH2861" s="55" t="str">
        <f t="shared" si="626"/>
        <v/>
      </c>
      <c r="AI2861" s="55" t="str">
        <f t="shared" si="627"/>
        <v>FALSO</v>
      </c>
      <c r="AJ2861" s="55">
        <f t="shared" si="628"/>
        <v>0</v>
      </c>
      <c r="AK2861" s="93" t="str">
        <f t="shared" si="629"/>
        <v/>
      </c>
      <c r="AL2861" s="96" t="str">
        <f t="shared" si="630"/>
        <v/>
      </c>
      <c r="AM2861" s="93" t="str">
        <f t="shared" si="631"/>
        <v/>
      </c>
      <c r="AN2861" s="96" t="str">
        <f t="shared" si="632"/>
        <v/>
      </c>
      <c r="AO2861" s="93" t="str">
        <f t="shared" si="633"/>
        <v/>
      </c>
      <c r="AP2861" s="96" t="str">
        <f t="shared" si="634"/>
        <v/>
      </c>
      <c r="AQ2861" s="93" t="str">
        <f t="shared" si="635"/>
        <v/>
      </c>
      <c r="AR2861" s="96" t="str">
        <f t="shared" si="636"/>
        <v/>
      </c>
      <c r="AS2861" s="93" t="str">
        <f t="shared" si="637"/>
        <v/>
      </c>
      <c r="AT2861" s="96" t="str">
        <f t="shared" si="638"/>
        <v/>
      </c>
      <c r="AU2861" s="93" t="str">
        <f t="shared" si="639"/>
        <v/>
      </c>
    </row>
    <row r="2862" spans="34:47" x14ac:dyDescent="0.3">
      <c r="AH2862" s="55" t="str">
        <f t="shared" si="626"/>
        <v/>
      </c>
      <c r="AI2862" s="55" t="str">
        <f t="shared" si="627"/>
        <v>FALSO</v>
      </c>
      <c r="AJ2862" s="55">
        <f t="shared" si="628"/>
        <v>0</v>
      </c>
      <c r="AK2862" s="93" t="str">
        <f t="shared" si="629"/>
        <v/>
      </c>
      <c r="AL2862" s="96" t="str">
        <f t="shared" si="630"/>
        <v/>
      </c>
      <c r="AM2862" s="93" t="str">
        <f t="shared" si="631"/>
        <v/>
      </c>
      <c r="AN2862" s="96" t="str">
        <f t="shared" si="632"/>
        <v/>
      </c>
      <c r="AO2862" s="93" t="str">
        <f t="shared" si="633"/>
        <v/>
      </c>
      <c r="AP2862" s="96" t="str">
        <f t="shared" si="634"/>
        <v/>
      </c>
      <c r="AQ2862" s="93" t="str">
        <f t="shared" si="635"/>
        <v/>
      </c>
      <c r="AR2862" s="96" t="str">
        <f t="shared" si="636"/>
        <v/>
      </c>
      <c r="AS2862" s="93" t="str">
        <f t="shared" si="637"/>
        <v/>
      </c>
      <c r="AT2862" s="96" t="str">
        <f t="shared" si="638"/>
        <v/>
      </c>
      <c r="AU2862" s="93" t="str">
        <f t="shared" si="639"/>
        <v/>
      </c>
    </row>
    <row r="2863" spans="34:47" x14ac:dyDescent="0.3">
      <c r="AH2863" s="55" t="str">
        <f t="shared" si="626"/>
        <v/>
      </c>
      <c r="AI2863" s="55" t="str">
        <f t="shared" si="627"/>
        <v>FALSO</v>
      </c>
      <c r="AJ2863" s="55">
        <f t="shared" si="628"/>
        <v>0</v>
      </c>
      <c r="AK2863" s="93" t="str">
        <f t="shared" si="629"/>
        <v/>
      </c>
      <c r="AL2863" s="96" t="str">
        <f t="shared" si="630"/>
        <v/>
      </c>
      <c r="AM2863" s="93" t="str">
        <f t="shared" si="631"/>
        <v/>
      </c>
      <c r="AN2863" s="96" t="str">
        <f t="shared" si="632"/>
        <v/>
      </c>
      <c r="AO2863" s="93" t="str">
        <f t="shared" si="633"/>
        <v/>
      </c>
      <c r="AP2863" s="96" t="str">
        <f t="shared" si="634"/>
        <v/>
      </c>
      <c r="AQ2863" s="93" t="str">
        <f t="shared" si="635"/>
        <v/>
      </c>
      <c r="AR2863" s="96" t="str">
        <f t="shared" si="636"/>
        <v/>
      </c>
      <c r="AS2863" s="93" t="str">
        <f t="shared" si="637"/>
        <v/>
      </c>
      <c r="AT2863" s="96" t="str">
        <f t="shared" si="638"/>
        <v/>
      </c>
      <c r="AU2863" s="93" t="str">
        <f t="shared" si="639"/>
        <v/>
      </c>
    </row>
    <row r="2864" spans="34:47" x14ac:dyDescent="0.3">
      <c r="AH2864" s="55" t="str">
        <f t="shared" si="626"/>
        <v/>
      </c>
      <c r="AI2864" s="55" t="str">
        <f t="shared" si="627"/>
        <v>FALSO</v>
      </c>
      <c r="AJ2864" s="55">
        <f t="shared" si="628"/>
        <v>0</v>
      </c>
      <c r="AK2864" s="93" t="str">
        <f t="shared" si="629"/>
        <v/>
      </c>
      <c r="AL2864" s="96" t="str">
        <f t="shared" si="630"/>
        <v/>
      </c>
      <c r="AM2864" s="93" t="str">
        <f t="shared" si="631"/>
        <v/>
      </c>
      <c r="AN2864" s="96" t="str">
        <f t="shared" si="632"/>
        <v/>
      </c>
      <c r="AO2864" s="93" t="str">
        <f t="shared" si="633"/>
        <v/>
      </c>
      <c r="AP2864" s="96" t="str">
        <f t="shared" si="634"/>
        <v/>
      </c>
      <c r="AQ2864" s="93" t="str">
        <f t="shared" si="635"/>
        <v/>
      </c>
      <c r="AR2864" s="96" t="str">
        <f t="shared" si="636"/>
        <v/>
      </c>
      <c r="AS2864" s="93" t="str">
        <f t="shared" si="637"/>
        <v/>
      </c>
      <c r="AT2864" s="96" t="str">
        <f t="shared" si="638"/>
        <v/>
      </c>
      <c r="AU2864" s="93" t="str">
        <f t="shared" si="639"/>
        <v/>
      </c>
    </row>
    <row r="2865" spans="34:47" x14ac:dyDescent="0.3">
      <c r="AH2865" s="55" t="str">
        <f t="shared" si="626"/>
        <v/>
      </c>
      <c r="AI2865" s="55" t="str">
        <f t="shared" si="627"/>
        <v>FALSO</v>
      </c>
      <c r="AJ2865" s="55">
        <f t="shared" si="628"/>
        <v>0</v>
      </c>
      <c r="AK2865" s="93" t="str">
        <f t="shared" si="629"/>
        <v/>
      </c>
      <c r="AL2865" s="96" t="str">
        <f t="shared" si="630"/>
        <v/>
      </c>
      <c r="AM2865" s="93" t="str">
        <f t="shared" si="631"/>
        <v/>
      </c>
      <c r="AN2865" s="96" t="str">
        <f t="shared" si="632"/>
        <v/>
      </c>
      <c r="AO2865" s="93" t="str">
        <f t="shared" si="633"/>
        <v/>
      </c>
      <c r="AP2865" s="96" t="str">
        <f t="shared" si="634"/>
        <v/>
      </c>
      <c r="AQ2865" s="93" t="str">
        <f t="shared" si="635"/>
        <v/>
      </c>
      <c r="AR2865" s="96" t="str">
        <f t="shared" si="636"/>
        <v/>
      </c>
      <c r="AS2865" s="93" t="str">
        <f t="shared" si="637"/>
        <v/>
      </c>
      <c r="AT2865" s="96" t="str">
        <f t="shared" si="638"/>
        <v/>
      </c>
      <c r="AU2865" s="93" t="str">
        <f t="shared" si="639"/>
        <v/>
      </c>
    </row>
    <row r="2866" spans="34:47" x14ac:dyDescent="0.3">
      <c r="AH2866" s="55" t="str">
        <f t="shared" si="626"/>
        <v/>
      </c>
      <c r="AI2866" s="55" t="str">
        <f t="shared" si="627"/>
        <v>FALSO</v>
      </c>
      <c r="AJ2866" s="55">
        <f t="shared" si="628"/>
        <v>0</v>
      </c>
      <c r="AK2866" s="93" t="str">
        <f t="shared" si="629"/>
        <v/>
      </c>
      <c r="AL2866" s="96" t="str">
        <f t="shared" si="630"/>
        <v/>
      </c>
      <c r="AM2866" s="93" t="str">
        <f t="shared" si="631"/>
        <v/>
      </c>
      <c r="AN2866" s="96" t="str">
        <f t="shared" si="632"/>
        <v/>
      </c>
      <c r="AO2866" s="93" t="str">
        <f t="shared" si="633"/>
        <v/>
      </c>
      <c r="AP2866" s="96" t="str">
        <f t="shared" si="634"/>
        <v/>
      </c>
      <c r="AQ2866" s="93" t="str">
        <f t="shared" si="635"/>
        <v/>
      </c>
      <c r="AR2866" s="96" t="str">
        <f t="shared" si="636"/>
        <v/>
      </c>
      <c r="AS2866" s="93" t="str">
        <f t="shared" si="637"/>
        <v/>
      </c>
      <c r="AT2866" s="96" t="str">
        <f t="shared" si="638"/>
        <v/>
      </c>
      <c r="AU2866" s="93" t="str">
        <f t="shared" si="639"/>
        <v/>
      </c>
    </row>
    <row r="2867" spans="34:47" x14ac:dyDescent="0.3">
      <c r="AH2867" s="55" t="str">
        <f t="shared" si="626"/>
        <v/>
      </c>
      <c r="AI2867" s="55" t="str">
        <f t="shared" si="627"/>
        <v>FALSO</v>
      </c>
      <c r="AJ2867" s="55">
        <f t="shared" si="628"/>
        <v>0</v>
      </c>
      <c r="AK2867" s="93" t="str">
        <f t="shared" si="629"/>
        <v/>
      </c>
      <c r="AL2867" s="96" t="str">
        <f t="shared" si="630"/>
        <v/>
      </c>
      <c r="AM2867" s="93" t="str">
        <f t="shared" si="631"/>
        <v/>
      </c>
      <c r="AN2867" s="96" t="str">
        <f t="shared" si="632"/>
        <v/>
      </c>
      <c r="AO2867" s="93" t="str">
        <f t="shared" si="633"/>
        <v/>
      </c>
      <c r="AP2867" s="96" t="str">
        <f t="shared" si="634"/>
        <v/>
      </c>
      <c r="AQ2867" s="93" t="str">
        <f t="shared" si="635"/>
        <v/>
      </c>
      <c r="AR2867" s="96" t="str">
        <f t="shared" si="636"/>
        <v/>
      </c>
      <c r="AS2867" s="93" t="str">
        <f t="shared" si="637"/>
        <v/>
      </c>
      <c r="AT2867" s="96" t="str">
        <f t="shared" si="638"/>
        <v/>
      </c>
      <c r="AU2867" s="93" t="str">
        <f t="shared" si="639"/>
        <v/>
      </c>
    </row>
    <row r="2868" spans="34:47" x14ac:dyDescent="0.3">
      <c r="AH2868" s="55" t="str">
        <f t="shared" si="626"/>
        <v/>
      </c>
      <c r="AI2868" s="55" t="str">
        <f t="shared" si="627"/>
        <v>FALSO</v>
      </c>
      <c r="AJ2868" s="55">
        <f t="shared" si="628"/>
        <v>0</v>
      </c>
      <c r="AK2868" s="93" t="str">
        <f t="shared" si="629"/>
        <v/>
      </c>
      <c r="AL2868" s="96" t="str">
        <f t="shared" si="630"/>
        <v/>
      </c>
      <c r="AM2868" s="93" t="str">
        <f t="shared" si="631"/>
        <v/>
      </c>
      <c r="AN2868" s="96" t="str">
        <f t="shared" si="632"/>
        <v/>
      </c>
      <c r="AO2868" s="93" t="str">
        <f t="shared" si="633"/>
        <v/>
      </c>
      <c r="AP2868" s="96" t="str">
        <f t="shared" si="634"/>
        <v/>
      </c>
      <c r="AQ2868" s="93" t="str">
        <f t="shared" si="635"/>
        <v/>
      </c>
      <c r="AR2868" s="96" t="str">
        <f t="shared" si="636"/>
        <v/>
      </c>
      <c r="AS2868" s="93" t="str">
        <f t="shared" si="637"/>
        <v/>
      </c>
      <c r="AT2868" s="96" t="str">
        <f t="shared" si="638"/>
        <v/>
      </c>
      <c r="AU2868" s="93" t="str">
        <f t="shared" si="639"/>
        <v/>
      </c>
    </row>
    <row r="2869" spans="34:47" x14ac:dyDescent="0.3">
      <c r="AH2869" s="55" t="str">
        <f t="shared" si="626"/>
        <v/>
      </c>
      <c r="AI2869" s="55" t="str">
        <f t="shared" si="627"/>
        <v>FALSO</v>
      </c>
      <c r="AJ2869" s="55">
        <f t="shared" si="628"/>
        <v>0</v>
      </c>
      <c r="AK2869" s="93" t="str">
        <f t="shared" si="629"/>
        <v/>
      </c>
      <c r="AL2869" s="96" t="str">
        <f t="shared" si="630"/>
        <v/>
      </c>
      <c r="AM2869" s="93" t="str">
        <f t="shared" si="631"/>
        <v/>
      </c>
      <c r="AN2869" s="96" t="str">
        <f t="shared" si="632"/>
        <v/>
      </c>
      <c r="AO2869" s="93" t="str">
        <f t="shared" si="633"/>
        <v/>
      </c>
      <c r="AP2869" s="96" t="str">
        <f t="shared" si="634"/>
        <v/>
      </c>
      <c r="AQ2869" s="93" t="str">
        <f t="shared" si="635"/>
        <v/>
      </c>
      <c r="AR2869" s="96" t="str">
        <f t="shared" si="636"/>
        <v/>
      </c>
      <c r="AS2869" s="93" t="str">
        <f t="shared" si="637"/>
        <v/>
      </c>
      <c r="AT2869" s="96" t="str">
        <f t="shared" si="638"/>
        <v/>
      </c>
      <c r="AU2869" s="93" t="str">
        <f t="shared" si="639"/>
        <v/>
      </c>
    </row>
    <row r="2870" spans="34:47" x14ac:dyDescent="0.3">
      <c r="AH2870" s="55" t="str">
        <f t="shared" si="626"/>
        <v/>
      </c>
      <c r="AI2870" s="55" t="str">
        <f t="shared" si="627"/>
        <v>FALSO</v>
      </c>
      <c r="AJ2870" s="55">
        <f t="shared" si="628"/>
        <v>0</v>
      </c>
      <c r="AK2870" s="93" t="str">
        <f t="shared" si="629"/>
        <v/>
      </c>
      <c r="AL2870" s="96" t="str">
        <f t="shared" si="630"/>
        <v/>
      </c>
      <c r="AM2870" s="93" t="str">
        <f t="shared" si="631"/>
        <v/>
      </c>
      <c r="AN2870" s="96" t="str">
        <f t="shared" si="632"/>
        <v/>
      </c>
      <c r="AO2870" s="93" t="str">
        <f t="shared" si="633"/>
        <v/>
      </c>
      <c r="AP2870" s="96" t="str">
        <f t="shared" si="634"/>
        <v/>
      </c>
      <c r="AQ2870" s="93" t="str">
        <f t="shared" si="635"/>
        <v/>
      </c>
      <c r="AR2870" s="96" t="str">
        <f t="shared" si="636"/>
        <v/>
      </c>
      <c r="AS2870" s="93" t="str">
        <f t="shared" si="637"/>
        <v/>
      </c>
      <c r="AT2870" s="96" t="str">
        <f t="shared" si="638"/>
        <v/>
      </c>
      <c r="AU2870" s="93" t="str">
        <f t="shared" si="639"/>
        <v/>
      </c>
    </row>
    <row r="2871" spans="34:47" x14ac:dyDescent="0.3">
      <c r="AH2871" s="55" t="str">
        <f t="shared" si="626"/>
        <v/>
      </c>
      <c r="AI2871" s="55" t="str">
        <f t="shared" si="627"/>
        <v>FALSO</v>
      </c>
      <c r="AJ2871" s="55">
        <f t="shared" si="628"/>
        <v>0</v>
      </c>
      <c r="AK2871" s="93" t="str">
        <f t="shared" si="629"/>
        <v/>
      </c>
      <c r="AL2871" s="96" t="str">
        <f t="shared" si="630"/>
        <v/>
      </c>
      <c r="AM2871" s="93" t="str">
        <f t="shared" si="631"/>
        <v/>
      </c>
      <c r="AN2871" s="96" t="str">
        <f t="shared" si="632"/>
        <v/>
      </c>
      <c r="AO2871" s="93" t="str">
        <f t="shared" si="633"/>
        <v/>
      </c>
      <c r="AP2871" s="96" t="str">
        <f t="shared" si="634"/>
        <v/>
      </c>
      <c r="AQ2871" s="93" t="str">
        <f t="shared" si="635"/>
        <v/>
      </c>
      <c r="AR2871" s="96" t="str">
        <f t="shared" si="636"/>
        <v/>
      </c>
      <c r="AS2871" s="93" t="str">
        <f t="shared" si="637"/>
        <v/>
      </c>
      <c r="AT2871" s="96" t="str">
        <f t="shared" si="638"/>
        <v/>
      </c>
      <c r="AU2871" s="93" t="str">
        <f t="shared" si="639"/>
        <v/>
      </c>
    </row>
    <row r="2872" spans="34:47" x14ac:dyDescent="0.3">
      <c r="AH2872" s="55" t="str">
        <f t="shared" si="626"/>
        <v/>
      </c>
      <c r="AI2872" s="55" t="str">
        <f t="shared" si="627"/>
        <v>FALSO</v>
      </c>
      <c r="AJ2872" s="55">
        <f t="shared" si="628"/>
        <v>0</v>
      </c>
      <c r="AK2872" s="93" t="str">
        <f t="shared" si="629"/>
        <v/>
      </c>
      <c r="AL2872" s="96" t="str">
        <f t="shared" si="630"/>
        <v/>
      </c>
      <c r="AM2872" s="93" t="str">
        <f t="shared" si="631"/>
        <v/>
      </c>
      <c r="AN2872" s="96" t="str">
        <f t="shared" si="632"/>
        <v/>
      </c>
      <c r="AO2872" s="93" t="str">
        <f t="shared" si="633"/>
        <v/>
      </c>
      <c r="AP2872" s="96" t="str">
        <f t="shared" si="634"/>
        <v/>
      </c>
      <c r="AQ2872" s="93" t="str">
        <f t="shared" si="635"/>
        <v/>
      </c>
      <c r="AR2872" s="96" t="str">
        <f t="shared" si="636"/>
        <v/>
      </c>
      <c r="AS2872" s="93" t="str">
        <f t="shared" si="637"/>
        <v/>
      </c>
      <c r="AT2872" s="96" t="str">
        <f t="shared" si="638"/>
        <v/>
      </c>
      <c r="AU2872" s="93" t="str">
        <f t="shared" si="639"/>
        <v/>
      </c>
    </row>
    <row r="2873" spans="34:47" x14ac:dyDescent="0.3">
      <c r="AH2873" s="55" t="str">
        <f t="shared" si="626"/>
        <v/>
      </c>
      <c r="AI2873" s="55" t="str">
        <f t="shared" si="627"/>
        <v>FALSO</v>
      </c>
      <c r="AJ2873" s="55">
        <f t="shared" si="628"/>
        <v>0</v>
      </c>
      <c r="AK2873" s="93" t="str">
        <f t="shared" si="629"/>
        <v/>
      </c>
      <c r="AL2873" s="96" t="str">
        <f t="shared" si="630"/>
        <v/>
      </c>
      <c r="AM2873" s="93" t="str">
        <f t="shared" si="631"/>
        <v/>
      </c>
      <c r="AN2873" s="96" t="str">
        <f t="shared" si="632"/>
        <v/>
      </c>
      <c r="AO2873" s="93" t="str">
        <f t="shared" si="633"/>
        <v/>
      </c>
      <c r="AP2873" s="96" t="str">
        <f t="shared" si="634"/>
        <v/>
      </c>
      <c r="AQ2873" s="93" t="str">
        <f t="shared" si="635"/>
        <v/>
      </c>
      <c r="AR2873" s="96" t="str">
        <f t="shared" si="636"/>
        <v/>
      </c>
      <c r="AS2873" s="93" t="str">
        <f t="shared" si="637"/>
        <v/>
      </c>
      <c r="AT2873" s="96" t="str">
        <f t="shared" si="638"/>
        <v/>
      </c>
      <c r="AU2873" s="93" t="str">
        <f t="shared" si="639"/>
        <v/>
      </c>
    </row>
    <row r="2874" spans="34:47" x14ac:dyDescent="0.3">
      <c r="AH2874" s="55" t="str">
        <f t="shared" si="626"/>
        <v/>
      </c>
      <c r="AI2874" s="55" t="str">
        <f t="shared" si="627"/>
        <v>FALSO</v>
      </c>
      <c r="AJ2874" s="55">
        <f t="shared" si="628"/>
        <v>0</v>
      </c>
      <c r="AK2874" s="93" t="str">
        <f t="shared" si="629"/>
        <v/>
      </c>
      <c r="AL2874" s="96" t="str">
        <f t="shared" si="630"/>
        <v/>
      </c>
      <c r="AM2874" s="93" t="str">
        <f t="shared" si="631"/>
        <v/>
      </c>
      <c r="AN2874" s="96" t="str">
        <f t="shared" si="632"/>
        <v/>
      </c>
      <c r="AO2874" s="93" t="str">
        <f t="shared" si="633"/>
        <v/>
      </c>
      <c r="AP2874" s="96" t="str">
        <f t="shared" si="634"/>
        <v/>
      </c>
      <c r="AQ2874" s="93" t="str">
        <f t="shared" si="635"/>
        <v/>
      </c>
      <c r="AR2874" s="96" t="str">
        <f t="shared" si="636"/>
        <v/>
      </c>
      <c r="AS2874" s="93" t="str">
        <f t="shared" si="637"/>
        <v/>
      </c>
      <c r="AT2874" s="96" t="str">
        <f t="shared" si="638"/>
        <v/>
      </c>
      <c r="AU2874" s="93" t="str">
        <f t="shared" si="639"/>
        <v/>
      </c>
    </row>
    <row r="2875" spans="34:47" x14ac:dyDescent="0.3">
      <c r="AH2875" s="55" t="str">
        <f t="shared" si="626"/>
        <v/>
      </c>
      <c r="AI2875" s="55" t="str">
        <f t="shared" si="627"/>
        <v>FALSO</v>
      </c>
      <c r="AJ2875" s="55">
        <f t="shared" si="628"/>
        <v>0</v>
      </c>
      <c r="AK2875" s="93" t="str">
        <f t="shared" si="629"/>
        <v/>
      </c>
      <c r="AL2875" s="96" t="str">
        <f t="shared" si="630"/>
        <v/>
      </c>
      <c r="AM2875" s="93" t="str">
        <f t="shared" si="631"/>
        <v/>
      </c>
      <c r="AN2875" s="96" t="str">
        <f t="shared" si="632"/>
        <v/>
      </c>
      <c r="AO2875" s="93" t="str">
        <f t="shared" si="633"/>
        <v/>
      </c>
      <c r="AP2875" s="96" t="str">
        <f t="shared" si="634"/>
        <v/>
      </c>
      <c r="AQ2875" s="93" t="str">
        <f t="shared" si="635"/>
        <v/>
      </c>
      <c r="AR2875" s="96" t="str">
        <f t="shared" si="636"/>
        <v/>
      </c>
      <c r="AS2875" s="93" t="str">
        <f t="shared" si="637"/>
        <v/>
      </c>
      <c r="AT2875" s="96" t="str">
        <f t="shared" si="638"/>
        <v/>
      </c>
      <c r="AU2875" s="93" t="str">
        <f t="shared" si="639"/>
        <v/>
      </c>
    </row>
    <row r="2876" spans="34:47" x14ac:dyDescent="0.3">
      <c r="AH2876" s="55" t="str">
        <f t="shared" si="626"/>
        <v/>
      </c>
      <c r="AI2876" s="55" t="str">
        <f t="shared" si="627"/>
        <v>FALSO</v>
      </c>
      <c r="AJ2876" s="55">
        <f t="shared" si="628"/>
        <v>0</v>
      </c>
      <c r="AK2876" s="93" t="str">
        <f t="shared" si="629"/>
        <v/>
      </c>
      <c r="AL2876" s="96" t="str">
        <f t="shared" si="630"/>
        <v/>
      </c>
      <c r="AM2876" s="93" t="str">
        <f t="shared" si="631"/>
        <v/>
      </c>
      <c r="AN2876" s="96" t="str">
        <f t="shared" si="632"/>
        <v/>
      </c>
      <c r="AO2876" s="93" t="str">
        <f t="shared" si="633"/>
        <v/>
      </c>
      <c r="AP2876" s="96" t="str">
        <f t="shared" si="634"/>
        <v/>
      </c>
      <c r="AQ2876" s="93" t="str">
        <f t="shared" si="635"/>
        <v/>
      </c>
      <c r="AR2876" s="96" t="str">
        <f t="shared" si="636"/>
        <v/>
      </c>
      <c r="AS2876" s="93" t="str">
        <f t="shared" si="637"/>
        <v/>
      </c>
      <c r="AT2876" s="96" t="str">
        <f t="shared" si="638"/>
        <v/>
      </c>
      <c r="AU2876" s="93" t="str">
        <f t="shared" si="639"/>
        <v/>
      </c>
    </row>
    <row r="2877" spans="34:47" x14ac:dyDescent="0.3">
      <c r="AH2877" s="55" t="str">
        <f t="shared" si="626"/>
        <v/>
      </c>
      <c r="AI2877" s="55" t="str">
        <f t="shared" si="627"/>
        <v>FALSO</v>
      </c>
      <c r="AJ2877" s="55">
        <f t="shared" si="628"/>
        <v>0</v>
      </c>
      <c r="AK2877" s="93" t="str">
        <f t="shared" si="629"/>
        <v/>
      </c>
      <c r="AL2877" s="96" t="str">
        <f t="shared" si="630"/>
        <v/>
      </c>
      <c r="AM2877" s="93" t="str">
        <f t="shared" si="631"/>
        <v/>
      </c>
      <c r="AN2877" s="96" t="str">
        <f t="shared" si="632"/>
        <v/>
      </c>
      <c r="AO2877" s="93" t="str">
        <f t="shared" si="633"/>
        <v/>
      </c>
      <c r="AP2877" s="96" t="str">
        <f t="shared" si="634"/>
        <v/>
      </c>
      <c r="AQ2877" s="93" t="str">
        <f t="shared" si="635"/>
        <v/>
      </c>
      <c r="AR2877" s="96" t="str">
        <f t="shared" si="636"/>
        <v/>
      </c>
      <c r="AS2877" s="93" t="str">
        <f t="shared" si="637"/>
        <v/>
      </c>
      <c r="AT2877" s="96" t="str">
        <f t="shared" si="638"/>
        <v/>
      </c>
      <c r="AU2877" s="93" t="str">
        <f t="shared" si="639"/>
        <v/>
      </c>
    </row>
    <row r="2878" spans="34:47" x14ac:dyDescent="0.3">
      <c r="AH2878" s="55" t="str">
        <f t="shared" si="626"/>
        <v/>
      </c>
      <c r="AI2878" s="55" t="str">
        <f t="shared" si="627"/>
        <v>FALSO</v>
      </c>
      <c r="AJ2878" s="55">
        <f t="shared" si="628"/>
        <v>0</v>
      </c>
      <c r="AK2878" s="93" t="str">
        <f t="shared" si="629"/>
        <v/>
      </c>
      <c r="AL2878" s="96" t="str">
        <f t="shared" si="630"/>
        <v/>
      </c>
      <c r="AM2878" s="93" t="str">
        <f t="shared" si="631"/>
        <v/>
      </c>
      <c r="AN2878" s="96" t="str">
        <f t="shared" si="632"/>
        <v/>
      </c>
      <c r="AO2878" s="93" t="str">
        <f t="shared" si="633"/>
        <v/>
      </c>
      <c r="AP2878" s="96" t="str">
        <f t="shared" si="634"/>
        <v/>
      </c>
      <c r="AQ2878" s="93" t="str">
        <f t="shared" si="635"/>
        <v/>
      </c>
      <c r="AR2878" s="96" t="str">
        <f t="shared" si="636"/>
        <v/>
      </c>
      <c r="AS2878" s="93" t="str">
        <f t="shared" si="637"/>
        <v/>
      </c>
      <c r="AT2878" s="96" t="str">
        <f t="shared" si="638"/>
        <v/>
      </c>
      <c r="AU2878" s="93" t="str">
        <f t="shared" si="639"/>
        <v/>
      </c>
    </row>
    <row r="2879" spans="34:47" x14ac:dyDescent="0.3">
      <c r="AH2879" s="55" t="str">
        <f t="shared" si="626"/>
        <v/>
      </c>
      <c r="AI2879" s="55" t="str">
        <f t="shared" si="627"/>
        <v>FALSO</v>
      </c>
      <c r="AJ2879" s="55">
        <f t="shared" si="628"/>
        <v>0</v>
      </c>
      <c r="AK2879" s="93" t="str">
        <f t="shared" si="629"/>
        <v/>
      </c>
      <c r="AL2879" s="96" t="str">
        <f t="shared" si="630"/>
        <v/>
      </c>
      <c r="AM2879" s="93" t="str">
        <f t="shared" si="631"/>
        <v/>
      </c>
      <c r="AN2879" s="96" t="str">
        <f t="shared" si="632"/>
        <v/>
      </c>
      <c r="AO2879" s="93" t="str">
        <f t="shared" si="633"/>
        <v/>
      </c>
      <c r="AP2879" s="96" t="str">
        <f t="shared" si="634"/>
        <v/>
      </c>
      <c r="AQ2879" s="93" t="str">
        <f t="shared" si="635"/>
        <v/>
      </c>
      <c r="AR2879" s="96" t="str">
        <f t="shared" si="636"/>
        <v/>
      </c>
      <c r="AS2879" s="93" t="str">
        <f t="shared" si="637"/>
        <v/>
      </c>
      <c r="AT2879" s="96" t="str">
        <f t="shared" si="638"/>
        <v/>
      </c>
      <c r="AU2879" s="93" t="str">
        <f t="shared" si="639"/>
        <v/>
      </c>
    </row>
    <row r="2880" spans="34:47" x14ac:dyDescent="0.3">
      <c r="AH2880" s="55" t="str">
        <f t="shared" si="626"/>
        <v/>
      </c>
      <c r="AI2880" s="55" t="str">
        <f t="shared" si="627"/>
        <v>FALSO</v>
      </c>
      <c r="AJ2880" s="55">
        <f t="shared" si="628"/>
        <v>0</v>
      </c>
      <c r="AK2880" s="93" t="str">
        <f t="shared" si="629"/>
        <v/>
      </c>
      <c r="AL2880" s="96" t="str">
        <f t="shared" si="630"/>
        <v/>
      </c>
      <c r="AM2880" s="93" t="str">
        <f t="shared" si="631"/>
        <v/>
      </c>
      <c r="AN2880" s="96" t="str">
        <f t="shared" si="632"/>
        <v/>
      </c>
      <c r="AO2880" s="93" t="str">
        <f t="shared" si="633"/>
        <v/>
      </c>
      <c r="AP2880" s="96" t="str">
        <f t="shared" si="634"/>
        <v/>
      </c>
      <c r="AQ2880" s="93" t="str">
        <f t="shared" si="635"/>
        <v/>
      </c>
      <c r="AR2880" s="96" t="str">
        <f t="shared" si="636"/>
        <v/>
      </c>
      <c r="AS2880" s="93" t="str">
        <f t="shared" si="637"/>
        <v/>
      </c>
      <c r="AT2880" s="96" t="str">
        <f t="shared" si="638"/>
        <v/>
      </c>
      <c r="AU2880" s="93" t="str">
        <f t="shared" si="639"/>
        <v/>
      </c>
    </row>
    <row r="2881" spans="34:47" x14ac:dyDescent="0.3">
      <c r="AH2881" s="55" t="str">
        <f t="shared" si="626"/>
        <v/>
      </c>
      <c r="AI2881" s="55" t="str">
        <f t="shared" si="627"/>
        <v>FALSO</v>
      </c>
      <c r="AJ2881" s="55">
        <f t="shared" si="628"/>
        <v>0</v>
      </c>
      <c r="AK2881" s="93" t="str">
        <f t="shared" si="629"/>
        <v/>
      </c>
      <c r="AL2881" s="96" t="str">
        <f t="shared" si="630"/>
        <v/>
      </c>
      <c r="AM2881" s="93" t="str">
        <f t="shared" si="631"/>
        <v/>
      </c>
      <c r="AN2881" s="96" t="str">
        <f t="shared" si="632"/>
        <v/>
      </c>
      <c r="AO2881" s="93" t="str">
        <f t="shared" si="633"/>
        <v/>
      </c>
      <c r="AP2881" s="96" t="str">
        <f t="shared" si="634"/>
        <v/>
      </c>
      <c r="AQ2881" s="93" t="str">
        <f t="shared" si="635"/>
        <v/>
      </c>
      <c r="AR2881" s="96" t="str">
        <f t="shared" si="636"/>
        <v/>
      </c>
      <c r="AS2881" s="93" t="str">
        <f t="shared" si="637"/>
        <v/>
      </c>
      <c r="AT2881" s="96" t="str">
        <f t="shared" si="638"/>
        <v/>
      </c>
      <c r="AU2881" s="93" t="str">
        <f t="shared" si="639"/>
        <v/>
      </c>
    </row>
    <row r="2882" spans="34:47" x14ac:dyDescent="0.3">
      <c r="AH2882" s="55" t="str">
        <f t="shared" si="626"/>
        <v/>
      </c>
      <c r="AI2882" s="55" t="str">
        <f t="shared" si="627"/>
        <v>FALSO</v>
      </c>
      <c r="AJ2882" s="55">
        <f t="shared" si="628"/>
        <v>0</v>
      </c>
      <c r="AK2882" s="93" t="str">
        <f t="shared" si="629"/>
        <v/>
      </c>
      <c r="AL2882" s="96" t="str">
        <f t="shared" si="630"/>
        <v/>
      </c>
      <c r="AM2882" s="93" t="str">
        <f t="shared" si="631"/>
        <v/>
      </c>
      <c r="AN2882" s="96" t="str">
        <f t="shared" si="632"/>
        <v/>
      </c>
      <c r="AO2882" s="93" t="str">
        <f t="shared" si="633"/>
        <v/>
      </c>
      <c r="AP2882" s="96" t="str">
        <f t="shared" si="634"/>
        <v/>
      </c>
      <c r="AQ2882" s="93" t="str">
        <f t="shared" si="635"/>
        <v/>
      </c>
      <c r="AR2882" s="96" t="str">
        <f t="shared" si="636"/>
        <v/>
      </c>
      <c r="AS2882" s="93" t="str">
        <f t="shared" si="637"/>
        <v/>
      </c>
      <c r="AT2882" s="96" t="str">
        <f t="shared" si="638"/>
        <v/>
      </c>
      <c r="AU2882" s="93" t="str">
        <f t="shared" si="639"/>
        <v/>
      </c>
    </row>
    <row r="2883" spans="34:47" x14ac:dyDescent="0.3">
      <c r="AH2883" s="55" t="str">
        <f t="shared" ref="AH2883:AH2946" si="640">IF(J2883="","",J2883/3600)</f>
        <v/>
      </c>
      <c r="AI2883" s="55" t="str">
        <f t="shared" ref="AI2883:AI2946" si="641">IF(COUNTIF(AG2883, "*dia*"), "VERDADEIRO", "FALSO")</f>
        <v>FALSO</v>
      </c>
      <c r="AJ2883" s="55">
        <f t="shared" ref="AJ2883:AJ2946" si="642">IF(AI2883="VERDADEIRO",LEFT(AG2883,2),0)</f>
        <v>0</v>
      </c>
      <c r="AK2883" s="93" t="str">
        <f t="shared" ref="AK2883:AK2946" si="643">IF(OR(A2883="Solicitação de Serviço",A2883="Incidente",P2883="",Q2883=""),"",IF((NETWORKDAYS.INTL(P2883,Q2883,1)-1)=0,1,NETWORKDAYS.INTL(P2883,Q2883,1)-1))</f>
        <v/>
      </c>
      <c r="AL2883" s="96" t="str">
        <f t="shared" ref="AL2883:AL2946" si="644">IF(X2883="","",AK2883=X2883)</f>
        <v/>
      </c>
      <c r="AM2883" s="93" t="str">
        <f t="shared" ref="AM2883:AM2946" si="645">IF(OR(A2883="Solicitação de Serviço",A2883="Incidente",R2883="",S2883=""),"",IF((NETWORKDAYS.INTL(R2883,S2883,1)-1)=0,1,NETWORKDAYS.INTL(R2883,S2883,1)-1-AJ2883))</f>
        <v/>
      </c>
      <c r="AN2883" s="96" t="str">
        <f t="shared" ref="AN2883:AN2946" si="646">IF(Y2883="","",AM2883=Y2883)</f>
        <v/>
      </c>
      <c r="AO2883" s="93" t="str">
        <f t="shared" ref="AO2883:AO2946" si="647">IF(OR(A2883="Solicitação de Serviço",A2883="Incidente",T2883="",U2883=""),"",IF((NETWORKDAYS.INTL(T2883,U2883,1)-1)=0,1,NETWORKDAYS.INTL(T2883,U2883,1)-1))</f>
        <v/>
      </c>
      <c r="AP2883" s="96" t="str">
        <f t="shared" ref="AP2883:AP2946" si="648">IF(Z2883="","",AO2883=Z2883)</f>
        <v/>
      </c>
      <c r="AQ2883" s="93" t="str">
        <f t="shared" ref="AQ2883:AQ2946" si="649">IF(OR(A2883="Solicitação de Serviço",A2883="Incidente",V2883="",W2883=""),"",IF((NETWORKDAYS.INTL(V2883,W2883,1)-1)=0,1,IF((NETWORKDAYS.INTL(V2883,W2883,1)-1)&lt;0,"",NETWORKDAYS.INTL(V2883,W2883,1)-1)))</f>
        <v/>
      </c>
      <c r="AR2883" s="96" t="str">
        <f t="shared" ref="AR2883:AR2946" si="650">IF(AA2883="","",AQ2883=AA2883)</f>
        <v/>
      </c>
      <c r="AS2883" s="93" t="str">
        <f t="shared" ref="AS2883:AS2946" si="651">IF(OR(A2883="Solicitação de Serviço",A2883="Incidente",P2883=""),"",IF(OR(A2883="História",A2883="Enabler",A2883="Débito Técnico"),IF(W2883="","",NETWORKDAYS.INTL(P2883,W2883,1)-1),IF(U2883="","",NETWORKDAYS.INTL(P2883,U2883,1)-1)))</f>
        <v/>
      </c>
      <c r="AT2883" s="96" t="str">
        <f t="shared" ref="AT2883:AT2946" si="652">IF(OR(A2883="Solicitação de Serviço",A2883="Incidente",A2883="Sustentação"),"",IF(P2883="","",IF(OR(A2883="História",A2883="Enabler",A2883="Débito Técnico"),AS2883=AC2883,AS2883=AB2883)))</f>
        <v/>
      </c>
      <c r="AU2883" s="93" t="str">
        <f t="shared" ref="AU2883:AU2946" si="653">IF(M2883="","",M2883)</f>
        <v/>
      </c>
    </row>
    <row r="2884" spans="34:47" x14ac:dyDescent="0.3">
      <c r="AH2884" s="55" t="str">
        <f t="shared" si="640"/>
        <v/>
      </c>
      <c r="AI2884" s="55" t="str">
        <f t="shared" si="641"/>
        <v>FALSO</v>
      </c>
      <c r="AJ2884" s="55">
        <f t="shared" si="642"/>
        <v>0</v>
      </c>
      <c r="AK2884" s="93" t="str">
        <f t="shared" si="643"/>
        <v/>
      </c>
      <c r="AL2884" s="96" t="str">
        <f t="shared" si="644"/>
        <v/>
      </c>
      <c r="AM2884" s="93" t="str">
        <f t="shared" si="645"/>
        <v/>
      </c>
      <c r="AN2884" s="96" t="str">
        <f t="shared" si="646"/>
        <v/>
      </c>
      <c r="AO2884" s="93" t="str">
        <f t="shared" si="647"/>
        <v/>
      </c>
      <c r="AP2884" s="96" t="str">
        <f t="shared" si="648"/>
        <v/>
      </c>
      <c r="AQ2884" s="93" t="str">
        <f t="shared" si="649"/>
        <v/>
      </c>
      <c r="AR2884" s="96" t="str">
        <f t="shared" si="650"/>
        <v/>
      </c>
      <c r="AS2884" s="93" t="str">
        <f t="shared" si="651"/>
        <v/>
      </c>
      <c r="AT2884" s="96" t="str">
        <f t="shared" si="652"/>
        <v/>
      </c>
      <c r="AU2884" s="93" t="str">
        <f t="shared" si="653"/>
        <v/>
      </c>
    </row>
    <row r="2885" spans="34:47" x14ac:dyDescent="0.3">
      <c r="AH2885" s="55" t="str">
        <f t="shared" si="640"/>
        <v/>
      </c>
      <c r="AI2885" s="55" t="str">
        <f t="shared" si="641"/>
        <v>FALSO</v>
      </c>
      <c r="AJ2885" s="55">
        <f t="shared" si="642"/>
        <v>0</v>
      </c>
      <c r="AK2885" s="93" t="str">
        <f t="shared" si="643"/>
        <v/>
      </c>
      <c r="AL2885" s="96" t="str">
        <f t="shared" si="644"/>
        <v/>
      </c>
      <c r="AM2885" s="93" t="str">
        <f t="shared" si="645"/>
        <v/>
      </c>
      <c r="AN2885" s="96" t="str">
        <f t="shared" si="646"/>
        <v/>
      </c>
      <c r="AO2885" s="93" t="str">
        <f t="shared" si="647"/>
        <v/>
      </c>
      <c r="AP2885" s="96" t="str">
        <f t="shared" si="648"/>
        <v/>
      </c>
      <c r="AQ2885" s="93" t="str">
        <f t="shared" si="649"/>
        <v/>
      </c>
      <c r="AR2885" s="96" t="str">
        <f t="shared" si="650"/>
        <v/>
      </c>
      <c r="AS2885" s="93" t="str">
        <f t="shared" si="651"/>
        <v/>
      </c>
      <c r="AT2885" s="96" t="str">
        <f t="shared" si="652"/>
        <v/>
      </c>
      <c r="AU2885" s="93" t="str">
        <f t="shared" si="653"/>
        <v/>
      </c>
    </row>
    <row r="2886" spans="34:47" x14ac:dyDescent="0.3">
      <c r="AH2886" s="55" t="str">
        <f t="shared" si="640"/>
        <v/>
      </c>
      <c r="AI2886" s="55" t="str">
        <f t="shared" si="641"/>
        <v>FALSO</v>
      </c>
      <c r="AJ2886" s="55">
        <f t="shared" si="642"/>
        <v>0</v>
      </c>
      <c r="AK2886" s="93" t="str">
        <f t="shared" si="643"/>
        <v/>
      </c>
      <c r="AL2886" s="96" t="str">
        <f t="shared" si="644"/>
        <v/>
      </c>
      <c r="AM2886" s="93" t="str">
        <f t="shared" si="645"/>
        <v/>
      </c>
      <c r="AN2886" s="96" t="str">
        <f t="shared" si="646"/>
        <v/>
      </c>
      <c r="AO2886" s="93" t="str">
        <f t="shared" si="647"/>
        <v/>
      </c>
      <c r="AP2886" s="96" t="str">
        <f t="shared" si="648"/>
        <v/>
      </c>
      <c r="AQ2886" s="93" t="str">
        <f t="shared" si="649"/>
        <v/>
      </c>
      <c r="AR2886" s="96" t="str">
        <f t="shared" si="650"/>
        <v/>
      </c>
      <c r="AS2886" s="93" t="str">
        <f t="shared" si="651"/>
        <v/>
      </c>
      <c r="AT2886" s="96" t="str">
        <f t="shared" si="652"/>
        <v/>
      </c>
      <c r="AU2886" s="93" t="str">
        <f t="shared" si="653"/>
        <v/>
      </c>
    </row>
    <row r="2887" spans="34:47" x14ac:dyDescent="0.3">
      <c r="AH2887" s="55" t="str">
        <f t="shared" si="640"/>
        <v/>
      </c>
      <c r="AI2887" s="55" t="str">
        <f t="shared" si="641"/>
        <v>FALSO</v>
      </c>
      <c r="AJ2887" s="55">
        <f t="shared" si="642"/>
        <v>0</v>
      </c>
      <c r="AK2887" s="93" t="str">
        <f t="shared" si="643"/>
        <v/>
      </c>
      <c r="AL2887" s="96" t="str">
        <f t="shared" si="644"/>
        <v/>
      </c>
      <c r="AM2887" s="93" t="str">
        <f t="shared" si="645"/>
        <v/>
      </c>
      <c r="AN2887" s="96" t="str">
        <f t="shared" si="646"/>
        <v/>
      </c>
      <c r="AO2887" s="93" t="str">
        <f t="shared" si="647"/>
        <v/>
      </c>
      <c r="AP2887" s="96" t="str">
        <f t="shared" si="648"/>
        <v/>
      </c>
      <c r="AQ2887" s="93" t="str">
        <f t="shared" si="649"/>
        <v/>
      </c>
      <c r="AR2887" s="96" t="str">
        <f t="shared" si="650"/>
        <v/>
      </c>
      <c r="AS2887" s="93" t="str">
        <f t="shared" si="651"/>
        <v/>
      </c>
      <c r="AT2887" s="96" t="str">
        <f t="shared" si="652"/>
        <v/>
      </c>
      <c r="AU2887" s="93" t="str">
        <f t="shared" si="653"/>
        <v/>
      </c>
    </row>
    <row r="2888" spans="34:47" x14ac:dyDescent="0.3">
      <c r="AH2888" s="55" t="str">
        <f t="shared" si="640"/>
        <v/>
      </c>
      <c r="AI2888" s="55" t="str">
        <f t="shared" si="641"/>
        <v>FALSO</v>
      </c>
      <c r="AJ2888" s="55">
        <f t="shared" si="642"/>
        <v>0</v>
      </c>
      <c r="AK2888" s="93" t="str">
        <f t="shared" si="643"/>
        <v/>
      </c>
      <c r="AL2888" s="96" t="str">
        <f t="shared" si="644"/>
        <v/>
      </c>
      <c r="AM2888" s="93" t="str">
        <f t="shared" si="645"/>
        <v/>
      </c>
      <c r="AN2888" s="96" t="str">
        <f t="shared" si="646"/>
        <v/>
      </c>
      <c r="AO2888" s="93" t="str">
        <f t="shared" si="647"/>
        <v/>
      </c>
      <c r="AP2888" s="96" t="str">
        <f t="shared" si="648"/>
        <v/>
      </c>
      <c r="AQ2888" s="93" t="str">
        <f t="shared" si="649"/>
        <v/>
      </c>
      <c r="AR2888" s="96" t="str">
        <f t="shared" si="650"/>
        <v/>
      </c>
      <c r="AS2888" s="93" t="str">
        <f t="shared" si="651"/>
        <v/>
      </c>
      <c r="AT2888" s="96" t="str">
        <f t="shared" si="652"/>
        <v/>
      </c>
      <c r="AU2888" s="93" t="str">
        <f t="shared" si="653"/>
        <v/>
      </c>
    </row>
    <row r="2889" spans="34:47" x14ac:dyDescent="0.3">
      <c r="AH2889" s="55" t="str">
        <f t="shared" si="640"/>
        <v/>
      </c>
      <c r="AI2889" s="55" t="str">
        <f t="shared" si="641"/>
        <v>FALSO</v>
      </c>
      <c r="AJ2889" s="55">
        <f t="shared" si="642"/>
        <v>0</v>
      </c>
      <c r="AK2889" s="93" t="str">
        <f t="shared" si="643"/>
        <v/>
      </c>
      <c r="AL2889" s="96" t="str">
        <f t="shared" si="644"/>
        <v/>
      </c>
      <c r="AM2889" s="93" t="str">
        <f t="shared" si="645"/>
        <v/>
      </c>
      <c r="AN2889" s="96" t="str">
        <f t="shared" si="646"/>
        <v/>
      </c>
      <c r="AO2889" s="93" t="str">
        <f t="shared" si="647"/>
        <v/>
      </c>
      <c r="AP2889" s="96" t="str">
        <f t="shared" si="648"/>
        <v/>
      </c>
      <c r="AQ2889" s="93" t="str">
        <f t="shared" si="649"/>
        <v/>
      </c>
      <c r="AR2889" s="96" t="str">
        <f t="shared" si="650"/>
        <v/>
      </c>
      <c r="AS2889" s="93" t="str">
        <f t="shared" si="651"/>
        <v/>
      </c>
      <c r="AT2889" s="96" t="str">
        <f t="shared" si="652"/>
        <v/>
      </c>
      <c r="AU2889" s="93" t="str">
        <f t="shared" si="653"/>
        <v/>
      </c>
    </row>
    <row r="2890" spans="34:47" x14ac:dyDescent="0.3">
      <c r="AH2890" s="55" t="str">
        <f t="shared" si="640"/>
        <v/>
      </c>
      <c r="AI2890" s="55" t="str">
        <f t="shared" si="641"/>
        <v>FALSO</v>
      </c>
      <c r="AJ2890" s="55">
        <f t="shared" si="642"/>
        <v>0</v>
      </c>
      <c r="AK2890" s="93" t="str">
        <f t="shared" si="643"/>
        <v/>
      </c>
      <c r="AL2890" s="96" t="str">
        <f t="shared" si="644"/>
        <v/>
      </c>
      <c r="AM2890" s="93" t="str">
        <f t="shared" si="645"/>
        <v/>
      </c>
      <c r="AN2890" s="96" t="str">
        <f t="shared" si="646"/>
        <v/>
      </c>
      <c r="AO2890" s="93" t="str">
        <f t="shared" si="647"/>
        <v/>
      </c>
      <c r="AP2890" s="96" t="str">
        <f t="shared" si="648"/>
        <v/>
      </c>
      <c r="AQ2890" s="93" t="str">
        <f t="shared" si="649"/>
        <v/>
      </c>
      <c r="AR2890" s="96" t="str">
        <f t="shared" si="650"/>
        <v/>
      </c>
      <c r="AS2890" s="93" t="str">
        <f t="shared" si="651"/>
        <v/>
      </c>
      <c r="AT2890" s="96" t="str">
        <f t="shared" si="652"/>
        <v/>
      </c>
      <c r="AU2890" s="93" t="str">
        <f t="shared" si="653"/>
        <v/>
      </c>
    </row>
    <row r="2891" spans="34:47" x14ac:dyDescent="0.3">
      <c r="AH2891" s="55" t="str">
        <f t="shared" si="640"/>
        <v/>
      </c>
      <c r="AI2891" s="55" t="str">
        <f t="shared" si="641"/>
        <v>FALSO</v>
      </c>
      <c r="AJ2891" s="55">
        <f t="shared" si="642"/>
        <v>0</v>
      </c>
      <c r="AK2891" s="93" t="str">
        <f t="shared" si="643"/>
        <v/>
      </c>
      <c r="AL2891" s="96" t="str">
        <f t="shared" si="644"/>
        <v/>
      </c>
      <c r="AM2891" s="93" t="str">
        <f t="shared" si="645"/>
        <v/>
      </c>
      <c r="AN2891" s="96" t="str">
        <f t="shared" si="646"/>
        <v/>
      </c>
      <c r="AO2891" s="93" t="str">
        <f t="shared" si="647"/>
        <v/>
      </c>
      <c r="AP2891" s="96" t="str">
        <f t="shared" si="648"/>
        <v/>
      </c>
      <c r="AQ2891" s="93" t="str">
        <f t="shared" si="649"/>
        <v/>
      </c>
      <c r="AR2891" s="96" t="str">
        <f t="shared" si="650"/>
        <v/>
      </c>
      <c r="AS2891" s="93" t="str">
        <f t="shared" si="651"/>
        <v/>
      </c>
      <c r="AT2891" s="96" t="str">
        <f t="shared" si="652"/>
        <v/>
      </c>
      <c r="AU2891" s="93" t="str">
        <f t="shared" si="653"/>
        <v/>
      </c>
    </row>
    <row r="2892" spans="34:47" x14ac:dyDescent="0.3">
      <c r="AH2892" s="55" t="str">
        <f t="shared" si="640"/>
        <v/>
      </c>
      <c r="AI2892" s="55" t="str">
        <f t="shared" si="641"/>
        <v>FALSO</v>
      </c>
      <c r="AJ2892" s="55">
        <f t="shared" si="642"/>
        <v>0</v>
      </c>
      <c r="AK2892" s="93" t="str">
        <f t="shared" si="643"/>
        <v/>
      </c>
      <c r="AL2892" s="96" t="str">
        <f t="shared" si="644"/>
        <v/>
      </c>
      <c r="AM2892" s="93" t="str">
        <f t="shared" si="645"/>
        <v/>
      </c>
      <c r="AN2892" s="96" t="str">
        <f t="shared" si="646"/>
        <v/>
      </c>
      <c r="AO2892" s="93" t="str">
        <f t="shared" si="647"/>
        <v/>
      </c>
      <c r="AP2892" s="96" t="str">
        <f t="shared" si="648"/>
        <v/>
      </c>
      <c r="AQ2892" s="93" t="str">
        <f t="shared" si="649"/>
        <v/>
      </c>
      <c r="AR2892" s="96" t="str">
        <f t="shared" si="650"/>
        <v/>
      </c>
      <c r="AS2892" s="93" t="str">
        <f t="shared" si="651"/>
        <v/>
      </c>
      <c r="AT2892" s="96" t="str">
        <f t="shared" si="652"/>
        <v/>
      </c>
      <c r="AU2892" s="93" t="str">
        <f t="shared" si="653"/>
        <v/>
      </c>
    </row>
    <row r="2893" spans="34:47" x14ac:dyDescent="0.3">
      <c r="AH2893" s="55" t="str">
        <f t="shared" si="640"/>
        <v/>
      </c>
      <c r="AI2893" s="55" t="str">
        <f t="shared" si="641"/>
        <v>FALSO</v>
      </c>
      <c r="AJ2893" s="55">
        <f t="shared" si="642"/>
        <v>0</v>
      </c>
      <c r="AK2893" s="93" t="str">
        <f t="shared" si="643"/>
        <v/>
      </c>
      <c r="AL2893" s="96" t="str">
        <f t="shared" si="644"/>
        <v/>
      </c>
      <c r="AM2893" s="93" t="str">
        <f t="shared" si="645"/>
        <v/>
      </c>
      <c r="AN2893" s="96" t="str">
        <f t="shared" si="646"/>
        <v/>
      </c>
      <c r="AO2893" s="93" t="str">
        <f t="shared" si="647"/>
        <v/>
      </c>
      <c r="AP2893" s="96" t="str">
        <f t="shared" si="648"/>
        <v/>
      </c>
      <c r="AQ2893" s="93" t="str">
        <f t="shared" si="649"/>
        <v/>
      </c>
      <c r="AR2893" s="96" t="str">
        <f t="shared" si="650"/>
        <v/>
      </c>
      <c r="AS2893" s="93" t="str">
        <f t="shared" si="651"/>
        <v/>
      </c>
      <c r="AT2893" s="96" t="str">
        <f t="shared" si="652"/>
        <v/>
      </c>
      <c r="AU2893" s="93" t="str">
        <f t="shared" si="653"/>
        <v/>
      </c>
    </row>
    <row r="2894" spans="34:47" x14ac:dyDescent="0.3">
      <c r="AH2894" s="55" t="str">
        <f t="shared" si="640"/>
        <v/>
      </c>
      <c r="AI2894" s="55" t="str">
        <f t="shared" si="641"/>
        <v>FALSO</v>
      </c>
      <c r="AJ2894" s="55">
        <f t="shared" si="642"/>
        <v>0</v>
      </c>
      <c r="AK2894" s="93" t="str">
        <f t="shared" si="643"/>
        <v/>
      </c>
      <c r="AL2894" s="96" t="str">
        <f t="shared" si="644"/>
        <v/>
      </c>
      <c r="AM2894" s="93" t="str">
        <f t="shared" si="645"/>
        <v/>
      </c>
      <c r="AN2894" s="96" t="str">
        <f t="shared" si="646"/>
        <v/>
      </c>
      <c r="AO2894" s="93" t="str">
        <f t="shared" si="647"/>
        <v/>
      </c>
      <c r="AP2894" s="96" t="str">
        <f t="shared" si="648"/>
        <v/>
      </c>
      <c r="AQ2894" s="93" t="str">
        <f t="shared" si="649"/>
        <v/>
      </c>
      <c r="AR2894" s="96" t="str">
        <f t="shared" si="650"/>
        <v/>
      </c>
      <c r="AS2894" s="93" t="str">
        <f t="shared" si="651"/>
        <v/>
      </c>
      <c r="AT2894" s="96" t="str">
        <f t="shared" si="652"/>
        <v/>
      </c>
      <c r="AU2894" s="93" t="str">
        <f t="shared" si="653"/>
        <v/>
      </c>
    </row>
    <row r="2895" spans="34:47" x14ac:dyDescent="0.3">
      <c r="AH2895" s="55" t="str">
        <f t="shared" si="640"/>
        <v/>
      </c>
      <c r="AI2895" s="55" t="str">
        <f t="shared" si="641"/>
        <v>FALSO</v>
      </c>
      <c r="AJ2895" s="55">
        <f t="shared" si="642"/>
        <v>0</v>
      </c>
      <c r="AK2895" s="93" t="str">
        <f t="shared" si="643"/>
        <v/>
      </c>
      <c r="AL2895" s="96" t="str">
        <f t="shared" si="644"/>
        <v/>
      </c>
      <c r="AM2895" s="93" t="str">
        <f t="shared" si="645"/>
        <v/>
      </c>
      <c r="AN2895" s="96" t="str">
        <f t="shared" si="646"/>
        <v/>
      </c>
      <c r="AO2895" s="93" t="str">
        <f t="shared" si="647"/>
        <v/>
      </c>
      <c r="AP2895" s="96" t="str">
        <f t="shared" si="648"/>
        <v/>
      </c>
      <c r="AQ2895" s="93" t="str">
        <f t="shared" si="649"/>
        <v/>
      </c>
      <c r="AR2895" s="96" t="str">
        <f t="shared" si="650"/>
        <v/>
      </c>
      <c r="AS2895" s="93" t="str">
        <f t="shared" si="651"/>
        <v/>
      </c>
      <c r="AT2895" s="96" t="str">
        <f t="shared" si="652"/>
        <v/>
      </c>
      <c r="AU2895" s="93" t="str">
        <f t="shared" si="653"/>
        <v/>
      </c>
    </row>
    <row r="2896" spans="34:47" x14ac:dyDescent="0.3">
      <c r="AH2896" s="55" t="str">
        <f t="shared" si="640"/>
        <v/>
      </c>
      <c r="AI2896" s="55" t="str">
        <f t="shared" si="641"/>
        <v>FALSO</v>
      </c>
      <c r="AJ2896" s="55">
        <f t="shared" si="642"/>
        <v>0</v>
      </c>
      <c r="AK2896" s="93" t="str">
        <f t="shared" si="643"/>
        <v/>
      </c>
      <c r="AL2896" s="96" t="str">
        <f t="shared" si="644"/>
        <v/>
      </c>
      <c r="AM2896" s="93" t="str">
        <f t="shared" si="645"/>
        <v/>
      </c>
      <c r="AN2896" s="96" t="str">
        <f t="shared" si="646"/>
        <v/>
      </c>
      <c r="AO2896" s="93" t="str">
        <f t="shared" si="647"/>
        <v/>
      </c>
      <c r="AP2896" s="96" t="str">
        <f t="shared" si="648"/>
        <v/>
      </c>
      <c r="AQ2896" s="93" t="str">
        <f t="shared" si="649"/>
        <v/>
      </c>
      <c r="AR2896" s="96" t="str">
        <f t="shared" si="650"/>
        <v/>
      </c>
      <c r="AS2896" s="93" t="str">
        <f t="shared" si="651"/>
        <v/>
      </c>
      <c r="AT2896" s="96" t="str">
        <f t="shared" si="652"/>
        <v/>
      </c>
      <c r="AU2896" s="93" t="str">
        <f t="shared" si="653"/>
        <v/>
      </c>
    </row>
    <row r="2897" spans="34:47" x14ac:dyDescent="0.3">
      <c r="AH2897" s="55" t="str">
        <f t="shared" si="640"/>
        <v/>
      </c>
      <c r="AI2897" s="55" t="str">
        <f t="shared" si="641"/>
        <v>FALSO</v>
      </c>
      <c r="AJ2897" s="55">
        <f t="shared" si="642"/>
        <v>0</v>
      </c>
      <c r="AK2897" s="93" t="str">
        <f t="shared" si="643"/>
        <v/>
      </c>
      <c r="AL2897" s="96" t="str">
        <f t="shared" si="644"/>
        <v/>
      </c>
      <c r="AM2897" s="93" t="str">
        <f t="shared" si="645"/>
        <v/>
      </c>
      <c r="AN2897" s="96" t="str">
        <f t="shared" si="646"/>
        <v/>
      </c>
      <c r="AO2897" s="93" t="str">
        <f t="shared" si="647"/>
        <v/>
      </c>
      <c r="AP2897" s="96" t="str">
        <f t="shared" si="648"/>
        <v/>
      </c>
      <c r="AQ2897" s="93" t="str">
        <f t="shared" si="649"/>
        <v/>
      </c>
      <c r="AR2897" s="96" t="str">
        <f t="shared" si="650"/>
        <v/>
      </c>
      <c r="AS2897" s="93" t="str">
        <f t="shared" si="651"/>
        <v/>
      </c>
      <c r="AT2897" s="96" t="str">
        <f t="shared" si="652"/>
        <v/>
      </c>
      <c r="AU2897" s="93" t="str">
        <f t="shared" si="653"/>
        <v/>
      </c>
    </row>
    <row r="2898" spans="34:47" x14ac:dyDescent="0.3">
      <c r="AH2898" s="55" t="str">
        <f t="shared" si="640"/>
        <v/>
      </c>
      <c r="AI2898" s="55" t="str">
        <f t="shared" si="641"/>
        <v>FALSO</v>
      </c>
      <c r="AJ2898" s="55">
        <f t="shared" si="642"/>
        <v>0</v>
      </c>
      <c r="AK2898" s="93" t="str">
        <f t="shared" si="643"/>
        <v/>
      </c>
      <c r="AL2898" s="96" t="str">
        <f t="shared" si="644"/>
        <v/>
      </c>
      <c r="AM2898" s="93" t="str">
        <f t="shared" si="645"/>
        <v/>
      </c>
      <c r="AN2898" s="96" t="str">
        <f t="shared" si="646"/>
        <v/>
      </c>
      <c r="AO2898" s="93" t="str">
        <f t="shared" si="647"/>
        <v/>
      </c>
      <c r="AP2898" s="96" t="str">
        <f t="shared" si="648"/>
        <v/>
      </c>
      <c r="AQ2898" s="93" t="str">
        <f t="shared" si="649"/>
        <v/>
      </c>
      <c r="AR2898" s="96" t="str">
        <f t="shared" si="650"/>
        <v/>
      </c>
      <c r="AS2898" s="93" t="str">
        <f t="shared" si="651"/>
        <v/>
      </c>
      <c r="AT2898" s="96" t="str">
        <f t="shared" si="652"/>
        <v/>
      </c>
      <c r="AU2898" s="93" t="str">
        <f t="shared" si="653"/>
        <v/>
      </c>
    </row>
    <row r="2899" spans="34:47" x14ac:dyDescent="0.3">
      <c r="AH2899" s="55" t="str">
        <f t="shared" si="640"/>
        <v/>
      </c>
      <c r="AI2899" s="55" t="str">
        <f t="shared" si="641"/>
        <v>FALSO</v>
      </c>
      <c r="AJ2899" s="55">
        <f t="shared" si="642"/>
        <v>0</v>
      </c>
      <c r="AK2899" s="93" t="str">
        <f t="shared" si="643"/>
        <v/>
      </c>
      <c r="AL2899" s="96" t="str">
        <f t="shared" si="644"/>
        <v/>
      </c>
      <c r="AM2899" s="93" t="str">
        <f t="shared" si="645"/>
        <v/>
      </c>
      <c r="AN2899" s="96" t="str">
        <f t="shared" si="646"/>
        <v/>
      </c>
      <c r="AO2899" s="93" t="str">
        <f t="shared" si="647"/>
        <v/>
      </c>
      <c r="AP2899" s="96" t="str">
        <f t="shared" si="648"/>
        <v/>
      </c>
      <c r="AQ2899" s="93" t="str">
        <f t="shared" si="649"/>
        <v/>
      </c>
      <c r="AR2899" s="96" t="str">
        <f t="shared" si="650"/>
        <v/>
      </c>
      <c r="AS2899" s="93" t="str">
        <f t="shared" si="651"/>
        <v/>
      </c>
      <c r="AT2899" s="96" t="str">
        <f t="shared" si="652"/>
        <v/>
      </c>
      <c r="AU2899" s="93" t="str">
        <f t="shared" si="653"/>
        <v/>
      </c>
    </row>
    <row r="2900" spans="34:47" x14ac:dyDescent="0.3">
      <c r="AH2900" s="55" t="str">
        <f t="shared" si="640"/>
        <v/>
      </c>
      <c r="AI2900" s="55" t="str">
        <f t="shared" si="641"/>
        <v>FALSO</v>
      </c>
      <c r="AJ2900" s="55">
        <f t="shared" si="642"/>
        <v>0</v>
      </c>
      <c r="AK2900" s="93" t="str">
        <f t="shared" si="643"/>
        <v/>
      </c>
      <c r="AL2900" s="96" t="str">
        <f t="shared" si="644"/>
        <v/>
      </c>
      <c r="AM2900" s="93" t="str">
        <f t="shared" si="645"/>
        <v/>
      </c>
      <c r="AN2900" s="96" t="str">
        <f t="shared" si="646"/>
        <v/>
      </c>
      <c r="AO2900" s="93" t="str">
        <f t="shared" si="647"/>
        <v/>
      </c>
      <c r="AP2900" s="96" t="str">
        <f t="shared" si="648"/>
        <v/>
      </c>
      <c r="AQ2900" s="93" t="str">
        <f t="shared" si="649"/>
        <v/>
      </c>
      <c r="AR2900" s="96" t="str">
        <f t="shared" si="650"/>
        <v/>
      </c>
      <c r="AS2900" s="93" t="str">
        <f t="shared" si="651"/>
        <v/>
      </c>
      <c r="AT2900" s="96" t="str">
        <f t="shared" si="652"/>
        <v/>
      </c>
      <c r="AU2900" s="93" t="str">
        <f t="shared" si="653"/>
        <v/>
      </c>
    </row>
    <row r="2901" spans="34:47" x14ac:dyDescent="0.3">
      <c r="AH2901" s="55" t="str">
        <f t="shared" si="640"/>
        <v/>
      </c>
      <c r="AI2901" s="55" t="str">
        <f t="shared" si="641"/>
        <v>FALSO</v>
      </c>
      <c r="AJ2901" s="55">
        <f t="shared" si="642"/>
        <v>0</v>
      </c>
      <c r="AK2901" s="93" t="str">
        <f t="shared" si="643"/>
        <v/>
      </c>
      <c r="AL2901" s="96" t="str">
        <f t="shared" si="644"/>
        <v/>
      </c>
      <c r="AM2901" s="93" t="str">
        <f t="shared" si="645"/>
        <v/>
      </c>
      <c r="AN2901" s="96" t="str">
        <f t="shared" si="646"/>
        <v/>
      </c>
      <c r="AO2901" s="93" t="str">
        <f t="shared" si="647"/>
        <v/>
      </c>
      <c r="AP2901" s="96" t="str">
        <f t="shared" si="648"/>
        <v/>
      </c>
      <c r="AQ2901" s="93" t="str">
        <f t="shared" si="649"/>
        <v/>
      </c>
      <c r="AR2901" s="96" t="str">
        <f t="shared" si="650"/>
        <v/>
      </c>
      <c r="AS2901" s="93" t="str">
        <f t="shared" si="651"/>
        <v/>
      </c>
      <c r="AT2901" s="96" t="str">
        <f t="shared" si="652"/>
        <v/>
      </c>
      <c r="AU2901" s="93" t="str">
        <f t="shared" si="653"/>
        <v/>
      </c>
    </row>
    <row r="2902" spans="34:47" x14ac:dyDescent="0.3">
      <c r="AH2902" s="55" t="str">
        <f t="shared" si="640"/>
        <v/>
      </c>
      <c r="AI2902" s="55" t="str">
        <f t="shared" si="641"/>
        <v>FALSO</v>
      </c>
      <c r="AJ2902" s="55">
        <f t="shared" si="642"/>
        <v>0</v>
      </c>
      <c r="AK2902" s="93" t="str">
        <f t="shared" si="643"/>
        <v/>
      </c>
      <c r="AL2902" s="96" t="str">
        <f t="shared" si="644"/>
        <v/>
      </c>
      <c r="AM2902" s="93" t="str">
        <f t="shared" si="645"/>
        <v/>
      </c>
      <c r="AN2902" s="96" t="str">
        <f t="shared" si="646"/>
        <v/>
      </c>
      <c r="AO2902" s="93" t="str">
        <f t="shared" si="647"/>
        <v/>
      </c>
      <c r="AP2902" s="96" t="str">
        <f t="shared" si="648"/>
        <v/>
      </c>
      <c r="AQ2902" s="93" t="str">
        <f t="shared" si="649"/>
        <v/>
      </c>
      <c r="AR2902" s="96" t="str">
        <f t="shared" si="650"/>
        <v/>
      </c>
      <c r="AS2902" s="93" t="str">
        <f t="shared" si="651"/>
        <v/>
      </c>
      <c r="AT2902" s="96" t="str">
        <f t="shared" si="652"/>
        <v/>
      </c>
      <c r="AU2902" s="93" t="str">
        <f t="shared" si="653"/>
        <v/>
      </c>
    </row>
    <row r="2903" spans="34:47" x14ac:dyDescent="0.3">
      <c r="AH2903" s="55" t="str">
        <f t="shared" si="640"/>
        <v/>
      </c>
      <c r="AI2903" s="55" t="str">
        <f t="shared" si="641"/>
        <v>FALSO</v>
      </c>
      <c r="AJ2903" s="55">
        <f t="shared" si="642"/>
        <v>0</v>
      </c>
      <c r="AK2903" s="93" t="str">
        <f t="shared" si="643"/>
        <v/>
      </c>
      <c r="AL2903" s="96" t="str">
        <f t="shared" si="644"/>
        <v/>
      </c>
      <c r="AM2903" s="93" t="str">
        <f t="shared" si="645"/>
        <v/>
      </c>
      <c r="AN2903" s="96" t="str">
        <f t="shared" si="646"/>
        <v/>
      </c>
      <c r="AO2903" s="93" t="str">
        <f t="shared" si="647"/>
        <v/>
      </c>
      <c r="AP2903" s="96" t="str">
        <f t="shared" si="648"/>
        <v/>
      </c>
      <c r="AQ2903" s="93" t="str">
        <f t="shared" si="649"/>
        <v/>
      </c>
      <c r="AR2903" s="96" t="str">
        <f t="shared" si="650"/>
        <v/>
      </c>
      <c r="AS2903" s="93" t="str">
        <f t="shared" si="651"/>
        <v/>
      </c>
      <c r="AT2903" s="96" t="str">
        <f t="shared" si="652"/>
        <v/>
      </c>
      <c r="AU2903" s="93" t="str">
        <f t="shared" si="653"/>
        <v/>
      </c>
    </row>
    <row r="2904" spans="34:47" x14ac:dyDescent="0.3">
      <c r="AH2904" s="55" t="str">
        <f t="shared" si="640"/>
        <v/>
      </c>
      <c r="AI2904" s="55" t="str">
        <f t="shared" si="641"/>
        <v>FALSO</v>
      </c>
      <c r="AJ2904" s="55">
        <f t="shared" si="642"/>
        <v>0</v>
      </c>
      <c r="AK2904" s="93" t="str">
        <f t="shared" si="643"/>
        <v/>
      </c>
      <c r="AL2904" s="96" t="str">
        <f t="shared" si="644"/>
        <v/>
      </c>
      <c r="AM2904" s="93" t="str">
        <f t="shared" si="645"/>
        <v/>
      </c>
      <c r="AN2904" s="96" t="str">
        <f t="shared" si="646"/>
        <v/>
      </c>
      <c r="AO2904" s="93" t="str">
        <f t="shared" si="647"/>
        <v/>
      </c>
      <c r="AP2904" s="96" t="str">
        <f t="shared" si="648"/>
        <v/>
      </c>
      <c r="AQ2904" s="93" t="str">
        <f t="shared" si="649"/>
        <v/>
      </c>
      <c r="AR2904" s="96" t="str">
        <f t="shared" si="650"/>
        <v/>
      </c>
      <c r="AS2904" s="93" t="str">
        <f t="shared" si="651"/>
        <v/>
      </c>
      <c r="AT2904" s="96" t="str">
        <f t="shared" si="652"/>
        <v/>
      </c>
      <c r="AU2904" s="93" t="str">
        <f t="shared" si="653"/>
        <v/>
      </c>
    </row>
    <row r="2905" spans="34:47" x14ac:dyDescent="0.3">
      <c r="AH2905" s="55" t="str">
        <f t="shared" si="640"/>
        <v/>
      </c>
      <c r="AI2905" s="55" t="str">
        <f t="shared" si="641"/>
        <v>FALSO</v>
      </c>
      <c r="AJ2905" s="55">
        <f t="shared" si="642"/>
        <v>0</v>
      </c>
      <c r="AK2905" s="93" t="str">
        <f t="shared" si="643"/>
        <v/>
      </c>
      <c r="AL2905" s="96" t="str">
        <f t="shared" si="644"/>
        <v/>
      </c>
      <c r="AM2905" s="93" t="str">
        <f t="shared" si="645"/>
        <v/>
      </c>
      <c r="AN2905" s="96" t="str">
        <f t="shared" si="646"/>
        <v/>
      </c>
      <c r="AO2905" s="93" t="str">
        <f t="shared" si="647"/>
        <v/>
      </c>
      <c r="AP2905" s="96" t="str">
        <f t="shared" si="648"/>
        <v/>
      </c>
      <c r="AQ2905" s="93" t="str">
        <f t="shared" si="649"/>
        <v/>
      </c>
      <c r="AR2905" s="96" t="str">
        <f t="shared" si="650"/>
        <v/>
      </c>
      <c r="AS2905" s="93" t="str">
        <f t="shared" si="651"/>
        <v/>
      </c>
      <c r="AT2905" s="96" t="str">
        <f t="shared" si="652"/>
        <v/>
      </c>
      <c r="AU2905" s="93" t="str">
        <f t="shared" si="653"/>
        <v/>
      </c>
    </row>
    <row r="2906" spans="34:47" x14ac:dyDescent="0.3">
      <c r="AH2906" s="55" t="str">
        <f t="shared" si="640"/>
        <v/>
      </c>
      <c r="AI2906" s="55" t="str">
        <f t="shared" si="641"/>
        <v>FALSO</v>
      </c>
      <c r="AJ2906" s="55">
        <f t="shared" si="642"/>
        <v>0</v>
      </c>
      <c r="AK2906" s="93" t="str">
        <f t="shared" si="643"/>
        <v/>
      </c>
      <c r="AL2906" s="96" t="str">
        <f t="shared" si="644"/>
        <v/>
      </c>
      <c r="AM2906" s="93" t="str">
        <f t="shared" si="645"/>
        <v/>
      </c>
      <c r="AN2906" s="96" t="str">
        <f t="shared" si="646"/>
        <v/>
      </c>
      <c r="AO2906" s="93" t="str">
        <f t="shared" si="647"/>
        <v/>
      </c>
      <c r="AP2906" s="96" t="str">
        <f t="shared" si="648"/>
        <v/>
      </c>
      <c r="AQ2906" s="93" t="str">
        <f t="shared" si="649"/>
        <v/>
      </c>
      <c r="AR2906" s="96" t="str">
        <f t="shared" si="650"/>
        <v/>
      </c>
      <c r="AS2906" s="93" t="str">
        <f t="shared" si="651"/>
        <v/>
      </c>
      <c r="AT2906" s="96" t="str">
        <f t="shared" si="652"/>
        <v/>
      </c>
      <c r="AU2906" s="93" t="str">
        <f t="shared" si="653"/>
        <v/>
      </c>
    </row>
    <row r="2907" spans="34:47" x14ac:dyDescent="0.3">
      <c r="AH2907" s="55" t="str">
        <f t="shared" si="640"/>
        <v/>
      </c>
      <c r="AI2907" s="55" t="str">
        <f t="shared" si="641"/>
        <v>FALSO</v>
      </c>
      <c r="AJ2907" s="55">
        <f t="shared" si="642"/>
        <v>0</v>
      </c>
      <c r="AK2907" s="93" t="str">
        <f t="shared" si="643"/>
        <v/>
      </c>
      <c r="AL2907" s="96" t="str">
        <f t="shared" si="644"/>
        <v/>
      </c>
      <c r="AM2907" s="93" t="str">
        <f t="shared" si="645"/>
        <v/>
      </c>
      <c r="AN2907" s="96" t="str">
        <f t="shared" si="646"/>
        <v/>
      </c>
      <c r="AO2907" s="93" t="str">
        <f t="shared" si="647"/>
        <v/>
      </c>
      <c r="AP2907" s="96" t="str">
        <f t="shared" si="648"/>
        <v/>
      </c>
      <c r="AQ2907" s="93" t="str">
        <f t="shared" si="649"/>
        <v/>
      </c>
      <c r="AR2907" s="96" t="str">
        <f t="shared" si="650"/>
        <v/>
      </c>
      <c r="AS2907" s="93" t="str">
        <f t="shared" si="651"/>
        <v/>
      </c>
      <c r="AT2907" s="96" t="str">
        <f t="shared" si="652"/>
        <v/>
      </c>
      <c r="AU2907" s="93" t="str">
        <f t="shared" si="653"/>
        <v/>
      </c>
    </row>
    <row r="2908" spans="34:47" x14ac:dyDescent="0.3">
      <c r="AH2908" s="55" t="str">
        <f t="shared" si="640"/>
        <v/>
      </c>
      <c r="AI2908" s="55" t="str">
        <f t="shared" si="641"/>
        <v>FALSO</v>
      </c>
      <c r="AJ2908" s="55">
        <f t="shared" si="642"/>
        <v>0</v>
      </c>
      <c r="AK2908" s="93" t="str">
        <f t="shared" si="643"/>
        <v/>
      </c>
      <c r="AL2908" s="96" t="str">
        <f t="shared" si="644"/>
        <v/>
      </c>
      <c r="AM2908" s="93" t="str">
        <f t="shared" si="645"/>
        <v/>
      </c>
      <c r="AN2908" s="96" t="str">
        <f t="shared" si="646"/>
        <v/>
      </c>
      <c r="AO2908" s="93" t="str">
        <f t="shared" si="647"/>
        <v/>
      </c>
      <c r="AP2908" s="96" t="str">
        <f t="shared" si="648"/>
        <v/>
      </c>
      <c r="AQ2908" s="93" t="str">
        <f t="shared" si="649"/>
        <v/>
      </c>
      <c r="AR2908" s="96" t="str">
        <f t="shared" si="650"/>
        <v/>
      </c>
      <c r="AS2908" s="93" t="str">
        <f t="shared" si="651"/>
        <v/>
      </c>
      <c r="AT2908" s="96" t="str">
        <f t="shared" si="652"/>
        <v/>
      </c>
      <c r="AU2908" s="93" t="str">
        <f t="shared" si="653"/>
        <v/>
      </c>
    </row>
    <row r="2909" spans="34:47" x14ac:dyDescent="0.3">
      <c r="AH2909" s="55" t="str">
        <f t="shared" si="640"/>
        <v/>
      </c>
      <c r="AI2909" s="55" t="str">
        <f t="shared" si="641"/>
        <v>FALSO</v>
      </c>
      <c r="AJ2909" s="55">
        <f t="shared" si="642"/>
        <v>0</v>
      </c>
      <c r="AK2909" s="93" t="str">
        <f t="shared" si="643"/>
        <v/>
      </c>
      <c r="AL2909" s="96" t="str">
        <f t="shared" si="644"/>
        <v/>
      </c>
      <c r="AM2909" s="93" t="str">
        <f t="shared" si="645"/>
        <v/>
      </c>
      <c r="AN2909" s="96" t="str">
        <f t="shared" si="646"/>
        <v/>
      </c>
      <c r="AO2909" s="93" t="str">
        <f t="shared" si="647"/>
        <v/>
      </c>
      <c r="AP2909" s="96" t="str">
        <f t="shared" si="648"/>
        <v/>
      </c>
      <c r="AQ2909" s="93" t="str">
        <f t="shared" si="649"/>
        <v/>
      </c>
      <c r="AR2909" s="96" t="str">
        <f t="shared" si="650"/>
        <v/>
      </c>
      <c r="AS2909" s="93" t="str">
        <f t="shared" si="651"/>
        <v/>
      </c>
      <c r="AT2909" s="96" t="str">
        <f t="shared" si="652"/>
        <v/>
      </c>
      <c r="AU2909" s="93" t="str">
        <f t="shared" si="653"/>
        <v/>
      </c>
    </row>
    <row r="2910" spans="34:47" x14ac:dyDescent="0.3">
      <c r="AH2910" s="55" t="str">
        <f t="shared" si="640"/>
        <v/>
      </c>
      <c r="AI2910" s="55" t="str">
        <f t="shared" si="641"/>
        <v>FALSO</v>
      </c>
      <c r="AJ2910" s="55">
        <f t="shared" si="642"/>
        <v>0</v>
      </c>
      <c r="AK2910" s="93" t="str">
        <f t="shared" si="643"/>
        <v/>
      </c>
      <c r="AL2910" s="96" t="str">
        <f t="shared" si="644"/>
        <v/>
      </c>
      <c r="AM2910" s="93" t="str">
        <f t="shared" si="645"/>
        <v/>
      </c>
      <c r="AN2910" s="96" t="str">
        <f t="shared" si="646"/>
        <v/>
      </c>
      <c r="AO2910" s="93" t="str">
        <f t="shared" si="647"/>
        <v/>
      </c>
      <c r="AP2910" s="96" t="str">
        <f t="shared" si="648"/>
        <v/>
      </c>
      <c r="AQ2910" s="93" t="str">
        <f t="shared" si="649"/>
        <v/>
      </c>
      <c r="AR2910" s="96" t="str">
        <f t="shared" si="650"/>
        <v/>
      </c>
      <c r="AS2910" s="93" t="str">
        <f t="shared" si="651"/>
        <v/>
      </c>
      <c r="AT2910" s="96" t="str">
        <f t="shared" si="652"/>
        <v/>
      </c>
      <c r="AU2910" s="93" t="str">
        <f t="shared" si="653"/>
        <v/>
      </c>
    </row>
    <row r="2911" spans="34:47" x14ac:dyDescent="0.3">
      <c r="AH2911" s="55" t="str">
        <f t="shared" si="640"/>
        <v/>
      </c>
      <c r="AI2911" s="55" t="str">
        <f t="shared" si="641"/>
        <v>FALSO</v>
      </c>
      <c r="AJ2911" s="55">
        <f t="shared" si="642"/>
        <v>0</v>
      </c>
      <c r="AK2911" s="93" t="str">
        <f t="shared" si="643"/>
        <v/>
      </c>
      <c r="AL2911" s="96" t="str">
        <f t="shared" si="644"/>
        <v/>
      </c>
      <c r="AM2911" s="93" t="str">
        <f t="shared" si="645"/>
        <v/>
      </c>
      <c r="AN2911" s="96" t="str">
        <f t="shared" si="646"/>
        <v/>
      </c>
      <c r="AO2911" s="93" t="str">
        <f t="shared" si="647"/>
        <v/>
      </c>
      <c r="AP2911" s="96" t="str">
        <f t="shared" si="648"/>
        <v/>
      </c>
      <c r="AQ2911" s="93" t="str">
        <f t="shared" si="649"/>
        <v/>
      </c>
      <c r="AR2911" s="96" t="str">
        <f t="shared" si="650"/>
        <v/>
      </c>
      <c r="AS2911" s="93" t="str">
        <f t="shared" si="651"/>
        <v/>
      </c>
      <c r="AT2911" s="96" t="str">
        <f t="shared" si="652"/>
        <v/>
      </c>
      <c r="AU2911" s="93" t="str">
        <f t="shared" si="653"/>
        <v/>
      </c>
    </row>
    <row r="2912" spans="34:47" x14ac:dyDescent="0.3">
      <c r="AH2912" s="55" t="str">
        <f t="shared" si="640"/>
        <v/>
      </c>
      <c r="AI2912" s="55" t="str">
        <f t="shared" si="641"/>
        <v>FALSO</v>
      </c>
      <c r="AJ2912" s="55">
        <f t="shared" si="642"/>
        <v>0</v>
      </c>
      <c r="AK2912" s="93" t="str">
        <f t="shared" si="643"/>
        <v/>
      </c>
      <c r="AL2912" s="96" t="str">
        <f t="shared" si="644"/>
        <v/>
      </c>
      <c r="AM2912" s="93" t="str">
        <f t="shared" si="645"/>
        <v/>
      </c>
      <c r="AN2912" s="96" t="str">
        <f t="shared" si="646"/>
        <v/>
      </c>
      <c r="AO2912" s="93" t="str">
        <f t="shared" si="647"/>
        <v/>
      </c>
      <c r="AP2912" s="96" t="str">
        <f t="shared" si="648"/>
        <v/>
      </c>
      <c r="AQ2912" s="93" t="str">
        <f t="shared" si="649"/>
        <v/>
      </c>
      <c r="AR2912" s="96" t="str">
        <f t="shared" si="650"/>
        <v/>
      </c>
      <c r="AS2912" s="93" t="str">
        <f t="shared" si="651"/>
        <v/>
      </c>
      <c r="AT2912" s="96" t="str">
        <f t="shared" si="652"/>
        <v/>
      </c>
      <c r="AU2912" s="93" t="str">
        <f t="shared" si="653"/>
        <v/>
      </c>
    </row>
    <row r="2913" spans="34:47" x14ac:dyDescent="0.3">
      <c r="AH2913" s="55" t="str">
        <f t="shared" si="640"/>
        <v/>
      </c>
      <c r="AI2913" s="55" t="str">
        <f t="shared" si="641"/>
        <v>FALSO</v>
      </c>
      <c r="AJ2913" s="55">
        <f t="shared" si="642"/>
        <v>0</v>
      </c>
      <c r="AK2913" s="93" t="str">
        <f t="shared" si="643"/>
        <v/>
      </c>
      <c r="AL2913" s="96" t="str">
        <f t="shared" si="644"/>
        <v/>
      </c>
      <c r="AM2913" s="93" t="str">
        <f t="shared" si="645"/>
        <v/>
      </c>
      <c r="AN2913" s="96" t="str">
        <f t="shared" si="646"/>
        <v/>
      </c>
      <c r="AO2913" s="93" t="str">
        <f t="shared" si="647"/>
        <v/>
      </c>
      <c r="AP2913" s="96" t="str">
        <f t="shared" si="648"/>
        <v/>
      </c>
      <c r="AQ2913" s="93" t="str">
        <f t="shared" si="649"/>
        <v/>
      </c>
      <c r="AR2913" s="96" t="str">
        <f t="shared" si="650"/>
        <v/>
      </c>
      <c r="AS2913" s="93" t="str">
        <f t="shared" si="651"/>
        <v/>
      </c>
      <c r="AT2913" s="96" t="str">
        <f t="shared" si="652"/>
        <v/>
      </c>
      <c r="AU2913" s="93" t="str">
        <f t="shared" si="653"/>
        <v/>
      </c>
    </row>
    <row r="2914" spans="34:47" x14ac:dyDescent="0.3">
      <c r="AH2914" s="55" t="str">
        <f t="shared" si="640"/>
        <v/>
      </c>
      <c r="AI2914" s="55" t="str">
        <f t="shared" si="641"/>
        <v>FALSO</v>
      </c>
      <c r="AJ2914" s="55">
        <f t="shared" si="642"/>
        <v>0</v>
      </c>
      <c r="AK2914" s="93" t="str">
        <f t="shared" si="643"/>
        <v/>
      </c>
      <c r="AL2914" s="96" t="str">
        <f t="shared" si="644"/>
        <v/>
      </c>
      <c r="AM2914" s="93" t="str">
        <f t="shared" si="645"/>
        <v/>
      </c>
      <c r="AN2914" s="96" t="str">
        <f t="shared" si="646"/>
        <v/>
      </c>
      <c r="AO2914" s="93" t="str">
        <f t="shared" si="647"/>
        <v/>
      </c>
      <c r="AP2914" s="96" t="str">
        <f t="shared" si="648"/>
        <v/>
      </c>
      <c r="AQ2914" s="93" t="str">
        <f t="shared" si="649"/>
        <v/>
      </c>
      <c r="AR2914" s="96" t="str">
        <f t="shared" si="650"/>
        <v/>
      </c>
      <c r="AS2914" s="93" t="str">
        <f t="shared" si="651"/>
        <v/>
      </c>
      <c r="AT2914" s="96" t="str">
        <f t="shared" si="652"/>
        <v/>
      </c>
      <c r="AU2914" s="93" t="str">
        <f t="shared" si="653"/>
        <v/>
      </c>
    </row>
    <row r="2915" spans="34:47" x14ac:dyDescent="0.3">
      <c r="AH2915" s="55" t="str">
        <f t="shared" si="640"/>
        <v/>
      </c>
      <c r="AI2915" s="55" t="str">
        <f t="shared" si="641"/>
        <v>FALSO</v>
      </c>
      <c r="AJ2915" s="55">
        <f t="shared" si="642"/>
        <v>0</v>
      </c>
      <c r="AK2915" s="93" t="str">
        <f t="shared" si="643"/>
        <v/>
      </c>
      <c r="AL2915" s="96" t="str">
        <f t="shared" si="644"/>
        <v/>
      </c>
      <c r="AM2915" s="93" t="str">
        <f t="shared" si="645"/>
        <v/>
      </c>
      <c r="AN2915" s="96" t="str">
        <f t="shared" si="646"/>
        <v/>
      </c>
      <c r="AO2915" s="93" t="str">
        <f t="shared" si="647"/>
        <v/>
      </c>
      <c r="AP2915" s="96" t="str">
        <f t="shared" si="648"/>
        <v/>
      </c>
      <c r="AQ2915" s="93" t="str">
        <f t="shared" si="649"/>
        <v/>
      </c>
      <c r="AR2915" s="96" t="str">
        <f t="shared" si="650"/>
        <v/>
      </c>
      <c r="AS2915" s="93" t="str">
        <f t="shared" si="651"/>
        <v/>
      </c>
      <c r="AT2915" s="96" t="str">
        <f t="shared" si="652"/>
        <v/>
      </c>
      <c r="AU2915" s="93" t="str">
        <f t="shared" si="653"/>
        <v/>
      </c>
    </row>
    <row r="2916" spans="34:47" x14ac:dyDescent="0.3">
      <c r="AH2916" s="55" t="str">
        <f t="shared" si="640"/>
        <v/>
      </c>
      <c r="AI2916" s="55" t="str">
        <f t="shared" si="641"/>
        <v>FALSO</v>
      </c>
      <c r="AJ2916" s="55">
        <f t="shared" si="642"/>
        <v>0</v>
      </c>
      <c r="AK2916" s="93" t="str">
        <f t="shared" si="643"/>
        <v/>
      </c>
      <c r="AL2916" s="96" t="str">
        <f t="shared" si="644"/>
        <v/>
      </c>
      <c r="AM2916" s="93" t="str">
        <f t="shared" si="645"/>
        <v/>
      </c>
      <c r="AN2916" s="96" t="str">
        <f t="shared" si="646"/>
        <v/>
      </c>
      <c r="AO2916" s="93" t="str">
        <f t="shared" si="647"/>
        <v/>
      </c>
      <c r="AP2916" s="96" t="str">
        <f t="shared" si="648"/>
        <v/>
      </c>
      <c r="AQ2916" s="93" t="str">
        <f t="shared" si="649"/>
        <v/>
      </c>
      <c r="AR2916" s="96" t="str">
        <f t="shared" si="650"/>
        <v/>
      </c>
      <c r="AS2916" s="93" t="str">
        <f t="shared" si="651"/>
        <v/>
      </c>
      <c r="AT2916" s="96" t="str">
        <f t="shared" si="652"/>
        <v/>
      </c>
      <c r="AU2916" s="93" t="str">
        <f t="shared" si="653"/>
        <v/>
      </c>
    </row>
    <row r="2917" spans="34:47" x14ac:dyDescent="0.3">
      <c r="AH2917" s="55" t="str">
        <f t="shared" si="640"/>
        <v/>
      </c>
      <c r="AI2917" s="55" t="str">
        <f t="shared" si="641"/>
        <v>FALSO</v>
      </c>
      <c r="AJ2917" s="55">
        <f t="shared" si="642"/>
        <v>0</v>
      </c>
      <c r="AK2917" s="93" t="str">
        <f t="shared" si="643"/>
        <v/>
      </c>
      <c r="AL2917" s="96" t="str">
        <f t="shared" si="644"/>
        <v/>
      </c>
      <c r="AM2917" s="93" t="str">
        <f t="shared" si="645"/>
        <v/>
      </c>
      <c r="AN2917" s="96" t="str">
        <f t="shared" si="646"/>
        <v/>
      </c>
      <c r="AO2917" s="93" t="str">
        <f t="shared" si="647"/>
        <v/>
      </c>
      <c r="AP2917" s="96" t="str">
        <f t="shared" si="648"/>
        <v/>
      </c>
      <c r="AQ2917" s="93" t="str">
        <f t="shared" si="649"/>
        <v/>
      </c>
      <c r="AR2917" s="96" t="str">
        <f t="shared" si="650"/>
        <v/>
      </c>
      <c r="AS2917" s="93" t="str">
        <f t="shared" si="651"/>
        <v/>
      </c>
      <c r="AT2917" s="96" t="str">
        <f t="shared" si="652"/>
        <v/>
      </c>
      <c r="AU2917" s="93" t="str">
        <f t="shared" si="653"/>
        <v/>
      </c>
    </row>
    <row r="2918" spans="34:47" x14ac:dyDescent="0.3">
      <c r="AH2918" s="55" t="str">
        <f t="shared" si="640"/>
        <v/>
      </c>
      <c r="AI2918" s="55" t="str">
        <f t="shared" si="641"/>
        <v>FALSO</v>
      </c>
      <c r="AJ2918" s="55">
        <f t="shared" si="642"/>
        <v>0</v>
      </c>
      <c r="AK2918" s="93" t="str">
        <f t="shared" si="643"/>
        <v/>
      </c>
      <c r="AL2918" s="96" t="str">
        <f t="shared" si="644"/>
        <v/>
      </c>
      <c r="AM2918" s="93" t="str">
        <f t="shared" si="645"/>
        <v/>
      </c>
      <c r="AN2918" s="96" t="str">
        <f t="shared" si="646"/>
        <v/>
      </c>
      <c r="AO2918" s="93" t="str">
        <f t="shared" si="647"/>
        <v/>
      </c>
      <c r="AP2918" s="96" t="str">
        <f t="shared" si="648"/>
        <v/>
      </c>
      <c r="AQ2918" s="93" t="str">
        <f t="shared" si="649"/>
        <v/>
      </c>
      <c r="AR2918" s="96" t="str">
        <f t="shared" si="650"/>
        <v/>
      </c>
      <c r="AS2918" s="93" t="str">
        <f t="shared" si="651"/>
        <v/>
      </c>
      <c r="AT2918" s="96" t="str">
        <f t="shared" si="652"/>
        <v/>
      </c>
      <c r="AU2918" s="93" t="str">
        <f t="shared" si="653"/>
        <v/>
      </c>
    </row>
    <row r="2919" spans="34:47" x14ac:dyDescent="0.3">
      <c r="AH2919" s="55" t="str">
        <f t="shared" si="640"/>
        <v/>
      </c>
      <c r="AI2919" s="55" t="str">
        <f t="shared" si="641"/>
        <v>FALSO</v>
      </c>
      <c r="AJ2919" s="55">
        <f t="shared" si="642"/>
        <v>0</v>
      </c>
      <c r="AK2919" s="93" t="str">
        <f t="shared" si="643"/>
        <v/>
      </c>
      <c r="AL2919" s="96" t="str">
        <f t="shared" si="644"/>
        <v/>
      </c>
      <c r="AM2919" s="93" t="str">
        <f t="shared" si="645"/>
        <v/>
      </c>
      <c r="AN2919" s="96" t="str">
        <f t="shared" si="646"/>
        <v/>
      </c>
      <c r="AO2919" s="93" t="str">
        <f t="shared" si="647"/>
        <v/>
      </c>
      <c r="AP2919" s="96" t="str">
        <f t="shared" si="648"/>
        <v/>
      </c>
      <c r="AQ2919" s="93" t="str">
        <f t="shared" si="649"/>
        <v/>
      </c>
      <c r="AR2919" s="96" t="str">
        <f t="shared" si="650"/>
        <v/>
      </c>
      <c r="AS2919" s="93" t="str">
        <f t="shared" si="651"/>
        <v/>
      </c>
      <c r="AT2919" s="96" t="str">
        <f t="shared" si="652"/>
        <v/>
      </c>
      <c r="AU2919" s="93" t="str">
        <f t="shared" si="653"/>
        <v/>
      </c>
    </row>
    <row r="2920" spans="34:47" x14ac:dyDescent="0.3">
      <c r="AH2920" s="55" t="str">
        <f t="shared" si="640"/>
        <v/>
      </c>
      <c r="AI2920" s="55" t="str">
        <f t="shared" si="641"/>
        <v>FALSO</v>
      </c>
      <c r="AJ2920" s="55">
        <f t="shared" si="642"/>
        <v>0</v>
      </c>
      <c r="AK2920" s="93" t="str">
        <f t="shared" si="643"/>
        <v/>
      </c>
      <c r="AL2920" s="96" t="str">
        <f t="shared" si="644"/>
        <v/>
      </c>
      <c r="AM2920" s="93" t="str">
        <f t="shared" si="645"/>
        <v/>
      </c>
      <c r="AN2920" s="96" t="str">
        <f t="shared" si="646"/>
        <v/>
      </c>
      <c r="AO2920" s="93" t="str">
        <f t="shared" si="647"/>
        <v/>
      </c>
      <c r="AP2920" s="96" t="str">
        <f t="shared" si="648"/>
        <v/>
      </c>
      <c r="AQ2920" s="93" t="str">
        <f t="shared" si="649"/>
        <v/>
      </c>
      <c r="AR2920" s="96" t="str">
        <f t="shared" si="650"/>
        <v/>
      </c>
      <c r="AS2920" s="93" t="str">
        <f t="shared" si="651"/>
        <v/>
      </c>
      <c r="AT2920" s="96" t="str">
        <f t="shared" si="652"/>
        <v/>
      </c>
      <c r="AU2920" s="93" t="str">
        <f t="shared" si="653"/>
        <v/>
      </c>
    </row>
    <row r="2921" spans="34:47" x14ac:dyDescent="0.3">
      <c r="AH2921" s="55" t="str">
        <f t="shared" si="640"/>
        <v/>
      </c>
      <c r="AI2921" s="55" t="str">
        <f t="shared" si="641"/>
        <v>FALSO</v>
      </c>
      <c r="AJ2921" s="55">
        <f t="shared" si="642"/>
        <v>0</v>
      </c>
      <c r="AK2921" s="93" t="str">
        <f t="shared" si="643"/>
        <v/>
      </c>
      <c r="AL2921" s="96" t="str">
        <f t="shared" si="644"/>
        <v/>
      </c>
      <c r="AM2921" s="93" t="str">
        <f t="shared" si="645"/>
        <v/>
      </c>
      <c r="AN2921" s="96" t="str">
        <f t="shared" si="646"/>
        <v/>
      </c>
      <c r="AO2921" s="93" t="str">
        <f t="shared" si="647"/>
        <v/>
      </c>
      <c r="AP2921" s="96" t="str">
        <f t="shared" si="648"/>
        <v/>
      </c>
      <c r="AQ2921" s="93" t="str">
        <f t="shared" si="649"/>
        <v/>
      </c>
      <c r="AR2921" s="96" t="str">
        <f t="shared" si="650"/>
        <v/>
      </c>
      <c r="AS2921" s="93" t="str">
        <f t="shared" si="651"/>
        <v/>
      </c>
      <c r="AT2921" s="96" t="str">
        <f t="shared" si="652"/>
        <v/>
      </c>
      <c r="AU2921" s="93" t="str">
        <f t="shared" si="653"/>
        <v/>
      </c>
    </row>
    <row r="2922" spans="34:47" x14ac:dyDescent="0.3">
      <c r="AH2922" s="55" t="str">
        <f t="shared" si="640"/>
        <v/>
      </c>
      <c r="AI2922" s="55" t="str">
        <f t="shared" si="641"/>
        <v>FALSO</v>
      </c>
      <c r="AJ2922" s="55">
        <f t="shared" si="642"/>
        <v>0</v>
      </c>
      <c r="AK2922" s="93" t="str">
        <f t="shared" si="643"/>
        <v/>
      </c>
      <c r="AL2922" s="96" t="str">
        <f t="shared" si="644"/>
        <v/>
      </c>
      <c r="AM2922" s="93" t="str">
        <f t="shared" si="645"/>
        <v/>
      </c>
      <c r="AN2922" s="96" t="str">
        <f t="shared" si="646"/>
        <v/>
      </c>
      <c r="AO2922" s="93" t="str">
        <f t="shared" si="647"/>
        <v/>
      </c>
      <c r="AP2922" s="96" t="str">
        <f t="shared" si="648"/>
        <v/>
      </c>
      <c r="AQ2922" s="93" t="str">
        <f t="shared" si="649"/>
        <v/>
      </c>
      <c r="AR2922" s="96" t="str">
        <f t="shared" si="650"/>
        <v/>
      </c>
      <c r="AS2922" s="93" t="str">
        <f t="shared" si="651"/>
        <v/>
      </c>
      <c r="AT2922" s="96" t="str">
        <f t="shared" si="652"/>
        <v/>
      </c>
      <c r="AU2922" s="93" t="str">
        <f t="shared" si="653"/>
        <v/>
      </c>
    </row>
    <row r="2923" spans="34:47" x14ac:dyDescent="0.3">
      <c r="AH2923" s="55" t="str">
        <f t="shared" si="640"/>
        <v/>
      </c>
      <c r="AI2923" s="55" t="str">
        <f t="shared" si="641"/>
        <v>FALSO</v>
      </c>
      <c r="AJ2923" s="55">
        <f t="shared" si="642"/>
        <v>0</v>
      </c>
      <c r="AK2923" s="93" t="str">
        <f t="shared" si="643"/>
        <v/>
      </c>
      <c r="AL2923" s="96" t="str">
        <f t="shared" si="644"/>
        <v/>
      </c>
      <c r="AM2923" s="93" t="str">
        <f t="shared" si="645"/>
        <v/>
      </c>
      <c r="AN2923" s="96" t="str">
        <f t="shared" si="646"/>
        <v/>
      </c>
      <c r="AO2923" s="93" t="str">
        <f t="shared" si="647"/>
        <v/>
      </c>
      <c r="AP2923" s="96" t="str">
        <f t="shared" si="648"/>
        <v/>
      </c>
      <c r="AQ2923" s="93" t="str">
        <f t="shared" si="649"/>
        <v/>
      </c>
      <c r="AR2923" s="96" t="str">
        <f t="shared" si="650"/>
        <v/>
      </c>
      <c r="AS2923" s="93" t="str">
        <f t="shared" si="651"/>
        <v/>
      </c>
      <c r="AT2923" s="96" t="str">
        <f t="shared" si="652"/>
        <v/>
      </c>
      <c r="AU2923" s="93" t="str">
        <f t="shared" si="653"/>
        <v/>
      </c>
    </row>
    <row r="2924" spans="34:47" x14ac:dyDescent="0.3">
      <c r="AH2924" s="55" t="str">
        <f t="shared" si="640"/>
        <v/>
      </c>
      <c r="AI2924" s="55" t="str">
        <f t="shared" si="641"/>
        <v>FALSO</v>
      </c>
      <c r="AJ2924" s="55">
        <f t="shared" si="642"/>
        <v>0</v>
      </c>
      <c r="AK2924" s="93" t="str">
        <f t="shared" si="643"/>
        <v/>
      </c>
      <c r="AL2924" s="96" t="str">
        <f t="shared" si="644"/>
        <v/>
      </c>
      <c r="AM2924" s="93" t="str">
        <f t="shared" si="645"/>
        <v/>
      </c>
      <c r="AN2924" s="96" t="str">
        <f t="shared" si="646"/>
        <v/>
      </c>
      <c r="AO2924" s="93" t="str">
        <f t="shared" si="647"/>
        <v/>
      </c>
      <c r="AP2924" s="96" t="str">
        <f t="shared" si="648"/>
        <v/>
      </c>
      <c r="AQ2924" s="93" t="str">
        <f t="shared" si="649"/>
        <v/>
      </c>
      <c r="AR2924" s="96" t="str">
        <f t="shared" si="650"/>
        <v/>
      </c>
      <c r="AS2924" s="93" t="str">
        <f t="shared" si="651"/>
        <v/>
      </c>
      <c r="AT2924" s="96" t="str">
        <f t="shared" si="652"/>
        <v/>
      </c>
      <c r="AU2924" s="93" t="str">
        <f t="shared" si="653"/>
        <v/>
      </c>
    </row>
    <row r="2925" spans="34:47" x14ac:dyDescent="0.3">
      <c r="AH2925" s="55" t="str">
        <f t="shared" si="640"/>
        <v/>
      </c>
      <c r="AI2925" s="55" t="str">
        <f t="shared" si="641"/>
        <v>FALSO</v>
      </c>
      <c r="AJ2925" s="55">
        <f t="shared" si="642"/>
        <v>0</v>
      </c>
      <c r="AK2925" s="93" t="str">
        <f t="shared" si="643"/>
        <v/>
      </c>
      <c r="AL2925" s="96" t="str">
        <f t="shared" si="644"/>
        <v/>
      </c>
      <c r="AM2925" s="93" t="str">
        <f t="shared" si="645"/>
        <v/>
      </c>
      <c r="AN2925" s="96" t="str">
        <f t="shared" si="646"/>
        <v/>
      </c>
      <c r="AO2925" s="93" t="str">
        <f t="shared" si="647"/>
        <v/>
      </c>
      <c r="AP2925" s="96" t="str">
        <f t="shared" si="648"/>
        <v/>
      </c>
      <c r="AQ2925" s="93" t="str">
        <f t="shared" si="649"/>
        <v/>
      </c>
      <c r="AR2925" s="96" t="str">
        <f t="shared" si="650"/>
        <v/>
      </c>
      <c r="AS2925" s="93" t="str">
        <f t="shared" si="651"/>
        <v/>
      </c>
      <c r="AT2925" s="96" t="str">
        <f t="shared" si="652"/>
        <v/>
      </c>
      <c r="AU2925" s="93" t="str">
        <f t="shared" si="653"/>
        <v/>
      </c>
    </row>
    <row r="2926" spans="34:47" x14ac:dyDescent="0.3">
      <c r="AH2926" s="55" t="str">
        <f t="shared" si="640"/>
        <v/>
      </c>
      <c r="AI2926" s="55" t="str">
        <f t="shared" si="641"/>
        <v>FALSO</v>
      </c>
      <c r="AJ2926" s="55">
        <f t="shared" si="642"/>
        <v>0</v>
      </c>
      <c r="AK2926" s="93" t="str">
        <f t="shared" si="643"/>
        <v/>
      </c>
      <c r="AL2926" s="96" t="str">
        <f t="shared" si="644"/>
        <v/>
      </c>
      <c r="AM2926" s="93" t="str">
        <f t="shared" si="645"/>
        <v/>
      </c>
      <c r="AN2926" s="96" t="str">
        <f t="shared" si="646"/>
        <v/>
      </c>
      <c r="AO2926" s="93" t="str">
        <f t="shared" si="647"/>
        <v/>
      </c>
      <c r="AP2926" s="96" t="str">
        <f t="shared" si="648"/>
        <v/>
      </c>
      <c r="AQ2926" s="93" t="str">
        <f t="shared" si="649"/>
        <v/>
      </c>
      <c r="AR2926" s="96" t="str">
        <f t="shared" si="650"/>
        <v/>
      </c>
      <c r="AS2926" s="93" t="str">
        <f t="shared" si="651"/>
        <v/>
      </c>
      <c r="AT2926" s="96" t="str">
        <f t="shared" si="652"/>
        <v/>
      </c>
      <c r="AU2926" s="93" t="str">
        <f t="shared" si="653"/>
        <v/>
      </c>
    </row>
    <row r="2927" spans="34:47" x14ac:dyDescent="0.3">
      <c r="AH2927" s="55" t="str">
        <f t="shared" si="640"/>
        <v/>
      </c>
      <c r="AI2927" s="55" t="str">
        <f t="shared" si="641"/>
        <v>FALSO</v>
      </c>
      <c r="AJ2927" s="55">
        <f t="shared" si="642"/>
        <v>0</v>
      </c>
      <c r="AK2927" s="93" t="str">
        <f t="shared" si="643"/>
        <v/>
      </c>
      <c r="AL2927" s="96" t="str">
        <f t="shared" si="644"/>
        <v/>
      </c>
      <c r="AM2927" s="93" t="str">
        <f t="shared" si="645"/>
        <v/>
      </c>
      <c r="AN2927" s="96" t="str">
        <f t="shared" si="646"/>
        <v/>
      </c>
      <c r="AO2927" s="93" t="str">
        <f t="shared" si="647"/>
        <v/>
      </c>
      <c r="AP2927" s="96" t="str">
        <f t="shared" si="648"/>
        <v/>
      </c>
      <c r="AQ2927" s="93" t="str">
        <f t="shared" si="649"/>
        <v/>
      </c>
      <c r="AR2927" s="96" t="str">
        <f t="shared" si="650"/>
        <v/>
      </c>
      <c r="AS2927" s="93" t="str">
        <f t="shared" si="651"/>
        <v/>
      </c>
      <c r="AT2927" s="96" t="str">
        <f t="shared" si="652"/>
        <v/>
      </c>
      <c r="AU2927" s="93" t="str">
        <f t="shared" si="653"/>
        <v/>
      </c>
    </row>
    <row r="2928" spans="34:47" x14ac:dyDescent="0.3">
      <c r="AH2928" s="55" t="str">
        <f t="shared" si="640"/>
        <v/>
      </c>
      <c r="AI2928" s="55" t="str">
        <f t="shared" si="641"/>
        <v>FALSO</v>
      </c>
      <c r="AJ2928" s="55">
        <f t="shared" si="642"/>
        <v>0</v>
      </c>
      <c r="AK2928" s="93" t="str">
        <f t="shared" si="643"/>
        <v/>
      </c>
      <c r="AL2928" s="96" t="str">
        <f t="shared" si="644"/>
        <v/>
      </c>
      <c r="AM2928" s="93" t="str">
        <f t="shared" si="645"/>
        <v/>
      </c>
      <c r="AN2928" s="96" t="str">
        <f t="shared" si="646"/>
        <v/>
      </c>
      <c r="AO2928" s="93" t="str">
        <f t="shared" si="647"/>
        <v/>
      </c>
      <c r="AP2928" s="96" t="str">
        <f t="shared" si="648"/>
        <v/>
      </c>
      <c r="AQ2928" s="93" t="str">
        <f t="shared" si="649"/>
        <v/>
      </c>
      <c r="AR2928" s="96" t="str">
        <f t="shared" si="650"/>
        <v/>
      </c>
      <c r="AS2928" s="93" t="str">
        <f t="shared" si="651"/>
        <v/>
      </c>
      <c r="AT2928" s="96" t="str">
        <f t="shared" si="652"/>
        <v/>
      </c>
      <c r="AU2928" s="93" t="str">
        <f t="shared" si="653"/>
        <v/>
      </c>
    </row>
    <row r="2929" spans="34:47" x14ac:dyDescent="0.3">
      <c r="AH2929" s="55" t="str">
        <f t="shared" si="640"/>
        <v/>
      </c>
      <c r="AI2929" s="55" t="str">
        <f t="shared" si="641"/>
        <v>FALSO</v>
      </c>
      <c r="AJ2929" s="55">
        <f t="shared" si="642"/>
        <v>0</v>
      </c>
      <c r="AK2929" s="93" t="str">
        <f t="shared" si="643"/>
        <v/>
      </c>
      <c r="AL2929" s="96" t="str">
        <f t="shared" si="644"/>
        <v/>
      </c>
      <c r="AM2929" s="93" t="str">
        <f t="shared" si="645"/>
        <v/>
      </c>
      <c r="AN2929" s="96" t="str">
        <f t="shared" si="646"/>
        <v/>
      </c>
      <c r="AO2929" s="93" t="str">
        <f t="shared" si="647"/>
        <v/>
      </c>
      <c r="AP2929" s="96" t="str">
        <f t="shared" si="648"/>
        <v/>
      </c>
      <c r="AQ2929" s="93" t="str">
        <f t="shared" si="649"/>
        <v/>
      </c>
      <c r="AR2929" s="96" t="str">
        <f t="shared" si="650"/>
        <v/>
      </c>
      <c r="AS2929" s="93" t="str">
        <f t="shared" si="651"/>
        <v/>
      </c>
      <c r="AT2929" s="96" t="str">
        <f t="shared" si="652"/>
        <v/>
      </c>
      <c r="AU2929" s="93" t="str">
        <f t="shared" si="653"/>
        <v/>
      </c>
    </row>
    <row r="2930" spans="34:47" x14ac:dyDescent="0.3">
      <c r="AH2930" s="55" t="str">
        <f t="shared" si="640"/>
        <v/>
      </c>
      <c r="AI2930" s="55" t="str">
        <f t="shared" si="641"/>
        <v>FALSO</v>
      </c>
      <c r="AJ2930" s="55">
        <f t="shared" si="642"/>
        <v>0</v>
      </c>
      <c r="AK2930" s="93" t="str">
        <f t="shared" si="643"/>
        <v/>
      </c>
      <c r="AL2930" s="96" t="str">
        <f t="shared" si="644"/>
        <v/>
      </c>
      <c r="AM2930" s="93" t="str">
        <f t="shared" si="645"/>
        <v/>
      </c>
      <c r="AN2930" s="96" t="str">
        <f t="shared" si="646"/>
        <v/>
      </c>
      <c r="AO2930" s="93" t="str">
        <f t="shared" si="647"/>
        <v/>
      </c>
      <c r="AP2930" s="96" t="str">
        <f t="shared" si="648"/>
        <v/>
      </c>
      <c r="AQ2930" s="93" t="str">
        <f t="shared" si="649"/>
        <v/>
      </c>
      <c r="AR2930" s="96" t="str">
        <f t="shared" si="650"/>
        <v/>
      </c>
      <c r="AS2930" s="93" t="str">
        <f t="shared" si="651"/>
        <v/>
      </c>
      <c r="AT2930" s="96" t="str">
        <f t="shared" si="652"/>
        <v/>
      </c>
      <c r="AU2930" s="93" t="str">
        <f t="shared" si="653"/>
        <v/>
      </c>
    </row>
    <row r="2931" spans="34:47" x14ac:dyDescent="0.3">
      <c r="AH2931" s="55" t="str">
        <f t="shared" si="640"/>
        <v/>
      </c>
      <c r="AI2931" s="55" t="str">
        <f t="shared" si="641"/>
        <v>FALSO</v>
      </c>
      <c r="AJ2931" s="55">
        <f t="shared" si="642"/>
        <v>0</v>
      </c>
      <c r="AK2931" s="93" t="str">
        <f t="shared" si="643"/>
        <v/>
      </c>
      <c r="AL2931" s="96" t="str">
        <f t="shared" si="644"/>
        <v/>
      </c>
      <c r="AM2931" s="93" t="str">
        <f t="shared" si="645"/>
        <v/>
      </c>
      <c r="AN2931" s="96" t="str">
        <f t="shared" si="646"/>
        <v/>
      </c>
      <c r="AO2931" s="93" t="str">
        <f t="shared" si="647"/>
        <v/>
      </c>
      <c r="AP2931" s="96" t="str">
        <f t="shared" si="648"/>
        <v/>
      </c>
      <c r="AQ2931" s="93" t="str">
        <f t="shared" si="649"/>
        <v/>
      </c>
      <c r="AR2931" s="96" t="str">
        <f t="shared" si="650"/>
        <v/>
      </c>
      <c r="AS2931" s="93" t="str">
        <f t="shared" si="651"/>
        <v/>
      </c>
      <c r="AT2931" s="96" t="str">
        <f t="shared" si="652"/>
        <v/>
      </c>
      <c r="AU2931" s="93" t="str">
        <f t="shared" si="653"/>
        <v/>
      </c>
    </row>
    <row r="2932" spans="34:47" x14ac:dyDescent="0.3">
      <c r="AH2932" s="55" t="str">
        <f t="shared" si="640"/>
        <v/>
      </c>
      <c r="AI2932" s="55" t="str">
        <f t="shared" si="641"/>
        <v>FALSO</v>
      </c>
      <c r="AJ2932" s="55">
        <f t="shared" si="642"/>
        <v>0</v>
      </c>
      <c r="AK2932" s="93" t="str">
        <f t="shared" si="643"/>
        <v/>
      </c>
      <c r="AL2932" s="96" t="str">
        <f t="shared" si="644"/>
        <v/>
      </c>
      <c r="AM2932" s="93" t="str">
        <f t="shared" si="645"/>
        <v/>
      </c>
      <c r="AN2932" s="96" t="str">
        <f t="shared" si="646"/>
        <v/>
      </c>
      <c r="AO2932" s="93" t="str">
        <f t="shared" si="647"/>
        <v/>
      </c>
      <c r="AP2932" s="96" t="str">
        <f t="shared" si="648"/>
        <v/>
      </c>
      <c r="AQ2932" s="93" t="str">
        <f t="shared" si="649"/>
        <v/>
      </c>
      <c r="AR2932" s="96" t="str">
        <f t="shared" si="650"/>
        <v/>
      </c>
      <c r="AS2932" s="93" t="str">
        <f t="shared" si="651"/>
        <v/>
      </c>
      <c r="AT2932" s="96" t="str">
        <f t="shared" si="652"/>
        <v/>
      </c>
      <c r="AU2932" s="93" t="str">
        <f t="shared" si="653"/>
        <v/>
      </c>
    </row>
    <row r="2933" spans="34:47" x14ac:dyDescent="0.3">
      <c r="AH2933" s="55" t="str">
        <f t="shared" si="640"/>
        <v/>
      </c>
      <c r="AI2933" s="55" t="str">
        <f t="shared" si="641"/>
        <v>FALSO</v>
      </c>
      <c r="AJ2933" s="55">
        <f t="shared" si="642"/>
        <v>0</v>
      </c>
      <c r="AK2933" s="93" t="str">
        <f t="shared" si="643"/>
        <v/>
      </c>
      <c r="AL2933" s="96" t="str">
        <f t="shared" si="644"/>
        <v/>
      </c>
      <c r="AM2933" s="93" t="str">
        <f t="shared" si="645"/>
        <v/>
      </c>
      <c r="AN2933" s="96" t="str">
        <f t="shared" si="646"/>
        <v/>
      </c>
      <c r="AO2933" s="93" t="str">
        <f t="shared" si="647"/>
        <v/>
      </c>
      <c r="AP2933" s="96" t="str">
        <f t="shared" si="648"/>
        <v/>
      </c>
      <c r="AQ2933" s="93" t="str">
        <f t="shared" si="649"/>
        <v/>
      </c>
      <c r="AR2933" s="96" t="str">
        <f t="shared" si="650"/>
        <v/>
      </c>
      <c r="AS2933" s="93" t="str">
        <f t="shared" si="651"/>
        <v/>
      </c>
      <c r="AT2933" s="96" t="str">
        <f t="shared" si="652"/>
        <v/>
      </c>
      <c r="AU2933" s="93" t="str">
        <f t="shared" si="653"/>
        <v/>
      </c>
    </row>
    <row r="2934" spans="34:47" x14ac:dyDescent="0.3">
      <c r="AH2934" s="55" t="str">
        <f t="shared" si="640"/>
        <v/>
      </c>
      <c r="AI2934" s="55" t="str">
        <f t="shared" si="641"/>
        <v>FALSO</v>
      </c>
      <c r="AJ2934" s="55">
        <f t="shared" si="642"/>
        <v>0</v>
      </c>
      <c r="AK2934" s="93" t="str">
        <f t="shared" si="643"/>
        <v/>
      </c>
      <c r="AL2934" s="96" t="str">
        <f t="shared" si="644"/>
        <v/>
      </c>
      <c r="AM2934" s="93" t="str">
        <f t="shared" si="645"/>
        <v/>
      </c>
      <c r="AN2934" s="96" t="str">
        <f t="shared" si="646"/>
        <v/>
      </c>
      <c r="AO2934" s="93" t="str">
        <f t="shared" si="647"/>
        <v/>
      </c>
      <c r="AP2934" s="96" t="str">
        <f t="shared" si="648"/>
        <v/>
      </c>
      <c r="AQ2934" s="93" t="str">
        <f t="shared" si="649"/>
        <v/>
      </c>
      <c r="AR2934" s="96" t="str">
        <f t="shared" si="650"/>
        <v/>
      </c>
      <c r="AS2934" s="93" t="str">
        <f t="shared" si="651"/>
        <v/>
      </c>
      <c r="AT2934" s="96" t="str">
        <f t="shared" si="652"/>
        <v/>
      </c>
      <c r="AU2934" s="93" t="str">
        <f t="shared" si="653"/>
        <v/>
      </c>
    </row>
    <row r="2935" spans="34:47" x14ac:dyDescent="0.3">
      <c r="AH2935" s="55" t="str">
        <f t="shared" si="640"/>
        <v/>
      </c>
      <c r="AI2935" s="55" t="str">
        <f t="shared" si="641"/>
        <v>FALSO</v>
      </c>
      <c r="AJ2935" s="55">
        <f t="shared" si="642"/>
        <v>0</v>
      </c>
      <c r="AK2935" s="93" t="str">
        <f t="shared" si="643"/>
        <v/>
      </c>
      <c r="AL2935" s="96" t="str">
        <f t="shared" si="644"/>
        <v/>
      </c>
      <c r="AM2935" s="93" t="str">
        <f t="shared" si="645"/>
        <v/>
      </c>
      <c r="AN2935" s="96" t="str">
        <f t="shared" si="646"/>
        <v/>
      </c>
      <c r="AO2935" s="93" t="str">
        <f t="shared" si="647"/>
        <v/>
      </c>
      <c r="AP2935" s="96" t="str">
        <f t="shared" si="648"/>
        <v/>
      </c>
      <c r="AQ2935" s="93" t="str">
        <f t="shared" si="649"/>
        <v/>
      </c>
      <c r="AR2935" s="96" t="str">
        <f t="shared" si="650"/>
        <v/>
      </c>
      <c r="AS2935" s="93" t="str">
        <f t="shared" si="651"/>
        <v/>
      </c>
      <c r="AT2935" s="96" t="str">
        <f t="shared" si="652"/>
        <v/>
      </c>
      <c r="AU2935" s="93" t="str">
        <f t="shared" si="653"/>
        <v/>
      </c>
    </row>
    <row r="2936" spans="34:47" x14ac:dyDescent="0.3">
      <c r="AH2936" s="55" t="str">
        <f t="shared" si="640"/>
        <v/>
      </c>
      <c r="AI2936" s="55" t="str">
        <f t="shared" si="641"/>
        <v>FALSO</v>
      </c>
      <c r="AJ2936" s="55">
        <f t="shared" si="642"/>
        <v>0</v>
      </c>
      <c r="AK2936" s="93" t="str">
        <f t="shared" si="643"/>
        <v/>
      </c>
      <c r="AL2936" s="96" t="str">
        <f t="shared" si="644"/>
        <v/>
      </c>
      <c r="AM2936" s="93" t="str">
        <f t="shared" si="645"/>
        <v/>
      </c>
      <c r="AN2936" s="96" t="str">
        <f t="shared" si="646"/>
        <v/>
      </c>
      <c r="AO2936" s="93" t="str">
        <f t="shared" si="647"/>
        <v/>
      </c>
      <c r="AP2936" s="96" t="str">
        <f t="shared" si="648"/>
        <v/>
      </c>
      <c r="AQ2936" s="93" t="str">
        <f t="shared" si="649"/>
        <v/>
      </c>
      <c r="AR2936" s="96" t="str">
        <f t="shared" si="650"/>
        <v/>
      </c>
      <c r="AS2936" s="93" t="str">
        <f t="shared" si="651"/>
        <v/>
      </c>
      <c r="AT2936" s="96" t="str">
        <f t="shared" si="652"/>
        <v/>
      </c>
      <c r="AU2936" s="93" t="str">
        <f t="shared" si="653"/>
        <v/>
      </c>
    </row>
    <row r="2937" spans="34:47" x14ac:dyDescent="0.3">
      <c r="AH2937" s="55" t="str">
        <f t="shared" si="640"/>
        <v/>
      </c>
      <c r="AI2937" s="55" t="str">
        <f t="shared" si="641"/>
        <v>FALSO</v>
      </c>
      <c r="AJ2937" s="55">
        <f t="shared" si="642"/>
        <v>0</v>
      </c>
      <c r="AK2937" s="93" t="str">
        <f t="shared" si="643"/>
        <v/>
      </c>
      <c r="AL2937" s="96" t="str">
        <f t="shared" si="644"/>
        <v/>
      </c>
      <c r="AM2937" s="93" t="str">
        <f t="shared" si="645"/>
        <v/>
      </c>
      <c r="AN2937" s="96" t="str">
        <f t="shared" si="646"/>
        <v/>
      </c>
      <c r="AO2937" s="93" t="str">
        <f t="shared" si="647"/>
        <v/>
      </c>
      <c r="AP2937" s="96" t="str">
        <f t="shared" si="648"/>
        <v/>
      </c>
      <c r="AQ2937" s="93" t="str">
        <f t="shared" si="649"/>
        <v/>
      </c>
      <c r="AR2937" s="96" t="str">
        <f t="shared" si="650"/>
        <v/>
      </c>
      <c r="AS2937" s="93" t="str">
        <f t="shared" si="651"/>
        <v/>
      </c>
      <c r="AT2937" s="96" t="str">
        <f t="shared" si="652"/>
        <v/>
      </c>
      <c r="AU2937" s="93" t="str">
        <f t="shared" si="653"/>
        <v/>
      </c>
    </row>
    <row r="2938" spans="34:47" x14ac:dyDescent="0.3">
      <c r="AH2938" s="55" t="str">
        <f t="shared" si="640"/>
        <v/>
      </c>
      <c r="AI2938" s="55" t="str">
        <f t="shared" si="641"/>
        <v>FALSO</v>
      </c>
      <c r="AJ2938" s="55">
        <f t="shared" si="642"/>
        <v>0</v>
      </c>
      <c r="AK2938" s="93" t="str">
        <f t="shared" si="643"/>
        <v/>
      </c>
      <c r="AL2938" s="96" t="str">
        <f t="shared" si="644"/>
        <v/>
      </c>
      <c r="AM2938" s="93" t="str">
        <f t="shared" si="645"/>
        <v/>
      </c>
      <c r="AN2938" s="96" t="str">
        <f t="shared" si="646"/>
        <v/>
      </c>
      <c r="AO2938" s="93" t="str">
        <f t="shared" si="647"/>
        <v/>
      </c>
      <c r="AP2938" s="96" t="str">
        <f t="shared" si="648"/>
        <v/>
      </c>
      <c r="AQ2938" s="93" t="str">
        <f t="shared" si="649"/>
        <v/>
      </c>
      <c r="AR2938" s="96" t="str">
        <f t="shared" si="650"/>
        <v/>
      </c>
      <c r="AS2938" s="93" t="str">
        <f t="shared" si="651"/>
        <v/>
      </c>
      <c r="AT2938" s="96" t="str">
        <f t="shared" si="652"/>
        <v/>
      </c>
      <c r="AU2938" s="93" t="str">
        <f t="shared" si="653"/>
        <v/>
      </c>
    </row>
    <row r="2939" spans="34:47" x14ac:dyDescent="0.3">
      <c r="AH2939" s="55" t="str">
        <f t="shared" si="640"/>
        <v/>
      </c>
      <c r="AI2939" s="55" t="str">
        <f t="shared" si="641"/>
        <v>FALSO</v>
      </c>
      <c r="AJ2939" s="55">
        <f t="shared" si="642"/>
        <v>0</v>
      </c>
      <c r="AK2939" s="93" t="str">
        <f t="shared" si="643"/>
        <v/>
      </c>
      <c r="AL2939" s="96" t="str">
        <f t="shared" si="644"/>
        <v/>
      </c>
      <c r="AM2939" s="93" t="str">
        <f t="shared" si="645"/>
        <v/>
      </c>
      <c r="AN2939" s="96" t="str">
        <f t="shared" si="646"/>
        <v/>
      </c>
      <c r="AO2939" s="93" t="str">
        <f t="shared" si="647"/>
        <v/>
      </c>
      <c r="AP2939" s="96" t="str">
        <f t="shared" si="648"/>
        <v/>
      </c>
      <c r="AQ2939" s="93" t="str">
        <f t="shared" si="649"/>
        <v/>
      </c>
      <c r="AR2939" s="96" t="str">
        <f t="shared" si="650"/>
        <v/>
      </c>
      <c r="AS2939" s="93" t="str">
        <f t="shared" si="651"/>
        <v/>
      </c>
      <c r="AT2939" s="96" t="str">
        <f t="shared" si="652"/>
        <v/>
      </c>
      <c r="AU2939" s="93" t="str">
        <f t="shared" si="653"/>
        <v/>
      </c>
    </row>
    <row r="2940" spans="34:47" x14ac:dyDescent="0.3">
      <c r="AH2940" s="55" t="str">
        <f t="shared" si="640"/>
        <v/>
      </c>
      <c r="AI2940" s="55" t="str">
        <f t="shared" si="641"/>
        <v>FALSO</v>
      </c>
      <c r="AJ2940" s="55">
        <f t="shared" si="642"/>
        <v>0</v>
      </c>
      <c r="AK2940" s="93" t="str">
        <f t="shared" si="643"/>
        <v/>
      </c>
      <c r="AL2940" s="96" t="str">
        <f t="shared" si="644"/>
        <v/>
      </c>
      <c r="AM2940" s="93" t="str">
        <f t="shared" si="645"/>
        <v/>
      </c>
      <c r="AN2940" s="96" t="str">
        <f t="shared" si="646"/>
        <v/>
      </c>
      <c r="AO2940" s="93" t="str">
        <f t="shared" si="647"/>
        <v/>
      </c>
      <c r="AP2940" s="96" t="str">
        <f t="shared" si="648"/>
        <v/>
      </c>
      <c r="AQ2940" s="93" t="str">
        <f t="shared" si="649"/>
        <v/>
      </c>
      <c r="AR2940" s="96" t="str">
        <f t="shared" si="650"/>
        <v/>
      </c>
      <c r="AS2940" s="93" t="str">
        <f t="shared" si="651"/>
        <v/>
      </c>
      <c r="AT2940" s="96" t="str">
        <f t="shared" si="652"/>
        <v/>
      </c>
      <c r="AU2940" s="93" t="str">
        <f t="shared" si="653"/>
        <v/>
      </c>
    </row>
    <row r="2941" spans="34:47" x14ac:dyDescent="0.3">
      <c r="AH2941" s="55" t="str">
        <f t="shared" si="640"/>
        <v/>
      </c>
      <c r="AI2941" s="55" t="str">
        <f t="shared" si="641"/>
        <v>FALSO</v>
      </c>
      <c r="AJ2941" s="55">
        <f t="shared" si="642"/>
        <v>0</v>
      </c>
      <c r="AK2941" s="93" t="str">
        <f t="shared" si="643"/>
        <v/>
      </c>
      <c r="AL2941" s="96" t="str">
        <f t="shared" si="644"/>
        <v/>
      </c>
      <c r="AM2941" s="93" t="str">
        <f t="shared" si="645"/>
        <v/>
      </c>
      <c r="AN2941" s="96" t="str">
        <f t="shared" si="646"/>
        <v/>
      </c>
      <c r="AO2941" s="93" t="str">
        <f t="shared" si="647"/>
        <v/>
      </c>
      <c r="AP2941" s="96" t="str">
        <f t="shared" si="648"/>
        <v/>
      </c>
      <c r="AQ2941" s="93" t="str">
        <f t="shared" si="649"/>
        <v/>
      </c>
      <c r="AR2941" s="96" t="str">
        <f t="shared" si="650"/>
        <v/>
      </c>
      <c r="AS2941" s="93" t="str">
        <f t="shared" si="651"/>
        <v/>
      </c>
      <c r="AT2941" s="96" t="str">
        <f t="shared" si="652"/>
        <v/>
      </c>
      <c r="AU2941" s="93" t="str">
        <f t="shared" si="653"/>
        <v/>
      </c>
    </row>
    <row r="2942" spans="34:47" x14ac:dyDescent="0.3">
      <c r="AH2942" s="55" t="str">
        <f t="shared" si="640"/>
        <v/>
      </c>
      <c r="AI2942" s="55" t="str">
        <f t="shared" si="641"/>
        <v>FALSO</v>
      </c>
      <c r="AJ2942" s="55">
        <f t="shared" si="642"/>
        <v>0</v>
      </c>
      <c r="AK2942" s="93" t="str">
        <f t="shared" si="643"/>
        <v/>
      </c>
      <c r="AL2942" s="96" t="str">
        <f t="shared" si="644"/>
        <v/>
      </c>
      <c r="AM2942" s="93" t="str">
        <f t="shared" si="645"/>
        <v/>
      </c>
      <c r="AN2942" s="96" t="str">
        <f t="shared" si="646"/>
        <v/>
      </c>
      <c r="AO2942" s="93" t="str">
        <f t="shared" si="647"/>
        <v/>
      </c>
      <c r="AP2942" s="96" t="str">
        <f t="shared" si="648"/>
        <v/>
      </c>
      <c r="AQ2942" s="93" t="str">
        <f t="shared" si="649"/>
        <v/>
      </c>
      <c r="AR2942" s="96" t="str">
        <f t="shared" si="650"/>
        <v/>
      </c>
      <c r="AS2942" s="93" t="str">
        <f t="shared" si="651"/>
        <v/>
      </c>
      <c r="AT2942" s="96" t="str">
        <f t="shared" si="652"/>
        <v/>
      </c>
      <c r="AU2942" s="93" t="str">
        <f t="shared" si="653"/>
        <v/>
      </c>
    </row>
    <row r="2943" spans="34:47" x14ac:dyDescent="0.3">
      <c r="AH2943" s="55" t="str">
        <f t="shared" si="640"/>
        <v/>
      </c>
      <c r="AI2943" s="55" t="str">
        <f t="shared" si="641"/>
        <v>FALSO</v>
      </c>
      <c r="AJ2943" s="55">
        <f t="shared" si="642"/>
        <v>0</v>
      </c>
      <c r="AK2943" s="93" t="str">
        <f t="shared" si="643"/>
        <v/>
      </c>
      <c r="AL2943" s="96" t="str">
        <f t="shared" si="644"/>
        <v/>
      </c>
      <c r="AM2943" s="93" t="str">
        <f t="shared" si="645"/>
        <v/>
      </c>
      <c r="AN2943" s="96" t="str">
        <f t="shared" si="646"/>
        <v/>
      </c>
      <c r="AO2943" s="93" t="str">
        <f t="shared" si="647"/>
        <v/>
      </c>
      <c r="AP2943" s="96" t="str">
        <f t="shared" si="648"/>
        <v/>
      </c>
      <c r="AQ2943" s="93" t="str">
        <f t="shared" si="649"/>
        <v/>
      </c>
      <c r="AR2943" s="96" t="str">
        <f t="shared" si="650"/>
        <v/>
      </c>
      <c r="AS2943" s="93" t="str">
        <f t="shared" si="651"/>
        <v/>
      </c>
      <c r="AT2943" s="96" t="str">
        <f t="shared" si="652"/>
        <v/>
      </c>
      <c r="AU2943" s="93" t="str">
        <f t="shared" si="653"/>
        <v/>
      </c>
    </row>
    <row r="2944" spans="34:47" x14ac:dyDescent="0.3">
      <c r="AH2944" s="55" t="str">
        <f t="shared" si="640"/>
        <v/>
      </c>
      <c r="AI2944" s="55" t="str">
        <f t="shared" si="641"/>
        <v>FALSO</v>
      </c>
      <c r="AJ2944" s="55">
        <f t="shared" si="642"/>
        <v>0</v>
      </c>
      <c r="AK2944" s="93" t="str">
        <f t="shared" si="643"/>
        <v/>
      </c>
      <c r="AL2944" s="96" t="str">
        <f t="shared" si="644"/>
        <v/>
      </c>
      <c r="AM2944" s="93" t="str">
        <f t="shared" si="645"/>
        <v/>
      </c>
      <c r="AN2944" s="96" t="str">
        <f t="shared" si="646"/>
        <v/>
      </c>
      <c r="AO2944" s="93" t="str">
        <f t="shared" si="647"/>
        <v/>
      </c>
      <c r="AP2944" s="96" t="str">
        <f t="shared" si="648"/>
        <v/>
      </c>
      <c r="AQ2944" s="93" t="str">
        <f t="shared" si="649"/>
        <v/>
      </c>
      <c r="AR2944" s="96" t="str">
        <f t="shared" si="650"/>
        <v/>
      </c>
      <c r="AS2944" s="93" t="str">
        <f t="shared" si="651"/>
        <v/>
      </c>
      <c r="AT2944" s="96" t="str">
        <f t="shared" si="652"/>
        <v/>
      </c>
      <c r="AU2944" s="93" t="str">
        <f t="shared" si="653"/>
        <v/>
      </c>
    </row>
    <row r="2945" spans="34:47" x14ac:dyDescent="0.3">
      <c r="AH2945" s="55" t="str">
        <f t="shared" si="640"/>
        <v/>
      </c>
      <c r="AI2945" s="55" t="str">
        <f t="shared" si="641"/>
        <v>FALSO</v>
      </c>
      <c r="AJ2945" s="55">
        <f t="shared" si="642"/>
        <v>0</v>
      </c>
      <c r="AK2945" s="93" t="str">
        <f t="shared" si="643"/>
        <v/>
      </c>
      <c r="AL2945" s="96" t="str">
        <f t="shared" si="644"/>
        <v/>
      </c>
      <c r="AM2945" s="93" t="str">
        <f t="shared" si="645"/>
        <v/>
      </c>
      <c r="AN2945" s="96" t="str">
        <f t="shared" si="646"/>
        <v/>
      </c>
      <c r="AO2945" s="93" t="str">
        <f t="shared" si="647"/>
        <v/>
      </c>
      <c r="AP2945" s="96" t="str">
        <f t="shared" si="648"/>
        <v/>
      </c>
      <c r="AQ2945" s="93" t="str">
        <f t="shared" si="649"/>
        <v/>
      </c>
      <c r="AR2945" s="96" t="str">
        <f t="shared" si="650"/>
        <v/>
      </c>
      <c r="AS2945" s="93" t="str">
        <f t="shared" si="651"/>
        <v/>
      </c>
      <c r="AT2945" s="96" t="str">
        <f t="shared" si="652"/>
        <v/>
      </c>
      <c r="AU2945" s="93" t="str">
        <f t="shared" si="653"/>
        <v/>
      </c>
    </row>
    <row r="2946" spans="34:47" x14ac:dyDescent="0.3">
      <c r="AH2946" s="55" t="str">
        <f t="shared" si="640"/>
        <v/>
      </c>
      <c r="AI2946" s="55" t="str">
        <f t="shared" si="641"/>
        <v>FALSO</v>
      </c>
      <c r="AJ2946" s="55">
        <f t="shared" si="642"/>
        <v>0</v>
      </c>
      <c r="AK2946" s="93" t="str">
        <f t="shared" si="643"/>
        <v/>
      </c>
      <c r="AL2946" s="96" t="str">
        <f t="shared" si="644"/>
        <v/>
      </c>
      <c r="AM2946" s="93" t="str">
        <f t="shared" si="645"/>
        <v/>
      </c>
      <c r="AN2946" s="96" t="str">
        <f t="shared" si="646"/>
        <v/>
      </c>
      <c r="AO2946" s="93" t="str">
        <f t="shared" si="647"/>
        <v/>
      </c>
      <c r="AP2946" s="96" t="str">
        <f t="shared" si="648"/>
        <v/>
      </c>
      <c r="AQ2946" s="93" t="str">
        <f t="shared" si="649"/>
        <v/>
      </c>
      <c r="AR2946" s="96" t="str">
        <f t="shared" si="650"/>
        <v/>
      </c>
      <c r="AS2946" s="93" t="str">
        <f t="shared" si="651"/>
        <v/>
      </c>
      <c r="AT2946" s="96" t="str">
        <f t="shared" si="652"/>
        <v/>
      </c>
      <c r="AU2946" s="93" t="str">
        <f t="shared" si="653"/>
        <v/>
      </c>
    </row>
    <row r="2947" spans="34:47" x14ac:dyDescent="0.3">
      <c r="AH2947" s="55" t="str">
        <f t="shared" ref="AH2947:AH2999" si="654">IF(J2947="","",J2947/3600)</f>
        <v/>
      </c>
      <c r="AI2947" s="55" t="str">
        <f t="shared" ref="AI2947:AI2999" si="655">IF(COUNTIF(AG2947, "*dia*"), "VERDADEIRO", "FALSO")</f>
        <v>FALSO</v>
      </c>
      <c r="AJ2947" s="55">
        <f t="shared" ref="AJ2947:AJ2999" si="656">IF(AI2947="VERDADEIRO",LEFT(AG2947,2),0)</f>
        <v>0</v>
      </c>
      <c r="AK2947" s="93" t="str">
        <f t="shared" ref="AK2947:AK2999" si="657">IF(OR(A2947="Solicitação de Serviço",A2947="Incidente",P2947="",Q2947=""),"",IF((NETWORKDAYS.INTL(P2947,Q2947,1)-1)=0,1,NETWORKDAYS.INTL(P2947,Q2947,1)-1))</f>
        <v/>
      </c>
      <c r="AL2947" s="96" t="str">
        <f t="shared" ref="AL2947:AL2999" si="658">IF(X2947="","",AK2947=X2947)</f>
        <v/>
      </c>
      <c r="AM2947" s="93" t="str">
        <f t="shared" ref="AM2947:AM2999" si="659">IF(OR(A2947="Solicitação de Serviço",A2947="Incidente",R2947="",S2947=""),"",IF((NETWORKDAYS.INTL(R2947,S2947,1)-1)=0,1,NETWORKDAYS.INTL(R2947,S2947,1)-1-AJ2947))</f>
        <v/>
      </c>
      <c r="AN2947" s="96" t="str">
        <f t="shared" ref="AN2947:AN2999" si="660">IF(Y2947="","",AM2947=Y2947)</f>
        <v/>
      </c>
      <c r="AO2947" s="93" t="str">
        <f t="shared" ref="AO2947:AO2999" si="661">IF(OR(A2947="Solicitação de Serviço",A2947="Incidente",T2947="",U2947=""),"",IF((NETWORKDAYS.INTL(T2947,U2947,1)-1)=0,1,NETWORKDAYS.INTL(T2947,U2947,1)-1))</f>
        <v/>
      </c>
      <c r="AP2947" s="96" t="str">
        <f t="shared" ref="AP2947:AP2999" si="662">IF(Z2947="","",AO2947=Z2947)</f>
        <v/>
      </c>
      <c r="AQ2947" s="93" t="str">
        <f t="shared" ref="AQ2947:AQ2999" si="663">IF(OR(A2947="Solicitação de Serviço",A2947="Incidente",V2947="",W2947=""),"",IF((NETWORKDAYS.INTL(V2947,W2947,1)-1)=0,1,IF((NETWORKDAYS.INTL(V2947,W2947,1)-1)&lt;0,"",NETWORKDAYS.INTL(V2947,W2947,1)-1)))</f>
        <v/>
      </c>
      <c r="AR2947" s="96" t="str">
        <f t="shared" ref="AR2947:AR2999" si="664">IF(AA2947="","",AQ2947=AA2947)</f>
        <v/>
      </c>
      <c r="AS2947" s="93" t="str">
        <f t="shared" ref="AS2947:AS2999" si="665">IF(OR(A2947="Solicitação de Serviço",A2947="Incidente",P2947=""),"",IF(OR(A2947="História",A2947="Enabler",A2947="Débito Técnico"),IF(W2947="","",NETWORKDAYS.INTL(P2947,W2947,1)-1),IF(U2947="","",NETWORKDAYS.INTL(P2947,U2947,1)-1)))</f>
        <v/>
      </c>
      <c r="AT2947" s="96" t="str">
        <f t="shared" ref="AT2947:AT2999" si="666">IF(OR(A2947="Solicitação de Serviço",A2947="Incidente",A2947="Sustentação"),"",IF(P2947="","",IF(OR(A2947="História",A2947="Enabler",A2947="Débito Técnico"),AS2947=AC2947,AS2947=AB2947)))</f>
        <v/>
      </c>
      <c r="AU2947" s="93" t="str">
        <f t="shared" ref="AU2947:AU2999" si="667">IF(M2947="","",M2947)</f>
        <v/>
      </c>
    </row>
    <row r="2948" spans="34:47" x14ac:dyDescent="0.3">
      <c r="AH2948" s="55" t="str">
        <f t="shared" si="654"/>
        <v/>
      </c>
      <c r="AI2948" s="55" t="str">
        <f t="shared" si="655"/>
        <v>FALSO</v>
      </c>
      <c r="AJ2948" s="55">
        <f t="shared" si="656"/>
        <v>0</v>
      </c>
      <c r="AK2948" s="93" t="str">
        <f t="shared" si="657"/>
        <v/>
      </c>
      <c r="AL2948" s="96" t="str">
        <f t="shared" si="658"/>
        <v/>
      </c>
      <c r="AM2948" s="93" t="str">
        <f t="shared" si="659"/>
        <v/>
      </c>
      <c r="AN2948" s="96" t="str">
        <f t="shared" si="660"/>
        <v/>
      </c>
      <c r="AO2948" s="93" t="str">
        <f t="shared" si="661"/>
        <v/>
      </c>
      <c r="AP2948" s="96" t="str">
        <f t="shared" si="662"/>
        <v/>
      </c>
      <c r="AQ2948" s="93" t="str">
        <f t="shared" si="663"/>
        <v/>
      </c>
      <c r="AR2948" s="96" t="str">
        <f t="shared" si="664"/>
        <v/>
      </c>
      <c r="AS2948" s="93" t="str">
        <f t="shared" si="665"/>
        <v/>
      </c>
      <c r="AT2948" s="96" t="str">
        <f t="shared" si="666"/>
        <v/>
      </c>
      <c r="AU2948" s="93" t="str">
        <f t="shared" si="667"/>
        <v/>
      </c>
    </row>
    <row r="2949" spans="34:47" x14ac:dyDescent="0.3">
      <c r="AH2949" s="55" t="str">
        <f t="shared" si="654"/>
        <v/>
      </c>
      <c r="AI2949" s="55" t="str">
        <f t="shared" si="655"/>
        <v>FALSO</v>
      </c>
      <c r="AJ2949" s="55">
        <f t="shared" si="656"/>
        <v>0</v>
      </c>
      <c r="AK2949" s="93" t="str">
        <f t="shared" si="657"/>
        <v/>
      </c>
      <c r="AL2949" s="96" t="str">
        <f t="shared" si="658"/>
        <v/>
      </c>
      <c r="AM2949" s="93" t="str">
        <f t="shared" si="659"/>
        <v/>
      </c>
      <c r="AN2949" s="96" t="str">
        <f t="shared" si="660"/>
        <v/>
      </c>
      <c r="AO2949" s="93" t="str">
        <f t="shared" si="661"/>
        <v/>
      </c>
      <c r="AP2949" s="96" t="str">
        <f t="shared" si="662"/>
        <v/>
      </c>
      <c r="AQ2949" s="93" t="str">
        <f t="shared" si="663"/>
        <v/>
      </c>
      <c r="AR2949" s="96" t="str">
        <f t="shared" si="664"/>
        <v/>
      </c>
      <c r="AS2949" s="93" t="str">
        <f t="shared" si="665"/>
        <v/>
      </c>
      <c r="AT2949" s="96" t="str">
        <f t="shared" si="666"/>
        <v/>
      </c>
      <c r="AU2949" s="93" t="str">
        <f t="shared" si="667"/>
        <v/>
      </c>
    </row>
    <row r="2950" spans="34:47" x14ac:dyDescent="0.3">
      <c r="AH2950" s="55" t="str">
        <f t="shared" si="654"/>
        <v/>
      </c>
      <c r="AI2950" s="55" t="str">
        <f t="shared" si="655"/>
        <v>FALSO</v>
      </c>
      <c r="AJ2950" s="55">
        <f t="shared" si="656"/>
        <v>0</v>
      </c>
      <c r="AK2950" s="93" t="str">
        <f t="shared" si="657"/>
        <v/>
      </c>
      <c r="AL2950" s="96" t="str">
        <f t="shared" si="658"/>
        <v/>
      </c>
      <c r="AM2950" s="93" t="str">
        <f t="shared" si="659"/>
        <v/>
      </c>
      <c r="AN2950" s="96" t="str">
        <f t="shared" si="660"/>
        <v/>
      </c>
      <c r="AO2950" s="93" t="str">
        <f t="shared" si="661"/>
        <v/>
      </c>
      <c r="AP2950" s="96" t="str">
        <f t="shared" si="662"/>
        <v/>
      </c>
      <c r="AQ2950" s="93" t="str">
        <f t="shared" si="663"/>
        <v/>
      </c>
      <c r="AR2950" s="96" t="str">
        <f t="shared" si="664"/>
        <v/>
      </c>
      <c r="AS2950" s="93" t="str">
        <f t="shared" si="665"/>
        <v/>
      </c>
      <c r="AT2950" s="96" t="str">
        <f t="shared" si="666"/>
        <v/>
      </c>
      <c r="AU2950" s="93" t="str">
        <f t="shared" si="667"/>
        <v/>
      </c>
    </row>
    <row r="2951" spans="34:47" x14ac:dyDescent="0.3">
      <c r="AH2951" s="55" t="str">
        <f t="shared" si="654"/>
        <v/>
      </c>
      <c r="AI2951" s="55" t="str">
        <f t="shared" si="655"/>
        <v>FALSO</v>
      </c>
      <c r="AJ2951" s="55">
        <f t="shared" si="656"/>
        <v>0</v>
      </c>
      <c r="AK2951" s="93" t="str">
        <f t="shared" si="657"/>
        <v/>
      </c>
      <c r="AL2951" s="96" t="str">
        <f t="shared" si="658"/>
        <v/>
      </c>
      <c r="AM2951" s="93" t="str">
        <f t="shared" si="659"/>
        <v/>
      </c>
      <c r="AN2951" s="96" t="str">
        <f t="shared" si="660"/>
        <v/>
      </c>
      <c r="AO2951" s="93" t="str">
        <f t="shared" si="661"/>
        <v/>
      </c>
      <c r="AP2951" s="96" t="str">
        <f t="shared" si="662"/>
        <v/>
      </c>
      <c r="AQ2951" s="93" t="str">
        <f t="shared" si="663"/>
        <v/>
      </c>
      <c r="AR2951" s="96" t="str">
        <f t="shared" si="664"/>
        <v/>
      </c>
      <c r="AS2951" s="93" t="str">
        <f t="shared" si="665"/>
        <v/>
      </c>
      <c r="AT2951" s="96" t="str">
        <f t="shared" si="666"/>
        <v/>
      </c>
      <c r="AU2951" s="93" t="str">
        <f t="shared" si="667"/>
        <v/>
      </c>
    </row>
    <row r="2952" spans="34:47" x14ac:dyDescent="0.3">
      <c r="AH2952" s="55" t="str">
        <f t="shared" si="654"/>
        <v/>
      </c>
      <c r="AI2952" s="55" t="str">
        <f t="shared" si="655"/>
        <v>FALSO</v>
      </c>
      <c r="AJ2952" s="55">
        <f t="shared" si="656"/>
        <v>0</v>
      </c>
      <c r="AK2952" s="93" t="str">
        <f t="shared" si="657"/>
        <v/>
      </c>
      <c r="AL2952" s="96" t="str">
        <f t="shared" si="658"/>
        <v/>
      </c>
      <c r="AM2952" s="93" t="str">
        <f t="shared" si="659"/>
        <v/>
      </c>
      <c r="AN2952" s="96" t="str">
        <f t="shared" si="660"/>
        <v/>
      </c>
      <c r="AO2952" s="93" t="str">
        <f t="shared" si="661"/>
        <v/>
      </c>
      <c r="AP2952" s="96" t="str">
        <f t="shared" si="662"/>
        <v/>
      </c>
      <c r="AQ2952" s="93" t="str">
        <f t="shared" si="663"/>
        <v/>
      </c>
      <c r="AR2952" s="96" t="str">
        <f t="shared" si="664"/>
        <v/>
      </c>
      <c r="AS2952" s="93" t="str">
        <f t="shared" si="665"/>
        <v/>
      </c>
      <c r="AT2952" s="96" t="str">
        <f t="shared" si="666"/>
        <v/>
      </c>
      <c r="AU2952" s="93" t="str">
        <f t="shared" si="667"/>
        <v/>
      </c>
    </row>
    <row r="2953" spans="34:47" x14ac:dyDescent="0.3">
      <c r="AH2953" s="55" t="str">
        <f t="shared" si="654"/>
        <v/>
      </c>
      <c r="AI2953" s="55" t="str">
        <f t="shared" si="655"/>
        <v>FALSO</v>
      </c>
      <c r="AJ2953" s="55">
        <f t="shared" si="656"/>
        <v>0</v>
      </c>
      <c r="AK2953" s="93" t="str">
        <f t="shared" si="657"/>
        <v/>
      </c>
      <c r="AL2953" s="96" t="str">
        <f t="shared" si="658"/>
        <v/>
      </c>
      <c r="AM2953" s="93" t="str">
        <f t="shared" si="659"/>
        <v/>
      </c>
      <c r="AN2953" s="96" t="str">
        <f t="shared" si="660"/>
        <v/>
      </c>
      <c r="AO2953" s="93" t="str">
        <f t="shared" si="661"/>
        <v/>
      </c>
      <c r="AP2953" s="96" t="str">
        <f t="shared" si="662"/>
        <v/>
      </c>
      <c r="AQ2953" s="93" t="str">
        <f t="shared" si="663"/>
        <v/>
      </c>
      <c r="AR2953" s="96" t="str">
        <f t="shared" si="664"/>
        <v/>
      </c>
      <c r="AS2953" s="93" t="str">
        <f t="shared" si="665"/>
        <v/>
      </c>
      <c r="AT2953" s="96" t="str">
        <f t="shared" si="666"/>
        <v/>
      </c>
      <c r="AU2953" s="93" t="str">
        <f t="shared" si="667"/>
        <v/>
      </c>
    </row>
    <row r="2954" spans="34:47" x14ac:dyDescent="0.3">
      <c r="AH2954" s="55" t="str">
        <f t="shared" si="654"/>
        <v/>
      </c>
      <c r="AI2954" s="55" t="str">
        <f t="shared" si="655"/>
        <v>FALSO</v>
      </c>
      <c r="AJ2954" s="55">
        <f t="shared" si="656"/>
        <v>0</v>
      </c>
      <c r="AK2954" s="93" t="str">
        <f t="shared" si="657"/>
        <v/>
      </c>
      <c r="AL2954" s="96" t="str">
        <f t="shared" si="658"/>
        <v/>
      </c>
      <c r="AM2954" s="93" t="str">
        <f t="shared" si="659"/>
        <v/>
      </c>
      <c r="AN2954" s="96" t="str">
        <f t="shared" si="660"/>
        <v/>
      </c>
      <c r="AO2954" s="93" t="str">
        <f t="shared" si="661"/>
        <v/>
      </c>
      <c r="AP2954" s="96" t="str">
        <f t="shared" si="662"/>
        <v/>
      </c>
      <c r="AQ2954" s="93" t="str">
        <f t="shared" si="663"/>
        <v/>
      </c>
      <c r="AR2954" s="96" t="str">
        <f t="shared" si="664"/>
        <v/>
      </c>
      <c r="AS2954" s="93" t="str">
        <f t="shared" si="665"/>
        <v/>
      </c>
      <c r="AT2954" s="96" t="str">
        <f t="shared" si="666"/>
        <v/>
      </c>
      <c r="AU2954" s="93" t="str">
        <f t="shared" si="667"/>
        <v/>
      </c>
    </row>
    <row r="2955" spans="34:47" x14ac:dyDescent="0.3">
      <c r="AH2955" s="55" t="str">
        <f t="shared" si="654"/>
        <v/>
      </c>
      <c r="AI2955" s="55" t="str">
        <f t="shared" si="655"/>
        <v>FALSO</v>
      </c>
      <c r="AJ2955" s="55">
        <f t="shared" si="656"/>
        <v>0</v>
      </c>
      <c r="AK2955" s="93" t="str">
        <f t="shared" si="657"/>
        <v/>
      </c>
      <c r="AL2955" s="96" t="str">
        <f t="shared" si="658"/>
        <v/>
      </c>
      <c r="AM2955" s="93" t="str">
        <f t="shared" si="659"/>
        <v/>
      </c>
      <c r="AN2955" s="96" t="str">
        <f t="shared" si="660"/>
        <v/>
      </c>
      <c r="AO2955" s="93" t="str">
        <f t="shared" si="661"/>
        <v/>
      </c>
      <c r="AP2955" s="96" t="str">
        <f t="shared" si="662"/>
        <v/>
      </c>
      <c r="AQ2955" s="93" t="str">
        <f t="shared" si="663"/>
        <v/>
      </c>
      <c r="AR2955" s="96" t="str">
        <f t="shared" si="664"/>
        <v/>
      </c>
      <c r="AS2955" s="93" t="str">
        <f t="shared" si="665"/>
        <v/>
      </c>
      <c r="AT2955" s="96" t="str">
        <f t="shared" si="666"/>
        <v/>
      </c>
      <c r="AU2955" s="93" t="str">
        <f t="shared" si="667"/>
        <v/>
      </c>
    </row>
    <row r="2956" spans="34:47" x14ac:dyDescent="0.3">
      <c r="AH2956" s="55" t="str">
        <f t="shared" si="654"/>
        <v/>
      </c>
      <c r="AI2956" s="55" t="str">
        <f t="shared" si="655"/>
        <v>FALSO</v>
      </c>
      <c r="AJ2956" s="55">
        <f t="shared" si="656"/>
        <v>0</v>
      </c>
      <c r="AK2956" s="93" t="str">
        <f t="shared" si="657"/>
        <v/>
      </c>
      <c r="AL2956" s="96" t="str">
        <f t="shared" si="658"/>
        <v/>
      </c>
      <c r="AM2956" s="93" t="str">
        <f t="shared" si="659"/>
        <v/>
      </c>
      <c r="AN2956" s="96" t="str">
        <f t="shared" si="660"/>
        <v/>
      </c>
      <c r="AO2956" s="93" t="str">
        <f t="shared" si="661"/>
        <v/>
      </c>
      <c r="AP2956" s="96" t="str">
        <f t="shared" si="662"/>
        <v/>
      </c>
      <c r="AQ2956" s="93" t="str">
        <f t="shared" si="663"/>
        <v/>
      </c>
      <c r="AR2956" s="96" t="str">
        <f t="shared" si="664"/>
        <v/>
      </c>
      <c r="AS2956" s="93" t="str">
        <f t="shared" si="665"/>
        <v/>
      </c>
      <c r="AT2956" s="96" t="str">
        <f t="shared" si="666"/>
        <v/>
      </c>
      <c r="AU2956" s="93" t="str">
        <f t="shared" si="667"/>
        <v/>
      </c>
    </row>
    <row r="2957" spans="34:47" x14ac:dyDescent="0.3">
      <c r="AH2957" s="55" t="str">
        <f t="shared" si="654"/>
        <v/>
      </c>
      <c r="AI2957" s="55" t="str">
        <f t="shared" si="655"/>
        <v>FALSO</v>
      </c>
      <c r="AJ2957" s="55">
        <f t="shared" si="656"/>
        <v>0</v>
      </c>
      <c r="AK2957" s="93" t="str">
        <f t="shared" si="657"/>
        <v/>
      </c>
      <c r="AL2957" s="96" t="str">
        <f t="shared" si="658"/>
        <v/>
      </c>
      <c r="AM2957" s="93" t="str">
        <f t="shared" si="659"/>
        <v/>
      </c>
      <c r="AN2957" s="96" t="str">
        <f t="shared" si="660"/>
        <v/>
      </c>
      <c r="AO2957" s="93" t="str">
        <f t="shared" si="661"/>
        <v/>
      </c>
      <c r="AP2957" s="96" t="str">
        <f t="shared" si="662"/>
        <v/>
      </c>
      <c r="AQ2957" s="93" t="str">
        <f t="shared" si="663"/>
        <v/>
      </c>
      <c r="AR2957" s="96" t="str">
        <f t="shared" si="664"/>
        <v/>
      </c>
      <c r="AS2957" s="93" t="str">
        <f t="shared" si="665"/>
        <v/>
      </c>
      <c r="AT2957" s="96" t="str">
        <f t="shared" si="666"/>
        <v/>
      </c>
      <c r="AU2957" s="93" t="str">
        <f t="shared" si="667"/>
        <v/>
      </c>
    </row>
    <row r="2958" spans="34:47" x14ac:dyDescent="0.3">
      <c r="AH2958" s="55" t="str">
        <f t="shared" si="654"/>
        <v/>
      </c>
      <c r="AI2958" s="55" t="str">
        <f t="shared" si="655"/>
        <v>FALSO</v>
      </c>
      <c r="AJ2958" s="55">
        <f t="shared" si="656"/>
        <v>0</v>
      </c>
      <c r="AK2958" s="93" t="str">
        <f t="shared" si="657"/>
        <v/>
      </c>
      <c r="AL2958" s="96" t="str">
        <f t="shared" si="658"/>
        <v/>
      </c>
      <c r="AM2958" s="93" t="str">
        <f t="shared" si="659"/>
        <v/>
      </c>
      <c r="AN2958" s="96" t="str">
        <f t="shared" si="660"/>
        <v/>
      </c>
      <c r="AO2958" s="93" t="str">
        <f t="shared" si="661"/>
        <v/>
      </c>
      <c r="AP2958" s="96" t="str">
        <f t="shared" si="662"/>
        <v/>
      </c>
      <c r="AQ2958" s="93" t="str">
        <f t="shared" si="663"/>
        <v/>
      </c>
      <c r="AR2958" s="96" t="str">
        <f t="shared" si="664"/>
        <v/>
      </c>
      <c r="AS2958" s="93" t="str">
        <f t="shared" si="665"/>
        <v/>
      </c>
      <c r="AT2958" s="96" t="str">
        <f t="shared" si="666"/>
        <v/>
      </c>
      <c r="AU2958" s="93" t="str">
        <f t="shared" si="667"/>
        <v/>
      </c>
    </row>
    <row r="2959" spans="34:47" x14ac:dyDescent="0.3">
      <c r="AH2959" s="55" t="str">
        <f t="shared" si="654"/>
        <v/>
      </c>
      <c r="AI2959" s="55" t="str">
        <f t="shared" si="655"/>
        <v>FALSO</v>
      </c>
      <c r="AJ2959" s="55">
        <f t="shared" si="656"/>
        <v>0</v>
      </c>
      <c r="AK2959" s="93" t="str">
        <f t="shared" si="657"/>
        <v/>
      </c>
      <c r="AL2959" s="96" t="str">
        <f t="shared" si="658"/>
        <v/>
      </c>
      <c r="AM2959" s="93" t="str">
        <f t="shared" si="659"/>
        <v/>
      </c>
      <c r="AN2959" s="96" t="str">
        <f t="shared" si="660"/>
        <v/>
      </c>
      <c r="AO2959" s="93" t="str">
        <f t="shared" si="661"/>
        <v/>
      </c>
      <c r="AP2959" s="96" t="str">
        <f t="shared" si="662"/>
        <v/>
      </c>
      <c r="AQ2959" s="93" t="str">
        <f t="shared" si="663"/>
        <v/>
      </c>
      <c r="AR2959" s="96" t="str">
        <f t="shared" si="664"/>
        <v/>
      </c>
      <c r="AS2959" s="93" t="str">
        <f t="shared" si="665"/>
        <v/>
      </c>
      <c r="AT2959" s="96" t="str">
        <f t="shared" si="666"/>
        <v/>
      </c>
      <c r="AU2959" s="93" t="str">
        <f t="shared" si="667"/>
        <v/>
      </c>
    </row>
    <row r="2960" spans="34:47" x14ac:dyDescent="0.3">
      <c r="AH2960" s="55" t="str">
        <f t="shared" si="654"/>
        <v/>
      </c>
      <c r="AI2960" s="55" t="str">
        <f t="shared" si="655"/>
        <v>FALSO</v>
      </c>
      <c r="AJ2960" s="55">
        <f t="shared" si="656"/>
        <v>0</v>
      </c>
      <c r="AK2960" s="93" t="str">
        <f t="shared" si="657"/>
        <v/>
      </c>
      <c r="AL2960" s="96" t="str">
        <f t="shared" si="658"/>
        <v/>
      </c>
      <c r="AM2960" s="93" t="str">
        <f t="shared" si="659"/>
        <v/>
      </c>
      <c r="AN2960" s="96" t="str">
        <f t="shared" si="660"/>
        <v/>
      </c>
      <c r="AO2960" s="93" t="str">
        <f t="shared" si="661"/>
        <v/>
      </c>
      <c r="AP2960" s="96" t="str">
        <f t="shared" si="662"/>
        <v/>
      </c>
      <c r="AQ2960" s="93" t="str">
        <f t="shared" si="663"/>
        <v/>
      </c>
      <c r="AR2960" s="96" t="str">
        <f t="shared" si="664"/>
        <v/>
      </c>
      <c r="AS2960" s="93" t="str">
        <f t="shared" si="665"/>
        <v/>
      </c>
      <c r="AT2960" s="96" t="str">
        <f t="shared" si="666"/>
        <v/>
      </c>
      <c r="AU2960" s="93" t="str">
        <f t="shared" si="667"/>
        <v/>
      </c>
    </row>
    <row r="2961" spans="34:47" x14ac:dyDescent="0.3">
      <c r="AH2961" s="55" t="str">
        <f t="shared" si="654"/>
        <v/>
      </c>
      <c r="AI2961" s="55" t="str">
        <f t="shared" si="655"/>
        <v>FALSO</v>
      </c>
      <c r="AJ2961" s="55">
        <f t="shared" si="656"/>
        <v>0</v>
      </c>
      <c r="AK2961" s="93" t="str">
        <f t="shared" si="657"/>
        <v/>
      </c>
      <c r="AL2961" s="96" t="str">
        <f t="shared" si="658"/>
        <v/>
      </c>
      <c r="AM2961" s="93" t="str">
        <f t="shared" si="659"/>
        <v/>
      </c>
      <c r="AN2961" s="96" t="str">
        <f t="shared" si="660"/>
        <v/>
      </c>
      <c r="AO2961" s="93" t="str">
        <f t="shared" si="661"/>
        <v/>
      </c>
      <c r="AP2961" s="96" t="str">
        <f t="shared" si="662"/>
        <v/>
      </c>
      <c r="AQ2961" s="93" t="str">
        <f t="shared" si="663"/>
        <v/>
      </c>
      <c r="AR2961" s="96" t="str">
        <f t="shared" si="664"/>
        <v/>
      </c>
      <c r="AS2961" s="93" t="str">
        <f t="shared" si="665"/>
        <v/>
      </c>
      <c r="AT2961" s="96" t="str">
        <f t="shared" si="666"/>
        <v/>
      </c>
      <c r="AU2961" s="93" t="str">
        <f t="shared" si="667"/>
        <v/>
      </c>
    </row>
    <row r="2962" spans="34:47" x14ac:dyDescent="0.3">
      <c r="AH2962" s="55" t="str">
        <f t="shared" si="654"/>
        <v/>
      </c>
      <c r="AI2962" s="55" t="str">
        <f t="shared" si="655"/>
        <v>FALSO</v>
      </c>
      <c r="AJ2962" s="55">
        <f t="shared" si="656"/>
        <v>0</v>
      </c>
      <c r="AK2962" s="93" t="str">
        <f t="shared" si="657"/>
        <v/>
      </c>
      <c r="AL2962" s="96" t="str">
        <f t="shared" si="658"/>
        <v/>
      </c>
      <c r="AM2962" s="93" t="str">
        <f t="shared" si="659"/>
        <v/>
      </c>
      <c r="AN2962" s="96" t="str">
        <f t="shared" si="660"/>
        <v/>
      </c>
      <c r="AO2962" s="93" t="str">
        <f t="shared" si="661"/>
        <v/>
      </c>
      <c r="AP2962" s="96" t="str">
        <f t="shared" si="662"/>
        <v/>
      </c>
      <c r="AQ2962" s="93" t="str">
        <f t="shared" si="663"/>
        <v/>
      </c>
      <c r="AR2962" s="96" t="str">
        <f t="shared" si="664"/>
        <v/>
      </c>
      <c r="AS2962" s="93" t="str">
        <f t="shared" si="665"/>
        <v/>
      </c>
      <c r="AT2962" s="96" t="str">
        <f t="shared" si="666"/>
        <v/>
      </c>
      <c r="AU2962" s="93" t="str">
        <f t="shared" si="667"/>
        <v/>
      </c>
    </row>
    <row r="2963" spans="34:47" x14ac:dyDescent="0.3">
      <c r="AH2963" s="55" t="str">
        <f t="shared" si="654"/>
        <v/>
      </c>
      <c r="AI2963" s="55" t="str">
        <f t="shared" si="655"/>
        <v>FALSO</v>
      </c>
      <c r="AJ2963" s="55">
        <f t="shared" si="656"/>
        <v>0</v>
      </c>
      <c r="AK2963" s="93" t="str">
        <f t="shared" si="657"/>
        <v/>
      </c>
      <c r="AL2963" s="96" t="str">
        <f t="shared" si="658"/>
        <v/>
      </c>
      <c r="AM2963" s="93" t="str">
        <f t="shared" si="659"/>
        <v/>
      </c>
      <c r="AN2963" s="96" t="str">
        <f t="shared" si="660"/>
        <v/>
      </c>
      <c r="AO2963" s="93" t="str">
        <f t="shared" si="661"/>
        <v/>
      </c>
      <c r="AP2963" s="96" t="str">
        <f t="shared" si="662"/>
        <v/>
      </c>
      <c r="AQ2963" s="93" t="str">
        <f t="shared" si="663"/>
        <v/>
      </c>
      <c r="AR2963" s="96" t="str">
        <f t="shared" si="664"/>
        <v/>
      </c>
      <c r="AS2963" s="93" t="str">
        <f t="shared" si="665"/>
        <v/>
      </c>
      <c r="AT2963" s="96" t="str">
        <f t="shared" si="666"/>
        <v/>
      </c>
      <c r="AU2963" s="93" t="str">
        <f t="shared" si="667"/>
        <v/>
      </c>
    </row>
    <row r="2964" spans="34:47" x14ac:dyDescent="0.3">
      <c r="AH2964" s="55" t="str">
        <f t="shared" si="654"/>
        <v/>
      </c>
      <c r="AI2964" s="55" t="str">
        <f t="shared" si="655"/>
        <v>FALSO</v>
      </c>
      <c r="AJ2964" s="55">
        <f t="shared" si="656"/>
        <v>0</v>
      </c>
      <c r="AK2964" s="93" t="str">
        <f t="shared" si="657"/>
        <v/>
      </c>
      <c r="AL2964" s="96" t="str">
        <f t="shared" si="658"/>
        <v/>
      </c>
      <c r="AM2964" s="93" t="str">
        <f t="shared" si="659"/>
        <v/>
      </c>
      <c r="AN2964" s="96" t="str">
        <f t="shared" si="660"/>
        <v/>
      </c>
      <c r="AO2964" s="93" t="str">
        <f t="shared" si="661"/>
        <v/>
      </c>
      <c r="AP2964" s="96" t="str">
        <f t="shared" si="662"/>
        <v/>
      </c>
      <c r="AQ2964" s="93" t="str">
        <f t="shared" si="663"/>
        <v/>
      </c>
      <c r="AR2964" s="96" t="str">
        <f t="shared" si="664"/>
        <v/>
      </c>
      <c r="AS2964" s="93" t="str">
        <f t="shared" si="665"/>
        <v/>
      </c>
      <c r="AT2964" s="96" t="str">
        <f t="shared" si="666"/>
        <v/>
      </c>
      <c r="AU2964" s="93" t="str">
        <f t="shared" si="667"/>
        <v/>
      </c>
    </row>
    <row r="2965" spans="34:47" x14ac:dyDescent="0.3">
      <c r="AH2965" s="55" t="str">
        <f t="shared" si="654"/>
        <v/>
      </c>
      <c r="AI2965" s="55" t="str">
        <f t="shared" si="655"/>
        <v>FALSO</v>
      </c>
      <c r="AJ2965" s="55">
        <f t="shared" si="656"/>
        <v>0</v>
      </c>
      <c r="AK2965" s="93" t="str">
        <f t="shared" si="657"/>
        <v/>
      </c>
      <c r="AL2965" s="96" t="str">
        <f t="shared" si="658"/>
        <v/>
      </c>
      <c r="AM2965" s="93" t="str">
        <f t="shared" si="659"/>
        <v/>
      </c>
      <c r="AN2965" s="96" t="str">
        <f t="shared" si="660"/>
        <v/>
      </c>
      <c r="AO2965" s="93" t="str">
        <f t="shared" si="661"/>
        <v/>
      </c>
      <c r="AP2965" s="96" t="str">
        <f t="shared" si="662"/>
        <v/>
      </c>
      <c r="AQ2965" s="93" t="str">
        <f t="shared" si="663"/>
        <v/>
      </c>
      <c r="AR2965" s="96" t="str">
        <f t="shared" si="664"/>
        <v/>
      </c>
      <c r="AS2965" s="93" t="str">
        <f t="shared" si="665"/>
        <v/>
      </c>
      <c r="AT2965" s="96" t="str">
        <f t="shared" si="666"/>
        <v/>
      </c>
      <c r="AU2965" s="93" t="str">
        <f t="shared" si="667"/>
        <v/>
      </c>
    </row>
    <row r="2966" spans="34:47" x14ac:dyDescent="0.3">
      <c r="AH2966" s="55" t="str">
        <f t="shared" si="654"/>
        <v/>
      </c>
      <c r="AI2966" s="55" t="str">
        <f t="shared" si="655"/>
        <v>FALSO</v>
      </c>
      <c r="AJ2966" s="55">
        <f t="shared" si="656"/>
        <v>0</v>
      </c>
      <c r="AK2966" s="93" t="str">
        <f t="shared" si="657"/>
        <v/>
      </c>
      <c r="AL2966" s="96" t="str">
        <f t="shared" si="658"/>
        <v/>
      </c>
      <c r="AM2966" s="93" t="str">
        <f t="shared" si="659"/>
        <v/>
      </c>
      <c r="AN2966" s="96" t="str">
        <f t="shared" si="660"/>
        <v/>
      </c>
      <c r="AO2966" s="93" t="str">
        <f t="shared" si="661"/>
        <v/>
      </c>
      <c r="AP2966" s="96" t="str">
        <f t="shared" si="662"/>
        <v/>
      </c>
      <c r="AQ2966" s="93" t="str">
        <f t="shared" si="663"/>
        <v/>
      </c>
      <c r="AR2966" s="96" t="str">
        <f t="shared" si="664"/>
        <v/>
      </c>
      <c r="AS2966" s="93" t="str">
        <f t="shared" si="665"/>
        <v/>
      </c>
      <c r="AT2966" s="96" t="str">
        <f t="shared" si="666"/>
        <v/>
      </c>
      <c r="AU2966" s="93" t="str">
        <f t="shared" si="667"/>
        <v/>
      </c>
    </row>
    <row r="2967" spans="34:47" x14ac:dyDescent="0.3">
      <c r="AH2967" s="55" t="str">
        <f t="shared" si="654"/>
        <v/>
      </c>
      <c r="AI2967" s="55" t="str">
        <f t="shared" si="655"/>
        <v>FALSO</v>
      </c>
      <c r="AJ2967" s="55">
        <f t="shared" si="656"/>
        <v>0</v>
      </c>
      <c r="AK2967" s="93" t="str">
        <f t="shared" si="657"/>
        <v/>
      </c>
      <c r="AL2967" s="96" t="str">
        <f t="shared" si="658"/>
        <v/>
      </c>
      <c r="AM2967" s="93" t="str">
        <f t="shared" si="659"/>
        <v/>
      </c>
      <c r="AN2967" s="96" t="str">
        <f t="shared" si="660"/>
        <v/>
      </c>
      <c r="AO2967" s="93" t="str">
        <f t="shared" si="661"/>
        <v/>
      </c>
      <c r="AP2967" s="96" t="str">
        <f t="shared" si="662"/>
        <v/>
      </c>
      <c r="AQ2967" s="93" t="str">
        <f t="shared" si="663"/>
        <v/>
      </c>
      <c r="AR2967" s="96" t="str">
        <f t="shared" si="664"/>
        <v/>
      </c>
      <c r="AS2967" s="93" t="str">
        <f t="shared" si="665"/>
        <v/>
      </c>
      <c r="AT2967" s="96" t="str">
        <f t="shared" si="666"/>
        <v/>
      </c>
      <c r="AU2967" s="93" t="str">
        <f t="shared" si="667"/>
        <v/>
      </c>
    </row>
    <row r="2968" spans="34:47" x14ac:dyDescent="0.3">
      <c r="AH2968" s="55" t="str">
        <f t="shared" si="654"/>
        <v/>
      </c>
      <c r="AI2968" s="55" t="str">
        <f t="shared" si="655"/>
        <v>FALSO</v>
      </c>
      <c r="AJ2968" s="55">
        <f t="shared" si="656"/>
        <v>0</v>
      </c>
      <c r="AK2968" s="93" t="str">
        <f t="shared" si="657"/>
        <v/>
      </c>
      <c r="AL2968" s="96" t="str">
        <f t="shared" si="658"/>
        <v/>
      </c>
      <c r="AM2968" s="93" t="str">
        <f t="shared" si="659"/>
        <v/>
      </c>
      <c r="AN2968" s="96" t="str">
        <f t="shared" si="660"/>
        <v/>
      </c>
      <c r="AO2968" s="93" t="str">
        <f t="shared" si="661"/>
        <v/>
      </c>
      <c r="AP2968" s="96" t="str">
        <f t="shared" si="662"/>
        <v/>
      </c>
      <c r="AQ2968" s="93" t="str">
        <f t="shared" si="663"/>
        <v/>
      </c>
      <c r="AR2968" s="96" t="str">
        <f t="shared" si="664"/>
        <v/>
      </c>
      <c r="AS2968" s="93" t="str">
        <f t="shared" si="665"/>
        <v/>
      </c>
      <c r="AT2968" s="96" t="str">
        <f t="shared" si="666"/>
        <v/>
      </c>
      <c r="AU2968" s="93" t="str">
        <f t="shared" si="667"/>
        <v/>
      </c>
    </row>
    <row r="2969" spans="34:47" x14ac:dyDescent="0.3">
      <c r="AH2969" s="55" t="str">
        <f t="shared" si="654"/>
        <v/>
      </c>
      <c r="AI2969" s="55" t="str">
        <f t="shared" si="655"/>
        <v>FALSO</v>
      </c>
      <c r="AJ2969" s="55">
        <f t="shared" si="656"/>
        <v>0</v>
      </c>
      <c r="AK2969" s="93" t="str">
        <f t="shared" si="657"/>
        <v/>
      </c>
      <c r="AL2969" s="96" t="str">
        <f t="shared" si="658"/>
        <v/>
      </c>
      <c r="AM2969" s="93" t="str">
        <f t="shared" si="659"/>
        <v/>
      </c>
      <c r="AN2969" s="96" t="str">
        <f t="shared" si="660"/>
        <v/>
      </c>
      <c r="AO2969" s="93" t="str">
        <f t="shared" si="661"/>
        <v/>
      </c>
      <c r="AP2969" s="96" t="str">
        <f t="shared" si="662"/>
        <v/>
      </c>
      <c r="AQ2969" s="93" t="str">
        <f t="shared" si="663"/>
        <v/>
      </c>
      <c r="AR2969" s="96" t="str">
        <f t="shared" si="664"/>
        <v/>
      </c>
      <c r="AS2969" s="93" t="str">
        <f t="shared" si="665"/>
        <v/>
      </c>
      <c r="AT2969" s="96" t="str">
        <f t="shared" si="666"/>
        <v/>
      </c>
      <c r="AU2969" s="93" t="str">
        <f t="shared" si="667"/>
        <v/>
      </c>
    </row>
    <row r="2970" spans="34:47" x14ac:dyDescent="0.3">
      <c r="AH2970" s="55" t="str">
        <f t="shared" si="654"/>
        <v/>
      </c>
      <c r="AI2970" s="55" t="str">
        <f t="shared" si="655"/>
        <v>FALSO</v>
      </c>
      <c r="AJ2970" s="55">
        <f t="shared" si="656"/>
        <v>0</v>
      </c>
      <c r="AK2970" s="93" t="str">
        <f t="shared" si="657"/>
        <v/>
      </c>
      <c r="AL2970" s="96" t="str">
        <f t="shared" si="658"/>
        <v/>
      </c>
      <c r="AM2970" s="93" t="str">
        <f t="shared" si="659"/>
        <v/>
      </c>
      <c r="AN2970" s="96" t="str">
        <f t="shared" si="660"/>
        <v/>
      </c>
      <c r="AO2970" s="93" t="str">
        <f t="shared" si="661"/>
        <v/>
      </c>
      <c r="AP2970" s="96" t="str">
        <f t="shared" si="662"/>
        <v/>
      </c>
      <c r="AQ2970" s="93" t="str">
        <f t="shared" si="663"/>
        <v/>
      </c>
      <c r="AR2970" s="96" t="str">
        <f t="shared" si="664"/>
        <v/>
      </c>
      <c r="AS2970" s="93" t="str">
        <f t="shared" si="665"/>
        <v/>
      </c>
      <c r="AT2970" s="96" t="str">
        <f t="shared" si="666"/>
        <v/>
      </c>
      <c r="AU2970" s="93" t="str">
        <f t="shared" si="667"/>
        <v/>
      </c>
    </row>
    <row r="2971" spans="34:47" x14ac:dyDescent="0.3">
      <c r="AH2971" s="55" t="str">
        <f t="shared" si="654"/>
        <v/>
      </c>
      <c r="AI2971" s="55" t="str">
        <f t="shared" si="655"/>
        <v>FALSO</v>
      </c>
      <c r="AJ2971" s="55">
        <f t="shared" si="656"/>
        <v>0</v>
      </c>
      <c r="AK2971" s="93" t="str">
        <f t="shared" si="657"/>
        <v/>
      </c>
      <c r="AL2971" s="96" t="str">
        <f t="shared" si="658"/>
        <v/>
      </c>
      <c r="AM2971" s="93" t="str">
        <f t="shared" si="659"/>
        <v/>
      </c>
      <c r="AN2971" s="96" t="str">
        <f t="shared" si="660"/>
        <v/>
      </c>
      <c r="AO2971" s="93" t="str">
        <f t="shared" si="661"/>
        <v/>
      </c>
      <c r="AP2971" s="96" t="str">
        <f t="shared" si="662"/>
        <v/>
      </c>
      <c r="AQ2971" s="93" t="str">
        <f t="shared" si="663"/>
        <v/>
      </c>
      <c r="AR2971" s="96" t="str">
        <f t="shared" si="664"/>
        <v/>
      </c>
      <c r="AS2971" s="93" t="str">
        <f t="shared" si="665"/>
        <v/>
      </c>
      <c r="AT2971" s="96" t="str">
        <f t="shared" si="666"/>
        <v/>
      </c>
      <c r="AU2971" s="93" t="str">
        <f t="shared" si="667"/>
        <v/>
      </c>
    </row>
    <row r="2972" spans="34:47" x14ac:dyDescent="0.3">
      <c r="AH2972" s="55" t="str">
        <f t="shared" si="654"/>
        <v/>
      </c>
      <c r="AI2972" s="55" t="str">
        <f t="shared" si="655"/>
        <v>FALSO</v>
      </c>
      <c r="AJ2972" s="55">
        <f t="shared" si="656"/>
        <v>0</v>
      </c>
      <c r="AK2972" s="93" t="str">
        <f t="shared" si="657"/>
        <v/>
      </c>
      <c r="AL2972" s="96" t="str">
        <f t="shared" si="658"/>
        <v/>
      </c>
      <c r="AM2972" s="93" t="str">
        <f t="shared" si="659"/>
        <v/>
      </c>
      <c r="AN2972" s="96" t="str">
        <f t="shared" si="660"/>
        <v/>
      </c>
      <c r="AO2972" s="93" t="str">
        <f t="shared" si="661"/>
        <v/>
      </c>
      <c r="AP2972" s="96" t="str">
        <f t="shared" si="662"/>
        <v/>
      </c>
      <c r="AQ2972" s="93" t="str">
        <f t="shared" si="663"/>
        <v/>
      </c>
      <c r="AR2972" s="96" t="str">
        <f t="shared" si="664"/>
        <v/>
      </c>
      <c r="AS2972" s="93" t="str">
        <f t="shared" si="665"/>
        <v/>
      </c>
      <c r="AT2972" s="96" t="str">
        <f t="shared" si="666"/>
        <v/>
      </c>
      <c r="AU2972" s="93" t="str">
        <f t="shared" si="667"/>
        <v/>
      </c>
    </row>
    <row r="2973" spans="34:47" x14ac:dyDescent="0.3">
      <c r="AH2973" s="55" t="str">
        <f t="shared" si="654"/>
        <v/>
      </c>
      <c r="AI2973" s="55" t="str">
        <f t="shared" si="655"/>
        <v>FALSO</v>
      </c>
      <c r="AJ2973" s="55">
        <f t="shared" si="656"/>
        <v>0</v>
      </c>
      <c r="AK2973" s="93" t="str">
        <f t="shared" si="657"/>
        <v/>
      </c>
      <c r="AL2973" s="96" t="str">
        <f t="shared" si="658"/>
        <v/>
      </c>
      <c r="AM2973" s="93" t="str">
        <f t="shared" si="659"/>
        <v/>
      </c>
      <c r="AN2973" s="96" t="str">
        <f t="shared" si="660"/>
        <v/>
      </c>
      <c r="AO2973" s="93" t="str">
        <f t="shared" si="661"/>
        <v/>
      </c>
      <c r="AP2973" s="96" t="str">
        <f t="shared" si="662"/>
        <v/>
      </c>
      <c r="AQ2973" s="93" t="str">
        <f t="shared" si="663"/>
        <v/>
      </c>
      <c r="AR2973" s="96" t="str">
        <f t="shared" si="664"/>
        <v/>
      </c>
      <c r="AS2973" s="93" t="str">
        <f t="shared" si="665"/>
        <v/>
      </c>
      <c r="AT2973" s="96" t="str">
        <f t="shared" si="666"/>
        <v/>
      </c>
      <c r="AU2973" s="93" t="str">
        <f t="shared" si="667"/>
        <v/>
      </c>
    </row>
    <row r="2974" spans="34:47" x14ac:dyDescent="0.3">
      <c r="AH2974" s="55" t="str">
        <f t="shared" si="654"/>
        <v/>
      </c>
      <c r="AI2974" s="55" t="str">
        <f t="shared" si="655"/>
        <v>FALSO</v>
      </c>
      <c r="AJ2974" s="55">
        <f t="shared" si="656"/>
        <v>0</v>
      </c>
      <c r="AK2974" s="93" t="str">
        <f t="shared" si="657"/>
        <v/>
      </c>
      <c r="AL2974" s="96" t="str">
        <f t="shared" si="658"/>
        <v/>
      </c>
      <c r="AM2974" s="93" t="str">
        <f t="shared" si="659"/>
        <v/>
      </c>
      <c r="AN2974" s="96" t="str">
        <f t="shared" si="660"/>
        <v/>
      </c>
      <c r="AO2974" s="93" t="str">
        <f t="shared" si="661"/>
        <v/>
      </c>
      <c r="AP2974" s="96" t="str">
        <f t="shared" si="662"/>
        <v/>
      </c>
      <c r="AQ2974" s="93" t="str">
        <f t="shared" si="663"/>
        <v/>
      </c>
      <c r="AR2974" s="96" t="str">
        <f t="shared" si="664"/>
        <v/>
      </c>
      <c r="AS2974" s="93" t="str">
        <f t="shared" si="665"/>
        <v/>
      </c>
      <c r="AT2974" s="96" t="str">
        <f t="shared" si="666"/>
        <v/>
      </c>
      <c r="AU2974" s="93" t="str">
        <f t="shared" si="667"/>
        <v/>
      </c>
    </row>
    <row r="2975" spans="34:47" x14ac:dyDescent="0.3">
      <c r="AH2975" s="55" t="str">
        <f t="shared" si="654"/>
        <v/>
      </c>
      <c r="AI2975" s="55" t="str">
        <f t="shared" si="655"/>
        <v>FALSO</v>
      </c>
      <c r="AJ2975" s="55">
        <f t="shared" si="656"/>
        <v>0</v>
      </c>
      <c r="AK2975" s="93" t="str">
        <f t="shared" si="657"/>
        <v/>
      </c>
      <c r="AL2975" s="96" t="str">
        <f t="shared" si="658"/>
        <v/>
      </c>
      <c r="AM2975" s="93" t="str">
        <f t="shared" si="659"/>
        <v/>
      </c>
      <c r="AN2975" s="96" t="str">
        <f t="shared" si="660"/>
        <v/>
      </c>
      <c r="AO2975" s="93" t="str">
        <f t="shared" si="661"/>
        <v/>
      </c>
      <c r="AP2975" s="96" t="str">
        <f t="shared" si="662"/>
        <v/>
      </c>
      <c r="AQ2975" s="93" t="str">
        <f t="shared" si="663"/>
        <v/>
      </c>
      <c r="AR2975" s="96" t="str">
        <f t="shared" si="664"/>
        <v/>
      </c>
      <c r="AS2975" s="93" t="str">
        <f t="shared" si="665"/>
        <v/>
      </c>
      <c r="AT2975" s="96" t="str">
        <f t="shared" si="666"/>
        <v/>
      </c>
      <c r="AU2975" s="93" t="str">
        <f t="shared" si="667"/>
        <v/>
      </c>
    </row>
    <row r="2976" spans="34:47" x14ac:dyDescent="0.3">
      <c r="AH2976" s="55" t="str">
        <f t="shared" si="654"/>
        <v/>
      </c>
      <c r="AI2976" s="55" t="str">
        <f t="shared" si="655"/>
        <v>FALSO</v>
      </c>
      <c r="AJ2976" s="55">
        <f t="shared" si="656"/>
        <v>0</v>
      </c>
      <c r="AK2976" s="93" t="str">
        <f t="shared" si="657"/>
        <v/>
      </c>
      <c r="AL2976" s="96" t="str">
        <f t="shared" si="658"/>
        <v/>
      </c>
      <c r="AM2976" s="93" t="str">
        <f t="shared" si="659"/>
        <v/>
      </c>
      <c r="AN2976" s="96" t="str">
        <f t="shared" si="660"/>
        <v/>
      </c>
      <c r="AO2976" s="93" t="str">
        <f t="shared" si="661"/>
        <v/>
      </c>
      <c r="AP2976" s="96" t="str">
        <f t="shared" si="662"/>
        <v/>
      </c>
      <c r="AQ2976" s="93" t="str">
        <f t="shared" si="663"/>
        <v/>
      </c>
      <c r="AR2976" s="96" t="str">
        <f t="shared" si="664"/>
        <v/>
      </c>
      <c r="AS2976" s="93" t="str">
        <f t="shared" si="665"/>
        <v/>
      </c>
      <c r="AT2976" s="96" t="str">
        <f t="shared" si="666"/>
        <v/>
      </c>
      <c r="AU2976" s="93" t="str">
        <f t="shared" si="667"/>
        <v/>
      </c>
    </row>
    <row r="2977" spans="34:47" x14ac:dyDescent="0.3">
      <c r="AH2977" s="55" t="str">
        <f t="shared" si="654"/>
        <v/>
      </c>
      <c r="AI2977" s="55" t="str">
        <f t="shared" si="655"/>
        <v>FALSO</v>
      </c>
      <c r="AJ2977" s="55">
        <f t="shared" si="656"/>
        <v>0</v>
      </c>
      <c r="AK2977" s="93" t="str">
        <f t="shared" si="657"/>
        <v/>
      </c>
      <c r="AL2977" s="96" t="str">
        <f t="shared" si="658"/>
        <v/>
      </c>
      <c r="AM2977" s="93" t="str">
        <f t="shared" si="659"/>
        <v/>
      </c>
      <c r="AN2977" s="96" t="str">
        <f t="shared" si="660"/>
        <v/>
      </c>
      <c r="AO2977" s="93" t="str">
        <f t="shared" si="661"/>
        <v/>
      </c>
      <c r="AP2977" s="96" t="str">
        <f t="shared" si="662"/>
        <v/>
      </c>
      <c r="AQ2977" s="93" t="str">
        <f t="shared" si="663"/>
        <v/>
      </c>
      <c r="AR2977" s="96" t="str">
        <f t="shared" si="664"/>
        <v/>
      </c>
      <c r="AS2977" s="93" t="str">
        <f t="shared" si="665"/>
        <v/>
      </c>
      <c r="AT2977" s="96" t="str">
        <f t="shared" si="666"/>
        <v/>
      </c>
      <c r="AU2977" s="93" t="str">
        <f t="shared" si="667"/>
        <v/>
      </c>
    </row>
    <row r="2978" spans="34:47" x14ac:dyDescent="0.3">
      <c r="AH2978" s="55" t="str">
        <f t="shared" si="654"/>
        <v/>
      </c>
      <c r="AI2978" s="55" t="str">
        <f t="shared" si="655"/>
        <v>FALSO</v>
      </c>
      <c r="AJ2978" s="55">
        <f t="shared" si="656"/>
        <v>0</v>
      </c>
      <c r="AK2978" s="93" t="str">
        <f t="shared" si="657"/>
        <v/>
      </c>
      <c r="AL2978" s="96" t="str">
        <f t="shared" si="658"/>
        <v/>
      </c>
      <c r="AM2978" s="93" t="str">
        <f t="shared" si="659"/>
        <v/>
      </c>
      <c r="AN2978" s="96" t="str">
        <f t="shared" si="660"/>
        <v/>
      </c>
      <c r="AO2978" s="93" t="str">
        <f t="shared" si="661"/>
        <v/>
      </c>
      <c r="AP2978" s="96" t="str">
        <f t="shared" si="662"/>
        <v/>
      </c>
      <c r="AQ2978" s="93" t="str">
        <f t="shared" si="663"/>
        <v/>
      </c>
      <c r="AR2978" s="96" t="str">
        <f t="shared" si="664"/>
        <v/>
      </c>
      <c r="AS2978" s="93" t="str">
        <f t="shared" si="665"/>
        <v/>
      </c>
      <c r="AT2978" s="96" t="str">
        <f t="shared" si="666"/>
        <v/>
      </c>
      <c r="AU2978" s="93" t="str">
        <f t="shared" si="667"/>
        <v/>
      </c>
    </row>
    <row r="2979" spans="34:47" x14ac:dyDescent="0.3">
      <c r="AH2979" s="55" t="str">
        <f t="shared" si="654"/>
        <v/>
      </c>
      <c r="AI2979" s="55" t="str">
        <f t="shared" si="655"/>
        <v>FALSO</v>
      </c>
      <c r="AJ2979" s="55">
        <f t="shared" si="656"/>
        <v>0</v>
      </c>
      <c r="AK2979" s="93" t="str">
        <f t="shared" si="657"/>
        <v/>
      </c>
      <c r="AL2979" s="96" t="str">
        <f t="shared" si="658"/>
        <v/>
      </c>
      <c r="AM2979" s="93" t="str">
        <f t="shared" si="659"/>
        <v/>
      </c>
      <c r="AN2979" s="96" t="str">
        <f t="shared" si="660"/>
        <v/>
      </c>
      <c r="AO2979" s="93" t="str">
        <f t="shared" si="661"/>
        <v/>
      </c>
      <c r="AP2979" s="96" t="str">
        <f t="shared" si="662"/>
        <v/>
      </c>
      <c r="AQ2979" s="93" t="str">
        <f t="shared" si="663"/>
        <v/>
      </c>
      <c r="AR2979" s="96" t="str">
        <f t="shared" si="664"/>
        <v/>
      </c>
      <c r="AS2979" s="93" t="str">
        <f t="shared" si="665"/>
        <v/>
      </c>
      <c r="AT2979" s="96" t="str">
        <f t="shared" si="666"/>
        <v/>
      </c>
      <c r="AU2979" s="93" t="str">
        <f t="shared" si="667"/>
        <v/>
      </c>
    </row>
    <row r="2980" spans="34:47" x14ac:dyDescent="0.3">
      <c r="AH2980" s="55" t="str">
        <f t="shared" si="654"/>
        <v/>
      </c>
      <c r="AI2980" s="55" t="str">
        <f t="shared" si="655"/>
        <v>FALSO</v>
      </c>
      <c r="AJ2980" s="55">
        <f t="shared" si="656"/>
        <v>0</v>
      </c>
      <c r="AK2980" s="93" t="str">
        <f t="shared" si="657"/>
        <v/>
      </c>
      <c r="AL2980" s="96" t="str">
        <f t="shared" si="658"/>
        <v/>
      </c>
      <c r="AM2980" s="93" t="str">
        <f t="shared" si="659"/>
        <v/>
      </c>
      <c r="AN2980" s="96" t="str">
        <f t="shared" si="660"/>
        <v/>
      </c>
      <c r="AO2980" s="93" t="str">
        <f t="shared" si="661"/>
        <v/>
      </c>
      <c r="AP2980" s="96" t="str">
        <f t="shared" si="662"/>
        <v/>
      </c>
      <c r="AQ2980" s="93" t="str">
        <f t="shared" si="663"/>
        <v/>
      </c>
      <c r="AR2980" s="96" t="str">
        <f t="shared" si="664"/>
        <v/>
      </c>
      <c r="AS2980" s="93" t="str">
        <f t="shared" si="665"/>
        <v/>
      </c>
      <c r="AT2980" s="96" t="str">
        <f t="shared" si="666"/>
        <v/>
      </c>
      <c r="AU2980" s="93" t="str">
        <f t="shared" si="667"/>
        <v/>
      </c>
    </row>
    <row r="2981" spans="34:47" x14ac:dyDescent="0.3">
      <c r="AH2981" s="55" t="str">
        <f t="shared" si="654"/>
        <v/>
      </c>
      <c r="AI2981" s="55" t="str">
        <f t="shared" si="655"/>
        <v>FALSO</v>
      </c>
      <c r="AJ2981" s="55">
        <f t="shared" si="656"/>
        <v>0</v>
      </c>
      <c r="AK2981" s="93" t="str">
        <f t="shared" si="657"/>
        <v/>
      </c>
      <c r="AL2981" s="96" t="str">
        <f t="shared" si="658"/>
        <v/>
      </c>
      <c r="AM2981" s="93" t="str">
        <f t="shared" si="659"/>
        <v/>
      </c>
      <c r="AN2981" s="96" t="str">
        <f t="shared" si="660"/>
        <v/>
      </c>
      <c r="AO2981" s="93" t="str">
        <f t="shared" si="661"/>
        <v/>
      </c>
      <c r="AP2981" s="96" t="str">
        <f t="shared" si="662"/>
        <v/>
      </c>
      <c r="AQ2981" s="93" t="str">
        <f t="shared" si="663"/>
        <v/>
      </c>
      <c r="AR2981" s="96" t="str">
        <f t="shared" si="664"/>
        <v/>
      </c>
      <c r="AS2981" s="93" t="str">
        <f t="shared" si="665"/>
        <v/>
      </c>
      <c r="AT2981" s="96" t="str">
        <f t="shared" si="666"/>
        <v/>
      </c>
      <c r="AU2981" s="93" t="str">
        <f t="shared" si="667"/>
        <v/>
      </c>
    </row>
    <row r="2982" spans="34:47" x14ac:dyDescent="0.3">
      <c r="AH2982" s="55" t="str">
        <f t="shared" si="654"/>
        <v/>
      </c>
      <c r="AI2982" s="55" t="str">
        <f t="shared" si="655"/>
        <v>FALSO</v>
      </c>
      <c r="AJ2982" s="55">
        <f t="shared" si="656"/>
        <v>0</v>
      </c>
      <c r="AK2982" s="93" t="str">
        <f t="shared" si="657"/>
        <v/>
      </c>
      <c r="AL2982" s="96" t="str">
        <f t="shared" si="658"/>
        <v/>
      </c>
      <c r="AM2982" s="93" t="str">
        <f t="shared" si="659"/>
        <v/>
      </c>
      <c r="AN2982" s="96" t="str">
        <f t="shared" si="660"/>
        <v/>
      </c>
      <c r="AO2982" s="93" t="str">
        <f t="shared" si="661"/>
        <v/>
      </c>
      <c r="AP2982" s="96" t="str">
        <f t="shared" si="662"/>
        <v/>
      </c>
      <c r="AQ2982" s="93" t="str">
        <f t="shared" si="663"/>
        <v/>
      </c>
      <c r="AR2982" s="96" t="str">
        <f t="shared" si="664"/>
        <v/>
      </c>
      <c r="AS2982" s="93" t="str">
        <f t="shared" si="665"/>
        <v/>
      </c>
      <c r="AT2982" s="96" t="str">
        <f t="shared" si="666"/>
        <v/>
      </c>
      <c r="AU2982" s="93" t="str">
        <f t="shared" si="667"/>
        <v/>
      </c>
    </row>
    <row r="2983" spans="34:47" x14ac:dyDescent="0.3">
      <c r="AH2983" s="55" t="str">
        <f t="shared" si="654"/>
        <v/>
      </c>
      <c r="AI2983" s="55" t="str">
        <f t="shared" si="655"/>
        <v>FALSO</v>
      </c>
      <c r="AJ2983" s="55">
        <f t="shared" si="656"/>
        <v>0</v>
      </c>
      <c r="AK2983" s="93" t="str">
        <f t="shared" si="657"/>
        <v/>
      </c>
      <c r="AL2983" s="96" t="str">
        <f t="shared" si="658"/>
        <v/>
      </c>
      <c r="AM2983" s="93" t="str">
        <f t="shared" si="659"/>
        <v/>
      </c>
      <c r="AN2983" s="96" t="str">
        <f t="shared" si="660"/>
        <v/>
      </c>
      <c r="AO2983" s="93" t="str">
        <f t="shared" si="661"/>
        <v/>
      </c>
      <c r="AP2983" s="96" t="str">
        <f t="shared" si="662"/>
        <v/>
      </c>
      <c r="AQ2983" s="93" t="str">
        <f t="shared" si="663"/>
        <v/>
      </c>
      <c r="AR2983" s="96" t="str">
        <f t="shared" si="664"/>
        <v/>
      </c>
      <c r="AS2983" s="93" t="str">
        <f t="shared" si="665"/>
        <v/>
      </c>
      <c r="AT2983" s="96" t="str">
        <f t="shared" si="666"/>
        <v/>
      </c>
      <c r="AU2983" s="93" t="str">
        <f t="shared" si="667"/>
        <v/>
      </c>
    </row>
    <row r="2984" spans="34:47" x14ac:dyDescent="0.3">
      <c r="AH2984" s="55" t="str">
        <f t="shared" si="654"/>
        <v/>
      </c>
      <c r="AI2984" s="55" t="str">
        <f t="shared" si="655"/>
        <v>FALSO</v>
      </c>
      <c r="AJ2984" s="55">
        <f t="shared" si="656"/>
        <v>0</v>
      </c>
      <c r="AK2984" s="93" t="str">
        <f t="shared" si="657"/>
        <v/>
      </c>
      <c r="AL2984" s="96" t="str">
        <f t="shared" si="658"/>
        <v/>
      </c>
      <c r="AM2984" s="93" t="str">
        <f t="shared" si="659"/>
        <v/>
      </c>
      <c r="AN2984" s="96" t="str">
        <f t="shared" si="660"/>
        <v/>
      </c>
      <c r="AO2984" s="93" t="str">
        <f t="shared" si="661"/>
        <v/>
      </c>
      <c r="AP2984" s="96" t="str">
        <f t="shared" si="662"/>
        <v/>
      </c>
      <c r="AQ2984" s="93" t="str">
        <f t="shared" si="663"/>
        <v/>
      </c>
      <c r="AR2984" s="96" t="str">
        <f t="shared" si="664"/>
        <v/>
      </c>
      <c r="AS2984" s="93" t="str">
        <f t="shared" si="665"/>
        <v/>
      </c>
      <c r="AT2984" s="96" t="str">
        <f t="shared" si="666"/>
        <v/>
      </c>
      <c r="AU2984" s="93" t="str">
        <f t="shared" si="667"/>
        <v/>
      </c>
    </row>
    <row r="2985" spans="34:47" x14ac:dyDescent="0.3">
      <c r="AH2985" s="55" t="str">
        <f t="shared" si="654"/>
        <v/>
      </c>
      <c r="AI2985" s="55" t="str">
        <f t="shared" si="655"/>
        <v>FALSO</v>
      </c>
      <c r="AJ2985" s="55">
        <f t="shared" si="656"/>
        <v>0</v>
      </c>
      <c r="AK2985" s="93" t="str">
        <f t="shared" si="657"/>
        <v/>
      </c>
      <c r="AL2985" s="96" t="str">
        <f t="shared" si="658"/>
        <v/>
      </c>
      <c r="AM2985" s="93" t="str">
        <f t="shared" si="659"/>
        <v/>
      </c>
      <c r="AN2985" s="96" t="str">
        <f t="shared" si="660"/>
        <v/>
      </c>
      <c r="AO2985" s="93" t="str">
        <f t="shared" si="661"/>
        <v/>
      </c>
      <c r="AP2985" s="96" t="str">
        <f t="shared" si="662"/>
        <v/>
      </c>
      <c r="AQ2985" s="93" t="str">
        <f t="shared" si="663"/>
        <v/>
      </c>
      <c r="AR2985" s="96" t="str">
        <f t="shared" si="664"/>
        <v/>
      </c>
      <c r="AS2985" s="93" t="str">
        <f t="shared" si="665"/>
        <v/>
      </c>
      <c r="AT2985" s="96" t="str">
        <f t="shared" si="666"/>
        <v/>
      </c>
      <c r="AU2985" s="93" t="str">
        <f t="shared" si="667"/>
        <v/>
      </c>
    </row>
    <row r="2986" spans="34:47" x14ac:dyDescent="0.3">
      <c r="AH2986" s="55" t="str">
        <f t="shared" si="654"/>
        <v/>
      </c>
      <c r="AI2986" s="55" t="str">
        <f t="shared" si="655"/>
        <v>FALSO</v>
      </c>
      <c r="AJ2986" s="55">
        <f t="shared" si="656"/>
        <v>0</v>
      </c>
      <c r="AK2986" s="93" t="str">
        <f t="shared" si="657"/>
        <v/>
      </c>
      <c r="AL2986" s="96" t="str">
        <f t="shared" si="658"/>
        <v/>
      </c>
      <c r="AM2986" s="93" t="str">
        <f t="shared" si="659"/>
        <v/>
      </c>
      <c r="AN2986" s="96" t="str">
        <f t="shared" si="660"/>
        <v/>
      </c>
      <c r="AO2986" s="93" t="str">
        <f t="shared" si="661"/>
        <v/>
      </c>
      <c r="AP2986" s="96" t="str">
        <f t="shared" si="662"/>
        <v/>
      </c>
      <c r="AQ2986" s="93" t="str">
        <f t="shared" si="663"/>
        <v/>
      </c>
      <c r="AR2986" s="96" t="str">
        <f t="shared" si="664"/>
        <v/>
      </c>
      <c r="AS2986" s="93" t="str">
        <f t="shared" si="665"/>
        <v/>
      </c>
      <c r="AT2986" s="96" t="str">
        <f t="shared" si="666"/>
        <v/>
      </c>
      <c r="AU2986" s="93" t="str">
        <f t="shared" si="667"/>
        <v/>
      </c>
    </row>
    <row r="2987" spans="34:47" x14ac:dyDescent="0.3">
      <c r="AH2987" s="55" t="str">
        <f t="shared" si="654"/>
        <v/>
      </c>
      <c r="AI2987" s="55" t="str">
        <f t="shared" si="655"/>
        <v>FALSO</v>
      </c>
      <c r="AJ2987" s="55">
        <f t="shared" si="656"/>
        <v>0</v>
      </c>
      <c r="AK2987" s="93" t="str">
        <f t="shared" si="657"/>
        <v/>
      </c>
      <c r="AL2987" s="96" t="str">
        <f t="shared" si="658"/>
        <v/>
      </c>
      <c r="AM2987" s="93" t="str">
        <f t="shared" si="659"/>
        <v/>
      </c>
      <c r="AN2987" s="96" t="str">
        <f t="shared" si="660"/>
        <v/>
      </c>
      <c r="AO2987" s="93" t="str">
        <f t="shared" si="661"/>
        <v/>
      </c>
      <c r="AP2987" s="96" t="str">
        <f t="shared" si="662"/>
        <v/>
      </c>
      <c r="AQ2987" s="93" t="str">
        <f t="shared" si="663"/>
        <v/>
      </c>
      <c r="AR2987" s="96" t="str">
        <f t="shared" si="664"/>
        <v/>
      </c>
      <c r="AS2987" s="93" t="str">
        <f t="shared" si="665"/>
        <v/>
      </c>
      <c r="AT2987" s="96" t="str">
        <f t="shared" si="666"/>
        <v/>
      </c>
      <c r="AU2987" s="93" t="str">
        <f t="shared" si="667"/>
        <v/>
      </c>
    </row>
    <row r="2988" spans="34:47" x14ac:dyDescent="0.3">
      <c r="AH2988" s="55" t="str">
        <f t="shared" si="654"/>
        <v/>
      </c>
      <c r="AI2988" s="55" t="str">
        <f t="shared" si="655"/>
        <v>FALSO</v>
      </c>
      <c r="AJ2988" s="55">
        <f t="shared" si="656"/>
        <v>0</v>
      </c>
      <c r="AK2988" s="93" t="str">
        <f t="shared" si="657"/>
        <v/>
      </c>
      <c r="AL2988" s="96" t="str">
        <f t="shared" si="658"/>
        <v/>
      </c>
      <c r="AM2988" s="93" t="str">
        <f t="shared" si="659"/>
        <v/>
      </c>
      <c r="AN2988" s="96" t="str">
        <f t="shared" si="660"/>
        <v/>
      </c>
      <c r="AO2988" s="93" t="str">
        <f t="shared" si="661"/>
        <v/>
      </c>
      <c r="AP2988" s="96" t="str">
        <f t="shared" si="662"/>
        <v/>
      </c>
      <c r="AQ2988" s="93" t="str">
        <f t="shared" si="663"/>
        <v/>
      </c>
      <c r="AR2988" s="96" t="str">
        <f t="shared" si="664"/>
        <v/>
      </c>
      <c r="AS2988" s="93" t="str">
        <f t="shared" si="665"/>
        <v/>
      </c>
      <c r="AT2988" s="96" t="str">
        <f t="shared" si="666"/>
        <v/>
      </c>
      <c r="AU2988" s="93" t="str">
        <f t="shared" si="667"/>
        <v/>
      </c>
    </row>
    <row r="2989" spans="34:47" x14ac:dyDescent="0.3">
      <c r="AH2989" s="55" t="str">
        <f t="shared" si="654"/>
        <v/>
      </c>
      <c r="AI2989" s="55" t="str">
        <f t="shared" si="655"/>
        <v>FALSO</v>
      </c>
      <c r="AJ2989" s="55">
        <f t="shared" si="656"/>
        <v>0</v>
      </c>
      <c r="AK2989" s="93" t="str">
        <f t="shared" si="657"/>
        <v/>
      </c>
      <c r="AL2989" s="96" t="str">
        <f t="shared" si="658"/>
        <v/>
      </c>
      <c r="AM2989" s="93" t="str">
        <f t="shared" si="659"/>
        <v/>
      </c>
      <c r="AN2989" s="96" t="str">
        <f t="shared" si="660"/>
        <v/>
      </c>
      <c r="AO2989" s="93" t="str">
        <f t="shared" si="661"/>
        <v/>
      </c>
      <c r="AP2989" s="96" t="str">
        <f t="shared" si="662"/>
        <v/>
      </c>
      <c r="AQ2989" s="93" t="str">
        <f t="shared" si="663"/>
        <v/>
      </c>
      <c r="AR2989" s="96" t="str">
        <f t="shared" si="664"/>
        <v/>
      </c>
      <c r="AS2989" s="93" t="str">
        <f t="shared" si="665"/>
        <v/>
      </c>
      <c r="AT2989" s="96" t="str">
        <f t="shared" si="666"/>
        <v/>
      </c>
      <c r="AU2989" s="93" t="str">
        <f t="shared" si="667"/>
        <v/>
      </c>
    </row>
    <row r="2990" spans="34:47" x14ac:dyDescent="0.3">
      <c r="AH2990" s="55" t="str">
        <f t="shared" si="654"/>
        <v/>
      </c>
      <c r="AI2990" s="55" t="str">
        <f t="shared" si="655"/>
        <v>FALSO</v>
      </c>
      <c r="AJ2990" s="55">
        <f t="shared" si="656"/>
        <v>0</v>
      </c>
      <c r="AK2990" s="93" t="str">
        <f t="shared" si="657"/>
        <v/>
      </c>
      <c r="AL2990" s="96" t="str">
        <f t="shared" si="658"/>
        <v/>
      </c>
      <c r="AM2990" s="93" t="str">
        <f t="shared" si="659"/>
        <v/>
      </c>
      <c r="AN2990" s="96" t="str">
        <f t="shared" si="660"/>
        <v/>
      </c>
      <c r="AO2990" s="93" t="str">
        <f t="shared" si="661"/>
        <v/>
      </c>
      <c r="AP2990" s="96" t="str">
        <f t="shared" si="662"/>
        <v/>
      </c>
      <c r="AQ2990" s="93" t="str">
        <f t="shared" si="663"/>
        <v/>
      </c>
      <c r="AR2990" s="96" t="str">
        <f t="shared" si="664"/>
        <v/>
      </c>
      <c r="AS2990" s="93" t="str">
        <f t="shared" si="665"/>
        <v/>
      </c>
      <c r="AT2990" s="96" t="str">
        <f t="shared" si="666"/>
        <v/>
      </c>
      <c r="AU2990" s="93" t="str">
        <f t="shared" si="667"/>
        <v/>
      </c>
    </row>
    <row r="2991" spans="34:47" x14ac:dyDescent="0.3">
      <c r="AH2991" s="55" t="str">
        <f t="shared" si="654"/>
        <v/>
      </c>
      <c r="AI2991" s="55" t="str">
        <f t="shared" si="655"/>
        <v>FALSO</v>
      </c>
      <c r="AJ2991" s="55">
        <f t="shared" si="656"/>
        <v>0</v>
      </c>
      <c r="AK2991" s="93" t="str">
        <f t="shared" si="657"/>
        <v/>
      </c>
      <c r="AL2991" s="96" t="str">
        <f t="shared" si="658"/>
        <v/>
      </c>
      <c r="AM2991" s="93" t="str">
        <f t="shared" si="659"/>
        <v/>
      </c>
      <c r="AN2991" s="96" t="str">
        <f t="shared" si="660"/>
        <v/>
      </c>
      <c r="AO2991" s="93" t="str">
        <f t="shared" si="661"/>
        <v/>
      </c>
      <c r="AP2991" s="96" t="str">
        <f t="shared" si="662"/>
        <v/>
      </c>
      <c r="AQ2991" s="93" t="str">
        <f t="shared" si="663"/>
        <v/>
      </c>
      <c r="AR2991" s="96" t="str">
        <f t="shared" si="664"/>
        <v/>
      </c>
      <c r="AS2991" s="93" t="str">
        <f t="shared" si="665"/>
        <v/>
      </c>
      <c r="AT2991" s="96" t="str">
        <f t="shared" si="666"/>
        <v/>
      </c>
      <c r="AU2991" s="93" t="str">
        <f t="shared" si="667"/>
        <v/>
      </c>
    </row>
    <row r="2992" spans="34:47" x14ac:dyDescent="0.3">
      <c r="AH2992" s="55" t="str">
        <f t="shared" si="654"/>
        <v/>
      </c>
      <c r="AI2992" s="55" t="str">
        <f t="shared" si="655"/>
        <v>FALSO</v>
      </c>
      <c r="AJ2992" s="55">
        <f t="shared" si="656"/>
        <v>0</v>
      </c>
      <c r="AK2992" s="93" t="str">
        <f t="shared" si="657"/>
        <v/>
      </c>
      <c r="AL2992" s="96" t="str">
        <f t="shared" si="658"/>
        <v/>
      </c>
      <c r="AM2992" s="93" t="str">
        <f t="shared" si="659"/>
        <v/>
      </c>
      <c r="AN2992" s="96" t="str">
        <f t="shared" si="660"/>
        <v/>
      </c>
      <c r="AO2992" s="93" t="str">
        <f t="shared" si="661"/>
        <v/>
      </c>
      <c r="AP2992" s="96" t="str">
        <f t="shared" si="662"/>
        <v/>
      </c>
      <c r="AQ2992" s="93" t="str">
        <f t="shared" si="663"/>
        <v/>
      </c>
      <c r="AR2992" s="96" t="str">
        <f t="shared" si="664"/>
        <v/>
      </c>
      <c r="AS2992" s="93" t="str">
        <f t="shared" si="665"/>
        <v/>
      </c>
      <c r="AT2992" s="96" t="str">
        <f t="shared" si="666"/>
        <v/>
      </c>
      <c r="AU2992" s="93" t="str">
        <f t="shared" si="667"/>
        <v/>
      </c>
    </row>
    <row r="2993" spans="34:47" x14ac:dyDescent="0.3">
      <c r="AH2993" s="55" t="str">
        <f t="shared" si="654"/>
        <v/>
      </c>
      <c r="AI2993" s="55" t="str">
        <f t="shared" si="655"/>
        <v>FALSO</v>
      </c>
      <c r="AJ2993" s="55">
        <f t="shared" si="656"/>
        <v>0</v>
      </c>
      <c r="AK2993" s="93" t="str">
        <f t="shared" si="657"/>
        <v/>
      </c>
      <c r="AL2993" s="96" t="str">
        <f t="shared" si="658"/>
        <v/>
      </c>
      <c r="AM2993" s="93" t="str">
        <f t="shared" si="659"/>
        <v/>
      </c>
      <c r="AN2993" s="96" t="str">
        <f t="shared" si="660"/>
        <v/>
      </c>
      <c r="AO2993" s="93" t="str">
        <f t="shared" si="661"/>
        <v/>
      </c>
      <c r="AP2993" s="96" t="str">
        <f t="shared" si="662"/>
        <v/>
      </c>
      <c r="AQ2993" s="93" t="str">
        <f t="shared" si="663"/>
        <v/>
      </c>
      <c r="AR2993" s="96" t="str">
        <f t="shared" si="664"/>
        <v/>
      </c>
      <c r="AS2993" s="93" t="str">
        <f t="shared" si="665"/>
        <v/>
      </c>
      <c r="AT2993" s="96" t="str">
        <f t="shared" si="666"/>
        <v/>
      </c>
      <c r="AU2993" s="93" t="str">
        <f t="shared" si="667"/>
        <v/>
      </c>
    </row>
    <row r="2994" spans="34:47" x14ac:dyDescent="0.3">
      <c r="AH2994" s="55" t="str">
        <f t="shared" si="654"/>
        <v/>
      </c>
      <c r="AI2994" s="55" t="str">
        <f t="shared" si="655"/>
        <v>FALSO</v>
      </c>
      <c r="AJ2994" s="55">
        <f t="shared" si="656"/>
        <v>0</v>
      </c>
      <c r="AK2994" s="93" t="str">
        <f t="shared" si="657"/>
        <v/>
      </c>
      <c r="AL2994" s="96" t="str">
        <f t="shared" si="658"/>
        <v/>
      </c>
      <c r="AM2994" s="93" t="str">
        <f t="shared" si="659"/>
        <v/>
      </c>
      <c r="AN2994" s="96" t="str">
        <f t="shared" si="660"/>
        <v/>
      </c>
      <c r="AO2994" s="93" t="str">
        <f t="shared" si="661"/>
        <v/>
      </c>
      <c r="AP2994" s="96" t="str">
        <f t="shared" si="662"/>
        <v/>
      </c>
      <c r="AQ2994" s="93" t="str">
        <f t="shared" si="663"/>
        <v/>
      </c>
      <c r="AR2994" s="96" t="str">
        <f t="shared" si="664"/>
        <v/>
      </c>
      <c r="AS2994" s="93" t="str">
        <f t="shared" si="665"/>
        <v/>
      </c>
      <c r="AT2994" s="96" t="str">
        <f t="shared" si="666"/>
        <v/>
      </c>
      <c r="AU2994" s="93" t="str">
        <f t="shared" si="667"/>
        <v/>
      </c>
    </row>
    <row r="2995" spans="34:47" x14ac:dyDescent="0.3">
      <c r="AH2995" s="55" t="str">
        <f t="shared" si="654"/>
        <v/>
      </c>
      <c r="AI2995" s="55" t="str">
        <f t="shared" si="655"/>
        <v>FALSO</v>
      </c>
      <c r="AJ2995" s="55">
        <f t="shared" si="656"/>
        <v>0</v>
      </c>
      <c r="AK2995" s="93" t="str">
        <f t="shared" si="657"/>
        <v/>
      </c>
      <c r="AL2995" s="96" t="str">
        <f t="shared" si="658"/>
        <v/>
      </c>
      <c r="AM2995" s="93" t="str">
        <f t="shared" si="659"/>
        <v/>
      </c>
      <c r="AN2995" s="96" t="str">
        <f t="shared" si="660"/>
        <v/>
      </c>
      <c r="AO2995" s="93" t="str">
        <f t="shared" si="661"/>
        <v/>
      </c>
      <c r="AP2995" s="96" t="str">
        <f t="shared" si="662"/>
        <v/>
      </c>
      <c r="AQ2995" s="93" t="str">
        <f t="shared" si="663"/>
        <v/>
      </c>
      <c r="AR2995" s="96" t="str">
        <f t="shared" si="664"/>
        <v/>
      </c>
      <c r="AS2995" s="93" t="str">
        <f t="shared" si="665"/>
        <v/>
      </c>
      <c r="AT2995" s="96" t="str">
        <f t="shared" si="666"/>
        <v/>
      </c>
      <c r="AU2995" s="93" t="str">
        <f t="shared" si="667"/>
        <v/>
      </c>
    </row>
    <row r="2996" spans="34:47" x14ac:dyDescent="0.3">
      <c r="AH2996" s="55" t="str">
        <f t="shared" si="654"/>
        <v/>
      </c>
      <c r="AI2996" s="55" t="str">
        <f t="shared" si="655"/>
        <v>FALSO</v>
      </c>
      <c r="AJ2996" s="55">
        <f t="shared" si="656"/>
        <v>0</v>
      </c>
      <c r="AK2996" s="93" t="str">
        <f t="shared" si="657"/>
        <v/>
      </c>
      <c r="AL2996" s="96" t="str">
        <f t="shared" si="658"/>
        <v/>
      </c>
      <c r="AM2996" s="93" t="str">
        <f t="shared" si="659"/>
        <v/>
      </c>
      <c r="AN2996" s="96" t="str">
        <f t="shared" si="660"/>
        <v/>
      </c>
      <c r="AO2996" s="93" t="str">
        <f t="shared" si="661"/>
        <v/>
      </c>
      <c r="AP2996" s="96" t="str">
        <f t="shared" si="662"/>
        <v/>
      </c>
      <c r="AQ2996" s="93" t="str">
        <f t="shared" si="663"/>
        <v/>
      </c>
      <c r="AR2996" s="96" t="str">
        <f t="shared" si="664"/>
        <v/>
      </c>
      <c r="AS2996" s="93" t="str">
        <f t="shared" si="665"/>
        <v/>
      </c>
      <c r="AT2996" s="96" t="str">
        <f t="shared" si="666"/>
        <v/>
      </c>
      <c r="AU2996" s="93" t="str">
        <f t="shared" si="667"/>
        <v/>
      </c>
    </row>
    <row r="2997" spans="34:47" x14ac:dyDescent="0.3">
      <c r="AH2997" s="55" t="str">
        <f t="shared" si="654"/>
        <v/>
      </c>
      <c r="AI2997" s="55" t="str">
        <f t="shared" si="655"/>
        <v>FALSO</v>
      </c>
      <c r="AJ2997" s="55">
        <f t="shared" si="656"/>
        <v>0</v>
      </c>
      <c r="AK2997" s="93" t="str">
        <f t="shared" si="657"/>
        <v/>
      </c>
      <c r="AL2997" s="96" t="str">
        <f t="shared" si="658"/>
        <v/>
      </c>
      <c r="AM2997" s="93" t="str">
        <f t="shared" si="659"/>
        <v/>
      </c>
      <c r="AN2997" s="96" t="str">
        <f t="shared" si="660"/>
        <v/>
      </c>
      <c r="AO2997" s="93" t="str">
        <f t="shared" si="661"/>
        <v/>
      </c>
      <c r="AP2997" s="96" t="str">
        <f t="shared" si="662"/>
        <v/>
      </c>
      <c r="AQ2997" s="93" t="str">
        <f t="shared" si="663"/>
        <v/>
      </c>
      <c r="AR2997" s="96" t="str">
        <f t="shared" si="664"/>
        <v/>
      </c>
      <c r="AS2997" s="93" t="str">
        <f t="shared" si="665"/>
        <v/>
      </c>
      <c r="AT2997" s="96" t="str">
        <f t="shared" si="666"/>
        <v/>
      </c>
      <c r="AU2997" s="93" t="str">
        <f t="shared" si="667"/>
        <v/>
      </c>
    </row>
    <row r="2998" spans="34:47" x14ac:dyDescent="0.3">
      <c r="AH2998" s="55" t="str">
        <f t="shared" si="654"/>
        <v/>
      </c>
      <c r="AI2998" s="55" t="str">
        <f t="shared" si="655"/>
        <v>FALSO</v>
      </c>
      <c r="AJ2998" s="55">
        <f t="shared" si="656"/>
        <v>0</v>
      </c>
      <c r="AK2998" s="93" t="str">
        <f t="shared" si="657"/>
        <v/>
      </c>
      <c r="AL2998" s="96" t="str">
        <f t="shared" si="658"/>
        <v/>
      </c>
      <c r="AM2998" s="93" t="str">
        <f t="shared" si="659"/>
        <v/>
      </c>
      <c r="AN2998" s="96" t="str">
        <f t="shared" si="660"/>
        <v/>
      </c>
      <c r="AO2998" s="93" t="str">
        <f t="shared" si="661"/>
        <v/>
      </c>
      <c r="AP2998" s="96" t="str">
        <f t="shared" si="662"/>
        <v/>
      </c>
      <c r="AQ2998" s="93" t="str">
        <f t="shared" si="663"/>
        <v/>
      </c>
      <c r="AR2998" s="96" t="str">
        <f t="shared" si="664"/>
        <v/>
      </c>
      <c r="AS2998" s="93" t="str">
        <f t="shared" si="665"/>
        <v/>
      </c>
      <c r="AT2998" s="96" t="str">
        <f t="shared" si="666"/>
        <v/>
      </c>
      <c r="AU2998" s="93" t="str">
        <f t="shared" si="667"/>
        <v/>
      </c>
    </row>
    <row r="2999" spans="34:47" x14ac:dyDescent="0.3">
      <c r="AH2999" s="55" t="str">
        <f t="shared" si="654"/>
        <v/>
      </c>
      <c r="AI2999" s="55" t="str">
        <f t="shared" si="655"/>
        <v>FALSO</v>
      </c>
      <c r="AJ2999" s="55">
        <f t="shared" si="656"/>
        <v>0</v>
      </c>
      <c r="AK2999" s="93" t="str">
        <f t="shared" si="657"/>
        <v/>
      </c>
      <c r="AL2999" s="96" t="str">
        <f t="shared" si="658"/>
        <v/>
      </c>
      <c r="AM2999" s="93" t="str">
        <f t="shared" si="659"/>
        <v/>
      </c>
      <c r="AN2999" s="96" t="str">
        <f t="shared" si="660"/>
        <v/>
      </c>
      <c r="AO2999" s="93" t="str">
        <f t="shared" si="661"/>
        <v/>
      </c>
      <c r="AP2999" s="96" t="str">
        <f t="shared" si="662"/>
        <v/>
      </c>
      <c r="AQ2999" s="93" t="str">
        <f t="shared" si="663"/>
        <v/>
      </c>
      <c r="AR2999" s="96" t="str">
        <f t="shared" si="664"/>
        <v/>
      </c>
      <c r="AS2999" s="93" t="str">
        <f t="shared" si="665"/>
        <v/>
      </c>
      <c r="AT2999" s="96" t="str">
        <f t="shared" si="666"/>
        <v/>
      </c>
      <c r="AU2999" s="93" t="str">
        <f t="shared" si="667"/>
        <v/>
      </c>
    </row>
  </sheetData>
  <autoFilter ref="A1:AU2999" xr:uid="{A6FDDA5A-DE0A-4605-8696-102EB2A3FE43}"/>
  <hyperlinks>
    <hyperlink ref="B2" r:id="rId1" xr:uid="{9B505D53-1A75-46F1-9AEB-963B5AB7388E}"/>
    <hyperlink ref="B3" r:id="rId2" xr:uid="{0F3613C8-1C3C-4281-A194-E1C137467ACB}"/>
    <hyperlink ref="B4" r:id="rId3" xr:uid="{79E204F1-F4B1-4B48-9A6D-74915C4B98CA}"/>
    <hyperlink ref="B5" r:id="rId4" xr:uid="{D758762A-32AA-4C4C-943E-76B52A39D22C}"/>
    <hyperlink ref="B6" r:id="rId5" xr:uid="{8360A224-016E-4237-B102-0D9BCD14C3C8}"/>
    <hyperlink ref="B7" r:id="rId6" xr:uid="{BF319EA5-1635-4ADB-B0A5-F0FFE93DC516}"/>
    <hyperlink ref="B8" r:id="rId7" xr:uid="{FDE75D0D-E07E-40E1-8C2C-45D7FA347C43}"/>
    <hyperlink ref="B9" r:id="rId8" xr:uid="{F5B79CE7-5F37-4654-B2B1-8E7D19350645}"/>
    <hyperlink ref="B10" r:id="rId9" xr:uid="{67B6B9B8-4187-447C-83E1-894698E0E3EE}"/>
    <hyperlink ref="B11" r:id="rId10" xr:uid="{8B551475-BFD0-4A21-8C5D-9B3AF8C4AFDC}"/>
    <hyperlink ref="B12" r:id="rId11" xr:uid="{288575C9-4CE2-47BE-8094-F604ABF6FCB1}"/>
    <hyperlink ref="B13" r:id="rId12" xr:uid="{585DE7D7-BF5C-4AAA-A325-615D85CFEE99}"/>
    <hyperlink ref="B14" r:id="rId13" xr:uid="{40A79A64-E7B5-4B4B-B5D9-3B319DD0C428}"/>
    <hyperlink ref="B15" r:id="rId14" xr:uid="{08C73ACA-211A-4D0B-B453-C25436D4D37A}"/>
    <hyperlink ref="B16" r:id="rId15" xr:uid="{6ACDFEB0-6FAE-44EF-93E7-D6AE75897742}"/>
    <hyperlink ref="B17" r:id="rId16" xr:uid="{0A137BB2-783F-4CB1-8398-F5F30C20C756}"/>
    <hyperlink ref="B18" r:id="rId17" xr:uid="{90F4401B-BDC2-47CC-966B-A995A07A4B76}"/>
    <hyperlink ref="B19" r:id="rId18" xr:uid="{9E613794-57A0-4A31-A615-F9ED16215E04}"/>
    <hyperlink ref="B20" r:id="rId19" xr:uid="{3E9F3AA5-9DD0-43ED-8CDA-E07BDBE051C5}"/>
    <hyperlink ref="B21" r:id="rId20" xr:uid="{98FE7A4C-6726-4603-BA38-316621521A4C}"/>
    <hyperlink ref="B22" r:id="rId21" xr:uid="{A25F5F76-965C-476E-BF2A-F2E41DE11630}"/>
    <hyperlink ref="B23" r:id="rId22" xr:uid="{7463A5C3-9640-44AC-8054-6F51407CFDAF}"/>
    <hyperlink ref="B24" r:id="rId23" xr:uid="{4961DEC2-FB02-40A0-A788-FA3CFB132A2D}"/>
    <hyperlink ref="B25" r:id="rId24" xr:uid="{749B52BB-0455-4884-85D3-3AB42027555D}"/>
    <hyperlink ref="B26" r:id="rId25" xr:uid="{5A78D237-70D7-4596-ABDB-B8070647119D}"/>
    <hyperlink ref="B27" r:id="rId26" xr:uid="{568A1F8B-10C9-4ABC-809E-7FFA3FFBAA69}"/>
    <hyperlink ref="B28" r:id="rId27" xr:uid="{A5C0E2B3-B2BD-4E16-BA0E-AA2B0AB408F2}"/>
    <hyperlink ref="B29" r:id="rId28" xr:uid="{D6EFA8BE-A53A-4F82-BFA1-79744CAA0569}"/>
    <hyperlink ref="B30" r:id="rId29" xr:uid="{D7CAF366-9A5D-4A26-B8B4-DB38FABA337D}"/>
    <hyperlink ref="B31" r:id="rId30" xr:uid="{DA661320-76D2-4409-99AF-8CEED65D303F}"/>
    <hyperlink ref="B32" r:id="rId31" xr:uid="{B2C04447-7F61-415D-A361-E61AF20EFE74}"/>
    <hyperlink ref="B33" r:id="rId32" xr:uid="{79F4A155-B74E-4F26-A5AB-B1003ADF7BBD}"/>
    <hyperlink ref="B34" r:id="rId33" xr:uid="{9BBABE8F-9610-4AEE-81AB-8569865EFFD2}"/>
    <hyperlink ref="B35" r:id="rId34" xr:uid="{11635787-4B2C-42DA-8D06-1415D1E937C7}"/>
    <hyperlink ref="B36" r:id="rId35" xr:uid="{89EDBC2D-498B-4566-BFD2-A47B0987FCD2}"/>
    <hyperlink ref="B37" r:id="rId36" xr:uid="{C759B218-7329-4128-AFB8-8739FCC5129B}"/>
    <hyperlink ref="B38" r:id="rId37" xr:uid="{56C9C280-8393-4E95-A6D5-4955051A3BEE}"/>
    <hyperlink ref="B39" r:id="rId38" xr:uid="{C0D9DC5E-8788-4266-AB8A-4DCB6D670C96}"/>
    <hyperlink ref="B40" r:id="rId39" xr:uid="{CB7CCA4D-6684-40AB-9340-D3533FB9115A}"/>
    <hyperlink ref="B41" r:id="rId40" xr:uid="{C625D745-7D91-4211-82C2-EAA6AFB4B265}"/>
    <hyperlink ref="B42" r:id="rId41" xr:uid="{99BAE889-AEBE-49DD-9327-F580235AD94B}"/>
    <hyperlink ref="B43" r:id="rId42" xr:uid="{E7062A56-739B-4032-ADE4-0B884C84C2DA}"/>
    <hyperlink ref="B44" r:id="rId43" xr:uid="{CD28EEB7-0CD0-4A48-9734-9588BBD707F2}"/>
    <hyperlink ref="B45" r:id="rId44" xr:uid="{331C5AB2-BB74-46FA-A2C3-39D1C59435A8}"/>
    <hyperlink ref="B46" r:id="rId45" xr:uid="{3B827E7D-F611-45FE-9675-61F2125C9F49}"/>
    <hyperlink ref="B47" r:id="rId46" xr:uid="{CE80542F-8EC0-4803-9009-4651FF12F79E}"/>
    <hyperlink ref="B48" r:id="rId47" xr:uid="{E07DE57D-DA30-4AF4-9AE0-ADFAF2BA2718}"/>
    <hyperlink ref="B49" r:id="rId48" xr:uid="{61781313-7ACD-47AC-9FFE-0C465092C18B}"/>
    <hyperlink ref="B50" r:id="rId49" xr:uid="{407DC797-10F6-496F-9E9B-581CEDC84722}"/>
    <hyperlink ref="B51" r:id="rId50" xr:uid="{DBCAF152-77E2-4742-92C4-8A8C0A36A08B}"/>
    <hyperlink ref="B52" r:id="rId51" xr:uid="{2A369C84-E23F-4381-A8BC-8BD947D3A901}"/>
    <hyperlink ref="B53" r:id="rId52" xr:uid="{7BE3C944-F48B-4900-9A9C-72C9DC43BA23}"/>
    <hyperlink ref="B54" r:id="rId53" xr:uid="{952EF2C3-00B4-44D0-B691-983274D5C5BC}"/>
    <hyperlink ref="B55" r:id="rId54" xr:uid="{FE9FF9A5-E7B6-4BAA-BD52-68CBA60A9FC6}"/>
    <hyperlink ref="B56" r:id="rId55" xr:uid="{67F371B9-26D0-4503-BDE1-C1AA3A1B46CE}"/>
    <hyperlink ref="B57" r:id="rId56" xr:uid="{348BFC51-3408-494B-AFEA-3E6A4674DAC4}"/>
    <hyperlink ref="B58" r:id="rId57" xr:uid="{321844E6-3A31-4467-B895-AF7D429451B7}"/>
    <hyperlink ref="M58" r:id="rId58" xr:uid="{B32CBA63-061D-49E6-87E2-5F2203594B1A}"/>
    <hyperlink ref="B59" r:id="rId59" xr:uid="{9E8B706E-6C06-43FA-9EAA-25C237729DAD}"/>
    <hyperlink ref="B60" r:id="rId60" xr:uid="{CB944A76-2A6F-41A9-BBD8-5902B2D635DD}"/>
    <hyperlink ref="B61" r:id="rId61" xr:uid="{8927ECEE-8C38-4421-A790-1C9BFA2BEFFE}"/>
    <hyperlink ref="B62" r:id="rId62" xr:uid="{DBD57218-692F-4B45-983C-2A4E79D19D31}"/>
    <hyperlink ref="B63" r:id="rId63" xr:uid="{94683D37-60E4-4400-AB1C-B9E5AAADD5AA}"/>
    <hyperlink ref="B64" r:id="rId64" xr:uid="{3071087D-F24B-43F1-9781-550BA9D16EB0}"/>
    <hyperlink ref="B65" r:id="rId65" xr:uid="{F4661758-5AD1-4DF1-B47E-06A6ED799393}"/>
    <hyperlink ref="B66" r:id="rId66" xr:uid="{0E532857-18E2-4F62-BC9B-E32A3407BAE9}"/>
    <hyperlink ref="B67" r:id="rId67" xr:uid="{08C8DD3A-1A66-4D75-86C8-4532506A8FD4}"/>
    <hyperlink ref="B68" r:id="rId68" xr:uid="{A15572FA-D8D7-49EF-8E08-404008B70188}"/>
    <hyperlink ref="B69" r:id="rId69" xr:uid="{7499B7DE-BF30-4DFD-A1A2-10D0C2E390A2}"/>
    <hyperlink ref="B70" r:id="rId70" xr:uid="{CDD35985-73B2-4DF0-94D8-8FDB544C9470}"/>
    <hyperlink ref="B71" r:id="rId71" xr:uid="{1215ABED-8FF7-433D-B19E-B919069E719B}"/>
    <hyperlink ref="B72" r:id="rId72" xr:uid="{BE581C35-2137-4F1B-8368-A2CFABF372E2}"/>
    <hyperlink ref="B73" r:id="rId73" xr:uid="{368775D2-2130-498A-9531-AB09DA5F164A}"/>
    <hyperlink ref="B74" r:id="rId74" xr:uid="{0F071511-5C2B-429B-A4E1-48AE75E11688}"/>
    <hyperlink ref="B75" r:id="rId75" xr:uid="{9DA7E3C8-1F82-47F1-8C80-6F57FA18E754}"/>
    <hyperlink ref="B76" r:id="rId76" xr:uid="{010EE1F3-71CD-47BC-99F1-54C40AB1BCC1}"/>
    <hyperlink ref="B77" r:id="rId77" xr:uid="{DB5C433A-F977-4380-9567-092BB23F90CD}"/>
    <hyperlink ref="B78" r:id="rId78" xr:uid="{03F7AF3E-5A4C-4BD9-86C1-AD613E2F8EC0}"/>
    <hyperlink ref="B79" r:id="rId79" xr:uid="{B07EFB54-20AC-40E1-AA30-225C14045780}"/>
    <hyperlink ref="B80" r:id="rId80" xr:uid="{94B210FB-0272-4AAC-8503-66DA86B2D4A1}"/>
    <hyperlink ref="B81" r:id="rId81" xr:uid="{B8335413-0B76-4024-957F-C218003CFD5C}"/>
    <hyperlink ref="B82" r:id="rId82" xr:uid="{019AE076-FB50-4449-9D4E-7DD7429A56FA}"/>
    <hyperlink ref="B83" r:id="rId83" xr:uid="{5BAC6CF5-FE01-4753-BB7B-AABDFC034A27}"/>
    <hyperlink ref="B84" r:id="rId84" xr:uid="{3A5A734C-40B6-45A1-B1CA-26B8AEC78516}"/>
    <hyperlink ref="B85" r:id="rId85" xr:uid="{27B1B85D-515B-4767-A7EA-13426CDDA18C}"/>
    <hyperlink ref="B86" r:id="rId86" xr:uid="{0E875ED5-8879-4D29-84A9-41D365E8E639}"/>
    <hyperlink ref="B87" r:id="rId87" xr:uid="{D855A082-2225-48DB-BB24-336DB6277675}"/>
    <hyperlink ref="B88" r:id="rId88" xr:uid="{C917C43F-60D3-409C-9C4F-04B4EB9E8EFB}"/>
    <hyperlink ref="B89" r:id="rId89" xr:uid="{3573664E-228A-4A25-861A-81901DDBAB63}"/>
    <hyperlink ref="B90" r:id="rId90" xr:uid="{EE2174F2-D5C7-4F56-87AF-33676BF4DE7E}"/>
    <hyperlink ref="B91" r:id="rId91" xr:uid="{A7E54F0C-4917-4469-A4B5-6EB819AC9F2B}"/>
    <hyperlink ref="B92" r:id="rId92" xr:uid="{E132A486-53FC-45CA-AD2B-69662489472D}"/>
    <hyperlink ref="B93" r:id="rId93" xr:uid="{7A57C9E9-BB2A-43F7-A709-3A784986E46E}"/>
    <hyperlink ref="B94" r:id="rId94" xr:uid="{CA27A3FF-0030-4389-A546-5DEE26DD9847}"/>
    <hyperlink ref="B95" r:id="rId95" xr:uid="{DCF8CEA1-3CD7-49E5-97F5-5D22480610A6}"/>
    <hyperlink ref="B96" r:id="rId96" xr:uid="{5AF76371-F290-4249-8F1B-4699A5384542}"/>
    <hyperlink ref="B97" r:id="rId97" xr:uid="{527531ED-F172-4956-A941-EB97578C0F84}"/>
    <hyperlink ref="B98" r:id="rId98" xr:uid="{05128DE9-39C0-40D4-8A69-80959F277FA6}"/>
    <hyperlink ref="B99" r:id="rId99" xr:uid="{98892A94-E538-430D-80C2-67F9EE86D369}"/>
    <hyperlink ref="B100" r:id="rId100" xr:uid="{87E56888-5AA0-4374-90CF-C016ABB51125}"/>
    <hyperlink ref="B101" r:id="rId101" xr:uid="{6DAA6B12-BF37-4201-9D36-475CAA5C2C2C}"/>
    <hyperlink ref="B102" r:id="rId102" xr:uid="{6A2D7987-0732-47B8-832D-9223C39F3C1F}"/>
    <hyperlink ref="B103" r:id="rId103" xr:uid="{ADE2FEDB-301C-4809-80E8-8C114925AD01}"/>
    <hyperlink ref="B104" r:id="rId104" xr:uid="{0910EACA-ACC0-43BB-8726-DC099CC1C9D9}"/>
    <hyperlink ref="B105" r:id="rId105" xr:uid="{88F96B09-09DB-4A25-B021-C163D8A1845D}"/>
    <hyperlink ref="B106" r:id="rId106" xr:uid="{C0AA02DE-C2F4-44F1-8616-A152948CEC27}"/>
    <hyperlink ref="B107" r:id="rId107" xr:uid="{968247BD-2FC8-48A8-89A8-082F65AFE376}"/>
    <hyperlink ref="M107" r:id="rId108" xr:uid="{FC1E6FB0-8981-458E-AAD8-4BE2106531A4}"/>
    <hyperlink ref="B108" r:id="rId109" xr:uid="{DCAE27C2-8C08-4CDF-8FEF-E12EE85F6E47}"/>
    <hyperlink ref="M108" r:id="rId110" xr:uid="{BBB577E4-B777-4E7D-8DC8-7013DF224233}"/>
    <hyperlink ref="B109" r:id="rId111" xr:uid="{56A310ED-A5C3-45B9-A6BE-98A0BC654054}"/>
    <hyperlink ref="B110" r:id="rId112" xr:uid="{F1EFE00A-4F69-4730-AEE3-6959F8232040}"/>
    <hyperlink ref="M110" r:id="rId113" xr:uid="{BEF340AC-2D8F-4414-AFA8-094FE4602F0C}"/>
    <hyperlink ref="B111" r:id="rId114" xr:uid="{2F538A35-77F9-4753-82F2-B4A1C66B262E}"/>
    <hyperlink ref="B112" r:id="rId115" xr:uid="{A8034079-921D-467B-8312-087EBE47A09D}"/>
    <hyperlink ref="B113" r:id="rId116" xr:uid="{B3AE038E-84C8-493A-9107-0A9D757BC643}"/>
    <hyperlink ref="B114" r:id="rId117" xr:uid="{11ED2A94-0DA4-4650-8DE7-9E5CD6EB1C4E}"/>
    <hyperlink ref="B115" r:id="rId118" xr:uid="{B476415C-EA7A-4427-8D7F-5CDFD1D5DCE6}"/>
    <hyperlink ref="B116" r:id="rId119" xr:uid="{7D28623C-FB5A-4480-9F04-686E67D9E40F}"/>
    <hyperlink ref="B117" r:id="rId120" xr:uid="{D8544660-5E9A-4707-A2A1-EB21306688F0}"/>
    <hyperlink ref="B118" r:id="rId121" xr:uid="{45C4B25D-2A90-47FA-BD3B-C9181146FB4D}"/>
    <hyperlink ref="B119" r:id="rId122" xr:uid="{69B586C7-281B-491A-9CAC-4F63EFEF33E4}"/>
    <hyperlink ref="B120" r:id="rId123" xr:uid="{A5A7619D-6222-424D-988B-860E077663C6}"/>
    <hyperlink ref="B121" r:id="rId124" xr:uid="{6E022AD5-C219-4E4F-89F2-4AFDE9F509C0}"/>
    <hyperlink ref="B122" r:id="rId125" xr:uid="{BED17718-1C9B-4FA3-A0B9-2AE0DB6969B6}"/>
    <hyperlink ref="B123" r:id="rId126" xr:uid="{5BC207E8-F954-4BEC-B686-52C88232F0D8}"/>
    <hyperlink ref="B124" r:id="rId127" xr:uid="{66FEB3C4-9E7B-4889-9560-A49EDE3B80D2}"/>
    <hyperlink ref="B125" r:id="rId128" xr:uid="{1BFE0E68-39AD-4E6F-80BD-AEDB2FEDD8EE}"/>
    <hyperlink ref="B126" r:id="rId129" xr:uid="{983F75E6-6E65-4B19-AC25-BAE900617BC8}"/>
    <hyperlink ref="B127" r:id="rId130" xr:uid="{13D0491E-B708-4917-BAB9-BD5E82D9F894}"/>
    <hyperlink ref="B128" r:id="rId131" xr:uid="{616B011D-42C9-48CB-8B86-8309A65FFF65}"/>
    <hyperlink ref="B129" r:id="rId132" xr:uid="{17269C46-CE31-43C5-B981-D5B49D5ED935}"/>
    <hyperlink ref="B130" r:id="rId133" xr:uid="{B55A0ADC-5480-4A7F-9DCA-FBDBC2E66031}"/>
    <hyperlink ref="B131" r:id="rId134" xr:uid="{8CC3DB19-36D1-45EC-89C8-5895E81CE0B3}"/>
    <hyperlink ref="B132" r:id="rId135" xr:uid="{D05790D7-0F3C-4C44-B8F6-99A44029753F}"/>
    <hyperlink ref="B133" r:id="rId136" xr:uid="{F8788125-A2CD-4C58-8B52-E78D72CB59E2}"/>
    <hyperlink ref="B134" r:id="rId137" xr:uid="{30601616-532E-49D0-A769-8DDC2F8ECEFC}"/>
    <hyperlink ref="B135" r:id="rId138" xr:uid="{7E03CBB9-982C-4955-A784-31A4C19FF93D}"/>
    <hyperlink ref="B136" r:id="rId139" xr:uid="{34D06D3E-61F8-47D2-B30D-1C1970AB55FB}"/>
    <hyperlink ref="B137" r:id="rId140" xr:uid="{9111659A-7AD6-44EA-83ED-BAD9DFDF9F37}"/>
    <hyperlink ref="B138" r:id="rId141" xr:uid="{5BD66307-8B83-45FD-8248-353743AA0D11}"/>
    <hyperlink ref="B139" r:id="rId142" xr:uid="{F77C9152-E134-45BE-80C6-FFAD505EC32E}"/>
    <hyperlink ref="B140" r:id="rId143" xr:uid="{A5EF70E5-5366-4716-B8B2-D3E9525C6895}"/>
    <hyperlink ref="B141" r:id="rId144" xr:uid="{CD34604A-C412-4CF4-93B4-0AA07281E2D0}"/>
    <hyperlink ref="B142" r:id="rId145" xr:uid="{FC0CB11D-4138-47C5-B78A-9F5268B20DB4}"/>
    <hyperlink ref="B143" r:id="rId146" xr:uid="{489A6C90-9C69-4191-AFCC-4EE560F0CE3F}"/>
    <hyperlink ref="B144" r:id="rId147" xr:uid="{A61DB94A-A77D-439B-8AF0-ECDD3399914A}"/>
    <hyperlink ref="B145" r:id="rId148" xr:uid="{46319DCA-BA5F-4583-B8B4-03F6A3B5CBA5}"/>
    <hyperlink ref="B146" r:id="rId149" xr:uid="{A85E31F2-05A4-4FC0-90CC-250F5F698513}"/>
    <hyperlink ref="B147" r:id="rId150" xr:uid="{7A0F8D35-BF3D-4242-BD7E-2BFE67AD56C9}"/>
    <hyperlink ref="B148" r:id="rId151" xr:uid="{E3E373FC-474E-415A-B059-E3EE82301B5F}"/>
    <hyperlink ref="B149" r:id="rId152" xr:uid="{6DF3B303-66A3-43CC-875E-F1FC72051DFC}"/>
    <hyperlink ref="B150" r:id="rId153" xr:uid="{6C66E9F9-0596-4370-B925-4ADE4BD1F873}"/>
    <hyperlink ref="B151" r:id="rId154" xr:uid="{BCE1E971-2ABE-41DD-89BC-767EAC1BB675}"/>
    <hyperlink ref="B152" r:id="rId155" xr:uid="{4B8D7289-91EC-4CF0-B112-ED3495E71D40}"/>
    <hyperlink ref="B153" r:id="rId156" xr:uid="{671CF9B6-1E38-48FF-95E9-59016EBB8CDA}"/>
    <hyperlink ref="B154" r:id="rId157" xr:uid="{5D7C5FEA-53AD-4B77-A5AE-3BB2A9449F8E}"/>
    <hyperlink ref="B155" r:id="rId158" xr:uid="{35254084-C0B1-4D2F-BA20-C88EEACECEFF}"/>
    <hyperlink ref="B156" r:id="rId159" xr:uid="{3E8B98AA-A1FD-4A35-A030-494CA5510480}"/>
    <hyperlink ref="B157" r:id="rId160" xr:uid="{0E1F1ADD-7DEF-45A4-AA2A-6DA7673836FA}"/>
    <hyperlink ref="B158" r:id="rId161" xr:uid="{619B5566-1F4B-4EC1-8030-6002BBDCBB91}"/>
    <hyperlink ref="B159" r:id="rId162" xr:uid="{D8B35090-D282-4633-990A-AE2E0683895F}"/>
    <hyperlink ref="B160" r:id="rId163" xr:uid="{E803858B-531A-46E2-B8CE-5DCB9B335A60}"/>
    <hyperlink ref="B161" r:id="rId164" xr:uid="{FE3513CE-D8C2-474F-95FB-5F08B8F935EA}"/>
    <hyperlink ref="B162" r:id="rId165" xr:uid="{82843580-F107-4D21-9CF6-FA2325E626D1}"/>
    <hyperlink ref="B163" r:id="rId166" xr:uid="{DE6C6433-4485-4CD5-991E-34ABC3DEAC8D}"/>
    <hyperlink ref="B164" r:id="rId167" xr:uid="{1FA19C6C-6F40-4B7C-AA65-E96DC05FF6D3}"/>
    <hyperlink ref="B165" r:id="rId168" xr:uid="{AD2E59B9-25FA-4F1B-9ED5-B14D24959935}"/>
    <hyperlink ref="B166" r:id="rId169" xr:uid="{AD42CC0F-6544-453E-9BD7-F171E5AD38AF}"/>
    <hyperlink ref="B167" r:id="rId170" xr:uid="{13EEB00C-40C4-4E18-B0FB-AE485112A8C3}"/>
    <hyperlink ref="B168" r:id="rId171" xr:uid="{E83743C9-521B-43EE-A7B8-05AD3405D227}"/>
    <hyperlink ref="B169" r:id="rId172" xr:uid="{EFED27AC-8283-4B9A-974B-2ABCCA829BB7}"/>
    <hyperlink ref="B170" r:id="rId173" xr:uid="{BA02667E-9691-4288-9B54-1CBBBC559E71}"/>
    <hyperlink ref="B171" r:id="rId174" xr:uid="{CE28555E-09CA-45D6-84E3-CEAD5C6070F7}"/>
    <hyperlink ref="B172" r:id="rId175" xr:uid="{72E74246-329B-4316-916F-5C5A389D48B8}"/>
    <hyperlink ref="B173" r:id="rId176" xr:uid="{6F8D15BD-19BA-4D78-9462-07F441F552C1}"/>
    <hyperlink ref="B174" r:id="rId177" xr:uid="{172BB102-E3E0-458A-9749-0301F6A129AA}"/>
    <hyperlink ref="B175" r:id="rId178" xr:uid="{5D1702B7-63BB-4D70-97E5-304E160850A6}"/>
    <hyperlink ref="B176" r:id="rId179" xr:uid="{B17B0F1C-6CB6-4F7B-B5A5-3EA8E1871DC9}"/>
    <hyperlink ref="B177" r:id="rId180" xr:uid="{4FFF9626-4378-4429-9020-61005EC7E805}"/>
    <hyperlink ref="B178" r:id="rId181" xr:uid="{7DE93A76-F8CD-44F1-A6EB-905108311F3C}"/>
    <hyperlink ref="B179" r:id="rId182" xr:uid="{E31CE483-E1D7-458E-B7B5-1025D37E27A2}"/>
    <hyperlink ref="B180" r:id="rId183" xr:uid="{520AE090-894F-466E-BF52-F630493224C2}"/>
    <hyperlink ref="B181" r:id="rId184" xr:uid="{6ED9F865-F25D-4D5A-AEE6-752AFA7EBAEE}"/>
    <hyperlink ref="B182" r:id="rId185" xr:uid="{9AD54AA7-7072-4162-ABAF-39AB8D1617EE}"/>
    <hyperlink ref="B183" r:id="rId186" xr:uid="{CB857D11-C28D-4FA6-8E05-67CD03320C09}"/>
    <hyperlink ref="B184" r:id="rId187" xr:uid="{994D28B2-0AC8-4896-99B6-E7BDAE78DA73}"/>
    <hyperlink ref="B185" r:id="rId188" xr:uid="{533E82D9-477E-4E2F-B241-27797E82C9BA}"/>
    <hyperlink ref="B186" r:id="rId189" xr:uid="{A053E8EB-C704-437D-AC18-0A10759C6004}"/>
    <hyperlink ref="B187" r:id="rId190" xr:uid="{BDEECD15-19D2-4323-8656-54C951FF738F}"/>
    <hyperlink ref="B188" r:id="rId191" xr:uid="{3077AE5D-0345-4D26-BEB7-F27BE79C2ECA}"/>
    <hyperlink ref="B189" r:id="rId192" xr:uid="{A28B4295-A6D2-4A61-A9CB-B7CF390C61E8}"/>
    <hyperlink ref="B190" r:id="rId193" xr:uid="{A23F62B2-5BF6-48FC-8989-FF87D9EB726A}"/>
    <hyperlink ref="B191" r:id="rId194" xr:uid="{D15515A9-A4E4-4191-A1D6-988D693E94A7}"/>
    <hyperlink ref="B192" r:id="rId195" xr:uid="{4E864A25-F2D9-4848-8C63-27B86A3D4331}"/>
    <hyperlink ref="B193" r:id="rId196" xr:uid="{D96694E0-D78E-4BD8-9F5D-3945D01F25E2}"/>
    <hyperlink ref="B194" r:id="rId197" xr:uid="{18946F64-5030-4F72-8AB1-8E376C8B3875}"/>
    <hyperlink ref="B195" r:id="rId198" xr:uid="{9500D906-D831-42DE-B563-C71890084E7C}"/>
    <hyperlink ref="B196" r:id="rId199" xr:uid="{76293CF4-B7F5-41B1-AC54-49CA5E4A8682}"/>
    <hyperlink ref="B197" r:id="rId200" xr:uid="{1655C771-9375-48B6-BB39-AB5229CCB41B}"/>
    <hyperlink ref="B198" r:id="rId201" xr:uid="{8184DA44-C164-4597-BA4D-1802204D691A}"/>
    <hyperlink ref="M198" r:id="rId202" xr:uid="{BF3C1E9B-9AD7-4929-9F17-CF47CEF1A90A}"/>
    <hyperlink ref="B199" r:id="rId203" xr:uid="{F24FEFAC-07F2-4142-8DB7-8DBDF4A4B3E6}"/>
    <hyperlink ref="B200" r:id="rId204" xr:uid="{931A9178-747D-42FC-A10B-8FE575BA093D}"/>
    <hyperlink ref="B201" r:id="rId205" xr:uid="{CC28323D-4DD1-4397-81A9-A54B010966E6}"/>
    <hyperlink ref="B202" r:id="rId206" xr:uid="{ED52500F-2DF5-499D-B803-B246DC0BDBAD}"/>
    <hyperlink ref="B203" r:id="rId207" xr:uid="{02E3D269-5610-4F18-9654-F3D9CF6EFD7D}"/>
    <hyperlink ref="B204" r:id="rId208" xr:uid="{9E1DE091-BC7C-4A67-9142-B7EF23B0DF47}"/>
    <hyperlink ref="B205" r:id="rId209" xr:uid="{2C101CAF-EE94-4625-8C40-F086DB97ED9E}"/>
    <hyperlink ref="B206" r:id="rId210" xr:uid="{2DFDCCEF-7E6E-454A-B3E7-A918BB0B28D4}"/>
    <hyperlink ref="B207" r:id="rId211" xr:uid="{F07DEEA9-17BD-4256-A317-86E6F55C5C02}"/>
    <hyperlink ref="B208" r:id="rId212" xr:uid="{CE7CD979-9789-400A-BF6F-BA75FF3A43D2}"/>
    <hyperlink ref="B209" r:id="rId213" xr:uid="{207E7397-6D41-4FE4-A766-9B62EC054972}"/>
    <hyperlink ref="B210" r:id="rId214" xr:uid="{9FDA0FD4-1557-4C03-818E-E8F8E2553217}"/>
    <hyperlink ref="B211" r:id="rId215" xr:uid="{682DFA88-7548-4728-8FB3-91F1C412BBE9}"/>
    <hyperlink ref="B212" r:id="rId216" xr:uid="{0534348F-513E-46A1-BD7F-FA5AC8AF03D6}"/>
    <hyperlink ref="B213" r:id="rId217" xr:uid="{9163B24C-47A8-4774-8BDE-31DDE3AA8B3B}"/>
    <hyperlink ref="B214" r:id="rId218" xr:uid="{B8BEF110-7C22-48B2-BAAF-182B598E889B}"/>
    <hyperlink ref="B215" r:id="rId219" xr:uid="{ECCDB955-A01E-4738-B910-86C6EDFFE760}"/>
    <hyperlink ref="B216" r:id="rId220" xr:uid="{003CC9BD-0C7F-4358-9B10-DD58BCB66BFC}"/>
    <hyperlink ref="B217" r:id="rId221" xr:uid="{DD32A992-A8C6-422E-9FBD-08DC4D98FD7F}"/>
    <hyperlink ref="B218" r:id="rId222" xr:uid="{ED39DC33-C7E1-43B1-ADBE-8768531D56A9}"/>
    <hyperlink ref="B219" r:id="rId223" xr:uid="{1F335E03-7E16-4CEF-83BD-D0913DBA3436}"/>
    <hyperlink ref="B220" r:id="rId224" xr:uid="{3DB1BCB7-EA75-42A1-8958-031D7D012F67}"/>
    <hyperlink ref="B221" r:id="rId225" xr:uid="{368C9554-3965-4510-8C2A-3CC0F8967E2A}"/>
    <hyperlink ref="B222" r:id="rId226" xr:uid="{95477E5F-6D01-4E79-9982-298633C349EF}"/>
    <hyperlink ref="B223" r:id="rId227" xr:uid="{B50380B1-31A1-49EF-ABCB-F8E3237E55E3}"/>
    <hyperlink ref="B224" r:id="rId228" xr:uid="{804D93A9-B452-4E64-870D-740683AA8358}"/>
    <hyperlink ref="B225" r:id="rId229" xr:uid="{372CF58E-47E2-4DE1-8367-EBEE87595AE7}"/>
    <hyperlink ref="B226" r:id="rId230" xr:uid="{1213E6F4-02AA-41BE-A20E-E45D2514D5AA}"/>
    <hyperlink ref="B227" r:id="rId231" xr:uid="{BA65E4D7-E655-41C4-9D9C-7EC47C0DB30B}"/>
    <hyperlink ref="B228" r:id="rId232" xr:uid="{118C9A65-FB11-45A6-BDE6-448A462BFCCD}"/>
    <hyperlink ref="B229" r:id="rId233" xr:uid="{EC5CB8EC-53DB-47E1-AD44-B0F6B689BA9D}"/>
    <hyperlink ref="B230" r:id="rId234" xr:uid="{F988E0D9-7746-44AA-AE74-1163B2F94DFD}"/>
    <hyperlink ref="B231" r:id="rId235" xr:uid="{49E2C261-ACD2-44AF-BB2A-3CE9235CBDD2}"/>
    <hyperlink ref="B232" r:id="rId236" xr:uid="{CB4165AC-28E8-456E-B8B0-11FC78C3FDA2}"/>
    <hyperlink ref="B233" r:id="rId237" xr:uid="{9DB29DFE-7871-43DA-86DC-9D18665AFF0F}"/>
    <hyperlink ref="B234" r:id="rId238" xr:uid="{5407FD18-A164-46CF-BBCC-3CF9FF033487}"/>
    <hyperlink ref="B235" r:id="rId239" xr:uid="{72BB6215-852D-45F7-88FD-AD0ECB2832AC}"/>
    <hyperlink ref="B236" r:id="rId240" xr:uid="{F0EC8605-BA1D-4CBF-B82A-9958906B130F}"/>
    <hyperlink ref="B237" r:id="rId241" xr:uid="{29A9DCB3-6F33-4823-B93F-F96A4BF29A94}"/>
    <hyperlink ref="B238" r:id="rId242" xr:uid="{BC392E81-F849-42F0-977C-11C2212536DE}"/>
    <hyperlink ref="B239" r:id="rId243" xr:uid="{B0A52C2F-8331-48CF-95C4-E77FFCD437AC}"/>
    <hyperlink ref="B240" r:id="rId244" xr:uid="{D2C30AE7-2B64-48DD-989D-8E82A3526B09}"/>
    <hyperlink ref="B241" r:id="rId245" xr:uid="{45D66130-4C6A-4295-BC05-981A27E5DEE9}"/>
    <hyperlink ref="B242" r:id="rId246" xr:uid="{E59D024B-9785-476B-A582-6B0B465AB74D}"/>
    <hyperlink ref="B243" r:id="rId247" xr:uid="{3F103667-D3A0-43B1-A9BD-3283C07382D4}"/>
    <hyperlink ref="B244" r:id="rId248" xr:uid="{7B9F99BE-E4A9-47F9-9802-212132272677}"/>
    <hyperlink ref="B245" r:id="rId249" xr:uid="{2BD9D05F-9F3E-4190-9786-33B8A121D05A}"/>
    <hyperlink ref="B246" r:id="rId250" xr:uid="{071BF895-49A0-4B6E-B37B-D73AFB639E6C}"/>
    <hyperlink ref="B247" r:id="rId251" xr:uid="{1D8E0151-9E23-481D-94D7-F392CE8719DE}"/>
    <hyperlink ref="B248" r:id="rId252" xr:uid="{ADEC9E96-2A08-473A-A1C2-627AC0AC96B3}"/>
    <hyperlink ref="B249" r:id="rId253" xr:uid="{F29DD687-FDE3-4518-A608-F5779D667A71}"/>
    <hyperlink ref="B250" r:id="rId254" xr:uid="{14F637FA-68D8-4A9F-8F63-0932CFD1B3F4}"/>
    <hyperlink ref="B251" r:id="rId255" xr:uid="{2BC8F03C-AC94-47C3-9C40-78FD04721B59}"/>
    <hyperlink ref="B252" r:id="rId256" xr:uid="{C62CB95A-FDC2-48BA-9249-42A1EFB9B7C4}"/>
    <hyperlink ref="B253" r:id="rId257" xr:uid="{0212181F-C7C9-4F20-8D16-0F2401799BF6}"/>
    <hyperlink ref="B254" r:id="rId258" xr:uid="{C01EA9AC-9DD4-4E02-BDFE-F5D34E0F5F68}"/>
    <hyperlink ref="B255" r:id="rId259" xr:uid="{C5A0FEC5-425C-4CA0-B1B8-24FD105D3943}"/>
    <hyperlink ref="B256" r:id="rId260" xr:uid="{2DBF5D6F-F69A-4E6A-8C6C-CEA8B968B130}"/>
    <hyperlink ref="B257" r:id="rId261" xr:uid="{514DE089-89AF-4DC6-931C-6A9F6B2417BD}"/>
    <hyperlink ref="B258" r:id="rId262" xr:uid="{9C7EAB7E-AB08-4C1A-BDD8-53C163135B1B}"/>
    <hyperlink ref="B259" r:id="rId263" xr:uid="{59A2BC4A-4B43-43F4-88CD-0EA8022E88C1}"/>
    <hyperlink ref="B260" r:id="rId264" xr:uid="{8A5381E4-E35C-4075-8849-C4925DF2F520}"/>
    <hyperlink ref="M260" r:id="rId265" xr:uid="{45F4092C-83B9-483F-A818-7B4A27CE7F68}"/>
    <hyperlink ref="B261" r:id="rId266" xr:uid="{EDF1AEDD-19A2-4EAC-A8FD-643BB24EDAA4}"/>
    <hyperlink ref="B262" r:id="rId267" xr:uid="{2DF28239-6014-4C9E-B251-AFA486B92202}"/>
    <hyperlink ref="B263" r:id="rId268" xr:uid="{4D9FD1BA-32E4-42D2-8C38-E3138C237321}"/>
    <hyperlink ref="B264" r:id="rId269" xr:uid="{C1EEF343-333E-407B-9E8D-B78143712277}"/>
    <hyperlink ref="B265" r:id="rId270" xr:uid="{AB6400C8-6226-4C67-9AE6-D4224F7A542D}"/>
    <hyperlink ref="B266" r:id="rId271" xr:uid="{3A7B8739-FB58-43A0-B907-BDF93A6721F2}"/>
    <hyperlink ref="B267" r:id="rId272" xr:uid="{76DDC923-6306-426A-B5E9-CB8E66F15727}"/>
    <hyperlink ref="B268" r:id="rId273" xr:uid="{7C5A66B9-8815-4B1D-8042-07082D8879FA}"/>
    <hyperlink ref="B269" r:id="rId274" xr:uid="{66633B0E-5B1D-45BC-8E11-5822057D86DD}"/>
    <hyperlink ref="B270" r:id="rId275" xr:uid="{64D1A2B6-C3CE-463B-9743-C4037A3769CB}"/>
    <hyperlink ref="B271" r:id="rId276" xr:uid="{151E2E32-4144-4057-A4AC-7EC26850649E}"/>
    <hyperlink ref="B272" r:id="rId277" xr:uid="{925CE8CE-7ECA-42F8-B2B8-5598DE660A29}"/>
    <hyperlink ref="B273" r:id="rId278" xr:uid="{9C2B678A-4A23-4A64-BFC4-DDD07274C1FD}"/>
    <hyperlink ref="B274" r:id="rId279" xr:uid="{E0AF75ED-4AAF-4930-8055-8927963B8E3B}"/>
    <hyperlink ref="B275" r:id="rId280" xr:uid="{D45DA539-2AD7-4D96-8216-5A18AE0BB64E}"/>
    <hyperlink ref="B276" r:id="rId281" xr:uid="{83690546-9771-4802-9B8F-88C5FEE10151}"/>
    <hyperlink ref="B277" r:id="rId282" xr:uid="{698665E2-66F9-4E8A-8E6F-99B2B0B51A29}"/>
    <hyperlink ref="B278" r:id="rId283" xr:uid="{79AC41B5-F51A-47EA-B9A7-D9A21C7C99E7}"/>
    <hyperlink ref="B279" r:id="rId284" xr:uid="{EAB3EA3E-445B-49F4-A69F-07BBFD838547}"/>
    <hyperlink ref="B280" r:id="rId285" xr:uid="{FB923EA9-6271-44EB-A9C6-36458A4630A5}"/>
    <hyperlink ref="B281" r:id="rId286" xr:uid="{E8515162-601F-4F7F-A863-AA14404D2D24}"/>
    <hyperlink ref="B282" r:id="rId287" xr:uid="{245804DA-A3CA-48C7-A536-F3C3B590C8EE}"/>
    <hyperlink ref="B283" r:id="rId288" xr:uid="{BF28BB1E-B7CF-4146-B212-9A04DA644C51}"/>
    <hyperlink ref="B284" r:id="rId289" xr:uid="{8D2BACF4-AA27-4414-AF99-7EDBEB1954F4}"/>
    <hyperlink ref="B285" r:id="rId290" xr:uid="{753AAF70-DC83-4F1F-BBB4-1DEE5E203277}"/>
    <hyperlink ref="B286" r:id="rId291" xr:uid="{C737E9C7-7100-46FB-B8AE-1F7B9AFB9BBA}"/>
    <hyperlink ref="B287" r:id="rId292" xr:uid="{FF1B1FBB-DBD5-44A5-879D-5BE49FEA0D56}"/>
    <hyperlink ref="B288" r:id="rId293" xr:uid="{411DF4AC-CFFD-4515-B8B5-A1D2798CCAAF}"/>
    <hyperlink ref="B289" r:id="rId294" xr:uid="{1F56C757-63D3-4498-BD1B-B6611C5E15F7}"/>
    <hyperlink ref="B290" r:id="rId295" xr:uid="{CCB2C633-7B9B-4D19-B57C-938AD9AD5568}"/>
    <hyperlink ref="B291" r:id="rId296" xr:uid="{F4A29AD6-DED3-4636-9CB6-CAA7BEA062CA}"/>
    <hyperlink ref="B292" r:id="rId297" xr:uid="{E463E812-58EA-4ED7-8D9A-5D4B5A1793FB}"/>
    <hyperlink ref="B293" r:id="rId298" xr:uid="{39870E1B-D30B-4CC8-87D7-948491973E0D}"/>
    <hyperlink ref="B294" r:id="rId299" xr:uid="{C7722457-A0D8-47B7-91C0-9DFF167C08A9}"/>
    <hyperlink ref="B295" r:id="rId300" xr:uid="{03353E4E-D09A-44FC-8E2D-342E96A59F72}"/>
    <hyperlink ref="B296" r:id="rId301" xr:uid="{8B0C0A5C-0F76-47B7-BEC3-FA4082FB8519}"/>
    <hyperlink ref="B297" r:id="rId302" xr:uid="{E8B08ED6-8CB1-46A9-A597-82BB69B6F1BF}"/>
    <hyperlink ref="B298" r:id="rId303" xr:uid="{A5659D12-2623-4DBC-BF81-BC44D0AE1892}"/>
    <hyperlink ref="B299" r:id="rId304" xr:uid="{08869C5F-EC64-4A39-8781-6CCB06F4450B}"/>
    <hyperlink ref="B300" r:id="rId305" xr:uid="{5B98EE3C-977E-4D7E-A4BA-03CDDE8F52BC}"/>
    <hyperlink ref="B301" r:id="rId306" xr:uid="{C6CA0F00-E8F5-4AAC-A3E0-A17F46154F36}"/>
    <hyperlink ref="B302" r:id="rId307" xr:uid="{FEBA1625-8EC1-4047-BB77-DCFC33044551}"/>
    <hyperlink ref="B303" r:id="rId308" xr:uid="{784DCDFA-2DFB-4D66-8DDB-522E935B08D0}"/>
    <hyperlink ref="B304" r:id="rId309" xr:uid="{80B99B02-3BB1-49A1-A1AF-E0E347FA03B0}"/>
    <hyperlink ref="B305" r:id="rId310" xr:uid="{A4371723-8577-413B-8831-EAD3C599A00C}"/>
    <hyperlink ref="B306" r:id="rId311" xr:uid="{A6A88244-FE50-4801-BFFF-2756489940FE}"/>
    <hyperlink ref="B307" r:id="rId312" xr:uid="{2DE1B929-D6D2-482F-9EA9-C769D63A5752}"/>
    <hyperlink ref="B308" r:id="rId313" xr:uid="{FC2C3116-C516-43D9-8989-4DE361EB86AF}"/>
    <hyperlink ref="B309" r:id="rId314" xr:uid="{4AA11C84-3C96-4603-9F74-249051E0533D}"/>
    <hyperlink ref="B310" r:id="rId315" xr:uid="{A5B9BA66-A403-491F-81FE-6F7B0AB82ED8}"/>
    <hyperlink ref="B311" r:id="rId316" xr:uid="{233BDAF2-BA31-40CE-B8E9-39B892012694}"/>
    <hyperlink ref="B312" r:id="rId317" xr:uid="{ED3DE16C-B1B7-4801-983A-33C918D01AA7}"/>
    <hyperlink ref="B313" r:id="rId318" xr:uid="{319E1AEB-9DE2-4150-9065-77DD4EB361C8}"/>
    <hyperlink ref="B314" r:id="rId319" xr:uid="{1BAC5F7B-9F04-497E-BD72-684010A19A80}"/>
    <hyperlink ref="B315" r:id="rId320" xr:uid="{0C8BB9E5-B709-4FEF-80BE-C638776A9554}"/>
    <hyperlink ref="B316" r:id="rId321" xr:uid="{948A257B-58DB-47A2-8F45-F01926408461}"/>
    <hyperlink ref="B317" r:id="rId322" xr:uid="{54489A60-A62C-40A2-A5A8-325BA43377DD}"/>
    <hyperlink ref="B318" r:id="rId323" xr:uid="{34A5190E-2A61-4788-B51C-EA6C6579A5B1}"/>
    <hyperlink ref="B319" r:id="rId324" xr:uid="{1D401A08-0591-4AA8-AD90-5BF9B3D218D4}"/>
    <hyperlink ref="B320" r:id="rId325" xr:uid="{5226BE3F-76A9-4B73-A56F-20565BD2A847}"/>
    <hyperlink ref="B321" r:id="rId326" xr:uid="{4035E12A-FC86-4020-ADC4-772FBD081B99}"/>
    <hyperlink ref="B322" r:id="rId327" xr:uid="{A83AA428-AF29-4AA2-B297-97D006493C7E}"/>
    <hyperlink ref="B323" r:id="rId328" xr:uid="{7AF8F9C8-487B-427D-85E2-66F2BD2B4378}"/>
    <hyperlink ref="B324" r:id="rId329" xr:uid="{F62EB154-588A-440E-B96A-6CB1345A2F76}"/>
    <hyperlink ref="B325" r:id="rId330" xr:uid="{799D3A89-5449-4F9F-82EF-06656FE9A466}"/>
    <hyperlink ref="B326" r:id="rId331" xr:uid="{EFE875BE-8223-4065-80B1-828999FBC83D}"/>
    <hyperlink ref="B327" r:id="rId332" xr:uid="{BE049C99-4168-4519-91AC-C62D1E81CF63}"/>
    <hyperlink ref="B328" r:id="rId333" xr:uid="{134C19B4-CB43-4070-A65E-444DD4333C20}"/>
    <hyperlink ref="B329" r:id="rId334" xr:uid="{5C69D114-8CD2-415C-A80B-DAF3E7AB0547}"/>
    <hyperlink ref="B330" r:id="rId335" xr:uid="{D045252B-22D8-447B-A35E-320E19C58AC2}"/>
    <hyperlink ref="B331" r:id="rId336" xr:uid="{7CFB38B2-04BC-4F0B-9D7C-4DC662AFED3B}"/>
    <hyperlink ref="B332" r:id="rId337" xr:uid="{6E14D1A9-822A-4643-B475-4CBA55760424}"/>
    <hyperlink ref="B333" r:id="rId338" xr:uid="{743C73A3-8F74-4D07-AF45-3F1B4AB0A128}"/>
    <hyperlink ref="B334" r:id="rId339" xr:uid="{A63E560B-2039-4944-A7B7-D273A840DAFB}"/>
    <hyperlink ref="B335" r:id="rId340" xr:uid="{9932ECE0-4313-4629-B5C5-43C779FB8BE9}"/>
    <hyperlink ref="M335" r:id="rId341" xr:uid="{F831AA8D-20E1-4AFA-B39B-780EA2CD60BE}"/>
    <hyperlink ref="B336" r:id="rId342" xr:uid="{3F813FAF-D9A6-4CF3-91A1-E0094EBFF675}"/>
    <hyperlink ref="M336" r:id="rId343" xr:uid="{A24B8E8E-CCA5-4AAC-BF44-81F8D0AE2E00}"/>
    <hyperlink ref="B337" r:id="rId344" xr:uid="{44788B46-A62D-4A80-B10F-60070C8EAAC9}"/>
    <hyperlink ref="M337" r:id="rId345" xr:uid="{0C3A8B9B-7ECB-43D9-B375-6A1B8B5DAABA}"/>
    <hyperlink ref="B338" r:id="rId346" xr:uid="{B2FEE9A1-C0C6-4020-A21E-249B75093E21}"/>
    <hyperlink ref="M338" r:id="rId347" xr:uid="{BBECAC10-9689-423B-BC44-81BC7EB3EBEF}"/>
    <hyperlink ref="B339" r:id="rId348" xr:uid="{2B0F8CB4-C6B5-4436-90FB-403D2FB8F0CF}"/>
    <hyperlink ref="B340" r:id="rId349" xr:uid="{FD102568-60B8-4C5E-A243-8D38B71A101A}"/>
    <hyperlink ref="B341" r:id="rId350" xr:uid="{A6767389-7033-49BE-80C4-DCF850EE8A90}"/>
    <hyperlink ref="B342" r:id="rId351" xr:uid="{EA423454-CBFC-4B60-BAC5-8DBCD3236A6E}"/>
    <hyperlink ref="B343" r:id="rId352" xr:uid="{F1075EC4-1BCE-4011-A43E-0532F71CCD9A}"/>
    <hyperlink ref="B344" r:id="rId353" xr:uid="{2E445FD3-676F-4EAA-8A0A-274100D26582}"/>
    <hyperlink ref="B345" r:id="rId354" xr:uid="{12BB8908-A703-402E-8A7D-9C12D3F93304}"/>
    <hyperlink ref="B346" r:id="rId355" xr:uid="{083838F1-5349-4F06-B661-EDF8E9C959FB}"/>
    <hyperlink ref="B347" r:id="rId356" xr:uid="{1B791397-CA14-47CC-AB12-25779D52D75F}"/>
    <hyperlink ref="B348" r:id="rId357" xr:uid="{02E235F3-ECA6-466C-A435-1248F7E8E667}"/>
    <hyperlink ref="B349" r:id="rId358" xr:uid="{6495AD6A-DD9E-49C0-9D1B-C7042D7CBC5D}"/>
    <hyperlink ref="B350" r:id="rId359" xr:uid="{B4BA0399-1FAB-4F72-8058-6F4FEB45AD0A}"/>
    <hyperlink ref="B351" r:id="rId360" xr:uid="{D803B560-4F72-4FB2-AF02-B03DC67877A1}"/>
    <hyperlink ref="B352" r:id="rId361" xr:uid="{29C015CF-A91D-41B1-BE83-BD86C4E0B8B5}"/>
    <hyperlink ref="B353" r:id="rId362" xr:uid="{818A2485-D6FC-41CC-96CC-4E12131E9924}"/>
    <hyperlink ref="B354" r:id="rId363" xr:uid="{903584E4-562D-4753-82D7-543C0DB27931}"/>
    <hyperlink ref="B355" r:id="rId364" xr:uid="{77C057FC-2FC6-477A-B0D4-EA262505C243}"/>
    <hyperlink ref="B356" r:id="rId365" xr:uid="{34B46F8D-ACB3-4C0F-9DF3-2F2B1D68B8E4}"/>
    <hyperlink ref="B357" r:id="rId366" xr:uid="{20D23DDC-EE94-43DF-9602-29BB3FA2D9A2}"/>
    <hyperlink ref="B358" r:id="rId367" xr:uid="{A6626AF6-2D02-4392-BA4A-DFA7B4E833CD}"/>
    <hyperlink ref="B359" r:id="rId368" xr:uid="{F8038C75-D7EE-4113-99D9-1EDE24F1A77B}"/>
    <hyperlink ref="B360" r:id="rId369" xr:uid="{28852A98-4A85-4901-B5BF-5379A827A0CB}"/>
    <hyperlink ref="B361" r:id="rId370" xr:uid="{9F592C15-C054-407D-980E-F945E161F73E}"/>
    <hyperlink ref="B362" r:id="rId371" xr:uid="{A1D6AF09-D590-4040-BBFC-1BF3CFA5F277}"/>
    <hyperlink ref="B363" r:id="rId372" xr:uid="{88D2A471-4500-46B0-A9DD-B806F8D0ECB1}"/>
    <hyperlink ref="B364" r:id="rId373" xr:uid="{91AC9175-E19C-4147-A05D-96BAD12295E6}"/>
    <hyperlink ref="B365" r:id="rId374" xr:uid="{F2DCCA92-0078-44BA-BBFC-27E190D3F330}"/>
    <hyperlink ref="B366" r:id="rId375" xr:uid="{0C9A6E52-5CD3-4EFF-8A55-F39F1F78E2C1}"/>
    <hyperlink ref="B367" r:id="rId376" xr:uid="{E0F22E11-1EE1-45F7-A798-60734CBD6659}"/>
    <hyperlink ref="B368" r:id="rId377" xr:uid="{B0D02094-73A1-4EF5-BFE4-78431BFC3103}"/>
    <hyperlink ref="B369" r:id="rId378" xr:uid="{FEC3BDEF-F794-4798-A0C3-FD23714F3F5A}"/>
    <hyperlink ref="B370" r:id="rId379" xr:uid="{E1E05F65-88E8-414D-BC44-D71D4B1C1056}"/>
    <hyperlink ref="B371" r:id="rId380" xr:uid="{B26D3D18-67BC-44B2-8BC6-0CF196056D99}"/>
    <hyperlink ref="B372" r:id="rId381" xr:uid="{F0FCD1D4-3F0C-49C9-B9E4-581C88C3C0BC}"/>
    <hyperlink ref="B373" r:id="rId382" xr:uid="{A4408791-5FD2-4CC6-B9DE-708BF88E2AEB}"/>
    <hyperlink ref="B374" r:id="rId383" xr:uid="{2741AD75-73E3-431E-8E5E-2A8D09FBE38C}"/>
    <hyperlink ref="B375" r:id="rId384" xr:uid="{F6209A2F-EB91-4F0E-81EC-A4B87023BF9D}"/>
    <hyperlink ref="B376" r:id="rId385" xr:uid="{D78C44D4-5CDA-49E5-A92E-62A345AD27BE}"/>
    <hyperlink ref="B377" r:id="rId386" xr:uid="{55DFC031-FE97-45E6-B49F-A88DBDE199FD}"/>
    <hyperlink ref="B378" r:id="rId387" xr:uid="{9217662F-59E3-4FEA-958B-14DC05DF3D35}"/>
    <hyperlink ref="B379" r:id="rId388" xr:uid="{9D556DE3-EA15-4020-9A0B-57CC581E8740}"/>
    <hyperlink ref="B380" r:id="rId389" xr:uid="{F3C67F50-0E28-49F8-87F0-6B7C870EDB03}"/>
    <hyperlink ref="B381" r:id="rId390" xr:uid="{741799A9-9B59-489C-83C7-916865665F8A}"/>
    <hyperlink ref="B382" r:id="rId391" xr:uid="{BC22A801-E8DA-4289-9272-11A8A3ADF379}"/>
    <hyperlink ref="B383" r:id="rId392" xr:uid="{C2558794-4E0F-4DD2-91F4-4A1CF71C81D2}"/>
    <hyperlink ref="B384" r:id="rId393" xr:uid="{4E4F7DA7-1373-4B88-8CA6-4D165732B73E}"/>
    <hyperlink ref="B385" r:id="rId394" xr:uid="{8C1D9B7C-7084-42E0-9335-744FFF297EB3}"/>
    <hyperlink ref="B386" r:id="rId395" xr:uid="{678ED0B1-6575-4E60-9C84-099E29F361CF}"/>
    <hyperlink ref="B387" r:id="rId396" xr:uid="{8A9094E3-5FA9-48B5-B9F9-713797B7EA85}"/>
    <hyperlink ref="B388" r:id="rId397" xr:uid="{B129E075-43D3-46BE-A3EB-BE8DB6084AF4}"/>
    <hyperlink ref="B389" r:id="rId398" xr:uid="{C53AD460-71AF-43FF-A919-D7103B0030D1}"/>
    <hyperlink ref="B390" r:id="rId399" xr:uid="{6E95445E-9BD3-4969-9DE5-8FD4170C8B5A}"/>
    <hyperlink ref="B391" r:id="rId400" xr:uid="{014D305F-165A-4C5A-9CD4-149957CA1ED8}"/>
    <hyperlink ref="B392" r:id="rId401" xr:uid="{F650B38C-57D8-4D38-91DE-313112B4E757}"/>
    <hyperlink ref="B393" r:id="rId402" xr:uid="{83B8DF94-2046-40AB-9466-DC19248F732F}"/>
    <hyperlink ref="B394" r:id="rId403" xr:uid="{9677350B-EDEC-461D-97BE-4F67B2D6C8C3}"/>
    <hyperlink ref="B395" r:id="rId404" xr:uid="{5C9F6509-2A5F-4517-9D27-65E30B78D946}"/>
    <hyperlink ref="B396" r:id="rId405" xr:uid="{1BC9F906-B7B1-491D-A3E6-78BA3D035818}"/>
    <hyperlink ref="B397" r:id="rId406" xr:uid="{19C566E2-0ECE-423F-9ACD-F16D6039C347}"/>
    <hyperlink ref="B398" r:id="rId407" xr:uid="{9E45FB16-C45A-4F4A-AC92-150C786734E6}"/>
    <hyperlink ref="B399" r:id="rId408" xr:uid="{FD433B8D-FB1C-450F-B18F-7E93C1915792}"/>
    <hyperlink ref="B400" r:id="rId409" xr:uid="{478443C0-DBA8-4734-B4EA-9DE965457774}"/>
    <hyperlink ref="B401" r:id="rId410" xr:uid="{89D1B45F-C569-47CF-9CA7-742656AFAE4E}"/>
    <hyperlink ref="B402" r:id="rId411" xr:uid="{9ECC07F1-3F38-43DD-A297-694D255FF6AB}"/>
    <hyperlink ref="B403" r:id="rId412" xr:uid="{8B71A8B3-E565-4036-A8BA-04A4AF809A0E}"/>
    <hyperlink ref="B404" r:id="rId413" xr:uid="{B8FCE388-7C7D-42B5-9882-B15B0C0937D7}"/>
    <hyperlink ref="B405" r:id="rId414" xr:uid="{FE2AAAFE-E8DF-4D63-9A19-2373A5DE4F1C}"/>
    <hyperlink ref="B406" r:id="rId415" xr:uid="{95574FEB-C8C3-4B2A-9C43-91C28348786F}"/>
    <hyperlink ref="B407" r:id="rId416" xr:uid="{6D5C6631-594B-483A-85E9-DF3599E80957}"/>
    <hyperlink ref="B408" r:id="rId417" xr:uid="{19FD62D0-9D4D-484D-B38D-41B2872272CD}"/>
    <hyperlink ref="B409" r:id="rId418" xr:uid="{2E8A5D1E-FA71-4983-8304-B8C01B8E0620}"/>
    <hyperlink ref="B410" r:id="rId419" xr:uid="{2E1F0621-EA6B-47C5-A76B-0F779DCA43CA}"/>
    <hyperlink ref="B411" r:id="rId420" xr:uid="{7993BF35-61EF-48F3-8ED9-D43757EC54A2}"/>
    <hyperlink ref="B412" r:id="rId421" xr:uid="{913EA94F-A3AE-4C0A-B732-7E141A8323FC}"/>
    <hyperlink ref="B413" r:id="rId422" xr:uid="{5737BF3C-E4F2-4C1A-B97E-828A9010C529}"/>
    <hyperlink ref="B414" r:id="rId423" xr:uid="{BE50513D-5411-410B-BA32-0ED4E0756A1A}"/>
    <hyperlink ref="B415" r:id="rId424" xr:uid="{26540BC0-3FC3-4213-ABE5-9F7873353E9F}"/>
    <hyperlink ref="M415" r:id="rId425" xr:uid="{EB2DEB81-F4B5-4C5F-9817-058F80EADEF0}"/>
    <hyperlink ref="B416" r:id="rId426" xr:uid="{6628C3DD-4D10-46AB-BAE0-CCBDAC9569E5}"/>
    <hyperlink ref="B417" r:id="rId427" xr:uid="{C879684B-026A-4B5C-8798-76EBED8C1C89}"/>
    <hyperlink ref="B418" r:id="rId428" xr:uid="{E4016A34-F75F-41B1-A713-B0F3B20149C3}"/>
    <hyperlink ref="B419" r:id="rId429" xr:uid="{7397ED73-6DB0-49C9-A49D-7E854997629A}"/>
    <hyperlink ref="B420" r:id="rId430" xr:uid="{DDBCACD1-B6B2-4CC4-AAA9-5E5825BE03BB}"/>
    <hyperlink ref="M420" r:id="rId431" xr:uid="{6E5F5A61-67D7-4C89-956F-69BEC9E41C4D}"/>
    <hyperlink ref="B421" r:id="rId432" xr:uid="{8F5BAEF2-E1C0-4DA3-AA55-40DDC8238366}"/>
    <hyperlink ref="B422" r:id="rId433" xr:uid="{36C75E76-011B-4E9D-8F4F-FE9393B10B49}"/>
    <hyperlink ref="B423" r:id="rId434" xr:uid="{F171BE6A-78E8-410A-90C9-87A270A0CE30}"/>
    <hyperlink ref="B424" r:id="rId435" xr:uid="{67DD8ECD-14F0-4869-A05C-D950F90BE65A}"/>
    <hyperlink ref="B425" r:id="rId436" xr:uid="{2C85FD09-552C-467D-9A47-4343589286EE}"/>
    <hyperlink ref="B426" r:id="rId437" xr:uid="{73C8D7A1-0351-4990-A5E7-088A54F69CF9}"/>
    <hyperlink ref="B427" r:id="rId438" xr:uid="{D1F939C3-5E17-434C-A009-4B8FD735EFF8}"/>
    <hyperlink ref="B428" r:id="rId439" xr:uid="{FA2FF9B5-0641-4B03-8B64-C530BEF6446D}"/>
    <hyperlink ref="B429" r:id="rId440" xr:uid="{14F305C7-C6F9-41C8-B9F4-7CCD563207A6}"/>
    <hyperlink ref="B430" r:id="rId441" xr:uid="{8E5D214E-83ED-4FEC-A3AE-6BD7500C47C4}"/>
    <hyperlink ref="B431" r:id="rId442" xr:uid="{C8C43962-6223-45A2-AE4F-E5750EC38DD2}"/>
    <hyperlink ref="B432" r:id="rId443" xr:uid="{72FCDEA1-C27C-4C47-AD80-CAE4AADA1551}"/>
    <hyperlink ref="B433" r:id="rId444" xr:uid="{8FB9D708-45A1-4111-ADC0-0BCA4A089F6C}"/>
    <hyperlink ref="B434" r:id="rId445" xr:uid="{D15B8258-F4B1-4813-95DE-D36F1A966983}"/>
    <hyperlink ref="B435" r:id="rId446" xr:uid="{A1EDC961-5C13-40A6-BF34-98A9B4CE7EB4}"/>
    <hyperlink ref="B436" r:id="rId447" xr:uid="{F9E50DCC-9574-4B33-9B66-C4AFBA39C67A}"/>
    <hyperlink ref="B437" r:id="rId448" xr:uid="{6DD58CFD-D961-49C2-AD62-662C55A099AD}"/>
    <hyperlink ref="B438" r:id="rId449" xr:uid="{CCB1FD5A-308D-4CAF-9200-BBCE22B9CC6D}"/>
    <hyperlink ref="M438" r:id="rId450" xr:uid="{A5376EBA-BA0F-4F68-B779-2F476D3240D4}"/>
    <hyperlink ref="B439" r:id="rId451" xr:uid="{F8AB255D-1351-4292-8952-906193DEDC67}"/>
    <hyperlink ref="M439" r:id="rId452" xr:uid="{706444E5-012F-4674-955D-196D9788EBC9}"/>
    <hyperlink ref="B440" r:id="rId453" xr:uid="{9EF0817D-0E46-4139-986B-046F5094DCF1}"/>
    <hyperlink ref="M440" r:id="rId454" xr:uid="{BB1102D1-FEC8-4173-B570-87B28952026D}"/>
    <hyperlink ref="B441" r:id="rId455" xr:uid="{9BE7E252-4CE0-4E35-ADF8-5EAEE96292C1}"/>
    <hyperlink ref="M441" r:id="rId456" xr:uid="{76AD12E1-4C1B-4E22-A59B-BF01A40861D7}"/>
    <hyperlink ref="B442" r:id="rId457" xr:uid="{6FD3443B-0D3B-4423-9C91-67384591475E}"/>
    <hyperlink ref="M442" r:id="rId458" xr:uid="{249B1E04-8ACB-4EEF-9751-77EC16350FE2}"/>
    <hyperlink ref="B443" r:id="rId459" xr:uid="{2A68C097-AA44-47E0-8651-C578FA250763}"/>
    <hyperlink ref="M443" r:id="rId460" xr:uid="{83A68228-BA92-4F7C-9966-F4BC39201D2D}"/>
    <hyperlink ref="B444" r:id="rId461" xr:uid="{582D1C6D-6E9B-4BBE-A699-51F9C7830A4B}"/>
    <hyperlink ref="M444" r:id="rId462" xr:uid="{E9F1BA2A-E50B-42E5-96F3-A4CD535088FF}"/>
    <hyperlink ref="B445" r:id="rId463" xr:uid="{BE42206E-C170-4790-95B0-B769CDA62566}"/>
    <hyperlink ref="M445" r:id="rId464" xr:uid="{A2FF85D9-D338-41DD-8D53-81BAA0DA314B}"/>
    <hyperlink ref="B446" r:id="rId465" xr:uid="{971E6F01-2A30-4DDA-9B7C-4325E1CE694F}"/>
    <hyperlink ref="M446" r:id="rId466" xr:uid="{C8A5DF6F-1187-4EC4-B4C4-9AE350D42C11}"/>
    <hyperlink ref="B447" r:id="rId467" xr:uid="{A21BB1DE-A0DF-4C46-9ED3-5A1D442ED7C5}"/>
    <hyperlink ref="M447" r:id="rId468" xr:uid="{8A76D570-5429-4287-81AF-F9F203EE5E5E}"/>
    <hyperlink ref="B448" r:id="rId469" xr:uid="{F9E60610-FFA2-4F2A-85F6-6FCD75FF37B4}"/>
    <hyperlink ref="M448" r:id="rId470" xr:uid="{AB3BB8C0-51FA-466C-9697-FB80C3C8FE5F}"/>
    <hyperlink ref="B449" r:id="rId471" xr:uid="{FFE60095-C8C4-489E-A10D-824522C6A45E}"/>
    <hyperlink ref="M449" r:id="rId472" xr:uid="{6BCA14B8-A480-49F6-8A72-6ADC9223F36B}"/>
    <hyperlink ref="B450" r:id="rId473" xr:uid="{6D648FCC-45F7-48CB-9FD0-E7821045919A}"/>
    <hyperlink ref="M450" r:id="rId474" xr:uid="{83226232-9B31-4331-A549-FC65EB539A95}"/>
    <hyperlink ref="B451" r:id="rId475" xr:uid="{26208A89-EBD9-4167-BEBB-5DC97EA84FB3}"/>
    <hyperlink ref="M451" r:id="rId476" xr:uid="{B8AD11BA-001D-4888-9E5B-E41100BAD8BB}"/>
    <hyperlink ref="B452" r:id="rId477" xr:uid="{A32D7D76-8BF8-4E24-A16B-9DB27AAD1C7B}"/>
    <hyperlink ref="M452" r:id="rId478" xr:uid="{5FDBDB40-6966-468C-B4E2-3D60EB9C7B5B}"/>
    <hyperlink ref="B453" r:id="rId479" xr:uid="{85B9BBA3-B59C-411F-A33B-4F2426BF3B74}"/>
    <hyperlink ref="M453" r:id="rId480" xr:uid="{81924277-CD2C-4741-905F-AB33D9D56B00}"/>
    <hyperlink ref="B454" r:id="rId481" xr:uid="{8FAA833F-F011-4986-A91E-ABFF123A86E7}"/>
    <hyperlink ref="M454" r:id="rId482" xr:uid="{AEEAF85E-E187-4838-9AFC-D1E16D701F56}"/>
    <hyperlink ref="B455" r:id="rId483" xr:uid="{E2EA8F11-A8D8-497B-8BF3-1D7FCF9A16F4}"/>
    <hyperlink ref="M455" r:id="rId484" xr:uid="{51C9AC11-DDFA-400E-8445-B5589D0E45D7}"/>
    <hyperlink ref="B456" r:id="rId485" xr:uid="{EB058A0C-6FC4-40E1-AB67-D983E02BA737}"/>
    <hyperlink ref="M456" r:id="rId486" xr:uid="{8EEF6F2C-A6ED-4A50-B8A3-22CBF42ED5D4}"/>
    <hyperlink ref="B457" r:id="rId487" xr:uid="{A848CBB0-57A5-48A9-82E5-6984A33CB1AD}"/>
    <hyperlink ref="M457" r:id="rId488" xr:uid="{D5251318-A5F1-48FB-8DB8-16DA6351F1FA}"/>
    <hyperlink ref="B458" r:id="rId489" xr:uid="{A00737CA-2D8E-4675-B59E-892E1EF39A37}"/>
    <hyperlink ref="M458" r:id="rId490" xr:uid="{E2E265BA-5A72-498F-8FD7-310937FA6AE5}"/>
    <hyperlink ref="B459" r:id="rId491" xr:uid="{C5CDBA63-B008-42A0-B9BD-F6793680499B}"/>
    <hyperlink ref="M459" r:id="rId492" xr:uid="{96A7FCD3-C416-467A-BA45-5F094E4A6334}"/>
    <hyperlink ref="B460" r:id="rId493" xr:uid="{F0BC99AB-2884-4BC5-A649-A362363DA163}"/>
    <hyperlink ref="M460" r:id="rId494" xr:uid="{E508CAA1-E72E-4388-9738-8DF83C1176F6}"/>
    <hyperlink ref="B461" r:id="rId495" xr:uid="{E15CA1E6-69DD-463D-BCA2-9F121D9F58D7}"/>
    <hyperlink ref="M461" r:id="rId496" xr:uid="{09A52D72-77E1-4CBA-8EFA-2D8001322B59}"/>
    <hyperlink ref="B462" r:id="rId497" xr:uid="{859F6B7A-F057-4CAE-88E6-6C62FE22E4EC}"/>
    <hyperlink ref="M462" r:id="rId498" xr:uid="{DC089D4E-E64D-4E3E-A746-D9F8762C9AD1}"/>
    <hyperlink ref="B463" r:id="rId499" xr:uid="{6EA4627D-F59C-4CC7-95C7-FE2376EBD1CE}"/>
    <hyperlink ref="M463" r:id="rId500" xr:uid="{4842824D-89FE-41E5-9863-E07BD5A20374}"/>
    <hyperlink ref="B464" r:id="rId501" xr:uid="{50E97B83-95E9-448C-8DF8-78F520BF10BF}"/>
    <hyperlink ref="M464" r:id="rId502" xr:uid="{6C7E87A2-E5F8-41F1-8997-CD3D52DF2C3A}"/>
    <hyperlink ref="B465" r:id="rId503" xr:uid="{02BA4C36-78CA-49D8-A33F-1CF96BB057C6}"/>
    <hyperlink ref="M465" r:id="rId504" xr:uid="{85638063-5186-4F65-89E9-67D35DDCE16B}"/>
    <hyperlink ref="B466" r:id="rId505" xr:uid="{7E1E2DE1-5565-4A93-9C8E-1976CD39E2B1}"/>
    <hyperlink ref="M466" r:id="rId506" xr:uid="{DA478DC3-72D2-4B9F-B14C-BD3A65E6AA7B}"/>
    <hyperlink ref="B467" r:id="rId507" xr:uid="{C989C865-98A8-4F51-BD52-2C80D6F8F510}"/>
    <hyperlink ref="M467" r:id="rId508" xr:uid="{17F147CB-BECE-48AD-988B-2665E2AC0002}"/>
    <hyperlink ref="B468" r:id="rId509" xr:uid="{A9AFEC52-7B3C-44D0-A6A3-8F6B9E7F36C2}"/>
    <hyperlink ref="M468" r:id="rId510" xr:uid="{0EFDAEEF-4A4E-4810-8E9B-1E73CFFE9060}"/>
    <hyperlink ref="B469" r:id="rId511" xr:uid="{4B5C307A-E67A-4AAA-AFD4-2121C8270B55}"/>
    <hyperlink ref="M469" r:id="rId512" xr:uid="{E86FA06C-9FA3-40CF-8A32-8E183DFDB288}"/>
    <hyperlink ref="B470" r:id="rId513" xr:uid="{C64D1361-BC4E-4D17-A4A4-BCFA4D8FF122}"/>
    <hyperlink ref="B471" r:id="rId514" xr:uid="{FD4A1EF9-7415-40F5-BEFD-29E40C4F6E43}"/>
    <hyperlink ref="B472" r:id="rId515" xr:uid="{84AA87FF-4B8B-4A3F-B8BA-28E84D96E76C}"/>
    <hyperlink ref="B473" r:id="rId516" xr:uid="{2002240B-1A87-4BB7-ABB1-334619D55782}"/>
    <hyperlink ref="B474" r:id="rId517" xr:uid="{F66D2CF9-2BC0-4C45-B279-38D891830A1C}"/>
    <hyperlink ref="B475" r:id="rId518" xr:uid="{67AD353D-5644-4517-8C67-A7092FB76E03}"/>
    <hyperlink ref="B476" r:id="rId519" xr:uid="{25FB462E-101D-4449-A1EB-23B7A8AB0E75}"/>
    <hyperlink ref="B477" r:id="rId520" xr:uid="{7FC8A410-BB4E-46B6-AA76-C93E6F1BA598}"/>
    <hyperlink ref="B478" r:id="rId521" xr:uid="{8045E99A-1DBD-47A4-83AE-51DF27F29664}"/>
    <hyperlink ref="B479" r:id="rId522" xr:uid="{6060C171-A9E1-48B4-8943-F099B0F3A1B6}"/>
    <hyperlink ref="B480" r:id="rId523" xr:uid="{45F18DEA-E4AD-4936-8324-343DCEB50C81}"/>
    <hyperlink ref="B481" r:id="rId524" xr:uid="{C0CD0041-5EA0-4B46-B34D-CAAF8A009194}"/>
    <hyperlink ref="B482" r:id="rId525" xr:uid="{18C79353-77E3-463C-B5C6-F1215B08D007}"/>
    <hyperlink ref="B483" r:id="rId526" xr:uid="{4B11EFB4-7C86-4EDD-ABBB-9D641E3F1581}"/>
    <hyperlink ref="B484" r:id="rId527" xr:uid="{2D84126C-E479-48B7-8C63-E9D239B0D987}"/>
    <hyperlink ref="B485" r:id="rId528" xr:uid="{492FFA71-1952-4C3D-A360-E396CA65CC76}"/>
    <hyperlink ref="B486" r:id="rId529" xr:uid="{AC41A3CB-96D7-446B-BAC9-21D7850495D5}"/>
    <hyperlink ref="B487" r:id="rId530" xr:uid="{C725B443-0611-46EB-AAFB-00A2061C9CB9}"/>
    <hyperlink ref="B488" r:id="rId531" xr:uid="{FA9B1B27-DB5A-4DCD-B4EA-9372D9B6A3B2}"/>
    <hyperlink ref="B489" r:id="rId532" xr:uid="{7B9F091E-CEC0-4D55-B45A-26B06E7F7988}"/>
    <hyperlink ref="B490" r:id="rId533" xr:uid="{A6C8227B-1777-47BE-BB3D-C966EE4BBC66}"/>
    <hyperlink ref="B491" r:id="rId534" xr:uid="{655E015E-3C19-4240-A821-595A6126E347}"/>
    <hyperlink ref="B492" r:id="rId535" xr:uid="{0E790C72-BBD3-4F6A-A36B-231D907227A1}"/>
    <hyperlink ref="B493" r:id="rId536" xr:uid="{C0C783A5-D9EB-441F-8CCA-671AD5EA69FD}"/>
    <hyperlink ref="B494" r:id="rId537" xr:uid="{9F75E97A-104A-4C3B-9AC9-B4738C9B4F94}"/>
    <hyperlink ref="B495" r:id="rId538" xr:uid="{453115E2-6277-4FB8-8B74-883CC72EAF96}"/>
    <hyperlink ref="B496" r:id="rId539" xr:uid="{2ACBCDD1-0788-40B1-9FAF-2E224021116C}"/>
    <hyperlink ref="B497" r:id="rId540" xr:uid="{30840F0F-629F-4834-8B66-F686EEF2EA8C}"/>
    <hyperlink ref="B498" r:id="rId541" xr:uid="{8ADCA7EB-D003-4493-AEF4-630982DE54F1}"/>
    <hyperlink ref="B499" r:id="rId542" xr:uid="{20B2DE78-EFDB-4EEF-8EBF-82AC9F739E36}"/>
    <hyperlink ref="B500" r:id="rId543" xr:uid="{8F40CA50-F3DC-48DF-AF8C-52A131DF537C}"/>
    <hyperlink ref="B501" r:id="rId544" xr:uid="{A195E5D8-875F-4BCC-BA3B-E950E3F754CF}"/>
    <hyperlink ref="B502" r:id="rId545" xr:uid="{76867803-FBA8-4777-9E14-38A95B03517A}"/>
    <hyperlink ref="B503" r:id="rId546" xr:uid="{32CF6A11-B1F4-4D68-AD36-3DF6E188161D}"/>
    <hyperlink ref="B504" r:id="rId547" xr:uid="{E7704E8F-B81B-4E74-B12F-BE351C30FE1B}"/>
    <hyperlink ref="B505" r:id="rId548" xr:uid="{317F3237-04F5-4BB9-BBA9-C619958C74ED}"/>
    <hyperlink ref="B506" r:id="rId549" xr:uid="{5EA68046-9E10-49E0-97C3-249995D306B0}"/>
    <hyperlink ref="M506" r:id="rId550" xr:uid="{8B3E1B7F-9F44-472A-A0A5-9FA2133C7A75}"/>
    <hyperlink ref="B507" r:id="rId551" xr:uid="{F3F3B8CA-F82F-47A9-9999-31CBD894F67A}"/>
    <hyperlink ref="B508" r:id="rId552" xr:uid="{CE5C1143-E09B-486B-911F-DB5BA3B1F122}"/>
    <hyperlink ref="B509" r:id="rId553" xr:uid="{382685CB-D39F-4F1B-8225-DC2737F16497}"/>
    <hyperlink ref="B510" r:id="rId554" xr:uid="{68FA7591-BE29-487B-A655-35CA17B2372B}"/>
    <hyperlink ref="B511" r:id="rId555" xr:uid="{9AAE8A49-E574-4EC0-AA58-F6AF153E8A00}"/>
    <hyperlink ref="B512" r:id="rId556" xr:uid="{10C4414F-0246-447E-9BBF-31E0AEB58BFC}"/>
    <hyperlink ref="B513" r:id="rId557" xr:uid="{9FF78B3E-C51C-4E39-8E49-CFC35C9362D8}"/>
    <hyperlink ref="B514" r:id="rId558" xr:uid="{836CF97D-FB84-4332-B667-6F4FD1502493}"/>
    <hyperlink ref="B515" r:id="rId559" xr:uid="{B9570C09-259B-41F5-B02E-0E09A3431E70}"/>
    <hyperlink ref="B516" r:id="rId560" xr:uid="{61CB057C-FF4B-47F5-B48D-411210496A92}"/>
    <hyperlink ref="B517" r:id="rId561" xr:uid="{7B9CBBF0-4021-46B4-B6BC-B7FA0848D3A6}"/>
    <hyperlink ref="B518" r:id="rId562" xr:uid="{7E62C3B1-DFDA-4701-B008-248E288A79DF}"/>
    <hyperlink ref="B519" r:id="rId563" xr:uid="{F17D9831-0D65-4654-BF82-143F3EB7365F}"/>
    <hyperlink ref="B520" r:id="rId564" xr:uid="{FF0C6FCD-3E2C-4E6F-B364-39632C50E803}"/>
    <hyperlink ref="B521" r:id="rId565" xr:uid="{6901B806-0677-40F2-B9A4-6630078E76CB}"/>
    <hyperlink ref="B522" r:id="rId566" xr:uid="{E895D237-3573-4BF0-BCAD-1E3F584E162E}"/>
    <hyperlink ref="B523" r:id="rId567" xr:uid="{D504F768-3509-4A16-8F16-752AC4367798}"/>
    <hyperlink ref="B524" r:id="rId568" xr:uid="{B1D410FE-7558-438F-A560-C42651DECFBF}"/>
    <hyperlink ref="B525" r:id="rId569" xr:uid="{EA92ED8E-FD94-42EB-98BD-2CDA7040B3D6}"/>
    <hyperlink ref="B526" r:id="rId570" xr:uid="{09AC3767-BBE9-43E2-A6F6-A244F2BE85A7}"/>
    <hyperlink ref="B527" r:id="rId571" xr:uid="{5E4D7C82-9E62-4A4E-95E3-5DEEFE7F63A2}"/>
    <hyperlink ref="B528" r:id="rId572" xr:uid="{A7853C45-312F-4B80-841E-871CB714F80E}"/>
    <hyperlink ref="B529" r:id="rId573" xr:uid="{2E577CCC-9445-42A7-95FC-87380AC592DB}"/>
    <hyperlink ref="B530" r:id="rId574" xr:uid="{656D4D22-11F4-4C5E-AD7B-518EB913EA6C}"/>
    <hyperlink ref="B531" r:id="rId575" xr:uid="{38D12EF3-21E1-48FB-B513-17918CD3DEF3}"/>
    <hyperlink ref="B532" r:id="rId576" xr:uid="{43D63BF5-6777-4F06-A2FC-4010F12D6722}"/>
    <hyperlink ref="B533" r:id="rId577" xr:uid="{E5666C41-4951-4126-BB64-2FA64E930B85}"/>
    <hyperlink ref="B534" r:id="rId578" xr:uid="{F52507A3-E561-408A-ABB2-7BCD9E70E497}"/>
    <hyperlink ref="B535" r:id="rId579" xr:uid="{1EF984D6-F1EA-42AA-A5E3-3C250210AE9D}"/>
    <hyperlink ref="B536" r:id="rId580" xr:uid="{2C7CDED5-1B32-4BFB-9ABC-DECDD2FC7EED}"/>
    <hyperlink ref="B537" r:id="rId581" xr:uid="{52B83830-893B-4F16-BF82-754175E5633D}"/>
    <hyperlink ref="B538" r:id="rId582" xr:uid="{195BA42D-F943-413F-9F93-0334F9913CF2}"/>
    <hyperlink ref="B539" r:id="rId583" xr:uid="{E6E359DC-2F4D-40B5-9A26-25204C25BDF8}"/>
    <hyperlink ref="B540" r:id="rId584" xr:uid="{3C24F2A4-EA3B-48D1-B566-9D8F4F3587D2}"/>
    <hyperlink ref="B541" r:id="rId585" xr:uid="{86628DE7-6D94-43CD-AC8C-CB9868F989A6}"/>
    <hyperlink ref="B542" r:id="rId586" xr:uid="{DD376AE1-9A53-4F5B-9D44-838A738C0948}"/>
    <hyperlink ref="B543" r:id="rId587" xr:uid="{55B2DD87-FAF4-457A-9CF8-D60AA28383B8}"/>
    <hyperlink ref="B544" r:id="rId588" xr:uid="{36264853-922F-4D82-8CD2-A2736FBC65E5}"/>
    <hyperlink ref="B545" r:id="rId589" xr:uid="{0BFC9F59-A552-41C1-BB44-7858905203BD}"/>
    <hyperlink ref="B546" r:id="rId590" xr:uid="{22EBF30D-C340-4057-B4E4-276A42FA3294}"/>
    <hyperlink ref="B547" r:id="rId591" xr:uid="{3B5B00CA-02D4-4894-9B39-881B7C03BBAD}"/>
    <hyperlink ref="B548" r:id="rId592" xr:uid="{98091B13-0572-41E0-A057-553CC813C633}"/>
    <hyperlink ref="B549" r:id="rId593" xr:uid="{3BAC1B65-A05F-4D42-B4A2-70F635119D39}"/>
    <hyperlink ref="B550" r:id="rId594" xr:uid="{D38FCA25-9ACE-4B66-B072-C6FB05E8B266}"/>
    <hyperlink ref="B551" r:id="rId595" xr:uid="{31A6AB09-082B-4D7F-B300-794BA9EC7B3F}"/>
    <hyperlink ref="B552" r:id="rId596" xr:uid="{9B081F75-05F5-41ED-9012-E25BF291D1AE}"/>
    <hyperlink ref="B553" r:id="rId597" xr:uid="{ABD4DD10-F82B-453A-A6D9-B2AA799FAFC5}"/>
    <hyperlink ref="B554" r:id="rId598" xr:uid="{EAE34E12-026E-44E1-B5BD-3A9A262DD56F}"/>
    <hyperlink ref="B555" r:id="rId599" xr:uid="{3EFECAA2-9B69-4131-9811-0BDE45FE0CDD}"/>
    <hyperlink ref="B556" r:id="rId600" xr:uid="{78993E4D-BD95-4039-B394-F901C311DF3F}"/>
    <hyperlink ref="B557" r:id="rId601" xr:uid="{05B2BD2C-4480-43C9-A92A-464DC1ABE65D}"/>
    <hyperlink ref="B558" r:id="rId602" xr:uid="{2C26EBA7-D747-4B92-A9C3-07A37E55B896}"/>
    <hyperlink ref="B559" r:id="rId603" xr:uid="{6F3136D2-B434-409A-8917-7BEBDB83791A}"/>
    <hyperlink ref="B560" r:id="rId604" xr:uid="{BDB9EF14-2A27-4CF3-91BA-18EC742B1999}"/>
    <hyperlink ref="B561" r:id="rId605" xr:uid="{3D9573D6-13C0-49BB-93BE-8700D6FE86F0}"/>
    <hyperlink ref="B562" r:id="rId606" xr:uid="{FABFCF0B-0DCD-48B0-9F0F-D76808709E91}"/>
    <hyperlink ref="B563" r:id="rId607" xr:uid="{E4899C88-7A15-42CC-996B-A3F8C97D76AE}"/>
    <hyperlink ref="B564" r:id="rId608" xr:uid="{06BB235A-FF4C-4C1F-AFCB-044574AC96F2}"/>
    <hyperlink ref="B565" r:id="rId609" xr:uid="{58C5D778-EBB8-40C5-BB86-7210F929C638}"/>
    <hyperlink ref="B566" r:id="rId610" xr:uid="{BC447C1E-754F-44CD-B294-B1CEB38D63A8}"/>
    <hyperlink ref="B567" r:id="rId611" xr:uid="{2CFE6E60-F8DB-4DC9-9015-89F356DF923A}"/>
    <hyperlink ref="B568" r:id="rId612" xr:uid="{5BD2ED50-9CD9-4571-A269-FFECF5A5BC2D}"/>
    <hyperlink ref="B569" r:id="rId613" xr:uid="{655C0481-D1C2-46C7-8BCA-FB23D86B6B43}"/>
    <hyperlink ref="B570" r:id="rId614" xr:uid="{0A072053-6908-4C2E-BD0D-CC463C0642C8}"/>
    <hyperlink ref="B571" r:id="rId615" xr:uid="{E2CC12F4-D07A-4C04-BA36-5E9E322D3D8D}"/>
    <hyperlink ref="B572" r:id="rId616" xr:uid="{DFED9797-D0F3-4E51-901B-612F1756E66F}"/>
    <hyperlink ref="B573" r:id="rId617" xr:uid="{A68CF6D3-B6C3-4727-8B09-D4109E6A18B9}"/>
    <hyperlink ref="B574" r:id="rId618" xr:uid="{3A2F8029-7233-407C-AA8F-5D62A19C2E8F}"/>
    <hyperlink ref="B575" r:id="rId619" xr:uid="{F5EF3BBE-6755-4F63-8061-8E0C35072BC6}"/>
    <hyperlink ref="B576" r:id="rId620" xr:uid="{D0DDF939-6746-4D75-BB21-59B8CDB7CD5E}"/>
    <hyperlink ref="B577" r:id="rId621" xr:uid="{362EE3F9-182C-4F97-9548-37460B416B5E}"/>
    <hyperlink ref="B578" r:id="rId622" xr:uid="{597A473F-7EB1-424B-AA65-B5766103AC60}"/>
    <hyperlink ref="B579" r:id="rId623" xr:uid="{94CF7235-A8B5-4345-B94C-4EFF213CDF41}"/>
    <hyperlink ref="B580" r:id="rId624" xr:uid="{EA9478BD-F66A-4E36-9EF4-B9BDC19080AD}"/>
    <hyperlink ref="B581" r:id="rId625" xr:uid="{7150A71D-4410-4919-A150-217A78816089}"/>
    <hyperlink ref="B582" r:id="rId626" xr:uid="{BCB39F8A-3233-474E-9B54-DBBFC489E9F6}"/>
    <hyperlink ref="B583" r:id="rId627" xr:uid="{2EF4D8CB-24A3-425D-B7E5-C5CB2C09C662}"/>
    <hyperlink ref="B584" r:id="rId628" xr:uid="{41EAD22A-6762-4255-84A0-5D341ECB9324}"/>
    <hyperlink ref="B585" r:id="rId629" xr:uid="{FE955719-5C16-4B34-B2D5-C8EE602BE43F}"/>
    <hyperlink ref="B586" r:id="rId630" xr:uid="{77C04DE3-9A38-4340-8635-D6930A4CF9EA}"/>
    <hyperlink ref="B587" r:id="rId631" xr:uid="{13EE3F6E-3C1E-47E0-8651-E66A448FA394}"/>
    <hyperlink ref="B588" r:id="rId632" xr:uid="{1FEE5357-4645-4666-98DF-CBFD4E579466}"/>
    <hyperlink ref="B589" r:id="rId633" xr:uid="{CA771FFE-C8C5-41E6-83FC-9B0700CBFDE0}"/>
    <hyperlink ref="B590" r:id="rId634" xr:uid="{83B163E3-715B-48B7-93E8-68D1D3315CE9}"/>
    <hyperlink ref="B591" r:id="rId635" xr:uid="{55CF069D-303C-47E8-A116-7A4A41AE1728}"/>
    <hyperlink ref="B592" r:id="rId636" xr:uid="{1B4C16C3-DE56-4B95-A4E6-F94A537D040B}"/>
    <hyperlink ref="B593" r:id="rId637" xr:uid="{91AAA1AA-6984-4B3A-90F3-A520F52E1831}"/>
    <hyperlink ref="B594" r:id="rId638" xr:uid="{6C5BB451-B5B5-487C-97C8-E79827B83A22}"/>
    <hyperlink ref="B595" r:id="rId639" xr:uid="{3D87AC9A-F567-4013-A849-BE30635D1EF5}"/>
    <hyperlink ref="B596" r:id="rId640" xr:uid="{9C00777C-5351-4A03-8EA6-B1030414A3CE}"/>
    <hyperlink ref="B597" r:id="rId641" xr:uid="{57C6AB63-AB80-4B09-83E9-DA427F36D0B5}"/>
    <hyperlink ref="B598" r:id="rId642" xr:uid="{1DB4D16D-C2C0-45C6-98F7-063B683FEA80}"/>
    <hyperlink ref="B599" r:id="rId643" xr:uid="{84F1ED3A-7613-46F2-9BDD-273E9E0D64C5}"/>
    <hyperlink ref="B600" r:id="rId644" xr:uid="{D53F6E28-DBA2-461E-BC1A-5ABD06845D3F}"/>
    <hyperlink ref="B601" r:id="rId645" xr:uid="{D9A33E62-AEC1-4CDD-AF63-D495DAFFC017}"/>
    <hyperlink ref="B602" r:id="rId646" xr:uid="{03FD7330-1191-4348-903E-B49589B2C831}"/>
    <hyperlink ref="B603" r:id="rId647" xr:uid="{98E128F0-A3F6-4768-87B3-57CAEBECFA53}"/>
    <hyperlink ref="B604" r:id="rId648" xr:uid="{5D15AD97-6560-451C-A824-0748952CD83F}"/>
    <hyperlink ref="B605" r:id="rId649" xr:uid="{D3CE84AE-E487-490C-B61B-A850DFC6B673}"/>
    <hyperlink ref="B606" r:id="rId650" xr:uid="{B004BB6D-36FC-4E89-B4F0-8191C831D028}"/>
    <hyperlink ref="B607" r:id="rId651" xr:uid="{72674961-A31B-47FB-B0BC-58CF1D3AF301}"/>
    <hyperlink ref="B608" r:id="rId652" xr:uid="{7388F207-C546-4320-A740-8C6EEE4ECCDE}"/>
    <hyperlink ref="B609" r:id="rId653" xr:uid="{50C5ED7B-6C95-437D-8B5D-572CD9420C1A}"/>
    <hyperlink ref="B610" r:id="rId654" xr:uid="{47870B03-510C-4910-BF83-35253F58AD22}"/>
    <hyperlink ref="B611" r:id="rId655" xr:uid="{42EE38E8-A857-40D9-8116-4C153C590E67}"/>
    <hyperlink ref="B612" r:id="rId656" xr:uid="{DA5EDEE0-1A62-4E57-8A28-51E1D3169AB4}"/>
    <hyperlink ref="B613" r:id="rId657" xr:uid="{965A3D32-FE21-4E5E-95D6-0451C8EAFF21}"/>
    <hyperlink ref="B614" r:id="rId658" xr:uid="{9D312CC2-9C6C-432E-9902-14E5D9BD583B}"/>
    <hyperlink ref="B615" r:id="rId659" xr:uid="{A5C9C7D3-5657-4F1B-B4CF-03D1A1477A40}"/>
    <hyperlink ref="B616" r:id="rId660" xr:uid="{89E52CA1-5CBA-4E3F-8716-704FB6944B68}"/>
    <hyperlink ref="B617" r:id="rId661" xr:uid="{0EF8EDB7-4FC1-4F07-BAAF-68B206156F8E}"/>
    <hyperlink ref="B618" r:id="rId662" xr:uid="{6D1F867F-FA0D-49B2-8A1F-6DDBDBD0CF30}"/>
    <hyperlink ref="B619" r:id="rId663" xr:uid="{165BAA7C-AE7A-4B00-A340-C7F4F55FF9BF}"/>
    <hyperlink ref="B620" r:id="rId664" xr:uid="{DC5D94E4-DF0D-4BDE-8B85-7759AD28DE5B}"/>
    <hyperlink ref="B621" r:id="rId665" xr:uid="{BB0537ED-CFBB-4322-BA3A-B61FA782B2FC}"/>
    <hyperlink ref="B622" r:id="rId666" xr:uid="{1F5657FC-DB62-4CB2-8D7C-4490AA533A21}"/>
    <hyperlink ref="B623" r:id="rId667" xr:uid="{19135AE7-D55C-4C77-8F4D-9871723F5D58}"/>
    <hyperlink ref="M623" r:id="rId668" xr:uid="{1C9356A5-3082-4A58-81A3-0E2CBC09263E}"/>
    <hyperlink ref="B624" r:id="rId669" xr:uid="{5E78480D-6FDF-41DB-A85A-CE50E90F7E34}"/>
    <hyperlink ref="B625" r:id="rId670" xr:uid="{72B55E53-0A5C-47CF-9687-0D56086D2070}"/>
    <hyperlink ref="B626" r:id="rId671" xr:uid="{E25392FF-08B3-415B-A0D9-0A803BF103DB}"/>
    <hyperlink ref="B627" r:id="rId672" xr:uid="{D38364EF-D251-4E42-BCCA-A576227E9EB4}"/>
    <hyperlink ref="B628" r:id="rId673" xr:uid="{41E7213B-A519-4434-AC1A-BF9273B022E1}"/>
    <hyperlink ref="B629" r:id="rId674" xr:uid="{C035158A-3751-468D-9F0E-7A2C7A284E62}"/>
    <hyperlink ref="B630" r:id="rId675" xr:uid="{7A6752F0-8D9B-402F-8E99-17A6BD939F53}"/>
    <hyperlink ref="B631" r:id="rId676" xr:uid="{E17F46A3-6F5A-4190-8B04-EDCA779F1304}"/>
    <hyperlink ref="B632" r:id="rId677" xr:uid="{5151D556-DF4C-4E5A-8FE8-9565B6CB6438}"/>
    <hyperlink ref="B633" r:id="rId678" xr:uid="{FE71EBBD-A4FE-49BB-A7AE-27DA9D53C1C1}"/>
    <hyperlink ref="B634" r:id="rId679" xr:uid="{D82D4762-14C5-400F-A86E-2D1B043F999C}"/>
    <hyperlink ref="B635" r:id="rId680" xr:uid="{43A2148F-0E01-4CCC-AFE3-0C8D5909C23F}"/>
    <hyperlink ref="B636" r:id="rId681" xr:uid="{6DFDFB9D-25A0-4D00-9927-2C372C70D0D8}"/>
    <hyperlink ref="B637" r:id="rId682" xr:uid="{CF7CC77E-D8FA-434B-A0C4-1ACBC1FA1FFB}"/>
    <hyperlink ref="B638" r:id="rId683" xr:uid="{A9545102-6D58-4FB2-9FCC-1CF8C5E67B77}"/>
    <hyperlink ref="B639" r:id="rId684" xr:uid="{A0D87FB1-2989-4036-BAD3-E0E4E33D4DE1}"/>
    <hyperlink ref="B640" r:id="rId685" xr:uid="{CF31BB86-0572-46DC-85B8-E3A642B2D5F0}"/>
    <hyperlink ref="B641" r:id="rId686" xr:uid="{45190FCF-4A7E-43B7-A188-EDF6810D1779}"/>
    <hyperlink ref="B642" r:id="rId687" xr:uid="{65FBF66B-6FAA-4260-89FC-4C31499DC8E8}"/>
    <hyperlink ref="B643" r:id="rId688" xr:uid="{C93CF45A-57E0-4849-A2B8-71529F397E53}"/>
    <hyperlink ref="B644" r:id="rId689" xr:uid="{FD181ACF-78B0-4BD3-8DFC-6FEF299D00BB}"/>
    <hyperlink ref="B645" r:id="rId690" xr:uid="{AC0149BB-6378-4165-9D8A-FFA300772360}"/>
    <hyperlink ref="B646" r:id="rId691" xr:uid="{5BF774E1-05F8-4CE8-A4C7-0C63C9207259}"/>
    <hyperlink ref="B647" r:id="rId692" xr:uid="{13C54D34-F38A-43CB-AED7-DBA2DAE23C85}"/>
    <hyperlink ref="B648" r:id="rId693" xr:uid="{7812D5F0-1BD8-40B1-A02C-5DFF74239FCB}"/>
    <hyperlink ref="B649" r:id="rId694" xr:uid="{D88F1630-E10E-4C41-BEE3-237E93456589}"/>
    <hyperlink ref="B650" r:id="rId695" xr:uid="{ACE279AC-8A35-4ECE-953C-07E9C0B30369}"/>
    <hyperlink ref="B651" r:id="rId696" xr:uid="{EDB83AC3-26B3-43DC-8B06-56B0050BF27E}"/>
    <hyperlink ref="B652" r:id="rId697" xr:uid="{C8F7902F-42E9-4E8F-832C-4A0B3D03ECDA}"/>
    <hyperlink ref="B653" r:id="rId698" xr:uid="{0655BCA4-EB53-438F-A450-6CC4CADAFAAA}"/>
    <hyperlink ref="B654" r:id="rId699" xr:uid="{56B26865-CD06-4FC5-8677-A8CB8815525C}"/>
    <hyperlink ref="B655" r:id="rId700" xr:uid="{0BFD1E22-758C-4538-B3E7-3162D4B4A904}"/>
    <hyperlink ref="B656" r:id="rId701" xr:uid="{9541EF46-88B6-404F-9C1C-F5C40B1C6694}"/>
    <hyperlink ref="B657" r:id="rId702" xr:uid="{D83D27F0-598B-47E4-91EC-784FD0EA8841}"/>
    <hyperlink ref="B658" r:id="rId703" xr:uid="{64D5E9CE-3E1E-44BE-B4C1-412378B4EA48}"/>
    <hyperlink ref="B659" r:id="rId704" xr:uid="{88CEB407-54CB-4971-B4A6-DBEEBDBB79DB}"/>
    <hyperlink ref="B660" r:id="rId705" xr:uid="{F502BF56-2407-4D26-918E-4FE8510182D8}"/>
    <hyperlink ref="B661" r:id="rId706" xr:uid="{9471743C-C971-4C82-8FCD-8190AD79C9E5}"/>
    <hyperlink ref="B662" r:id="rId707" xr:uid="{4BB77EA4-7B12-433A-B55E-BBC3A7505677}"/>
    <hyperlink ref="B663" r:id="rId708" xr:uid="{29DF4E5F-3BA3-48E4-9762-F0BE0F180D48}"/>
    <hyperlink ref="B664" r:id="rId709" xr:uid="{8032B9A2-716A-459F-A60A-477418A7CDB8}"/>
    <hyperlink ref="B665" r:id="rId710" xr:uid="{A40A859E-904F-4BA4-B93A-2874A7E201A8}"/>
    <hyperlink ref="B666" r:id="rId711" xr:uid="{4CE23C3B-A336-4FB0-825C-5746B684206B}"/>
    <hyperlink ref="B667" r:id="rId712" xr:uid="{5EB8E88F-FDA4-4E30-BD54-FEB1CC57E8D4}"/>
    <hyperlink ref="B668" r:id="rId713" xr:uid="{10955113-3816-4422-90B5-D5B94EBF48EA}"/>
    <hyperlink ref="B669" r:id="rId714" xr:uid="{6BD0D25D-C0D9-4D92-B3F0-AFCE097972DC}"/>
    <hyperlink ref="B670" r:id="rId715" xr:uid="{B95190D2-2F45-4F38-BD7D-DB81CF598D9D}"/>
    <hyperlink ref="B671" r:id="rId716" xr:uid="{436E28F9-1587-40D0-A424-2DF20B3FE702}"/>
    <hyperlink ref="B672" r:id="rId717" xr:uid="{BFEF88AB-FE37-4F8B-AE58-14C525B89871}"/>
    <hyperlink ref="B673" r:id="rId718" xr:uid="{063C8CD1-F005-4B0F-A7DF-540AE0C97927}"/>
    <hyperlink ref="B674" r:id="rId719" xr:uid="{BC9750D0-A58D-472F-9ADC-479CA523AD4F}"/>
    <hyperlink ref="B675" r:id="rId720" xr:uid="{98E223A2-14D2-411A-AD8A-8072A4B8ED07}"/>
    <hyperlink ref="B676" r:id="rId721" xr:uid="{C33B93E3-1E62-4FE8-845D-0C73E7A9ADD2}"/>
    <hyperlink ref="B677" r:id="rId722" xr:uid="{182225BE-A838-46C3-BBF1-F333BAED06D5}"/>
    <hyperlink ref="B678" r:id="rId723" xr:uid="{3A6CDAD5-5932-448B-8866-8507AB2C9BDE}"/>
    <hyperlink ref="B679" r:id="rId724" xr:uid="{B23764CF-6556-45BF-834E-2A15FC63E326}"/>
    <hyperlink ref="B680" r:id="rId725" xr:uid="{452B0E1A-034D-44BF-8B5B-B553B02C2F81}"/>
    <hyperlink ref="B681" r:id="rId726" xr:uid="{9495271A-5D72-4694-A68E-92DAD59BEA2E}"/>
    <hyperlink ref="B682" r:id="rId727" xr:uid="{B5FA17C8-019E-4B0B-B5CC-F833459E9106}"/>
    <hyperlink ref="M682" r:id="rId728" xr:uid="{CBEF39CB-41FB-468E-B089-4D6B5AFA52BC}"/>
    <hyperlink ref="B683" r:id="rId729" xr:uid="{2A5D76AB-094E-49BB-8322-FA97349F7A9D}"/>
    <hyperlink ref="M683" r:id="rId730" xr:uid="{6C79B256-202A-427F-ABAC-70E7BCE9876F}"/>
    <hyperlink ref="B684" r:id="rId731" xr:uid="{58332F33-6C87-4751-93C2-57C10AB78DF1}"/>
    <hyperlink ref="B685" r:id="rId732" xr:uid="{DF0B2192-CC8A-4DA0-B875-271AF4168467}"/>
    <hyperlink ref="B686" r:id="rId733" xr:uid="{65475157-5745-49CB-8CFC-1AA07410103F}"/>
    <hyperlink ref="B687" r:id="rId734" xr:uid="{F091E80A-E264-4F9C-88CC-6CBE145C0CA4}"/>
    <hyperlink ref="B688" r:id="rId735" xr:uid="{AB502F4E-F479-46BF-9285-1E526145F2F1}"/>
    <hyperlink ref="B689" r:id="rId736" xr:uid="{5C1F1C5E-A382-4728-A461-1B7900072B31}"/>
    <hyperlink ref="B690" r:id="rId737" xr:uid="{2340AEE7-BD5F-48E2-9938-DC31726A24EF}"/>
    <hyperlink ref="B691" r:id="rId738" xr:uid="{03923CCA-D856-4079-BE9E-2EA7D9AA313E}"/>
    <hyperlink ref="B692" r:id="rId739" xr:uid="{EF3A1A6C-E7AD-4F1C-8360-21AFB718912D}"/>
    <hyperlink ref="B693" r:id="rId740" xr:uid="{60A2B91F-B163-4C96-9121-A815074199DF}"/>
    <hyperlink ref="B694" r:id="rId741" xr:uid="{ACCCD75D-A4E5-4FDD-86FB-39FD957F1954}"/>
    <hyperlink ref="B695" r:id="rId742" xr:uid="{66FF5283-E958-4991-845C-7A48AC9A08C4}"/>
    <hyperlink ref="B696" r:id="rId743" xr:uid="{A4A29166-BCCF-4BF0-8D3B-EC953AF5B8D5}"/>
    <hyperlink ref="B697" r:id="rId744" xr:uid="{5E171C99-0486-4E85-AE5E-6D17A1B14D14}"/>
    <hyperlink ref="B698" r:id="rId745" xr:uid="{BB7059D7-0AEB-4C6E-BE85-D47DD067E786}"/>
    <hyperlink ref="B699" r:id="rId746" xr:uid="{2C14B497-082B-4806-A6CA-7B68B214EF69}"/>
    <hyperlink ref="B700" r:id="rId747" xr:uid="{B0FA57CD-6111-4150-AFFE-4C6F272BFEAB}"/>
    <hyperlink ref="B701" r:id="rId748" xr:uid="{71D7D6B4-35AD-42FB-AE0A-780A089899E7}"/>
    <hyperlink ref="B702" r:id="rId749" xr:uid="{20309F25-295B-4773-AB07-15DF3FEB70E6}"/>
    <hyperlink ref="B703" r:id="rId750" xr:uid="{FDDB4C56-DAC9-46E3-8489-DB314A749099}"/>
    <hyperlink ref="B704" r:id="rId751" xr:uid="{A64065EC-5B70-4539-B85A-73B68948212A}"/>
    <hyperlink ref="B705" r:id="rId752" xr:uid="{B61B0939-8949-4E77-B7FB-CB454F20ED36}"/>
    <hyperlink ref="M705" r:id="rId753" xr:uid="{527A0AD8-04F7-4080-8B21-4025CA7BCFA7}"/>
    <hyperlink ref="B706" r:id="rId754" xr:uid="{C885D88C-E484-4915-B35B-6C6BA92EB281}"/>
    <hyperlink ref="B707" r:id="rId755" xr:uid="{173D5BCE-72EC-4467-8A9C-A0000A2B6883}"/>
    <hyperlink ref="B708" r:id="rId756" xr:uid="{D8A9185A-7F1D-44ED-9F6A-F0CEEBFE5F8D}"/>
    <hyperlink ref="B709" r:id="rId757" xr:uid="{6E270239-068B-415E-9915-C43DBDEA3B83}"/>
    <hyperlink ref="B710" r:id="rId758" xr:uid="{4CCDE873-6198-4305-A355-F634C57E5EE1}"/>
    <hyperlink ref="B711" r:id="rId759" xr:uid="{A7A8031B-3642-4749-B510-E486089AD95F}"/>
    <hyperlink ref="B712" r:id="rId760" xr:uid="{F47BEBFE-C104-4217-8504-AE82871904D8}"/>
    <hyperlink ref="B713" r:id="rId761" xr:uid="{A3D16255-C711-49A3-9C9F-1DACCA551299}"/>
    <hyperlink ref="B714" r:id="rId762" xr:uid="{CF04FD58-3450-44AE-BD82-0E5FE89086D7}"/>
    <hyperlink ref="B715" r:id="rId763" xr:uid="{8A1CE46E-F99D-4A0F-A454-BAEFB9088855}"/>
    <hyperlink ref="M715" r:id="rId764" xr:uid="{CCED3A58-6D24-416D-95F4-B81F12547402}"/>
    <hyperlink ref="B716" r:id="rId765" xr:uid="{41F8CB7C-F463-4F53-8A8E-158063CB068A}"/>
    <hyperlink ref="M716" r:id="rId766" xr:uid="{5C7819C2-A357-48B8-A5B8-194F9FAAC537}"/>
    <hyperlink ref="B717" r:id="rId767" xr:uid="{4199D89B-0C83-48C1-A8D4-73BF416EBC0E}"/>
    <hyperlink ref="B718" r:id="rId768" xr:uid="{E46F572E-C0BA-46A3-8EEF-6A4A56915F98}"/>
    <hyperlink ref="M718" r:id="rId769" xr:uid="{202A67BE-E75B-45B0-BD5C-969D6C88D50F}"/>
    <hyperlink ref="B719" r:id="rId770" xr:uid="{C5312799-9FFE-42F9-9948-D05C46F8FDD0}"/>
    <hyperlink ref="M719" r:id="rId771" xr:uid="{93E2B500-8415-457F-8FC8-BAAC16510FE2}"/>
    <hyperlink ref="B720" r:id="rId772" xr:uid="{E8994D11-0235-4D8B-9F36-287A2AE4CDF0}"/>
    <hyperlink ref="B721" r:id="rId773" xr:uid="{9851A9CF-41A3-46A0-AAA6-4A9286F7CA61}"/>
    <hyperlink ref="B722" r:id="rId774" xr:uid="{F7623612-0601-4839-BAD3-3B19AFD078C6}"/>
    <hyperlink ref="M722" r:id="rId775" xr:uid="{EA95DBCE-5C4C-4875-B98B-A76A21DF0CFD}"/>
    <hyperlink ref="B723" r:id="rId776" xr:uid="{B936BBAD-74D2-4BAA-9924-AB11A62C5294}"/>
    <hyperlink ref="B724" r:id="rId777" xr:uid="{6C5F8F13-64D1-40CE-9C11-0042D15C4E0D}"/>
    <hyperlink ref="B725" r:id="rId778" xr:uid="{5593DAF4-F48B-4CC4-91D5-C55BE076F0DD}"/>
    <hyperlink ref="B726" r:id="rId779" xr:uid="{1F3D3358-4352-45F5-BC10-44A875039919}"/>
    <hyperlink ref="M726" r:id="rId780" xr:uid="{D4C0D037-FE35-4E50-B712-B9CECA3F0430}"/>
    <hyperlink ref="B727" r:id="rId781" xr:uid="{AC929C82-29F5-4C4A-AADD-A09E1BA07807}"/>
    <hyperlink ref="B728" r:id="rId782" xr:uid="{F0B203F5-4904-4621-A8B9-AC281B076323}"/>
    <hyperlink ref="B729" r:id="rId783" xr:uid="{92AD292E-2593-4B97-9890-9F225CF5C798}"/>
    <hyperlink ref="B730" r:id="rId784" xr:uid="{70672A51-9CA4-44CD-882B-A882B13E70BA}"/>
    <hyperlink ref="B731" r:id="rId785" xr:uid="{105AEA0F-C82F-4F4E-BD86-706E81504BB5}"/>
    <hyperlink ref="B732" r:id="rId786" xr:uid="{6252CB98-F32D-4049-8B4A-A6D036A40930}"/>
    <hyperlink ref="B733" r:id="rId787" xr:uid="{CB140B37-32A0-4B8F-A2BE-33B3DD4828C2}"/>
    <hyperlink ref="B734" r:id="rId788" xr:uid="{AC1245C1-8325-46F1-B7AE-C961C29A44F6}"/>
    <hyperlink ref="M734" r:id="rId789" xr:uid="{BD3987DD-A697-4CF7-B92D-0CE3511D826A}"/>
    <hyperlink ref="B735" r:id="rId790" xr:uid="{B0F06BBF-EAC6-4236-AED6-BB31A4E2C61F}"/>
    <hyperlink ref="B736" r:id="rId791" xr:uid="{31E924CF-4E9D-4127-B6C2-5014F2F9B480}"/>
    <hyperlink ref="B737" r:id="rId792" xr:uid="{9F740842-6F09-4B07-BC3F-AC689BBC7CAA}"/>
    <hyperlink ref="B738" r:id="rId793" xr:uid="{37B77F2B-2EDB-4424-A275-C933CE54DC76}"/>
    <hyperlink ref="B739" r:id="rId794" xr:uid="{F8726F67-701E-4D35-9C8A-A6590AD11F12}"/>
    <hyperlink ref="B740" r:id="rId795" xr:uid="{B8167F03-889B-4FAD-947B-75EEE29CA75F}"/>
    <hyperlink ref="B741" r:id="rId796" xr:uid="{D2CE66CB-56F1-4AA2-BAA8-3FC5D4970D31}"/>
    <hyperlink ref="B742" r:id="rId797" xr:uid="{DF695D72-A15A-4332-A381-3931A712CED4}"/>
    <hyperlink ref="B743" r:id="rId798" xr:uid="{1FE845A4-7FED-4739-9186-3B1F28C59EB3}"/>
    <hyperlink ref="M743" r:id="rId799" xr:uid="{7D693502-D3C7-4735-870A-0B671AC0E96B}"/>
    <hyperlink ref="B744" r:id="rId800" xr:uid="{73ACFE65-4A7A-4632-BC7A-0F283E9122ED}"/>
    <hyperlink ref="M744" r:id="rId801" xr:uid="{2E6D8112-6680-4ABD-AB60-05D1D26F8318}"/>
    <hyperlink ref="B745" r:id="rId802" xr:uid="{C5E78095-DE7D-4698-B62E-03CA76D7E248}"/>
    <hyperlink ref="B746" r:id="rId803" xr:uid="{E8312C97-256E-41E3-8EDF-F1A39843A46A}"/>
    <hyperlink ref="B747" r:id="rId804" xr:uid="{49CB0398-AEF2-494C-844F-E8E3690A4A95}"/>
    <hyperlink ref="M747" r:id="rId805" xr:uid="{3574CC86-74C4-4142-8A77-C7A72CD735EE}"/>
    <hyperlink ref="B748" r:id="rId806" xr:uid="{CE65FBA7-A3DC-43E3-AAED-021837EC8459}"/>
    <hyperlink ref="M748" r:id="rId807" xr:uid="{A535E66F-126D-4C21-8E74-A53BCBBBC43E}"/>
    <hyperlink ref="B749" r:id="rId808" xr:uid="{586A8E75-0D63-4FA6-8F5D-E729F42E257C}"/>
    <hyperlink ref="B750" r:id="rId809" xr:uid="{818244AA-BD6D-4008-B3FD-14D41E9B6172}"/>
    <hyperlink ref="B751" r:id="rId810" xr:uid="{8CB581B7-39DB-4FAA-9E91-9DD8FA96023C}"/>
    <hyperlink ref="B752" r:id="rId811" xr:uid="{59E678B3-AF37-4C35-9240-199F9AB4A223}"/>
    <hyperlink ref="B753" r:id="rId812" xr:uid="{4AD8A420-65CD-4DD2-83CB-D1A1396ACBE8}"/>
    <hyperlink ref="B754" r:id="rId813" xr:uid="{E79E3DA7-E38C-469D-8ED4-5921DACA2B65}"/>
    <hyperlink ref="B755" r:id="rId814" xr:uid="{38400184-C39A-4616-83C6-2B9F8F05C880}"/>
    <hyperlink ref="B756" r:id="rId815" xr:uid="{8AD50AE7-97E5-4720-9DD8-6AEAEB45AB29}"/>
    <hyperlink ref="B757" r:id="rId816" xr:uid="{EB77B154-5FD7-42B1-88AE-D7A7D08177BF}"/>
    <hyperlink ref="B758" r:id="rId817" xr:uid="{8E98DA31-D9F2-4370-A4EB-7FADE8E2C1C8}"/>
    <hyperlink ref="B759" r:id="rId818" xr:uid="{0D21C3AA-5E6E-472D-AE4C-3F32BCDF1CA4}"/>
    <hyperlink ref="B760" r:id="rId819" xr:uid="{FFBD1049-01A2-4233-AFAD-2BA8E69169C1}"/>
    <hyperlink ref="M760" r:id="rId820" xr:uid="{FDF6F934-4EFE-4D81-A86B-591EAC3A4740}"/>
    <hyperlink ref="B761" r:id="rId821" xr:uid="{6BF67985-89FA-4A1C-8065-96790050C4F7}"/>
    <hyperlink ref="B762" r:id="rId822" xr:uid="{55565828-C67F-4194-AEB5-3323B0FB2068}"/>
    <hyperlink ref="M762" r:id="rId823" xr:uid="{48611FF6-7492-4D74-B26F-6AEAC16D8419}"/>
    <hyperlink ref="B763" r:id="rId824" xr:uid="{12116AA4-AA6C-4C77-812D-954F5100932A}"/>
    <hyperlink ref="B764" r:id="rId825" xr:uid="{5ED9DB33-28FD-4106-8B47-68029ED536BC}"/>
    <hyperlink ref="M764" r:id="rId826" xr:uid="{61B422E3-AD83-4866-BCBE-5F993A2407AD}"/>
    <hyperlink ref="B765" r:id="rId827" xr:uid="{116A98A4-20EC-4A35-8EC1-53DC5075090C}"/>
    <hyperlink ref="M765" r:id="rId828" xr:uid="{E5AD35F9-48FF-4189-B2E9-82E2A2380719}"/>
    <hyperlink ref="B766" r:id="rId829" xr:uid="{2F32872B-4642-4377-8D22-05CCC436588B}"/>
    <hyperlink ref="M766" r:id="rId830" xr:uid="{01FB7E4A-E027-4CBB-839D-7A6F452CC36C}"/>
    <hyperlink ref="B767" r:id="rId831" xr:uid="{D6AD5460-1A5A-4545-997C-1F256909A897}"/>
    <hyperlink ref="B768" r:id="rId832" xr:uid="{CC37685A-3834-415C-9F1F-F11295ADB295}"/>
    <hyperlink ref="B769" r:id="rId833" xr:uid="{2074AA70-FBBC-4E90-9AA5-94448C025ACF}"/>
    <hyperlink ref="B770" r:id="rId834" xr:uid="{5FD57B90-45C8-48E4-9B51-79B32E6C73EC}"/>
    <hyperlink ref="B771" r:id="rId835" xr:uid="{FEF9270A-D704-44C6-8073-83FA161C18E3}"/>
    <hyperlink ref="B772" r:id="rId836" xr:uid="{3505109F-2B12-4BD7-99E7-E74F9BC8C4E8}"/>
    <hyperlink ref="B773" r:id="rId837" xr:uid="{3352C119-E492-461C-B2B5-DCB33059BB2B}"/>
    <hyperlink ref="B774" r:id="rId838" xr:uid="{DA284059-5EDA-45D7-8C5D-97756CD75B49}"/>
    <hyperlink ref="B775" r:id="rId839" xr:uid="{8A17E33C-AFBA-4324-8C33-4B185C97A043}"/>
    <hyperlink ref="B776" r:id="rId840" xr:uid="{1492B94C-04DF-45B5-BC20-B0D1325A66DF}"/>
    <hyperlink ref="B777" r:id="rId841" xr:uid="{91E60D85-9C0E-4D2D-BE3E-AEAD3A045A52}"/>
    <hyperlink ref="B778" r:id="rId842" xr:uid="{9168AB11-922F-4460-A172-18F9A6F8106E}"/>
    <hyperlink ref="B779" r:id="rId843" xr:uid="{79E03566-75E8-4705-95C2-2BB63A66841A}"/>
    <hyperlink ref="B780" r:id="rId844" xr:uid="{273E773E-F100-4B6D-8CE0-6D1008CD5AD0}"/>
    <hyperlink ref="B781" r:id="rId845" xr:uid="{3DBE8020-5755-49BC-9303-FEFE7C903F29}"/>
    <hyperlink ref="B782" r:id="rId846" xr:uid="{DD60FFDD-1EEC-4DD1-BA37-1216B600624A}"/>
    <hyperlink ref="B783" r:id="rId847" xr:uid="{BB71EFDE-FAF1-4A3E-A828-D8F2199F940D}"/>
    <hyperlink ref="B784" r:id="rId848" xr:uid="{E312CD4C-2F59-4276-B96B-FC4CA72DC109}"/>
    <hyperlink ref="B785" r:id="rId849" xr:uid="{62CF880E-6CBD-4DD7-9B63-03763DE6F045}"/>
    <hyperlink ref="B786" r:id="rId850" xr:uid="{90FFD5DD-1037-4ED0-83AB-28F6F25F9C55}"/>
    <hyperlink ref="B787" r:id="rId851" xr:uid="{C3A4F84C-7AC9-4874-9DD8-CAB93486973F}"/>
    <hyperlink ref="B788" r:id="rId852" xr:uid="{B5A94AA1-FA7A-4CC7-921C-2A7ECDBCBBFA}"/>
    <hyperlink ref="B789" r:id="rId853" xr:uid="{4438A833-8195-4A5F-A99A-80CF6D8C0909}"/>
    <hyperlink ref="B790" r:id="rId854" xr:uid="{23A744D4-B541-4E9A-A660-E1C13A5D2ACE}"/>
    <hyperlink ref="B791" r:id="rId855" xr:uid="{102C4A52-E8F0-4851-83FA-315F378B5F2F}"/>
    <hyperlink ref="B792" r:id="rId856" xr:uid="{2381A5FC-2D97-42C2-8FC6-10B7DBCCF502}"/>
    <hyperlink ref="B793" r:id="rId857" xr:uid="{8A7294B7-32EB-4690-83D9-AB39C7D99478}"/>
    <hyperlink ref="M793" r:id="rId858" xr:uid="{DF5FFFD5-2727-432A-AE47-B9AF37EA52E7}"/>
    <hyperlink ref="B794" r:id="rId859" xr:uid="{E7630B6B-F32D-4B2D-812D-DD37A8FC9230}"/>
    <hyperlink ref="M794" r:id="rId860" xr:uid="{FBCE3515-BC13-4578-8A76-BF306E7FE54E}"/>
    <hyperlink ref="B795" r:id="rId861" xr:uid="{57D86686-8B89-471E-ACAC-54375256ACE9}"/>
    <hyperlink ref="M795" r:id="rId862" xr:uid="{F8DC845A-A5CC-4250-9057-F552E58E9955}"/>
    <hyperlink ref="B796" r:id="rId863" xr:uid="{894BC69E-74AF-4DED-B6A8-3347DA2AD336}"/>
    <hyperlink ref="M796" r:id="rId864" xr:uid="{75FFB52D-30ED-4162-B71C-68CBB6FF0A53}"/>
    <hyperlink ref="B797" r:id="rId865" xr:uid="{042AFA5F-EECA-4153-A6BA-136B7395090F}"/>
    <hyperlink ref="M797" r:id="rId866" xr:uid="{4443BDB7-1C9B-4436-ABE5-524D5E6FD952}"/>
    <hyperlink ref="B798" r:id="rId867" xr:uid="{E51FF9B9-4CE5-4E83-B265-6FCE70350F91}"/>
    <hyperlink ref="M798" r:id="rId868" xr:uid="{3ED9843B-528C-43E0-8564-68B6833CB4BE}"/>
    <hyperlink ref="B799" r:id="rId869" xr:uid="{233A0855-5A1A-4AEF-9395-A374EFBBDAFF}"/>
    <hyperlink ref="M799" r:id="rId870" xr:uid="{7FF54EC8-8C2C-49D2-B6B7-062F9F1F58B4}"/>
    <hyperlink ref="B800" r:id="rId871" xr:uid="{682F98FA-9C89-4B09-BB24-9F37B64E642F}"/>
    <hyperlink ref="B801" r:id="rId872" xr:uid="{FFD8A511-8444-4E70-8414-3D56890D99C0}"/>
    <hyperlink ref="B802" r:id="rId873" xr:uid="{8873626A-F3C7-4602-8889-30869B3EACF0}"/>
    <hyperlink ref="B803" r:id="rId874" xr:uid="{8CCF5DEF-6D00-4B2B-8586-0B549A16C6C4}"/>
    <hyperlink ref="B804" r:id="rId875" xr:uid="{986234DD-4632-41B5-9391-9870CFCFC73C}"/>
    <hyperlink ref="B805" r:id="rId876" xr:uid="{4AEE76E6-E03A-423C-9C0E-1E760C94C103}"/>
    <hyperlink ref="B806" r:id="rId877" xr:uid="{0862099E-3BA0-410F-AF05-DF5441E96E19}"/>
    <hyperlink ref="B807" r:id="rId878" xr:uid="{6BA07C2C-771C-4698-89BC-B5F9F5A3115A}"/>
    <hyperlink ref="B808" r:id="rId879" xr:uid="{8EF7417E-2F3E-4A94-AA8E-FC425B30D17A}"/>
    <hyperlink ref="M808" r:id="rId880" xr:uid="{2F6B75FD-3B85-4FD7-A8A5-13FF56B7E20A}"/>
    <hyperlink ref="B809" r:id="rId881" xr:uid="{5F63323F-DE4E-4030-8D9A-4C30ED120ADD}"/>
    <hyperlink ref="M809" r:id="rId882" xr:uid="{0A7E7628-2631-446F-B9C0-96D211A4D76F}"/>
    <hyperlink ref="B810" r:id="rId883" xr:uid="{1890F30D-DE0D-4C30-8847-E38560E3A084}"/>
    <hyperlink ref="M810" r:id="rId884" xr:uid="{2D4A589F-6A70-4206-9F06-0557A0A615E9}"/>
    <hyperlink ref="B811" r:id="rId885" xr:uid="{6AD642CD-72FA-467A-8E29-C0783A18B73E}"/>
    <hyperlink ref="M811" r:id="rId886" xr:uid="{AA0C2634-0113-40ED-B398-18318CC152FA}"/>
    <hyperlink ref="B812" r:id="rId887" xr:uid="{7B104BD3-762A-4847-8D71-01FDDFB56F71}"/>
    <hyperlink ref="B813" r:id="rId888" xr:uid="{F77A9999-5572-46AB-8FCC-19EDFDBFB4F7}"/>
    <hyperlink ref="B814" r:id="rId889" xr:uid="{FC4AFF87-9C49-491D-AF99-CCA2BAA7F82B}"/>
    <hyperlink ref="M814" r:id="rId890" xr:uid="{97ACD562-4993-4B14-AF39-771759A3CC0A}"/>
    <hyperlink ref="B815" r:id="rId891" xr:uid="{F1D4F8AA-C756-43E7-B034-29630C28DC1B}"/>
    <hyperlink ref="M815" r:id="rId892" xr:uid="{75FED5BB-72AF-46D7-8604-BDA066A14F16}"/>
    <hyperlink ref="B816" r:id="rId893" xr:uid="{D2B93C85-0DB1-4197-AEFF-476C533B5272}"/>
    <hyperlink ref="M816" r:id="rId894" xr:uid="{DB3BFCD5-A577-41C6-91C5-EB3DD3F8BD0C}"/>
    <hyperlink ref="B817" r:id="rId895" xr:uid="{5DF6244A-3747-4490-9690-3AF8E397F50E}"/>
    <hyperlink ref="M817" r:id="rId896" xr:uid="{FD7C99A0-D857-4408-9F39-AA657152363E}"/>
    <hyperlink ref="B818" r:id="rId897" xr:uid="{30561410-4F8E-473F-B710-B85A44E49A91}"/>
    <hyperlink ref="M818" r:id="rId898" xr:uid="{AC95EB76-2B74-4907-B055-B254FB6D89C9}"/>
    <hyperlink ref="B819" r:id="rId899" xr:uid="{AA6E2ADE-FA30-46A3-8090-D318A0B7C0C8}"/>
    <hyperlink ref="M819" r:id="rId900" xr:uid="{EC18A61E-2696-42E9-BEBF-2BDE9A2C2DD7}"/>
    <hyperlink ref="B820" r:id="rId901" xr:uid="{7DB44EAE-BFFC-432C-ACDF-15631C461292}"/>
    <hyperlink ref="M820" r:id="rId902" xr:uid="{0857136F-DF5C-42BB-8FB6-E400B6F1337F}"/>
    <hyperlink ref="B821" r:id="rId903" xr:uid="{C2BF011B-5B83-4533-B905-285FF5823377}"/>
    <hyperlink ref="M821" r:id="rId904" xr:uid="{09F44892-02C0-481E-99AB-84A8CAC4BAE6}"/>
    <hyperlink ref="B822" r:id="rId905" xr:uid="{7D9584F2-6BAB-44E1-980C-F2729E813885}"/>
    <hyperlink ref="B823" r:id="rId906" xr:uid="{30EE1939-0C53-460C-8949-47A548310589}"/>
    <hyperlink ref="B824" r:id="rId907" xr:uid="{55F4C14A-D97B-4636-9277-2D647FFDCBB2}"/>
    <hyperlink ref="B825" r:id="rId908" xr:uid="{4DAF012C-2DFA-4998-8BF2-437D5469B056}"/>
    <hyperlink ref="B826" r:id="rId909" xr:uid="{BC731734-B6F7-4523-BA8D-DFD42F289007}"/>
    <hyperlink ref="B827" r:id="rId910" xr:uid="{453B4271-2896-4AC0-A01E-91B5EFB86042}"/>
    <hyperlink ref="B828" r:id="rId911" xr:uid="{CF387308-CE6A-4B4A-A044-9AD79B5A41A9}"/>
    <hyperlink ref="B829" r:id="rId912" xr:uid="{5D40B2F0-C0CE-442B-874E-177496AD65A2}"/>
    <hyperlink ref="B830" r:id="rId913" xr:uid="{F139CAAF-56E2-4CC4-863A-066F367EF2CE}"/>
    <hyperlink ref="B831" r:id="rId914" xr:uid="{24457CD5-924B-4864-AFCC-AAF3F141FFC6}"/>
    <hyperlink ref="B832" r:id="rId915" xr:uid="{128BFC47-8BDB-46D1-A152-45D594D29C36}"/>
    <hyperlink ref="B833" r:id="rId916" xr:uid="{1F3693CD-E89A-4478-83C1-29B46601ACC0}"/>
    <hyperlink ref="B834" r:id="rId917" xr:uid="{687366CB-CD5E-43B6-B9DC-AB5A0FF34A0F}"/>
    <hyperlink ref="B835" r:id="rId918" xr:uid="{9AD63700-DC49-473C-BBFD-75BDB55624ED}"/>
    <hyperlink ref="B836" r:id="rId919" xr:uid="{045A1959-7316-4070-99D5-6CD33875D70B}"/>
    <hyperlink ref="B837" r:id="rId920" xr:uid="{3EC73C69-43BD-4012-A33D-281CD80405DE}"/>
    <hyperlink ref="B838" r:id="rId921" xr:uid="{9CAB8006-B240-4651-B2CE-C6C4A1EEFE8C}"/>
    <hyperlink ref="B839" r:id="rId922" xr:uid="{E2C61EF3-0151-443B-B192-535FC2B1C707}"/>
    <hyperlink ref="B840" r:id="rId923" xr:uid="{04EE03FB-A72E-4001-BE6B-A539C600ADA9}"/>
    <hyperlink ref="B841" r:id="rId924" xr:uid="{681F0B0D-2B03-4BCD-9C47-0AA88EF40DA6}"/>
    <hyperlink ref="B842" r:id="rId925" xr:uid="{E34F6D0F-F664-4985-8AB8-842FACEF049A}"/>
    <hyperlink ref="B843" r:id="rId926" xr:uid="{EC7B35F3-A684-471F-9276-27099A5D00BC}"/>
    <hyperlink ref="M843" r:id="rId927" xr:uid="{43F6A201-7552-4EB7-92E2-12BC2293D8EA}"/>
    <hyperlink ref="B844" r:id="rId928" xr:uid="{45429718-D9F7-4A2D-9E6F-C4AEB331364E}"/>
    <hyperlink ref="M844" r:id="rId929" xr:uid="{B9FB5B80-517F-4D28-A4B3-43F7B33217FB}"/>
    <hyperlink ref="B845" r:id="rId930" xr:uid="{F4DD54CE-0383-4904-B6F9-FC236F2C2709}"/>
    <hyperlink ref="M845" r:id="rId931" xr:uid="{3C6E8B9C-FDAE-44CB-A99E-E91626A7A346}"/>
    <hyperlink ref="B846" r:id="rId932" xr:uid="{6021C59F-D3D3-415D-9993-11F5560C23E2}"/>
    <hyperlink ref="M846" r:id="rId933" xr:uid="{88C9EFAD-6A95-4839-9818-A741AA53527B}"/>
    <hyperlink ref="B847" r:id="rId934" xr:uid="{F0839E08-64F3-41D0-83E6-8F7A1383C7FB}"/>
    <hyperlink ref="M847" r:id="rId935" xr:uid="{4B8A79E6-F5CB-438A-90B6-D0D37FEA7C7F}"/>
    <hyperlink ref="B848" r:id="rId936" xr:uid="{99E3217D-881B-4C51-856B-FBCB1A291036}"/>
    <hyperlink ref="M848" r:id="rId937" xr:uid="{31E4F414-66BB-4CC5-8A1E-F7FFE55D97D2}"/>
    <hyperlink ref="B849" r:id="rId938" xr:uid="{FC42B222-89B2-44F1-B66C-A0F096F96C02}"/>
    <hyperlink ref="M849" r:id="rId939" xr:uid="{937C1BA9-7A10-4D80-8CE1-8276B0F681B7}"/>
    <hyperlink ref="B850" r:id="rId940" xr:uid="{EC20BFCB-693C-4445-B0EE-5A546ED3D09F}"/>
    <hyperlink ref="M850" r:id="rId941" xr:uid="{762FE638-FB4F-4559-90A6-3445056D8BE1}"/>
    <hyperlink ref="B851" r:id="rId942" xr:uid="{63D59D17-DBE4-41B9-B477-92C7BBB6896B}"/>
    <hyperlink ref="M851" r:id="rId943" xr:uid="{23CD8A1F-4A3F-4455-8427-9154A1B21D9E}"/>
    <hyperlink ref="B852" r:id="rId944" xr:uid="{4AE115F1-07A1-4237-A910-52EE58CD4A8D}"/>
    <hyperlink ref="M852" r:id="rId945" xr:uid="{BEC53C01-F7D8-4D11-AF8E-BD7E60B6F1B0}"/>
    <hyperlink ref="B853" r:id="rId946" xr:uid="{5FEAA913-2802-496B-8304-A959F92E514A}"/>
    <hyperlink ref="M853" r:id="rId947" xr:uid="{81185CA8-478A-458E-866F-6FED3F573291}"/>
    <hyperlink ref="B854" r:id="rId948" xr:uid="{0DE47A8D-A3CD-4A26-8B97-85AC6704E2F9}"/>
    <hyperlink ref="M854" r:id="rId949" xr:uid="{8823C5FD-66A6-4DE8-9E27-1FFA72B62828}"/>
    <hyperlink ref="B855" r:id="rId950" xr:uid="{EE780EFC-D044-4D1A-8562-DE98CA5E9CB8}"/>
    <hyperlink ref="M855" r:id="rId951" xr:uid="{76E6BD1C-14DB-41E3-B9EC-4C3A13781CB4}"/>
    <hyperlink ref="B856" r:id="rId952" xr:uid="{E4EEB578-528B-4C84-9C18-31BBE4F173BE}"/>
    <hyperlink ref="M856" r:id="rId953" xr:uid="{1FC4C277-AE1F-4ECF-B322-E3C9AF0E8AF9}"/>
    <hyperlink ref="B857" r:id="rId954" xr:uid="{8F7FFABC-4F92-4958-96F3-DA9D15CA81CC}"/>
    <hyperlink ref="M857" r:id="rId955" xr:uid="{176CA42C-D6D5-4799-9AD3-E1F381C1EB84}"/>
    <hyperlink ref="B858" r:id="rId956" xr:uid="{A61EBDE6-27E8-4D1A-885A-16C0D4757CDB}"/>
    <hyperlink ref="M858" r:id="rId957" xr:uid="{819DECE3-069F-42D4-BE37-9677613F4409}"/>
    <hyperlink ref="B859" r:id="rId958" xr:uid="{D86182D8-740F-4A52-8F7E-8253AFE4C3E1}"/>
    <hyperlink ref="M859" r:id="rId959" xr:uid="{112E48EA-707C-47E5-A7C9-CBB972AED7B2}"/>
    <hyperlink ref="B860" r:id="rId960" xr:uid="{05DC0E44-FD79-43AF-9AE1-81D0602DA165}"/>
    <hyperlink ref="M860" r:id="rId961" xr:uid="{6B7CBD03-C8B6-482C-BD5F-DAB852590BB1}"/>
    <hyperlink ref="B861" r:id="rId962" xr:uid="{1C9D7687-2D1F-458F-939B-FF672DA9D888}"/>
    <hyperlink ref="M861" r:id="rId963" xr:uid="{6111F7D8-738B-4CDF-9844-48B8876F1066}"/>
    <hyperlink ref="B862" r:id="rId964" xr:uid="{1CDA05F6-84DE-4C30-BA96-93F1BA83EF6B}"/>
    <hyperlink ref="M862" r:id="rId965" xr:uid="{C1C20420-DD6F-48E5-8E79-E504EF8D4013}"/>
    <hyperlink ref="B863" r:id="rId966" xr:uid="{F472004D-1FDD-48BC-A73C-70A7806322EE}"/>
    <hyperlink ref="B864" r:id="rId967" xr:uid="{16D37364-16A0-4570-9BF7-131226C2D8A2}"/>
    <hyperlink ref="B865" r:id="rId968" xr:uid="{5CA890B9-A8AA-4F3B-980A-88864D9FEE77}"/>
    <hyperlink ref="B866" r:id="rId969" xr:uid="{DBEC83B9-048F-4942-A8E5-C8C80EB3B770}"/>
    <hyperlink ref="M866" r:id="rId970" xr:uid="{9690E24B-85AD-4907-A733-7BD7AC1B10B8}"/>
    <hyperlink ref="B867" r:id="rId971" xr:uid="{F2072888-8247-4380-AC75-D32966E1B415}"/>
    <hyperlink ref="B868" r:id="rId972" xr:uid="{809F3747-480F-4ECC-B6D4-6ACAA0E56E8C}"/>
    <hyperlink ref="B869" r:id="rId973" xr:uid="{58D30BB5-9DDB-4926-86E0-4789B6BEC431}"/>
    <hyperlink ref="B870" r:id="rId974" xr:uid="{901FE281-8447-41AB-A79A-4DF6C7BBE7F6}"/>
    <hyperlink ref="M870" r:id="rId975" xr:uid="{272FD581-12E6-44F0-AC0C-AF50D8166FDD}"/>
    <hyperlink ref="B871" r:id="rId976" xr:uid="{A0066584-3E18-42A5-A76D-72F903279172}"/>
    <hyperlink ref="B872" r:id="rId977" xr:uid="{67AE69DF-5AE3-4A37-9A79-651980A8F6BE}"/>
    <hyperlink ref="M872" r:id="rId978" xr:uid="{932E0A70-9A83-4DFC-96CE-9D773279E977}"/>
    <hyperlink ref="B873" r:id="rId979" xr:uid="{0CB5B499-BAA2-4290-B8BE-5D3273CFE164}"/>
    <hyperlink ref="B874" r:id="rId980" xr:uid="{962FDD80-D2C2-45DA-8720-6CD4C0CBB790}"/>
    <hyperlink ref="B875" r:id="rId981" xr:uid="{38ADB2DD-1EA3-47EF-B2D3-62B3F209DB10}"/>
    <hyperlink ref="B876" r:id="rId982" xr:uid="{ED0FA4EE-478B-4BFF-A90F-B7BA037EDA04}"/>
    <hyperlink ref="B877" r:id="rId983" xr:uid="{4F1B55AE-970B-4183-AC2C-B587F72A21A8}"/>
    <hyperlink ref="B878" r:id="rId984" xr:uid="{BD622576-C69B-49E6-9988-243FFF7E7E28}"/>
    <hyperlink ref="B879" r:id="rId985" xr:uid="{3D7B230D-E459-419A-A7BE-44821FEEF406}"/>
    <hyperlink ref="B880" r:id="rId986" xr:uid="{E46EB8B3-F098-4E00-B75A-E83B957D9A3A}"/>
    <hyperlink ref="B881" r:id="rId987" xr:uid="{7EBAA73F-CA16-4C4A-ACFD-536852688FA0}"/>
    <hyperlink ref="B882" r:id="rId988" xr:uid="{0D16BE25-B651-465A-A261-6759E106A515}"/>
    <hyperlink ref="B883" r:id="rId989" xr:uid="{2F92DD4C-DD44-467E-A264-50258EA05FD3}"/>
    <hyperlink ref="B884" r:id="rId990" xr:uid="{409126C5-9F9A-4FF1-BE86-DFBC8A4EFB97}"/>
    <hyperlink ref="B885" r:id="rId991" xr:uid="{7AA03476-DB54-4A27-9422-E9B8B60C3244}"/>
    <hyperlink ref="B886" r:id="rId992" xr:uid="{9E4D0FC9-51A1-4924-9FD5-26C3BC9E19D8}"/>
    <hyperlink ref="B887" r:id="rId993" xr:uid="{77330060-A765-4D26-864E-4AFE440EDCDA}"/>
    <hyperlink ref="M887" r:id="rId994" xr:uid="{5EA76D1F-A080-4B5F-9AE0-F7F2A730FEE1}"/>
    <hyperlink ref="B888" r:id="rId995" xr:uid="{48153B29-79AC-4D09-84F0-AC391A870A96}"/>
    <hyperlink ref="B889" r:id="rId996" xr:uid="{977C235D-966B-41FA-935E-F091AF6D217C}"/>
    <hyperlink ref="B890" r:id="rId997" xr:uid="{565272D3-4916-4C20-B91B-BF5BE6A75824}"/>
    <hyperlink ref="B891" r:id="rId998" xr:uid="{335DBB4F-773D-416E-8EC6-BBD948F95722}"/>
    <hyperlink ref="B892" r:id="rId999" xr:uid="{93245845-B8A8-4AB5-B281-0A8E25F88F34}"/>
    <hyperlink ref="B893" r:id="rId1000" xr:uid="{B05DBAC5-AB17-4065-B404-59D4E3216073}"/>
    <hyperlink ref="B894" r:id="rId1001" xr:uid="{87980A14-0DD1-4290-B1D5-D248747BDAB3}"/>
    <hyperlink ref="B895" r:id="rId1002" xr:uid="{9B26AFFB-3908-4031-81FA-87B26F78CBBC}"/>
    <hyperlink ref="B896" r:id="rId1003" xr:uid="{FCC501C4-8CD0-4C5D-8D0B-544E9E64D530}"/>
    <hyperlink ref="B897" r:id="rId1004" xr:uid="{C0F28D72-B9F7-4BD9-981E-C94081F33571}"/>
    <hyperlink ref="B898" r:id="rId1005" xr:uid="{069DBF84-D8DB-4042-A1A5-DA956691BC61}"/>
    <hyperlink ref="B899" r:id="rId1006" xr:uid="{BA973120-5481-443C-BBCF-C87F9A679405}"/>
    <hyperlink ref="B900" r:id="rId1007" xr:uid="{1514B9EA-F409-4139-A3C6-60F2D7285FCF}"/>
    <hyperlink ref="B901" r:id="rId1008" xr:uid="{782DC04A-53C4-4888-B854-DFA7A3620AA8}"/>
    <hyperlink ref="M901" r:id="rId1009" xr:uid="{0AF2099E-7724-42A8-832F-FEC0BB0AF349}"/>
    <hyperlink ref="B902" r:id="rId1010" xr:uid="{F0C2FB33-8B20-43AB-90CA-D86BF04DAC5F}"/>
    <hyperlink ref="B903" r:id="rId1011" xr:uid="{26E8A281-778F-4432-8ADD-E7B5F52491CB}"/>
    <hyperlink ref="B904" r:id="rId1012" xr:uid="{AD99CD01-9223-4F48-9206-DED2284000F9}"/>
    <hyperlink ref="B905" r:id="rId1013" xr:uid="{162430C4-51DE-4ADB-AD88-52A6E9FD4C00}"/>
    <hyperlink ref="B906" r:id="rId1014" xr:uid="{E089AA2C-E323-41B8-AA4D-8629B52F3438}"/>
    <hyperlink ref="B907" r:id="rId1015" xr:uid="{F1230D82-1C06-4C85-A90E-ADC3BAFBF024}"/>
    <hyperlink ref="B908" r:id="rId1016" xr:uid="{CB212F51-FAD8-4453-8C51-148E493589DF}"/>
    <hyperlink ref="B909" r:id="rId1017" xr:uid="{4828D13B-229C-40B3-B401-33F165D227CC}"/>
    <hyperlink ref="B910" r:id="rId1018" xr:uid="{4AA9FAF8-03E0-46DA-ABDF-6DDF421CCC07}"/>
    <hyperlink ref="B911" r:id="rId1019" xr:uid="{A929FF03-EF9E-4C3E-AC2B-217B47373616}"/>
    <hyperlink ref="B912" r:id="rId1020" xr:uid="{22DE4156-30CC-4F4B-A4A9-E8D0F51CC45C}"/>
    <hyperlink ref="B913" r:id="rId1021" xr:uid="{CBC19B87-27B4-4D78-9011-BC1A219E24F5}"/>
    <hyperlink ref="B914" r:id="rId1022" xr:uid="{BFD41256-87C2-4820-882C-8F9E61A949F7}"/>
    <hyperlink ref="B915" r:id="rId1023" xr:uid="{D4BE71E4-365A-4AD0-9D8E-1137BBC24A35}"/>
    <hyperlink ref="B916" r:id="rId1024" xr:uid="{FA30A50B-AC9E-475A-B4FD-8394046A7050}"/>
    <hyperlink ref="B917" r:id="rId1025" xr:uid="{A016D92F-12E5-481F-B311-A7D76A9247A8}"/>
    <hyperlink ref="B918" r:id="rId1026" xr:uid="{8EACAA40-8C13-4620-A5D0-B90627B40AC8}"/>
    <hyperlink ref="B919" r:id="rId1027" xr:uid="{93D2D4A5-D992-4C41-84BA-A7599F3175C8}"/>
    <hyperlink ref="B920" r:id="rId1028" xr:uid="{F56499C2-789D-43ED-AED4-75AF4419118D}"/>
    <hyperlink ref="B921" r:id="rId1029" xr:uid="{6D19DE5E-14AE-45B3-A6F2-0AA34A246D61}"/>
    <hyperlink ref="B922" r:id="rId1030" xr:uid="{DAD723C7-0CAC-41B3-9665-C37F7FBD5747}"/>
    <hyperlink ref="B923" r:id="rId1031" xr:uid="{C7E81EEC-10EE-44D2-B474-A8747B87EE6D}"/>
    <hyperlink ref="B924" r:id="rId1032" xr:uid="{25D942AE-F428-48EC-8177-AEFD93CE14C3}"/>
    <hyperlink ref="B925" r:id="rId1033" xr:uid="{864B904F-E95A-4769-A14C-ECFFB5B96C90}"/>
    <hyperlink ref="B926" r:id="rId1034" xr:uid="{29ED8AAB-51AD-4EB2-BDEC-59F58D3DD343}"/>
    <hyperlink ref="B927" r:id="rId1035" xr:uid="{2C6749EE-D43B-41B9-B866-9E2CCC1A22CE}"/>
    <hyperlink ref="B928" r:id="rId1036" xr:uid="{1026E31B-8E3C-4151-8194-55A582FA57DD}"/>
    <hyperlink ref="B929" r:id="rId1037" xr:uid="{636AE4C2-9CFE-4F3F-8BEA-7E867019C7F3}"/>
    <hyperlink ref="B930" r:id="rId1038" xr:uid="{8B0E4AFB-E890-46CD-B2B3-EA6783350EBC}"/>
    <hyperlink ref="B931" r:id="rId1039" xr:uid="{C77E150D-F8F7-407B-966B-6C4264C7C411}"/>
    <hyperlink ref="B932" r:id="rId1040" xr:uid="{1D90108D-33CD-4EEC-BC78-348A6DACACAF}"/>
    <hyperlink ref="B933" r:id="rId1041" xr:uid="{61A566D5-D452-4713-ABA5-FD2963BB855C}"/>
    <hyperlink ref="B934" r:id="rId1042" xr:uid="{CE9C516C-6D28-4EA9-AC8F-BDB43951B974}"/>
    <hyperlink ref="B935" r:id="rId1043" xr:uid="{9E293819-D679-4A5B-919B-FFA4E0976E28}"/>
    <hyperlink ref="B936" r:id="rId1044" xr:uid="{A146A82C-F967-486A-AA00-EDC0993D8988}"/>
    <hyperlink ref="B937" r:id="rId1045" xr:uid="{A8B1E7AB-C590-42EB-A9AA-94DF08CCE16C}"/>
    <hyperlink ref="B938" r:id="rId1046" xr:uid="{2AED0999-DAE6-4F5B-AF59-A625DC406EB7}"/>
    <hyperlink ref="B939" r:id="rId1047" xr:uid="{99664177-9531-4228-B2A2-CE7B27E35232}"/>
    <hyperlink ref="B940" r:id="rId1048" xr:uid="{DF9E9BA2-411A-49B7-8936-BA955A42BE87}"/>
    <hyperlink ref="B941" r:id="rId1049" xr:uid="{F4F9C0DF-1CB0-48A2-B734-2037AD1DDC1F}"/>
    <hyperlink ref="B942" r:id="rId1050" xr:uid="{4097146E-1C52-40AB-BAF7-FF8A8F62578B}"/>
    <hyperlink ref="B943" r:id="rId1051" xr:uid="{EB65827B-200D-4E39-BA13-AFF7AA699382}"/>
    <hyperlink ref="B944" r:id="rId1052" xr:uid="{3704B34C-A6EF-48D1-9ED8-4E084637381D}"/>
    <hyperlink ref="B945" r:id="rId1053" xr:uid="{2A5B3BF8-BBE7-45AF-96BD-08F77EAE3272}"/>
    <hyperlink ref="B946" r:id="rId1054" xr:uid="{0D56D78E-5E66-4CF9-A539-2FCCCDA08EC0}"/>
    <hyperlink ref="B947" r:id="rId1055" xr:uid="{EFCE6D90-0462-456F-BB41-03E5922A6FC0}"/>
    <hyperlink ref="B948" r:id="rId1056" xr:uid="{8C8564CD-D058-4793-8121-9C57333ED3B0}"/>
    <hyperlink ref="B949" r:id="rId1057" xr:uid="{AA0D09CB-AF00-44F5-BF11-5EE164AB089A}"/>
    <hyperlink ref="B950" r:id="rId1058" xr:uid="{2E3EE869-D1AD-4679-9FCF-E3AE90DEEC7D}"/>
    <hyperlink ref="B951" r:id="rId1059" xr:uid="{666813F4-5A65-44B8-B7E9-0529A6E4C156}"/>
    <hyperlink ref="B952" r:id="rId1060" xr:uid="{AB05DE48-DC9A-4C52-AB7E-2C8DE37C35A0}"/>
    <hyperlink ref="M952" r:id="rId1061" xr:uid="{5BE05D78-2320-4AF3-9808-AB4A7330CB80}"/>
    <hyperlink ref="B953" r:id="rId1062" xr:uid="{7D9CD478-9AD0-4DCD-98FD-92FDC48F7C38}"/>
    <hyperlink ref="B954" r:id="rId1063" xr:uid="{1F54C9EC-F1A8-4EA4-A824-A448384889D8}"/>
    <hyperlink ref="B955" r:id="rId1064" xr:uid="{C49C348C-ACF4-44EF-BEF0-889809650835}"/>
    <hyperlink ref="B956" r:id="rId1065" xr:uid="{36362F8E-75AF-4528-B617-5C83ABF3CA0D}"/>
    <hyperlink ref="B957" r:id="rId1066" xr:uid="{B1966D45-06EF-4A79-BA77-6A2F849EFED8}"/>
    <hyperlink ref="B958" r:id="rId1067" xr:uid="{E36278AE-40F1-4BC5-A83E-BA747758E722}"/>
    <hyperlink ref="B959" r:id="rId1068" xr:uid="{3D80CC54-7564-41C0-8C81-8641DB5BC281}"/>
    <hyperlink ref="B960" r:id="rId1069" xr:uid="{885593A0-773F-410B-8B10-9A3C79E86628}"/>
    <hyperlink ref="B961" r:id="rId1070" xr:uid="{9E6EC1ED-C392-4AE7-8FF7-20BDFAB89701}"/>
    <hyperlink ref="B962" r:id="rId1071" xr:uid="{8D02A8CE-13FD-4775-8B40-9FCB03F89D3D}"/>
    <hyperlink ref="B963" r:id="rId1072" xr:uid="{A58CE437-A22F-475B-9302-DB1815DF082D}"/>
    <hyperlink ref="B964" r:id="rId1073" xr:uid="{6922256C-95FB-4495-B51D-BD19B92E8285}"/>
    <hyperlink ref="B965" r:id="rId1074" xr:uid="{BED3F187-C24E-4E20-854C-42C9B82D8F42}"/>
    <hyperlink ref="B966" r:id="rId1075" xr:uid="{6D73A684-E311-4ACF-A26B-AA284592B9B9}"/>
    <hyperlink ref="B967" r:id="rId1076" xr:uid="{756E5729-E744-465D-A31D-7C806606DC6E}"/>
    <hyperlink ref="B968" r:id="rId1077" xr:uid="{BD6663C6-0010-44C4-A602-992B95BD5DD4}"/>
    <hyperlink ref="B969" r:id="rId1078" xr:uid="{747233D3-D45D-4EDF-BB8F-C3EBB51431B5}"/>
    <hyperlink ref="B970" r:id="rId1079" xr:uid="{D3CD6EC3-2B79-478D-9E4E-A55993BF3E54}"/>
    <hyperlink ref="B971" r:id="rId1080" xr:uid="{2A9795B3-8AC7-42D9-872A-8D20531DBBBC}"/>
    <hyperlink ref="B972" r:id="rId1081" xr:uid="{2863E333-5C45-42FF-866E-0BCDDC1FFB16}"/>
    <hyperlink ref="B973" r:id="rId1082" xr:uid="{027DF979-90C0-4F5A-8D49-10385B0B2FA4}"/>
    <hyperlink ref="M973" r:id="rId1083" xr:uid="{45F5DD91-844F-4187-855D-2CE3DDDBDE35}"/>
    <hyperlink ref="B974" r:id="rId1084" xr:uid="{A431EC86-B05D-4374-886A-E6C8A054C57C}"/>
    <hyperlink ref="B975" r:id="rId1085" xr:uid="{536842BD-823C-4595-B3EA-9902B0BD9CC7}"/>
    <hyperlink ref="B976" r:id="rId1086" xr:uid="{F0BB138B-4384-449F-99AB-4CFFF0F7936C}"/>
    <hyperlink ref="B977" r:id="rId1087" xr:uid="{D639022C-7D96-48AE-ABF9-0FC5BEF5F8F4}"/>
    <hyperlink ref="B978" r:id="rId1088" xr:uid="{A28A2AF9-C6A5-47E8-B053-0F3A4DF9CB38}"/>
    <hyperlink ref="M978" r:id="rId1089" xr:uid="{744317F3-4C1E-4BFD-ACC3-F80B041BFE53}"/>
    <hyperlink ref="B979" r:id="rId1090" xr:uid="{020063ED-6C6E-42E6-833D-576A16331460}"/>
    <hyperlink ref="M979" r:id="rId1091" xr:uid="{9216EBB6-A466-401E-9E46-3EADF19CC518}"/>
    <hyperlink ref="B980" r:id="rId1092" xr:uid="{C0EE5329-E6BF-4B8E-8C76-4C3440B5FB32}"/>
    <hyperlink ref="M980" r:id="rId1093" xr:uid="{E39D5BB9-5E5E-4B42-9CBA-36C0EBFB09BC}"/>
    <hyperlink ref="B981" r:id="rId1094" xr:uid="{F8B71A6E-6E73-4361-860E-C1942EE9C243}"/>
    <hyperlink ref="B982" r:id="rId1095" xr:uid="{7281A2B6-965F-4615-B7B7-68F12B6FC215}"/>
    <hyperlink ref="B983" r:id="rId1096" xr:uid="{5D7FFB1C-3BF0-42F0-9AF3-F7FA137F3427}"/>
    <hyperlink ref="M983" r:id="rId1097" xr:uid="{73C1C660-0F6E-48DC-B3CB-CC3DCD27D342}"/>
    <hyperlink ref="B984" r:id="rId1098" xr:uid="{93BD7FB1-360D-478D-9E1E-37525839B57A}"/>
    <hyperlink ref="B985" r:id="rId1099" xr:uid="{B26D4B7E-1D5E-46CF-AD98-01EDA8710419}"/>
    <hyperlink ref="B986" r:id="rId1100" xr:uid="{ED3AD90E-D9AC-461E-8D88-D089B077D5A8}"/>
    <hyperlink ref="B987" r:id="rId1101" xr:uid="{19B7F8E7-6C6F-4587-BD36-DA96CCE1A09E}"/>
    <hyperlink ref="B988" r:id="rId1102" xr:uid="{BD2ECADF-E31B-4D12-BE97-E4B1577F0F74}"/>
    <hyperlink ref="B989" r:id="rId1103" xr:uid="{6B93223C-8667-4C32-9C1F-CBB7F058B8A1}"/>
    <hyperlink ref="B990" r:id="rId1104" xr:uid="{98E99396-DC9F-478A-888E-D5A64E294AC6}"/>
    <hyperlink ref="M990" r:id="rId1105" xr:uid="{90B3DF3B-B3DF-43F4-848C-5BA32EADDD1E}"/>
    <hyperlink ref="B991" r:id="rId1106" xr:uid="{5F0DCEBA-FA40-4BE3-B54C-6C82EE319A98}"/>
    <hyperlink ref="B992" r:id="rId1107" xr:uid="{DAC47DEF-4728-4890-9374-9ACE06B48774}"/>
    <hyperlink ref="M992" r:id="rId1108" xr:uid="{C8C62D93-3D07-4DD7-BE81-37453B8856FA}"/>
    <hyperlink ref="B993" r:id="rId1109" xr:uid="{96255BD1-C333-4D71-A1B5-6386614722B3}"/>
    <hyperlink ref="B994" r:id="rId1110" xr:uid="{3612F1B4-5368-4107-ADED-5AEE84A0974F}"/>
    <hyperlink ref="B995" r:id="rId1111" xr:uid="{54B0E99D-FFC2-4196-AC8B-DB51B5AEEB7B}"/>
    <hyperlink ref="B996" r:id="rId1112" xr:uid="{106C85DB-DA69-4D44-A5CC-1D5370611074}"/>
    <hyperlink ref="B997" r:id="rId1113" xr:uid="{59374CC9-F41C-41FD-B824-BE1C953A2424}"/>
    <hyperlink ref="M997" r:id="rId1114" xr:uid="{F771EA66-43A5-48D1-BAF2-1FE833EDF985}"/>
    <hyperlink ref="B998" r:id="rId1115" xr:uid="{8C518C1C-D3FA-43B0-A37D-71446DD0DA50}"/>
    <hyperlink ref="M998" r:id="rId1116" xr:uid="{500D2817-D29D-4CAF-A74C-676E4F13918D}"/>
    <hyperlink ref="B999" r:id="rId1117" xr:uid="{161B8234-DC71-4120-A7B8-20A4A4959A29}"/>
    <hyperlink ref="M999" r:id="rId1118" xr:uid="{00F5AB09-72F7-4D8B-9910-F01B932B2463}"/>
    <hyperlink ref="B1000" r:id="rId1119" xr:uid="{C4116CC1-24B1-43D7-B79A-E7CC13AE8F54}"/>
    <hyperlink ref="M1000" r:id="rId1120" xr:uid="{28EB1608-ABC7-4D9F-B27F-9D535343374E}"/>
    <hyperlink ref="B1001" r:id="rId1121" xr:uid="{781EECE1-56C0-463C-A9A4-051A7AAB57F0}"/>
    <hyperlink ref="B1002" r:id="rId1122" xr:uid="{E4B5BA05-5E13-4CB1-A5C2-9F531240C875}"/>
    <hyperlink ref="B1003" r:id="rId1123" xr:uid="{84463599-3D92-4723-885C-49DDF578161E}"/>
    <hyperlink ref="B1004" r:id="rId1124" xr:uid="{1088FF6A-CCBB-45F1-B969-CCA2F5372A0A}"/>
    <hyperlink ref="B1005" r:id="rId1125" xr:uid="{39A10759-90FF-4089-9348-1FDCA3FA43F7}"/>
    <hyperlink ref="B1006" r:id="rId1126" xr:uid="{08ADC933-A812-4DE9-B742-8796C532ADBE}"/>
    <hyperlink ref="B1007" r:id="rId1127" xr:uid="{ABD14C03-97C0-4D90-90C1-550EA01C0D02}"/>
    <hyperlink ref="B1008" r:id="rId1128" xr:uid="{404C6627-1A5A-4F8D-AAA6-6A8A7CC4FB80}"/>
    <hyperlink ref="B1009" r:id="rId1129" xr:uid="{961CFEE3-BEB7-4369-B830-C11C2DF0EC99}"/>
    <hyperlink ref="B1010" r:id="rId1130" xr:uid="{4E35E65A-0692-4FF9-A825-E5CC5CC8E85B}"/>
    <hyperlink ref="B1011" r:id="rId1131" xr:uid="{29959E20-5223-4DBE-A4AD-4A2FBC1AA26F}"/>
    <hyperlink ref="B1012" r:id="rId1132" xr:uid="{70846AE9-20ED-48DB-BB83-E1F9D6B29E0E}"/>
    <hyperlink ref="B1013" r:id="rId1133" xr:uid="{706E1E59-2618-4234-A2FC-FF6A3E3CAD8D}"/>
    <hyperlink ref="B1014" r:id="rId1134" xr:uid="{6C8D59E6-FD39-40C3-9765-C5EE3CCAFA47}"/>
    <hyperlink ref="B1015" r:id="rId1135" xr:uid="{3C941CDD-1212-4697-B4D9-B2E569A4143C}"/>
    <hyperlink ref="B1016" r:id="rId1136" xr:uid="{C3E0368E-B35C-4DA8-92C9-2EDA53E06FA9}"/>
    <hyperlink ref="B1017" r:id="rId1137" xr:uid="{ED74900E-0297-43D1-967B-064BD6F41F18}"/>
    <hyperlink ref="B1018" r:id="rId1138" xr:uid="{64A42372-78DD-4860-AA39-0873D054691F}"/>
    <hyperlink ref="B1019" r:id="rId1139" xr:uid="{3F222A26-4AC4-4B37-901F-458541C08EC0}"/>
    <hyperlink ref="B1020" r:id="rId1140" xr:uid="{C7454BED-2CB9-467E-BF01-F2D86A2E6C7F}"/>
    <hyperlink ref="B1021" r:id="rId1141" xr:uid="{80896B96-1CA2-45C0-83F4-036CDA5298AA}"/>
    <hyperlink ref="B1022" r:id="rId1142" xr:uid="{8A3F397C-9BE8-4CC7-8E2C-A19187581E84}"/>
    <hyperlink ref="B1023" r:id="rId1143" xr:uid="{18A56BB2-FFCF-4D7F-8B35-42ECC7A39D52}"/>
    <hyperlink ref="B1024" r:id="rId1144" xr:uid="{CAEBD041-C5C8-4678-9482-D8E47C29511F}"/>
    <hyperlink ref="B1025" r:id="rId1145" xr:uid="{0B23A048-2EFD-4917-8638-D8939D0E6A9A}"/>
    <hyperlink ref="B1026" r:id="rId1146" xr:uid="{97736393-6793-4FF9-8425-572C4B87DA2D}"/>
    <hyperlink ref="B1027" r:id="rId1147" xr:uid="{632A0C24-3A53-4D65-AE16-FBE7EF234D18}"/>
    <hyperlink ref="M1027" r:id="rId1148" xr:uid="{E284CC4F-7C13-4BBC-9AF5-478AE09098B4}"/>
    <hyperlink ref="B1028" r:id="rId1149" xr:uid="{EFFB2E8A-3699-4BBD-A924-2BCA978C3EB4}"/>
    <hyperlink ref="B1029" r:id="rId1150" xr:uid="{6FFE4F91-3F1F-49B7-96D4-9886E1D01ADE}"/>
    <hyperlink ref="B1030" r:id="rId1151" xr:uid="{32280C28-07C6-450B-AB52-8BF2801470BD}"/>
    <hyperlink ref="B1031" r:id="rId1152" xr:uid="{FBFDCBFE-0A46-4768-AC40-E5730961C4B9}"/>
    <hyperlink ref="B1032" r:id="rId1153" xr:uid="{77443902-6ACD-45D2-9F7C-95EF8EF34EBB}"/>
    <hyperlink ref="M1032" r:id="rId1154" xr:uid="{E0B52316-8E15-433E-838E-1243D3DA64BF}"/>
    <hyperlink ref="B1033" r:id="rId1155" xr:uid="{95F38CAA-460F-4470-9628-0D0B2CBA2A24}"/>
    <hyperlink ref="M1033" r:id="rId1156" xr:uid="{1D735557-3F69-4EBF-B732-24E8A062702D}"/>
    <hyperlink ref="B1034" r:id="rId1157" xr:uid="{2A68EB6B-E767-4A4B-94CA-D9783E8FBF1A}"/>
    <hyperlink ref="B1035" r:id="rId1158" xr:uid="{30639882-E159-4F6E-9ED2-5C359BCC016A}"/>
    <hyperlink ref="M1035" r:id="rId1159" xr:uid="{F8A1FF60-B9D5-478E-BDC4-449D7A747DB2}"/>
    <hyperlink ref="B1036" r:id="rId1160" xr:uid="{7F1CF02D-276C-4466-8331-9F69468B4E6A}"/>
    <hyperlink ref="B1037" r:id="rId1161" xr:uid="{8720C6DB-7DF8-4FD0-A27A-D9CFF4C9D600}"/>
    <hyperlink ref="B1038" r:id="rId1162" xr:uid="{BBCA1C21-8F0B-4394-AD4C-C756337F3035}"/>
    <hyperlink ref="M1038" r:id="rId1163" xr:uid="{BA14DF59-E766-4E26-A971-6D9B1CF6CC83}"/>
    <hyperlink ref="B1039" r:id="rId1164" xr:uid="{EEAB1F48-3975-4568-B1E9-E8E1C2574592}"/>
    <hyperlink ref="B1040" r:id="rId1165" xr:uid="{FCF6AB2C-84FC-4394-9D83-5B3E6A6FC4D7}"/>
    <hyperlink ref="B1041" r:id="rId1166" xr:uid="{6DF6C54A-416D-47DB-A1BA-A68A107D6A70}"/>
    <hyperlink ref="B1042" r:id="rId1167" xr:uid="{A67CE3EB-B3D6-4C7B-8732-34926421EC34}"/>
    <hyperlink ref="B1043" r:id="rId1168" xr:uid="{39E08D76-F985-4030-AD21-802EC2BBE325}"/>
    <hyperlink ref="B1044" r:id="rId1169" xr:uid="{6EF7EB22-8B00-4FDE-A91F-F63EA93A80DD}"/>
    <hyperlink ref="B1045" r:id="rId1170" xr:uid="{7055258B-C21A-48A5-BACA-B9B1662549E6}"/>
    <hyperlink ref="B1046" r:id="rId1171" xr:uid="{AF2113E0-3F9A-48B0-8541-EF6CDEAB1E70}"/>
    <hyperlink ref="B1047" r:id="rId1172" xr:uid="{6504F051-4D58-4467-922D-7E81EA6AD525}"/>
    <hyperlink ref="B1048" r:id="rId1173" xr:uid="{494DEAC9-10BE-4538-B82C-7869547996FE}"/>
    <hyperlink ref="M1048" r:id="rId1174" xr:uid="{C9228F4C-E76A-4D30-83E5-318FBD21BE7F}"/>
    <hyperlink ref="B1049" r:id="rId1175" xr:uid="{7031F7D9-CF8A-4EDC-BD4A-BFC8713FC379}"/>
    <hyperlink ref="B1050" r:id="rId1176" xr:uid="{8BA22961-A07E-47F0-9A3F-47CE9E36BDBC}"/>
    <hyperlink ref="B1051" r:id="rId1177" xr:uid="{41BFB553-4503-445D-891E-1D88D6C79F4E}"/>
    <hyperlink ref="M1051" r:id="rId1178" xr:uid="{D8A6E3AE-B211-4EF5-8198-A32E09CBA790}"/>
    <hyperlink ref="B1052" r:id="rId1179" xr:uid="{91D1536B-937A-4F3A-86B0-40F6A1BD1988}"/>
    <hyperlink ref="B1053" r:id="rId1180" xr:uid="{6F558324-5114-4BDA-83F0-A8AC074E433D}"/>
    <hyperlink ref="B1054" r:id="rId1181" xr:uid="{AB7F4695-86BA-43A7-B91A-00BB2959386B}"/>
    <hyperlink ref="B1055" r:id="rId1182" xr:uid="{0F47DB89-34DE-4B7A-A405-3295BC924702}"/>
    <hyperlink ref="B1056" r:id="rId1183" xr:uid="{C808EB0B-E6DE-4F6D-AE8C-3B8B81B59047}"/>
    <hyperlink ref="B1057" r:id="rId1184" xr:uid="{649D970B-2338-41CA-BDEB-E0C7B6EEE1B0}"/>
    <hyperlink ref="B1058" r:id="rId1185" xr:uid="{678E347F-8763-46F2-B237-F3FD6A2B4C8F}"/>
    <hyperlink ref="B1059" r:id="rId1186" xr:uid="{C0266EC4-F3EF-4715-BB6D-C4CDB12CBDC5}"/>
    <hyperlink ref="M1059" r:id="rId1187" xr:uid="{B76D4A9C-2345-43C1-AA16-71473B692704}"/>
    <hyperlink ref="B1060" r:id="rId1188" xr:uid="{8BD37D69-5FE1-4329-A1BB-485889916C51}"/>
    <hyperlink ref="M1060" r:id="rId1189" xr:uid="{9ACD8BB7-94F6-40CC-94B3-B8D16C4A4BD0}"/>
    <hyperlink ref="B1061" r:id="rId1190" xr:uid="{CDB9A18F-2301-4B3B-8710-EDAD3B17BA0F}"/>
    <hyperlink ref="M1061" r:id="rId1191" xr:uid="{D713D114-81ED-4891-B97D-7372F1BA8C48}"/>
    <hyperlink ref="B1062" r:id="rId1192" xr:uid="{377AADBF-03C8-433F-A4AE-BCA28512BF46}"/>
    <hyperlink ref="B1063" r:id="rId1193" xr:uid="{42B23F7C-3367-4A53-8B50-6F0A12E8E372}"/>
    <hyperlink ref="B1064" r:id="rId1194" xr:uid="{8AB83470-B291-45F0-AFF2-60285FEA7C23}"/>
    <hyperlink ref="B1065" r:id="rId1195" xr:uid="{7BD59B77-D1EA-43A9-B567-20A39CCF638E}"/>
    <hyperlink ref="B1066" r:id="rId1196" xr:uid="{D2E85303-7C2F-41DB-B794-0ED48ECA9237}"/>
    <hyperlink ref="B1067" r:id="rId1197" xr:uid="{8F1AA2E7-A696-4F4A-9FAE-12E17927B28D}"/>
    <hyperlink ref="M1067" r:id="rId1198" xr:uid="{ACBAD85E-6787-44E5-965F-5081D085F03E}"/>
    <hyperlink ref="B1068" r:id="rId1199" xr:uid="{26DB3946-CDFE-4272-BFB9-D28EB90E0A86}"/>
    <hyperlink ref="M1068" r:id="rId1200" xr:uid="{75131365-F6C7-4581-8338-605D1268C613}"/>
    <hyperlink ref="B1069" r:id="rId1201" xr:uid="{862E3A84-259F-427B-A483-1F2124E03C10}"/>
    <hyperlink ref="B1070" r:id="rId1202" xr:uid="{D947FA92-0DC9-4E4C-9946-E5A867DC006F}"/>
    <hyperlink ref="B1071" r:id="rId1203" xr:uid="{48A8A8BD-1E07-4508-9F92-16271F0BF360}"/>
    <hyperlink ref="B1072" r:id="rId1204" xr:uid="{48002ACA-77AD-41DC-804B-7101195C8A40}"/>
    <hyperlink ref="B1073" r:id="rId1205" xr:uid="{B2C4307C-C743-4D05-8433-1B52B7864ECF}"/>
    <hyperlink ref="B1074" r:id="rId1206" xr:uid="{BFC979D0-6632-4FA7-9539-1898981F8F84}"/>
    <hyperlink ref="B1075" r:id="rId1207" xr:uid="{26830EAF-058D-44B9-A130-C9EB56F34706}"/>
    <hyperlink ref="B1076" r:id="rId1208" xr:uid="{C695CD3B-8C04-4DD7-BBC0-C25AD0294E10}"/>
    <hyperlink ref="B1077" r:id="rId1209" xr:uid="{EAA53816-9FF9-4833-B004-5F71E8827272}"/>
    <hyperlink ref="B1078" r:id="rId1210" xr:uid="{A89C9436-8CE1-493B-B375-A74B5BC5A94C}"/>
    <hyperlink ref="B1079" r:id="rId1211" xr:uid="{8A91EE5B-0FC0-4F98-BDEA-41D7891EA16D}"/>
    <hyperlink ref="B1080" r:id="rId1212" xr:uid="{9CF65C4C-9564-4528-82FA-D1BA6C56AA05}"/>
    <hyperlink ref="B1081" r:id="rId1213" xr:uid="{9F3448C2-4F0E-42B0-9334-80B014CBDFE9}"/>
    <hyperlink ref="B1082" r:id="rId1214" xr:uid="{06DFEF81-82EF-4183-9386-D2D299C43A6D}"/>
    <hyperlink ref="B1083" r:id="rId1215" xr:uid="{A8954097-F1C3-4DF1-AB24-76DE7F5F8344}"/>
    <hyperlink ref="M1083" r:id="rId1216" xr:uid="{E1EC6BE7-60C2-4959-86F4-89F76506EB85}"/>
    <hyperlink ref="B1084" r:id="rId1217" xr:uid="{94406A7C-DFDA-4F47-91BD-6764A24B3CCE}"/>
    <hyperlink ref="B1085" r:id="rId1218" xr:uid="{50C57AC6-DC99-4A08-9961-9EF4E061E7F0}"/>
    <hyperlink ref="B1086" r:id="rId1219" xr:uid="{8D3EBDA7-6E85-480D-8817-75A372559DE0}"/>
    <hyperlink ref="B1087" r:id="rId1220" xr:uid="{7C1A4BB6-AB10-45E3-8A0E-6380269217F5}"/>
    <hyperlink ref="B1088" r:id="rId1221" xr:uid="{B77DBFDA-FB65-4DEE-B37F-63CD49D1B475}"/>
    <hyperlink ref="B1089" r:id="rId1222" xr:uid="{ADFF3706-F0D4-4535-BD91-8DA795D21625}"/>
    <hyperlink ref="B1090" r:id="rId1223" xr:uid="{8347DA0F-8EA9-442F-AFAA-CF61CE82B6A0}"/>
    <hyperlink ref="B1091" r:id="rId1224" xr:uid="{55C9D520-EF89-4722-A350-2F3A2024D010}"/>
    <hyperlink ref="B1092" r:id="rId1225" xr:uid="{4FE7468D-46AF-4F01-B043-8BA77C88EA87}"/>
    <hyperlink ref="B1093" r:id="rId1226" xr:uid="{3BA6E24E-A68E-41BF-AD81-743ABCC3713B}"/>
    <hyperlink ref="B1094" r:id="rId1227" xr:uid="{E2001983-EA6B-4FC3-98D4-28AD16F8A107}"/>
    <hyperlink ref="B1095" r:id="rId1228" xr:uid="{13070E49-08A8-4401-A095-AF32F36314FE}"/>
    <hyperlink ref="B1096" r:id="rId1229" xr:uid="{EDE9B042-0C75-4DDC-B484-12EA2432AB64}"/>
    <hyperlink ref="B1097" r:id="rId1230" xr:uid="{6FFD7509-103C-41B5-9136-387656FB82E0}"/>
    <hyperlink ref="B1098" r:id="rId1231" xr:uid="{7D38D463-61C2-495C-94F6-D7EAFC167D72}"/>
    <hyperlink ref="B1099" r:id="rId1232" xr:uid="{79E447E1-9E52-498C-81B5-107D1B9EC006}"/>
    <hyperlink ref="B1100" r:id="rId1233" xr:uid="{623CF725-05FA-4C0D-83B0-B0818EF9BE80}"/>
    <hyperlink ref="B1101" r:id="rId1234" xr:uid="{C5840ACB-591E-43A8-95DC-3AAB41A7306C}"/>
    <hyperlink ref="B1102" r:id="rId1235" xr:uid="{A04FEB03-B053-4961-8470-737E4065C972}"/>
    <hyperlink ref="B1103" r:id="rId1236" xr:uid="{26D6D213-D23D-4F7C-B945-F331B7889A01}"/>
    <hyperlink ref="B1104" r:id="rId1237" xr:uid="{5ED8D02F-2C95-4C6F-BDA3-490AE1A6898B}"/>
    <hyperlink ref="B1105" r:id="rId1238" xr:uid="{1A01E98D-D17F-457B-9759-B57991465103}"/>
    <hyperlink ref="B1106" r:id="rId1239" xr:uid="{D2CAC578-D5B1-4F16-8C74-FA87317E650C}"/>
    <hyperlink ref="B1107" r:id="rId1240" xr:uid="{620CF5E8-480B-47A1-8B82-DC84B300445A}"/>
    <hyperlink ref="B1108" r:id="rId1241" xr:uid="{19774653-5F17-4E52-A46C-E22F8BDAEBC0}"/>
    <hyperlink ref="B1109" r:id="rId1242" xr:uid="{2D3D9B80-DB43-4C54-9D05-CF63A6DB7DEE}"/>
    <hyperlink ref="B1110" r:id="rId1243" xr:uid="{6BEEF77E-B402-4121-A28E-34EC5593A9B4}"/>
    <hyperlink ref="B1111" r:id="rId1244" xr:uid="{31DB067D-4C3F-4CA5-A611-9D8374A331D0}"/>
    <hyperlink ref="M1111" r:id="rId1245" xr:uid="{9F01EA8A-D9DB-4F10-AA72-38480263928D}"/>
    <hyperlink ref="B1112" r:id="rId1246" xr:uid="{E47CAD49-318B-4F92-AE45-02CD8B1CA68E}"/>
    <hyperlink ref="M1112" r:id="rId1247" xr:uid="{1C605E1B-4AA8-4569-BB2B-2CDB56426946}"/>
    <hyperlink ref="B1113" r:id="rId1248" xr:uid="{FD34B02C-4326-4BE0-A85B-4905A9B8F2DE}"/>
    <hyperlink ref="M1113" r:id="rId1249" xr:uid="{EF19C858-8869-4869-9C05-894876A0CCDE}"/>
    <hyperlink ref="B1114" r:id="rId1250" xr:uid="{3053423A-E80E-495F-A77E-CB166C00D0B8}"/>
    <hyperlink ref="B1115" r:id="rId1251" xr:uid="{A7B34973-1EA2-4734-9745-D30E1852F1E9}"/>
    <hyperlink ref="B1116" r:id="rId1252" xr:uid="{90405D50-B014-4258-BFBA-7FF46741D27E}"/>
    <hyperlink ref="B1117" r:id="rId1253" xr:uid="{E355792D-EE5C-42D4-9377-1C3F513C68A7}"/>
    <hyperlink ref="B1118" r:id="rId1254" xr:uid="{87AC817A-5C00-48CF-AE30-92315580DD5E}"/>
    <hyperlink ref="B1119" r:id="rId1255" xr:uid="{D82393DF-369D-4BB9-ABB9-9BC007AAC4B8}"/>
    <hyperlink ref="B1120" r:id="rId1256" xr:uid="{490CFFDD-4FE9-464A-A430-3E37859F607F}"/>
    <hyperlink ref="B1121" r:id="rId1257" xr:uid="{38C67DEA-7F5E-4D93-9986-ED87714905FF}"/>
    <hyperlink ref="B1122" r:id="rId1258" xr:uid="{14B594A1-DC14-48C6-A0F7-36C498505212}"/>
    <hyperlink ref="B1123" r:id="rId1259" xr:uid="{BBA7FD52-85F3-4DA4-A8CE-E9D30582981A}"/>
    <hyperlink ref="B1124" r:id="rId1260" xr:uid="{5DE9F0A3-06A9-4962-A1CD-2A825415C454}"/>
    <hyperlink ref="B1125" r:id="rId1261" xr:uid="{44344981-20C4-4A56-B73E-B0A4E01BCB55}"/>
    <hyperlink ref="B1126" r:id="rId1262" xr:uid="{DC411196-E5CD-4D64-B665-C6AAD134A0AB}"/>
    <hyperlink ref="B1127" r:id="rId1263" xr:uid="{EE90AD57-1DB9-4F3E-8D7E-3D77C0835BA5}"/>
    <hyperlink ref="B1128" r:id="rId1264" xr:uid="{0FE15807-1EC0-4628-8E54-076BB2689AEF}"/>
    <hyperlink ref="B1129" r:id="rId1265" xr:uid="{13A1E352-F552-4936-84F1-C721CF568B44}"/>
    <hyperlink ref="B1130" r:id="rId1266" xr:uid="{BBF7674F-9B19-4101-AC6A-C8DEFFEB011D}"/>
    <hyperlink ref="B1131" r:id="rId1267" xr:uid="{8CDC13C2-EC0E-4DF5-A865-1C9A10EEC0C7}"/>
    <hyperlink ref="B1132" r:id="rId1268" xr:uid="{A0524D95-7CFE-4970-8D75-09085B74CC71}"/>
    <hyperlink ref="B1133" r:id="rId1269" xr:uid="{6989B26E-BC3A-463C-9F94-2D038760729B}"/>
    <hyperlink ref="B1134" r:id="rId1270" xr:uid="{C4E219B2-96CC-4E9C-8D5B-8F589776ADF3}"/>
    <hyperlink ref="B1135" r:id="rId1271" xr:uid="{014D6F02-46A5-4AAD-A6DF-27ACA90B1A62}"/>
    <hyperlink ref="B1136" r:id="rId1272" xr:uid="{4595E6AC-AE9E-4F22-98F6-B930E146692E}"/>
    <hyperlink ref="B1137" r:id="rId1273" xr:uid="{BDDDBDF9-073A-4FAB-8279-0A359A72A89F}"/>
    <hyperlink ref="B1138" r:id="rId1274" xr:uid="{EA58CBA4-24A0-4925-9663-11F4EE7D4D59}"/>
    <hyperlink ref="B1139" r:id="rId1275" xr:uid="{90C9752F-9B69-48F6-948C-536D587F9584}"/>
    <hyperlink ref="B1140" r:id="rId1276" xr:uid="{E557A607-CCF4-4BA3-823C-C2AEFC1EE9DD}"/>
    <hyperlink ref="B1141" r:id="rId1277" xr:uid="{3A9B1B4E-6E65-4738-B047-7FFDF0DA0AE6}"/>
    <hyperlink ref="B1142" r:id="rId1278" xr:uid="{7052A785-E95D-4E71-8F96-E9644F2CBFFC}"/>
    <hyperlink ref="B1143" r:id="rId1279" xr:uid="{01124748-C7EC-475E-A763-0249DA4AD865}"/>
    <hyperlink ref="B1144" r:id="rId1280" xr:uid="{23DE6500-D65F-4BBB-8EC6-90165B7A6940}"/>
    <hyperlink ref="B1145" r:id="rId1281" xr:uid="{60BB931E-B5BF-4E45-904C-230A118016D0}"/>
    <hyperlink ref="B1146" r:id="rId1282" xr:uid="{1615BC97-F2DA-45E0-83C3-C11AA81ABF9E}"/>
    <hyperlink ref="B1147" r:id="rId1283" xr:uid="{496F56DD-928D-4C6B-B34D-8F2A5A6DC1F7}"/>
    <hyperlink ref="B1148" r:id="rId1284" xr:uid="{28984F29-00C4-4C79-B7D7-86DBCC7E5D1D}"/>
    <hyperlink ref="B1149" r:id="rId1285" xr:uid="{CDC406AE-3004-415A-A132-ECD9D8375CA2}"/>
    <hyperlink ref="B1150" r:id="rId1286" xr:uid="{05476EAE-43B6-4B49-BB02-F437BD56CAF2}"/>
    <hyperlink ref="B1151" r:id="rId1287" xr:uid="{240E99B4-6EF8-460D-A3EE-15095F52FF9A}"/>
    <hyperlink ref="B1152" r:id="rId1288" xr:uid="{08A195F8-1528-4260-B59C-FDFCBB59C029}"/>
    <hyperlink ref="B1153" r:id="rId1289" xr:uid="{A152C0D6-3328-4FEC-8C0F-75C997D823CF}"/>
    <hyperlink ref="B1154" r:id="rId1290" xr:uid="{E3F9D414-34F6-46C6-8B28-45CDA0E6AC6F}"/>
    <hyperlink ref="B1155" r:id="rId1291" xr:uid="{30C296ED-BB88-4205-A758-1CD89AF8F295}"/>
    <hyperlink ref="M1155" r:id="rId1292" xr:uid="{3C4AD194-A273-45FA-ACE9-4F0EE068BABD}"/>
    <hyperlink ref="B1156" r:id="rId1293" xr:uid="{AC2AC954-D791-410E-8C27-D4FED0E2F734}"/>
    <hyperlink ref="B1157" r:id="rId1294" xr:uid="{FBE7AD2D-A205-4373-8C94-5667F2442302}"/>
    <hyperlink ref="B1158" r:id="rId1295" xr:uid="{F5FCD3A3-26E9-4A07-BFC5-4A4A316E9434}"/>
    <hyperlink ref="B1159" r:id="rId1296" xr:uid="{407D88B9-2F8F-469B-855E-CECD01AC8091}"/>
    <hyperlink ref="B1160" r:id="rId1297" xr:uid="{14B82E6B-36AB-4600-B1F0-ECBB17EDD22E}"/>
    <hyperlink ref="B1161" r:id="rId1298" xr:uid="{95CFCB08-1797-456C-A307-6B741CA7F394}"/>
    <hyperlink ref="B1162" r:id="rId1299" xr:uid="{A62CEF06-431B-4C8C-9505-E5EAFC3A4D8B}"/>
    <hyperlink ref="B1163" r:id="rId1300" xr:uid="{BFE345B3-CFF6-4A14-A0F9-26DE5AFB47D8}"/>
    <hyperlink ref="B1164" r:id="rId1301" xr:uid="{6A3ED40F-687E-4397-B392-F99073C38C6A}"/>
    <hyperlink ref="B1165" r:id="rId1302" xr:uid="{9FBB917B-7190-4C88-8842-2DC2D5D60EEE}"/>
    <hyperlink ref="B1166" r:id="rId1303" xr:uid="{AA9DEC58-B578-4DD0-A1F0-878E8293C918}"/>
    <hyperlink ref="B1167" r:id="rId1304" xr:uid="{53031BE6-E372-4159-BC2F-3B8DDEC69892}"/>
    <hyperlink ref="B1168" r:id="rId1305" xr:uid="{BD8ED4BC-A979-4B8E-8B35-712FF1B17818}"/>
    <hyperlink ref="B1169" r:id="rId1306" xr:uid="{B3FDE86A-7E46-4AF0-9081-CBE7429E192E}"/>
    <hyperlink ref="B1170" r:id="rId1307" xr:uid="{F30E083D-23C8-4A8B-B5B7-BD5A83630970}"/>
    <hyperlink ref="B1171" r:id="rId1308" xr:uid="{A52D2E83-27F5-437A-8CFB-BA46EE77B965}"/>
    <hyperlink ref="B1172" r:id="rId1309" xr:uid="{EFCE1EDA-3BEB-4A4B-B109-DF9325C3D788}"/>
    <hyperlink ref="B1173" r:id="rId1310" xr:uid="{7D41F8A0-0D4A-4AC8-A7C5-0F03697ACAFD}"/>
    <hyperlink ref="B1174" r:id="rId1311" xr:uid="{0741EEA9-F8A7-4555-8194-AE53324AA6E6}"/>
    <hyperlink ref="B1175" r:id="rId1312" xr:uid="{FC703FF7-1A29-4496-A179-7FAE3BB8AE0A}"/>
    <hyperlink ref="B1176" r:id="rId1313" xr:uid="{65B0BFA9-7AE6-4705-8F0B-F717E0DA0E96}"/>
    <hyperlink ref="B1177" r:id="rId1314" xr:uid="{A73BEAFE-0E05-4A56-B6C2-7340AF379AEE}"/>
    <hyperlink ref="B1178" r:id="rId1315" xr:uid="{7FAB567A-60FA-47C9-AAE9-68A0D1972515}"/>
    <hyperlink ref="B1179" r:id="rId1316" xr:uid="{B6A450DE-13DE-4067-98F4-DCD83062FA1C}"/>
    <hyperlink ref="B1180" r:id="rId1317" xr:uid="{013EE7B4-EAA6-4F67-988C-2E2297357E8B}"/>
    <hyperlink ref="B1181" r:id="rId1318" xr:uid="{89975BF8-517E-4F36-9DEC-FE18E1A2B094}"/>
    <hyperlink ref="B1182" r:id="rId1319" xr:uid="{E296902D-2B0C-460E-AB2B-024C03AA7BEE}"/>
    <hyperlink ref="B1183" r:id="rId1320" xr:uid="{81BD00A4-0C36-4FB2-AA63-FB82224484B4}"/>
    <hyperlink ref="B1184" r:id="rId1321" xr:uid="{B46B6C1E-1805-457A-BF91-50FEB7996FDB}"/>
    <hyperlink ref="B1185" r:id="rId1322" xr:uid="{8C9266AC-9BCF-4BA1-BC7E-0716DAD7D39D}"/>
    <hyperlink ref="B1186" r:id="rId1323" xr:uid="{23DCDB69-97C1-4F89-8D45-164246636315}"/>
    <hyperlink ref="B1187" r:id="rId1324" xr:uid="{F64E472E-BBD5-424E-A6E8-838203CD0FB9}"/>
    <hyperlink ref="B1188" r:id="rId1325" xr:uid="{B3ADFB64-F9CF-4A32-B581-3EB9A3155D16}"/>
    <hyperlink ref="B1189" r:id="rId1326" xr:uid="{034702B5-5D65-4290-BD99-2ECE22A0DB4F}"/>
    <hyperlink ref="B1190" r:id="rId1327" xr:uid="{5551EACB-929D-480A-BE58-DEB8DDADA3F5}"/>
    <hyperlink ref="B1191" r:id="rId1328" xr:uid="{201A806B-71B2-4F19-B283-DE0541B5966F}"/>
    <hyperlink ref="B1192" r:id="rId1329" xr:uid="{2488F7CC-7957-4061-A428-6E828DAE60F7}"/>
    <hyperlink ref="B1193" r:id="rId1330" xr:uid="{55FC9D62-FAD0-4962-8CD3-437DD9AA92BE}"/>
    <hyperlink ref="B1194" r:id="rId1331" xr:uid="{AEC5630A-208D-4731-8818-2A49CEDC7A78}"/>
    <hyperlink ref="B1195" r:id="rId1332" xr:uid="{0859C6E0-39E7-4303-9702-92112DF41A01}"/>
    <hyperlink ref="B1196" r:id="rId1333" xr:uid="{1FB5582E-9C73-416F-BD59-A102D81903CE}"/>
    <hyperlink ref="B1197" r:id="rId1334" xr:uid="{70DAC0BB-C572-4508-B738-3F17A050797D}"/>
    <hyperlink ref="B1198" r:id="rId1335" xr:uid="{A59A6C1F-E068-4A95-8D1D-50811B51CD0B}"/>
    <hyperlink ref="B1199" r:id="rId1336" xr:uid="{0A1AE8C1-E256-4F68-BE83-438CD63DFE03}"/>
    <hyperlink ref="B1200" r:id="rId1337" xr:uid="{43BFB504-54A1-4D53-A496-FBACF77DBAF6}"/>
    <hyperlink ref="B1201" r:id="rId1338" xr:uid="{16848CE2-D8B9-43B9-A98B-C6C5400B39D3}"/>
    <hyperlink ref="B1202" r:id="rId1339" xr:uid="{9185FAA5-532F-4D0A-97B0-D09B074BE862}"/>
    <hyperlink ref="B1203" r:id="rId1340" xr:uid="{F0D155FA-3CC5-449D-88E2-604848D8E50F}"/>
    <hyperlink ref="B1204" r:id="rId1341" xr:uid="{58592F42-E6EE-4775-AB32-B73E174F74D2}"/>
    <hyperlink ref="B1205" r:id="rId1342" xr:uid="{7DC05969-0124-4CBF-811B-748FF5189C73}"/>
    <hyperlink ref="B1206" r:id="rId1343" xr:uid="{1717AA19-0A73-49F4-8230-5E8D9319AE81}"/>
    <hyperlink ref="B1207" r:id="rId1344" xr:uid="{BE8C60FC-C71C-416B-A522-CA39FD6036E3}"/>
    <hyperlink ref="B1208" r:id="rId1345" xr:uid="{ABE46B8E-CE05-4CCB-B0B4-3525A8976134}"/>
    <hyperlink ref="B1209" r:id="rId1346" xr:uid="{0DD3D28C-739B-4AD5-AC8D-EC35E91D5512}"/>
    <hyperlink ref="B1210" r:id="rId1347" xr:uid="{B37C2501-58B3-4D5E-B64B-A5C34EDDC70A}"/>
    <hyperlink ref="B1211" r:id="rId1348" xr:uid="{5A5013B8-7259-497E-8CCC-444DAC864E9C}"/>
    <hyperlink ref="B1212" r:id="rId1349" xr:uid="{41E1372F-6329-40F3-B9E2-A50AF38E4C63}"/>
    <hyperlink ref="B1213" r:id="rId1350" xr:uid="{5E10FBDA-D989-4012-BB96-C6E0FAFB8462}"/>
    <hyperlink ref="B1214" r:id="rId1351" xr:uid="{1145F42C-D127-4035-9F8B-AB9696F1AC9C}"/>
    <hyperlink ref="B1215" r:id="rId1352" xr:uid="{04842955-455D-4FAA-8953-0B9B01636167}"/>
    <hyperlink ref="B1216" r:id="rId1353" xr:uid="{EA25F14F-A81C-4AB8-864F-F56142BE7537}"/>
    <hyperlink ref="M1216" r:id="rId1354" xr:uid="{1BE87427-756A-43CC-A6D4-0E62C5F9DEC4}"/>
    <hyperlink ref="B1217" r:id="rId1355" xr:uid="{CA49D848-BB33-4494-81C8-A5AAFC615D11}"/>
    <hyperlink ref="B1218" r:id="rId1356" xr:uid="{EEFA9169-ECE5-4343-A289-B40CAE0C28A2}"/>
    <hyperlink ref="B1219" r:id="rId1357" xr:uid="{5BFFDD65-BB06-4B5E-BE58-AB00071F5DF9}"/>
    <hyperlink ref="B1220" r:id="rId1358" xr:uid="{5CCCB982-46A4-4DAB-996E-895CCED3CF36}"/>
    <hyperlink ref="B1221" r:id="rId1359" xr:uid="{30385FBA-1B9F-4FA3-8C6B-9ED5D457B990}"/>
    <hyperlink ref="B1222" r:id="rId1360" xr:uid="{C7173A5F-0527-4DB3-B3C1-8867BFFD77C5}"/>
    <hyperlink ref="B1223" r:id="rId1361" xr:uid="{DF02DCAD-7AA7-42F0-9DE4-F183D0EEE316}"/>
    <hyperlink ref="B1224" r:id="rId1362" xr:uid="{25DFDF03-2100-4801-9EBD-A2CF7CB5EFBA}"/>
    <hyperlink ref="B1225" r:id="rId1363" xr:uid="{77D6FA55-F9B9-48D2-AA95-9DD60C382B54}"/>
    <hyperlink ref="B1226" r:id="rId1364" xr:uid="{F0E3536F-3CF3-4660-B211-F6F2918A532A}"/>
    <hyperlink ref="B1227" r:id="rId1365" xr:uid="{129EF935-DAF6-45BB-B5E3-277C45D59D44}"/>
    <hyperlink ref="B1228" r:id="rId1366" xr:uid="{547301A3-552B-4D0D-92ED-57F4C84E868D}"/>
    <hyperlink ref="B1229" r:id="rId1367" xr:uid="{42AA3352-AA23-492E-ADB5-C0BD5459AB0B}"/>
    <hyperlink ref="B1230" r:id="rId1368" xr:uid="{97F6A63C-3408-4559-8260-BDF2D3969FC6}"/>
    <hyperlink ref="B1231" r:id="rId1369" xr:uid="{73578F0A-78BD-4C57-8DBA-A9A9F574DF8B}"/>
    <hyperlink ref="B1232" r:id="rId1370" xr:uid="{FE2476E7-957F-4D1F-8707-09F6E54E4261}"/>
    <hyperlink ref="B1233" r:id="rId1371" xr:uid="{5A8094C1-356D-47F9-820F-349B043D5F80}"/>
    <hyperlink ref="B1234" r:id="rId1372" xr:uid="{254052D0-0EC3-40FB-8929-81547EA93E4C}"/>
    <hyperlink ref="B1235" r:id="rId1373" xr:uid="{92D3A460-9C1E-4403-9A47-D26E880EC8FC}"/>
    <hyperlink ref="M1235" r:id="rId1374" xr:uid="{8F440DC8-FDE9-424E-B3C6-F9F905DA6591}"/>
    <hyperlink ref="B1236" r:id="rId1375" xr:uid="{EB6D5BF7-5131-4911-97C1-04F34F2E69F3}"/>
    <hyperlink ref="M1236" r:id="rId1376" xr:uid="{9324FF48-146C-4FF9-B818-D5BB3C04ABEE}"/>
    <hyperlink ref="B1237" r:id="rId1377" xr:uid="{8A8BAC24-4831-4AEA-9048-70938A926965}"/>
    <hyperlink ref="M1237" r:id="rId1378" xr:uid="{9DBD041A-98D3-48D4-9D29-A8AF1DA6E0C9}"/>
    <hyperlink ref="B1238" r:id="rId1379" xr:uid="{71A3FF6B-9C51-4F3D-9800-0870A7FDFA22}"/>
    <hyperlink ref="M1238" r:id="rId1380" xr:uid="{43422925-BAFE-4161-B642-31413C7711EB}"/>
    <hyperlink ref="B1239" r:id="rId1381" xr:uid="{B2D655CC-AF8D-42BD-952A-0EF92174B7F2}"/>
    <hyperlink ref="M1239" r:id="rId1382" xr:uid="{98F98ACA-47BA-4333-9D58-87756CAC4B5B}"/>
    <hyperlink ref="B1240" r:id="rId1383" xr:uid="{0EF8CDA6-B710-4B09-ADC4-3C2B9F17F332}"/>
    <hyperlink ref="M1240" r:id="rId1384" xr:uid="{7F96661E-1C69-49AF-89E4-19CC6A6ED87F}"/>
    <hyperlink ref="B1241" r:id="rId1385" xr:uid="{AE28BA14-D2EC-43E8-930A-769431F27C50}"/>
    <hyperlink ref="B1242" r:id="rId1386" xr:uid="{E8AB3582-2872-4DF2-845C-7936A3BC7831}"/>
    <hyperlink ref="M1242" r:id="rId1387" xr:uid="{4F22F49F-F622-4204-A7DB-95137C314535}"/>
    <hyperlink ref="B1243" r:id="rId1388" xr:uid="{B6FA6BAB-1386-46FF-9431-5EF001738CDF}"/>
    <hyperlink ref="B1244" r:id="rId1389" xr:uid="{EA1501D1-D4A4-4396-A635-CA3D246332ED}"/>
    <hyperlink ref="B1245" r:id="rId1390" xr:uid="{29041048-5EB2-497D-B3FB-4219C746386F}"/>
    <hyperlink ref="B1246" r:id="rId1391" xr:uid="{D1BD3F80-10F7-4F94-A1A0-2C8CF241B89B}"/>
    <hyperlink ref="M1246" r:id="rId1392" xr:uid="{62C602F5-A59C-4C9E-8EA5-25673E590604}"/>
    <hyperlink ref="B1247" r:id="rId1393" xr:uid="{6C8291C4-A578-492A-A0F6-D13E93FDFF79}"/>
    <hyperlink ref="M1247" r:id="rId1394" xr:uid="{2828DC88-EBA7-428B-97CC-018F3123238E}"/>
    <hyperlink ref="B1248" r:id="rId1395" xr:uid="{76FD01AC-6319-4CBB-B531-132034068EBC}"/>
    <hyperlink ref="M1248" r:id="rId1396" xr:uid="{880B1B18-539F-4EB9-AEBE-C917A3131C6B}"/>
    <hyperlink ref="B1249" r:id="rId1397" xr:uid="{1705CE16-27C3-4C5B-AA73-8246ED8C56CC}"/>
    <hyperlink ref="M1249" r:id="rId1398" xr:uid="{5CCACADB-481D-4B72-94E0-87C60353C611}"/>
    <hyperlink ref="B1250" r:id="rId1399" xr:uid="{128B0C30-AC9D-4C4E-BDFF-70D6CF0A7D71}"/>
    <hyperlink ref="M1250" r:id="rId1400" xr:uid="{9FDAA70F-D971-4093-97E5-15EEA5B31CD9}"/>
    <hyperlink ref="B1251" r:id="rId1401" xr:uid="{A576EDDA-73CF-4044-A861-00AEC4624EF4}"/>
    <hyperlink ref="M1251" r:id="rId1402" xr:uid="{9F85FEFA-E5D9-4D64-9EE6-59BC741BF839}"/>
    <hyperlink ref="B1252" r:id="rId1403" xr:uid="{2BD54BC4-BCFC-4DEE-80A4-2D6C4753FC8B}"/>
    <hyperlink ref="M1252" r:id="rId1404" xr:uid="{C1C6D586-52D1-4820-97CC-EED2A864E6EB}"/>
    <hyperlink ref="B1253" r:id="rId1405" xr:uid="{3313F1EF-C713-419A-9306-37AAA842B470}"/>
    <hyperlink ref="M1253" r:id="rId1406" xr:uid="{7A1852A1-1D98-40ED-BF19-363DB71C7E26}"/>
    <hyperlink ref="B1254" r:id="rId1407" xr:uid="{292694DF-CC2D-4CBF-A86B-70B770E33BB8}"/>
    <hyperlink ref="M1254" r:id="rId1408" xr:uid="{28639204-6C72-4C64-8D3C-3219DC7A1161}"/>
    <hyperlink ref="B1255" r:id="rId1409" xr:uid="{CD2B6680-B1AB-4B3D-B2B8-EB778CF2D0A4}"/>
    <hyperlink ref="M1255" r:id="rId1410" xr:uid="{2832F8A2-4DBF-4D7B-8F77-37E2A341FD90}"/>
    <hyperlink ref="B1256" r:id="rId1411" xr:uid="{7B6D5CE5-C245-4A0F-94B9-A97E4FF68086}"/>
    <hyperlink ref="M1256" r:id="rId1412" xr:uid="{D0A82A42-8704-438A-BB90-7CA54A0F993C}"/>
    <hyperlink ref="B1257" r:id="rId1413" xr:uid="{6DB6BFD6-8B15-4856-BC5E-087CD78A56F7}"/>
    <hyperlink ref="M1257" r:id="rId1414" xr:uid="{7B3E12DF-0A8B-4EB7-9A92-F8AD4B321261}"/>
    <hyperlink ref="B1258" r:id="rId1415" xr:uid="{D067192C-7C5C-4C3D-BB9B-C5891B222587}"/>
    <hyperlink ref="M1258" r:id="rId1416" xr:uid="{1B10B20B-EF92-4E8D-8750-CB49B272DD48}"/>
    <hyperlink ref="B1259" r:id="rId1417" xr:uid="{AF22F3A3-36B5-484B-B16D-F963AEF6E2AB}"/>
    <hyperlink ref="M1259" r:id="rId1418" xr:uid="{DF83DE10-A115-4FB7-A7B1-23ADB9B6E309}"/>
    <hyperlink ref="B1260" r:id="rId1419" xr:uid="{D0E60504-DA16-4764-9311-4C1492795B4F}"/>
    <hyperlink ref="M1260" r:id="rId1420" xr:uid="{70E227E8-555E-4C39-B406-797A68F96C9A}"/>
    <hyperlink ref="B1261" r:id="rId1421" xr:uid="{4365DABB-F1DD-45D0-B912-677AB96E6661}"/>
    <hyperlink ref="M1261" r:id="rId1422" xr:uid="{70AD117B-CC08-4810-BAE2-A81F23A38275}"/>
    <hyperlink ref="B1262" r:id="rId1423" xr:uid="{6BBB03B7-4763-485A-A798-BC0CB65FC3E4}"/>
    <hyperlink ref="M1262" r:id="rId1424" xr:uid="{A18AF9B2-A298-44D0-8193-80FDCC2167DB}"/>
    <hyperlink ref="B1263" r:id="rId1425" xr:uid="{E6CF4606-9751-49F5-B2E7-F240C69D1B4E}"/>
    <hyperlink ref="M1263" r:id="rId1426" xr:uid="{83FDCCC0-D4E0-48A7-B9BD-AD8FFF817808}"/>
    <hyperlink ref="B1264" r:id="rId1427" xr:uid="{43F32E8C-AA45-4B63-8C79-6208135EE439}"/>
    <hyperlink ref="M1264" r:id="rId1428" xr:uid="{733180F4-F7B8-4EB1-969B-C9C3468FC6C9}"/>
    <hyperlink ref="B1265" r:id="rId1429" xr:uid="{4C3FC4C8-B860-47D7-A4AC-FBBA0902835E}"/>
    <hyperlink ref="M1265" r:id="rId1430" xr:uid="{04CA524F-D039-4183-8DB6-4D40D9CB94FD}"/>
    <hyperlink ref="B1266" r:id="rId1431" xr:uid="{15C7B27F-9A28-455A-80BE-C6049840E3F6}"/>
    <hyperlink ref="M1266" r:id="rId1432" xr:uid="{1C8E3889-6EF5-4E7F-900C-989413115D83}"/>
    <hyperlink ref="B1267" r:id="rId1433" xr:uid="{64164CF4-B928-4A88-B021-B9609FAC5460}"/>
    <hyperlink ref="B1268" r:id="rId1434" xr:uid="{40EEACD8-F4F7-4264-888C-CF4689AAFEB2}"/>
    <hyperlink ref="B1269" r:id="rId1435" xr:uid="{97471CE0-D4A5-40A1-9D33-96BA24AFB934}"/>
    <hyperlink ref="B1270" r:id="rId1436" xr:uid="{D197FDDF-527D-4163-8550-052DB0512570}"/>
    <hyperlink ref="B1271" r:id="rId1437" xr:uid="{F6EB6213-02DF-49D8-BB4B-B8923586D307}"/>
    <hyperlink ref="B1272" r:id="rId1438" xr:uid="{411F28E1-CB32-476B-99FB-059ECD49855E}"/>
    <hyperlink ref="B1273" r:id="rId1439" xr:uid="{1B43BC35-E25E-4BE9-A795-50EA3F162ACA}"/>
    <hyperlink ref="B1274" r:id="rId1440" xr:uid="{22C953D8-887A-4C7C-ADDD-91C09352691E}"/>
    <hyperlink ref="B1275" r:id="rId1441" xr:uid="{C5BA3801-2052-453D-8232-C78067FBB1C7}"/>
    <hyperlink ref="B1276" r:id="rId1442" xr:uid="{3683006B-D853-4C1E-B1D5-0F9E4B0E5404}"/>
    <hyperlink ref="B1277" r:id="rId1443" xr:uid="{3C32A880-4689-4282-98F2-24E36A5B34E2}"/>
    <hyperlink ref="B1278" r:id="rId1444" xr:uid="{1ACCE19D-A148-4B42-9A4C-D5CE2B9458BD}"/>
    <hyperlink ref="B1279" r:id="rId1445" xr:uid="{900C62B6-FBFA-4B19-BC80-B3D88408FEA6}"/>
    <hyperlink ref="B1280" r:id="rId1446" xr:uid="{75DB8E95-9AA9-488E-BB1A-B39B1D61D1C7}"/>
    <hyperlink ref="B1281" r:id="rId1447" xr:uid="{7BA67569-64FB-4646-9B39-65AEC3EDD3FB}"/>
    <hyperlink ref="B1282" r:id="rId1448" xr:uid="{81DE9FE2-C4B1-48EB-82CA-02B51565D66A}"/>
    <hyperlink ref="B1283" r:id="rId1449" xr:uid="{14B4F159-B488-493D-99DB-7E6C4730BD7B}"/>
    <hyperlink ref="B1284" r:id="rId1450" xr:uid="{23D161B0-3146-4979-9354-EB3D3A6DE4EF}"/>
    <hyperlink ref="B1285" r:id="rId1451" xr:uid="{F03593D5-86F3-4DFA-8D0E-FC458B03C379}"/>
    <hyperlink ref="B1286" r:id="rId1452" xr:uid="{D1280389-5D4D-41D2-815D-923C1B0ED058}"/>
    <hyperlink ref="B1287" r:id="rId1453" xr:uid="{92164530-5D63-4F8F-8EE6-ED6976852761}"/>
    <hyperlink ref="B1288" r:id="rId1454" xr:uid="{7E89023E-EB74-4216-AA8E-C3D2E1B6BD0C}"/>
    <hyperlink ref="B1289" r:id="rId1455" xr:uid="{AC0E049E-5694-420A-A736-4D56373E47A1}"/>
    <hyperlink ref="B1290" r:id="rId1456" xr:uid="{D81B1465-29A9-48B8-BCFA-0050CC72390A}"/>
    <hyperlink ref="B1291" r:id="rId1457" xr:uid="{3A190D0A-F737-4526-BE73-26104380B697}"/>
    <hyperlink ref="M1291" r:id="rId1458" xr:uid="{E8F8B73D-C0CB-43A7-8440-83EA9F989241}"/>
    <hyperlink ref="B1292" r:id="rId1459" xr:uid="{D8EF69D5-CD8F-40E2-B2C2-E4DF643557EC}"/>
    <hyperlink ref="M1292" r:id="rId1460" xr:uid="{77490E08-B5FE-4D8A-9566-2F508A8856FC}"/>
    <hyperlink ref="B1293" r:id="rId1461" xr:uid="{2A8C96F2-DC5A-49EA-8609-76482FEF2256}"/>
    <hyperlink ref="M1293" r:id="rId1462" xr:uid="{4257EBD7-F161-4876-8048-ADAE14E6C27B}"/>
    <hyperlink ref="B1294" r:id="rId1463" xr:uid="{CB23AF8F-5EA6-4E12-BB95-4F5EB9DE9204}"/>
    <hyperlink ref="M1294" r:id="rId1464" xr:uid="{59035B5F-1880-40C4-B515-E8CDABE80F0C}"/>
    <hyperlink ref="B1295" r:id="rId1465" xr:uid="{BAB49AE4-A1CF-4BA7-819E-E0FD5D567F86}"/>
    <hyperlink ref="M1295" r:id="rId1466" xr:uid="{ADEE7EF5-1124-4DC5-8DD5-8B2985EA6B82}"/>
    <hyperlink ref="B1296" r:id="rId1467" xr:uid="{6951B07F-239F-447F-82AD-440CD17D43C0}"/>
    <hyperlink ref="M1296" r:id="rId1468" xr:uid="{E5C4D2D0-6312-44D4-A420-5E22CC8C1085}"/>
    <hyperlink ref="B1297" r:id="rId1469" xr:uid="{A46551B8-F831-492E-9439-12A77032533E}"/>
    <hyperlink ref="M1297" r:id="rId1470" xr:uid="{31F901E1-2FAF-400B-9D25-FD04FA710775}"/>
    <hyperlink ref="B1298" r:id="rId1471" xr:uid="{6A9C22B4-43CC-4CE6-A415-BF380DBA164E}"/>
    <hyperlink ref="M1298" r:id="rId1472" xr:uid="{46C05605-D75D-482A-9AC2-ED725BECC8DD}"/>
    <hyperlink ref="B1299" r:id="rId1473" xr:uid="{9311AA17-608C-43D2-B8E4-3ABCD149973E}"/>
    <hyperlink ref="M1299" r:id="rId1474" xr:uid="{5E81C9D8-7CB5-48A1-8D77-836222FFDF68}"/>
    <hyperlink ref="B1300" r:id="rId1475" xr:uid="{E6AC1C89-AE09-4BA9-8CEF-1AAC3AA9C742}"/>
    <hyperlink ref="M1300" r:id="rId1476" xr:uid="{DDC55406-2A34-41A2-A97A-FEB33D4DF420}"/>
    <hyperlink ref="B1301" r:id="rId1477" xr:uid="{3C1B67F2-70F9-42F1-B1A3-A281A0BAF173}"/>
    <hyperlink ref="M1301" r:id="rId1478" xr:uid="{1EF4DFDC-0D27-4CD0-9956-B1A093CD1744}"/>
    <hyperlink ref="B1302" r:id="rId1479" xr:uid="{DAF6A906-9D60-46CA-9E25-698C568C9DB0}"/>
    <hyperlink ref="M1302" r:id="rId1480" xr:uid="{11B64997-B864-4229-84F9-FE2FCE965139}"/>
    <hyperlink ref="B1303" r:id="rId1481" xr:uid="{3344434C-3D3A-47D9-9E3D-DC9DF73594DD}"/>
    <hyperlink ref="M1303" r:id="rId1482" xr:uid="{DB1C18A1-8899-4230-8747-745599D5748F}"/>
    <hyperlink ref="B1304" r:id="rId1483" xr:uid="{47A31623-FF49-4D0C-8076-E679D195A88D}"/>
    <hyperlink ref="M1304" r:id="rId1484" xr:uid="{E1D64232-3E9E-4796-9BF5-80104ECAF220}"/>
    <hyperlink ref="B1305" r:id="rId1485" xr:uid="{4262B8B9-392A-4B48-BDB4-B676A2443500}"/>
    <hyperlink ref="M1305" r:id="rId1486" xr:uid="{8C703171-4488-4748-8D54-8FA149DF8A08}"/>
    <hyperlink ref="B1306" r:id="rId1487" xr:uid="{3D22718F-7FB5-4EF3-8267-0D0734313CBC}"/>
    <hyperlink ref="B1307" r:id="rId1488" xr:uid="{96212AA4-C669-460E-9554-8A47FA400EA5}"/>
    <hyperlink ref="B1308" r:id="rId1489" xr:uid="{39B1F1D1-B2E5-4B98-A1EA-E68AAA328D66}"/>
    <hyperlink ref="B1309" r:id="rId1490" xr:uid="{3CAC2359-F2AA-4701-A77E-50706446D0AB}"/>
    <hyperlink ref="B1310" r:id="rId1491" xr:uid="{27AE06B1-607E-4DB7-A16D-E65AB36F1B2E}"/>
    <hyperlink ref="B1311" r:id="rId1492" xr:uid="{04C108DA-6A3C-4586-96DF-60FE094E4698}"/>
    <hyperlink ref="B1312" r:id="rId1493" xr:uid="{BC53E325-4291-47C9-A048-2DD133FBDB01}"/>
    <hyperlink ref="B1313" r:id="rId1494" xr:uid="{4862C3C7-1BB8-469E-BB26-E6C7FB33C94C}"/>
    <hyperlink ref="B1314" r:id="rId1495" xr:uid="{6B040F0C-9A8A-41D4-A4C7-88A6309B9AC2}"/>
    <hyperlink ref="B1315" r:id="rId1496" xr:uid="{9C03F322-28FB-461D-AD9C-585117E4807D}"/>
    <hyperlink ref="B1316" r:id="rId1497" xr:uid="{80763C11-F078-4B90-B40C-2FE788A5CAA3}"/>
    <hyperlink ref="B1317" r:id="rId1498" xr:uid="{7918ECC5-88D7-4980-969F-68EB9767049D}"/>
    <hyperlink ref="B1318" r:id="rId1499" xr:uid="{9D6D8CFC-6FBE-428C-93BB-1A6477C395E3}"/>
    <hyperlink ref="B1319" r:id="rId1500" xr:uid="{CA1A8819-FDEF-4CBB-AF63-D36450F60D16}"/>
    <hyperlink ref="B1320" r:id="rId1501" xr:uid="{0567BFDE-51AE-45A1-A74A-6EA7E49002FF}"/>
    <hyperlink ref="B1321" r:id="rId1502" xr:uid="{474235D1-A788-4DF2-9D64-7C6111B3EA8A}"/>
    <hyperlink ref="B1322" r:id="rId1503" xr:uid="{ADC7E4DF-36CA-4769-BDD1-1EF135391A39}"/>
    <hyperlink ref="B1323" r:id="rId1504" xr:uid="{A349E9E4-F7DC-4B03-8E2D-6B374E007F7A}"/>
    <hyperlink ref="B1324" r:id="rId1505" xr:uid="{C6CC8D19-08BF-497E-91B3-9764124D8C93}"/>
    <hyperlink ref="B1325" r:id="rId1506" xr:uid="{BD0BCB57-FBE7-4558-A99D-D5D6B8E1E851}"/>
    <hyperlink ref="B1326" r:id="rId1507" xr:uid="{7591E0E4-40D4-4869-8661-FF16D43EBBF1}"/>
    <hyperlink ref="B1327" r:id="rId1508" xr:uid="{3189CC8E-F75E-464C-9C6E-5C694F4593AA}"/>
    <hyperlink ref="B1328" r:id="rId1509" xr:uid="{723D20B2-1A20-4E96-AF08-770232B4E2D5}"/>
    <hyperlink ref="B1329" r:id="rId1510" xr:uid="{8530BBDF-B40F-458C-BFB8-D41A13F6AF43}"/>
    <hyperlink ref="B1330" r:id="rId1511" xr:uid="{786482DA-9F1A-4840-88C0-A02DA8CCD5D9}"/>
    <hyperlink ref="B1331" r:id="rId1512" xr:uid="{0CE55C5F-7931-4AE3-B526-AFEA96D84D16}"/>
    <hyperlink ref="B1332" r:id="rId1513" xr:uid="{69B02480-628C-48B7-9346-D6C58C372DA8}"/>
    <hyperlink ref="B1333" r:id="rId1514" xr:uid="{BAD0BA6C-C7FD-4334-A9E7-AFD943F54599}"/>
    <hyperlink ref="B1334" r:id="rId1515" xr:uid="{D95E7B0F-13A8-4DBE-9960-4F32A1CBB318}"/>
    <hyperlink ref="B1335" r:id="rId1516" xr:uid="{FDC710EC-5DBB-43C1-BAB0-E8AEC86E93A0}"/>
    <hyperlink ref="B1336" r:id="rId1517" xr:uid="{D24B9D90-8D25-465B-8B06-142D24735A8C}"/>
    <hyperlink ref="B1337" r:id="rId1518" xr:uid="{33A95A87-84AD-4BB9-A1F2-84860FB00329}"/>
    <hyperlink ref="B1338" r:id="rId1519" xr:uid="{603569DF-143A-4671-BE5C-D4B396112EDD}"/>
    <hyperlink ref="B1339" r:id="rId1520" xr:uid="{910D0E26-8705-4581-A7A4-95E202C221AE}"/>
    <hyperlink ref="B1340" r:id="rId1521" xr:uid="{F01C61AF-13BF-442D-B81B-BDE38533B6BD}"/>
    <hyperlink ref="B1341" r:id="rId1522" xr:uid="{71A5A136-F980-4E03-99D2-51683D1D2292}"/>
    <hyperlink ref="B1342" r:id="rId1523" xr:uid="{B0C9A931-E4C3-48A6-84D0-314E234AD03B}"/>
    <hyperlink ref="B1343" r:id="rId1524" xr:uid="{C6A04D0A-95B2-4EC8-B3B0-EE5A4E5A426A}"/>
    <hyperlink ref="B1344" r:id="rId1525" xr:uid="{209EE282-3AE8-4530-B43E-BF25C92BCA82}"/>
    <hyperlink ref="B1345" r:id="rId1526" xr:uid="{116E2D16-57A6-4571-99F0-7F2015C41E6F}"/>
    <hyperlink ref="B1346" r:id="rId1527" xr:uid="{1C12999F-C5D7-4783-945D-6DB891954071}"/>
    <hyperlink ref="B1347" r:id="rId1528" xr:uid="{CB9A2E88-EC86-4C72-9A25-A5FBF200F55B}"/>
    <hyperlink ref="B1348" r:id="rId1529" xr:uid="{268886B7-E045-4EA0-BDB8-2AA49855ACB8}"/>
    <hyperlink ref="B1349" r:id="rId1530" xr:uid="{D59BE344-2D2A-4840-9416-BEC531D3D965}"/>
    <hyperlink ref="B1350" r:id="rId1531" xr:uid="{2F57703F-5C25-47BD-AFC8-BD85D68DF928}"/>
    <hyperlink ref="B1351" r:id="rId1532" xr:uid="{DC36D109-18D5-46CA-8792-BF3B9986BBE9}"/>
    <hyperlink ref="B1352" r:id="rId1533" xr:uid="{6A95A3DE-E925-4A7F-B9AA-CE94E2D38580}"/>
    <hyperlink ref="B1353" r:id="rId1534" xr:uid="{C6E78DAD-CEA4-41FB-83FC-FA5DDEDE473D}"/>
    <hyperlink ref="B1354" r:id="rId1535" xr:uid="{A83D429B-41B5-4188-8BD2-94E517BDFCAB}"/>
    <hyperlink ref="B1355" r:id="rId1536" xr:uid="{2B5CA19D-6290-4623-B160-45C234057BEC}"/>
    <hyperlink ref="B1356" r:id="rId1537" xr:uid="{24FA4C6A-D931-4106-9117-A1F4C0704AA4}"/>
    <hyperlink ref="B1357" r:id="rId1538" xr:uid="{EB63AC8C-6F3B-4340-8082-3C7937A79FF7}"/>
    <hyperlink ref="B1358" r:id="rId1539" xr:uid="{C43BB437-0FAA-47E8-B10B-B8D190B0EC7E}"/>
    <hyperlink ref="B1359" r:id="rId1540" xr:uid="{60875129-03A2-46D9-9398-C03CD66B38D6}"/>
    <hyperlink ref="B1360" r:id="rId1541" xr:uid="{0AB12150-CC50-4E2D-9E76-23AEB7A44D60}"/>
    <hyperlink ref="B1361" r:id="rId1542" xr:uid="{01C47F05-04D0-4CC8-A54A-0E7A05C74304}"/>
    <hyperlink ref="B1362" r:id="rId1543" xr:uid="{CA3B7003-69AC-4F91-BA70-43874071B76D}"/>
    <hyperlink ref="B1363" r:id="rId1544" xr:uid="{5287D7F7-349E-4CD9-AA48-93019AC0E523}"/>
    <hyperlink ref="B1364" r:id="rId1545" xr:uid="{4750982A-14E5-473E-93CD-C867403F4F85}"/>
    <hyperlink ref="B1365" r:id="rId1546" xr:uid="{735AEFE6-DB81-40EF-9C4F-35FF69A8884B}"/>
    <hyperlink ref="B1366" r:id="rId1547" xr:uid="{52CA0FA3-4A80-4849-8A89-4F7177439555}"/>
    <hyperlink ref="B1367" r:id="rId1548" xr:uid="{EED846AB-A43F-4D8A-97FF-5E54D9F87FA9}"/>
    <hyperlink ref="B1368" r:id="rId1549" xr:uid="{EFF34E52-1509-452B-8657-9A7D73A2B7EA}"/>
    <hyperlink ref="B1369" r:id="rId1550" xr:uid="{202827C3-6153-4E1D-8471-3E4F808F378A}"/>
    <hyperlink ref="B1370" r:id="rId1551" xr:uid="{8924F25C-13B4-4419-94CA-392F858EEDF6}"/>
    <hyperlink ref="B1371" r:id="rId1552" xr:uid="{9EF52C29-41BB-4750-AF19-E7342CA3E5B0}"/>
    <hyperlink ref="B1372" r:id="rId1553" xr:uid="{79AC4E58-7F3A-4B50-9141-4FCA3BE264E6}"/>
    <hyperlink ref="B1373" r:id="rId1554" xr:uid="{DF171A6A-EF07-4E7E-9B68-BEDAC078BA87}"/>
    <hyperlink ref="B1374" r:id="rId1555" xr:uid="{2E64A451-F58D-4039-95A4-24A9456C59F8}"/>
    <hyperlink ref="B1375" r:id="rId1556" xr:uid="{293B385B-FDB4-457D-B1F9-AD4B3910881A}"/>
    <hyperlink ref="B1376" r:id="rId1557" xr:uid="{1EB721C9-0B6A-43C5-98D9-5B02CB3E9FAD}"/>
    <hyperlink ref="B1377" r:id="rId1558" xr:uid="{F05C0122-10B6-48E3-8BB4-4932C703D64A}"/>
    <hyperlink ref="B1378" r:id="rId1559" xr:uid="{195DD695-5BEE-4AD0-B964-9EC2AFDBE7DE}"/>
    <hyperlink ref="M1378" r:id="rId1560" xr:uid="{E5DCFD8F-D1D1-43B2-ABCA-658FFB6D4A54}"/>
    <hyperlink ref="B1379" r:id="rId1561" xr:uid="{86F809D0-D347-4134-95C7-622C256A2F66}"/>
    <hyperlink ref="B1380" r:id="rId1562" xr:uid="{04ED40E6-C226-40F1-8CEF-CF6C2BED0839}"/>
    <hyperlink ref="B1381" r:id="rId1563" xr:uid="{07FD37E7-51BA-4273-820B-A4741B8848CD}"/>
    <hyperlink ref="B1382" r:id="rId1564" xr:uid="{AB730ED3-C7AF-4B23-B1B6-1EC971FDC197}"/>
    <hyperlink ref="B1383" r:id="rId1565" xr:uid="{A6C2F56C-C60F-40BD-88B3-191AD070236B}"/>
    <hyperlink ref="B1384" r:id="rId1566" xr:uid="{AED2009A-22F0-48AE-877C-84FA1D2A0591}"/>
    <hyperlink ref="B1385" r:id="rId1567" xr:uid="{5B2D6AA0-4CBB-4F36-836E-8E965A5462ED}"/>
    <hyperlink ref="B1386" r:id="rId1568" xr:uid="{39E9DA72-0182-4E03-94FA-F03034EC5EEF}"/>
    <hyperlink ref="B1387" r:id="rId1569" xr:uid="{DAA89F55-F85D-483D-8995-B04A1F3431E3}"/>
    <hyperlink ref="B1388" r:id="rId1570" xr:uid="{102333BC-A626-495F-BC5D-01DB80EB3ADC}"/>
    <hyperlink ref="B1389" r:id="rId1571" xr:uid="{9D4FB3B2-82A5-406A-BCA0-131328C515CE}"/>
    <hyperlink ref="B1390" r:id="rId1572" xr:uid="{C17E2B5F-8201-4FAB-938E-6045AE89ABA2}"/>
    <hyperlink ref="B1391" r:id="rId1573" xr:uid="{EA232812-8AF8-4C83-BFE7-D2E6B8609A9F}"/>
    <hyperlink ref="B1392" r:id="rId1574" xr:uid="{905C153D-44BA-44BE-BFE5-CAFF925F5342}"/>
    <hyperlink ref="B1393" r:id="rId1575" xr:uid="{DC18908D-2093-44F2-AD46-B1026B23C24B}"/>
    <hyperlink ref="B1394" r:id="rId1576" xr:uid="{E3FDF999-63DE-4C60-ABA0-5597BFF235C6}"/>
    <hyperlink ref="B1395" r:id="rId1577" xr:uid="{21D9A860-E876-400B-99D2-0BDE8AB21ECD}"/>
    <hyperlink ref="B1396" r:id="rId1578" xr:uid="{25929686-916B-41C6-8826-E8E05B5A1016}"/>
    <hyperlink ref="B1397" r:id="rId1579" xr:uid="{2FB00B27-1E92-4379-BB24-B191FD4A1442}"/>
    <hyperlink ref="B1398" r:id="rId1580" xr:uid="{B11F431E-412D-4EA4-80F8-D70440306977}"/>
    <hyperlink ref="B1399" r:id="rId1581" xr:uid="{8A4BA2C9-2420-4F8C-9AB1-A0E6EB56980D}"/>
    <hyperlink ref="B1400" r:id="rId1582" xr:uid="{5496BA9A-740F-4E72-896D-9320B83761B3}"/>
    <hyperlink ref="B1401" r:id="rId1583" xr:uid="{54B46C76-F71B-47C2-8398-B24676D5C841}"/>
    <hyperlink ref="B1402" r:id="rId1584" xr:uid="{F7ED5178-6239-4CE8-8518-6B52DE68F5FC}"/>
    <hyperlink ref="B1403" r:id="rId1585" xr:uid="{4E62C78E-BBF5-4B38-B9AE-138CEB1AD6C6}"/>
    <hyperlink ref="B1404" r:id="rId1586" xr:uid="{A35160AF-BDDC-470D-B549-0D11B5F1FF69}"/>
    <hyperlink ref="B1405" r:id="rId1587" xr:uid="{74026C77-C165-48F1-8460-492BD25B3730}"/>
    <hyperlink ref="B1406" r:id="rId1588" xr:uid="{E70BE5ED-2C28-4AEA-872F-5AB882413EA9}"/>
    <hyperlink ref="B1407" r:id="rId1589" xr:uid="{15CF7829-86EF-4648-95F5-EB495C78C674}"/>
    <hyperlink ref="B1408" r:id="rId1590" xr:uid="{30BE9FAC-01F7-4A23-A255-1A08110910D4}"/>
    <hyperlink ref="B1409" r:id="rId1591" xr:uid="{12FE807F-7DE3-49B7-9075-A1A11C844CC1}"/>
    <hyperlink ref="B1410" r:id="rId1592" xr:uid="{73231F72-8374-4BB5-A26D-8BCDCF13EB02}"/>
    <hyperlink ref="B1411" r:id="rId1593" xr:uid="{63D330D4-7782-4482-902D-BE29D6D7B908}"/>
    <hyperlink ref="B1412" r:id="rId1594" xr:uid="{E6C0B198-503A-4395-9F51-3D7C9ED172A9}"/>
    <hyperlink ref="B1413" r:id="rId1595" xr:uid="{D8E43A68-E775-4AC1-B76C-74D171196682}"/>
    <hyperlink ref="B1414" r:id="rId1596" xr:uid="{F39DD710-5941-43D1-99B2-6B022A4BFCA6}"/>
    <hyperlink ref="B1415" r:id="rId1597" xr:uid="{7ED805EE-35D0-4B76-A39B-701BA5CA469B}"/>
    <hyperlink ref="B1416" r:id="rId1598" xr:uid="{02AC1C2E-FA65-475A-B879-9DC628874F61}"/>
    <hyperlink ref="B1417" r:id="rId1599" xr:uid="{90E84753-B68D-47A6-B382-A34C2A973966}"/>
    <hyperlink ref="B1418" r:id="rId1600" xr:uid="{56EDAA90-ED9B-4DE1-B9FF-7C60C409753D}"/>
    <hyperlink ref="B1419" r:id="rId1601" xr:uid="{480842FE-818E-408D-8496-165279372A36}"/>
    <hyperlink ref="B1420" r:id="rId1602" xr:uid="{AF2316A2-D916-4163-B644-70F0DF02178B}"/>
    <hyperlink ref="B1421" r:id="rId1603" xr:uid="{826EFE2D-E7D0-4F15-8918-3D3BC38117D3}"/>
    <hyperlink ref="B1422" r:id="rId1604" xr:uid="{03DABEB2-D433-4DF4-9447-7D9F416357B3}"/>
    <hyperlink ref="B1423" r:id="rId1605" xr:uid="{015E759F-868E-4E98-80B5-F19C42014370}"/>
    <hyperlink ref="B1424" r:id="rId1606" xr:uid="{A3502BEC-94B5-49F4-A873-6B78CDFDE9BF}"/>
    <hyperlink ref="B1425" r:id="rId1607" xr:uid="{5CA8DD1F-EDBF-4AEB-9C5A-32956910D626}"/>
    <hyperlink ref="B1426" r:id="rId1608" xr:uid="{BF258184-F0D4-4684-8D63-191F55ABFFD7}"/>
    <hyperlink ref="B1427" r:id="rId1609" xr:uid="{7C9449F3-4BCC-4B93-81F3-A7645C401D29}"/>
    <hyperlink ref="B1428" r:id="rId1610" xr:uid="{561F06A9-CD5D-4862-8D5C-55AB165032AD}"/>
    <hyperlink ref="B1429" r:id="rId1611" xr:uid="{15A0BCE6-76F8-468E-9A79-5E98CF8B1C9C}"/>
    <hyperlink ref="B1430" r:id="rId1612" xr:uid="{9F6C5039-B665-4F4C-9035-A614298898E6}"/>
    <hyperlink ref="B1431" r:id="rId1613" xr:uid="{98C15BA2-BC29-4786-96B5-B1A2E82DC609}"/>
    <hyperlink ref="B1432" r:id="rId1614" xr:uid="{2EDC58AD-35D2-466F-82EB-3D7F15EA80E4}"/>
    <hyperlink ref="B1433" r:id="rId1615" xr:uid="{D631E059-A541-4F62-9B9D-9618AE485599}"/>
    <hyperlink ref="B1434" r:id="rId1616" xr:uid="{17A9C6E6-6664-4EDB-A5DC-C883E6E1C191}"/>
    <hyperlink ref="B1435" r:id="rId1617" xr:uid="{A9EE512D-C2F4-43D3-A917-FCC4F5D2B725}"/>
    <hyperlink ref="B1436" r:id="rId1618" xr:uid="{A514F3D0-27B3-43EC-835D-630DDBD8D9DF}"/>
    <hyperlink ref="B1437" r:id="rId1619" xr:uid="{E3A1EF2B-A6CB-4414-87FB-BB9430835163}"/>
    <hyperlink ref="B1438" r:id="rId1620" xr:uid="{7ACF2481-FE5B-49A8-AE1F-FDC563E03F1E}"/>
    <hyperlink ref="B1439" r:id="rId1621" xr:uid="{FC2F58BF-595C-43D0-A06C-21D75ABF9D52}"/>
    <hyperlink ref="B1440" r:id="rId1622" xr:uid="{F7330115-AD01-4BC3-8C47-A2760CD73F3A}"/>
    <hyperlink ref="B1441" r:id="rId1623" xr:uid="{C8B5C342-407E-471B-AD02-056066E24BF5}"/>
    <hyperlink ref="B1442" r:id="rId1624" xr:uid="{92EAD10F-CFD1-4846-95B0-68DC88E47670}"/>
    <hyperlink ref="B1443" r:id="rId1625" xr:uid="{72145A23-DF0A-4C25-915E-EA9421D3380C}"/>
    <hyperlink ref="B1444" r:id="rId1626" xr:uid="{4B766A30-03A8-4861-8E3B-B6E94FE2C213}"/>
    <hyperlink ref="B1445" r:id="rId1627" xr:uid="{81E9DCA5-9B57-4C73-B82F-8C55C484E478}"/>
    <hyperlink ref="B1446" r:id="rId1628" xr:uid="{C04F741D-69A1-4EA6-984C-A6481FEE867D}"/>
    <hyperlink ref="B1447" r:id="rId1629" xr:uid="{EC6C253C-BDCD-4354-9F24-F806D97270BD}"/>
    <hyperlink ref="B1448" r:id="rId1630" xr:uid="{2FB09F1A-9AC6-47E4-9820-5C2A56B769C0}"/>
    <hyperlink ref="B1449" r:id="rId1631" xr:uid="{59DD11C1-EC11-45B8-AA9C-92527B283072}"/>
    <hyperlink ref="B1450" r:id="rId1632" xr:uid="{00E18C22-13D3-490C-B3AD-33530C8966FE}"/>
    <hyperlink ref="B1451" r:id="rId1633" xr:uid="{20472A17-9D3B-437B-B7A9-1A08568B30F3}"/>
    <hyperlink ref="B1452" r:id="rId1634" xr:uid="{5E14E324-D453-40D6-810F-8F3196865907}"/>
    <hyperlink ref="B1453" r:id="rId1635" xr:uid="{43332EF2-B6BF-48B0-8DC4-E2E16441DDA4}"/>
    <hyperlink ref="B1454" r:id="rId1636" xr:uid="{E5F1238D-71B1-40E4-A9E0-BA02C596BAB6}"/>
    <hyperlink ref="B1455" r:id="rId1637" xr:uid="{E28AC09E-25BC-46EF-80F6-E0936A73E204}"/>
    <hyperlink ref="B1456" r:id="rId1638" xr:uid="{DFDCFD15-17FD-4244-AD5A-72FCF5DA4540}"/>
    <hyperlink ref="B1457" r:id="rId1639" xr:uid="{F081171B-0BDE-4F6F-B59F-97B5C3E6A4E2}"/>
    <hyperlink ref="B1458" r:id="rId1640" xr:uid="{E69D3988-BE66-496E-BB52-681EC449BB5A}"/>
    <hyperlink ref="B1459" r:id="rId1641" xr:uid="{44F6453D-78D8-4BD5-A010-D1D34C4165C7}"/>
    <hyperlink ref="B1460" r:id="rId1642" xr:uid="{5F861007-89B3-4F67-8422-F55D7089C05D}"/>
    <hyperlink ref="B1461" r:id="rId1643" xr:uid="{4CE4E2A2-6F93-4EA5-BF28-1C5B6D499997}"/>
    <hyperlink ref="B1462" r:id="rId1644" xr:uid="{7B947ABC-37B4-4811-AC50-577070E6849C}"/>
    <hyperlink ref="B1463" r:id="rId1645" xr:uid="{F86E2A51-B07C-4ED3-B8E5-858E11200BBE}"/>
    <hyperlink ref="B1464" r:id="rId1646" xr:uid="{169D31D9-3569-41C4-AD85-49F2125EF44D}"/>
    <hyperlink ref="B1465" r:id="rId1647" xr:uid="{2D790B94-EB2F-4F0F-9075-B0DA1CE6811E}"/>
    <hyperlink ref="B1466" r:id="rId1648" xr:uid="{4C609665-D41B-4EBD-970E-0BF6FA8E64C9}"/>
    <hyperlink ref="B1467" r:id="rId1649" xr:uid="{DDB503E0-06B0-42A6-A2D1-D753A4FC57F0}"/>
    <hyperlink ref="B1468" r:id="rId1650" xr:uid="{C648CD34-DB3F-40CA-B58B-4F0CB2622D91}"/>
    <hyperlink ref="B1469" r:id="rId1651" xr:uid="{BDA453FA-7C1A-4DF1-A65F-A68D6891BF49}"/>
    <hyperlink ref="B1470" r:id="rId1652" xr:uid="{E7D76F9A-4FDC-4EC6-9282-A3CF625C3A90}"/>
    <hyperlink ref="B1471" r:id="rId1653" xr:uid="{24D29BF9-5411-4D1B-8395-BB6198C39625}"/>
    <hyperlink ref="B1472" r:id="rId1654" xr:uid="{82C5AEB9-1960-48AD-9AD0-49ECA9C5C0A2}"/>
    <hyperlink ref="B1473" r:id="rId1655" xr:uid="{AA9C1CF9-2507-4BC0-88E0-C62F54A991A0}"/>
    <hyperlink ref="B1474" r:id="rId1656" xr:uid="{2F3D8CC9-B6A4-4B0B-B318-0FE013A138EB}"/>
    <hyperlink ref="B1475" r:id="rId1657" xr:uid="{821769E7-7866-4026-B370-497AB65DF344}"/>
    <hyperlink ref="B1476" r:id="rId1658" xr:uid="{A17EB38A-D284-48AE-A14E-1BEC8B5B6733}"/>
    <hyperlink ref="B1477" r:id="rId1659" xr:uid="{1C113137-143B-40FF-B198-A27854362C4E}"/>
    <hyperlink ref="B1478" r:id="rId1660" xr:uid="{D7ADB928-185F-4E12-9DD5-054869E56CDF}"/>
    <hyperlink ref="B1479" r:id="rId1661" xr:uid="{D62AF0B0-63A9-46A4-B7F8-3AE62590E885}"/>
    <hyperlink ref="B1480" r:id="rId1662" xr:uid="{73DFA43A-A6D8-459C-BC90-91DBD689BB67}"/>
    <hyperlink ref="B1481" r:id="rId1663" xr:uid="{C7896C54-66CB-4A91-AE7E-93BB17B21631}"/>
    <hyperlink ref="B1482" r:id="rId1664" xr:uid="{FDF41762-D539-45EE-B841-B9991F1B8654}"/>
    <hyperlink ref="B1483" r:id="rId1665" xr:uid="{239C5186-E348-4318-9AAB-61ED0EFAFB01}"/>
    <hyperlink ref="B1484" r:id="rId1666" xr:uid="{01B3EF68-C82F-4F7C-991A-C2CD63741FB0}"/>
    <hyperlink ref="B1485" r:id="rId1667" xr:uid="{5457AB5C-5E40-47A3-9ED3-6B355296CDF5}"/>
    <hyperlink ref="B1486" r:id="rId1668" xr:uid="{EBE94E0C-C325-4099-B3FF-408F1524CE7C}"/>
    <hyperlink ref="B1487" r:id="rId1669" xr:uid="{7D11DF0E-83E9-45CF-AD73-A6CABA458132}"/>
    <hyperlink ref="B1488" r:id="rId1670" xr:uid="{F3E9C50B-204A-4361-8D63-1D1379E8226F}"/>
    <hyperlink ref="B1489" r:id="rId1671" xr:uid="{1EDC9745-1197-4676-B899-033DA2F409B3}"/>
    <hyperlink ref="B1490" r:id="rId1672" xr:uid="{BE377CF4-7289-4580-B83A-3693257866CF}"/>
    <hyperlink ref="B1491" r:id="rId1673" xr:uid="{A5E75C53-A5CF-4F9F-99F2-DF4CC76E0143}"/>
    <hyperlink ref="B1492" r:id="rId1674" xr:uid="{CBE149BC-E728-4E3A-B823-A8793BE189EC}"/>
    <hyperlink ref="B1493" r:id="rId1675" xr:uid="{0BF170E1-DB75-4B39-835E-EEBD32C48169}"/>
    <hyperlink ref="B1494" r:id="rId1676" xr:uid="{136DA89D-9101-4346-8A01-57DC70284C90}"/>
    <hyperlink ref="B1495" r:id="rId1677" xr:uid="{FEC12CC0-A9EF-49DD-951F-065DC46968F5}"/>
    <hyperlink ref="B1496" r:id="rId1678" xr:uid="{C06F1BBB-6FBA-48BF-B78F-F5AF92FF7E3A}"/>
    <hyperlink ref="B1497" r:id="rId1679" xr:uid="{89FF737C-222E-4CF2-AF2E-B1143918E8D2}"/>
    <hyperlink ref="B1498" r:id="rId1680" xr:uid="{582095B0-46E6-4E3A-B839-2D44B1EECE58}"/>
    <hyperlink ref="B1499" r:id="rId1681" xr:uid="{EFFFFDF1-0165-4548-8DCF-98BEDB938030}"/>
    <hyperlink ref="B1500" r:id="rId1682" xr:uid="{43D2BC8E-44C1-4E5D-B13B-301A17DD7177}"/>
    <hyperlink ref="B1501" r:id="rId1683" xr:uid="{2DCE91AA-F78E-4123-8C6A-156DFF0469CD}"/>
    <hyperlink ref="B1502" r:id="rId1684" xr:uid="{31526E5E-1574-44E9-BCD0-C78B9A7C9F5E}"/>
    <hyperlink ref="B1503" r:id="rId1685" xr:uid="{14DFE91E-11A7-4C59-9E2F-0E06E95E6E1F}"/>
    <hyperlink ref="B1504" r:id="rId1686" xr:uid="{ED0F9D60-8D1E-4086-944A-E15E088D7701}"/>
    <hyperlink ref="B1505" r:id="rId1687" xr:uid="{46712CD6-B941-42D6-9F85-C7897BA39F3B}"/>
    <hyperlink ref="B1506" r:id="rId1688" xr:uid="{74F7A4C0-489C-42F5-A19B-F374913B2F02}"/>
    <hyperlink ref="B1507" r:id="rId1689" xr:uid="{A9CAB677-110D-4898-9380-59DDBD06D1A4}"/>
    <hyperlink ref="B1508" r:id="rId1690" xr:uid="{0AA37361-F457-4953-A6D3-D775ADE127CC}"/>
    <hyperlink ref="B1509" r:id="rId1691" xr:uid="{8C70FCC8-D249-4FE9-9F19-8EE909F97F6B}"/>
    <hyperlink ref="B1510" r:id="rId1692" xr:uid="{4106B07B-AF85-4F73-9DCF-67C6EB1FD85F}"/>
    <hyperlink ref="B1511" r:id="rId1693" xr:uid="{05C5631C-079C-4E12-90BA-C232FA276EE8}"/>
    <hyperlink ref="B1512" r:id="rId1694" xr:uid="{48DCAE44-39EB-4C43-8284-265ABCA6D624}"/>
    <hyperlink ref="B1513" r:id="rId1695" xr:uid="{7B1BAF56-3F19-4964-821F-C7099C33C339}"/>
    <hyperlink ref="B1514" r:id="rId1696" xr:uid="{28507628-BA44-4606-931D-433E06D426AD}"/>
    <hyperlink ref="B1515" r:id="rId1697" xr:uid="{E6D59B0D-90F4-4293-8690-8EAC8CCB4E15}"/>
    <hyperlink ref="B1516" r:id="rId1698" xr:uid="{3B0E7B7F-E947-4A87-8400-EBF1501340AF}"/>
    <hyperlink ref="B1517" r:id="rId1699" xr:uid="{E4D18869-84F7-461A-8A21-1A7D18ABBDA4}"/>
    <hyperlink ref="B1518" r:id="rId1700" xr:uid="{C1708F67-295A-47BC-B513-003B092C2BCB}"/>
    <hyperlink ref="B1519" r:id="rId1701" xr:uid="{051232DD-F926-4FBA-9169-CFCD9C5397A6}"/>
    <hyperlink ref="B1520" r:id="rId1702" xr:uid="{8B9F9477-E3DC-40F3-94B3-DAD803A5241C}"/>
    <hyperlink ref="B1521" r:id="rId1703" xr:uid="{65DBB6C9-1A29-4854-BA93-F3BEB8FE8AE4}"/>
    <hyperlink ref="B1522" r:id="rId1704" xr:uid="{76941FD2-5029-4F96-A455-121A282D1715}"/>
    <hyperlink ref="B1523" r:id="rId1705" xr:uid="{2702CDD6-2832-4877-A662-D3A9AAB9E321}"/>
    <hyperlink ref="B1524" r:id="rId1706" xr:uid="{51850077-D2CD-47B9-8036-6725AB2397B9}"/>
    <hyperlink ref="B1525" r:id="rId1707" xr:uid="{2189B576-0CCB-4246-9C1D-91B77AC247BF}"/>
    <hyperlink ref="B1526" r:id="rId1708" xr:uid="{E15BA90E-278F-4E95-9779-24D3CEF6B6BF}"/>
    <hyperlink ref="B1527" r:id="rId1709" xr:uid="{5C3E6028-BBE1-44A2-A56E-59456F049EA5}"/>
    <hyperlink ref="B1528" r:id="rId1710" xr:uid="{95169EF7-83B4-41A8-A2D3-A8584659C4AD}"/>
    <hyperlink ref="B1529" r:id="rId1711" xr:uid="{2385E935-369E-4059-9B20-1165D7B591C9}"/>
    <hyperlink ref="B1530" r:id="rId1712" xr:uid="{8EC09C93-3D5C-486D-B77E-3B01ADAD80AC}"/>
    <hyperlink ref="B1531" r:id="rId1713" xr:uid="{CA39F80C-9BD3-4CB2-9308-DB223E396932}"/>
    <hyperlink ref="B1532" r:id="rId1714" xr:uid="{451DF624-D34A-4AD4-B273-43DA10E854E3}"/>
    <hyperlink ref="B1533" r:id="rId1715" xr:uid="{A08CDDB0-71ED-4C8F-8A66-C56E8D95F7E3}"/>
    <hyperlink ref="B1534" r:id="rId1716" xr:uid="{07136D66-1DBC-4326-B184-2AD2F9CB2877}"/>
    <hyperlink ref="B1535" r:id="rId1717" xr:uid="{44FAE7B3-CCC5-4DB5-BA68-7E926DA45612}"/>
    <hyperlink ref="B1536" r:id="rId1718" xr:uid="{2EB97BE6-D8AA-41D5-AD8A-1681551B9669}"/>
    <hyperlink ref="B1537" r:id="rId1719" xr:uid="{6CA91861-94DE-469D-BFF2-30EF08C4D4EB}"/>
    <hyperlink ref="B1538" r:id="rId1720" xr:uid="{27C02F2D-776D-4D4E-816B-86D093412DB1}"/>
    <hyperlink ref="B1539" r:id="rId1721" xr:uid="{E8554255-F586-431E-A49A-7C1683111F75}"/>
    <hyperlink ref="B1540" r:id="rId1722" xr:uid="{6FCD3003-E493-4A52-ABE6-0583A0AE510E}"/>
    <hyperlink ref="B1541" r:id="rId1723" xr:uid="{782EA1E8-F99A-413E-BF86-616D57C7EBB7}"/>
    <hyperlink ref="B1542" r:id="rId1724" xr:uid="{F3A5102C-E2BD-424F-8339-8D00E22C33E8}"/>
    <hyperlink ref="B1543" r:id="rId1725" xr:uid="{4D9AD7B0-92E7-4015-A35D-D08419C7EAD4}"/>
    <hyperlink ref="B1544" r:id="rId1726" xr:uid="{3925097E-A644-417E-9867-D31C3A3F8038}"/>
    <hyperlink ref="B1545" r:id="rId1727" xr:uid="{44EE4F82-EB1B-400C-836C-2EBA2075C155}"/>
    <hyperlink ref="B1546" r:id="rId1728" xr:uid="{DA7BDC6D-CDC3-4035-B0AC-536F72584234}"/>
    <hyperlink ref="B1547" r:id="rId1729" xr:uid="{74CA32CA-FABD-41A5-93E4-81A3B06F7970}"/>
    <hyperlink ref="B1548" r:id="rId1730" xr:uid="{A5B8C465-7EF3-4024-9C6E-7CC8AF43A71A}"/>
    <hyperlink ref="B1549" r:id="rId1731" xr:uid="{75B14C3E-C060-476F-A3EB-AC159C9D364C}"/>
    <hyperlink ref="B1550" r:id="rId1732" xr:uid="{C2D89811-F3B2-4DC4-9DB7-1DDAF37B69C7}"/>
    <hyperlink ref="B1551" r:id="rId1733" xr:uid="{62DED8C3-060E-4490-9A7D-C13421DE71D9}"/>
    <hyperlink ref="B1552" r:id="rId1734" xr:uid="{7533B8E1-941B-447E-BD09-EE87F2CA4949}"/>
    <hyperlink ref="B1553" r:id="rId1735" xr:uid="{ED46F9AF-EE67-4428-8F9A-91058BFA2676}"/>
    <hyperlink ref="B1554" r:id="rId1736" xr:uid="{A9C4A3D9-99AB-4C43-BEE3-06A9D4C56FEE}"/>
    <hyperlink ref="B1555" r:id="rId1737" xr:uid="{0576F750-3FB4-40FA-8B99-F7FCA453A3B5}"/>
    <hyperlink ref="B1556" r:id="rId1738" xr:uid="{AC2CEF78-8E9B-4F8F-9DA1-3DC58A68A83C}"/>
    <hyperlink ref="B1557" r:id="rId1739" xr:uid="{AC9B0BD4-59EB-4BA9-A9C6-268F20FC0A86}"/>
    <hyperlink ref="B1558" r:id="rId1740" xr:uid="{2EC01DC1-4939-4FD3-A531-C6022C73F49D}"/>
    <hyperlink ref="B1559" r:id="rId1741" xr:uid="{9B8D5AAF-62EC-403A-A9EE-7F5452AD8846}"/>
    <hyperlink ref="B1560" r:id="rId1742" xr:uid="{0ED9D706-ABB9-4F6E-8787-1142FF87ADC9}"/>
    <hyperlink ref="B1561" r:id="rId1743" xr:uid="{C3EAF4BD-B45D-4BD7-BD20-E22A3211860B}"/>
    <hyperlink ref="B1562" r:id="rId1744" xr:uid="{97A2E597-47A0-4751-9066-740BB81BAA5A}"/>
    <hyperlink ref="B1563" r:id="rId1745" xr:uid="{B4D42D89-9E96-49AE-8BF6-293D6B3DE5BA}"/>
    <hyperlink ref="B1564" r:id="rId1746" xr:uid="{6DAAF7B9-423D-4FEF-9111-F5A7B58B8B98}"/>
    <hyperlink ref="B1565" r:id="rId1747" xr:uid="{F7556E7C-54A3-460C-94EC-936EEE3B2412}"/>
    <hyperlink ref="B1566" r:id="rId1748" xr:uid="{232EE433-9C56-4E2E-B2E2-F508FBF1F9E8}"/>
    <hyperlink ref="B1567" r:id="rId1749" xr:uid="{879F11DD-25F3-4F1C-BDC9-2E104CD803BD}"/>
    <hyperlink ref="B1568" r:id="rId1750" xr:uid="{F977867B-4BDD-46C7-820F-B338B814F6B7}"/>
    <hyperlink ref="B1569" r:id="rId1751" xr:uid="{F7F4222F-4FA6-4866-B06B-6BB408E334E3}"/>
    <hyperlink ref="B1570" r:id="rId1752" xr:uid="{7B83D990-90CB-497A-862F-42C931B2F284}"/>
    <hyperlink ref="B1571" r:id="rId1753" xr:uid="{D69B5AC4-691E-4367-9289-DCACEF900296}"/>
    <hyperlink ref="B1572" r:id="rId1754" xr:uid="{1B6DED04-BB24-47DF-AEB4-452018148717}"/>
    <hyperlink ref="B1573" r:id="rId1755" xr:uid="{4F2C1AFD-06FD-4545-89AE-C2CDD8BEACE0}"/>
    <hyperlink ref="B1574" r:id="rId1756" xr:uid="{A67EA418-E62B-40D3-99E3-2538CC6C460B}"/>
    <hyperlink ref="B1575" r:id="rId1757" xr:uid="{D7E1491C-7CC7-42B0-9C6A-430F5E2A8337}"/>
    <hyperlink ref="B1576" r:id="rId1758" xr:uid="{1928BBFC-15C1-4808-B99F-649A59BD4762}"/>
    <hyperlink ref="B1577" r:id="rId1759" xr:uid="{085C2B60-143C-4923-8DFA-030A05E31ADF}"/>
    <hyperlink ref="B1578" r:id="rId1760" xr:uid="{90B3DEE6-B47E-424C-AC2F-4675DF0918FC}"/>
    <hyperlink ref="B1579" r:id="rId1761" xr:uid="{4E7793DA-80F0-4ACA-888A-39C1ADF42E16}"/>
    <hyperlink ref="B1580" r:id="rId1762" xr:uid="{55B4490E-EE81-4FC6-891F-B44CCEE8EEA9}"/>
    <hyperlink ref="B1581" r:id="rId1763" xr:uid="{CFF55335-0BB2-466F-867B-FF08E52B7453}"/>
    <hyperlink ref="B1582" r:id="rId1764" xr:uid="{FDAAA238-A3F3-4D50-8A8D-939854C6DD00}"/>
    <hyperlink ref="B1583" r:id="rId1765" xr:uid="{4C2B68DF-7439-4892-A8BC-686022523249}"/>
    <hyperlink ref="B1584" r:id="rId1766" xr:uid="{B82845F8-B6FB-4E39-B8A0-47B9B1F9AF13}"/>
    <hyperlink ref="B1585" r:id="rId1767" xr:uid="{5813AC94-CC85-4D6D-B302-4654A9C7510F}"/>
    <hyperlink ref="B1586" r:id="rId1768" xr:uid="{0410918C-8424-4B65-93CC-9D15386A3F9F}"/>
    <hyperlink ref="B1587" r:id="rId1769" xr:uid="{DF65AE9C-E56E-4AD9-8182-C6F6EFE35055}"/>
    <hyperlink ref="B1588" r:id="rId1770" xr:uid="{9CF8389B-FF32-4269-8610-25488012D759}"/>
    <hyperlink ref="B1589" r:id="rId1771" xr:uid="{92412590-9142-4E8C-A822-4D073E37932E}"/>
    <hyperlink ref="B1590" r:id="rId1772" xr:uid="{231AB504-FE6F-4873-839A-14EE1268D4EF}"/>
    <hyperlink ref="B1591" r:id="rId1773" xr:uid="{58B341A0-92E1-436C-9109-6402A4BF2D03}"/>
    <hyperlink ref="B1592" r:id="rId1774" xr:uid="{B74A4F1E-5D26-4DF6-A46E-B1D888FAE71B}"/>
    <hyperlink ref="B1593" r:id="rId1775" xr:uid="{A86666A0-D471-4CA6-B5F7-816199EA6200}"/>
    <hyperlink ref="B1594" r:id="rId1776" xr:uid="{EC73EB02-84B5-4D95-B715-EB90F55D4836}"/>
    <hyperlink ref="B1595" r:id="rId1777" xr:uid="{D49DA565-54AC-478A-84AD-E8F427646DC0}"/>
    <hyperlink ref="B1596" r:id="rId1778" xr:uid="{A1E5B8C8-346D-49B2-9BED-20292AE548C2}"/>
    <hyperlink ref="M1596" r:id="rId1779" xr:uid="{148D52EF-BD5D-475C-B1E2-1C29FDA6B98C}"/>
    <hyperlink ref="B1597" r:id="rId1780" xr:uid="{54BB6AE2-0EBE-4A0C-8DC0-3650170E08E0}"/>
    <hyperlink ref="B1598" r:id="rId1781" xr:uid="{D5F62257-5739-4A0A-A758-9E606BC9473E}"/>
    <hyperlink ref="B1599" r:id="rId1782" xr:uid="{1CC50B03-E2D5-4B9D-A3E6-C83273FA6B8A}"/>
    <hyperlink ref="B1600" r:id="rId1783" xr:uid="{D0FD593E-1230-4227-94D6-6A7814242550}"/>
    <hyperlink ref="B1601" r:id="rId1784" xr:uid="{91CD74C9-6A6B-4C2C-BA5A-08BAC55327E0}"/>
    <hyperlink ref="B1602" r:id="rId1785" xr:uid="{275D0012-DD8F-456F-B1FA-2DF7F7A893B4}"/>
    <hyperlink ref="B1603" r:id="rId1786" xr:uid="{807F2438-F2E2-4C20-80D4-BEEA430B4F6B}"/>
    <hyperlink ref="B1604" r:id="rId1787" xr:uid="{47397D49-80A1-4430-AB50-822AE9589F82}"/>
    <hyperlink ref="B1605" r:id="rId1788" xr:uid="{D5008CC2-AC9F-4B77-8308-CFE53BDE48EB}"/>
    <hyperlink ref="B1606" r:id="rId1789" xr:uid="{3719E39B-55A1-442E-A10B-98F4AC74970F}"/>
    <hyperlink ref="B1607" r:id="rId1790" xr:uid="{4FB3DD2C-487C-4FC6-B5B2-693C1CBAD91A}"/>
    <hyperlink ref="B1608" r:id="rId1791" xr:uid="{18F3A6EB-FFE8-4D60-9D70-9B82B60E5E6F}"/>
    <hyperlink ref="B1609" r:id="rId1792" xr:uid="{58705D3A-9E8A-4075-833D-44D7FEFBF6CD}"/>
    <hyperlink ref="B1610" r:id="rId1793" xr:uid="{80589EF9-CFD0-4ED8-B1B4-A218306BA8F2}"/>
    <hyperlink ref="B1611" r:id="rId1794" xr:uid="{48D1A140-97E3-47B6-843A-8D63D0FC2D9B}"/>
    <hyperlink ref="B1612" r:id="rId1795" xr:uid="{0BC769EF-3863-4ECE-9383-9C396EDB598C}"/>
    <hyperlink ref="B1613" r:id="rId1796" xr:uid="{C8C1364C-5601-46A1-AC1C-256138F653D5}"/>
    <hyperlink ref="B1614" r:id="rId1797" xr:uid="{1FA0DF3D-490C-4F84-AFB8-ED6340184E57}"/>
    <hyperlink ref="B1615" r:id="rId1798" xr:uid="{CDCF7E24-2BC8-4FF1-B3DA-AA2BB8D709F5}"/>
    <hyperlink ref="B1616" r:id="rId1799" xr:uid="{12E9EDFC-3735-458D-A883-42B4A0465D27}"/>
    <hyperlink ref="B1617" r:id="rId1800" xr:uid="{D6825FAA-32DF-413E-B1A0-CCBE10ABD672}"/>
    <hyperlink ref="B1618" r:id="rId1801" xr:uid="{095E3940-75AD-4E95-A3E4-80BE06F18E81}"/>
    <hyperlink ref="B1619" r:id="rId1802" xr:uid="{9BE2B832-2673-484C-8093-6178F52AE534}"/>
    <hyperlink ref="B1620" r:id="rId1803" xr:uid="{2D182252-1F7C-4785-A87E-5A228D63056B}"/>
    <hyperlink ref="B1621" r:id="rId1804" xr:uid="{B057B1DE-1610-4566-BAD4-4ADC93F8DE1B}"/>
    <hyperlink ref="B1622" r:id="rId1805" xr:uid="{F0900096-A9B4-4E40-AEFA-060AD2B1C654}"/>
    <hyperlink ref="B1623" r:id="rId1806" xr:uid="{E805513F-684F-46C5-B1DD-391ABBD80E40}"/>
    <hyperlink ref="B1624" r:id="rId1807" xr:uid="{69A01539-3D69-4032-98EA-C25CFE67E7C0}"/>
    <hyperlink ref="B1625" r:id="rId1808" xr:uid="{4F032088-60EC-4525-A180-A342279ED526}"/>
    <hyperlink ref="B1626" r:id="rId1809" xr:uid="{E7E67F75-93E9-4DF8-ACD1-B21876C1D65C}"/>
    <hyperlink ref="B1627" r:id="rId1810" xr:uid="{20B552F4-456F-4F4D-A9AB-93692AE89AC4}"/>
    <hyperlink ref="B1628" r:id="rId1811" xr:uid="{F075DD0C-91E4-489B-AAAF-025B236E2F99}"/>
    <hyperlink ref="B1629" r:id="rId1812" xr:uid="{DB809647-7645-49FD-97EB-D1C4ED386E6F}"/>
    <hyperlink ref="B1630" r:id="rId1813" xr:uid="{23712B2C-D05C-4ADC-96F3-BC2C252AA8BD}"/>
    <hyperlink ref="B1631" r:id="rId1814" xr:uid="{7B7A2F09-3F95-4F92-9C81-E82E896DF99C}"/>
    <hyperlink ref="B1632" r:id="rId1815" xr:uid="{A4F59D51-272F-4A0A-844C-9038B835BA35}"/>
    <hyperlink ref="B1633" r:id="rId1816" xr:uid="{4BC619A5-D856-4D66-AA2F-1CC91AEE4E3F}"/>
    <hyperlink ref="B1634" r:id="rId1817" xr:uid="{874BA427-D039-421E-AD4C-0F6E3FB5B613}"/>
    <hyperlink ref="B1635" r:id="rId1818" xr:uid="{930F22D8-DA31-4D1C-AEF4-ABBC83C3D544}"/>
    <hyperlink ref="M1635" r:id="rId1819" xr:uid="{22623F43-3D4B-43ED-8946-982B096E0E09}"/>
    <hyperlink ref="B1636" r:id="rId1820" xr:uid="{FEA65939-952C-4AA4-98FA-785BFAEE9046}"/>
    <hyperlink ref="B1637" r:id="rId1821" xr:uid="{D6B21D73-67CF-40D2-8C22-F3AD7FBB0736}"/>
    <hyperlink ref="B1638" r:id="rId1822" xr:uid="{90682B6F-518D-4BE4-88D7-F0C0DC234B48}"/>
    <hyperlink ref="B1639" r:id="rId1823" xr:uid="{C768D4C2-B592-4048-BD45-8A1C43F3F9C4}"/>
    <hyperlink ref="B1640" r:id="rId1824" xr:uid="{5EEA8217-0560-4475-897B-7B40BB2AA403}"/>
    <hyperlink ref="B1641" r:id="rId1825" xr:uid="{EC0A23C4-E4E1-430F-BBDC-CE92D9E7BC70}"/>
    <hyperlink ref="B1642" r:id="rId1826" xr:uid="{73577728-45B3-40BE-8E16-1C23185DCF0C}"/>
    <hyperlink ref="B1643" r:id="rId1827" xr:uid="{A4187567-41D1-4570-AF8C-EDD9E1098A46}"/>
    <hyperlink ref="B1644" r:id="rId1828" xr:uid="{E9B19E81-DB3D-4AAD-B7BA-46FFC15CC989}"/>
    <hyperlink ref="B1645" r:id="rId1829" xr:uid="{591A3B55-F5D0-44DA-ADCE-6D0EBBCA496D}"/>
    <hyperlink ref="M1645" r:id="rId1830" xr:uid="{718BEB40-9C0B-4374-AC6C-8F2F53CDF503}"/>
    <hyperlink ref="B1646" r:id="rId1831" xr:uid="{5BD6983C-42A4-4C14-9C80-C003F6BFE1B3}"/>
    <hyperlink ref="B1647" r:id="rId1832" xr:uid="{5C9E8945-CD40-4CD0-9D33-01410C75EC12}"/>
    <hyperlink ref="B1648" r:id="rId1833" xr:uid="{F19A2119-3D52-468F-81E7-7A4A4CA544D3}"/>
    <hyperlink ref="B1649" r:id="rId1834" xr:uid="{2401FE1F-1AC1-4D9E-A231-6621370F27D6}"/>
    <hyperlink ref="B1650" r:id="rId1835" xr:uid="{2508B205-4219-4528-ADA3-4D17887AC117}"/>
    <hyperlink ref="B1651" r:id="rId1836" xr:uid="{0CD7D6E9-8AFB-4ED9-A658-F8E54EF5CEE1}"/>
    <hyperlink ref="B1652" r:id="rId1837" xr:uid="{056A51A0-ECB3-4EDB-9D5D-4E4D2F7BCA29}"/>
    <hyperlink ref="B1653" r:id="rId1838" xr:uid="{2E9B70B8-0437-49CA-9ECE-B43128434B69}"/>
    <hyperlink ref="B1654" r:id="rId1839" xr:uid="{6ACD394D-DAE8-41E1-9D45-97A9D7B5302B}"/>
    <hyperlink ref="B1655" r:id="rId1840" xr:uid="{34083DE2-5BE8-4EDD-845A-FC54782EAB7E}"/>
    <hyperlink ref="B1656" r:id="rId1841" xr:uid="{B785AF68-2409-4D6B-865A-DF20EACCB6A2}"/>
    <hyperlink ref="B1657" r:id="rId1842" xr:uid="{7442B00D-5B2A-4FAA-89EE-870E6AC259B4}"/>
    <hyperlink ref="B1658" r:id="rId1843" xr:uid="{6AF2207A-D8C1-44A7-9101-0C436A341049}"/>
    <hyperlink ref="M1658" r:id="rId1844" xr:uid="{048CEF8F-1B59-474C-A637-CCBF767B44E7}"/>
    <hyperlink ref="B1659" r:id="rId1845" xr:uid="{B3C4EB8B-F901-48D6-A873-C5209D803BB4}"/>
    <hyperlink ref="M1659" r:id="rId1846" xr:uid="{694F970C-41B8-4A83-9D23-3EE896271797}"/>
    <hyperlink ref="B1660" r:id="rId1847" xr:uid="{3DED41C8-EA9A-48E8-8E34-B845CE9607EB}"/>
    <hyperlink ref="M1660" r:id="rId1848" xr:uid="{1B55DF87-D1C2-4B55-83C1-22840C74FDC3}"/>
    <hyperlink ref="B1661" r:id="rId1849" xr:uid="{6A052A46-201E-47EC-8885-7D29C466C5E4}"/>
    <hyperlink ref="M1661" r:id="rId1850" xr:uid="{2F5ABEE8-4244-415E-A388-BBC4008AE75C}"/>
    <hyperlink ref="B1662" r:id="rId1851" xr:uid="{39A1D34A-6667-472E-B866-59458BB43839}"/>
    <hyperlink ref="M1662" r:id="rId1852" xr:uid="{1A80A54A-8651-4590-A1CC-D00DB31B6AAE}"/>
    <hyperlink ref="B1663" r:id="rId1853" xr:uid="{72CBF60D-DC02-41F7-99C1-E5FE04972A9C}"/>
    <hyperlink ref="B1664" r:id="rId1854" xr:uid="{A72CE9FC-66C1-48A0-9AD1-2D10FD8CCD48}"/>
    <hyperlink ref="B1665" r:id="rId1855" xr:uid="{7B91DAE7-66FC-4138-9512-9F0569255056}"/>
    <hyperlink ref="B1666" r:id="rId1856" xr:uid="{A03DCE01-3A54-4E63-A715-7920A3BC911C}"/>
    <hyperlink ref="B1667" r:id="rId1857" xr:uid="{FD1F6A94-65B9-49AD-AF05-D393C2491F20}"/>
    <hyperlink ref="B1668" r:id="rId1858" xr:uid="{8D954574-CDD3-41CD-883A-80CB6966BF03}"/>
    <hyperlink ref="B1669" r:id="rId1859" xr:uid="{1464A8B8-E116-4A5D-BFCE-340888711D2C}"/>
    <hyperlink ref="B1670" r:id="rId1860" xr:uid="{C9ED8E1C-2735-45E1-A6FA-D8A8D1D43235}"/>
    <hyperlink ref="B1671" r:id="rId1861" xr:uid="{9EF0AF85-6FA8-4F99-A572-883B4AD856BF}"/>
    <hyperlink ref="B1672" r:id="rId1862" xr:uid="{EDB65071-E7C0-49CF-953D-2C168873AE59}"/>
    <hyperlink ref="B1673" r:id="rId1863" xr:uid="{9849D501-3B68-4657-A31E-302809810BFE}"/>
    <hyperlink ref="B1674" r:id="rId1864" xr:uid="{5A33FB93-D3DB-4725-AA55-804EE1ADDCE5}"/>
    <hyperlink ref="B1675" r:id="rId1865" xr:uid="{0C3890DC-8888-4DC1-870F-7F0F51DD4CA9}"/>
    <hyperlink ref="B1676" r:id="rId1866" xr:uid="{C32B83AA-F908-4F69-805B-7D025EB2D658}"/>
    <hyperlink ref="B1677" r:id="rId1867" xr:uid="{913F053B-1C0A-4D55-9704-1B5001091D91}"/>
    <hyperlink ref="B1678" r:id="rId1868" xr:uid="{EAA1222A-301D-4129-9F38-B57637336378}"/>
    <hyperlink ref="B1679" r:id="rId1869" xr:uid="{65CE22FB-9C19-4055-A61D-F7058C9354FC}"/>
    <hyperlink ref="B1680" r:id="rId1870" xr:uid="{4D32192D-C454-41DD-918A-F37DF8970E5A}"/>
    <hyperlink ref="B1681" r:id="rId1871" xr:uid="{8BF30AC3-0751-4A25-A761-35471A4FA4B2}"/>
    <hyperlink ref="B1682" r:id="rId1872" xr:uid="{59751AC3-7661-4BC4-925B-7A9DDBB70D3D}"/>
    <hyperlink ref="B1683" r:id="rId1873" xr:uid="{D50B6C06-9856-4AEE-B563-99031125C4EF}"/>
    <hyperlink ref="B1684" r:id="rId1874" xr:uid="{CFFA0FBF-052B-408C-B8FE-54FEEF210335}"/>
    <hyperlink ref="B1685" r:id="rId1875" xr:uid="{EE242F21-CC11-45D5-A65F-D759BE55A18D}"/>
    <hyperlink ref="B1686" r:id="rId1876" xr:uid="{CBD0EB92-AFD5-4E04-AC5C-F3B0A5B7C173}"/>
    <hyperlink ref="B1687" r:id="rId1877" xr:uid="{CBAC6038-ED17-4D45-B8D2-9096333E6748}"/>
    <hyperlink ref="B1688" r:id="rId1878" xr:uid="{C0C84DB1-A69D-40C7-8FF5-7795996DB8F3}"/>
    <hyperlink ref="B1689" r:id="rId1879" xr:uid="{34ABEA68-8399-43B9-B8AF-BAE5835EFEFA}"/>
    <hyperlink ref="B1690" r:id="rId1880" xr:uid="{0BBCB5E3-95C3-4FA9-97D6-6414D5F82362}"/>
    <hyperlink ref="B1691" r:id="rId1881" xr:uid="{D84C7B0C-F5AC-4BFF-9F38-C3F58EA1D641}"/>
    <hyperlink ref="B1692" r:id="rId1882" xr:uid="{6EB4EEF4-4B68-42CC-8EBC-20B1A5B0B0F9}"/>
    <hyperlink ref="B1693" r:id="rId1883" xr:uid="{17A6D99B-C756-4E90-A577-E497813F1FE2}"/>
    <hyperlink ref="B1694" r:id="rId1884" xr:uid="{4351C68F-AAD3-4184-92F9-7F83D2D09A64}"/>
    <hyperlink ref="B1695" r:id="rId1885" xr:uid="{3F463983-1F3E-446D-91DB-7CC25635EFE9}"/>
    <hyperlink ref="B1696" r:id="rId1886" xr:uid="{193502EE-C234-4008-8EDF-3CD82928E37D}"/>
    <hyperlink ref="B1697" r:id="rId1887" xr:uid="{03D06C3D-9A21-49E5-A8DD-4C8FFE7DACD6}"/>
    <hyperlink ref="B1698" r:id="rId1888" xr:uid="{4D031178-2F36-4903-A59B-30E5987C36C5}"/>
    <hyperlink ref="B1699" r:id="rId1889" xr:uid="{9EA064DC-9BF4-462F-942C-344704F8A6BC}"/>
    <hyperlink ref="B1700" r:id="rId1890" xr:uid="{8F747435-A676-4A08-B362-449C8E478FB9}"/>
    <hyperlink ref="B1701" r:id="rId1891" xr:uid="{48D8C678-DF84-4ABD-8208-F3F9C518B901}"/>
    <hyperlink ref="B1702" r:id="rId1892" xr:uid="{8FA3374B-54EB-4048-9FD7-33922A4A32A8}"/>
    <hyperlink ref="B1703" r:id="rId1893" xr:uid="{9BE57901-7245-45BC-B1CE-C97FDFF8E486}"/>
    <hyperlink ref="B1704" r:id="rId1894" xr:uid="{41474D4A-CA2F-41AB-98B7-662597C64F10}"/>
    <hyperlink ref="B1705" r:id="rId1895" xr:uid="{44AAC277-7843-4DD5-92D5-395F81A39032}"/>
    <hyperlink ref="B1706" r:id="rId1896" xr:uid="{7FEF5FD4-46CD-4CCE-B63A-80645AFE019F}"/>
    <hyperlink ref="B1707" r:id="rId1897" xr:uid="{8EB2FE3E-796C-4BCA-AC19-E2274A8E7630}"/>
    <hyperlink ref="B1708" r:id="rId1898" xr:uid="{CB5C8B9B-7082-4844-B1C2-A79B4A9079FB}"/>
    <hyperlink ref="B1709" r:id="rId1899" xr:uid="{9959F59C-31EA-466C-9986-7DE2A78EDDE6}"/>
    <hyperlink ref="B1710" r:id="rId1900" xr:uid="{9C9E325A-6033-478D-9B88-E15D83B45853}"/>
    <hyperlink ref="B1711" r:id="rId1901" xr:uid="{535830F3-79D2-4E18-9D84-5E610D917C57}"/>
    <hyperlink ref="B1712" r:id="rId1902" xr:uid="{B90EBF57-8A0B-4A47-9054-E2982797825D}"/>
    <hyperlink ref="B1713" r:id="rId1903" xr:uid="{2EE4E4CA-AD05-42A1-8923-C9F09473D6BB}"/>
    <hyperlink ref="B1714" r:id="rId1904" xr:uid="{224339E8-701E-470F-8F2F-36D069FFBA0C}"/>
    <hyperlink ref="B1715" r:id="rId1905" xr:uid="{2B502B96-1B89-49E0-BA6A-76AF81D4F037}"/>
    <hyperlink ref="B1716" r:id="rId1906" xr:uid="{720C2D34-B43B-47F1-9373-0EE97E214B31}"/>
    <hyperlink ref="B1717" r:id="rId1907" xr:uid="{521AB90A-BF7F-4C89-96B2-FD1F041E74B0}"/>
    <hyperlink ref="M1717" r:id="rId1908" xr:uid="{E152F254-DA1F-4D0B-B15C-49DF9C2682F5}"/>
    <hyperlink ref="B1718" r:id="rId1909" xr:uid="{E683CBFC-DFE2-4BF0-AE51-B974166683F1}"/>
    <hyperlink ref="B1719" r:id="rId1910" xr:uid="{50A66090-838A-4018-AEAC-A6F4E227B47B}"/>
    <hyperlink ref="B1720" r:id="rId1911" xr:uid="{85B924B7-EE80-449A-866B-8C48CA1D6A14}"/>
    <hyperlink ref="B1721" r:id="rId1912" xr:uid="{783BEB09-51B1-455B-9778-5FE895FE0FA7}"/>
    <hyperlink ref="B1722" r:id="rId1913" xr:uid="{C19B9912-5813-487A-9EDD-C1B0DA40A4DB}"/>
    <hyperlink ref="B1723" r:id="rId1914" xr:uid="{2A0C2AF4-D490-4797-8124-459F55B9CBB4}"/>
    <hyperlink ref="B1724" r:id="rId1915" xr:uid="{E0237E76-FAE6-48E1-96F9-858CFE6E7687}"/>
    <hyperlink ref="B1725" r:id="rId1916" xr:uid="{573C6D66-896C-429F-91E8-2C8507976CB8}"/>
    <hyperlink ref="B1726" r:id="rId1917" xr:uid="{96720152-5F5A-4059-A4A9-15DFC64304F0}"/>
    <hyperlink ref="B1727" r:id="rId1918" xr:uid="{FF2D337D-F51C-442F-B317-11A8AF35F808}"/>
    <hyperlink ref="B1728" r:id="rId1919" xr:uid="{3F758F15-455E-4C84-811B-661938D40441}"/>
    <hyperlink ref="B1729" r:id="rId1920" xr:uid="{A68BD1B2-B57F-42C9-AD02-3943CA7B7179}"/>
    <hyperlink ref="B1730" r:id="rId1921" xr:uid="{DA6E44B5-2FB0-49DD-B540-72FD57CC4D6B}"/>
    <hyperlink ref="B1731" r:id="rId1922" xr:uid="{57EB79A5-EF83-4911-8BEE-A2CF066330AE}"/>
    <hyperlink ref="B1732" r:id="rId1923" xr:uid="{FE4EE7EA-95F4-4188-A280-8FE50469E078}"/>
    <hyperlink ref="B1733" r:id="rId1924" xr:uid="{2A7D0D73-4D6A-4467-9AC9-A7E1541C041D}"/>
    <hyperlink ref="B1734" r:id="rId1925" xr:uid="{F9D72A95-5C5D-4822-9015-389C9B3D7BB0}"/>
    <hyperlink ref="B1735" r:id="rId1926" xr:uid="{7BEEBCA9-1292-4807-BEEC-F33928A72FDF}"/>
    <hyperlink ref="B1736" r:id="rId1927" xr:uid="{8B721107-601B-43B4-8CE6-D8CCE06499BF}"/>
    <hyperlink ref="B1737" r:id="rId1928" xr:uid="{F1012755-058E-4D41-A37B-48D7AB9005FD}"/>
    <hyperlink ref="B1738" r:id="rId1929" xr:uid="{AABD70A7-A5AF-4343-B943-6A5A98C96870}"/>
    <hyperlink ref="B1739" r:id="rId1930" xr:uid="{C7A779D4-A681-44E5-8F57-A18F6C48B930}"/>
    <hyperlink ref="B1740" r:id="rId1931" xr:uid="{4F11E72E-4505-4B66-877C-22D9AEBB23A7}"/>
    <hyperlink ref="B1741" r:id="rId1932" xr:uid="{A83DA94F-5266-461B-A7FC-D53BF0AA9480}"/>
    <hyperlink ref="B1742" r:id="rId1933" xr:uid="{F6898ED6-1EDF-4899-8A80-8EAEF3BF90D7}"/>
    <hyperlink ref="B1743" r:id="rId1934" xr:uid="{0A35F311-38ED-4FAC-B2DD-5D56D6D924CC}"/>
    <hyperlink ref="B1744" r:id="rId1935" xr:uid="{051E5992-1150-4C1F-B44C-2410E459004E}"/>
    <hyperlink ref="B1745" r:id="rId1936" xr:uid="{11932EDF-F715-4BAB-BFA4-6EA94C7AF462}"/>
    <hyperlink ref="B1746" r:id="rId1937" xr:uid="{3746B6D9-6BB3-4FD4-A786-9A1F43C970D4}"/>
    <hyperlink ref="B1747" r:id="rId1938" xr:uid="{4BA54085-09D9-419A-8127-FBD5D952AB42}"/>
    <hyperlink ref="B1748" r:id="rId1939" xr:uid="{EC2333D5-2BAA-4054-B3B0-DE1947E45B67}"/>
    <hyperlink ref="B1749" r:id="rId1940" xr:uid="{2B67C507-5372-44B2-8D29-5561048CF824}"/>
    <hyperlink ref="B1750" r:id="rId1941" xr:uid="{4281736A-219E-448D-AC0E-DFD3B11FDDF3}"/>
    <hyperlink ref="B1751" r:id="rId1942" xr:uid="{42557720-216F-4560-B3DA-756C6E964F3D}"/>
    <hyperlink ref="B1752" r:id="rId1943" xr:uid="{5F880208-2C47-4D26-BCD5-C4F7450BA17E}"/>
    <hyperlink ref="B1753" r:id="rId1944" xr:uid="{1AC1FC73-91B1-414C-89DF-81C0276CDBDB}"/>
    <hyperlink ref="B1754" r:id="rId1945" xr:uid="{3A063DD6-6560-442C-8D63-0D083AB1D568}"/>
    <hyperlink ref="B1755" r:id="rId1946" xr:uid="{F8FB3FD3-9F9D-4076-AA6E-65C89D6ACC35}"/>
    <hyperlink ref="B1756" r:id="rId1947" xr:uid="{ABBFDE73-AAFF-4C56-AC6C-BF27E0236DE2}"/>
    <hyperlink ref="B1757" r:id="rId1948" xr:uid="{32563024-75A1-4C9F-86D4-2BDE24585196}"/>
    <hyperlink ref="B1758" r:id="rId1949" xr:uid="{8F7EA9C3-7294-465C-A5E9-792CB362D0BA}"/>
    <hyperlink ref="B1759" r:id="rId1950" xr:uid="{076BFBD9-78DC-407F-88AE-9EBFDD73BDA1}"/>
    <hyperlink ref="B1760" r:id="rId1951" xr:uid="{F95E577B-4397-4C42-9EA8-394F4FA3CD3D}"/>
    <hyperlink ref="M1760" r:id="rId1952" xr:uid="{50D6AB6C-D86F-4BC1-9D1D-6638BF8F83FF}"/>
    <hyperlink ref="B1761" r:id="rId1953" xr:uid="{7EA9A2A4-F7E3-4F19-BEEC-E875E97689C1}"/>
    <hyperlink ref="B1762" r:id="rId1954" xr:uid="{ED54ACFE-79C7-4168-8E5F-BC1284B29159}"/>
    <hyperlink ref="M1762" r:id="rId1955" xr:uid="{FF52024D-95BC-4FC5-AF1C-DB7424B12CB4}"/>
    <hyperlink ref="B1763" r:id="rId1956" xr:uid="{DEA36177-4CB4-4239-88E2-87BBA08CAD2D}"/>
    <hyperlink ref="B1764" r:id="rId1957" xr:uid="{0AF8AA9B-50A3-45FD-AAD6-FE09F6C51AF8}"/>
    <hyperlink ref="B1765" r:id="rId1958" xr:uid="{AF5AFDF9-DB41-4F8D-9B12-327FC381B729}"/>
    <hyperlink ref="B1766" r:id="rId1959" xr:uid="{6413CD6F-63B7-4C17-AD24-1B2958847803}"/>
    <hyperlink ref="B1767" r:id="rId1960" xr:uid="{225C2C27-1D82-4F23-9AB7-2A64469DB28A}"/>
    <hyperlink ref="B1768" r:id="rId1961" xr:uid="{F8AF541B-601C-472F-99B8-8FDEF4704EC5}"/>
    <hyperlink ref="B1769" r:id="rId1962" xr:uid="{6C29C67A-EDF7-4BDC-B738-0B3B13592C1B}"/>
    <hyperlink ref="B1770" r:id="rId1963" xr:uid="{D65D2232-A02E-41BB-8C04-31F0F58EB491}"/>
    <hyperlink ref="B1771" r:id="rId1964" xr:uid="{A38AEDB4-09CE-4D2E-B62E-8BC14A9ECDBC}"/>
    <hyperlink ref="B1772" r:id="rId1965" xr:uid="{5BEB865E-865D-4781-8835-4951E6CFCA52}"/>
    <hyperlink ref="B1773" r:id="rId1966" xr:uid="{C654BD52-1AA0-403C-9D74-A68F901327EE}"/>
    <hyperlink ref="B1774" r:id="rId1967" xr:uid="{370A8874-E19A-4839-AA05-E38CB69DFEF4}"/>
    <hyperlink ref="B1775" r:id="rId1968" xr:uid="{82882922-F7A9-4DE0-9629-AAE36112EFC2}"/>
    <hyperlink ref="B1776" r:id="rId1969" xr:uid="{415DF17B-BED6-4DEF-BB59-AF4AB0665D7F}"/>
    <hyperlink ref="B1777" r:id="rId1970" xr:uid="{D76E74D4-5094-4B1B-8085-329B33B1A199}"/>
    <hyperlink ref="B1778" r:id="rId1971" xr:uid="{E8D53EDA-6319-4062-89D9-76BF03609F5D}"/>
    <hyperlink ref="B1779" r:id="rId1972" xr:uid="{F83F8D5B-1261-49EA-A4BD-C4EF9C8D6B58}"/>
    <hyperlink ref="B1780" r:id="rId1973" xr:uid="{47B689EC-681A-4EEC-A1E9-D3E9DE452AC8}"/>
    <hyperlink ref="B1781" r:id="rId1974" xr:uid="{094AC842-0E26-4738-9B3A-42E6D761A988}"/>
    <hyperlink ref="B1782" r:id="rId1975" xr:uid="{D268D75F-E9F4-4E79-93AB-9F85009FA0AC}"/>
    <hyperlink ref="B1783" r:id="rId1976" xr:uid="{7D491092-A69B-4ED3-AFCE-DA384EF1315C}"/>
    <hyperlink ref="B1784" r:id="rId1977" xr:uid="{6F1FE51F-9962-4635-9C17-91E33644216D}"/>
    <hyperlink ref="B1785" r:id="rId1978" xr:uid="{90399D1E-B7D4-4855-B49A-060E832B802E}"/>
    <hyperlink ref="B1786" r:id="rId1979" xr:uid="{9FFE144F-C42A-4975-8CCA-E43E9343F376}"/>
    <hyperlink ref="B1787" r:id="rId1980" xr:uid="{7E57D632-FEB0-4765-8711-5821C4E54CC8}"/>
    <hyperlink ref="B1788" r:id="rId1981" xr:uid="{799CC64A-3BEC-488A-916C-FB94EF811FE2}"/>
    <hyperlink ref="B1789" r:id="rId1982" xr:uid="{4F7C8F7F-5CA5-4162-94AB-F690A6BCA578}"/>
    <hyperlink ref="B1790" r:id="rId1983" xr:uid="{C66AD01E-42AD-425C-88BA-32AD49063A8A}"/>
    <hyperlink ref="M1790" r:id="rId1984" xr:uid="{9EFF74E1-F903-4453-9F88-6C0F6E33ABE8}"/>
    <hyperlink ref="B1791" r:id="rId1985" xr:uid="{BC8B8CEE-5D3A-441D-B1C1-C549FB5086B5}"/>
    <hyperlink ref="B1792" r:id="rId1986" xr:uid="{835527EB-93B7-4DD4-A75B-4DE0C9D2AA59}"/>
    <hyperlink ref="B1793" r:id="rId1987" xr:uid="{0A9888B9-FAF0-4B02-A5E8-53B7FD0F0DF8}"/>
    <hyperlink ref="B1794" r:id="rId1988" xr:uid="{D722AFF0-1C09-49F3-A414-94AAA7678678}"/>
    <hyperlink ref="B1795" r:id="rId1989" xr:uid="{D6FB3EA5-72BE-4441-89DE-4E61EB40495D}"/>
    <hyperlink ref="B1796" r:id="rId1990" xr:uid="{63CF7BFC-9D0C-43B8-83E8-1FB65D791229}"/>
    <hyperlink ref="B1797" r:id="rId1991" xr:uid="{37A33217-ABBD-4958-B0CB-1F1A2C25001E}"/>
    <hyperlink ref="B1798" r:id="rId1992" xr:uid="{BA5BA467-AEE6-4C80-8217-3390500CA0D0}"/>
    <hyperlink ref="B1799" r:id="rId1993" xr:uid="{7010DDBF-C043-4F2B-B0DF-176E001DA558}"/>
    <hyperlink ref="B1800" r:id="rId1994" xr:uid="{78860697-BB1B-4C9C-A54E-71A305997B0E}"/>
    <hyperlink ref="B1801" r:id="rId1995" xr:uid="{DDC43EC8-5708-4B7E-BF22-B30B06318C71}"/>
    <hyperlink ref="B1802" r:id="rId1996" xr:uid="{E8AB2157-FCE5-4467-9E22-ACB3949A020D}"/>
    <hyperlink ref="B1803" r:id="rId1997" xr:uid="{D8A96F5D-C2A0-44F9-A7DD-EA7D9C436422}"/>
    <hyperlink ref="B1804" r:id="rId1998" xr:uid="{64D41195-5541-4D3D-9AA6-B2081FD8001F}"/>
    <hyperlink ref="B1805" r:id="rId1999" xr:uid="{B6C5E5BE-1A18-449A-A08E-C488A25EB03D}"/>
    <hyperlink ref="B1806" r:id="rId2000" xr:uid="{FF56441B-3662-4BC7-B7E1-A59BB3DC3204}"/>
    <hyperlink ref="B1807" r:id="rId2001" xr:uid="{C53E17FB-0B7B-42BE-806F-973B881EC26D}"/>
    <hyperlink ref="B1808" r:id="rId2002" xr:uid="{AFDDF951-D831-44CB-9317-B12AC86FD586}"/>
    <hyperlink ref="B1809" r:id="rId2003" xr:uid="{BDAF0134-AF66-49B3-98FF-2328F482D118}"/>
    <hyperlink ref="B1810" r:id="rId2004" xr:uid="{92FB09A0-C2FA-4269-944A-EDA8C4EBEA33}"/>
    <hyperlink ref="B1811" r:id="rId2005" xr:uid="{3A54148A-9DF3-45CF-9275-09066958EA60}"/>
    <hyperlink ref="B1812" r:id="rId2006" xr:uid="{D209394C-C91B-43ED-86A1-7E6E4A134BEE}"/>
    <hyperlink ref="B1813" r:id="rId2007" xr:uid="{DD71B217-905F-4749-B57F-A2A67E76325A}"/>
    <hyperlink ref="B1814" r:id="rId2008" xr:uid="{A1CD55C3-C204-48B0-8706-BDCCEC49CCF0}"/>
    <hyperlink ref="B1815" r:id="rId2009" xr:uid="{A3A7789E-D181-4924-977D-70BB85CCDA8F}"/>
    <hyperlink ref="B1816" r:id="rId2010" xr:uid="{59F2910C-144A-47D5-ADAE-71DE952B931C}"/>
    <hyperlink ref="B1817" r:id="rId2011" xr:uid="{C4EA85F4-C09C-4D85-8121-510CF1DD6744}"/>
    <hyperlink ref="B1818" r:id="rId2012" xr:uid="{515949C4-E994-47CD-A9F4-72B6F8C113CC}"/>
    <hyperlink ref="B1819" r:id="rId2013" xr:uid="{B66F00EC-CFC8-4F0C-9E99-288E48E86800}"/>
    <hyperlink ref="B1820" r:id="rId2014" xr:uid="{FE3B2495-7252-4C1D-A7F5-1FCF0D7D5DFC}"/>
    <hyperlink ref="B1821" r:id="rId2015" xr:uid="{1643045D-43A7-44F3-9FDA-B0DAC2E4A466}"/>
    <hyperlink ref="B1822" r:id="rId2016" xr:uid="{DBE6B92A-3FB2-47F9-8E58-90C59EF987FF}"/>
    <hyperlink ref="B1823" r:id="rId2017" xr:uid="{FD957E69-D897-4DED-BB02-06E32AB4E7B2}"/>
    <hyperlink ref="B1824" r:id="rId2018" xr:uid="{C2806AB9-BBF1-4873-939D-21A6ED9E14F1}"/>
    <hyperlink ref="B1825" r:id="rId2019" xr:uid="{665109CE-D187-4EB0-83AA-8CD599B77F81}"/>
    <hyperlink ref="B1826" r:id="rId2020" xr:uid="{436D872E-7388-426E-AA16-A44E007E4F7A}"/>
    <hyperlink ref="B1827" r:id="rId2021" xr:uid="{70C39517-F1C5-4C36-97F4-EDBAE535B1DF}"/>
    <hyperlink ref="B1828" r:id="rId2022" xr:uid="{0FB67A11-7F5C-4034-9902-009A93C72241}"/>
    <hyperlink ref="B1829" r:id="rId2023" xr:uid="{6872BC5D-1725-4E3C-ADD2-D83849D62BBA}"/>
    <hyperlink ref="B1830" r:id="rId2024" xr:uid="{7DD1E4C7-4CD0-471E-BD5A-8321A7C98445}"/>
    <hyperlink ref="B1831" r:id="rId2025" xr:uid="{D728AC86-9739-4B10-A37B-C56605D369B1}"/>
    <hyperlink ref="B1832" r:id="rId2026" xr:uid="{43D56F82-7A02-4BE6-AFF8-FAB09DA4137A}"/>
    <hyperlink ref="B1833" r:id="rId2027" xr:uid="{B93045AF-2A3D-42EF-9924-CAD591A13359}"/>
    <hyperlink ref="B1834" r:id="rId2028" xr:uid="{8BB9622F-D7F0-4218-B759-A35C09B62BBB}"/>
    <hyperlink ref="B1835" r:id="rId2029" xr:uid="{3CBA66DD-5EA3-44F0-8396-5CF386A67959}"/>
    <hyperlink ref="B1836" r:id="rId2030" xr:uid="{323E822D-A47C-49E1-BEC9-8662986F0BB5}"/>
    <hyperlink ref="B1837" r:id="rId2031" xr:uid="{C375A316-E94C-4A33-A180-686C7ED5AA19}"/>
    <hyperlink ref="B1838" r:id="rId2032" xr:uid="{24D058B2-F1BC-4B0C-BC53-2EA0856168AD}"/>
    <hyperlink ref="B1839" r:id="rId2033" xr:uid="{A150AF77-B0DF-400B-A051-0461A5B17B80}"/>
    <hyperlink ref="B1840" r:id="rId2034" xr:uid="{B07C1959-ED0D-49E4-B276-563E13F24511}"/>
    <hyperlink ref="B1841" r:id="rId2035" xr:uid="{273277D4-1076-4B51-A18A-9EF06962A4E3}"/>
    <hyperlink ref="B1842" r:id="rId2036" xr:uid="{59F3B6D7-D6E9-4F8C-A90D-DA043CB201D7}"/>
    <hyperlink ref="B1843" r:id="rId2037" xr:uid="{B06E93E9-7918-4611-90FB-1054C49AB9C5}"/>
    <hyperlink ref="B1844" r:id="rId2038" xr:uid="{851FC290-5272-4E24-A1DF-387B1C76EE9D}"/>
    <hyperlink ref="B1845" r:id="rId2039" xr:uid="{69BDC23D-839E-4007-A07A-873054E22FCF}"/>
    <hyperlink ref="B1846" r:id="rId2040" xr:uid="{25FAB716-B7B9-47E2-97A9-16916C2F17D5}"/>
    <hyperlink ref="B1847" r:id="rId2041" xr:uid="{FCBD8C63-419B-4740-AE64-60A77DF732C3}"/>
    <hyperlink ref="B1848" r:id="rId2042" xr:uid="{2833C839-0A55-4FD5-8745-809495C7C3C4}"/>
    <hyperlink ref="B1849" r:id="rId2043" xr:uid="{88393B86-F696-4B4B-B069-8C28FC55DECC}"/>
    <hyperlink ref="B1850" r:id="rId2044" xr:uid="{6B553F4B-AD86-473A-8C09-6259DB840CA5}"/>
    <hyperlink ref="B1851" r:id="rId2045" xr:uid="{6A3F078F-A97D-446C-93AF-69DAB2C51ADC}"/>
    <hyperlink ref="B1852" r:id="rId2046" xr:uid="{73527024-1BD5-4C99-831D-DF35DFE21CE1}"/>
    <hyperlink ref="B1853" r:id="rId2047" xr:uid="{DE7F4CCA-5FD7-47B8-BF70-6498988E45DD}"/>
    <hyperlink ref="B1854" r:id="rId2048" xr:uid="{35B0D16C-2E97-4346-9812-3DF507A1A405}"/>
    <hyperlink ref="B1855" r:id="rId2049" xr:uid="{16DDEE97-4824-43FA-85ED-F0564D7ACD1A}"/>
    <hyperlink ref="B1856" r:id="rId2050" xr:uid="{80ABEDC7-25D4-475E-B910-1C5B40DDB253}"/>
    <hyperlink ref="B1857" r:id="rId2051" xr:uid="{DDD5E6DD-7FE8-4FD6-872A-BAC9B4EB5A1B}"/>
    <hyperlink ref="B1858" r:id="rId2052" xr:uid="{AE78A0D1-4553-4B81-ABE8-BA3CA9A50E46}"/>
    <hyperlink ref="B1859" r:id="rId2053" xr:uid="{F3116322-CFAB-4515-A8CF-7BE74BB99994}"/>
    <hyperlink ref="B1860" r:id="rId2054" xr:uid="{C0DCB6FA-CEF3-4A57-A942-9A16012119BE}"/>
    <hyperlink ref="B1861" r:id="rId2055" xr:uid="{F5D09C57-1CBF-48DD-BC62-8F2EE2864C7A}"/>
    <hyperlink ref="B1862" r:id="rId2056" xr:uid="{0808DE27-37D6-4652-B8AC-967596B56611}"/>
    <hyperlink ref="B1863" r:id="rId2057" xr:uid="{BB1B4A42-372E-4D25-B20E-CFEDCF7B350F}"/>
    <hyperlink ref="B1864" r:id="rId2058" xr:uid="{7479CD9D-192C-4642-90A9-888226ECAFEA}"/>
    <hyperlink ref="B1865" r:id="rId2059" xr:uid="{8D9511E9-8715-4E15-A111-123667E8EBE6}"/>
    <hyperlink ref="B1866" r:id="rId2060" xr:uid="{B3532121-A78F-4E38-B98B-D73C01B3C2FE}"/>
    <hyperlink ref="B1867" r:id="rId2061" xr:uid="{DC75880C-42C4-4E5C-99C6-5FA028955B1B}"/>
    <hyperlink ref="B1868" r:id="rId2062" xr:uid="{5930D3D1-B074-4542-B3FC-472626BAF972}"/>
    <hyperlink ref="B1869" r:id="rId2063" xr:uid="{847CFD86-3BED-4238-AE64-F3C43B9E7645}"/>
    <hyperlink ref="B1870" r:id="rId2064" xr:uid="{DEEBB3CA-330F-40B3-931F-E539F1A22342}"/>
    <hyperlink ref="B1871" r:id="rId2065" xr:uid="{D05E84B2-8581-49D6-BAFC-E2E63236A31A}"/>
    <hyperlink ref="B1872" r:id="rId2066" xr:uid="{2D1B5DE6-9FD8-4578-89EE-34C237A416BC}"/>
    <hyperlink ref="M1872" r:id="rId2067" xr:uid="{25147BD7-0E21-4951-82DF-BC06797038F7}"/>
    <hyperlink ref="B1873" r:id="rId2068" xr:uid="{B4006035-6210-4234-8A63-08AF7AE64154}"/>
    <hyperlink ref="B1874" r:id="rId2069" xr:uid="{BF1DB1D9-B676-4214-BD95-2F5B8749F56B}"/>
    <hyperlink ref="B1875" r:id="rId2070" xr:uid="{8D932E98-8BB5-4486-AA33-F10A1DD4E6E9}"/>
    <hyperlink ref="B1876" r:id="rId2071" xr:uid="{3917E22B-3DD6-4EDF-9A33-60AEC3ED7AD1}"/>
    <hyperlink ref="B1877" r:id="rId2072" xr:uid="{1B64CD5B-48AF-48B0-A947-79ACE12A1727}"/>
    <hyperlink ref="B1878" r:id="rId2073" xr:uid="{14E248CA-BDE2-4017-B8F1-2ADA32AF3190}"/>
    <hyperlink ref="B1879" r:id="rId2074" xr:uid="{C2738CC3-53FE-499A-887C-8ED71FF71663}"/>
    <hyperlink ref="B1880" r:id="rId2075" xr:uid="{EBA74C3F-9D6A-4B77-AFCA-AA5AF537FC08}"/>
    <hyperlink ref="B1881" r:id="rId2076" xr:uid="{A5748A1A-DAF8-486A-B652-5B13AC2DC94A}"/>
    <hyperlink ref="B1882" r:id="rId2077" xr:uid="{46AD57C7-EAD1-4486-BDAD-1B34D1EF71B7}"/>
    <hyperlink ref="B1883" r:id="rId2078" xr:uid="{15FD0380-BF93-4B1F-B2AE-5278435A9296}"/>
    <hyperlink ref="B1884" r:id="rId2079" xr:uid="{27D81CF8-F132-489B-9035-5A5DE1543CB7}"/>
    <hyperlink ref="B1885" r:id="rId2080" xr:uid="{D99F50F2-AA27-4761-8AA4-C3DC0AA2677A}"/>
    <hyperlink ref="B1886" r:id="rId2081" xr:uid="{1A1436AE-CEF1-4950-83DC-26F670A94C6C}"/>
    <hyperlink ref="B1887" r:id="rId2082" xr:uid="{B5E62FDB-9A40-41D4-A297-4DD230E159BC}"/>
    <hyperlink ref="B1888" r:id="rId2083" xr:uid="{F182D6F0-8F9C-4F42-BC25-6ABD461BEAEB}"/>
    <hyperlink ref="B1889" r:id="rId2084" xr:uid="{ADDC49F2-A995-469B-AF0D-F4C0F0B009E8}"/>
    <hyperlink ref="B1890" r:id="rId2085" xr:uid="{EEB3A38E-B0D8-46A6-96A5-8844ADF5DDD6}"/>
    <hyperlink ref="B1891" r:id="rId2086" xr:uid="{C9DB45E2-8C7B-4990-83F9-B69A28373DB8}"/>
    <hyperlink ref="B1892" r:id="rId2087" xr:uid="{E29142C6-30B1-4870-9B69-BC7E6FC2BFB2}"/>
    <hyperlink ref="B1893" r:id="rId2088" xr:uid="{D12D069A-AE8E-44BB-AB49-C8F367F8556C}"/>
    <hyperlink ref="B1894" r:id="rId2089" xr:uid="{8D4701C2-99DF-4AB4-91AE-2ADBE994D1CB}"/>
    <hyperlink ref="B1895" r:id="rId2090" xr:uid="{C906F7A4-24B4-4141-AC76-B31CFB642685}"/>
    <hyperlink ref="B1896" r:id="rId2091" xr:uid="{993B5AA8-2103-401A-80D1-9AB220667CEB}"/>
    <hyperlink ref="B1897" r:id="rId2092" xr:uid="{296D5F0F-5C0F-4B70-9137-5305A912D10A}"/>
    <hyperlink ref="B1898" r:id="rId2093" xr:uid="{1A243716-4FE2-4815-8C16-0AB5F745BA7E}"/>
    <hyperlink ref="B1899" r:id="rId2094" xr:uid="{B2390B92-2CF5-41AF-BE89-E085603A2327}"/>
    <hyperlink ref="B1900" r:id="rId2095" xr:uid="{DA51FCAA-763E-461C-9031-7CFDD7E09E97}"/>
    <hyperlink ref="B1901" r:id="rId2096" xr:uid="{62FDF990-1A0F-477A-AB65-D2361A7BA6BD}"/>
    <hyperlink ref="B1902" r:id="rId2097" xr:uid="{41563317-EB68-4E0A-AAC3-46F80974D5AD}"/>
    <hyperlink ref="B1903" r:id="rId2098" xr:uid="{FB936079-437E-433E-A05D-839DA795C72A}"/>
    <hyperlink ref="B1904" r:id="rId2099" xr:uid="{66EF5DCC-8C33-41F4-8E4D-B996BBF446B4}"/>
    <hyperlink ref="B1905" r:id="rId2100" xr:uid="{6AE03526-2E19-4C82-81D0-3D2D518BAC09}"/>
    <hyperlink ref="B1906" r:id="rId2101" xr:uid="{ED7C629E-2D6F-4F96-829B-9C5DF4B53D39}"/>
    <hyperlink ref="B1907" r:id="rId2102" xr:uid="{A09B10A6-C5BF-497E-8C19-DE2BAB594372}"/>
    <hyperlink ref="B1908" r:id="rId2103" xr:uid="{2A475280-F52C-41D5-941B-9A52190DC14F}"/>
    <hyperlink ref="B1909" r:id="rId2104" xr:uid="{75AFB473-6638-42C5-939E-94C8016133B5}"/>
    <hyperlink ref="B1910" r:id="rId2105" xr:uid="{86035F0B-14C3-4050-9E60-664461B20EAB}"/>
    <hyperlink ref="B1911" r:id="rId2106" xr:uid="{84894F7E-19B5-48EA-AF6B-B6648C177D1B}"/>
    <hyperlink ref="B1912" r:id="rId2107" xr:uid="{24B1626A-7EBC-49A4-BD09-EB890C1D4897}"/>
    <hyperlink ref="B1913" r:id="rId2108" xr:uid="{75809C39-4C08-445D-82D0-4163FEC3CAD1}"/>
    <hyperlink ref="B1914" r:id="rId2109" xr:uid="{F0531C5A-E37C-4F3C-BAF1-8277EE25C29E}"/>
    <hyperlink ref="B1915" r:id="rId2110" xr:uid="{8AF6F0AF-2678-4C54-BF67-25978B61462D}"/>
    <hyperlink ref="B1916" r:id="rId2111" xr:uid="{0F5DFC59-1D15-4B5A-9C7D-3E2302D25E54}"/>
    <hyperlink ref="B1917" r:id="rId2112" xr:uid="{41B2832A-D668-4875-8A96-F152C444C1C2}"/>
    <hyperlink ref="B1918" r:id="rId2113" xr:uid="{CA632691-ADBE-4070-8F57-1D2EF62C1BC1}"/>
    <hyperlink ref="B1919" r:id="rId2114" xr:uid="{1FAD52EF-73E4-499D-9C44-2BDE34E626DC}"/>
    <hyperlink ref="B1920" r:id="rId2115" xr:uid="{27AA8473-C2F0-4145-A639-31FB1A773301}"/>
    <hyperlink ref="B1921" r:id="rId2116" xr:uid="{A8A2CD17-07F0-46FA-A47B-00DB23B1B855}"/>
    <hyperlink ref="B1922" r:id="rId2117" xr:uid="{D23FDE7E-9416-489E-AB98-18AE7DAB3D24}"/>
    <hyperlink ref="B1923" r:id="rId2118" xr:uid="{1B6BC945-4AA2-4245-9902-794E99BEBD17}"/>
    <hyperlink ref="B1924" r:id="rId2119" xr:uid="{97FC6955-FA73-4A36-A63D-FCC761303AB0}"/>
    <hyperlink ref="B1925" r:id="rId2120" xr:uid="{5368944F-2D4D-4D80-9D16-B4B91E49B313}"/>
    <hyperlink ref="B1926" r:id="rId2121" xr:uid="{EF741222-251F-4EC0-AA32-7667B77FD862}"/>
    <hyperlink ref="M1926" r:id="rId2122" xr:uid="{99B6A129-B24D-4578-AA40-F89CB980E61E}"/>
    <hyperlink ref="B1927" r:id="rId2123" xr:uid="{00E3DF30-1B55-4446-94F1-8532BB223CBA}"/>
    <hyperlink ref="B1928" r:id="rId2124" xr:uid="{6E910CF6-E87F-4F66-802F-93111E036044}"/>
    <hyperlink ref="B1929" r:id="rId2125" xr:uid="{3555F520-9661-4241-9BF1-C4674D2A2375}"/>
    <hyperlink ref="B1930" r:id="rId2126" xr:uid="{2EC6CE9B-2BF9-433C-9238-3FAFA81C2556}"/>
    <hyperlink ref="B1931" r:id="rId2127" xr:uid="{46138886-0C6F-4140-B293-527754C649FE}"/>
    <hyperlink ref="B1932" r:id="rId2128" xr:uid="{E2047F66-C06F-411A-937E-9448D3A947C1}"/>
    <hyperlink ref="B1933" r:id="rId2129" xr:uid="{7529B8CA-49D2-4B33-B73F-0EEAF0704B9C}"/>
    <hyperlink ref="B1934" r:id="rId2130" xr:uid="{8C7869D3-59A4-44EB-8C24-3F5C3FDE5044}"/>
    <hyperlink ref="B1935" r:id="rId2131" xr:uid="{B639A0CA-4081-410D-A9A9-ABE54C924BA5}"/>
    <hyperlink ref="B1936" r:id="rId2132" xr:uid="{36813CB1-1561-4053-B8AA-7747397D3473}"/>
    <hyperlink ref="B1937" r:id="rId2133" xr:uid="{458ED095-C886-425F-9F6B-F4106A4F3EB5}"/>
    <hyperlink ref="B1938" r:id="rId2134" xr:uid="{BBD835BE-8C77-4779-8135-8EB462500B4D}"/>
    <hyperlink ref="B1939" r:id="rId2135" xr:uid="{F20067A2-3987-4128-BCFF-74E32E77BD14}"/>
    <hyperlink ref="B1940" r:id="rId2136" xr:uid="{C9F6F04B-03C3-4E48-9608-66C780E5B0F0}"/>
    <hyperlink ref="B1941" r:id="rId2137" xr:uid="{35ACCE2B-DF9B-458C-A984-0CA8FA89B4F6}"/>
    <hyperlink ref="B1942" r:id="rId2138" xr:uid="{DB50816B-1AD6-4E65-9C26-122528C87855}"/>
    <hyperlink ref="B1943" r:id="rId2139" xr:uid="{7AC719BF-82A1-42BE-92DF-E8317892B7AC}"/>
    <hyperlink ref="B1944" r:id="rId2140" xr:uid="{2FA728D9-7D47-4AF9-9A02-E661F84D91CE}"/>
    <hyperlink ref="B1945" r:id="rId2141" xr:uid="{A4C54BEE-82D6-495D-98D1-5EF3F58A5D48}"/>
    <hyperlink ref="B1946" r:id="rId2142" xr:uid="{4EF0F85F-A183-4DEC-9772-A9715B1820F5}"/>
    <hyperlink ref="M1946" r:id="rId2143" xr:uid="{645212C0-0641-4ED0-8AD2-3F2B78D82327}"/>
    <hyperlink ref="B1947" r:id="rId2144" xr:uid="{8330355C-AA10-4972-B688-E08C147FD242}"/>
    <hyperlink ref="B1948" r:id="rId2145" xr:uid="{EC1A652E-AFF9-4836-91A6-917F1FAD9C92}"/>
    <hyperlink ref="B1949" r:id="rId2146" xr:uid="{59C04C78-0925-4347-BD21-86A1634A15D5}"/>
    <hyperlink ref="B1950" r:id="rId2147" xr:uid="{E9F132C3-0006-4A21-B333-57A60DB73299}"/>
    <hyperlink ref="B1951" r:id="rId2148" xr:uid="{AC38CB89-A6E6-4BD6-A93C-76C1356A59DC}"/>
    <hyperlink ref="B1952" r:id="rId2149" xr:uid="{052F35F2-DED0-4779-BA8A-17D8E9578BA3}"/>
    <hyperlink ref="B1953" r:id="rId2150" xr:uid="{B853EE97-064F-402E-A60E-14C1A696ACFD}"/>
    <hyperlink ref="B1954" r:id="rId2151" xr:uid="{19F011D4-039E-4757-A6F6-2B8BA2B699A3}"/>
    <hyperlink ref="B1955" r:id="rId2152" xr:uid="{911B5EA0-81EB-4ECA-8B7F-02C092AA396A}"/>
    <hyperlink ref="B1956" r:id="rId2153" xr:uid="{33DB9D06-6500-4971-840A-556B8AA0020C}"/>
    <hyperlink ref="B1957" r:id="rId2154" xr:uid="{85E8ACA1-ED95-425B-B1C2-36B78E8BF228}"/>
    <hyperlink ref="B1958" r:id="rId2155" xr:uid="{C789A47A-D174-48F3-BEAB-D256D9BFAFE0}"/>
    <hyperlink ref="B1959" r:id="rId2156" xr:uid="{BD0FAB6E-4112-45C9-AEF1-FE3C248BFC67}"/>
    <hyperlink ref="B1960" r:id="rId2157" xr:uid="{432ED475-2733-4DFC-A114-05C4985DA4B1}"/>
    <hyperlink ref="B1961" r:id="rId2158" xr:uid="{D4F23885-7FEA-4A93-800A-1B68A1F8A19E}"/>
    <hyperlink ref="B1962" r:id="rId2159" xr:uid="{891E06B8-C2F6-445A-A6CE-48D0593E992D}"/>
    <hyperlink ref="B1963" r:id="rId2160" xr:uid="{830A48E4-6DA1-4160-B2CD-3E84654F2CB5}"/>
    <hyperlink ref="B1964" r:id="rId2161" xr:uid="{0DB87E09-B502-43AE-B976-BB9B6C538132}"/>
    <hyperlink ref="B1965" r:id="rId2162" xr:uid="{F0A9BD23-8554-4301-9A8A-F0B334BCD4B8}"/>
    <hyperlink ref="B1966" r:id="rId2163" xr:uid="{80CDB789-4B9E-4E53-9508-AB6FBE49446A}"/>
    <hyperlink ref="B1967" r:id="rId2164" xr:uid="{1A551A72-0BA4-401C-84EB-5D6E18DCEAFC}"/>
    <hyperlink ref="B1968" r:id="rId2165" xr:uid="{1CA98594-56D5-4644-805D-F34F4FF3FE7E}"/>
    <hyperlink ref="B1969" r:id="rId2166" xr:uid="{3559912B-DE7F-4319-9560-3901B2A9EE62}"/>
    <hyperlink ref="B1970" r:id="rId2167" xr:uid="{8D366492-F352-4EC9-9B2E-8A67168377E2}"/>
    <hyperlink ref="B1971" r:id="rId2168" xr:uid="{C2B3D28A-DE25-4D25-B81C-D76E55689915}"/>
    <hyperlink ref="B1972" r:id="rId2169" xr:uid="{2D07DF7A-14C6-4A0E-8CCE-663750745A4F}"/>
    <hyperlink ref="B1973" r:id="rId2170" xr:uid="{2B018C5A-E860-49E8-B015-B7E7FFC6BABB}"/>
    <hyperlink ref="B1974" r:id="rId2171" xr:uid="{42E05F2A-11C9-48E5-ACDB-C9DFCE2F0E53}"/>
    <hyperlink ref="B1975" r:id="rId2172" xr:uid="{53300662-3D62-4950-A107-5745EFB0DCE3}"/>
    <hyperlink ref="B1976" r:id="rId2173" xr:uid="{623BDB26-C6AE-428A-9CE4-E495942FFD44}"/>
    <hyperlink ref="B1977" r:id="rId2174" xr:uid="{E78A49AF-AA2A-42BA-9767-BC0C7232FDCB}"/>
    <hyperlink ref="B1978" r:id="rId2175" xr:uid="{59F9DEA2-4FC8-4206-A1A9-87D13CB4B590}"/>
    <hyperlink ref="B1979" r:id="rId2176" xr:uid="{9F2D58E0-8EA7-48F7-ADCD-D86A684653FC}"/>
    <hyperlink ref="B1980" r:id="rId2177" xr:uid="{3308841E-B8EE-48DF-80C7-A09428C9CAE4}"/>
    <hyperlink ref="B1981" r:id="rId2178" xr:uid="{A5388777-7F57-4B1E-AE10-B080597E3681}"/>
    <hyperlink ref="B1982" r:id="rId2179" xr:uid="{75DA8917-7181-4F5C-9B5E-79DF9B84F47E}"/>
    <hyperlink ref="B1983" r:id="rId2180" xr:uid="{DA6DAE6F-202A-4E28-892B-78A9E74C531E}"/>
    <hyperlink ref="B1984" r:id="rId2181" xr:uid="{E7B02FBC-2862-42FF-975F-0A93664BB354}"/>
    <hyperlink ref="B1985" r:id="rId2182" xr:uid="{AAFB6569-D38B-4DF7-AFB6-CBEDAC0ADEA7}"/>
    <hyperlink ref="B1986" r:id="rId2183" xr:uid="{D1334DD2-DD42-4C52-A71E-17B9F9473F8A}"/>
    <hyperlink ref="B1987" r:id="rId2184" xr:uid="{9FE913C7-E9F3-4184-8A8F-6CE60F16A174}"/>
    <hyperlink ref="B1988" r:id="rId2185" xr:uid="{CBF886CA-CA2A-480A-811D-2556952350D4}"/>
    <hyperlink ref="B1989" r:id="rId2186" xr:uid="{30A3C3C4-EFF1-46AA-B077-B1C497B16A85}"/>
    <hyperlink ref="B1990" r:id="rId2187" xr:uid="{6D76501C-22EB-41B7-AA2E-8A73DE382131}"/>
    <hyperlink ref="B1991" r:id="rId2188" xr:uid="{4CCD6D09-041D-46AB-88E0-4A8BDBC0ACBC}"/>
    <hyperlink ref="B1992" r:id="rId2189" xr:uid="{C5E37E41-D105-4F86-A033-C9FC28E513CB}"/>
    <hyperlink ref="B1993" r:id="rId2190" xr:uid="{42957C6D-36F0-4745-AB3B-0F3F2E0728C5}"/>
    <hyperlink ref="B1994" r:id="rId2191" xr:uid="{6AC76FB3-E9AC-46E1-9193-0655BDDBDE75}"/>
    <hyperlink ref="B1995" r:id="rId2192" xr:uid="{1CC24933-BC80-4BC0-900C-6137972B0CDE}"/>
    <hyperlink ref="B1996" r:id="rId2193" xr:uid="{EC0135CF-EEBA-4843-A3C7-520A05862751}"/>
    <hyperlink ref="B1997" r:id="rId2194" xr:uid="{9D21C49E-B881-49B9-BDE2-22951B1B3D54}"/>
    <hyperlink ref="B1998" r:id="rId2195" xr:uid="{FEA108CA-7FF9-42FB-856A-7BEB46A36163}"/>
    <hyperlink ref="B1999" r:id="rId2196" xr:uid="{2F3A8897-8628-43F3-8F6B-C1D2816D4E99}"/>
    <hyperlink ref="B2000" r:id="rId2197" xr:uid="{575C4B35-EA9D-4836-AD3C-B7F86D1E103D}"/>
    <hyperlink ref="B2001" r:id="rId2198" xr:uid="{2A04C539-5BC4-4EDB-A70A-2F1108FD0935}"/>
    <hyperlink ref="B2002" r:id="rId2199" xr:uid="{FA455F7A-113B-491E-AFFE-F3387295FDA4}"/>
    <hyperlink ref="B2003" r:id="rId2200" xr:uid="{2BAEC543-B89E-4836-BE57-05880BE6A8F8}"/>
    <hyperlink ref="B2004" r:id="rId2201" xr:uid="{95771D82-F47A-418F-AF84-9E07DBA644AE}"/>
    <hyperlink ref="B2005" r:id="rId2202" xr:uid="{C43912B8-0CC0-4D5C-ADEF-2DBEC11D352E}"/>
    <hyperlink ref="B2006" r:id="rId2203" xr:uid="{A6BA57D4-8738-4588-88F7-5B563103641F}"/>
    <hyperlink ref="B2007" r:id="rId2204" xr:uid="{9A0966F1-8F5A-4296-8B3E-0518DFAEA545}"/>
    <hyperlink ref="B2008" r:id="rId2205" xr:uid="{5D28FCD8-60DD-49F3-B9D9-FC0A58B484EA}"/>
    <hyperlink ref="B2009" r:id="rId2206" xr:uid="{ABCF41C5-B703-4C18-B2A5-1FEFE9395FF4}"/>
    <hyperlink ref="B2010" r:id="rId2207" xr:uid="{A351CF63-A9EC-497B-A866-70E5C7E0E62C}"/>
    <hyperlink ref="B2011" r:id="rId2208" xr:uid="{C64FA40D-874D-4003-B3AC-A3BD1C4BBD4E}"/>
    <hyperlink ref="B2012" r:id="rId2209" xr:uid="{2C6FC6F2-B3E2-4AA1-AD66-118280FE7080}"/>
    <hyperlink ref="B2013" r:id="rId2210" xr:uid="{70884A70-44C3-4D47-9E1B-8700734F4B41}"/>
    <hyperlink ref="B2014" r:id="rId2211" xr:uid="{77300CFF-DAB2-4186-BDA1-FC7717714E14}"/>
    <hyperlink ref="B2015" r:id="rId2212" xr:uid="{10FC4DBA-6EEB-4502-A363-17961A24F269}"/>
    <hyperlink ref="B2016" r:id="rId2213" xr:uid="{3DE55645-2D0B-42B0-A5FD-FB969BF18051}"/>
    <hyperlink ref="B2017" r:id="rId2214" xr:uid="{A327D9CA-D19D-45FD-9D75-998D20E7C997}"/>
    <hyperlink ref="B2018" r:id="rId2215" xr:uid="{61016EB7-A9C5-4473-8E45-DA5CA399E991}"/>
    <hyperlink ref="B2019" r:id="rId2216" xr:uid="{9BE8920A-2F85-4C3F-AE04-567CBDD02A64}"/>
    <hyperlink ref="B2020" r:id="rId2217" xr:uid="{ACD9C647-B175-45F1-9FFE-5357FED4BD88}"/>
    <hyperlink ref="B2021" r:id="rId2218" xr:uid="{0F0D451A-FE63-407F-AB7E-873AC3C48732}"/>
    <hyperlink ref="B2022" r:id="rId2219" xr:uid="{4ECCB889-94F8-4FBA-9AAD-4B2481065F4E}"/>
    <hyperlink ref="B2023" r:id="rId2220" xr:uid="{76FD42A0-47ED-42E3-B201-DD7B1A653E2F}"/>
    <hyperlink ref="B2024" r:id="rId2221" xr:uid="{04AC4ADA-386E-4DAE-B1FE-D699DE5E4270}"/>
    <hyperlink ref="M2024" r:id="rId2222" xr:uid="{D84C5E0D-3126-431B-BEA2-D3C47E10526B}"/>
    <hyperlink ref="B2025" r:id="rId2223" xr:uid="{689E4541-50CD-411D-A243-A2608B19E105}"/>
    <hyperlink ref="B2026" r:id="rId2224" xr:uid="{D56D30C6-5B9F-47FF-B3D4-26E706681B2A}"/>
    <hyperlink ref="B2027" r:id="rId2225" xr:uid="{5E9C45A2-AF07-420F-BDF6-64F24F0BA4AB}"/>
    <hyperlink ref="B2028" r:id="rId2226" xr:uid="{A3963BC6-CEF2-48A5-9D56-316A772633E1}"/>
    <hyperlink ref="B2029" r:id="rId2227" xr:uid="{8D4F2C62-2284-445D-8C99-BEA2028E1A5D}"/>
    <hyperlink ref="B2030" r:id="rId2228" xr:uid="{89506C8E-A95D-4643-AD86-654FDB71942D}"/>
    <hyperlink ref="B2031" r:id="rId2229" xr:uid="{70CB61C2-E452-4B3E-BE48-1A3C1B1A0E72}"/>
    <hyperlink ref="B2032" r:id="rId2230" xr:uid="{CEBF0B4F-6A48-4EF5-A88D-A4993CA8D252}"/>
    <hyperlink ref="B2033" r:id="rId2231" xr:uid="{E5B3E6B7-1312-4FE7-87D1-C95C6FCEC6A9}"/>
    <hyperlink ref="B2034" r:id="rId2232" xr:uid="{4DDC1444-1EF1-4AAF-80CC-D6822497C057}"/>
    <hyperlink ref="B2035" r:id="rId2233" xr:uid="{418CD951-C24C-4DF5-997C-111E6B453E1A}"/>
    <hyperlink ref="B2036" r:id="rId2234" xr:uid="{33D734AE-4E0F-40BD-A3A1-85223B1D32CB}"/>
    <hyperlink ref="B2037" r:id="rId2235" xr:uid="{1A9C6276-792A-4808-9902-0D48DAB2308D}"/>
    <hyperlink ref="B2038" r:id="rId2236" xr:uid="{7307E57D-676A-447C-AD3D-D41C4D757F34}"/>
    <hyperlink ref="B2039" r:id="rId2237" xr:uid="{C62CB1CE-843B-45B1-8F06-2CD662DCAC3C}"/>
    <hyperlink ref="B2040" r:id="rId2238" xr:uid="{BD361E3C-AB47-40D6-96D7-8075BC7B7D6B}"/>
    <hyperlink ref="B2041" r:id="rId2239" xr:uid="{A4E9008B-B484-4EB6-8959-19C83C5978E8}"/>
    <hyperlink ref="B2042" r:id="rId2240" xr:uid="{1A25D45B-78E2-4005-B3CC-B5B6599693E7}"/>
    <hyperlink ref="B2043" r:id="rId2241" xr:uid="{794C81A5-7D11-4777-B172-38112B62A489}"/>
    <hyperlink ref="M2043" r:id="rId2242" xr:uid="{6D5FF7CE-BCEA-4CF5-B9FA-2AAF402B31D0}"/>
    <hyperlink ref="B2044" r:id="rId2243" xr:uid="{DD50C3D0-2D9B-4911-8509-BB82340F0258}"/>
    <hyperlink ref="B2045" r:id="rId2244" xr:uid="{71C852D2-9117-4EDE-86A9-9B884D6E960F}"/>
    <hyperlink ref="B2046" r:id="rId2245" xr:uid="{6B4A835C-7839-40C6-A71A-84C5D6D29572}"/>
    <hyperlink ref="M2046" r:id="rId2246" xr:uid="{4158854F-85C1-403A-BC9B-CC17E20DE359}"/>
    <hyperlink ref="B2047" r:id="rId2247" xr:uid="{55EC679C-EE8F-46D2-8E3B-C6BC92372201}"/>
    <hyperlink ref="M2047" r:id="rId2248" xr:uid="{F6B550A4-17DA-438A-A7BC-3A591FD24835}"/>
    <hyperlink ref="B2048" r:id="rId2249" xr:uid="{32761B50-3F2E-46D1-AD30-B14FEA02080D}"/>
    <hyperlink ref="B2049" r:id="rId2250" xr:uid="{4328D8CF-2ADB-4392-975C-E2BC38182B85}"/>
    <hyperlink ref="B2050" r:id="rId2251" xr:uid="{93EF20FD-FE53-49F7-A79E-A915BFCDE028}"/>
    <hyperlink ref="B2051" r:id="rId2252" xr:uid="{D2A4B445-4612-4FBE-AD06-CB7CD1D08E6D}"/>
    <hyperlink ref="B2052" r:id="rId2253" xr:uid="{D4A1891E-229F-4940-84E4-4C54D8929A57}"/>
    <hyperlink ref="B2053" r:id="rId2254" xr:uid="{FE67FB1F-2D2D-47FC-954F-3D5E22971525}"/>
    <hyperlink ref="B2054" r:id="rId2255" xr:uid="{20A9808E-07E6-4672-9A3D-E532B89D45EC}"/>
    <hyperlink ref="B2055" r:id="rId2256" xr:uid="{173BEA7E-1CD0-4639-AA7F-92776524FECF}"/>
    <hyperlink ref="M2055" r:id="rId2257" xr:uid="{DEA77C51-E197-4771-843E-51877F95D9B1}"/>
    <hyperlink ref="B2056" r:id="rId2258" xr:uid="{91D66768-77EB-4CE8-9B40-CC130E3A3B85}"/>
    <hyperlink ref="B2057" r:id="rId2259" xr:uid="{56FD7DFD-918E-4E22-8EA7-9339554ED576}"/>
    <hyperlink ref="B2058" r:id="rId2260" xr:uid="{4CCD3265-499C-4C82-B105-AC640E2F894D}"/>
    <hyperlink ref="B2059" r:id="rId2261" xr:uid="{CF5BDC5F-73AA-41EA-A358-8CA77BFDB2ED}"/>
    <hyperlink ref="B2060" r:id="rId2262" xr:uid="{98BFE44C-D339-4F5E-A163-5376D312721B}"/>
    <hyperlink ref="B2061" r:id="rId2263" xr:uid="{1F94DD07-7A96-4010-9F5E-1233F8E529FE}"/>
    <hyperlink ref="B2062" r:id="rId2264" xr:uid="{345BBD93-84DD-465E-A3DA-395C233E08DF}"/>
    <hyperlink ref="B2063" r:id="rId2265" xr:uid="{63E28A18-90C4-4873-8434-E87E03DDA73B}"/>
    <hyperlink ref="B2064" r:id="rId2266" xr:uid="{EB1DB487-F8CF-4D19-A643-7C4A8DC111E7}"/>
    <hyperlink ref="B2065" r:id="rId2267" xr:uid="{CE91FDCD-4D10-4307-87F7-6DC1804B9B68}"/>
    <hyperlink ref="B2066" r:id="rId2268" xr:uid="{952558CB-CB32-4F17-915D-63813DBE1521}"/>
    <hyperlink ref="B2067" r:id="rId2269" xr:uid="{23F88195-18E0-4439-BC57-BBE21A257019}"/>
    <hyperlink ref="B2068" r:id="rId2270" xr:uid="{DDCAAEE0-621C-4CB8-93A7-19F5BBFB971B}"/>
    <hyperlink ref="B2069" r:id="rId2271" xr:uid="{0E724BB0-3363-45B9-976F-719989C89C56}"/>
    <hyperlink ref="B2070" r:id="rId2272" xr:uid="{B01B7D21-D494-4F3C-B6A7-F60E93E8CEAD}"/>
    <hyperlink ref="B2071" r:id="rId2273" xr:uid="{5F1A8F83-E7EE-4F54-91E4-2C61535314FF}"/>
    <hyperlink ref="B2072" r:id="rId2274" xr:uid="{80DECF13-BAE5-4179-B292-803B4EFA333D}"/>
    <hyperlink ref="B2073" r:id="rId2275" xr:uid="{34EA52FB-309C-4423-A145-E73474010750}"/>
    <hyperlink ref="B2074" r:id="rId2276" xr:uid="{72ED309F-FA2F-4012-B6CB-BCEC7DC67B1C}"/>
    <hyperlink ref="B2075" r:id="rId2277" xr:uid="{D95FE821-2673-4BDC-9082-29D177410568}"/>
    <hyperlink ref="B2076" r:id="rId2278" xr:uid="{8555FBDE-DC9B-491C-860C-E09EDE5AFA5F}"/>
    <hyperlink ref="B2077" r:id="rId2279" xr:uid="{C92E43BE-D3C8-4782-9B8F-1E04567E280B}"/>
    <hyperlink ref="B2078" r:id="rId2280" xr:uid="{462F7564-FE9D-4A9A-B7C3-4E8A5788BA06}"/>
    <hyperlink ref="B2079" r:id="rId2281" xr:uid="{A2CEF148-914A-4957-BF9A-D4E24EBAB3E4}"/>
    <hyperlink ref="B2080" r:id="rId2282" xr:uid="{19C5418F-2B11-4289-A520-034E935609A3}"/>
    <hyperlink ref="B2081" r:id="rId2283" xr:uid="{474B0197-512F-4083-AE3E-81BD830327C9}"/>
    <hyperlink ref="B2082" r:id="rId2284" xr:uid="{5C2F5747-C1FC-4035-B2CE-B8A70B04BF9D}"/>
    <hyperlink ref="B2083" r:id="rId2285" xr:uid="{B2C684E0-D2F5-4B7E-AD6B-2671916711E0}"/>
    <hyperlink ref="B2084" r:id="rId2286" xr:uid="{159D082A-3BFF-4957-ABF2-360FA995E772}"/>
    <hyperlink ref="B2085" r:id="rId2287" xr:uid="{5A7DD88F-DA0A-4D93-920F-2397A1C1579E}"/>
    <hyperlink ref="B2086" r:id="rId2288" xr:uid="{BD7FAE27-FBA2-46FF-9F3B-995FFA26A745}"/>
    <hyperlink ref="B2087" r:id="rId2289" xr:uid="{91DBE9EF-A737-4748-B651-FA7696094FB2}"/>
    <hyperlink ref="B2088" r:id="rId2290" xr:uid="{8F39AF87-E95C-443D-960A-561C8BAFA4F5}"/>
    <hyperlink ref="B2089" r:id="rId2291" xr:uid="{C924FE0D-9A57-4E4B-AB93-C5A697B971C9}"/>
    <hyperlink ref="B2090" r:id="rId2292" xr:uid="{BD7F4276-2B57-4405-8F28-37F3DA46E3BC}"/>
    <hyperlink ref="B2091" r:id="rId2293" xr:uid="{9A964242-371C-4397-A6CB-29F64BAE420E}"/>
    <hyperlink ref="B2092" r:id="rId2294" xr:uid="{AE94B4C3-73FB-4AFD-854A-D126E22E2923}"/>
    <hyperlink ref="B2093" r:id="rId2295" xr:uid="{C8E97E6F-3580-4E11-A003-8E2A1327E66D}"/>
    <hyperlink ref="B2094" r:id="rId2296" xr:uid="{0AA43CB3-B5D6-46E7-8171-ECBC28F6359D}"/>
    <hyperlink ref="B2095" r:id="rId2297" xr:uid="{CE8FEF87-BEB6-465E-BBA6-FAEC559F73B7}"/>
    <hyperlink ref="B2096" r:id="rId2298" xr:uid="{7814067C-ED12-4630-9F21-801E01DB2120}"/>
    <hyperlink ref="B2097" r:id="rId2299" xr:uid="{C9E8DDD0-E5E5-4806-8849-EC72021B58AF}"/>
    <hyperlink ref="B2098" r:id="rId2300" xr:uid="{77AFBE57-3C36-477E-8859-FA8587C08C74}"/>
    <hyperlink ref="B2099" r:id="rId2301" xr:uid="{6EB7817E-0C22-4892-B888-7338642AC026}"/>
    <hyperlink ref="B2100" r:id="rId2302" xr:uid="{34D4379F-58A2-4634-B80D-A5BBC6588ECB}"/>
    <hyperlink ref="B2101" r:id="rId2303" xr:uid="{D9D354FB-699E-4820-A5AA-045E7700FDE6}"/>
    <hyperlink ref="B2102" r:id="rId2304" xr:uid="{778D241D-17EE-4CC3-B759-37B380B62626}"/>
    <hyperlink ref="B2103" r:id="rId2305" xr:uid="{A0727ED8-CA54-4D47-99DD-97A97575A3C0}"/>
    <hyperlink ref="B2104" r:id="rId2306" xr:uid="{DA27ADF5-2A92-44DD-9F30-F112E476A288}"/>
    <hyperlink ref="B2105" r:id="rId2307" xr:uid="{015FE013-DAD1-4053-A2A6-7620337C959F}"/>
    <hyperlink ref="B2106" r:id="rId2308" xr:uid="{18B60768-C0E1-4346-A9AB-F6F0389EFDA9}"/>
    <hyperlink ref="B2107" r:id="rId2309" xr:uid="{5C5BB844-F56F-4B6B-BAE9-891B51472A6A}"/>
    <hyperlink ref="B2108" r:id="rId2310" xr:uid="{08E793D2-4E62-420E-9FC2-F3083DACDC31}"/>
    <hyperlink ref="B2109" r:id="rId2311" xr:uid="{C80D0B3E-370F-4EE3-943A-5ABC7FD32FC2}"/>
    <hyperlink ref="B2110" r:id="rId2312" xr:uid="{18230381-B3BA-476B-BC72-92460D4CFAF3}"/>
    <hyperlink ref="B2111" r:id="rId2313" xr:uid="{7B9DFCC8-67A2-4346-B265-B0D2962692D6}"/>
    <hyperlink ref="B2112" r:id="rId2314" xr:uid="{E6337242-56C0-4B29-A79C-8E6C62576145}"/>
    <hyperlink ref="B2113" r:id="rId2315" xr:uid="{EC77D048-6538-4E23-A95F-B00E67C0C156}"/>
    <hyperlink ref="B2114" r:id="rId2316" xr:uid="{6195B606-1319-417E-A27B-5EFA990EB957}"/>
    <hyperlink ref="B2115" r:id="rId2317" xr:uid="{9BB9A28F-D05D-493E-A129-7DF0D8A85DBB}"/>
    <hyperlink ref="B2116" r:id="rId2318" xr:uid="{1B112B22-72C1-4997-B9D7-F8CB96477BA9}"/>
    <hyperlink ref="B2117" r:id="rId2319" xr:uid="{B92E7650-5028-4CE5-9EB8-C743846A570D}"/>
    <hyperlink ref="B2118" r:id="rId2320" xr:uid="{611704E6-D3F6-4D70-B6F6-D2FEA01C5530}"/>
    <hyperlink ref="B2119" r:id="rId2321" xr:uid="{94602054-930B-4BFD-AA44-6B9A9E4006DE}"/>
    <hyperlink ref="B2120" r:id="rId2322" xr:uid="{9B96425F-FBA4-4131-915F-523A299305C7}"/>
    <hyperlink ref="B2121" r:id="rId2323" xr:uid="{128EFEE1-23D5-4CD9-B3BD-E31C88CB2247}"/>
    <hyperlink ref="B2122" r:id="rId2324" xr:uid="{3AD5BFE1-5B45-4DF7-AE88-A168A9D97D71}"/>
    <hyperlink ref="B2123" r:id="rId2325" xr:uid="{6C9D1764-E9BA-4B0D-8DB7-E8C3B9D254AD}"/>
    <hyperlink ref="B2124" r:id="rId2326" xr:uid="{9C7EF36E-1580-4560-8195-5D7F7D567C80}"/>
    <hyperlink ref="B2125" r:id="rId2327" xr:uid="{FBB5C475-5A96-4E6E-92B4-200025950714}"/>
    <hyperlink ref="B2126" r:id="rId2328" xr:uid="{6B1281DC-106F-4DBA-BD9B-F18EC3DEE8EB}"/>
    <hyperlink ref="B2127" r:id="rId2329" xr:uid="{C3C53679-92E4-45E2-9995-461700B375EA}"/>
    <hyperlink ref="B2128" r:id="rId2330" xr:uid="{07D72098-04D2-40DE-8266-5C806E17AD5B}"/>
    <hyperlink ref="B2129" r:id="rId2331" xr:uid="{DA133C4B-D954-4112-9C0C-555BADD8EC3F}"/>
    <hyperlink ref="B2130" r:id="rId2332" xr:uid="{DE45BA4C-36B5-44C2-967E-9A11F956BE4A}"/>
    <hyperlink ref="B2131" r:id="rId2333" xr:uid="{453A61F6-0606-494E-AFE0-1406B29577D5}"/>
    <hyperlink ref="B2132" r:id="rId2334" xr:uid="{EB72035E-C35F-40FC-9E08-FC8C2A307051}"/>
    <hyperlink ref="B2133" r:id="rId2335" xr:uid="{1CFCE43D-6522-46E2-84C1-82697A128185}"/>
    <hyperlink ref="B2134" r:id="rId2336" xr:uid="{0ECF193A-1A56-4240-BF07-188BF70D2B19}"/>
    <hyperlink ref="B2135" r:id="rId2337" xr:uid="{5EFDD1B7-F814-423D-A795-4CCCC98382AB}"/>
    <hyperlink ref="B2136" r:id="rId2338" xr:uid="{AD5A40A0-65A8-4BAA-A068-9DB762F42D42}"/>
    <hyperlink ref="B2137" r:id="rId2339" xr:uid="{130A660B-D84A-43D4-AD2B-C4A5633BB384}"/>
    <hyperlink ref="B2138" r:id="rId2340" xr:uid="{ED9CEF93-62D7-4CDA-93D6-F4207FCF2890}"/>
    <hyperlink ref="B2139" r:id="rId2341" xr:uid="{3A9036E8-A122-4FB0-A901-55E25FB47356}"/>
    <hyperlink ref="B2140" r:id="rId2342" xr:uid="{881714AC-AA1F-4D57-9A47-660AAF166EF5}"/>
    <hyperlink ref="B2141" r:id="rId2343" xr:uid="{3FA51DD7-656C-48F2-8BF8-FDEC38EC7E78}"/>
    <hyperlink ref="B2142" r:id="rId2344" xr:uid="{E6A4D26B-3B01-4CF0-8A6C-6F76399BC589}"/>
    <hyperlink ref="B2143" r:id="rId2345" xr:uid="{F6060208-8317-42A9-A5DC-70A260D68821}"/>
    <hyperlink ref="B2144" r:id="rId2346" xr:uid="{64D1DE91-054C-4C11-9FB7-5E9AF68A04A4}"/>
    <hyperlink ref="B2145" r:id="rId2347" xr:uid="{AF77D2E6-FE0E-491C-96EB-55C50D36C3F2}"/>
    <hyperlink ref="B2146" r:id="rId2348" xr:uid="{36C0E4FF-A57A-4055-8B1E-A9CE3F5006B7}"/>
    <hyperlink ref="B2147" r:id="rId2349" xr:uid="{FD2143AE-E348-4979-AAEA-2BDA82E30FF2}"/>
    <hyperlink ref="B2148" r:id="rId2350" xr:uid="{D25A4E21-EF87-4AC4-8EEB-EC032DE158C6}"/>
    <hyperlink ref="B2149" r:id="rId2351" xr:uid="{FB0266B0-2D7D-47E7-9041-A3CA33548F5F}"/>
    <hyperlink ref="B2150" r:id="rId2352" xr:uid="{7ECF50B8-19B3-46CD-BD04-D5B51E6BBFBE}"/>
    <hyperlink ref="B2151" r:id="rId2353" xr:uid="{438B000A-DE53-4783-8169-FB850372108F}"/>
    <hyperlink ref="B2152" r:id="rId2354" xr:uid="{692F410F-F1E2-4182-9F01-6761DC683413}"/>
    <hyperlink ref="B2153" r:id="rId2355" xr:uid="{B5C170DA-BEF9-40B5-849A-43FD72333FF5}"/>
    <hyperlink ref="B2154" r:id="rId2356" xr:uid="{ABD337C4-62AB-4582-9EA6-7BE549CAB793}"/>
    <hyperlink ref="B2155" r:id="rId2357" xr:uid="{54402081-2E21-44C0-B8D0-941AA2747612}"/>
    <hyperlink ref="B2156" r:id="rId2358" xr:uid="{77A2F8F2-352E-4FFE-89BD-0D7F6006E9A9}"/>
    <hyperlink ref="B2157" r:id="rId2359" xr:uid="{67E3E470-AE07-4A7B-887B-AEC3BC4C6BF1}"/>
    <hyperlink ref="B2158" r:id="rId2360" xr:uid="{80905DA8-30E1-418A-91BD-25BC69CFBF9E}"/>
    <hyperlink ref="B2159" r:id="rId2361" xr:uid="{D9A984E7-BF8D-46DE-8340-B05682561B7D}"/>
    <hyperlink ref="B2160" r:id="rId2362" xr:uid="{B92FE24F-7D7F-4CF1-81BC-A24BE6747A8C}"/>
    <hyperlink ref="B2161" r:id="rId2363" xr:uid="{A79C8415-BB9A-4CBD-893D-25E117C3A044}"/>
    <hyperlink ref="B2162" r:id="rId2364" xr:uid="{3F768806-6AED-4530-B616-36BAA5FDACEB}"/>
    <hyperlink ref="B2163" r:id="rId2365" xr:uid="{53FAE89B-E02A-454A-A632-1483F8F23785}"/>
    <hyperlink ref="B2164" r:id="rId2366" xr:uid="{57A96F9F-109A-4941-803C-E89EF41FA54F}"/>
    <hyperlink ref="B2165" r:id="rId2367" xr:uid="{1C6AA0E7-545C-4985-95D5-D7CA329A4EA2}"/>
    <hyperlink ref="B2166" r:id="rId2368" xr:uid="{90A142DF-D55D-4B21-9467-2BCF071486F6}"/>
    <hyperlink ref="B2167" r:id="rId2369" xr:uid="{DBB165B8-A07D-4EB4-87DE-CE5F1DFFC657}"/>
    <hyperlink ref="B2168" r:id="rId2370" xr:uid="{45A96FA0-F2B3-4A6C-B4AB-735CA5E33A02}"/>
    <hyperlink ref="B2169" r:id="rId2371" xr:uid="{E52905EF-B116-4BD5-9901-23770F58F192}"/>
    <hyperlink ref="B2170" r:id="rId2372" xr:uid="{53349D25-58A4-4CEE-AD15-C7AD88231944}"/>
    <hyperlink ref="B2171" r:id="rId2373" xr:uid="{90226C3F-B120-472D-90AA-369B0AE5E875}"/>
    <hyperlink ref="B2172" r:id="rId2374" xr:uid="{BE053B33-6A09-407F-8B94-32C8A8B70B17}"/>
    <hyperlink ref="B2173" r:id="rId2375" xr:uid="{ADE0A9D6-ACAE-41A1-8FFF-A6BA254EDC29}"/>
    <hyperlink ref="B2174" r:id="rId2376" xr:uid="{DBA5C451-BDDE-4F27-9CA7-CAA447BAA8DD}"/>
    <hyperlink ref="B2175" r:id="rId2377" xr:uid="{924BE0F5-7389-4771-BBD6-9A0C2C5BDC45}"/>
    <hyperlink ref="B2176" r:id="rId2378" xr:uid="{1579D7FE-3BAA-49C0-A966-AEB618C23757}"/>
    <hyperlink ref="B2177" r:id="rId2379" xr:uid="{EBDC1253-8888-45A3-88F4-2CEF0040F268}"/>
    <hyperlink ref="B2178" r:id="rId2380" xr:uid="{F886B543-48A3-4485-830E-46D5DD3A436E}"/>
    <hyperlink ref="B2179" r:id="rId2381" xr:uid="{2254401B-9D42-48D2-BA20-50BF1C0B3607}"/>
    <hyperlink ref="B2180" r:id="rId2382" xr:uid="{844D0B2D-BB21-4411-9DAA-AAB14D7A1F9C}"/>
    <hyperlink ref="B2181" r:id="rId2383" xr:uid="{F14295CE-AF1B-4B04-AAF3-BC4FC7EC34B9}"/>
    <hyperlink ref="B2182" r:id="rId2384" xr:uid="{66A10BBF-9BFC-4A72-8C6A-123CE168C323}"/>
    <hyperlink ref="B2183" r:id="rId2385" xr:uid="{C049B578-22AC-43F1-AB85-9276EF5EF904}"/>
    <hyperlink ref="B2184" r:id="rId2386" xr:uid="{2B4C186D-FD86-4872-ACB7-DD22DF24E5DF}"/>
    <hyperlink ref="B2185" r:id="rId2387" xr:uid="{5020A5D3-A6A5-470D-81F9-5F6CB7F00384}"/>
    <hyperlink ref="B2186" r:id="rId2388" xr:uid="{AFE82586-2B66-4AB4-B37C-3BCD3ABE399A}"/>
    <hyperlink ref="B2187" r:id="rId2389" xr:uid="{CDCF42AF-EB89-4A06-9760-D3DCFACB07D1}"/>
    <hyperlink ref="B2188" r:id="rId2390" xr:uid="{D2313B49-A29F-4BEE-B266-4A9654B50A8E}"/>
    <hyperlink ref="B2189" r:id="rId2391" xr:uid="{EA7A89CE-EAB8-42D4-8105-B4B850035E7F}"/>
    <hyperlink ref="B2190" r:id="rId2392" xr:uid="{21930AFD-FAE7-4DFE-9B90-755D2ED94B6A}"/>
    <hyperlink ref="B2191" r:id="rId2393" xr:uid="{8580DA79-B525-4066-9DA6-86B36AAB2694}"/>
    <hyperlink ref="B2192" r:id="rId2394" xr:uid="{FC450B14-F997-4FDC-87D8-3F777E998531}"/>
    <hyperlink ref="B2193" r:id="rId2395" xr:uid="{D3F09840-9EA5-41BE-8A70-AB8DF3B89D21}"/>
    <hyperlink ref="B2194" r:id="rId2396" xr:uid="{2CFD84D5-E5A2-48A4-A532-A0411AF0085E}"/>
    <hyperlink ref="B2195" r:id="rId2397" xr:uid="{38E88827-E693-4E0B-A6BE-47325FAF9E87}"/>
    <hyperlink ref="B2196" r:id="rId2398" xr:uid="{8D98CF44-D0C8-457B-874E-271DEF2A0556}"/>
    <hyperlink ref="B2197" r:id="rId2399" xr:uid="{D9610ED9-8261-46F6-B3A8-14F75E7A45A1}"/>
    <hyperlink ref="B2198" r:id="rId2400" xr:uid="{979AE1A7-55CD-470A-ACA8-92BA027947BD}"/>
    <hyperlink ref="B2199" r:id="rId2401" xr:uid="{2A25BED3-CEF4-416A-8862-C3AFC1890D92}"/>
    <hyperlink ref="B2200" r:id="rId2402" xr:uid="{44009756-5385-41C7-B512-3C3DA2F05C4B}"/>
    <hyperlink ref="B2201" r:id="rId2403" xr:uid="{0ECE746B-2BD9-40EA-AC20-C49EF65EA234}"/>
    <hyperlink ref="B2202" r:id="rId2404" xr:uid="{26DF4735-A6FF-49E6-824B-372F63227478}"/>
    <hyperlink ref="B2203" r:id="rId2405" xr:uid="{D62A4E6D-F2B7-42A5-A2AD-0F5B41305618}"/>
    <hyperlink ref="B2204" r:id="rId2406" xr:uid="{977FE0D1-06D6-40FE-A9A8-C36FB82F8C3B}"/>
    <hyperlink ref="B2205" r:id="rId2407" xr:uid="{8081701B-FAD8-4F41-B4CA-6A7863FD5CE5}"/>
    <hyperlink ref="B2206" r:id="rId2408" xr:uid="{841392EE-40B5-49F1-96D5-BDB2580797F0}"/>
    <hyperlink ref="B2207" r:id="rId2409" xr:uid="{FD84A023-4594-4E9B-93A5-049DFFA00301}"/>
    <hyperlink ref="B2208" r:id="rId2410" xr:uid="{C496D49A-22A2-406F-83C3-CE140F19F6BA}"/>
    <hyperlink ref="B2209" r:id="rId2411" xr:uid="{93E1197B-0A1E-4759-A8CE-61D8025D6ABC}"/>
    <hyperlink ref="B2210" r:id="rId2412" xr:uid="{D2D53483-0183-4C8A-BC67-94BDF6B161F6}"/>
    <hyperlink ref="B2211" r:id="rId2413" xr:uid="{12C88D35-AFBB-4096-B9A9-357CD8508069}"/>
    <hyperlink ref="B2212" r:id="rId2414" xr:uid="{D5C39EF1-3BF6-4D7C-965E-B1DB37D503C7}"/>
    <hyperlink ref="B2213" r:id="rId2415" xr:uid="{4F61747E-0673-4B39-BB9F-33C163A2B94A}"/>
    <hyperlink ref="M2213" r:id="rId2416" xr:uid="{80A192A6-C9D0-42AB-BD38-08E0EE8A4640}"/>
    <hyperlink ref="B2214" r:id="rId2417" xr:uid="{1550FAA7-606B-4160-93F8-B0CABA7F81AA}"/>
    <hyperlink ref="M2214" r:id="rId2418" xr:uid="{8E1A4FA5-0F99-4733-B665-73FED0EB5724}"/>
    <hyperlink ref="B2215" r:id="rId2419" xr:uid="{B7C26374-9669-4448-B535-56519294E66B}"/>
    <hyperlink ref="M2215" r:id="rId2420" xr:uid="{12A05C81-2387-4A7E-962B-19F7294B25F5}"/>
    <hyperlink ref="B2216" r:id="rId2421" xr:uid="{EC063573-89BD-44C2-8B3B-62253A0965D5}"/>
    <hyperlink ref="B2217" r:id="rId2422" xr:uid="{0A1F51C7-D1DD-41A3-BF5B-592A1E56E2B9}"/>
    <hyperlink ref="M2217" r:id="rId2423" xr:uid="{BD530E6A-5161-45F2-9EFF-EE0FCF2FDEC2}"/>
    <hyperlink ref="B2218" r:id="rId2424" xr:uid="{DBCEA0A0-6124-4F2C-9926-A4C9068CB1B6}"/>
    <hyperlink ref="M2218" r:id="rId2425" xr:uid="{2F171325-921E-47B2-9920-E23BDF2A00EF}"/>
    <hyperlink ref="B2219" r:id="rId2426" xr:uid="{C3658BE1-F11E-43B9-914B-576590CD2B81}"/>
    <hyperlink ref="M2219" r:id="rId2427" xr:uid="{45735612-EC76-4E64-B020-FA2FDE169700}"/>
    <hyperlink ref="B2220" r:id="rId2428" xr:uid="{17CC9841-189C-441D-8E50-73C52656CF91}"/>
    <hyperlink ref="M2220" r:id="rId2429" xr:uid="{CEE8C440-585D-403D-BB49-26615410CD09}"/>
    <hyperlink ref="B2221" r:id="rId2430" xr:uid="{C50688EE-204D-4441-8179-163EE8EA6193}"/>
    <hyperlink ref="M2221" r:id="rId2431" xr:uid="{7A3F15B1-E271-4960-AEF7-9324DB54B71C}"/>
    <hyperlink ref="B2222" r:id="rId2432" xr:uid="{0C014FD8-9BBE-4D67-BBF5-CD2515F584EE}"/>
    <hyperlink ref="M2222" r:id="rId2433" xr:uid="{318C1DA5-B1C9-43DE-941E-BB2AAE85A09F}"/>
    <hyperlink ref="B2223" r:id="rId2434" xr:uid="{07368AE3-4B22-4BF0-9A5C-E8E39D4B5583}"/>
    <hyperlink ref="B2224" r:id="rId2435" xr:uid="{D68A95F7-A5A9-4F3E-BEB7-7A06F38C03E8}"/>
    <hyperlink ref="B2225" r:id="rId2436" xr:uid="{5A9D4A03-9843-4A22-8A90-B5AA1EE2056C}"/>
    <hyperlink ref="B2226" r:id="rId2437" xr:uid="{9F21BD75-A924-4E9E-847D-1737AC1AF250}"/>
    <hyperlink ref="B2227" r:id="rId2438" xr:uid="{9FA8960A-EBA7-4E54-8C7F-903D3C12B961}"/>
    <hyperlink ref="B2228" r:id="rId2439" xr:uid="{E243E343-A8C1-4492-A343-A5F9A4FB0F68}"/>
    <hyperlink ref="M2228" r:id="rId2440" xr:uid="{090A34F6-5C06-43BE-A04C-6866A7717BC0}"/>
    <hyperlink ref="B2229" r:id="rId2441" xr:uid="{EBCAE2BB-75E7-4459-9DCE-FD4FD937A29A}"/>
    <hyperlink ref="M2229" r:id="rId2442" xr:uid="{DB08C554-B625-4E67-895C-2833E1242C24}"/>
    <hyperlink ref="B2230" r:id="rId2443" xr:uid="{7E96C854-7586-4634-88A9-9A2D4A047C56}"/>
    <hyperlink ref="M2230" r:id="rId2444" xr:uid="{BE318286-A476-4B83-A31F-ABF960D53C5D}"/>
    <hyperlink ref="B2231" r:id="rId2445" xr:uid="{1A0D3EA0-6C35-4A19-9AD5-B78A2097560C}"/>
    <hyperlink ref="M2231" r:id="rId2446" xr:uid="{957C88AD-03B9-465E-B22B-D1424FA9DC92}"/>
    <hyperlink ref="B2232" r:id="rId2447" xr:uid="{673BC71B-A245-4BB9-9147-A235FBC75490}"/>
    <hyperlink ref="M2232" r:id="rId2448" xr:uid="{443A67F8-1725-4E6D-B97E-4AD0D6304F90}"/>
    <hyperlink ref="B2233" r:id="rId2449" xr:uid="{8E597EA1-A923-4610-A2AC-612822BF2123}"/>
    <hyperlink ref="M2233" r:id="rId2450" xr:uid="{BE40FB68-A9AA-46BF-878A-CAED89E66A53}"/>
    <hyperlink ref="B2234" r:id="rId2451" xr:uid="{B39D5B14-BFF4-4496-89CF-8A75122F8E08}"/>
    <hyperlink ref="B2235" r:id="rId2452" xr:uid="{CD2480EB-7A93-4F40-99B3-7A67B8C2C5A3}"/>
    <hyperlink ref="B2236" r:id="rId2453" xr:uid="{D8B4F38A-443A-4749-8BEE-C3D65982BDD7}"/>
    <hyperlink ref="B2237" r:id="rId2454" xr:uid="{38F7F2E4-71FF-4B67-97C3-C60B39D45F56}"/>
    <hyperlink ref="M2237" r:id="rId2455" xr:uid="{C95334AB-E4E1-4096-B18B-EF568D67727D}"/>
    <hyperlink ref="B2238" r:id="rId2456" xr:uid="{092785E5-8FC6-4E0A-B589-F10DF550FC8D}"/>
    <hyperlink ref="M2238" r:id="rId2457" xr:uid="{C77F95FB-592A-4184-9A9D-8F4A1893A5E9}"/>
    <hyperlink ref="B2239" r:id="rId2458" xr:uid="{5BCD2BCD-3373-4B59-92EC-CDA1A66D0C79}"/>
    <hyperlink ref="M2239" r:id="rId2459" xr:uid="{85F79476-0AD7-4315-868B-B8DF0099F007}"/>
    <hyperlink ref="B2240" r:id="rId2460" xr:uid="{DAD55403-2E8C-4B99-B329-BFBAE6B9E15F}"/>
    <hyperlink ref="M2240" r:id="rId2461" xr:uid="{367B8F91-BA60-4E6F-BF11-3CFD2B28D32D}"/>
    <hyperlink ref="B2241" r:id="rId2462" xr:uid="{1140E1F6-A92A-4713-8D97-E8E724FB3F34}"/>
    <hyperlink ref="M2241" r:id="rId2463" xr:uid="{8F0AAA54-7D4E-4823-9E39-E25694D6A1EC}"/>
    <hyperlink ref="B2242" r:id="rId2464" xr:uid="{5C5013D2-982C-443F-B731-50040BAB316C}"/>
    <hyperlink ref="B2243" r:id="rId2465" xr:uid="{9135A710-272A-490F-9A53-6D780E2E17C7}"/>
    <hyperlink ref="B2244" r:id="rId2466" xr:uid="{E00DFFBD-C301-4A95-B949-3E699560C7E8}"/>
    <hyperlink ref="B2245" r:id="rId2467" xr:uid="{1F661730-6F00-4625-9C7A-49D7A80ACF86}"/>
    <hyperlink ref="B2246" r:id="rId2468" xr:uid="{549B5B06-AE13-44B8-854B-0FC6F348B24D}"/>
    <hyperlink ref="B2247" r:id="rId2469" xr:uid="{EEE1250A-1CC2-41D6-9265-B5B81219D589}"/>
    <hyperlink ref="B2248" r:id="rId2470" xr:uid="{FCAE4AF4-C186-4314-8416-D426671A57D3}"/>
    <hyperlink ref="B2249" r:id="rId2471" xr:uid="{83AD9EDD-8DF1-4F3C-A2E0-7A91BFFD55FA}"/>
    <hyperlink ref="B2250" r:id="rId2472" xr:uid="{ABAF5FC5-CEC6-4F95-B48E-B1D7E43FF77F}"/>
    <hyperlink ref="B2251" r:id="rId2473" xr:uid="{552FA3D7-7B97-45EA-9061-9EBBFF2F5DF0}"/>
    <hyperlink ref="B2252" r:id="rId2474" xr:uid="{FB712285-0FD0-41D5-9AF1-6F07A9F78EC1}"/>
    <hyperlink ref="B2253" r:id="rId2475" xr:uid="{A2684A42-4DD2-4BCB-A476-EE0FDA565D1C}"/>
    <hyperlink ref="B2254" r:id="rId2476" xr:uid="{46292BDD-961B-4E6B-B334-80C01BC94493}"/>
    <hyperlink ref="B2255" r:id="rId2477" xr:uid="{0C2C4476-E7AE-4F5F-A77B-05E1A49748AE}"/>
    <hyperlink ref="B2256" r:id="rId2478" xr:uid="{25A30276-211B-42CE-A29D-6F6B8C8006B7}"/>
    <hyperlink ref="B2257" r:id="rId2479" xr:uid="{EF146137-4806-4A1C-9AEC-E7F0368EB072}"/>
    <hyperlink ref="M2257" r:id="rId2480" xr:uid="{BE376054-F81B-48EC-ADC5-8DE7F2EE282F}"/>
    <hyperlink ref="B2258" r:id="rId2481" xr:uid="{6B952524-6C7C-431F-B110-6B90FAD8FAF0}"/>
    <hyperlink ref="M2258" r:id="rId2482" xr:uid="{CE5B979C-50D2-4B58-A641-0552B1319837}"/>
    <hyperlink ref="B2259" r:id="rId2483" xr:uid="{B2AD8239-7841-4B8E-BDBB-B07CFEA84722}"/>
    <hyperlink ref="M2259" r:id="rId2484" xr:uid="{8E0E64BE-6F29-43DB-91B9-E4D6270C495B}"/>
    <hyperlink ref="B2260" r:id="rId2485" xr:uid="{3735C5D2-E55C-40C0-8117-0876A8593E9C}"/>
    <hyperlink ref="M2260" r:id="rId2486" xr:uid="{13D9E700-B31B-49D3-9028-604FBF8F95FE}"/>
    <hyperlink ref="B2261" r:id="rId2487" xr:uid="{353F2554-4BA1-417B-820B-899316A9FA3E}"/>
    <hyperlink ref="B2262" r:id="rId2488" xr:uid="{C6A51EB5-76A1-4032-A78B-9AB9D4A25A50}"/>
    <hyperlink ref="M2262" r:id="rId2489" xr:uid="{18C05273-7EF0-459F-AE6E-7AAAEE68A7AE}"/>
    <hyperlink ref="B2263" r:id="rId2490" xr:uid="{0A06924D-150D-448E-8FE7-06EE3C34241C}"/>
    <hyperlink ref="M2263" r:id="rId2491" xr:uid="{840008C4-9F48-43D8-83DA-9CE68C5CF53C}"/>
    <hyperlink ref="B2264" r:id="rId2492" xr:uid="{56D2DC77-7352-4B2D-91EE-BB14E25D8DB0}"/>
    <hyperlink ref="M2264" r:id="rId2493" xr:uid="{49EE33DB-E628-4C7F-88EC-37CE132A46A8}"/>
    <hyperlink ref="B2265" r:id="rId2494" xr:uid="{E8206C0B-1C61-435B-9FAF-52C789D0E675}"/>
    <hyperlink ref="M2265" r:id="rId2495" xr:uid="{3F7EC37A-2DFD-4A29-8043-D59F6356E308}"/>
    <hyperlink ref="B2266" r:id="rId2496" xr:uid="{B311F7CD-7F41-4E57-934B-065E9A46C047}"/>
    <hyperlink ref="M2266" r:id="rId2497" xr:uid="{3A81B10B-F0E0-4F42-B769-78BB2F748E31}"/>
    <hyperlink ref="B2267" r:id="rId2498" xr:uid="{7B2B3150-A3AF-4EE7-A6DD-A163E04328BA}"/>
    <hyperlink ref="M2267" r:id="rId2499" xr:uid="{46EFF5AB-123F-4696-9B65-6F1F79B1F2DB}"/>
    <hyperlink ref="B2268" r:id="rId2500" xr:uid="{A1E537C1-FCDE-4452-9869-758DCA3866E1}"/>
    <hyperlink ref="M2268" r:id="rId2501" xr:uid="{2FB699F2-2C9E-44AE-BD09-7EBCD4EAAD23}"/>
    <hyperlink ref="B2269" r:id="rId2502" xr:uid="{4D4607E0-0AEB-4FDD-BC21-C7C6A2FD218B}"/>
    <hyperlink ref="M2269" r:id="rId2503" xr:uid="{42084B0D-3923-49F0-8C69-6185692DE87D}"/>
    <hyperlink ref="B2270" r:id="rId2504" xr:uid="{E49F52D7-1873-4A11-960D-95CA6155FB0A}"/>
    <hyperlink ref="M2270" r:id="rId2505" xr:uid="{96900AB2-7450-4283-B5F1-44C49DAA6F41}"/>
    <hyperlink ref="B2271" r:id="rId2506" xr:uid="{20CA0BCD-D0A2-4476-90D3-AF601523F365}"/>
    <hyperlink ref="M2271" r:id="rId2507" xr:uid="{62CCE19D-87B7-499F-A708-92CA7EA9BA4F}"/>
    <hyperlink ref="B2272" r:id="rId2508" xr:uid="{41122273-987E-4E30-A8A2-178E69D1CDE6}"/>
    <hyperlink ref="M2272" r:id="rId2509" xr:uid="{3837322A-D94A-4377-9892-1C657CE1FBF5}"/>
    <hyperlink ref="B2273" r:id="rId2510" xr:uid="{948E0958-53E8-481B-9575-E0EB6C23517F}"/>
    <hyperlink ref="M2273" r:id="rId2511" xr:uid="{9F8FEE33-CD98-443E-96BF-C5C82A02A53E}"/>
    <hyperlink ref="B2274" r:id="rId2512" xr:uid="{200C79C3-EAEB-4635-9761-42A9AB0DF8FD}"/>
    <hyperlink ref="B2275" r:id="rId2513" xr:uid="{A98FB587-812B-4BF0-9AC5-FE0348CAD216}"/>
    <hyperlink ref="B2276" r:id="rId2514" xr:uid="{7E9A7AEF-BC53-49EC-B9C8-DD8AC6A229DB}"/>
    <hyperlink ref="B2277" r:id="rId2515" xr:uid="{D7075273-D5F1-405B-8C2D-57934629F7AB}"/>
    <hyperlink ref="B2278" r:id="rId2516" xr:uid="{EDF655AB-F9C7-4CD3-BCF8-07B0A1B29D86}"/>
    <hyperlink ref="B2279" r:id="rId2517" xr:uid="{E59346B1-2A33-4CA8-BA4C-FB6DD9876C31}"/>
    <hyperlink ref="B2280" r:id="rId2518" xr:uid="{BFDA0128-5B9E-4748-9105-A111D4DA0248}"/>
    <hyperlink ref="M2280" r:id="rId2519" xr:uid="{8AE86F07-A67E-410E-B672-0FEEE80557D0}"/>
    <hyperlink ref="B2281" r:id="rId2520" xr:uid="{470A90D3-A0E9-4E94-BCAA-23DA2AF2F877}"/>
    <hyperlink ref="B2282" r:id="rId2521" xr:uid="{874410CF-4DBA-42A4-BAC0-EBE598A229C9}"/>
    <hyperlink ref="B2283" r:id="rId2522" xr:uid="{6563AD64-77BF-4203-AEA6-B81B1230084A}"/>
    <hyperlink ref="B2284" r:id="rId2523" xr:uid="{51D7A149-7258-4443-B7FB-31C858D3478C}"/>
    <hyperlink ref="B2285" r:id="rId2524" xr:uid="{67757D8C-8106-4928-A4F2-39C081B7EA7C}"/>
    <hyperlink ref="B2286" r:id="rId2525" xr:uid="{9D342F6A-F0E3-4C7C-919E-BDC35B3B9A48}"/>
    <hyperlink ref="B2287" r:id="rId2526" xr:uid="{487A7037-B4C2-4DA0-A1D9-9EB3059A6FFF}"/>
    <hyperlink ref="B2288" r:id="rId2527" xr:uid="{710A4666-2C51-452A-9808-5A9F663D51EB}"/>
    <hyperlink ref="B2289" r:id="rId2528" xr:uid="{AF5F91E6-5931-4060-B15F-01E372D4FA32}"/>
    <hyperlink ref="M2289" r:id="rId2529" xr:uid="{2A6985EF-FDA5-4978-B6CD-2768BDFFA4B7}"/>
    <hyperlink ref="B2290" r:id="rId2530" xr:uid="{B7A5EB37-6D11-44A4-9BB1-F5EB25F0AECC}"/>
    <hyperlink ref="M2290" r:id="rId2531" xr:uid="{2137C017-D759-474C-85BB-19F5033A5876}"/>
    <hyperlink ref="B2291" r:id="rId2532" xr:uid="{828885D5-BC11-416F-98BC-3B8342619D55}"/>
    <hyperlink ref="M2291" r:id="rId2533" xr:uid="{040CAF6C-ABA3-49BD-91DE-E2BE48AEA9F1}"/>
    <hyperlink ref="B2292" r:id="rId2534" xr:uid="{233C191F-F9F3-4FDE-B265-5D382EB3DBB4}"/>
    <hyperlink ref="B2293" r:id="rId2535" xr:uid="{ACEF5040-FCD8-4759-9DB0-B801D8C7A32E}"/>
    <hyperlink ref="B2294" r:id="rId2536" xr:uid="{27FA65F7-58F6-4619-A86D-444008758821}"/>
    <hyperlink ref="B2295" r:id="rId2537" xr:uid="{8340CA2B-7291-4416-BEC0-15A87E46FF2A}"/>
    <hyperlink ref="B2296" r:id="rId2538" xr:uid="{66ECFF70-68D9-423A-8F9D-AF3862388A50}"/>
    <hyperlink ref="B2297" r:id="rId2539" xr:uid="{8A8ABB71-331E-4334-BE69-B30435CCB9C3}"/>
    <hyperlink ref="B2298" r:id="rId2540" xr:uid="{4E80BD2C-509C-4DBC-81E6-7B0BDCA6E5AB}"/>
    <hyperlink ref="B2299" r:id="rId2541" xr:uid="{C1C78E20-E2F1-43AE-952A-EF4CCFD878B8}"/>
    <hyperlink ref="B2300" r:id="rId2542" xr:uid="{BD02D352-E7D7-4DDB-8170-B8C219A4643D}"/>
    <hyperlink ref="B2301" r:id="rId2543" xr:uid="{5D715E5E-0218-49FC-8D82-7299DF6524BA}"/>
    <hyperlink ref="B2302" r:id="rId2544" xr:uid="{0F299D67-A5E7-4590-AD9C-E33AF23471E3}"/>
    <hyperlink ref="B2303" r:id="rId2545" xr:uid="{9E610E9E-5FC5-4057-97F1-6A4B5D78C92D}"/>
    <hyperlink ref="B2304" r:id="rId2546" xr:uid="{C74FB30B-BAE2-485C-9376-2547EE667FEE}"/>
    <hyperlink ref="M2304" r:id="rId2547" xr:uid="{26507720-EB8B-40F8-9C2B-0AB6A2668AA9}"/>
    <hyperlink ref="B2305" r:id="rId2548" xr:uid="{9B653689-C733-41D3-86C2-93D3F1A34E53}"/>
    <hyperlink ref="B2306" r:id="rId2549" xr:uid="{18FECFAE-7F4F-4096-BC96-72469E8E9923}"/>
    <hyperlink ref="B2307" r:id="rId2550" xr:uid="{A03C4CA2-1288-4427-B68D-89435CA24F9B}"/>
    <hyperlink ref="B2308" r:id="rId2551" xr:uid="{A011894E-8C7B-49CE-9D92-11478E0ACF08}"/>
    <hyperlink ref="B2309" r:id="rId2552" xr:uid="{3D1FA0DC-BD82-4D00-BDA1-3A0CCB1181F4}"/>
    <hyperlink ref="B2310" r:id="rId2553" xr:uid="{DA285281-722F-4154-A38D-F41F3C882B83}"/>
    <hyperlink ref="B2311" r:id="rId2554" xr:uid="{8A3A84A8-86A9-43E0-8E90-820534EB5677}"/>
    <hyperlink ref="B2312" r:id="rId2555" xr:uid="{B9E1EF97-B6C1-4E2A-9DB6-3DB412B0E1BF}"/>
    <hyperlink ref="B2313" r:id="rId2556" xr:uid="{254D1F0A-F6F9-4FE7-B20F-994ABB660F8B}"/>
    <hyperlink ref="B2314" r:id="rId2557" xr:uid="{3261E96A-75D9-429F-AD9D-59026BCB6317}"/>
    <hyperlink ref="B2315" r:id="rId2558" xr:uid="{879DC80B-B218-4BDB-86BB-F63A342257BD}"/>
    <hyperlink ref="B2316" r:id="rId2559" xr:uid="{0ACB14B1-23BD-480E-892B-6BE5FE825134}"/>
    <hyperlink ref="B2317" r:id="rId2560" xr:uid="{BB45278A-DE9B-4D6E-95C4-D8577D3FC5F9}"/>
    <hyperlink ref="B2318" r:id="rId2561" xr:uid="{890EFE4E-BCED-4EA4-A083-4EC11AEAAD0E}"/>
    <hyperlink ref="B2319" r:id="rId2562" xr:uid="{0410AC83-F343-4BF7-A458-65F628439B13}"/>
    <hyperlink ref="B2320" r:id="rId2563" xr:uid="{547B8838-5186-460F-8956-32C7E230B958}"/>
    <hyperlink ref="B2321" r:id="rId2564" xr:uid="{EEB3B478-E636-400E-87EB-05382A9A9D8F}"/>
    <hyperlink ref="B2322" r:id="rId2565" xr:uid="{86C962F0-9C77-488E-8110-6BE71C7DB8D2}"/>
    <hyperlink ref="B2323" r:id="rId2566" xr:uid="{D545A893-26E0-478D-8657-C0C53D6A92DD}"/>
    <hyperlink ref="B2324" r:id="rId2567" xr:uid="{284F5E4B-4C1E-4EF3-9EC5-D8BA421B1842}"/>
    <hyperlink ref="B2325" r:id="rId2568" xr:uid="{AADFA393-FC64-4119-861F-4083616C4F58}"/>
    <hyperlink ref="B2326" r:id="rId2569" xr:uid="{F181ECF4-B432-47F7-973C-66C959A00F11}"/>
    <hyperlink ref="B2327" r:id="rId2570" xr:uid="{8F25D629-771E-4B36-9931-61FDDDFE6BA2}"/>
    <hyperlink ref="B2328" r:id="rId2571" xr:uid="{0DF3FB0E-9371-47BB-9CE1-99462D76C7B2}"/>
    <hyperlink ref="B2329" r:id="rId2572" xr:uid="{0650A39A-0848-421C-99C3-2AD24118F1B5}"/>
    <hyperlink ref="B2330" r:id="rId2573" xr:uid="{1A4191FF-E348-4246-8064-AD12FF8898B4}"/>
    <hyperlink ref="B2331" r:id="rId2574" xr:uid="{3EFBBB3F-C0EC-4CE8-9769-34AC9E638443}"/>
    <hyperlink ref="B2332" r:id="rId2575" xr:uid="{AE51E4BF-BAE5-44AA-9087-1E5A5ABC92A7}"/>
    <hyperlink ref="B2333" r:id="rId2576" xr:uid="{935EF51C-92D4-4DC4-95CB-1BAB09E2CB5E}"/>
    <hyperlink ref="B2334" r:id="rId2577" xr:uid="{5FD33630-E512-40C5-97A0-528A71DD5FE9}"/>
    <hyperlink ref="B2335" r:id="rId2578" xr:uid="{FC84D22D-FD0D-44A6-8373-1501E8424B12}"/>
    <hyperlink ref="B2336" r:id="rId2579" xr:uid="{7BAC072C-849C-4392-A7B8-C91F051A57D5}"/>
    <hyperlink ref="B2337" r:id="rId2580" xr:uid="{7D99C0AD-66BC-4DF6-85C8-8CE849B3A6E7}"/>
    <hyperlink ref="B2338" r:id="rId2581" xr:uid="{89197E2E-C7DE-4013-9B2B-A458B0BFC86F}"/>
    <hyperlink ref="B2339" r:id="rId2582" xr:uid="{9DAFCB2F-23DD-4B66-8BF2-870892E441D9}"/>
    <hyperlink ref="B2340" r:id="rId2583" xr:uid="{84F66F5E-0F8B-4C64-9F4A-79474D36BE3F}"/>
    <hyperlink ref="B2341" r:id="rId2584" xr:uid="{D3FEB921-C5A0-4E93-82BD-BA2E0C4C745E}"/>
    <hyperlink ref="B2342" r:id="rId2585" xr:uid="{1F626656-01BA-4398-A25A-015D8FFD2B79}"/>
    <hyperlink ref="B2343" r:id="rId2586" xr:uid="{83EE0A8C-6BFB-4428-B905-3D95ABFE4399}"/>
    <hyperlink ref="B2344" r:id="rId2587" xr:uid="{3268CF4C-5EC0-4F44-BDD4-A10E899F3DE1}"/>
    <hyperlink ref="B2345" r:id="rId2588" xr:uid="{9C69C88A-18C5-4B1F-B6EC-3F959A2B59AC}"/>
    <hyperlink ref="B2346" r:id="rId2589" xr:uid="{4DDFFB56-AB67-4579-BFD8-173AF9498C52}"/>
    <hyperlink ref="B2347" r:id="rId2590" xr:uid="{F8A46230-3974-4007-84E8-BD401D198911}"/>
    <hyperlink ref="B2348" r:id="rId2591" xr:uid="{490583C8-2C31-45CC-A398-699BDBCFEEEE}"/>
    <hyperlink ref="B2349" r:id="rId2592" xr:uid="{7E0330A2-A20C-4D02-9C44-3C94166BEDAE}"/>
    <hyperlink ref="B2350" r:id="rId2593" xr:uid="{45661027-89F9-4B68-B39E-8B5CE6576D2B}"/>
    <hyperlink ref="B2351" r:id="rId2594" xr:uid="{951ECFDF-85B8-4726-B1B1-42EDF42DB0BA}"/>
    <hyperlink ref="B2352" r:id="rId2595" xr:uid="{2A008BBB-513C-4898-AD07-B87E10F0CECA}"/>
    <hyperlink ref="B2353" r:id="rId2596" xr:uid="{E038DB9B-BBD0-467A-AA4A-E532B8DEE5F8}"/>
    <hyperlink ref="B2354" r:id="rId2597" xr:uid="{E43316F3-7EF7-4633-BED0-D7A765E23C6E}"/>
    <hyperlink ref="B2355" r:id="rId2598" xr:uid="{C9E0248A-E4B7-45F4-BD51-3765D7D48BF9}"/>
    <hyperlink ref="B2356" r:id="rId2599" xr:uid="{C0156FD9-81E2-4D46-87BB-F8C52BB7C462}"/>
    <hyperlink ref="B2357" r:id="rId2600" xr:uid="{9BCEC394-1C30-4D6D-8035-D6BB0352530E}"/>
    <hyperlink ref="B2358" r:id="rId2601" xr:uid="{B8CC5B28-CB77-4A57-A970-074757BF255B}"/>
    <hyperlink ref="B2359" r:id="rId2602" xr:uid="{E51BAC04-64E9-4C5A-99D2-E8AD1702BD22}"/>
    <hyperlink ref="B2360" r:id="rId2603" xr:uid="{97627533-ED46-4E29-BC53-B273BAC1AC08}"/>
    <hyperlink ref="B2361" r:id="rId2604" xr:uid="{6C1B24D8-7BD3-41EB-86A3-F767E5C72010}"/>
    <hyperlink ref="B2362" r:id="rId2605" xr:uid="{72D3F060-AFF1-40C1-B474-00B6B3B7CE4E}"/>
    <hyperlink ref="B2363" r:id="rId2606" xr:uid="{528CD0C6-DCC5-450D-A9B9-03516D0C09AA}"/>
    <hyperlink ref="B2364" r:id="rId2607" xr:uid="{A5F594A0-1CF5-47D5-B0E1-C95CAC8867F5}"/>
    <hyperlink ref="B2365" r:id="rId2608" xr:uid="{5B1472E3-9050-4E20-AF45-4582743AA2DF}"/>
    <hyperlink ref="B2366" r:id="rId2609" xr:uid="{5426A8E8-C34A-49A2-B975-96316483BF27}"/>
    <hyperlink ref="B2367" r:id="rId2610" xr:uid="{ADA1A142-BC63-4AB4-B206-905C46AF2918}"/>
    <hyperlink ref="M2367" r:id="rId2611" xr:uid="{4B0A218B-C85C-4EA7-9B5A-D0CEDFBAB5AB}"/>
    <hyperlink ref="B2368" r:id="rId2612" xr:uid="{DA809ADB-5496-4F0F-926D-55E690108D8A}"/>
    <hyperlink ref="B2369" r:id="rId2613" xr:uid="{EF372706-601C-4772-9F58-3047E9D7EDAB}"/>
    <hyperlink ref="B2370" r:id="rId2614" xr:uid="{8FDF4E4D-9F39-46B7-A3C7-74E01C1A8630}"/>
    <hyperlink ref="B2371" r:id="rId2615" xr:uid="{C790A00B-E0F5-4A52-A1FF-3A38E9E9B550}"/>
    <hyperlink ref="B2372" r:id="rId2616" xr:uid="{A82A821E-A407-4BDA-910B-1113C4562D9C}"/>
    <hyperlink ref="B2373" r:id="rId2617" xr:uid="{25D21A4E-3D73-47D4-9225-0B1B2929ABF2}"/>
    <hyperlink ref="M2373" r:id="rId2618" xr:uid="{DD85F6EA-BF0B-4452-A795-6E7151023718}"/>
    <hyperlink ref="B2374" r:id="rId2619" xr:uid="{A4165732-D2B3-43DA-9E5B-203EF80A8478}"/>
    <hyperlink ref="B2375" r:id="rId2620" xr:uid="{890344AB-4F18-424A-B178-51DFC3518CAE}"/>
    <hyperlink ref="B2376" r:id="rId2621" xr:uid="{B569D579-E571-428D-922E-37F816AE4B32}"/>
    <hyperlink ref="M2376" r:id="rId2622" xr:uid="{FCEB7479-00F5-4C29-8A21-9CBE2B58E88D}"/>
    <hyperlink ref="B2377" r:id="rId2623" xr:uid="{DAF22FF8-8CB5-4333-BDDD-45C7DA5B088D}"/>
    <hyperlink ref="M2377" r:id="rId2624" xr:uid="{6C7E178E-71F3-41CA-8B38-44B398800695}"/>
    <hyperlink ref="B2378" r:id="rId2625" xr:uid="{50A5EAAC-9FF6-48F9-979D-9BF579ED5A21}"/>
    <hyperlink ref="B2379" r:id="rId2626" xr:uid="{2E9AD911-19B4-42BC-B2D5-CE26127321B4}"/>
    <hyperlink ref="B2380" r:id="rId2627" xr:uid="{56291A8D-026D-4BFB-AE1F-7D06393A2D1B}"/>
    <hyperlink ref="M2380" r:id="rId2628" xr:uid="{BA39C60E-3E28-45AE-A266-51BF5A39FB7E}"/>
    <hyperlink ref="B2381" r:id="rId2629" xr:uid="{C19E4EE0-6542-4590-B95F-0F5F2965EA77}"/>
    <hyperlink ref="B2382" r:id="rId2630" xr:uid="{CD6FC5FE-1080-437F-9F09-765DDC38DFB8}"/>
    <hyperlink ref="B2383" r:id="rId2631" xr:uid="{2A1934BD-55E8-4770-AC97-5F0902E9F580}"/>
    <hyperlink ref="B2384" r:id="rId2632" xr:uid="{845E992E-3C2C-41E4-8A1E-4BC0AE00443C}"/>
    <hyperlink ref="B2385" r:id="rId2633" xr:uid="{F7916088-22F6-4795-9F5E-1C13208ECAA3}"/>
    <hyperlink ref="B2386" r:id="rId2634" xr:uid="{40B0C92F-2714-4A3F-B114-0B624773EA8D}"/>
    <hyperlink ref="B2387" r:id="rId2635" xr:uid="{6F97067B-2BF1-4198-BA9B-DB1A8ADF0501}"/>
    <hyperlink ref="B2388" r:id="rId2636" xr:uid="{09869816-59F0-4F87-9887-502C7F2ECBB1}"/>
    <hyperlink ref="B2389" r:id="rId2637" xr:uid="{F3EB11B9-4BC7-4E63-BC3E-2A55D669F438}"/>
    <hyperlink ref="M2389" r:id="rId2638" xr:uid="{A60EB27B-3E87-4FC9-AB5F-1C5213DC8491}"/>
    <hyperlink ref="B2390" r:id="rId2639" xr:uid="{C6CC03F2-C54C-461B-83A5-5F3ACE9D0DD0}"/>
    <hyperlink ref="B2391" r:id="rId2640" xr:uid="{CA8322CB-EE41-4E8D-BA1D-52849DCD79DC}"/>
    <hyperlink ref="B2392" r:id="rId2641" xr:uid="{7CCDACA6-D82B-4A28-8784-B7E50CEFD815}"/>
    <hyperlink ref="B2393" r:id="rId2642" xr:uid="{36CFEA40-D5D7-4341-BE9E-8C0B68AA5236}"/>
    <hyperlink ref="B2394" r:id="rId2643" xr:uid="{F7E312B2-C383-49F3-9D8B-0C2401FEEB8F}"/>
    <hyperlink ref="B2395" r:id="rId2644" xr:uid="{E93F1FC8-970C-41A2-819D-7D8D64F73EF7}"/>
    <hyperlink ref="B2396" r:id="rId2645" xr:uid="{FB566C4A-244D-4177-AA0E-0210520E7CF5}"/>
    <hyperlink ref="B2397" r:id="rId2646" xr:uid="{76D6C66B-0EA1-4026-B414-70AE0476C749}"/>
    <hyperlink ref="B2398" r:id="rId2647" xr:uid="{BC2241F7-A2DB-484B-B1A2-A9A03139C033}"/>
    <hyperlink ref="B2399" r:id="rId2648" xr:uid="{D9D3D4C5-6072-4364-8BB7-3A0D9F6B990D}"/>
    <hyperlink ref="B2400" r:id="rId2649" xr:uid="{730F4C81-128C-49A0-9C66-161C246BA175}"/>
    <hyperlink ref="B2401" r:id="rId2650" xr:uid="{27C7C498-3B93-4E2E-95D2-38A08ADBBEDF}"/>
    <hyperlink ref="B2402" r:id="rId2651" xr:uid="{356DA2F8-2450-4908-B030-A5B9E0DA8EF7}"/>
    <hyperlink ref="B2403" r:id="rId2652" xr:uid="{DEFACA9D-ADEC-4871-9962-9B0F5CED5A1B}"/>
    <hyperlink ref="B2404" r:id="rId2653" xr:uid="{AA8F494B-D030-4F5F-9DF9-A43A1F9FAB3E}"/>
    <hyperlink ref="B2405" r:id="rId2654" xr:uid="{640BE3D6-6410-4BA8-9F3E-87035090DAD9}"/>
    <hyperlink ref="B2406" r:id="rId2655" xr:uid="{D951B3D9-47A7-4666-9731-EEE5A900F374}"/>
    <hyperlink ref="B2407" r:id="rId2656" xr:uid="{CB1387E8-10A5-4DF7-ADEE-B07CBE978797}"/>
    <hyperlink ref="B2408" r:id="rId2657" xr:uid="{FCF8F614-076C-4030-A019-35BCD840F662}"/>
    <hyperlink ref="B2409" r:id="rId2658" xr:uid="{BE8324B6-13E1-4549-AF12-0848B5434B7F}"/>
    <hyperlink ref="B2410" r:id="rId2659" xr:uid="{2097BE5E-B53D-454E-A9D3-36403A9F657A}"/>
    <hyperlink ref="B2411" r:id="rId2660" xr:uid="{6550BBEB-989E-47ED-9C88-C20333EA52F1}"/>
    <hyperlink ref="B2412" r:id="rId2661" xr:uid="{1639D1E5-AF28-4645-B0F7-3B124BEE7477}"/>
    <hyperlink ref="B2413" r:id="rId2662" xr:uid="{03D70646-40D0-4F4B-9866-0A2EC322A57F}"/>
    <hyperlink ref="B2414" r:id="rId2663" xr:uid="{B8B7E422-0FB7-4D22-B91F-487C837CD23B}"/>
    <hyperlink ref="B2415" r:id="rId2664" xr:uid="{3F9ED3AF-336D-474A-A1F3-1E8D51EC4A4E}"/>
    <hyperlink ref="B2416" r:id="rId2665" xr:uid="{7104F116-E790-427A-B9EF-BF37732477DB}"/>
    <hyperlink ref="B2417" r:id="rId2666" xr:uid="{D569E956-BC04-4C37-831D-4BBFAB90DD28}"/>
    <hyperlink ref="B2418" r:id="rId2667" xr:uid="{F66970F5-A95B-4291-AB1F-4362551A6D7E}"/>
    <hyperlink ref="B2419" r:id="rId2668" xr:uid="{D3124370-3B65-4D61-8980-89F44008E22A}"/>
    <hyperlink ref="B2420" r:id="rId2669" xr:uid="{438DC797-84D5-4000-99E6-EEDC90919745}"/>
    <hyperlink ref="B2421" r:id="rId2670" xr:uid="{4D8231C8-6AA1-409C-B3AC-ACCCF1112BB8}"/>
    <hyperlink ref="B2422" r:id="rId2671" xr:uid="{B3177A54-5811-4093-BF39-2FEE69A1A9B4}"/>
    <hyperlink ref="B2423" r:id="rId2672" xr:uid="{CC59A838-6438-4E93-B372-3FC30019644C}"/>
    <hyperlink ref="B2424" r:id="rId2673" xr:uid="{41273B4C-123E-4B29-BEE9-9D231ED32F5F}"/>
    <hyperlink ref="B2425" r:id="rId2674" xr:uid="{23B12A10-75BE-46F4-B115-5301D5092FCA}"/>
    <hyperlink ref="B2426" r:id="rId2675" xr:uid="{FF9B83A3-F28E-4C56-9486-6FF0EBEC1D3E}"/>
    <hyperlink ref="B2427" r:id="rId2676" xr:uid="{70D7294B-1AEA-428A-8E52-C3C6E85FA495}"/>
    <hyperlink ref="B2428" r:id="rId2677" xr:uid="{C31DDFCE-802A-44C0-A63D-F1C933831446}"/>
    <hyperlink ref="B2429" r:id="rId2678" xr:uid="{936F1FD6-7F64-4667-9FB3-5A412909C7D6}"/>
    <hyperlink ref="B2430" r:id="rId2679" xr:uid="{6627ECF1-6364-43E4-AC81-7BBC557E8C63}"/>
    <hyperlink ref="B2431" r:id="rId2680" xr:uid="{723F0E95-C12E-4987-A263-187217170ABA}"/>
    <hyperlink ref="B2432" r:id="rId2681" xr:uid="{8DE83F19-ED8D-4655-8587-C3AADD0779ED}"/>
    <hyperlink ref="B2433" r:id="rId2682" xr:uid="{8A04B992-D5D6-4063-A1D6-CEBEA7A9851A}"/>
    <hyperlink ref="B2434" r:id="rId2683" xr:uid="{B5A91C66-533A-4247-8886-EB618DDB859A}"/>
    <hyperlink ref="B2435" r:id="rId2684" xr:uid="{7AECBF16-747E-469C-9882-DBF83C971C07}"/>
    <hyperlink ref="B2436" r:id="rId2685" xr:uid="{3FDDC50A-68C1-45C6-A6AC-9401227BD81D}"/>
    <hyperlink ref="B2437" r:id="rId2686" xr:uid="{BDCE4671-01A8-4129-B72F-0B62B691E40E}"/>
    <hyperlink ref="B2438" r:id="rId2687" xr:uid="{CB9374A7-62C0-46F3-A6E7-30677A3F2C5E}"/>
    <hyperlink ref="B2439" r:id="rId2688" xr:uid="{247EC1DB-093B-448E-BBC0-1C2AF926E8D7}"/>
    <hyperlink ref="B2440" r:id="rId2689" xr:uid="{14C3F1FD-3E68-4124-AD91-930AD9AAB211}"/>
    <hyperlink ref="B2441" r:id="rId2690" xr:uid="{B4FA3EE3-7E6C-49B2-A5DE-457A7ACD810F}"/>
    <hyperlink ref="B2442" r:id="rId2691" xr:uid="{1BB5EA6B-1E02-4D4D-B645-F453FF4F2031}"/>
    <hyperlink ref="B2443" r:id="rId2692" xr:uid="{11A9B4FF-C46B-4C1C-864E-A0A6930B2BDD}"/>
    <hyperlink ref="B2444" r:id="rId2693" xr:uid="{0EA7D0AA-A526-4093-8B98-8D6AA86286D0}"/>
    <hyperlink ref="B2445" r:id="rId2694" xr:uid="{4017CD10-673A-4BF5-8A9B-020178F21094}"/>
    <hyperlink ref="B2446" r:id="rId2695" xr:uid="{59566E82-0A38-418B-8BBF-BE4A99B15420}"/>
    <hyperlink ref="B2447" r:id="rId2696" xr:uid="{375B146C-87D0-4812-9E54-09A6E39F287D}"/>
    <hyperlink ref="B2448" r:id="rId2697" xr:uid="{CD2A969F-F620-4D0D-9657-61BC52B7B1A5}"/>
    <hyperlink ref="B2449" r:id="rId2698" xr:uid="{739A7414-A211-40E6-9359-ABEF7ECB464C}"/>
    <hyperlink ref="B2450" r:id="rId2699" xr:uid="{3A2DA425-264C-4F17-BE1B-41D7AEF3E9C5}"/>
    <hyperlink ref="B2451" r:id="rId2700" xr:uid="{C10A6F73-73B2-4AAC-9DA1-1E4E0FE78FCD}"/>
    <hyperlink ref="B2452" r:id="rId2701" xr:uid="{8BB53993-FFB3-4B7E-99AB-3F13E2FE72F5}"/>
    <hyperlink ref="B2453" r:id="rId2702" xr:uid="{2530ADC5-78B7-49D3-A5B2-15D391DF8158}"/>
    <hyperlink ref="B2454" r:id="rId2703" xr:uid="{036C215B-122F-4975-907F-097E8E8B950E}"/>
    <hyperlink ref="B2455" r:id="rId2704" xr:uid="{E45DB3EB-9091-4C73-823E-4D5EF47366C1}"/>
    <hyperlink ref="B2456" r:id="rId2705" xr:uid="{BE2C27C6-35E3-4B3A-BB9B-48AAC9321EB4}"/>
    <hyperlink ref="B2457" r:id="rId2706" xr:uid="{CAD348B4-8600-46D9-A84F-A795EC71CBF2}"/>
    <hyperlink ref="B2458" r:id="rId2707" xr:uid="{D36723AB-7411-4C20-8F0D-F92C910FA780}"/>
    <hyperlink ref="B2459" r:id="rId2708" xr:uid="{DFBC1945-9E78-456E-9BBC-06786786D744}"/>
    <hyperlink ref="B2460" r:id="rId2709" xr:uid="{05AE11DF-5CF1-42FA-A7ED-9B5F1AA9C2D5}"/>
    <hyperlink ref="B2461" r:id="rId2710" xr:uid="{5DB58744-12BF-4F7B-9E25-129E6A2D995E}"/>
    <hyperlink ref="B2462" r:id="rId2711" xr:uid="{D3E7B0A7-F931-461F-978E-A96873E23A17}"/>
    <hyperlink ref="B2463" r:id="rId2712" xr:uid="{1BE9C7F0-3FA8-457B-99CB-ABF19519EF8A}"/>
    <hyperlink ref="B2464" r:id="rId2713" xr:uid="{3C0057CC-864A-47CC-8792-861D63F2F07C}"/>
    <hyperlink ref="B2465" r:id="rId2714" xr:uid="{AC427D0A-8259-45FA-B26E-7D3EC0B546FD}"/>
    <hyperlink ref="B2466" r:id="rId2715" xr:uid="{0ACAADDF-ECFD-4FAD-9B47-03B43266E52F}"/>
    <hyperlink ref="B2467" r:id="rId2716" xr:uid="{55B5573C-9853-4D20-8F79-7406CD4C363C}"/>
    <hyperlink ref="B2468" r:id="rId2717" xr:uid="{962742A7-E46C-4F90-832E-89873B1D3491}"/>
    <hyperlink ref="B2469" r:id="rId2718" xr:uid="{AA1E9406-64A1-41DF-A5A8-6972665C7DD4}"/>
    <hyperlink ref="B2470" r:id="rId2719" xr:uid="{E9E61897-4643-4052-A183-B00725E540A2}"/>
    <hyperlink ref="B2471" r:id="rId2720" xr:uid="{5BC8A8F1-7806-4258-B91E-8FBE04B01B8B}"/>
    <hyperlink ref="B2472" r:id="rId2721" xr:uid="{B1D4F6C4-3AB2-4B9F-A335-6856949BA2C9}"/>
    <hyperlink ref="B2473" r:id="rId2722" xr:uid="{05B5EC47-E423-4E26-A699-CB9AF28BF024}"/>
    <hyperlink ref="B2474" r:id="rId2723" xr:uid="{BE7CA500-F60C-4178-92BF-9731BA7C5E0C}"/>
    <hyperlink ref="B2475" r:id="rId2724" xr:uid="{0C1E2B5A-EEF9-4A4C-98B8-8A0E457E03E2}"/>
    <hyperlink ref="B2476" r:id="rId2725" xr:uid="{39779DF1-3898-4266-A309-421E9FF41A4B}"/>
    <hyperlink ref="B2477" r:id="rId2726" xr:uid="{0E54FBCE-83DC-4BA1-9FE8-0C4007333ED1}"/>
    <hyperlink ref="B2478" r:id="rId2727" xr:uid="{40B4F9F8-D02A-45DD-AF59-0D3F6657C0B2}"/>
    <hyperlink ref="B2479" r:id="rId2728" xr:uid="{9B3834DF-05F9-471A-8AFC-8150A6CC0F9F}"/>
    <hyperlink ref="B2480" r:id="rId2729" xr:uid="{1A1FE7B8-D5C9-4802-B047-1E15FBC87CFF}"/>
    <hyperlink ref="B2481" r:id="rId2730" xr:uid="{B3C5D157-7E55-46EB-A026-86FC1E4F4EEE}"/>
    <hyperlink ref="B2482" r:id="rId2731" xr:uid="{837D1257-16A9-41FF-AC11-A4D4FB789CA8}"/>
    <hyperlink ref="B2483" r:id="rId2732" xr:uid="{117CA86A-8CC3-4E93-8D64-5A1F24FF1BD0}"/>
    <hyperlink ref="B2484" r:id="rId2733" xr:uid="{61139ED8-54B2-48AD-A9D9-F6024B907FF7}"/>
    <hyperlink ref="B2485" r:id="rId2734" xr:uid="{2FB29943-E498-4C10-8082-713CC11DDCE4}"/>
    <hyperlink ref="B2486" r:id="rId2735" xr:uid="{72D36D86-950E-41D2-8F09-AB55596C053F}"/>
    <hyperlink ref="B2487" r:id="rId2736" xr:uid="{0AE5D112-E354-436F-8DF0-912BB312C3EF}"/>
    <hyperlink ref="B2488" r:id="rId2737" xr:uid="{C7FCFA4D-C72F-4A5F-AF39-7D46C266708D}"/>
    <hyperlink ref="B2489" r:id="rId2738" xr:uid="{91370526-1CF0-42CE-BD96-A24F5D780B5B}"/>
    <hyperlink ref="B2490" r:id="rId2739" xr:uid="{3C5EACA5-6887-429E-8EB4-5D8246AFB88C}"/>
    <hyperlink ref="B2491" r:id="rId2740" xr:uid="{2642C1CA-79AB-4E6B-AC3B-A9A5FE10338B}"/>
    <hyperlink ref="B2492" r:id="rId2741" xr:uid="{B7C1EE6B-B3F1-410F-A9CF-5CFA4066BE27}"/>
    <hyperlink ref="B2493" r:id="rId2742" xr:uid="{37872C7C-6C80-4A8A-A28A-0F3602C04F43}"/>
    <hyperlink ref="B2494" r:id="rId2743" xr:uid="{873079DC-6F25-4967-944C-B225BD4BB5FA}"/>
    <hyperlink ref="B2495" r:id="rId2744" xr:uid="{4F22B237-A599-45DD-B3CB-BBC0C8C4B5DB}"/>
    <hyperlink ref="B2496" r:id="rId2745" xr:uid="{9D092567-B36F-4114-8175-03A0C2692BAC}"/>
    <hyperlink ref="B2497" r:id="rId2746" xr:uid="{FA676420-9ECB-4559-9BAB-52B4D3443565}"/>
    <hyperlink ref="B2498" r:id="rId2747" xr:uid="{324EDED2-77E4-471A-8314-B48A28CE7740}"/>
    <hyperlink ref="B2499" r:id="rId2748" xr:uid="{9CD1EFD6-A541-4E7D-9ADC-11ACD8B53A62}"/>
    <hyperlink ref="B2500" r:id="rId2749" xr:uid="{D9006AD7-5E68-4A1C-9EA0-3E82735E3182}"/>
    <hyperlink ref="B2501" r:id="rId2750" xr:uid="{10771F7F-BF8A-4A62-A4E8-8BA472F5378C}"/>
    <hyperlink ref="B2502" r:id="rId2751" xr:uid="{CA8AC630-92D2-4A0E-B548-B93AF22E7252}"/>
    <hyperlink ref="B2503" r:id="rId2752" xr:uid="{F927B160-84BF-4F15-9A1E-A7C072B8BEED}"/>
    <hyperlink ref="B2504" r:id="rId2753" xr:uid="{8EB9B89F-4C47-48F5-B402-4C01DA11377D}"/>
    <hyperlink ref="B2505" r:id="rId2754" xr:uid="{AB328C47-D843-4D0C-B15D-26A670DC1BE2}"/>
    <hyperlink ref="B2506" r:id="rId2755" xr:uid="{07F4F585-EF07-4977-AA23-F0D7796DD647}"/>
    <hyperlink ref="B2507" r:id="rId2756" xr:uid="{64A7416F-B194-47A0-A34F-9E1FF0F79082}"/>
    <hyperlink ref="B2508" r:id="rId2757" xr:uid="{F942665F-6D64-4F19-92EC-BA210D5BC759}"/>
    <hyperlink ref="B2509" r:id="rId2758" xr:uid="{C3B070E8-A0A2-4A23-A513-635D8106E2B0}"/>
    <hyperlink ref="B2510" r:id="rId2759" xr:uid="{01213A5E-F836-4C83-825C-0AB9B52222A7}"/>
    <hyperlink ref="B2511" r:id="rId2760" xr:uid="{2156AC2E-9509-4D11-B9BB-E94AA6D6E1C7}"/>
    <hyperlink ref="B2512" r:id="rId2761" xr:uid="{00980060-6016-45A1-BF97-3F15D38E4ADD}"/>
    <hyperlink ref="B2513" r:id="rId2762" xr:uid="{89781CD3-C902-4E3E-8831-72B84804E07A}"/>
    <hyperlink ref="B2514" r:id="rId2763" xr:uid="{FBA39564-4E0C-401E-B8DE-3E45D37CEA48}"/>
    <hyperlink ref="B2515" r:id="rId2764" xr:uid="{6E6876F3-F465-4BAB-A691-9B1AAC63FD2D}"/>
    <hyperlink ref="B2516" r:id="rId2765" xr:uid="{7C7A0B91-E0AB-41F7-B836-4A5A4F75DC09}"/>
    <hyperlink ref="B2517" r:id="rId2766" xr:uid="{07185CA5-B8EE-4763-A9EC-D66D24123FB0}"/>
    <hyperlink ref="B2518" r:id="rId2767" xr:uid="{4C038395-1969-4AC3-9B73-F62070A3103A}"/>
    <hyperlink ref="B2519" r:id="rId2768" xr:uid="{B3142145-A5ED-49E1-8C11-D46B6AFA6AC2}"/>
    <hyperlink ref="B2520" r:id="rId2769" xr:uid="{A5FD7C9B-0EC9-4AB4-B16C-A5BD40B0C308}"/>
    <hyperlink ref="B2521" r:id="rId2770" xr:uid="{418B4A52-55A2-4379-AF6A-DC683D9231C7}"/>
    <hyperlink ref="B2522" r:id="rId2771" xr:uid="{C232FFAB-BD22-477C-A236-5AF16432E944}"/>
    <hyperlink ref="B2523" r:id="rId2772" xr:uid="{F5352E62-EA71-4757-B908-5452B45E4E7F}"/>
    <hyperlink ref="B2524" r:id="rId2773" xr:uid="{79D7BD70-AEDA-4D4E-825B-07013F18280F}"/>
    <hyperlink ref="B2525" r:id="rId2774" xr:uid="{DE66F690-C16C-44B8-9037-D9DF3CAE5841}"/>
    <hyperlink ref="B2526" r:id="rId2775" xr:uid="{FA221860-2BFD-4246-918B-6255D300C58F}"/>
    <hyperlink ref="B2527" r:id="rId2776" xr:uid="{70575D5F-BD26-4FA8-A2A9-1C9A9CAA61FD}"/>
    <hyperlink ref="B2528" r:id="rId2777" xr:uid="{21387855-2E9D-46AD-89B0-B96896B0B957}"/>
    <hyperlink ref="B2529" r:id="rId2778" xr:uid="{330DBD4F-85BD-4BD2-B046-18B04B97938B}"/>
    <hyperlink ref="B2530" r:id="rId2779" xr:uid="{A23A4A10-81B2-4F3C-B48A-9911D7AB95BF}"/>
    <hyperlink ref="B2531" r:id="rId2780" xr:uid="{9B0F6FB9-B040-456A-BE79-B95ED0240742}"/>
    <hyperlink ref="B2532" r:id="rId2781" xr:uid="{D9B3A97E-82BF-4D3E-BA17-83C21B13F47F}"/>
    <hyperlink ref="B2533" r:id="rId2782" xr:uid="{F5567691-30BE-4C69-A40F-1C0FF1E8F06B}"/>
    <hyperlink ref="B2534" r:id="rId2783" xr:uid="{FF04A214-2961-4B9D-8B51-3B74A9C5948E}"/>
    <hyperlink ref="B2535" r:id="rId2784" xr:uid="{52960D43-C837-44FD-ABE9-B63DFD4B63CE}"/>
    <hyperlink ref="B2536" r:id="rId2785" xr:uid="{78648310-2A2F-48E6-B6CF-FE72FB7C65A7}"/>
    <hyperlink ref="B2537" r:id="rId2786" xr:uid="{357EAB31-00E0-4210-94D0-20E5B869622E}"/>
    <hyperlink ref="B2538" r:id="rId2787" xr:uid="{30F00F72-F4F4-42BE-8EA1-EC390C8FB560}"/>
    <hyperlink ref="B2539" r:id="rId2788" xr:uid="{8920BD40-BC6D-4B67-81AD-F2D391282FAA}"/>
    <hyperlink ref="B2540" r:id="rId2789" xr:uid="{8ED79F3A-2032-4522-BAA3-297DD1E14BD0}"/>
    <hyperlink ref="B2541" r:id="rId2790" xr:uid="{5F70E6EB-5213-4687-9100-4A7387147790}"/>
    <hyperlink ref="B2542" r:id="rId2791" xr:uid="{6AFF1F3E-88F1-49A8-8989-09F5156CF4B3}"/>
    <hyperlink ref="B2543" r:id="rId2792" xr:uid="{455C29DE-FADD-4726-BF84-E2E6FA633C7B}"/>
    <hyperlink ref="B2544" r:id="rId2793" xr:uid="{ADEB7C80-E550-43C3-9FBC-3D59F50D4B31}"/>
    <hyperlink ref="B2545" r:id="rId2794" xr:uid="{12994252-9252-44A8-8100-C56745AC38E6}"/>
    <hyperlink ref="B2546" r:id="rId2795" xr:uid="{B50979FE-E44B-45D5-A7A4-DB8EEBF99928}"/>
    <hyperlink ref="B2547" r:id="rId2796" xr:uid="{3FE32F75-5131-4AB5-AD32-41B6FB7616FA}"/>
    <hyperlink ref="B2548" r:id="rId2797" xr:uid="{689234CD-4CF1-41BC-AEA0-28D130C9F91A}"/>
    <hyperlink ref="B2549" r:id="rId2798" xr:uid="{97416132-16F3-4BA8-A4FE-237B9278F801}"/>
    <hyperlink ref="M2549" r:id="rId2799" xr:uid="{A5BBEC76-D146-41D8-9230-F4829239C68C}"/>
    <hyperlink ref="B2550" r:id="rId2800" xr:uid="{BBB2FB74-6093-4C8F-AFBC-4287F104D2CC}"/>
    <hyperlink ref="B2551" r:id="rId2801" xr:uid="{DEFB41D3-9F7B-4F45-A116-B9AFA728E636}"/>
    <hyperlink ref="B2552" r:id="rId2802" xr:uid="{A1B5B040-4B2C-47E6-8502-2BA799D26F7F}"/>
    <hyperlink ref="B2553" r:id="rId2803" xr:uid="{B4C25CB5-4BA3-4A28-9695-B112F9D18A28}"/>
    <hyperlink ref="B2554" r:id="rId2804" xr:uid="{D9B3369D-8286-4CDC-9DE8-1091BFD46F57}"/>
    <hyperlink ref="M2554" r:id="rId2805" xr:uid="{5C0067B1-5C1F-4FE0-8E4F-E8BF9F2F5C30}"/>
    <hyperlink ref="B2555" r:id="rId2806" xr:uid="{A9129ED5-818B-44BF-99CF-E72C1EDB18FE}"/>
    <hyperlink ref="B2556" r:id="rId2807" xr:uid="{D75AA897-9CDC-4241-BA56-2B943371DBDF}"/>
    <hyperlink ref="B2557" r:id="rId2808" xr:uid="{865DA833-9D8D-4AFA-99CE-BE8A889AEECB}"/>
    <hyperlink ref="B2558" r:id="rId2809" xr:uid="{AED5440F-1F4E-4291-9331-E9652025A4DE}"/>
    <hyperlink ref="B2559" r:id="rId2810" xr:uid="{5F5E9B64-978D-488E-BC9D-1905B48A33F9}"/>
    <hyperlink ref="B2560" r:id="rId2811" xr:uid="{63C0A6DD-7F65-46FF-A84F-7F45F2258E71}"/>
    <hyperlink ref="B2561" r:id="rId2812" xr:uid="{157D5E51-3C50-44D3-BA4E-6D818D0B86A4}"/>
    <hyperlink ref="B2562" r:id="rId2813" xr:uid="{7A13BA57-617F-459D-B7BA-36FD1420EABE}"/>
    <hyperlink ref="B2563" r:id="rId2814" xr:uid="{4D1B6EBD-1548-4B35-8759-B625D84F584D}"/>
    <hyperlink ref="M2563" r:id="rId2815" xr:uid="{3E3A3910-8247-43BD-A7F7-A3C3CF41D564}"/>
    <hyperlink ref="B2564" r:id="rId2816" xr:uid="{BE5FF189-F3B4-4879-AE97-D7BE52D36272}"/>
    <hyperlink ref="B2565" r:id="rId2817" xr:uid="{C4067748-265F-4B1E-8191-1455593A8EB1}"/>
    <hyperlink ref="B2566" r:id="rId2818" xr:uid="{EBC50EE4-D6AD-46DC-A2F4-A3CA77DDAD42}"/>
    <hyperlink ref="B2567" r:id="rId2819" xr:uid="{911E59D6-7FBB-48F7-B54C-717CC4DB93FE}"/>
    <hyperlink ref="B2568" r:id="rId2820" xr:uid="{F15F2E1D-0138-4EFD-B584-7A6FD880594F}"/>
    <hyperlink ref="B2569" r:id="rId2821" xr:uid="{0FE355ED-6923-40EA-847C-B82F97313A14}"/>
    <hyperlink ref="B2570" r:id="rId2822" xr:uid="{5D79A3DD-586A-4A0C-A410-07998FC77D64}"/>
    <hyperlink ref="B2571" r:id="rId2823" xr:uid="{D137F703-047E-449F-B1A4-2ED3A8CC3F42}"/>
    <hyperlink ref="B2572" r:id="rId2824" xr:uid="{99B99C29-C565-4649-9CE4-D4F56E7F2D38}"/>
    <hyperlink ref="M2572" r:id="rId2825" xr:uid="{F790A6B6-2134-4897-A6D8-DC91DD6732D4}"/>
    <hyperlink ref="B2573" r:id="rId2826" xr:uid="{1542FDE8-1157-4992-957D-98C91F3F81AC}"/>
    <hyperlink ref="M2573" r:id="rId2827" xr:uid="{11344F11-13F0-405A-AA22-46EEA3CFA854}"/>
    <hyperlink ref="B2574" r:id="rId2828" xr:uid="{8F726455-C227-4319-B3F2-05ADB279F14F}"/>
    <hyperlink ref="M2574" r:id="rId2829" xr:uid="{1A224081-17EB-43C8-A018-10FDA95223C9}"/>
    <hyperlink ref="B2575" r:id="rId2830" xr:uid="{B712D6AE-C78A-41DD-B4B2-1DBBF3F7E423}"/>
    <hyperlink ref="M2575" r:id="rId2831" xr:uid="{8B05A4BF-24D5-4C3D-B521-84F9432919FA}"/>
    <hyperlink ref="B2576" r:id="rId2832" xr:uid="{F5622479-6F10-498E-9635-1F2E64FEF5A9}"/>
    <hyperlink ref="M2576" r:id="rId2833" xr:uid="{D92BBF07-27A8-4E68-9B80-D41C7E6ED423}"/>
    <hyperlink ref="B2577" r:id="rId2834" xr:uid="{C2CB030A-1DC0-429E-BF78-3EB37360BDF5}"/>
    <hyperlink ref="M2577" r:id="rId2835" xr:uid="{8CB3E8ED-7AFE-424F-B409-0C03A351D6A2}"/>
    <hyperlink ref="B2578" r:id="rId2836" xr:uid="{1FC82A07-2B96-4E9C-A3CA-E43790418F35}"/>
    <hyperlink ref="M2578" r:id="rId2837" xr:uid="{A5584D70-5D9C-454D-9523-17067347848B}"/>
    <hyperlink ref="B2579" r:id="rId2838" xr:uid="{5C5E0394-0822-4E99-9D62-34D18B72DB68}"/>
    <hyperlink ref="M2579" r:id="rId2839" xr:uid="{1726A7B3-809C-49C3-8272-ACE8B170A888}"/>
    <hyperlink ref="B2580" r:id="rId2840" xr:uid="{B64660B6-C255-4585-B851-C6049AE959D9}"/>
    <hyperlink ref="B2581" r:id="rId2841" xr:uid="{7DA2EF68-1665-4016-B4CA-800EEF75CE3E}"/>
    <hyperlink ref="B2582" r:id="rId2842" xr:uid="{B72A35A6-CBAF-4EC6-B062-BE92913639EA}"/>
    <hyperlink ref="B2583" r:id="rId2843" xr:uid="{B35D833D-50CB-4FC5-8F8F-9490FDB9B3DD}"/>
    <hyperlink ref="B2584" r:id="rId2844" xr:uid="{6DA47016-33FE-4FC8-ACC5-4AE00C77CC31}"/>
    <hyperlink ref="B2585" r:id="rId2845" xr:uid="{64D2A83B-8367-4C2A-A68E-E2EB85B44E14}"/>
    <hyperlink ref="M2585" r:id="rId2846" xr:uid="{85294DB8-98FB-4415-8321-1D4783E7BDDF}"/>
    <hyperlink ref="B2586" r:id="rId2847" xr:uid="{2963E7B9-75F6-4FDC-9B88-6D0254E78B61}"/>
    <hyperlink ref="B2587" r:id="rId2848" xr:uid="{578CDAED-101A-48C7-BCA3-093DCEE9F301}"/>
    <hyperlink ref="B2588" r:id="rId2849" xr:uid="{78005CC8-F03B-4ECF-BAE8-9F9943FE68F8}"/>
    <hyperlink ref="B2589" r:id="rId2850" xr:uid="{7126F341-3A9C-4293-A29C-5CD2419D2696}"/>
    <hyperlink ref="B2590" r:id="rId2851" xr:uid="{3A08ABBB-1C2F-4CE2-98C7-D0BB5B5B75B3}"/>
    <hyperlink ref="B2591" r:id="rId2852" xr:uid="{2D94D506-37BC-4882-B2A9-484AF12220A5}"/>
    <hyperlink ref="M2591" r:id="rId2853" xr:uid="{7B185261-70CF-4386-8945-65CD38F0E3F8}"/>
    <hyperlink ref="B2592" r:id="rId2854" xr:uid="{6CEFB9F0-0BE0-42AA-A397-12BCF9FD93AA}"/>
    <hyperlink ref="M2592" r:id="rId2855" xr:uid="{6097D9BC-0B18-4FB1-AD47-8B1AC67F5A4C}"/>
    <hyperlink ref="B2593" r:id="rId2856" xr:uid="{149CAF47-6605-48F5-A6D5-83BFA81DCEBE}"/>
    <hyperlink ref="M2593" r:id="rId2857" xr:uid="{E070E82D-B502-4D30-9F65-80F5CBE93ADA}"/>
    <hyperlink ref="B2594" r:id="rId2858" xr:uid="{47ACE645-85B3-4EB6-9985-B7125B92613C}"/>
    <hyperlink ref="M2594" r:id="rId2859" xr:uid="{D5623F10-6EB0-448F-B979-CA33ABE6C39F}"/>
    <hyperlink ref="B2595" r:id="rId2860" xr:uid="{5D05AFF1-D1E1-4274-9045-BBCA6707821C}"/>
    <hyperlink ref="M2595" r:id="rId2861" xr:uid="{8A93C5E8-11CE-428E-A584-EC829BF351E1}"/>
    <hyperlink ref="B2596" r:id="rId2862" xr:uid="{65EF961C-AC06-4114-BE1F-A2E12960EA8B}"/>
    <hyperlink ref="M2596" r:id="rId2863" xr:uid="{ED9221B8-94F5-46F1-B8BE-4693BF9A8095}"/>
  </hyperlinks>
  <pageMargins left="0.511811024" right="0.511811024" top="0.78740157499999996" bottom="0.78740157499999996" header="0.31496062000000002" footer="0.31496062000000002"/>
  <pageSetup paperSize="9" orientation="portrait" r:id="rId2864"/>
  <headerFooter>
    <oddFooter>&amp;L_x000D_&amp;1#&amp;"Calibri"&amp;10&amp;K000000 Público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0F1C-0C42-4D4A-8D92-34733B6360B1}">
  <sheetPr>
    <tabColor theme="9" tint="0.79998168889431442"/>
  </sheetPr>
  <dimension ref="A1:G44"/>
  <sheetViews>
    <sheetView topLeftCell="A19" workbookViewId="0">
      <selection activeCell="G2" sqref="G2:G44"/>
    </sheetView>
  </sheetViews>
  <sheetFormatPr defaultColWidth="8.6640625" defaultRowHeight="14.4" x14ac:dyDescent="0.3"/>
  <cols>
    <col min="1" max="1" width="36.6640625" bestFit="1" customWidth="1"/>
    <col min="2" max="2" width="14.109375" bestFit="1" customWidth="1"/>
    <col min="3" max="3" width="10.6640625" bestFit="1" customWidth="1"/>
    <col min="4" max="4" width="21" bestFit="1" customWidth="1"/>
    <col min="5" max="5" width="17.6640625" bestFit="1" customWidth="1"/>
    <col min="6" max="6" width="30.6640625" bestFit="1" customWidth="1"/>
    <col min="7" max="7" width="11.6640625" bestFit="1" customWidth="1"/>
  </cols>
  <sheetData>
    <row r="1" spans="1:7" x14ac:dyDescent="0.3">
      <c r="A1" s="124" t="s">
        <v>82</v>
      </c>
      <c r="B1" s="124" t="s">
        <v>48</v>
      </c>
      <c r="C1" s="124" t="s">
        <v>50</v>
      </c>
      <c r="D1" s="124" t="s">
        <v>51</v>
      </c>
      <c r="E1" s="124" t="s">
        <v>56</v>
      </c>
      <c r="F1" s="124" t="s">
        <v>63</v>
      </c>
      <c r="G1" s="124" t="s">
        <v>62</v>
      </c>
    </row>
    <row r="2" spans="1:7" x14ac:dyDescent="0.3">
      <c r="A2" t="s">
        <v>1432</v>
      </c>
      <c r="B2" t="s">
        <v>98</v>
      </c>
      <c r="C2" s="164" t="s">
        <v>1955</v>
      </c>
      <c r="D2" t="s">
        <v>90</v>
      </c>
      <c r="E2" t="s">
        <v>1433</v>
      </c>
      <c r="F2" t="s">
        <v>1864</v>
      </c>
      <c r="G2">
        <v>2</v>
      </c>
    </row>
    <row r="3" spans="1:7" x14ac:dyDescent="0.3">
      <c r="A3" t="s">
        <v>1150</v>
      </c>
      <c r="B3" t="s">
        <v>98</v>
      </c>
      <c r="C3" s="164" t="s">
        <v>3140</v>
      </c>
      <c r="D3" t="s">
        <v>132</v>
      </c>
      <c r="E3" t="s">
        <v>2465</v>
      </c>
      <c r="F3" t="s">
        <v>2890</v>
      </c>
      <c r="G3">
        <v>3</v>
      </c>
    </row>
    <row r="4" spans="1:7" x14ac:dyDescent="0.3">
      <c r="A4" t="s">
        <v>1150</v>
      </c>
      <c r="B4" t="s">
        <v>98</v>
      </c>
      <c r="C4" s="164" t="s">
        <v>3142</v>
      </c>
      <c r="D4" t="s">
        <v>132</v>
      </c>
      <c r="E4" t="s">
        <v>2465</v>
      </c>
      <c r="F4" t="s">
        <v>2890</v>
      </c>
      <c r="G4">
        <v>1</v>
      </c>
    </row>
    <row r="5" spans="1:7" x14ac:dyDescent="0.3">
      <c r="A5" t="s">
        <v>1150</v>
      </c>
      <c r="B5" t="s">
        <v>98</v>
      </c>
      <c r="C5" s="164" t="s">
        <v>3144</v>
      </c>
      <c r="D5" t="s">
        <v>132</v>
      </c>
      <c r="E5" t="s">
        <v>2465</v>
      </c>
      <c r="F5" t="s">
        <v>2647</v>
      </c>
      <c r="G5">
        <v>8</v>
      </c>
    </row>
    <row r="6" spans="1:7" x14ac:dyDescent="0.3">
      <c r="A6" t="s">
        <v>1150</v>
      </c>
      <c r="B6" t="s">
        <v>98</v>
      </c>
      <c r="C6" s="164" t="s">
        <v>3146</v>
      </c>
      <c r="D6" t="s">
        <v>132</v>
      </c>
      <c r="E6" t="s">
        <v>2465</v>
      </c>
      <c r="F6" t="s">
        <v>2647</v>
      </c>
      <c r="G6">
        <v>1</v>
      </c>
    </row>
    <row r="7" spans="1:7" x14ac:dyDescent="0.3">
      <c r="A7" t="s">
        <v>1150</v>
      </c>
      <c r="B7" t="s">
        <v>98</v>
      </c>
      <c r="C7" s="164" t="s">
        <v>3148</v>
      </c>
      <c r="D7" t="s">
        <v>132</v>
      </c>
      <c r="E7" t="s">
        <v>2465</v>
      </c>
      <c r="F7" t="s">
        <v>2647</v>
      </c>
      <c r="G7">
        <v>1</v>
      </c>
    </row>
    <row r="8" spans="1:7" x14ac:dyDescent="0.3">
      <c r="A8" t="s">
        <v>1150</v>
      </c>
      <c r="B8" t="s">
        <v>98</v>
      </c>
      <c r="C8" s="164" t="s">
        <v>3150</v>
      </c>
      <c r="D8" t="s">
        <v>132</v>
      </c>
      <c r="E8" t="s">
        <v>2465</v>
      </c>
      <c r="F8" t="s">
        <v>2647</v>
      </c>
      <c r="G8">
        <v>1</v>
      </c>
    </row>
    <row r="9" spans="1:7" x14ac:dyDescent="0.3">
      <c r="A9" t="s">
        <v>1150</v>
      </c>
      <c r="B9" t="s">
        <v>98</v>
      </c>
      <c r="C9" s="164" t="s">
        <v>3152</v>
      </c>
      <c r="D9" t="s">
        <v>132</v>
      </c>
      <c r="E9" t="s">
        <v>2465</v>
      </c>
      <c r="F9" t="s">
        <v>2834</v>
      </c>
      <c r="G9">
        <v>1</v>
      </c>
    </row>
    <row r="10" spans="1:7" x14ac:dyDescent="0.3">
      <c r="A10" t="s">
        <v>1150</v>
      </c>
      <c r="B10" t="s">
        <v>98</v>
      </c>
      <c r="C10" s="164" t="s">
        <v>3154</v>
      </c>
      <c r="D10" t="s">
        <v>132</v>
      </c>
      <c r="E10" t="s">
        <v>2465</v>
      </c>
      <c r="F10" t="s">
        <v>2834</v>
      </c>
      <c r="G10">
        <v>1</v>
      </c>
    </row>
    <row r="11" spans="1:7" x14ac:dyDescent="0.3">
      <c r="A11" t="s">
        <v>1150</v>
      </c>
      <c r="B11" t="s">
        <v>98</v>
      </c>
      <c r="C11" s="164" t="s">
        <v>3156</v>
      </c>
      <c r="D11" t="s">
        <v>132</v>
      </c>
      <c r="E11" t="s">
        <v>2465</v>
      </c>
      <c r="F11" t="s">
        <v>2647</v>
      </c>
      <c r="G11">
        <v>1</v>
      </c>
    </row>
    <row r="12" spans="1:7" x14ac:dyDescent="0.3">
      <c r="A12" t="s">
        <v>1150</v>
      </c>
      <c r="B12" t="s">
        <v>98</v>
      </c>
      <c r="C12" s="164" t="s">
        <v>3158</v>
      </c>
      <c r="D12" t="s">
        <v>132</v>
      </c>
      <c r="E12" t="s">
        <v>2465</v>
      </c>
      <c r="F12" t="s">
        <v>2647</v>
      </c>
      <c r="G12">
        <v>1</v>
      </c>
    </row>
    <row r="13" spans="1:7" x14ac:dyDescent="0.3">
      <c r="A13" t="s">
        <v>1150</v>
      </c>
      <c r="B13" t="s">
        <v>98</v>
      </c>
      <c r="C13" s="164" t="s">
        <v>3160</v>
      </c>
      <c r="D13" t="s">
        <v>132</v>
      </c>
      <c r="E13" t="s">
        <v>2465</v>
      </c>
      <c r="F13" t="s">
        <v>2890</v>
      </c>
      <c r="G13">
        <v>8</v>
      </c>
    </row>
    <row r="14" spans="1:7" x14ac:dyDescent="0.3">
      <c r="A14" t="s">
        <v>1150</v>
      </c>
      <c r="B14" t="s">
        <v>98</v>
      </c>
      <c r="C14" s="164" t="s">
        <v>3162</v>
      </c>
      <c r="D14" t="s">
        <v>132</v>
      </c>
      <c r="E14" t="s">
        <v>2465</v>
      </c>
      <c r="F14" t="s">
        <v>2647</v>
      </c>
      <c r="G14">
        <v>1</v>
      </c>
    </row>
    <row r="15" spans="1:7" x14ac:dyDescent="0.3">
      <c r="A15" t="s">
        <v>1150</v>
      </c>
      <c r="B15" t="s">
        <v>98</v>
      </c>
      <c r="C15" s="164" t="s">
        <v>3164</v>
      </c>
      <c r="D15" t="s">
        <v>132</v>
      </c>
      <c r="E15" t="s">
        <v>2465</v>
      </c>
      <c r="F15" t="s">
        <v>2890</v>
      </c>
      <c r="G15">
        <v>1</v>
      </c>
    </row>
    <row r="16" spans="1:7" x14ac:dyDescent="0.3">
      <c r="A16" t="s">
        <v>1150</v>
      </c>
      <c r="B16" t="s">
        <v>98</v>
      </c>
      <c r="C16" s="164" t="s">
        <v>3166</v>
      </c>
      <c r="D16" t="s">
        <v>132</v>
      </c>
      <c r="E16" t="s">
        <v>2465</v>
      </c>
      <c r="F16" t="s">
        <v>2890</v>
      </c>
      <c r="G16">
        <v>1</v>
      </c>
    </row>
    <row r="17" spans="1:7" x14ac:dyDescent="0.3">
      <c r="A17" t="s">
        <v>1150</v>
      </c>
      <c r="B17" t="s">
        <v>98</v>
      </c>
      <c r="C17" s="164" t="s">
        <v>3168</v>
      </c>
      <c r="D17" t="s">
        <v>132</v>
      </c>
      <c r="E17" t="s">
        <v>2465</v>
      </c>
      <c r="F17" t="s">
        <v>2890</v>
      </c>
      <c r="G17">
        <v>1</v>
      </c>
    </row>
    <row r="18" spans="1:7" x14ac:dyDescent="0.3">
      <c r="A18" t="s">
        <v>1150</v>
      </c>
      <c r="B18" t="s">
        <v>98</v>
      </c>
      <c r="C18" s="164" t="s">
        <v>3170</v>
      </c>
      <c r="D18" t="s">
        <v>132</v>
      </c>
      <c r="E18" t="s">
        <v>2465</v>
      </c>
      <c r="F18" t="s">
        <v>2890</v>
      </c>
      <c r="G18">
        <v>1</v>
      </c>
    </row>
    <row r="19" spans="1:7" x14ac:dyDescent="0.3">
      <c r="A19" t="s">
        <v>1150</v>
      </c>
      <c r="B19" t="s">
        <v>98</v>
      </c>
      <c r="C19" s="164" t="s">
        <v>3172</v>
      </c>
      <c r="D19" t="s">
        <v>132</v>
      </c>
      <c r="E19" t="s">
        <v>2465</v>
      </c>
      <c r="F19" t="s">
        <v>2890</v>
      </c>
      <c r="G19">
        <v>1</v>
      </c>
    </row>
    <row r="20" spans="1:7" x14ac:dyDescent="0.3">
      <c r="A20" t="s">
        <v>1150</v>
      </c>
      <c r="B20" t="s">
        <v>98</v>
      </c>
      <c r="C20" s="164" t="s">
        <v>3174</v>
      </c>
      <c r="D20" t="s">
        <v>132</v>
      </c>
      <c r="E20" t="s">
        <v>2465</v>
      </c>
      <c r="F20" t="s">
        <v>2890</v>
      </c>
      <c r="G20">
        <v>1</v>
      </c>
    </row>
    <row r="21" spans="1:7" x14ac:dyDescent="0.3">
      <c r="A21" t="s">
        <v>1151</v>
      </c>
      <c r="B21" t="s">
        <v>98</v>
      </c>
      <c r="C21" s="164" t="s">
        <v>3266</v>
      </c>
      <c r="D21" t="s">
        <v>133</v>
      </c>
      <c r="E21" t="s">
        <v>3178</v>
      </c>
      <c r="F21" t="s">
        <v>3181</v>
      </c>
      <c r="G21">
        <v>2</v>
      </c>
    </row>
    <row r="22" spans="1:7" x14ac:dyDescent="0.3">
      <c r="A22" t="s">
        <v>1151</v>
      </c>
      <c r="B22" t="s">
        <v>98</v>
      </c>
      <c r="C22" s="164" t="s">
        <v>3548</v>
      </c>
      <c r="D22" t="s">
        <v>132</v>
      </c>
      <c r="E22" t="s">
        <v>3178</v>
      </c>
      <c r="F22" t="s">
        <v>3291</v>
      </c>
      <c r="G22">
        <v>5</v>
      </c>
    </row>
    <row r="23" spans="1:7" x14ac:dyDescent="0.3">
      <c r="A23" t="s">
        <v>1151</v>
      </c>
      <c r="B23" t="s">
        <v>98</v>
      </c>
      <c r="C23" s="164" t="s">
        <v>3949</v>
      </c>
      <c r="D23" t="s">
        <v>132</v>
      </c>
      <c r="E23" t="s">
        <v>3178</v>
      </c>
      <c r="F23" t="s">
        <v>3847</v>
      </c>
      <c r="G23">
        <v>5</v>
      </c>
    </row>
    <row r="24" spans="1:7" x14ac:dyDescent="0.3">
      <c r="A24" t="s">
        <v>1151</v>
      </c>
      <c r="B24" t="s">
        <v>98</v>
      </c>
      <c r="C24" s="164" t="s">
        <v>3962</v>
      </c>
      <c r="D24" t="s">
        <v>132</v>
      </c>
      <c r="E24" t="s">
        <v>3178</v>
      </c>
      <c r="F24" t="s">
        <v>3564</v>
      </c>
      <c r="G24">
        <v>3</v>
      </c>
    </row>
    <row r="25" spans="1:7" x14ac:dyDescent="0.3">
      <c r="A25" t="s">
        <v>1151</v>
      </c>
      <c r="B25" t="s">
        <v>98</v>
      </c>
      <c r="C25" s="164" t="s">
        <v>3964</v>
      </c>
      <c r="D25" t="s">
        <v>132</v>
      </c>
      <c r="E25" t="s">
        <v>3178</v>
      </c>
      <c r="F25" t="s">
        <v>3731</v>
      </c>
      <c r="G25">
        <v>3</v>
      </c>
    </row>
    <row r="26" spans="1:7" x14ac:dyDescent="0.3">
      <c r="A26" t="s">
        <v>1151</v>
      </c>
      <c r="B26" t="s">
        <v>98</v>
      </c>
      <c r="C26" s="164" t="s">
        <v>3972</v>
      </c>
      <c r="D26" t="s">
        <v>132</v>
      </c>
      <c r="E26" t="s">
        <v>3178</v>
      </c>
      <c r="F26" t="s">
        <v>3847</v>
      </c>
      <c r="G26">
        <v>5</v>
      </c>
    </row>
    <row r="27" spans="1:7" x14ac:dyDescent="0.3">
      <c r="A27" t="s">
        <v>1151</v>
      </c>
      <c r="B27" t="s">
        <v>98</v>
      </c>
      <c r="C27" s="164" t="s">
        <v>4028</v>
      </c>
      <c r="D27" t="s">
        <v>132</v>
      </c>
      <c r="E27" t="s">
        <v>3178</v>
      </c>
      <c r="F27" t="s">
        <v>3564</v>
      </c>
      <c r="G27">
        <v>3</v>
      </c>
    </row>
    <row r="28" spans="1:7" x14ac:dyDescent="0.3">
      <c r="A28" t="s">
        <v>1151</v>
      </c>
      <c r="B28" t="s">
        <v>98</v>
      </c>
      <c r="C28" s="164" t="s">
        <v>4030</v>
      </c>
      <c r="D28" t="s">
        <v>132</v>
      </c>
      <c r="E28" t="s">
        <v>3178</v>
      </c>
      <c r="F28" t="s">
        <v>3564</v>
      </c>
      <c r="G28">
        <v>5</v>
      </c>
    </row>
    <row r="29" spans="1:7" x14ac:dyDescent="0.3">
      <c r="A29" t="s">
        <v>1151</v>
      </c>
      <c r="B29" t="s">
        <v>98</v>
      </c>
      <c r="C29" s="164" t="s">
        <v>4032</v>
      </c>
      <c r="D29" t="s">
        <v>132</v>
      </c>
      <c r="E29" t="s">
        <v>3178</v>
      </c>
      <c r="F29" t="s">
        <v>3564</v>
      </c>
      <c r="G29">
        <v>5</v>
      </c>
    </row>
    <row r="30" spans="1:7" x14ac:dyDescent="0.3">
      <c r="A30" t="s">
        <v>1151</v>
      </c>
      <c r="B30" t="s">
        <v>98</v>
      </c>
      <c r="C30" s="164" t="s">
        <v>4034</v>
      </c>
      <c r="D30" t="s">
        <v>132</v>
      </c>
      <c r="E30" t="s">
        <v>3178</v>
      </c>
      <c r="F30" t="s">
        <v>3731</v>
      </c>
      <c r="G30">
        <v>5</v>
      </c>
    </row>
    <row r="31" spans="1:7" x14ac:dyDescent="0.3">
      <c r="A31" t="s">
        <v>1151</v>
      </c>
      <c r="B31" t="s">
        <v>98</v>
      </c>
      <c r="C31" s="164" t="s">
        <v>4036</v>
      </c>
      <c r="D31" t="s">
        <v>132</v>
      </c>
      <c r="E31" t="s">
        <v>3178</v>
      </c>
      <c r="F31" t="s">
        <v>3731</v>
      </c>
      <c r="G31">
        <v>5</v>
      </c>
    </row>
    <row r="32" spans="1:7" x14ac:dyDescent="0.3">
      <c r="A32" t="s">
        <v>1151</v>
      </c>
      <c r="B32" t="s">
        <v>98</v>
      </c>
      <c r="C32" s="164" t="s">
        <v>4040</v>
      </c>
      <c r="D32" t="s">
        <v>132</v>
      </c>
      <c r="E32" t="s">
        <v>3178</v>
      </c>
      <c r="F32" t="s">
        <v>3731</v>
      </c>
      <c r="G32">
        <v>3</v>
      </c>
    </row>
    <row r="33" spans="1:7" x14ac:dyDescent="0.3">
      <c r="A33" t="s">
        <v>1151</v>
      </c>
      <c r="B33" t="s">
        <v>98</v>
      </c>
      <c r="C33" s="164" t="s">
        <v>4042</v>
      </c>
      <c r="D33" t="s">
        <v>133</v>
      </c>
      <c r="E33" t="s">
        <v>3178</v>
      </c>
      <c r="F33" t="s">
        <v>3731</v>
      </c>
      <c r="G33">
        <v>2</v>
      </c>
    </row>
    <row r="34" spans="1:7" x14ac:dyDescent="0.3">
      <c r="A34" t="s">
        <v>1151</v>
      </c>
      <c r="B34" t="s">
        <v>98</v>
      </c>
      <c r="C34" s="164" t="s">
        <v>4044</v>
      </c>
      <c r="D34" t="s">
        <v>133</v>
      </c>
      <c r="E34" t="s">
        <v>3178</v>
      </c>
      <c r="F34" t="s">
        <v>3731</v>
      </c>
      <c r="G34">
        <v>2</v>
      </c>
    </row>
    <row r="35" spans="1:7" x14ac:dyDescent="0.3">
      <c r="A35" t="s">
        <v>1152</v>
      </c>
      <c r="B35" t="s">
        <v>98</v>
      </c>
      <c r="C35" s="164" t="s">
        <v>5326</v>
      </c>
      <c r="D35" t="s">
        <v>133</v>
      </c>
      <c r="E35" t="s">
        <v>4063</v>
      </c>
      <c r="F35" t="s">
        <v>5324</v>
      </c>
      <c r="G35">
        <v>3</v>
      </c>
    </row>
    <row r="36" spans="1:7" x14ac:dyDescent="0.3">
      <c r="A36" t="s">
        <v>1152</v>
      </c>
      <c r="B36" t="s">
        <v>98</v>
      </c>
      <c r="C36" s="164" t="s">
        <v>5677</v>
      </c>
      <c r="D36" t="s">
        <v>90</v>
      </c>
      <c r="E36" t="s">
        <v>4063</v>
      </c>
      <c r="F36" t="s">
        <v>5059</v>
      </c>
      <c r="G36">
        <v>2</v>
      </c>
    </row>
    <row r="37" spans="1:7" x14ac:dyDescent="0.3">
      <c r="A37" t="s">
        <v>1152</v>
      </c>
      <c r="B37" t="s">
        <v>98</v>
      </c>
      <c r="C37" s="164" t="s">
        <v>6365</v>
      </c>
      <c r="D37" t="s">
        <v>133</v>
      </c>
      <c r="E37" t="s">
        <v>4063</v>
      </c>
      <c r="F37" t="s">
        <v>5324</v>
      </c>
      <c r="G37">
        <v>3</v>
      </c>
    </row>
    <row r="38" spans="1:7" x14ac:dyDescent="0.3">
      <c r="A38" t="s">
        <v>1152</v>
      </c>
      <c r="B38" t="s">
        <v>98</v>
      </c>
      <c r="C38" s="164" t="s">
        <v>6368</v>
      </c>
      <c r="D38" t="s">
        <v>133</v>
      </c>
      <c r="E38" t="s">
        <v>4063</v>
      </c>
      <c r="F38" t="s">
        <v>4308</v>
      </c>
      <c r="G38">
        <v>8</v>
      </c>
    </row>
    <row r="39" spans="1:7" x14ac:dyDescent="0.3">
      <c r="A39" t="s">
        <v>1152</v>
      </c>
      <c r="B39" t="s">
        <v>98</v>
      </c>
      <c r="C39" s="164" t="s">
        <v>6370</v>
      </c>
      <c r="D39" t="s">
        <v>133</v>
      </c>
      <c r="E39" t="s">
        <v>4063</v>
      </c>
      <c r="F39" t="s">
        <v>4062</v>
      </c>
      <c r="G39">
        <v>8</v>
      </c>
    </row>
    <row r="40" spans="1:7" x14ac:dyDescent="0.3">
      <c r="A40" t="s">
        <v>1152</v>
      </c>
      <c r="B40" t="s">
        <v>98</v>
      </c>
      <c r="C40" s="164" t="s">
        <v>6372</v>
      </c>
      <c r="D40" t="s">
        <v>133</v>
      </c>
      <c r="E40" t="s">
        <v>4063</v>
      </c>
      <c r="F40" t="s">
        <v>4602</v>
      </c>
      <c r="G40">
        <v>8</v>
      </c>
    </row>
    <row r="41" spans="1:7" x14ac:dyDescent="0.3">
      <c r="A41" t="s">
        <v>1152</v>
      </c>
      <c r="B41" t="s">
        <v>98</v>
      </c>
      <c r="C41" s="164" t="s">
        <v>6374</v>
      </c>
      <c r="D41" t="s">
        <v>90</v>
      </c>
      <c r="E41" t="s">
        <v>4063</v>
      </c>
      <c r="F41" t="s">
        <v>4311</v>
      </c>
      <c r="G41">
        <v>5</v>
      </c>
    </row>
    <row r="42" spans="1:7" x14ac:dyDescent="0.3">
      <c r="A42" t="s">
        <v>1152</v>
      </c>
      <c r="B42" t="s">
        <v>98</v>
      </c>
      <c r="C42" s="164" t="s">
        <v>6376</v>
      </c>
      <c r="D42" t="s">
        <v>90</v>
      </c>
      <c r="E42" t="s">
        <v>4063</v>
      </c>
      <c r="F42" t="s">
        <v>4602</v>
      </c>
      <c r="G42">
        <v>5</v>
      </c>
    </row>
    <row r="43" spans="1:7" x14ac:dyDescent="0.3">
      <c r="A43" t="s">
        <v>1152</v>
      </c>
      <c r="B43" t="s">
        <v>98</v>
      </c>
      <c r="C43" s="164" t="s">
        <v>6378</v>
      </c>
      <c r="D43" t="s">
        <v>133</v>
      </c>
      <c r="E43" t="s">
        <v>4063</v>
      </c>
      <c r="F43" t="s">
        <v>4773</v>
      </c>
      <c r="G43">
        <v>5</v>
      </c>
    </row>
    <row r="44" spans="1:7" x14ac:dyDescent="0.3">
      <c r="A44" t="s">
        <v>1152</v>
      </c>
      <c r="B44" t="s">
        <v>98</v>
      </c>
      <c r="C44" s="164" t="s">
        <v>6380</v>
      </c>
      <c r="D44" t="s">
        <v>90</v>
      </c>
      <c r="E44" t="s">
        <v>4063</v>
      </c>
      <c r="F44" t="s">
        <v>4308</v>
      </c>
      <c r="G44">
        <v>5</v>
      </c>
    </row>
  </sheetData>
  <hyperlinks>
    <hyperlink ref="C2" r:id="rId1" xr:uid="{6642DF53-3D32-4997-80EA-D0C0DF8B6A0A}"/>
    <hyperlink ref="C3" r:id="rId2" xr:uid="{6CEF05A9-F312-4322-AD8D-33684B1CEABD}"/>
    <hyperlink ref="C4" r:id="rId3" xr:uid="{ABDC65A5-F3AD-4633-B267-E011A389732F}"/>
    <hyperlink ref="C5" r:id="rId4" xr:uid="{4A9703FD-AD03-4210-BFFF-8E4AC0F346FE}"/>
    <hyperlink ref="C6" r:id="rId5" xr:uid="{AAC27C23-5D93-40F0-A3F2-53C5DDC5AD48}"/>
    <hyperlink ref="C7" r:id="rId6" xr:uid="{7BE16C71-3520-4C70-8680-A0D86102612C}"/>
    <hyperlink ref="C8" r:id="rId7" xr:uid="{BC2EABED-D3DF-40E2-BEBA-5BBAC3CEF628}"/>
    <hyperlink ref="C9" r:id="rId8" xr:uid="{03C86A91-12DF-43F4-9CCB-FC1CD9BD8746}"/>
    <hyperlink ref="C10" r:id="rId9" xr:uid="{C98E6A86-55BE-45F8-B454-F1F9308B6D68}"/>
    <hyperlink ref="C11" r:id="rId10" xr:uid="{5031D5A2-5207-4A85-A149-D451F80EA117}"/>
    <hyperlink ref="C12" r:id="rId11" xr:uid="{0280A7C9-1EB1-45B2-B9E2-5961146D9D5F}"/>
    <hyperlink ref="C13" r:id="rId12" xr:uid="{88A04248-2E21-4560-84AE-9C3824B670C2}"/>
    <hyperlink ref="C14" r:id="rId13" xr:uid="{F8E15D27-6732-43D8-A362-20754454F41A}"/>
    <hyperlink ref="C15" r:id="rId14" xr:uid="{2462921A-B278-42D4-83EF-C0776C38024C}"/>
    <hyperlink ref="C16" r:id="rId15" xr:uid="{7EE980B1-8040-4450-BC52-E0F548BAF56F}"/>
    <hyperlink ref="C17" r:id="rId16" xr:uid="{364416B2-8690-4A06-BDF3-969F4FCF0647}"/>
    <hyperlink ref="C18" r:id="rId17" xr:uid="{8C3E4152-20FD-4B6F-B891-D7CAF5BC60AB}"/>
    <hyperlink ref="C19" r:id="rId18" xr:uid="{AA685B3B-79B1-43F5-B366-D54A633BD1C8}"/>
    <hyperlink ref="C20" r:id="rId19" xr:uid="{B23443D5-1811-4EDD-945C-836976B0F514}"/>
    <hyperlink ref="C21" r:id="rId20" xr:uid="{AEADF100-3656-465B-8221-5C42BE8C3329}"/>
    <hyperlink ref="C22" r:id="rId21" xr:uid="{FEA54C64-E3A0-41A5-8951-1CFBE9513DCC}"/>
    <hyperlink ref="C23" r:id="rId22" xr:uid="{CE625089-18FA-4F00-8525-C6C524C29B0F}"/>
    <hyperlink ref="C24" r:id="rId23" xr:uid="{32512851-D3CC-4187-8F43-B2E924DAA1B3}"/>
    <hyperlink ref="C25" r:id="rId24" xr:uid="{E7CEABF1-8264-4DB6-B1D2-D4F13E9BEDAF}"/>
    <hyperlink ref="C26" r:id="rId25" xr:uid="{8AAD4C85-3146-46C1-8580-8CBBD5CA192F}"/>
    <hyperlink ref="C27" r:id="rId26" xr:uid="{971E53D7-307E-48BC-AC41-FC0944DC96C3}"/>
    <hyperlink ref="C28" r:id="rId27" xr:uid="{344A5D84-547D-4A1F-BA5D-26C6799B1C06}"/>
    <hyperlink ref="C29" r:id="rId28" xr:uid="{4D412CB4-9D94-4C9F-B7A8-23D61EB17CB5}"/>
    <hyperlink ref="C30" r:id="rId29" xr:uid="{9FE273FC-D689-4260-ABB0-6B4B55D3FC80}"/>
    <hyperlink ref="C31" r:id="rId30" xr:uid="{BFD0A3CF-119C-4C05-AAF5-A70E7D29C00D}"/>
    <hyperlink ref="C32" r:id="rId31" xr:uid="{794B4793-F17D-4559-868A-B337888B9A4F}"/>
    <hyperlink ref="C33" r:id="rId32" xr:uid="{11ADF3EE-E534-4CB9-9000-8A73E794DE48}"/>
    <hyperlink ref="C34" r:id="rId33" xr:uid="{AB4F4F3A-FFB7-437F-BF47-313DD91D55FF}"/>
    <hyperlink ref="C35" r:id="rId34" xr:uid="{26C37022-9A51-45CD-83DD-C4E2E88A5428}"/>
    <hyperlink ref="C36" r:id="rId35" xr:uid="{055E3CBB-C288-4A96-8E63-A8FF6030062E}"/>
    <hyperlink ref="C37" r:id="rId36" xr:uid="{0FDFB6F6-DE59-4B5E-ACB3-676EC5CA54F3}"/>
    <hyperlink ref="C38" r:id="rId37" xr:uid="{7D1449D6-EAE0-4E04-B0CB-A3BCC0701D83}"/>
    <hyperlink ref="C39" r:id="rId38" xr:uid="{42346BA3-23D1-4EE3-8018-2BDEE4333276}"/>
    <hyperlink ref="C40" r:id="rId39" xr:uid="{D7C4F955-495C-4F13-B27F-368467B7C24B}"/>
    <hyperlink ref="C41" r:id="rId40" xr:uid="{85057C5B-E2C6-4060-B065-E239690C878E}"/>
    <hyperlink ref="C42" r:id="rId41" xr:uid="{D34B3541-708D-47A3-AF16-06D7BD88AA31}"/>
    <hyperlink ref="C43" r:id="rId42" xr:uid="{0E5091E6-1A02-4644-9F93-F291607B975A}"/>
    <hyperlink ref="C44" r:id="rId43" xr:uid="{1923E107-21D3-4D33-875E-98A02585F238}"/>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349B-D722-4EC8-9B88-97A17358EB98}">
  <sheetPr>
    <tabColor theme="9" tint="0.79998168889431442"/>
  </sheetPr>
  <dimension ref="A1:G66"/>
  <sheetViews>
    <sheetView topLeftCell="A16" workbookViewId="0">
      <selection activeCell="D66" sqref="D2:D66"/>
    </sheetView>
  </sheetViews>
  <sheetFormatPr defaultColWidth="8.6640625" defaultRowHeight="14.4" x14ac:dyDescent="0.3"/>
  <cols>
    <col min="1" max="1" width="29.44140625" bestFit="1" customWidth="1"/>
    <col min="2" max="2" width="14.109375" bestFit="1" customWidth="1"/>
    <col min="3" max="3" width="10.6640625" bestFit="1" customWidth="1"/>
    <col min="4" max="4" width="8" bestFit="1" customWidth="1"/>
    <col min="5" max="5" width="17.6640625" bestFit="1" customWidth="1"/>
    <col min="6" max="6" width="25.109375" bestFit="1" customWidth="1"/>
    <col min="7" max="7" width="11.6640625" bestFit="1" customWidth="1"/>
  </cols>
  <sheetData>
    <row r="1" spans="1:7" x14ac:dyDescent="0.3">
      <c r="A1" s="124" t="s">
        <v>82</v>
      </c>
      <c r="B1" s="124" t="s">
        <v>48</v>
      </c>
      <c r="C1" s="124" t="s">
        <v>50</v>
      </c>
      <c r="D1" s="124" t="s">
        <v>51</v>
      </c>
      <c r="E1" s="124" t="s">
        <v>56</v>
      </c>
      <c r="F1" s="124" t="s">
        <v>63</v>
      </c>
      <c r="G1" s="124" t="s">
        <v>62</v>
      </c>
    </row>
    <row r="2" spans="1:7" x14ac:dyDescent="0.3">
      <c r="A2" t="s">
        <v>1432</v>
      </c>
      <c r="B2" t="s">
        <v>98</v>
      </c>
      <c r="C2" s="164" t="s">
        <v>6418</v>
      </c>
      <c r="D2" t="s">
        <v>85</v>
      </c>
      <c r="E2" t="s">
        <v>6419</v>
      </c>
      <c r="F2" t="s">
        <v>6420</v>
      </c>
      <c r="G2">
        <v>5</v>
      </c>
    </row>
    <row r="3" spans="1:7" x14ac:dyDescent="0.3">
      <c r="A3" t="s">
        <v>1432</v>
      </c>
      <c r="B3" t="s">
        <v>98</v>
      </c>
      <c r="C3" s="164" t="s">
        <v>6421</v>
      </c>
      <c r="D3" t="s">
        <v>85</v>
      </c>
      <c r="E3" t="s">
        <v>6419</v>
      </c>
      <c r="G3">
        <v>1</v>
      </c>
    </row>
    <row r="4" spans="1:7" x14ac:dyDescent="0.3">
      <c r="A4" t="s">
        <v>1432</v>
      </c>
      <c r="B4" t="s">
        <v>98</v>
      </c>
      <c r="C4" s="164" t="s">
        <v>6422</v>
      </c>
      <c r="D4" t="s">
        <v>85</v>
      </c>
      <c r="E4" t="s">
        <v>6419</v>
      </c>
      <c r="F4" t="s">
        <v>6420</v>
      </c>
      <c r="G4">
        <v>8</v>
      </c>
    </row>
    <row r="5" spans="1:7" x14ac:dyDescent="0.3">
      <c r="A5" t="s">
        <v>1432</v>
      </c>
      <c r="B5" t="s">
        <v>98</v>
      </c>
      <c r="C5" s="164" t="s">
        <v>6423</v>
      </c>
      <c r="D5" t="s">
        <v>85</v>
      </c>
      <c r="E5" t="s">
        <v>6419</v>
      </c>
      <c r="G5">
        <v>5</v>
      </c>
    </row>
    <row r="6" spans="1:7" x14ac:dyDescent="0.3">
      <c r="A6" t="s">
        <v>1432</v>
      </c>
      <c r="B6" t="s">
        <v>98</v>
      </c>
      <c r="C6" s="164" t="s">
        <v>6424</v>
      </c>
      <c r="D6" t="s">
        <v>85</v>
      </c>
      <c r="E6" t="s">
        <v>6419</v>
      </c>
      <c r="G6">
        <v>1</v>
      </c>
    </row>
    <row r="7" spans="1:7" x14ac:dyDescent="0.3">
      <c r="A7" t="s">
        <v>1432</v>
      </c>
      <c r="B7" t="s">
        <v>98</v>
      </c>
      <c r="C7" s="164" t="s">
        <v>6425</v>
      </c>
      <c r="D7" t="s">
        <v>85</v>
      </c>
      <c r="E7" t="s">
        <v>6426</v>
      </c>
      <c r="G7">
        <v>3</v>
      </c>
    </row>
    <row r="8" spans="1:7" x14ac:dyDescent="0.3">
      <c r="A8" t="s">
        <v>1432</v>
      </c>
      <c r="B8" t="s">
        <v>98</v>
      </c>
      <c r="C8" s="164" t="s">
        <v>6427</v>
      </c>
      <c r="D8" t="s">
        <v>85</v>
      </c>
      <c r="E8" t="s">
        <v>6426</v>
      </c>
      <c r="G8">
        <v>5</v>
      </c>
    </row>
    <row r="9" spans="1:7" x14ac:dyDescent="0.3">
      <c r="A9" t="s">
        <v>1150</v>
      </c>
      <c r="B9" t="s">
        <v>98</v>
      </c>
      <c r="C9" s="164" t="s">
        <v>6428</v>
      </c>
      <c r="D9" t="s">
        <v>85</v>
      </c>
      <c r="G9">
        <v>1</v>
      </c>
    </row>
    <row r="10" spans="1:7" x14ac:dyDescent="0.3">
      <c r="A10" t="s">
        <v>1150</v>
      </c>
      <c r="B10" t="s">
        <v>98</v>
      </c>
      <c r="C10" s="164" t="s">
        <v>6429</v>
      </c>
      <c r="D10" t="s">
        <v>85</v>
      </c>
      <c r="G10">
        <v>3</v>
      </c>
    </row>
    <row r="11" spans="1:7" x14ac:dyDescent="0.3">
      <c r="A11" t="s">
        <v>1150</v>
      </c>
      <c r="B11" t="s">
        <v>98</v>
      </c>
      <c r="C11" s="164" t="s">
        <v>6430</v>
      </c>
      <c r="D11" t="s">
        <v>85</v>
      </c>
      <c r="G11">
        <v>3</v>
      </c>
    </row>
    <row r="12" spans="1:7" x14ac:dyDescent="0.3">
      <c r="A12" t="s">
        <v>1150</v>
      </c>
      <c r="B12" t="s">
        <v>98</v>
      </c>
      <c r="C12" s="164" t="s">
        <v>6431</v>
      </c>
      <c r="D12" t="s">
        <v>85</v>
      </c>
      <c r="G12">
        <v>3</v>
      </c>
    </row>
    <row r="13" spans="1:7" x14ac:dyDescent="0.3">
      <c r="A13" t="s">
        <v>1150</v>
      </c>
      <c r="B13" t="s">
        <v>98</v>
      </c>
      <c r="C13" s="164" t="s">
        <v>6432</v>
      </c>
      <c r="D13" t="s">
        <v>85</v>
      </c>
    </row>
    <row r="14" spans="1:7" x14ac:dyDescent="0.3">
      <c r="A14" t="s">
        <v>1150</v>
      </c>
      <c r="B14" t="s">
        <v>98</v>
      </c>
      <c r="C14" s="164" t="s">
        <v>6433</v>
      </c>
      <c r="D14" t="s">
        <v>85</v>
      </c>
    </row>
    <row r="15" spans="1:7" x14ac:dyDescent="0.3">
      <c r="A15" t="s">
        <v>1150</v>
      </c>
      <c r="B15" t="s">
        <v>98</v>
      </c>
      <c r="C15" s="164" t="s">
        <v>6434</v>
      </c>
      <c r="D15" t="s">
        <v>85</v>
      </c>
    </row>
    <row r="16" spans="1:7" x14ac:dyDescent="0.3">
      <c r="A16" t="s">
        <v>1151</v>
      </c>
      <c r="B16" t="s">
        <v>98</v>
      </c>
      <c r="C16" s="164" t="s">
        <v>6435</v>
      </c>
      <c r="D16" t="s">
        <v>85</v>
      </c>
      <c r="G16">
        <v>0</v>
      </c>
    </row>
    <row r="17" spans="1:7" x14ac:dyDescent="0.3">
      <c r="A17" t="s">
        <v>1151</v>
      </c>
      <c r="B17" t="s">
        <v>98</v>
      </c>
      <c r="C17" s="164" t="s">
        <v>6436</v>
      </c>
      <c r="D17" t="s">
        <v>85</v>
      </c>
      <c r="E17" t="s">
        <v>6437</v>
      </c>
      <c r="F17" t="s">
        <v>6438</v>
      </c>
      <c r="G17">
        <v>5</v>
      </c>
    </row>
    <row r="18" spans="1:7" x14ac:dyDescent="0.3">
      <c r="A18" t="s">
        <v>1151</v>
      </c>
      <c r="B18" t="s">
        <v>98</v>
      </c>
      <c r="C18" s="164" t="s">
        <v>6439</v>
      </c>
      <c r="D18" t="s">
        <v>85</v>
      </c>
      <c r="E18" t="s">
        <v>6437</v>
      </c>
      <c r="F18" t="s">
        <v>6440</v>
      </c>
      <c r="G18">
        <v>3</v>
      </c>
    </row>
    <row r="19" spans="1:7" x14ac:dyDescent="0.3">
      <c r="A19" t="s">
        <v>1151</v>
      </c>
      <c r="B19" t="s">
        <v>98</v>
      </c>
      <c r="C19" s="164" t="s">
        <v>6441</v>
      </c>
      <c r="D19" t="s">
        <v>85</v>
      </c>
      <c r="E19" t="s">
        <v>6437</v>
      </c>
      <c r="F19" t="s">
        <v>6438</v>
      </c>
      <c r="G19">
        <v>5</v>
      </c>
    </row>
    <row r="20" spans="1:7" x14ac:dyDescent="0.3">
      <c r="A20" t="s">
        <v>1151</v>
      </c>
      <c r="B20" t="s">
        <v>98</v>
      </c>
      <c r="C20" s="164" t="s">
        <v>6442</v>
      </c>
      <c r="D20" t="s">
        <v>85</v>
      </c>
      <c r="E20" t="s">
        <v>6437</v>
      </c>
      <c r="F20" t="s">
        <v>6438</v>
      </c>
      <c r="G20">
        <v>8</v>
      </c>
    </row>
    <row r="21" spans="1:7" x14ac:dyDescent="0.3">
      <c r="A21" t="s">
        <v>1151</v>
      </c>
      <c r="B21" t="s">
        <v>98</v>
      </c>
      <c r="C21" s="164" t="s">
        <v>6443</v>
      </c>
      <c r="D21" t="s">
        <v>85</v>
      </c>
      <c r="E21" t="s">
        <v>6437</v>
      </c>
      <c r="F21" t="s">
        <v>6438</v>
      </c>
      <c r="G21">
        <v>5</v>
      </c>
    </row>
    <row r="22" spans="1:7" x14ac:dyDescent="0.3">
      <c r="A22" t="s">
        <v>1151</v>
      </c>
      <c r="B22" t="s">
        <v>98</v>
      </c>
      <c r="C22" s="164" t="s">
        <v>6444</v>
      </c>
      <c r="D22" t="s">
        <v>85</v>
      </c>
      <c r="E22" t="s">
        <v>6437</v>
      </c>
      <c r="F22" t="s">
        <v>6440</v>
      </c>
      <c r="G22">
        <v>8</v>
      </c>
    </row>
    <row r="23" spans="1:7" x14ac:dyDescent="0.3">
      <c r="A23" t="s">
        <v>1151</v>
      </c>
      <c r="B23" t="s">
        <v>98</v>
      </c>
      <c r="C23" s="164" t="s">
        <v>6445</v>
      </c>
      <c r="D23" t="s">
        <v>85</v>
      </c>
      <c r="E23" t="s">
        <v>6437</v>
      </c>
      <c r="F23" t="s">
        <v>6438</v>
      </c>
      <c r="G23">
        <v>5</v>
      </c>
    </row>
    <row r="24" spans="1:7" x14ac:dyDescent="0.3">
      <c r="A24" t="s">
        <v>1151</v>
      </c>
      <c r="B24" t="s">
        <v>98</v>
      </c>
      <c r="C24" s="164" t="s">
        <v>6446</v>
      </c>
      <c r="D24" t="s">
        <v>85</v>
      </c>
    </row>
    <row r="25" spans="1:7" x14ac:dyDescent="0.3">
      <c r="A25" t="s">
        <v>1152</v>
      </c>
      <c r="B25" t="s">
        <v>98</v>
      </c>
      <c r="C25" s="164" t="s">
        <v>6447</v>
      </c>
      <c r="D25" t="s">
        <v>85</v>
      </c>
    </row>
    <row r="26" spans="1:7" x14ac:dyDescent="0.3">
      <c r="A26" t="s">
        <v>1152</v>
      </c>
      <c r="B26" t="s">
        <v>98</v>
      </c>
      <c r="C26" s="164" t="s">
        <v>6448</v>
      </c>
      <c r="D26" t="s">
        <v>85</v>
      </c>
    </row>
    <row r="27" spans="1:7" x14ac:dyDescent="0.3">
      <c r="A27" t="s">
        <v>1152</v>
      </c>
      <c r="B27" t="s">
        <v>98</v>
      </c>
      <c r="C27" s="164" t="s">
        <v>6449</v>
      </c>
      <c r="D27" t="s">
        <v>85</v>
      </c>
    </row>
    <row r="28" spans="1:7" x14ac:dyDescent="0.3">
      <c r="A28" t="s">
        <v>1152</v>
      </c>
      <c r="B28" t="s">
        <v>98</v>
      </c>
      <c r="C28" s="164" t="s">
        <v>6450</v>
      </c>
      <c r="D28" t="s">
        <v>85</v>
      </c>
      <c r="E28" t="s">
        <v>6451</v>
      </c>
      <c r="G28">
        <v>5</v>
      </c>
    </row>
    <row r="29" spans="1:7" x14ac:dyDescent="0.3">
      <c r="A29" t="s">
        <v>1152</v>
      </c>
      <c r="B29" t="s">
        <v>98</v>
      </c>
      <c r="C29" s="164" t="s">
        <v>6452</v>
      </c>
      <c r="D29" t="s">
        <v>85</v>
      </c>
      <c r="E29" t="s">
        <v>6451</v>
      </c>
      <c r="G29">
        <v>5</v>
      </c>
    </row>
    <row r="30" spans="1:7" x14ac:dyDescent="0.3">
      <c r="A30" t="s">
        <v>1152</v>
      </c>
      <c r="B30" t="s">
        <v>98</v>
      </c>
      <c r="C30" s="164" t="s">
        <v>6453</v>
      </c>
      <c r="D30" t="s">
        <v>85</v>
      </c>
      <c r="E30" t="s">
        <v>6451</v>
      </c>
      <c r="G30">
        <v>5</v>
      </c>
    </row>
    <row r="31" spans="1:7" x14ac:dyDescent="0.3">
      <c r="A31" t="s">
        <v>1152</v>
      </c>
      <c r="B31" t="s">
        <v>98</v>
      </c>
      <c r="C31" s="164" t="s">
        <v>6454</v>
      </c>
      <c r="D31" t="s">
        <v>85</v>
      </c>
      <c r="E31" t="s">
        <v>6451</v>
      </c>
    </row>
    <row r="32" spans="1:7" x14ac:dyDescent="0.3">
      <c r="A32" t="s">
        <v>1152</v>
      </c>
      <c r="B32" t="s">
        <v>98</v>
      </c>
      <c r="C32" s="164" t="s">
        <v>6455</v>
      </c>
      <c r="D32" t="s">
        <v>85</v>
      </c>
      <c r="E32" t="s">
        <v>6451</v>
      </c>
    </row>
    <row r="33" spans="1:7" x14ac:dyDescent="0.3">
      <c r="A33" t="s">
        <v>1152</v>
      </c>
      <c r="B33" t="s">
        <v>98</v>
      </c>
      <c r="C33" s="164" t="s">
        <v>6456</v>
      </c>
      <c r="D33" t="s">
        <v>85</v>
      </c>
    </row>
    <row r="34" spans="1:7" x14ac:dyDescent="0.3">
      <c r="A34" t="s">
        <v>1152</v>
      </c>
      <c r="B34" t="s">
        <v>98</v>
      </c>
      <c r="C34" s="164" t="s">
        <v>6457</v>
      </c>
      <c r="D34" t="s">
        <v>85</v>
      </c>
    </row>
    <row r="35" spans="1:7" x14ac:dyDescent="0.3">
      <c r="A35" t="s">
        <v>1152</v>
      </c>
      <c r="B35" t="s">
        <v>98</v>
      </c>
      <c r="C35" s="164" t="s">
        <v>6458</v>
      </c>
      <c r="D35" t="s">
        <v>85</v>
      </c>
    </row>
    <row r="36" spans="1:7" x14ac:dyDescent="0.3">
      <c r="A36" t="s">
        <v>1152</v>
      </c>
      <c r="B36" t="s">
        <v>98</v>
      </c>
      <c r="C36" s="164" t="s">
        <v>6459</v>
      </c>
      <c r="D36" t="s">
        <v>85</v>
      </c>
    </row>
    <row r="37" spans="1:7" x14ac:dyDescent="0.3">
      <c r="A37" t="s">
        <v>1152</v>
      </c>
      <c r="B37" t="s">
        <v>98</v>
      </c>
      <c r="C37" s="164" t="s">
        <v>6460</v>
      </c>
      <c r="D37" t="s">
        <v>85</v>
      </c>
      <c r="G37">
        <v>1</v>
      </c>
    </row>
    <row r="38" spans="1:7" x14ac:dyDescent="0.3">
      <c r="A38" t="s">
        <v>1152</v>
      </c>
      <c r="B38" t="s">
        <v>98</v>
      </c>
      <c r="C38" s="164" t="s">
        <v>6461</v>
      </c>
      <c r="D38" t="s">
        <v>85</v>
      </c>
      <c r="G38">
        <v>2</v>
      </c>
    </row>
    <row r="39" spans="1:7" x14ac:dyDescent="0.3">
      <c r="A39" t="s">
        <v>1152</v>
      </c>
      <c r="B39" t="s">
        <v>98</v>
      </c>
      <c r="C39" s="164" t="s">
        <v>6462</v>
      </c>
      <c r="D39" t="s">
        <v>85</v>
      </c>
      <c r="G39">
        <v>2</v>
      </c>
    </row>
    <row r="40" spans="1:7" x14ac:dyDescent="0.3">
      <c r="A40" t="s">
        <v>1152</v>
      </c>
      <c r="B40" t="s">
        <v>98</v>
      </c>
      <c r="C40" s="164" t="s">
        <v>6463</v>
      </c>
      <c r="D40" t="s">
        <v>85</v>
      </c>
      <c r="G40">
        <v>2</v>
      </c>
    </row>
    <row r="41" spans="1:7" x14ac:dyDescent="0.3">
      <c r="A41" t="s">
        <v>1152</v>
      </c>
      <c r="B41" t="s">
        <v>98</v>
      </c>
      <c r="C41" s="164" t="s">
        <v>6464</v>
      </c>
      <c r="D41" t="s">
        <v>85</v>
      </c>
      <c r="G41">
        <v>2</v>
      </c>
    </row>
    <row r="42" spans="1:7" x14ac:dyDescent="0.3">
      <c r="A42" t="s">
        <v>1152</v>
      </c>
      <c r="B42" t="s">
        <v>98</v>
      </c>
      <c r="C42" s="164" t="s">
        <v>6465</v>
      </c>
      <c r="D42" t="s">
        <v>85</v>
      </c>
      <c r="G42">
        <v>1</v>
      </c>
    </row>
    <row r="43" spans="1:7" x14ac:dyDescent="0.3">
      <c r="A43" t="s">
        <v>1152</v>
      </c>
      <c r="B43" t="s">
        <v>98</v>
      </c>
      <c r="C43" s="164" t="s">
        <v>6466</v>
      </c>
      <c r="D43" t="s">
        <v>85</v>
      </c>
      <c r="G43">
        <v>1</v>
      </c>
    </row>
    <row r="44" spans="1:7" x14ac:dyDescent="0.3">
      <c r="A44" t="s">
        <v>1152</v>
      </c>
      <c r="B44" t="s">
        <v>98</v>
      </c>
      <c r="C44" s="164" t="s">
        <v>6467</v>
      </c>
      <c r="D44" t="s">
        <v>85</v>
      </c>
      <c r="G44">
        <v>1</v>
      </c>
    </row>
    <row r="45" spans="1:7" x14ac:dyDescent="0.3">
      <c r="A45" t="s">
        <v>1152</v>
      </c>
      <c r="B45" t="s">
        <v>98</v>
      </c>
      <c r="C45" s="164" t="s">
        <v>6468</v>
      </c>
      <c r="D45" t="s">
        <v>85</v>
      </c>
      <c r="G45">
        <v>1</v>
      </c>
    </row>
    <row r="46" spans="1:7" x14ac:dyDescent="0.3">
      <c r="A46" t="s">
        <v>1152</v>
      </c>
      <c r="B46" t="s">
        <v>98</v>
      </c>
      <c r="C46" s="164" t="s">
        <v>6469</v>
      </c>
      <c r="D46" t="s">
        <v>85</v>
      </c>
      <c r="G46">
        <v>1</v>
      </c>
    </row>
    <row r="47" spans="1:7" x14ac:dyDescent="0.3">
      <c r="A47" t="s">
        <v>1152</v>
      </c>
      <c r="B47" t="s">
        <v>98</v>
      </c>
      <c r="C47" s="164" t="s">
        <v>6470</v>
      </c>
      <c r="D47" t="s">
        <v>85</v>
      </c>
      <c r="G47">
        <v>1</v>
      </c>
    </row>
    <row r="48" spans="1:7" x14ac:dyDescent="0.3">
      <c r="A48" t="s">
        <v>1152</v>
      </c>
      <c r="B48" t="s">
        <v>98</v>
      </c>
      <c r="C48" s="164" t="s">
        <v>6471</v>
      </c>
      <c r="D48" t="s">
        <v>85</v>
      </c>
      <c r="G48">
        <v>1</v>
      </c>
    </row>
    <row r="49" spans="1:7" x14ac:dyDescent="0.3">
      <c r="A49" t="s">
        <v>1152</v>
      </c>
      <c r="B49" t="s">
        <v>98</v>
      </c>
      <c r="C49" s="164" t="s">
        <v>6472</v>
      </c>
      <c r="D49" t="s">
        <v>85</v>
      </c>
      <c r="G49">
        <v>1</v>
      </c>
    </row>
    <row r="50" spans="1:7" x14ac:dyDescent="0.3">
      <c r="A50" t="s">
        <v>1152</v>
      </c>
      <c r="B50" t="s">
        <v>98</v>
      </c>
      <c r="C50" s="164" t="s">
        <v>6473</v>
      </c>
      <c r="D50" t="s">
        <v>85</v>
      </c>
      <c r="G50">
        <v>1</v>
      </c>
    </row>
    <row r="51" spans="1:7" x14ac:dyDescent="0.3">
      <c r="A51" t="s">
        <v>1152</v>
      </c>
      <c r="B51" t="s">
        <v>98</v>
      </c>
      <c r="C51" s="164" t="s">
        <v>6474</v>
      </c>
      <c r="D51" t="s">
        <v>85</v>
      </c>
      <c r="G51">
        <v>2</v>
      </c>
    </row>
    <row r="52" spans="1:7" x14ac:dyDescent="0.3">
      <c r="A52" t="s">
        <v>1152</v>
      </c>
      <c r="B52" t="s">
        <v>98</v>
      </c>
      <c r="C52" s="164" t="s">
        <v>6475</v>
      </c>
      <c r="D52" t="s">
        <v>85</v>
      </c>
      <c r="G52">
        <v>2</v>
      </c>
    </row>
    <row r="53" spans="1:7" x14ac:dyDescent="0.3">
      <c r="A53" t="s">
        <v>1152</v>
      </c>
      <c r="B53" t="s">
        <v>98</v>
      </c>
      <c r="C53" s="164" t="s">
        <v>6476</v>
      </c>
      <c r="D53" t="s">
        <v>85</v>
      </c>
      <c r="G53">
        <v>2</v>
      </c>
    </row>
    <row r="54" spans="1:7" x14ac:dyDescent="0.3">
      <c r="A54" t="s">
        <v>1152</v>
      </c>
      <c r="B54" t="s">
        <v>98</v>
      </c>
      <c r="C54" s="164" t="s">
        <v>6477</v>
      </c>
      <c r="D54" t="s">
        <v>85</v>
      </c>
      <c r="G54">
        <v>2</v>
      </c>
    </row>
    <row r="55" spans="1:7" x14ac:dyDescent="0.3">
      <c r="A55" t="s">
        <v>1152</v>
      </c>
      <c r="B55" t="s">
        <v>98</v>
      </c>
      <c r="C55" s="164" t="s">
        <v>6478</v>
      </c>
      <c r="D55" t="s">
        <v>85</v>
      </c>
      <c r="G55">
        <v>1</v>
      </c>
    </row>
    <row r="56" spans="1:7" x14ac:dyDescent="0.3">
      <c r="A56" t="s">
        <v>1152</v>
      </c>
      <c r="B56" t="s">
        <v>98</v>
      </c>
      <c r="C56" s="164" t="s">
        <v>6479</v>
      </c>
      <c r="D56" t="s">
        <v>85</v>
      </c>
      <c r="G56">
        <v>1</v>
      </c>
    </row>
    <row r="57" spans="1:7" x14ac:dyDescent="0.3">
      <c r="A57" t="s">
        <v>1152</v>
      </c>
      <c r="B57" t="s">
        <v>98</v>
      </c>
      <c r="C57" s="164" t="s">
        <v>6480</v>
      </c>
      <c r="D57" t="s">
        <v>85</v>
      </c>
      <c r="G57">
        <v>1</v>
      </c>
    </row>
    <row r="58" spans="1:7" x14ac:dyDescent="0.3">
      <c r="A58" t="s">
        <v>1152</v>
      </c>
      <c r="B58" t="s">
        <v>98</v>
      </c>
      <c r="C58" s="164" t="s">
        <v>6481</v>
      </c>
      <c r="D58" t="s">
        <v>85</v>
      </c>
      <c r="G58">
        <v>1</v>
      </c>
    </row>
    <row r="59" spans="1:7" x14ac:dyDescent="0.3">
      <c r="A59" t="s">
        <v>1152</v>
      </c>
      <c r="B59" t="s">
        <v>98</v>
      </c>
      <c r="C59" s="164" t="s">
        <v>6482</v>
      </c>
      <c r="D59" t="s">
        <v>85</v>
      </c>
      <c r="G59">
        <v>1</v>
      </c>
    </row>
    <row r="60" spans="1:7" x14ac:dyDescent="0.3">
      <c r="A60" t="s">
        <v>1152</v>
      </c>
      <c r="B60" t="s">
        <v>98</v>
      </c>
      <c r="C60" s="164" t="s">
        <v>6483</v>
      </c>
      <c r="D60" t="s">
        <v>85</v>
      </c>
      <c r="G60">
        <v>1</v>
      </c>
    </row>
    <row r="61" spans="1:7" x14ac:dyDescent="0.3">
      <c r="A61" t="s">
        <v>1152</v>
      </c>
      <c r="B61" t="s">
        <v>98</v>
      </c>
      <c r="C61" s="164" t="s">
        <v>6484</v>
      </c>
      <c r="D61" t="s">
        <v>85</v>
      </c>
      <c r="G61">
        <v>2</v>
      </c>
    </row>
    <row r="62" spans="1:7" x14ac:dyDescent="0.3">
      <c r="A62" t="s">
        <v>1152</v>
      </c>
      <c r="B62" t="s">
        <v>98</v>
      </c>
      <c r="C62" s="164" t="s">
        <v>6485</v>
      </c>
      <c r="D62" t="s">
        <v>85</v>
      </c>
      <c r="G62">
        <v>2</v>
      </c>
    </row>
    <row r="63" spans="1:7" x14ac:dyDescent="0.3">
      <c r="A63" t="s">
        <v>1152</v>
      </c>
      <c r="B63" t="s">
        <v>98</v>
      </c>
      <c r="C63" s="164" t="s">
        <v>6486</v>
      </c>
      <c r="D63" t="s">
        <v>85</v>
      </c>
      <c r="G63">
        <v>2</v>
      </c>
    </row>
    <row r="64" spans="1:7" x14ac:dyDescent="0.3">
      <c r="A64" t="s">
        <v>1152</v>
      </c>
      <c r="B64" t="s">
        <v>98</v>
      </c>
      <c r="C64" s="164" t="s">
        <v>6487</v>
      </c>
      <c r="D64" t="s">
        <v>85</v>
      </c>
      <c r="G64">
        <v>2</v>
      </c>
    </row>
    <row r="65" spans="1:7" x14ac:dyDescent="0.3">
      <c r="A65" t="s">
        <v>1152</v>
      </c>
      <c r="B65" t="s">
        <v>98</v>
      </c>
      <c r="C65" s="164" t="s">
        <v>6488</v>
      </c>
      <c r="D65" t="s">
        <v>85</v>
      </c>
      <c r="E65" t="s">
        <v>6451</v>
      </c>
      <c r="G65">
        <v>2</v>
      </c>
    </row>
    <row r="66" spans="1:7" x14ac:dyDescent="0.3">
      <c r="A66" t="s">
        <v>1152</v>
      </c>
      <c r="B66" t="s">
        <v>98</v>
      </c>
      <c r="C66" s="164" t="s">
        <v>6489</v>
      </c>
      <c r="D66" t="s">
        <v>85</v>
      </c>
      <c r="E66" t="s">
        <v>6451</v>
      </c>
      <c r="G66">
        <v>13</v>
      </c>
    </row>
  </sheetData>
  <hyperlinks>
    <hyperlink ref="C2" r:id="rId1" xr:uid="{000C244B-F3BE-4154-B153-B20491641F13}"/>
    <hyperlink ref="C3" r:id="rId2" xr:uid="{9E31698E-E7D2-4AA5-9209-4CECC4AB7FAF}"/>
    <hyperlink ref="C4" r:id="rId3" xr:uid="{B969C2AD-7EE9-4FCE-8A4C-59A1E7E1E22D}"/>
    <hyperlink ref="C5" r:id="rId4" xr:uid="{5D169BAC-7A3D-49BC-842E-460E980D7BDD}"/>
    <hyperlink ref="C6" r:id="rId5" xr:uid="{7017A9C3-CE10-4634-BA9C-F8B93511074A}"/>
    <hyperlink ref="C7" r:id="rId6" xr:uid="{FD073809-49E8-447A-A80A-F5F0D2B495F8}"/>
    <hyperlink ref="C8" r:id="rId7" xr:uid="{0EF86044-AAE6-4BD0-915C-ABE0FA0CBB02}"/>
    <hyperlink ref="C9" r:id="rId8" xr:uid="{7783D112-A0AE-43E5-A713-E3B4CB1B376C}"/>
    <hyperlink ref="C10" r:id="rId9" xr:uid="{F4A94C48-E068-4A2A-A94B-A5761125B70A}"/>
    <hyperlink ref="C11" r:id="rId10" xr:uid="{B2CF5018-8F63-4730-841C-D716156DCE3A}"/>
    <hyperlink ref="C12" r:id="rId11" xr:uid="{DB35ED62-5FBE-411E-BF9C-1AA3B0E2EFA6}"/>
    <hyperlink ref="C13" r:id="rId12" xr:uid="{BA14F604-3DC6-45BA-8CE4-17B757302890}"/>
    <hyperlink ref="C14" r:id="rId13" xr:uid="{C5422041-0445-49BC-8DA5-1442D7503080}"/>
    <hyperlink ref="C15" r:id="rId14" xr:uid="{2C9B98E2-C11F-48D8-B839-D582B2EE09EF}"/>
    <hyperlink ref="C16" r:id="rId15" xr:uid="{A8B1E96D-7671-402D-B119-CFCC73A7FA4F}"/>
    <hyperlink ref="C17" r:id="rId16" xr:uid="{4495582D-4F29-4C4E-8114-514857CDBA32}"/>
    <hyperlink ref="C18" r:id="rId17" xr:uid="{1730E432-49A7-4913-9931-82B9FB3BBC9A}"/>
    <hyperlink ref="C19" r:id="rId18" xr:uid="{60D6348F-EA79-42CA-9329-1E1987782850}"/>
    <hyperlink ref="C20" r:id="rId19" xr:uid="{BD20E9E8-02A9-48C7-A95A-A7CD841CEA2E}"/>
    <hyperlink ref="C21" r:id="rId20" xr:uid="{6E7446F5-09A1-47A0-892B-7EE5D6AD0142}"/>
    <hyperlink ref="C22" r:id="rId21" xr:uid="{DB0B9189-AE64-4742-88D5-A09CCED75E42}"/>
    <hyperlink ref="C23" r:id="rId22" xr:uid="{49A63301-05F7-4B02-8E49-89B82B37950A}"/>
    <hyperlink ref="C24" r:id="rId23" xr:uid="{5FC90A8E-5E0E-4D0D-883B-27C8825581CD}"/>
    <hyperlink ref="C25" r:id="rId24" xr:uid="{B1B8B801-F40E-4B2F-AC97-29B35ED0F62B}"/>
    <hyperlink ref="C26" r:id="rId25" xr:uid="{E6A7365E-D544-4126-B1FC-2EC0899E27BD}"/>
    <hyperlink ref="C27" r:id="rId26" xr:uid="{46AFED3F-6AAB-4965-805E-BBED1B15D90A}"/>
    <hyperlink ref="C28" r:id="rId27" xr:uid="{854853C8-2E46-4718-8458-58AA0910E80D}"/>
    <hyperlink ref="C29" r:id="rId28" xr:uid="{524E0079-EA03-452C-A369-742EE6C3562B}"/>
    <hyperlink ref="C30" r:id="rId29" xr:uid="{CB07BCF1-F4DE-423A-8545-800C8268AB1D}"/>
    <hyperlink ref="C31" r:id="rId30" xr:uid="{A65811FA-1EB4-4B67-A5FD-D32DBF0EA3A7}"/>
    <hyperlink ref="C32" r:id="rId31" xr:uid="{1061E2C7-257B-426F-B3A0-3FAE438528E6}"/>
    <hyperlink ref="C33" r:id="rId32" xr:uid="{9112C84D-6D7A-4D0C-A78D-21E960AEFBC8}"/>
    <hyperlink ref="C34" r:id="rId33" xr:uid="{DAAC2799-7D00-4293-B3B7-841EA6990D4B}"/>
    <hyperlink ref="C35" r:id="rId34" xr:uid="{038DE7DA-0307-46D7-92A4-FEC8A0D72019}"/>
    <hyperlink ref="C36" r:id="rId35" xr:uid="{1EFBEFB2-B1DA-4031-8615-C4FF0BDB2B98}"/>
    <hyperlink ref="C37" r:id="rId36" xr:uid="{1848D0C0-FA1C-491B-AB51-9971F7837E9F}"/>
    <hyperlink ref="C38" r:id="rId37" xr:uid="{85EF72A0-935B-45A0-A6E5-82B23F1BFE2F}"/>
    <hyperlink ref="C39" r:id="rId38" xr:uid="{0A5FCE83-CE5D-4A81-B8A9-6C1729D218BE}"/>
    <hyperlink ref="C40" r:id="rId39" xr:uid="{C8FEDA97-0ACB-4875-AB84-4391FFA8F2BA}"/>
    <hyperlink ref="C41" r:id="rId40" xr:uid="{DD7D0CBC-C170-4800-9597-D0B8E2A28EA6}"/>
    <hyperlink ref="C42" r:id="rId41" xr:uid="{5988C718-D150-4B48-BA50-E94494D4BA06}"/>
    <hyperlink ref="C43" r:id="rId42" xr:uid="{68122615-D692-4681-80AC-C1EB87925A35}"/>
    <hyperlink ref="C44" r:id="rId43" xr:uid="{62658BFD-818C-419F-99EC-BD50DC4DBAA2}"/>
    <hyperlink ref="C45" r:id="rId44" xr:uid="{9584ED1A-E459-4C0D-88F2-CA5021175A9F}"/>
    <hyperlink ref="C46" r:id="rId45" xr:uid="{E9F00359-3BC2-4495-B922-45D6AA2A428C}"/>
    <hyperlink ref="C47" r:id="rId46" xr:uid="{CB386988-F29A-493D-B3F4-8C3D3D604A26}"/>
    <hyperlink ref="C48" r:id="rId47" xr:uid="{DFD7FE88-C982-45FE-A3C3-029533A03E17}"/>
    <hyperlink ref="C49" r:id="rId48" xr:uid="{FB0EE14A-4E3F-458B-B74D-87F11CB1B35E}"/>
    <hyperlink ref="C50" r:id="rId49" xr:uid="{2CBCF1A5-6BF4-4B8F-BAD7-5E3ECE1A6E2C}"/>
    <hyperlink ref="C51" r:id="rId50" xr:uid="{38CEAC8C-26F4-486C-A3D0-5F32D8C7615E}"/>
    <hyperlink ref="C52" r:id="rId51" xr:uid="{D6757D0C-F573-437F-A5B9-9113DCE77ED7}"/>
    <hyperlink ref="C53" r:id="rId52" xr:uid="{A1441D13-613B-4205-B031-77DA45C75551}"/>
    <hyperlink ref="C54" r:id="rId53" xr:uid="{1257D870-2F46-42FA-8553-F1E8A0D4AC39}"/>
    <hyperlink ref="C55" r:id="rId54" xr:uid="{E7C4717F-9319-4599-8583-680AA5A142A4}"/>
    <hyperlink ref="C56" r:id="rId55" xr:uid="{C3B731F1-0704-4E43-94F2-CE2AA9A9EED3}"/>
    <hyperlink ref="C57" r:id="rId56" xr:uid="{4E9E9BCD-E8E2-4AE5-B2E3-B2435378B3F7}"/>
    <hyperlink ref="C58" r:id="rId57" xr:uid="{7D60F5DB-CA32-4BFF-B95D-7F64C5D96E76}"/>
    <hyperlink ref="C59" r:id="rId58" xr:uid="{0FB9F970-11DD-41DE-A290-EC7688D317B9}"/>
    <hyperlink ref="C60" r:id="rId59" xr:uid="{A52DB798-F236-477E-B2DF-09A006ACD21B}"/>
    <hyperlink ref="C61" r:id="rId60" xr:uid="{2AFC39FC-3C52-4B52-ADB4-A176453A7DC2}"/>
    <hyperlink ref="C62" r:id="rId61" xr:uid="{D3173DEE-2406-4116-8283-4D00415B7649}"/>
    <hyperlink ref="C63" r:id="rId62" xr:uid="{73AF0839-FF5B-44A0-B86E-7ED80CBAB152}"/>
    <hyperlink ref="C64" r:id="rId63" xr:uid="{04D9B695-5AAD-464E-B780-226570ED5BF0}"/>
    <hyperlink ref="C65" r:id="rId64" xr:uid="{AFADC789-B00C-4FFF-822D-E928DFEE7CA1}"/>
    <hyperlink ref="C66" r:id="rId65" xr:uid="{4812DDB7-8479-41F8-8B77-6B88CCF3EF6F}"/>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3F48-B02E-4EF9-8C70-CC8803CE0735}">
  <sheetPr>
    <tabColor theme="8"/>
  </sheetPr>
  <dimension ref="A1:P1426"/>
  <sheetViews>
    <sheetView showGridLines="0" zoomScaleNormal="100" workbookViewId="0">
      <pane ySplit="1" topLeftCell="A2" activePane="bottomLeft" state="frozen"/>
      <selection activeCell="H1" sqref="H1"/>
      <selection pane="bottomLeft" activeCell="G5" sqref="G5"/>
    </sheetView>
  </sheetViews>
  <sheetFormatPr defaultColWidth="8.6640625" defaultRowHeight="14.4" x14ac:dyDescent="0.3"/>
  <cols>
    <col min="1" max="1" width="14.44140625" bestFit="1" customWidth="1"/>
    <col min="2" max="2" width="16.33203125" bestFit="1" customWidth="1"/>
    <col min="3" max="3" width="35.33203125" bestFit="1" customWidth="1"/>
    <col min="4" max="4" width="9" bestFit="1" customWidth="1"/>
    <col min="5" max="5" width="15.6640625" bestFit="1" customWidth="1"/>
    <col min="6" max="7" width="15.44140625" bestFit="1" customWidth="1"/>
    <col min="8" max="8" width="27.44140625" bestFit="1" customWidth="1"/>
    <col min="9" max="9" width="19.44140625" bestFit="1" customWidth="1"/>
    <col min="10" max="10" width="18" bestFit="1" customWidth="1"/>
    <col min="11" max="11" width="20.44140625" bestFit="1" customWidth="1"/>
    <col min="12" max="12" width="8.6640625" customWidth="1"/>
    <col min="13" max="13" width="17.6640625" style="56" customWidth="1"/>
    <col min="14" max="14" width="31.33203125" style="33" bestFit="1" customWidth="1"/>
    <col min="15" max="15" width="32.33203125" style="33" bestFit="1" customWidth="1"/>
    <col min="16" max="16" width="33" style="33" bestFit="1" customWidth="1"/>
    <col min="17" max="17" width="42.6640625" bestFit="1" customWidth="1"/>
    <col min="18" max="18" width="34.109375" bestFit="1" customWidth="1"/>
    <col min="19" max="19" width="15.6640625" bestFit="1" customWidth="1"/>
  </cols>
  <sheetData>
    <row r="1" spans="1:13" x14ac:dyDescent="0.3">
      <c r="A1" s="34" t="s">
        <v>48</v>
      </c>
      <c r="B1" s="34" t="s">
        <v>137</v>
      </c>
      <c r="C1" s="34" t="s">
        <v>82</v>
      </c>
      <c r="D1" s="34" t="s">
        <v>51</v>
      </c>
      <c r="E1" s="34" t="s">
        <v>52</v>
      </c>
      <c r="F1" s="34" t="s">
        <v>53</v>
      </c>
      <c r="G1" s="34" t="s">
        <v>55</v>
      </c>
      <c r="H1" s="34" t="s">
        <v>56</v>
      </c>
      <c r="I1" s="34" t="s">
        <v>60</v>
      </c>
      <c r="J1" s="34" t="s">
        <v>138</v>
      </c>
      <c r="K1" s="34" t="s">
        <v>57</v>
      </c>
      <c r="L1" s="34" t="s">
        <v>63</v>
      </c>
      <c r="M1" s="54" t="s">
        <v>117</v>
      </c>
    </row>
    <row r="2" spans="1:13" x14ac:dyDescent="0.3">
      <c r="A2" t="s">
        <v>139</v>
      </c>
      <c r="B2" s="35" t="s">
        <v>140</v>
      </c>
      <c r="C2" t="s">
        <v>112</v>
      </c>
      <c r="D2" t="s">
        <v>90</v>
      </c>
      <c r="E2" t="s">
        <v>91</v>
      </c>
      <c r="F2" s="19">
        <v>45575.640391932873</v>
      </c>
      <c r="G2" s="19">
        <v>45681.603391516204</v>
      </c>
      <c r="H2" t="s">
        <v>141</v>
      </c>
      <c r="I2">
        <v>14400</v>
      </c>
      <c r="J2" s="35" t="s">
        <v>142</v>
      </c>
      <c r="K2" t="s">
        <v>113</v>
      </c>
      <c r="L2" t="s">
        <v>143</v>
      </c>
      <c r="M2" s="55">
        <f t="shared" ref="M2:M65" si="0">IF(I2="","",I2/3600)</f>
        <v>4</v>
      </c>
    </row>
    <row r="3" spans="1:13" x14ac:dyDescent="0.3">
      <c r="A3" t="s">
        <v>139</v>
      </c>
      <c r="B3" s="35" t="s">
        <v>144</v>
      </c>
      <c r="C3" t="s">
        <v>112</v>
      </c>
      <c r="D3" t="s">
        <v>90</v>
      </c>
      <c r="E3" t="s">
        <v>91</v>
      </c>
      <c r="F3" s="19">
        <v>45575.640557673614</v>
      </c>
      <c r="G3" s="19">
        <v>45688.591831585647</v>
      </c>
      <c r="H3" t="s">
        <v>141</v>
      </c>
      <c r="I3">
        <v>43200</v>
      </c>
      <c r="J3" s="35" t="s">
        <v>142</v>
      </c>
      <c r="K3" t="s">
        <v>113</v>
      </c>
      <c r="L3" t="s">
        <v>143</v>
      </c>
      <c r="M3" s="55">
        <f t="shared" si="0"/>
        <v>12</v>
      </c>
    </row>
    <row r="4" spans="1:13" x14ac:dyDescent="0.3">
      <c r="A4" t="s">
        <v>145</v>
      </c>
      <c r="B4" s="35" t="s">
        <v>146</v>
      </c>
      <c r="C4" t="s">
        <v>88</v>
      </c>
      <c r="D4" t="s">
        <v>90</v>
      </c>
      <c r="E4" t="s">
        <v>91</v>
      </c>
      <c r="F4" s="19">
        <v>45646.411931111114</v>
      </c>
      <c r="G4" s="19">
        <v>45646.413237939814</v>
      </c>
      <c r="H4" t="s">
        <v>147</v>
      </c>
      <c r="I4">
        <v>25200</v>
      </c>
      <c r="J4" s="35" t="s">
        <v>148</v>
      </c>
      <c r="K4" t="s">
        <v>96</v>
      </c>
      <c r="L4" t="s">
        <v>149</v>
      </c>
      <c r="M4" s="55">
        <f t="shared" si="0"/>
        <v>7</v>
      </c>
    </row>
    <row r="5" spans="1:13" x14ac:dyDescent="0.3">
      <c r="A5" t="s">
        <v>145</v>
      </c>
      <c r="B5" s="35" t="s">
        <v>150</v>
      </c>
      <c r="C5" t="s">
        <v>88</v>
      </c>
      <c r="D5" t="s">
        <v>90</v>
      </c>
      <c r="E5" t="s">
        <v>91</v>
      </c>
      <c r="F5" s="19">
        <v>45646.412455150465</v>
      </c>
      <c r="G5" s="19">
        <v>45646.41365076389</v>
      </c>
      <c r="H5" t="s">
        <v>147</v>
      </c>
      <c r="I5">
        <v>43200</v>
      </c>
      <c r="J5" s="35" t="s">
        <v>148</v>
      </c>
      <c r="K5" t="s">
        <v>96</v>
      </c>
      <c r="L5" t="s">
        <v>149</v>
      </c>
      <c r="M5" s="55">
        <f t="shared" si="0"/>
        <v>12</v>
      </c>
    </row>
    <row r="6" spans="1:13" x14ac:dyDescent="0.3">
      <c r="A6" t="s">
        <v>139</v>
      </c>
      <c r="B6" s="35" t="s">
        <v>151</v>
      </c>
      <c r="C6" t="s">
        <v>88</v>
      </c>
      <c r="D6" t="s">
        <v>90</v>
      </c>
      <c r="E6" t="s">
        <v>91</v>
      </c>
      <c r="F6" s="19">
        <v>45658.870603263887</v>
      </c>
      <c r="G6" s="19">
        <v>45660.673153437499</v>
      </c>
      <c r="H6" t="s">
        <v>147</v>
      </c>
      <c r="I6">
        <v>81000</v>
      </c>
      <c r="J6" s="35" t="s">
        <v>152</v>
      </c>
      <c r="K6" t="s">
        <v>95</v>
      </c>
      <c r="L6" t="s">
        <v>153</v>
      </c>
      <c r="M6" s="55">
        <f t="shared" si="0"/>
        <v>22.5</v>
      </c>
    </row>
    <row r="7" spans="1:13" x14ac:dyDescent="0.3">
      <c r="A7" t="s">
        <v>139</v>
      </c>
      <c r="B7" s="35" t="s">
        <v>154</v>
      </c>
      <c r="C7" t="s">
        <v>88</v>
      </c>
      <c r="D7" t="s">
        <v>90</v>
      </c>
      <c r="E7" t="s">
        <v>91</v>
      </c>
      <c r="F7" s="19">
        <v>45660.63731351852</v>
      </c>
      <c r="G7" s="19">
        <v>45660.6731015162</v>
      </c>
      <c r="H7" t="s">
        <v>147</v>
      </c>
      <c r="I7">
        <v>7200</v>
      </c>
      <c r="J7" s="35" t="s">
        <v>152</v>
      </c>
      <c r="K7" t="s">
        <v>95</v>
      </c>
      <c r="L7" t="s">
        <v>153</v>
      </c>
      <c r="M7" s="55">
        <f t="shared" si="0"/>
        <v>2</v>
      </c>
    </row>
    <row r="8" spans="1:13" x14ac:dyDescent="0.3">
      <c r="A8" t="s">
        <v>139</v>
      </c>
      <c r="B8" s="35" t="s">
        <v>155</v>
      </c>
      <c r="C8" t="s">
        <v>88</v>
      </c>
      <c r="D8" t="s">
        <v>90</v>
      </c>
      <c r="E8" t="s">
        <v>91</v>
      </c>
      <c r="F8" s="19">
        <v>45663.71601084491</v>
      </c>
      <c r="G8" s="19">
        <v>45665.745788194443</v>
      </c>
      <c r="H8" t="s">
        <v>147</v>
      </c>
      <c r="I8">
        <v>40500</v>
      </c>
      <c r="J8" s="35" t="s">
        <v>156</v>
      </c>
      <c r="K8" t="s">
        <v>95</v>
      </c>
      <c r="L8" t="s">
        <v>157</v>
      </c>
      <c r="M8" s="55">
        <f t="shared" si="0"/>
        <v>11.25</v>
      </c>
    </row>
    <row r="9" spans="1:13" x14ac:dyDescent="0.3">
      <c r="A9" t="s">
        <v>139</v>
      </c>
      <c r="B9" s="35" t="s">
        <v>158</v>
      </c>
      <c r="C9" t="s">
        <v>88</v>
      </c>
      <c r="D9" t="s">
        <v>90</v>
      </c>
      <c r="E9" t="s">
        <v>91</v>
      </c>
      <c r="F9" s="19">
        <v>45665.742073287038</v>
      </c>
      <c r="G9" s="19">
        <v>45671.465903368058</v>
      </c>
      <c r="H9" t="s">
        <v>147</v>
      </c>
      <c r="I9">
        <v>55800</v>
      </c>
      <c r="J9" s="35" t="s">
        <v>156</v>
      </c>
      <c r="K9" t="s">
        <v>95</v>
      </c>
      <c r="L9" t="s">
        <v>157</v>
      </c>
      <c r="M9" s="55">
        <f t="shared" si="0"/>
        <v>15.5</v>
      </c>
    </row>
    <row r="10" spans="1:13" x14ac:dyDescent="0.3">
      <c r="A10" t="s">
        <v>139</v>
      </c>
      <c r="B10" s="35" t="s">
        <v>159</v>
      </c>
      <c r="C10" t="s">
        <v>88</v>
      </c>
      <c r="D10" t="s">
        <v>90</v>
      </c>
      <c r="E10" t="s">
        <v>91</v>
      </c>
      <c r="F10" s="19">
        <v>45666.558842511571</v>
      </c>
      <c r="G10" s="19">
        <v>45680.62449209491</v>
      </c>
      <c r="H10" t="s">
        <v>147</v>
      </c>
      <c r="I10">
        <v>97200</v>
      </c>
      <c r="J10" s="35" t="s">
        <v>160</v>
      </c>
      <c r="K10" t="s">
        <v>95</v>
      </c>
      <c r="L10" t="s">
        <v>161</v>
      </c>
      <c r="M10" s="55">
        <f t="shared" si="0"/>
        <v>27</v>
      </c>
    </row>
    <row r="11" spans="1:13" x14ac:dyDescent="0.3">
      <c r="A11" t="s">
        <v>139</v>
      </c>
      <c r="B11" s="35" t="s">
        <v>162</v>
      </c>
      <c r="C11" t="s">
        <v>88</v>
      </c>
      <c r="D11" t="s">
        <v>90</v>
      </c>
      <c r="E11" t="s">
        <v>91</v>
      </c>
      <c r="F11" s="19">
        <v>45671.453015706022</v>
      </c>
      <c r="G11" s="19">
        <v>45679.483809027777</v>
      </c>
      <c r="H11" t="s">
        <v>147</v>
      </c>
      <c r="I11">
        <v>75600</v>
      </c>
      <c r="J11" s="35" t="s">
        <v>163</v>
      </c>
      <c r="K11" t="s">
        <v>95</v>
      </c>
      <c r="L11" t="s">
        <v>161</v>
      </c>
      <c r="M11" s="55">
        <f t="shared" si="0"/>
        <v>21</v>
      </c>
    </row>
    <row r="12" spans="1:13" x14ac:dyDescent="0.3">
      <c r="A12" t="s">
        <v>139</v>
      </c>
      <c r="B12" s="35" t="s">
        <v>164</v>
      </c>
      <c r="C12" t="s">
        <v>88</v>
      </c>
      <c r="D12" t="s">
        <v>90</v>
      </c>
      <c r="E12" t="s">
        <v>91</v>
      </c>
      <c r="F12" s="19">
        <v>45671.453108923612</v>
      </c>
      <c r="G12" s="19">
        <v>45686.36077172454</v>
      </c>
      <c r="H12" t="s">
        <v>147</v>
      </c>
      <c r="I12">
        <v>79200</v>
      </c>
      <c r="J12" s="35" t="s">
        <v>163</v>
      </c>
      <c r="K12" t="s">
        <v>95</v>
      </c>
      <c r="L12" t="s">
        <v>161</v>
      </c>
      <c r="M12" s="55">
        <f t="shared" si="0"/>
        <v>22</v>
      </c>
    </row>
    <row r="13" spans="1:13" x14ac:dyDescent="0.3">
      <c r="A13" t="s">
        <v>139</v>
      </c>
      <c r="B13" s="35" t="s">
        <v>165</v>
      </c>
      <c r="C13" t="s">
        <v>88</v>
      </c>
      <c r="D13" t="s">
        <v>90</v>
      </c>
      <c r="E13" t="s">
        <v>91</v>
      </c>
      <c r="F13" s="19">
        <v>45671.453243993055</v>
      </c>
      <c r="G13" s="19">
        <v>45687.436243506942</v>
      </c>
      <c r="H13" t="s">
        <v>147</v>
      </c>
      <c r="I13">
        <v>39600</v>
      </c>
      <c r="J13" s="35" t="s">
        <v>163</v>
      </c>
      <c r="K13" t="s">
        <v>95</v>
      </c>
      <c r="L13" t="s">
        <v>161</v>
      </c>
      <c r="M13" s="55">
        <f t="shared" si="0"/>
        <v>11</v>
      </c>
    </row>
    <row r="14" spans="1:13" x14ac:dyDescent="0.3">
      <c r="A14" t="s">
        <v>139</v>
      </c>
      <c r="B14" s="35" t="s">
        <v>166</v>
      </c>
      <c r="C14" t="s">
        <v>88</v>
      </c>
      <c r="D14" t="s">
        <v>90</v>
      </c>
      <c r="E14" t="s">
        <v>91</v>
      </c>
      <c r="F14" s="19">
        <v>45671.463705405091</v>
      </c>
      <c r="G14" s="19">
        <v>45681.364991666669</v>
      </c>
      <c r="H14" t="s">
        <v>147</v>
      </c>
      <c r="I14">
        <v>100800</v>
      </c>
      <c r="J14" s="35" t="s">
        <v>167</v>
      </c>
      <c r="K14" t="s">
        <v>95</v>
      </c>
      <c r="L14" t="s">
        <v>161</v>
      </c>
      <c r="M14" s="55">
        <f t="shared" si="0"/>
        <v>28</v>
      </c>
    </row>
    <row r="15" spans="1:13" x14ac:dyDescent="0.3">
      <c r="A15" t="s">
        <v>139</v>
      </c>
      <c r="B15" s="35" t="s">
        <v>168</v>
      </c>
      <c r="C15" t="s">
        <v>88</v>
      </c>
      <c r="D15" t="s">
        <v>90</v>
      </c>
      <c r="E15" t="s">
        <v>91</v>
      </c>
      <c r="F15" s="19">
        <v>45671.463847488427</v>
      </c>
      <c r="G15" s="19">
        <v>45685.682045891204</v>
      </c>
      <c r="H15" t="s">
        <v>147</v>
      </c>
      <c r="I15">
        <v>14400</v>
      </c>
      <c r="J15" s="35" t="s">
        <v>167</v>
      </c>
      <c r="K15" t="s">
        <v>95</v>
      </c>
      <c r="L15" t="s">
        <v>161</v>
      </c>
      <c r="M15" s="55">
        <f t="shared" si="0"/>
        <v>4</v>
      </c>
    </row>
    <row r="16" spans="1:13" x14ac:dyDescent="0.3">
      <c r="A16" t="s">
        <v>139</v>
      </c>
      <c r="B16" s="35" t="s">
        <v>169</v>
      </c>
      <c r="C16" t="s">
        <v>88</v>
      </c>
      <c r="D16" t="s">
        <v>90</v>
      </c>
      <c r="E16" t="s">
        <v>91</v>
      </c>
      <c r="F16" s="19">
        <v>45671.463981226851</v>
      </c>
      <c r="G16" s="19">
        <v>45687.670230023148</v>
      </c>
      <c r="H16" t="s">
        <v>147</v>
      </c>
      <c r="I16">
        <v>25200</v>
      </c>
      <c r="J16" s="35" t="s">
        <v>167</v>
      </c>
      <c r="K16" t="s">
        <v>95</v>
      </c>
      <c r="L16" t="s">
        <v>161</v>
      </c>
      <c r="M16" s="55">
        <f t="shared" si="0"/>
        <v>7</v>
      </c>
    </row>
    <row r="17" spans="1:13" x14ac:dyDescent="0.3">
      <c r="A17" t="s">
        <v>139</v>
      </c>
      <c r="B17" s="35" t="s">
        <v>170</v>
      </c>
      <c r="C17" t="s">
        <v>88</v>
      </c>
      <c r="D17" t="s">
        <v>90</v>
      </c>
      <c r="E17" t="s">
        <v>91</v>
      </c>
      <c r="F17" s="19">
        <v>45671.464100393518</v>
      </c>
      <c r="G17" s="19">
        <v>45674.690598368055</v>
      </c>
      <c r="H17" t="s">
        <v>147</v>
      </c>
      <c r="I17">
        <v>81000</v>
      </c>
      <c r="J17" s="35" t="s">
        <v>171</v>
      </c>
      <c r="K17" t="s">
        <v>95</v>
      </c>
      <c r="L17" t="s">
        <v>157</v>
      </c>
      <c r="M17" s="55">
        <f t="shared" si="0"/>
        <v>22.5</v>
      </c>
    </row>
    <row r="18" spans="1:13" x14ac:dyDescent="0.3">
      <c r="A18" t="s">
        <v>139</v>
      </c>
      <c r="B18" s="35" t="s">
        <v>172</v>
      </c>
      <c r="C18" t="s">
        <v>88</v>
      </c>
      <c r="D18" t="s">
        <v>90</v>
      </c>
      <c r="E18" t="s">
        <v>91</v>
      </c>
      <c r="F18" s="19">
        <v>45671.465775752316</v>
      </c>
      <c r="G18" s="19">
        <v>45687.742063287034</v>
      </c>
      <c r="H18" t="s">
        <v>147</v>
      </c>
      <c r="I18">
        <v>25200</v>
      </c>
      <c r="J18" s="35" t="s">
        <v>173</v>
      </c>
      <c r="K18" t="s">
        <v>96</v>
      </c>
      <c r="L18" t="s">
        <v>161</v>
      </c>
      <c r="M18" s="55">
        <f t="shared" si="0"/>
        <v>7</v>
      </c>
    </row>
    <row r="19" spans="1:13" x14ac:dyDescent="0.3">
      <c r="A19" t="s">
        <v>139</v>
      </c>
      <c r="B19" s="35" t="s">
        <v>174</v>
      </c>
      <c r="C19" t="s">
        <v>88</v>
      </c>
      <c r="D19" t="s">
        <v>90</v>
      </c>
      <c r="E19" t="s">
        <v>91</v>
      </c>
      <c r="F19" s="19">
        <v>45671.473942893521</v>
      </c>
      <c r="G19" s="19">
        <v>45687.814360914352</v>
      </c>
      <c r="H19" t="s">
        <v>147</v>
      </c>
      <c r="I19">
        <v>25200</v>
      </c>
      <c r="J19" s="35" t="s">
        <v>175</v>
      </c>
      <c r="K19" t="s">
        <v>95</v>
      </c>
      <c r="L19" t="s">
        <v>161</v>
      </c>
      <c r="M19" s="55">
        <f t="shared" si="0"/>
        <v>7</v>
      </c>
    </row>
    <row r="20" spans="1:13" x14ac:dyDescent="0.3">
      <c r="A20" t="s">
        <v>139</v>
      </c>
      <c r="B20" s="35" t="s">
        <v>176</v>
      </c>
      <c r="C20" t="s">
        <v>88</v>
      </c>
      <c r="D20" t="s">
        <v>90</v>
      </c>
      <c r="E20" t="s">
        <v>91</v>
      </c>
      <c r="F20" s="19">
        <v>45671.475040370373</v>
      </c>
      <c r="G20" s="19">
        <v>45674.394197268521</v>
      </c>
      <c r="H20" t="s">
        <v>147</v>
      </c>
      <c r="I20">
        <v>27000</v>
      </c>
      <c r="J20" s="35" t="s">
        <v>177</v>
      </c>
      <c r="K20" t="s">
        <v>96</v>
      </c>
      <c r="L20" t="s">
        <v>178</v>
      </c>
      <c r="M20" s="55">
        <f t="shared" si="0"/>
        <v>7.5</v>
      </c>
    </row>
    <row r="21" spans="1:13" x14ac:dyDescent="0.3">
      <c r="A21" t="s">
        <v>139</v>
      </c>
      <c r="B21" s="35" t="s">
        <v>179</v>
      </c>
      <c r="C21" t="s">
        <v>88</v>
      </c>
      <c r="D21" t="s">
        <v>90</v>
      </c>
      <c r="E21" t="s">
        <v>91</v>
      </c>
      <c r="F21" s="19">
        <v>45671.480660914349</v>
      </c>
      <c r="G21" s="19">
        <v>45684.775701469909</v>
      </c>
      <c r="H21" t="s">
        <v>147</v>
      </c>
      <c r="I21">
        <v>16020</v>
      </c>
      <c r="J21" s="35" t="s">
        <v>180</v>
      </c>
      <c r="K21" t="s">
        <v>95</v>
      </c>
      <c r="L21" t="s">
        <v>161</v>
      </c>
      <c r="M21" s="55">
        <f t="shared" si="0"/>
        <v>4.45</v>
      </c>
    </row>
    <row r="22" spans="1:13" x14ac:dyDescent="0.3">
      <c r="A22" t="s">
        <v>139</v>
      </c>
      <c r="B22" s="35" t="s">
        <v>181</v>
      </c>
      <c r="C22" t="s">
        <v>88</v>
      </c>
      <c r="D22" t="s">
        <v>90</v>
      </c>
      <c r="E22" t="s">
        <v>91</v>
      </c>
      <c r="F22" s="19">
        <v>45671.488055682872</v>
      </c>
      <c r="G22" s="19">
        <v>45687.705069814816</v>
      </c>
      <c r="H22" t="s">
        <v>147</v>
      </c>
      <c r="I22">
        <v>25200</v>
      </c>
      <c r="J22" s="35" t="s">
        <v>160</v>
      </c>
      <c r="K22" t="s">
        <v>95</v>
      </c>
      <c r="L22" t="s">
        <v>161</v>
      </c>
      <c r="M22" s="55">
        <f t="shared" si="0"/>
        <v>7</v>
      </c>
    </row>
    <row r="23" spans="1:13" x14ac:dyDescent="0.3">
      <c r="A23" t="s">
        <v>139</v>
      </c>
      <c r="B23" s="35" t="s">
        <v>182</v>
      </c>
      <c r="C23" t="s">
        <v>112</v>
      </c>
      <c r="D23" t="s">
        <v>90</v>
      </c>
      <c r="E23" t="s">
        <v>91</v>
      </c>
      <c r="F23" s="19">
        <v>45672.793012083333</v>
      </c>
      <c r="G23" s="19">
        <v>45672.793527395836</v>
      </c>
      <c r="H23" t="s">
        <v>141</v>
      </c>
      <c r="I23">
        <v>14400</v>
      </c>
      <c r="J23" s="35" t="s">
        <v>183</v>
      </c>
      <c r="K23" t="s">
        <v>113</v>
      </c>
      <c r="L23" t="s">
        <v>184</v>
      </c>
      <c r="M23" s="55">
        <f t="shared" si="0"/>
        <v>4</v>
      </c>
    </row>
    <row r="24" spans="1:13" x14ac:dyDescent="0.3">
      <c r="A24" t="s">
        <v>139</v>
      </c>
      <c r="B24" s="35" t="s">
        <v>185</v>
      </c>
      <c r="C24" t="s">
        <v>112</v>
      </c>
      <c r="D24" t="s">
        <v>90</v>
      </c>
      <c r="E24" t="s">
        <v>91</v>
      </c>
      <c r="F24" s="19">
        <v>45672.793097592592</v>
      </c>
      <c r="G24" s="19">
        <v>45673.378146469906</v>
      </c>
      <c r="H24" t="s">
        <v>141</v>
      </c>
      <c r="I24">
        <v>14400</v>
      </c>
      <c r="J24" s="35" t="s">
        <v>183</v>
      </c>
      <c r="K24" t="s">
        <v>113</v>
      </c>
      <c r="L24" t="s">
        <v>184</v>
      </c>
      <c r="M24" s="55">
        <f t="shared" si="0"/>
        <v>4</v>
      </c>
    </row>
    <row r="25" spans="1:13" x14ac:dyDescent="0.3">
      <c r="A25" t="s">
        <v>145</v>
      </c>
      <c r="B25" s="35" t="s">
        <v>186</v>
      </c>
      <c r="C25" t="s">
        <v>187</v>
      </c>
      <c r="D25" t="s">
        <v>90</v>
      </c>
      <c r="E25" t="s">
        <v>91</v>
      </c>
      <c r="F25" s="19">
        <v>45677.608378738427</v>
      </c>
      <c r="G25" s="19">
        <v>45688.762026354168</v>
      </c>
      <c r="H25" t="s">
        <v>188</v>
      </c>
      <c r="I25">
        <v>7200</v>
      </c>
      <c r="J25" s="35" t="s">
        <v>189</v>
      </c>
      <c r="K25" t="s">
        <v>106</v>
      </c>
      <c r="L25" t="s">
        <v>190</v>
      </c>
      <c r="M25" s="55">
        <f t="shared" si="0"/>
        <v>2</v>
      </c>
    </row>
    <row r="26" spans="1:13" x14ac:dyDescent="0.3">
      <c r="A26" t="s">
        <v>145</v>
      </c>
      <c r="B26" s="35" t="s">
        <v>191</v>
      </c>
      <c r="C26" t="s">
        <v>187</v>
      </c>
      <c r="D26" t="s">
        <v>90</v>
      </c>
      <c r="E26" t="s">
        <v>91</v>
      </c>
      <c r="F26" s="19">
        <v>45677.609066539349</v>
      </c>
      <c r="G26" s="19">
        <v>45688.767887511574</v>
      </c>
      <c r="H26" t="s">
        <v>188</v>
      </c>
      <c r="I26">
        <v>28800</v>
      </c>
      <c r="J26" s="35" t="s">
        <v>192</v>
      </c>
      <c r="K26" t="s">
        <v>96</v>
      </c>
      <c r="L26" t="s">
        <v>190</v>
      </c>
      <c r="M26" s="55">
        <f t="shared" si="0"/>
        <v>8</v>
      </c>
    </row>
    <row r="27" spans="1:13" x14ac:dyDescent="0.3">
      <c r="A27" t="s">
        <v>145</v>
      </c>
      <c r="B27" s="35" t="s">
        <v>193</v>
      </c>
      <c r="C27" t="s">
        <v>187</v>
      </c>
      <c r="D27" t="s">
        <v>90</v>
      </c>
      <c r="E27" t="s">
        <v>91</v>
      </c>
      <c r="F27" s="19">
        <v>45677.609104293981</v>
      </c>
      <c r="G27" s="19">
        <v>45688.76767681713</v>
      </c>
      <c r="H27" t="s">
        <v>188</v>
      </c>
      <c r="I27">
        <v>46800</v>
      </c>
      <c r="J27" s="35" t="s">
        <v>192</v>
      </c>
      <c r="K27" t="s">
        <v>96</v>
      </c>
      <c r="L27" t="s">
        <v>190</v>
      </c>
      <c r="M27" s="55">
        <f t="shared" si="0"/>
        <v>13</v>
      </c>
    </row>
    <row r="28" spans="1:13" x14ac:dyDescent="0.3">
      <c r="A28" t="s">
        <v>145</v>
      </c>
      <c r="B28" s="35" t="s">
        <v>194</v>
      </c>
      <c r="C28" t="s">
        <v>187</v>
      </c>
      <c r="D28" t="s">
        <v>90</v>
      </c>
      <c r="E28" t="s">
        <v>91</v>
      </c>
      <c r="F28" s="19">
        <v>45677.614212986111</v>
      </c>
      <c r="G28" s="19">
        <v>45688.768943263887</v>
      </c>
      <c r="H28" t="s">
        <v>188</v>
      </c>
      <c r="I28">
        <v>57600</v>
      </c>
      <c r="J28" s="35" t="s">
        <v>195</v>
      </c>
      <c r="K28" t="s">
        <v>96</v>
      </c>
      <c r="L28" t="s">
        <v>190</v>
      </c>
      <c r="M28" s="55">
        <f t="shared" si="0"/>
        <v>16</v>
      </c>
    </row>
    <row r="29" spans="1:13" x14ac:dyDescent="0.3">
      <c r="A29" t="s">
        <v>145</v>
      </c>
      <c r="B29" s="35" t="s">
        <v>196</v>
      </c>
      <c r="C29" t="s">
        <v>187</v>
      </c>
      <c r="D29" t="s">
        <v>90</v>
      </c>
      <c r="E29" t="s">
        <v>91</v>
      </c>
      <c r="F29" s="19">
        <v>45677.614373807868</v>
      </c>
      <c r="G29" s="19">
        <v>45688.768843761572</v>
      </c>
      <c r="H29" t="s">
        <v>188</v>
      </c>
      <c r="I29">
        <v>10800</v>
      </c>
      <c r="J29" s="35" t="s">
        <v>195</v>
      </c>
      <c r="K29" t="s">
        <v>96</v>
      </c>
      <c r="L29" t="s">
        <v>190</v>
      </c>
      <c r="M29" s="55">
        <f t="shared" si="0"/>
        <v>3</v>
      </c>
    </row>
    <row r="30" spans="1:13" x14ac:dyDescent="0.3">
      <c r="A30" t="s">
        <v>139</v>
      </c>
      <c r="B30" s="35" t="s">
        <v>197</v>
      </c>
      <c r="C30" t="s">
        <v>187</v>
      </c>
      <c r="D30" t="s">
        <v>90</v>
      </c>
      <c r="E30" t="s">
        <v>91</v>
      </c>
      <c r="F30" s="19">
        <v>45677.615755902778</v>
      </c>
      <c r="G30" s="19">
        <v>45688.768669560188</v>
      </c>
      <c r="H30" t="s">
        <v>188</v>
      </c>
      <c r="I30">
        <v>25200</v>
      </c>
      <c r="J30" s="35" t="s">
        <v>195</v>
      </c>
      <c r="K30" t="s">
        <v>96</v>
      </c>
      <c r="L30" t="s">
        <v>190</v>
      </c>
      <c r="M30" s="55">
        <f t="shared" si="0"/>
        <v>7</v>
      </c>
    </row>
    <row r="31" spans="1:13" x14ac:dyDescent="0.3">
      <c r="A31" t="s">
        <v>139</v>
      </c>
      <c r="B31" s="35" t="s">
        <v>198</v>
      </c>
      <c r="C31" t="s">
        <v>187</v>
      </c>
      <c r="D31" t="s">
        <v>90</v>
      </c>
      <c r="E31" t="s">
        <v>91</v>
      </c>
      <c r="F31" s="19">
        <v>45677.615974293978</v>
      </c>
      <c r="G31" s="19">
        <v>45688.76857954861</v>
      </c>
      <c r="H31" t="s">
        <v>188</v>
      </c>
      <c r="I31">
        <v>50400</v>
      </c>
      <c r="J31" s="35" t="s">
        <v>195</v>
      </c>
      <c r="K31" t="s">
        <v>96</v>
      </c>
      <c r="L31" t="s">
        <v>190</v>
      </c>
      <c r="M31" s="55">
        <f t="shared" si="0"/>
        <v>14</v>
      </c>
    </row>
    <row r="32" spans="1:13" x14ac:dyDescent="0.3">
      <c r="A32" t="s">
        <v>139</v>
      </c>
      <c r="B32" s="35" t="s">
        <v>199</v>
      </c>
      <c r="C32" t="s">
        <v>187</v>
      </c>
      <c r="D32" t="s">
        <v>90</v>
      </c>
      <c r="E32" t="s">
        <v>91</v>
      </c>
      <c r="F32" s="19">
        <v>45677.616119837963</v>
      </c>
      <c r="G32" s="19">
        <v>45688.768497893521</v>
      </c>
      <c r="H32" t="s">
        <v>188</v>
      </c>
      <c r="I32">
        <v>25200</v>
      </c>
      <c r="J32" s="35" t="s">
        <v>195</v>
      </c>
      <c r="K32" t="s">
        <v>96</v>
      </c>
      <c r="L32" t="s">
        <v>190</v>
      </c>
      <c r="M32" s="55">
        <f t="shared" si="0"/>
        <v>7</v>
      </c>
    </row>
    <row r="33" spans="1:13" x14ac:dyDescent="0.3">
      <c r="A33" t="s">
        <v>139</v>
      </c>
      <c r="B33" s="35" t="s">
        <v>200</v>
      </c>
      <c r="C33" t="s">
        <v>187</v>
      </c>
      <c r="D33" t="s">
        <v>90</v>
      </c>
      <c r="E33" t="s">
        <v>91</v>
      </c>
      <c r="F33" s="19">
        <v>45677.616208333333</v>
      </c>
      <c r="G33" s="19">
        <v>45688.768437488427</v>
      </c>
      <c r="H33" t="s">
        <v>188</v>
      </c>
      <c r="I33">
        <v>14400</v>
      </c>
      <c r="J33" s="35" t="s">
        <v>195</v>
      </c>
      <c r="K33" t="s">
        <v>96</v>
      </c>
      <c r="L33" t="s">
        <v>190</v>
      </c>
      <c r="M33" s="55">
        <f t="shared" si="0"/>
        <v>4</v>
      </c>
    </row>
    <row r="34" spans="1:13" x14ac:dyDescent="0.3">
      <c r="A34" t="s">
        <v>139</v>
      </c>
      <c r="B34" s="35" t="s">
        <v>201</v>
      </c>
      <c r="C34" t="s">
        <v>187</v>
      </c>
      <c r="D34" t="s">
        <v>90</v>
      </c>
      <c r="E34" t="s">
        <v>91</v>
      </c>
      <c r="F34" s="19">
        <v>45677.626779282407</v>
      </c>
      <c r="G34" s="19">
        <v>45688.767550543984</v>
      </c>
      <c r="H34" t="s">
        <v>188</v>
      </c>
      <c r="I34">
        <v>50400</v>
      </c>
      <c r="J34" s="35" t="s">
        <v>192</v>
      </c>
      <c r="K34" t="s">
        <v>96</v>
      </c>
      <c r="L34" t="s">
        <v>190</v>
      </c>
      <c r="M34" s="55">
        <f t="shared" si="0"/>
        <v>14</v>
      </c>
    </row>
    <row r="35" spans="1:13" x14ac:dyDescent="0.3">
      <c r="A35" t="s">
        <v>139</v>
      </c>
      <c r="B35" s="35" t="s">
        <v>202</v>
      </c>
      <c r="C35" t="s">
        <v>187</v>
      </c>
      <c r="D35" t="s">
        <v>90</v>
      </c>
      <c r="E35" t="s">
        <v>91</v>
      </c>
      <c r="F35" s="19">
        <v>45677.626973078703</v>
      </c>
      <c r="G35" s="19">
        <v>45688.76745728009</v>
      </c>
      <c r="H35" t="s">
        <v>188</v>
      </c>
      <c r="I35">
        <v>50400</v>
      </c>
      <c r="J35" s="35" t="s">
        <v>192</v>
      </c>
      <c r="K35" t="s">
        <v>96</v>
      </c>
      <c r="L35" t="s">
        <v>190</v>
      </c>
      <c r="M35" s="55">
        <f t="shared" si="0"/>
        <v>14</v>
      </c>
    </row>
    <row r="36" spans="1:13" x14ac:dyDescent="0.3">
      <c r="A36" t="s">
        <v>145</v>
      </c>
      <c r="B36" s="35" t="s">
        <v>203</v>
      </c>
      <c r="C36" t="s">
        <v>187</v>
      </c>
      <c r="D36" t="s">
        <v>90</v>
      </c>
      <c r="E36" t="s">
        <v>134</v>
      </c>
      <c r="F36" s="19">
        <v>45677.637591840277</v>
      </c>
      <c r="G36" s="19">
        <v>45688.759115069442</v>
      </c>
      <c r="H36" t="s">
        <v>188</v>
      </c>
      <c r="I36" t="s">
        <v>86</v>
      </c>
      <c r="J36" s="35" t="s">
        <v>204</v>
      </c>
      <c r="K36" t="s">
        <v>108</v>
      </c>
      <c r="L36" t="s">
        <v>190</v>
      </c>
      <c r="M36" s="55" t="str">
        <f t="shared" si="0"/>
        <v/>
      </c>
    </row>
    <row r="37" spans="1:13" x14ac:dyDescent="0.3">
      <c r="A37" t="s">
        <v>145</v>
      </c>
      <c r="B37" s="35" t="s">
        <v>205</v>
      </c>
      <c r="C37" t="s">
        <v>187</v>
      </c>
      <c r="D37" t="s">
        <v>90</v>
      </c>
      <c r="E37" t="s">
        <v>134</v>
      </c>
      <c r="F37" s="19">
        <v>45677.638860312501</v>
      </c>
      <c r="G37" s="19">
        <v>45688.760036354164</v>
      </c>
      <c r="H37" t="s">
        <v>188</v>
      </c>
      <c r="I37" t="s">
        <v>86</v>
      </c>
      <c r="J37" s="35" t="s">
        <v>206</v>
      </c>
      <c r="K37" t="s">
        <v>108</v>
      </c>
      <c r="L37" t="s">
        <v>190</v>
      </c>
      <c r="M37" s="55" t="str">
        <f t="shared" si="0"/>
        <v/>
      </c>
    </row>
    <row r="38" spans="1:13" x14ac:dyDescent="0.3">
      <c r="A38" t="s">
        <v>139</v>
      </c>
      <c r="B38" s="35" t="s">
        <v>207</v>
      </c>
      <c r="C38" t="s">
        <v>88</v>
      </c>
      <c r="D38" t="s">
        <v>90</v>
      </c>
      <c r="E38" t="s">
        <v>91</v>
      </c>
      <c r="F38" s="19">
        <v>45677.72464291667</v>
      </c>
      <c r="G38" s="19">
        <v>45677.724943645837</v>
      </c>
      <c r="H38" t="s">
        <v>147</v>
      </c>
      <c r="I38">
        <v>12600</v>
      </c>
      <c r="J38" s="35" t="s">
        <v>208</v>
      </c>
      <c r="K38" t="s">
        <v>84</v>
      </c>
      <c r="L38" t="s">
        <v>209</v>
      </c>
      <c r="M38" s="55">
        <f t="shared" si="0"/>
        <v>3.5</v>
      </c>
    </row>
    <row r="39" spans="1:13" x14ac:dyDescent="0.3">
      <c r="A39" t="s">
        <v>139</v>
      </c>
      <c r="B39" s="35" t="s">
        <v>210</v>
      </c>
      <c r="C39" t="s">
        <v>112</v>
      </c>
      <c r="D39" t="s">
        <v>90</v>
      </c>
      <c r="E39" t="s">
        <v>91</v>
      </c>
      <c r="F39" s="19">
        <v>45678.395350196763</v>
      </c>
      <c r="G39" s="19">
        <v>45678.707476944444</v>
      </c>
      <c r="H39" t="s">
        <v>141</v>
      </c>
      <c r="I39">
        <v>14400</v>
      </c>
      <c r="J39" s="35" t="s">
        <v>211</v>
      </c>
      <c r="K39" t="s">
        <v>113</v>
      </c>
      <c r="L39" t="s">
        <v>143</v>
      </c>
      <c r="M39" s="55">
        <f t="shared" si="0"/>
        <v>4</v>
      </c>
    </row>
    <row r="40" spans="1:13" x14ac:dyDescent="0.3">
      <c r="A40" t="s">
        <v>139</v>
      </c>
      <c r="B40" s="35" t="s">
        <v>212</v>
      </c>
      <c r="C40" t="s">
        <v>112</v>
      </c>
      <c r="D40" t="s">
        <v>90</v>
      </c>
      <c r="E40" t="s">
        <v>91</v>
      </c>
      <c r="F40" s="19">
        <v>45678.395492048614</v>
      </c>
      <c r="G40" s="19">
        <v>45679.592274907409</v>
      </c>
      <c r="H40" t="s">
        <v>141</v>
      </c>
      <c r="I40">
        <v>14400</v>
      </c>
      <c r="J40" s="35" t="s">
        <v>211</v>
      </c>
      <c r="K40" t="s">
        <v>113</v>
      </c>
      <c r="L40" t="s">
        <v>143</v>
      </c>
      <c r="M40" s="55">
        <f t="shared" si="0"/>
        <v>4</v>
      </c>
    </row>
    <row r="41" spans="1:13" x14ac:dyDescent="0.3">
      <c r="A41" t="s">
        <v>139</v>
      </c>
      <c r="B41" s="35" t="s">
        <v>213</v>
      </c>
      <c r="C41" t="s">
        <v>187</v>
      </c>
      <c r="D41" t="s">
        <v>90</v>
      </c>
      <c r="E41" t="s">
        <v>91</v>
      </c>
      <c r="F41" s="19">
        <v>45678.407962268517</v>
      </c>
      <c r="G41" s="19">
        <v>45688.761374513888</v>
      </c>
      <c r="H41" t="s">
        <v>188</v>
      </c>
      <c r="I41">
        <v>64800</v>
      </c>
      <c r="J41" s="35" t="s">
        <v>214</v>
      </c>
      <c r="K41" t="s">
        <v>95</v>
      </c>
      <c r="L41" t="s">
        <v>215</v>
      </c>
      <c r="M41" s="55">
        <f t="shared" si="0"/>
        <v>18</v>
      </c>
    </row>
    <row r="42" spans="1:13" x14ac:dyDescent="0.3">
      <c r="A42" t="s">
        <v>139</v>
      </c>
      <c r="B42" s="35" t="s">
        <v>216</v>
      </c>
      <c r="C42" t="s">
        <v>187</v>
      </c>
      <c r="D42" t="s">
        <v>90</v>
      </c>
      <c r="E42" t="s">
        <v>91</v>
      </c>
      <c r="F42" s="19">
        <v>45678.41058103009</v>
      </c>
      <c r="G42" s="19">
        <v>45688.761309386573</v>
      </c>
      <c r="H42" t="s">
        <v>188</v>
      </c>
      <c r="I42">
        <v>50400</v>
      </c>
      <c r="J42" s="35" t="s">
        <v>214</v>
      </c>
      <c r="K42" t="s">
        <v>95</v>
      </c>
      <c r="L42" t="s">
        <v>215</v>
      </c>
      <c r="M42" s="55">
        <f t="shared" si="0"/>
        <v>14</v>
      </c>
    </row>
    <row r="43" spans="1:13" x14ac:dyDescent="0.3">
      <c r="A43" t="s">
        <v>139</v>
      </c>
      <c r="B43" s="35" t="s">
        <v>217</v>
      </c>
      <c r="C43" t="s">
        <v>88</v>
      </c>
      <c r="D43" t="s">
        <v>90</v>
      </c>
      <c r="E43" t="s">
        <v>91</v>
      </c>
      <c r="F43" s="19">
        <v>45678.557249722224</v>
      </c>
      <c r="G43" s="19">
        <v>45678.557614965277</v>
      </c>
      <c r="H43" t="s">
        <v>147</v>
      </c>
      <c r="I43">
        <v>3600</v>
      </c>
      <c r="J43" s="35" t="s">
        <v>218</v>
      </c>
      <c r="K43" t="s">
        <v>84</v>
      </c>
      <c r="L43" t="s">
        <v>161</v>
      </c>
      <c r="M43" s="55">
        <f t="shared" si="0"/>
        <v>1</v>
      </c>
    </row>
    <row r="44" spans="1:13" x14ac:dyDescent="0.3">
      <c r="A44" t="s">
        <v>145</v>
      </c>
      <c r="B44" s="35" t="s">
        <v>219</v>
      </c>
      <c r="C44" t="s">
        <v>187</v>
      </c>
      <c r="D44" t="s">
        <v>90</v>
      </c>
      <c r="E44" t="s">
        <v>91</v>
      </c>
      <c r="F44" s="19">
        <v>45678.609864039354</v>
      </c>
      <c r="G44" s="19">
        <v>45688.760137488425</v>
      </c>
      <c r="H44" t="s">
        <v>188</v>
      </c>
      <c r="I44">
        <v>18000</v>
      </c>
      <c r="J44" s="35" t="s">
        <v>206</v>
      </c>
      <c r="K44" t="s">
        <v>108</v>
      </c>
      <c r="L44" t="s">
        <v>190</v>
      </c>
      <c r="M44" s="55">
        <f t="shared" si="0"/>
        <v>5</v>
      </c>
    </row>
    <row r="45" spans="1:13" x14ac:dyDescent="0.3">
      <c r="A45" t="s">
        <v>139</v>
      </c>
      <c r="B45" s="35" t="s">
        <v>220</v>
      </c>
      <c r="C45" t="s">
        <v>187</v>
      </c>
      <c r="D45" t="s">
        <v>90</v>
      </c>
      <c r="E45" t="s">
        <v>91</v>
      </c>
      <c r="F45" s="19">
        <v>45678.706116145833</v>
      </c>
      <c r="G45" s="19">
        <v>45688.761899386576</v>
      </c>
      <c r="H45" t="s">
        <v>188</v>
      </c>
      <c r="I45">
        <v>12600</v>
      </c>
      <c r="J45" s="35" t="s">
        <v>189</v>
      </c>
      <c r="K45" t="s">
        <v>106</v>
      </c>
      <c r="L45" t="s">
        <v>190</v>
      </c>
      <c r="M45" s="55">
        <f t="shared" si="0"/>
        <v>3.5</v>
      </c>
    </row>
    <row r="46" spans="1:13" x14ac:dyDescent="0.3">
      <c r="A46" t="s">
        <v>139</v>
      </c>
      <c r="B46" s="35" t="s">
        <v>221</v>
      </c>
      <c r="C46" t="s">
        <v>187</v>
      </c>
      <c r="D46" t="s">
        <v>90</v>
      </c>
      <c r="E46" t="s">
        <v>91</v>
      </c>
      <c r="F46" s="19">
        <v>45678.70618011574</v>
      </c>
      <c r="G46" s="19">
        <v>45688.761745555559</v>
      </c>
      <c r="H46" t="s">
        <v>188</v>
      </c>
      <c r="I46">
        <v>12600</v>
      </c>
      <c r="J46" s="35" t="s">
        <v>189</v>
      </c>
      <c r="K46" t="s">
        <v>106</v>
      </c>
      <c r="L46" t="s">
        <v>190</v>
      </c>
      <c r="M46" s="55">
        <f t="shared" si="0"/>
        <v>3.5</v>
      </c>
    </row>
    <row r="47" spans="1:13" x14ac:dyDescent="0.3">
      <c r="A47" t="s">
        <v>139</v>
      </c>
      <c r="B47" s="35" t="s">
        <v>222</v>
      </c>
      <c r="C47" t="s">
        <v>187</v>
      </c>
      <c r="D47" t="s">
        <v>90</v>
      </c>
      <c r="E47" t="s">
        <v>91</v>
      </c>
      <c r="F47" s="19">
        <v>45678.70621733796</v>
      </c>
      <c r="G47" s="19">
        <v>45688.761686307873</v>
      </c>
      <c r="H47" t="s">
        <v>188</v>
      </c>
      <c r="I47">
        <v>12600</v>
      </c>
      <c r="J47" s="35" t="s">
        <v>189</v>
      </c>
      <c r="K47" t="s">
        <v>106</v>
      </c>
      <c r="L47" t="s">
        <v>190</v>
      </c>
      <c r="M47" s="55">
        <f t="shared" si="0"/>
        <v>3.5</v>
      </c>
    </row>
    <row r="48" spans="1:13" x14ac:dyDescent="0.3">
      <c r="A48" t="s">
        <v>139</v>
      </c>
      <c r="B48" s="35" t="s">
        <v>223</v>
      </c>
      <c r="C48" t="s">
        <v>187</v>
      </c>
      <c r="D48" t="s">
        <v>90</v>
      </c>
      <c r="E48" t="s">
        <v>91</v>
      </c>
      <c r="F48" s="19">
        <v>45678.710452175925</v>
      </c>
      <c r="G48" s="19">
        <v>45688.754735451388</v>
      </c>
      <c r="H48" t="s">
        <v>188</v>
      </c>
      <c r="I48">
        <v>1800</v>
      </c>
      <c r="J48" s="35" t="s">
        <v>224</v>
      </c>
      <c r="K48" t="s">
        <v>106</v>
      </c>
      <c r="L48" t="s">
        <v>190</v>
      </c>
      <c r="M48" s="55">
        <f t="shared" si="0"/>
        <v>0.5</v>
      </c>
    </row>
    <row r="49" spans="1:13" x14ac:dyDescent="0.3">
      <c r="A49" t="s">
        <v>139</v>
      </c>
      <c r="B49" s="35" t="s">
        <v>225</v>
      </c>
      <c r="C49" t="s">
        <v>187</v>
      </c>
      <c r="D49" t="s">
        <v>90</v>
      </c>
      <c r="E49" t="s">
        <v>91</v>
      </c>
      <c r="F49" s="19">
        <v>45678.710516631945</v>
      </c>
      <c r="G49" s="19">
        <v>45688.754648240742</v>
      </c>
      <c r="H49" t="s">
        <v>188</v>
      </c>
      <c r="I49">
        <v>3600</v>
      </c>
      <c r="J49" s="35" t="s">
        <v>224</v>
      </c>
      <c r="K49" t="s">
        <v>106</v>
      </c>
      <c r="L49" t="s">
        <v>190</v>
      </c>
      <c r="M49" s="55">
        <f t="shared" si="0"/>
        <v>1</v>
      </c>
    </row>
    <row r="50" spans="1:13" x14ac:dyDescent="0.3">
      <c r="A50" t="s">
        <v>139</v>
      </c>
      <c r="B50" s="35" t="s">
        <v>226</v>
      </c>
      <c r="C50" t="s">
        <v>187</v>
      </c>
      <c r="D50" t="s">
        <v>90</v>
      </c>
      <c r="E50" t="s">
        <v>91</v>
      </c>
      <c r="F50" s="19">
        <v>45678.7105921412</v>
      </c>
      <c r="G50" s="19">
        <v>45688.754585578703</v>
      </c>
      <c r="H50" t="s">
        <v>188</v>
      </c>
      <c r="I50">
        <v>1800</v>
      </c>
      <c r="J50" s="35" t="s">
        <v>224</v>
      </c>
      <c r="K50" t="s">
        <v>106</v>
      </c>
      <c r="L50" t="s">
        <v>190</v>
      </c>
      <c r="M50" s="55">
        <f t="shared" si="0"/>
        <v>0.5</v>
      </c>
    </row>
    <row r="51" spans="1:13" x14ac:dyDescent="0.3">
      <c r="A51" t="s">
        <v>139</v>
      </c>
      <c r="B51" s="35" t="s">
        <v>227</v>
      </c>
      <c r="C51" t="s">
        <v>88</v>
      </c>
      <c r="D51" t="s">
        <v>90</v>
      </c>
      <c r="E51" t="s">
        <v>91</v>
      </c>
      <c r="F51" s="19">
        <v>45678.747287708335</v>
      </c>
      <c r="G51" s="19">
        <v>45678.751259710647</v>
      </c>
      <c r="H51" t="s">
        <v>147</v>
      </c>
      <c r="I51">
        <v>23400</v>
      </c>
      <c r="J51" s="35" t="s">
        <v>228</v>
      </c>
      <c r="K51" t="s">
        <v>84</v>
      </c>
      <c r="L51" t="s">
        <v>161</v>
      </c>
      <c r="M51" s="55">
        <f t="shared" si="0"/>
        <v>6.5</v>
      </c>
    </row>
    <row r="52" spans="1:13" x14ac:dyDescent="0.3">
      <c r="A52" t="s">
        <v>139</v>
      </c>
      <c r="B52" s="35" t="s">
        <v>229</v>
      </c>
      <c r="C52" t="s">
        <v>112</v>
      </c>
      <c r="D52" t="s">
        <v>90</v>
      </c>
      <c r="E52" t="s">
        <v>91</v>
      </c>
      <c r="F52" s="19">
        <v>45678.750400567129</v>
      </c>
      <c r="G52" s="19">
        <v>45679.614458587967</v>
      </c>
      <c r="H52" t="s">
        <v>141</v>
      </c>
      <c r="I52">
        <v>25200</v>
      </c>
      <c r="J52" s="35" t="s">
        <v>211</v>
      </c>
      <c r="K52" t="s">
        <v>113</v>
      </c>
      <c r="L52" t="s">
        <v>143</v>
      </c>
      <c r="M52" s="55">
        <f t="shared" si="0"/>
        <v>7</v>
      </c>
    </row>
    <row r="53" spans="1:13" x14ac:dyDescent="0.3">
      <c r="A53" t="s">
        <v>145</v>
      </c>
      <c r="B53" s="35" t="s">
        <v>230</v>
      </c>
      <c r="C53" t="s">
        <v>187</v>
      </c>
      <c r="D53" t="s">
        <v>90</v>
      </c>
      <c r="E53" t="s">
        <v>91</v>
      </c>
      <c r="F53" s="19">
        <v>45679.400712870367</v>
      </c>
      <c r="G53" s="19">
        <v>45688.754520567127</v>
      </c>
      <c r="H53" t="s">
        <v>188</v>
      </c>
      <c r="I53">
        <v>7200</v>
      </c>
      <c r="J53" s="35" t="s">
        <v>224</v>
      </c>
      <c r="K53" t="s">
        <v>106</v>
      </c>
      <c r="L53" t="s">
        <v>190</v>
      </c>
      <c r="M53" s="55">
        <f t="shared" si="0"/>
        <v>2</v>
      </c>
    </row>
    <row r="54" spans="1:13" x14ac:dyDescent="0.3">
      <c r="A54" t="s">
        <v>145</v>
      </c>
      <c r="B54" s="35" t="s">
        <v>231</v>
      </c>
      <c r="C54" t="s">
        <v>187</v>
      </c>
      <c r="D54" t="s">
        <v>90</v>
      </c>
      <c r="E54" t="s">
        <v>232</v>
      </c>
      <c r="F54" s="19">
        <v>45679.401173379629</v>
      </c>
      <c r="G54" s="19">
        <v>45679.404110081021</v>
      </c>
      <c r="H54" t="s">
        <v>188</v>
      </c>
      <c r="I54" t="s">
        <v>86</v>
      </c>
      <c r="J54" s="35" t="s">
        <v>224</v>
      </c>
      <c r="K54" t="s">
        <v>106</v>
      </c>
      <c r="L54" t="s">
        <v>190</v>
      </c>
      <c r="M54" s="55" t="str">
        <f t="shared" si="0"/>
        <v/>
      </c>
    </row>
    <row r="55" spans="1:13" x14ac:dyDescent="0.3">
      <c r="A55" t="s">
        <v>139</v>
      </c>
      <c r="B55" s="35" t="s">
        <v>233</v>
      </c>
      <c r="C55" t="s">
        <v>88</v>
      </c>
      <c r="D55" t="s">
        <v>90</v>
      </c>
      <c r="E55" t="s">
        <v>91</v>
      </c>
      <c r="F55" s="19">
        <v>45679.482964560186</v>
      </c>
      <c r="G55" s="19">
        <v>45679.66516546296</v>
      </c>
      <c r="H55" t="s">
        <v>147</v>
      </c>
      <c r="I55">
        <v>21600</v>
      </c>
      <c r="J55" s="35" t="s">
        <v>163</v>
      </c>
      <c r="K55" t="s">
        <v>95</v>
      </c>
      <c r="L55" t="s">
        <v>161</v>
      </c>
      <c r="M55" s="55">
        <f t="shared" si="0"/>
        <v>6</v>
      </c>
    </row>
    <row r="56" spans="1:13" x14ac:dyDescent="0.3">
      <c r="A56" t="s">
        <v>139</v>
      </c>
      <c r="B56" s="35" t="s">
        <v>234</v>
      </c>
      <c r="C56" t="s">
        <v>112</v>
      </c>
      <c r="D56" t="s">
        <v>90</v>
      </c>
      <c r="E56" t="s">
        <v>91</v>
      </c>
      <c r="F56" s="19">
        <v>45679.593954050928</v>
      </c>
      <c r="G56" s="19">
        <v>45681.389351388891</v>
      </c>
      <c r="H56" t="s">
        <v>141</v>
      </c>
      <c r="I56">
        <v>25200</v>
      </c>
      <c r="J56" s="35" t="s">
        <v>235</v>
      </c>
      <c r="K56" t="s">
        <v>113</v>
      </c>
      <c r="L56" t="s">
        <v>143</v>
      </c>
      <c r="M56" s="55">
        <f t="shared" si="0"/>
        <v>7</v>
      </c>
    </row>
    <row r="57" spans="1:13" x14ac:dyDescent="0.3">
      <c r="A57" t="s">
        <v>139</v>
      </c>
      <c r="B57" s="35" t="s">
        <v>236</v>
      </c>
      <c r="C57" t="s">
        <v>88</v>
      </c>
      <c r="D57" t="s">
        <v>90</v>
      </c>
      <c r="E57" t="s">
        <v>91</v>
      </c>
      <c r="F57" s="19">
        <v>45679.727604432868</v>
      </c>
      <c r="G57" s="19">
        <v>45679.728043310184</v>
      </c>
      <c r="H57" t="s">
        <v>147</v>
      </c>
      <c r="I57">
        <v>3600</v>
      </c>
      <c r="J57" s="35" t="s">
        <v>237</v>
      </c>
      <c r="K57" t="s">
        <v>84</v>
      </c>
      <c r="L57" t="s">
        <v>161</v>
      </c>
      <c r="M57" s="55">
        <f t="shared" si="0"/>
        <v>1</v>
      </c>
    </row>
    <row r="58" spans="1:13" x14ac:dyDescent="0.3">
      <c r="A58" t="s">
        <v>139</v>
      </c>
      <c r="B58" s="35" t="s">
        <v>238</v>
      </c>
      <c r="C58" t="s">
        <v>112</v>
      </c>
      <c r="D58" t="s">
        <v>90</v>
      </c>
      <c r="E58" t="s">
        <v>91</v>
      </c>
      <c r="F58" s="19">
        <v>45679.756404814812</v>
      </c>
      <c r="G58" s="19">
        <v>45681.624358564812</v>
      </c>
      <c r="H58" t="s">
        <v>141</v>
      </c>
      <c r="I58">
        <v>50400</v>
      </c>
      <c r="J58" s="35" t="s">
        <v>235</v>
      </c>
      <c r="K58" t="s">
        <v>113</v>
      </c>
      <c r="L58" t="s">
        <v>143</v>
      </c>
      <c r="M58" s="55">
        <f t="shared" si="0"/>
        <v>14</v>
      </c>
    </row>
    <row r="59" spans="1:13" x14ac:dyDescent="0.3">
      <c r="A59" t="s">
        <v>139</v>
      </c>
      <c r="B59" s="35" t="s">
        <v>239</v>
      </c>
      <c r="C59" t="s">
        <v>187</v>
      </c>
      <c r="D59" t="s">
        <v>90</v>
      </c>
      <c r="E59" t="s">
        <v>91</v>
      </c>
      <c r="F59" s="19">
        <v>45680.399862418984</v>
      </c>
      <c r="G59" s="19">
        <v>45688.761218877313</v>
      </c>
      <c r="H59" t="s">
        <v>188</v>
      </c>
      <c r="I59">
        <v>50400</v>
      </c>
      <c r="J59" s="35" t="s">
        <v>214</v>
      </c>
      <c r="K59" t="s">
        <v>95</v>
      </c>
      <c r="L59" t="s">
        <v>215</v>
      </c>
      <c r="M59" s="55">
        <f t="shared" si="0"/>
        <v>14</v>
      </c>
    </row>
    <row r="60" spans="1:13" x14ac:dyDescent="0.3">
      <c r="A60" t="s">
        <v>139</v>
      </c>
      <c r="B60" s="35" t="s">
        <v>240</v>
      </c>
      <c r="C60" t="s">
        <v>88</v>
      </c>
      <c r="D60" t="s">
        <v>90</v>
      </c>
      <c r="E60" t="s">
        <v>91</v>
      </c>
      <c r="F60" s="19">
        <v>45680.510874502317</v>
      </c>
      <c r="G60" s="19">
        <v>45681.72803273148</v>
      </c>
      <c r="H60" t="s">
        <v>147</v>
      </c>
      <c r="I60">
        <v>25200</v>
      </c>
      <c r="J60" s="35" t="s">
        <v>228</v>
      </c>
      <c r="K60" t="s">
        <v>84</v>
      </c>
      <c r="L60" t="s">
        <v>161</v>
      </c>
      <c r="M60" s="55">
        <f t="shared" si="0"/>
        <v>7</v>
      </c>
    </row>
    <row r="61" spans="1:13" x14ac:dyDescent="0.3">
      <c r="A61" t="s">
        <v>139</v>
      </c>
      <c r="B61" s="35" t="s">
        <v>241</v>
      </c>
      <c r="C61" t="s">
        <v>187</v>
      </c>
      <c r="D61" t="s">
        <v>90</v>
      </c>
      <c r="E61" t="s">
        <v>91</v>
      </c>
      <c r="F61" s="19">
        <v>45680.60351951389</v>
      </c>
      <c r="G61" s="19">
        <v>45688.761159791669</v>
      </c>
      <c r="H61" t="s">
        <v>188</v>
      </c>
      <c r="I61">
        <v>25200</v>
      </c>
      <c r="J61" s="35" t="s">
        <v>214</v>
      </c>
      <c r="K61" t="s">
        <v>95</v>
      </c>
      <c r="L61" t="s">
        <v>215</v>
      </c>
      <c r="M61" s="55">
        <f t="shared" si="0"/>
        <v>7</v>
      </c>
    </row>
    <row r="62" spans="1:13" x14ac:dyDescent="0.3">
      <c r="A62" t="s">
        <v>242</v>
      </c>
      <c r="B62" s="35" t="s">
        <v>243</v>
      </c>
      <c r="C62" t="s">
        <v>88</v>
      </c>
      <c r="D62" t="s">
        <v>90</v>
      </c>
      <c r="E62" t="s">
        <v>91</v>
      </c>
      <c r="F62" s="19">
        <v>45680.712399537035</v>
      </c>
      <c r="G62" s="19">
        <v>45686.754105949076</v>
      </c>
      <c r="H62" t="s">
        <v>147</v>
      </c>
      <c r="I62">
        <v>25200</v>
      </c>
      <c r="J62" s="35" t="s">
        <v>160</v>
      </c>
      <c r="K62" t="s">
        <v>95</v>
      </c>
      <c r="L62" t="s">
        <v>161</v>
      </c>
      <c r="M62" s="55">
        <f t="shared" si="0"/>
        <v>7</v>
      </c>
    </row>
    <row r="63" spans="1:13" x14ac:dyDescent="0.3">
      <c r="A63" t="s">
        <v>139</v>
      </c>
      <c r="B63" s="35" t="s">
        <v>244</v>
      </c>
      <c r="C63" t="s">
        <v>187</v>
      </c>
      <c r="D63" t="s">
        <v>90</v>
      </c>
      <c r="E63" t="s">
        <v>91</v>
      </c>
      <c r="F63" s="19">
        <v>45681.38716741898</v>
      </c>
      <c r="G63" s="19">
        <v>45688.767317025464</v>
      </c>
      <c r="H63" t="s">
        <v>188</v>
      </c>
      <c r="I63">
        <v>3600</v>
      </c>
      <c r="J63" s="35" t="s">
        <v>192</v>
      </c>
      <c r="K63" t="s">
        <v>96</v>
      </c>
      <c r="L63" t="s">
        <v>190</v>
      </c>
      <c r="M63" s="55">
        <f t="shared" si="0"/>
        <v>1</v>
      </c>
    </row>
    <row r="64" spans="1:13" x14ac:dyDescent="0.3">
      <c r="A64" t="s">
        <v>139</v>
      </c>
      <c r="B64" s="35" t="s">
        <v>245</v>
      </c>
      <c r="C64" t="s">
        <v>187</v>
      </c>
      <c r="D64" t="s">
        <v>90</v>
      </c>
      <c r="E64" t="s">
        <v>91</v>
      </c>
      <c r="F64" s="19">
        <v>45681.387698402781</v>
      </c>
      <c r="G64" s="19">
        <v>45685.48504295139</v>
      </c>
      <c r="H64" t="s">
        <v>188</v>
      </c>
      <c r="I64">
        <v>3600</v>
      </c>
      <c r="J64" s="35" t="s">
        <v>195</v>
      </c>
      <c r="K64" t="s">
        <v>96</v>
      </c>
      <c r="L64" t="s">
        <v>190</v>
      </c>
      <c r="M64" s="55">
        <f t="shared" si="0"/>
        <v>1</v>
      </c>
    </row>
    <row r="65" spans="1:13" x14ac:dyDescent="0.3">
      <c r="A65" t="s">
        <v>139</v>
      </c>
      <c r="B65" s="35" t="s">
        <v>246</v>
      </c>
      <c r="C65" t="s">
        <v>88</v>
      </c>
      <c r="D65" t="s">
        <v>90</v>
      </c>
      <c r="E65" t="s">
        <v>91</v>
      </c>
      <c r="F65" s="19">
        <v>45681.535008287035</v>
      </c>
      <c r="G65" s="19">
        <v>45681.53559097222</v>
      </c>
      <c r="H65" t="s">
        <v>147</v>
      </c>
      <c r="I65">
        <v>16200</v>
      </c>
      <c r="J65" s="35" t="s">
        <v>247</v>
      </c>
      <c r="K65" t="s">
        <v>84</v>
      </c>
      <c r="L65" t="s">
        <v>161</v>
      </c>
      <c r="M65" s="55">
        <f t="shared" si="0"/>
        <v>4.5</v>
      </c>
    </row>
    <row r="66" spans="1:13" x14ac:dyDescent="0.3">
      <c r="A66" t="s">
        <v>139</v>
      </c>
      <c r="B66" s="35" t="s">
        <v>248</v>
      </c>
      <c r="C66" t="s">
        <v>112</v>
      </c>
      <c r="D66" t="s">
        <v>90</v>
      </c>
      <c r="E66" t="s">
        <v>91</v>
      </c>
      <c r="F66" s="19">
        <v>45681.603704340276</v>
      </c>
      <c r="G66" s="19">
        <v>45688.59184202546</v>
      </c>
      <c r="H66" t="s">
        <v>141</v>
      </c>
      <c r="I66">
        <v>25200</v>
      </c>
      <c r="J66" s="35" t="s">
        <v>142</v>
      </c>
      <c r="K66" t="s">
        <v>113</v>
      </c>
      <c r="L66" t="s">
        <v>143</v>
      </c>
      <c r="M66" s="55">
        <f t="shared" ref="M66:M129" si="1">IF(I66="","",I66/3600)</f>
        <v>7</v>
      </c>
    </row>
    <row r="67" spans="1:13" x14ac:dyDescent="0.3">
      <c r="A67" t="s">
        <v>145</v>
      </c>
      <c r="B67" s="35" t="s">
        <v>249</v>
      </c>
      <c r="C67" t="s">
        <v>187</v>
      </c>
      <c r="D67" t="s">
        <v>90</v>
      </c>
      <c r="E67" t="s">
        <v>134</v>
      </c>
      <c r="F67" s="19">
        <v>45681.739789155094</v>
      </c>
      <c r="G67" s="19">
        <v>45688.760803622688</v>
      </c>
      <c r="H67" t="s">
        <v>188</v>
      </c>
      <c r="I67" t="s">
        <v>86</v>
      </c>
      <c r="J67" s="35" t="s">
        <v>250</v>
      </c>
      <c r="K67" t="s">
        <v>96</v>
      </c>
      <c r="L67" t="s">
        <v>190</v>
      </c>
      <c r="M67" s="55" t="str">
        <f t="shared" si="1"/>
        <v/>
      </c>
    </row>
    <row r="68" spans="1:13" x14ac:dyDescent="0.3">
      <c r="A68" t="s">
        <v>139</v>
      </c>
      <c r="B68" s="35" t="s">
        <v>251</v>
      </c>
      <c r="C68" t="s">
        <v>112</v>
      </c>
      <c r="D68" t="s">
        <v>90</v>
      </c>
      <c r="E68" t="s">
        <v>91</v>
      </c>
      <c r="F68" s="19">
        <v>45684.398608379626</v>
      </c>
      <c r="G68" s="19">
        <v>45685.420685462967</v>
      </c>
      <c r="H68" t="s">
        <v>141</v>
      </c>
      <c r="I68">
        <v>3600</v>
      </c>
      <c r="J68" s="35" t="s">
        <v>252</v>
      </c>
      <c r="K68" t="s">
        <v>84</v>
      </c>
      <c r="L68" t="s">
        <v>143</v>
      </c>
      <c r="M68" s="55">
        <f t="shared" si="1"/>
        <v>1</v>
      </c>
    </row>
    <row r="69" spans="1:13" x14ac:dyDescent="0.3">
      <c r="A69" t="s">
        <v>139</v>
      </c>
      <c r="B69" s="35" t="s">
        <v>253</v>
      </c>
      <c r="C69" t="s">
        <v>88</v>
      </c>
      <c r="D69" t="s">
        <v>90</v>
      </c>
      <c r="E69" t="s">
        <v>91</v>
      </c>
      <c r="F69" s="19">
        <v>45684.660011666667</v>
      </c>
      <c r="G69" s="19">
        <v>45685.339987280095</v>
      </c>
      <c r="H69" t="s">
        <v>147</v>
      </c>
      <c r="I69">
        <v>14400</v>
      </c>
      <c r="J69" s="35" t="s">
        <v>180</v>
      </c>
      <c r="K69" t="s">
        <v>95</v>
      </c>
      <c r="L69" t="s">
        <v>161</v>
      </c>
      <c r="M69" s="55">
        <f t="shared" si="1"/>
        <v>4</v>
      </c>
    </row>
    <row r="70" spans="1:13" x14ac:dyDescent="0.3">
      <c r="A70" t="s">
        <v>139</v>
      </c>
      <c r="B70" s="35" t="s">
        <v>254</v>
      </c>
      <c r="C70" t="s">
        <v>187</v>
      </c>
      <c r="D70" t="s">
        <v>90</v>
      </c>
      <c r="E70" t="s">
        <v>91</v>
      </c>
      <c r="F70" s="19">
        <v>45684.725445208336</v>
      </c>
      <c r="G70" s="19">
        <v>45688.765582627311</v>
      </c>
      <c r="H70" t="s">
        <v>188</v>
      </c>
      <c r="I70">
        <v>151200</v>
      </c>
      <c r="J70" s="35" t="s">
        <v>255</v>
      </c>
      <c r="K70" t="s">
        <v>95</v>
      </c>
      <c r="L70" t="s">
        <v>215</v>
      </c>
      <c r="M70" s="55">
        <f t="shared" si="1"/>
        <v>42</v>
      </c>
    </row>
    <row r="71" spans="1:13" x14ac:dyDescent="0.3">
      <c r="A71" t="s">
        <v>139</v>
      </c>
      <c r="B71" s="35" t="s">
        <v>256</v>
      </c>
      <c r="C71" t="s">
        <v>88</v>
      </c>
      <c r="D71" t="s">
        <v>90</v>
      </c>
      <c r="E71" t="s">
        <v>91</v>
      </c>
      <c r="F71" s="19">
        <v>45684.747117962965</v>
      </c>
      <c r="G71" s="19">
        <v>45685.627889861113</v>
      </c>
      <c r="H71" t="s">
        <v>147</v>
      </c>
      <c r="I71">
        <v>7200</v>
      </c>
      <c r="J71" s="35" t="s">
        <v>180</v>
      </c>
      <c r="K71" t="s">
        <v>95</v>
      </c>
      <c r="L71" t="s">
        <v>161</v>
      </c>
      <c r="M71" s="55">
        <f t="shared" si="1"/>
        <v>2</v>
      </c>
    </row>
    <row r="72" spans="1:13" x14ac:dyDescent="0.3">
      <c r="A72" t="s">
        <v>242</v>
      </c>
      <c r="B72" s="35" t="s">
        <v>257</v>
      </c>
      <c r="C72" t="s">
        <v>187</v>
      </c>
      <c r="D72" t="s">
        <v>90</v>
      </c>
      <c r="E72" t="s">
        <v>91</v>
      </c>
      <c r="F72" s="19">
        <v>45684.774393912034</v>
      </c>
      <c r="G72" s="19">
        <v>45688.765666273146</v>
      </c>
      <c r="H72" t="s">
        <v>188</v>
      </c>
      <c r="I72">
        <v>7200</v>
      </c>
      <c r="J72" s="35" t="s">
        <v>192</v>
      </c>
      <c r="K72" t="s">
        <v>96</v>
      </c>
      <c r="L72" t="s">
        <v>190</v>
      </c>
      <c r="M72" s="55">
        <f t="shared" si="1"/>
        <v>2</v>
      </c>
    </row>
    <row r="73" spans="1:13" x14ac:dyDescent="0.3">
      <c r="A73" t="s">
        <v>139</v>
      </c>
      <c r="B73" s="35" t="s">
        <v>258</v>
      </c>
      <c r="C73" t="s">
        <v>88</v>
      </c>
      <c r="D73" t="s">
        <v>90</v>
      </c>
      <c r="E73" t="s">
        <v>91</v>
      </c>
      <c r="F73" s="19">
        <v>45685.658420543979</v>
      </c>
      <c r="G73" s="19">
        <v>45686.359862083336</v>
      </c>
      <c r="H73" t="s">
        <v>147</v>
      </c>
      <c r="I73">
        <v>25200</v>
      </c>
      <c r="J73" s="35" t="s">
        <v>259</v>
      </c>
      <c r="K73" t="s">
        <v>98</v>
      </c>
      <c r="L73" t="s">
        <v>161</v>
      </c>
      <c r="M73" s="55">
        <f t="shared" si="1"/>
        <v>7</v>
      </c>
    </row>
    <row r="74" spans="1:13" x14ac:dyDescent="0.3">
      <c r="A74" t="s">
        <v>139</v>
      </c>
      <c r="B74" s="35" t="s">
        <v>260</v>
      </c>
      <c r="C74" t="s">
        <v>88</v>
      </c>
      <c r="D74" t="s">
        <v>90</v>
      </c>
      <c r="E74" t="s">
        <v>91</v>
      </c>
      <c r="F74" s="19">
        <v>45685.658744629633</v>
      </c>
      <c r="G74" s="19">
        <v>45685.659194965279</v>
      </c>
      <c r="H74" t="s">
        <v>147</v>
      </c>
      <c r="I74">
        <v>3600</v>
      </c>
      <c r="J74" s="35" t="s">
        <v>261</v>
      </c>
      <c r="K74" t="s">
        <v>95</v>
      </c>
      <c r="L74" t="s">
        <v>161</v>
      </c>
      <c r="M74" s="55">
        <f t="shared" si="1"/>
        <v>1</v>
      </c>
    </row>
    <row r="75" spans="1:13" x14ac:dyDescent="0.3">
      <c r="A75" t="s">
        <v>139</v>
      </c>
      <c r="B75" s="35" t="s">
        <v>262</v>
      </c>
      <c r="C75" t="s">
        <v>88</v>
      </c>
      <c r="D75" t="s">
        <v>90</v>
      </c>
      <c r="E75" t="s">
        <v>91</v>
      </c>
      <c r="F75" s="19">
        <v>45685.660825983796</v>
      </c>
      <c r="G75" s="19">
        <v>45685.665147534724</v>
      </c>
      <c r="H75" t="s">
        <v>147</v>
      </c>
      <c r="I75">
        <v>3600</v>
      </c>
      <c r="J75" s="35" t="s">
        <v>263</v>
      </c>
      <c r="K75" t="s">
        <v>95</v>
      </c>
      <c r="L75" t="s">
        <v>161</v>
      </c>
      <c r="M75" s="55">
        <f t="shared" si="1"/>
        <v>1</v>
      </c>
    </row>
    <row r="76" spans="1:13" x14ac:dyDescent="0.3">
      <c r="A76" t="s">
        <v>139</v>
      </c>
      <c r="B76" s="35" t="s">
        <v>264</v>
      </c>
      <c r="C76" t="s">
        <v>88</v>
      </c>
      <c r="D76" t="s">
        <v>90</v>
      </c>
      <c r="E76" t="s">
        <v>91</v>
      </c>
      <c r="F76" s="19">
        <v>45685.669134618052</v>
      </c>
      <c r="G76" s="19">
        <v>45685.669721828701</v>
      </c>
      <c r="H76" t="s">
        <v>147</v>
      </c>
      <c r="I76">
        <v>1800</v>
      </c>
      <c r="J76" s="35" t="s">
        <v>265</v>
      </c>
      <c r="K76" t="s">
        <v>95</v>
      </c>
      <c r="L76" t="s">
        <v>161</v>
      </c>
      <c r="M76" s="55">
        <f t="shared" si="1"/>
        <v>0.5</v>
      </c>
    </row>
    <row r="77" spans="1:13" x14ac:dyDescent="0.3">
      <c r="A77" t="s">
        <v>139</v>
      </c>
      <c r="B77" s="35" t="s">
        <v>266</v>
      </c>
      <c r="C77" t="s">
        <v>88</v>
      </c>
      <c r="D77" t="s">
        <v>90</v>
      </c>
      <c r="E77" t="s">
        <v>91</v>
      </c>
      <c r="F77" s="19">
        <v>45685.669256782407</v>
      </c>
      <c r="G77" s="19">
        <v>45685.670344212966</v>
      </c>
      <c r="H77" t="s">
        <v>147</v>
      </c>
      <c r="I77">
        <v>1800</v>
      </c>
      <c r="J77" s="35" t="s">
        <v>265</v>
      </c>
      <c r="K77" t="s">
        <v>95</v>
      </c>
      <c r="L77" t="s">
        <v>161</v>
      </c>
      <c r="M77" s="55">
        <f t="shared" si="1"/>
        <v>0.5</v>
      </c>
    </row>
    <row r="78" spans="1:13" x14ac:dyDescent="0.3">
      <c r="A78" t="s">
        <v>139</v>
      </c>
      <c r="B78" s="35" t="s">
        <v>267</v>
      </c>
      <c r="C78" t="s">
        <v>112</v>
      </c>
      <c r="D78" t="s">
        <v>90</v>
      </c>
      <c r="E78" t="s">
        <v>91</v>
      </c>
      <c r="F78" s="19">
        <v>45685.708467083336</v>
      </c>
      <c r="G78" s="19">
        <v>45688.590704467591</v>
      </c>
      <c r="H78" t="s">
        <v>141</v>
      </c>
      <c r="I78">
        <v>93600</v>
      </c>
      <c r="J78" s="35" t="s">
        <v>142</v>
      </c>
      <c r="K78" t="s">
        <v>113</v>
      </c>
      <c r="L78" t="s">
        <v>143</v>
      </c>
      <c r="M78" s="55">
        <f t="shared" si="1"/>
        <v>26</v>
      </c>
    </row>
    <row r="79" spans="1:13" x14ac:dyDescent="0.3">
      <c r="A79" t="s">
        <v>139</v>
      </c>
      <c r="B79" s="35" t="s">
        <v>268</v>
      </c>
      <c r="C79" t="s">
        <v>88</v>
      </c>
      <c r="D79" t="s">
        <v>90</v>
      </c>
      <c r="E79" t="s">
        <v>91</v>
      </c>
      <c r="F79" s="19">
        <v>45686.374143506946</v>
      </c>
      <c r="G79" s="19">
        <v>45687.37100929398</v>
      </c>
      <c r="H79" t="s">
        <v>147</v>
      </c>
      <c r="I79">
        <v>25200</v>
      </c>
      <c r="J79" s="35" t="s">
        <v>160</v>
      </c>
      <c r="K79" t="s">
        <v>95</v>
      </c>
      <c r="L79" t="s">
        <v>161</v>
      </c>
      <c r="M79" s="55">
        <f t="shared" si="1"/>
        <v>7</v>
      </c>
    </row>
    <row r="80" spans="1:13" x14ac:dyDescent="0.3">
      <c r="A80" t="s">
        <v>139</v>
      </c>
      <c r="B80" s="35" t="s">
        <v>269</v>
      </c>
      <c r="C80" t="s">
        <v>88</v>
      </c>
      <c r="D80" t="s">
        <v>90</v>
      </c>
      <c r="E80" t="s">
        <v>91</v>
      </c>
      <c r="F80" s="19">
        <v>45686.377655324075</v>
      </c>
      <c r="G80" s="19">
        <v>45686.378035520836</v>
      </c>
      <c r="H80" t="s">
        <v>147</v>
      </c>
      <c r="I80">
        <v>12600</v>
      </c>
      <c r="J80" s="35" t="s">
        <v>177</v>
      </c>
      <c r="K80" t="s">
        <v>96</v>
      </c>
      <c r="L80" t="s">
        <v>178</v>
      </c>
      <c r="M80" s="55">
        <f t="shared" si="1"/>
        <v>3.5</v>
      </c>
    </row>
    <row r="81" spans="1:13" x14ac:dyDescent="0.3">
      <c r="A81" t="s">
        <v>139</v>
      </c>
      <c r="B81" s="35" t="s">
        <v>270</v>
      </c>
      <c r="C81" t="s">
        <v>187</v>
      </c>
      <c r="D81" t="s">
        <v>90</v>
      </c>
      <c r="E81" t="s">
        <v>91</v>
      </c>
      <c r="F81" s="19">
        <v>45686.411026111113</v>
      </c>
      <c r="G81" s="19">
        <v>45688.76109659722</v>
      </c>
      <c r="H81" t="s">
        <v>188</v>
      </c>
      <c r="I81">
        <v>25200</v>
      </c>
      <c r="J81" s="35" t="s">
        <v>214</v>
      </c>
      <c r="K81" t="s">
        <v>95</v>
      </c>
      <c r="L81" t="s">
        <v>215</v>
      </c>
      <c r="M81" s="55">
        <f t="shared" si="1"/>
        <v>7</v>
      </c>
    </row>
    <row r="82" spans="1:13" x14ac:dyDescent="0.3">
      <c r="A82" t="s">
        <v>242</v>
      </c>
      <c r="B82" s="35" t="s">
        <v>271</v>
      </c>
      <c r="C82" t="s">
        <v>187</v>
      </c>
      <c r="D82" t="s">
        <v>90</v>
      </c>
      <c r="E82" t="s">
        <v>91</v>
      </c>
      <c r="F82" s="19">
        <v>45686.659724641206</v>
      </c>
      <c r="G82" s="19">
        <v>45688.768370682868</v>
      </c>
      <c r="H82" t="s">
        <v>188</v>
      </c>
      <c r="I82">
        <v>1800</v>
      </c>
      <c r="J82" s="35" t="s">
        <v>195</v>
      </c>
      <c r="K82" t="s">
        <v>96</v>
      </c>
      <c r="L82" t="s">
        <v>190</v>
      </c>
      <c r="M82" s="55">
        <f t="shared" si="1"/>
        <v>0.5</v>
      </c>
    </row>
    <row r="83" spans="1:13" x14ac:dyDescent="0.3">
      <c r="A83" t="s">
        <v>139</v>
      </c>
      <c r="B83" s="35" t="s">
        <v>272</v>
      </c>
      <c r="C83" t="s">
        <v>88</v>
      </c>
      <c r="D83" t="s">
        <v>90</v>
      </c>
      <c r="E83" t="s">
        <v>91</v>
      </c>
      <c r="F83" s="19">
        <v>45687.371566956019</v>
      </c>
      <c r="G83" s="19">
        <v>45687.37196365741</v>
      </c>
      <c r="H83" t="s">
        <v>147</v>
      </c>
      <c r="I83">
        <v>3600</v>
      </c>
      <c r="J83" s="35" t="s">
        <v>177</v>
      </c>
      <c r="K83" t="s">
        <v>96</v>
      </c>
      <c r="L83" t="s">
        <v>178</v>
      </c>
      <c r="M83" s="55">
        <f t="shared" si="1"/>
        <v>1</v>
      </c>
    </row>
    <row r="84" spans="1:13" x14ac:dyDescent="0.3">
      <c r="A84" t="s">
        <v>139</v>
      </c>
      <c r="B84" s="35" t="s">
        <v>273</v>
      </c>
      <c r="C84" t="s">
        <v>88</v>
      </c>
      <c r="D84" t="s">
        <v>90</v>
      </c>
      <c r="E84" t="s">
        <v>91</v>
      </c>
      <c r="F84" s="19">
        <v>45687.408372939812</v>
      </c>
      <c r="G84" s="19">
        <v>45688.403113761575</v>
      </c>
      <c r="H84" t="s">
        <v>147</v>
      </c>
      <c r="I84">
        <v>32400</v>
      </c>
      <c r="J84" s="35" t="s">
        <v>274</v>
      </c>
      <c r="K84" t="s">
        <v>84</v>
      </c>
      <c r="L84" t="s">
        <v>275</v>
      </c>
      <c r="M84" s="55">
        <f t="shared" si="1"/>
        <v>9</v>
      </c>
    </row>
    <row r="85" spans="1:13" x14ac:dyDescent="0.3">
      <c r="A85" t="s">
        <v>242</v>
      </c>
      <c r="B85" s="35" t="s">
        <v>276</v>
      </c>
      <c r="C85" t="s">
        <v>187</v>
      </c>
      <c r="D85" t="s">
        <v>90</v>
      </c>
      <c r="E85" t="s">
        <v>91</v>
      </c>
      <c r="F85" s="19">
        <v>45687.419285057869</v>
      </c>
      <c r="G85" s="19">
        <v>45688.768298564813</v>
      </c>
      <c r="H85" t="s">
        <v>188</v>
      </c>
      <c r="I85">
        <v>1800</v>
      </c>
      <c r="J85" s="35" t="s">
        <v>195</v>
      </c>
      <c r="K85" t="s">
        <v>96</v>
      </c>
      <c r="L85" t="s">
        <v>190</v>
      </c>
      <c r="M85" s="55">
        <f t="shared" si="1"/>
        <v>0.5</v>
      </c>
    </row>
    <row r="86" spans="1:13" x14ac:dyDescent="0.3">
      <c r="A86" t="s">
        <v>139</v>
      </c>
      <c r="B86" s="35" t="s">
        <v>277</v>
      </c>
      <c r="C86" t="s">
        <v>88</v>
      </c>
      <c r="D86" t="s">
        <v>90</v>
      </c>
      <c r="E86" t="s">
        <v>91</v>
      </c>
      <c r="F86" s="19">
        <v>45687.430118483797</v>
      </c>
      <c r="G86" s="19">
        <v>45687.432720543984</v>
      </c>
      <c r="H86" t="s">
        <v>147</v>
      </c>
      <c r="I86">
        <v>10800</v>
      </c>
      <c r="J86" s="35" t="s">
        <v>278</v>
      </c>
      <c r="K86" t="s">
        <v>95</v>
      </c>
      <c r="L86" t="s">
        <v>161</v>
      </c>
      <c r="M86" s="55">
        <f t="shared" si="1"/>
        <v>3</v>
      </c>
    </row>
    <row r="87" spans="1:13" x14ac:dyDescent="0.3">
      <c r="A87" t="s">
        <v>242</v>
      </c>
      <c r="B87" s="35" t="s">
        <v>279</v>
      </c>
      <c r="C87" t="s">
        <v>88</v>
      </c>
      <c r="D87" t="s">
        <v>90</v>
      </c>
      <c r="E87" t="s">
        <v>91</v>
      </c>
      <c r="F87" s="19">
        <v>45687.462025844907</v>
      </c>
      <c r="G87" s="19">
        <v>45693.512408009257</v>
      </c>
      <c r="H87" t="s">
        <v>147</v>
      </c>
      <c r="I87">
        <v>10800</v>
      </c>
      <c r="J87" s="35" t="s">
        <v>177</v>
      </c>
      <c r="K87" t="s">
        <v>96</v>
      </c>
      <c r="L87" t="s">
        <v>178</v>
      </c>
      <c r="M87" s="55">
        <f t="shared" si="1"/>
        <v>3</v>
      </c>
    </row>
    <row r="88" spans="1:13" x14ac:dyDescent="0.3">
      <c r="A88" t="s">
        <v>242</v>
      </c>
      <c r="B88" s="35" t="s">
        <v>280</v>
      </c>
      <c r="C88" t="s">
        <v>187</v>
      </c>
      <c r="D88" t="s">
        <v>90</v>
      </c>
      <c r="E88" t="s">
        <v>91</v>
      </c>
      <c r="F88" s="19">
        <v>45687.511282083331</v>
      </c>
      <c r="G88" s="19">
        <v>45688.762574560184</v>
      </c>
      <c r="H88" t="s">
        <v>188</v>
      </c>
      <c r="I88">
        <v>3600</v>
      </c>
      <c r="J88" s="35" t="s">
        <v>192</v>
      </c>
      <c r="K88" t="s">
        <v>96</v>
      </c>
      <c r="L88" t="s">
        <v>190</v>
      </c>
      <c r="M88" s="55">
        <f t="shared" si="1"/>
        <v>1</v>
      </c>
    </row>
    <row r="89" spans="1:13" x14ac:dyDescent="0.3">
      <c r="A89" t="s">
        <v>145</v>
      </c>
      <c r="B89" s="35" t="s">
        <v>281</v>
      </c>
      <c r="C89" t="s">
        <v>187</v>
      </c>
      <c r="D89" t="s">
        <v>90</v>
      </c>
      <c r="E89" t="s">
        <v>91</v>
      </c>
      <c r="F89" s="19">
        <v>45687.514592997686</v>
      </c>
      <c r="G89" s="19">
        <v>45688.76240659722</v>
      </c>
      <c r="H89" t="s">
        <v>188</v>
      </c>
      <c r="I89">
        <v>7200</v>
      </c>
      <c r="J89" s="35" t="s">
        <v>192</v>
      </c>
      <c r="K89" t="s">
        <v>96</v>
      </c>
      <c r="L89" t="s">
        <v>190</v>
      </c>
      <c r="M89" s="55">
        <f t="shared" si="1"/>
        <v>2</v>
      </c>
    </row>
    <row r="90" spans="1:13" x14ac:dyDescent="0.3">
      <c r="A90" t="s">
        <v>139</v>
      </c>
      <c r="B90" s="35" t="s">
        <v>282</v>
      </c>
      <c r="C90" t="s">
        <v>88</v>
      </c>
      <c r="D90" t="s">
        <v>90</v>
      </c>
      <c r="E90" t="s">
        <v>91</v>
      </c>
      <c r="F90" s="19">
        <v>45687.540707916669</v>
      </c>
      <c r="G90" s="19">
        <v>45687.541110312501</v>
      </c>
      <c r="H90" t="s">
        <v>147</v>
      </c>
      <c r="I90">
        <v>12600</v>
      </c>
      <c r="J90" s="35" t="s">
        <v>283</v>
      </c>
      <c r="K90" t="s">
        <v>84</v>
      </c>
      <c r="L90" t="s">
        <v>275</v>
      </c>
      <c r="M90" s="55">
        <f t="shared" si="1"/>
        <v>3.5</v>
      </c>
    </row>
    <row r="91" spans="1:13" x14ac:dyDescent="0.3">
      <c r="A91" t="s">
        <v>139</v>
      </c>
      <c r="B91" s="35" t="s">
        <v>284</v>
      </c>
      <c r="C91" t="s">
        <v>112</v>
      </c>
      <c r="D91" t="s">
        <v>90</v>
      </c>
      <c r="E91" t="s">
        <v>91</v>
      </c>
      <c r="F91" s="19">
        <v>45687.73906190972</v>
      </c>
      <c r="G91" s="19">
        <v>45688.587374525465</v>
      </c>
      <c r="H91" t="s">
        <v>141</v>
      </c>
      <c r="I91">
        <v>10800</v>
      </c>
      <c r="J91" s="35" t="s">
        <v>285</v>
      </c>
      <c r="K91" t="s">
        <v>89</v>
      </c>
      <c r="L91" t="s">
        <v>286</v>
      </c>
      <c r="M91" s="55">
        <f t="shared" si="1"/>
        <v>3</v>
      </c>
    </row>
    <row r="92" spans="1:13" x14ac:dyDescent="0.3">
      <c r="A92" t="s">
        <v>242</v>
      </c>
      <c r="B92" s="35" t="s">
        <v>287</v>
      </c>
      <c r="C92" t="s">
        <v>187</v>
      </c>
      <c r="D92" t="s">
        <v>90</v>
      </c>
      <c r="E92" t="s">
        <v>91</v>
      </c>
      <c r="F92" s="19">
        <v>45687.73997386574</v>
      </c>
      <c r="G92" s="19">
        <v>45691.769097048615</v>
      </c>
      <c r="H92" t="s">
        <v>188</v>
      </c>
      <c r="I92">
        <v>14400</v>
      </c>
      <c r="J92" s="35" t="s">
        <v>214</v>
      </c>
      <c r="K92" t="s">
        <v>95</v>
      </c>
      <c r="L92" t="s">
        <v>215</v>
      </c>
      <c r="M92" s="55">
        <f t="shared" si="1"/>
        <v>4</v>
      </c>
    </row>
    <row r="93" spans="1:13" x14ac:dyDescent="0.3">
      <c r="A93" t="s">
        <v>242</v>
      </c>
      <c r="B93" s="35" t="s">
        <v>288</v>
      </c>
      <c r="C93" t="s">
        <v>187</v>
      </c>
      <c r="D93" t="s">
        <v>90</v>
      </c>
      <c r="E93" t="s">
        <v>91</v>
      </c>
      <c r="F93" s="19">
        <v>45687.778827905095</v>
      </c>
      <c r="G93" s="19">
        <v>45691.769118032411</v>
      </c>
      <c r="H93" t="s">
        <v>188</v>
      </c>
      <c r="I93">
        <v>25200</v>
      </c>
      <c r="J93" s="35" t="s">
        <v>214</v>
      </c>
      <c r="K93" t="s">
        <v>95</v>
      </c>
      <c r="L93" t="s">
        <v>215</v>
      </c>
      <c r="M93" s="55">
        <f t="shared" si="1"/>
        <v>7</v>
      </c>
    </row>
    <row r="94" spans="1:13" x14ac:dyDescent="0.3">
      <c r="A94" t="s">
        <v>139</v>
      </c>
      <c r="B94" s="35" t="s">
        <v>289</v>
      </c>
      <c r="C94" t="s">
        <v>112</v>
      </c>
      <c r="D94" t="s">
        <v>90</v>
      </c>
      <c r="E94" t="s">
        <v>91</v>
      </c>
      <c r="F94" s="19">
        <v>45688.596806504633</v>
      </c>
      <c r="G94" s="19">
        <v>45688.597306678239</v>
      </c>
      <c r="H94" t="s">
        <v>141</v>
      </c>
      <c r="I94">
        <v>43200</v>
      </c>
      <c r="J94" s="35" t="s">
        <v>290</v>
      </c>
      <c r="K94" t="s">
        <v>95</v>
      </c>
      <c r="L94" t="s">
        <v>143</v>
      </c>
      <c r="M94" s="55">
        <f t="shared" si="1"/>
        <v>12</v>
      </c>
    </row>
    <row r="95" spans="1:13" x14ac:dyDescent="0.3">
      <c r="A95" t="s">
        <v>139</v>
      </c>
      <c r="B95" s="35" t="s">
        <v>291</v>
      </c>
      <c r="C95" t="s">
        <v>88</v>
      </c>
      <c r="D95" t="s">
        <v>90</v>
      </c>
      <c r="E95" t="s">
        <v>91</v>
      </c>
      <c r="F95" s="19">
        <v>45688.618502141202</v>
      </c>
      <c r="G95" s="19">
        <v>45688.619076585652</v>
      </c>
      <c r="H95" t="s">
        <v>147</v>
      </c>
      <c r="I95">
        <v>1800</v>
      </c>
      <c r="J95" s="35" t="s">
        <v>265</v>
      </c>
      <c r="K95" t="s">
        <v>95</v>
      </c>
      <c r="L95" t="s">
        <v>161</v>
      </c>
      <c r="M95" s="55">
        <f t="shared" si="1"/>
        <v>0.5</v>
      </c>
    </row>
    <row r="96" spans="1:13" x14ac:dyDescent="0.3">
      <c r="A96" t="s">
        <v>139</v>
      </c>
      <c r="B96" s="35" t="s">
        <v>292</v>
      </c>
      <c r="C96" t="s">
        <v>187</v>
      </c>
      <c r="D96" t="s">
        <v>90</v>
      </c>
      <c r="E96" t="s">
        <v>91</v>
      </c>
      <c r="F96" s="19">
        <v>45688.791131087964</v>
      </c>
      <c r="G96" s="19">
        <v>45688.791805578701</v>
      </c>
      <c r="H96" t="s">
        <v>188</v>
      </c>
      <c r="I96">
        <v>14400</v>
      </c>
      <c r="J96" s="35" t="s">
        <v>206</v>
      </c>
      <c r="K96" t="s">
        <v>108</v>
      </c>
      <c r="L96" t="s">
        <v>190</v>
      </c>
      <c r="M96" s="55">
        <f t="shared" si="1"/>
        <v>4</v>
      </c>
    </row>
    <row r="97" spans="1:13" x14ac:dyDescent="0.3">
      <c r="A97" t="s">
        <v>139</v>
      </c>
      <c r="B97" s="35" t="s">
        <v>293</v>
      </c>
      <c r="C97" t="s">
        <v>88</v>
      </c>
      <c r="D97" t="s">
        <v>90</v>
      </c>
      <c r="E97" t="s">
        <v>91</v>
      </c>
      <c r="F97" s="19">
        <v>45691.398693912037</v>
      </c>
      <c r="G97" s="19">
        <v>45693.728151261574</v>
      </c>
      <c r="H97" t="s">
        <v>147</v>
      </c>
      <c r="I97">
        <v>25200</v>
      </c>
      <c r="J97" s="35" t="s">
        <v>294</v>
      </c>
      <c r="K97" t="s">
        <v>98</v>
      </c>
      <c r="L97" t="s">
        <v>275</v>
      </c>
      <c r="M97" s="55">
        <f t="shared" si="1"/>
        <v>7</v>
      </c>
    </row>
    <row r="98" spans="1:13" x14ac:dyDescent="0.3">
      <c r="A98" t="s">
        <v>139</v>
      </c>
      <c r="B98" s="35" t="s">
        <v>295</v>
      </c>
      <c r="C98" t="s">
        <v>88</v>
      </c>
      <c r="D98" t="s">
        <v>90</v>
      </c>
      <c r="E98" t="s">
        <v>91</v>
      </c>
      <c r="F98" s="19">
        <v>45692.608112997688</v>
      </c>
      <c r="G98" s="19">
        <v>45693.514785185187</v>
      </c>
      <c r="H98" t="s">
        <v>147</v>
      </c>
      <c r="I98">
        <v>16200</v>
      </c>
      <c r="J98" s="35" t="s">
        <v>296</v>
      </c>
      <c r="K98" t="s">
        <v>84</v>
      </c>
      <c r="L98" t="s">
        <v>275</v>
      </c>
      <c r="M98" s="55">
        <f t="shared" si="1"/>
        <v>4.5</v>
      </c>
    </row>
    <row r="99" spans="1:13" x14ac:dyDescent="0.3">
      <c r="A99" t="s">
        <v>139</v>
      </c>
      <c r="B99" s="35" t="s">
        <v>297</v>
      </c>
      <c r="C99" t="s">
        <v>88</v>
      </c>
      <c r="D99" t="s">
        <v>90</v>
      </c>
      <c r="E99" t="s">
        <v>91</v>
      </c>
      <c r="F99" s="19">
        <v>45693.363066087964</v>
      </c>
      <c r="G99" s="19">
        <v>45693.363657546295</v>
      </c>
      <c r="H99" t="s">
        <v>147</v>
      </c>
      <c r="I99">
        <v>1800</v>
      </c>
      <c r="J99" s="35" t="s">
        <v>177</v>
      </c>
      <c r="K99" t="s">
        <v>96</v>
      </c>
      <c r="L99" t="s">
        <v>178</v>
      </c>
      <c r="M99" s="55">
        <f t="shared" si="1"/>
        <v>0.5</v>
      </c>
    </row>
    <row r="100" spans="1:13" x14ac:dyDescent="0.3">
      <c r="A100" t="s">
        <v>139</v>
      </c>
      <c r="B100" s="35" t="s">
        <v>298</v>
      </c>
      <c r="C100" t="s">
        <v>88</v>
      </c>
      <c r="D100" t="s">
        <v>90</v>
      </c>
      <c r="E100" t="s">
        <v>91</v>
      </c>
      <c r="F100" s="19">
        <v>45693.512883206022</v>
      </c>
      <c r="G100" s="19">
        <v>45694.499163692133</v>
      </c>
      <c r="H100" t="s">
        <v>147</v>
      </c>
      <c r="I100">
        <v>12600</v>
      </c>
      <c r="J100" s="35" t="s">
        <v>177</v>
      </c>
      <c r="K100" t="s">
        <v>96</v>
      </c>
      <c r="L100" t="s">
        <v>178</v>
      </c>
      <c r="M100" s="55">
        <f t="shared" si="1"/>
        <v>3.5</v>
      </c>
    </row>
    <row r="101" spans="1:13" x14ac:dyDescent="0.3">
      <c r="A101" t="s">
        <v>139</v>
      </c>
      <c r="B101" s="35" t="s">
        <v>299</v>
      </c>
      <c r="C101" t="s">
        <v>88</v>
      </c>
      <c r="D101" t="s">
        <v>90</v>
      </c>
      <c r="E101" t="s">
        <v>91</v>
      </c>
      <c r="F101" s="19">
        <v>45693.741561273149</v>
      </c>
      <c r="G101" s="19">
        <v>45694.365193078702</v>
      </c>
      <c r="H101" t="s">
        <v>147</v>
      </c>
      <c r="I101">
        <v>7200</v>
      </c>
      <c r="J101" s="35" t="s">
        <v>177</v>
      </c>
      <c r="K101" t="s">
        <v>96</v>
      </c>
      <c r="L101" t="s">
        <v>178</v>
      </c>
      <c r="M101" s="55">
        <f t="shared" si="1"/>
        <v>2</v>
      </c>
    </row>
    <row r="102" spans="1:13" x14ac:dyDescent="0.3">
      <c r="A102" t="s">
        <v>139</v>
      </c>
      <c r="B102" s="35" t="s">
        <v>300</v>
      </c>
      <c r="C102" t="s">
        <v>301</v>
      </c>
      <c r="D102" t="s">
        <v>90</v>
      </c>
      <c r="E102" t="s">
        <v>91</v>
      </c>
      <c r="F102" s="19">
        <v>45461.723241493055</v>
      </c>
      <c r="G102" s="19">
        <v>45686.396656145836</v>
      </c>
      <c r="H102" t="s">
        <v>302</v>
      </c>
      <c r="I102">
        <v>25200</v>
      </c>
      <c r="J102" s="35" t="s">
        <v>303</v>
      </c>
      <c r="K102" t="s">
        <v>95</v>
      </c>
      <c r="L102" t="s">
        <v>304</v>
      </c>
      <c r="M102" s="55">
        <f t="shared" si="1"/>
        <v>7</v>
      </c>
    </row>
    <row r="103" spans="1:13" x14ac:dyDescent="0.3">
      <c r="A103" t="s">
        <v>139</v>
      </c>
      <c r="B103" s="35" t="s">
        <v>305</v>
      </c>
      <c r="C103" t="s">
        <v>301</v>
      </c>
      <c r="D103" t="s">
        <v>90</v>
      </c>
      <c r="E103" t="s">
        <v>91</v>
      </c>
      <c r="F103" s="19">
        <v>45461.726460601851</v>
      </c>
      <c r="G103" s="19">
        <v>45687.419127743058</v>
      </c>
      <c r="H103" t="s">
        <v>302</v>
      </c>
      <c r="I103">
        <v>34200</v>
      </c>
      <c r="J103" s="35" t="s">
        <v>306</v>
      </c>
      <c r="K103" t="s">
        <v>95</v>
      </c>
      <c r="L103" t="s">
        <v>304</v>
      </c>
      <c r="M103" s="55">
        <f t="shared" si="1"/>
        <v>9.5</v>
      </c>
    </row>
    <row r="104" spans="1:13" x14ac:dyDescent="0.3">
      <c r="A104" t="s">
        <v>139</v>
      </c>
      <c r="B104" s="35" t="s">
        <v>307</v>
      </c>
      <c r="C104" t="s">
        <v>301</v>
      </c>
      <c r="D104" t="s">
        <v>90</v>
      </c>
      <c r="E104" t="s">
        <v>91</v>
      </c>
      <c r="F104" s="19">
        <v>45462.400175115741</v>
      </c>
      <c r="G104" s="19">
        <v>45687.742277627316</v>
      </c>
      <c r="H104" t="s">
        <v>302</v>
      </c>
      <c r="I104">
        <v>23400</v>
      </c>
      <c r="J104" s="35" t="s">
        <v>306</v>
      </c>
      <c r="K104" t="s">
        <v>95</v>
      </c>
      <c r="L104" t="s">
        <v>304</v>
      </c>
      <c r="M104" s="55">
        <f t="shared" si="1"/>
        <v>6.5</v>
      </c>
    </row>
    <row r="105" spans="1:13" x14ac:dyDescent="0.3">
      <c r="A105" t="s">
        <v>139</v>
      </c>
      <c r="B105" s="35" t="s">
        <v>308</v>
      </c>
      <c r="C105" t="s">
        <v>301</v>
      </c>
      <c r="D105" t="s">
        <v>90</v>
      </c>
      <c r="E105" t="s">
        <v>91</v>
      </c>
      <c r="F105" s="19">
        <v>45462.400421585648</v>
      </c>
      <c r="G105" s="19">
        <v>45686.396903402776</v>
      </c>
      <c r="H105" t="s">
        <v>302</v>
      </c>
      <c r="I105">
        <v>18000</v>
      </c>
      <c r="J105" s="35" t="s">
        <v>303</v>
      </c>
      <c r="K105" t="s">
        <v>95</v>
      </c>
      <c r="L105" t="s">
        <v>304</v>
      </c>
      <c r="M105" s="55">
        <f t="shared" si="1"/>
        <v>5</v>
      </c>
    </row>
    <row r="106" spans="1:13" x14ac:dyDescent="0.3">
      <c r="A106" t="s">
        <v>139</v>
      </c>
      <c r="B106" s="35" t="s">
        <v>309</v>
      </c>
      <c r="C106" t="s">
        <v>301</v>
      </c>
      <c r="D106" t="s">
        <v>90</v>
      </c>
      <c r="E106" t="s">
        <v>91</v>
      </c>
      <c r="F106" s="19">
        <v>45462.606422164354</v>
      </c>
      <c r="G106" s="19">
        <v>45684.376606782411</v>
      </c>
      <c r="H106" t="s">
        <v>302</v>
      </c>
      <c r="I106">
        <v>25200</v>
      </c>
      <c r="J106" s="35" t="s">
        <v>310</v>
      </c>
      <c r="K106" t="s">
        <v>95</v>
      </c>
      <c r="L106" t="s">
        <v>304</v>
      </c>
      <c r="M106" s="55">
        <f t="shared" si="1"/>
        <v>7</v>
      </c>
    </row>
    <row r="107" spans="1:13" x14ac:dyDescent="0.3">
      <c r="A107" t="s">
        <v>139</v>
      </c>
      <c r="B107" s="35" t="s">
        <v>311</v>
      </c>
      <c r="C107" t="s">
        <v>301</v>
      </c>
      <c r="D107" t="s">
        <v>90</v>
      </c>
      <c r="E107" t="s">
        <v>91</v>
      </c>
      <c r="F107" s="19">
        <v>45462.606586226852</v>
      </c>
      <c r="G107" s="19">
        <v>45684.377244398151</v>
      </c>
      <c r="H107" t="s">
        <v>302</v>
      </c>
      <c r="I107">
        <v>25200</v>
      </c>
      <c r="J107" s="35" t="s">
        <v>310</v>
      </c>
      <c r="K107" t="s">
        <v>95</v>
      </c>
      <c r="L107" t="s">
        <v>304</v>
      </c>
      <c r="M107" s="55">
        <f t="shared" si="1"/>
        <v>7</v>
      </c>
    </row>
    <row r="108" spans="1:13" x14ac:dyDescent="0.3">
      <c r="A108" t="s">
        <v>139</v>
      </c>
      <c r="B108" s="35" t="s">
        <v>312</v>
      </c>
      <c r="C108" t="s">
        <v>301</v>
      </c>
      <c r="D108" t="s">
        <v>90</v>
      </c>
      <c r="E108" t="s">
        <v>91</v>
      </c>
      <c r="F108" s="19">
        <v>45462.606662256941</v>
      </c>
      <c r="G108" s="19">
        <v>45686.397714074075</v>
      </c>
      <c r="H108" t="s">
        <v>302</v>
      </c>
      <c r="I108">
        <v>23400</v>
      </c>
      <c r="J108" s="35" t="s">
        <v>310</v>
      </c>
      <c r="K108" t="s">
        <v>95</v>
      </c>
      <c r="L108" t="s">
        <v>304</v>
      </c>
      <c r="M108" s="55">
        <f t="shared" si="1"/>
        <v>6.5</v>
      </c>
    </row>
    <row r="109" spans="1:13" x14ac:dyDescent="0.3">
      <c r="A109" t="s">
        <v>139</v>
      </c>
      <c r="B109" s="35" t="s">
        <v>313</v>
      </c>
      <c r="C109" t="s">
        <v>301</v>
      </c>
      <c r="D109" t="s">
        <v>90</v>
      </c>
      <c r="E109" t="s">
        <v>91</v>
      </c>
      <c r="F109" s="19">
        <v>45462.606726388891</v>
      </c>
      <c r="G109" s="19">
        <v>45686.397189085648</v>
      </c>
      <c r="H109" t="s">
        <v>302</v>
      </c>
      <c r="I109">
        <v>12600</v>
      </c>
      <c r="J109" s="35" t="s">
        <v>303</v>
      </c>
      <c r="K109" t="s">
        <v>95</v>
      </c>
      <c r="L109" t="s">
        <v>304</v>
      </c>
      <c r="M109" s="55">
        <f t="shared" si="1"/>
        <v>3.5</v>
      </c>
    </row>
    <row r="110" spans="1:13" x14ac:dyDescent="0.3">
      <c r="A110" t="s">
        <v>145</v>
      </c>
      <c r="B110" s="35" t="s">
        <v>314</v>
      </c>
      <c r="C110" t="s">
        <v>301</v>
      </c>
      <c r="D110" t="s">
        <v>90</v>
      </c>
      <c r="E110" t="s">
        <v>91</v>
      </c>
      <c r="F110" s="19">
        <v>45553.718854293984</v>
      </c>
      <c r="G110" s="19">
        <v>45679.482615081019</v>
      </c>
      <c r="H110" t="s">
        <v>302</v>
      </c>
      <c r="I110">
        <v>1800</v>
      </c>
      <c r="J110" s="35" t="s">
        <v>310</v>
      </c>
      <c r="K110" t="s">
        <v>95</v>
      </c>
      <c r="L110" t="s">
        <v>304</v>
      </c>
      <c r="M110" s="55">
        <f t="shared" si="1"/>
        <v>0.5</v>
      </c>
    </row>
    <row r="111" spans="1:13" x14ac:dyDescent="0.3">
      <c r="A111" t="s">
        <v>145</v>
      </c>
      <c r="B111" s="35" t="s">
        <v>315</v>
      </c>
      <c r="C111" t="s">
        <v>301</v>
      </c>
      <c r="D111" t="s">
        <v>90</v>
      </c>
      <c r="E111" t="s">
        <v>91</v>
      </c>
      <c r="F111" s="19">
        <v>45553.718913854165</v>
      </c>
      <c r="G111" s="19">
        <v>45688.515128460647</v>
      </c>
      <c r="H111" t="s">
        <v>302</v>
      </c>
      <c r="I111">
        <v>5400</v>
      </c>
      <c r="J111" s="35" t="s">
        <v>310</v>
      </c>
      <c r="K111" t="s">
        <v>95</v>
      </c>
      <c r="L111" t="s">
        <v>304</v>
      </c>
      <c r="M111" s="55">
        <f t="shared" si="1"/>
        <v>1.5</v>
      </c>
    </row>
    <row r="112" spans="1:13" x14ac:dyDescent="0.3">
      <c r="A112" t="s">
        <v>139</v>
      </c>
      <c r="B112" s="35" t="s">
        <v>316</v>
      </c>
      <c r="C112" t="s">
        <v>301</v>
      </c>
      <c r="D112" t="s">
        <v>90</v>
      </c>
      <c r="E112" t="s">
        <v>91</v>
      </c>
      <c r="F112" s="19">
        <v>45579.623304143519</v>
      </c>
      <c r="G112" s="19">
        <v>45680.49686861111</v>
      </c>
      <c r="H112" t="s">
        <v>302</v>
      </c>
      <c r="I112">
        <v>1800</v>
      </c>
      <c r="J112" s="35" t="s">
        <v>317</v>
      </c>
      <c r="K112" t="s">
        <v>100</v>
      </c>
      <c r="L112" t="s">
        <v>318</v>
      </c>
      <c r="M112" s="55">
        <f t="shared" si="1"/>
        <v>0.5</v>
      </c>
    </row>
    <row r="113" spans="1:13" x14ac:dyDescent="0.3">
      <c r="A113" t="s">
        <v>139</v>
      </c>
      <c r="B113" s="35" t="s">
        <v>319</v>
      </c>
      <c r="C113" t="s">
        <v>301</v>
      </c>
      <c r="D113" t="s">
        <v>90</v>
      </c>
      <c r="E113" t="s">
        <v>91</v>
      </c>
      <c r="F113" s="19">
        <v>45579.639909537036</v>
      </c>
      <c r="G113" s="19">
        <v>45685.442885138888</v>
      </c>
      <c r="H113" t="s">
        <v>302</v>
      </c>
      <c r="I113">
        <v>1800</v>
      </c>
      <c r="J113" s="35" t="s">
        <v>317</v>
      </c>
      <c r="K113" t="s">
        <v>100</v>
      </c>
      <c r="L113" t="s">
        <v>318</v>
      </c>
      <c r="M113" s="55">
        <f t="shared" si="1"/>
        <v>0.5</v>
      </c>
    </row>
    <row r="114" spans="1:13" x14ac:dyDescent="0.3">
      <c r="A114" t="s">
        <v>139</v>
      </c>
      <c r="B114" s="35" t="s">
        <v>320</v>
      </c>
      <c r="C114" t="s">
        <v>301</v>
      </c>
      <c r="D114" t="s">
        <v>90</v>
      </c>
      <c r="E114" t="s">
        <v>91</v>
      </c>
      <c r="F114" s="19">
        <v>45579.695097141201</v>
      </c>
      <c r="G114" s="19">
        <v>45680.435370914354</v>
      </c>
      <c r="H114" t="s">
        <v>302</v>
      </c>
      <c r="I114">
        <v>1800</v>
      </c>
      <c r="J114" s="35" t="s">
        <v>317</v>
      </c>
      <c r="K114" t="s">
        <v>100</v>
      </c>
      <c r="L114" t="s">
        <v>318</v>
      </c>
      <c r="M114" s="55">
        <f t="shared" si="1"/>
        <v>0.5</v>
      </c>
    </row>
    <row r="115" spans="1:13" x14ac:dyDescent="0.3">
      <c r="A115" t="s">
        <v>139</v>
      </c>
      <c r="B115" s="35" t="s">
        <v>321</v>
      </c>
      <c r="C115" t="s">
        <v>301</v>
      </c>
      <c r="D115" t="s">
        <v>90</v>
      </c>
      <c r="E115" t="s">
        <v>91</v>
      </c>
      <c r="F115" s="19">
        <v>45579.69512369213</v>
      </c>
      <c r="G115" s="19">
        <v>45694.688143981482</v>
      </c>
      <c r="H115" t="s">
        <v>302</v>
      </c>
      <c r="I115">
        <v>2400</v>
      </c>
      <c r="J115" s="35" t="s">
        <v>317</v>
      </c>
      <c r="K115" t="s">
        <v>100</v>
      </c>
      <c r="L115" t="s">
        <v>318</v>
      </c>
      <c r="M115" s="55">
        <f t="shared" si="1"/>
        <v>0.66666666666666663</v>
      </c>
    </row>
    <row r="116" spans="1:13" x14ac:dyDescent="0.3">
      <c r="A116" t="s">
        <v>145</v>
      </c>
      <c r="B116" s="35" t="s">
        <v>322</v>
      </c>
      <c r="C116" t="s">
        <v>301</v>
      </c>
      <c r="D116" t="s">
        <v>90</v>
      </c>
      <c r="E116" t="s">
        <v>91</v>
      </c>
      <c r="F116" s="19">
        <v>45664.383002592593</v>
      </c>
      <c r="G116" s="19">
        <v>45686.625187546299</v>
      </c>
      <c r="H116" t="s">
        <v>302</v>
      </c>
      <c r="I116">
        <v>1800</v>
      </c>
      <c r="J116" s="35" t="s">
        <v>303</v>
      </c>
      <c r="K116" t="s">
        <v>96</v>
      </c>
      <c r="L116" t="s">
        <v>304</v>
      </c>
      <c r="M116" s="55">
        <f t="shared" si="1"/>
        <v>0.5</v>
      </c>
    </row>
    <row r="117" spans="1:13" x14ac:dyDescent="0.3">
      <c r="A117" t="s">
        <v>145</v>
      </c>
      <c r="B117" s="35" t="s">
        <v>323</v>
      </c>
      <c r="C117" t="s">
        <v>301</v>
      </c>
      <c r="D117" t="s">
        <v>90</v>
      </c>
      <c r="E117" t="s">
        <v>91</v>
      </c>
      <c r="F117" s="19">
        <v>45664.38305369213</v>
      </c>
      <c r="G117" s="19">
        <v>45688.512268125</v>
      </c>
      <c r="H117" t="s">
        <v>302</v>
      </c>
      <c r="I117">
        <v>7200</v>
      </c>
      <c r="J117" s="35" t="s">
        <v>303</v>
      </c>
      <c r="K117" t="s">
        <v>96</v>
      </c>
      <c r="L117" t="s">
        <v>304</v>
      </c>
      <c r="M117" s="55">
        <f t="shared" si="1"/>
        <v>2</v>
      </c>
    </row>
    <row r="118" spans="1:13" x14ac:dyDescent="0.3">
      <c r="A118" t="s">
        <v>139</v>
      </c>
      <c r="B118" s="35" t="s">
        <v>324</v>
      </c>
      <c r="C118" t="s">
        <v>301</v>
      </c>
      <c r="D118" t="s">
        <v>90</v>
      </c>
      <c r="E118" t="s">
        <v>91</v>
      </c>
      <c r="F118" s="19">
        <v>45671.358502685187</v>
      </c>
      <c r="G118" s="19">
        <v>45673.375909224538</v>
      </c>
      <c r="H118" t="s">
        <v>302</v>
      </c>
      <c r="I118">
        <v>27000</v>
      </c>
      <c r="J118" s="35" t="s">
        <v>325</v>
      </c>
      <c r="K118" t="s">
        <v>95</v>
      </c>
      <c r="L118" t="s">
        <v>326</v>
      </c>
      <c r="M118" s="55">
        <f t="shared" si="1"/>
        <v>7.5</v>
      </c>
    </row>
    <row r="119" spans="1:13" x14ac:dyDescent="0.3">
      <c r="A119" t="s">
        <v>139</v>
      </c>
      <c r="B119" s="35" t="s">
        <v>327</v>
      </c>
      <c r="C119" t="s">
        <v>301</v>
      </c>
      <c r="D119" t="s">
        <v>90</v>
      </c>
      <c r="E119" t="s">
        <v>91</v>
      </c>
      <c r="F119" s="19">
        <v>45671.358523773146</v>
      </c>
      <c r="G119" s="19">
        <v>45673.719882743055</v>
      </c>
      <c r="H119" t="s">
        <v>302</v>
      </c>
      <c r="I119">
        <v>27000</v>
      </c>
      <c r="J119" s="35" t="s">
        <v>325</v>
      </c>
      <c r="K119" t="s">
        <v>95</v>
      </c>
      <c r="L119" t="s">
        <v>326</v>
      </c>
      <c r="M119" s="55">
        <f t="shared" si="1"/>
        <v>7.5</v>
      </c>
    </row>
    <row r="120" spans="1:13" x14ac:dyDescent="0.3">
      <c r="A120" t="s">
        <v>145</v>
      </c>
      <c r="B120" s="35" t="s">
        <v>328</v>
      </c>
      <c r="C120" t="s">
        <v>301</v>
      </c>
      <c r="D120" t="s">
        <v>90</v>
      </c>
      <c r="E120" t="s">
        <v>91</v>
      </c>
      <c r="F120" s="19">
        <v>45671.519218969908</v>
      </c>
      <c r="G120" s="19">
        <v>45687.716481215277</v>
      </c>
      <c r="H120" t="s">
        <v>302</v>
      </c>
      <c r="I120">
        <v>2400</v>
      </c>
      <c r="J120" s="35" t="s">
        <v>329</v>
      </c>
      <c r="K120" t="s">
        <v>95</v>
      </c>
      <c r="L120" t="s">
        <v>318</v>
      </c>
      <c r="M120" s="55">
        <f t="shared" si="1"/>
        <v>0.66666666666666663</v>
      </c>
    </row>
    <row r="121" spans="1:13" x14ac:dyDescent="0.3">
      <c r="A121" t="s">
        <v>145</v>
      </c>
      <c r="B121" s="35" t="s">
        <v>330</v>
      </c>
      <c r="C121" t="s">
        <v>301</v>
      </c>
      <c r="D121" t="s">
        <v>90</v>
      </c>
      <c r="E121" t="s">
        <v>91</v>
      </c>
      <c r="F121" s="19">
        <v>45671.519333634256</v>
      </c>
      <c r="G121" s="19">
        <v>45693.493722789353</v>
      </c>
      <c r="H121" t="s">
        <v>302</v>
      </c>
      <c r="I121">
        <v>7200</v>
      </c>
      <c r="J121" s="35" t="s">
        <v>329</v>
      </c>
      <c r="K121" t="s">
        <v>95</v>
      </c>
      <c r="L121" t="s">
        <v>318</v>
      </c>
      <c r="M121" s="55">
        <f t="shared" si="1"/>
        <v>2</v>
      </c>
    </row>
    <row r="122" spans="1:13" x14ac:dyDescent="0.3">
      <c r="A122" t="s">
        <v>139</v>
      </c>
      <c r="B122" s="35" t="s">
        <v>331</v>
      </c>
      <c r="C122" t="s">
        <v>301</v>
      </c>
      <c r="D122" t="s">
        <v>90</v>
      </c>
      <c r="E122" t="s">
        <v>91</v>
      </c>
      <c r="F122" s="19">
        <v>45671.588788692126</v>
      </c>
      <c r="G122" s="19">
        <v>45688.595301550929</v>
      </c>
      <c r="H122" t="s">
        <v>302</v>
      </c>
      <c r="I122">
        <v>25200</v>
      </c>
      <c r="J122" s="35" t="s">
        <v>329</v>
      </c>
      <c r="K122" t="s">
        <v>95</v>
      </c>
      <c r="L122" t="s">
        <v>318</v>
      </c>
      <c r="M122" s="55">
        <f t="shared" si="1"/>
        <v>7</v>
      </c>
    </row>
    <row r="123" spans="1:13" x14ac:dyDescent="0.3">
      <c r="A123" t="s">
        <v>139</v>
      </c>
      <c r="B123" s="35" t="s">
        <v>332</v>
      </c>
      <c r="C123" t="s">
        <v>301</v>
      </c>
      <c r="D123" t="s">
        <v>90</v>
      </c>
      <c r="E123" t="s">
        <v>91</v>
      </c>
      <c r="F123" s="19">
        <v>45671.589026423608</v>
      </c>
      <c r="G123" s="19">
        <v>45688.595248750004</v>
      </c>
      <c r="H123" t="s">
        <v>302</v>
      </c>
      <c r="I123">
        <v>3600</v>
      </c>
      <c r="J123" s="35" t="s">
        <v>329</v>
      </c>
      <c r="K123" t="s">
        <v>95</v>
      </c>
      <c r="L123" t="s">
        <v>318</v>
      </c>
      <c r="M123" s="55">
        <f t="shared" si="1"/>
        <v>1</v>
      </c>
    </row>
    <row r="124" spans="1:13" x14ac:dyDescent="0.3">
      <c r="A124" t="s">
        <v>139</v>
      </c>
      <c r="B124" s="35" t="s">
        <v>333</v>
      </c>
      <c r="C124" t="s">
        <v>301</v>
      </c>
      <c r="D124" t="s">
        <v>90</v>
      </c>
      <c r="E124" t="s">
        <v>91</v>
      </c>
      <c r="F124" s="19">
        <v>45671.604403715275</v>
      </c>
      <c r="G124" s="19">
        <v>45679.482129618053</v>
      </c>
      <c r="H124" t="s">
        <v>302</v>
      </c>
      <c r="I124">
        <v>10800</v>
      </c>
      <c r="J124" s="35" t="s">
        <v>334</v>
      </c>
      <c r="K124" t="s">
        <v>95</v>
      </c>
      <c r="L124" t="s">
        <v>304</v>
      </c>
      <c r="M124" s="55">
        <f t="shared" si="1"/>
        <v>3</v>
      </c>
    </row>
    <row r="125" spans="1:13" x14ac:dyDescent="0.3">
      <c r="A125" t="s">
        <v>139</v>
      </c>
      <c r="B125" s="35" t="s">
        <v>335</v>
      </c>
      <c r="C125" t="s">
        <v>301</v>
      </c>
      <c r="D125" t="s">
        <v>90</v>
      </c>
      <c r="E125" t="s">
        <v>91</v>
      </c>
      <c r="F125" s="19">
        <v>45671.604464201388</v>
      </c>
      <c r="G125" s="19">
        <v>45679.598987696758</v>
      </c>
      <c r="H125" t="s">
        <v>302</v>
      </c>
      <c r="I125">
        <v>3600</v>
      </c>
      <c r="J125" s="35" t="s">
        <v>334</v>
      </c>
      <c r="K125" t="s">
        <v>95</v>
      </c>
      <c r="L125" t="s">
        <v>304</v>
      </c>
      <c r="M125" s="55">
        <f t="shared" si="1"/>
        <v>1</v>
      </c>
    </row>
    <row r="126" spans="1:13" x14ac:dyDescent="0.3">
      <c r="A126" t="s">
        <v>139</v>
      </c>
      <c r="B126" s="35" t="s">
        <v>336</v>
      </c>
      <c r="C126" t="s">
        <v>301</v>
      </c>
      <c r="D126" t="s">
        <v>90</v>
      </c>
      <c r="E126" t="s">
        <v>91</v>
      </c>
      <c r="F126" s="19">
        <v>45671.606210127313</v>
      </c>
      <c r="G126" s="19">
        <v>45680.732037303242</v>
      </c>
      <c r="H126" t="s">
        <v>302</v>
      </c>
      <c r="I126">
        <v>21600</v>
      </c>
      <c r="J126" s="35" t="s">
        <v>337</v>
      </c>
      <c r="K126" t="s">
        <v>95</v>
      </c>
      <c r="L126" t="s">
        <v>318</v>
      </c>
      <c r="M126" s="55">
        <f t="shared" si="1"/>
        <v>6</v>
      </c>
    </row>
    <row r="127" spans="1:13" x14ac:dyDescent="0.3">
      <c r="A127" t="s">
        <v>139</v>
      </c>
      <c r="B127" s="35" t="s">
        <v>338</v>
      </c>
      <c r="C127" t="s">
        <v>301</v>
      </c>
      <c r="D127" t="s">
        <v>90</v>
      </c>
      <c r="E127" t="s">
        <v>91</v>
      </c>
      <c r="F127" s="19">
        <v>45671.606457604168</v>
      </c>
      <c r="G127" s="19">
        <v>45681.697190069448</v>
      </c>
      <c r="H127" t="s">
        <v>302</v>
      </c>
      <c r="I127">
        <v>10800</v>
      </c>
      <c r="J127" s="35" t="s">
        <v>337</v>
      </c>
      <c r="K127" t="s">
        <v>95</v>
      </c>
      <c r="L127" t="s">
        <v>318</v>
      </c>
      <c r="M127" s="55">
        <f t="shared" si="1"/>
        <v>3</v>
      </c>
    </row>
    <row r="128" spans="1:13" x14ac:dyDescent="0.3">
      <c r="A128" t="s">
        <v>139</v>
      </c>
      <c r="B128" s="35" t="s">
        <v>339</v>
      </c>
      <c r="C128" t="s">
        <v>301</v>
      </c>
      <c r="D128" t="s">
        <v>90</v>
      </c>
      <c r="E128" t="s">
        <v>91</v>
      </c>
      <c r="F128" s="19">
        <v>45671.607998460648</v>
      </c>
      <c r="G128" s="19">
        <v>45680.441846689813</v>
      </c>
      <c r="H128" t="s">
        <v>302</v>
      </c>
      <c r="I128">
        <v>10800</v>
      </c>
      <c r="J128" s="35" t="s">
        <v>340</v>
      </c>
      <c r="K128" t="s">
        <v>95</v>
      </c>
      <c r="L128" t="s">
        <v>304</v>
      </c>
      <c r="M128" s="55">
        <f t="shared" si="1"/>
        <v>3</v>
      </c>
    </row>
    <row r="129" spans="1:13" x14ac:dyDescent="0.3">
      <c r="A129" t="s">
        <v>139</v>
      </c>
      <c r="B129" s="35" t="s">
        <v>341</v>
      </c>
      <c r="C129" t="s">
        <v>301</v>
      </c>
      <c r="D129" t="s">
        <v>90</v>
      </c>
      <c r="E129" t="s">
        <v>91</v>
      </c>
      <c r="F129" s="19">
        <v>45671.608062881947</v>
      </c>
      <c r="G129" s="19">
        <v>45680.532307569447</v>
      </c>
      <c r="H129" t="s">
        <v>302</v>
      </c>
      <c r="I129">
        <v>7200</v>
      </c>
      <c r="J129" s="35" t="s">
        <v>340</v>
      </c>
      <c r="K129" t="s">
        <v>95</v>
      </c>
      <c r="L129" t="s">
        <v>304</v>
      </c>
      <c r="M129" s="55">
        <f t="shared" si="1"/>
        <v>2</v>
      </c>
    </row>
    <row r="130" spans="1:13" x14ac:dyDescent="0.3">
      <c r="A130" t="s">
        <v>139</v>
      </c>
      <c r="B130" s="35" t="s">
        <v>342</v>
      </c>
      <c r="C130" t="s">
        <v>301</v>
      </c>
      <c r="D130" t="s">
        <v>90</v>
      </c>
      <c r="E130" t="s">
        <v>91</v>
      </c>
      <c r="F130" s="19">
        <v>45671.723277812504</v>
      </c>
      <c r="G130" s="19">
        <v>45680.497749907408</v>
      </c>
      <c r="H130" t="s">
        <v>302</v>
      </c>
      <c r="I130">
        <v>23400</v>
      </c>
      <c r="J130" s="35" t="s">
        <v>343</v>
      </c>
      <c r="K130" t="s">
        <v>95</v>
      </c>
      <c r="L130" t="s">
        <v>304</v>
      </c>
      <c r="M130" s="55">
        <f t="shared" ref="M130:M193" si="2">IF(I130="","",I130/3600)</f>
        <v>6.5</v>
      </c>
    </row>
    <row r="131" spans="1:13" x14ac:dyDescent="0.3">
      <c r="A131" t="s">
        <v>139</v>
      </c>
      <c r="B131" s="35" t="s">
        <v>344</v>
      </c>
      <c r="C131" t="s">
        <v>301</v>
      </c>
      <c r="D131" t="s">
        <v>90</v>
      </c>
      <c r="E131" t="s">
        <v>91</v>
      </c>
      <c r="F131" s="19">
        <v>45671.723493217592</v>
      </c>
      <c r="G131" s="19">
        <v>45680.497799687502</v>
      </c>
      <c r="H131" t="s">
        <v>302</v>
      </c>
      <c r="I131">
        <v>3600</v>
      </c>
      <c r="J131" s="35" t="s">
        <v>343</v>
      </c>
      <c r="K131" t="s">
        <v>95</v>
      </c>
      <c r="L131" t="s">
        <v>304</v>
      </c>
      <c r="M131" s="55">
        <f t="shared" si="2"/>
        <v>1</v>
      </c>
    </row>
    <row r="132" spans="1:13" x14ac:dyDescent="0.3">
      <c r="A132" t="s">
        <v>139</v>
      </c>
      <c r="B132" s="35" t="s">
        <v>345</v>
      </c>
      <c r="C132" t="s">
        <v>301</v>
      </c>
      <c r="D132" t="s">
        <v>90</v>
      </c>
      <c r="E132" t="s">
        <v>91</v>
      </c>
      <c r="F132" s="19">
        <v>45671.723553668984</v>
      </c>
      <c r="G132" s="19">
        <v>45680.498044155094</v>
      </c>
      <c r="H132" t="s">
        <v>302</v>
      </c>
      <c r="I132">
        <v>1800</v>
      </c>
      <c r="J132" s="35" t="s">
        <v>343</v>
      </c>
      <c r="K132" t="s">
        <v>95</v>
      </c>
      <c r="L132" t="s">
        <v>304</v>
      </c>
      <c r="M132" s="55">
        <f t="shared" si="2"/>
        <v>0.5</v>
      </c>
    </row>
    <row r="133" spans="1:13" x14ac:dyDescent="0.3">
      <c r="A133" t="s">
        <v>139</v>
      </c>
      <c r="B133" s="35" t="s">
        <v>346</v>
      </c>
      <c r="C133" t="s">
        <v>301</v>
      </c>
      <c r="D133" t="s">
        <v>90</v>
      </c>
      <c r="E133" t="s">
        <v>91</v>
      </c>
      <c r="F133" s="19">
        <v>45671.723633981484</v>
      </c>
      <c r="G133" s="19">
        <v>45680.498353923613</v>
      </c>
      <c r="H133" t="s">
        <v>302</v>
      </c>
      <c r="I133">
        <v>3600</v>
      </c>
      <c r="J133" s="35" t="s">
        <v>343</v>
      </c>
      <c r="K133" t="s">
        <v>95</v>
      </c>
      <c r="L133" t="s">
        <v>304</v>
      </c>
      <c r="M133" s="55">
        <f t="shared" si="2"/>
        <v>1</v>
      </c>
    </row>
    <row r="134" spans="1:13" x14ac:dyDescent="0.3">
      <c r="A134" t="s">
        <v>139</v>
      </c>
      <c r="B134" s="35" t="s">
        <v>347</v>
      </c>
      <c r="C134" t="s">
        <v>301</v>
      </c>
      <c r="D134" t="s">
        <v>90</v>
      </c>
      <c r="E134" t="s">
        <v>91</v>
      </c>
      <c r="F134" s="19">
        <v>45671.725370891203</v>
      </c>
      <c r="G134" s="19">
        <v>45679.403185092589</v>
      </c>
      <c r="H134" t="s">
        <v>302</v>
      </c>
      <c r="I134">
        <v>3600</v>
      </c>
      <c r="J134" s="35" t="s">
        <v>348</v>
      </c>
      <c r="K134" t="s">
        <v>100</v>
      </c>
      <c r="L134" t="s">
        <v>304</v>
      </c>
      <c r="M134" s="55">
        <f t="shared" si="2"/>
        <v>1</v>
      </c>
    </row>
    <row r="135" spans="1:13" x14ac:dyDescent="0.3">
      <c r="A135" t="s">
        <v>139</v>
      </c>
      <c r="B135" s="35" t="s">
        <v>349</v>
      </c>
      <c r="C135" t="s">
        <v>301</v>
      </c>
      <c r="D135" t="s">
        <v>90</v>
      </c>
      <c r="E135" t="s">
        <v>91</v>
      </c>
      <c r="F135" s="19">
        <v>45671.725578738427</v>
      </c>
      <c r="G135" s="19">
        <v>45679.403635000002</v>
      </c>
      <c r="H135" t="s">
        <v>302</v>
      </c>
      <c r="I135" t="s">
        <v>86</v>
      </c>
      <c r="J135" s="35" t="s">
        <v>348</v>
      </c>
      <c r="K135" t="s">
        <v>100</v>
      </c>
      <c r="L135" t="s">
        <v>304</v>
      </c>
      <c r="M135" s="55" t="str">
        <f t="shared" si="2"/>
        <v/>
      </c>
    </row>
    <row r="136" spans="1:13" x14ac:dyDescent="0.3">
      <c r="A136" t="s">
        <v>139</v>
      </c>
      <c r="B136" s="35" t="s">
        <v>350</v>
      </c>
      <c r="C136" t="s">
        <v>301</v>
      </c>
      <c r="D136" t="s">
        <v>90</v>
      </c>
      <c r="E136" t="s">
        <v>91</v>
      </c>
      <c r="F136" s="19">
        <v>45672.418158287037</v>
      </c>
      <c r="G136" s="19">
        <v>45688.782934131945</v>
      </c>
      <c r="H136" t="s">
        <v>302</v>
      </c>
      <c r="I136">
        <v>3600</v>
      </c>
      <c r="J136" s="35" t="s">
        <v>348</v>
      </c>
      <c r="K136" t="s">
        <v>100</v>
      </c>
      <c r="L136" t="s">
        <v>304</v>
      </c>
      <c r="M136" s="55">
        <f t="shared" si="2"/>
        <v>1</v>
      </c>
    </row>
    <row r="137" spans="1:13" x14ac:dyDescent="0.3">
      <c r="A137" t="s">
        <v>145</v>
      </c>
      <c r="B137" s="35" t="s">
        <v>351</v>
      </c>
      <c r="C137" t="s">
        <v>301</v>
      </c>
      <c r="D137" t="s">
        <v>90</v>
      </c>
      <c r="E137" t="s">
        <v>91</v>
      </c>
      <c r="F137" s="19">
        <v>45672.48144103009</v>
      </c>
      <c r="G137" s="19">
        <v>45680.453630451389</v>
      </c>
      <c r="H137" t="s">
        <v>302</v>
      </c>
      <c r="I137">
        <v>1800</v>
      </c>
      <c r="J137" s="35" t="s">
        <v>334</v>
      </c>
      <c r="K137" t="s">
        <v>95</v>
      </c>
      <c r="L137" t="s">
        <v>304</v>
      </c>
      <c r="M137" s="55">
        <f t="shared" si="2"/>
        <v>0.5</v>
      </c>
    </row>
    <row r="138" spans="1:13" x14ac:dyDescent="0.3">
      <c r="A138" t="s">
        <v>145</v>
      </c>
      <c r="B138" s="35" t="s">
        <v>352</v>
      </c>
      <c r="C138" t="s">
        <v>301</v>
      </c>
      <c r="D138" t="s">
        <v>90</v>
      </c>
      <c r="E138" t="s">
        <v>91</v>
      </c>
      <c r="F138" s="19">
        <v>45672.481472766201</v>
      </c>
      <c r="G138" s="19">
        <v>45680.453910613425</v>
      </c>
      <c r="H138" t="s">
        <v>302</v>
      </c>
      <c r="I138">
        <v>3600</v>
      </c>
      <c r="J138" s="35" t="s">
        <v>334</v>
      </c>
      <c r="K138" t="s">
        <v>95</v>
      </c>
      <c r="L138" t="s">
        <v>304</v>
      </c>
      <c r="M138" s="55">
        <f t="shared" si="2"/>
        <v>1</v>
      </c>
    </row>
    <row r="139" spans="1:13" x14ac:dyDescent="0.3">
      <c r="A139" t="s">
        <v>145</v>
      </c>
      <c r="B139" s="35" t="s">
        <v>353</v>
      </c>
      <c r="C139" t="s">
        <v>301</v>
      </c>
      <c r="D139" t="s">
        <v>90</v>
      </c>
      <c r="E139" t="s">
        <v>91</v>
      </c>
      <c r="F139" s="19">
        <v>45672.48504496528</v>
      </c>
      <c r="G139" s="19">
        <v>45686.448974942126</v>
      </c>
      <c r="H139" t="s">
        <v>302</v>
      </c>
      <c r="I139">
        <v>2400</v>
      </c>
      <c r="J139" s="35" t="s">
        <v>340</v>
      </c>
      <c r="K139" t="s">
        <v>95</v>
      </c>
      <c r="L139" t="s">
        <v>304</v>
      </c>
      <c r="M139" s="55">
        <f t="shared" si="2"/>
        <v>0.66666666666666663</v>
      </c>
    </row>
    <row r="140" spans="1:13" x14ac:dyDescent="0.3">
      <c r="A140" t="s">
        <v>145</v>
      </c>
      <c r="B140" s="35" t="s">
        <v>354</v>
      </c>
      <c r="C140" t="s">
        <v>301</v>
      </c>
      <c r="D140" t="s">
        <v>90</v>
      </c>
      <c r="E140" t="s">
        <v>91</v>
      </c>
      <c r="F140" s="19">
        <v>45672.485084282409</v>
      </c>
      <c r="G140" s="19">
        <v>45686.489502766206</v>
      </c>
      <c r="H140" t="s">
        <v>302</v>
      </c>
      <c r="I140">
        <v>7200</v>
      </c>
      <c r="J140" s="35" t="s">
        <v>340</v>
      </c>
      <c r="K140" t="s">
        <v>95</v>
      </c>
      <c r="L140" t="s">
        <v>304</v>
      </c>
      <c r="M140" s="55">
        <f t="shared" si="2"/>
        <v>2</v>
      </c>
    </row>
    <row r="141" spans="1:13" x14ac:dyDescent="0.3">
      <c r="A141" t="s">
        <v>145</v>
      </c>
      <c r="B141" s="35" t="s">
        <v>355</v>
      </c>
      <c r="C141" t="s">
        <v>187</v>
      </c>
      <c r="D141" t="s">
        <v>90</v>
      </c>
      <c r="E141" t="s">
        <v>91</v>
      </c>
      <c r="F141" s="19">
        <v>45677.606881585649</v>
      </c>
      <c r="G141" s="19">
        <v>45688.761480196757</v>
      </c>
      <c r="H141" t="s">
        <v>188</v>
      </c>
      <c r="I141">
        <v>50400</v>
      </c>
      <c r="J141" s="35" t="s">
        <v>214</v>
      </c>
      <c r="K141" t="s">
        <v>95</v>
      </c>
      <c r="L141" t="s">
        <v>215</v>
      </c>
      <c r="M141" s="55">
        <f t="shared" si="2"/>
        <v>14</v>
      </c>
    </row>
    <row r="142" spans="1:13" x14ac:dyDescent="0.3">
      <c r="A142" t="s">
        <v>145</v>
      </c>
      <c r="B142" s="35" t="s">
        <v>356</v>
      </c>
      <c r="C142" t="s">
        <v>187</v>
      </c>
      <c r="D142" t="s">
        <v>90</v>
      </c>
      <c r="E142" t="s">
        <v>91</v>
      </c>
      <c r="F142" s="19">
        <v>45677.608322060187</v>
      </c>
      <c r="G142" s="19">
        <v>45688.762138032405</v>
      </c>
      <c r="H142" t="s">
        <v>188</v>
      </c>
      <c r="I142">
        <v>3600</v>
      </c>
      <c r="J142" s="35" t="s">
        <v>189</v>
      </c>
      <c r="K142" t="s">
        <v>106</v>
      </c>
      <c r="L142" t="s">
        <v>190</v>
      </c>
      <c r="M142" s="55">
        <f t="shared" si="2"/>
        <v>1</v>
      </c>
    </row>
    <row r="143" spans="1:13" x14ac:dyDescent="0.3">
      <c r="A143" t="s">
        <v>145</v>
      </c>
      <c r="B143" s="35" t="s">
        <v>357</v>
      </c>
      <c r="C143" t="s">
        <v>301</v>
      </c>
      <c r="D143" t="s">
        <v>90</v>
      </c>
      <c r="E143" t="s">
        <v>91</v>
      </c>
      <c r="F143" s="19">
        <v>45678.462916620367</v>
      </c>
      <c r="G143" s="19">
        <v>45685.77550851852</v>
      </c>
      <c r="H143" t="s">
        <v>302</v>
      </c>
      <c r="I143">
        <v>7200</v>
      </c>
      <c r="J143" s="35" t="s">
        <v>358</v>
      </c>
      <c r="K143" t="s">
        <v>96</v>
      </c>
      <c r="L143" t="s">
        <v>318</v>
      </c>
      <c r="M143" s="55">
        <f t="shared" si="2"/>
        <v>2</v>
      </c>
    </row>
    <row r="144" spans="1:13" x14ac:dyDescent="0.3">
      <c r="A144" t="s">
        <v>139</v>
      </c>
      <c r="B144" s="35" t="s">
        <v>359</v>
      </c>
      <c r="C144" t="s">
        <v>301</v>
      </c>
      <c r="D144" t="s">
        <v>90</v>
      </c>
      <c r="E144" t="s">
        <v>91</v>
      </c>
      <c r="F144" s="19">
        <v>45678.466594618054</v>
      </c>
      <c r="G144" s="19">
        <v>45681.730133645833</v>
      </c>
      <c r="H144" t="s">
        <v>302</v>
      </c>
      <c r="I144">
        <v>27000</v>
      </c>
      <c r="J144" s="35" t="s">
        <v>360</v>
      </c>
      <c r="K144" t="s">
        <v>95</v>
      </c>
      <c r="L144" t="s">
        <v>304</v>
      </c>
      <c r="M144" s="55">
        <f t="shared" si="2"/>
        <v>7.5</v>
      </c>
    </row>
    <row r="145" spans="1:13" x14ac:dyDescent="0.3">
      <c r="A145" t="s">
        <v>139</v>
      </c>
      <c r="B145" s="35" t="s">
        <v>361</v>
      </c>
      <c r="C145" t="s">
        <v>301</v>
      </c>
      <c r="D145" t="s">
        <v>90</v>
      </c>
      <c r="E145" t="s">
        <v>91</v>
      </c>
      <c r="F145" s="19">
        <v>45678.46665490741</v>
      </c>
      <c r="G145" s="19">
        <v>45681.730382465277</v>
      </c>
      <c r="H145" t="s">
        <v>302</v>
      </c>
      <c r="I145">
        <v>7200</v>
      </c>
      <c r="J145" s="35" t="s">
        <v>360</v>
      </c>
      <c r="K145" t="s">
        <v>95</v>
      </c>
      <c r="L145" t="s">
        <v>304</v>
      </c>
      <c r="M145" s="55">
        <f t="shared" si="2"/>
        <v>2</v>
      </c>
    </row>
    <row r="146" spans="1:13" x14ac:dyDescent="0.3">
      <c r="A146" t="s">
        <v>139</v>
      </c>
      <c r="B146" s="35" t="s">
        <v>362</v>
      </c>
      <c r="C146" t="s">
        <v>301</v>
      </c>
      <c r="D146" t="s">
        <v>90</v>
      </c>
      <c r="E146" t="s">
        <v>91</v>
      </c>
      <c r="F146" s="19">
        <v>45678.466864918984</v>
      </c>
      <c r="G146" s="19">
        <v>45681.73066108796</v>
      </c>
      <c r="H146" t="s">
        <v>302</v>
      </c>
      <c r="I146">
        <v>1800</v>
      </c>
      <c r="J146" s="35" t="s">
        <v>360</v>
      </c>
      <c r="K146" t="s">
        <v>95</v>
      </c>
      <c r="L146" t="s">
        <v>304</v>
      </c>
      <c r="M146" s="55">
        <f t="shared" si="2"/>
        <v>0.5</v>
      </c>
    </row>
    <row r="147" spans="1:13" x14ac:dyDescent="0.3">
      <c r="A147" t="s">
        <v>139</v>
      </c>
      <c r="B147" s="35" t="s">
        <v>363</v>
      </c>
      <c r="C147" t="s">
        <v>301</v>
      </c>
      <c r="D147" t="s">
        <v>90</v>
      </c>
      <c r="E147" t="s">
        <v>91</v>
      </c>
      <c r="F147" s="19">
        <v>45678.466973125003</v>
      </c>
      <c r="G147" s="19">
        <v>45681.730788958332</v>
      </c>
      <c r="H147" t="s">
        <v>302</v>
      </c>
      <c r="I147">
        <v>7200</v>
      </c>
      <c r="J147" s="35" t="s">
        <v>360</v>
      </c>
      <c r="K147" t="s">
        <v>95</v>
      </c>
      <c r="L147" t="s">
        <v>304</v>
      </c>
      <c r="M147" s="55">
        <f t="shared" si="2"/>
        <v>2</v>
      </c>
    </row>
    <row r="148" spans="1:13" x14ac:dyDescent="0.3">
      <c r="A148" t="s">
        <v>145</v>
      </c>
      <c r="B148" s="35" t="s">
        <v>364</v>
      </c>
      <c r="C148" t="s">
        <v>301</v>
      </c>
      <c r="D148" t="s">
        <v>90</v>
      </c>
      <c r="E148" t="s">
        <v>91</v>
      </c>
      <c r="F148" s="19">
        <v>45678.476193101851</v>
      </c>
      <c r="G148" s="19">
        <v>45680.716249027777</v>
      </c>
      <c r="H148" t="s">
        <v>302</v>
      </c>
      <c r="I148">
        <v>3600</v>
      </c>
      <c r="J148" s="35" t="s">
        <v>360</v>
      </c>
      <c r="K148" t="s">
        <v>95</v>
      </c>
      <c r="L148" t="s">
        <v>304</v>
      </c>
      <c r="M148" s="55">
        <f t="shared" si="2"/>
        <v>1</v>
      </c>
    </row>
    <row r="149" spans="1:13" x14ac:dyDescent="0.3">
      <c r="A149" t="s">
        <v>145</v>
      </c>
      <c r="B149" s="35" t="s">
        <v>365</v>
      </c>
      <c r="C149" t="s">
        <v>301</v>
      </c>
      <c r="D149" t="s">
        <v>90</v>
      </c>
      <c r="E149" t="s">
        <v>91</v>
      </c>
      <c r="F149" s="19">
        <v>45678.476236562499</v>
      </c>
      <c r="G149" s="19">
        <v>45685.773555300926</v>
      </c>
      <c r="H149" t="s">
        <v>302</v>
      </c>
      <c r="I149">
        <v>7200</v>
      </c>
      <c r="J149" s="35" t="s">
        <v>360</v>
      </c>
      <c r="K149" t="s">
        <v>95</v>
      </c>
      <c r="L149" t="s">
        <v>304</v>
      </c>
      <c r="M149" s="55">
        <f t="shared" si="2"/>
        <v>2</v>
      </c>
    </row>
    <row r="150" spans="1:13" x14ac:dyDescent="0.3">
      <c r="A150" t="s">
        <v>139</v>
      </c>
      <c r="B150" s="35" t="s">
        <v>366</v>
      </c>
      <c r="C150" t="s">
        <v>301</v>
      </c>
      <c r="D150" t="s">
        <v>90</v>
      </c>
      <c r="E150" t="s">
        <v>91</v>
      </c>
      <c r="F150" s="19">
        <v>45678.573539340279</v>
      </c>
      <c r="G150" s="19">
        <v>45680.727598611113</v>
      </c>
      <c r="H150" t="s">
        <v>302</v>
      </c>
      <c r="I150">
        <v>25200</v>
      </c>
      <c r="J150" s="35" t="s">
        <v>310</v>
      </c>
      <c r="K150" t="s">
        <v>95</v>
      </c>
      <c r="L150" t="s">
        <v>304</v>
      </c>
      <c r="M150" s="55">
        <f t="shared" si="2"/>
        <v>7</v>
      </c>
    </row>
    <row r="151" spans="1:13" x14ac:dyDescent="0.3">
      <c r="A151" t="s">
        <v>139</v>
      </c>
      <c r="B151" s="35" t="s">
        <v>367</v>
      </c>
      <c r="C151" t="s">
        <v>301</v>
      </c>
      <c r="D151" t="s">
        <v>90</v>
      </c>
      <c r="E151" t="s">
        <v>91</v>
      </c>
      <c r="F151" s="19">
        <v>45678.595172372683</v>
      </c>
      <c r="G151" s="19">
        <v>45680.746271238429</v>
      </c>
      <c r="H151" t="s">
        <v>302</v>
      </c>
      <c r="I151">
        <v>50400</v>
      </c>
      <c r="J151" s="35" t="s">
        <v>368</v>
      </c>
      <c r="K151" t="s">
        <v>95</v>
      </c>
      <c r="L151" t="s">
        <v>304</v>
      </c>
      <c r="M151" s="55">
        <f t="shared" si="2"/>
        <v>14</v>
      </c>
    </row>
    <row r="152" spans="1:13" x14ac:dyDescent="0.3">
      <c r="A152" t="s">
        <v>145</v>
      </c>
      <c r="B152" s="35" t="s">
        <v>369</v>
      </c>
      <c r="C152" t="s">
        <v>301</v>
      </c>
      <c r="D152" t="s">
        <v>90</v>
      </c>
      <c r="E152" t="s">
        <v>91</v>
      </c>
      <c r="F152" s="19">
        <v>45678.631662777778</v>
      </c>
      <c r="G152" s="19">
        <v>45679.48292574074</v>
      </c>
      <c r="H152" t="s">
        <v>302</v>
      </c>
      <c r="I152">
        <v>2400</v>
      </c>
      <c r="J152" s="35" t="s">
        <v>343</v>
      </c>
      <c r="K152" t="s">
        <v>95</v>
      </c>
      <c r="L152" t="s">
        <v>304</v>
      </c>
      <c r="M152" s="55">
        <f t="shared" si="2"/>
        <v>0.66666666666666663</v>
      </c>
    </row>
    <row r="153" spans="1:13" x14ac:dyDescent="0.3">
      <c r="A153" t="s">
        <v>145</v>
      </c>
      <c r="B153" s="35" t="s">
        <v>370</v>
      </c>
      <c r="C153" t="s">
        <v>301</v>
      </c>
      <c r="D153" t="s">
        <v>90</v>
      </c>
      <c r="E153" t="s">
        <v>91</v>
      </c>
      <c r="F153" s="19">
        <v>45678.631694976852</v>
      </c>
      <c r="G153" s="19">
        <v>45680.678141990742</v>
      </c>
      <c r="H153" t="s">
        <v>302</v>
      </c>
      <c r="I153">
        <v>7200</v>
      </c>
      <c r="J153" s="35" t="s">
        <v>343</v>
      </c>
      <c r="K153" t="s">
        <v>95</v>
      </c>
      <c r="L153" t="s">
        <v>304</v>
      </c>
      <c r="M153" s="55">
        <f t="shared" si="2"/>
        <v>2</v>
      </c>
    </row>
    <row r="154" spans="1:13" x14ac:dyDescent="0.3">
      <c r="A154" t="s">
        <v>145</v>
      </c>
      <c r="B154" s="35" t="s">
        <v>371</v>
      </c>
      <c r="C154" t="s">
        <v>301</v>
      </c>
      <c r="D154" t="s">
        <v>90</v>
      </c>
      <c r="E154" t="s">
        <v>91</v>
      </c>
      <c r="F154" s="19">
        <v>45678.633436111108</v>
      </c>
      <c r="G154" s="19">
        <v>45687.732901909723</v>
      </c>
      <c r="H154" t="s">
        <v>302</v>
      </c>
      <c r="I154">
        <v>1800</v>
      </c>
      <c r="J154" s="35" t="s">
        <v>306</v>
      </c>
      <c r="K154" t="s">
        <v>95</v>
      </c>
      <c r="L154" t="s">
        <v>304</v>
      </c>
      <c r="M154" s="55">
        <f t="shared" si="2"/>
        <v>0.5</v>
      </c>
    </row>
    <row r="155" spans="1:13" x14ac:dyDescent="0.3">
      <c r="A155" t="s">
        <v>145</v>
      </c>
      <c r="B155" s="35" t="s">
        <v>372</v>
      </c>
      <c r="C155" t="s">
        <v>301</v>
      </c>
      <c r="D155" t="s">
        <v>90</v>
      </c>
      <c r="E155" t="s">
        <v>91</v>
      </c>
      <c r="F155" s="19">
        <v>45678.633497789349</v>
      </c>
      <c r="G155" s="19">
        <v>45688.493228576386</v>
      </c>
      <c r="H155" t="s">
        <v>302</v>
      </c>
      <c r="I155">
        <v>7200</v>
      </c>
      <c r="J155" s="35" t="s">
        <v>306</v>
      </c>
      <c r="K155" t="s">
        <v>95</v>
      </c>
      <c r="L155" t="s">
        <v>304</v>
      </c>
      <c r="M155" s="55">
        <f t="shared" si="2"/>
        <v>2</v>
      </c>
    </row>
    <row r="156" spans="1:13" x14ac:dyDescent="0.3">
      <c r="A156" t="s">
        <v>145</v>
      </c>
      <c r="B156" s="35" t="s">
        <v>373</v>
      </c>
      <c r="C156" t="s">
        <v>301</v>
      </c>
      <c r="D156" t="s">
        <v>90</v>
      </c>
      <c r="E156" t="s">
        <v>91</v>
      </c>
      <c r="F156" s="19">
        <v>45678.634615000003</v>
      </c>
      <c r="G156" s="19">
        <v>45685.771058078702</v>
      </c>
      <c r="H156" t="s">
        <v>302</v>
      </c>
      <c r="I156">
        <v>1800</v>
      </c>
      <c r="J156" s="35" t="s">
        <v>368</v>
      </c>
      <c r="K156" t="s">
        <v>95</v>
      </c>
      <c r="L156" t="s">
        <v>304</v>
      </c>
      <c r="M156" s="55">
        <f t="shared" si="2"/>
        <v>0.5</v>
      </c>
    </row>
    <row r="157" spans="1:13" x14ac:dyDescent="0.3">
      <c r="A157" t="s">
        <v>145</v>
      </c>
      <c r="B157" s="35" t="s">
        <v>374</v>
      </c>
      <c r="C157" t="s">
        <v>301</v>
      </c>
      <c r="D157" t="s">
        <v>90</v>
      </c>
      <c r="E157" t="s">
        <v>91</v>
      </c>
      <c r="F157" s="19">
        <v>45678.634679513889</v>
      </c>
      <c r="G157" s="19">
        <v>45685.77124130787</v>
      </c>
      <c r="H157" t="s">
        <v>302</v>
      </c>
      <c r="I157">
        <v>7200</v>
      </c>
      <c r="J157" s="35" t="s">
        <v>368</v>
      </c>
      <c r="K157" t="s">
        <v>95</v>
      </c>
      <c r="L157" t="s">
        <v>304</v>
      </c>
      <c r="M157" s="55">
        <f t="shared" si="2"/>
        <v>2</v>
      </c>
    </row>
    <row r="158" spans="1:13" x14ac:dyDescent="0.3">
      <c r="A158" t="s">
        <v>139</v>
      </c>
      <c r="B158" s="35" t="s">
        <v>375</v>
      </c>
      <c r="C158" t="s">
        <v>301</v>
      </c>
      <c r="D158" t="s">
        <v>90</v>
      </c>
      <c r="E158" t="s">
        <v>91</v>
      </c>
      <c r="F158" s="19">
        <v>45680.434825960649</v>
      </c>
      <c r="G158" s="19">
        <v>45680.435074039349</v>
      </c>
      <c r="H158" t="s">
        <v>302</v>
      </c>
      <c r="I158">
        <v>3600</v>
      </c>
      <c r="J158" s="35" t="s">
        <v>348</v>
      </c>
      <c r="K158" t="s">
        <v>100</v>
      </c>
      <c r="L158" t="s">
        <v>304</v>
      </c>
      <c r="M158" s="55">
        <f t="shared" si="2"/>
        <v>1</v>
      </c>
    </row>
    <row r="159" spans="1:13" x14ac:dyDescent="0.3">
      <c r="A159" t="s">
        <v>139</v>
      </c>
      <c r="B159" s="35" t="s">
        <v>376</v>
      </c>
      <c r="C159" t="s">
        <v>301</v>
      </c>
      <c r="D159" t="s">
        <v>90</v>
      </c>
      <c r="E159" t="s">
        <v>91</v>
      </c>
      <c r="F159" s="19">
        <v>45685.40840252315</v>
      </c>
      <c r="G159" s="19">
        <v>45687.425848171297</v>
      </c>
      <c r="H159" t="s">
        <v>302</v>
      </c>
      <c r="I159">
        <v>21600</v>
      </c>
      <c r="J159" s="35" t="s">
        <v>337</v>
      </c>
      <c r="K159" t="s">
        <v>95</v>
      </c>
      <c r="L159" t="s">
        <v>318</v>
      </c>
      <c r="M159" s="55">
        <f t="shared" si="2"/>
        <v>6</v>
      </c>
    </row>
    <row r="160" spans="1:13" x14ac:dyDescent="0.3">
      <c r="A160" t="s">
        <v>139</v>
      </c>
      <c r="B160" s="35" t="s">
        <v>377</v>
      </c>
      <c r="C160" t="s">
        <v>301</v>
      </c>
      <c r="D160" t="s">
        <v>90</v>
      </c>
      <c r="E160" t="s">
        <v>91</v>
      </c>
      <c r="F160" s="19">
        <v>45686.478591747684</v>
      </c>
      <c r="G160" s="19">
        <v>45692.389958541666</v>
      </c>
      <c r="H160" t="s">
        <v>302</v>
      </c>
      <c r="I160">
        <v>14400</v>
      </c>
      <c r="J160" s="35" t="s">
        <v>337</v>
      </c>
      <c r="K160" t="s">
        <v>95</v>
      </c>
      <c r="L160" t="s">
        <v>318</v>
      </c>
      <c r="M160" s="55">
        <f t="shared" si="2"/>
        <v>4</v>
      </c>
    </row>
    <row r="161" spans="1:13" x14ac:dyDescent="0.3">
      <c r="A161" t="s">
        <v>139</v>
      </c>
      <c r="B161" s="35" t="s">
        <v>378</v>
      </c>
      <c r="C161" t="s">
        <v>301</v>
      </c>
      <c r="D161" t="s">
        <v>90</v>
      </c>
      <c r="E161" t="s">
        <v>91</v>
      </c>
      <c r="F161" s="19">
        <v>45686.665474317131</v>
      </c>
      <c r="G161" s="19">
        <v>45686.666472025463</v>
      </c>
      <c r="H161" t="s">
        <v>302</v>
      </c>
      <c r="I161">
        <v>3600</v>
      </c>
      <c r="J161" s="35" t="s">
        <v>379</v>
      </c>
      <c r="K161" t="s">
        <v>98</v>
      </c>
      <c r="L161" t="s">
        <v>318</v>
      </c>
      <c r="M161" s="55">
        <f t="shared" si="2"/>
        <v>1</v>
      </c>
    </row>
    <row r="162" spans="1:13" x14ac:dyDescent="0.3">
      <c r="A162" t="s">
        <v>139</v>
      </c>
      <c r="B162" s="35" t="s">
        <v>380</v>
      </c>
      <c r="C162" t="s">
        <v>301</v>
      </c>
      <c r="D162" t="s">
        <v>90</v>
      </c>
      <c r="E162" t="s">
        <v>91</v>
      </c>
      <c r="F162" s="19">
        <v>45686.665804976852</v>
      </c>
      <c r="G162" s="19">
        <v>45692.401383877317</v>
      </c>
      <c r="H162" t="s">
        <v>302</v>
      </c>
      <c r="I162">
        <v>10800</v>
      </c>
      <c r="J162" s="35" t="s">
        <v>379</v>
      </c>
      <c r="K162" t="s">
        <v>98</v>
      </c>
      <c r="L162" t="s">
        <v>318</v>
      </c>
      <c r="M162" s="55">
        <f t="shared" si="2"/>
        <v>3</v>
      </c>
    </row>
    <row r="163" spans="1:13" x14ac:dyDescent="0.3">
      <c r="A163" t="s">
        <v>139</v>
      </c>
      <c r="B163" s="35" t="s">
        <v>381</v>
      </c>
      <c r="C163" t="s">
        <v>301</v>
      </c>
      <c r="D163" t="s">
        <v>90</v>
      </c>
      <c r="E163" t="s">
        <v>91</v>
      </c>
      <c r="F163" s="19">
        <v>45686.665971956019</v>
      </c>
      <c r="G163" s="19">
        <v>45692.402273368054</v>
      </c>
      <c r="H163" t="s">
        <v>302</v>
      </c>
      <c r="I163">
        <v>10800</v>
      </c>
      <c r="J163" s="35" t="s">
        <v>379</v>
      </c>
      <c r="K163" t="s">
        <v>98</v>
      </c>
      <c r="L163" t="s">
        <v>318</v>
      </c>
      <c r="M163" s="55">
        <f t="shared" si="2"/>
        <v>3</v>
      </c>
    </row>
    <row r="164" spans="1:13" x14ac:dyDescent="0.3">
      <c r="A164" t="s">
        <v>139</v>
      </c>
      <c r="B164" s="35" t="s">
        <v>382</v>
      </c>
      <c r="C164" t="s">
        <v>301</v>
      </c>
      <c r="D164" t="s">
        <v>90</v>
      </c>
      <c r="E164" t="s">
        <v>91</v>
      </c>
      <c r="F164" s="19">
        <v>45691.706983506941</v>
      </c>
      <c r="G164" s="19">
        <v>45692.390307175927</v>
      </c>
      <c r="H164" t="s">
        <v>302</v>
      </c>
      <c r="I164">
        <v>3600</v>
      </c>
      <c r="J164" s="35" t="s">
        <v>337</v>
      </c>
      <c r="K164" t="s">
        <v>95</v>
      </c>
      <c r="L164" t="s">
        <v>318</v>
      </c>
      <c r="M164" s="55">
        <f t="shared" si="2"/>
        <v>1</v>
      </c>
    </row>
    <row r="165" spans="1:13" x14ac:dyDescent="0.3">
      <c r="B165" s="35"/>
      <c r="F165" s="19"/>
      <c r="G165" s="19"/>
      <c r="J165" s="35"/>
      <c r="M165" s="55" t="str">
        <f t="shared" si="2"/>
        <v/>
      </c>
    </row>
    <row r="166" spans="1:13" x14ac:dyDescent="0.3">
      <c r="B166" s="35"/>
      <c r="F166" s="19"/>
      <c r="G166" s="19"/>
      <c r="J166" s="35"/>
      <c r="M166" s="55" t="str">
        <f t="shared" si="2"/>
        <v/>
      </c>
    </row>
    <row r="167" spans="1:13" x14ac:dyDescent="0.3">
      <c r="B167" s="35"/>
      <c r="F167" s="19"/>
      <c r="G167" s="19"/>
      <c r="J167" s="35"/>
      <c r="M167" s="55" t="str">
        <f t="shared" si="2"/>
        <v/>
      </c>
    </row>
    <row r="168" spans="1:13" x14ac:dyDescent="0.3">
      <c r="B168" s="35"/>
      <c r="F168" s="19"/>
      <c r="G168" s="19"/>
      <c r="J168" s="35"/>
      <c r="M168" s="55" t="str">
        <f t="shared" si="2"/>
        <v/>
      </c>
    </row>
    <row r="169" spans="1:13" x14ac:dyDescent="0.3">
      <c r="B169" s="35"/>
      <c r="F169" s="19"/>
      <c r="G169" s="19"/>
      <c r="J169" s="35"/>
      <c r="M169" s="55" t="str">
        <f t="shared" si="2"/>
        <v/>
      </c>
    </row>
    <row r="170" spans="1:13" x14ac:dyDescent="0.3">
      <c r="B170" s="35"/>
      <c r="F170" s="19"/>
      <c r="G170" s="19"/>
      <c r="J170" s="35"/>
      <c r="M170" s="55" t="str">
        <f t="shared" si="2"/>
        <v/>
      </c>
    </row>
    <row r="171" spans="1:13" x14ac:dyDescent="0.3">
      <c r="B171" s="35"/>
      <c r="F171" s="19"/>
      <c r="G171" s="19"/>
      <c r="J171" s="35"/>
      <c r="M171" s="55" t="str">
        <f t="shared" si="2"/>
        <v/>
      </c>
    </row>
    <row r="172" spans="1:13" x14ac:dyDescent="0.3">
      <c r="B172" s="35"/>
      <c r="F172" s="19"/>
      <c r="G172" s="19"/>
      <c r="J172" s="35"/>
      <c r="M172" s="55" t="str">
        <f t="shared" si="2"/>
        <v/>
      </c>
    </row>
    <row r="173" spans="1:13" x14ac:dyDescent="0.3">
      <c r="B173" s="35"/>
      <c r="F173" s="19"/>
      <c r="G173" s="19"/>
      <c r="J173" s="35"/>
      <c r="M173" s="55" t="str">
        <f t="shared" si="2"/>
        <v/>
      </c>
    </row>
    <row r="174" spans="1:13" x14ac:dyDescent="0.3">
      <c r="B174" s="35"/>
      <c r="F174" s="19"/>
      <c r="G174" s="19"/>
      <c r="J174" s="35"/>
      <c r="M174" s="55" t="str">
        <f t="shared" si="2"/>
        <v/>
      </c>
    </row>
    <row r="175" spans="1:13" x14ac:dyDescent="0.3">
      <c r="B175" s="35"/>
      <c r="F175" s="19"/>
      <c r="G175" s="19"/>
      <c r="J175" s="35"/>
      <c r="M175" s="55" t="str">
        <f t="shared" si="2"/>
        <v/>
      </c>
    </row>
    <row r="176" spans="1:13" x14ac:dyDescent="0.3">
      <c r="B176" s="35"/>
      <c r="F176" s="19"/>
      <c r="G176" s="19"/>
      <c r="J176" s="35"/>
      <c r="M176" s="55" t="str">
        <f t="shared" si="2"/>
        <v/>
      </c>
    </row>
    <row r="177" spans="2:13" x14ac:dyDescent="0.3">
      <c r="B177" s="35"/>
      <c r="F177" s="19"/>
      <c r="G177" s="19"/>
      <c r="J177" s="35"/>
      <c r="M177" s="55" t="str">
        <f t="shared" si="2"/>
        <v/>
      </c>
    </row>
    <row r="178" spans="2:13" x14ac:dyDescent="0.3">
      <c r="B178" s="35"/>
      <c r="F178" s="19"/>
      <c r="G178" s="19"/>
      <c r="J178" s="35"/>
      <c r="M178" s="55" t="str">
        <f t="shared" si="2"/>
        <v/>
      </c>
    </row>
    <row r="179" spans="2:13" x14ac:dyDescent="0.3">
      <c r="B179" s="35"/>
      <c r="F179" s="19"/>
      <c r="G179" s="19"/>
      <c r="J179" s="35"/>
      <c r="M179" s="55" t="str">
        <f t="shared" si="2"/>
        <v/>
      </c>
    </row>
    <row r="180" spans="2:13" x14ac:dyDescent="0.3">
      <c r="B180" s="35"/>
      <c r="F180" s="19"/>
      <c r="G180" s="19"/>
      <c r="J180" s="35"/>
      <c r="M180" s="55" t="str">
        <f t="shared" si="2"/>
        <v/>
      </c>
    </row>
    <row r="181" spans="2:13" x14ac:dyDescent="0.3">
      <c r="B181" s="35"/>
      <c r="F181" s="19"/>
      <c r="G181" s="19"/>
      <c r="J181" s="35"/>
      <c r="M181" s="55" t="str">
        <f t="shared" si="2"/>
        <v/>
      </c>
    </row>
    <row r="182" spans="2:13" x14ac:dyDescent="0.3">
      <c r="B182" s="35"/>
      <c r="F182" s="19"/>
      <c r="G182" s="19"/>
      <c r="J182" s="35"/>
      <c r="M182" s="55" t="str">
        <f t="shared" si="2"/>
        <v/>
      </c>
    </row>
    <row r="183" spans="2:13" x14ac:dyDescent="0.3">
      <c r="B183" s="35"/>
      <c r="F183" s="19"/>
      <c r="G183" s="19"/>
      <c r="J183" s="35"/>
      <c r="M183" s="55" t="str">
        <f t="shared" si="2"/>
        <v/>
      </c>
    </row>
    <row r="184" spans="2:13" x14ac:dyDescent="0.3">
      <c r="B184" s="35"/>
      <c r="F184" s="19"/>
      <c r="G184" s="19"/>
      <c r="J184" s="35"/>
      <c r="M184" s="55" t="str">
        <f t="shared" si="2"/>
        <v/>
      </c>
    </row>
    <row r="185" spans="2:13" x14ac:dyDescent="0.3">
      <c r="B185" s="35"/>
      <c r="F185" s="19"/>
      <c r="G185" s="19"/>
      <c r="J185" s="35"/>
      <c r="M185" s="55" t="str">
        <f t="shared" si="2"/>
        <v/>
      </c>
    </row>
    <row r="186" spans="2:13" x14ac:dyDescent="0.3">
      <c r="B186" s="35"/>
      <c r="F186" s="19"/>
      <c r="G186" s="19"/>
      <c r="J186" s="35"/>
      <c r="M186" s="55" t="str">
        <f t="shared" si="2"/>
        <v/>
      </c>
    </row>
    <row r="187" spans="2:13" x14ac:dyDescent="0.3">
      <c r="B187" s="35"/>
      <c r="F187" s="19"/>
      <c r="G187" s="19"/>
      <c r="J187" s="35"/>
      <c r="M187" s="55" t="str">
        <f t="shared" si="2"/>
        <v/>
      </c>
    </row>
    <row r="188" spans="2:13" x14ac:dyDescent="0.3">
      <c r="B188" s="35"/>
      <c r="F188" s="19"/>
      <c r="G188" s="19"/>
      <c r="J188" s="35"/>
      <c r="M188" s="55" t="str">
        <f t="shared" si="2"/>
        <v/>
      </c>
    </row>
    <row r="189" spans="2:13" x14ac:dyDescent="0.3">
      <c r="B189" s="35"/>
      <c r="F189" s="19"/>
      <c r="G189" s="19"/>
      <c r="J189" s="35"/>
      <c r="M189" s="55" t="str">
        <f t="shared" si="2"/>
        <v/>
      </c>
    </row>
    <row r="190" spans="2:13" x14ac:dyDescent="0.3">
      <c r="B190" s="35"/>
      <c r="F190" s="19"/>
      <c r="G190" s="19"/>
      <c r="J190" s="35"/>
      <c r="M190" s="55" t="str">
        <f t="shared" si="2"/>
        <v/>
      </c>
    </row>
    <row r="191" spans="2:13" x14ac:dyDescent="0.3">
      <c r="B191" s="35"/>
      <c r="F191" s="19"/>
      <c r="G191" s="19"/>
      <c r="J191" s="35"/>
      <c r="M191" s="55" t="str">
        <f t="shared" si="2"/>
        <v/>
      </c>
    </row>
    <row r="192" spans="2:13" x14ac:dyDescent="0.3">
      <c r="B192" s="35"/>
      <c r="F192" s="19"/>
      <c r="G192" s="19"/>
      <c r="J192" s="35"/>
      <c r="M192" s="55" t="str">
        <f t="shared" si="2"/>
        <v/>
      </c>
    </row>
    <row r="193" spans="2:13" x14ac:dyDescent="0.3">
      <c r="B193" s="35"/>
      <c r="F193" s="19"/>
      <c r="G193" s="19"/>
      <c r="J193" s="35"/>
      <c r="M193" s="55" t="str">
        <f t="shared" si="2"/>
        <v/>
      </c>
    </row>
    <row r="194" spans="2:13" x14ac:dyDescent="0.3">
      <c r="B194" s="35"/>
      <c r="F194" s="19"/>
      <c r="G194" s="19"/>
      <c r="J194" s="35"/>
      <c r="M194" s="55" t="str">
        <f t="shared" ref="M194:M257" si="3">IF(I194="","",I194/3600)</f>
        <v/>
      </c>
    </row>
    <row r="195" spans="2:13" x14ac:dyDescent="0.3">
      <c r="B195" s="35"/>
      <c r="F195" s="19"/>
      <c r="G195" s="19"/>
      <c r="J195" s="35"/>
      <c r="M195" s="55" t="str">
        <f t="shared" si="3"/>
        <v/>
      </c>
    </row>
    <row r="196" spans="2:13" x14ac:dyDescent="0.3">
      <c r="B196" s="35"/>
      <c r="F196" s="19"/>
      <c r="G196" s="19"/>
      <c r="J196" s="35"/>
      <c r="M196" s="55" t="str">
        <f t="shared" si="3"/>
        <v/>
      </c>
    </row>
    <row r="197" spans="2:13" x14ac:dyDescent="0.3">
      <c r="B197" s="35"/>
      <c r="F197" s="19"/>
      <c r="G197" s="19"/>
      <c r="J197" s="35"/>
      <c r="M197" s="55" t="str">
        <f t="shared" si="3"/>
        <v/>
      </c>
    </row>
    <row r="198" spans="2:13" x14ac:dyDescent="0.3">
      <c r="B198" s="35"/>
      <c r="F198" s="19"/>
      <c r="G198" s="19"/>
      <c r="J198" s="35"/>
      <c r="M198" s="55" t="str">
        <f t="shared" si="3"/>
        <v/>
      </c>
    </row>
    <row r="199" spans="2:13" x14ac:dyDescent="0.3">
      <c r="B199" s="35"/>
      <c r="F199" s="19"/>
      <c r="G199" s="19"/>
      <c r="J199" s="35"/>
      <c r="M199" s="55" t="str">
        <f t="shared" si="3"/>
        <v/>
      </c>
    </row>
    <row r="200" spans="2:13" x14ac:dyDescent="0.3">
      <c r="B200" s="35"/>
      <c r="F200" s="19"/>
      <c r="G200" s="19"/>
      <c r="J200" s="35"/>
      <c r="M200" s="55" t="str">
        <f t="shared" si="3"/>
        <v/>
      </c>
    </row>
    <row r="201" spans="2:13" x14ac:dyDescent="0.3">
      <c r="B201" s="35"/>
      <c r="F201" s="19"/>
      <c r="G201" s="19"/>
      <c r="J201" s="35"/>
      <c r="M201" s="55" t="str">
        <f t="shared" si="3"/>
        <v/>
      </c>
    </row>
    <row r="202" spans="2:13" x14ac:dyDescent="0.3">
      <c r="B202" s="35"/>
      <c r="F202" s="19"/>
      <c r="G202" s="19"/>
      <c r="J202" s="35"/>
      <c r="M202" s="55" t="str">
        <f t="shared" si="3"/>
        <v/>
      </c>
    </row>
    <row r="203" spans="2:13" x14ac:dyDescent="0.3">
      <c r="B203" s="35"/>
      <c r="F203" s="19"/>
      <c r="G203" s="19"/>
      <c r="J203" s="35"/>
      <c r="M203" s="55" t="str">
        <f t="shared" si="3"/>
        <v/>
      </c>
    </row>
    <row r="204" spans="2:13" x14ac:dyDescent="0.3">
      <c r="B204" s="35"/>
      <c r="F204" s="19"/>
      <c r="G204" s="19"/>
      <c r="J204" s="35"/>
      <c r="M204" s="55" t="str">
        <f t="shared" si="3"/>
        <v/>
      </c>
    </row>
    <row r="205" spans="2:13" x14ac:dyDescent="0.3">
      <c r="B205" s="35"/>
      <c r="F205" s="19"/>
      <c r="G205" s="19"/>
      <c r="J205" s="35"/>
      <c r="M205" s="55" t="str">
        <f t="shared" si="3"/>
        <v/>
      </c>
    </row>
    <row r="206" spans="2:13" x14ac:dyDescent="0.3">
      <c r="B206" s="35"/>
      <c r="F206" s="19"/>
      <c r="G206" s="19"/>
      <c r="J206" s="35"/>
      <c r="M206" s="55" t="str">
        <f t="shared" si="3"/>
        <v/>
      </c>
    </row>
    <row r="207" spans="2:13" x14ac:dyDescent="0.3">
      <c r="B207" s="35"/>
      <c r="F207" s="19"/>
      <c r="G207" s="19"/>
      <c r="J207" s="35"/>
      <c r="M207" s="55" t="str">
        <f t="shared" si="3"/>
        <v/>
      </c>
    </row>
    <row r="208" spans="2:13" x14ac:dyDescent="0.3">
      <c r="B208" s="35"/>
      <c r="F208" s="19"/>
      <c r="G208" s="19"/>
      <c r="J208" s="35"/>
      <c r="M208" s="55" t="str">
        <f t="shared" si="3"/>
        <v/>
      </c>
    </row>
    <row r="209" spans="2:13" x14ac:dyDescent="0.3">
      <c r="B209" s="35"/>
      <c r="F209" s="19"/>
      <c r="G209" s="19"/>
      <c r="J209" s="35"/>
      <c r="M209" s="55" t="str">
        <f t="shared" si="3"/>
        <v/>
      </c>
    </row>
    <row r="210" spans="2:13" x14ac:dyDescent="0.3">
      <c r="B210" s="35"/>
      <c r="F210" s="19"/>
      <c r="G210" s="19"/>
      <c r="J210" s="35"/>
      <c r="M210" s="55" t="str">
        <f t="shared" si="3"/>
        <v/>
      </c>
    </row>
    <row r="211" spans="2:13" x14ac:dyDescent="0.3">
      <c r="B211" s="35"/>
      <c r="F211" s="19"/>
      <c r="G211" s="19"/>
      <c r="J211" s="35"/>
      <c r="M211" s="55" t="str">
        <f t="shared" si="3"/>
        <v/>
      </c>
    </row>
    <row r="212" spans="2:13" x14ac:dyDescent="0.3">
      <c r="B212" s="35"/>
      <c r="F212" s="19"/>
      <c r="G212" s="19"/>
      <c r="J212" s="35"/>
      <c r="M212" s="55" t="str">
        <f t="shared" si="3"/>
        <v/>
      </c>
    </row>
    <row r="213" spans="2:13" x14ac:dyDescent="0.3">
      <c r="B213" s="35"/>
      <c r="F213" s="19"/>
      <c r="G213" s="19"/>
      <c r="J213" s="35"/>
      <c r="M213" s="55" t="str">
        <f t="shared" si="3"/>
        <v/>
      </c>
    </row>
    <row r="214" spans="2:13" x14ac:dyDescent="0.3">
      <c r="B214" s="35"/>
      <c r="F214" s="19"/>
      <c r="G214" s="19"/>
      <c r="J214" s="35"/>
      <c r="M214" s="55" t="str">
        <f t="shared" si="3"/>
        <v/>
      </c>
    </row>
    <row r="215" spans="2:13" x14ac:dyDescent="0.3">
      <c r="B215" s="35"/>
      <c r="F215" s="19"/>
      <c r="G215" s="19"/>
      <c r="J215" s="35"/>
      <c r="M215" s="55" t="str">
        <f t="shared" si="3"/>
        <v/>
      </c>
    </row>
    <row r="216" spans="2:13" x14ac:dyDescent="0.3">
      <c r="B216" s="35"/>
      <c r="F216" s="19"/>
      <c r="G216" s="19"/>
      <c r="J216" s="35"/>
      <c r="M216" s="55" t="str">
        <f t="shared" si="3"/>
        <v/>
      </c>
    </row>
    <row r="217" spans="2:13" x14ac:dyDescent="0.3">
      <c r="B217" s="35"/>
      <c r="F217" s="19"/>
      <c r="G217" s="19"/>
      <c r="J217" s="35"/>
      <c r="M217" s="55" t="str">
        <f t="shared" si="3"/>
        <v/>
      </c>
    </row>
    <row r="218" spans="2:13" x14ac:dyDescent="0.3">
      <c r="B218" s="35"/>
      <c r="F218" s="19"/>
      <c r="G218" s="19"/>
      <c r="J218" s="35"/>
      <c r="M218" s="55" t="str">
        <f t="shared" si="3"/>
        <v/>
      </c>
    </row>
    <row r="219" spans="2:13" x14ac:dyDescent="0.3">
      <c r="B219" s="35"/>
      <c r="F219" s="19"/>
      <c r="G219" s="19"/>
      <c r="J219" s="35"/>
      <c r="M219" s="55" t="str">
        <f t="shared" si="3"/>
        <v/>
      </c>
    </row>
    <row r="220" spans="2:13" x14ac:dyDescent="0.3">
      <c r="B220" s="35"/>
      <c r="F220" s="19"/>
      <c r="G220" s="19"/>
      <c r="J220" s="35"/>
      <c r="M220" s="55" t="str">
        <f t="shared" si="3"/>
        <v/>
      </c>
    </row>
    <row r="221" spans="2:13" x14ac:dyDescent="0.3">
      <c r="B221" s="35"/>
      <c r="F221" s="19"/>
      <c r="G221" s="19"/>
      <c r="J221" s="35"/>
      <c r="M221" s="55" t="str">
        <f t="shared" si="3"/>
        <v/>
      </c>
    </row>
    <row r="222" spans="2:13" x14ac:dyDescent="0.3">
      <c r="B222" s="35"/>
      <c r="F222" s="19"/>
      <c r="G222" s="19"/>
      <c r="J222" s="35"/>
      <c r="M222" s="55" t="str">
        <f t="shared" si="3"/>
        <v/>
      </c>
    </row>
    <row r="223" spans="2:13" x14ac:dyDescent="0.3">
      <c r="B223" s="35"/>
      <c r="F223" s="19"/>
      <c r="G223" s="19"/>
      <c r="J223" s="35"/>
      <c r="M223" s="55" t="str">
        <f t="shared" si="3"/>
        <v/>
      </c>
    </row>
    <row r="224" spans="2:13" x14ac:dyDescent="0.3">
      <c r="B224" s="35"/>
      <c r="F224" s="19"/>
      <c r="G224" s="19"/>
      <c r="J224" s="35"/>
      <c r="M224" s="55" t="str">
        <f t="shared" si="3"/>
        <v/>
      </c>
    </row>
    <row r="225" spans="2:13" x14ac:dyDescent="0.3">
      <c r="B225" s="35"/>
      <c r="F225" s="19"/>
      <c r="G225" s="19"/>
      <c r="J225" s="35"/>
      <c r="M225" s="55" t="str">
        <f t="shared" si="3"/>
        <v/>
      </c>
    </row>
    <row r="226" spans="2:13" x14ac:dyDescent="0.3">
      <c r="B226" s="35"/>
      <c r="F226" s="19"/>
      <c r="G226" s="19"/>
      <c r="J226" s="35"/>
      <c r="M226" s="55" t="str">
        <f t="shared" si="3"/>
        <v/>
      </c>
    </row>
    <row r="227" spans="2:13" x14ac:dyDescent="0.3">
      <c r="B227" s="35"/>
      <c r="F227" s="19"/>
      <c r="G227" s="19"/>
      <c r="J227" s="35"/>
      <c r="M227" s="55" t="str">
        <f t="shared" si="3"/>
        <v/>
      </c>
    </row>
    <row r="228" spans="2:13" x14ac:dyDescent="0.3">
      <c r="B228" s="35"/>
      <c r="F228" s="19"/>
      <c r="G228" s="19"/>
      <c r="J228" s="35"/>
      <c r="M228" s="55" t="str">
        <f t="shared" si="3"/>
        <v/>
      </c>
    </row>
    <row r="229" spans="2:13" x14ac:dyDescent="0.3">
      <c r="B229" s="35"/>
      <c r="F229" s="19"/>
      <c r="G229" s="19"/>
      <c r="J229" s="35"/>
      <c r="M229" s="55" t="str">
        <f t="shared" si="3"/>
        <v/>
      </c>
    </row>
    <row r="230" spans="2:13" x14ac:dyDescent="0.3">
      <c r="B230" s="35"/>
      <c r="F230" s="19"/>
      <c r="G230" s="19"/>
      <c r="J230" s="35"/>
      <c r="M230" s="55" t="str">
        <f t="shared" si="3"/>
        <v/>
      </c>
    </row>
    <row r="231" spans="2:13" x14ac:dyDescent="0.3">
      <c r="B231" s="35"/>
      <c r="F231" s="19"/>
      <c r="G231" s="19"/>
      <c r="J231" s="35"/>
      <c r="M231" s="55" t="str">
        <f t="shared" si="3"/>
        <v/>
      </c>
    </row>
    <row r="232" spans="2:13" x14ac:dyDescent="0.3">
      <c r="B232" s="35"/>
      <c r="F232" s="19"/>
      <c r="G232" s="19"/>
      <c r="J232" s="35"/>
      <c r="M232" s="55" t="str">
        <f t="shared" si="3"/>
        <v/>
      </c>
    </row>
    <row r="233" spans="2:13" x14ac:dyDescent="0.3">
      <c r="B233" s="35"/>
      <c r="F233" s="19"/>
      <c r="G233" s="19"/>
      <c r="J233" s="35"/>
      <c r="M233" s="55" t="str">
        <f t="shared" si="3"/>
        <v/>
      </c>
    </row>
    <row r="234" spans="2:13" x14ac:dyDescent="0.3">
      <c r="B234" s="35"/>
      <c r="F234" s="19"/>
      <c r="G234" s="19"/>
      <c r="J234" s="35"/>
      <c r="M234" s="55" t="str">
        <f t="shared" si="3"/>
        <v/>
      </c>
    </row>
    <row r="235" spans="2:13" x14ac:dyDescent="0.3">
      <c r="B235" s="35"/>
      <c r="F235" s="19"/>
      <c r="G235" s="19"/>
      <c r="J235" s="35"/>
      <c r="M235" s="55" t="str">
        <f t="shared" si="3"/>
        <v/>
      </c>
    </row>
    <row r="236" spans="2:13" x14ac:dyDescent="0.3">
      <c r="B236" s="35"/>
      <c r="F236" s="19"/>
      <c r="G236" s="19"/>
      <c r="J236" s="35"/>
      <c r="M236" s="55" t="str">
        <f t="shared" si="3"/>
        <v/>
      </c>
    </row>
    <row r="237" spans="2:13" x14ac:dyDescent="0.3">
      <c r="B237" s="35"/>
      <c r="F237" s="19"/>
      <c r="G237" s="19"/>
      <c r="J237" s="35"/>
      <c r="M237" s="55" t="str">
        <f t="shared" si="3"/>
        <v/>
      </c>
    </row>
    <row r="238" spans="2:13" x14ac:dyDescent="0.3">
      <c r="B238" s="35"/>
      <c r="F238" s="19"/>
      <c r="G238" s="19"/>
      <c r="J238" s="35"/>
      <c r="M238" s="55" t="str">
        <f t="shared" si="3"/>
        <v/>
      </c>
    </row>
    <row r="239" spans="2:13" x14ac:dyDescent="0.3">
      <c r="B239" s="35"/>
      <c r="F239" s="19"/>
      <c r="G239" s="19"/>
      <c r="J239" s="35"/>
      <c r="M239" s="55" t="str">
        <f t="shared" si="3"/>
        <v/>
      </c>
    </row>
    <row r="240" spans="2:13" x14ac:dyDescent="0.3">
      <c r="B240" s="35"/>
      <c r="F240" s="19"/>
      <c r="G240" s="19"/>
      <c r="J240" s="35"/>
      <c r="M240" s="55" t="str">
        <f t="shared" si="3"/>
        <v/>
      </c>
    </row>
    <row r="241" spans="2:13" x14ac:dyDescent="0.3">
      <c r="B241" s="35"/>
      <c r="F241" s="19"/>
      <c r="G241" s="19"/>
      <c r="J241" s="35"/>
      <c r="M241" s="55" t="str">
        <f t="shared" si="3"/>
        <v/>
      </c>
    </row>
    <row r="242" spans="2:13" x14ac:dyDescent="0.3">
      <c r="B242" s="35"/>
      <c r="F242" s="19"/>
      <c r="G242" s="19"/>
      <c r="J242" s="35"/>
      <c r="M242" s="55" t="str">
        <f t="shared" si="3"/>
        <v/>
      </c>
    </row>
    <row r="243" spans="2:13" x14ac:dyDescent="0.3">
      <c r="B243" s="35"/>
      <c r="F243" s="19"/>
      <c r="G243" s="19"/>
      <c r="J243" s="35"/>
      <c r="M243" s="55" t="str">
        <f t="shared" si="3"/>
        <v/>
      </c>
    </row>
    <row r="244" spans="2:13" x14ac:dyDescent="0.3">
      <c r="B244" s="35"/>
      <c r="F244" s="19"/>
      <c r="G244" s="19"/>
      <c r="J244" s="35"/>
      <c r="M244" s="55" t="str">
        <f t="shared" si="3"/>
        <v/>
      </c>
    </row>
    <row r="245" spans="2:13" x14ac:dyDescent="0.3">
      <c r="B245" s="35"/>
      <c r="F245" s="19"/>
      <c r="G245" s="19"/>
      <c r="J245" s="35"/>
      <c r="M245" s="55" t="str">
        <f t="shared" si="3"/>
        <v/>
      </c>
    </row>
    <row r="246" spans="2:13" x14ac:dyDescent="0.3">
      <c r="B246" s="35"/>
      <c r="F246" s="19"/>
      <c r="G246" s="19"/>
      <c r="J246" s="35"/>
      <c r="M246" s="55" t="str">
        <f t="shared" si="3"/>
        <v/>
      </c>
    </row>
    <row r="247" spans="2:13" x14ac:dyDescent="0.3">
      <c r="B247" s="35"/>
      <c r="F247" s="19"/>
      <c r="G247" s="19"/>
      <c r="J247" s="35"/>
      <c r="M247" s="55" t="str">
        <f t="shared" si="3"/>
        <v/>
      </c>
    </row>
    <row r="248" spans="2:13" x14ac:dyDescent="0.3">
      <c r="B248" s="35"/>
      <c r="F248" s="19"/>
      <c r="G248" s="19"/>
      <c r="J248" s="35"/>
      <c r="M248" s="55" t="str">
        <f t="shared" si="3"/>
        <v/>
      </c>
    </row>
    <row r="249" spans="2:13" x14ac:dyDescent="0.3">
      <c r="B249" s="35"/>
      <c r="F249" s="19"/>
      <c r="G249" s="19"/>
      <c r="J249" s="35"/>
      <c r="M249" s="55" t="str">
        <f t="shared" si="3"/>
        <v/>
      </c>
    </row>
    <row r="250" spans="2:13" x14ac:dyDescent="0.3">
      <c r="B250" s="35"/>
      <c r="F250" s="19"/>
      <c r="G250" s="19"/>
      <c r="J250" s="35"/>
      <c r="M250" s="55" t="str">
        <f t="shared" si="3"/>
        <v/>
      </c>
    </row>
    <row r="251" spans="2:13" x14ac:dyDescent="0.3">
      <c r="B251" s="35"/>
      <c r="F251" s="19"/>
      <c r="G251" s="19"/>
      <c r="J251" s="35"/>
      <c r="M251" s="55" t="str">
        <f t="shared" si="3"/>
        <v/>
      </c>
    </row>
    <row r="252" spans="2:13" x14ac:dyDescent="0.3">
      <c r="B252" s="35"/>
      <c r="F252" s="19"/>
      <c r="G252" s="19"/>
      <c r="J252" s="35"/>
      <c r="M252" s="55" t="str">
        <f t="shared" si="3"/>
        <v/>
      </c>
    </row>
    <row r="253" spans="2:13" x14ac:dyDescent="0.3">
      <c r="B253" s="35"/>
      <c r="F253" s="19"/>
      <c r="G253" s="19"/>
      <c r="J253" s="35"/>
      <c r="M253" s="55" t="str">
        <f t="shared" si="3"/>
        <v/>
      </c>
    </row>
    <row r="254" spans="2:13" x14ac:dyDescent="0.3">
      <c r="B254" s="35"/>
      <c r="F254" s="19"/>
      <c r="G254" s="19"/>
      <c r="J254" s="35"/>
      <c r="M254" s="55" t="str">
        <f t="shared" si="3"/>
        <v/>
      </c>
    </row>
    <row r="255" spans="2:13" x14ac:dyDescent="0.3">
      <c r="B255" s="35"/>
      <c r="F255" s="19"/>
      <c r="G255" s="19"/>
      <c r="J255" s="35"/>
      <c r="M255" s="55" t="str">
        <f t="shared" si="3"/>
        <v/>
      </c>
    </row>
    <row r="256" spans="2:13" x14ac:dyDescent="0.3">
      <c r="B256" s="35"/>
      <c r="F256" s="19"/>
      <c r="G256" s="19"/>
      <c r="J256" s="35"/>
      <c r="M256" s="55" t="str">
        <f t="shared" si="3"/>
        <v/>
      </c>
    </row>
    <row r="257" spans="2:13" x14ac:dyDescent="0.3">
      <c r="B257" s="35"/>
      <c r="F257" s="19"/>
      <c r="G257" s="19"/>
      <c r="J257" s="35"/>
      <c r="M257" s="55" t="str">
        <f t="shared" si="3"/>
        <v/>
      </c>
    </row>
    <row r="258" spans="2:13" x14ac:dyDescent="0.3">
      <c r="B258" s="35"/>
      <c r="F258" s="19"/>
      <c r="G258" s="19"/>
      <c r="J258" s="35"/>
      <c r="M258" s="55" t="str">
        <f t="shared" ref="M258:M321" si="4">IF(I258="","",I258/3600)</f>
        <v/>
      </c>
    </row>
    <row r="259" spans="2:13" x14ac:dyDescent="0.3">
      <c r="B259" s="35"/>
      <c r="F259" s="19"/>
      <c r="G259" s="19"/>
      <c r="J259" s="35"/>
      <c r="M259" s="55" t="str">
        <f t="shared" si="4"/>
        <v/>
      </c>
    </row>
    <row r="260" spans="2:13" x14ac:dyDescent="0.3">
      <c r="B260" s="35"/>
      <c r="F260" s="19"/>
      <c r="G260" s="19"/>
      <c r="J260" s="35"/>
      <c r="M260" s="55" t="str">
        <f t="shared" si="4"/>
        <v/>
      </c>
    </row>
    <row r="261" spans="2:13" x14ac:dyDescent="0.3">
      <c r="B261" s="35"/>
      <c r="F261" s="19"/>
      <c r="G261" s="19"/>
      <c r="J261" s="35"/>
      <c r="M261" s="55" t="str">
        <f t="shared" si="4"/>
        <v/>
      </c>
    </row>
    <row r="262" spans="2:13" x14ac:dyDescent="0.3">
      <c r="B262" s="35"/>
      <c r="F262" s="19"/>
      <c r="G262" s="19"/>
      <c r="J262" s="35"/>
      <c r="M262" s="55" t="str">
        <f t="shared" si="4"/>
        <v/>
      </c>
    </row>
    <row r="263" spans="2:13" x14ac:dyDescent="0.3">
      <c r="B263" s="35"/>
      <c r="F263" s="19"/>
      <c r="G263" s="19"/>
      <c r="J263" s="35"/>
      <c r="M263" s="55" t="str">
        <f t="shared" si="4"/>
        <v/>
      </c>
    </row>
    <row r="264" spans="2:13" x14ac:dyDescent="0.3">
      <c r="B264" s="35"/>
      <c r="F264" s="19"/>
      <c r="G264" s="19"/>
      <c r="J264" s="35"/>
      <c r="M264" s="55" t="str">
        <f t="shared" si="4"/>
        <v/>
      </c>
    </row>
    <row r="265" spans="2:13" x14ac:dyDescent="0.3">
      <c r="B265" s="35"/>
      <c r="F265" s="19"/>
      <c r="G265" s="19"/>
      <c r="J265" s="35"/>
      <c r="M265" s="55" t="str">
        <f t="shared" si="4"/>
        <v/>
      </c>
    </row>
    <row r="266" spans="2:13" x14ac:dyDescent="0.3">
      <c r="B266" s="35"/>
      <c r="F266" s="19"/>
      <c r="G266" s="19"/>
      <c r="J266" s="35"/>
      <c r="M266" s="55" t="str">
        <f t="shared" si="4"/>
        <v/>
      </c>
    </row>
    <row r="267" spans="2:13" x14ac:dyDescent="0.3">
      <c r="B267" s="35"/>
      <c r="F267" s="19"/>
      <c r="G267" s="19"/>
      <c r="J267" s="35"/>
      <c r="M267" s="55" t="str">
        <f t="shared" si="4"/>
        <v/>
      </c>
    </row>
    <row r="268" spans="2:13" x14ac:dyDescent="0.3">
      <c r="B268" s="35"/>
      <c r="F268" s="19"/>
      <c r="G268" s="19"/>
      <c r="J268" s="35"/>
      <c r="M268" s="55" t="str">
        <f t="shared" si="4"/>
        <v/>
      </c>
    </row>
    <row r="269" spans="2:13" x14ac:dyDescent="0.3">
      <c r="B269" s="35"/>
      <c r="F269" s="19"/>
      <c r="G269" s="19"/>
      <c r="J269" s="35"/>
      <c r="M269" s="55" t="str">
        <f t="shared" si="4"/>
        <v/>
      </c>
    </row>
    <row r="270" spans="2:13" x14ac:dyDescent="0.3">
      <c r="B270" s="35"/>
      <c r="F270" s="19"/>
      <c r="G270" s="19"/>
      <c r="J270" s="35"/>
      <c r="M270" s="55" t="str">
        <f t="shared" si="4"/>
        <v/>
      </c>
    </row>
    <row r="271" spans="2:13" x14ac:dyDescent="0.3">
      <c r="B271" s="35"/>
      <c r="F271" s="19"/>
      <c r="G271" s="19"/>
      <c r="J271" s="35"/>
      <c r="M271" s="55" t="str">
        <f t="shared" si="4"/>
        <v/>
      </c>
    </row>
    <row r="272" spans="2:13" x14ac:dyDescent="0.3">
      <c r="B272" s="35"/>
      <c r="F272" s="19"/>
      <c r="G272" s="19"/>
      <c r="J272" s="35"/>
      <c r="M272" s="55" t="str">
        <f t="shared" si="4"/>
        <v/>
      </c>
    </row>
    <row r="273" spans="2:13" x14ac:dyDescent="0.3">
      <c r="B273" s="35"/>
      <c r="F273" s="19"/>
      <c r="G273" s="19"/>
      <c r="J273" s="35"/>
      <c r="M273" s="55" t="str">
        <f t="shared" si="4"/>
        <v/>
      </c>
    </row>
    <row r="274" spans="2:13" x14ac:dyDescent="0.3">
      <c r="B274" s="35"/>
      <c r="F274" s="19"/>
      <c r="G274" s="19"/>
      <c r="J274" s="35"/>
      <c r="M274" s="55" t="str">
        <f t="shared" si="4"/>
        <v/>
      </c>
    </row>
    <row r="275" spans="2:13" x14ac:dyDescent="0.3">
      <c r="B275" s="35"/>
      <c r="F275" s="19"/>
      <c r="G275" s="19"/>
      <c r="J275" s="35"/>
      <c r="M275" s="55" t="str">
        <f t="shared" si="4"/>
        <v/>
      </c>
    </row>
    <row r="276" spans="2:13" x14ac:dyDescent="0.3">
      <c r="B276" s="35"/>
      <c r="F276" s="19"/>
      <c r="G276" s="19"/>
      <c r="J276" s="35"/>
      <c r="M276" s="55" t="str">
        <f t="shared" si="4"/>
        <v/>
      </c>
    </row>
    <row r="277" spans="2:13" x14ac:dyDescent="0.3">
      <c r="B277" s="35"/>
      <c r="F277" s="19"/>
      <c r="G277" s="19"/>
      <c r="J277" s="35"/>
      <c r="M277" s="55" t="str">
        <f t="shared" si="4"/>
        <v/>
      </c>
    </row>
    <row r="278" spans="2:13" x14ac:dyDescent="0.3">
      <c r="B278" s="35"/>
      <c r="F278" s="19"/>
      <c r="G278" s="19"/>
      <c r="J278" s="35"/>
      <c r="M278" s="55" t="str">
        <f t="shared" si="4"/>
        <v/>
      </c>
    </row>
    <row r="279" spans="2:13" x14ac:dyDescent="0.3">
      <c r="B279" s="35"/>
      <c r="F279" s="19"/>
      <c r="G279" s="19"/>
      <c r="J279" s="35"/>
      <c r="M279" s="55" t="str">
        <f t="shared" si="4"/>
        <v/>
      </c>
    </row>
    <row r="280" spans="2:13" x14ac:dyDescent="0.3">
      <c r="B280" s="35"/>
      <c r="F280" s="19"/>
      <c r="G280" s="19"/>
      <c r="J280" s="35"/>
      <c r="M280" s="55" t="str">
        <f t="shared" si="4"/>
        <v/>
      </c>
    </row>
    <row r="281" spans="2:13" x14ac:dyDescent="0.3">
      <c r="B281" s="35"/>
      <c r="F281" s="19"/>
      <c r="G281" s="19"/>
      <c r="J281" s="35"/>
      <c r="M281" s="55" t="str">
        <f t="shared" si="4"/>
        <v/>
      </c>
    </row>
    <row r="282" spans="2:13" x14ac:dyDescent="0.3">
      <c r="B282" s="35"/>
      <c r="F282" s="19"/>
      <c r="G282" s="19"/>
      <c r="J282" s="35"/>
      <c r="M282" s="55" t="str">
        <f t="shared" si="4"/>
        <v/>
      </c>
    </row>
    <row r="283" spans="2:13" x14ac:dyDescent="0.3">
      <c r="B283" s="35"/>
      <c r="F283" s="19"/>
      <c r="G283" s="19"/>
      <c r="J283" s="35"/>
      <c r="M283" s="55" t="str">
        <f t="shared" si="4"/>
        <v/>
      </c>
    </row>
    <row r="284" spans="2:13" x14ac:dyDescent="0.3">
      <c r="B284" s="35"/>
      <c r="F284" s="19"/>
      <c r="G284" s="19"/>
      <c r="J284" s="35"/>
      <c r="M284" s="55" t="str">
        <f t="shared" si="4"/>
        <v/>
      </c>
    </row>
    <row r="285" spans="2:13" x14ac:dyDescent="0.3">
      <c r="B285" s="35"/>
      <c r="F285" s="19"/>
      <c r="G285" s="19"/>
      <c r="J285" s="35"/>
      <c r="M285" s="55" t="str">
        <f t="shared" si="4"/>
        <v/>
      </c>
    </row>
    <row r="286" spans="2:13" x14ac:dyDescent="0.3">
      <c r="B286" s="35"/>
      <c r="F286" s="19"/>
      <c r="G286" s="19"/>
      <c r="J286" s="35"/>
      <c r="M286" s="55" t="str">
        <f t="shared" si="4"/>
        <v/>
      </c>
    </row>
    <row r="287" spans="2:13" x14ac:dyDescent="0.3">
      <c r="B287" s="35"/>
      <c r="F287" s="19"/>
      <c r="G287" s="19"/>
      <c r="J287" s="35"/>
      <c r="M287" s="55" t="str">
        <f t="shared" si="4"/>
        <v/>
      </c>
    </row>
    <row r="288" spans="2:13" x14ac:dyDescent="0.3">
      <c r="B288" s="35"/>
      <c r="F288" s="19"/>
      <c r="G288" s="19"/>
      <c r="J288" s="35"/>
      <c r="M288" s="55" t="str">
        <f t="shared" si="4"/>
        <v/>
      </c>
    </row>
    <row r="289" spans="2:13" x14ac:dyDescent="0.3">
      <c r="B289" s="35"/>
      <c r="F289" s="19"/>
      <c r="G289" s="19"/>
      <c r="J289" s="35"/>
      <c r="M289" s="55" t="str">
        <f t="shared" si="4"/>
        <v/>
      </c>
    </row>
    <row r="290" spans="2:13" x14ac:dyDescent="0.3">
      <c r="B290" s="35"/>
      <c r="F290" s="19"/>
      <c r="G290" s="19"/>
      <c r="J290" s="35"/>
      <c r="M290" s="55" t="str">
        <f t="shared" si="4"/>
        <v/>
      </c>
    </row>
    <row r="291" spans="2:13" x14ac:dyDescent="0.3">
      <c r="B291" s="35"/>
      <c r="F291" s="19"/>
      <c r="G291" s="19"/>
      <c r="J291" s="35"/>
      <c r="M291" s="55" t="str">
        <f t="shared" si="4"/>
        <v/>
      </c>
    </row>
    <row r="292" spans="2:13" x14ac:dyDescent="0.3">
      <c r="B292" s="35"/>
      <c r="F292" s="19"/>
      <c r="G292" s="19"/>
      <c r="J292" s="35"/>
      <c r="M292" s="55" t="str">
        <f t="shared" si="4"/>
        <v/>
      </c>
    </row>
    <row r="293" spans="2:13" x14ac:dyDescent="0.3">
      <c r="B293" s="35"/>
      <c r="F293" s="19"/>
      <c r="G293" s="19"/>
      <c r="J293" s="35"/>
      <c r="M293" s="55" t="str">
        <f t="shared" si="4"/>
        <v/>
      </c>
    </row>
    <row r="294" spans="2:13" x14ac:dyDescent="0.3">
      <c r="B294" s="35"/>
      <c r="F294" s="19"/>
      <c r="G294" s="19"/>
      <c r="J294" s="35"/>
      <c r="M294" s="55" t="str">
        <f t="shared" si="4"/>
        <v/>
      </c>
    </row>
    <row r="295" spans="2:13" x14ac:dyDescent="0.3">
      <c r="B295" s="35"/>
      <c r="F295" s="19"/>
      <c r="G295" s="19"/>
      <c r="J295" s="35"/>
      <c r="M295" s="55" t="str">
        <f t="shared" si="4"/>
        <v/>
      </c>
    </row>
    <row r="296" spans="2:13" x14ac:dyDescent="0.3">
      <c r="B296" s="35"/>
      <c r="F296" s="19"/>
      <c r="G296" s="19"/>
      <c r="J296" s="35"/>
      <c r="M296" s="55" t="str">
        <f t="shared" si="4"/>
        <v/>
      </c>
    </row>
    <row r="297" spans="2:13" x14ac:dyDescent="0.3">
      <c r="B297" s="35"/>
      <c r="F297" s="19"/>
      <c r="G297" s="19"/>
      <c r="J297" s="35"/>
      <c r="M297" s="55" t="str">
        <f t="shared" si="4"/>
        <v/>
      </c>
    </row>
    <row r="298" spans="2:13" x14ac:dyDescent="0.3">
      <c r="B298" s="35"/>
      <c r="F298" s="19"/>
      <c r="G298" s="19"/>
      <c r="J298" s="35"/>
      <c r="M298" s="55" t="str">
        <f t="shared" si="4"/>
        <v/>
      </c>
    </row>
    <row r="299" spans="2:13" x14ac:dyDescent="0.3">
      <c r="B299" s="35"/>
      <c r="F299" s="19"/>
      <c r="G299" s="19"/>
      <c r="J299" s="35"/>
      <c r="M299" s="55" t="str">
        <f t="shared" si="4"/>
        <v/>
      </c>
    </row>
    <row r="300" spans="2:13" x14ac:dyDescent="0.3">
      <c r="B300" s="35"/>
      <c r="F300" s="19"/>
      <c r="G300" s="19"/>
      <c r="J300" s="35"/>
      <c r="M300" s="55" t="str">
        <f t="shared" si="4"/>
        <v/>
      </c>
    </row>
    <row r="301" spans="2:13" x14ac:dyDescent="0.3">
      <c r="B301" s="35"/>
      <c r="F301" s="19"/>
      <c r="G301" s="19"/>
      <c r="J301" s="35"/>
      <c r="M301" s="55" t="str">
        <f t="shared" si="4"/>
        <v/>
      </c>
    </row>
    <row r="302" spans="2:13" x14ac:dyDescent="0.3">
      <c r="B302" s="35"/>
      <c r="F302" s="19"/>
      <c r="G302" s="19"/>
      <c r="J302" s="35"/>
      <c r="M302" s="55" t="str">
        <f t="shared" si="4"/>
        <v/>
      </c>
    </row>
    <row r="303" spans="2:13" x14ac:dyDescent="0.3">
      <c r="B303" s="35"/>
      <c r="F303" s="19"/>
      <c r="G303" s="19"/>
      <c r="J303" s="35"/>
      <c r="M303" s="55" t="str">
        <f t="shared" si="4"/>
        <v/>
      </c>
    </row>
    <row r="304" spans="2:13" x14ac:dyDescent="0.3">
      <c r="B304" s="35"/>
      <c r="F304" s="19"/>
      <c r="G304" s="19"/>
      <c r="J304" s="35"/>
      <c r="M304" s="55" t="str">
        <f t="shared" si="4"/>
        <v/>
      </c>
    </row>
    <row r="305" spans="2:13" x14ac:dyDescent="0.3">
      <c r="B305" s="35"/>
      <c r="F305" s="19"/>
      <c r="G305" s="19"/>
      <c r="J305" s="35"/>
      <c r="M305" s="55" t="str">
        <f t="shared" si="4"/>
        <v/>
      </c>
    </row>
    <row r="306" spans="2:13" x14ac:dyDescent="0.3">
      <c r="B306" s="35"/>
      <c r="F306" s="19"/>
      <c r="G306" s="19"/>
      <c r="J306" s="35"/>
      <c r="M306" s="55" t="str">
        <f t="shared" si="4"/>
        <v/>
      </c>
    </row>
    <row r="307" spans="2:13" x14ac:dyDescent="0.3">
      <c r="B307" s="35"/>
      <c r="F307" s="19"/>
      <c r="G307" s="19"/>
      <c r="J307" s="35"/>
      <c r="M307" s="55" t="str">
        <f t="shared" si="4"/>
        <v/>
      </c>
    </row>
    <row r="308" spans="2:13" x14ac:dyDescent="0.3">
      <c r="B308" s="35"/>
      <c r="F308" s="19"/>
      <c r="G308" s="19"/>
      <c r="J308" s="35"/>
      <c r="M308" s="55" t="str">
        <f t="shared" si="4"/>
        <v/>
      </c>
    </row>
    <row r="309" spans="2:13" x14ac:dyDescent="0.3">
      <c r="B309" s="35"/>
      <c r="F309" s="19"/>
      <c r="G309" s="19"/>
      <c r="J309" s="35"/>
      <c r="M309" s="55" t="str">
        <f t="shared" si="4"/>
        <v/>
      </c>
    </row>
    <row r="310" spans="2:13" x14ac:dyDescent="0.3">
      <c r="B310" s="35"/>
      <c r="F310" s="19"/>
      <c r="G310" s="19"/>
      <c r="J310" s="35"/>
      <c r="M310" s="55" t="str">
        <f t="shared" si="4"/>
        <v/>
      </c>
    </row>
    <row r="311" spans="2:13" x14ac:dyDescent="0.3">
      <c r="B311" s="35"/>
      <c r="F311" s="19"/>
      <c r="G311" s="19"/>
      <c r="J311" s="35"/>
      <c r="M311" s="55" t="str">
        <f t="shared" si="4"/>
        <v/>
      </c>
    </row>
    <row r="312" spans="2:13" x14ac:dyDescent="0.3">
      <c r="B312" s="35"/>
      <c r="F312" s="19"/>
      <c r="G312" s="19"/>
      <c r="J312" s="35"/>
      <c r="M312" s="55" t="str">
        <f t="shared" si="4"/>
        <v/>
      </c>
    </row>
    <row r="313" spans="2:13" x14ac:dyDescent="0.3">
      <c r="B313" s="35"/>
      <c r="F313" s="19"/>
      <c r="G313" s="19"/>
      <c r="J313" s="35"/>
      <c r="M313" s="55" t="str">
        <f t="shared" si="4"/>
        <v/>
      </c>
    </row>
    <row r="314" spans="2:13" x14ac:dyDescent="0.3">
      <c r="B314" s="35"/>
      <c r="F314" s="19"/>
      <c r="G314" s="19"/>
      <c r="J314" s="35"/>
      <c r="M314" s="55" t="str">
        <f t="shared" si="4"/>
        <v/>
      </c>
    </row>
    <row r="315" spans="2:13" x14ac:dyDescent="0.3">
      <c r="B315" s="35"/>
      <c r="F315" s="19"/>
      <c r="G315" s="19"/>
      <c r="J315" s="35"/>
      <c r="M315" s="55" t="str">
        <f t="shared" si="4"/>
        <v/>
      </c>
    </row>
    <row r="316" spans="2:13" x14ac:dyDescent="0.3">
      <c r="B316" s="35"/>
      <c r="F316" s="19"/>
      <c r="G316" s="19"/>
      <c r="J316" s="35"/>
      <c r="M316" s="55" t="str">
        <f t="shared" si="4"/>
        <v/>
      </c>
    </row>
    <row r="317" spans="2:13" x14ac:dyDescent="0.3">
      <c r="B317" s="35"/>
      <c r="F317" s="19"/>
      <c r="G317" s="19"/>
      <c r="J317" s="35"/>
      <c r="M317" s="55" t="str">
        <f t="shared" si="4"/>
        <v/>
      </c>
    </row>
    <row r="318" spans="2:13" x14ac:dyDescent="0.3">
      <c r="B318" s="35"/>
      <c r="F318" s="19"/>
      <c r="G318" s="19"/>
      <c r="J318" s="35"/>
      <c r="M318" s="55" t="str">
        <f t="shared" si="4"/>
        <v/>
      </c>
    </row>
    <row r="319" spans="2:13" x14ac:dyDescent="0.3">
      <c r="B319" s="35"/>
      <c r="F319" s="19"/>
      <c r="G319" s="19"/>
      <c r="J319" s="35"/>
      <c r="M319" s="55" t="str">
        <f t="shared" si="4"/>
        <v/>
      </c>
    </row>
    <row r="320" spans="2:13" x14ac:dyDescent="0.3">
      <c r="B320" s="35"/>
      <c r="F320" s="19"/>
      <c r="G320" s="19"/>
      <c r="J320" s="35"/>
      <c r="M320" s="55" t="str">
        <f t="shared" si="4"/>
        <v/>
      </c>
    </row>
    <row r="321" spans="2:13" x14ac:dyDescent="0.3">
      <c r="B321" s="35"/>
      <c r="F321" s="19"/>
      <c r="G321" s="19"/>
      <c r="J321" s="35"/>
      <c r="M321" s="55" t="str">
        <f t="shared" si="4"/>
        <v/>
      </c>
    </row>
    <row r="322" spans="2:13" x14ac:dyDescent="0.3">
      <c r="B322" s="35"/>
      <c r="F322" s="19"/>
      <c r="G322" s="19"/>
      <c r="J322" s="35"/>
      <c r="M322" s="55" t="str">
        <f t="shared" ref="M322:M385" si="5">IF(I322="","",I322/3600)</f>
        <v/>
      </c>
    </row>
    <row r="323" spans="2:13" x14ac:dyDescent="0.3">
      <c r="B323" s="35"/>
      <c r="F323" s="19"/>
      <c r="G323" s="19"/>
      <c r="J323" s="35"/>
      <c r="M323" s="55" t="str">
        <f t="shared" si="5"/>
        <v/>
      </c>
    </row>
    <row r="324" spans="2:13" x14ac:dyDescent="0.3">
      <c r="B324" s="35"/>
      <c r="F324" s="19"/>
      <c r="G324" s="19"/>
      <c r="J324" s="35"/>
      <c r="M324" s="55" t="str">
        <f t="shared" si="5"/>
        <v/>
      </c>
    </row>
    <row r="325" spans="2:13" x14ac:dyDescent="0.3">
      <c r="B325" s="35"/>
      <c r="F325" s="19"/>
      <c r="G325" s="19"/>
      <c r="J325" s="35"/>
      <c r="M325" s="55" t="str">
        <f t="shared" si="5"/>
        <v/>
      </c>
    </row>
    <row r="326" spans="2:13" x14ac:dyDescent="0.3">
      <c r="B326" s="35"/>
      <c r="F326" s="19"/>
      <c r="G326" s="19"/>
      <c r="J326" s="35"/>
      <c r="M326" s="55" t="str">
        <f t="shared" si="5"/>
        <v/>
      </c>
    </row>
    <row r="327" spans="2:13" x14ac:dyDescent="0.3">
      <c r="B327" s="35"/>
      <c r="F327" s="19"/>
      <c r="G327" s="19"/>
      <c r="J327" s="35"/>
      <c r="M327" s="55" t="str">
        <f t="shared" si="5"/>
        <v/>
      </c>
    </row>
    <row r="328" spans="2:13" x14ac:dyDescent="0.3">
      <c r="B328" s="35"/>
      <c r="F328" s="19"/>
      <c r="G328" s="19"/>
      <c r="J328" s="35"/>
      <c r="M328" s="55" t="str">
        <f t="shared" si="5"/>
        <v/>
      </c>
    </row>
    <row r="329" spans="2:13" x14ac:dyDescent="0.3">
      <c r="B329" s="35"/>
      <c r="F329" s="19"/>
      <c r="G329" s="19"/>
      <c r="J329" s="35"/>
      <c r="M329" s="55" t="str">
        <f t="shared" si="5"/>
        <v/>
      </c>
    </row>
    <row r="330" spans="2:13" x14ac:dyDescent="0.3">
      <c r="B330" s="35"/>
      <c r="F330" s="19"/>
      <c r="G330" s="19"/>
      <c r="J330" s="35"/>
      <c r="M330" s="55" t="str">
        <f t="shared" si="5"/>
        <v/>
      </c>
    </row>
    <row r="331" spans="2:13" x14ac:dyDescent="0.3">
      <c r="B331" s="35"/>
      <c r="F331" s="19"/>
      <c r="G331" s="19"/>
      <c r="J331" s="35"/>
      <c r="M331" s="55" t="str">
        <f t="shared" si="5"/>
        <v/>
      </c>
    </row>
    <row r="332" spans="2:13" x14ac:dyDescent="0.3">
      <c r="B332" s="35"/>
      <c r="F332" s="19"/>
      <c r="G332" s="19"/>
      <c r="J332" s="35"/>
      <c r="M332" s="55" t="str">
        <f t="shared" si="5"/>
        <v/>
      </c>
    </row>
    <row r="333" spans="2:13" x14ac:dyDescent="0.3">
      <c r="B333" s="35"/>
      <c r="F333" s="19"/>
      <c r="G333" s="19"/>
      <c r="J333" s="35"/>
      <c r="M333" s="55" t="str">
        <f t="shared" si="5"/>
        <v/>
      </c>
    </row>
    <row r="334" spans="2:13" x14ac:dyDescent="0.3">
      <c r="B334" s="35"/>
      <c r="F334" s="19"/>
      <c r="G334" s="19"/>
      <c r="J334" s="35"/>
      <c r="M334" s="55" t="str">
        <f t="shared" si="5"/>
        <v/>
      </c>
    </row>
    <row r="335" spans="2:13" x14ac:dyDescent="0.3">
      <c r="B335" s="35"/>
      <c r="F335" s="19"/>
      <c r="G335" s="19"/>
      <c r="J335" s="35"/>
      <c r="M335" s="55" t="str">
        <f t="shared" si="5"/>
        <v/>
      </c>
    </row>
    <row r="336" spans="2:13" x14ac:dyDescent="0.3">
      <c r="B336" s="35"/>
      <c r="F336" s="19"/>
      <c r="G336" s="19"/>
      <c r="J336" s="35"/>
      <c r="M336" s="55" t="str">
        <f t="shared" si="5"/>
        <v/>
      </c>
    </row>
    <row r="337" spans="2:13" x14ac:dyDescent="0.3">
      <c r="B337" s="35"/>
      <c r="F337" s="19"/>
      <c r="G337" s="19"/>
      <c r="J337" s="35"/>
      <c r="M337" s="55" t="str">
        <f t="shared" si="5"/>
        <v/>
      </c>
    </row>
    <row r="338" spans="2:13" x14ac:dyDescent="0.3">
      <c r="B338" s="35"/>
      <c r="F338" s="19"/>
      <c r="G338" s="19"/>
      <c r="J338" s="35"/>
      <c r="M338" s="55" t="str">
        <f t="shared" si="5"/>
        <v/>
      </c>
    </row>
    <row r="339" spans="2:13" x14ac:dyDescent="0.3">
      <c r="B339" s="35"/>
      <c r="F339" s="19"/>
      <c r="G339" s="19"/>
      <c r="J339" s="35"/>
      <c r="M339" s="55" t="str">
        <f t="shared" si="5"/>
        <v/>
      </c>
    </row>
    <row r="340" spans="2:13" x14ac:dyDescent="0.3">
      <c r="B340" s="35"/>
      <c r="F340" s="19"/>
      <c r="G340" s="19"/>
      <c r="J340" s="35"/>
      <c r="M340" s="55" t="str">
        <f t="shared" si="5"/>
        <v/>
      </c>
    </row>
    <row r="341" spans="2:13" x14ac:dyDescent="0.3">
      <c r="B341" s="35"/>
      <c r="F341" s="19"/>
      <c r="G341" s="19"/>
      <c r="J341" s="35"/>
      <c r="M341" s="55" t="str">
        <f t="shared" si="5"/>
        <v/>
      </c>
    </row>
    <row r="342" spans="2:13" x14ac:dyDescent="0.3">
      <c r="B342" s="35"/>
      <c r="F342" s="19"/>
      <c r="G342" s="19"/>
      <c r="J342" s="35"/>
      <c r="M342" s="55" t="str">
        <f t="shared" si="5"/>
        <v/>
      </c>
    </row>
    <row r="343" spans="2:13" x14ac:dyDescent="0.3">
      <c r="B343" s="35"/>
      <c r="F343" s="19"/>
      <c r="G343" s="19"/>
      <c r="J343" s="35"/>
      <c r="M343" s="55" t="str">
        <f t="shared" si="5"/>
        <v/>
      </c>
    </row>
    <row r="344" spans="2:13" x14ac:dyDescent="0.3">
      <c r="B344" s="35"/>
      <c r="F344" s="19"/>
      <c r="G344" s="19"/>
      <c r="J344" s="35"/>
      <c r="M344" s="55" t="str">
        <f t="shared" si="5"/>
        <v/>
      </c>
    </row>
    <row r="345" spans="2:13" x14ac:dyDescent="0.3">
      <c r="B345" s="35"/>
      <c r="F345" s="19"/>
      <c r="G345" s="19"/>
      <c r="J345" s="35"/>
      <c r="M345" s="55" t="str">
        <f t="shared" si="5"/>
        <v/>
      </c>
    </row>
    <row r="346" spans="2:13" x14ac:dyDescent="0.3">
      <c r="B346" s="35"/>
      <c r="F346" s="19"/>
      <c r="G346" s="19"/>
      <c r="J346" s="35"/>
      <c r="M346" s="55" t="str">
        <f t="shared" si="5"/>
        <v/>
      </c>
    </row>
    <row r="347" spans="2:13" x14ac:dyDescent="0.3">
      <c r="B347" s="35"/>
      <c r="F347" s="19"/>
      <c r="G347" s="19"/>
      <c r="J347" s="35"/>
      <c r="M347" s="55" t="str">
        <f t="shared" si="5"/>
        <v/>
      </c>
    </row>
    <row r="348" spans="2:13" x14ac:dyDescent="0.3">
      <c r="B348" s="35"/>
      <c r="F348" s="19"/>
      <c r="G348" s="19"/>
      <c r="J348" s="35"/>
      <c r="M348" s="55" t="str">
        <f t="shared" si="5"/>
        <v/>
      </c>
    </row>
    <row r="349" spans="2:13" x14ac:dyDescent="0.3">
      <c r="B349" s="35"/>
      <c r="F349" s="19"/>
      <c r="G349" s="19"/>
      <c r="J349" s="35"/>
      <c r="M349" s="55" t="str">
        <f t="shared" si="5"/>
        <v/>
      </c>
    </row>
    <row r="350" spans="2:13" x14ac:dyDescent="0.3">
      <c r="B350" s="35"/>
      <c r="F350" s="19"/>
      <c r="G350" s="19"/>
      <c r="J350" s="35"/>
      <c r="M350" s="55" t="str">
        <f t="shared" si="5"/>
        <v/>
      </c>
    </row>
    <row r="351" spans="2:13" x14ac:dyDescent="0.3">
      <c r="B351" s="35"/>
      <c r="F351" s="19"/>
      <c r="G351" s="19"/>
      <c r="J351" s="35"/>
      <c r="M351" s="55" t="str">
        <f t="shared" si="5"/>
        <v/>
      </c>
    </row>
    <row r="352" spans="2:13" x14ac:dyDescent="0.3">
      <c r="B352" s="35"/>
      <c r="F352" s="19"/>
      <c r="G352" s="19"/>
      <c r="J352" s="35"/>
      <c r="M352" s="55" t="str">
        <f t="shared" si="5"/>
        <v/>
      </c>
    </row>
    <row r="353" spans="2:13" x14ac:dyDescent="0.3">
      <c r="B353" s="35"/>
      <c r="F353" s="19"/>
      <c r="G353" s="19"/>
      <c r="J353" s="35"/>
      <c r="M353" s="55" t="str">
        <f t="shared" si="5"/>
        <v/>
      </c>
    </row>
    <row r="354" spans="2:13" x14ac:dyDescent="0.3">
      <c r="B354" s="35"/>
      <c r="F354" s="19"/>
      <c r="G354" s="19"/>
      <c r="J354" s="35"/>
      <c r="M354" s="55" t="str">
        <f t="shared" si="5"/>
        <v/>
      </c>
    </row>
    <row r="355" spans="2:13" x14ac:dyDescent="0.3">
      <c r="B355" s="35"/>
      <c r="F355" s="19"/>
      <c r="G355" s="19"/>
      <c r="J355" s="35"/>
      <c r="M355" s="55" t="str">
        <f t="shared" si="5"/>
        <v/>
      </c>
    </row>
    <row r="356" spans="2:13" x14ac:dyDescent="0.3">
      <c r="B356" s="35"/>
      <c r="F356" s="19"/>
      <c r="G356" s="19"/>
      <c r="J356" s="35"/>
      <c r="M356" s="55" t="str">
        <f t="shared" si="5"/>
        <v/>
      </c>
    </row>
    <row r="357" spans="2:13" x14ac:dyDescent="0.3">
      <c r="B357" s="35"/>
      <c r="F357" s="19"/>
      <c r="G357" s="19"/>
      <c r="J357" s="35"/>
      <c r="M357" s="55" t="str">
        <f t="shared" si="5"/>
        <v/>
      </c>
    </row>
    <row r="358" spans="2:13" x14ac:dyDescent="0.3">
      <c r="B358" s="35"/>
      <c r="F358" s="19"/>
      <c r="G358" s="19"/>
      <c r="J358" s="35"/>
      <c r="M358" s="55" t="str">
        <f t="shared" si="5"/>
        <v/>
      </c>
    </row>
    <row r="359" spans="2:13" x14ac:dyDescent="0.3">
      <c r="B359" s="35"/>
      <c r="F359" s="19"/>
      <c r="G359" s="19"/>
      <c r="J359" s="35"/>
      <c r="M359" s="55" t="str">
        <f t="shared" si="5"/>
        <v/>
      </c>
    </row>
    <row r="360" spans="2:13" x14ac:dyDescent="0.3">
      <c r="B360" s="35"/>
      <c r="F360" s="19"/>
      <c r="G360" s="19"/>
      <c r="J360" s="35"/>
      <c r="M360" s="55" t="str">
        <f t="shared" si="5"/>
        <v/>
      </c>
    </row>
    <row r="361" spans="2:13" x14ac:dyDescent="0.3">
      <c r="B361" s="35"/>
      <c r="F361" s="19"/>
      <c r="G361" s="19"/>
      <c r="J361" s="35"/>
      <c r="M361" s="55" t="str">
        <f t="shared" si="5"/>
        <v/>
      </c>
    </row>
    <row r="362" spans="2:13" x14ac:dyDescent="0.3">
      <c r="B362" s="35"/>
      <c r="F362" s="19"/>
      <c r="G362" s="19"/>
      <c r="J362" s="35"/>
      <c r="M362" s="55" t="str">
        <f t="shared" si="5"/>
        <v/>
      </c>
    </row>
    <row r="363" spans="2:13" x14ac:dyDescent="0.3">
      <c r="B363" s="35"/>
      <c r="F363" s="19"/>
      <c r="G363" s="19"/>
      <c r="J363" s="35"/>
      <c r="M363" s="55" t="str">
        <f t="shared" si="5"/>
        <v/>
      </c>
    </row>
    <row r="364" spans="2:13" x14ac:dyDescent="0.3">
      <c r="B364" s="35"/>
      <c r="F364" s="19"/>
      <c r="G364" s="19"/>
      <c r="J364" s="35"/>
      <c r="M364" s="55" t="str">
        <f t="shared" si="5"/>
        <v/>
      </c>
    </row>
    <row r="365" spans="2:13" x14ac:dyDescent="0.3">
      <c r="B365" s="35"/>
      <c r="F365" s="19"/>
      <c r="G365" s="19"/>
      <c r="J365" s="35"/>
      <c r="M365" s="55" t="str">
        <f t="shared" si="5"/>
        <v/>
      </c>
    </row>
    <row r="366" spans="2:13" x14ac:dyDescent="0.3">
      <c r="B366" s="35"/>
      <c r="F366" s="19"/>
      <c r="G366" s="19"/>
      <c r="J366" s="35"/>
      <c r="M366" s="55" t="str">
        <f t="shared" si="5"/>
        <v/>
      </c>
    </row>
    <row r="367" spans="2:13" x14ac:dyDescent="0.3">
      <c r="B367" s="35"/>
      <c r="F367" s="19"/>
      <c r="G367" s="19"/>
      <c r="J367" s="35"/>
      <c r="M367" s="55" t="str">
        <f t="shared" si="5"/>
        <v/>
      </c>
    </row>
    <row r="368" spans="2:13" x14ac:dyDescent="0.3">
      <c r="B368" s="35"/>
      <c r="F368" s="19"/>
      <c r="G368" s="19"/>
      <c r="J368" s="35"/>
      <c r="M368" s="55" t="str">
        <f t="shared" si="5"/>
        <v/>
      </c>
    </row>
    <row r="369" spans="2:13" x14ac:dyDescent="0.3">
      <c r="B369" s="35"/>
      <c r="F369" s="19"/>
      <c r="G369" s="19"/>
      <c r="J369" s="35"/>
      <c r="M369" s="55" t="str">
        <f t="shared" si="5"/>
        <v/>
      </c>
    </row>
    <row r="370" spans="2:13" x14ac:dyDescent="0.3">
      <c r="B370" s="35"/>
      <c r="F370" s="19"/>
      <c r="G370" s="19"/>
      <c r="J370" s="35"/>
      <c r="M370" s="55" t="str">
        <f t="shared" si="5"/>
        <v/>
      </c>
    </row>
    <row r="371" spans="2:13" x14ac:dyDescent="0.3">
      <c r="B371" s="35"/>
      <c r="F371" s="19"/>
      <c r="G371" s="19"/>
      <c r="J371" s="35"/>
      <c r="M371" s="55" t="str">
        <f t="shared" si="5"/>
        <v/>
      </c>
    </row>
    <row r="372" spans="2:13" x14ac:dyDescent="0.3">
      <c r="B372" s="35"/>
      <c r="F372" s="19"/>
      <c r="G372" s="19"/>
      <c r="J372" s="35"/>
      <c r="M372" s="55" t="str">
        <f t="shared" si="5"/>
        <v/>
      </c>
    </row>
    <row r="373" spans="2:13" x14ac:dyDescent="0.3">
      <c r="B373" s="35"/>
      <c r="F373" s="19"/>
      <c r="G373" s="19"/>
      <c r="J373" s="35"/>
      <c r="M373" s="55" t="str">
        <f t="shared" si="5"/>
        <v/>
      </c>
    </row>
    <row r="374" spans="2:13" x14ac:dyDescent="0.3">
      <c r="B374" s="35"/>
      <c r="F374" s="19"/>
      <c r="G374" s="19"/>
      <c r="J374" s="35"/>
      <c r="M374" s="55" t="str">
        <f t="shared" si="5"/>
        <v/>
      </c>
    </row>
    <row r="375" spans="2:13" x14ac:dyDescent="0.3">
      <c r="B375" s="35"/>
      <c r="F375" s="19"/>
      <c r="G375" s="19"/>
      <c r="J375" s="35"/>
      <c r="M375" s="55" t="str">
        <f t="shared" si="5"/>
        <v/>
      </c>
    </row>
    <row r="376" spans="2:13" x14ac:dyDescent="0.3">
      <c r="B376" s="35"/>
      <c r="F376" s="19"/>
      <c r="G376" s="19"/>
      <c r="J376" s="35"/>
      <c r="M376" s="55" t="str">
        <f t="shared" si="5"/>
        <v/>
      </c>
    </row>
    <row r="377" spans="2:13" x14ac:dyDescent="0.3">
      <c r="B377" s="35"/>
      <c r="F377" s="19"/>
      <c r="G377" s="19"/>
      <c r="J377" s="35"/>
      <c r="M377" s="55" t="str">
        <f t="shared" si="5"/>
        <v/>
      </c>
    </row>
    <row r="378" spans="2:13" x14ac:dyDescent="0.3">
      <c r="B378" s="35"/>
      <c r="F378" s="19"/>
      <c r="G378" s="19"/>
      <c r="J378" s="35"/>
      <c r="M378" s="55" t="str">
        <f t="shared" si="5"/>
        <v/>
      </c>
    </row>
    <row r="379" spans="2:13" x14ac:dyDescent="0.3">
      <c r="B379" s="35"/>
      <c r="F379" s="19"/>
      <c r="G379" s="19"/>
      <c r="J379" s="35"/>
      <c r="M379" s="55" t="str">
        <f t="shared" si="5"/>
        <v/>
      </c>
    </row>
    <row r="380" spans="2:13" x14ac:dyDescent="0.3">
      <c r="B380" s="35"/>
      <c r="F380" s="19"/>
      <c r="G380" s="19"/>
      <c r="J380" s="35"/>
      <c r="M380" s="55" t="str">
        <f t="shared" si="5"/>
        <v/>
      </c>
    </row>
    <row r="381" spans="2:13" x14ac:dyDescent="0.3">
      <c r="B381" s="35"/>
      <c r="F381" s="19"/>
      <c r="G381" s="19"/>
      <c r="J381" s="35"/>
      <c r="M381" s="55" t="str">
        <f t="shared" si="5"/>
        <v/>
      </c>
    </row>
    <row r="382" spans="2:13" x14ac:dyDescent="0.3">
      <c r="B382" s="35"/>
      <c r="F382" s="19"/>
      <c r="G382" s="19"/>
      <c r="J382" s="35"/>
      <c r="M382" s="55" t="str">
        <f t="shared" si="5"/>
        <v/>
      </c>
    </row>
    <row r="383" spans="2:13" x14ac:dyDescent="0.3">
      <c r="B383" s="35"/>
      <c r="F383" s="19"/>
      <c r="G383" s="19"/>
      <c r="J383" s="35"/>
      <c r="M383" s="55" t="str">
        <f t="shared" si="5"/>
        <v/>
      </c>
    </row>
    <row r="384" spans="2:13" x14ac:dyDescent="0.3">
      <c r="B384" s="35"/>
      <c r="F384" s="19"/>
      <c r="G384" s="19"/>
      <c r="J384" s="35"/>
      <c r="M384" s="55" t="str">
        <f t="shared" si="5"/>
        <v/>
      </c>
    </row>
    <row r="385" spans="2:13" x14ac:dyDescent="0.3">
      <c r="B385" s="35"/>
      <c r="F385" s="19"/>
      <c r="G385" s="19"/>
      <c r="J385" s="35"/>
      <c r="M385" s="55" t="str">
        <f t="shared" si="5"/>
        <v/>
      </c>
    </row>
    <row r="386" spans="2:13" x14ac:dyDescent="0.3">
      <c r="B386" s="35"/>
      <c r="F386" s="19"/>
      <c r="G386" s="19"/>
      <c r="J386" s="35"/>
      <c r="M386" s="55" t="str">
        <f t="shared" ref="M386:M449" si="6">IF(I386="","",I386/3600)</f>
        <v/>
      </c>
    </row>
    <row r="387" spans="2:13" x14ac:dyDescent="0.3">
      <c r="B387" s="35"/>
      <c r="F387" s="19"/>
      <c r="G387" s="19"/>
      <c r="J387" s="35"/>
      <c r="M387" s="55" t="str">
        <f t="shared" si="6"/>
        <v/>
      </c>
    </row>
    <row r="388" spans="2:13" x14ac:dyDescent="0.3">
      <c r="B388" s="35"/>
      <c r="F388" s="19"/>
      <c r="G388" s="19"/>
      <c r="J388" s="35"/>
      <c r="M388" s="55" t="str">
        <f t="shared" si="6"/>
        <v/>
      </c>
    </row>
    <row r="389" spans="2:13" x14ac:dyDescent="0.3">
      <c r="B389" s="35"/>
      <c r="F389" s="19"/>
      <c r="G389" s="19"/>
      <c r="J389" s="35"/>
      <c r="M389" s="55" t="str">
        <f t="shared" si="6"/>
        <v/>
      </c>
    </row>
    <row r="390" spans="2:13" x14ac:dyDescent="0.3">
      <c r="B390" s="35"/>
      <c r="F390" s="19"/>
      <c r="G390" s="19"/>
      <c r="J390" s="35"/>
      <c r="M390" s="55" t="str">
        <f t="shared" si="6"/>
        <v/>
      </c>
    </row>
    <row r="391" spans="2:13" x14ac:dyDescent="0.3">
      <c r="B391" s="35"/>
      <c r="F391" s="19"/>
      <c r="G391" s="19"/>
      <c r="J391" s="35"/>
      <c r="M391" s="55" t="str">
        <f t="shared" si="6"/>
        <v/>
      </c>
    </row>
    <row r="392" spans="2:13" x14ac:dyDescent="0.3">
      <c r="B392" s="35"/>
      <c r="F392" s="19"/>
      <c r="G392" s="19"/>
      <c r="J392" s="35"/>
      <c r="M392" s="55" t="str">
        <f t="shared" si="6"/>
        <v/>
      </c>
    </row>
    <row r="393" spans="2:13" x14ac:dyDescent="0.3">
      <c r="B393" s="35"/>
      <c r="F393" s="19"/>
      <c r="G393" s="19"/>
      <c r="J393" s="35"/>
      <c r="M393" s="55" t="str">
        <f t="shared" si="6"/>
        <v/>
      </c>
    </row>
    <row r="394" spans="2:13" x14ac:dyDescent="0.3">
      <c r="B394" s="35"/>
      <c r="F394" s="19"/>
      <c r="G394" s="19"/>
      <c r="J394" s="35"/>
      <c r="M394" s="55" t="str">
        <f t="shared" si="6"/>
        <v/>
      </c>
    </row>
    <row r="395" spans="2:13" x14ac:dyDescent="0.3">
      <c r="B395" s="35"/>
      <c r="F395" s="19"/>
      <c r="G395" s="19"/>
      <c r="J395" s="35"/>
      <c r="M395" s="55" t="str">
        <f t="shared" si="6"/>
        <v/>
      </c>
    </row>
    <row r="396" spans="2:13" x14ac:dyDescent="0.3">
      <c r="B396" s="35"/>
      <c r="F396" s="19"/>
      <c r="G396" s="19"/>
      <c r="J396" s="35"/>
      <c r="M396" s="55" t="str">
        <f t="shared" si="6"/>
        <v/>
      </c>
    </row>
    <row r="397" spans="2:13" x14ac:dyDescent="0.3">
      <c r="B397" s="35"/>
      <c r="F397" s="19"/>
      <c r="G397" s="19"/>
      <c r="J397" s="35"/>
      <c r="M397" s="55" t="str">
        <f t="shared" si="6"/>
        <v/>
      </c>
    </row>
    <row r="398" spans="2:13" x14ac:dyDescent="0.3">
      <c r="B398" s="35"/>
      <c r="F398" s="19"/>
      <c r="G398" s="19"/>
      <c r="J398" s="35"/>
      <c r="M398" s="55" t="str">
        <f t="shared" si="6"/>
        <v/>
      </c>
    </row>
    <row r="399" spans="2:13" x14ac:dyDescent="0.3">
      <c r="B399" s="35"/>
      <c r="F399" s="19"/>
      <c r="G399" s="19"/>
      <c r="J399" s="35"/>
      <c r="M399" s="55" t="str">
        <f t="shared" si="6"/>
        <v/>
      </c>
    </row>
    <row r="400" spans="2:13" x14ac:dyDescent="0.3">
      <c r="B400" s="35"/>
      <c r="F400" s="19"/>
      <c r="G400" s="19"/>
      <c r="J400" s="35"/>
      <c r="M400" s="55" t="str">
        <f t="shared" si="6"/>
        <v/>
      </c>
    </row>
    <row r="401" spans="2:13" x14ac:dyDescent="0.3">
      <c r="B401" s="35"/>
      <c r="F401" s="19"/>
      <c r="G401" s="19"/>
      <c r="J401" s="35"/>
      <c r="M401" s="55" t="str">
        <f t="shared" si="6"/>
        <v/>
      </c>
    </row>
    <row r="402" spans="2:13" x14ac:dyDescent="0.3">
      <c r="B402" s="35"/>
      <c r="F402" s="19"/>
      <c r="G402" s="19"/>
      <c r="J402" s="35"/>
      <c r="M402" s="55" t="str">
        <f t="shared" si="6"/>
        <v/>
      </c>
    </row>
    <row r="403" spans="2:13" x14ac:dyDescent="0.3">
      <c r="B403" s="35"/>
      <c r="F403" s="19"/>
      <c r="G403" s="19"/>
      <c r="J403" s="35"/>
      <c r="M403" s="55" t="str">
        <f t="shared" si="6"/>
        <v/>
      </c>
    </row>
    <row r="404" spans="2:13" x14ac:dyDescent="0.3">
      <c r="B404" s="35"/>
      <c r="F404" s="19"/>
      <c r="G404" s="19"/>
      <c r="J404" s="35"/>
      <c r="M404" s="55" t="str">
        <f t="shared" si="6"/>
        <v/>
      </c>
    </row>
    <row r="405" spans="2:13" x14ac:dyDescent="0.3">
      <c r="B405" s="35"/>
      <c r="F405" s="19"/>
      <c r="G405" s="19"/>
      <c r="J405" s="35"/>
      <c r="M405" s="55" t="str">
        <f t="shared" si="6"/>
        <v/>
      </c>
    </row>
    <row r="406" spans="2:13" x14ac:dyDescent="0.3">
      <c r="B406" s="35"/>
      <c r="F406" s="19"/>
      <c r="G406" s="19"/>
      <c r="J406" s="35"/>
      <c r="M406" s="55" t="str">
        <f t="shared" si="6"/>
        <v/>
      </c>
    </row>
    <row r="407" spans="2:13" x14ac:dyDescent="0.3">
      <c r="B407" s="35"/>
      <c r="F407" s="19"/>
      <c r="G407" s="19"/>
      <c r="J407" s="35"/>
      <c r="M407" s="55" t="str">
        <f t="shared" si="6"/>
        <v/>
      </c>
    </row>
    <row r="408" spans="2:13" x14ac:dyDescent="0.3">
      <c r="B408" s="35"/>
      <c r="F408" s="19"/>
      <c r="G408" s="19"/>
      <c r="J408" s="35"/>
      <c r="M408" s="55" t="str">
        <f t="shared" si="6"/>
        <v/>
      </c>
    </row>
    <row r="409" spans="2:13" x14ac:dyDescent="0.3">
      <c r="B409" s="35"/>
      <c r="F409" s="19"/>
      <c r="G409" s="19"/>
      <c r="J409" s="35"/>
      <c r="M409" s="55" t="str">
        <f t="shared" si="6"/>
        <v/>
      </c>
    </row>
    <row r="410" spans="2:13" x14ac:dyDescent="0.3">
      <c r="B410" s="35"/>
      <c r="F410" s="19"/>
      <c r="G410" s="19"/>
      <c r="J410" s="35"/>
      <c r="M410" s="55" t="str">
        <f t="shared" si="6"/>
        <v/>
      </c>
    </row>
    <row r="411" spans="2:13" x14ac:dyDescent="0.3">
      <c r="B411" s="35"/>
      <c r="F411" s="19"/>
      <c r="G411" s="19"/>
      <c r="J411" s="35"/>
      <c r="M411" s="55" t="str">
        <f t="shared" si="6"/>
        <v/>
      </c>
    </row>
    <row r="412" spans="2:13" x14ac:dyDescent="0.3">
      <c r="B412" s="35"/>
      <c r="F412" s="19"/>
      <c r="G412" s="19"/>
      <c r="J412" s="35"/>
      <c r="M412" s="55" t="str">
        <f t="shared" si="6"/>
        <v/>
      </c>
    </row>
    <row r="413" spans="2:13" x14ac:dyDescent="0.3">
      <c r="B413" s="35"/>
      <c r="F413" s="19"/>
      <c r="G413" s="19"/>
      <c r="J413" s="35"/>
      <c r="M413" s="55" t="str">
        <f t="shared" si="6"/>
        <v/>
      </c>
    </row>
    <row r="414" spans="2:13" x14ac:dyDescent="0.3">
      <c r="B414" s="35"/>
      <c r="F414" s="19"/>
      <c r="G414" s="19"/>
      <c r="J414" s="35"/>
      <c r="M414" s="55" t="str">
        <f t="shared" si="6"/>
        <v/>
      </c>
    </row>
    <row r="415" spans="2:13" x14ac:dyDescent="0.3">
      <c r="B415" s="35"/>
      <c r="F415" s="19"/>
      <c r="G415" s="19"/>
      <c r="J415" s="35"/>
      <c r="M415" s="55" t="str">
        <f t="shared" si="6"/>
        <v/>
      </c>
    </row>
    <row r="416" spans="2:13" x14ac:dyDescent="0.3">
      <c r="B416" s="35"/>
      <c r="F416" s="19"/>
      <c r="G416" s="19"/>
      <c r="J416" s="35"/>
      <c r="M416" s="55" t="str">
        <f t="shared" si="6"/>
        <v/>
      </c>
    </row>
    <row r="417" spans="2:13" x14ac:dyDescent="0.3">
      <c r="B417" s="35"/>
      <c r="F417" s="19"/>
      <c r="G417" s="19"/>
      <c r="J417" s="35"/>
      <c r="M417" s="55" t="str">
        <f t="shared" si="6"/>
        <v/>
      </c>
    </row>
    <row r="418" spans="2:13" x14ac:dyDescent="0.3">
      <c r="B418" s="35"/>
      <c r="F418" s="19"/>
      <c r="G418" s="19"/>
      <c r="J418" s="35"/>
      <c r="M418" s="55" t="str">
        <f t="shared" si="6"/>
        <v/>
      </c>
    </row>
    <row r="419" spans="2:13" x14ac:dyDescent="0.3">
      <c r="B419" s="35"/>
      <c r="F419" s="19"/>
      <c r="G419" s="19"/>
      <c r="J419" s="35"/>
      <c r="M419" s="55" t="str">
        <f t="shared" si="6"/>
        <v/>
      </c>
    </row>
    <row r="420" spans="2:13" x14ac:dyDescent="0.3">
      <c r="B420" s="35"/>
      <c r="F420" s="19"/>
      <c r="G420" s="19"/>
      <c r="J420" s="35"/>
      <c r="M420" s="55" t="str">
        <f t="shared" si="6"/>
        <v/>
      </c>
    </row>
    <row r="421" spans="2:13" x14ac:dyDescent="0.3">
      <c r="B421" s="35"/>
      <c r="F421" s="19"/>
      <c r="G421" s="19"/>
      <c r="J421" s="35"/>
      <c r="M421" s="55" t="str">
        <f t="shared" si="6"/>
        <v/>
      </c>
    </row>
    <row r="422" spans="2:13" x14ac:dyDescent="0.3">
      <c r="B422" s="35"/>
      <c r="F422" s="19"/>
      <c r="G422" s="19"/>
      <c r="J422" s="35"/>
      <c r="M422" s="55" t="str">
        <f t="shared" si="6"/>
        <v/>
      </c>
    </row>
    <row r="423" spans="2:13" x14ac:dyDescent="0.3">
      <c r="B423" s="35"/>
      <c r="F423" s="19"/>
      <c r="G423" s="19"/>
      <c r="J423" s="35"/>
      <c r="M423" s="55" t="str">
        <f t="shared" si="6"/>
        <v/>
      </c>
    </row>
    <row r="424" spans="2:13" x14ac:dyDescent="0.3">
      <c r="B424" s="35"/>
      <c r="F424" s="19"/>
      <c r="G424" s="19"/>
      <c r="J424" s="35"/>
      <c r="M424" s="55" t="str">
        <f t="shared" si="6"/>
        <v/>
      </c>
    </row>
    <row r="425" spans="2:13" x14ac:dyDescent="0.3">
      <c r="B425" s="35"/>
      <c r="F425" s="19"/>
      <c r="G425" s="19"/>
      <c r="J425" s="35"/>
      <c r="M425" s="55" t="str">
        <f t="shared" si="6"/>
        <v/>
      </c>
    </row>
    <row r="426" spans="2:13" x14ac:dyDescent="0.3">
      <c r="B426" s="35"/>
      <c r="F426" s="19"/>
      <c r="G426" s="19"/>
      <c r="J426" s="35"/>
      <c r="M426" s="55" t="str">
        <f t="shared" si="6"/>
        <v/>
      </c>
    </row>
    <row r="427" spans="2:13" x14ac:dyDescent="0.3">
      <c r="B427" s="35"/>
      <c r="F427" s="19"/>
      <c r="G427" s="19"/>
      <c r="J427" s="35"/>
      <c r="M427" s="55" t="str">
        <f t="shared" si="6"/>
        <v/>
      </c>
    </row>
    <row r="428" spans="2:13" x14ac:dyDescent="0.3">
      <c r="B428" s="35"/>
      <c r="F428" s="19"/>
      <c r="G428" s="19"/>
      <c r="J428" s="35"/>
      <c r="M428" s="55" t="str">
        <f t="shared" si="6"/>
        <v/>
      </c>
    </row>
    <row r="429" spans="2:13" x14ac:dyDescent="0.3">
      <c r="B429" s="35"/>
      <c r="F429" s="19"/>
      <c r="G429" s="19"/>
      <c r="J429" s="35"/>
      <c r="M429" s="55" t="str">
        <f t="shared" si="6"/>
        <v/>
      </c>
    </row>
    <row r="430" spans="2:13" x14ac:dyDescent="0.3">
      <c r="B430" s="35"/>
      <c r="F430" s="19"/>
      <c r="G430" s="19"/>
      <c r="J430" s="35"/>
      <c r="M430" s="55" t="str">
        <f t="shared" si="6"/>
        <v/>
      </c>
    </row>
    <row r="431" spans="2:13" x14ac:dyDescent="0.3">
      <c r="B431" s="35"/>
      <c r="F431" s="19"/>
      <c r="G431" s="19"/>
      <c r="J431" s="35"/>
      <c r="M431" s="55" t="str">
        <f t="shared" si="6"/>
        <v/>
      </c>
    </row>
    <row r="432" spans="2:13" x14ac:dyDescent="0.3">
      <c r="B432" s="35"/>
      <c r="F432" s="19"/>
      <c r="G432" s="19"/>
      <c r="J432" s="35"/>
      <c r="M432" s="55" t="str">
        <f t="shared" si="6"/>
        <v/>
      </c>
    </row>
    <row r="433" spans="2:13" x14ac:dyDescent="0.3">
      <c r="B433" s="35"/>
      <c r="F433" s="19"/>
      <c r="G433" s="19"/>
      <c r="J433" s="35"/>
      <c r="M433" s="55" t="str">
        <f t="shared" si="6"/>
        <v/>
      </c>
    </row>
    <row r="434" spans="2:13" x14ac:dyDescent="0.3">
      <c r="B434" s="35"/>
      <c r="F434" s="19"/>
      <c r="G434" s="19"/>
      <c r="J434" s="35"/>
      <c r="M434" s="55" t="str">
        <f t="shared" si="6"/>
        <v/>
      </c>
    </row>
    <row r="435" spans="2:13" x14ac:dyDescent="0.3">
      <c r="B435" s="35"/>
      <c r="F435" s="19"/>
      <c r="G435" s="19"/>
      <c r="J435" s="35"/>
      <c r="M435" s="55" t="str">
        <f t="shared" si="6"/>
        <v/>
      </c>
    </row>
    <row r="436" spans="2:13" x14ac:dyDescent="0.3">
      <c r="B436" s="35"/>
      <c r="F436" s="19"/>
      <c r="G436" s="19"/>
      <c r="J436" s="35"/>
      <c r="M436" s="55" t="str">
        <f t="shared" si="6"/>
        <v/>
      </c>
    </row>
    <row r="437" spans="2:13" x14ac:dyDescent="0.3">
      <c r="B437" s="35"/>
      <c r="F437" s="19"/>
      <c r="G437" s="19"/>
      <c r="J437" s="35"/>
      <c r="M437" s="55" t="str">
        <f t="shared" si="6"/>
        <v/>
      </c>
    </row>
    <row r="438" spans="2:13" x14ac:dyDescent="0.3">
      <c r="B438" s="35"/>
      <c r="F438" s="19"/>
      <c r="G438" s="19"/>
      <c r="J438" s="35"/>
      <c r="M438" s="55" t="str">
        <f t="shared" si="6"/>
        <v/>
      </c>
    </row>
    <row r="439" spans="2:13" x14ac:dyDescent="0.3">
      <c r="B439" s="35"/>
      <c r="F439" s="19"/>
      <c r="G439" s="19"/>
      <c r="J439" s="35"/>
      <c r="M439" s="55" t="str">
        <f t="shared" si="6"/>
        <v/>
      </c>
    </row>
    <row r="440" spans="2:13" x14ac:dyDescent="0.3">
      <c r="B440" s="35"/>
      <c r="F440" s="19"/>
      <c r="G440" s="19"/>
      <c r="J440" s="35"/>
      <c r="M440" s="55" t="str">
        <f t="shared" si="6"/>
        <v/>
      </c>
    </row>
    <row r="441" spans="2:13" x14ac:dyDescent="0.3">
      <c r="B441" s="35"/>
      <c r="F441" s="19"/>
      <c r="G441" s="19"/>
      <c r="J441" s="35"/>
      <c r="M441" s="55" t="str">
        <f t="shared" si="6"/>
        <v/>
      </c>
    </row>
    <row r="442" spans="2:13" x14ac:dyDescent="0.3">
      <c r="B442" s="35"/>
      <c r="F442" s="19"/>
      <c r="G442" s="19"/>
      <c r="J442" s="35"/>
      <c r="M442" s="55" t="str">
        <f t="shared" si="6"/>
        <v/>
      </c>
    </row>
    <row r="443" spans="2:13" x14ac:dyDescent="0.3">
      <c r="B443" s="35"/>
      <c r="F443" s="19"/>
      <c r="G443" s="19"/>
      <c r="J443" s="35"/>
      <c r="M443" s="55" t="str">
        <f t="shared" si="6"/>
        <v/>
      </c>
    </row>
    <row r="444" spans="2:13" x14ac:dyDescent="0.3">
      <c r="B444" s="35"/>
      <c r="F444" s="19"/>
      <c r="G444" s="19"/>
      <c r="J444" s="35"/>
      <c r="M444" s="55" t="str">
        <f t="shared" si="6"/>
        <v/>
      </c>
    </row>
    <row r="445" spans="2:13" x14ac:dyDescent="0.3">
      <c r="B445" s="35"/>
      <c r="F445" s="19"/>
      <c r="G445" s="19"/>
      <c r="J445" s="35"/>
      <c r="M445" s="55" t="str">
        <f t="shared" si="6"/>
        <v/>
      </c>
    </row>
    <row r="446" spans="2:13" x14ac:dyDescent="0.3">
      <c r="B446" s="35"/>
      <c r="F446" s="19"/>
      <c r="G446" s="19"/>
      <c r="J446" s="35"/>
      <c r="M446" s="55" t="str">
        <f t="shared" si="6"/>
        <v/>
      </c>
    </row>
    <row r="447" spans="2:13" x14ac:dyDescent="0.3">
      <c r="B447" s="35"/>
      <c r="F447" s="19"/>
      <c r="G447" s="19"/>
      <c r="J447" s="35"/>
      <c r="M447" s="55" t="str">
        <f t="shared" si="6"/>
        <v/>
      </c>
    </row>
    <row r="448" spans="2:13" x14ac:dyDescent="0.3">
      <c r="B448" s="35"/>
      <c r="F448" s="19"/>
      <c r="G448" s="19"/>
      <c r="J448" s="35"/>
      <c r="M448" s="55" t="str">
        <f t="shared" si="6"/>
        <v/>
      </c>
    </row>
    <row r="449" spans="2:13" x14ac:dyDescent="0.3">
      <c r="B449" s="35"/>
      <c r="F449" s="19"/>
      <c r="G449" s="19"/>
      <c r="J449" s="35"/>
      <c r="M449" s="55" t="str">
        <f t="shared" si="6"/>
        <v/>
      </c>
    </row>
    <row r="450" spans="2:13" x14ac:dyDescent="0.3">
      <c r="B450" s="35"/>
      <c r="F450" s="19"/>
      <c r="G450" s="19"/>
      <c r="J450" s="35"/>
      <c r="M450" s="55" t="str">
        <f t="shared" ref="M450:M513" si="7">IF(I450="","",I450/3600)</f>
        <v/>
      </c>
    </row>
    <row r="451" spans="2:13" x14ac:dyDescent="0.3">
      <c r="B451" s="35"/>
      <c r="F451" s="19"/>
      <c r="G451" s="19"/>
      <c r="J451" s="35"/>
      <c r="M451" s="55" t="str">
        <f t="shared" si="7"/>
        <v/>
      </c>
    </row>
    <row r="452" spans="2:13" x14ac:dyDescent="0.3">
      <c r="B452" s="35"/>
      <c r="F452" s="19"/>
      <c r="G452" s="19"/>
      <c r="J452" s="35"/>
      <c r="M452" s="55" t="str">
        <f t="shared" si="7"/>
        <v/>
      </c>
    </row>
    <row r="453" spans="2:13" x14ac:dyDescent="0.3">
      <c r="B453" s="35"/>
      <c r="F453" s="19"/>
      <c r="G453" s="19"/>
      <c r="J453" s="35"/>
      <c r="M453" s="55" t="str">
        <f t="shared" si="7"/>
        <v/>
      </c>
    </row>
    <row r="454" spans="2:13" x14ac:dyDescent="0.3">
      <c r="B454" s="35"/>
      <c r="F454" s="19"/>
      <c r="G454" s="19"/>
      <c r="J454" s="35"/>
      <c r="M454" s="55" t="str">
        <f t="shared" si="7"/>
        <v/>
      </c>
    </row>
    <row r="455" spans="2:13" x14ac:dyDescent="0.3">
      <c r="B455" s="35"/>
      <c r="F455" s="19"/>
      <c r="G455" s="19"/>
      <c r="J455" s="35"/>
      <c r="M455" s="55" t="str">
        <f t="shared" si="7"/>
        <v/>
      </c>
    </row>
    <row r="456" spans="2:13" x14ac:dyDescent="0.3">
      <c r="B456" s="35"/>
      <c r="F456" s="19"/>
      <c r="G456" s="19"/>
      <c r="J456" s="35"/>
      <c r="M456" s="55" t="str">
        <f t="shared" si="7"/>
        <v/>
      </c>
    </row>
    <row r="457" spans="2:13" x14ac:dyDescent="0.3">
      <c r="B457" s="35"/>
      <c r="F457" s="19"/>
      <c r="G457" s="19"/>
      <c r="J457" s="35"/>
      <c r="M457" s="55" t="str">
        <f t="shared" si="7"/>
        <v/>
      </c>
    </row>
    <row r="458" spans="2:13" x14ac:dyDescent="0.3">
      <c r="B458" s="35"/>
      <c r="F458" s="19"/>
      <c r="G458" s="19"/>
      <c r="J458" s="35"/>
      <c r="M458" s="55" t="str">
        <f t="shared" si="7"/>
        <v/>
      </c>
    </row>
    <row r="459" spans="2:13" x14ac:dyDescent="0.3">
      <c r="B459" s="35"/>
      <c r="F459" s="19"/>
      <c r="G459" s="19"/>
      <c r="J459" s="35"/>
      <c r="M459" s="55" t="str">
        <f t="shared" si="7"/>
        <v/>
      </c>
    </row>
    <row r="460" spans="2:13" x14ac:dyDescent="0.3">
      <c r="B460" s="35"/>
      <c r="F460" s="19"/>
      <c r="G460" s="19"/>
      <c r="J460" s="35"/>
      <c r="M460" s="55" t="str">
        <f t="shared" si="7"/>
        <v/>
      </c>
    </row>
    <row r="461" spans="2:13" x14ac:dyDescent="0.3">
      <c r="B461" s="35"/>
      <c r="F461" s="19"/>
      <c r="G461" s="19"/>
      <c r="J461" s="35"/>
      <c r="M461" s="55" t="str">
        <f t="shared" si="7"/>
        <v/>
      </c>
    </row>
    <row r="462" spans="2:13" x14ac:dyDescent="0.3">
      <c r="B462" s="35"/>
      <c r="F462" s="19"/>
      <c r="G462" s="19"/>
      <c r="J462" s="35"/>
      <c r="M462" s="55" t="str">
        <f t="shared" si="7"/>
        <v/>
      </c>
    </row>
    <row r="463" spans="2:13" x14ac:dyDescent="0.3">
      <c r="B463" s="35"/>
      <c r="F463" s="19"/>
      <c r="G463" s="19"/>
      <c r="J463" s="35"/>
      <c r="M463" s="55" t="str">
        <f t="shared" si="7"/>
        <v/>
      </c>
    </row>
    <row r="464" spans="2:13" x14ac:dyDescent="0.3">
      <c r="B464" s="35"/>
      <c r="F464" s="19"/>
      <c r="G464" s="19"/>
      <c r="J464" s="35"/>
      <c r="M464" s="55" t="str">
        <f t="shared" si="7"/>
        <v/>
      </c>
    </row>
    <row r="465" spans="2:13" x14ac:dyDescent="0.3">
      <c r="B465" s="35"/>
      <c r="F465" s="19"/>
      <c r="G465" s="19"/>
      <c r="J465" s="35"/>
      <c r="M465" s="55" t="str">
        <f t="shared" si="7"/>
        <v/>
      </c>
    </row>
    <row r="466" spans="2:13" x14ac:dyDescent="0.3">
      <c r="B466" s="35"/>
      <c r="F466" s="19"/>
      <c r="G466" s="19"/>
      <c r="J466" s="35"/>
      <c r="M466" s="55" t="str">
        <f t="shared" si="7"/>
        <v/>
      </c>
    </row>
    <row r="467" spans="2:13" x14ac:dyDescent="0.3">
      <c r="B467" s="35"/>
      <c r="F467" s="19"/>
      <c r="G467" s="19"/>
      <c r="J467" s="35"/>
      <c r="M467" s="55" t="str">
        <f t="shared" si="7"/>
        <v/>
      </c>
    </row>
    <row r="468" spans="2:13" x14ac:dyDescent="0.3">
      <c r="B468" s="35"/>
      <c r="F468" s="19"/>
      <c r="G468" s="19"/>
      <c r="J468" s="35"/>
      <c r="M468" s="55" t="str">
        <f t="shared" si="7"/>
        <v/>
      </c>
    </row>
    <row r="469" spans="2:13" x14ac:dyDescent="0.3">
      <c r="B469" s="35"/>
      <c r="F469" s="19"/>
      <c r="G469" s="19"/>
      <c r="J469" s="35"/>
      <c r="M469" s="55" t="str">
        <f t="shared" si="7"/>
        <v/>
      </c>
    </row>
    <row r="470" spans="2:13" x14ac:dyDescent="0.3">
      <c r="B470" s="35"/>
      <c r="F470" s="19"/>
      <c r="G470" s="19"/>
      <c r="J470" s="35"/>
      <c r="M470" s="55" t="str">
        <f t="shared" si="7"/>
        <v/>
      </c>
    </row>
    <row r="471" spans="2:13" x14ac:dyDescent="0.3">
      <c r="B471" s="35"/>
      <c r="F471" s="19"/>
      <c r="G471" s="19"/>
      <c r="J471" s="35"/>
      <c r="M471" s="55" t="str">
        <f t="shared" si="7"/>
        <v/>
      </c>
    </row>
    <row r="472" spans="2:13" x14ac:dyDescent="0.3">
      <c r="B472" s="35"/>
      <c r="F472" s="19"/>
      <c r="G472" s="19"/>
      <c r="J472" s="35"/>
      <c r="M472" s="55" t="str">
        <f t="shared" si="7"/>
        <v/>
      </c>
    </row>
    <row r="473" spans="2:13" x14ac:dyDescent="0.3">
      <c r="B473" s="35"/>
      <c r="F473" s="19"/>
      <c r="G473" s="19"/>
      <c r="J473" s="35"/>
      <c r="M473" s="55" t="str">
        <f t="shared" si="7"/>
        <v/>
      </c>
    </row>
    <row r="474" spans="2:13" x14ac:dyDescent="0.3">
      <c r="B474" s="35"/>
      <c r="F474" s="19"/>
      <c r="G474" s="19"/>
      <c r="J474" s="35"/>
      <c r="M474" s="55" t="str">
        <f t="shared" si="7"/>
        <v/>
      </c>
    </row>
    <row r="475" spans="2:13" x14ac:dyDescent="0.3">
      <c r="B475" s="35"/>
      <c r="F475" s="19"/>
      <c r="G475" s="19"/>
      <c r="J475" s="35"/>
      <c r="M475" s="55" t="str">
        <f t="shared" si="7"/>
        <v/>
      </c>
    </row>
    <row r="476" spans="2:13" x14ac:dyDescent="0.3">
      <c r="B476" s="35"/>
      <c r="F476" s="19"/>
      <c r="G476" s="19"/>
      <c r="J476" s="35"/>
      <c r="M476" s="55" t="str">
        <f t="shared" si="7"/>
        <v/>
      </c>
    </row>
    <row r="477" spans="2:13" x14ac:dyDescent="0.3">
      <c r="B477" s="35"/>
      <c r="F477" s="19"/>
      <c r="G477" s="19"/>
      <c r="J477" s="35"/>
      <c r="M477" s="55" t="str">
        <f t="shared" si="7"/>
        <v/>
      </c>
    </row>
    <row r="478" spans="2:13" x14ac:dyDescent="0.3">
      <c r="B478" s="35"/>
      <c r="F478" s="19"/>
      <c r="G478" s="19"/>
      <c r="J478" s="35"/>
      <c r="M478" s="55" t="str">
        <f t="shared" si="7"/>
        <v/>
      </c>
    </row>
    <row r="479" spans="2:13" x14ac:dyDescent="0.3">
      <c r="B479" s="35"/>
      <c r="F479" s="19"/>
      <c r="G479" s="19"/>
      <c r="J479" s="35"/>
      <c r="M479" s="55" t="str">
        <f t="shared" si="7"/>
        <v/>
      </c>
    </row>
    <row r="480" spans="2:13" x14ac:dyDescent="0.3">
      <c r="B480" s="35"/>
      <c r="F480" s="19"/>
      <c r="G480" s="19"/>
      <c r="J480" s="35"/>
      <c r="M480" s="55" t="str">
        <f t="shared" si="7"/>
        <v/>
      </c>
    </row>
    <row r="481" spans="2:13" x14ac:dyDescent="0.3">
      <c r="B481" s="35"/>
      <c r="F481" s="19"/>
      <c r="G481" s="19"/>
      <c r="J481" s="35"/>
      <c r="M481" s="55" t="str">
        <f t="shared" si="7"/>
        <v/>
      </c>
    </row>
    <row r="482" spans="2:13" x14ac:dyDescent="0.3">
      <c r="B482" s="35"/>
      <c r="F482" s="19"/>
      <c r="G482" s="19"/>
      <c r="J482" s="35"/>
      <c r="M482" s="55" t="str">
        <f t="shared" si="7"/>
        <v/>
      </c>
    </row>
    <row r="483" spans="2:13" x14ac:dyDescent="0.3">
      <c r="B483" s="35"/>
      <c r="F483" s="19"/>
      <c r="G483" s="19"/>
      <c r="J483" s="35"/>
      <c r="M483" s="55" t="str">
        <f t="shared" si="7"/>
        <v/>
      </c>
    </row>
    <row r="484" spans="2:13" x14ac:dyDescent="0.3">
      <c r="B484" s="35"/>
      <c r="F484" s="19"/>
      <c r="G484" s="19"/>
      <c r="J484" s="35"/>
      <c r="M484" s="55" t="str">
        <f t="shared" si="7"/>
        <v/>
      </c>
    </row>
    <row r="485" spans="2:13" x14ac:dyDescent="0.3">
      <c r="B485" s="35"/>
      <c r="F485" s="19"/>
      <c r="G485" s="19"/>
      <c r="J485" s="35"/>
      <c r="M485" s="55" t="str">
        <f t="shared" si="7"/>
        <v/>
      </c>
    </row>
    <row r="486" spans="2:13" x14ac:dyDescent="0.3">
      <c r="B486" s="35"/>
      <c r="F486" s="19"/>
      <c r="G486" s="19"/>
      <c r="J486" s="35"/>
      <c r="M486" s="55" t="str">
        <f t="shared" si="7"/>
        <v/>
      </c>
    </row>
    <row r="487" spans="2:13" x14ac:dyDescent="0.3">
      <c r="B487" s="35"/>
      <c r="F487" s="19"/>
      <c r="G487" s="19"/>
      <c r="J487" s="35"/>
      <c r="M487" s="55" t="str">
        <f t="shared" si="7"/>
        <v/>
      </c>
    </row>
    <row r="488" spans="2:13" x14ac:dyDescent="0.3">
      <c r="B488" s="35"/>
      <c r="F488" s="19"/>
      <c r="G488" s="19"/>
      <c r="J488" s="35"/>
      <c r="M488" s="55" t="str">
        <f t="shared" si="7"/>
        <v/>
      </c>
    </row>
    <row r="489" spans="2:13" x14ac:dyDescent="0.3">
      <c r="B489" s="35"/>
      <c r="F489" s="19"/>
      <c r="G489" s="19"/>
      <c r="J489" s="35"/>
      <c r="M489" s="55" t="str">
        <f t="shared" si="7"/>
        <v/>
      </c>
    </row>
    <row r="490" spans="2:13" x14ac:dyDescent="0.3">
      <c r="B490" s="35"/>
      <c r="F490" s="19"/>
      <c r="G490" s="19"/>
      <c r="J490" s="35"/>
      <c r="M490" s="55" t="str">
        <f t="shared" si="7"/>
        <v/>
      </c>
    </row>
    <row r="491" spans="2:13" x14ac:dyDescent="0.3">
      <c r="B491" s="35"/>
      <c r="F491" s="19"/>
      <c r="G491" s="19"/>
      <c r="J491" s="35"/>
      <c r="M491" s="55" t="str">
        <f t="shared" si="7"/>
        <v/>
      </c>
    </row>
    <row r="492" spans="2:13" x14ac:dyDescent="0.3">
      <c r="B492" s="35"/>
      <c r="F492" s="19"/>
      <c r="G492" s="19"/>
      <c r="J492" s="35"/>
      <c r="M492" s="55" t="str">
        <f t="shared" si="7"/>
        <v/>
      </c>
    </row>
    <row r="493" spans="2:13" x14ac:dyDescent="0.3">
      <c r="B493" s="35"/>
      <c r="F493" s="19"/>
      <c r="G493" s="19"/>
      <c r="J493" s="35"/>
      <c r="M493" s="55" t="str">
        <f t="shared" si="7"/>
        <v/>
      </c>
    </row>
    <row r="494" spans="2:13" x14ac:dyDescent="0.3">
      <c r="B494" s="35"/>
      <c r="F494" s="19"/>
      <c r="G494" s="19"/>
      <c r="J494" s="35"/>
      <c r="M494" s="55" t="str">
        <f t="shared" si="7"/>
        <v/>
      </c>
    </row>
    <row r="495" spans="2:13" x14ac:dyDescent="0.3">
      <c r="B495" s="35"/>
      <c r="F495" s="19"/>
      <c r="G495" s="19"/>
      <c r="J495" s="35"/>
      <c r="M495" s="55" t="str">
        <f t="shared" si="7"/>
        <v/>
      </c>
    </row>
    <row r="496" spans="2:13" x14ac:dyDescent="0.3">
      <c r="B496" s="35"/>
      <c r="F496" s="19"/>
      <c r="G496" s="19"/>
      <c r="J496" s="35"/>
      <c r="M496" s="55" t="str">
        <f t="shared" si="7"/>
        <v/>
      </c>
    </row>
    <row r="497" spans="2:13" x14ac:dyDescent="0.3">
      <c r="B497" s="35"/>
      <c r="F497" s="19"/>
      <c r="G497" s="19"/>
      <c r="J497" s="35"/>
      <c r="M497" s="55" t="str">
        <f t="shared" si="7"/>
        <v/>
      </c>
    </row>
    <row r="498" spans="2:13" x14ac:dyDescent="0.3">
      <c r="B498" s="35"/>
      <c r="F498" s="19"/>
      <c r="G498" s="19"/>
      <c r="J498" s="35"/>
      <c r="M498" s="55" t="str">
        <f t="shared" si="7"/>
        <v/>
      </c>
    </row>
    <row r="499" spans="2:13" x14ac:dyDescent="0.3">
      <c r="B499" s="35"/>
      <c r="F499" s="19"/>
      <c r="G499" s="19"/>
      <c r="J499" s="35"/>
      <c r="M499" s="55" t="str">
        <f t="shared" si="7"/>
        <v/>
      </c>
    </row>
    <row r="500" spans="2:13" x14ac:dyDescent="0.3">
      <c r="B500" s="35"/>
      <c r="F500" s="19"/>
      <c r="G500" s="19"/>
      <c r="J500" s="35"/>
      <c r="M500" s="55" t="str">
        <f t="shared" si="7"/>
        <v/>
      </c>
    </row>
    <row r="501" spans="2:13" x14ac:dyDescent="0.3">
      <c r="B501" s="35"/>
      <c r="F501" s="19"/>
      <c r="G501" s="19"/>
      <c r="J501" s="35"/>
      <c r="M501" s="55" t="str">
        <f t="shared" si="7"/>
        <v/>
      </c>
    </row>
    <row r="502" spans="2:13" x14ac:dyDescent="0.3">
      <c r="B502" s="35"/>
      <c r="F502" s="19"/>
      <c r="G502" s="19"/>
      <c r="J502" s="35"/>
      <c r="M502" s="55" t="str">
        <f t="shared" si="7"/>
        <v/>
      </c>
    </row>
    <row r="503" spans="2:13" x14ac:dyDescent="0.3">
      <c r="B503" s="35"/>
      <c r="F503" s="19"/>
      <c r="G503" s="19"/>
      <c r="J503" s="35"/>
      <c r="M503" s="55" t="str">
        <f t="shared" si="7"/>
        <v/>
      </c>
    </row>
    <row r="504" spans="2:13" x14ac:dyDescent="0.3">
      <c r="B504" s="35"/>
      <c r="F504" s="19"/>
      <c r="G504" s="19"/>
      <c r="J504" s="35"/>
      <c r="M504" s="55" t="str">
        <f t="shared" si="7"/>
        <v/>
      </c>
    </row>
    <row r="505" spans="2:13" x14ac:dyDescent="0.3">
      <c r="B505" s="35"/>
      <c r="F505" s="19"/>
      <c r="G505" s="19"/>
      <c r="J505" s="35"/>
      <c r="M505" s="55" t="str">
        <f t="shared" si="7"/>
        <v/>
      </c>
    </row>
    <row r="506" spans="2:13" x14ac:dyDescent="0.3">
      <c r="B506" s="35"/>
      <c r="F506" s="19"/>
      <c r="G506" s="19"/>
      <c r="J506" s="35"/>
      <c r="M506" s="55" t="str">
        <f t="shared" si="7"/>
        <v/>
      </c>
    </row>
    <row r="507" spans="2:13" x14ac:dyDescent="0.3">
      <c r="B507" s="35"/>
      <c r="F507" s="19"/>
      <c r="G507" s="19"/>
      <c r="J507" s="35"/>
      <c r="M507" s="55" t="str">
        <f t="shared" si="7"/>
        <v/>
      </c>
    </row>
    <row r="508" spans="2:13" x14ac:dyDescent="0.3">
      <c r="B508" s="35"/>
      <c r="F508" s="19"/>
      <c r="G508" s="19"/>
      <c r="J508" s="35"/>
      <c r="M508" s="55" t="str">
        <f t="shared" si="7"/>
        <v/>
      </c>
    </row>
    <row r="509" spans="2:13" x14ac:dyDescent="0.3">
      <c r="B509" s="35"/>
      <c r="F509" s="19"/>
      <c r="G509" s="19"/>
      <c r="J509" s="35"/>
      <c r="M509" s="55" t="str">
        <f t="shared" si="7"/>
        <v/>
      </c>
    </row>
    <row r="510" spans="2:13" x14ac:dyDescent="0.3">
      <c r="B510" s="35"/>
      <c r="F510" s="19"/>
      <c r="G510" s="19"/>
      <c r="J510" s="35"/>
      <c r="M510" s="55" t="str">
        <f t="shared" si="7"/>
        <v/>
      </c>
    </row>
    <row r="511" spans="2:13" x14ac:dyDescent="0.3">
      <c r="B511" s="35"/>
      <c r="F511" s="19"/>
      <c r="G511" s="19"/>
      <c r="J511" s="35"/>
      <c r="M511" s="55" t="str">
        <f t="shared" si="7"/>
        <v/>
      </c>
    </row>
    <row r="512" spans="2:13" x14ac:dyDescent="0.3">
      <c r="B512" s="35"/>
      <c r="F512" s="19"/>
      <c r="G512" s="19"/>
      <c r="J512" s="35"/>
      <c r="M512" s="55" t="str">
        <f t="shared" si="7"/>
        <v/>
      </c>
    </row>
    <row r="513" spans="2:13" x14ac:dyDescent="0.3">
      <c r="B513" s="35"/>
      <c r="F513" s="19"/>
      <c r="G513" s="19"/>
      <c r="J513" s="35"/>
      <c r="M513" s="55" t="str">
        <f t="shared" si="7"/>
        <v/>
      </c>
    </row>
    <row r="514" spans="2:13" x14ac:dyDescent="0.3">
      <c r="B514" s="35"/>
      <c r="F514" s="19"/>
      <c r="G514" s="19"/>
      <c r="J514" s="35"/>
      <c r="M514" s="55" t="str">
        <f t="shared" ref="M514:M577" si="8">IF(I514="","",I514/3600)</f>
        <v/>
      </c>
    </row>
    <row r="515" spans="2:13" x14ac:dyDescent="0.3">
      <c r="B515" s="35"/>
      <c r="F515" s="19"/>
      <c r="G515" s="19"/>
      <c r="J515" s="35"/>
      <c r="M515" s="55" t="str">
        <f t="shared" si="8"/>
        <v/>
      </c>
    </row>
    <row r="516" spans="2:13" x14ac:dyDescent="0.3">
      <c r="B516" s="35"/>
      <c r="F516" s="19"/>
      <c r="G516" s="19"/>
      <c r="J516" s="35"/>
      <c r="M516" s="55" t="str">
        <f t="shared" si="8"/>
        <v/>
      </c>
    </row>
    <row r="517" spans="2:13" x14ac:dyDescent="0.3">
      <c r="B517" s="35"/>
      <c r="F517" s="19"/>
      <c r="G517" s="19"/>
      <c r="J517" s="35"/>
      <c r="M517" s="55" t="str">
        <f t="shared" si="8"/>
        <v/>
      </c>
    </row>
    <row r="518" spans="2:13" x14ac:dyDescent="0.3">
      <c r="B518" s="35"/>
      <c r="F518" s="19"/>
      <c r="G518" s="19"/>
      <c r="J518" s="35"/>
      <c r="M518" s="55" t="str">
        <f t="shared" si="8"/>
        <v/>
      </c>
    </row>
    <row r="519" spans="2:13" x14ac:dyDescent="0.3">
      <c r="B519" s="35"/>
      <c r="F519" s="19"/>
      <c r="G519" s="19"/>
      <c r="J519" s="35"/>
      <c r="M519" s="55" t="str">
        <f t="shared" si="8"/>
        <v/>
      </c>
    </row>
    <row r="520" spans="2:13" x14ac:dyDescent="0.3">
      <c r="B520" s="35"/>
      <c r="F520" s="19"/>
      <c r="G520" s="19"/>
      <c r="J520" s="35"/>
      <c r="M520" s="55" t="str">
        <f t="shared" si="8"/>
        <v/>
      </c>
    </row>
    <row r="521" spans="2:13" x14ac:dyDescent="0.3">
      <c r="B521" s="35"/>
      <c r="F521" s="19"/>
      <c r="G521" s="19"/>
      <c r="J521" s="35"/>
      <c r="M521" s="55" t="str">
        <f t="shared" si="8"/>
        <v/>
      </c>
    </row>
    <row r="522" spans="2:13" x14ac:dyDescent="0.3">
      <c r="B522" s="35"/>
      <c r="F522" s="19"/>
      <c r="G522" s="19"/>
      <c r="J522" s="35"/>
      <c r="M522" s="55" t="str">
        <f t="shared" si="8"/>
        <v/>
      </c>
    </row>
    <row r="523" spans="2:13" x14ac:dyDescent="0.3">
      <c r="B523" s="35"/>
      <c r="F523" s="19"/>
      <c r="G523" s="19"/>
      <c r="J523" s="35"/>
      <c r="M523" s="55" t="str">
        <f t="shared" si="8"/>
        <v/>
      </c>
    </row>
    <row r="524" spans="2:13" x14ac:dyDescent="0.3">
      <c r="B524" s="35"/>
      <c r="F524" s="19"/>
      <c r="G524" s="19"/>
      <c r="J524" s="35"/>
      <c r="M524" s="55" t="str">
        <f t="shared" si="8"/>
        <v/>
      </c>
    </row>
    <row r="525" spans="2:13" x14ac:dyDescent="0.3">
      <c r="B525" s="35"/>
      <c r="F525" s="19"/>
      <c r="G525" s="19"/>
      <c r="J525" s="35"/>
      <c r="M525" s="55" t="str">
        <f t="shared" si="8"/>
        <v/>
      </c>
    </row>
    <row r="526" spans="2:13" x14ac:dyDescent="0.3">
      <c r="B526" s="35"/>
      <c r="F526" s="19"/>
      <c r="G526" s="19"/>
      <c r="J526" s="35"/>
      <c r="M526" s="55" t="str">
        <f t="shared" si="8"/>
        <v/>
      </c>
    </row>
    <row r="527" spans="2:13" x14ac:dyDescent="0.3">
      <c r="B527" s="35"/>
      <c r="F527" s="19"/>
      <c r="G527" s="19"/>
      <c r="J527" s="35"/>
      <c r="M527" s="55" t="str">
        <f t="shared" si="8"/>
        <v/>
      </c>
    </row>
    <row r="528" spans="2:13" x14ac:dyDescent="0.3">
      <c r="B528" s="35"/>
      <c r="F528" s="19"/>
      <c r="G528" s="19"/>
      <c r="J528" s="35"/>
      <c r="M528" s="55" t="str">
        <f t="shared" si="8"/>
        <v/>
      </c>
    </row>
    <row r="529" spans="2:13" x14ac:dyDescent="0.3">
      <c r="B529" s="35"/>
      <c r="F529" s="19"/>
      <c r="G529" s="19"/>
      <c r="J529" s="35"/>
      <c r="M529" s="55" t="str">
        <f t="shared" si="8"/>
        <v/>
      </c>
    </row>
    <row r="530" spans="2:13" x14ac:dyDescent="0.3">
      <c r="B530" s="35"/>
      <c r="F530" s="19"/>
      <c r="G530" s="19"/>
      <c r="J530" s="35"/>
      <c r="M530" s="55" t="str">
        <f t="shared" si="8"/>
        <v/>
      </c>
    </row>
    <row r="531" spans="2:13" x14ac:dyDescent="0.3">
      <c r="B531" s="35"/>
      <c r="F531" s="19"/>
      <c r="G531" s="19"/>
      <c r="J531" s="35"/>
      <c r="M531" s="55" t="str">
        <f t="shared" si="8"/>
        <v/>
      </c>
    </row>
    <row r="532" spans="2:13" x14ac:dyDescent="0.3">
      <c r="B532" s="35"/>
      <c r="F532" s="19"/>
      <c r="G532" s="19"/>
      <c r="J532" s="35"/>
      <c r="M532" s="55" t="str">
        <f t="shared" si="8"/>
        <v/>
      </c>
    </row>
    <row r="533" spans="2:13" x14ac:dyDescent="0.3">
      <c r="B533" s="35"/>
      <c r="F533" s="19"/>
      <c r="G533" s="19"/>
      <c r="J533" s="35"/>
      <c r="M533" s="55" t="str">
        <f t="shared" si="8"/>
        <v/>
      </c>
    </row>
    <row r="534" spans="2:13" x14ac:dyDescent="0.3">
      <c r="B534" s="35"/>
      <c r="F534" s="19"/>
      <c r="G534" s="19"/>
      <c r="J534" s="35"/>
      <c r="M534" s="55" t="str">
        <f t="shared" si="8"/>
        <v/>
      </c>
    </row>
    <row r="535" spans="2:13" x14ac:dyDescent="0.3">
      <c r="B535" s="35"/>
      <c r="F535" s="19"/>
      <c r="G535" s="19"/>
      <c r="J535" s="35"/>
      <c r="M535" s="55" t="str">
        <f t="shared" si="8"/>
        <v/>
      </c>
    </row>
    <row r="536" spans="2:13" x14ac:dyDescent="0.3">
      <c r="B536" s="35"/>
      <c r="F536" s="19"/>
      <c r="G536" s="19"/>
      <c r="J536" s="35"/>
      <c r="M536" s="55" t="str">
        <f t="shared" si="8"/>
        <v/>
      </c>
    </row>
    <row r="537" spans="2:13" x14ac:dyDescent="0.3">
      <c r="B537" s="35"/>
      <c r="F537" s="19"/>
      <c r="G537" s="19"/>
      <c r="J537" s="35"/>
      <c r="M537" s="55" t="str">
        <f t="shared" si="8"/>
        <v/>
      </c>
    </row>
    <row r="538" spans="2:13" x14ac:dyDescent="0.3">
      <c r="B538" s="35"/>
      <c r="F538" s="19"/>
      <c r="G538" s="19"/>
      <c r="J538" s="35"/>
      <c r="M538" s="55" t="str">
        <f t="shared" si="8"/>
        <v/>
      </c>
    </row>
    <row r="539" spans="2:13" x14ac:dyDescent="0.3">
      <c r="B539" s="35"/>
      <c r="F539" s="19"/>
      <c r="G539" s="19"/>
      <c r="J539" s="35"/>
      <c r="M539" s="55" t="str">
        <f t="shared" si="8"/>
        <v/>
      </c>
    </row>
    <row r="540" spans="2:13" x14ac:dyDescent="0.3">
      <c r="B540" s="35"/>
      <c r="F540" s="19"/>
      <c r="G540" s="19"/>
      <c r="J540" s="35"/>
      <c r="M540" s="55" t="str">
        <f t="shared" si="8"/>
        <v/>
      </c>
    </row>
    <row r="541" spans="2:13" x14ac:dyDescent="0.3">
      <c r="B541" s="35"/>
      <c r="F541" s="19"/>
      <c r="G541" s="19"/>
      <c r="J541" s="35"/>
      <c r="M541" s="55" t="str">
        <f t="shared" si="8"/>
        <v/>
      </c>
    </row>
    <row r="542" spans="2:13" x14ac:dyDescent="0.3">
      <c r="B542" s="35"/>
      <c r="F542" s="19"/>
      <c r="G542" s="19"/>
      <c r="J542" s="35"/>
      <c r="M542" s="55" t="str">
        <f t="shared" si="8"/>
        <v/>
      </c>
    </row>
    <row r="543" spans="2:13" x14ac:dyDescent="0.3">
      <c r="B543" s="35"/>
      <c r="F543" s="19"/>
      <c r="G543" s="19"/>
      <c r="J543" s="35"/>
      <c r="M543" s="55" t="str">
        <f t="shared" si="8"/>
        <v/>
      </c>
    </row>
    <row r="544" spans="2:13" x14ac:dyDescent="0.3">
      <c r="B544" s="35"/>
      <c r="F544" s="19"/>
      <c r="G544" s="19"/>
      <c r="J544" s="35"/>
      <c r="M544" s="55" t="str">
        <f t="shared" si="8"/>
        <v/>
      </c>
    </row>
    <row r="545" spans="2:13" x14ac:dyDescent="0.3">
      <c r="B545" s="35"/>
      <c r="F545" s="19"/>
      <c r="G545" s="19"/>
      <c r="J545" s="35"/>
      <c r="M545" s="55" t="str">
        <f t="shared" si="8"/>
        <v/>
      </c>
    </row>
    <row r="546" spans="2:13" x14ac:dyDescent="0.3">
      <c r="B546" s="35"/>
      <c r="F546" s="19"/>
      <c r="G546" s="19"/>
      <c r="J546" s="35"/>
      <c r="M546" s="55" t="str">
        <f t="shared" si="8"/>
        <v/>
      </c>
    </row>
    <row r="547" spans="2:13" x14ac:dyDescent="0.3">
      <c r="B547" s="35"/>
      <c r="F547" s="19"/>
      <c r="G547" s="19"/>
      <c r="J547" s="35"/>
      <c r="M547" s="55" t="str">
        <f t="shared" si="8"/>
        <v/>
      </c>
    </row>
    <row r="548" spans="2:13" x14ac:dyDescent="0.3">
      <c r="B548" s="35"/>
      <c r="F548" s="19"/>
      <c r="G548" s="19"/>
      <c r="J548" s="35"/>
      <c r="M548" s="55" t="str">
        <f t="shared" si="8"/>
        <v/>
      </c>
    </row>
    <row r="549" spans="2:13" x14ac:dyDescent="0.3">
      <c r="B549" s="35"/>
      <c r="F549" s="19"/>
      <c r="G549" s="19"/>
      <c r="J549" s="35"/>
      <c r="M549" s="55" t="str">
        <f t="shared" si="8"/>
        <v/>
      </c>
    </row>
    <row r="550" spans="2:13" x14ac:dyDescent="0.3">
      <c r="B550" s="35"/>
      <c r="F550" s="19"/>
      <c r="G550" s="19"/>
      <c r="J550" s="35"/>
      <c r="M550" s="55" t="str">
        <f t="shared" si="8"/>
        <v/>
      </c>
    </row>
    <row r="551" spans="2:13" x14ac:dyDescent="0.3">
      <c r="B551" s="35"/>
      <c r="F551" s="19"/>
      <c r="G551" s="19"/>
      <c r="J551" s="35"/>
      <c r="M551" s="55" t="str">
        <f t="shared" si="8"/>
        <v/>
      </c>
    </row>
    <row r="552" spans="2:13" x14ac:dyDescent="0.3">
      <c r="B552" s="35"/>
      <c r="F552" s="19"/>
      <c r="G552" s="19"/>
      <c r="J552" s="35"/>
      <c r="M552" s="55" t="str">
        <f t="shared" si="8"/>
        <v/>
      </c>
    </row>
    <row r="553" spans="2:13" x14ac:dyDescent="0.3">
      <c r="B553" s="35"/>
      <c r="F553" s="19"/>
      <c r="G553" s="19"/>
      <c r="J553" s="35"/>
      <c r="M553" s="55" t="str">
        <f t="shared" si="8"/>
        <v/>
      </c>
    </row>
    <row r="554" spans="2:13" x14ac:dyDescent="0.3">
      <c r="B554" s="35"/>
      <c r="F554" s="19"/>
      <c r="G554" s="19"/>
      <c r="J554" s="35"/>
      <c r="M554" s="55" t="str">
        <f t="shared" si="8"/>
        <v/>
      </c>
    </row>
    <row r="555" spans="2:13" x14ac:dyDescent="0.3">
      <c r="B555" s="35"/>
      <c r="F555" s="19"/>
      <c r="G555" s="19"/>
      <c r="J555" s="35"/>
      <c r="M555" s="55" t="str">
        <f t="shared" si="8"/>
        <v/>
      </c>
    </row>
    <row r="556" spans="2:13" x14ac:dyDescent="0.3">
      <c r="B556" s="35"/>
      <c r="F556" s="19"/>
      <c r="G556" s="19"/>
      <c r="J556" s="35"/>
      <c r="M556" s="55" t="str">
        <f t="shared" si="8"/>
        <v/>
      </c>
    </row>
    <row r="557" spans="2:13" x14ac:dyDescent="0.3">
      <c r="B557" s="35"/>
      <c r="F557" s="19"/>
      <c r="G557" s="19"/>
      <c r="J557" s="35"/>
      <c r="M557" s="55" t="str">
        <f t="shared" si="8"/>
        <v/>
      </c>
    </row>
    <row r="558" spans="2:13" x14ac:dyDescent="0.3">
      <c r="B558" s="35"/>
      <c r="F558" s="19"/>
      <c r="G558" s="19"/>
      <c r="J558" s="35"/>
      <c r="M558" s="55" t="str">
        <f t="shared" si="8"/>
        <v/>
      </c>
    </row>
    <row r="559" spans="2:13" x14ac:dyDescent="0.3">
      <c r="B559" s="35"/>
      <c r="F559" s="19"/>
      <c r="G559" s="19"/>
      <c r="J559" s="35"/>
      <c r="M559" s="55" t="str">
        <f t="shared" si="8"/>
        <v/>
      </c>
    </row>
    <row r="560" spans="2:13" x14ac:dyDescent="0.3">
      <c r="B560" s="35"/>
      <c r="F560" s="19"/>
      <c r="G560" s="19"/>
      <c r="J560" s="35"/>
      <c r="M560" s="55" t="str">
        <f t="shared" si="8"/>
        <v/>
      </c>
    </row>
    <row r="561" spans="2:13" x14ac:dyDescent="0.3">
      <c r="B561" s="35"/>
      <c r="F561" s="19"/>
      <c r="G561" s="19"/>
      <c r="J561" s="35"/>
      <c r="M561" s="55" t="str">
        <f t="shared" si="8"/>
        <v/>
      </c>
    </row>
    <row r="562" spans="2:13" x14ac:dyDescent="0.3">
      <c r="B562" s="35"/>
      <c r="F562" s="19"/>
      <c r="G562" s="19"/>
      <c r="J562" s="35"/>
      <c r="M562" s="55" t="str">
        <f t="shared" si="8"/>
        <v/>
      </c>
    </row>
    <row r="563" spans="2:13" x14ac:dyDescent="0.3">
      <c r="B563" s="35"/>
      <c r="F563" s="19"/>
      <c r="G563" s="19"/>
      <c r="J563" s="35"/>
      <c r="M563" s="55" t="str">
        <f t="shared" si="8"/>
        <v/>
      </c>
    </row>
    <row r="564" spans="2:13" x14ac:dyDescent="0.3">
      <c r="B564" s="35"/>
      <c r="F564" s="19"/>
      <c r="G564" s="19"/>
      <c r="J564" s="35"/>
      <c r="M564" s="55" t="str">
        <f t="shared" si="8"/>
        <v/>
      </c>
    </row>
    <row r="565" spans="2:13" x14ac:dyDescent="0.3">
      <c r="B565" s="35"/>
      <c r="F565" s="19"/>
      <c r="G565" s="19"/>
      <c r="J565" s="35"/>
      <c r="M565" s="55" t="str">
        <f t="shared" si="8"/>
        <v/>
      </c>
    </row>
    <row r="566" spans="2:13" x14ac:dyDescent="0.3">
      <c r="B566" s="35"/>
      <c r="F566" s="19"/>
      <c r="G566" s="19"/>
      <c r="J566" s="35"/>
      <c r="M566" s="55" t="str">
        <f t="shared" si="8"/>
        <v/>
      </c>
    </row>
    <row r="567" spans="2:13" x14ac:dyDescent="0.3">
      <c r="B567" s="35"/>
      <c r="F567" s="19"/>
      <c r="G567" s="19"/>
      <c r="J567" s="35"/>
      <c r="M567" s="55" t="str">
        <f t="shared" si="8"/>
        <v/>
      </c>
    </row>
    <row r="568" spans="2:13" x14ac:dyDescent="0.3">
      <c r="B568" s="35"/>
      <c r="F568" s="19"/>
      <c r="G568" s="19"/>
      <c r="J568" s="35"/>
      <c r="M568" s="55" t="str">
        <f t="shared" si="8"/>
        <v/>
      </c>
    </row>
    <row r="569" spans="2:13" x14ac:dyDescent="0.3">
      <c r="B569" s="35"/>
      <c r="F569" s="19"/>
      <c r="G569" s="19"/>
      <c r="J569" s="35"/>
      <c r="M569" s="55" t="str">
        <f t="shared" si="8"/>
        <v/>
      </c>
    </row>
    <row r="570" spans="2:13" x14ac:dyDescent="0.3">
      <c r="B570" s="35"/>
      <c r="F570" s="19"/>
      <c r="G570" s="19"/>
      <c r="J570" s="35"/>
      <c r="M570" s="55" t="str">
        <f t="shared" si="8"/>
        <v/>
      </c>
    </row>
    <row r="571" spans="2:13" x14ac:dyDescent="0.3">
      <c r="B571" s="35"/>
      <c r="F571" s="19"/>
      <c r="G571" s="19"/>
      <c r="J571" s="35"/>
      <c r="M571" s="55" t="str">
        <f t="shared" si="8"/>
        <v/>
      </c>
    </row>
    <row r="572" spans="2:13" x14ac:dyDescent="0.3">
      <c r="B572" s="35"/>
      <c r="F572" s="19"/>
      <c r="G572" s="19"/>
      <c r="J572" s="35"/>
      <c r="M572" s="55" t="str">
        <f t="shared" si="8"/>
        <v/>
      </c>
    </row>
    <row r="573" spans="2:13" x14ac:dyDescent="0.3">
      <c r="B573" s="35"/>
      <c r="F573" s="19"/>
      <c r="G573" s="19"/>
      <c r="J573" s="35"/>
      <c r="M573" s="55" t="str">
        <f t="shared" si="8"/>
        <v/>
      </c>
    </row>
    <row r="574" spans="2:13" x14ac:dyDescent="0.3">
      <c r="B574" s="35"/>
      <c r="F574" s="19"/>
      <c r="G574" s="19"/>
      <c r="J574" s="35"/>
      <c r="M574" s="55" t="str">
        <f t="shared" si="8"/>
        <v/>
      </c>
    </row>
    <row r="575" spans="2:13" x14ac:dyDescent="0.3">
      <c r="B575" s="35"/>
      <c r="F575" s="19"/>
      <c r="G575" s="19"/>
      <c r="J575" s="35"/>
      <c r="M575" s="55" t="str">
        <f t="shared" si="8"/>
        <v/>
      </c>
    </row>
    <row r="576" spans="2:13" x14ac:dyDescent="0.3">
      <c r="B576" s="35"/>
      <c r="F576" s="19"/>
      <c r="G576" s="19"/>
      <c r="J576" s="35"/>
      <c r="M576" s="55" t="str">
        <f t="shared" si="8"/>
        <v/>
      </c>
    </row>
    <row r="577" spans="2:13" x14ac:dyDescent="0.3">
      <c r="B577" s="35"/>
      <c r="F577" s="19"/>
      <c r="G577" s="19"/>
      <c r="J577" s="35"/>
      <c r="M577" s="55" t="str">
        <f t="shared" si="8"/>
        <v/>
      </c>
    </row>
    <row r="578" spans="2:13" x14ac:dyDescent="0.3">
      <c r="B578" s="35"/>
      <c r="F578" s="19"/>
      <c r="G578" s="19"/>
      <c r="J578" s="35"/>
      <c r="M578" s="55" t="str">
        <f t="shared" ref="M578:M641" si="9">IF(I578="","",I578/3600)</f>
        <v/>
      </c>
    </row>
    <row r="579" spans="2:13" x14ac:dyDescent="0.3">
      <c r="B579" s="35"/>
      <c r="F579" s="19"/>
      <c r="G579" s="19"/>
      <c r="J579" s="35"/>
      <c r="M579" s="55" t="str">
        <f t="shared" si="9"/>
        <v/>
      </c>
    </row>
    <row r="580" spans="2:13" x14ac:dyDescent="0.3">
      <c r="B580" s="35"/>
      <c r="F580" s="19"/>
      <c r="G580" s="19"/>
      <c r="J580" s="35"/>
      <c r="M580" s="55" t="str">
        <f t="shared" si="9"/>
        <v/>
      </c>
    </row>
    <row r="581" spans="2:13" x14ac:dyDescent="0.3">
      <c r="B581" s="35"/>
      <c r="F581" s="19"/>
      <c r="G581" s="19"/>
      <c r="J581" s="35"/>
      <c r="M581" s="55" t="str">
        <f t="shared" si="9"/>
        <v/>
      </c>
    </row>
    <row r="582" spans="2:13" x14ac:dyDescent="0.3">
      <c r="B582" s="35"/>
      <c r="F582" s="19"/>
      <c r="G582" s="19"/>
      <c r="J582" s="35"/>
      <c r="M582" s="55" t="str">
        <f t="shared" si="9"/>
        <v/>
      </c>
    </row>
    <row r="583" spans="2:13" x14ac:dyDescent="0.3">
      <c r="B583" s="35"/>
      <c r="F583" s="19"/>
      <c r="G583" s="19"/>
      <c r="J583" s="35"/>
      <c r="M583" s="55" t="str">
        <f t="shared" si="9"/>
        <v/>
      </c>
    </row>
    <row r="584" spans="2:13" x14ac:dyDescent="0.3">
      <c r="B584" s="35"/>
      <c r="F584" s="19"/>
      <c r="G584" s="19"/>
      <c r="J584" s="35"/>
      <c r="M584" s="55" t="str">
        <f t="shared" si="9"/>
        <v/>
      </c>
    </row>
    <row r="585" spans="2:13" x14ac:dyDescent="0.3">
      <c r="B585" s="35"/>
      <c r="F585" s="19"/>
      <c r="G585" s="19"/>
      <c r="J585" s="35"/>
      <c r="M585" s="55" t="str">
        <f t="shared" si="9"/>
        <v/>
      </c>
    </row>
    <row r="586" spans="2:13" x14ac:dyDescent="0.3">
      <c r="B586" s="35"/>
      <c r="F586" s="19"/>
      <c r="G586" s="19"/>
      <c r="J586" s="35"/>
      <c r="M586" s="55" t="str">
        <f t="shared" si="9"/>
        <v/>
      </c>
    </row>
    <row r="587" spans="2:13" x14ac:dyDescent="0.3">
      <c r="B587" s="35"/>
      <c r="F587" s="19"/>
      <c r="G587" s="19"/>
      <c r="J587" s="35"/>
      <c r="M587" s="55" t="str">
        <f t="shared" si="9"/>
        <v/>
      </c>
    </row>
    <row r="588" spans="2:13" x14ac:dyDescent="0.3">
      <c r="B588" s="35"/>
      <c r="F588" s="19"/>
      <c r="G588" s="19"/>
      <c r="J588" s="35"/>
      <c r="M588" s="55" t="str">
        <f t="shared" si="9"/>
        <v/>
      </c>
    </row>
    <row r="589" spans="2:13" x14ac:dyDescent="0.3">
      <c r="B589" s="35"/>
      <c r="F589" s="19"/>
      <c r="G589" s="19"/>
      <c r="J589" s="35"/>
      <c r="M589" s="55" t="str">
        <f t="shared" si="9"/>
        <v/>
      </c>
    </row>
    <row r="590" spans="2:13" x14ac:dyDescent="0.3">
      <c r="B590" s="35"/>
      <c r="F590" s="19"/>
      <c r="G590" s="19"/>
      <c r="J590" s="35"/>
      <c r="M590" s="55" t="str">
        <f t="shared" si="9"/>
        <v/>
      </c>
    </row>
    <row r="591" spans="2:13" x14ac:dyDescent="0.3">
      <c r="B591" s="35"/>
      <c r="F591" s="19"/>
      <c r="G591" s="19"/>
      <c r="J591" s="35"/>
      <c r="M591" s="55" t="str">
        <f t="shared" si="9"/>
        <v/>
      </c>
    </row>
    <row r="592" spans="2:13" x14ac:dyDescent="0.3">
      <c r="B592" s="35"/>
      <c r="F592" s="19"/>
      <c r="G592" s="19"/>
      <c r="J592" s="35"/>
      <c r="M592" s="55" t="str">
        <f t="shared" si="9"/>
        <v/>
      </c>
    </row>
    <row r="593" spans="2:13" x14ac:dyDescent="0.3">
      <c r="B593" s="35"/>
      <c r="F593" s="19"/>
      <c r="G593" s="19"/>
      <c r="J593" s="35"/>
      <c r="M593" s="55" t="str">
        <f t="shared" si="9"/>
        <v/>
      </c>
    </row>
    <row r="594" spans="2:13" x14ac:dyDescent="0.3">
      <c r="B594" s="35"/>
      <c r="F594" s="19"/>
      <c r="G594" s="19"/>
      <c r="J594" s="35"/>
      <c r="M594" s="55" t="str">
        <f t="shared" si="9"/>
        <v/>
      </c>
    </row>
    <row r="595" spans="2:13" x14ac:dyDescent="0.3">
      <c r="B595" s="35"/>
      <c r="F595" s="19"/>
      <c r="G595" s="19"/>
      <c r="J595" s="35"/>
      <c r="M595" s="55" t="str">
        <f t="shared" si="9"/>
        <v/>
      </c>
    </row>
    <row r="596" spans="2:13" x14ac:dyDescent="0.3">
      <c r="B596" s="35"/>
      <c r="F596" s="19"/>
      <c r="G596" s="19"/>
      <c r="J596" s="35"/>
      <c r="M596" s="55" t="str">
        <f t="shared" si="9"/>
        <v/>
      </c>
    </row>
    <row r="597" spans="2:13" x14ac:dyDescent="0.3">
      <c r="B597" s="35"/>
      <c r="F597" s="19"/>
      <c r="G597" s="19"/>
      <c r="J597" s="35"/>
      <c r="M597" s="55" t="str">
        <f t="shared" si="9"/>
        <v/>
      </c>
    </row>
    <row r="598" spans="2:13" x14ac:dyDescent="0.3">
      <c r="B598" s="35"/>
      <c r="F598" s="19"/>
      <c r="G598" s="19"/>
      <c r="J598" s="35"/>
      <c r="M598" s="55" t="str">
        <f t="shared" si="9"/>
        <v/>
      </c>
    </row>
    <row r="599" spans="2:13" x14ac:dyDescent="0.3">
      <c r="B599" s="35"/>
      <c r="F599" s="19"/>
      <c r="G599" s="19"/>
      <c r="J599" s="35"/>
      <c r="M599" s="55" t="str">
        <f t="shared" si="9"/>
        <v/>
      </c>
    </row>
    <row r="600" spans="2:13" x14ac:dyDescent="0.3">
      <c r="B600" s="35"/>
      <c r="F600" s="19"/>
      <c r="G600" s="19"/>
      <c r="J600" s="35"/>
      <c r="M600" s="55" t="str">
        <f t="shared" si="9"/>
        <v/>
      </c>
    </row>
    <row r="601" spans="2:13" x14ac:dyDescent="0.3">
      <c r="B601" s="35"/>
      <c r="F601" s="19"/>
      <c r="G601" s="19"/>
      <c r="J601" s="35"/>
      <c r="M601" s="55" t="str">
        <f t="shared" si="9"/>
        <v/>
      </c>
    </row>
    <row r="602" spans="2:13" x14ac:dyDescent="0.3">
      <c r="B602" s="35"/>
      <c r="F602" s="19"/>
      <c r="G602" s="19"/>
      <c r="J602" s="35"/>
      <c r="M602" s="55" t="str">
        <f t="shared" si="9"/>
        <v/>
      </c>
    </row>
    <row r="603" spans="2:13" x14ac:dyDescent="0.3">
      <c r="B603" s="35"/>
      <c r="F603" s="19"/>
      <c r="G603" s="19"/>
      <c r="J603" s="35"/>
      <c r="M603" s="55" t="str">
        <f t="shared" si="9"/>
        <v/>
      </c>
    </row>
    <row r="604" spans="2:13" x14ac:dyDescent="0.3">
      <c r="B604" s="35"/>
      <c r="F604" s="19"/>
      <c r="G604" s="19"/>
      <c r="J604" s="35"/>
      <c r="M604" s="55" t="str">
        <f t="shared" si="9"/>
        <v/>
      </c>
    </row>
    <row r="605" spans="2:13" x14ac:dyDescent="0.3">
      <c r="B605" s="35"/>
      <c r="F605" s="19"/>
      <c r="G605" s="19"/>
      <c r="J605" s="35"/>
      <c r="M605" s="55" t="str">
        <f t="shared" si="9"/>
        <v/>
      </c>
    </row>
    <row r="606" spans="2:13" x14ac:dyDescent="0.3">
      <c r="B606" s="35"/>
      <c r="F606" s="19"/>
      <c r="G606" s="19"/>
      <c r="J606" s="35"/>
      <c r="M606" s="55" t="str">
        <f t="shared" si="9"/>
        <v/>
      </c>
    </row>
    <row r="607" spans="2:13" x14ac:dyDescent="0.3">
      <c r="B607" s="35"/>
      <c r="F607" s="19"/>
      <c r="G607" s="19"/>
      <c r="J607" s="35"/>
      <c r="M607" s="55" t="str">
        <f t="shared" si="9"/>
        <v/>
      </c>
    </row>
    <row r="608" spans="2:13" x14ac:dyDescent="0.3">
      <c r="B608" s="35"/>
      <c r="F608" s="19"/>
      <c r="G608" s="19"/>
      <c r="J608" s="35"/>
      <c r="M608" s="55" t="str">
        <f t="shared" si="9"/>
        <v/>
      </c>
    </row>
    <row r="609" spans="2:13" x14ac:dyDescent="0.3">
      <c r="B609" s="35"/>
      <c r="F609" s="19"/>
      <c r="G609" s="19"/>
      <c r="J609" s="35"/>
      <c r="M609" s="55" t="str">
        <f t="shared" si="9"/>
        <v/>
      </c>
    </row>
    <row r="610" spans="2:13" x14ac:dyDescent="0.3">
      <c r="B610" s="35"/>
      <c r="F610" s="19"/>
      <c r="G610" s="19"/>
      <c r="J610" s="35"/>
      <c r="M610" s="55" t="str">
        <f t="shared" si="9"/>
        <v/>
      </c>
    </row>
    <row r="611" spans="2:13" x14ac:dyDescent="0.3">
      <c r="B611" s="35"/>
      <c r="F611" s="19"/>
      <c r="G611" s="19"/>
      <c r="J611" s="35"/>
      <c r="M611" s="55" t="str">
        <f t="shared" si="9"/>
        <v/>
      </c>
    </row>
    <row r="612" spans="2:13" x14ac:dyDescent="0.3">
      <c r="B612" s="35"/>
      <c r="F612" s="19"/>
      <c r="G612" s="19"/>
      <c r="J612" s="35"/>
      <c r="M612" s="55" t="str">
        <f t="shared" si="9"/>
        <v/>
      </c>
    </row>
    <row r="613" spans="2:13" x14ac:dyDescent="0.3">
      <c r="B613" s="35"/>
      <c r="F613" s="19"/>
      <c r="G613" s="19"/>
      <c r="J613" s="35"/>
      <c r="M613" s="55" t="str">
        <f t="shared" si="9"/>
        <v/>
      </c>
    </row>
    <row r="614" spans="2:13" x14ac:dyDescent="0.3">
      <c r="B614" s="35"/>
      <c r="F614" s="19"/>
      <c r="G614" s="19"/>
      <c r="J614" s="35"/>
      <c r="M614" s="55" t="str">
        <f t="shared" si="9"/>
        <v/>
      </c>
    </row>
    <row r="615" spans="2:13" x14ac:dyDescent="0.3">
      <c r="B615" s="35"/>
      <c r="F615" s="19"/>
      <c r="G615" s="19"/>
      <c r="J615" s="35"/>
      <c r="M615" s="55" t="str">
        <f t="shared" si="9"/>
        <v/>
      </c>
    </row>
    <row r="616" spans="2:13" x14ac:dyDescent="0.3">
      <c r="B616" s="35"/>
      <c r="F616" s="19"/>
      <c r="G616" s="19"/>
      <c r="J616" s="35"/>
      <c r="M616" s="55" t="str">
        <f t="shared" si="9"/>
        <v/>
      </c>
    </row>
    <row r="617" spans="2:13" x14ac:dyDescent="0.3">
      <c r="B617" s="35"/>
      <c r="F617" s="19"/>
      <c r="G617" s="19"/>
      <c r="J617" s="35"/>
      <c r="M617" s="55" t="str">
        <f t="shared" si="9"/>
        <v/>
      </c>
    </row>
    <row r="618" spans="2:13" x14ac:dyDescent="0.3">
      <c r="B618" s="35"/>
      <c r="F618" s="19"/>
      <c r="G618" s="19"/>
      <c r="J618" s="35"/>
      <c r="M618" s="55" t="str">
        <f t="shared" si="9"/>
        <v/>
      </c>
    </row>
    <row r="619" spans="2:13" x14ac:dyDescent="0.3">
      <c r="B619" s="35"/>
      <c r="F619" s="19"/>
      <c r="G619" s="19"/>
      <c r="J619" s="35"/>
      <c r="M619" s="55" t="str">
        <f t="shared" si="9"/>
        <v/>
      </c>
    </row>
    <row r="620" spans="2:13" x14ac:dyDescent="0.3">
      <c r="B620" s="35"/>
      <c r="F620" s="19"/>
      <c r="G620" s="19"/>
      <c r="J620" s="35"/>
      <c r="M620" s="55" t="str">
        <f t="shared" si="9"/>
        <v/>
      </c>
    </row>
    <row r="621" spans="2:13" x14ac:dyDescent="0.3">
      <c r="B621" s="35"/>
      <c r="F621" s="19"/>
      <c r="G621" s="19"/>
      <c r="J621" s="35"/>
      <c r="M621" s="55" t="str">
        <f t="shared" si="9"/>
        <v/>
      </c>
    </row>
    <row r="622" spans="2:13" x14ac:dyDescent="0.3">
      <c r="B622" s="35"/>
      <c r="F622" s="19"/>
      <c r="G622" s="19"/>
      <c r="J622" s="35"/>
      <c r="M622" s="55" t="str">
        <f t="shared" si="9"/>
        <v/>
      </c>
    </row>
    <row r="623" spans="2:13" x14ac:dyDescent="0.3">
      <c r="B623" s="35"/>
      <c r="F623" s="19"/>
      <c r="G623" s="19"/>
      <c r="J623" s="35"/>
      <c r="M623" s="55" t="str">
        <f t="shared" si="9"/>
        <v/>
      </c>
    </row>
    <row r="624" spans="2:13" x14ac:dyDescent="0.3">
      <c r="B624" s="35"/>
      <c r="F624" s="19"/>
      <c r="G624" s="19"/>
      <c r="J624" s="35"/>
      <c r="M624" s="55" t="str">
        <f t="shared" si="9"/>
        <v/>
      </c>
    </row>
    <row r="625" spans="2:13" x14ac:dyDescent="0.3">
      <c r="B625" s="35"/>
      <c r="F625" s="19"/>
      <c r="G625" s="19"/>
      <c r="J625" s="35"/>
      <c r="M625" s="55" t="str">
        <f t="shared" si="9"/>
        <v/>
      </c>
    </row>
    <row r="626" spans="2:13" x14ac:dyDescent="0.3">
      <c r="B626" s="35"/>
      <c r="F626" s="19"/>
      <c r="G626" s="19"/>
      <c r="J626" s="35"/>
      <c r="M626" s="55" t="str">
        <f t="shared" si="9"/>
        <v/>
      </c>
    </row>
    <row r="627" spans="2:13" x14ac:dyDescent="0.3">
      <c r="B627" s="35"/>
      <c r="F627" s="19"/>
      <c r="G627" s="19"/>
      <c r="J627" s="35"/>
      <c r="M627" s="55" t="str">
        <f t="shared" si="9"/>
        <v/>
      </c>
    </row>
    <row r="628" spans="2:13" x14ac:dyDescent="0.3">
      <c r="B628" s="35"/>
      <c r="F628" s="19"/>
      <c r="G628" s="19"/>
      <c r="J628" s="35"/>
      <c r="M628" s="55" t="str">
        <f t="shared" si="9"/>
        <v/>
      </c>
    </row>
    <row r="629" spans="2:13" x14ac:dyDescent="0.3">
      <c r="B629" s="35"/>
      <c r="F629" s="19"/>
      <c r="G629" s="19"/>
      <c r="J629" s="35"/>
      <c r="M629" s="55" t="str">
        <f t="shared" si="9"/>
        <v/>
      </c>
    </row>
    <row r="630" spans="2:13" x14ac:dyDescent="0.3">
      <c r="B630" s="35"/>
      <c r="F630" s="19"/>
      <c r="G630" s="19"/>
      <c r="J630" s="35"/>
      <c r="M630" s="55" t="str">
        <f t="shared" si="9"/>
        <v/>
      </c>
    </row>
    <row r="631" spans="2:13" x14ac:dyDescent="0.3">
      <c r="B631" s="35"/>
      <c r="F631" s="19"/>
      <c r="G631" s="19"/>
      <c r="J631" s="35"/>
      <c r="M631" s="55" t="str">
        <f t="shared" si="9"/>
        <v/>
      </c>
    </row>
    <row r="632" spans="2:13" x14ac:dyDescent="0.3">
      <c r="B632" s="35"/>
      <c r="F632" s="19"/>
      <c r="G632" s="19"/>
      <c r="J632" s="35"/>
      <c r="M632" s="55" t="str">
        <f t="shared" si="9"/>
        <v/>
      </c>
    </row>
    <row r="633" spans="2:13" x14ac:dyDescent="0.3">
      <c r="B633" s="35"/>
      <c r="F633" s="19"/>
      <c r="G633" s="19"/>
      <c r="J633" s="35"/>
      <c r="M633" s="55" t="str">
        <f t="shared" si="9"/>
        <v/>
      </c>
    </row>
    <row r="634" spans="2:13" x14ac:dyDescent="0.3">
      <c r="B634" s="35"/>
      <c r="F634" s="19"/>
      <c r="G634" s="19"/>
      <c r="J634" s="35"/>
      <c r="M634" s="55" t="str">
        <f t="shared" si="9"/>
        <v/>
      </c>
    </row>
    <row r="635" spans="2:13" x14ac:dyDescent="0.3">
      <c r="B635" s="35"/>
      <c r="F635" s="19"/>
      <c r="G635" s="19"/>
      <c r="J635" s="35"/>
      <c r="M635" s="55" t="str">
        <f t="shared" si="9"/>
        <v/>
      </c>
    </row>
    <row r="636" spans="2:13" x14ac:dyDescent="0.3">
      <c r="B636" s="35"/>
      <c r="F636" s="19"/>
      <c r="G636" s="19"/>
      <c r="J636" s="35"/>
      <c r="M636" s="55" t="str">
        <f t="shared" si="9"/>
        <v/>
      </c>
    </row>
    <row r="637" spans="2:13" x14ac:dyDescent="0.3">
      <c r="B637" s="35"/>
      <c r="F637" s="19"/>
      <c r="G637" s="19"/>
      <c r="J637" s="35"/>
      <c r="M637" s="55" t="str">
        <f t="shared" si="9"/>
        <v/>
      </c>
    </row>
    <row r="638" spans="2:13" x14ac:dyDescent="0.3">
      <c r="B638" s="35"/>
      <c r="F638" s="19"/>
      <c r="G638" s="19"/>
      <c r="J638" s="35"/>
      <c r="M638" s="55" t="str">
        <f t="shared" si="9"/>
        <v/>
      </c>
    </row>
    <row r="639" spans="2:13" x14ac:dyDescent="0.3">
      <c r="B639" s="35"/>
      <c r="F639" s="19"/>
      <c r="G639" s="19"/>
      <c r="J639" s="35"/>
      <c r="M639" s="55" t="str">
        <f t="shared" si="9"/>
        <v/>
      </c>
    </row>
    <row r="640" spans="2:13" x14ac:dyDescent="0.3">
      <c r="B640" s="35"/>
      <c r="F640" s="19"/>
      <c r="G640" s="19"/>
      <c r="J640" s="35"/>
      <c r="M640" s="55" t="str">
        <f t="shared" si="9"/>
        <v/>
      </c>
    </row>
    <row r="641" spans="2:13" x14ac:dyDescent="0.3">
      <c r="B641" s="35"/>
      <c r="F641" s="19"/>
      <c r="G641" s="19"/>
      <c r="J641" s="35"/>
      <c r="M641" s="55" t="str">
        <f t="shared" si="9"/>
        <v/>
      </c>
    </row>
    <row r="642" spans="2:13" x14ac:dyDescent="0.3">
      <c r="B642" s="35"/>
      <c r="F642" s="19"/>
      <c r="G642" s="19"/>
      <c r="J642" s="35"/>
      <c r="M642" s="55" t="str">
        <f t="shared" ref="M642:M705" si="10">IF(I642="","",I642/3600)</f>
        <v/>
      </c>
    </row>
    <row r="643" spans="2:13" x14ac:dyDescent="0.3">
      <c r="B643" s="35"/>
      <c r="F643" s="19"/>
      <c r="G643" s="19"/>
      <c r="J643" s="35"/>
      <c r="M643" s="55" t="str">
        <f t="shared" si="10"/>
        <v/>
      </c>
    </row>
    <row r="644" spans="2:13" x14ac:dyDescent="0.3">
      <c r="B644" s="35"/>
      <c r="F644" s="19"/>
      <c r="G644" s="19"/>
      <c r="J644" s="35"/>
      <c r="M644" s="55" t="str">
        <f t="shared" si="10"/>
        <v/>
      </c>
    </row>
    <row r="645" spans="2:13" x14ac:dyDescent="0.3">
      <c r="B645" s="35"/>
      <c r="F645" s="19"/>
      <c r="G645" s="19"/>
      <c r="J645" s="35"/>
      <c r="M645" s="55" t="str">
        <f t="shared" si="10"/>
        <v/>
      </c>
    </row>
    <row r="646" spans="2:13" x14ac:dyDescent="0.3">
      <c r="B646" s="35"/>
      <c r="F646" s="19"/>
      <c r="G646" s="19"/>
      <c r="J646" s="35"/>
      <c r="M646" s="55" t="str">
        <f t="shared" si="10"/>
        <v/>
      </c>
    </row>
    <row r="647" spans="2:13" x14ac:dyDescent="0.3">
      <c r="B647" s="35"/>
      <c r="F647" s="19"/>
      <c r="G647" s="19"/>
      <c r="J647" s="35"/>
      <c r="M647" s="55" t="str">
        <f t="shared" si="10"/>
        <v/>
      </c>
    </row>
    <row r="648" spans="2:13" x14ac:dyDescent="0.3">
      <c r="B648" s="35"/>
      <c r="F648" s="19"/>
      <c r="G648" s="19"/>
      <c r="J648" s="35"/>
      <c r="M648" s="55" t="str">
        <f t="shared" si="10"/>
        <v/>
      </c>
    </row>
    <row r="649" spans="2:13" x14ac:dyDescent="0.3">
      <c r="B649" s="35"/>
      <c r="F649" s="19"/>
      <c r="G649" s="19"/>
      <c r="J649" s="35"/>
      <c r="M649" s="55" t="str">
        <f t="shared" si="10"/>
        <v/>
      </c>
    </row>
    <row r="650" spans="2:13" x14ac:dyDescent="0.3">
      <c r="B650" s="35"/>
      <c r="F650" s="19"/>
      <c r="G650" s="19"/>
      <c r="J650" s="35"/>
      <c r="M650" s="55" t="str">
        <f t="shared" si="10"/>
        <v/>
      </c>
    </row>
    <row r="651" spans="2:13" x14ac:dyDescent="0.3">
      <c r="B651" s="35"/>
      <c r="F651" s="19"/>
      <c r="G651" s="19"/>
      <c r="J651" s="35"/>
      <c r="M651" s="55" t="str">
        <f t="shared" si="10"/>
        <v/>
      </c>
    </row>
    <row r="652" spans="2:13" x14ac:dyDescent="0.3">
      <c r="B652" s="35"/>
      <c r="F652" s="19"/>
      <c r="G652" s="19"/>
      <c r="J652" s="35"/>
      <c r="M652" s="55" t="str">
        <f t="shared" si="10"/>
        <v/>
      </c>
    </row>
    <row r="653" spans="2:13" x14ac:dyDescent="0.3">
      <c r="B653" s="35"/>
      <c r="F653" s="19"/>
      <c r="G653" s="19"/>
      <c r="J653" s="35"/>
      <c r="M653" s="55" t="str">
        <f t="shared" si="10"/>
        <v/>
      </c>
    </row>
    <row r="654" spans="2:13" x14ac:dyDescent="0.3">
      <c r="B654" s="35"/>
      <c r="F654" s="19"/>
      <c r="G654" s="19"/>
      <c r="J654" s="35"/>
      <c r="M654" s="55" t="str">
        <f t="shared" si="10"/>
        <v/>
      </c>
    </row>
    <row r="655" spans="2:13" x14ac:dyDescent="0.3">
      <c r="B655" s="35"/>
      <c r="F655" s="19"/>
      <c r="G655" s="19"/>
      <c r="J655" s="35"/>
      <c r="M655" s="55" t="str">
        <f t="shared" si="10"/>
        <v/>
      </c>
    </row>
    <row r="656" spans="2:13" x14ac:dyDescent="0.3">
      <c r="B656" s="35"/>
      <c r="F656" s="19"/>
      <c r="G656" s="19"/>
      <c r="J656" s="35"/>
      <c r="M656" s="55" t="str">
        <f t="shared" si="10"/>
        <v/>
      </c>
    </row>
    <row r="657" spans="2:13" x14ac:dyDescent="0.3">
      <c r="B657" s="35"/>
      <c r="F657" s="19"/>
      <c r="G657" s="19"/>
      <c r="J657" s="35"/>
      <c r="M657" s="55" t="str">
        <f t="shared" si="10"/>
        <v/>
      </c>
    </row>
    <row r="658" spans="2:13" x14ac:dyDescent="0.3">
      <c r="B658" s="35"/>
      <c r="F658" s="19"/>
      <c r="G658" s="19"/>
      <c r="J658" s="35"/>
      <c r="M658" s="55" t="str">
        <f t="shared" si="10"/>
        <v/>
      </c>
    </row>
    <row r="659" spans="2:13" x14ac:dyDescent="0.3">
      <c r="B659" s="35"/>
      <c r="F659" s="19"/>
      <c r="G659" s="19"/>
      <c r="J659" s="35"/>
      <c r="M659" s="55" t="str">
        <f t="shared" si="10"/>
        <v/>
      </c>
    </row>
    <row r="660" spans="2:13" x14ac:dyDescent="0.3">
      <c r="B660" s="35"/>
      <c r="F660" s="19"/>
      <c r="G660" s="19"/>
      <c r="J660" s="35"/>
      <c r="M660" s="55" t="str">
        <f t="shared" si="10"/>
        <v/>
      </c>
    </row>
    <row r="661" spans="2:13" x14ac:dyDescent="0.3">
      <c r="B661" s="35"/>
      <c r="F661" s="19"/>
      <c r="G661" s="19"/>
      <c r="J661" s="35"/>
      <c r="M661" s="55" t="str">
        <f t="shared" si="10"/>
        <v/>
      </c>
    </row>
    <row r="662" spans="2:13" x14ac:dyDescent="0.3">
      <c r="B662" s="35"/>
      <c r="F662" s="19"/>
      <c r="G662" s="19"/>
      <c r="J662" s="35"/>
      <c r="M662" s="55" t="str">
        <f t="shared" si="10"/>
        <v/>
      </c>
    </row>
    <row r="663" spans="2:13" x14ac:dyDescent="0.3">
      <c r="B663" s="35"/>
      <c r="F663" s="19"/>
      <c r="G663" s="19"/>
      <c r="J663" s="35"/>
      <c r="M663" s="55" t="str">
        <f t="shared" si="10"/>
        <v/>
      </c>
    </row>
    <row r="664" spans="2:13" x14ac:dyDescent="0.3">
      <c r="B664" s="35"/>
      <c r="F664" s="19"/>
      <c r="G664" s="19"/>
      <c r="J664" s="35"/>
      <c r="M664" s="55" t="str">
        <f t="shared" si="10"/>
        <v/>
      </c>
    </row>
    <row r="665" spans="2:13" x14ac:dyDescent="0.3">
      <c r="B665" s="35"/>
      <c r="F665" s="19"/>
      <c r="G665" s="19"/>
      <c r="J665" s="35"/>
      <c r="M665" s="55" t="str">
        <f t="shared" si="10"/>
        <v/>
      </c>
    </row>
    <row r="666" spans="2:13" x14ac:dyDescent="0.3">
      <c r="B666" s="35"/>
      <c r="F666" s="19"/>
      <c r="G666" s="19"/>
      <c r="J666" s="35"/>
      <c r="M666" s="55" t="str">
        <f t="shared" si="10"/>
        <v/>
      </c>
    </row>
    <row r="667" spans="2:13" x14ac:dyDescent="0.3">
      <c r="B667" s="35"/>
      <c r="F667" s="19"/>
      <c r="G667" s="19"/>
      <c r="J667" s="35"/>
      <c r="M667" s="55" t="str">
        <f t="shared" si="10"/>
        <v/>
      </c>
    </row>
    <row r="668" spans="2:13" x14ac:dyDescent="0.3">
      <c r="B668" s="35"/>
      <c r="F668" s="19"/>
      <c r="G668" s="19"/>
      <c r="J668" s="35"/>
      <c r="M668" s="55" t="str">
        <f t="shared" si="10"/>
        <v/>
      </c>
    </row>
    <row r="669" spans="2:13" x14ac:dyDescent="0.3">
      <c r="B669" s="35"/>
      <c r="F669" s="19"/>
      <c r="G669" s="19"/>
      <c r="J669" s="35"/>
      <c r="M669" s="55" t="str">
        <f t="shared" si="10"/>
        <v/>
      </c>
    </row>
    <row r="670" spans="2:13" x14ac:dyDescent="0.3">
      <c r="B670" s="35"/>
      <c r="F670" s="19"/>
      <c r="G670" s="19"/>
      <c r="J670" s="35"/>
      <c r="M670" s="55" t="str">
        <f t="shared" si="10"/>
        <v/>
      </c>
    </row>
    <row r="671" spans="2:13" x14ac:dyDescent="0.3">
      <c r="B671" s="35"/>
      <c r="F671" s="19"/>
      <c r="G671" s="19"/>
      <c r="J671" s="35"/>
      <c r="M671" s="55" t="str">
        <f t="shared" si="10"/>
        <v/>
      </c>
    </row>
    <row r="672" spans="2:13" x14ac:dyDescent="0.3">
      <c r="B672" s="35"/>
      <c r="F672" s="19"/>
      <c r="G672" s="19"/>
      <c r="J672" s="35"/>
      <c r="M672" s="55" t="str">
        <f t="shared" si="10"/>
        <v/>
      </c>
    </row>
    <row r="673" spans="2:13" x14ac:dyDescent="0.3">
      <c r="B673" s="35"/>
      <c r="F673" s="19"/>
      <c r="G673" s="19"/>
      <c r="J673" s="35"/>
      <c r="M673" s="55" t="str">
        <f t="shared" si="10"/>
        <v/>
      </c>
    </row>
    <row r="674" spans="2:13" x14ac:dyDescent="0.3">
      <c r="B674" s="35"/>
      <c r="F674" s="19"/>
      <c r="G674" s="19"/>
      <c r="J674" s="35"/>
      <c r="M674" s="55" t="str">
        <f t="shared" si="10"/>
        <v/>
      </c>
    </row>
    <row r="675" spans="2:13" x14ac:dyDescent="0.3">
      <c r="B675" s="35"/>
      <c r="F675" s="19"/>
      <c r="G675" s="19"/>
      <c r="J675" s="35"/>
      <c r="M675" s="55" t="str">
        <f t="shared" si="10"/>
        <v/>
      </c>
    </row>
    <row r="676" spans="2:13" x14ac:dyDescent="0.3">
      <c r="B676" s="35"/>
      <c r="F676" s="19"/>
      <c r="G676" s="19"/>
      <c r="J676" s="35"/>
      <c r="M676" s="55" t="str">
        <f t="shared" si="10"/>
        <v/>
      </c>
    </row>
    <row r="677" spans="2:13" x14ac:dyDescent="0.3">
      <c r="B677" s="35"/>
      <c r="F677" s="19"/>
      <c r="G677" s="19"/>
      <c r="J677" s="35"/>
      <c r="M677" s="55" t="str">
        <f t="shared" si="10"/>
        <v/>
      </c>
    </row>
    <row r="678" spans="2:13" x14ac:dyDescent="0.3">
      <c r="B678" s="35"/>
      <c r="F678" s="19"/>
      <c r="G678" s="19"/>
      <c r="J678" s="35"/>
      <c r="M678" s="55" t="str">
        <f t="shared" si="10"/>
        <v/>
      </c>
    </row>
    <row r="679" spans="2:13" x14ac:dyDescent="0.3">
      <c r="B679" s="35"/>
      <c r="F679" s="19"/>
      <c r="G679" s="19"/>
      <c r="J679" s="35"/>
      <c r="M679" s="55" t="str">
        <f t="shared" si="10"/>
        <v/>
      </c>
    </row>
    <row r="680" spans="2:13" x14ac:dyDescent="0.3">
      <c r="B680" s="35"/>
      <c r="F680" s="19"/>
      <c r="G680" s="19"/>
      <c r="J680" s="35"/>
      <c r="M680" s="55" t="str">
        <f t="shared" si="10"/>
        <v/>
      </c>
    </row>
    <row r="681" spans="2:13" x14ac:dyDescent="0.3">
      <c r="B681" s="35"/>
      <c r="F681" s="19"/>
      <c r="G681" s="19"/>
      <c r="J681" s="35"/>
      <c r="M681" s="55" t="str">
        <f t="shared" si="10"/>
        <v/>
      </c>
    </row>
    <row r="682" spans="2:13" x14ac:dyDescent="0.3">
      <c r="B682" s="35"/>
      <c r="F682" s="19"/>
      <c r="G682" s="19"/>
      <c r="J682" s="35"/>
      <c r="M682" s="55" t="str">
        <f t="shared" si="10"/>
        <v/>
      </c>
    </row>
    <row r="683" spans="2:13" x14ac:dyDescent="0.3">
      <c r="B683" s="35"/>
      <c r="F683" s="19"/>
      <c r="G683" s="19"/>
      <c r="J683" s="35"/>
      <c r="M683" s="55" t="str">
        <f t="shared" si="10"/>
        <v/>
      </c>
    </row>
    <row r="684" spans="2:13" x14ac:dyDescent="0.3">
      <c r="B684" s="35"/>
      <c r="F684" s="19"/>
      <c r="G684" s="19"/>
      <c r="J684" s="35"/>
      <c r="M684" s="55" t="str">
        <f t="shared" si="10"/>
        <v/>
      </c>
    </row>
    <row r="685" spans="2:13" x14ac:dyDescent="0.3">
      <c r="B685" s="35"/>
      <c r="F685" s="19"/>
      <c r="G685" s="19"/>
      <c r="J685" s="35"/>
      <c r="M685" s="55" t="str">
        <f t="shared" si="10"/>
        <v/>
      </c>
    </row>
    <row r="686" spans="2:13" x14ac:dyDescent="0.3">
      <c r="B686" s="35"/>
      <c r="F686" s="19"/>
      <c r="G686" s="19"/>
      <c r="J686" s="35"/>
      <c r="M686" s="55" t="str">
        <f t="shared" si="10"/>
        <v/>
      </c>
    </row>
    <row r="687" spans="2:13" x14ac:dyDescent="0.3">
      <c r="B687" s="35"/>
      <c r="F687" s="19"/>
      <c r="G687" s="19"/>
      <c r="J687" s="35"/>
      <c r="M687" s="55" t="str">
        <f t="shared" si="10"/>
        <v/>
      </c>
    </row>
    <row r="688" spans="2:13" x14ac:dyDescent="0.3">
      <c r="B688" s="35"/>
      <c r="F688" s="19"/>
      <c r="G688" s="19"/>
      <c r="J688" s="35"/>
      <c r="M688" s="55" t="str">
        <f t="shared" si="10"/>
        <v/>
      </c>
    </row>
    <row r="689" spans="2:13" x14ac:dyDescent="0.3">
      <c r="B689" s="35"/>
      <c r="F689" s="19"/>
      <c r="G689" s="19"/>
      <c r="J689" s="35"/>
      <c r="M689" s="55" t="str">
        <f t="shared" si="10"/>
        <v/>
      </c>
    </row>
    <row r="690" spans="2:13" x14ac:dyDescent="0.3">
      <c r="B690" s="35"/>
      <c r="F690" s="19"/>
      <c r="G690" s="19"/>
      <c r="J690" s="35"/>
      <c r="M690" s="55" t="str">
        <f t="shared" si="10"/>
        <v/>
      </c>
    </row>
    <row r="691" spans="2:13" x14ac:dyDescent="0.3">
      <c r="B691" s="35"/>
      <c r="F691" s="19"/>
      <c r="G691" s="19"/>
      <c r="J691" s="35"/>
      <c r="M691" s="55" t="str">
        <f t="shared" si="10"/>
        <v/>
      </c>
    </row>
    <row r="692" spans="2:13" x14ac:dyDescent="0.3">
      <c r="B692" s="35"/>
      <c r="F692" s="19"/>
      <c r="G692" s="19"/>
      <c r="J692" s="35"/>
      <c r="M692" s="55" t="str">
        <f t="shared" si="10"/>
        <v/>
      </c>
    </row>
    <row r="693" spans="2:13" x14ac:dyDescent="0.3">
      <c r="B693" s="35"/>
      <c r="F693" s="19"/>
      <c r="G693" s="19"/>
      <c r="J693" s="35"/>
      <c r="M693" s="55" t="str">
        <f t="shared" si="10"/>
        <v/>
      </c>
    </row>
    <row r="694" spans="2:13" x14ac:dyDescent="0.3">
      <c r="B694" s="35"/>
      <c r="F694" s="19"/>
      <c r="G694" s="19"/>
      <c r="J694" s="35"/>
      <c r="M694" s="55" t="str">
        <f t="shared" si="10"/>
        <v/>
      </c>
    </row>
    <row r="695" spans="2:13" x14ac:dyDescent="0.3">
      <c r="B695" s="35"/>
      <c r="F695" s="19"/>
      <c r="G695" s="19"/>
      <c r="J695" s="35"/>
      <c r="M695" s="55" t="str">
        <f t="shared" si="10"/>
        <v/>
      </c>
    </row>
    <row r="696" spans="2:13" x14ac:dyDescent="0.3">
      <c r="B696" s="35"/>
      <c r="F696" s="19"/>
      <c r="G696" s="19"/>
      <c r="J696" s="35"/>
      <c r="M696" s="55" t="str">
        <f t="shared" si="10"/>
        <v/>
      </c>
    </row>
    <row r="697" spans="2:13" x14ac:dyDescent="0.3">
      <c r="B697" s="35"/>
      <c r="F697" s="19"/>
      <c r="G697" s="19"/>
      <c r="J697" s="35"/>
      <c r="M697" s="55" t="str">
        <f t="shared" si="10"/>
        <v/>
      </c>
    </row>
    <row r="698" spans="2:13" x14ac:dyDescent="0.3">
      <c r="B698" s="35"/>
      <c r="F698" s="19"/>
      <c r="G698" s="19"/>
      <c r="J698" s="35"/>
      <c r="M698" s="55" t="str">
        <f t="shared" si="10"/>
        <v/>
      </c>
    </row>
    <row r="699" spans="2:13" x14ac:dyDescent="0.3">
      <c r="B699" s="35"/>
      <c r="F699" s="19"/>
      <c r="G699" s="19"/>
      <c r="J699" s="35"/>
      <c r="M699" s="55" t="str">
        <f t="shared" si="10"/>
        <v/>
      </c>
    </row>
    <row r="700" spans="2:13" x14ac:dyDescent="0.3">
      <c r="B700" s="35"/>
      <c r="F700" s="19"/>
      <c r="G700" s="19"/>
      <c r="J700" s="35"/>
      <c r="M700" s="55" t="str">
        <f t="shared" si="10"/>
        <v/>
      </c>
    </row>
    <row r="701" spans="2:13" x14ac:dyDescent="0.3">
      <c r="B701" s="35"/>
      <c r="F701" s="19"/>
      <c r="G701" s="19"/>
      <c r="J701" s="35"/>
      <c r="M701" s="55" t="str">
        <f t="shared" si="10"/>
        <v/>
      </c>
    </row>
    <row r="702" spans="2:13" x14ac:dyDescent="0.3">
      <c r="B702" s="35"/>
      <c r="F702" s="19"/>
      <c r="G702" s="19"/>
      <c r="J702" s="35"/>
      <c r="M702" s="55" t="str">
        <f t="shared" si="10"/>
        <v/>
      </c>
    </row>
    <row r="703" spans="2:13" x14ac:dyDescent="0.3">
      <c r="B703" s="35"/>
      <c r="F703" s="19"/>
      <c r="G703" s="19"/>
      <c r="J703" s="35"/>
      <c r="M703" s="55" t="str">
        <f t="shared" si="10"/>
        <v/>
      </c>
    </row>
    <row r="704" spans="2:13" x14ac:dyDescent="0.3">
      <c r="B704" s="35"/>
      <c r="F704" s="19"/>
      <c r="G704" s="19"/>
      <c r="J704" s="35"/>
      <c r="M704" s="55" t="str">
        <f t="shared" si="10"/>
        <v/>
      </c>
    </row>
    <row r="705" spans="2:13" x14ac:dyDescent="0.3">
      <c r="B705" s="35"/>
      <c r="F705" s="19"/>
      <c r="G705" s="19"/>
      <c r="J705" s="35"/>
      <c r="M705" s="55" t="str">
        <f t="shared" si="10"/>
        <v/>
      </c>
    </row>
    <row r="706" spans="2:13" x14ac:dyDescent="0.3">
      <c r="B706" s="35"/>
      <c r="F706" s="19"/>
      <c r="G706" s="19"/>
      <c r="J706" s="35"/>
      <c r="M706" s="55" t="str">
        <f t="shared" ref="M706:M769" si="11">IF(I706="","",I706/3600)</f>
        <v/>
      </c>
    </row>
    <row r="707" spans="2:13" x14ac:dyDescent="0.3">
      <c r="B707" s="35"/>
      <c r="F707" s="19"/>
      <c r="G707" s="19"/>
      <c r="J707" s="35"/>
      <c r="M707" s="55" t="str">
        <f t="shared" si="11"/>
        <v/>
      </c>
    </row>
    <row r="708" spans="2:13" x14ac:dyDescent="0.3">
      <c r="B708" s="35"/>
      <c r="F708" s="19"/>
      <c r="G708" s="19"/>
      <c r="J708" s="35"/>
      <c r="M708" s="55" t="str">
        <f t="shared" si="11"/>
        <v/>
      </c>
    </row>
    <row r="709" spans="2:13" x14ac:dyDescent="0.3">
      <c r="B709" s="35"/>
      <c r="F709" s="19"/>
      <c r="G709" s="19"/>
      <c r="J709" s="35"/>
      <c r="M709" s="55" t="str">
        <f t="shared" si="11"/>
        <v/>
      </c>
    </row>
    <row r="710" spans="2:13" x14ac:dyDescent="0.3">
      <c r="B710" s="35"/>
      <c r="F710" s="19"/>
      <c r="G710" s="19"/>
      <c r="J710" s="35"/>
      <c r="M710" s="55" t="str">
        <f t="shared" si="11"/>
        <v/>
      </c>
    </row>
    <row r="711" spans="2:13" x14ac:dyDescent="0.3">
      <c r="B711" s="35"/>
      <c r="F711" s="19"/>
      <c r="G711" s="19"/>
      <c r="J711" s="35"/>
      <c r="M711" s="55" t="str">
        <f t="shared" si="11"/>
        <v/>
      </c>
    </row>
    <row r="712" spans="2:13" x14ac:dyDescent="0.3">
      <c r="B712" s="35"/>
      <c r="F712" s="19"/>
      <c r="G712" s="19"/>
      <c r="J712" s="35"/>
      <c r="M712" s="55" t="str">
        <f t="shared" si="11"/>
        <v/>
      </c>
    </row>
    <row r="713" spans="2:13" x14ac:dyDescent="0.3">
      <c r="B713" s="35"/>
      <c r="F713" s="19"/>
      <c r="G713" s="19"/>
      <c r="J713" s="35"/>
      <c r="M713" s="55" t="str">
        <f t="shared" si="11"/>
        <v/>
      </c>
    </row>
    <row r="714" spans="2:13" x14ac:dyDescent="0.3">
      <c r="B714" s="35"/>
      <c r="F714" s="19"/>
      <c r="G714" s="19"/>
      <c r="J714" s="35"/>
      <c r="M714" s="55" t="str">
        <f t="shared" si="11"/>
        <v/>
      </c>
    </row>
    <row r="715" spans="2:13" x14ac:dyDescent="0.3">
      <c r="B715" s="35"/>
      <c r="F715" s="19"/>
      <c r="G715" s="19"/>
      <c r="J715" s="35"/>
      <c r="M715" s="55" t="str">
        <f t="shared" si="11"/>
        <v/>
      </c>
    </row>
    <row r="716" spans="2:13" x14ac:dyDescent="0.3">
      <c r="B716" s="35"/>
      <c r="F716" s="19"/>
      <c r="G716" s="19"/>
      <c r="J716" s="35"/>
      <c r="M716" s="55" t="str">
        <f t="shared" si="11"/>
        <v/>
      </c>
    </row>
    <row r="717" spans="2:13" x14ac:dyDescent="0.3">
      <c r="B717" s="35"/>
      <c r="F717" s="19"/>
      <c r="G717" s="19"/>
      <c r="J717" s="35"/>
      <c r="M717" s="55" t="str">
        <f t="shared" si="11"/>
        <v/>
      </c>
    </row>
    <row r="718" spans="2:13" x14ac:dyDescent="0.3">
      <c r="B718" s="35"/>
      <c r="F718" s="19"/>
      <c r="G718" s="19"/>
      <c r="J718" s="35"/>
      <c r="M718" s="55" t="str">
        <f t="shared" si="11"/>
        <v/>
      </c>
    </row>
    <row r="719" spans="2:13" x14ac:dyDescent="0.3">
      <c r="B719" s="35"/>
      <c r="F719" s="19"/>
      <c r="G719" s="19"/>
      <c r="J719" s="35"/>
      <c r="M719" s="55" t="str">
        <f t="shared" si="11"/>
        <v/>
      </c>
    </row>
    <row r="720" spans="2:13" x14ac:dyDescent="0.3">
      <c r="B720" s="35"/>
      <c r="F720" s="19"/>
      <c r="G720" s="19"/>
      <c r="J720" s="35"/>
      <c r="M720" s="55" t="str">
        <f t="shared" si="11"/>
        <v/>
      </c>
    </row>
    <row r="721" spans="2:13" x14ac:dyDescent="0.3">
      <c r="B721" s="35"/>
      <c r="F721" s="19"/>
      <c r="G721" s="19"/>
      <c r="J721" s="35"/>
      <c r="M721" s="55" t="str">
        <f t="shared" si="11"/>
        <v/>
      </c>
    </row>
    <row r="722" spans="2:13" x14ac:dyDescent="0.3">
      <c r="B722" s="35"/>
      <c r="F722" s="19"/>
      <c r="G722" s="19"/>
      <c r="J722" s="35"/>
      <c r="M722" s="55" t="str">
        <f t="shared" si="11"/>
        <v/>
      </c>
    </row>
    <row r="723" spans="2:13" x14ac:dyDescent="0.3">
      <c r="B723" s="35"/>
      <c r="F723" s="19"/>
      <c r="G723" s="19"/>
      <c r="J723" s="35"/>
      <c r="M723" s="55" t="str">
        <f t="shared" si="11"/>
        <v/>
      </c>
    </row>
    <row r="724" spans="2:13" x14ac:dyDescent="0.3">
      <c r="B724" s="35"/>
      <c r="F724" s="19"/>
      <c r="G724" s="19"/>
      <c r="J724" s="35"/>
      <c r="M724" s="55" t="str">
        <f t="shared" si="11"/>
        <v/>
      </c>
    </row>
    <row r="725" spans="2:13" x14ac:dyDescent="0.3">
      <c r="B725" s="35"/>
      <c r="F725" s="19"/>
      <c r="G725" s="19"/>
      <c r="J725" s="35"/>
      <c r="M725" s="55" t="str">
        <f t="shared" si="11"/>
        <v/>
      </c>
    </row>
    <row r="726" spans="2:13" x14ac:dyDescent="0.3">
      <c r="B726" s="35"/>
      <c r="F726" s="19"/>
      <c r="G726" s="19"/>
      <c r="J726" s="35"/>
      <c r="M726" s="55" t="str">
        <f t="shared" si="11"/>
        <v/>
      </c>
    </row>
    <row r="727" spans="2:13" x14ac:dyDescent="0.3">
      <c r="B727" s="35"/>
      <c r="F727" s="19"/>
      <c r="G727" s="19"/>
      <c r="J727" s="35"/>
      <c r="M727" s="55" t="str">
        <f t="shared" si="11"/>
        <v/>
      </c>
    </row>
    <row r="728" spans="2:13" x14ac:dyDescent="0.3">
      <c r="B728" s="35"/>
      <c r="F728" s="19"/>
      <c r="G728" s="19"/>
      <c r="J728" s="35"/>
      <c r="M728" s="55" t="str">
        <f t="shared" si="11"/>
        <v/>
      </c>
    </row>
    <row r="729" spans="2:13" x14ac:dyDescent="0.3">
      <c r="B729" s="35"/>
      <c r="F729" s="19"/>
      <c r="G729" s="19"/>
      <c r="J729" s="35"/>
      <c r="M729" s="55" t="str">
        <f t="shared" si="11"/>
        <v/>
      </c>
    </row>
    <row r="730" spans="2:13" x14ac:dyDescent="0.3">
      <c r="B730" s="35"/>
      <c r="F730" s="19"/>
      <c r="G730" s="19"/>
      <c r="J730" s="35"/>
      <c r="M730" s="55" t="str">
        <f t="shared" si="11"/>
        <v/>
      </c>
    </row>
    <row r="731" spans="2:13" x14ac:dyDescent="0.3">
      <c r="B731" s="35"/>
      <c r="F731" s="19"/>
      <c r="G731" s="19"/>
      <c r="J731" s="35"/>
      <c r="M731" s="55" t="str">
        <f t="shared" si="11"/>
        <v/>
      </c>
    </row>
    <row r="732" spans="2:13" x14ac:dyDescent="0.3">
      <c r="B732" s="35"/>
      <c r="F732" s="19"/>
      <c r="G732" s="19"/>
      <c r="J732" s="35"/>
      <c r="M732" s="55" t="str">
        <f t="shared" si="11"/>
        <v/>
      </c>
    </row>
    <row r="733" spans="2:13" x14ac:dyDescent="0.3">
      <c r="B733" s="35"/>
      <c r="F733" s="19"/>
      <c r="G733" s="19"/>
      <c r="J733" s="35"/>
      <c r="M733" s="55" t="str">
        <f t="shared" si="11"/>
        <v/>
      </c>
    </row>
    <row r="734" spans="2:13" x14ac:dyDescent="0.3">
      <c r="B734" s="35"/>
      <c r="F734" s="19"/>
      <c r="G734" s="19"/>
      <c r="J734" s="35"/>
      <c r="M734" s="55" t="str">
        <f t="shared" si="11"/>
        <v/>
      </c>
    </row>
    <row r="735" spans="2:13" x14ac:dyDescent="0.3">
      <c r="B735" s="35"/>
      <c r="F735" s="19"/>
      <c r="G735" s="19"/>
      <c r="J735" s="35"/>
      <c r="M735" s="55" t="str">
        <f t="shared" si="11"/>
        <v/>
      </c>
    </row>
    <row r="736" spans="2:13" x14ac:dyDescent="0.3">
      <c r="B736" s="35"/>
      <c r="F736" s="19"/>
      <c r="G736" s="19"/>
      <c r="J736" s="35"/>
      <c r="M736" s="55" t="str">
        <f t="shared" si="11"/>
        <v/>
      </c>
    </row>
    <row r="737" spans="2:13" x14ac:dyDescent="0.3">
      <c r="B737" s="35"/>
      <c r="F737" s="19"/>
      <c r="G737" s="19"/>
      <c r="J737" s="35"/>
      <c r="M737" s="55" t="str">
        <f t="shared" si="11"/>
        <v/>
      </c>
    </row>
    <row r="738" spans="2:13" x14ac:dyDescent="0.3">
      <c r="B738" s="35"/>
      <c r="F738" s="19"/>
      <c r="G738" s="19"/>
      <c r="J738" s="35"/>
      <c r="M738" s="55" t="str">
        <f t="shared" si="11"/>
        <v/>
      </c>
    </row>
    <row r="739" spans="2:13" x14ac:dyDescent="0.3">
      <c r="B739" s="35"/>
      <c r="F739" s="19"/>
      <c r="G739" s="19"/>
      <c r="J739" s="35"/>
      <c r="M739" s="55" t="str">
        <f t="shared" si="11"/>
        <v/>
      </c>
    </row>
    <row r="740" spans="2:13" x14ac:dyDescent="0.3">
      <c r="B740" s="35"/>
      <c r="F740" s="19"/>
      <c r="G740" s="19"/>
      <c r="J740" s="35"/>
      <c r="M740" s="55" t="str">
        <f t="shared" si="11"/>
        <v/>
      </c>
    </row>
    <row r="741" spans="2:13" x14ac:dyDescent="0.3">
      <c r="B741" s="35"/>
      <c r="F741" s="19"/>
      <c r="G741" s="19"/>
      <c r="J741" s="35"/>
      <c r="M741" s="55" t="str">
        <f t="shared" si="11"/>
        <v/>
      </c>
    </row>
    <row r="742" spans="2:13" x14ac:dyDescent="0.3">
      <c r="B742" s="35"/>
      <c r="F742" s="19"/>
      <c r="G742" s="19"/>
      <c r="J742" s="35"/>
      <c r="M742" s="55" t="str">
        <f t="shared" si="11"/>
        <v/>
      </c>
    </row>
    <row r="743" spans="2:13" x14ac:dyDescent="0.3">
      <c r="B743" s="35"/>
      <c r="F743" s="19"/>
      <c r="G743" s="19"/>
      <c r="J743" s="35"/>
      <c r="M743" s="55" t="str">
        <f t="shared" si="11"/>
        <v/>
      </c>
    </row>
    <row r="744" spans="2:13" x14ac:dyDescent="0.3">
      <c r="B744" s="35"/>
      <c r="F744" s="19"/>
      <c r="G744" s="19"/>
      <c r="J744" s="35"/>
      <c r="M744" s="55" t="str">
        <f t="shared" si="11"/>
        <v/>
      </c>
    </row>
    <row r="745" spans="2:13" x14ac:dyDescent="0.3">
      <c r="B745" s="35"/>
      <c r="F745" s="19"/>
      <c r="G745" s="19"/>
      <c r="J745" s="35"/>
      <c r="M745" s="55" t="str">
        <f t="shared" si="11"/>
        <v/>
      </c>
    </row>
    <row r="746" spans="2:13" x14ac:dyDescent="0.3">
      <c r="B746" s="35"/>
      <c r="F746" s="19"/>
      <c r="G746" s="19"/>
      <c r="J746" s="35"/>
      <c r="M746" s="55" t="str">
        <f t="shared" si="11"/>
        <v/>
      </c>
    </row>
    <row r="747" spans="2:13" x14ac:dyDescent="0.3">
      <c r="B747" s="35"/>
      <c r="F747" s="19"/>
      <c r="G747" s="19"/>
      <c r="J747" s="35"/>
      <c r="M747" s="55" t="str">
        <f t="shared" si="11"/>
        <v/>
      </c>
    </row>
    <row r="748" spans="2:13" x14ac:dyDescent="0.3">
      <c r="B748" s="35"/>
      <c r="F748" s="19"/>
      <c r="G748" s="19"/>
      <c r="J748" s="35"/>
      <c r="M748" s="55" t="str">
        <f t="shared" si="11"/>
        <v/>
      </c>
    </row>
    <row r="749" spans="2:13" x14ac:dyDescent="0.3">
      <c r="B749" s="35"/>
      <c r="F749" s="19"/>
      <c r="G749" s="19"/>
      <c r="J749" s="35"/>
      <c r="M749" s="55" t="str">
        <f t="shared" si="11"/>
        <v/>
      </c>
    </row>
    <row r="750" spans="2:13" x14ac:dyDescent="0.3">
      <c r="B750" s="35"/>
      <c r="F750" s="19"/>
      <c r="G750" s="19"/>
      <c r="J750" s="35"/>
      <c r="M750" s="55" t="str">
        <f t="shared" si="11"/>
        <v/>
      </c>
    </row>
    <row r="751" spans="2:13" x14ac:dyDescent="0.3">
      <c r="B751" s="35"/>
      <c r="F751" s="19"/>
      <c r="G751" s="19"/>
      <c r="J751" s="35"/>
      <c r="M751" s="55" t="str">
        <f t="shared" si="11"/>
        <v/>
      </c>
    </row>
    <row r="752" spans="2:13" x14ac:dyDescent="0.3">
      <c r="B752" s="35"/>
      <c r="F752" s="19"/>
      <c r="G752" s="19"/>
      <c r="J752" s="35"/>
      <c r="M752" s="55" t="str">
        <f t="shared" si="11"/>
        <v/>
      </c>
    </row>
    <row r="753" spans="2:13" x14ac:dyDescent="0.3">
      <c r="B753" s="35"/>
      <c r="F753" s="19"/>
      <c r="G753" s="19"/>
      <c r="J753" s="35"/>
      <c r="M753" s="55" t="str">
        <f t="shared" si="11"/>
        <v/>
      </c>
    </row>
    <row r="754" spans="2:13" x14ac:dyDescent="0.3">
      <c r="B754" s="35"/>
      <c r="F754" s="19"/>
      <c r="G754" s="19"/>
      <c r="J754" s="35"/>
      <c r="M754" s="55" t="str">
        <f t="shared" si="11"/>
        <v/>
      </c>
    </row>
    <row r="755" spans="2:13" x14ac:dyDescent="0.3">
      <c r="B755" s="35"/>
      <c r="F755" s="19"/>
      <c r="G755" s="19"/>
      <c r="J755" s="35"/>
      <c r="M755" s="55" t="str">
        <f t="shared" si="11"/>
        <v/>
      </c>
    </row>
    <row r="756" spans="2:13" x14ac:dyDescent="0.3">
      <c r="B756" s="35"/>
      <c r="F756" s="19"/>
      <c r="G756" s="19"/>
      <c r="J756" s="35"/>
      <c r="M756" s="55" t="str">
        <f t="shared" si="11"/>
        <v/>
      </c>
    </row>
    <row r="757" spans="2:13" x14ac:dyDescent="0.3">
      <c r="B757" s="35"/>
      <c r="F757" s="19"/>
      <c r="G757" s="19"/>
      <c r="J757" s="35"/>
      <c r="M757" s="55" t="str">
        <f t="shared" si="11"/>
        <v/>
      </c>
    </row>
    <row r="758" spans="2:13" x14ac:dyDescent="0.3">
      <c r="B758" s="35"/>
      <c r="F758" s="19"/>
      <c r="G758" s="19"/>
      <c r="J758" s="35"/>
      <c r="M758" s="55" t="str">
        <f t="shared" si="11"/>
        <v/>
      </c>
    </row>
    <row r="759" spans="2:13" x14ac:dyDescent="0.3">
      <c r="B759" s="35"/>
      <c r="F759" s="19"/>
      <c r="G759" s="19"/>
      <c r="J759" s="35"/>
      <c r="M759" s="55" t="str">
        <f t="shared" si="11"/>
        <v/>
      </c>
    </row>
    <row r="760" spans="2:13" x14ac:dyDescent="0.3">
      <c r="B760" s="35"/>
      <c r="F760" s="19"/>
      <c r="G760" s="19"/>
      <c r="J760" s="35"/>
      <c r="M760" s="55" t="str">
        <f t="shared" si="11"/>
        <v/>
      </c>
    </row>
    <row r="761" spans="2:13" x14ac:dyDescent="0.3">
      <c r="B761" s="35"/>
      <c r="F761" s="19"/>
      <c r="G761" s="19"/>
      <c r="J761" s="35"/>
      <c r="M761" s="55" t="str">
        <f t="shared" si="11"/>
        <v/>
      </c>
    </row>
    <row r="762" spans="2:13" x14ac:dyDescent="0.3">
      <c r="B762" s="35"/>
      <c r="F762" s="19"/>
      <c r="G762" s="19"/>
      <c r="J762" s="35"/>
      <c r="M762" s="55" t="str">
        <f t="shared" si="11"/>
        <v/>
      </c>
    </row>
    <row r="763" spans="2:13" x14ac:dyDescent="0.3">
      <c r="B763" s="35"/>
      <c r="F763" s="19"/>
      <c r="G763" s="19"/>
      <c r="J763" s="35"/>
      <c r="M763" s="55" t="str">
        <f t="shared" si="11"/>
        <v/>
      </c>
    </row>
    <row r="764" spans="2:13" x14ac:dyDescent="0.3">
      <c r="B764" s="35"/>
      <c r="F764" s="19"/>
      <c r="G764" s="19"/>
      <c r="J764" s="35"/>
      <c r="M764" s="55" t="str">
        <f t="shared" si="11"/>
        <v/>
      </c>
    </row>
    <row r="765" spans="2:13" x14ac:dyDescent="0.3">
      <c r="B765" s="35"/>
      <c r="F765" s="19"/>
      <c r="G765" s="19"/>
      <c r="J765" s="35"/>
      <c r="M765" s="55" t="str">
        <f t="shared" si="11"/>
        <v/>
      </c>
    </row>
    <row r="766" spans="2:13" x14ac:dyDescent="0.3">
      <c r="B766" s="35"/>
      <c r="F766" s="19"/>
      <c r="G766" s="19"/>
      <c r="J766" s="35"/>
      <c r="M766" s="55" t="str">
        <f t="shared" si="11"/>
        <v/>
      </c>
    </row>
    <row r="767" spans="2:13" x14ac:dyDescent="0.3">
      <c r="B767" s="35"/>
      <c r="F767" s="19"/>
      <c r="G767" s="19"/>
      <c r="J767" s="35"/>
      <c r="M767" s="55" t="str">
        <f t="shared" si="11"/>
        <v/>
      </c>
    </row>
    <row r="768" spans="2:13" x14ac:dyDescent="0.3">
      <c r="B768" s="35"/>
      <c r="F768" s="19"/>
      <c r="G768" s="19"/>
      <c r="J768" s="35"/>
      <c r="M768" s="55" t="str">
        <f t="shared" si="11"/>
        <v/>
      </c>
    </row>
    <row r="769" spans="2:13" x14ac:dyDescent="0.3">
      <c r="B769" s="35"/>
      <c r="F769" s="19"/>
      <c r="G769" s="19"/>
      <c r="J769" s="35"/>
      <c r="M769" s="55" t="str">
        <f t="shared" si="11"/>
        <v/>
      </c>
    </row>
    <row r="770" spans="2:13" x14ac:dyDescent="0.3">
      <c r="B770" s="35"/>
      <c r="F770" s="19"/>
      <c r="G770" s="19"/>
      <c r="J770" s="35"/>
      <c r="M770" s="55" t="str">
        <f t="shared" ref="M770:M833" si="12">IF(I770="","",I770/3600)</f>
        <v/>
      </c>
    </row>
    <row r="771" spans="2:13" x14ac:dyDescent="0.3">
      <c r="B771" s="35"/>
      <c r="F771" s="19"/>
      <c r="G771" s="19"/>
      <c r="J771" s="35"/>
      <c r="M771" s="55" t="str">
        <f t="shared" si="12"/>
        <v/>
      </c>
    </row>
    <row r="772" spans="2:13" x14ac:dyDescent="0.3">
      <c r="B772" s="35"/>
      <c r="F772" s="19"/>
      <c r="G772" s="19"/>
      <c r="J772" s="35"/>
      <c r="M772" s="55" t="str">
        <f t="shared" si="12"/>
        <v/>
      </c>
    </row>
    <row r="773" spans="2:13" x14ac:dyDescent="0.3">
      <c r="B773" s="35"/>
      <c r="F773" s="19"/>
      <c r="G773" s="19"/>
      <c r="J773" s="35"/>
      <c r="M773" s="55" t="str">
        <f t="shared" si="12"/>
        <v/>
      </c>
    </row>
    <row r="774" spans="2:13" x14ac:dyDescent="0.3">
      <c r="B774" s="35"/>
      <c r="F774" s="19"/>
      <c r="G774" s="19"/>
      <c r="J774" s="35"/>
      <c r="M774" s="55" t="str">
        <f t="shared" si="12"/>
        <v/>
      </c>
    </row>
    <row r="775" spans="2:13" x14ac:dyDescent="0.3">
      <c r="B775" s="35"/>
      <c r="F775" s="19"/>
      <c r="G775" s="19"/>
      <c r="J775" s="35"/>
      <c r="M775" s="55" t="str">
        <f t="shared" si="12"/>
        <v/>
      </c>
    </row>
    <row r="776" spans="2:13" x14ac:dyDescent="0.3">
      <c r="B776" s="35"/>
      <c r="F776" s="19"/>
      <c r="G776" s="19"/>
      <c r="J776" s="35"/>
      <c r="M776" s="55" t="str">
        <f t="shared" si="12"/>
        <v/>
      </c>
    </row>
    <row r="777" spans="2:13" x14ac:dyDescent="0.3">
      <c r="B777" s="35"/>
      <c r="F777" s="19"/>
      <c r="G777" s="19"/>
      <c r="J777" s="35"/>
      <c r="M777" s="55" t="str">
        <f t="shared" si="12"/>
        <v/>
      </c>
    </row>
    <row r="778" spans="2:13" x14ac:dyDescent="0.3">
      <c r="B778" s="35"/>
      <c r="F778" s="19"/>
      <c r="G778" s="19"/>
      <c r="J778" s="35"/>
      <c r="M778" s="55" t="str">
        <f t="shared" si="12"/>
        <v/>
      </c>
    </row>
    <row r="779" spans="2:13" x14ac:dyDescent="0.3">
      <c r="B779" s="35"/>
      <c r="F779" s="19"/>
      <c r="G779" s="19"/>
      <c r="J779" s="35"/>
      <c r="M779" s="55" t="str">
        <f t="shared" si="12"/>
        <v/>
      </c>
    </row>
    <row r="780" spans="2:13" x14ac:dyDescent="0.3">
      <c r="B780" s="35"/>
      <c r="F780" s="19"/>
      <c r="G780" s="19"/>
      <c r="J780" s="35"/>
      <c r="M780" s="55" t="str">
        <f t="shared" si="12"/>
        <v/>
      </c>
    </row>
    <row r="781" spans="2:13" x14ac:dyDescent="0.3">
      <c r="B781" s="35"/>
      <c r="F781" s="19"/>
      <c r="G781" s="19"/>
      <c r="J781" s="35"/>
      <c r="M781" s="55" t="str">
        <f t="shared" si="12"/>
        <v/>
      </c>
    </row>
    <row r="782" spans="2:13" x14ac:dyDescent="0.3">
      <c r="B782" s="35"/>
      <c r="F782" s="19"/>
      <c r="G782" s="19"/>
      <c r="J782" s="35"/>
      <c r="M782" s="55" t="str">
        <f t="shared" si="12"/>
        <v/>
      </c>
    </row>
    <row r="783" spans="2:13" x14ac:dyDescent="0.3">
      <c r="B783" s="35"/>
      <c r="F783" s="19"/>
      <c r="G783" s="19"/>
      <c r="J783" s="35"/>
      <c r="M783" s="55" t="str">
        <f t="shared" si="12"/>
        <v/>
      </c>
    </row>
    <row r="784" spans="2:13" x14ac:dyDescent="0.3">
      <c r="B784" s="35"/>
      <c r="F784" s="19"/>
      <c r="G784" s="19"/>
      <c r="J784" s="35"/>
      <c r="M784" s="55" t="str">
        <f t="shared" si="12"/>
        <v/>
      </c>
    </row>
    <row r="785" spans="2:13" x14ac:dyDescent="0.3">
      <c r="B785" s="35"/>
      <c r="F785" s="19"/>
      <c r="G785" s="19"/>
      <c r="J785" s="35"/>
      <c r="M785" s="55" t="str">
        <f t="shared" si="12"/>
        <v/>
      </c>
    </row>
    <row r="786" spans="2:13" x14ac:dyDescent="0.3">
      <c r="B786" s="35"/>
      <c r="F786" s="19"/>
      <c r="G786" s="19"/>
      <c r="J786" s="35"/>
      <c r="M786" s="55" t="str">
        <f t="shared" si="12"/>
        <v/>
      </c>
    </row>
    <row r="787" spans="2:13" x14ac:dyDescent="0.3">
      <c r="B787" s="35"/>
      <c r="F787" s="19"/>
      <c r="G787" s="19"/>
      <c r="J787" s="35"/>
      <c r="M787" s="55" t="str">
        <f t="shared" si="12"/>
        <v/>
      </c>
    </row>
    <row r="788" spans="2:13" x14ac:dyDescent="0.3">
      <c r="B788" s="35"/>
      <c r="F788" s="19"/>
      <c r="G788" s="19"/>
      <c r="J788" s="35"/>
      <c r="M788" s="55" t="str">
        <f t="shared" si="12"/>
        <v/>
      </c>
    </row>
    <row r="789" spans="2:13" x14ac:dyDescent="0.3">
      <c r="B789" s="35"/>
      <c r="F789" s="19"/>
      <c r="G789" s="19"/>
      <c r="J789" s="35"/>
      <c r="M789" s="55" t="str">
        <f t="shared" si="12"/>
        <v/>
      </c>
    </row>
    <row r="790" spans="2:13" x14ac:dyDescent="0.3">
      <c r="B790" s="35"/>
      <c r="F790" s="19"/>
      <c r="G790" s="19"/>
      <c r="J790" s="35"/>
      <c r="M790" s="55" t="str">
        <f t="shared" si="12"/>
        <v/>
      </c>
    </row>
    <row r="791" spans="2:13" x14ac:dyDescent="0.3">
      <c r="B791" s="35"/>
      <c r="F791" s="19"/>
      <c r="G791" s="19"/>
      <c r="J791" s="35"/>
      <c r="M791" s="55" t="str">
        <f t="shared" si="12"/>
        <v/>
      </c>
    </row>
    <row r="792" spans="2:13" x14ac:dyDescent="0.3">
      <c r="B792" s="35"/>
      <c r="F792" s="19"/>
      <c r="G792" s="19"/>
      <c r="J792" s="35"/>
      <c r="M792" s="55" t="str">
        <f t="shared" si="12"/>
        <v/>
      </c>
    </row>
    <row r="793" spans="2:13" x14ac:dyDescent="0.3">
      <c r="B793" s="35"/>
      <c r="F793" s="19"/>
      <c r="G793" s="19"/>
      <c r="J793" s="35"/>
      <c r="M793" s="55" t="str">
        <f t="shared" si="12"/>
        <v/>
      </c>
    </row>
    <row r="794" spans="2:13" x14ac:dyDescent="0.3">
      <c r="B794" s="35"/>
      <c r="F794" s="19"/>
      <c r="G794" s="19"/>
      <c r="J794" s="35"/>
      <c r="M794" s="55" t="str">
        <f t="shared" si="12"/>
        <v/>
      </c>
    </row>
    <row r="795" spans="2:13" x14ac:dyDescent="0.3">
      <c r="B795" s="35"/>
      <c r="F795" s="19"/>
      <c r="G795" s="19"/>
      <c r="J795" s="35"/>
      <c r="M795" s="55" t="str">
        <f t="shared" si="12"/>
        <v/>
      </c>
    </row>
    <row r="796" spans="2:13" x14ac:dyDescent="0.3">
      <c r="B796" s="35"/>
      <c r="F796" s="19"/>
      <c r="G796" s="19"/>
      <c r="J796" s="35"/>
      <c r="M796" s="55" t="str">
        <f t="shared" si="12"/>
        <v/>
      </c>
    </row>
    <row r="797" spans="2:13" x14ac:dyDescent="0.3">
      <c r="B797" s="35"/>
      <c r="F797" s="19"/>
      <c r="G797" s="19"/>
      <c r="J797" s="35"/>
      <c r="M797" s="55" t="str">
        <f t="shared" si="12"/>
        <v/>
      </c>
    </row>
    <row r="798" spans="2:13" x14ac:dyDescent="0.3">
      <c r="B798" s="35"/>
      <c r="F798" s="19"/>
      <c r="G798" s="19"/>
      <c r="J798" s="35"/>
      <c r="M798" s="55" t="str">
        <f t="shared" si="12"/>
        <v/>
      </c>
    </row>
    <row r="799" spans="2:13" x14ac:dyDescent="0.3">
      <c r="B799" s="35"/>
      <c r="F799" s="19"/>
      <c r="G799" s="19"/>
      <c r="J799" s="35"/>
      <c r="M799" s="55" t="str">
        <f t="shared" si="12"/>
        <v/>
      </c>
    </row>
    <row r="800" spans="2:13" x14ac:dyDescent="0.3">
      <c r="B800" s="35"/>
      <c r="F800" s="19"/>
      <c r="G800" s="19"/>
      <c r="J800" s="35"/>
      <c r="M800" s="55" t="str">
        <f t="shared" si="12"/>
        <v/>
      </c>
    </row>
    <row r="801" spans="2:13" x14ac:dyDescent="0.3">
      <c r="B801" s="35"/>
      <c r="F801" s="19"/>
      <c r="G801" s="19"/>
      <c r="J801" s="35"/>
      <c r="M801" s="55" t="str">
        <f t="shared" si="12"/>
        <v/>
      </c>
    </row>
    <row r="802" spans="2:13" x14ac:dyDescent="0.3">
      <c r="B802" s="35"/>
      <c r="F802" s="19"/>
      <c r="G802" s="19"/>
      <c r="J802" s="35"/>
      <c r="M802" s="55" t="str">
        <f t="shared" si="12"/>
        <v/>
      </c>
    </row>
    <row r="803" spans="2:13" x14ac:dyDescent="0.3">
      <c r="B803" s="35"/>
      <c r="F803" s="19"/>
      <c r="G803" s="19"/>
      <c r="J803" s="35"/>
      <c r="M803" s="55" t="str">
        <f t="shared" si="12"/>
        <v/>
      </c>
    </row>
    <row r="804" spans="2:13" x14ac:dyDescent="0.3">
      <c r="B804" s="35"/>
      <c r="F804" s="19"/>
      <c r="G804" s="19"/>
      <c r="J804" s="35"/>
      <c r="M804" s="55" t="str">
        <f t="shared" si="12"/>
        <v/>
      </c>
    </row>
    <row r="805" spans="2:13" x14ac:dyDescent="0.3">
      <c r="B805" s="35"/>
      <c r="F805" s="19"/>
      <c r="G805" s="19"/>
      <c r="J805" s="35"/>
      <c r="M805" s="55" t="str">
        <f t="shared" si="12"/>
        <v/>
      </c>
    </row>
    <row r="806" spans="2:13" x14ac:dyDescent="0.3">
      <c r="B806" s="35"/>
      <c r="F806" s="19"/>
      <c r="G806" s="19"/>
      <c r="J806" s="35"/>
      <c r="M806" s="55" t="str">
        <f t="shared" si="12"/>
        <v/>
      </c>
    </row>
    <row r="807" spans="2:13" x14ac:dyDescent="0.3">
      <c r="B807" s="35"/>
      <c r="F807" s="19"/>
      <c r="G807" s="19"/>
      <c r="J807" s="35"/>
      <c r="M807" s="55" t="str">
        <f t="shared" si="12"/>
        <v/>
      </c>
    </row>
    <row r="808" spans="2:13" x14ac:dyDescent="0.3">
      <c r="B808" s="35"/>
      <c r="F808" s="19"/>
      <c r="G808" s="19"/>
      <c r="J808" s="35"/>
      <c r="M808" s="55" t="str">
        <f t="shared" si="12"/>
        <v/>
      </c>
    </row>
    <row r="809" spans="2:13" x14ac:dyDescent="0.3">
      <c r="B809" s="35"/>
      <c r="F809" s="19"/>
      <c r="G809" s="19"/>
      <c r="J809" s="35"/>
      <c r="M809" s="55" t="str">
        <f t="shared" si="12"/>
        <v/>
      </c>
    </row>
    <row r="810" spans="2:13" x14ac:dyDescent="0.3">
      <c r="B810" s="35"/>
      <c r="F810" s="19"/>
      <c r="G810" s="19"/>
      <c r="J810" s="35"/>
      <c r="M810" s="55" t="str">
        <f t="shared" si="12"/>
        <v/>
      </c>
    </row>
    <row r="811" spans="2:13" x14ac:dyDescent="0.3">
      <c r="B811" s="35"/>
      <c r="F811" s="19"/>
      <c r="G811" s="19"/>
      <c r="J811" s="35"/>
      <c r="M811" s="55" t="str">
        <f t="shared" si="12"/>
        <v/>
      </c>
    </row>
    <row r="812" spans="2:13" x14ac:dyDescent="0.3">
      <c r="B812" s="35"/>
      <c r="F812" s="19"/>
      <c r="G812" s="19"/>
      <c r="J812" s="35"/>
      <c r="M812" s="55" t="str">
        <f t="shared" si="12"/>
        <v/>
      </c>
    </row>
    <row r="813" spans="2:13" x14ac:dyDescent="0.3">
      <c r="B813" s="35"/>
      <c r="F813" s="19"/>
      <c r="G813" s="19"/>
      <c r="J813" s="35"/>
      <c r="M813" s="55" t="str">
        <f t="shared" si="12"/>
        <v/>
      </c>
    </row>
    <row r="814" spans="2:13" x14ac:dyDescent="0.3">
      <c r="B814" s="35"/>
      <c r="F814" s="19"/>
      <c r="G814" s="19"/>
      <c r="J814" s="35"/>
      <c r="M814" s="55" t="str">
        <f t="shared" si="12"/>
        <v/>
      </c>
    </row>
    <row r="815" spans="2:13" x14ac:dyDescent="0.3">
      <c r="B815" s="35"/>
      <c r="F815" s="19"/>
      <c r="G815" s="19"/>
      <c r="J815" s="35"/>
      <c r="M815" s="55" t="str">
        <f t="shared" si="12"/>
        <v/>
      </c>
    </row>
    <row r="816" spans="2:13" x14ac:dyDescent="0.3">
      <c r="B816" s="35"/>
      <c r="F816" s="19"/>
      <c r="G816" s="19"/>
      <c r="J816" s="35"/>
      <c r="M816" s="55" t="str">
        <f t="shared" si="12"/>
        <v/>
      </c>
    </row>
    <row r="817" spans="2:13" x14ac:dyDescent="0.3">
      <c r="B817" s="35"/>
      <c r="F817" s="19"/>
      <c r="G817" s="19"/>
      <c r="J817" s="35"/>
      <c r="M817" s="55" t="str">
        <f t="shared" si="12"/>
        <v/>
      </c>
    </row>
    <row r="818" spans="2:13" x14ac:dyDescent="0.3">
      <c r="B818" s="35"/>
      <c r="F818" s="19"/>
      <c r="G818" s="19"/>
      <c r="J818" s="35"/>
      <c r="M818" s="55" t="str">
        <f t="shared" si="12"/>
        <v/>
      </c>
    </row>
    <row r="819" spans="2:13" x14ac:dyDescent="0.3">
      <c r="B819" s="35"/>
      <c r="F819" s="19"/>
      <c r="G819" s="19"/>
      <c r="J819" s="35"/>
      <c r="M819" s="55" t="str">
        <f t="shared" si="12"/>
        <v/>
      </c>
    </row>
    <row r="820" spans="2:13" x14ac:dyDescent="0.3">
      <c r="B820" s="35"/>
      <c r="F820" s="19"/>
      <c r="G820" s="19"/>
      <c r="J820" s="35"/>
      <c r="M820" s="55" t="str">
        <f t="shared" si="12"/>
        <v/>
      </c>
    </row>
    <row r="821" spans="2:13" x14ac:dyDescent="0.3">
      <c r="B821" s="35"/>
      <c r="F821" s="19"/>
      <c r="G821" s="19"/>
      <c r="J821" s="35"/>
      <c r="M821" s="55" t="str">
        <f t="shared" si="12"/>
        <v/>
      </c>
    </row>
    <row r="822" spans="2:13" x14ac:dyDescent="0.3">
      <c r="B822" s="35"/>
      <c r="F822" s="19"/>
      <c r="G822" s="19"/>
      <c r="J822" s="35"/>
      <c r="M822" s="55" t="str">
        <f t="shared" si="12"/>
        <v/>
      </c>
    </row>
    <row r="823" spans="2:13" x14ac:dyDescent="0.3">
      <c r="B823" s="35"/>
      <c r="F823" s="19"/>
      <c r="G823" s="19"/>
      <c r="J823" s="35"/>
      <c r="M823" s="55" t="str">
        <f t="shared" si="12"/>
        <v/>
      </c>
    </row>
    <row r="824" spans="2:13" x14ac:dyDescent="0.3">
      <c r="B824" s="35"/>
      <c r="F824" s="19"/>
      <c r="G824" s="19"/>
      <c r="J824" s="35"/>
      <c r="M824" s="55" t="str">
        <f t="shared" si="12"/>
        <v/>
      </c>
    </row>
    <row r="825" spans="2:13" x14ac:dyDescent="0.3">
      <c r="B825" s="35"/>
      <c r="F825" s="19"/>
      <c r="G825" s="19"/>
      <c r="J825" s="35"/>
      <c r="M825" s="55" t="str">
        <f t="shared" si="12"/>
        <v/>
      </c>
    </row>
    <row r="826" spans="2:13" x14ac:dyDescent="0.3">
      <c r="B826" s="35"/>
      <c r="F826" s="19"/>
      <c r="G826" s="19"/>
      <c r="J826" s="35"/>
      <c r="M826" s="55" t="str">
        <f t="shared" si="12"/>
        <v/>
      </c>
    </row>
    <row r="827" spans="2:13" x14ac:dyDescent="0.3">
      <c r="B827" s="35"/>
      <c r="F827" s="19"/>
      <c r="G827" s="19"/>
      <c r="J827" s="35"/>
      <c r="M827" s="55" t="str">
        <f t="shared" si="12"/>
        <v/>
      </c>
    </row>
    <row r="828" spans="2:13" x14ac:dyDescent="0.3">
      <c r="B828" s="35"/>
      <c r="F828" s="19"/>
      <c r="G828" s="19"/>
      <c r="J828" s="35"/>
      <c r="M828" s="55" t="str">
        <f t="shared" si="12"/>
        <v/>
      </c>
    </row>
    <row r="829" spans="2:13" x14ac:dyDescent="0.3">
      <c r="B829" s="35"/>
      <c r="F829" s="19"/>
      <c r="G829" s="19"/>
      <c r="J829" s="35"/>
      <c r="M829" s="55" t="str">
        <f t="shared" si="12"/>
        <v/>
      </c>
    </row>
    <row r="830" spans="2:13" x14ac:dyDescent="0.3">
      <c r="B830" s="35"/>
      <c r="F830" s="19"/>
      <c r="G830" s="19"/>
      <c r="J830" s="35"/>
      <c r="M830" s="55" t="str">
        <f t="shared" si="12"/>
        <v/>
      </c>
    </row>
    <row r="831" spans="2:13" x14ac:dyDescent="0.3">
      <c r="B831" s="35"/>
      <c r="F831" s="19"/>
      <c r="G831" s="19"/>
      <c r="J831" s="35"/>
      <c r="M831" s="55" t="str">
        <f t="shared" si="12"/>
        <v/>
      </c>
    </row>
    <row r="832" spans="2:13" x14ac:dyDescent="0.3">
      <c r="B832" s="35"/>
      <c r="F832" s="19"/>
      <c r="G832" s="19"/>
      <c r="J832" s="35"/>
      <c r="M832" s="55" t="str">
        <f t="shared" si="12"/>
        <v/>
      </c>
    </row>
    <row r="833" spans="2:13" x14ac:dyDescent="0.3">
      <c r="B833" s="35"/>
      <c r="F833" s="19"/>
      <c r="G833" s="19"/>
      <c r="J833" s="35"/>
      <c r="M833" s="55" t="str">
        <f t="shared" si="12"/>
        <v/>
      </c>
    </row>
    <row r="834" spans="2:13" x14ac:dyDescent="0.3">
      <c r="B834" s="35"/>
      <c r="F834" s="19"/>
      <c r="G834" s="19"/>
      <c r="J834" s="35"/>
      <c r="M834" s="55" t="str">
        <f t="shared" ref="M834:M897" si="13">IF(I834="","",I834/3600)</f>
        <v/>
      </c>
    </row>
    <row r="835" spans="2:13" x14ac:dyDescent="0.3">
      <c r="B835" s="35"/>
      <c r="F835" s="19"/>
      <c r="G835" s="19"/>
      <c r="J835" s="35"/>
      <c r="M835" s="55" t="str">
        <f t="shared" si="13"/>
        <v/>
      </c>
    </row>
    <row r="836" spans="2:13" x14ac:dyDescent="0.3">
      <c r="B836" s="35"/>
      <c r="F836" s="19"/>
      <c r="G836" s="19"/>
      <c r="J836" s="35"/>
      <c r="M836" s="55" t="str">
        <f t="shared" si="13"/>
        <v/>
      </c>
    </row>
    <row r="837" spans="2:13" x14ac:dyDescent="0.3">
      <c r="B837" s="35"/>
      <c r="F837" s="19"/>
      <c r="G837" s="19"/>
      <c r="J837" s="35"/>
      <c r="M837" s="55" t="str">
        <f t="shared" si="13"/>
        <v/>
      </c>
    </row>
    <row r="838" spans="2:13" x14ac:dyDescent="0.3">
      <c r="B838" s="35"/>
      <c r="F838" s="19"/>
      <c r="G838" s="19"/>
      <c r="J838" s="35"/>
      <c r="M838" s="55" t="str">
        <f t="shared" si="13"/>
        <v/>
      </c>
    </row>
    <row r="839" spans="2:13" x14ac:dyDescent="0.3">
      <c r="B839" s="35"/>
      <c r="F839" s="19"/>
      <c r="G839" s="19"/>
      <c r="J839" s="35"/>
      <c r="M839" s="55" t="str">
        <f t="shared" si="13"/>
        <v/>
      </c>
    </row>
    <row r="840" spans="2:13" x14ac:dyDescent="0.3">
      <c r="B840" s="35"/>
      <c r="F840" s="19"/>
      <c r="G840" s="19"/>
      <c r="J840" s="35"/>
      <c r="M840" s="55" t="str">
        <f t="shared" si="13"/>
        <v/>
      </c>
    </row>
    <row r="841" spans="2:13" x14ac:dyDescent="0.3">
      <c r="B841" s="35"/>
      <c r="F841" s="19"/>
      <c r="G841" s="19"/>
      <c r="J841" s="35"/>
      <c r="M841" s="55" t="str">
        <f t="shared" si="13"/>
        <v/>
      </c>
    </row>
    <row r="842" spans="2:13" x14ac:dyDescent="0.3">
      <c r="B842" s="35"/>
      <c r="F842" s="19"/>
      <c r="G842" s="19"/>
      <c r="J842" s="35"/>
      <c r="M842" s="55" t="str">
        <f t="shared" si="13"/>
        <v/>
      </c>
    </row>
    <row r="843" spans="2:13" x14ac:dyDescent="0.3">
      <c r="B843" s="35"/>
      <c r="F843" s="19"/>
      <c r="G843" s="19"/>
      <c r="J843" s="35"/>
      <c r="M843" s="55" t="str">
        <f t="shared" si="13"/>
        <v/>
      </c>
    </row>
    <row r="844" spans="2:13" x14ac:dyDescent="0.3">
      <c r="B844" s="35"/>
      <c r="F844" s="19"/>
      <c r="G844" s="19"/>
      <c r="J844" s="35"/>
      <c r="M844" s="55" t="str">
        <f t="shared" si="13"/>
        <v/>
      </c>
    </row>
    <row r="845" spans="2:13" x14ac:dyDescent="0.3">
      <c r="B845" s="35"/>
      <c r="F845" s="19"/>
      <c r="G845" s="19"/>
      <c r="J845" s="35"/>
      <c r="M845" s="55" t="str">
        <f t="shared" si="13"/>
        <v/>
      </c>
    </row>
    <row r="846" spans="2:13" x14ac:dyDescent="0.3">
      <c r="B846" s="35"/>
      <c r="F846" s="19"/>
      <c r="G846" s="19"/>
      <c r="J846" s="35"/>
      <c r="M846" s="55" t="str">
        <f t="shared" si="13"/>
        <v/>
      </c>
    </row>
    <row r="847" spans="2:13" x14ac:dyDescent="0.3">
      <c r="B847" s="35"/>
      <c r="F847" s="19"/>
      <c r="G847" s="19"/>
      <c r="J847" s="35"/>
      <c r="M847" s="55" t="str">
        <f t="shared" si="13"/>
        <v/>
      </c>
    </row>
    <row r="848" spans="2:13" x14ac:dyDescent="0.3">
      <c r="B848" s="35"/>
      <c r="F848" s="19"/>
      <c r="G848" s="19"/>
      <c r="J848" s="35"/>
      <c r="M848" s="55" t="str">
        <f t="shared" si="13"/>
        <v/>
      </c>
    </row>
    <row r="849" spans="2:13" x14ac:dyDescent="0.3">
      <c r="B849" s="35"/>
      <c r="F849" s="19"/>
      <c r="G849" s="19"/>
      <c r="J849" s="35"/>
      <c r="M849" s="55" t="str">
        <f t="shared" si="13"/>
        <v/>
      </c>
    </row>
    <row r="850" spans="2:13" x14ac:dyDescent="0.3">
      <c r="B850" s="35"/>
      <c r="F850" s="19"/>
      <c r="G850" s="19"/>
      <c r="J850" s="35"/>
      <c r="M850" s="55" t="str">
        <f t="shared" si="13"/>
        <v/>
      </c>
    </row>
    <row r="851" spans="2:13" x14ac:dyDescent="0.3">
      <c r="B851" s="35"/>
      <c r="F851" s="19"/>
      <c r="G851" s="19"/>
      <c r="J851" s="35"/>
      <c r="M851" s="55" t="str">
        <f t="shared" si="13"/>
        <v/>
      </c>
    </row>
    <row r="852" spans="2:13" x14ac:dyDescent="0.3">
      <c r="B852" s="35"/>
      <c r="F852" s="19"/>
      <c r="G852" s="19"/>
      <c r="J852" s="35"/>
      <c r="M852" s="55" t="str">
        <f t="shared" si="13"/>
        <v/>
      </c>
    </row>
    <row r="853" spans="2:13" x14ac:dyDescent="0.3">
      <c r="B853" s="35"/>
      <c r="F853" s="19"/>
      <c r="G853" s="19"/>
      <c r="J853" s="35"/>
      <c r="M853" s="55" t="str">
        <f t="shared" si="13"/>
        <v/>
      </c>
    </row>
    <row r="854" spans="2:13" x14ac:dyDescent="0.3">
      <c r="B854" s="35"/>
      <c r="F854" s="19"/>
      <c r="G854" s="19"/>
      <c r="J854" s="35"/>
      <c r="M854" s="55" t="str">
        <f t="shared" si="13"/>
        <v/>
      </c>
    </row>
    <row r="855" spans="2:13" x14ac:dyDescent="0.3">
      <c r="B855" s="35"/>
      <c r="F855" s="19"/>
      <c r="G855" s="19"/>
      <c r="J855" s="35"/>
      <c r="M855" s="55" t="str">
        <f t="shared" si="13"/>
        <v/>
      </c>
    </row>
    <row r="856" spans="2:13" x14ac:dyDescent="0.3">
      <c r="B856" s="35"/>
      <c r="F856" s="19"/>
      <c r="G856" s="19"/>
      <c r="J856" s="35"/>
      <c r="M856" s="55" t="str">
        <f t="shared" si="13"/>
        <v/>
      </c>
    </row>
    <row r="857" spans="2:13" x14ac:dyDescent="0.3">
      <c r="B857" s="35"/>
      <c r="F857" s="19"/>
      <c r="G857" s="19"/>
      <c r="J857" s="35"/>
      <c r="M857" s="55" t="str">
        <f t="shared" si="13"/>
        <v/>
      </c>
    </row>
    <row r="858" spans="2:13" x14ac:dyDescent="0.3">
      <c r="B858" s="35"/>
      <c r="F858" s="19"/>
      <c r="G858" s="19"/>
      <c r="J858" s="35"/>
      <c r="M858" s="55" t="str">
        <f t="shared" si="13"/>
        <v/>
      </c>
    </row>
    <row r="859" spans="2:13" x14ac:dyDescent="0.3">
      <c r="B859" s="35"/>
      <c r="F859" s="19"/>
      <c r="G859" s="19"/>
      <c r="J859" s="35"/>
      <c r="M859" s="55" t="str">
        <f t="shared" si="13"/>
        <v/>
      </c>
    </row>
    <row r="860" spans="2:13" x14ac:dyDescent="0.3">
      <c r="B860" s="35"/>
      <c r="F860" s="19"/>
      <c r="G860" s="19"/>
      <c r="J860" s="35"/>
      <c r="M860" s="55" t="str">
        <f t="shared" si="13"/>
        <v/>
      </c>
    </row>
    <row r="861" spans="2:13" x14ac:dyDescent="0.3">
      <c r="B861" s="35"/>
      <c r="F861" s="19"/>
      <c r="G861" s="19"/>
      <c r="J861" s="35"/>
      <c r="M861" s="55" t="str">
        <f t="shared" si="13"/>
        <v/>
      </c>
    </row>
    <row r="862" spans="2:13" x14ac:dyDescent="0.3">
      <c r="B862" s="35"/>
      <c r="F862" s="19"/>
      <c r="G862" s="19"/>
      <c r="J862" s="35"/>
      <c r="M862" s="55" t="str">
        <f t="shared" si="13"/>
        <v/>
      </c>
    </row>
    <row r="863" spans="2:13" x14ac:dyDescent="0.3">
      <c r="B863" s="35"/>
      <c r="F863" s="19"/>
      <c r="G863" s="19"/>
      <c r="J863" s="35"/>
      <c r="M863" s="55" t="str">
        <f t="shared" si="13"/>
        <v/>
      </c>
    </row>
    <row r="864" spans="2:13" x14ac:dyDescent="0.3">
      <c r="B864" s="35"/>
      <c r="F864" s="19"/>
      <c r="G864" s="19"/>
      <c r="J864" s="35"/>
      <c r="M864" s="55" t="str">
        <f t="shared" si="13"/>
        <v/>
      </c>
    </row>
    <row r="865" spans="2:13" x14ac:dyDescent="0.3">
      <c r="B865" s="35"/>
      <c r="F865" s="19"/>
      <c r="G865" s="19"/>
      <c r="J865" s="35"/>
      <c r="M865" s="55" t="str">
        <f t="shared" si="13"/>
        <v/>
      </c>
    </row>
    <row r="866" spans="2:13" x14ac:dyDescent="0.3">
      <c r="B866" s="35"/>
      <c r="F866" s="19"/>
      <c r="G866" s="19"/>
      <c r="J866" s="35"/>
      <c r="M866" s="55" t="str">
        <f t="shared" si="13"/>
        <v/>
      </c>
    </row>
    <row r="867" spans="2:13" x14ac:dyDescent="0.3">
      <c r="B867" s="35"/>
      <c r="F867" s="19"/>
      <c r="G867" s="19"/>
      <c r="J867" s="35"/>
      <c r="M867" s="55" t="str">
        <f t="shared" si="13"/>
        <v/>
      </c>
    </row>
    <row r="868" spans="2:13" x14ac:dyDescent="0.3">
      <c r="B868" s="35"/>
      <c r="F868" s="19"/>
      <c r="G868" s="19"/>
      <c r="J868" s="35"/>
      <c r="M868" s="55" t="str">
        <f t="shared" si="13"/>
        <v/>
      </c>
    </row>
    <row r="869" spans="2:13" x14ac:dyDescent="0.3">
      <c r="B869" s="35"/>
      <c r="F869" s="19"/>
      <c r="G869" s="19"/>
      <c r="J869" s="35"/>
      <c r="M869" s="55" t="str">
        <f t="shared" si="13"/>
        <v/>
      </c>
    </row>
    <row r="870" spans="2:13" x14ac:dyDescent="0.3">
      <c r="B870" s="35"/>
      <c r="F870" s="19"/>
      <c r="G870" s="19"/>
      <c r="J870" s="35"/>
      <c r="M870" s="55" t="str">
        <f t="shared" si="13"/>
        <v/>
      </c>
    </row>
    <row r="871" spans="2:13" x14ac:dyDescent="0.3">
      <c r="B871" s="35"/>
      <c r="F871" s="19"/>
      <c r="G871" s="19"/>
      <c r="J871" s="35"/>
      <c r="M871" s="55" t="str">
        <f t="shared" si="13"/>
        <v/>
      </c>
    </row>
    <row r="872" spans="2:13" x14ac:dyDescent="0.3">
      <c r="B872" s="35"/>
      <c r="F872" s="19"/>
      <c r="G872" s="19"/>
      <c r="J872" s="35"/>
      <c r="M872" s="55" t="str">
        <f t="shared" si="13"/>
        <v/>
      </c>
    </row>
    <row r="873" spans="2:13" x14ac:dyDescent="0.3">
      <c r="B873" s="35"/>
      <c r="F873" s="19"/>
      <c r="G873" s="19"/>
      <c r="J873" s="35"/>
      <c r="M873" s="55" t="str">
        <f t="shared" si="13"/>
        <v/>
      </c>
    </row>
    <row r="874" spans="2:13" x14ac:dyDescent="0.3">
      <c r="B874" s="35"/>
      <c r="F874" s="19"/>
      <c r="G874" s="19"/>
      <c r="J874" s="35"/>
      <c r="M874" s="55" t="str">
        <f t="shared" si="13"/>
        <v/>
      </c>
    </row>
    <row r="875" spans="2:13" x14ac:dyDescent="0.3">
      <c r="B875" s="35"/>
      <c r="F875" s="19"/>
      <c r="G875" s="19"/>
      <c r="J875" s="35"/>
      <c r="M875" s="55" t="str">
        <f t="shared" si="13"/>
        <v/>
      </c>
    </row>
    <row r="876" spans="2:13" x14ac:dyDescent="0.3">
      <c r="B876" s="35"/>
      <c r="F876" s="19"/>
      <c r="G876" s="19"/>
      <c r="J876" s="35"/>
      <c r="M876" s="55" t="str">
        <f t="shared" si="13"/>
        <v/>
      </c>
    </row>
    <row r="877" spans="2:13" x14ac:dyDescent="0.3">
      <c r="B877" s="35"/>
      <c r="F877" s="19"/>
      <c r="G877" s="19"/>
      <c r="J877" s="35"/>
      <c r="M877" s="55" t="str">
        <f t="shared" si="13"/>
        <v/>
      </c>
    </row>
    <row r="878" spans="2:13" x14ac:dyDescent="0.3">
      <c r="B878" s="35"/>
      <c r="F878" s="19"/>
      <c r="G878" s="19"/>
      <c r="J878" s="35"/>
      <c r="M878" s="55" t="str">
        <f t="shared" si="13"/>
        <v/>
      </c>
    </row>
    <row r="879" spans="2:13" x14ac:dyDescent="0.3">
      <c r="B879" s="35"/>
      <c r="F879" s="19"/>
      <c r="G879" s="19"/>
      <c r="J879" s="35"/>
      <c r="M879" s="55" t="str">
        <f t="shared" si="13"/>
        <v/>
      </c>
    </row>
    <row r="880" spans="2:13" x14ac:dyDescent="0.3">
      <c r="B880" s="35"/>
      <c r="F880" s="19"/>
      <c r="G880" s="19"/>
      <c r="J880" s="35"/>
      <c r="M880" s="55" t="str">
        <f t="shared" si="13"/>
        <v/>
      </c>
    </row>
    <row r="881" spans="2:13" x14ac:dyDescent="0.3">
      <c r="B881" s="35"/>
      <c r="F881" s="19"/>
      <c r="G881" s="19"/>
      <c r="J881" s="35"/>
      <c r="M881" s="55" t="str">
        <f t="shared" si="13"/>
        <v/>
      </c>
    </row>
    <row r="882" spans="2:13" x14ac:dyDescent="0.3">
      <c r="B882" s="35"/>
      <c r="F882" s="19"/>
      <c r="G882" s="19"/>
      <c r="J882" s="35"/>
      <c r="M882" s="55" t="str">
        <f t="shared" si="13"/>
        <v/>
      </c>
    </row>
    <row r="883" spans="2:13" x14ac:dyDescent="0.3">
      <c r="B883" s="35"/>
      <c r="F883" s="19"/>
      <c r="G883" s="19"/>
      <c r="J883" s="35"/>
      <c r="M883" s="55" t="str">
        <f t="shared" si="13"/>
        <v/>
      </c>
    </row>
    <row r="884" spans="2:13" x14ac:dyDescent="0.3">
      <c r="B884" s="35"/>
      <c r="F884" s="19"/>
      <c r="G884" s="19"/>
      <c r="J884" s="35"/>
      <c r="M884" s="55" t="str">
        <f t="shared" si="13"/>
        <v/>
      </c>
    </row>
    <row r="885" spans="2:13" x14ac:dyDescent="0.3">
      <c r="B885" s="35"/>
      <c r="F885" s="19"/>
      <c r="G885" s="19"/>
      <c r="J885" s="35"/>
      <c r="M885" s="55" t="str">
        <f t="shared" si="13"/>
        <v/>
      </c>
    </row>
    <row r="886" spans="2:13" x14ac:dyDescent="0.3">
      <c r="B886" s="35"/>
      <c r="F886" s="19"/>
      <c r="G886" s="19"/>
      <c r="J886" s="35"/>
      <c r="M886" s="55" t="str">
        <f t="shared" si="13"/>
        <v/>
      </c>
    </row>
    <row r="887" spans="2:13" x14ac:dyDescent="0.3">
      <c r="B887" s="35"/>
      <c r="F887" s="19"/>
      <c r="G887" s="19"/>
      <c r="J887" s="35"/>
      <c r="M887" s="55" t="str">
        <f t="shared" si="13"/>
        <v/>
      </c>
    </row>
    <row r="888" spans="2:13" x14ac:dyDescent="0.3">
      <c r="B888" s="35"/>
      <c r="F888" s="19"/>
      <c r="G888" s="19"/>
      <c r="J888" s="35"/>
      <c r="M888" s="55" t="str">
        <f t="shared" si="13"/>
        <v/>
      </c>
    </row>
    <row r="889" spans="2:13" x14ac:dyDescent="0.3">
      <c r="B889" s="35"/>
      <c r="F889" s="19"/>
      <c r="G889" s="19"/>
      <c r="J889" s="35"/>
      <c r="M889" s="55" t="str">
        <f t="shared" si="13"/>
        <v/>
      </c>
    </row>
    <row r="890" spans="2:13" x14ac:dyDescent="0.3">
      <c r="B890" s="35"/>
      <c r="F890" s="19"/>
      <c r="G890" s="19"/>
      <c r="J890" s="35"/>
      <c r="M890" s="55" t="str">
        <f t="shared" si="13"/>
        <v/>
      </c>
    </row>
    <row r="891" spans="2:13" x14ac:dyDescent="0.3">
      <c r="B891" s="35"/>
      <c r="F891" s="19"/>
      <c r="G891" s="19"/>
      <c r="J891" s="35"/>
      <c r="M891" s="55" t="str">
        <f t="shared" si="13"/>
        <v/>
      </c>
    </row>
    <row r="892" spans="2:13" x14ac:dyDescent="0.3">
      <c r="B892" s="35"/>
      <c r="F892" s="19"/>
      <c r="G892" s="19"/>
      <c r="J892" s="35"/>
      <c r="M892" s="55" t="str">
        <f t="shared" si="13"/>
        <v/>
      </c>
    </row>
    <row r="893" spans="2:13" x14ac:dyDescent="0.3">
      <c r="B893" s="35"/>
      <c r="F893" s="19"/>
      <c r="G893" s="19"/>
      <c r="J893" s="35"/>
      <c r="M893" s="55" t="str">
        <f t="shared" si="13"/>
        <v/>
      </c>
    </row>
    <row r="894" spans="2:13" x14ac:dyDescent="0.3">
      <c r="B894" s="35"/>
      <c r="F894" s="19"/>
      <c r="G894" s="19"/>
      <c r="J894" s="35"/>
      <c r="M894" s="55" t="str">
        <f t="shared" si="13"/>
        <v/>
      </c>
    </row>
    <row r="895" spans="2:13" x14ac:dyDescent="0.3">
      <c r="B895" s="35"/>
      <c r="F895" s="19"/>
      <c r="G895" s="19"/>
      <c r="J895" s="35"/>
      <c r="M895" s="55" t="str">
        <f t="shared" si="13"/>
        <v/>
      </c>
    </row>
    <row r="896" spans="2:13" x14ac:dyDescent="0.3">
      <c r="B896" s="35"/>
      <c r="F896" s="19"/>
      <c r="G896" s="19"/>
      <c r="J896" s="35"/>
      <c r="M896" s="55" t="str">
        <f t="shared" si="13"/>
        <v/>
      </c>
    </row>
    <row r="897" spans="2:13" x14ac:dyDescent="0.3">
      <c r="B897" s="35"/>
      <c r="F897" s="19"/>
      <c r="G897" s="19"/>
      <c r="J897" s="35"/>
      <c r="M897" s="55" t="str">
        <f t="shared" si="13"/>
        <v/>
      </c>
    </row>
    <row r="898" spans="2:13" x14ac:dyDescent="0.3">
      <c r="B898" s="35"/>
      <c r="F898" s="19"/>
      <c r="G898" s="19"/>
      <c r="J898" s="35"/>
      <c r="M898" s="55" t="str">
        <f t="shared" ref="M898:M961" si="14">IF(I898="","",I898/3600)</f>
        <v/>
      </c>
    </row>
    <row r="899" spans="2:13" x14ac:dyDescent="0.3">
      <c r="B899" s="35"/>
      <c r="F899" s="19"/>
      <c r="G899" s="19"/>
      <c r="J899" s="35"/>
      <c r="M899" s="55" t="str">
        <f t="shared" si="14"/>
        <v/>
      </c>
    </row>
    <row r="900" spans="2:13" x14ac:dyDescent="0.3">
      <c r="B900" s="35"/>
      <c r="F900" s="19"/>
      <c r="G900" s="19"/>
      <c r="J900" s="35"/>
      <c r="M900" s="55" t="str">
        <f t="shared" si="14"/>
        <v/>
      </c>
    </row>
    <row r="901" spans="2:13" x14ac:dyDescent="0.3">
      <c r="B901" s="35"/>
      <c r="F901" s="19"/>
      <c r="G901" s="19"/>
      <c r="J901" s="35"/>
      <c r="M901" s="55" t="str">
        <f t="shared" si="14"/>
        <v/>
      </c>
    </row>
    <row r="902" spans="2:13" x14ac:dyDescent="0.3">
      <c r="B902" s="35"/>
      <c r="F902" s="19"/>
      <c r="G902" s="19"/>
      <c r="J902" s="35"/>
      <c r="M902" s="55" t="str">
        <f t="shared" si="14"/>
        <v/>
      </c>
    </row>
    <row r="903" spans="2:13" x14ac:dyDescent="0.3">
      <c r="B903" s="35"/>
      <c r="F903" s="19"/>
      <c r="G903" s="19"/>
      <c r="J903" s="35"/>
      <c r="M903" s="55" t="str">
        <f t="shared" si="14"/>
        <v/>
      </c>
    </row>
    <row r="904" spans="2:13" x14ac:dyDescent="0.3">
      <c r="B904" s="35"/>
      <c r="F904" s="19"/>
      <c r="G904" s="19"/>
      <c r="J904" s="35"/>
      <c r="M904" s="55" t="str">
        <f t="shared" si="14"/>
        <v/>
      </c>
    </row>
    <row r="905" spans="2:13" x14ac:dyDescent="0.3">
      <c r="B905" s="35"/>
      <c r="F905" s="19"/>
      <c r="G905" s="19"/>
      <c r="J905" s="35"/>
      <c r="M905" s="55" t="str">
        <f t="shared" si="14"/>
        <v/>
      </c>
    </row>
    <row r="906" spans="2:13" x14ac:dyDescent="0.3">
      <c r="B906" s="35"/>
      <c r="F906" s="19"/>
      <c r="G906" s="19"/>
      <c r="J906" s="35"/>
      <c r="M906" s="55" t="str">
        <f t="shared" si="14"/>
        <v/>
      </c>
    </row>
    <row r="907" spans="2:13" x14ac:dyDescent="0.3">
      <c r="B907" s="35"/>
      <c r="F907" s="19"/>
      <c r="G907" s="19"/>
      <c r="J907" s="35"/>
      <c r="M907" s="55" t="str">
        <f t="shared" si="14"/>
        <v/>
      </c>
    </row>
    <row r="908" spans="2:13" x14ac:dyDescent="0.3">
      <c r="B908" s="35"/>
      <c r="F908" s="19"/>
      <c r="G908" s="19"/>
      <c r="J908" s="35"/>
      <c r="M908" s="55" t="str">
        <f t="shared" si="14"/>
        <v/>
      </c>
    </row>
    <row r="909" spans="2:13" x14ac:dyDescent="0.3">
      <c r="B909" s="35"/>
      <c r="F909" s="19"/>
      <c r="G909" s="19"/>
      <c r="J909" s="35"/>
      <c r="M909" s="55" t="str">
        <f t="shared" si="14"/>
        <v/>
      </c>
    </row>
    <row r="910" spans="2:13" x14ac:dyDescent="0.3">
      <c r="B910" s="35"/>
      <c r="F910" s="19"/>
      <c r="G910" s="19"/>
      <c r="J910" s="35"/>
      <c r="M910" s="55" t="str">
        <f t="shared" si="14"/>
        <v/>
      </c>
    </row>
    <row r="911" spans="2:13" x14ac:dyDescent="0.3">
      <c r="B911" s="35"/>
      <c r="F911" s="19"/>
      <c r="G911" s="19"/>
      <c r="J911" s="35"/>
      <c r="M911" s="55" t="str">
        <f t="shared" si="14"/>
        <v/>
      </c>
    </row>
    <row r="912" spans="2:13" x14ac:dyDescent="0.3">
      <c r="B912" s="35"/>
      <c r="F912" s="19"/>
      <c r="G912" s="19"/>
      <c r="J912" s="35"/>
      <c r="M912" s="55" t="str">
        <f t="shared" si="14"/>
        <v/>
      </c>
    </row>
    <row r="913" spans="2:13" x14ac:dyDescent="0.3">
      <c r="B913" s="35"/>
      <c r="F913" s="19"/>
      <c r="G913" s="19"/>
      <c r="J913" s="35"/>
      <c r="M913" s="55" t="str">
        <f t="shared" si="14"/>
        <v/>
      </c>
    </row>
    <row r="914" spans="2:13" x14ac:dyDescent="0.3">
      <c r="B914" s="35"/>
      <c r="F914" s="19"/>
      <c r="G914" s="19"/>
      <c r="J914" s="35"/>
      <c r="M914" s="55" t="str">
        <f t="shared" si="14"/>
        <v/>
      </c>
    </row>
    <row r="915" spans="2:13" x14ac:dyDescent="0.3">
      <c r="B915" s="35"/>
      <c r="F915" s="19"/>
      <c r="G915" s="19"/>
      <c r="J915" s="35"/>
      <c r="M915" s="55" t="str">
        <f t="shared" si="14"/>
        <v/>
      </c>
    </row>
    <row r="916" spans="2:13" x14ac:dyDescent="0.3">
      <c r="B916" s="35"/>
      <c r="F916" s="19"/>
      <c r="G916" s="19"/>
      <c r="J916" s="35"/>
      <c r="M916" s="55" t="str">
        <f t="shared" si="14"/>
        <v/>
      </c>
    </row>
    <row r="917" spans="2:13" x14ac:dyDescent="0.3">
      <c r="B917" s="35"/>
      <c r="F917" s="19"/>
      <c r="G917" s="19"/>
      <c r="J917" s="35"/>
      <c r="M917" s="55" t="str">
        <f t="shared" si="14"/>
        <v/>
      </c>
    </row>
    <row r="918" spans="2:13" x14ac:dyDescent="0.3">
      <c r="B918" s="35"/>
      <c r="F918" s="19"/>
      <c r="G918" s="19"/>
      <c r="J918" s="35"/>
      <c r="M918" s="55" t="str">
        <f t="shared" si="14"/>
        <v/>
      </c>
    </row>
    <row r="919" spans="2:13" x14ac:dyDescent="0.3">
      <c r="B919" s="35"/>
      <c r="F919" s="19"/>
      <c r="G919" s="19"/>
      <c r="J919" s="35"/>
      <c r="M919" s="55" t="str">
        <f t="shared" si="14"/>
        <v/>
      </c>
    </row>
    <row r="920" spans="2:13" x14ac:dyDescent="0.3">
      <c r="B920" s="35"/>
      <c r="F920" s="19"/>
      <c r="G920" s="19"/>
      <c r="J920" s="35"/>
      <c r="M920" s="55" t="str">
        <f t="shared" si="14"/>
        <v/>
      </c>
    </row>
    <row r="921" spans="2:13" x14ac:dyDescent="0.3">
      <c r="B921" s="35"/>
      <c r="F921" s="19"/>
      <c r="G921" s="19"/>
      <c r="J921" s="35"/>
      <c r="M921" s="55" t="str">
        <f t="shared" si="14"/>
        <v/>
      </c>
    </row>
    <row r="922" spans="2:13" x14ac:dyDescent="0.3">
      <c r="B922" s="35"/>
      <c r="F922" s="19"/>
      <c r="G922" s="19"/>
      <c r="J922" s="35"/>
      <c r="M922" s="55" t="str">
        <f t="shared" si="14"/>
        <v/>
      </c>
    </row>
    <row r="923" spans="2:13" x14ac:dyDescent="0.3">
      <c r="B923" s="35"/>
      <c r="F923" s="19"/>
      <c r="G923" s="19"/>
      <c r="J923" s="35"/>
      <c r="M923" s="55" t="str">
        <f t="shared" si="14"/>
        <v/>
      </c>
    </row>
    <row r="924" spans="2:13" x14ac:dyDescent="0.3">
      <c r="B924" s="35"/>
      <c r="F924" s="19"/>
      <c r="G924" s="19"/>
      <c r="J924" s="35"/>
      <c r="M924" s="55" t="str">
        <f t="shared" si="14"/>
        <v/>
      </c>
    </row>
    <row r="925" spans="2:13" x14ac:dyDescent="0.3">
      <c r="B925" s="35"/>
      <c r="F925" s="19"/>
      <c r="G925" s="19"/>
      <c r="J925" s="35"/>
      <c r="M925" s="55" t="str">
        <f t="shared" si="14"/>
        <v/>
      </c>
    </row>
    <row r="926" spans="2:13" x14ac:dyDescent="0.3">
      <c r="B926" s="35"/>
      <c r="F926" s="19"/>
      <c r="G926" s="19"/>
      <c r="J926" s="35"/>
      <c r="M926" s="55" t="str">
        <f t="shared" si="14"/>
        <v/>
      </c>
    </row>
    <row r="927" spans="2:13" x14ac:dyDescent="0.3">
      <c r="B927" s="35"/>
      <c r="F927" s="19"/>
      <c r="G927" s="19"/>
      <c r="J927" s="35"/>
      <c r="M927" s="55" t="str">
        <f t="shared" si="14"/>
        <v/>
      </c>
    </row>
    <row r="928" spans="2:13" x14ac:dyDescent="0.3">
      <c r="B928" s="35"/>
      <c r="F928" s="19"/>
      <c r="G928" s="19"/>
      <c r="J928" s="35"/>
      <c r="M928" s="55" t="str">
        <f t="shared" si="14"/>
        <v/>
      </c>
    </row>
    <row r="929" spans="2:13" x14ac:dyDescent="0.3">
      <c r="B929" s="35"/>
      <c r="F929" s="19"/>
      <c r="G929" s="19"/>
      <c r="J929" s="35"/>
      <c r="M929" s="55" t="str">
        <f t="shared" si="14"/>
        <v/>
      </c>
    </row>
    <row r="930" spans="2:13" x14ac:dyDescent="0.3">
      <c r="B930" s="35"/>
      <c r="F930" s="19"/>
      <c r="G930" s="19"/>
      <c r="J930" s="35"/>
      <c r="M930" s="55" t="str">
        <f t="shared" si="14"/>
        <v/>
      </c>
    </row>
    <row r="931" spans="2:13" x14ac:dyDescent="0.3">
      <c r="B931" s="35"/>
      <c r="F931" s="19"/>
      <c r="G931" s="19"/>
      <c r="J931" s="35"/>
      <c r="M931" s="55" t="str">
        <f t="shared" si="14"/>
        <v/>
      </c>
    </row>
    <row r="932" spans="2:13" x14ac:dyDescent="0.3">
      <c r="B932" s="35"/>
      <c r="F932" s="19"/>
      <c r="G932" s="19"/>
      <c r="J932" s="35"/>
      <c r="M932" s="55" t="str">
        <f t="shared" si="14"/>
        <v/>
      </c>
    </row>
    <row r="933" spans="2:13" x14ac:dyDescent="0.3">
      <c r="B933" s="35"/>
      <c r="F933" s="19"/>
      <c r="G933" s="19"/>
      <c r="J933" s="35"/>
      <c r="M933" s="55" t="str">
        <f t="shared" si="14"/>
        <v/>
      </c>
    </row>
    <row r="934" spans="2:13" x14ac:dyDescent="0.3">
      <c r="B934" s="35"/>
      <c r="F934" s="19"/>
      <c r="G934" s="19"/>
      <c r="J934" s="35"/>
      <c r="M934" s="55" t="str">
        <f t="shared" si="14"/>
        <v/>
      </c>
    </row>
    <row r="935" spans="2:13" x14ac:dyDescent="0.3">
      <c r="B935" s="35"/>
      <c r="F935" s="19"/>
      <c r="G935" s="19"/>
      <c r="J935" s="35"/>
      <c r="M935" s="55" t="str">
        <f t="shared" si="14"/>
        <v/>
      </c>
    </row>
    <row r="936" spans="2:13" x14ac:dyDescent="0.3">
      <c r="B936" s="35"/>
      <c r="F936" s="19"/>
      <c r="G936" s="19"/>
      <c r="J936" s="35"/>
      <c r="M936" s="55" t="str">
        <f t="shared" si="14"/>
        <v/>
      </c>
    </row>
    <row r="937" spans="2:13" x14ac:dyDescent="0.3">
      <c r="B937" s="35"/>
      <c r="F937" s="19"/>
      <c r="G937" s="19"/>
      <c r="J937" s="35"/>
      <c r="M937" s="55" t="str">
        <f t="shared" si="14"/>
        <v/>
      </c>
    </row>
    <row r="938" spans="2:13" x14ac:dyDescent="0.3">
      <c r="B938" s="35"/>
      <c r="F938" s="19"/>
      <c r="G938" s="19"/>
      <c r="J938" s="35"/>
      <c r="M938" s="55" t="str">
        <f t="shared" si="14"/>
        <v/>
      </c>
    </row>
    <row r="939" spans="2:13" x14ac:dyDescent="0.3">
      <c r="B939" s="35"/>
      <c r="F939" s="19"/>
      <c r="G939" s="19"/>
      <c r="J939" s="35"/>
      <c r="M939" s="55" t="str">
        <f t="shared" si="14"/>
        <v/>
      </c>
    </row>
    <row r="940" spans="2:13" x14ac:dyDescent="0.3">
      <c r="B940" s="35"/>
      <c r="F940" s="19"/>
      <c r="G940" s="19"/>
      <c r="J940" s="35"/>
      <c r="M940" s="55" t="str">
        <f t="shared" si="14"/>
        <v/>
      </c>
    </row>
    <row r="941" spans="2:13" x14ac:dyDescent="0.3">
      <c r="B941" s="35"/>
      <c r="F941" s="19"/>
      <c r="G941" s="19"/>
      <c r="J941" s="35"/>
      <c r="M941" s="55" t="str">
        <f t="shared" si="14"/>
        <v/>
      </c>
    </row>
    <row r="942" spans="2:13" x14ac:dyDescent="0.3">
      <c r="B942" s="35"/>
      <c r="F942" s="19"/>
      <c r="G942" s="19"/>
      <c r="J942" s="35"/>
      <c r="M942" s="55" t="str">
        <f t="shared" si="14"/>
        <v/>
      </c>
    </row>
    <row r="943" spans="2:13" x14ac:dyDescent="0.3">
      <c r="B943" s="35"/>
      <c r="F943" s="19"/>
      <c r="G943" s="19"/>
      <c r="J943" s="35"/>
      <c r="M943" s="55" t="str">
        <f t="shared" si="14"/>
        <v/>
      </c>
    </row>
    <row r="944" spans="2:13" x14ac:dyDescent="0.3">
      <c r="B944" s="35"/>
      <c r="F944" s="19"/>
      <c r="G944" s="19"/>
      <c r="J944" s="35"/>
      <c r="M944" s="55" t="str">
        <f t="shared" si="14"/>
        <v/>
      </c>
    </row>
    <row r="945" spans="2:13" x14ac:dyDescent="0.3">
      <c r="B945" s="35"/>
      <c r="F945" s="19"/>
      <c r="G945" s="19"/>
      <c r="J945" s="35"/>
      <c r="M945" s="55" t="str">
        <f t="shared" si="14"/>
        <v/>
      </c>
    </row>
    <row r="946" spans="2:13" x14ac:dyDescent="0.3">
      <c r="B946" s="35"/>
      <c r="F946" s="19"/>
      <c r="G946" s="19"/>
      <c r="J946" s="35"/>
      <c r="M946" s="55" t="str">
        <f t="shared" si="14"/>
        <v/>
      </c>
    </row>
    <row r="947" spans="2:13" x14ac:dyDescent="0.3">
      <c r="B947" s="35"/>
      <c r="F947" s="19"/>
      <c r="G947" s="19"/>
      <c r="J947" s="35"/>
      <c r="M947" s="55" t="str">
        <f t="shared" si="14"/>
        <v/>
      </c>
    </row>
    <row r="948" spans="2:13" x14ac:dyDescent="0.3">
      <c r="B948" s="35"/>
      <c r="F948" s="19"/>
      <c r="G948" s="19"/>
      <c r="J948" s="35"/>
      <c r="M948" s="55" t="str">
        <f t="shared" si="14"/>
        <v/>
      </c>
    </row>
    <row r="949" spans="2:13" x14ac:dyDescent="0.3">
      <c r="B949" s="35"/>
      <c r="F949" s="19"/>
      <c r="G949" s="19"/>
      <c r="J949" s="35"/>
      <c r="M949" s="55" t="str">
        <f t="shared" si="14"/>
        <v/>
      </c>
    </row>
    <row r="950" spans="2:13" x14ac:dyDescent="0.3">
      <c r="B950" s="35"/>
      <c r="F950" s="19"/>
      <c r="G950" s="19"/>
      <c r="J950" s="35"/>
      <c r="M950" s="55" t="str">
        <f t="shared" si="14"/>
        <v/>
      </c>
    </row>
    <row r="951" spans="2:13" x14ac:dyDescent="0.3">
      <c r="B951" s="35"/>
      <c r="F951" s="19"/>
      <c r="G951" s="19"/>
      <c r="J951" s="35"/>
      <c r="M951" s="55" t="str">
        <f t="shared" si="14"/>
        <v/>
      </c>
    </row>
    <row r="952" spans="2:13" x14ac:dyDescent="0.3">
      <c r="B952" s="35"/>
      <c r="F952" s="19"/>
      <c r="G952" s="19"/>
      <c r="J952" s="35"/>
      <c r="M952" s="55" t="str">
        <f t="shared" si="14"/>
        <v/>
      </c>
    </row>
    <row r="953" spans="2:13" x14ac:dyDescent="0.3">
      <c r="B953" s="35"/>
      <c r="F953" s="19"/>
      <c r="G953" s="19"/>
      <c r="J953" s="35"/>
      <c r="M953" s="55" t="str">
        <f t="shared" si="14"/>
        <v/>
      </c>
    </row>
    <row r="954" spans="2:13" x14ac:dyDescent="0.3">
      <c r="B954" s="35"/>
      <c r="F954" s="19"/>
      <c r="G954" s="19"/>
      <c r="J954" s="35"/>
      <c r="M954" s="55" t="str">
        <f t="shared" si="14"/>
        <v/>
      </c>
    </row>
    <row r="955" spans="2:13" x14ac:dyDescent="0.3">
      <c r="B955" s="35"/>
      <c r="F955" s="19"/>
      <c r="G955" s="19"/>
      <c r="J955" s="35"/>
      <c r="M955" s="55" t="str">
        <f t="shared" si="14"/>
        <v/>
      </c>
    </row>
    <row r="956" spans="2:13" x14ac:dyDescent="0.3">
      <c r="B956" s="35"/>
      <c r="F956" s="19"/>
      <c r="G956" s="19"/>
      <c r="J956" s="35"/>
      <c r="M956" s="55" t="str">
        <f t="shared" si="14"/>
        <v/>
      </c>
    </row>
    <row r="957" spans="2:13" x14ac:dyDescent="0.3">
      <c r="B957" s="35"/>
      <c r="F957" s="19"/>
      <c r="G957" s="19"/>
      <c r="J957" s="35"/>
      <c r="M957" s="55" t="str">
        <f t="shared" si="14"/>
        <v/>
      </c>
    </row>
    <row r="958" spans="2:13" x14ac:dyDescent="0.3">
      <c r="B958" s="35"/>
      <c r="F958" s="19"/>
      <c r="G958" s="19"/>
      <c r="J958" s="35"/>
      <c r="M958" s="55" t="str">
        <f t="shared" si="14"/>
        <v/>
      </c>
    </row>
    <row r="959" spans="2:13" x14ac:dyDescent="0.3">
      <c r="B959" s="35"/>
      <c r="F959" s="19"/>
      <c r="G959" s="19"/>
      <c r="J959" s="35"/>
      <c r="M959" s="55" t="str">
        <f t="shared" si="14"/>
        <v/>
      </c>
    </row>
    <row r="960" spans="2:13" x14ac:dyDescent="0.3">
      <c r="B960" s="35"/>
      <c r="F960" s="19"/>
      <c r="G960" s="19"/>
      <c r="J960" s="35"/>
      <c r="M960" s="55" t="str">
        <f t="shared" si="14"/>
        <v/>
      </c>
    </row>
    <row r="961" spans="2:13" x14ac:dyDescent="0.3">
      <c r="B961" s="35"/>
      <c r="F961" s="19"/>
      <c r="G961" s="19"/>
      <c r="J961" s="35"/>
      <c r="M961" s="55" t="str">
        <f t="shared" si="14"/>
        <v/>
      </c>
    </row>
    <row r="962" spans="2:13" x14ac:dyDescent="0.3">
      <c r="B962" s="35"/>
      <c r="F962" s="19"/>
      <c r="G962" s="19"/>
      <c r="J962" s="35"/>
      <c r="M962" s="55" t="str">
        <f t="shared" ref="M962:M1025" si="15">IF(I962="","",I962/3600)</f>
        <v/>
      </c>
    </row>
    <row r="963" spans="2:13" x14ac:dyDescent="0.3">
      <c r="B963" s="35"/>
      <c r="F963" s="19"/>
      <c r="G963" s="19"/>
      <c r="J963" s="35"/>
      <c r="M963" s="55" t="str">
        <f t="shared" si="15"/>
        <v/>
      </c>
    </row>
    <row r="964" spans="2:13" x14ac:dyDescent="0.3">
      <c r="B964" s="35"/>
      <c r="F964" s="19"/>
      <c r="G964" s="19"/>
      <c r="J964" s="35"/>
      <c r="M964" s="55" t="str">
        <f t="shared" si="15"/>
        <v/>
      </c>
    </row>
    <row r="965" spans="2:13" x14ac:dyDescent="0.3">
      <c r="B965" s="35"/>
      <c r="F965" s="19"/>
      <c r="G965" s="19"/>
      <c r="J965" s="35"/>
      <c r="M965" s="55" t="str">
        <f t="shared" si="15"/>
        <v/>
      </c>
    </row>
    <row r="966" spans="2:13" x14ac:dyDescent="0.3">
      <c r="B966" s="35"/>
      <c r="F966" s="19"/>
      <c r="G966" s="19"/>
      <c r="J966" s="35"/>
      <c r="M966" s="55" t="str">
        <f t="shared" si="15"/>
        <v/>
      </c>
    </row>
    <row r="967" spans="2:13" x14ac:dyDescent="0.3">
      <c r="B967" s="35"/>
      <c r="F967" s="19"/>
      <c r="G967" s="19"/>
      <c r="J967" s="35"/>
      <c r="M967" s="55" t="str">
        <f t="shared" si="15"/>
        <v/>
      </c>
    </row>
    <row r="968" spans="2:13" x14ac:dyDescent="0.3">
      <c r="B968" s="35"/>
      <c r="F968" s="19"/>
      <c r="G968" s="19"/>
      <c r="J968" s="35"/>
      <c r="M968" s="55" t="str">
        <f t="shared" si="15"/>
        <v/>
      </c>
    </row>
    <row r="969" spans="2:13" x14ac:dyDescent="0.3">
      <c r="B969" s="35"/>
      <c r="F969" s="19"/>
      <c r="G969" s="19"/>
      <c r="J969" s="35"/>
      <c r="M969" s="55" t="str">
        <f t="shared" si="15"/>
        <v/>
      </c>
    </row>
    <row r="970" spans="2:13" x14ac:dyDescent="0.3">
      <c r="B970" s="35"/>
      <c r="F970" s="19"/>
      <c r="G970" s="19"/>
      <c r="J970" s="35"/>
      <c r="M970" s="55" t="str">
        <f t="shared" si="15"/>
        <v/>
      </c>
    </row>
    <row r="971" spans="2:13" x14ac:dyDescent="0.3">
      <c r="B971" s="35"/>
      <c r="F971" s="19"/>
      <c r="G971" s="19"/>
      <c r="J971" s="35"/>
      <c r="M971" s="55" t="str">
        <f t="shared" si="15"/>
        <v/>
      </c>
    </row>
    <row r="972" spans="2:13" x14ac:dyDescent="0.3">
      <c r="B972" s="35"/>
      <c r="F972" s="19"/>
      <c r="G972" s="19"/>
      <c r="J972" s="35"/>
      <c r="M972" s="55" t="str">
        <f t="shared" si="15"/>
        <v/>
      </c>
    </row>
    <row r="973" spans="2:13" x14ac:dyDescent="0.3">
      <c r="B973" s="35"/>
      <c r="F973" s="19"/>
      <c r="G973" s="19"/>
      <c r="J973" s="35"/>
      <c r="M973" s="55" t="str">
        <f t="shared" si="15"/>
        <v/>
      </c>
    </row>
    <row r="974" spans="2:13" x14ac:dyDescent="0.3">
      <c r="B974" s="35"/>
      <c r="F974" s="19"/>
      <c r="G974" s="19"/>
      <c r="J974" s="35"/>
      <c r="M974" s="55" t="str">
        <f t="shared" si="15"/>
        <v/>
      </c>
    </row>
    <row r="975" spans="2:13" x14ac:dyDescent="0.3">
      <c r="B975" s="35"/>
      <c r="F975" s="19"/>
      <c r="G975" s="19"/>
      <c r="J975" s="35"/>
      <c r="M975" s="55" t="str">
        <f t="shared" si="15"/>
        <v/>
      </c>
    </row>
    <row r="976" spans="2:13" x14ac:dyDescent="0.3">
      <c r="B976" s="35"/>
      <c r="F976" s="19"/>
      <c r="G976" s="19"/>
      <c r="J976" s="35"/>
      <c r="M976" s="55" t="str">
        <f t="shared" si="15"/>
        <v/>
      </c>
    </row>
    <row r="977" spans="2:13" x14ac:dyDescent="0.3">
      <c r="B977" s="35"/>
      <c r="F977" s="19"/>
      <c r="G977" s="19"/>
      <c r="J977" s="35"/>
      <c r="M977" s="55" t="str">
        <f t="shared" si="15"/>
        <v/>
      </c>
    </row>
    <row r="978" spans="2:13" x14ac:dyDescent="0.3">
      <c r="B978" s="35"/>
      <c r="F978" s="19"/>
      <c r="G978" s="19"/>
      <c r="J978" s="35"/>
      <c r="M978" s="55" t="str">
        <f t="shared" si="15"/>
        <v/>
      </c>
    </row>
    <row r="979" spans="2:13" x14ac:dyDescent="0.3">
      <c r="B979" s="35"/>
      <c r="F979" s="19"/>
      <c r="G979" s="19"/>
      <c r="J979" s="35"/>
      <c r="M979" s="55" t="str">
        <f t="shared" si="15"/>
        <v/>
      </c>
    </row>
    <row r="980" spans="2:13" x14ac:dyDescent="0.3">
      <c r="B980" s="35"/>
      <c r="F980" s="19"/>
      <c r="G980" s="19"/>
      <c r="J980" s="35"/>
      <c r="M980" s="55" t="str">
        <f t="shared" si="15"/>
        <v/>
      </c>
    </row>
    <row r="981" spans="2:13" x14ac:dyDescent="0.3">
      <c r="B981" s="35"/>
      <c r="F981" s="19"/>
      <c r="G981" s="19"/>
      <c r="J981" s="35"/>
      <c r="M981" s="55" t="str">
        <f t="shared" si="15"/>
        <v/>
      </c>
    </row>
    <row r="982" spans="2:13" x14ac:dyDescent="0.3">
      <c r="B982" s="35"/>
      <c r="F982" s="19"/>
      <c r="G982" s="19"/>
      <c r="J982" s="35"/>
      <c r="M982" s="55" t="str">
        <f t="shared" si="15"/>
        <v/>
      </c>
    </row>
    <row r="983" spans="2:13" x14ac:dyDescent="0.3">
      <c r="B983" s="35"/>
      <c r="F983" s="19"/>
      <c r="G983" s="19"/>
      <c r="J983" s="35"/>
      <c r="M983" s="55" t="str">
        <f t="shared" si="15"/>
        <v/>
      </c>
    </row>
    <row r="984" spans="2:13" x14ac:dyDescent="0.3">
      <c r="B984" s="35"/>
      <c r="F984" s="19"/>
      <c r="G984" s="19"/>
      <c r="J984" s="35"/>
      <c r="M984" s="55" t="str">
        <f t="shared" si="15"/>
        <v/>
      </c>
    </row>
    <row r="985" spans="2:13" x14ac:dyDescent="0.3">
      <c r="B985" s="35"/>
      <c r="F985" s="19"/>
      <c r="G985" s="19"/>
      <c r="J985" s="35"/>
      <c r="M985" s="55" t="str">
        <f t="shared" si="15"/>
        <v/>
      </c>
    </row>
    <row r="986" spans="2:13" x14ac:dyDescent="0.3">
      <c r="B986" s="35"/>
      <c r="F986" s="19"/>
      <c r="G986" s="19"/>
      <c r="J986" s="35"/>
      <c r="M986" s="55" t="str">
        <f t="shared" si="15"/>
        <v/>
      </c>
    </row>
    <row r="987" spans="2:13" x14ac:dyDescent="0.3">
      <c r="B987" s="35"/>
      <c r="F987" s="19"/>
      <c r="G987" s="19"/>
      <c r="J987" s="35"/>
      <c r="M987" s="55" t="str">
        <f t="shared" si="15"/>
        <v/>
      </c>
    </row>
    <row r="988" spans="2:13" x14ac:dyDescent="0.3">
      <c r="B988" s="35"/>
      <c r="F988" s="19"/>
      <c r="G988" s="19"/>
      <c r="J988" s="35"/>
      <c r="M988" s="55" t="str">
        <f t="shared" si="15"/>
        <v/>
      </c>
    </row>
    <row r="989" spans="2:13" x14ac:dyDescent="0.3">
      <c r="B989" s="35"/>
      <c r="F989" s="19"/>
      <c r="G989" s="19"/>
      <c r="J989" s="35"/>
      <c r="M989" s="55" t="str">
        <f t="shared" si="15"/>
        <v/>
      </c>
    </row>
    <row r="990" spans="2:13" x14ac:dyDescent="0.3">
      <c r="B990" s="35"/>
      <c r="F990" s="19"/>
      <c r="G990" s="19"/>
      <c r="J990" s="35"/>
      <c r="M990" s="55" t="str">
        <f t="shared" si="15"/>
        <v/>
      </c>
    </row>
    <row r="991" spans="2:13" x14ac:dyDescent="0.3">
      <c r="B991" s="35"/>
      <c r="F991" s="19"/>
      <c r="G991" s="19"/>
      <c r="J991" s="35"/>
      <c r="M991" s="55" t="str">
        <f t="shared" si="15"/>
        <v/>
      </c>
    </row>
    <row r="992" spans="2:13" x14ac:dyDescent="0.3">
      <c r="B992" s="35"/>
      <c r="F992" s="19"/>
      <c r="G992" s="19"/>
      <c r="J992" s="35"/>
      <c r="M992" s="55" t="str">
        <f t="shared" si="15"/>
        <v/>
      </c>
    </row>
    <row r="993" spans="2:13" x14ac:dyDescent="0.3">
      <c r="B993" s="35"/>
      <c r="F993" s="19"/>
      <c r="G993" s="19"/>
      <c r="J993" s="35"/>
      <c r="M993" s="55" t="str">
        <f t="shared" si="15"/>
        <v/>
      </c>
    </row>
    <row r="994" spans="2:13" x14ac:dyDescent="0.3">
      <c r="B994" s="35"/>
      <c r="F994" s="19"/>
      <c r="G994" s="19"/>
      <c r="J994" s="35"/>
      <c r="M994" s="55" t="str">
        <f t="shared" si="15"/>
        <v/>
      </c>
    </row>
    <row r="995" spans="2:13" x14ac:dyDescent="0.3">
      <c r="B995" s="35"/>
      <c r="F995" s="19"/>
      <c r="G995" s="19"/>
      <c r="J995" s="35"/>
      <c r="M995" s="55" t="str">
        <f t="shared" si="15"/>
        <v/>
      </c>
    </row>
    <row r="996" spans="2:13" x14ac:dyDescent="0.3">
      <c r="B996" s="35"/>
      <c r="F996" s="19"/>
      <c r="G996" s="19"/>
      <c r="J996" s="35"/>
      <c r="M996" s="55" t="str">
        <f t="shared" si="15"/>
        <v/>
      </c>
    </row>
    <row r="997" spans="2:13" x14ac:dyDescent="0.3">
      <c r="B997" s="35"/>
      <c r="F997" s="19"/>
      <c r="G997" s="19"/>
      <c r="J997" s="35"/>
      <c r="M997" s="55" t="str">
        <f t="shared" si="15"/>
        <v/>
      </c>
    </row>
    <row r="998" spans="2:13" x14ac:dyDescent="0.3">
      <c r="B998" s="35"/>
      <c r="F998" s="19"/>
      <c r="G998" s="19"/>
      <c r="J998" s="35"/>
      <c r="M998" s="55" t="str">
        <f t="shared" si="15"/>
        <v/>
      </c>
    </row>
    <row r="999" spans="2:13" x14ac:dyDescent="0.3">
      <c r="B999" s="35"/>
      <c r="F999" s="19"/>
      <c r="G999" s="19"/>
      <c r="J999" s="35"/>
      <c r="M999" s="55" t="str">
        <f t="shared" si="15"/>
        <v/>
      </c>
    </row>
    <row r="1000" spans="2:13" x14ac:dyDescent="0.3">
      <c r="B1000" s="35"/>
      <c r="F1000" s="19"/>
      <c r="G1000" s="19"/>
      <c r="J1000" s="35"/>
      <c r="M1000" s="55" t="str">
        <f t="shared" si="15"/>
        <v/>
      </c>
    </row>
    <row r="1001" spans="2:13" x14ac:dyDescent="0.3">
      <c r="B1001" s="35"/>
      <c r="F1001" s="19"/>
      <c r="G1001" s="19"/>
      <c r="J1001" s="35"/>
      <c r="M1001" s="55" t="str">
        <f t="shared" si="15"/>
        <v/>
      </c>
    </row>
    <row r="1002" spans="2:13" x14ac:dyDescent="0.3">
      <c r="B1002" s="35"/>
      <c r="F1002" s="19"/>
      <c r="G1002" s="19"/>
      <c r="J1002" s="35"/>
      <c r="M1002" s="55" t="str">
        <f t="shared" si="15"/>
        <v/>
      </c>
    </row>
    <row r="1003" spans="2:13" x14ac:dyDescent="0.3">
      <c r="B1003" s="35"/>
      <c r="F1003" s="19"/>
      <c r="G1003" s="19"/>
      <c r="J1003" s="35"/>
      <c r="M1003" s="55" t="str">
        <f t="shared" si="15"/>
        <v/>
      </c>
    </row>
    <row r="1004" spans="2:13" x14ac:dyDescent="0.3">
      <c r="B1004" s="35"/>
      <c r="F1004" s="19"/>
      <c r="G1004" s="19"/>
      <c r="J1004" s="35"/>
      <c r="M1004" s="55" t="str">
        <f t="shared" si="15"/>
        <v/>
      </c>
    </row>
    <row r="1005" spans="2:13" x14ac:dyDescent="0.3">
      <c r="B1005" s="35"/>
      <c r="F1005" s="19"/>
      <c r="G1005" s="19"/>
      <c r="J1005" s="35"/>
      <c r="M1005" s="55" t="str">
        <f t="shared" si="15"/>
        <v/>
      </c>
    </row>
    <row r="1006" spans="2:13" x14ac:dyDescent="0.3">
      <c r="B1006" s="35"/>
      <c r="F1006" s="19"/>
      <c r="G1006" s="19"/>
      <c r="J1006" s="35"/>
      <c r="M1006" s="55" t="str">
        <f t="shared" si="15"/>
        <v/>
      </c>
    </row>
    <row r="1007" spans="2:13" x14ac:dyDescent="0.3">
      <c r="B1007" s="35"/>
      <c r="F1007" s="19"/>
      <c r="G1007" s="19"/>
      <c r="J1007" s="35"/>
      <c r="M1007" s="55" t="str">
        <f t="shared" si="15"/>
        <v/>
      </c>
    </row>
    <row r="1008" spans="2:13" x14ac:dyDescent="0.3">
      <c r="B1008" s="35"/>
      <c r="F1008" s="19"/>
      <c r="G1008" s="19"/>
      <c r="J1008" s="35"/>
      <c r="M1008" s="55" t="str">
        <f t="shared" si="15"/>
        <v/>
      </c>
    </row>
    <row r="1009" spans="2:13" x14ac:dyDescent="0.3">
      <c r="B1009" s="35"/>
      <c r="F1009" s="19"/>
      <c r="G1009" s="19"/>
      <c r="J1009" s="35"/>
      <c r="M1009" s="55" t="str">
        <f t="shared" si="15"/>
        <v/>
      </c>
    </row>
    <row r="1010" spans="2:13" x14ac:dyDescent="0.3">
      <c r="B1010" s="35"/>
      <c r="F1010" s="19"/>
      <c r="G1010" s="19"/>
      <c r="J1010" s="35"/>
      <c r="M1010" s="55" t="str">
        <f t="shared" si="15"/>
        <v/>
      </c>
    </row>
    <row r="1011" spans="2:13" x14ac:dyDescent="0.3">
      <c r="B1011" s="35"/>
      <c r="F1011" s="19"/>
      <c r="G1011" s="19"/>
      <c r="J1011" s="35"/>
      <c r="M1011" s="55" t="str">
        <f t="shared" si="15"/>
        <v/>
      </c>
    </row>
    <row r="1012" spans="2:13" x14ac:dyDescent="0.3">
      <c r="B1012" s="35"/>
      <c r="F1012" s="19"/>
      <c r="G1012" s="19"/>
      <c r="J1012" s="35"/>
      <c r="M1012" s="55" t="str">
        <f t="shared" si="15"/>
        <v/>
      </c>
    </row>
    <row r="1013" spans="2:13" x14ac:dyDescent="0.3">
      <c r="B1013" s="35"/>
      <c r="F1013" s="19"/>
      <c r="G1013" s="19"/>
      <c r="J1013" s="35"/>
      <c r="M1013" s="55" t="str">
        <f t="shared" si="15"/>
        <v/>
      </c>
    </row>
    <row r="1014" spans="2:13" x14ac:dyDescent="0.3">
      <c r="B1014" s="35"/>
      <c r="F1014" s="19"/>
      <c r="G1014" s="19"/>
      <c r="J1014" s="35"/>
      <c r="M1014" s="55" t="str">
        <f t="shared" si="15"/>
        <v/>
      </c>
    </row>
    <row r="1015" spans="2:13" x14ac:dyDescent="0.3">
      <c r="B1015" s="35"/>
      <c r="F1015" s="19"/>
      <c r="G1015" s="19"/>
      <c r="J1015" s="35"/>
      <c r="M1015" s="55" t="str">
        <f t="shared" si="15"/>
        <v/>
      </c>
    </row>
    <row r="1016" spans="2:13" x14ac:dyDescent="0.3">
      <c r="B1016" s="35"/>
      <c r="F1016" s="19"/>
      <c r="G1016" s="19"/>
      <c r="J1016" s="35"/>
      <c r="M1016" s="55" t="str">
        <f t="shared" si="15"/>
        <v/>
      </c>
    </row>
    <row r="1017" spans="2:13" x14ac:dyDescent="0.3">
      <c r="B1017" s="35"/>
      <c r="F1017" s="19"/>
      <c r="G1017" s="19"/>
      <c r="J1017" s="35"/>
      <c r="M1017" s="55" t="str">
        <f t="shared" si="15"/>
        <v/>
      </c>
    </row>
    <row r="1018" spans="2:13" x14ac:dyDescent="0.3">
      <c r="B1018" s="35"/>
      <c r="F1018" s="19"/>
      <c r="G1018" s="19"/>
      <c r="J1018" s="35"/>
      <c r="M1018" s="55" t="str">
        <f t="shared" si="15"/>
        <v/>
      </c>
    </row>
    <row r="1019" spans="2:13" x14ac:dyDescent="0.3">
      <c r="B1019" s="35"/>
      <c r="F1019" s="19"/>
      <c r="G1019" s="19"/>
      <c r="J1019" s="35"/>
      <c r="M1019" s="55" t="str">
        <f t="shared" si="15"/>
        <v/>
      </c>
    </row>
    <row r="1020" spans="2:13" x14ac:dyDescent="0.3">
      <c r="B1020" s="35"/>
      <c r="F1020" s="19"/>
      <c r="G1020" s="19"/>
      <c r="J1020" s="35"/>
      <c r="M1020" s="55" t="str">
        <f t="shared" si="15"/>
        <v/>
      </c>
    </row>
    <row r="1021" spans="2:13" x14ac:dyDescent="0.3">
      <c r="B1021" s="35"/>
      <c r="F1021" s="19"/>
      <c r="G1021" s="19"/>
      <c r="J1021" s="35"/>
      <c r="M1021" s="55" t="str">
        <f t="shared" si="15"/>
        <v/>
      </c>
    </row>
    <row r="1022" spans="2:13" x14ac:dyDescent="0.3">
      <c r="B1022" s="35"/>
      <c r="F1022" s="19"/>
      <c r="G1022" s="19"/>
      <c r="J1022" s="35"/>
      <c r="M1022" s="55" t="str">
        <f t="shared" si="15"/>
        <v/>
      </c>
    </row>
    <row r="1023" spans="2:13" x14ac:dyDescent="0.3">
      <c r="B1023" s="35"/>
      <c r="F1023" s="19"/>
      <c r="G1023" s="19"/>
      <c r="J1023" s="35"/>
      <c r="M1023" s="55" t="str">
        <f t="shared" si="15"/>
        <v/>
      </c>
    </row>
    <row r="1024" spans="2:13" x14ac:dyDescent="0.3">
      <c r="B1024" s="35"/>
      <c r="F1024" s="19"/>
      <c r="G1024" s="19"/>
      <c r="J1024" s="35"/>
      <c r="M1024" s="55" t="str">
        <f t="shared" si="15"/>
        <v/>
      </c>
    </row>
    <row r="1025" spans="2:13" x14ac:dyDescent="0.3">
      <c r="B1025" s="35"/>
      <c r="F1025" s="19"/>
      <c r="G1025" s="19"/>
      <c r="J1025" s="35"/>
      <c r="M1025" s="55" t="str">
        <f t="shared" si="15"/>
        <v/>
      </c>
    </row>
    <row r="1026" spans="2:13" x14ac:dyDescent="0.3">
      <c r="B1026" s="35"/>
      <c r="F1026" s="19"/>
      <c r="G1026" s="19"/>
      <c r="J1026" s="35"/>
      <c r="M1026" s="55" t="str">
        <f t="shared" ref="M1026:M1089" si="16">IF(I1026="","",I1026/3600)</f>
        <v/>
      </c>
    </row>
    <row r="1027" spans="2:13" x14ac:dyDescent="0.3">
      <c r="B1027" s="35"/>
      <c r="F1027" s="19"/>
      <c r="G1027" s="19"/>
      <c r="J1027" s="35"/>
      <c r="M1027" s="55" t="str">
        <f t="shared" si="16"/>
        <v/>
      </c>
    </row>
    <row r="1028" spans="2:13" x14ac:dyDescent="0.3">
      <c r="B1028" s="35"/>
      <c r="F1028" s="19"/>
      <c r="G1028" s="19"/>
      <c r="J1028" s="35"/>
      <c r="M1028" s="55" t="str">
        <f t="shared" si="16"/>
        <v/>
      </c>
    </row>
    <row r="1029" spans="2:13" x14ac:dyDescent="0.3">
      <c r="B1029" s="35"/>
      <c r="F1029" s="19"/>
      <c r="G1029" s="19"/>
      <c r="J1029" s="35"/>
      <c r="M1029" s="55" t="str">
        <f t="shared" si="16"/>
        <v/>
      </c>
    </row>
    <row r="1030" spans="2:13" x14ac:dyDescent="0.3">
      <c r="B1030" s="35"/>
      <c r="F1030" s="19"/>
      <c r="G1030" s="19"/>
      <c r="J1030" s="35"/>
      <c r="M1030" s="55" t="str">
        <f t="shared" si="16"/>
        <v/>
      </c>
    </row>
    <row r="1031" spans="2:13" x14ac:dyDescent="0.3">
      <c r="B1031" s="35"/>
      <c r="F1031" s="19"/>
      <c r="G1031" s="19"/>
      <c r="J1031" s="35"/>
      <c r="M1031" s="55" t="str">
        <f t="shared" si="16"/>
        <v/>
      </c>
    </row>
    <row r="1032" spans="2:13" x14ac:dyDescent="0.3">
      <c r="B1032" s="35"/>
      <c r="F1032" s="19"/>
      <c r="G1032" s="19"/>
      <c r="J1032" s="35"/>
      <c r="M1032" s="55" t="str">
        <f t="shared" si="16"/>
        <v/>
      </c>
    </row>
    <row r="1033" spans="2:13" x14ac:dyDescent="0.3">
      <c r="B1033" s="35"/>
      <c r="F1033" s="19"/>
      <c r="G1033" s="19"/>
      <c r="J1033" s="35"/>
      <c r="M1033" s="55" t="str">
        <f t="shared" si="16"/>
        <v/>
      </c>
    </row>
    <row r="1034" spans="2:13" x14ac:dyDescent="0.3">
      <c r="B1034" s="35"/>
      <c r="F1034" s="19"/>
      <c r="G1034" s="19"/>
      <c r="J1034" s="35"/>
      <c r="M1034" s="55" t="str">
        <f t="shared" si="16"/>
        <v/>
      </c>
    </row>
    <row r="1035" spans="2:13" x14ac:dyDescent="0.3">
      <c r="B1035" s="35"/>
      <c r="F1035" s="19"/>
      <c r="G1035" s="19"/>
      <c r="J1035" s="35"/>
      <c r="M1035" s="55" t="str">
        <f t="shared" si="16"/>
        <v/>
      </c>
    </row>
    <row r="1036" spans="2:13" x14ac:dyDescent="0.3">
      <c r="B1036" s="35"/>
      <c r="F1036" s="19"/>
      <c r="G1036" s="19"/>
      <c r="J1036" s="35"/>
      <c r="M1036" s="55" t="str">
        <f t="shared" si="16"/>
        <v/>
      </c>
    </row>
    <row r="1037" spans="2:13" x14ac:dyDescent="0.3">
      <c r="B1037" s="35"/>
      <c r="F1037" s="19"/>
      <c r="G1037" s="19"/>
      <c r="J1037" s="35"/>
      <c r="M1037" s="55" t="str">
        <f t="shared" si="16"/>
        <v/>
      </c>
    </row>
    <row r="1038" spans="2:13" x14ac:dyDescent="0.3">
      <c r="B1038" s="35"/>
      <c r="F1038" s="19"/>
      <c r="G1038" s="19"/>
      <c r="J1038" s="35"/>
      <c r="M1038" s="55" t="str">
        <f t="shared" si="16"/>
        <v/>
      </c>
    </row>
    <row r="1039" spans="2:13" x14ac:dyDescent="0.3">
      <c r="B1039" s="35"/>
      <c r="F1039" s="19"/>
      <c r="G1039" s="19"/>
      <c r="J1039" s="35"/>
      <c r="M1039" s="55" t="str">
        <f t="shared" si="16"/>
        <v/>
      </c>
    </row>
    <row r="1040" spans="2:13" x14ac:dyDescent="0.3">
      <c r="B1040" s="35"/>
      <c r="F1040" s="19"/>
      <c r="G1040" s="19"/>
      <c r="J1040" s="35"/>
      <c r="M1040" s="55" t="str">
        <f t="shared" si="16"/>
        <v/>
      </c>
    </row>
    <row r="1041" spans="2:13" x14ac:dyDescent="0.3">
      <c r="B1041" s="35"/>
      <c r="F1041" s="19"/>
      <c r="G1041" s="19"/>
      <c r="J1041" s="35"/>
      <c r="M1041" s="55" t="str">
        <f t="shared" si="16"/>
        <v/>
      </c>
    </row>
    <row r="1042" spans="2:13" x14ac:dyDescent="0.3">
      <c r="B1042" s="35"/>
      <c r="F1042" s="19"/>
      <c r="G1042" s="19"/>
      <c r="J1042" s="35"/>
      <c r="M1042" s="55" t="str">
        <f t="shared" si="16"/>
        <v/>
      </c>
    </row>
    <row r="1043" spans="2:13" x14ac:dyDescent="0.3">
      <c r="B1043" s="35"/>
      <c r="F1043" s="19"/>
      <c r="G1043" s="19"/>
      <c r="J1043" s="35"/>
      <c r="M1043" s="55" t="str">
        <f t="shared" si="16"/>
        <v/>
      </c>
    </row>
    <row r="1044" spans="2:13" x14ac:dyDescent="0.3">
      <c r="B1044" s="35"/>
      <c r="F1044" s="19"/>
      <c r="G1044" s="19"/>
      <c r="J1044" s="35"/>
      <c r="M1044" s="55" t="str">
        <f t="shared" si="16"/>
        <v/>
      </c>
    </row>
    <row r="1045" spans="2:13" x14ac:dyDescent="0.3">
      <c r="B1045" s="35"/>
      <c r="F1045" s="19"/>
      <c r="G1045" s="19"/>
      <c r="J1045" s="35"/>
      <c r="M1045" s="55" t="str">
        <f t="shared" si="16"/>
        <v/>
      </c>
    </row>
    <row r="1046" spans="2:13" x14ac:dyDescent="0.3">
      <c r="B1046" s="35"/>
      <c r="F1046" s="19"/>
      <c r="G1046" s="19"/>
      <c r="J1046" s="35"/>
      <c r="M1046" s="55" t="str">
        <f t="shared" si="16"/>
        <v/>
      </c>
    </row>
    <row r="1047" spans="2:13" x14ac:dyDescent="0.3">
      <c r="B1047" s="35"/>
      <c r="F1047" s="19"/>
      <c r="G1047" s="19"/>
      <c r="J1047" s="35"/>
      <c r="M1047" s="55" t="str">
        <f t="shared" si="16"/>
        <v/>
      </c>
    </row>
    <row r="1048" spans="2:13" x14ac:dyDescent="0.3">
      <c r="B1048" s="35"/>
      <c r="F1048" s="19"/>
      <c r="G1048" s="19"/>
      <c r="J1048" s="35"/>
      <c r="M1048" s="55" t="str">
        <f t="shared" si="16"/>
        <v/>
      </c>
    </row>
    <row r="1049" spans="2:13" x14ac:dyDescent="0.3">
      <c r="B1049" s="35"/>
      <c r="F1049" s="19"/>
      <c r="G1049" s="19"/>
      <c r="J1049" s="35"/>
      <c r="M1049" s="55" t="str">
        <f t="shared" si="16"/>
        <v/>
      </c>
    </row>
    <row r="1050" spans="2:13" x14ac:dyDescent="0.3">
      <c r="B1050" s="35"/>
      <c r="F1050" s="19"/>
      <c r="G1050" s="19"/>
      <c r="J1050" s="35"/>
      <c r="M1050" s="55" t="str">
        <f t="shared" si="16"/>
        <v/>
      </c>
    </row>
    <row r="1051" spans="2:13" x14ac:dyDescent="0.3">
      <c r="B1051" s="35"/>
      <c r="F1051" s="19"/>
      <c r="G1051" s="19"/>
      <c r="J1051" s="35"/>
      <c r="M1051" s="55" t="str">
        <f t="shared" si="16"/>
        <v/>
      </c>
    </row>
    <row r="1052" spans="2:13" x14ac:dyDescent="0.3">
      <c r="B1052" s="35"/>
      <c r="F1052" s="19"/>
      <c r="G1052" s="19"/>
      <c r="J1052" s="35"/>
      <c r="M1052" s="55" t="str">
        <f t="shared" si="16"/>
        <v/>
      </c>
    </row>
    <row r="1053" spans="2:13" x14ac:dyDescent="0.3">
      <c r="B1053" s="35"/>
      <c r="F1053" s="19"/>
      <c r="G1053" s="19"/>
      <c r="J1053" s="35"/>
      <c r="M1053" s="55" t="str">
        <f t="shared" si="16"/>
        <v/>
      </c>
    </row>
    <row r="1054" spans="2:13" x14ac:dyDescent="0.3">
      <c r="B1054" s="35"/>
      <c r="F1054" s="19"/>
      <c r="G1054" s="19"/>
      <c r="J1054" s="35"/>
      <c r="M1054" s="55" t="str">
        <f t="shared" si="16"/>
        <v/>
      </c>
    </row>
    <row r="1055" spans="2:13" x14ac:dyDescent="0.3">
      <c r="B1055" s="35"/>
      <c r="F1055" s="19"/>
      <c r="G1055" s="19"/>
      <c r="J1055" s="35"/>
      <c r="M1055" s="55" t="str">
        <f t="shared" si="16"/>
        <v/>
      </c>
    </row>
    <row r="1056" spans="2:13" x14ac:dyDescent="0.3">
      <c r="B1056" s="35"/>
      <c r="F1056" s="19"/>
      <c r="G1056" s="19"/>
      <c r="J1056" s="35"/>
      <c r="M1056" s="55" t="str">
        <f t="shared" si="16"/>
        <v/>
      </c>
    </row>
    <row r="1057" spans="2:13" x14ac:dyDescent="0.3">
      <c r="B1057" s="35"/>
      <c r="F1057" s="19"/>
      <c r="G1057" s="19"/>
      <c r="J1057" s="35"/>
      <c r="M1057" s="55" t="str">
        <f t="shared" si="16"/>
        <v/>
      </c>
    </row>
    <row r="1058" spans="2:13" x14ac:dyDescent="0.3">
      <c r="B1058" s="35"/>
      <c r="F1058" s="19"/>
      <c r="G1058" s="19"/>
      <c r="J1058" s="35"/>
      <c r="M1058" s="55" t="str">
        <f t="shared" si="16"/>
        <v/>
      </c>
    </row>
    <row r="1059" spans="2:13" x14ac:dyDescent="0.3">
      <c r="B1059" s="35"/>
      <c r="F1059" s="19"/>
      <c r="G1059" s="19"/>
      <c r="J1059" s="35"/>
      <c r="M1059" s="55" t="str">
        <f t="shared" si="16"/>
        <v/>
      </c>
    </row>
    <row r="1060" spans="2:13" x14ac:dyDescent="0.3">
      <c r="B1060" s="35"/>
      <c r="F1060" s="19"/>
      <c r="G1060" s="19"/>
      <c r="J1060" s="35"/>
      <c r="M1060" s="55" t="str">
        <f t="shared" si="16"/>
        <v/>
      </c>
    </row>
    <row r="1061" spans="2:13" x14ac:dyDescent="0.3">
      <c r="B1061" s="35"/>
      <c r="F1061" s="19"/>
      <c r="G1061" s="19"/>
      <c r="J1061" s="35"/>
      <c r="M1061" s="55" t="str">
        <f t="shared" si="16"/>
        <v/>
      </c>
    </row>
    <row r="1062" spans="2:13" x14ac:dyDescent="0.3">
      <c r="B1062" s="35"/>
      <c r="F1062" s="19"/>
      <c r="G1062" s="19"/>
      <c r="J1062" s="35"/>
      <c r="M1062" s="55" t="str">
        <f t="shared" si="16"/>
        <v/>
      </c>
    </row>
    <row r="1063" spans="2:13" x14ac:dyDescent="0.3">
      <c r="B1063" s="35"/>
      <c r="F1063" s="19"/>
      <c r="G1063" s="19"/>
      <c r="J1063" s="35"/>
      <c r="M1063" s="55" t="str">
        <f t="shared" si="16"/>
        <v/>
      </c>
    </row>
    <row r="1064" spans="2:13" x14ac:dyDescent="0.3">
      <c r="B1064" s="35"/>
      <c r="F1064" s="19"/>
      <c r="G1064" s="19"/>
      <c r="J1064" s="35"/>
      <c r="M1064" s="55" t="str">
        <f t="shared" si="16"/>
        <v/>
      </c>
    </row>
    <row r="1065" spans="2:13" x14ac:dyDescent="0.3">
      <c r="B1065" s="35"/>
      <c r="F1065" s="19"/>
      <c r="G1065" s="19"/>
      <c r="J1065" s="35"/>
      <c r="M1065" s="55" t="str">
        <f t="shared" si="16"/>
        <v/>
      </c>
    </row>
    <row r="1066" spans="2:13" x14ac:dyDescent="0.3">
      <c r="B1066" s="35"/>
      <c r="F1066" s="19"/>
      <c r="G1066" s="19"/>
      <c r="J1066" s="35"/>
      <c r="M1066" s="55" t="str">
        <f t="shared" si="16"/>
        <v/>
      </c>
    </row>
    <row r="1067" spans="2:13" x14ac:dyDescent="0.3">
      <c r="B1067" s="35"/>
      <c r="F1067" s="19"/>
      <c r="G1067" s="19"/>
      <c r="J1067" s="35"/>
      <c r="M1067" s="55" t="str">
        <f t="shared" si="16"/>
        <v/>
      </c>
    </row>
    <row r="1068" spans="2:13" x14ac:dyDescent="0.3">
      <c r="B1068" s="35"/>
      <c r="F1068" s="19"/>
      <c r="G1068" s="19"/>
      <c r="J1068" s="35"/>
      <c r="M1068" s="55" t="str">
        <f t="shared" si="16"/>
        <v/>
      </c>
    </row>
    <row r="1069" spans="2:13" x14ac:dyDescent="0.3">
      <c r="B1069" s="35"/>
      <c r="F1069" s="19"/>
      <c r="G1069" s="19"/>
      <c r="J1069" s="35"/>
      <c r="M1069" s="55" t="str">
        <f t="shared" si="16"/>
        <v/>
      </c>
    </row>
    <row r="1070" spans="2:13" x14ac:dyDescent="0.3">
      <c r="B1070" s="35"/>
      <c r="F1070" s="19"/>
      <c r="G1070" s="19"/>
      <c r="J1070" s="35"/>
      <c r="M1070" s="55" t="str">
        <f t="shared" si="16"/>
        <v/>
      </c>
    </row>
    <row r="1071" spans="2:13" x14ac:dyDescent="0.3">
      <c r="B1071" s="35"/>
      <c r="F1071" s="19"/>
      <c r="G1071" s="19"/>
      <c r="J1071" s="35"/>
      <c r="M1071" s="55" t="str">
        <f t="shared" si="16"/>
        <v/>
      </c>
    </row>
    <row r="1072" spans="2:13" x14ac:dyDescent="0.3">
      <c r="B1072" s="35"/>
      <c r="F1072" s="19"/>
      <c r="G1072" s="19"/>
      <c r="J1072" s="35"/>
      <c r="M1072" s="55" t="str">
        <f t="shared" si="16"/>
        <v/>
      </c>
    </row>
    <row r="1073" spans="2:13" x14ac:dyDescent="0.3">
      <c r="B1073" s="35"/>
      <c r="F1073" s="19"/>
      <c r="G1073" s="19"/>
      <c r="J1073" s="35"/>
      <c r="M1073" s="55" t="str">
        <f t="shared" si="16"/>
        <v/>
      </c>
    </row>
    <row r="1074" spans="2:13" x14ac:dyDescent="0.3">
      <c r="B1074" s="35"/>
      <c r="F1074" s="19"/>
      <c r="G1074" s="19"/>
      <c r="J1074" s="35"/>
      <c r="M1074" s="55" t="str">
        <f t="shared" si="16"/>
        <v/>
      </c>
    </row>
    <row r="1075" spans="2:13" x14ac:dyDescent="0.3">
      <c r="B1075" s="35"/>
      <c r="F1075" s="19"/>
      <c r="G1075" s="19"/>
      <c r="J1075" s="35"/>
      <c r="M1075" s="55" t="str">
        <f t="shared" si="16"/>
        <v/>
      </c>
    </row>
    <row r="1076" spans="2:13" x14ac:dyDescent="0.3">
      <c r="B1076" s="35"/>
      <c r="F1076" s="19"/>
      <c r="G1076" s="19"/>
      <c r="J1076" s="35"/>
      <c r="M1076" s="55" t="str">
        <f t="shared" si="16"/>
        <v/>
      </c>
    </row>
    <row r="1077" spans="2:13" x14ac:dyDescent="0.3">
      <c r="B1077" s="35"/>
      <c r="F1077" s="19"/>
      <c r="G1077" s="19"/>
      <c r="J1077" s="35"/>
      <c r="M1077" s="55" t="str">
        <f t="shared" si="16"/>
        <v/>
      </c>
    </row>
    <row r="1078" spans="2:13" x14ac:dyDescent="0.3">
      <c r="B1078" s="35"/>
      <c r="F1078" s="19"/>
      <c r="G1078" s="19"/>
      <c r="J1078" s="35"/>
      <c r="M1078" s="55" t="str">
        <f t="shared" si="16"/>
        <v/>
      </c>
    </row>
    <row r="1079" spans="2:13" x14ac:dyDescent="0.3">
      <c r="B1079" s="35"/>
      <c r="F1079" s="19"/>
      <c r="G1079" s="19"/>
      <c r="J1079" s="35"/>
      <c r="M1079" s="55" t="str">
        <f t="shared" si="16"/>
        <v/>
      </c>
    </row>
    <row r="1080" spans="2:13" x14ac:dyDescent="0.3">
      <c r="B1080" s="35"/>
      <c r="F1080" s="19"/>
      <c r="G1080" s="19"/>
      <c r="J1080" s="35"/>
      <c r="M1080" s="55" t="str">
        <f t="shared" si="16"/>
        <v/>
      </c>
    </row>
    <row r="1081" spans="2:13" x14ac:dyDescent="0.3">
      <c r="B1081" s="35"/>
      <c r="F1081" s="19"/>
      <c r="G1081" s="19"/>
      <c r="J1081" s="35"/>
      <c r="M1081" s="55" t="str">
        <f t="shared" si="16"/>
        <v/>
      </c>
    </row>
    <row r="1082" spans="2:13" x14ac:dyDescent="0.3">
      <c r="B1082" s="35"/>
      <c r="F1082" s="19"/>
      <c r="G1082" s="19"/>
      <c r="J1082" s="35"/>
      <c r="M1082" s="55" t="str">
        <f t="shared" si="16"/>
        <v/>
      </c>
    </row>
    <row r="1083" spans="2:13" x14ac:dyDescent="0.3">
      <c r="B1083" s="35"/>
      <c r="F1083" s="19"/>
      <c r="G1083" s="19"/>
      <c r="J1083" s="35"/>
      <c r="M1083" s="55" t="str">
        <f t="shared" si="16"/>
        <v/>
      </c>
    </row>
    <row r="1084" spans="2:13" x14ac:dyDescent="0.3">
      <c r="B1084" s="35"/>
      <c r="F1084" s="19"/>
      <c r="G1084" s="19"/>
      <c r="J1084" s="35"/>
      <c r="M1084" s="55" t="str">
        <f t="shared" si="16"/>
        <v/>
      </c>
    </row>
    <row r="1085" spans="2:13" x14ac:dyDescent="0.3">
      <c r="B1085" s="35"/>
      <c r="F1085" s="19"/>
      <c r="G1085" s="19"/>
      <c r="J1085" s="35"/>
      <c r="M1085" s="55" t="str">
        <f t="shared" si="16"/>
        <v/>
      </c>
    </row>
    <row r="1086" spans="2:13" x14ac:dyDescent="0.3">
      <c r="B1086" s="35"/>
      <c r="F1086" s="19"/>
      <c r="G1086" s="19"/>
      <c r="J1086" s="35"/>
      <c r="M1086" s="55" t="str">
        <f t="shared" si="16"/>
        <v/>
      </c>
    </row>
    <row r="1087" spans="2:13" x14ac:dyDescent="0.3">
      <c r="B1087" s="35"/>
      <c r="F1087" s="19"/>
      <c r="G1087" s="19"/>
      <c r="J1087" s="35"/>
      <c r="M1087" s="55" t="str">
        <f t="shared" si="16"/>
        <v/>
      </c>
    </row>
    <row r="1088" spans="2:13" x14ac:dyDescent="0.3">
      <c r="B1088" s="35"/>
      <c r="F1088" s="19"/>
      <c r="G1088" s="19"/>
      <c r="J1088" s="35"/>
      <c r="M1088" s="55" t="str">
        <f t="shared" si="16"/>
        <v/>
      </c>
    </row>
    <row r="1089" spans="2:13" x14ac:dyDescent="0.3">
      <c r="B1089" s="35"/>
      <c r="F1089" s="19"/>
      <c r="G1089" s="19"/>
      <c r="J1089" s="35"/>
      <c r="M1089" s="55" t="str">
        <f t="shared" si="16"/>
        <v/>
      </c>
    </row>
    <row r="1090" spans="2:13" x14ac:dyDescent="0.3">
      <c r="B1090" s="35"/>
      <c r="F1090" s="19"/>
      <c r="G1090" s="19"/>
      <c r="J1090" s="35"/>
      <c r="M1090" s="55" t="str">
        <f t="shared" ref="M1090:M1153" si="17">IF(I1090="","",I1090/3600)</f>
        <v/>
      </c>
    </row>
    <row r="1091" spans="2:13" x14ac:dyDescent="0.3">
      <c r="B1091" s="35"/>
      <c r="F1091" s="19"/>
      <c r="G1091" s="19"/>
      <c r="J1091" s="35"/>
      <c r="M1091" s="55" t="str">
        <f t="shared" si="17"/>
        <v/>
      </c>
    </row>
    <row r="1092" spans="2:13" x14ac:dyDescent="0.3">
      <c r="B1092" s="35"/>
      <c r="F1092" s="19"/>
      <c r="G1092" s="19"/>
      <c r="J1092" s="35"/>
      <c r="M1092" s="55" t="str">
        <f t="shared" si="17"/>
        <v/>
      </c>
    </row>
    <row r="1093" spans="2:13" x14ac:dyDescent="0.3">
      <c r="B1093" s="35"/>
      <c r="F1093" s="19"/>
      <c r="G1093" s="19"/>
      <c r="J1093" s="35"/>
      <c r="M1093" s="55" t="str">
        <f t="shared" si="17"/>
        <v/>
      </c>
    </row>
    <row r="1094" spans="2:13" x14ac:dyDescent="0.3">
      <c r="B1094" s="35"/>
      <c r="F1094" s="19"/>
      <c r="G1094" s="19"/>
      <c r="J1094" s="35"/>
      <c r="M1094" s="55" t="str">
        <f t="shared" si="17"/>
        <v/>
      </c>
    </row>
    <row r="1095" spans="2:13" x14ac:dyDescent="0.3">
      <c r="B1095" s="35"/>
      <c r="F1095" s="19"/>
      <c r="G1095" s="19"/>
      <c r="J1095" s="35"/>
      <c r="M1095" s="55" t="str">
        <f t="shared" si="17"/>
        <v/>
      </c>
    </row>
    <row r="1096" spans="2:13" x14ac:dyDescent="0.3">
      <c r="B1096" s="35"/>
      <c r="F1096" s="19"/>
      <c r="G1096" s="19"/>
      <c r="J1096" s="35"/>
      <c r="M1096" s="55" t="str">
        <f t="shared" si="17"/>
        <v/>
      </c>
    </row>
    <row r="1097" spans="2:13" x14ac:dyDescent="0.3">
      <c r="B1097" s="35"/>
      <c r="F1097" s="19"/>
      <c r="G1097" s="19"/>
      <c r="J1097" s="35"/>
      <c r="M1097" s="55" t="str">
        <f t="shared" si="17"/>
        <v/>
      </c>
    </row>
    <row r="1098" spans="2:13" x14ac:dyDescent="0.3">
      <c r="B1098" s="35"/>
      <c r="F1098" s="19"/>
      <c r="G1098" s="19"/>
      <c r="J1098" s="35"/>
      <c r="M1098" s="55" t="str">
        <f t="shared" si="17"/>
        <v/>
      </c>
    </row>
    <row r="1099" spans="2:13" x14ac:dyDescent="0.3">
      <c r="B1099" s="35"/>
      <c r="F1099" s="19"/>
      <c r="G1099" s="19"/>
      <c r="J1099" s="35"/>
      <c r="M1099" s="55" t="str">
        <f t="shared" si="17"/>
        <v/>
      </c>
    </row>
    <row r="1100" spans="2:13" x14ac:dyDescent="0.3">
      <c r="B1100" s="35"/>
      <c r="F1100" s="19"/>
      <c r="G1100" s="19"/>
      <c r="J1100" s="35"/>
      <c r="M1100" s="55" t="str">
        <f t="shared" si="17"/>
        <v/>
      </c>
    </row>
    <row r="1101" spans="2:13" x14ac:dyDescent="0.3">
      <c r="B1101" s="35"/>
      <c r="F1101" s="19"/>
      <c r="G1101" s="19"/>
      <c r="J1101" s="35"/>
      <c r="M1101" s="55" t="str">
        <f t="shared" si="17"/>
        <v/>
      </c>
    </row>
    <row r="1102" spans="2:13" x14ac:dyDescent="0.3">
      <c r="B1102" s="35"/>
      <c r="F1102" s="19"/>
      <c r="G1102" s="19"/>
      <c r="J1102" s="35"/>
      <c r="M1102" s="55" t="str">
        <f t="shared" si="17"/>
        <v/>
      </c>
    </row>
    <row r="1103" spans="2:13" x14ac:dyDescent="0.3">
      <c r="B1103" s="35"/>
      <c r="F1103" s="19"/>
      <c r="G1103" s="19"/>
      <c r="J1103" s="35"/>
      <c r="M1103" s="55" t="str">
        <f t="shared" si="17"/>
        <v/>
      </c>
    </row>
    <row r="1104" spans="2:13" x14ac:dyDescent="0.3">
      <c r="B1104" s="35"/>
      <c r="F1104" s="19"/>
      <c r="G1104" s="19"/>
      <c r="J1104" s="35"/>
      <c r="M1104" s="55" t="str">
        <f t="shared" si="17"/>
        <v/>
      </c>
    </row>
    <row r="1105" spans="2:13" x14ac:dyDescent="0.3">
      <c r="B1105" s="35"/>
      <c r="F1105" s="19"/>
      <c r="G1105" s="19"/>
      <c r="J1105" s="35"/>
      <c r="M1105" s="55" t="str">
        <f t="shared" si="17"/>
        <v/>
      </c>
    </row>
    <row r="1106" spans="2:13" x14ac:dyDescent="0.3">
      <c r="B1106" s="35"/>
      <c r="F1106" s="19"/>
      <c r="G1106" s="19"/>
      <c r="J1106" s="35"/>
      <c r="M1106" s="55" t="str">
        <f t="shared" si="17"/>
        <v/>
      </c>
    </row>
    <row r="1107" spans="2:13" x14ac:dyDescent="0.3">
      <c r="B1107" s="35"/>
      <c r="F1107" s="19"/>
      <c r="G1107" s="19"/>
      <c r="J1107" s="35"/>
      <c r="M1107" s="55" t="str">
        <f t="shared" si="17"/>
        <v/>
      </c>
    </row>
    <row r="1108" spans="2:13" x14ac:dyDescent="0.3">
      <c r="B1108" s="35"/>
      <c r="F1108" s="19"/>
      <c r="G1108" s="19"/>
      <c r="J1108" s="35"/>
      <c r="M1108" s="55" t="str">
        <f t="shared" si="17"/>
        <v/>
      </c>
    </row>
    <row r="1109" spans="2:13" x14ac:dyDescent="0.3">
      <c r="B1109" s="35"/>
      <c r="F1109" s="19"/>
      <c r="G1109" s="19"/>
      <c r="J1109" s="35"/>
      <c r="M1109" s="55" t="str">
        <f t="shared" si="17"/>
        <v/>
      </c>
    </row>
    <row r="1110" spans="2:13" x14ac:dyDescent="0.3">
      <c r="B1110" s="35"/>
      <c r="F1110" s="19"/>
      <c r="G1110" s="19"/>
      <c r="J1110" s="35"/>
      <c r="M1110" s="55" t="str">
        <f t="shared" si="17"/>
        <v/>
      </c>
    </row>
    <row r="1111" spans="2:13" x14ac:dyDescent="0.3">
      <c r="B1111" s="35"/>
      <c r="F1111" s="19"/>
      <c r="G1111" s="19"/>
      <c r="J1111" s="35"/>
      <c r="M1111" s="55" t="str">
        <f t="shared" si="17"/>
        <v/>
      </c>
    </row>
    <row r="1112" spans="2:13" x14ac:dyDescent="0.3">
      <c r="B1112" s="35"/>
      <c r="F1112" s="19"/>
      <c r="G1112" s="19"/>
      <c r="J1112" s="35"/>
      <c r="M1112" s="55" t="str">
        <f t="shared" si="17"/>
        <v/>
      </c>
    </row>
    <row r="1113" spans="2:13" x14ac:dyDescent="0.3">
      <c r="B1113" s="35"/>
      <c r="F1113" s="19"/>
      <c r="G1113" s="19"/>
      <c r="J1113" s="35"/>
      <c r="M1113" s="55" t="str">
        <f t="shared" si="17"/>
        <v/>
      </c>
    </row>
    <row r="1114" spans="2:13" x14ac:dyDescent="0.3">
      <c r="B1114" s="35"/>
      <c r="F1114" s="19"/>
      <c r="G1114" s="19"/>
      <c r="J1114" s="35"/>
      <c r="M1114" s="55" t="str">
        <f t="shared" si="17"/>
        <v/>
      </c>
    </row>
    <row r="1115" spans="2:13" x14ac:dyDescent="0.3">
      <c r="B1115" s="35"/>
      <c r="F1115" s="19"/>
      <c r="G1115" s="19"/>
      <c r="J1115" s="35"/>
      <c r="M1115" s="55" t="str">
        <f t="shared" si="17"/>
        <v/>
      </c>
    </row>
    <row r="1116" spans="2:13" x14ac:dyDescent="0.3">
      <c r="B1116" s="35"/>
      <c r="F1116" s="19"/>
      <c r="G1116" s="19"/>
      <c r="J1116" s="35"/>
      <c r="M1116" s="55" t="str">
        <f t="shared" si="17"/>
        <v/>
      </c>
    </row>
    <row r="1117" spans="2:13" x14ac:dyDescent="0.3">
      <c r="B1117" s="35"/>
      <c r="F1117" s="19"/>
      <c r="G1117" s="19"/>
      <c r="J1117" s="35"/>
      <c r="M1117" s="55" t="str">
        <f t="shared" si="17"/>
        <v/>
      </c>
    </row>
    <row r="1118" spans="2:13" x14ac:dyDescent="0.3">
      <c r="B1118" s="35"/>
      <c r="F1118" s="19"/>
      <c r="G1118" s="19"/>
      <c r="J1118" s="35"/>
      <c r="M1118" s="55" t="str">
        <f t="shared" si="17"/>
        <v/>
      </c>
    </row>
    <row r="1119" spans="2:13" x14ac:dyDescent="0.3">
      <c r="B1119" s="35"/>
      <c r="F1119" s="19"/>
      <c r="G1119" s="19"/>
      <c r="J1119" s="35"/>
      <c r="M1119" s="55" t="str">
        <f t="shared" si="17"/>
        <v/>
      </c>
    </row>
    <row r="1120" spans="2:13" x14ac:dyDescent="0.3">
      <c r="B1120" s="35"/>
      <c r="F1120" s="19"/>
      <c r="G1120" s="19"/>
      <c r="J1120" s="35"/>
      <c r="M1120" s="55" t="str">
        <f t="shared" si="17"/>
        <v/>
      </c>
    </row>
    <row r="1121" spans="2:13" x14ac:dyDescent="0.3">
      <c r="B1121" s="35"/>
      <c r="F1121" s="19"/>
      <c r="G1121" s="19"/>
      <c r="J1121" s="35"/>
      <c r="M1121" s="55" t="str">
        <f t="shared" si="17"/>
        <v/>
      </c>
    </row>
    <row r="1122" spans="2:13" x14ac:dyDescent="0.3">
      <c r="B1122" s="35"/>
      <c r="F1122" s="19"/>
      <c r="G1122" s="19"/>
      <c r="J1122" s="35"/>
      <c r="M1122" s="55" t="str">
        <f t="shared" si="17"/>
        <v/>
      </c>
    </row>
    <row r="1123" spans="2:13" x14ac:dyDescent="0.3">
      <c r="B1123" s="35"/>
      <c r="F1123" s="19"/>
      <c r="G1123" s="19"/>
      <c r="J1123" s="35"/>
      <c r="M1123" s="55" t="str">
        <f t="shared" si="17"/>
        <v/>
      </c>
    </row>
    <row r="1124" spans="2:13" x14ac:dyDescent="0.3">
      <c r="B1124" s="35"/>
      <c r="F1124" s="19"/>
      <c r="G1124" s="19"/>
      <c r="J1124" s="35"/>
      <c r="M1124" s="55" t="str">
        <f t="shared" si="17"/>
        <v/>
      </c>
    </row>
    <row r="1125" spans="2:13" x14ac:dyDescent="0.3">
      <c r="B1125" s="35"/>
      <c r="F1125" s="19"/>
      <c r="G1125" s="19"/>
      <c r="J1125" s="35"/>
      <c r="M1125" s="55" t="str">
        <f t="shared" si="17"/>
        <v/>
      </c>
    </row>
    <row r="1126" spans="2:13" x14ac:dyDescent="0.3">
      <c r="B1126" s="35"/>
      <c r="F1126" s="19"/>
      <c r="G1126" s="19"/>
      <c r="J1126" s="35"/>
      <c r="M1126" s="55" t="str">
        <f t="shared" si="17"/>
        <v/>
      </c>
    </row>
    <row r="1127" spans="2:13" x14ac:dyDescent="0.3">
      <c r="B1127" s="35"/>
      <c r="F1127" s="19"/>
      <c r="G1127" s="19"/>
      <c r="J1127" s="35"/>
      <c r="M1127" s="55" t="str">
        <f t="shared" si="17"/>
        <v/>
      </c>
    </row>
    <row r="1128" spans="2:13" x14ac:dyDescent="0.3">
      <c r="B1128" s="35"/>
      <c r="F1128" s="19"/>
      <c r="G1128" s="19"/>
      <c r="J1128" s="35"/>
      <c r="M1128" s="55" t="str">
        <f t="shared" si="17"/>
        <v/>
      </c>
    </row>
    <row r="1129" spans="2:13" x14ac:dyDescent="0.3">
      <c r="B1129" s="35"/>
      <c r="F1129" s="19"/>
      <c r="G1129" s="19"/>
      <c r="J1129" s="35"/>
      <c r="M1129" s="55" t="str">
        <f t="shared" si="17"/>
        <v/>
      </c>
    </row>
    <row r="1130" spans="2:13" x14ac:dyDescent="0.3">
      <c r="B1130" s="35"/>
      <c r="F1130" s="19"/>
      <c r="G1130" s="19"/>
      <c r="J1130" s="35"/>
      <c r="M1130" s="55" t="str">
        <f t="shared" si="17"/>
        <v/>
      </c>
    </row>
    <row r="1131" spans="2:13" x14ac:dyDescent="0.3">
      <c r="B1131" s="35"/>
      <c r="F1131" s="19"/>
      <c r="G1131" s="19"/>
      <c r="J1131" s="35"/>
      <c r="M1131" s="55" t="str">
        <f t="shared" si="17"/>
        <v/>
      </c>
    </row>
    <row r="1132" spans="2:13" x14ac:dyDescent="0.3">
      <c r="B1132" s="35"/>
      <c r="F1132" s="19"/>
      <c r="G1132" s="19"/>
      <c r="J1132" s="35"/>
      <c r="M1132" s="55" t="str">
        <f t="shared" si="17"/>
        <v/>
      </c>
    </row>
    <row r="1133" spans="2:13" x14ac:dyDescent="0.3">
      <c r="B1133" s="35"/>
      <c r="F1133" s="19"/>
      <c r="G1133" s="19"/>
      <c r="J1133" s="35"/>
      <c r="M1133" s="55" t="str">
        <f t="shared" si="17"/>
        <v/>
      </c>
    </row>
    <row r="1134" spans="2:13" x14ac:dyDescent="0.3">
      <c r="B1134" s="35"/>
      <c r="F1134" s="19"/>
      <c r="G1134" s="19"/>
      <c r="J1134" s="35"/>
      <c r="M1134" s="55" t="str">
        <f t="shared" si="17"/>
        <v/>
      </c>
    </row>
    <row r="1135" spans="2:13" x14ac:dyDescent="0.3">
      <c r="B1135" s="35"/>
      <c r="F1135" s="19"/>
      <c r="G1135" s="19"/>
      <c r="J1135" s="35"/>
      <c r="M1135" s="55" t="str">
        <f t="shared" si="17"/>
        <v/>
      </c>
    </row>
    <row r="1136" spans="2:13" x14ac:dyDescent="0.3">
      <c r="B1136" s="35"/>
      <c r="F1136" s="19"/>
      <c r="G1136" s="19"/>
      <c r="J1136" s="35"/>
      <c r="M1136" s="55" t="str">
        <f t="shared" si="17"/>
        <v/>
      </c>
    </row>
    <row r="1137" spans="2:13" x14ac:dyDescent="0.3">
      <c r="B1137" s="35"/>
      <c r="F1137" s="19"/>
      <c r="G1137" s="19"/>
      <c r="J1137" s="35"/>
      <c r="M1137" s="55" t="str">
        <f t="shared" si="17"/>
        <v/>
      </c>
    </row>
    <row r="1138" spans="2:13" x14ac:dyDescent="0.3">
      <c r="B1138" s="35"/>
      <c r="F1138" s="19"/>
      <c r="G1138" s="19"/>
      <c r="J1138" s="35"/>
      <c r="M1138" s="55" t="str">
        <f t="shared" si="17"/>
        <v/>
      </c>
    </row>
    <row r="1139" spans="2:13" x14ac:dyDescent="0.3">
      <c r="B1139" s="35"/>
      <c r="F1139" s="19"/>
      <c r="G1139" s="19"/>
      <c r="J1139" s="35"/>
      <c r="M1139" s="55" t="str">
        <f t="shared" si="17"/>
        <v/>
      </c>
    </row>
    <row r="1140" spans="2:13" x14ac:dyDescent="0.3">
      <c r="B1140" s="35"/>
      <c r="F1140" s="19"/>
      <c r="G1140" s="19"/>
      <c r="J1140" s="35"/>
      <c r="M1140" s="55" t="str">
        <f t="shared" si="17"/>
        <v/>
      </c>
    </row>
    <row r="1141" spans="2:13" x14ac:dyDescent="0.3">
      <c r="B1141" s="35"/>
      <c r="F1141" s="19"/>
      <c r="G1141" s="19"/>
      <c r="J1141" s="35"/>
      <c r="M1141" s="55" t="str">
        <f t="shared" si="17"/>
        <v/>
      </c>
    </row>
    <row r="1142" spans="2:13" x14ac:dyDescent="0.3">
      <c r="B1142" s="35"/>
      <c r="F1142" s="19"/>
      <c r="G1142" s="19"/>
      <c r="J1142" s="35"/>
      <c r="M1142" s="55" t="str">
        <f t="shared" si="17"/>
        <v/>
      </c>
    </row>
    <row r="1143" spans="2:13" x14ac:dyDescent="0.3">
      <c r="B1143" s="35"/>
      <c r="F1143" s="19"/>
      <c r="G1143" s="19"/>
      <c r="J1143" s="35"/>
      <c r="M1143" s="55" t="str">
        <f t="shared" si="17"/>
        <v/>
      </c>
    </row>
    <row r="1144" spans="2:13" x14ac:dyDescent="0.3">
      <c r="B1144" s="35"/>
      <c r="F1144" s="19"/>
      <c r="G1144" s="19"/>
      <c r="J1144" s="35"/>
      <c r="M1144" s="55" t="str">
        <f t="shared" si="17"/>
        <v/>
      </c>
    </row>
    <row r="1145" spans="2:13" x14ac:dyDescent="0.3">
      <c r="B1145" s="35"/>
      <c r="F1145" s="19"/>
      <c r="G1145" s="19"/>
      <c r="J1145" s="35"/>
      <c r="M1145" s="55" t="str">
        <f t="shared" si="17"/>
        <v/>
      </c>
    </row>
    <row r="1146" spans="2:13" x14ac:dyDescent="0.3">
      <c r="B1146" s="35"/>
      <c r="F1146" s="19"/>
      <c r="G1146" s="19"/>
      <c r="J1146" s="35"/>
      <c r="M1146" s="55" t="str">
        <f t="shared" si="17"/>
        <v/>
      </c>
    </row>
    <row r="1147" spans="2:13" x14ac:dyDescent="0.3">
      <c r="B1147" s="35"/>
      <c r="F1147" s="19"/>
      <c r="G1147" s="19"/>
      <c r="J1147" s="35"/>
      <c r="M1147" s="55" t="str">
        <f t="shared" si="17"/>
        <v/>
      </c>
    </row>
    <row r="1148" spans="2:13" x14ac:dyDescent="0.3">
      <c r="B1148" s="35"/>
      <c r="F1148" s="19"/>
      <c r="G1148" s="19"/>
      <c r="J1148" s="35"/>
      <c r="M1148" s="55" t="str">
        <f t="shared" si="17"/>
        <v/>
      </c>
    </row>
    <row r="1149" spans="2:13" x14ac:dyDescent="0.3">
      <c r="B1149" s="35"/>
      <c r="F1149" s="19"/>
      <c r="G1149" s="19"/>
      <c r="J1149" s="35"/>
      <c r="M1149" s="55" t="str">
        <f t="shared" si="17"/>
        <v/>
      </c>
    </row>
    <row r="1150" spans="2:13" x14ac:dyDescent="0.3">
      <c r="B1150" s="35"/>
      <c r="F1150" s="19"/>
      <c r="G1150" s="19"/>
      <c r="J1150" s="35"/>
      <c r="M1150" s="55" t="str">
        <f t="shared" si="17"/>
        <v/>
      </c>
    </row>
    <row r="1151" spans="2:13" x14ac:dyDescent="0.3">
      <c r="B1151" s="35"/>
      <c r="F1151" s="19"/>
      <c r="G1151" s="19"/>
      <c r="J1151" s="35"/>
      <c r="M1151" s="55" t="str">
        <f t="shared" si="17"/>
        <v/>
      </c>
    </row>
    <row r="1152" spans="2:13" x14ac:dyDescent="0.3">
      <c r="B1152" s="35"/>
      <c r="F1152" s="19"/>
      <c r="G1152" s="19"/>
      <c r="J1152" s="35"/>
      <c r="M1152" s="55" t="str">
        <f t="shared" si="17"/>
        <v/>
      </c>
    </row>
    <row r="1153" spans="2:13" x14ac:dyDescent="0.3">
      <c r="B1153" s="35"/>
      <c r="F1153" s="19"/>
      <c r="G1153" s="19"/>
      <c r="J1153" s="35"/>
      <c r="M1153" s="55" t="str">
        <f t="shared" si="17"/>
        <v/>
      </c>
    </row>
    <row r="1154" spans="2:13" x14ac:dyDescent="0.3">
      <c r="B1154" s="35"/>
      <c r="F1154" s="19"/>
      <c r="G1154" s="19"/>
      <c r="J1154" s="35"/>
      <c r="M1154" s="55" t="str">
        <f t="shared" ref="M1154:M1217" si="18">IF(I1154="","",I1154/3600)</f>
        <v/>
      </c>
    </row>
    <row r="1155" spans="2:13" x14ac:dyDescent="0.3">
      <c r="B1155" s="35"/>
      <c r="F1155" s="19"/>
      <c r="G1155" s="19"/>
      <c r="J1155" s="35"/>
      <c r="M1155" s="55" t="str">
        <f t="shared" si="18"/>
        <v/>
      </c>
    </row>
    <row r="1156" spans="2:13" x14ac:dyDescent="0.3">
      <c r="B1156" s="35"/>
      <c r="F1156" s="19"/>
      <c r="G1156" s="19"/>
      <c r="J1156" s="35"/>
      <c r="M1156" s="55" t="str">
        <f t="shared" si="18"/>
        <v/>
      </c>
    </row>
    <row r="1157" spans="2:13" x14ac:dyDescent="0.3">
      <c r="B1157" s="35"/>
      <c r="F1157" s="19"/>
      <c r="G1157" s="19"/>
      <c r="J1157" s="35"/>
      <c r="M1157" s="55" t="str">
        <f t="shared" si="18"/>
        <v/>
      </c>
    </row>
    <row r="1158" spans="2:13" x14ac:dyDescent="0.3">
      <c r="B1158" s="35"/>
      <c r="F1158" s="19"/>
      <c r="G1158" s="19"/>
      <c r="J1158" s="35"/>
      <c r="M1158" s="55" t="str">
        <f t="shared" si="18"/>
        <v/>
      </c>
    </row>
    <row r="1159" spans="2:13" x14ac:dyDescent="0.3">
      <c r="B1159" s="35"/>
      <c r="F1159" s="19"/>
      <c r="G1159" s="19"/>
      <c r="J1159" s="35"/>
      <c r="M1159" s="55" t="str">
        <f t="shared" si="18"/>
        <v/>
      </c>
    </row>
    <row r="1160" spans="2:13" x14ac:dyDescent="0.3">
      <c r="B1160" s="35"/>
      <c r="F1160" s="19"/>
      <c r="G1160" s="19"/>
      <c r="J1160" s="35"/>
      <c r="M1160" s="55" t="str">
        <f t="shared" si="18"/>
        <v/>
      </c>
    </row>
    <row r="1161" spans="2:13" x14ac:dyDescent="0.3">
      <c r="B1161" s="35"/>
      <c r="F1161" s="19"/>
      <c r="G1161" s="19"/>
      <c r="J1161" s="35"/>
      <c r="M1161" s="55" t="str">
        <f t="shared" si="18"/>
        <v/>
      </c>
    </row>
    <row r="1162" spans="2:13" x14ac:dyDescent="0.3">
      <c r="B1162" s="35"/>
      <c r="F1162" s="19"/>
      <c r="G1162" s="19"/>
      <c r="J1162" s="35"/>
      <c r="M1162" s="55" t="str">
        <f t="shared" si="18"/>
        <v/>
      </c>
    </row>
    <row r="1163" spans="2:13" x14ac:dyDescent="0.3">
      <c r="B1163" s="35"/>
      <c r="F1163" s="19"/>
      <c r="G1163" s="19"/>
      <c r="J1163" s="35"/>
      <c r="M1163" s="55" t="str">
        <f t="shared" si="18"/>
        <v/>
      </c>
    </row>
    <row r="1164" spans="2:13" x14ac:dyDescent="0.3">
      <c r="B1164" s="35"/>
      <c r="F1164" s="19"/>
      <c r="G1164" s="19"/>
      <c r="J1164" s="35"/>
      <c r="M1164" s="55" t="str">
        <f t="shared" si="18"/>
        <v/>
      </c>
    </row>
    <row r="1165" spans="2:13" x14ac:dyDescent="0.3">
      <c r="B1165" s="35"/>
      <c r="F1165" s="19"/>
      <c r="G1165" s="19"/>
      <c r="J1165" s="35"/>
      <c r="M1165" s="55" t="str">
        <f t="shared" si="18"/>
        <v/>
      </c>
    </row>
    <row r="1166" spans="2:13" x14ac:dyDescent="0.3">
      <c r="B1166" s="35"/>
      <c r="F1166" s="19"/>
      <c r="G1166" s="19"/>
      <c r="J1166" s="35"/>
      <c r="M1166" s="55" t="str">
        <f t="shared" si="18"/>
        <v/>
      </c>
    </row>
    <row r="1167" spans="2:13" x14ac:dyDescent="0.3">
      <c r="B1167" s="35"/>
      <c r="F1167" s="19"/>
      <c r="G1167" s="19"/>
      <c r="J1167" s="35"/>
      <c r="M1167" s="55" t="str">
        <f t="shared" si="18"/>
        <v/>
      </c>
    </row>
    <row r="1168" spans="2:13" x14ac:dyDescent="0.3">
      <c r="B1168" s="35"/>
      <c r="F1168" s="19"/>
      <c r="G1168" s="19"/>
      <c r="J1168" s="35"/>
      <c r="M1168" s="55" t="str">
        <f t="shared" si="18"/>
        <v/>
      </c>
    </row>
    <row r="1169" spans="2:13" x14ac:dyDescent="0.3">
      <c r="B1169" s="35"/>
      <c r="F1169" s="19"/>
      <c r="G1169" s="19"/>
      <c r="J1169" s="35"/>
      <c r="M1169" s="55" t="str">
        <f t="shared" si="18"/>
        <v/>
      </c>
    </row>
    <row r="1170" spans="2:13" x14ac:dyDescent="0.3">
      <c r="B1170" s="35"/>
      <c r="F1170" s="19"/>
      <c r="G1170" s="19"/>
      <c r="J1170" s="35"/>
      <c r="M1170" s="55" t="str">
        <f t="shared" si="18"/>
        <v/>
      </c>
    </row>
    <row r="1171" spans="2:13" x14ac:dyDescent="0.3">
      <c r="B1171" s="35"/>
      <c r="F1171" s="19"/>
      <c r="G1171" s="19"/>
      <c r="J1171" s="35"/>
      <c r="M1171" s="55" t="str">
        <f t="shared" si="18"/>
        <v/>
      </c>
    </row>
    <row r="1172" spans="2:13" x14ac:dyDescent="0.3">
      <c r="B1172" s="35"/>
      <c r="F1172" s="19"/>
      <c r="G1172" s="19"/>
      <c r="J1172" s="35"/>
      <c r="M1172" s="55" t="str">
        <f t="shared" si="18"/>
        <v/>
      </c>
    </row>
    <row r="1173" spans="2:13" x14ac:dyDescent="0.3">
      <c r="B1173" s="35"/>
      <c r="F1173" s="19"/>
      <c r="G1173" s="19"/>
      <c r="J1173" s="35"/>
      <c r="M1173" s="55" t="str">
        <f t="shared" si="18"/>
        <v/>
      </c>
    </row>
    <row r="1174" spans="2:13" x14ac:dyDescent="0.3">
      <c r="B1174" s="35"/>
      <c r="F1174" s="19"/>
      <c r="G1174" s="19"/>
      <c r="J1174" s="35"/>
      <c r="M1174" s="55" t="str">
        <f t="shared" si="18"/>
        <v/>
      </c>
    </row>
    <row r="1175" spans="2:13" x14ac:dyDescent="0.3">
      <c r="B1175" s="35"/>
      <c r="F1175" s="19"/>
      <c r="G1175" s="19"/>
      <c r="J1175" s="35"/>
      <c r="M1175" s="55" t="str">
        <f t="shared" si="18"/>
        <v/>
      </c>
    </row>
    <row r="1176" spans="2:13" x14ac:dyDescent="0.3">
      <c r="B1176" s="35"/>
      <c r="F1176" s="19"/>
      <c r="G1176" s="19"/>
      <c r="J1176" s="35"/>
      <c r="M1176" s="55" t="str">
        <f t="shared" si="18"/>
        <v/>
      </c>
    </row>
    <row r="1177" spans="2:13" x14ac:dyDescent="0.3">
      <c r="B1177" s="35"/>
      <c r="F1177" s="19"/>
      <c r="G1177" s="19"/>
      <c r="J1177" s="35"/>
      <c r="M1177" s="55" t="str">
        <f t="shared" si="18"/>
        <v/>
      </c>
    </row>
    <row r="1178" spans="2:13" x14ac:dyDescent="0.3">
      <c r="B1178" s="35"/>
      <c r="F1178" s="19"/>
      <c r="G1178" s="19"/>
      <c r="J1178" s="35"/>
      <c r="M1178" s="55" t="str">
        <f t="shared" si="18"/>
        <v/>
      </c>
    </row>
    <row r="1179" spans="2:13" x14ac:dyDescent="0.3">
      <c r="B1179" s="35"/>
      <c r="F1179" s="19"/>
      <c r="G1179" s="19"/>
      <c r="J1179" s="35"/>
      <c r="M1179" s="55" t="str">
        <f t="shared" si="18"/>
        <v/>
      </c>
    </row>
    <row r="1180" spans="2:13" x14ac:dyDescent="0.3">
      <c r="B1180" s="35"/>
      <c r="F1180" s="19"/>
      <c r="G1180" s="19"/>
      <c r="J1180" s="35"/>
      <c r="M1180" s="55" t="str">
        <f t="shared" si="18"/>
        <v/>
      </c>
    </row>
    <row r="1181" spans="2:13" x14ac:dyDescent="0.3">
      <c r="B1181" s="35"/>
      <c r="F1181" s="19"/>
      <c r="G1181" s="19"/>
      <c r="J1181" s="35"/>
      <c r="M1181" s="55" t="str">
        <f t="shared" si="18"/>
        <v/>
      </c>
    </row>
    <row r="1182" spans="2:13" x14ac:dyDescent="0.3">
      <c r="B1182" s="35"/>
      <c r="F1182" s="19"/>
      <c r="G1182" s="19"/>
      <c r="J1182" s="35"/>
      <c r="M1182" s="55" t="str">
        <f t="shared" si="18"/>
        <v/>
      </c>
    </row>
    <row r="1183" spans="2:13" x14ac:dyDescent="0.3">
      <c r="B1183" s="35"/>
      <c r="F1183" s="19"/>
      <c r="G1183" s="19"/>
      <c r="J1183" s="35"/>
      <c r="M1183" s="55" t="str">
        <f t="shared" si="18"/>
        <v/>
      </c>
    </row>
    <row r="1184" spans="2:13" x14ac:dyDescent="0.3">
      <c r="B1184" s="35"/>
      <c r="F1184" s="19"/>
      <c r="G1184" s="19"/>
      <c r="J1184" s="35"/>
      <c r="M1184" s="55" t="str">
        <f t="shared" si="18"/>
        <v/>
      </c>
    </row>
    <row r="1185" spans="2:13" x14ac:dyDescent="0.3">
      <c r="B1185" s="35"/>
      <c r="F1185" s="19"/>
      <c r="G1185" s="19"/>
      <c r="J1185" s="35"/>
      <c r="M1185" s="55" t="str">
        <f t="shared" si="18"/>
        <v/>
      </c>
    </row>
    <row r="1186" spans="2:13" x14ac:dyDescent="0.3">
      <c r="B1186" s="35"/>
      <c r="F1186" s="19"/>
      <c r="G1186" s="19"/>
      <c r="J1186" s="35"/>
      <c r="M1186" s="55" t="str">
        <f t="shared" si="18"/>
        <v/>
      </c>
    </row>
    <row r="1187" spans="2:13" x14ac:dyDescent="0.3">
      <c r="B1187" s="35"/>
      <c r="F1187" s="19"/>
      <c r="G1187" s="19"/>
      <c r="J1187" s="35"/>
      <c r="M1187" s="55" t="str">
        <f t="shared" si="18"/>
        <v/>
      </c>
    </row>
    <row r="1188" spans="2:13" x14ac:dyDescent="0.3">
      <c r="B1188" s="35"/>
      <c r="F1188" s="19"/>
      <c r="G1188" s="19"/>
      <c r="J1188" s="35"/>
      <c r="M1188" s="55" t="str">
        <f t="shared" si="18"/>
        <v/>
      </c>
    </row>
    <row r="1189" spans="2:13" x14ac:dyDescent="0.3">
      <c r="B1189" s="35"/>
      <c r="F1189" s="19"/>
      <c r="G1189" s="19"/>
      <c r="J1189" s="35"/>
      <c r="M1189" s="55" t="str">
        <f t="shared" si="18"/>
        <v/>
      </c>
    </row>
    <row r="1190" spans="2:13" x14ac:dyDescent="0.3">
      <c r="B1190" s="35"/>
      <c r="F1190" s="19"/>
      <c r="G1190" s="19"/>
      <c r="M1190" s="55" t="str">
        <f t="shared" si="18"/>
        <v/>
      </c>
    </row>
    <row r="1191" spans="2:13" x14ac:dyDescent="0.3">
      <c r="B1191" s="35"/>
      <c r="F1191" s="19"/>
      <c r="G1191" s="19"/>
      <c r="M1191" s="55" t="str">
        <f t="shared" si="18"/>
        <v/>
      </c>
    </row>
    <row r="1192" spans="2:13" x14ac:dyDescent="0.3">
      <c r="B1192" s="35"/>
      <c r="F1192" s="19"/>
      <c r="G1192" s="19"/>
      <c r="M1192" s="55" t="str">
        <f t="shared" si="18"/>
        <v/>
      </c>
    </row>
    <row r="1193" spans="2:13" x14ac:dyDescent="0.3">
      <c r="B1193" s="35"/>
      <c r="F1193" s="19"/>
      <c r="G1193" s="19"/>
      <c r="M1193" s="55" t="str">
        <f t="shared" si="18"/>
        <v/>
      </c>
    </row>
    <row r="1194" spans="2:13" x14ac:dyDescent="0.3">
      <c r="B1194" s="35"/>
      <c r="F1194" s="19"/>
      <c r="G1194" s="19"/>
      <c r="M1194" s="55" t="str">
        <f t="shared" si="18"/>
        <v/>
      </c>
    </row>
    <row r="1195" spans="2:13" x14ac:dyDescent="0.3">
      <c r="B1195" s="35"/>
      <c r="F1195" s="19"/>
      <c r="G1195" s="19"/>
      <c r="M1195" s="55" t="str">
        <f t="shared" si="18"/>
        <v/>
      </c>
    </row>
    <row r="1196" spans="2:13" x14ac:dyDescent="0.3">
      <c r="B1196" s="35"/>
      <c r="F1196" s="19"/>
      <c r="G1196" s="19"/>
      <c r="M1196" s="55" t="str">
        <f t="shared" si="18"/>
        <v/>
      </c>
    </row>
    <row r="1197" spans="2:13" x14ac:dyDescent="0.3">
      <c r="B1197" s="35"/>
      <c r="F1197" s="19"/>
      <c r="G1197" s="19"/>
      <c r="M1197" s="55" t="str">
        <f t="shared" si="18"/>
        <v/>
      </c>
    </row>
    <row r="1198" spans="2:13" x14ac:dyDescent="0.3">
      <c r="B1198" s="35"/>
      <c r="F1198" s="19"/>
      <c r="G1198" s="19"/>
      <c r="M1198" s="55" t="str">
        <f t="shared" si="18"/>
        <v/>
      </c>
    </row>
    <row r="1199" spans="2:13" x14ac:dyDescent="0.3">
      <c r="B1199" s="35"/>
      <c r="F1199" s="19"/>
      <c r="G1199" s="19"/>
      <c r="M1199" s="55" t="str">
        <f t="shared" si="18"/>
        <v/>
      </c>
    </row>
    <row r="1200" spans="2:13" x14ac:dyDescent="0.3">
      <c r="B1200" s="35"/>
      <c r="F1200" s="19"/>
      <c r="G1200" s="19"/>
      <c r="M1200" s="55" t="str">
        <f t="shared" si="18"/>
        <v/>
      </c>
    </row>
    <row r="1201" spans="2:13" x14ac:dyDescent="0.3">
      <c r="B1201" s="35"/>
      <c r="F1201" s="19"/>
      <c r="G1201" s="19"/>
      <c r="M1201" s="55" t="str">
        <f t="shared" si="18"/>
        <v/>
      </c>
    </row>
    <row r="1202" spans="2:13" x14ac:dyDescent="0.3">
      <c r="B1202" s="35"/>
      <c r="F1202" s="19"/>
      <c r="G1202" s="19"/>
      <c r="M1202" s="55" t="str">
        <f t="shared" si="18"/>
        <v/>
      </c>
    </row>
    <row r="1203" spans="2:13" x14ac:dyDescent="0.3">
      <c r="B1203" s="35"/>
      <c r="F1203" s="19"/>
      <c r="G1203" s="19"/>
      <c r="M1203" s="55" t="str">
        <f t="shared" si="18"/>
        <v/>
      </c>
    </row>
    <row r="1204" spans="2:13" x14ac:dyDescent="0.3">
      <c r="B1204" s="35"/>
      <c r="F1204" s="19"/>
      <c r="G1204" s="19"/>
      <c r="M1204" s="55" t="str">
        <f t="shared" si="18"/>
        <v/>
      </c>
    </row>
    <row r="1205" spans="2:13" x14ac:dyDescent="0.3">
      <c r="B1205" s="35"/>
      <c r="F1205" s="19"/>
      <c r="G1205" s="19"/>
      <c r="M1205" s="55" t="str">
        <f t="shared" si="18"/>
        <v/>
      </c>
    </row>
    <row r="1206" spans="2:13" x14ac:dyDescent="0.3">
      <c r="B1206" s="35"/>
      <c r="F1206" s="19"/>
      <c r="G1206" s="19"/>
      <c r="M1206" s="55" t="str">
        <f t="shared" si="18"/>
        <v/>
      </c>
    </row>
    <row r="1207" spans="2:13" x14ac:dyDescent="0.3">
      <c r="B1207" s="35"/>
      <c r="F1207" s="19"/>
      <c r="G1207" s="19"/>
      <c r="M1207" s="55" t="str">
        <f t="shared" si="18"/>
        <v/>
      </c>
    </row>
    <row r="1208" spans="2:13" x14ac:dyDescent="0.3">
      <c r="B1208" s="35"/>
      <c r="F1208" s="19"/>
      <c r="G1208" s="19"/>
      <c r="M1208" s="55" t="str">
        <f t="shared" si="18"/>
        <v/>
      </c>
    </row>
    <row r="1209" spans="2:13" x14ac:dyDescent="0.3">
      <c r="B1209" s="35"/>
      <c r="F1209" s="19"/>
      <c r="G1209" s="19"/>
      <c r="M1209" s="55" t="str">
        <f t="shared" si="18"/>
        <v/>
      </c>
    </row>
    <row r="1210" spans="2:13" x14ac:dyDescent="0.3">
      <c r="B1210" s="35"/>
      <c r="F1210" s="19"/>
      <c r="G1210" s="19"/>
      <c r="M1210" s="55" t="str">
        <f t="shared" si="18"/>
        <v/>
      </c>
    </row>
    <row r="1211" spans="2:13" x14ac:dyDescent="0.3">
      <c r="B1211" s="35"/>
      <c r="F1211" s="19"/>
      <c r="G1211" s="19"/>
      <c r="M1211" s="55" t="str">
        <f t="shared" si="18"/>
        <v/>
      </c>
    </row>
    <row r="1212" spans="2:13" x14ac:dyDescent="0.3">
      <c r="B1212" s="35"/>
      <c r="F1212" s="19"/>
      <c r="G1212" s="19"/>
      <c r="M1212" s="55" t="str">
        <f t="shared" si="18"/>
        <v/>
      </c>
    </row>
    <row r="1213" spans="2:13" x14ac:dyDescent="0.3">
      <c r="B1213" s="35"/>
      <c r="F1213" s="19"/>
      <c r="G1213" s="19"/>
      <c r="M1213" s="55" t="str">
        <f t="shared" si="18"/>
        <v/>
      </c>
    </row>
    <row r="1214" spans="2:13" x14ac:dyDescent="0.3">
      <c r="B1214" s="35"/>
      <c r="F1214" s="19"/>
      <c r="G1214" s="19"/>
      <c r="M1214" s="55" t="str">
        <f t="shared" si="18"/>
        <v/>
      </c>
    </row>
    <row r="1215" spans="2:13" x14ac:dyDescent="0.3">
      <c r="B1215" s="35"/>
      <c r="F1215" s="19"/>
      <c r="G1215" s="19"/>
      <c r="M1215" s="55" t="str">
        <f t="shared" si="18"/>
        <v/>
      </c>
    </row>
    <row r="1216" spans="2:13" x14ac:dyDescent="0.3">
      <c r="B1216" s="35"/>
      <c r="F1216" s="19"/>
      <c r="M1216" s="55" t="str">
        <f t="shared" si="18"/>
        <v/>
      </c>
    </row>
    <row r="1217" spans="2:13" x14ac:dyDescent="0.3">
      <c r="B1217" s="35"/>
      <c r="F1217" s="19"/>
      <c r="G1217" s="19"/>
      <c r="M1217" s="55" t="str">
        <f t="shared" si="18"/>
        <v/>
      </c>
    </row>
    <row r="1218" spans="2:13" x14ac:dyDescent="0.3">
      <c r="B1218" s="35"/>
      <c r="F1218" s="19"/>
      <c r="G1218" s="19"/>
      <c r="M1218" s="55" t="str">
        <f t="shared" ref="M1218:M1281" si="19">IF(I1218="","",I1218/3600)</f>
        <v/>
      </c>
    </row>
    <row r="1219" spans="2:13" x14ac:dyDescent="0.3">
      <c r="B1219" s="35"/>
      <c r="F1219" s="19"/>
      <c r="G1219" s="19"/>
      <c r="M1219" s="55" t="str">
        <f t="shared" si="19"/>
        <v/>
      </c>
    </row>
    <row r="1220" spans="2:13" x14ac:dyDescent="0.3">
      <c r="B1220" s="35"/>
      <c r="F1220" s="19"/>
      <c r="G1220" s="19"/>
      <c r="M1220" s="55" t="str">
        <f t="shared" si="19"/>
        <v/>
      </c>
    </row>
    <row r="1221" spans="2:13" x14ac:dyDescent="0.3">
      <c r="B1221" s="35"/>
      <c r="F1221" s="19"/>
      <c r="M1221" s="55" t="str">
        <f t="shared" si="19"/>
        <v/>
      </c>
    </row>
    <row r="1222" spans="2:13" x14ac:dyDescent="0.3">
      <c r="B1222" s="35"/>
      <c r="F1222" s="19"/>
      <c r="G1222" s="19"/>
      <c r="M1222" s="55" t="str">
        <f t="shared" si="19"/>
        <v/>
      </c>
    </row>
    <row r="1223" spans="2:13" x14ac:dyDescent="0.3">
      <c r="B1223" s="35"/>
      <c r="F1223" s="19"/>
      <c r="G1223" s="19"/>
      <c r="M1223" s="55" t="str">
        <f t="shared" si="19"/>
        <v/>
      </c>
    </row>
    <row r="1224" spans="2:13" x14ac:dyDescent="0.3">
      <c r="B1224" s="35"/>
      <c r="F1224" s="19"/>
      <c r="G1224" s="19"/>
      <c r="M1224" s="55" t="str">
        <f t="shared" si="19"/>
        <v/>
      </c>
    </row>
    <row r="1225" spans="2:13" x14ac:dyDescent="0.3">
      <c r="B1225" s="35"/>
      <c r="F1225" s="19"/>
      <c r="G1225" s="19"/>
      <c r="M1225" s="55" t="str">
        <f t="shared" si="19"/>
        <v/>
      </c>
    </row>
    <row r="1226" spans="2:13" x14ac:dyDescent="0.3">
      <c r="B1226" s="35"/>
      <c r="F1226" s="19"/>
      <c r="G1226" s="19"/>
      <c r="M1226" s="55" t="str">
        <f t="shared" si="19"/>
        <v/>
      </c>
    </row>
    <row r="1227" spans="2:13" x14ac:dyDescent="0.3">
      <c r="B1227" s="35"/>
      <c r="F1227" s="19"/>
      <c r="G1227" s="19"/>
      <c r="M1227" s="55" t="str">
        <f t="shared" si="19"/>
        <v/>
      </c>
    </row>
    <row r="1228" spans="2:13" x14ac:dyDescent="0.3">
      <c r="B1228" s="35"/>
      <c r="F1228" s="19"/>
      <c r="G1228" s="19"/>
      <c r="M1228" s="55" t="str">
        <f t="shared" si="19"/>
        <v/>
      </c>
    </row>
    <row r="1229" spans="2:13" x14ac:dyDescent="0.3">
      <c r="B1229" s="35"/>
      <c r="F1229" s="19"/>
      <c r="G1229" s="19"/>
      <c r="M1229" s="55" t="str">
        <f t="shared" si="19"/>
        <v/>
      </c>
    </row>
    <row r="1230" spans="2:13" x14ac:dyDescent="0.3">
      <c r="B1230" s="35"/>
      <c r="F1230" s="19"/>
      <c r="G1230" s="19"/>
      <c r="M1230" s="55" t="str">
        <f t="shared" si="19"/>
        <v/>
      </c>
    </row>
    <row r="1231" spans="2:13" x14ac:dyDescent="0.3">
      <c r="B1231" s="35"/>
      <c r="F1231" s="19"/>
      <c r="G1231" s="19"/>
      <c r="M1231" s="55" t="str">
        <f t="shared" si="19"/>
        <v/>
      </c>
    </row>
    <row r="1232" spans="2:13" x14ac:dyDescent="0.3">
      <c r="B1232" s="35"/>
      <c r="F1232" s="19"/>
      <c r="G1232" s="19"/>
      <c r="M1232" s="55" t="str">
        <f t="shared" si="19"/>
        <v/>
      </c>
    </row>
    <row r="1233" spans="2:13" x14ac:dyDescent="0.3">
      <c r="B1233" s="35"/>
      <c r="F1233" s="19"/>
      <c r="G1233" s="19"/>
      <c r="M1233" s="55" t="str">
        <f t="shared" si="19"/>
        <v/>
      </c>
    </row>
    <row r="1234" spans="2:13" x14ac:dyDescent="0.3">
      <c r="B1234" s="35"/>
      <c r="F1234" s="19"/>
      <c r="G1234" s="19"/>
      <c r="M1234" s="55" t="str">
        <f t="shared" si="19"/>
        <v/>
      </c>
    </row>
    <row r="1235" spans="2:13" x14ac:dyDescent="0.3">
      <c r="B1235" s="35"/>
      <c r="F1235" s="19"/>
      <c r="G1235" s="19"/>
      <c r="M1235" s="55" t="str">
        <f t="shared" si="19"/>
        <v/>
      </c>
    </row>
    <row r="1236" spans="2:13" x14ac:dyDescent="0.3">
      <c r="B1236" s="35"/>
      <c r="F1236" s="19"/>
      <c r="G1236" s="19"/>
      <c r="M1236" s="55" t="str">
        <f t="shared" si="19"/>
        <v/>
      </c>
    </row>
    <row r="1237" spans="2:13" x14ac:dyDescent="0.3">
      <c r="B1237" s="35"/>
      <c r="F1237" s="19"/>
      <c r="G1237" s="19"/>
      <c r="M1237" s="55" t="str">
        <f t="shared" si="19"/>
        <v/>
      </c>
    </row>
    <row r="1238" spans="2:13" x14ac:dyDescent="0.3">
      <c r="B1238" s="35"/>
      <c r="F1238" s="19"/>
      <c r="G1238" s="19"/>
      <c r="M1238" s="55" t="str">
        <f t="shared" si="19"/>
        <v/>
      </c>
    </row>
    <row r="1239" spans="2:13" x14ac:dyDescent="0.3">
      <c r="B1239" s="35"/>
      <c r="F1239" s="19"/>
      <c r="G1239" s="19"/>
      <c r="M1239" s="55" t="str">
        <f t="shared" si="19"/>
        <v/>
      </c>
    </row>
    <row r="1240" spans="2:13" x14ac:dyDescent="0.3">
      <c r="B1240" s="35"/>
      <c r="F1240" s="19"/>
      <c r="G1240" s="19"/>
      <c r="M1240" s="55" t="str">
        <f t="shared" si="19"/>
        <v/>
      </c>
    </row>
    <row r="1241" spans="2:13" x14ac:dyDescent="0.3">
      <c r="B1241" s="35"/>
      <c r="F1241" s="19"/>
      <c r="G1241" s="19"/>
      <c r="M1241" s="55" t="str">
        <f t="shared" si="19"/>
        <v/>
      </c>
    </row>
    <row r="1242" spans="2:13" x14ac:dyDescent="0.3">
      <c r="B1242" s="35"/>
      <c r="F1242" s="19"/>
      <c r="G1242" s="19"/>
      <c r="M1242" s="55" t="str">
        <f t="shared" si="19"/>
        <v/>
      </c>
    </row>
    <row r="1243" spans="2:13" x14ac:dyDescent="0.3">
      <c r="B1243" s="35"/>
      <c r="F1243" s="19"/>
      <c r="G1243" s="19"/>
      <c r="M1243" s="55" t="str">
        <f t="shared" si="19"/>
        <v/>
      </c>
    </row>
    <row r="1244" spans="2:13" x14ac:dyDescent="0.3">
      <c r="B1244" s="35"/>
      <c r="F1244" s="19"/>
      <c r="G1244" s="19"/>
      <c r="M1244" s="55" t="str">
        <f t="shared" si="19"/>
        <v/>
      </c>
    </row>
    <row r="1245" spans="2:13" x14ac:dyDescent="0.3">
      <c r="B1245" s="35"/>
      <c r="F1245" s="19"/>
      <c r="G1245" s="19"/>
      <c r="M1245" s="55" t="str">
        <f t="shared" si="19"/>
        <v/>
      </c>
    </row>
    <row r="1246" spans="2:13" x14ac:dyDescent="0.3">
      <c r="B1246" s="35"/>
      <c r="F1246" s="19"/>
      <c r="G1246" s="19"/>
      <c r="M1246" s="55" t="str">
        <f t="shared" si="19"/>
        <v/>
      </c>
    </row>
    <row r="1247" spans="2:13" x14ac:dyDescent="0.3">
      <c r="B1247" s="35"/>
      <c r="F1247" s="19"/>
      <c r="G1247" s="19"/>
      <c r="M1247" s="55" t="str">
        <f t="shared" si="19"/>
        <v/>
      </c>
    </row>
    <row r="1248" spans="2:13" x14ac:dyDescent="0.3">
      <c r="B1248" s="35"/>
      <c r="F1248" s="19"/>
      <c r="G1248" s="19"/>
      <c r="M1248" s="55" t="str">
        <f t="shared" si="19"/>
        <v/>
      </c>
    </row>
    <row r="1249" spans="2:13" x14ac:dyDescent="0.3">
      <c r="B1249" s="35"/>
      <c r="F1249" s="19"/>
      <c r="G1249" s="19"/>
      <c r="M1249" s="55" t="str">
        <f t="shared" si="19"/>
        <v/>
      </c>
    </row>
    <row r="1250" spans="2:13" x14ac:dyDescent="0.3">
      <c r="B1250" s="35"/>
      <c r="F1250" s="19"/>
      <c r="G1250" s="19"/>
      <c r="M1250" s="55" t="str">
        <f t="shared" si="19"/>
        <v/>
      </c>
    </row>
    <row r="1251" spans="2:13" x14ac:dyDescent="0.3">
      <c r="B1251" s="35"/>
      <c r="F1251" s="19"/>
      <c r="G1251" s="19"/>
      <c r="M1251" s="55" t="str">
        <f t="shared" si="19"/>
        <v/>
      </c>
    </row>
    <row r="1252" spans="2:13" x14ac:dyDescent="0.3">
      <c r="B1252" s="35"/>
      <c r="F1252" s="19"/>
      <c r="G1252" s="19"/>
      <c r="M1252" s="55" t="str">
        <f t="shared" si="19"/>
        <v/>
      </c>
    </row>
    <row r="1253" spans="2:13" x14ac:dyDescent="0.3">
      <c r="B1253" s="35"/>
      <c r="F1253" s="19"/>
      <c r="G1253" s="19"/>
      <c r="M1253" s="55" t="str">
        <f t="shared" si="19"/>
        <v/>
      </c>
    </row>
    <row r="1254" spans="2:13" x14ac:dyDescent="0.3">
      <c r="B1254" s="35"/>
      <c r="F1254" s="19"/>
      <c r="G1254" s="19"/>
      <c r="M1254" s="55" t="str">
        <f t="shared" si="19"/>
        <v/>
      </c>
    </row>
    <row r="1255" spans="2:13" x14ac:dyDescent="0.3">
      <c r="B1255" s="35"/>
      <c r="F1255" s="19"/>
      <c r="G1255" s="19"/>
      <c r="M1255" s="55" t="str">
        <f t="shared" si="19"/>
        <v/>
      </c>
    </row>
    <row r="1256" spans="2:13" x14ac:dyDescent="0.3">
      <c r="B1256" s="35"/>
      <c r="F1256" s="19"/>
      <c r="G1256" s="19"/>
      <c r="M1256" s="55" t="str">
        <f t="shared" si="19"/>
        <v/>
      </c>
    </row>
    <row r="1257" spans="2:13" x14ac:dyDescent="0.3">
      <c r="B1257" s="35"/>
      <c r="F1257" s="19"/>
      <c r="G1257" s="19"/>
      <c r="M1257" s="55" t="str">
        <f t="shared" si="19"/>
        <v/>
      </c>
    </row>
    <row r="1258" spans="2:13" x14ac:dyDescent="0.3">
      <c r="B1258" s="35"/>
      <c r="F1258" s="19"/>
      <c r="G1258" s="19"/>
      <c r="M1258" s="55" t="str">
        <f t="shared" si="19"/>
        <v/>
      </c>
    </row>
    <row r="1259" spans="2:13" x14ac:dyDescent="0.3">
      <c r="B1259" s="35"/>
      <c r="F1259" s="19"/>
      <c r="G1259" s="19"/>
      <c r="M1259" s="55" t="str">
        <f t="shared" si="19"/>
        <v/>
      </c>
    </row>
    <row r="1260" spans="2:13" x14ac:dyDescent="0.3">
      <c r="B1260" s="35"/>
      <c r="F1260" s="19"/>
      <c r="G1260" s="19"/>
      <c r="M1260" s="55" t="str">
        <f t="shared" si="19"/>
        <v/>
      </c>
    </row>
    <row r="1261" spans="2:13" x14ac:dyDescent="0.3">
      <c r="B1261" s="35"/>
      <c r="F1261" s="19"/>
      <c r="G1261" s="19"/>
      <c r="M1261" s="55" t="str">
        <f t="shared" si="19"/>
        <v/>
      </c>
    </row>
    <row r="1262" spans="2:13" x14ac:dyDescent="0.3">
      <c r="B1262" s="35"/>
      <c r="F1262" s="19"/>
      <c r="G1262" s="19"/>
      <c r="M1262" s="55" t="str">
        <f t="shared" si="19"/>
        <v/>
      </c>
    </row>
    <row r="1263" spans="2:13" x14ac:dyDescent="0.3">
      <c r="B1263" s="35"/>
      <c r="F1263" s="19"/>
      <c r="G1263" s="19"/>
      <c r="M1263" s="55" t="str">
        <f t="shared" si="19"/>
        <v/>
      </c>
    </row>
    <row r="1264" spans="2:13" x14ac:dyDescent="0.3">
      <c r="B1264" s="35"/>
      <c r="F1264" s="19"/>
      <c r="G1264" s="19"/>
      <c r="M1264" s="55" t="str">
        <f t="shared" si="19"/>
        <v/>
      </c>
    </row>
    <row r="1265" spans="2:13" x14ac:dyDescent="0.3">
      <c r="B1265" s="35"/>
      <c r="F1265" s="19"/>
      <c r="G1265" s="19"/>
      <c r="M1265" s="55" t="str">
        <f t="shared" si="19"/>
        <v/>
      </c>
    </row>
    <row r="1266" spans="2:13" x14ac:dyDescent="0.3">
      <c r="B1266" s="35"/>
      <c r="F1266" s="19"/>
      <c r="G1266" s="19"/>
      <c r="M1266" s="55" t="str">
        <f t="shared" si="19"/>
        <v/>
      </c>
    </row>
    <row r="1267" spans="2:13" x14ac:dyDescent="0.3">
      <c r="B1267" s="35"/>
      <c r="F1267" s="19"/>
      <c r="G1267" s="19"/>
      <c r="M1267" s="55" t="str">
        <f t="shared" si="19"/>
        <v/>
      </c>
    </row>
    <row r="1268" spans="2:13" x14ac:dyDescent="0.3">
      <c r="B1268" s="35"/>
      <c r="F1268" s="19"/>
      <c r="G1268" s="19"/>
      <c r="M1268" s="55" t="str">
        <f t="shared" si="19"/>
        <v/>
      </c>
    </row>
    <row r="1269" spans="2:13" x14ac:dyDescent="0.3">
      <c r="B1269" s="35"/>
      <c r="F1269" s="19"/>
      <c r="G1269" s="19"/>
      <c r="M1269" s="55" t="str">
        <f t="shared" si="19"/>
        <v/>
      </c>
    </row>
    <row r="1270" spans="2:13" x14ac:dyDescent="0.3">
      <c r="B1270" s="35"/>
      <c r="F1270" s="19"/>
      <c r="G1270" s="19"/>
      <c r="M1270" s="55" t="str">
        <f t="shared" si="19"/>
        <v/>
      </c>
    </row>
    <row r="1271" spans="2:13" x14ac:dyDescent="0.3">
      <c r="B1271" s="35"/>
      <c r="F1271" s="19"/>
      <c r="G1271" s="19"/>
      <c r="M1271" s="55" t="str">
        <f t="shared" si="19"/>
        <v/>
      </c>
    </row>
    <row r="1272" spans="2:13" x14ac:dyDescent="0.3">
      <c r="B1272" s="35"/>
      <c r="F1272" s="19"/>
      <c r="G1272" s="19"/>
      <c r="M1272" s="55" t="str">
        <f t="shared" si="19"/>
        <v/>
      </c>
    </row>
    <row r="1273" spans="2:13" x14ac:dyDescent="0.3">
      <c r="B1273" s="35"/>
      <c r="F1273" s="19"/>
      <c r="G1273" s="19"/>
      <c r="M1273" s="55" t="str">
        <f t="shared" si="19"/>
        <v/>
      </c>
    </row>
    <row r="1274" spans="2:13" x14ac:dyDescent="0.3">
      <c r="B1274" s="35"/>
      <c r="F1274" s="19"/>
      <c r="G1274" s="19"/>
      <c r="M1274" s="55" t="str">
        <f t="shared" si="19"/>
        <v/>
      </c>
    </row>
    <row r="1275" spans="2:13" x14ac:dyDescent="0.3">
      <c r="B1275" s="35"/>
      <c r="F1275" s="19"/>
      <c r="G1275" s="19"/>
      <c r="M1275" s="55" t="str">
        <f t="shared" si="19"/>
        <v/>
      </c>
    </row>
    <row r="1276" spans="2:13" x14ac:dyDescent="0.3">
      <c r="B1276" s="35"/>
      <c r="F1276" s="19"/>
      <c r="G1276" s="19"/>
      <c r="M1276" s="55" t="str">
        <f t="shared" si="19"/>
        <v/>
      </c>
    </row>
    <row r="1277" spans="2:13" x14ac:dyDescent="0.3">
      <c r="B1277" s="35"/>
      <c r="F1277" s="19"/>
      <c r="G1277" s="19"/>
      <c r="M1277" s="55" t="str">
        <f t="shared" si="19"/>
        <v/>
      </c>
    </row>
    <row r="1278" spans="2:13" x14ac:dyDescent="0.3">
      <c r="B1278" s="35"/>
      <c r="F1278" s="19"/>
      <c r="G1278" s="19"/>
      <c r="M1278" s="55" t="str">
        <f t="shared" si="19"/>
        <v/>
      </c>
    </row>
    <row r="1279" spans="2:13" x14ac:dyDescent="0.3">
      <c r="B1279" s="35"/>
      <c r="F1279" s="19"/>
      <c r="G1279" s="19"/>
      <c r="M1279" s="55" t="str">
        <f t="shared" si="19"/>
        <v/>
      </c>
    </row>
    <row r="1280" spans="2:13" x14ac:dyDescent="0.3">
      <c r="B1280" s="35"/>
      <c r="F1280" s="19"/>
      <c r="G1280" s="19"/>
      <c r="M1280" s="55" t="str">
        <f t="shared" si="19"/>
        <v/>
      </c>
    </row>
    <row r="1281" spans="2:13" x14ac:dyDescent="0.3">
      <c r="B1281" s="35"/>
      <c r="F1281" s="19"/>
      <c r="G1281" s="19"/>
      <c r="M1281" s="55" t="str">
        <f t="shared" si="19"/>
        <v/>
      </c>
    </row>
    <row r="1282" spans="2:13" x14ac:dyDescent="0.3">
      <c r="B1282" s="35"/>
      <c r="F1282" s="19"/>
      <c r="G1282" s="19"/>
      <c r="M1282" s="55" t="str">
        <f t="shared" ref="M1282:M1345" si="20">IF(I1282="","",I1282/3600)</f>
        <v/>
      </c>
    </row>
    <row r="1283" spans="2:13" x14ac:dyDescent="0.3">
      <c r="B1283" s="35"/>
      <c r="F1283" s="19"/>
      <c r="G1283" s="19"/>
      <c r="M1283" s="55" t="str">
        <f t="shared" si="20"/>
        <v/>
      </c>
    </row>
    <row r="1284" spans="2:13" x14ac:dyDescent="0.3">
      <c r="B1284" s="35"/>
      <c r="F1284" s="19"/>
      <c r="G1284" s="19"/>
      <c r="M1284" s="55" t="str">
        <f t="shared" si="20"/>
        <v/>
      </c>
    </row>
    <row r="1285" spans="2:13" x14ac:dyDescent="0.3">
      <c r="B1285" s="35"/>
      <c r="F1285" s="19"/>
      <c r="G1285" s="19"/>
      <c r="M1285" s="55" t="str">
        <f t="shared" si="20"/>
        <v/>
      </c>
    </row>
    <row r="1286" spans="2:13" x14ac:dyDescent="0.3">
      <c r="B1286" s="35"/>
      <c r="F1286" s="19"/>
      <c r="G1286" s="19"/>
      <c r="M1286" s="55" t="str">
        <f t="shared" si="20"/>
        <v/>
      </c>
    </row>
    <row r="1287" spans="2:13" x14ac:dyDescent="0.3">
      <c r="B1287" s="35"/>
      <c r="F1287" s="19"/>
      <c r="G1287" s="19"/>
      <c r="M1287" s="55" t="str">
        <f t="shared" si="20"/>
        <v/>
      </c>
    </row>
    <row r="1288" spans="2:13" x14ac:dyDescent="0.3">
      <c r="B1288" s="35"/>
      <c r="F1288" s="19"/>
      <c r="G1288" s="19"/>
      <c r="M1288" s="55" t="str">
        <f t="shared" si="20"/>
        <v/>
      </c>
    </row>
    <row r="1289" spans="2:13" x14ac:dyDescent="0.3">
      <c r="B1289" s="35"/>
      <c r="F1289" s="19"/>
      <c r="G1289" s="19"/>
      <c r="M1289" s="55" t="str">
        <f t="shared" si="20"/>
        <v/>
      </c>
    </row>
    <row r="1290" spans="2:13" x14ac:dyDescent="0.3">
      <c r="B1290" s="35"/>
      <c r="F1290" s="19"/>
      <c r="G1290" s="19"/>
      <c r="M1290" s="55" t="str">
        <f t="shared" si="20"/>
        <v/>
      </c>
    </row>
    <row r="1291" spans="2:13" x14ac:dyDescent="0.3">
      <c r="B1291" s="35"/>
      <c r="F1291" s="19"/>
      <c r="G1291" s="19"/>
      <c r="M1291" s="55" t="str">
        <f t="shared" si="20"/>
        <v/>
      </c>
    </row>
    <row r="1292" spans="2:13" x14ac:dyDescent="0.3">
      <c r="B1292" s="35"/>
      <c r="F1292" s="19"/>
      <c r="G1292" s="19"/>
      <c r="M1292" s="55" t="str">
        <f t="shared" si="20"/>
        <v/>
      </c>
    </row>
    <row r="1293" spans="2:13" x14ac:dyDescent="0.3">
      <c r="B1293" s="35"/>
      <c r="F1293" s="19"/>
      <c r="G1293" s="19"/>
      <c r="M1293" s="55" t="str">
        <f t="shared" si="20"/>
        <v/>
      </c>
    </row>
    <row r="1294" spans="2:13" x14ac:dyDescent="0.3">
      <c r="B1294" s="35"/>
      <c r="F1294" s="19"/>
      <c r="G1294" s="19"/>
      <c r="M1294" s="55" t="str">
        <f t="shared" si="20"/>
        <v/>
      </c>
    </row>
    <row r="1295" spans="2:13" x14ac:dyDescent="0.3">
      <c r="B1295" s="35"/>
      <c r="F1295" s="19"/>
      <c r="G1295" s="19"/>
      <c r="M1295" s="55" t="str">
        <f t="shared" si="20"/>
        <v/>
      </c>
    </row>
    <row r="1296" spans="2:13" x14ac:dyDescent="0.3">
      <c r="B1296" s="35"/>
      <c r="F1296" s="19"/>
      <c r="G1296" s="19"/>
      <c r="M1296" s="55" t="str">
        <f t="shared" si="20"/>
        <v/>
      </c>
    </row>
    <row r="1297" spans="2:13" x14ac:dyDescent="0.3">
      <c r="B1297" s="35"/>
      <c r="F1297" s="19"/>
      <c r="G1297" s="19"/>
      <c r="M1297" s="55" t="str">
        <f t="shared" si="20"/>
        <v/>
      </c>
    </row>
    <row r="1298" spans="2:13" x14ac:dyDescent="0.3">
      <c r="B1298" s="35"/>
      <c r="F1298" s="19"/>
      <c r="G1298" s="19"/>
      <c r="M1298" s="55" t="str">
        <f t="shared" si="20"/>
        <v/>
      </c>
    </row>
    <row r="1299" spans="2:13" x14ac:dyDescent="0.3">
      <c r="B1299" s="35"/>
      <c r="F1299" s="19"/>
      <c r="G1299" s="19"/>
      <c r="M1299" s="55" t="str">
        <f t="shared" si="20"/>
        <v/>
      </c>
    </row>
    <row r="1300" spans="2:13" x14ac:dyDescent="0.3">
      <c r="B1300" s="35"/>
      <c r="F1300" s="19"/>
      <c r="G1300" s="19"/>
      <c r="M1300" s="55" t="str">
        <f t="shared" si="20"/>
        <v/>
      </c>
    </row>
    <row r="1301" spans="2:13" x14ac:dyDescent="0.3">
      <c r="B1301" s="35"/>
      <c r="F1301" s="19"/>
      <c r="G1301" s="19"/>
      <c r="M1301" s="55" t="str">
        <f t="shared" si="20"/>
        <v/>
      </c>
    </row>
    <row r="1302" spans="2:13" x14ac:dyDescent="0.3">
      <c r="B1302" s="35"/>
      <c r="F1302" s="19"/>
      <c r="G1302" s="19"/>
      <c r="M1302" s="55" t="str">
        <f t="shared" si="20"/>
        <v/>
      </c>
    </row>
    <row r="1303" spans="2:13" x14ac:dyDescent="0.3">
      <c r="B1303" s="35"/>
      <c r="F1303" s="19"/>
      <c r="G1303" s="19"/>
      <c r="M1303" s="55" t="str">
        <f t="shared" si="20"/>
        <v/>
      </c>
    </row>
    <row r="1304" spans="2:13" x14ac:dyDescent="0.3">
      <c r="B1304" s="35"/>
      <c r="F1304" s="19"/>
      <c r="G1304" s="19"/>
      <c r="M1304" s="55" t="str">
        <f t="shared" si="20"/>
        <v/>
      </c>
    </row>
    <row r="1305" spans="2:13" x14ac:dyDescent="0.3">
      <c r="B1305" s="35"/>
      <c r="F1305" s="19"/>
      <c r="G1305" s="19"/>
      <c r="M1305" s="55" t="str">
        <f t="shared" si="20"/>
        <v/>
      </c>
    </row>
    <row r="1306" spans="2:13" x14ac:dyDescent="0.3">
      <c r="B1306" s="35"/>
      <c r="F1306" s="19"/>
      <c r="G1306" s="19"/>
      <c r="M1306" s="55" t="str">
        <f t="shared" si="20"/>
        <v/>
      </c>
    </row>
    <row r="1307" spans="2:13" x14ac:dyDescent="0.3">
      <c r="B1307" s="35"/>
      <c r="F1307" s="19"/>
      <c r="G1307" s="19"/>
      <c r="M1307" s="55" t="str">
        <f t="shared" si="20"/>
        <v/>
      </c>
    </row>
    <row r="1308" spans="2:13" x14ac:dyDescent="0.3">
      <c r="B1308" s="35"/>
      <c r="F1308" s="19"/>
      <c r="G1308" s="19"/>
      <c r="M1308" s="55" t="str">
        <f t="shared" si="20"/>
        <v/>
      </c>
    </row>
    <row r="1309" spans="2:13" x14ac:dyDescent="0.3">
      <c r="B1309" s="35"/>
      <c r="F1309" s="19"/>
      <c r="G1309" s="19"/>
      <c r="M1309" s="55" t="str">
        <f t="shared" si="20"/>
        <v/>
      </c>
    </row>
    <row r="1310" spans="2:13" x14ac:dyDescent="0.3">
      <c r="B1310" s="35"/>
      <c r="F1310" s="19"/>
      <c r="G1310" s="19"/>
      <c r="M1310" s="55" t="str">
        <f t="shared" si="20"/>
        <v/>
      </c>
    </row>
    <row r="1311" spans="2:13" x14ac:dyDescent="0.3">
      <c r="B1311" s="35"/>
      <c r="F1311" s="19"/>
      <c r="G1311" s="19"/>
      <c r="M1311" s="55" t="str">
        <f t="shared" si="20"/>
        <v/>
      </c>
    </row>
    <row r="1312" spans="2:13" x14ac:dyDescent="0.3">
      <c r="B1312" s="35"/>
      <c r="F1312" s="19"/>
      <c r="G1312" s="19"/>
      <c r="M1312" s="55" t="str">
        <f t="shared" si="20"/>
        <v/>
      </c>
    </row>
    <row r="1313" spans="2:13" x14ac:dyDescent="0.3">
      <c r="B1313" s="35"/>
      <c r="F1313" s="19"/>
      <c r="G1313" s="19"/>
      <c r="M1313" s="55" t="str">
        <f t="shared" si="20"/>
        <v/>
      </c>
    </row>
    <row r="1314" spans="2:13" x14ac:dyDescent="0.3">
      <c r="B1314" s="35"/>
      <c r="F1314" s="19"/>
      <c r="G1314" s="19"/>
      <c r="M1314" s="55" t="str">
        <f t="shared" si="20"/>
        <v/>
      </c>
    </row>
    <row r="1315" spans="2:13" x14ac:dyDescent="0.3">
      <c r="B1315" s="35"/>
      <c r="F1315" s="19"/>
      <c r="G1315" s="19"/>
      <c r="M1315" s="55" t="str">
        <f t="shared" si="20"/>
        <v/>
      </c>
    </row>
    <row r="1316" spans="2:13" x14ac:dyDescent="0.3">
      <c r="B1316" s="35"/>
      <c r="F1316" s="19"/>
      <c r="G1316" s="19"/>
      <c r="M1316" s="55" t="str">
        <f t="shared" si="20"/>
        <v/>
      </c>
    </row>
    <row r="1317" spans="2:13" x14ac:dyDescent="0.3">
      <c r="B1317" s="35"/>
      <c r="F1317" s="19"/>
      <c r="G1317" s="19"/>
      <c r="M1317" s="55" t="str">
        <f t="shared" si="20"/>
        <v/>
      </c>
    </row>
    <row r="1318" spans="2:13" x14ac:dyDescent="0.3">
      <c r="B1318" s="35"/>
      <c r="F1318" s="19"/>
      <c r="G1318" s="19"/>
      <c r="M1318" s="55" t="str">
        <f t="shared" si="20"/>
        <v/>
      </c>
    </row>
    <row r="1319" spans="2:13" x14ac:dyDescent="0.3">
      <c r="B1319" s="35"/>
      <c r="F1319" s="19"/>
      <c r="G1319" s="19"/>
      <c r="M1319" s="55" t="str">
        <f t="shared" si="20"/>
        <v/>
      </c>
    </row>
    <row r="1320" spans="2:13" x14ac:dyDescent="0.3">
      <c r="B1320" s="35"/>
      <c r="F1320" s="19"/>
      <c r="G1320" s="19"/>
      <c r="M1320" s="55" t="str">
        <f t="shared" si="20"/>
        <v/>
      </c>
    </row>
    <row r="1321" spans="2:13" x14ac:dyDescent="0.3">
      <c r="B1321" s="35"/>
      <c r="F1321" s="19"/>
      <c r="G1321" s="19"/>
      <c r="M1321" s="55" t="str">
        <f t="shared" si="20"/>
        <v/>
      </c>
    </row>
    <row r="1322" spans="2:13" x14ac:dyDescent="0.3">
      <c r="B1322" s="35"/>
      <c r="F1322" s="19"/>
      <c r="G1322" s="19"/>
      <c r="M1322" s="55" t="str">
        <f t="shared" si="20"/>
        <v/>
      </c>
    </row>
    <row r="1323" spans="2:13" x14ac:dyDescent="0.3">
      <c r="B1323" s="35"/>
      <c r="F1323" s="19"/>
      <c r="G1323" s="19"/>
      <c r="M1323" s="55" t="str">
        <f t="shared" si="20"/>
        <v/>
      </c>
    </row>
    <row r="1324" spans="2:13" x14ac:dyDescent="0.3">
      <c r="B1324" s="35"/>
      <c r="F1324" s="19"/>
      <c r="G1324" s="19"/>
      <c r="M1324" s="55" t="str">
        <f t="shared" si="20"/>
        <v/>
      </c>
    </row>
    <row r="1325" spans="2:13" x14ac:dyDescent="0.3">
      <c r="B1325" s="35"/>
      <c r="F1325" s="19"/>
      <c r="G1325" s="19"/>
      <c r="M1325" s="55" t="str">
        <f t="shared" si="20"/>
        <v/>
      </c>
    </row>
    <row r="1326" spans="2:13" x14ac:dyDescent="0.3">
      <c r="B1326" s="35"/>
      <c r="F1326" s="19"/>
      <c r="G1326" s="19"/>
      <c r="M1326" s="55" t="str">
        <f t="shared" si="20"/>
        <v/>
      </c>
    </row>
    <row r="1327" spans="2:13" x14ac:dyDescent="0.3">
      <c r="B1327" s="35"/>
      <c r="F1327" s="19"/>
      <c r="G1327" s="19"/>
      <c r="M1327" s="55" t="str">
        <f t="shared" si="20"/>
        <v/>
      </c>
    </row>
    <row r="1328" spans="2:13" x14ac:dyDescent="0.3">
      <c r="B1328" s="35"/>
      <c r="F1328" s="19"/>
      <c r="G1328" s="19"/>
      <c r="M1328" s="55" t="str">
        <f t="shared" si="20"/>
        <v/>
      </c>
    </row>
    <row r="1329" spans="2:13" x14ac:dyDescent="0.3">
      <c r="B1329" s="35"/>
      <c r="F1329" s="19"/>
      <c r="G1329" s="19"/>
      <c r="M1329" s="55" t="str">
        <f t="shared" si="20"/>
        <v/>
      </c>
    </row>
    <row r="1330" spans="2:13" x14ac:dyDescent="0.3">
      <c r="B1330" s="35"/>
      <c r="F1330" s="19"/>
      <c r="G1330" s="19"/>
      <c r="M1330" s="55" t="str">
        <f t="shared" si="20"/>
        <v/>
      </c>
    </row>
    <row r="1331" spans="2:13" x14ac:dyDescent="0.3">
      <c r="B1331" s="35"/>
      <c r="F1331" s="19"/>
      <c r="G1331" s="19"/>
      <c r="M1331" s="55" t="str">
        <f t="shared" si="20"/>
        <v/>
      </c>
    </row>
    <row r="1332" spans="2:13" x14ac:dyDescent="0.3">
      <c r="B1332" s="35"/>
      <c r="F1332" s="19"/>
      <c r="G1332" s="19"/>
      <c r="M1332" s="55" t="str">
        <f t="shared" si="20"/>
        <v/>
      </c>
    </row>
    <row r="1333" spans="2:13" x14ac:dyDescent="0.3">
      <c r="B1333" s="35"/>
      <c r="F1333" s="19"/>
      <c r="G1333" s="19"/>
      <c r="M1333" s="55" t="str">
        <f t="shared" si="20"/>
        <v/>
      </c>
    </row>
    <row r="1334" spans="2:13" x14ac:dyDescent="0.3">
      <c r="B1334" s="35"/>
      <c r="F1334" s="19"/>
      <c r="G1334" s="19"/>
      <c r="M1334" s="55" t="str">
        <f t="shared" si="20"/>
        <v/>
      </c>
    </row>
    <row r="1335" spans="2:13" x14ac:dyDescent="0.3">
      <c r="B1335" s="35"/>
      <c r="F1335" s="19"/>
      <c r="G1335" s="19"/>
      <c r="M1335" s="55" t="str">
        <f t="shared" si="20"/>
        <v/>
      </c>
    </row>
    <row r="1336" spans="2:13" x14ac:dyDescent="0.3">
      <c r="B1336" s="35"/>
      <c r="F1336" s="19"/>
      <c r="G1336" s="19"/>
      <c r="M1336" s="55" t="str">
        <f t="shared" si="20"/>
        <v/>
      </c>
    </row>
    <row r="1337" spans="2:13" x14ac:dyDescent="0.3">
      <c r="B1337" s="35"/>
      <c r="F1337" s="19"/>
      <c r="G1337" s="19"/>
      <c r="M1337" s="55" t="str">
        <f t="shared" si="20"/>
        <v/>
      </c>
    </row>
    <row r="1338" spans="2:13" x14ac:dyDescent="0.3">
      <c r="B1338" s="35"/>
      <c r="F1338" s="19"/>
      <c r="G1338" s="19"/>
      <c r="M1338" s="55" t="str">
        <f t="shared" si="20"/>
        <v/>
      </c>
    </row>
    <row r="1339" spans="2:13" x14ac:dyDescent="0.3">
      <c r="B1339" s="35"/>
      <c r="F1339" s="19"/>
      <c r="G1339" s="19"/>
      <c r="M1339" s="55" t="str">
        <f t="shared" si="20"/>
        <v/>
      </c>
    </row>
    <row r="1340" spans="2:13" x14ac:dyDescent="0.3">
      <c r="B1340" s="35"/>
      <c r="F1340" s="19"/>
      <c r="G1340" s="19"/>
      <c r="M1340" s="55" t="str">
        <f t="shared" si="20"/>
        <v/>
      </c>
    </row>
    <row r="1341" spans="2:13" x14ac:dyDescent="0.3">
      <c r="B1341" s="35"/>
      <c r="F1341" s="19"/>
      <c r="G1341" s="19"/>
      <c r="M1341" s="55" t="str">
        <f t="shared" si="20"/>
        <v/>
      </c>
    </row>
    <row r="1342" spans="2:13" x14ac:dyDescent="0.3">
      <c r="B1342" s="35"/>
      <c r="F1342" s="19"/>
      <c r="G1342" s="19"/>
      <c r="M1342" s="55" t="str">
        <f t="shared" si="20"/>
        <v/>
      </c>
    </row>
    <row r="1343" spans="2:13" x14ac:dyDescent="0.3">
      <c r="B1343" s="35"/>
      <c r="F1343" s="19"/>
      <c r="G1343" s="19"/>
      <c r="M1343" s="55" t="str">
        <f t="shared" si="20"/>
        <v/>
      </c>
    </row>
    <row r="1344" spans="2:13" x14ac:dyDescent="0.3">
      <c r="B1344" s="35"/>
      <c r="F1344" s="19"/>
      <c r="G1344" s="19"/>
      <c r="M1344" s="55" t="str">
        <f t="shared" si="20"/>
        <v/>
      </c>
    </row>
    <row r="1345" spans="2:13" x14ac:dyDescent="0.3">
      <c r="B1345" s="35"/>
      <c r="F1345" s="19"/>
      <c r="G1345" s="19"/>
      <c r="M1345" s="55" t="str">
        <f t="shared" si="20"/>
        <v/>
      </c>
    </row>
    <row r="1346" spans="2:13" x14ac:dyDescent="0.3">
      <c r="B1346" s="35"/>
      <c r="F1346" s="19"/>
      <c r="G1346" s="19"/>
      <c r="M1346" s="55" t="str">
        <f t="shared" ref="M1346:M1409" si="21">IF(I1346="","",I1346/3600)</f>
        <v/>
      </c>
    </row>
    <row r="1347" spans="2:13" x14ac:dyDescent="0.3">
      <c r="B1347" s="35"/>
      <c r="F1347" s="19"/>
      <c r="G1347" s="19"/>
      <c r="M1347" s="55" t="str">
        <f t="shared" si="21"/>
        <v/>
      </c>
    </row>
    <row r="1348" spans="2:13" x14ac:dyDescent="0.3">
      <c r="B1348" s="35"/>
      <c r="F1348" s="19"/>
      <c r="G1348" s="19"/>
      <c r="M1348" s="55" t="str">
        <f t="shared" si="21"/>
        <v/>
      </c>
    </row>
    <row r="1349" spans="2:13" x14ac:dyDescent="0.3">
      <c r="B1349" s="35"/>
      <c r="F1349" s="19"/>
      <c r="G1349" s="19"/>
      <c r="M1349" s="55" t="str">
        <f t="shared" si="21"/>
        <v/>
      </c>
    </row>
    <row r="1350" spans="2:13" x14ac:dyDescent="0.3">
      <c r="B1350" s="35"/>
      <c r="F1350" s="19"/>
      <c r="G1350" s="19"/>
      <c r="M1350" s="55" t="str">
        <f t="shared" si="21"/>
        <v/>
      </c>
    </row>
    <row r="1351" spans="2:13" x14ac:dyDescent="0.3">
      <c r="B1351" s="35"/>
      <c r="F1351" s="19"/>
      <c r="G1351" s="19"/>
      <c r="M1351" s="55" t="str">
        <f t="shared" si="21"/>
        <v/>
      </c>
    </row>
    <row r="1352" spans="2:13" x14ac:dyDescent="0.3">
      <c r="B1352" s="35"/>
      <c r="F1352" s="19"/>
      <c r="G1352" s="19"/>
      <c r="M1352" s="55" t="str">
        <f t="shared" si="21"/>
        <v/>
      </c>
    </row>
    <row r="1353" spans="2:13" x14ac:dyDescent="0.3">
      <c r="B1353" s="35"/>
      <c r="F1353" s="19"/>
      <c r="G1353" s="19"/>
      <c r="M1353" s="55" t="str">
        <f t="shared" si="21"/>
        <v/>
      </c>
    </row>
    <row r="1354" spans="2:13" x14ac:dyDescent="0.3">
      <c r="B1354" s="35"/>
      <c r="F1354" s="19"/>
      <c r="G1354" s="19"/>
      <c r="M1354" s="55" t="str">
        <f t="shared" si="21"/>
        <v/>
      </c>
    </row>
    <row r="1355" spans="2:13" x14ac:dyDescent="0.3">
      <c r="B1355" s="35"/>
      <c r="F1355" s="19"/>
      <c r="G1355" s="19"/>
      <c r="M1355" s="55" t="str">
        <f t="shared" si="21"/>
        <v/>
      </c>
    </row>
    <row r="1356" spans="2:13" x14ac:dyDescent="0.3">
      <c r="B1356" s="35"/>
      <c r="F1356" s="19"/>
      <c r="G1356" s="19"/>
      <c r="M1356" s="55" t="str">
        <f t="shared" si="21"/>
        <v/>
      </c>
    </row>
    <row r="1357" spans="2:13" x14ac:dyDescent="0.3">
      <c r="B1357" s="35"/>
      <c r="F1357" s="19"/>
      <c r="G1357" s="19"/>
      <c r="M1357" s="55" t="str">
        <f t="shared" si="21"/>
        <v/>
      </c>
    </row>
    <row r="1358" spans="2:13" x14ac:dyDescent="0.3">
      <c r="B1358" s="35"/>
      <c r="F1358" s="19"/>
      <c r="G1358" s="19"/>
      <c r="M1358" s="55" t="str">
        <f t="shared" si="21"/>
        <v/>
      </c>
    </row>
    <row r="1359" spans="2:13" x14ac:dyDescent="0.3">
      <c r="B1359" s="35"/>
      <c r="F1359" s="19"/>
      <c r="G1359" s="19"/>
      <c r="M1359" s="55" t="str">
        <f t="shared" si="21"/>
        <v/>
      </c>
    </row>
    <row r="1360" spans="2:13" x14ac:dyDescent="0.3">
      <c r="B1360" s="35"/>
      <c r="F1360" s="19"/>
      <c r="G1360" s="19"/>
      <c r="M1360" s="55" t="str">
        <f t="shared" si="21"/>
        <v/>
      </c>
    </row>
    <row r="1361" spans="2:13" x14ac:dyDescent="0.3">
      <c r="B1361" s="35"/>
      <c r="F1361" s="19"/>
      <c r="G1361" s="19"/>
      <c r="M1361" s="55" t="str">
        <f t="shared" si="21"/>
        <v/>
      </c>
    </row>
    <row r="1362" spans="2:13" x14ac:dyDescent="0.3">
      <c r="B1362" s="35"/>
      <c r="F1362" s="19"/>
      <c r="G1362" s="19"/>
      <c r="M1362" s="55" t="str">
        <f t="shared" si="21"/>
        <v/>
      </c>
    </row>
    <row r="1363" spans="2:13" x14ac:dyDescent="0.3">
      <c r="B1363" s="35"/>
      <c r="F1363" s="19"/>
      <c r="G1363" s="19"/>
      <c r="M1363" s="55" t="str">
        <f t="shared" si="21"/>
        <v/>
      </c>
    </row>
    <row r="1364" spans="2:13" x14ac:dyDescent="0.3">
      <c r="B1364" s="35"/>
      <c r="F1364" s="19"/>
      <c r="G1364" s="19"/>
      <c r="M1364" s="55" t="str">
        <f t="shared" si="21"/>
        <v/>
      </c>
    </row>
    <row r="1365" spans="2:13" x14ac:dyDescent="0.3">
      <c r="B1365" s="35"/>
      <c r="F1365" s="19"/>
      <c r="G1365" s="19"/>
      <c r="M1365" s="55" t="str">
        <f t="shared" si="21"/>
        <v/>
      </c>
    </row>
    <row r="1366" spans="2:13" x14ac:dyDescent="0.3">
      <c r="B1366" s="35"/>
      <c r="F1366" s="19"/>
      <c r="G1366" s="19"/>
      <c r="M1366" s="55" t="str">
        <f t="shared" si="21"/>
        <v/>
      </c>
    </row>
    <row r="1367" spans="2:13" x14ac:dyDescent="0.3">
      <c r="B1367" s="35"/>
      <c r="F1367" s="19"/>
      <c r="G1367" s="19"/>
      <c r="M1367" s="55" t="str">
        <f t="shared" si="21"/>
        <v/>
      </c>
    </row>
    <row r="1368" spans="2:13" x14ac:dyDescent="0.3">
      <c r="B1368" s="35"/>
      <c r="F1368" s="19"/>
      <c r="G1368" s="19"/>
      <c r="M1368" s="55" t="str">
        <f t="shared" si="21"/>
        <v/>
      </c>
    </row>
    <row r="1369" spans="2:13" x14ac:dyDescent="0.3">
      <c r="B1369" s="35"/>
      <c r="F1369" s="19"/>
      <c r="G1369" s="19"/>
      <c r="M1369" s="55" t="str">
        <f t="shared" si="21"/>
        <v/>
      </c>
    </row>
    <row r="1370" spans="2:13" x14ac:dyDescent="0.3">
      <c r="B1370" s="35"/>
      <c r="F1370" s="19"/>
      <c r="G1370" s="19"/>
      <c r="M1370" s="55" t="str">
        <f t="shared" si="21"/>
        <v/>
      </c>
    </row>
    <row r="1371" spans="2:13" x14ac:dyDescent="0.3">
      <c r="B1371" s="35"/>
      <c r="F1371" s="19"/>
      <c r="G1371" s="19"/>
      <c r="M1371" s="55" t="str">
        <f t="shared" si="21"/>
        <v/>
      </c>
    </row>
    <row r="1372" spans="2:13" x14ac:dyDescent="0.3">
      <c r="B1372" s="35"/>
      <c r="F1372" s="19"/>
      <c r="G1372" s="19"/>
      <c r="M1372" s="55" t="str">
        <f t="shared" si="21"/>
        <v/>
      </c>
    </row>
    <row r="1373" spans="2:13" x14ac:dyDescent="0.3">
      <c r="B1373" s="35"/>
      <c r="F1373" s="19"/>
      <c r="G1373" s="19"/>
      <c r="M1373" s="55" t="str">
        <f t="shared" si="21"/>
        <v/>
      </c>
    </row>
    <row r="1374" spans="2:13" x14ac:dyDescent="0.3">
      <c r="B1374" s="35"/>
      <c r="F1374" s="19"/>
      <c r="G1374" s="19"/>
      <c r="M1374" s="55" t="str">
        <f t="shared" si="21"/>
        <v/>
      </c>
    </row>
    <row r="1375" spans="2:13" x14ac:dyDescent="0.3">
      <c r="B1375" s="35"/>
      <c r="F1375" s="19"/>
      <c r="G1375" s="19"/>
      <c r="M1375" s="55" t="str">
        <f t="shared" si="21"/>
        <v/>
      </c>
    </row>
    <row r="1376" spans="2:13" x14ac:dyDescent="0.3">
      <c r="B1376" s="35"/>
      <c r="F1376" s="19"/>
      <c r="G1376" s="19"/>
      <c r="M1376" s="55" t="str">
        <f t="shared" si="21"/>
        <v/>
      </c>
    </row>
    <row r="1377" spans="2:13" x14ac:dyDescent="0.3">
      <c r="B1377" s="35"/>
      <c r="F1377" s="19"/>
      <c r="G1377" s="19"/>
      <c r="M1377" s="55" t="str">
        <f t="shared" si="21"/>
        <v/>
      </c>
    </row>
    <row r="1378" spans="2:13" x14ac:dyDescent="0.3">
      <c r="B1378" s="35"/>
      <c r="F1378" s="19"/>
      <c r="G1378" s="19"/>
      <c r="M1378" s="55" t="str">
        <f t="shared" si="21"/>
        <v/>
      </c>
    </row>
    <row r="1379" spans="2:13" x14ac:dyDescent="0.3">
      <c r="B1379" s="35"/>
      <c r="F1379" s="19"/>
      <c r="G1379" s="19"/>
      <c r="M1379" s="55" t="str">
        <f t="shared" si="21"/>
        <v/>
      </c>
    </row>
    <row r="1380" spans="2:13" x14ac:dyDescent="0.3">
      <c r="B1380" s="35"/>
      <c r="F1380" s="19"/>
      <c r="G1380" s="19"/>
      <c r="M1380" s="55" t="str">
        <f t="shared" si="21"/>
        <v/>
      </c>
    </row>
    <row r="1381" spans="2:13" x14ac:dyDescent="0.3">
      <c r="B1381" s="35"/>
      <c r="F1381" s="19"/>
      <c r="G1381" s="19"/>
      <c r="M1381" s="55" t="str">
        <f t="shared" si="21"/>
        <v/>
      </c>
    </row>
    <row r="1382" spans="2:13" x14ac:dyDescent="0.3">
      <c r="B1382" s="35"/>
      <c r="F1382" s="19"/>
      <c r="G1382" s="19"/>
      <c r="M1382" s="55" t="str">
        <f t="shared" si="21"/>
        <v/>
      </c>
    </row>
    <row r="1383" spans="2:13" x14ac:dyDescent="0.3">
      <c r="B1383" s="35"/>
      <c r="F1383" s="19"/>
      <c r="G1383" s="19"/>
      <c r="M1383" s="55" t="str">
        <f t="shared" si="21"/>
        <v/>
      </c>
    </row>
    <row r="1384" spans="2:13" x14ac:dyDescent="0.3">
      <c r="B1384" s="35"/>
      <c r="F1384" s="19"/>
      <c r="G1384" s="19"/>
      <c r="M1384" s="55" t="str">
        <f t="shared" si="21"/>
        <v/>
      </c>
    </row>
    <row r="1385" spans="2:13" x14ac:dyDescent="0.3">
      <c r="B1385" s="35"/>
      <c r="F1385" s="19"/>
      <c r="G1385" s="19"/>
      <c r="M1385" s="55" t="str">
        <f t="shared" si="21"/>
        <v/>
      </c>
    </row>
    <row r="1386" spans="2:13" x14ac:dyDescent="0.3">
      <c r="B1386" s="35"/>
      <c r="F1386" s="19"/>
      <c r="G1386" s="19"/>
      <c r="M1386" s="55" t="str">
        <f t="shared" si="21"/>
        <v/>
      </c>
    </row>
    <row r="1387" spans="2:13" x14ac:dyDescent="0.3">
      <c r="B1387" s="35"/>
      <c r="F1387" s="19"/>
      <c r="G1387" s="19"/>
      <c r="M1387" s="55" t="str">
        <f t="shared" si="21"/>
        <v/>
      </c>
    </row>
    <row r="1388" spans="2:13" x14ac:dyDescent="0.3">
      <c r="B1388" s="35"/>
      <c r="F1388" s="19"/>
      <c r="G1388" s="19"/>
      <c r="M1388" s="55" t="str">
        <f t="shared" si="21"/>
        <v/>
      </c>
    </row>
    <row r="1389" spans="2:13" x14ac:dyDescent="0.3">
      <c r="B1389" s="35"/>
      <c r="F1389" s="19"/>
      <c r="G1389" s="19"/>
      <c r="M1389" s="55" t="str">
        <f t="shared" si="21"/>
        <v/>
      </c>
    </row>
    <row r="1390" spans="2:13" x14ac:dyDescent="0.3">
      <c r="B1390" s="35"/>
      <c r="F1390" s="19"/>
      <c r="G1390" s="19"/>
      <c r="M1390" s="55" t="str">
        <f t="shared" si="21"/>
        <v/>
      </c>
    </row>
    <row r="1391" spans="2:13" x14ac:dyDescent="0.3">
      <c r="B1391" s="35"/>
      <c r="F1391" s="19"/>
      <c r="G1391" s="19"/>
      <c r="M1391" s="55" t="str">
        <f t="shared" si="21"/>
        <v/>
      </c>
    </row>
    <row r="1392" spans="2:13" x14ac:dyDescent="0.3">
      <c r="B1392" s="35"/>
      <c r="F1392" s="19"/>
      <c r="G1392" s="19"/>
      <c r="M1392" s="55" t="str">
        <f t="shared" si="21"/>
        <v/>
      </c>
    </row>
    <row r="1393" spans="2:13" x14ac:dyDescent="0.3">
      <c r="B1393" s="35"/>
      <c r="F1393" s="19"/>
      <c r="G1393" s="19"/>
      <c r="M1393" s="55" t="str">
        <f t="shared" si="21"/>
        <v/>
      </c>
    </row>
    <row r="1394" spans="2:13" x14ac:dyDescent="0.3">
      <c r="B1394" s="35"/>
      <c r="F1394" s="19"/>
      <c r="G1394" s="19"/>
      <c r="M1394" s="55" t="str">
        <f t="shared" si="21"/>
        <v/>
      </c>
    </row>
    <row r="1395" spans="2:13" x14ac:dyDescent="0.3">
      <c r="B1395" s="35"/>
      <c r="F1395" s="19"/>
      <c r="G1395" s="19"/>
      <c r="M1395" s="55" t="str">
        <f t="shared" si="21"/>
        <v/>
      </c>
    </row>
    <row r="1396" spans="2:13" x14ac:dyDescent="0.3">
      <c r="B1396" s="35"/>
      <c r="F1396" s="19"/>
      <c r="G1396" s="19"/>
      <c r="M1396" s="55" t="str">
        <f t="shared" si="21"/>
        <v/>
      </c>
    </row>
    <row r="1397" spans="2:13" x14ac:dyDescent="0.3">
      <c r="B1397" s="35"/>
      <c r="F1397" s="19"/>
      <c r="G1397" s="19"/>
      <c r="M1397" s="55" t="str">
        <f t="shared" si="21"/>
        <v/>
      </c>
    </row>
    <row r="1398" spans="2:13" x14ac:dyDescent="0.3">
      <c r="B1398" s="35"/>
      <c r="F1398" s="19"/>
      <c r="G1398" s="19"/>
      <c r="M1398" s="55" t="str">
        <f t="shared" si="21"/>
        <v/>
      </c>
    </row>
    <row r="1399" spans="2:13" x14ac:dyDescent="0.3">
      <c r="B1399" s="35"/>
      <c r="F1399" s="19"/>
      <c r="G1399" s="19"/>
      <c r="M1399" s="55" t="str">
        <f t="shared" si="21"/>
        <v/>
      </c>
    </row>
    <row r="1400" spans="2:13" x14ac:dyDescent="0.3">
      <c r="B1400" s="35"/>
      <c r="F1400" s="19"/>
      <c r="G1400" s="19"/>
      <c r="M1400" s="55" t="str">
        <f t="shared" si="21"/>
        <v/>
      </c>
    </row>
    <row r="1401" spans="2:13" x14ac:dyDescent="0.3">
      <c r="B1401" s="35"/>
      <c r="F1401" s="19"/>
      <c r="G1401" s="19"/>
      <c r="M1401" s="55" t="str">
        <f t="shared" si="21"/>
        <v/>
      </c>
    </row>
    <row r="1402" spans="2:13" x14ac:dyDescent="0.3">
      <c r="B1402" s="35"/>
      <c r="F1402" s="19"/>
      <c r="G1402" s="19"/>
      <c r="M1402" s="55" t="str">
        <f t="shared" si="21"/>
        <v/>
      </c>
    </row>
    <row r="1403" spans="2:13" x14ac:dyDescent="0.3">
      <c r="B1403" s="35"/>
      <c r="F1403" s="19"/>
      <c r="G1403" s="19"/>
      <c r="M1403" s="55" t="str">
        <f t="shared" si="21"/>
        <v/>
      </c>
    </row>
    <row r="1404" spans="2:13" x14ac:dyDescent="0.3">
      <c r="B1404" s="35"/>
      <c r="F1404" s="19"/>
      <c r="G1404" s="19"/>
      <c r="M1404" s="55" t="str">
        <f t="shared" si="21"/>
        <v/>
      </c>
    </row>
    <row r="1405" spans="2:13" x14ac:dyDescent="0.3">
      <c r="B1405" s="35"/>
      <c r="F1405" s="19"/>
      <c r="G1405" s="19"/>
      <c r="M1405" s="55" t="str">
        <f t="shared" si="21"/>
        <v/>
      </c>
    </row>
    <row r="1406" spans="2:13" x14ac:dyDescent="0.3">
      <c r="B1406" s="35"/>
      <c r="F1406" s="19"/>
      <c r="G1406" s="19"/>
      <c r="M1406" s="55" t="str">
        <f t="shared" si="21"/>
        <v/>
      </c>
    </row>
    <row r="1407" spans="2:13" x14ac:dyDescent="0.3">
      <c r="B1407" s="35"/>
      <c r="F1407" s="19"/>
      <c r="G1407" s="19"/>
      <c r="M1407" s="55" t="str">
        <f t="shared" si="21"/>
        <v/>
      </c>
    </row>
    <row r="1408" spans="2:13" x14ac:dyDescent="0.3">
      <c r="B1408" s="35"/>
      <c r="F1408" s="19"/>
      <c r="G1408" s="19"/>
      <c r="M1408" s="55" t="str">
        <f t="shared" si="21"/>
        <v/>
      </c>
    </row>
    <row r="1409" spans="2:13" x14ac:dyDescent="0.3">
      <c r="B1409" s="35"/>
      <c r="F1409" s="19"/>
      <c r="G1409" s="19"/>
      <c r="M1409" s="55" t="str">
        <f t="shared" si="21"/>
        <v/>
      </c>
    </row>
    <row r="1410" spans="2:13" x14ac:dyDescent="0.3">
      <c r="B1410" s="35"/>
      <c r="F1410" s="19"/>
      <c r="G1410" s="19"/>
      <c r="M1410" s="55" t="str">
        <f t="shared" ref="M1410:M1426" si="22">IF(I1410="","",I1410/3600)</f>
        <v/>
      </c>
    </row>
    <row r="1411" spans="2:13" x14ac:dyDescent="0.3">
      <c r="B1411" s="35"/>
      <c r="F1411" s="19"/>
      <c r="G1411" s="19"/>
      <c r="M1411" s="55" t="str">
        <f t="shared" si="22"/>
        <v/>
      </c>
    </row>
    <row r="1412" spans="2:13" x14ac:dyDescent="0.3">
      <c r="B1412" s="35"/>
      <c r="F1412" s="19"/>
      <c r="G1412" s="19"/>
      <c r="M1412" s="55" t="str">
        <f t="shared" si="22"/>
        <v/>
      </c>
    </row>
    <row r="1413" spans="2:13" x14ac:dyDescent="0.3">
      <c r="B1413" s="35"/>
      <c r="F1413" s="19"/>
      <c r="G1413" s="19"/>
      <c r="M1413" s="55" t="str">
        <f t="shared" si="22"/>
        <v/>
      </c>
    </row>
    <row r="1414" spans="2:13" x14ac:dyDescent="0.3">
      <c r="B1414" s="35"/>
      <c r="F1414" s="19"/>
      <c r="G1414" s="19"/>
      <c r="M1414" s="55" t="str">
        <f t="shared" si="22"/>
        <v/>
      </c>
    </row>
    <row r="1415" spans="2:13" x14ac:dyDescent="0.3">
      <c r="B1415" s="35"/>
      <c r="F1415" s="19"/>
      <c r="G1415" s="19"/>
      <c r="M1415" s="55" t="str">
        <f t="shared" si="22"/>
        <v/>
      </c>
    </row>
    <row r="1416" spans="2:13" x14ac:dyDescent="0.3">
      <c r="B1416" s="35"/>
      <c r="F1416" s="19"/>
      <c r="G1416" s="19"/>
      <c r="M1416" s="55" t="str">
        <f t="shared" si="22"/>
        <v/>
      </c>
    </row>
    <row r="1417" spans="2:13" x14ac:dyDescent="0.3">
      <c r="B1417" s="35"/>
      <c r="F1417" s="19"/>
      <c r="G1417" s="19"/>
      <c r="M1417" s="55" t="str">
        <f t="shared" si="22"/>
        <v/>
      </c>
    </row>
    <row r="1418" spans="2:13" x14ac:dyDescent="0.3">
      <c r="B1418" s="35"/>
      <c r="F1418" s="19"/>
      <c r="G1418" s="19"/>
      <c r="M1418" s="55" t="str">
        <f t="shared" si="22"/>
        <v/>
      </c>
    </row>
    <row r="1419" spans="2:13" x14ac:dyDescent="0.3">
      <c r="B1419" s="35"/>
      <c r="F1419" s="19"/>
      <c r="G1419" s="19"/>
      <c r="M1419" s="55" t="str">
        <f t="shared" si="22"/>
        <v/>
      </c>
    </row>
    <row r="1420" spans="2:13" x14ac:dyDescent="0.3">
      <c r="B1420" s="35"/>
      <c r="F1420" s="19"/>
      <c r="G1420" s="19"/>
      <c r="M1420" s="55" t="str">
        <f t="shared" si="22"/>
        <v/>
      </c>
    </row>
    <row r="1421" spans="2:13" x14ac:dyDescent="0.3">
      <c r="B1421" s="35"/>
      <c r="F1421" s="19"/>
      <c r="G1421" s="19"/>
      <c r="M1421" s="55" t="str">
        <f t="shared" si="22"/>
        <v/>
      </c>
    </row>
    <row r="1422" spans="2:13" x14ac:dyDescent="0.3">
      <c r="B1422" s="35"/>
      <c r="F1422" s="19"/>
      <c r="G1422" s="19"/>
      <c r="M1422" s="55" t="str">
        <f t="shared" si="22"/>
        <v/>
      </c>
    </row>
    <row r="1423" spans="2:13" x14ac:dyDescent="0.3">
      <c r="B1423" s="35"/>
      <c r="F1423" s="19"/>
      <c r="G1423" s="19"/>
      <c r="M1423" s="55" t="str">
        <f t="shared" si="22"/>
        <v/>
      </c>
    </row>
    <row r="1424" spans="2:13" x14ac:dyDescent="0.3">
      <c r="B1424" s="35"/>
      <c r="F1424" s="19"/>
      <c r="G1424" s="19"/>
      <c r="M1424" s="55" t="str">
        <f t="shared" si="22"/>
        <v/>
      </c>
    </row>
    <row r="1425" spans="2:13" x14ac:dyDescent="0.3">
      <c r="B1425" s="35"/>
      <c r="F1425" s="19"/>
      <c r="G1425" s="19"/>
      <c r="M1425" s="55" t="str">
        <f t="shared" si="22"/>
        <v/>
      </c>
    </row>
    <row r="1426" spans="2:13" x14ac:dyDescent="0.3">
      <c r="B1426" s="35"/>
      <c r="F1426" s="19"/>
      <c r="G1426" s="19"/>
      <c r="M1426" s="55" t="str">
        <f t="shared" si="22"/>
        <v/>
      </c>
    </row>
  </sheetData>
  <autoFilter ref="A1:M1426" xr:uid="{A6FDDA5A-DE0A-4605-8696-102EB2A3FE43}"/>
  <phoneticPr fontId="3" type="noConversion"/>
  <hyperlinks>
    <hyperlink ref="B2" r:id="rId1" xr:uid="{20E9E2F1-CF7B-4214-B5F3-30CAAE26615D}"/>
    <hyperlink ref="B3" r:id="rId2" xr:uid="{A54C7B35-8011-48F1-B8F1-F6202F45E5C5}"/>
    <hyperlink ref="B4" r:id="rId3" xr:uid="{F7EA0F17-BB57-487D-A21C-0F563E453257}"/>
    <hyperlink ref="B5" r:id="rId4" xr:uid="{D8AB5510-FF8E-4734-BE00-E0C63945A81F}"/>
    <hyperlink ref="B6" r:id="rId5" xr:uid="{13B7A7DA-13D0-411B-8D66-778095345B32}"/>
    <hyperlink ref="B7" r:id="rId6" xr:uid="{A2E814AB-F70C-43F5-902E-8086E7A77254}"/>
    <hyperlink ref="B8" r:id="rId7" xr:uid="{75546110-3129-40D9-8FE0-0F3F76E48D90}"/>
    <hyperlink ref="B9" r:id="rId8" xr:uid="{EE28305D-6298-401D-9BA7-BFF2F40B4B9F}"/>
    <hyperlink ref="B10" r:id="rId9" xr:uid="{360CCDB3-46D8-4CEA-80CC-BA00FFBAE7A1}"/>
    <hyperlink ref="B11" r:id="rId10" xr:uid="{C414BB1D-4634-4457-A2C3-12196FCECD0F}"/>
    <hyperlink ref="B12" r:id="rId11" xr:uid="{246AEC3F-64F8-4AEE-9E3B-6A91C4180D02}"/>
    <hyperlink ref="B13" r:id="rId12" xr:uid="{55FB4A6F-EB03-47F2-ADF8-C0849F271CAF}"/>
    <hyperlink ref="B14" r:id="rId13" xr:uid="{33D85D22-6D95-41EB-8F46-88409FEC9DCA}"/>
    <hyperlink ref="B15" r:id="rId14" xr:uid="{5A6A5C70-1BD8-4071-A4CE-5BFA28D018B3}"/>
    <hyperlink ref="B16" r:id="rId15" xr:uid="{A63FDE74-4C76-4EFA-8F52-53298C78C5CB}"/>
    <hyperlink ref="B17" r:id="rId16" xr:uid="{9E14458E-375D-4C5E-ABF7-5CFE51D2B2E9}"/>
    <hyperlink ref="B18" r:id="rId17" xr:uid="{F157763F-170F-4655-8478-53B8D4E11255}"/>
    <hyperlink ref="B19" r:id="rId18" xr:uid="{93FA1C4F-8D22-4ABA-A8DA-C5E25B0E3837}"/>
    <hyperlink ref="B20" r:id="rId19" xr:uid="{2D910BD4-723C-4FB4-B33E-EBD6000E5AB0}"/>
    <hyperlink ref="B21" r:id="rId20" xr:uid="{A986D11B-BF70-4D03-AC32-00A44FEFC268}"/>
    <hyperlink ref="B22" r:id="rId21" xr:uid="{D4235C3E-D770-4220-B8D0-334DB158B89D}"/>
    <hyperlink ref="B23" r:id="rId22" xr:uid="{3D4F3A06-AAEF-45E1-9AE8-2B164C4C4F1F}"/>
    <hyperlink ref="B24" r:id="rId23" xr:uid="{5E481A58-07C2-4B7E-9D1F-2AE25FA3429A}"/>
    <hyperlink ref="B25" r:id="rId24" xr:uid="{45E91C0F-EA34-472A-9B89-A3D208D41EF0}"/>
    <hyperlink ref="B26" r:id="rId25" xr:uid="{51A103DD-80DA-41F0-99BA-A9F2E0A4F982}"/>
    <hyperlink ref="B27" r:id="rId26" xr:uid="{8750F3F7-5110-4049-9B2C-80FC6B63DDB9}"/>
    <hyperlink ref="B28" r:id="rId27" xr:uid="{791E96A4-7155-486B-9A0B-9F5670EF55D7}"/>
    <hyperlink ref="B29" r:id="rId28" xr:uid="{C94C6BE9-68C6-477F-9442-2E6D420A52CE}"/>
    <hyperlink ref="B30" r:id="rId29" xr:uid="{9B00678F-6F5D-4E9B-9B60-9E72DC14E62C}"/>
    <hyperlink ref="B31" r:id="rId30" xr:uid="{A41E46C4-9FE9-4595-A6DC-914AFC34036C}"/>
    <hyperlink ref="B32" r:id="rId31" xr:uid="{21F7B0FC-141A-47AB-A415-ECE5F7ABFC97}"/>
    <hyperlink ref="B33" r:id="rId32" xr:uid="{2DBAFAE3-01C4-4094-804F-5D97F171BED6}"/>
    <hyperlink ref="B34" r:id="rId33" xr:uid="{70ED65CC-1C29-4A56-AF15-993D5C83FEAE}"/>
    <hyperlink ref="B35" r:id="rId34" xr:uid="{C2B3A423-47EB-4AFC-BDE1-05ED9EEAFAA9}"/>
    <hyperlink ref="B36" r:id="rId35" xr:uid="{7EC7191C-BCC9-46AA-9AB1-28970D50E3EE}"/>
    <hyperlink ref="B37" r:id="rId36" xr:uid="{41603B0E-D2FD-412E-ACA7-046C90B60655}"/>
    <hyperlink ref="B38" r:id="rId37" xr:uid="{B6430A09-019B-4072-922E-2EF302E426E4}"/>
    <hyperlink ref="B39" r:id="rId38" xr:uid="{FCFD2501-F82E-46BA-9637-5F09F53810A9}"/>
    <hyperlink ref="B40" r:id="rId39" xr:uid="{DF5D99F8-DF37-4DCB-AB1B-45F9C52F16BF}"/>
    <hyperlink ref="B41" r:id="rId40" xr:uid="{9F5C14B9-C0F0-4F4A-A009-0936EF6D7EC0}"/>
    <hyperlink ref="B42" r:id="rId41" xr:uid="{CA575E3B-FEA8-4A93-97BF-8BB89A9DC98D}"/>
    <hyperlink ref="B43" r:id="rId42" xr:uid="{EBD6C7CA-8C6B-4BE3-900D-A1AAFFE7DB75}"/>
    <hyperlink ref="B44" r:id="rId43" xr:uid="{F3F95C1C-F980-4275-A08E-374AED8D971E}"/>
    <hyperlink ref="B45" r:id="rId44" xr:uid="{25AD441D-DF8E-4E68-9E1D-2080F094BB88}"/>
    <hyperlink ref="B46" r:id="rId45" xr:uid="{BDC20CB9-C36E-4C96-9E96-9DB3315983ED}"/>
    <hyperlink ref="B47" r:id="rId46" xr:uid="{AF74947A-4F95-4AF4-8750-4D8C6D715D7E}"/>
    <hyperlink ref="B48" r:id="rId47" xr:uid="{BE74F056-1673-44AE-88FD-4D6822009925}"/>
    <hyperlink ref="B49" r:id="rId48" xr:uid="{373C3D78-2EAA-48B6-9552-FAD5D9359AC5}"/>
    <hyperlink ref="B50" r:id="rId49" xr:uid="{CAA10D4E-4493-411C-BF8A-DF710198CD9F}"/>
    <hyperlink ref="B51" r:id="rId50" xr:uid="{0F397CEB-7BD7-4478-9DDA-EBD9B7EA354C}"/>
    <hyperlink ref="B52" r:id="rId51" xr:uid="{6FB60FE3-3BB4-4CE6-9439-9B82CAFA03A6}"/>
    <hyperlink ref="B53" r:id="rId52" xr:uid="{C1F21988-F310-40A7-8545-FA0233B1439A}"/>
    <hyperlink ref="B54" r:id="rId53" xr:uid="{82433850-6318-40BC-84AF-989DDFCD8488}"/>
    <hyperlink ref="B55" r:id="rId54" xr:uid="{11683181-E43C-4139-8D48-78A8F0C2F2C0}"/>
    <hyperlink ref="B56" r:id="rId55" xr:uid="{AAD46C6B-8521-43E3-BC4A-EAFAE25450B2}"/>
    <hyperlink ref="B57" r:id="rId56" xr:uid="{3C290CDD-C42A-40F9-9B60-EF4996DDCB70}"/>
    <hyperlink ref="B58" r:id="rId57" xr:uid="{4653E9E2-FF54-4DDA-BDA9-49156D4270FC}"/>
    <hyperlink ref="B59" r:id="rId58" xr:uid="{9948CBB4-57D8-4A0E-B26A-C7B95CB37FDE}"/>
    <hyperlink ref="B60" r:id="rId59" xr:uid="{E45BB620-C753-4537-B5C2-DAF9EE379044}"/>
    <hyperlink ref="B61" r:id="rId60" xr:uid="{2A50374E-B9FF-4A0F-A02C-0172479F30B9}"/>
    <hyperlink ref="B62" r:id="rId61" xr:uid="{60114683-595E-4E3C-A089-96A9258A498C}"/>
    <hyperlink ref="B63" r:id="rId62" xr:uid="{9701AD3E-F649-4067-B071-B81A662B4F40}"/>
    <hyperlink ref="B64" r:id="rId63" xr:uid="{387D4CC9-E6C8-4500-AEDF-A4FD3D1A01A2}"/>
    <hyperlink ref="B65" r:id="rId64" xr:uid="{4739E023-521A-42AC-841A-3B39B328795F}"/>
    <hyperlink ref="B66" r:id="rId65" xr:uid="{E0827975-FF08-49B2-B518-0E5FE9D321DC}"/>
    <hyperlink ref="B67" r:id="rId66" xr:uid="{70C22B5E-C273-4D43-85C5-B7042B57B556}"/>
    <hyperlink ref="B68" r:id="rId67" xr:uid="{CB64A3A1-9EF4-4BE5-9DA7-AD004CD6E14A}"/>
    <hyperlink ref="B69" r:id="rId68" xr:uid="{F4D4E8C8-99E9-44DF-B13D-FECE79DC4937}"/>
    <hyperlink ref="B70" r:id="rId69" xr:uid="{25E0CB02-3587-418A-9700-3D9FF12574AB}"/>
    <hyperlink ref="B71" r:id="rId70" xr:uid="{CE0DB17B-A096-4D00-84ED-C9754DF76C75}"/>
    <hyperlink ref="B72" r:id="rId71" xr:uid="{64751984-35AA-4DFE-9A75-FD95E8968FEF}"/>
    <hyperlink ref="B73" r:id="rId72" xr:uid="{52A811CD-6C7C-4A74-82EA-36D8F26BF0CB}"/>
    <hyperlink ref="B74" r:id="rId73" xr:uid="{FEA8A9F7-1542-4306-9699-38EE194E1BD4}"/>
    <hyperlink ref="B75" r:id="rId74" xr:uid="{1B0F9622-D498-449D-A762-B57334D56CCB}"/>
    <hyperlink ref="B76" r:id="rId75" xr:uid="{528934DF-04E9-4801-B8B1-38E03F11251C}"/>
    <hyperlink ref="B77" r:id="rId76" xr:uid="{424FEFA2-FC26-491F-B9F2-2D79B975B2DC}"/>
    <hyperlink ref="B78" r:id="rId77" xr:uid="{39BBBD93-0187-43E1-B87B-34F1C7A5CF2E}"/>
    <hyperlink ref="B79" r:id="rId78" xr:uid="{CEA9006D-1453-448C-A3E4-A145795C7AFA}"/>
    <hyperlink ref="B80" r:id="rId79" xr:uid="{F113DA36-2C84-4930-9666-27961F3B749C}"/>
    <hyperlink ref="B81" r:id="rId80" xr:uid="{C5BB746B-D693-4106-972D-2E319AA79D4B}"/>
    <hyperlink ref="B82" r:id="rId81" xr:uid="{A86E04A8-A794-425E-BD77-D906DBE6704A}"/>
    <hyperlink ref="B83" r:id="rId82" xr:uid="{FF284D68-A41F-46ED-9E26-E031AF46ED31}"/>
    <hyperlink ref="B84" r:id="rId83" xr:uid="{216E8857-7505-4796-A908-D579919537CB}"/>
    <hyperlink ref="B85" r:id="rId84" xr:uid="{61D897EB-F2AE-447F-B98E-5E01338E02E5}"/>
    <hyperlink ref="B86" r:id="rId85" xr:uid="{642B740A-F4E5-401D-B52B-E7E5F87916C7}"/>
    <hyperlink ref="B87" r:id="rId86" xr:uid="{63C37FB7-1C14-4F03-B543-3FCFF9E1C847}"/>
    <hyperlink ref="B88" r:id="rId87" xr:uid="{0958E1BD-395B-4E76-BFF0-FF95B8B9A675}"/>
    <hyperlink ref="B89" r:id="rId88" xr:uid="{0BCCB06C-0D3D-4A96-943B-71B40B205356}"/>
    <hyperlink ref="B90" r:id="rId89" xr:uid="{05D8E5E6-9814-4FBE-A89A-D5ABEE8EDAE4}"/>
    <hyperlink ref="B91" r:id="rId90" xr:uid="{4663648E-58D9-46A0-A10C-95FA3BE01D48}"/>
    <hyperlink ref="B92" r:id="rId91" xr:uid="{72DAA16A-1951-4351-AECA-78B7766E9927}"/>
    <hyperlink ref="B93" r:id="rId92" xr:uid="{B613DCE5-FE7F-4964-BBC7-2FFFA00D7E74}"/>
    <hyperlink ref="B94" r:id="rId93" xr:uid="{3C4BEABE-D9DE-40FB-9338-4EBF55226AF4}"/>
    <hyperlink ref="B95" r:id="rId94" xr:uid="{A3555CA9-26B5-4744-8C38-E6F5D4A1F5DD}"/>
    <hyperlink ref="B96" r:id="rId95" xr:uid="{3EA1AB02-E096-4B4D-B2F0-2B444EC34368}"/>
    <hyperlink ref="B97" r:id="rId96" xr:uid="{B81230A4-8846-4934-8722-B3092C27E281}"/>
    <hyperlink ref="B98" r:id="rId97" xr:uid="{5E9EB118-FE0C-4925-B82D-92C5FAFA0ED2}"/>
    <hyperlink ref="B99" r:id="rId98" xr:uid="{00E1AD80-979E-4001-B281-90CEB65A24DB}"/>
    <hyperlink ref="B100" r:id="rId99" xr:uid="{7E003892-32AE-4766-B937-37D6E71B2413}"/>
    <hyperlink ref="B101" r:id="rId100" xr:uid="{2694E838-99E3-4BBD-B513-7A468AA0A9BC}"/>
    <hyperlink ref="B102" r:id="rId101" xr:uid="{EBE1311A-9DF6-4074-9C9A-A452298AEE92}"/>
    <hyperlink ref="B103" r:id="rId102" xr:uid="{19163A79-A682-4580-AB83-9063994812DA}"/>
    <hyperlink ref="B104" r:id="rId103" xr:uid="{7DF4C7E2-E263-464B-B594-253BE063BF1F}"/>
    <hyperlink ref="B105" r:id="rId104" xr:uid="{93E7EA48-5117-4423-8B34-ECEDD05B0FAF}"/>
    <hyperlink ref="B106" r:id="rId105" xr:uid="{73818792-D7C9-403B-9E32-402876C5FAD5}"/>
    <hyperlink ref="B107" r:id="rId106" xr:uid="{72D927EB-A963-44E3-B948-65CC2B1A5151}"/>
    <hyperlink ref="B108" r:id="rId107" xr:uid="{74837A41-69DF-4999-9E4C-968AADC2C84C}"/>
    <hyperlink ref="B109" r:id="rId108" xr:uid="{72E16CF9-F398-4FD2-BD75-B25D0543F84D}"/>
    <hyperlink ref="B110" r:id="rId109" xr:uid="{F8EE824E-AF7F-48ED-89B0-A2E5D00A1B40}"/>
    <hyperlink ref="B111" r:id="rId110" xr:uid="{36281C1E-1206-4421-84D4-B0754013212E}"/>
    <hyperlink ref="B112" r:id="rId111" xr:uid="{F17A4C2F-1773-4CA3-A372-B99215E48A87}"/>
    <hyperlink ref="B113" r:id="rId112" xr:uid="{A7B90FAD-80A2-460B-B04B-F164896F4018}"/>
    <hyperlink ref="B114" r:id="rId113" xr:uid="{34888739-E1CE-432F-84A1-3A9B44BCC573}"/>
    <hyperlink ref="B115" r:id="rId114" xr:uid="{2C55E23B-3CC4-4FE2-8F20-0F3C9986AB95}"/>
    <hyperlink ref="B116" r:id="rId115" xr:uid="{D3E3D8B1-6294-4120-87E1-8E0BD51F2DAD}"/>
    <hyperlink ref="B117" r:id="rId116" xr:uid="{393AE7C1-79B4-488A-96C7-E5C517193690}"/>
    <hyperlink ref="B118" r:id="rId117" xr:uid="{40C855B1-E952-48AE-B373-92A356F7D607}"/>
    <hyperlink ref="B119" r:id="rId118" xr:uid="{F1519858-BCE4-4325-A29E-08D872878471}"/>
    <hyperlink ref="B120" r:id="rId119" xr:uid="{FD46A60C-AB05-4844-AFD5-77F66304F0F3}"/>
    <hyperlink ref="B121" r:id="rId120" xr:uid="{3953C793-7FE7-445E-A00F-46CB560D7DB4}"/>
    <hyperlink ref="B122" r:id="rId121" xr:uid="{6ADA744D-239D-4959-814D-23097495A578}"/>
    <hyperlink ref="B123" r:id="rId122" xr:uid="{16890EE7-434D-4C91-AA95-3810D072D71F}"/>
    <hyperlink ref="B124" r:id="rId123" xr:uid="{F434EEFB-E4BF-4469-BBDF-3488ACB04955}"/>
    <hyperlink ref="B125" r:id="rId124" xr:uid="{BD1888EB-94A4-4213-AB4B-2D7E8F2D2E3F}"/>
    <hyperlink ref="B126" r:id="rId125" xr:uid="{388C58BB-09D8-4567-B8B3-D75F982041A5}"/>
    <hyperlink ref="B127" r:id="rId126" xr:uid="{1CD435BB-430A-4F99-9EC5-8D303F4D563E}"/>
    <hyperlink ref="B128" r:id="rId127" xr:uid="{53AB0FE4-AF08-418C-A892-1C27305CD2C1}"/>
    <hyperlink ref="B129" r:id="rId128" xr:uid="{F9CC1802-2014-4862-B56B-BC2FB1BFEDE8}"/>
    <hyperlink ref="B130" r:id="rId129" xr:uid="{BFFE1CCD-4AD7-428E-95D5-C6336271003A}"/>
    <hyperlink ref="B131" r:id="rId130" xr:uid="{CA1299A7-BD19-4EF7-885B-A97D13C36CEC}"/>
    <hyperlink ref="B132" r:id="rId131" xr:uid="{FC3E2C9D-9B5C-478B-B65A-0D6788F78859}"/>
    <hyperlink ref="B133" r:id="rId132" xr:uid="{7348A51B-16EE-45AD-AA24-B604A10D8E05}"/>
    <hyperlink ref="B134" r:id="rId133" xr:uid="{74454A58-C570-43CD-8D01-834B4D92630D}"/>
    <hyperlink ref="B135" r:id="rId134" xr:uid="{F8BE7186-7883-4975-998F-E788666AB706}"/>
    <hyperlink ref="B136" r:id="rId135" xr:uid="{47535054-DEE9-4679-94D1-B922BEB13404}"/>
    <hyperlink ref="B137" r:id="rId136" xr:uid="{5CE43A8F-64ED-4FAA-AA2D-E3746218A057}"/>
    <hyperlink ref="B138" r:id="rId137" xr:uid="{914B170E-0DC5-49BE-9C3E-5494130233E6}"/>
    <hyperlink ref="B139" r:id="rId138" xr:uid="{79AEA18D-01B2-4CDC-B25B-AB4C846A7B0D}"/>
    <hyperlink ref="B140" r:id="rId139" xr:uid="{5AD006D5-EBC5-458C-B6DF-B9D6954A0697}"/>
    <hyperlink ref="B141" r:id="rId140" xr:uid="{11D60F3F-E420-4018-9F78-A12D0E613BF2}"/>
    <hyperlink ref="B142" r:id="rId141" xr:uid="{324355E4-A778-4684-B89B-6CE80180A986}"/>
    <hyperlink ref="B143" r:id="rId142" xr:uid="{9B388923-3A21-400C-A26A-1E30735FB25F}"/>
    <hyperlink ref="B144" r:id="rId143" xr:uid="{3312CC4C-7CAD-4631-B737-168B94CFDCAF}"/>
    <hyperlink ref="B145" r:id="rId144" xr:uid="{620B1F84-108A-452B-B91A-A8BB0FB11926}"/>
    <hyperlink ref="B146" r:id="rId145" xr:uid="{729C74C3-FEE2-4D5A-9462-06DCEC270933}"/>
    <hyperlink ref="B147" r:id="rId146" xr:uid="{48E1A4AB-027A-40D9-A52C-8126D3729DE4}"/>
    <hyperlink ref="B148" r:id="rId147" xr:uid="{A4D69B83-230D-4505-BF98-4399592FD96A}"/>
    <hyperlink ref="B149" r:id="rId148" xr:uid="{FE12A19E-4D87-4383-8698-F182540B6B2F}"/>
    <hyperlink ref="B150" r:id="rId149" xr:uid="{40D4ECBA-8B9A-4A20-8636-6663A9B0E401}"/>
    <hyperlink ref="B151" r:id="rId150" xr:uid="{5CE901A8-6432-4FCA-8185-6D463F62E787}"/>
    <hyperlink ref="B152" r:id="rId151" xr:uid="{E9D7841D-BD8F-4D46-9EA5-688BDC8EF9E4}"/>
    <hyperlink ref="B153" r:id="rId152" xr:uid="{C1DABDC6-38BD-4B70-9F5B-D3FF91BE4AD5}"/>
    <hyperlink ref="B154" r:id="rId153" xr:uid="{13702C63-6D0F-4E0F-903C-26CC12E8BDBC}"/>
    <hyperlink ref="B155" r:id="rId154" xr:uid="{E5AC6288-D3B8-48AD-858A-282F4D99F885}"/>
    <hyperlink ref="B156" r:id="rId155" xr:uid="{7D78D9B0-B989-46C3-8020-E3EDF77952DD}"/>
    <hyperlink ref="B157" r:id="rId156" xr:uid="{F1688EA7-EA65-4508-B20C-E44FB1290A6F}"/>
    <hyperlink ref="B158" r:id="rId157" xr:uid="{9575FBA3-7951-424D-9D83-6FC37B62F32C}"/>
    <hyperlink ref="B159" r:id="rId158" xr:uid="{41232AA1-256B-4BA2-AD51-760C1FEE266F}"/>
    <hyperlink ref="B160" r:id="rId159" xr:uid="{C7C09BE3-E1A2-44B9-9BCA-143DCC1B2ACF}"/>
    <hyperlink ref="B161" r:id="rId160" xr:uid="{9DBFF8E5-2D69-4FC4-AC34-B96286B801D2}"/>
    <hyperlink ref="B162" r:id="rId161" xr:uid="{1C1A9A2B-F0CF-48E1-B102-7FB0A5AB1878}"/>
    <hyperlink ref="B163" r:id="rId162" xr:uid="{6DADE434-7387-4F79-96BE-B22EE95A9F72}"/>
    <hyperlink ref="B164" r:id="rId163" xr:uid="{D23EA7E5-7FD6-4BA5-977A-88240608DC7A}"/>
    <hyperlink ref="J2" r:id="rId164" xr:uid="{DCDEFB94-4ABA-4968-9E46-D2DC23827C28}"/>
    <hyperlink ref="J3" r:id="rId165" xr:uid="{C27A9483-26D6-4D89-A75E-242F3A4380C4}"/>
    <hyperlink ref="J4" r:id="rId166" xr:uid="{3921BCC7-DD65-467F-AE4A-1D6701ED4DC8}"/>
    <hyperlink ref="J5" r:id="rId167" xr:uid="{0A8B27BA-8A59-4AC1-B523-B3B6C8267A83}"/>
    <hyperlink ref="J6" r:id="rId168" xr:uid="{E8C4EBFF-CE2B-46A5-B8EB-06475B3771EE}"/>
    <hyperlink ref="J7" r:id="rId169" xr:uid="{1F12B774-9DFC-4A2D-A793-2AB139857034}"/>
    <hyperlink ref="J8" r:id="rId170" xr:uid="{43F64AA2-69FE-488F-82E8-39F63B5C058D}"/>
    <hyperlink ref="J9" r:id="rId171" xr:uid="{D7A6E01D-5CE9-4861-A3F0-7AE874F7D5B4}"/>
    <hyperlink ref="J10" r:id="rId172" xr:uid="{12A71FE4-DBC5-49B6-B431-37060FB24BC4}"/>
    <hyperlink ref="J11" r:id="rId173" xr:uid="{50372FD0-B216-4635-BB09-00A953D9681D}"/>
    <hyperlink ref="J12" r:id="rId174" xr:uid="{22757C45-10C6-4F53-A5A4-67F46005B30C}"/>
    <hyperlink ref="J13" r:id="rId175" xr:uid="{F9A9BDE0-3934-4E15-A7C3-F831D9EBAACE}"/>
    <hyperlink ref="J14" r:id="rId176" xr:uid="{A6BC2D1A-1646-4E5A-955B-077F1428AB42}"/>
    <hyperlink ref="J15" r:id="rId177" xr:uid="{0150890C-20D2-4CE8-BE8E-CA57D7FAFB49}"/>
    <hyperlink ref="J16" r:id="rId178" xr:uid="{ED160FBE-6B0C-493A-A02B-BD9F2A619DEC}"/>
    <hyperlink ref="J17" r:id="rId179" xr:uid="{AEA8B5BC-EA46-47B5-862A-F8B08FE29966}"/>
    <hyperlink ref="J18" r:id="rId180" xr:uid="{3C51CF25-7834-4F29-982C-8347B5A08843}"/>
    <hyperlink ref="J19" r:id="rId181" xr:uid="{1449F625-6235-43E3-A836-8E359B153CAA}"/>
    <hyperlink ref="J20" r:id="rId182" xr:uid="{4A089E08-969A-4312-BA52-D114ACE5F36C}"/>
    <hyperlink ref="J21" r:id="rId183" xr:uid="{B7B818E0-DAAE-4D56-B9A7-E1D0DBBCEBB0}"/>
    <hyperlink ref="J22" r:id="rId184" xr:uid="{8CAEAE39-D57C-423D-807E-6BA9B67F1E03}"/>
    <hyperlink ref="J23" r:id="rId185" xr:uid="{DBE5CE14-935B-4DA4-A2FA-31ACF2C68197}"/>
    <hyperlink ref="J24" r:id="rId186" xr:uid="{ECF65366-7E5C-4454-B516-F7251A8AC89D}"/>
    <hyperlink ref="J25" r:id="rId187" xr:uid="{39FF6DEF-8510-404C-B371-EDA3698E0975}"/>
    <hyperlink ref="J26" r:id="rId188" xr:uid="{8C1170C4-734A-4EA0-A625-C841B9E276A5}"/>
    <hyperlink ref="J27" r:id="rId189" xr:uid="{82A77DF5-D761-4CE2-A03E-79ACC637D16C}"/>
    <hyperlink ref="J28" r:id="rId190" xr:uid="{9FB9A574-4A52-4F6B-ADB5-170BFED0F551}"/>
    <hyperlink ref="J29" r:id="rId191" xr:uid="{43C4461B-38E1-42AB-AC39-0D9C4F0E5AC8}"/>
    <hyperlink ref="J30" r:id="rId192" xr:uid="{06AE091B-E6AA-42B4-914A-9DD472FB7375}"/>
    <hyperlink ref="J31" r:id="rId193" xr:uid="{F34192B7-5E0B-4219-9DBE-B4AC3BEE998E}"/>
    <hyperlink ref="J32" r:id="rId194" xr:uid="{AAD480BD-958C-4381-98BC-7A85B78570ED}"/>
    <hyperlink ref="J33" r:id="rId195" xr:uid="{E237853F-DF8E-48A4-BB50-D422C1C79810}"/>
    <hyperlink ref="J34" r:id="rId196" xr:uid="{2315C46F-46F5-466D-989F-D1DB40501869}"/>
    <hyperlink ref="J35" r:id="rId197" xr:uid="{C7C5BB0F-67D3-4D3C-BC3D-5F20E94F6E1C}"/>
    <hyperlink ref="J36" r:id="rId198" xr:uid="{251C91B4-47EB-41C8-9BBD-FFC408A86C34}"/>
    <hyperlink ref="J37" r:id="rId199" xr:uid="{B860A722-3D45-448E-ACC2-1F51E9ABC3A3}"/>
    <hyperlink ref="J38" r:id="rId200" xr:uid="{2FE37EA8-5303-49E0-BAA3-FEBDDF7446DF}"/>
    <hyperlink ref="J39" r:id="rId201" xr:uid="{C7CF6536-FDA1-4B4F-B745-A618FAB13DC4}"/>
    <hyperlink ref="J40" r:id="rId202" xr:uid="{31912122-428F-47CC-9E00-743A8A621267}"/>
    <hyperlink ref="J41" r:id="rId203" xr:uid="{61070B4D-06F3-488B-BAD7-72BD7E7BE7A6}"/>
    <hyperlink ref="J42" r:id="rId204" xr:uid="{2A93226F-A621-4398-9C95-0B8945EE02FA}"/>
    <hyperlink ref="J43" r:id="rId205" xr:uid="{6D35FF07-E9EB-4BEF-B1AD-00BC5B2C495F}"/>
    <hyperlink ref="J44" r:id="rId206" xr:uid="{0349C891-BF8F-41E6-8D82-8EF5042E3170}"/>
    <hyperlink ref="J45" r:id="rId207" xr:uid="{5ADCCBC5-239A-4BC0-994F-B804F452AD15}"/>
    <hyperlink ref="J46" r:id="rId208" xr:uid="{2C2A7A2C-0A07-4B94-8C2C-13DE9BB7BD6B}"/>
    <hyperlink ref="J47" r:id="rId209" xr:uid="{DA6E1646-D0D8-47AD-A7EB-70FB9CF834F3}"/>
    <hyperlink ref="J48" r:id="rId210" xr:uid="{41313022-8485-4039-B813-46367D1E7849}"/>
    <hyperlink ref="J49" r:id="rId211" xr:uid="{91705940-B660-49F5-B2C1-7BD2725FD9FE}"/>
    <hyperlink ref="J50" r:id="rId212" xr:uid="{FF5E38BB-3BAF-4B05-9334-CCAB1A4436E3}"/>
    <hyperlink ref="J51" r:id="rId213" xr:uid="{DB4AA367-E756-45CC-A478-1D5C462CC89E}"/>
    <hyperlink ref="J52" r:id="rId214" xr:uid="{98CA7A98-6BC8-489D-81EB-601D51DD60AA}"/>
    <hyperlink ref="J53" r:id="rId215" xr:uid="{45EB159F-27E8-4AE7-A8E0-17C77FB8DC8C}"/>
    <hyperlink ref="J54" r:id="rId216" xr:uid="{7A825667-9463-4D43-91ED-43E1CFFF103A}"/>
    <hyperlink ref="J55" r:id="rId217" xr:uid="{8777E67A-AD07-46A8-97A2-D06DA4D83CFC}"/>
    <hyperlink ref="J56" r:id="rId218" xr:uid="{463D97E8-4949-4EC2-AEFF-878DAF603CF3}"/>
    <hyperlink ref="J57" r:id="rId219" xr:uid="{C4D28DAE-22CB-4CB9-9E13-DDBBED56E8F9}"/>
    <hyperlink ref="J58" r:id="rId220" xr:uid="{4858EA2F-093C-45EE-82DB-62B50E8575D5}"/>
    <hyperlink ref="J59" r:id="rId221" xr:uid="{F92B13B7-C406-40B6-8DF1-87F0CA8F79DB}"/>
    <hyperlink ref="J60" r:id="rId222" xr:uid="{6ADE7B0B-ADAC-4253-9AC4-CD4F4F1A1A45}"/>
    <hyperlink ref="J61" r:id="rId223" xr:uid="{D2BEEA1F-FD02-4D69-9EAF-41FBB7FA1248}"/>
    <hyperlink ref="J62" r:id="rId224" xr:uid="{4FFC239F-E8DE-4342-9F01-BA19F039EB84}"/>
    <hyperlink ref="J63" r:id="rId225" xr:uid="{FF879771-42FF-4E60-9377-00F63AF7FF5D}"/>
    <hyperlink ref="J64" r:id="rId226" xr:uid="{7086E76E-3351-49DA-B917-B10A2E8DCADE}"/>
    <hyperlink ref="J65" r:id="rId227" xr:uid="{2DB54387-8A93-4A25-B491-E05B3BC6BAB8}"/>
    <hyperlink ref="J66" r:id="rId228" xr:uid="{5633D5B3-54AA-4C3A-8421-3537507BE46E}"/>
    <hyperlink ref="J67" r:id="rId229" xr:uid="{34B004CC-376D-4864-A948-F6F2EAFC9736}"/>
    <hyperlink ref="J68" r:id="rId230" xr:uid="{7BEFB51B-42E2-49ED-8A3F-90DAD046C5AD}"/>
    <hyperlink ref="J69" r:id="rId231" xr:uid="{1452524D-FC14-45C6-BF2D-0825D67AD500}"/>
    <hyperlink ref="J70" r:id="rId232" xr:uid="{E2F77736-FF1D-4C77-8A4A-D879F23BFF72}"/>
    <hyperlink ref="J71" r:id="rId233" xr:uid="{D4EF0C1F-6A0D-4F30-A30D-2691809C02ED}"/>
    <hyperlink ref="J72" r:id="rId234" xr:uid="{0F23A8C9-58A1-4956-BEC5-5A6502E8A3B9}"/>
    <hyperlink ref="J73" r:id="rId235" xr:uid="{1CD12690-8556-4792-ABF2-34603D34E4AF}"/>
    <hyperlink ref="J74" r:id="rId236" xr:uid="{D1C01224-F27E-4CA2-B860-2C2D7A99D6D7}"/>
    <hyperlink ref="J75" r:id="rId237" xr:uid="{2188001D-4496-4993-BFA9-111CD20B083B}"/>
    <hyperlink ref="J76" r:id="rId238" xr:uid="{B8935E23-2B8F-4621-AFCC-AFF63455BFDE}"/>
    <hyperlink ref="J77" r:id="rId239" xr:uid="{F18AB212-0E00-4854-B4FD-6E84FBDA90F0}"/>
    <hyperlink ref="J78" r:id="rId240" xr:uid="{AF665EAD-9905-4F4F-A6CE-A39BD47F434F}"/>
    <hyperlink ref="J79" r:id="rId241" xr:uid="{99FEE300-1766-4BA7-9DED-0FB8E9C13CD5}"/>
    <hyperlink ref="J80" r:id="rId242" xr:uid="{47D5A7C3-E36B-49A9-8871-3BE8AE3D6C5E}"/>
    <hyperlink ref="J81" r:id="rId243" xr:uid="{95A59847-CF3E-4ED6-A9FA-6D7D4565108C}"/>
    <hyperlink ref="J82" r:id="rId244" xr:uid="{A5D8BB82-FCFD-4002-BF34-95D430F8F4F8}"/>
    <hyperlink ref="J83" r:id="rId245" xr:uid="{BA348BA6-A2B0-42DB-9BA9-7E9F59737C14}"/>
    <hyperlink ref="J84" r:id="rId246" xr:uid="{8596DE02-DC91-45BA-9190-889CE7B0B134}"/>
    <hyperlink ref="J85" r:id="rId247" xr:uid="{F2EE396F-3B09-4F0D-9EFC-E490FD211E67}"/>
    <hyperlink ref="J86" r:id="rId248" xr:uid="{099CF988-EA69-4C2D-B5E2-872E40D90744}"/>
    <hyperlink ref="J87" r:id="rId249" xr:uid="{67119DC2-4C0D-4038-982D-9C32E7AEDF0A}"/>
    <hyperlink ref="J88" r:id="rId250" xr:uid="{A84F52C9-AAD1-4DA5-B230-15989CBB170F}"/>
    <hyperlink ref="J89" r:id="rId251" xr:uid="{66D4806F-3A9E-445E-8182-9A25AC5246C1}"/>
    <hyperlink ref="J90" r:id="rId252" xr:uid="{7FE3882F-0BE1-4F20-935C-67855D77FC25}"/>
    <hyperlink ref="J91" r:id="rId253" xr:uid="{D9E4AC74-635E-43E7-98F4-D5152471EBD2}"/>
    <hyperlink ref="J92" r:id="rId254" xr:uid="{74F573BD-E31A-43D6-B4CC-E1D4A20553AB}"/>
    <hyperlink ref="J93" r:id="rId255" xr:uid="{891022AA-2A55-4483-835C-5C13757DAB60}"/>
    <hyperlink ref="J94" r:id="rId256" xr:uid="{08C33873-7E53-4DC1-AEC0-C26DC25BCD3F}"/>
    <hyperlink ref="J95" r:id="rId257" xr:uid="{9F69B2CF-4468-4619-9C14-CE2B42968C2F}"/>
    <hyperlink ref="J96" r:id="rId258" xr:uid="{90F70D57-6FD1-42AF-A657-26F6AF0DB91D}"/>
    <hyperlink ref="J97" r:id="rId259" xr:uid="{4C7EB14B-D15D-4EE8-84AC-948554A9805C}"/>
    <hyperlink ref="J98" r:id="rId260" xr:uid="{02CC98E6-9AE6-42A7-ACBC-CFB56D3212F7}"/>
    <hyperlink ref="J99" r:id="rId261" xr:uid="{3C2C0020-2E83-46E2-921E-3D2B90693404}"/>
    <hyperlink ref="J100" r:id="rId262" xr:uid="{18D676D3-818D-445B-9158-02793D1CBAAC}"/>
    <hyperlink ref="J101" r:id="rId263" xr:uid="{DA1850D2-2935-4838-AFC1-00E1EA867EC3}"/>
    <hyperlink ref="J102" r:id="rId264" xr:uid="{D7A5A18E-3A69-4234-A975-77D67509DDE3}"/>
    <hyperlink ref="J103" r:id="rId265" xr:uid="{5DFD1805-E5A3-4A6B-B608-53B875A92AAF}"/>
    <hyperlink ref="J104" r:id="rId266" xr:uid="{11A798AC-A6F5-495C-A33E-BF10B530EB7B}"/>
    <hyperlink ref="J105" r:id="rId267" xr:uid="{49134C94-B296-45B0-82BC-6DCFDC80A52E}"/>
    <hyperlink ref="J106" r:id="rId268" xr:uid="{4580F899-7E55-41F6-8AE0-41CDE6F14F51}"/>
    <hyperlink ref="J107" r:id="rId269" xr:uid="{D2546689-50CC-4D5C-8776-CAA664749C6B}"/>
    <hyperlink ref="J108" r:id="rId270" xr:uid="{AAEC1242-2146-4166-81A8-B8E5ECFDE9E3}"/>
    <hyperlink ref="J109" r:id="rId271" xr:uid="{D79C67C0-A58A-44AA-802C-F2C5B2D0B30A}"/>
    <hyperlink ref="J110" r:id="rId272" xr:uid="{0C706B77-AA0C-4783-9930-72F3077B5D4A}"/>
    <hyperlink ref="J111" r:id="rId273" xr:uid="{0BA04B99-26A8-409E-9B5F-3ACF436883FB}"/>
    <hyperlink ref="J112" r:id="rId274" xr:uid="{37335C36-B376-4242-8DFC-41B383ACC0F5}"/>
    <hyperlink ref="J113" r:id="rId275" xr:uid="{E507AAA3-E3FB-49E0-B9DA-4EAD99FFC487}"/>
    <hyperlink ref="J114" r:id="rId276" xr:uid="{390C215F-967F-4DEE-AED2-1B91A656850D}"/>
    <hyperlink ref="J115" r:id="rId277" xr:uid="{61DC32CF-5C32-452D-8F8A-52B5726A38F3}"/>
    <hyperlink ref="J116" r:id="rId278" xr:uid="{2A59F4C3-8C21-49EF-9208-98F37A8AE6C6}"/>
    <hyperlink ref="J117" r:id="rId279" xr:uid="{268E35ED-6519-4AAD-8DEA-BA5F18D820CC}"/>
    <hyperlink ref="J118" r:id="rId280" xr:uid="{56E1E309-15D4-4905-8580-0A3538F1E6A8}"/>
    <hyperlink ref="J119" r:id="rId281" xr:uid="{C8AC797B-548B-48BC-9179-6A5584AFB0A7}"/>
    <hyperlink ref="J120" r:id="rId282" xr:uid="{9F88CB8C-E06D-4F4C-A389-DDFDA05D15E4}"/>
    <hyperlink ref="J121" r:id="rId283" xr:uid="{20762AAD-FA69-4F27-AF9D-16D162A2E373}"/>
    <hyperlink ref="J122" r:id="rId284" xr:uid="{CBAD90B3-EB91-46D8-901F-A4F2E53B962C}"/>
    <hyperlink ref="J123" r:id="rId285" xr:uid="{78C9D9D8-4B76-40AB-944B-835ED69980AB}"/>
    <hyperlink ref="J124" r:id="rId286" xr:uid="{B3AF7C42-42D4-4643-AFA0-DD004BB371E0}"/>
    <hyperlink ref="J125" r:id="rId287" xr:uid="{5046741D-4FD3-4BE0-B217-5DD75E7D95D6}"/>
    <hyperlink ref="J126" r:id="rId288" xr:uid="{5091A041-71BC-48AB-ABBD-127978171D26}"/>
    <hyperlink ref="J127" r:id="rId289" xr:uid="{A41C2191-E8FA-4A7A-A90D-8D6A93E4AE56}"/>
    <hyperlink ref="J128" r:id="rId290" xr:uid="{104D63AE-94F2-444E-BE1B-3E992D882730}"/>
    <hyperlink ref="J129" r:id="rId291" xr:uid="{D4F88E4B-A12F-4A62-8333-7C627B1CC445}"/>
    <hyperlink ref="J130" r:id="rId292" xr:uid="{FDAFB3CE-9A1B-4E8C-84CF-BB27643C25BB}"/>
    <hyperlink ref="J131" r:id="rId293" xr:uid="{CD23B1B9-96C9-4DBD-B7A2-D6B26636A03B}"/>
    <hyperlink ref="J132" r:id="rId294" xr:uid="{0DBF76AF-9BC8-4CFE-98E4-06DC70B0D1B7}"/>
    <hyperlink ref="J133" r:id="rId295" xr:uid="{8F70E290-C72B-4705-B189-DC5C49D421EB}"/>
    <hyperlink ref="J134" r:id="rId296" xr:uid="{37E2E20F-6E93-4399-829D-73B621B04CF9}"/>
    <hyperlink ref="J135" r:id="rId297" xr:uid="{DEFC8822-2889-46ED-BBAA-06C25FF311F7}"/>
    <hyperlink ref="J136" r:id="rId298" xr:uid="{A856DA57-37C3-4FCD-8117-881579D07AE8}"/>
    <hyperlink ref="J137" r:id="rId299" xr:uid="{732C891C-61C4-4A76-B4BA-9B8848F43AD1}"/>
    <hyperlink ref="J138" r:id="rId300" xr:uid="{37876ECE-2EB5-4BC0-A21D-75C4A80DEFE0}"/>
    <hyperlink ref="J139" r:id="rId301" xr:uid="{4740ED3F-4952-4741-8E8C-0E7CA0F98C93}"/>
    <hyperlink ref="J140" r:id="rId302" xr:uid="{14A5727F-9BDE-41C4-8485-B3300ECD615B}"/>
    <hyperlink ref="J141" r:id="rId303" xr:uid="{447710DE-C8BF-47F7-B269-EBA108B50652}"/>
    <hyperlink ref="J142" r:id="rId304" xr:uid="{C22C4E1A-3FA1-4BCE-A226-5FC0117CD4AD}"/>
    <hyperlink ref="J143" r:id="rId305" xr:uid="{1F4CA67B-3B05-4E0F-8EFD-AB90C84A81A2}"/>
    <hyperlink ref="J144" r:id="rId306" xr:uid="{6352EB43-C3D8-4857-8CAF-94679D9B6CC1}"/>
    <hyperlink ref="J145" r:id="rId307" xr:uid="{8AFBA7D0-3DB9-49C7-9A0F-220F36745148}"/>
    <hyperlink ref="J146" r:id="rId308" xr:uid="{B140A97F-839C-4445-BA0D-5F935FC58D1D}"/>
    <hyperlink ref="J147" r:id="rId309" xr:uid="{D08BA361-EA61-49CC-85C2-53D08F426782}"/>
    <hyperlink ref="J148" r:id="rId310" xr:uid="{7A9CE235-4CF3-4CA3-A36D-7425DA319B5B}"/>
    <hyperlink ref="J149" r:id="rId311" xr:uid="{4219B9DA-6CE5-415B-A7C8-349693019292}"/>
    <hyperlink ref="J150" r:id="rId312" xr:uid="{2D5258DD-A7D6-4973-983D-A3829AADE096}"/>
    <hyperlink ref="J151" r:id="rId313" xr:uid="{2CB02B8F-5C0A-4237-BA48-1CA64655A3AE}"/>
    <hyperlink ref="J152" r:id="rId314" xr:uid="{7BB0E328-1FB8-46EA-B84A-000BDCF3A455}"/>
    <hyperlink ref="J153" r:id="rId315" xr:uid="{A6DF4FBA-D7D6-4754-B390-40F43C26EA49}"/>
    <hyperlink ref="J154" r:id="rId316" xr:uid="{90B5F139-84EF-49C2-AD21-FFA167B711AA}"/>
    <hyperlink ref="J155" r:id="rId317" xr:uid="{5930BB82-5DEC-4DBC-A88B-829B8EE70347}"/>
    <hyperlink ref="J156" r:id="rId318" xr:uid="{A9B84722-79B6-4562-83CD-0496F485E56F}"/>
    <hyperlink ref="J157" r:id="rId319" xr:uid="{06B174BA-AF07-426C-98FD-CB37BC95B4D4}"/>
    <hyperlink ref="J158" r:id="rId320" xr:uid="{87501171-4F79-4EE7-8F27-E4752086D07D}"/>
    <hyperlink ref="J159" r:id="rId321" xr:uid="{E91CCC64-C7D4-4F5C-95F9-A79B60990101}"/>
    <hyperlink ref="J160" r:id="rId322" xr:uid="{38998617-1600-42FC-A3A3-0D8F9681C544}"/>
    <hyperlink ref="J161" r:id="rId323" xr:uid="{0C06E085-381E-4D65-8C29-2C4D00D44D0B}"/>
    <hyperlink ref="J162" r:id="rId324" xr:uid="{D0205A21-8402-4C48-B288-799567F79D89}"/>
    <hyperlink ref="J163" r:id="rId325" xr:uid="{DB37038F-75FB-4F33-A22D-A962BDD7313D}"/>
    <hyperlink ref="J164" r:id="rId326" xr:uid="{95D33C86-FCDD-4E4F-ACB7-EBB2E9A3F595}"/>
  </hyperlinks>
  <pageMargins left="0.511811024" right="0.511811024" top="0.78740157499999996" bottom="0.78740157499999996" header="0.31496062000000002" footer="0.31496062000000002"/>
  <headerFooter>
    <oddFooter>&amp;L_x000D_&amp;1#&amp;"Calibri"&amp;10&amp;K000000 Público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AD4A-1EB3-45AE-A4DE-98E6045D88AC}">
  <sheetPr>
    <tabColor theme="9" tint="0.79998168889431442"/>
  </sheetPr>
  <dimension ref="A1:O49"/>
  <sheetViews>
    <sheetView showGridLines="0" workbookViewId="0">
      <selection activeCell="A2" sqref="A2:O16"/>
    </sheetView>
  </sheetViews>
  <sheetFormatPr defaultColWidth="8.6640625" defaultRowHeight="14.4" x14ac:dyDescent="0.3"/>
  <cols>
    <col min="1" max="1" width="11.6640625" bestFit="1" customWidth="1"/>
    <col min="2" max="2" width="121.6640625" bestFit="1" customWidth="1"/>
    <col min="3" max="3" width="35.33203125" bestFit="1" customWidth="1"/>
    <col min="4" max="4" width="11.33203125" bestFit="1" customWidth="1"/>
    <col min="5" max="5" width="14.44140625" bestFit="1" customWidth="1"/>
    <col min="6" max="6" width="26.109375" bestFit="1" customWidth="1"/>
    <col min="7" max="7" width="72.44140625" bestFit="1" customWidth="1"/>
    <col min="8" max="8" width="11.33203125" bestFit="1" customWidth="1"/>
    <col min="9" max="9" width="18.44140625" bestFit="1" customWidth="1"/>
    <col min="10" max="10" width="16.6640625" bestFit="1" customWidth="1"/>
    <col min="11" max="11" width="10.33203125" bestFit="1" customWidth="1"/>
    <col min="12" max="12" width="9.6640625" bestFit="1" customWidth="1"/>
    <col min="13" max="13" width="10.44140625" bestFit="1" customWidth="1"/>
    <col min="14" max="14" width="15.44140625" bestFit="1" customWidth="1"/>
  </cols>
  <sheetData>
    <row r="1" spans="1:15" x14ac:dyDescent="0.3">
      <c r="A1" s="57" t="s">
        <v>48</v>
      </c>
      <c r="B1" s="57" t="s">
        <v>49</v>
      </c>
      <c r="C1" s="57" t="s">
        <v>82</v>
      </c>
      <c r="D1" s="57" t="s">
        <v>50</v>
      </c>
      <c r="E1" s="57" t="s">
        <v>51</v>
      </c>
      <c r="F1" s="57" t="s">
        <v>56</v>
      </c>
      <c r="G1" s="57" t="s">
        <v>63</v>
      </c>
      <c r="H1" s="57" t="s">
        <v>62</v>
      </c>
      <c r="I1" s="57" t="s">
        <v>61</v>
      </c>
      <c r="J1" s="57" t="s">
        <v>60</v>
      </c>
      <c r="K1" s="57" t="s">
        <v>383</v>
      </c>
      <c r="L1" s="57" t="s">
        <v>79</v>
      </c>
      <c r="M1" s="57" t="s">
        <v>54</v>
      </c>
      <c r="N1" s="57" t="s">
        <v>384</v>
      </c>
    </row>
    <row r="2" spans="1:15" x14ac:dyDescent="0.3">
      <c r="A2" t="s">
        <v>385</v>
      </c>
      <c r="B2" t="s">
        <v>386</v>
      </c>
      <c r="C2" t="s">
        <v>387</v>
      </c>
      <c r="D2" s="35" t="s">
        <v>388</v>
      </c>
      <c r="E2" t="s">
        <v>389</v>
      </c>
      <c r="F2" t="s">
        <v>390</v>
      </c>
      <c r="G2" t="s">
        <v>86</v>
      </c>
      <c r="H2" t="s">
        <v>86</v>
      </c>
      <c r="I2" t="s">
        <v>86</v>
      </c>
      <c r="J2" t="s">
        <v>86</v>
      </c>
      <c r="K2" t="s">
        <v>86</v>
      </c>
      <c r="L2" t="s">
        <v>86</v>
      </c>
      <c r="M2" t="s">
        <v>86</v>
      </c>
      <c r="N2" t="s">
        <v>86</v>
      </c>
      <c r="O2" t="s">
        <v>86</v>
      </c>
    </row>
    <row r="3" spans="1:15" x14ac:dyDescent="0.3">
      <c r="A3" t="s">
        <v>385</v>
      </c>
      <c r="B3" t="s">
        <v>391</v>
      </c>
      <c r="C3" t="s">
        <v>392</v>
      </c>
      <c r="D3" s="35" t="s">
        <v>393</v>
      </c>
      <c r="E3" t="s">
        <v>389</v>
      </c>
      <c r="F3" t="s">
        <v>394</v>
      </c>
      <c r="G3" t="s">
        <v>86</v>
      </c>
      <c r="H3" t="s">
        <v>86</v>
      </c>
      <c r="I3" t="s">
        <v>86</v>
      </c>
      <c r="J3" t="s">
        <v>86</v>
      </c>
      <c r="K3" t="s">
        <v>86</v>
      </c>
      <c r="L3" t="s">
        <v>86</v>
      </c>
      <c r="M3" t="s">
        <v>86</v>
      </c>
      <c r="N3" t="s">
        <v>86</v>
      </c>
      <c r="O3" t="s">
        <v>86</v>
      </c>
    </row>
    <row r="4" spans="1:15" x14ac:dyDescent="0.3">
      <c r="A4" t="s">
        <v>385</v>
      </c>
      <c r="B4" t="s">
        <v>395</v>
      </c>
      <c r="C4" t="s">
        <v>392</v>
      </c>
      <c r="D4" s="35" t="s">
        <v>396</v>
      </c>
      <c r="E4" t="s">
        <v>389</v>
      </c>
      <c r="F4" t="s">
        <v>394</v>
      </c>
      <c r="G4" t="s">
        <v>86</v>
      </c>
      <c r="H4" t="s">
        <v>86</v>
      </c>
      <c r="I4" t="s">
        <v>86</v>
      </c>
      <c r="J4" t="s">
        <v>86</v>
      </c>
      <c r="K4" t="s">
        <v>86</v>
      </c>
      <c r="L4" t="s">
        <v>86</v>
      </c>
      <c r="M4" t="s">
        <v>86</v>
      </c>
      <c r="N4" t="s">
        <v>86</v>
      </c>
      <c r="O4" t="s">
        <v>86</v>
      </c>
    </row>
    <row r="5" spans="1:15" x14ac:dyDescent="0.3">
      <c r="A5" t="s">
        <v>385</v>
      </c>
      <c r="B5" t="s">
        <v>397</v>
      </c>
      <c r="C5" t="s">
        <v>392</v>
      </c>
      <c r="D5" s="35" t="s">
        <v>398</v>
      </c>
      <c r="E5" t="s">
        <v>92</v>
      </c>
      <c r="F5" t="s">
        <v>394</v>
      </c>
      <c r="G5" t="s">
        <v>86</v>
      </c>
      <c r="H5" t="s">
        <v>86</v>
      </c>
      <c r="I5" t="s">
        <v>86</v>
      </c>
      <c r="J5">
        <v>1800</v>
      </c>
      <c r="K5" t="s">
        <v>86</v>
      </c>
      <c r="L5" t="s">
        <v>86</v>
      </c>
      <c r="M5" s="33">
        <v>45658</v>
      </c>
      <c r="N5" s="19">
        <v>45685.697916666664</v>
      </c>
      <c r="O5" t="s">
        <v>86</v>
      </c>
    </row>
    <row r="6" spans="1:15" x14ac:dyDescent="0.3">
      <c r="A6" t="s">
        <v>385</v>
      </c>
      <c r="B6" t="s">
        <v>399</v>
      </c>
      <c r="C6" t="s">
        <v>392</v>
      </c>
      <c r="D6" s="35" t="s">
        <v>400</v>
      </c>
      <c r="E6" t="s">
        <v>92</v>
      </c>
      <c r="F6" t="s">
        <v>401</v>
      </c>
      <c r="G6" t="s">
        <v>86</v>
      </c>
      <c r="H6" t="s">
        <v>86</v>
      </c>
      <c r="I6" t="s">
        <v>86</v>
      </c>
      <c r="J6" t="s">
        <v>86</v>
      </c>
      <c r="K6" t="s">
        <v>86</v>
      </c>
      <c r="L6" t="s">
        <v>86</v>
      </c>
      <c r="M6" s="33">
        <v>45467</v>
      </c>
      <c r="N6" s="19">
        <v>45538.501388888886</v>
      </c>
      <c r="O6" t="s">
        <v>86</v>
      </c>
    </row>
    <row r="7" spans="1:15" x14ac:dyDescent="0.3">
      <c r="A7" t="s">
        <v>385</v>
      </c>
      <c r="B7" t="s">
        <v>402</v>
      </c>
      <c r="C7" t="s">
        <v>403</v>
      </c>
      <c r="D7" s="35" t="s">
        <v>404</v>
      </c>
      <c r="E7" t="s">
        <v>92</v>
      </c>
      <c r="F7" t="s">
        <v>405</v>
      </c>
      <c r="G7" t="s">
        <v>86</v>
      </c>
      <c r="H7" t="s">
        <v>86</v>
      </c>
      <c r="I7" t="s">
        <v>86</v>
      </c>
      <c r="J7" t="s">
        <v>86</v>
      </c>
      <c r="K7" t="s">
        <v>86</v>
      </c>
      <c r="L7" t="s">
        <v>86</v>
      </c>
      <c r="M7" s="33">
        <v>45691</v>
      </c>
      <c r="N7" s="19">
        <v>45691.418055555558</v>
      </c>
      <c r="O7" t="s">
        <v>86</v>
      </c>
    </row>
    <row r="8" spans="1:15" x14ac:dyDescent="0.3">
      <c r="A8" t="s">
        <v>385</v>
      </c>
      <c r="B8" t="s">
        <v>406</v>
      </c>
      <c r="C8" t="s">
        <v>403</v>
      </c>
      <c r="D8" s="35" t="s">
        <v>407</v>
      </c>
      <c r="E8" t="s">
        <v>92</v>
      </c>
      <c r="F8" t="s">
        <v>405</v>
      </c>
      <c r="G8" t="s">
        <v>86</v>
      </c>
      <c r="H8" t="s">
        <v>86</v>
      </c>
      <c r="I8" t="s">
        <v>86</v>
      </c>
      <c r="J8" t="s">
        <v>86</v>
      </c>
      <c r="K8" t="s">
        <v>86</v>
      </c>
      <c r="L8" t="s">
        <v>86</v>
      </c>
      <c r="M8" s="33">
        <v>45677</v>
      </c>
      <c r="N8" s="19">
        <v>45691.421527777777</v>
      </c>
      <c r="O8" t="s">
        <v>86</v>
      </c>
    </row>
    <row r="9" spans="1:15" x14ac:dyDescent="0.3">
      <c r="A9" t="s">
        <v>385</v>
      </c>
      <c r="B9" t="s">
        <v>408</v>
      </c>
      <c r="C9" t="s">
        <v>409</v>
      </c>
      <c r="D9" s="35" t="s">
        <v>410</v>
      </c>
      <c r="E9" t="s">
        <v>411</v>
      </c>
      <c r="F9" t="s">
        <v>412</v>
      </c>
      <c r="G9" t="s">
        <v>86</v>
      </c>
      <c r="H9" t="s">
        <v>86</v>
      </c>
      <c r="I9" t="s">
        <v>86</v>
      </c>
      <c r="J9" t="s">
        <v>86</v>
      </c>
      <c r="K9" t="s">
        <v>86</v>
      </c>
      <c r="L9" t="s">
        <v>86</v>
      </c>
      <c r="M9" t="s">
        <v>86</v>
      </c>
      <c r="N9" t="s">
        <v>86</v>
      </c>
      <c r="O9" t="s">
        <v>86</v>
      </c>
    </row>
    <row r="10" spans="1:15" x14ac:dyDescent="0.3">
      <c r="A10" t="s">
        <v>385</v>
      </c>
      <c r="B10" t="s">
        <v>413</v>
      </c>
      <c r="C10" t="s">
        <v>409</v>
      </c>
      <c r="D10" s="35" t="s">
        <v>414</v>
      </c>
      <c r="E10" t="s">
        <v>411</v>
      </c>
      <c r="F10" t="s">
        <v>412</v>
      </c>
      <c r="G10" t="s">
        <v>86</v>
      </c>
      <c r="H10" t="s">
        <v>86</v>
      </c>
      <c r="I10" t="s">
        <v>86</v>
      </c>
      <c r="J10" t="s">
        <v>86</v>
      </c>
      <c r="K10" t="s">
        <v>86</v>
      </c>
      <c r="L10" t="s">
        <v>86</v>
      </c>
      <c r="M10" t="s">
        <v>86</v>
      </c>
      <c r="N10" t="s">
        <v>86</v>
      </c>
      <c r="O10" t="s">
        <v>86</v>
      </c>
    </row>
    <row r="11" spans="1:15" x14ac:dyDescent="0.3">
      <c r="A11" t="s">
        <v>385</v>
      </c>
      <c r="B11" t="s">
        <v>415</v>
      </c>
      <c r="C11" t="s">
        <v>387</v>
      </c>
      <c r="D11" s="35" t="s">
        <v>416</v>
      </c>
      <c r="E11" t="s">
        <v>411</v>
      </c>
      <c r="F11" t="s">
        <v>390</v>
      </c>
      <c r="G11" t="s">
        <v>86</v>
      </c>
      <c r="H11" t="s">
        <v>86</v>
      </c>
      <c r="I11" t="s">
        <v>86</v>
      </c>
      <c r="J11" t="s">
        <v>86</v>
      </c>
      <c r="K11" t="s">
        <v>86</v>
      </c>
      <c r="L11" t="s">
        <v>86</v>
      </c>
      <c r="M11" t="s">
        <v>86</v>
      </c>
      <c r="N11" t="s">
        <v>86</v>
      </c>
      <c r="O11" t="s">
        <v>86</v>
      </c>
    </row>
    <row r="12" spans="1:15" x14ac:dyDescent="0.3">
      <c r="A12" t="s">
        <v>385</v>
      </c>
      <c r="B12" t="s">
        <v>417</v>
      </c>
      <c r="C12" t="s">
        <v>387</v>
      </c>
      <c r="D12" s="35" t="s">
        <v>418</v>
      </c>
      <c r="E12" t="s">
        <v>411</v>
      </c>
      <c r="F12" t="s">
        <v>390</v>
      </c>
      <c r="G12" t="s">
        <v>86</v>
      </c>
      <c r="H12" t="s">
        <v>86</v>
      </c>
      <c r="I12">
        <v>16</v>
      </c>
      <c r="J12" t="s">
        <v>86</v>
      </c>
      <c r="K12" t="s">
        <v>86</v>
      </c>
      <c r="L12" t="s">
        <v>86</v>
      </c>
      <c r="M12" s="33">
        <v>45677</v>
      </c>
      <c r="N12" t="s">
        <v>86</v>
      </c>
      <c r="O12" t="s">
        <v>86</v>
      </c>
    </row>
    <row r="13" spans="1:15" x14ac:dyDescent="0.3">
      <c r="A13" t="s">
        <v>385</v>
      </c>
      <c r="B13" t="s">
        <v>419</v>
      </c>
      <c r="C13" t="s">
        <v>403</v>
      </c>
      <c r="D13" s="35" t="s">
        <v>420</v>
      </c>
      <c r="E13" t="s">
        <v>411</v>
      </c>
      <c r="F13" t="s">
        <v>405</v>
      </c>
      <c r="G13" t="s">
        <v>86</v>
      </c>
      <c r="H13" t="s">
        <v>86</v>
      </c>
      <c r="I13" t="s">
        <v>86</v>
      </c>
      <c r="J13" t="s">
        <v>86</v>
      </c>
      <c r="K13" t="s">
        <v>86</v>
      </c>
      <c r="L13" t="s">
        <v>86</v>
      </c>
      <c r="M13" t="s">
        <v>86</v>
      </c>
      <c r="N13" t="s">
        <v>86</v>
      </c>
      <c r="O13" t="s">
        <v>86</v>
      </c>
    </row>
    <row r="14" spans="1:15" x14ac:dyDescent="0.3">
      <c r="A14" t="s">
        <v>385</v>
      </c>
      <c r="B14" t="s">
        <v>421</v>
      </c>
      <c r="C14" t="s">
        <v>403</v>
      </c>
      <c r="D14" s="35" t="s">
        <v>422</v>
      </c>
      <c r="E14" t="s">
        <v>411</v>
      </c>
      <c r="F14" t="s">
        <v>405</v>
      </c>
      <c r="G14" t="s">
        <v>86</v>
      </c>
      <c r="H14" t="s">
        <v>86</v>
      </c>
      <c r="I14" t="s">
        <v>86</v>
      </c>
      <c r="J14" t="s">
        <v>86</v>
      </c>
      <c r="K14" t="s">
        <v>86</v>
      </c>
      <c r="L14" t="s">
        <v>86</v>
      </c>
      <c r="M14" t="s">
        <v>86</v>
      </c>
      <c r="N14" t="s">
        <v>86</v>
      </c>
      <c r="O14" t="s">
        <v>86</v>
      </c>
    </row>
    <row r="15" spans="1:15" x14ac:dyDescent="0.3">
      <c r="A15" t="s">
        <v>385</v>
      </c>
      <c r="B15" t="s">
        <v>423</v>
      </c>
      <c r="C15" t="s">
        <v>403</v>
      </c>
      <c r="D15" s="35" t="s">
        <v>424</v>
      </c>
      <c r="E15" t="s">
        <v>411</v>
      </c>
      <c r="F15" t="s">
        <v>405</v>
      </c>
      <c r="G15" t="s">
        <v>86</v>
      </c>
      <c r="H15" t="s">
        <v>86</v>
      </c>
      <c r="I15" t="s">
        <v>86</v>
      </c>
      <c r="J15" t="s">
        <v>86</v>
      </c>
      <c r="K15" t="s">
        <v>86</v>
      </c>
      <c r="L15" t="s">
        <v>86</v>
      </c>
      <c r="M15" t="s">
        <v>86</v>
      </c>
      <c r="N15" t="s">
        <v>86</v>
      </c>
      <c r="O15" t="s">
        <v>86</v>
      </c>
    </row>
    <row r="16" spans="1:15" x14ac:dyDescent="0.3">
      <c r="A16" t="s">
        <v>385</v>
      </c>
      <c r="B16" t="s">
        <v>425</v>
      </c>
      <c r="C16" t="s">
        <v>387</v>
      </c>
      <c r="D16" s="35" t="s">
        <v>426</v>
      </c>
      <c r="E16" t="s">
        <v>85</v>
      </c>
      <c r="F16" t="s">
        <v>390</v>
      </c>
      <c r="G16" t="s">
        <v>86</v>
      </c>
      <c r="H16" t="s">
        <v>86</v>
      </c>
      <c r="I16" t="s">
        <v>86</v>
      </c>
      <c r="J16" t="s">
        <v>86</v>
      </c>
      <c r="K16" t="s">
        <v>86</v>
      </c>
      <c r="L16" t="s">
        <v>86</v>
      </c>
      <c r="M16" s="33">
        <v>45705</v>
      </c>
      <c r="N16" t="s">
        <v>86</v>
      </c>
      <c r="O16" t="s">
        <v>86</v>
      </c>
    </row>
    <row r="17" spans="4:14" x14ac:dyDescent="0.3">
      <c r="D17" s="35"/>
      <c r="M17" s="33"/>
      <c r="N17" s="19"/>
    </row>
    <row r="18" spans="4:14" x14ac:dyDescent="0.3">
      <c r="D18" s="35"/>
      <c r="M18" s="33"/>
      <c r="N18" s="19"/>
    </row>
    <row r="19" spans="4:14" x14ac:dyDescent="0.3">
      <c r="D19" s="35"/>
      <c r="M19" s="33"/>
      <c r="N19" s="19"/>
    </row>
    <row r="20" spans="4:14" x14ac:dyDescent="0.3">
      <c r="D20" s="35"/>
    </row>
    <row r="21" spans="4:14" x14ac:dyDescent="0.3">
      <c r="D21" s="35"/>
      <c r="M21" s="33"/>
      <c r="N21" s="19"/>
    </row>
    <row r="22" spans="4:14" x14ac:dyDescent="0.3">
      <c r="D22" s="35"/>
      <c r="M22" s="33"/>
    </row>
    <row r="23" spans="4:14" x14ac:dyDescent="0.3">
      <c r="D23" s="35"/>
      <c r="M23" s="33"/>
    </row>
    <row r="24" spans="4:14" x14ac:dyDescent="0.3">
      <c r="D24" s="35"/>
      <c r="M24" s="33"/>
    </row>
    <row r="25" spans="4:14" x14ac:dyDescent="0.3">
      <c r="D25" s="35"/>
      <c r="M25" s="33"/>
      <c r="N25" s="19"/>
    </row>
    <row r="26" spans="4:14" x14ac:dyDescent="0.3">
      <c r="D26" s="35"/>
      <c r="M26" s="33"/>
      <c r="N26" s="19"/>
    </row>
    <row r="27" spans="4:14" x14ac:dyDescent="0.3">
      <c r="D27" s="35"/>
      <c r="M27" s="33"/>
      <c r="N27" s="19"/>
    </row>
    <row r="28" spans="4:14" x14ac:dyDescent="0.3">
      <c r="D28" s="35"/>
      <c r="M28" s="33"/>
      <c r="N28" s="19"/>
    </row>
    <row r="29" spans="4:14" x14ac:dyDescent="0.3">
      <c r="D29" s="35"/>
      <c r="M29" s="33"/>
      <c r="N29" s="19"/>
    </row>
    <row r="30" spans="4:14" x14ac:dyDescent="0.3">
      <c r="D30" s="35"/>
      <c r="M30" s="33"/>
      <c r="N30" s="19"/>
    </row>
    <row r="31" spans="4:14" x14ac:dyDescent="0.3">
      <c r="D31" s="35"/>
      <c r="M31" s="33"/>
      <c r="N31" s="19"/>
    </row>
    <row r="32" spans="4:14" x14ac:dyDescent="0.3">
      <c r="D32" s="35"/>
      <c r="M32" s="33"/>
      <c r="N32" s="19"/>
    </row>
    <row r="33" spans="4:14" x14ac:dyDescent="0.3">
      <c r="D33" s="35"/>
      <c r="M33" s="33"/>
    </row>
    <row r="34" spans="4:14" x14ac:dyDescent="0.3">
      <c r="D34" s="35"/>
    </row>
    <row r="35" spans="4:14" x14ac:dyDescent="0.3">
      <c r="D35" s="35"/>
      <c r="N35" s="19"/>
    </row>
    <row r="36" spans="4:14" x14ac:dyDescent="0.3">
      <c r="D36" s="35"/>
      <c r="M36" s="33"/>
    </row>
    <row r="37" spans="4:14" x14ac:dyDescent="0.3">
      <c r="D37" s="35"/>
      <c r="M37" s="33"/>
    </row>
    <row r="38" spans="4:14" x14ac:dyDescent="0.3">
      <c r="D38" s="35"/>
      <c r="M38" s="33"/>
    </row>
    <row r="39" spans="4:14" x14ac:dyDescent="0.3">
      <c r="D39" s="35"/>
      <c r="M39" s="33"/>
      <c r="N39" s="19"/>
    </row>
    <row r="40" spans="4:14" x14ac:dyDescent="0.3">
      <c r="D40" s="35"/>
      <c r="M40" s="33"/>
    </row>
    <row r="41" spans="4:14" x14ac:dyDescent="0.3">
      <c r="D41" s="35"/>
      <c r="M41" s="33"/>
    </row>
    <row r="42" spans="4:14" x14ac:dyDescent="0.3">
      <c r="D42" s="35"/>
      <c r="M42" s="33"/>
    </row>
    <row r="43" spans="4:14" x14ac:dyDescent="0.3">
      <c r="D43" s="35"/>
      <c r="M43" s="33"/>
    </row>
    <row r="44" spans="4:14" x14ac:dyDescent="0.3">
      <c r="D44" s="35"/>
      <c r="M44" s="33"/>
    </row>
    <row r="45" spans="4:14" x14ac:dyDescent="0.3">
      <c r="D45" s="35"/>
      <c r="M45" s="33"/>
    </row>
    <row r="46" spans="4:14" x14ac:dyDescent="0.3">
      <c r="D46" s="35"/>
      <c r="M46" s="33"/>
    </row>
    <row r="47" spans="4:14" x14ac:dyDescent="0.3">
      <c r="D47" s="35"/>
      <c r="M47" s="33"/>
    </row>
    <row r="48" spans="4:14" x14ac:dyDescent="0.3">
      <c r="D48" s="35"/>
      <c r="M48" s="33"/>
    </row>
    <row r="49" spans="4:13" x14ac:dyDescent="0.3">
      <c r="D49" s="35"/>
      <c r="M49" s="33"/>
    </row>
  </sheetData>
  <hyperlinks>
    <hyperlink ref="D2" r:id="rId1" xr:uid="{57084127-AFD6-4E45-A8F9-89F8B2AA864A}"/>
    <hyperlink ref="D3" r:id="rId2" xr:uid="{D1CAB369-6B3F-4FB8-A9D2-04610DE3655B}"/>
    <hyperlink ref="D4" r:id="rId3" xr:uid="{3327CF51-D207-49F9-8E20-AFCDE3668E71}"/>
    <hyperlink ref="D5" r:id="rId4" xr:uid="{F24CEEBA-6BBE-4728-BA0F-662411068477}"/>
    <hyperlink ref="D6" r:id="rId5" xr:uid="{7CFA64EF-6A92-4443-8BD4-328CF35B191C}"/>
    <hyperlink ref="D7" r:id="rId6" xr:uid="{445C742B-EBFA-4710-AA3C-664C37C19503}"/>
    <hyperlink ref="D8" r:id="rId7" xr:uid="{419C2825-A70E-41F1-B54B-86B2EA5526D3}"/>
    <hyperlink ref="D9" r:id="rId8" xr:uid="{CC295CD8-DAF8-4E83-B9DD-FD6047FBE12F}"/>
    <hyperlink ref="D10" r:id="rId9" xr:uid="{CB0236DB-DBE2-4532-8B71-CABCC70FEB2E}"/>
    <hyperlink ref="D11" r:id="rId10" xr:uid="{914CBD21-6BA4-4D9C-980C-32B69C7E413F}"/>
    <hyperlink ref="D12" r:id="rId11" xr:uid="{0A6E4012-8D35-4B8F-889C-97180FC06763}"/>
    <hyperlink ref="D13" r:id="rId12" xr:uid="{701595B3-572C-467C-BC60-5CE2C09F578C}"/>
    <hyperlink ref="D14" r:id="rId13" xr:uid="{A14EBB15-AFE7-4E03-B94F-B61039E44C62}"/>
    <hyperlink ref="D15" r:id="rId14" xr:uid="{0F5201FF-4076-4A2A-9A41-4E1695425307}"/>
    <hyperlink ref="D16" r:id="rId15" xr:uid="{593579E2-E505-4972-A7DF-C5A611BDC7F3}"/>
  </hyperlinks>
  <pageMargins left="0.511811024" right="0.511811024" top="0.78740157499999996" bottom="0.78740157499999996" header="0.31496062000000002" footer="0.31496062000000002"/>
  <headerFooter>
    <oddFooter>&amp;L_x000D_&amp;1#&amp;"Calibri"&amp;10&amp;K000000 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A328-E4E7-4151-A51F-FD8D5D4BF00F}">
  <sheetPr>
    <tabColor theme="9" tint="0.79998168889431442"/>
  </sheetPr>
  <dimension ref="A1:AE333"/>
  <sheetViews>
    <sheetView workbookViewId="0">
      <selection sqref="A1:XFD1048576"/>
    </sheetView>
  </sheetViews>
  <sheetFormatPr defaultColWidth="8.6640625" defaultRowHeight="14.4" x14ac:dyDescent="0.3"/>
  <cols>
    <col min="1" max="1" width="20.44140625" bestFit="1" customWidth="1"/>
    <col min="2" max="2" width="4.6640625" bestFit="1" customWidth="1"/>
    <col min="3" max="3" width="10.6640625" bestFit="1" customWidth="1"/>
    <col min="4" max="4" width="136.33203125" bestFit="1" customWidth="1"/>
    <col min="5" max="5" width="34.33203125" bestFit="1" customWidth="1"/>
    <col min="6" max="6" width="6.44140625" bestFit="1" customWidth="1"/>
    <col min="7" max="7" width="56.6640625" bestFit="1" customWidth="1"/>
    <col min="8" max="8" width="11.33203125" bestFit="1" customWidth="1"/>
    <col min="9" max="9" width="18.44140625" bestFit="1" customWidth="1"/>
    <col min="10" max="10" width="16.6640625" bestFit="1" customWidth="1"/>
    <col min="11" max="11" width="9.6640625" bestFit="1" customWidth="1"/>
    <col min="12" max="12" width="12" bestFit="1" customWidth="1"/>
    <col min="13" max="13" width="10.44140625" bestFit="1" customWidth="1"/>
    <col min="14" max="14" width="15.44140625" bestFit="1" customWidth="1"/>
    <col min="15" max="15" width="13.109375" bestFit="1" customWidth="1"/>
    <col min="16" max="16" width="10.6640625" bestFit="1" customWidth="1"/>
    <col min="17" max="17" width="16.109375" bestFit="1" customWidth="1"/>
    <col min="18" max="18" width="5.6640625" bestFit="1" customWidth="1"/>
    <col min="19" max="19" width="16.44140625" bestFit="1" customWidth="1"/>
    <col min="20" max="20" width="15.44140625" bestFit="1" customWidth="1"/>
    <col min="21" max="21" width="14.6640625" bestFit="1" customWidth="1"/>
    <col min="22" max="22" width="13.6640625" bestFit="1" customWidth="1"/>
    <col min="23" max="23" width="5.109375" bestFit="1" customWidth="1"/>
    <col min="24" max="24" width="12.44140625" bestFit="1" customWidth="1"/>
    <col min="25" max="25" width="24.44140625" bestFit="1" customWidth="1"/>
    <col min="26" max="26" width="32" bestFit="1" customWidth="1"/>
    <col min="27" max="27" width="8.6640625" bestFit="1" customWidth="1"/>
    <col min="28" max="28" width="18.33203125" bestFit="1" customWidth="1"/>
    <col min="29" max="29" width="38.109375" bestFit="1" customWidth="1"/>
    <col min="30" max="31" width="16.6640625" bestFit="1" customWidth="1"/>
  </cols>
  <sheetData>
    <row r="1" spans="1:31" x14ac:dyDescent="0.3">
      <c r="A1" t="s">
        <v>48</v>
      </c>
      <c r="B1" t="s">
        <v>66</v>
      </c>
      <c r="C1" t="s">
        <v>50</v>
      </c>
      <c r="D1" t="s">
        <v>49</v>
      </c>
      <c r="E1" t="s">
        <v>82</v>
      </c>
      <c r="F1" t="s">
        <v>51</v>
      </c>
      <c r="G1" t="s">
        <v>63</v>
      </c>
      <c r="H1" t="s">
        <v>62</v>
      </c>
      <c r="I1" t="s">
        <v>61</v>
      </c>
      <c r="J1" t="s">
        <v>60</v>
      </c>
      <c r="K1" t="s">
        <v>79</v>
      </c>
      <c r="L1" t="s">
        <v>427</v>
      </c>
      <c r="M1" t="s">
        <v>54</v>
      </c>
      <c r="N1" t="s">
        <v>384</v>
      </c>
      <c r="O1" t="s">
        <v>428</v>
      </c>
      <c r="P1" t="s">
        <v>429</v>
      </c>
      <c r="Q1" t="s">
        <v>430</v>
      </c>
      <c r="R1" t="s">
        <v>431</v>
      </c>
      <c r="S1" t="s">
        <v>432</v>
      </c>
      <c r="T1" t="s">
        <v>53</v>
      </c>
      <c r="U1" t="s">
        <v>433</v>
      </c>
      <c r="V1" t="s">
        <v>434</v>
      </c>
      <c r="W1" t="s">
        <v>1</v>
      </c>
      <c r="X1" t="s">
        <v>435</v>
      </c>
      <c r="Y1" t="s">
        <v>56</v>
      </c>
      <c r="Z1" t="s">
        <v>436</v>
      </c>
      <c r="AA1" t="s">
        <v>437</v>
      </c>
      <c r="AB1" t="s">
        <v>67</v>
      </c>
      <c r="AC1" t="s">
        <v>68</v>
      </c>
      <c r="AD1" t="s">
        <v>52</v>
      </c>
      <c r="AE1" t="s">
        <v>438</v>
      </c>
    </row>
    <row r="2" spans="1:31" x14ac:dyDescent="0.3">
      <c r="A2" t="s">
        <v>89</v>
      </c>
      <c r="B2" t="s">
        <v>86</v>
      </c>
      <c r="C2" s="35" t="s">
        <v>439</v>
      </c>
      <c r="D2" t="s">
        <v>440</v>
      </c>
      <c r="E2" t="s">
        <v>409</v>
      </c>
      <c r="F2" t="s">
        <v>90</v>
      </c>
      <c r="G2" t="s">
        <v>441</v>
      </c>
      <c r="H2" t="s">
        <v>86</v>
      </c>
      <c r="I2" t="s">
        <v>86</v>
      </c>
      <c r="J2" t="s">
        <v>86</v>
      </c>
      <c r="K2" t="s">
        <v>86</v>
      </c>
      <c r="L2" t="s">
        <v>86</v>
      </c>
      <c r="M2" s="33">
        <v>45637</v>
      </c>
      <c r="N2" s="19">
        <v>45644.390277777777</v>
      </c>
      <c r="O2" t="s">
        <v>86</v>
      </c>
      <c r="P2" t="s">
        <v>86</v>
      </c>
      <c r="Q2" t="s">
        <v>86</v>
      </c>
      <c r="R2" t="s">
        <v>86</v>
      </c>
      <c r="S2" t="s">
        <v>86</v>
      </c>
      <c r="T2" s="19">
        <v>45643.571667997683</v>
      </c>
      <c r="U2" t="s">
        <v>86</v>
      </c>
      <c r="V2" t="s">
        <v>86</v>
      </c>
      <c r="W2" t="s">
        <v>86</v>
      </c>
      <c r="X2" t="s">
        <v>86</v>
      </c>
      <c r="Y2" t="s">
        <v>442</v>
      </c>
      <c r="Z2" t="s">
        <v>443</v>
      </c>
      <c r="AA2" t="s">
        <v>86</v>
      </c>
      <c r="AB2" t="s">
        <v>91</v>
      </c>
      <c r="AC2" t="s">
        <v>86</v>
      </c>
      <c r="AD2" t="s">
        <v>91</v>
      </c>
      <c r="AE2" t="s">
        <v>86</v>
      </c>
    </row>
    <row r="3" spans="1:31" x14ac:dyDescent="0.3">
      <c r="A3" t="s">
        <v>84</v>
      </c>
      <c r="B3" t="s">
        <v>86</v>
      </c>
      <c r="C3" s="35" t="s">
        <v>444</v>
      </c>
      <c r="D3" t="s">
        <v>445</v>
      </c>
      <c r="E3" t="s">
        <v>409</v>
      </c>
      <c r="F3" t="s">
        <v>90</v>
      </c>
      <c r="G3" t="s">
        <v>441</v>
      </c>
      <c r="H3" t="s">
        <v>86</v>
      </c>
      <c r="I3" t="s">
        <v>86</v>
      </c>
      <c r="J3" t="s">
        <v>86</v>
      </c>
      <c r="K3" t="s">
        <v>86</v>
      </c>
      <c r="L3" t="s">
        <v>86</v>
      </c>
      <c r="M3" s="33">
        <v>45637</v>
      </c>
      <c r="N3" s="19">
        <v>45643.771527777775</v>
      </c>
      <c r="O3" t="s">
        <v>86</v>
      </c>
      <c r="P3" t="s">
        <v>86</v>
      </c>
      <c r="Q3" t="s">
        <v>86</v>
      </c>
      <c r="R3" t="s">
        <v>86</v>
      </c>
      <c r="S3" t="s">
        <v>86</v>
      </c>
      <c r="T3" s="19">
        <v>45643.394081423612</v>
      </c>
      <c r="U3" t="s">
        <v>86</v>
      </c>
      <c r="V3" t="s">
        <v>86</v>
      </c>
      <c r="W3" t="s">
        <v>86</v>
      </c>
      <c r="X3" t="s">
        <v>86</v>
      </c>
      <c r="Y3" t="s">
        <v>442</v>
      </c>
      <c r="Z3" t="s">
        <v>443</v>
      </c>
      <c r="AA3" t="s">
        <v>86</v>
      </c>
      <c r="AB3" t="s">
        <v>91</v>
      </c>
      <c r="AC3" t="s">
        <v>86</v>
      </c>
      <c r="AD3" t="s">
        <v>91</v>
      </c>
      <c r="AE3" t="s">
        <v>86</v>
      </c>
    </row>
    <row r="4" spans="1:31" x14ac:dyDescent="0.3">
      <c r="A4" t="s">
        <v>84</v>
      </c>
      <c r="B4" t="s">
        <v>86</v>
      </c>
      <c r="C4" s="35" t="s">
        <v>446</v>
      </c>
      <c r="D4" t="s">
        <v>447</v>
      </c>
      <c r="E4" t="s">
        <v>409</v>
      </c>
      <c r="F4" t="s">
        <v>90</v>
      </c>
      <c r="G4" t="s">
        <v>441</v>
      </c>
      <c r="H4" t="s">
        <v>86</v>
      </c>
      <c r="I4" t="s">
        <v>86</v>
      </c>
      <c r="J4" t="s">
        <v>86</v>
      </c>
      <c r="K4" t="s">
        <v>86</v>
      </c>
      <c r="L4" t="s">
        <v>86</v>
      </c>
      <c r="M4" s="33">
        <v>45637</v>
      </c>
      <c r="N4" s="19">
        <v>45642.838194444441</v>
      </c>
      <c r="O4" t="s">
        <v>86</v>
      </c>
      <c r="P4" t="s">
        <v>86</v>
      </c>
      <c r="Q4" t="s">
        <v>86</v>
      </c>
      <c r="R4" t="s">
        <v>86</v>
      </c>
      <c r="S4" t="s">
        <v>86</v>
      </c>
      <c r="T4" s="19">
        <v>45638.616110312498</v>
      </c>
      <c r="U4" t="s">
        <v>86</v>
      </c>
      <c r="V4" t="s">
        <v>86</v>
      </c>
      <c r="W4" t="s">
        <v>86</v>
      </c>
      <c r="X4" t="s">
        <v>86</v>
      </c>
      <c r="Y4" t="s">
        <v>442</v>
      </c>
      <c r="Z4" t="s">
        <v>443</v>
      </c>
      <c r="AA4" t="s">
        <v>86</v>
      </c>
      <c r="AB4" t="s">
        <v>91</v>
      </c>
      <c r="AC4" t="s">
        <v>86</v>
      </c>
      <c r="AD4" t="s">
        <v>91</v>
      </c>
      <c r="AE4" t="s">
        <v>86</v>
      </c>
    </row>
    <row r="5" spans="1:31" x14ac:dyDescent="0.3">
      <c r="A5" t="s">
        <v>84</v>
      </c>
      <c r="B5" t="s">
        <v>86</v>
      </c>
      <c r="C5" s="35" t="s">
        <v>448</v>
      </c>
      <c r="D5" t="s">
        <v>449</v>
      </c>
      <c r="E5" t="s">
        <v>409</v>
      </c>
      <c r="F5" t="s">
        <v>90</v>
      </c>
      <c r="G5" t="s">
        <v>441</v>
      </c>
      <c r="H5" t="s">
        <v>86</v>
      </c>
      <c r="I5" t="s">
        <v>86</v>
      </c>
      <c r="J5" t="s">
        <v>86</v>
      </c>
      <c r="K5" t="s">
        <v>86</v>
      </c>
      <c r="L5" t="s">
        <v>86</v>
      </c>
      <c r="M5" s="33">
        <v>45636</v>
      </c>
      <c r="N5" s="19">
        <v>45635.897222222222</v>
      </c>
      <c r="O5" t="s">
        <v>86</v>
      </c>
      <c r="P5" t="s">
        <v>86</v>
      </c>
      <c r="Q5" t="s">
        <v>86</v>
      </c>
      <c r="R5" t="s">
        <v>86</v>
      </c>
      <c r="S5" t="s">
        <v>86</v>
      </c>
      <c r="T5" s="19">
        <v>45635.77165761574</v>
      </c>
      <c r="U5" t="s">
        <v>86</v>
      </c>
      <c r="V5" t="s">
        <v>86</v>
      </c>
      <c r="W5" t="s">
        <v>86</v>
      </c>
      <c r="X5" t="s">
        <v>86</v>
      </c>
      <c r="Y5" t="s">
        <v>442</v>
      </c>
      <c r="Z5" t="s">
        <v>443</v>
      </c>
      <c r="AA5" t="s">
        <v>86</v>
      </c>
      <c r="AB5" t="s">
        <v>91</v>
      </c>
      <c r="AC5" t="s">
        <v>86</v>
      </c>
      <c r="AD5" t="s">
        <v>91</v>
      </c>
      <c r="AE5" t="s">
        <v>86</v>
      </c>
    </row>
    <row r="6" spans="1:31" x14ac:dyDescent="0.3">
      <c r="A6" t="s">
        <v>84</v>
      </c>
      <c r="B6" t="s">
        <v>86</v>
      </c>
      <c r="C6" s="35" t="s">
        <v>450</v>
      </c>
      <c r="D6" t="s">
        <v>451</v>
      </c>
      <c r="E6" t="s">
        <v>409</v>
      </c>
      <c r="F6" t="s">
        <v>90</v>
      </c>
      <c r="G6" t="s">
        <v>452</v>
      </c>
      <c r="H6" t="s">
        <v>86</v>
      </c>
      <c r="I6" t="s">
        <v>86</v>
      </c>
      <c r="J6" t="s">
        <v>86</v>
      </c>
      <c r="K6" t="s">
        <v>86</v>
      </c>
      <c r="L6" t="s">
        <v>86</v>
      </c>
      <c r="M6" s="33">
        <v>45622</v>
      </c>
      <c r="N6" s="19">
        <v>45623.625</v>
      </c>
      <c r="O6" t="s">
        <v>86</v>
      </c>
      <c r="P6" t="s">
        <v>86</v>
      </c>
      <c r="Q6" t="s">
        <v>86</v>
      </c>
      <c r="R6" t="s">
        <v>86</v>
      </c>
      <c r="S6" t="s">
        <v>86</v>
      </c>
      <c r="T6" s="19">
        <v>45622.495590127313</v>
      </c>
      <c r="U6" t="s">
        <v>86</v>
      </c>
      <c r="V6" t="s">
        <v>86</v>
      </c>
      <c r="W6" t="s">
        <v>86</v>
      </c>
      <c r="X6" t="s">
        <v>86</v>
      </c>
      <c r="Y6" t="s">
        <v>442</v>
      </c>
      <c r="Z6" t="s">
        <v>443</v>
      </c>
      <c r="AA6" t="s">
        <v>86</v>
      </c>
      <c r="AB6" t="s">
        <v>91</v>
      </c>
      <c r="AC6" t="s">
        <v>86</v>
      </c>
      <c r="AD6" t="s">
        <v>91</v>
      </c>
      <c r="AE6" t="s">
        <v>86</v>
      </c>
    </row>
    <row r="7" spans="1:31" x14ac:dyDescent="0.3">
      <c r="A7" t="s">
        <v>89</v>
      </c>
      <c r="B7" t="s">
        <v>86</v>
      </c>
      <c r="C7" s="35" t="s">
        <v>453</v>
      </c>
      <c r="D7" t="s">
        <v>454</v>
      </c>
      <c r="E7" t="s">
        <v>409</v>
      </c>
      <c r="F7" t="s">
        <v>90</v>
      </c>
      <c r="G7" t="s">
        <v>452</v>
      </c>
      <c r="H7" t="s">
        <v>86</v>
      </c>
      <c r="I7" t="s">
        <v>86</v>
      </c>
      <c r="J7" t="s">
        <v>86</v>
      </c>
      <c r="K7" t="s">
        <v>86</v>
      </c>
      <c r="L7" t="s">
        <v>86</v>
      </c>
      <c r="M7" s="33">
        <v>45622</v>
      </c>
      <c r="N7" s="19">
        <v>45632.674305555556</v>
      </c>
      <c r="O7" t="s">
        <v>86</v>
      </c>
      <c r="P7" t="s">
        <v>86</v>
      </c>
      <c r="Q7" t="s">
        <v>86</v>
      </c>
      <c r="R7" t="s">
        <v>86</v>
      </c>
      <c r="S7" t="s">
        <v>86</v>
      </c>
      <c r="T7" s="19">
        <v>45621.402090243057</v>
      </c>
      <c r="U7" t="s">
        <v>86</v>
      </c>
      <c r="V7" t="s">
        <v>86</v>
      </c>
      <c r="W7" t="s">
        <v>86</v>
      </c>
      <c r="X7" t="s">
        <v>86</v>
      </c>
      <c r="Y7" t="s">
        <v>442</v>
      </c>
      <c r="Z7" t="s">
        <v>443</v>
      </c>
      <c r="AA7" t="s">
        <v>86</v>
      </c>
      <c r="AB7" t="s">
        <v>91</v>
      </c>
      <c r="AC7" t="s">
        <v>86</v>
      </c>
      <c r="AD7" t="s">
        <v>91</v>
      </c>
      <c r="AE7" t="s">
        <v>86</v>
      </c>
    </row>
    <row r="8" spans="1:31" x14ac:dyDescent="0.3">
      <c r="A8" t="s">
        <v>84</v>
      </c>
      <c r="B8" t="s">
        <v>86</v>
      </c>
      <c r="C8" s="35" t="s">
        <v>455</v>
      </c>
      <c r="D8" t="s">
        <v>456</v>
      </c>
      <c r="E8" t="s">
        <v>409</v>
      </c>
      <c r="F8" t="s">
        <v>90</v>
      </c>
      <c r="G8" t="s">
        <v>452</v>
      </c>
      <c r="H8" t="s">
        <v>86</v>
      </c>
      <c r="I8" t="s">
        <v>86</v>
      </c>
      <c r="J8" t="s">
        <v>86</v>
      </c>
      <c r="K8" t="s">
        <v>86</v>
      </c>
      <c r="L8" t="s">
        <v>86</v>
      </c>
      <c r="M8" s="33">
        <v>45622</v>
      </c>
      <c r="N8" s="19">
        <v>45621.790972222225</v>
      </c>
      <c r="O8" t="s">
        <v>86</v>
      </c>
      <c r="P8" t="s">
        <v>86</v>
      </c>
      <c r="Q8" t="s">
        <v>86</v>
      </c>
      <c r="R8" t="s">
        <v>86</v>
      </c>
      <c r="S8" t="s">
        <v>86</v>
      </c>
      <c r="T8" s="19">
        <v>45620.863521597224</v>
      </c>
      <c r="U8" t="s">
        <v>86</v>
      </c>
      <c r="V8" t="s">
        <v>86</v>
      </c>
      <c r="W8" t="s">
        <v>86</v>
      </c>
      <c r="X8" t="s">
        <v>86</v>
      </c>
      <c r="Y8" t="s">
        <v>442</v>
      </c>
      <c r="Z8" t="s">
        <v>443</v>
      </c>
      <c r="AA8" t="s">
        <v>86</v>
      </c>
      <c r="AB8" t="s">
        <v>91</v>
      </c>
      <c r="AC8" t="s">
        <v>86</v>
      </c>
      <c r="AD8" t="s">
        <v>91</v>
      </c>
      <c r="AE8" t="s">
        <v>86</v>
      </c>
    </row>
    <row r="9" spans="1:31" x14ac:dyDescent="0.3">
      <c r="A9" t="s">
        <v>84</v>
      </c>
      <c r="B9" t="s">
        <v>86</v>
      </c>
      <c r="C9" s="35" t="s">
        <v>457</v>
      </c>
      <c r="D9" t="s">
        <v>458</v>
      </c>
      <c r="E9" t="s">
        <v>409</v>
      </c>
      <c r="F9" t="s">
        <v>90</v>
      </c>
      <c r="G9" t="s">
        <v>452</v>
      </c>
      <c r="H9" t="s">
        <v>86</v>
      </c>
      <c r="I9" t="s">
        <v>86</v>
      </c>
      <c r="J9" t="s">
        <v>86</v>
      </c>
      <c r="K9" t="s">
        <v>86</v>
      </c>
      <c r="L9" t="s">
        <v>86</v>
      </c>
      <c r="M9" s="33">
        <v>45622</v>
      </c>
      <c r="N9" s="19">
        <v>45621.788888888892</v>
      </c>
      <c r="O9" t="s">
        <v>86</v>
      </c>
      <c r="P9" t="s">
        <v>86</v>
      </c>
      <c r="Q9" t="s">
        <v>86</v>
      </c>
      <c r="R9" t="s">
        <v>86</v>
      </c>
      <c r="S9" t="s">
        <v>86</v>
      </c>
      <c r="T9" s="19">
        <v>45620.862892152778</v>
      </c>
      <c r="U9" t="s">
        <v>86</v>
      </c>
      <c r="V9" t="s">
        <v>86</v>
      </c>
      <c r="W9" t="s">
        <v>86</v>
      </c>
      <c r="X9" t="s">
        <v>86</v>
      </c>
      <c r="Y9" t="s">
        <v>442</v>
      </c>
      <c r="Z9" t="s">
        <v>443</v>
      </c>
      <c r="AA9" t="s">
        <v>86</v>
      </c>
      <c r="AB9" t="s">
        <v>91</v>
      </c>
      <c r="AC9" t="s">
        <v>86</v>
      </c>
      <c r="AD9" t="s">
        <v>91</v>
      </c>
      <c r="AE9" t="s">
        <v>86</v>
      </c>
    </row>
    <row r="10" spans="1:31" x14ac:dyDescent="0.3">
      <c r="A10" t="s">
        <v>89</v>
      </c>
      <c r="B10" t="s">
        <v>86</v>
      </c>
      <c r="C10" s="35" t="s">
        <v>459</v>
      </c>
      <c r="D10" t="s">
        <v>460</v>
      </c>
      <c r="E10" t="s">
        <v>409</v>
      </c>
      <c r="F10" t="s">
        <v>90</v>
      </c>
      <c r="G10" t="s">
        <v>452</v>
      </c>
      <c r="H10" t="s">
        <v>86</v>
      </c>
      <c r="I10" t="s">
        <v>86</v>
      </c>
      <c r="J10" t="s">
        <v>86</v>
      </c>
      <c r="K10" t="s">
        <v>86</v>
      </c>
      <c r="L10" t="s">
        <v>86</v>
      </c>
      <c r="M10" s="33">
        <v>45622</v>
      </c>
      <c r="N10" s="19">
        <v>45632.662499999999</v>
      </c>
      <c r="O10" t="s">
        <v>86</v>
      </c>
      <c r="P10" t="s">
        <v>86</v>
      </c>
      <c r="Q10" t="s">
        <v>86</v>
      </c>
      <c r="R10" t="s">
        <v>86</v>
      </c>
      <c r="S10" t="s">
        <v>86</v>
      </c>
      <c r="T10" s="19">
        <v>45620.450410300924</v>
      </c>
      <c r="U10" t="s">
        <v>86</v>
      </c>
      <c r="V10" t="s">
        <v>86</v>
      </c>
      <c r="W10" t="s">
        <v>86</v>
      </c>
      <c r="X10" t="s">
        <v>86</v>
      </c>
      <c r="Y10" t="s">
        <v>442</v>
      </c>
      <c r="Z10" t="s">
        <v>443</v>
      </c>
      <c r="AA10" t="s">
        <v>86</v>
      </c>
      <c r="AB10" t="s">
        <v>91</v>
      </c>
      <c r="AC10" t="s">
        <v>86</v>
      </c>
      <c r="AD10" t="s">
        <v>91</v>
      </c>
      <c r="AE10" t="s">
        <v>86</v>
      </c>
    </row>
    <row r="11" spans="1:31" x14ac:dyDescent="0.3">
      <c r="A11" t="s">
        <v>84</v>
      </c>
      <c r="B11" t="s">
        <v>86</v>
      </c>
      <c r="C11" s="35" t="s">
        <v>461</v>
      </c>
      <c r="D11" t="s">
        <v>462</v>
      </c>
      <c r="E11" t="s">
        <v>409</v>
      </c>
      <c r="F11" t="s">
        <v>90</v>
      </c>
      <c r="G11" t="s">
        <v>463</v>
      </c>
      <c r="H11" t="s">
        <v>86</v>
      </c>
      <c r="I11" t="s">
        <v>86</v>
      </c>
      <c r="J11" t="s">
        <v>86</v>
      </c>
      <c r="K11" t="s">
        <v>86</v>
      </c>
      <c r="L11" t="s">
        <v>86</v>
      </c>
      <c r="M11" s="33">
        <v>45608</v>
      </c>
      <c r="N11" s="19">
        <v>45618.756944444445</v>
      </c>
      <c r="O11" t="s">
        <v>86</v>
      </c>
      <c r="P11" t="s">
        <v>86</v>
      </c>
      <c r="Q11" t="s">
        <v>86</v>
      </c>
      <c r="R11" t="s">
        <v>86</v>
      </c>
      <c r="S11" t="s">
        <v>86</v>
      </c>
      <c r="T11" s="19">
        <v>45617.429633564818</v>
      </c>
      <c r="U11" t="s">
        <v>86</v>
      </c>
      <c r="V11" t="s">
        <v>86</v>
      </c>
      <c r="W11" t="s">
        <v>86</v>
      </c>
      <c r="X11" t="s">
        <v>86</v>
      </c>
      <c r="Y11" t="s">
        <v>442</v>
      </c>
      <c r="Z11" t="s">
        <v>443</v>
      </c>
      <c r="AA11" t="s">
        <v>86</v>
      </c>
      <c r="AB11" t="s">
        <v>91</v>
      </c>
      <c r="AC11" t="s">
        <v>86</v>
      </c>
      <c r="AD11" t="s">
        <v>91</v>
      </c>
      <c r="AE11" t="s">
        <v>86</v>
      </c>
    </row>
    <row r="12" spans="1:31" x14ac:dyDescent="0.3">
      <c r="A12" t="s">
        <v>84</v>
      </c>
      <c r="B12" t="s">
        <v>86</v>
      </c>
      <c r="C12" s="35" t="s">
        <v>464</v>
      </c>
      <c r="D12" t="s">
        <v>465</v>
      </c>
      <c r="E12" t="s">
        <v>409</v>
      </c>
      <c r="F12" t="s">
        <v>90</v>
      </c>
      <c r="G12" t="s">
        <v>463</v>
      </c>
      <c r="H12" t="s">
        <v>86</v>
      </c>
      <c r="I12" t="s">
        <v>86</v>
      </c>
      <c r="J12" t="s">
        <v>86</v>
      </c>
      <c r="K12" t="s">
        <v>86</v>
      </c>
      <c r="L12" t="s">
        <v>86</v>
      </c>
      <c r="M12" s="33">
        <v>45608</v>
      </c>
      <c r="N12" s="19">
        <v>45618.756249999999</v>
      </c>
      <c r="O12" t="s">
        <v>86</v>
      </c>
      <c r="P12" t="s">
        <v>86</v>
      </c>
      <c r="Q12" t="s">
        <v>86</v>
      </c>
      <c r="R12" t="s">
        <v>86</v>
      </c>
      <c r="S12" t="s">
        <v>86</v>
      </c>
      <c r="T12" s="19">
        <v>45614.471108368052</v>
      </c>
      <c r="U12" t="s">
        <v>86</v>
      </c>
      <c r="V12" t="s">
        <v>86</v>
      </c>
      <c r="W12" t="s">
        <v>86</v>
      </c>
      <c r="X12" t="s">
        <v>86</v>
      </c>
      <c r="Y12" t="s">
        <v>442</v>
      </c>
      <c r="Z12" t="s">
        <v>443</v>
      </c>
      <c r="AA12" t="s">
        <v>86</v>
      </c>
      <c r="AB12" t="s">
        <v>91</v>
      </c>
      <c r="AC12" t="s">
        <v>86</v>
      </c>
      <c r="AD12" t="s">
        <v>91</v>
      </c>
      <c r="AE12" t="s">
        <v>86</v>
      </c>
    </row>
    <row r="13" spans="1:31" x14ac:dyDescent="0.3">
      <c r="A13" t="s">
        <v>84</v>
      </c>
      <c r="B13" t="s">
        <v>86</v>
      </c>
      <c r="C13" s="35" t="s">
        <v>466</v>
      </c>
      <c r="D13" t="s">
        <v>467</v>
      </c>
      <c r="E13" t="s">
        <v>409</v>
      </c>
      <c r="F13" t="s">
        <v>90</v>
      </c>
      <c r="G13" t="s">
        <v>463</v>
      </c>
      <c r="H13" t="s">
        <v>86</v>
      </c>
      <c r="I13" t="s">
        <v>86</v>
      </c>
      <c r="J13" t="s">
        <v>468</v>
      </c>
      <c r="K13" t="s">
        <v>86</v>
      </c>
      <c r="L13" t="s">
        <v>86</v>
      </c>
      <c r="M13" s="33">
        <v>45608</v>
      </c>
      <c r="N13" s="19">
        <v>45615.659722222219</v>
      </c>
      <c r="O13" t="s">
        <v>86</v>
      </c>
      <c r="P13" t="s">
        <v>86</v>
      </c>
      <c r="Q13" t="s">
        <v>86</v>
      </c>
      <c r="R13" t="s">
        <v>86</v>
      </c>
      <c r="S13" t="s">
        <v>86</v>
      </c>
      <c r="T13" s="19">
        <v>45614.419890497687</v>
      </c>
      <c r="U13" t="s">
        <v>86</v>
      </c>
      <c r="V13" t="s">
        <v>86</v>
      </c>
      <c r="W13" t="s">
        <v>86</v>
      </c>
      <c r="X13" t="s">
        <v>469</v>
      </c>
      <c r="Y13" t="s">
        <v>442</v>
      </c>
      <c r="Z13" t="s">
        <v>470</v>
      </c>
      <c r="AA13" t="s">
        <v>86</v>
      </c>
      <c r="AB13" t="s">
        <v>91</v>
      </c>
      <c r="AC13" t="s">
        <v>86</v>
      </c>
      <c r="AD13" t="s">
        <v>91</v>
      </c>
      <c r="AE13" t="s">
        <v>86</v>
      </c>
    </row>
    <row r="14" spans="1:31" x14ac:dyDescent="0.3">
      <c r="A14" t="s">
        <v>84</v>
      </c>
      <c r="B14" t="s">
        <v>86</v>
      </c>
      <c r="C14" s="35" t="s">
        <v>471</v>
      </c>
      <c r="D14" t="s">
        <v>472</v>
      </c>
      <c r="E14" t="s">
        <v>409</v>
      </c>
      <c r="F14" t="s">
        <v>90</v>
      </c>
      <c r="G14" t="s">
        <v>463</v>
      </c>
      <c r="H14" t="s">
        <v>86</v>
      </c>
      <c r="I14" t="s">
        <v>86</v>
      </c>
      <c r="J14" t="s">
        <v>86</v>
      </c>
      <c r="K14" t="s">
        <v>86</v>
      </c>
      <c r="L14" t="s">
        <v>86</v>
      </c>
      <c r="M14" s="33">
        <v>45608</v>
      </c>
      <c r="N14" s="19">
        <v>45618.756249999999</v>
      </c>
      <c r="O14" t="s">
        <v>86</v>
      </c>
      <c r="P14" t="s">
        <v>86</v>
      </c>
      <c r="Q14" t="s">
        <v>86</v>
      </c>
      <c r="R14" t="s">
        <v>86</v>
      </c>
      <c r="S14" t="s">
        <v>86</v>
      </c>
      <c r="T14" s="19">
        <v>45614.409797384258</v>
      </c>
      <c r="U14" t="s">
        <v>86</v>
      </c>
      <c r="V14" t="s">
        <v>86</v>
      </c>
      <c r="W14" t="s">
        <v>86</v>
      </c>
      <c r="X14" t="s">
        <v>86</v>
      </c>
      <c r="Y14" t="s">
        <v>442</v>
      </c>
      <c r="Z14" t="s">
        <v>443</v>
      </c>
      <c r="AA14" t="s">
        <v>86</v>
      </c>
      <c r="AB14" t="s">
        <v>91</v>
      </c>
      <c r="AC14" t="s">
        <v>86</v>
      </c>
      <c r="AD14" t="s">
        <v>91</v>
      </c>
      <c r="AE14" t="s">
        <v>86</v>
      </c>
    </row>
    <row r="15" spans="1:31" x14ac:dyDescent="0.3">
      <c r="A15" t="s">
        <v>84</v>
      </c>
      <c r="B15" t="s">
        <v>86</v>
      </c>
      <c r="C15" s="35" t="s">
        <v>473</v>
      </c>
      <c r="D15" t="s">
        <v>474</v>
      </c>
      <c r="E15" t="s">
        <v>409</v>
      </c>
      <c r="F15" t="s">
        <v>90</v>
      </c>
      <c r="G15" t="s">
        <v>463</v>
      </c>
      <c r="H15" t="s">
        <v>86</v>
      </c>
      <c r="I15" t="s">
        <v>86</v>
      </c>
      <c r="J15" t="s">
        <v>86</v>
      </c>
      <c r="K15" t="s">
        <v>86</v>
      </c>
      <c r="L15" t="s">
        <v>86</v>
      </c>
      <c r="M15" s="33">
        <v>45608</v>
      </c>
      <c r="N15" s="19">
        <v>45618.755555555559</v>
      </c>
      <c r="O15" t="s">
        <v>86</v>
      </c>
      <c r="P15" t="s">
        <v>86</v>
      </c>
      <c r="Q15" t="s">
        <v>86</v>
      </c>
      <c r="R15" t="s">
        <v>86</v>
      </c>
      <c r="S15" t="s">
        <v>86</v>
      </c>
      <c r="T15" s="19">
        <v>45614.405366620369</v>
      </c>
      <c r="U15" t="s">
        <v>86</v>
      </c>
      <c r="V15" t="s">
        <v>86</v>
      </c>
      <c r="W15" t="s">
        <v>86</v>
      </c>
      <c r="X15" t="s">
        <v>86</v>
      </c>
      <c r="Y15" t="s">
        <v>442</v>
      </c>
      <c r="Z15" t="s">
        <v>443</v>
      </c>
      <c r="AA15" t="s">
        <v>86</v>
      </c>
      <c r="AB15" t="s">
        <v>91</v>
      </c>
      <c r="AC15" t="s">
        <v>86</v>
      </c>
      <c r="AD15" t="s">
        <v>91</v>
      </c>
      <c r="AE15" t="s">
        <v>86</v>
      </c>
    </row>
    <row r="16" spans="1:31" x14ac:dyDescent="0.3">
      <c r="A16" t="s">
        <v>84</v>
      </c>
      <c r="B16" t="s">
        <v>86</v>
      </c>
      <c r="C16" s="35" t="s">
        <v>475</v>
      </c>
      <c r="D16" t="s">
        <v>476</v>
      </c>
      <c r="E16" t="s">
        <v>409</v>
      </c>
      <c r="F16" t="s">
        <v>90</v>
      </c>
      <c r="G16" t="s">
        <v>463</v>
      </c>
      <c r="H16" t="s">
        <v>86</v>
      </c>
      <c r="I16" t="s">
        <v>86</v>
      </c>
      <c r="J16" t="s">
        <v>86</v>
      </c>
      <c r="K16" t="s">
        <v>86</v>
      </c>
      <c r="L16" t="s">
        <v>86</v>
      </c>
      <c r="M16" s="33">
        <v>45608</v>
      </c>
      <c r="N16" s="19">
        <v>45618.755555555559</v>
      </c>
      <c r="O16" t="s">
        <v>86</v>
      </c>
      <c r="P16" t="s">
        <v>86</v>
      </c>
      <c r="Q16" t="s">
        <v>86</v>
      </c>
      <c r="R16" t="s">
        <v>86</v>
      </c>
      <c r="S16" t="s">
        <v>86</v>
      </c>
      <c r="T16" s="19">
        <v>45614.404706365742</v>
      </c>
      <c r="U16" t="s">
        <v>86</v>
      </c>
      <c r="V16" t="s">
        <v>86</v>
      </c>
      <c r="W16" t="s">
        <v>86</v>
      </c>
      <c r="X16" t="s">
        <v>86</v>
      </c>
      <c r="Y16" t="s">
        <v>442</v>
      </c>
      <c r="Z16" t="s">
        <v>443</v>
      </c>
      <c r="AA16" t="s">
        <v>86</v>
      </c>
      <c r="AB16" t="s">
        <v>91</v>
      </c>
      <c r="AC16" t="s">
        <v>86</v>
      </c>
      <c r="AD16" t="s">
        <v>91</v>
      </c>
      <c r="AE16" t="s">
        <v>86</v>
      </c>
    </row>
    <row r="17" spans="1:31" x14ac:dyDescent="0.3">
      <c r="A17" t="s">
        <v>84</v>
      </c>
      <c r="B17" t="s">
        <v>86</v>
      </c>
      <c r="C17" s="35" t="s">
        <v>477</v>
      </c>
      <c r="D17" t="s">
        <v>478</v>
      </c>
      <c r="E17" t="s">
        <v>409</v>
      </c>
      <c r="F17" t="s">
        <v>90</v>
      </c>
      <c r="G17" t="s">
        <v>463</v>
      </c>
      <c r="H17" t="s">
        <v>86</v>
      </c>
      <c r="I17" t="s">
        <v>86</v>
      </c>
      <c r="J17" t="s">
        <v>86</v>
      </c>
      <c r="K17" t="s">
        <v>86</v>
      </c>
      <c r="L17" t="s">
        <v>86</v>
      </c>
      <c r="M17" s="33">
        <v>45608</v>
      </c>
      <c r="N17" s="19">
        <v>45618.755555555559</v>
      </c>
      <c r="O17" t="s">
        <v>86</v>
      </c>
      <c r="P17" t="s">
        <v>86</v>
      </c>
      <c r="Q17" t="s">
        <v>86</v>
      </c>
      <c r="R17" t="s">
        <v>86</v>
      </c>
      <c r="S17" t="s">
        <v>86</v>
      </c>
      <c r="T17" s="19">
        <v>45614.404132557873</v>
      </c>
      <c r="U17" t="s">
        <v>86</v>
      </c>
      <c r="V17" t="s">
        <v>86</v>
      </c>
      <c r="W17" t="s">
        <v>86</v>
      </c>
      <c r="X17" t="s">
        <v>86</v>
      </c>
      <c r="Y17" t="s">
        <v>442</v>
      </c>
      <c r="Z17" t="s">
        <v>443</v>
      </c>
      <c r="AA17" t="s">
        <v>86</v>
      </c>
      <c r="AB17" t="s">
        <v>91</v>
      </c>
      <c r="AC17" t="s">
        <v>86</v>
      </c>
      <c r="AD17" t="s">
        <v>91</v>
      </c>
      <c r="AE17" t="s">
        <v>86</v>
      </c>
    </row>
    <row r="18" spans="1:31" x14ac:dyDescent="0.3">
      <c r="A18" t="s">
        <v>84</v>
      </c>
      <c r="B18" t="s">
        <v>86</v>
      </c>
      <c r="C18" s="35" t="s">
        <v>479</v>
      </c>
      <c r="D18" t="s">
        <v>480</v>
      </c>
      <c r="E18" t="s">
        <v>409</v>
      </c>
      <c r="F18" t="s">
        <v>90</v>
      </c>
      <c r="G18" t="s">
        <v>463</v>
      </c>
      <c r="H18" t="s">
        <v>86</v>
      </c>
      <c r="I18" t="s">
        <v>86</v>
      </c>
      <c r="J18" t="s">
        <v>86</v>
      </c>
      <c r="K18" t="s">
        <v>86</v>
      </c>
      <c r="L18" t="s">
        <v>86</v>
      </c>
      <c r="M18" s="33">
        <v>45608</v>
      </c>
      <c r="N18" s="19">
        <v>45618.754861111112</v>
      </c>
      <c r="O18" t="s">
        <v>86</v>
      </c>
      <c r="P18" t="s">
        <v>86</v>
      </c>
      <c r="Q18" t="s">
        <v>86</v>
      </c>
      <c r="R18" t="s">
        <v>86</v>
      </c>
      <c r="S18" t="s">
        <v>86</v>
      </c>
      <c r="T18" s="19">
        <v>45614.402006875003</v>
      </c>
      <c r="U18" t="s">
        <v>86</v>
      </c>
      <c r="V18" t="s">
        <v>86</v>
      </c>
      <c r="W18" t="s">
        <v>86</v>
      </c>
      <c r="X18" t="s">
        <v>86</v>
      </c>
      <c r="Y18" t="s">
        <v>442</v>
      </c>
      <c r="Z18" t="s">
        <v>443</v>
      </c>
      <c r="AA18" t="s">
        <v>86</v>
      </c>
      <c r="AB18" t="s">
        <v>91</v>
      </c>
      <c r="AC18" t="s">
        <v>86</v>
      </c>
      <c r="AD18" t="s">
        <v>91</v>
      </c>
      <c r="AE18" t="s">
        <v>86</v>
      </c>
    </row>
    <row r="19" spans="1:31" x14ac:dyDescent="0.3">
      <c r="A19" t="s">
        <v>84</v>
      </c>
      <c r="B19" t="s">
        <v>86</v>
      </c>
      <c r="C19" s="35" t="s">
        <v>481</v>
      </c>
      <c r="D19" t="s">
        <v>482</v>
      </c>
      <c r="E19" t="s">
        <v>409</v>
      </c>
      <c r="F19" t="s">
        <v>90</v>
      </c>
      <c r="G19" t="s">
        <v>463</v>
      </c>
      <c r="H19" t="s">
        <v>86</v>
      </c>
      <c r="I19" t="s">
        <v>86</v>
      </c>
      <c r="J19" t="s">
        <v>86</v>
      </c>
      <c r="K19" t="s">
        <v>86</v>
      </c>
      <c r="L19" t="s">
        <v>86</v>
      </c>
      <c r="M19" s="33">
        <v>45608</v>
      </c>
      <c r="N19" s="19">
        <v>45618.754861111112</v>
      </c>
      <c r="O19" t="s">
        <v>86</v>
      </c>
      <c r="P19" t="s">
        <v>86</v>
      </c>
      <c r="Q19" t="s">
        <v>86</v>
      </c>
      <c r="R19" t="s">
        <v>86</v>
      </c>
      <c r="S19" t="s">
        <v>86</v>
      </c>
      <c r="T19" s="19">
        <v>45614.400664942128</v>
      </c>
      <c r="U19" t="s">
        <v>86</v>
      </c>
      <c r="V19" t="s">
        <v>86</v>
      </c>
      <c r="W19" t="s">
        <v>86</v>
      </c>
      <c r="X19" t="s">
        <v>86</v>
      </c>
      <c r="Y19" t="s">
        <v>442</v>
      </c>
      <c r="Z19" t="s">
        <v>443</v>
      </c>
      <c r="AA19" t="s">
        <v>86</v>
      </c>
      <c r="AB19" t="s">
        <v>91</v>
      </c>
      <c r="AC19" t="s">
        <v>86</v>
      </c>
      <c r="AD19" t="s">
        <v>91</v>
      </c>
      <c r="AE19" t="s">
        <v>86</v>
      </c>
    </row>
    <row r="20" spans="1:31" x14ac:dyDescent="0.3">
      <c r="A20" t="s">
        <v>84</v>
      </c>
      <c r="B20" t="s">
        <v>86</v>
      </c>
      <c r="C20" s="35" t="s">
        <v>483</v>
      </c>
      <c r="D20" t="s">
        <v>484</v>
      </c>
      <c r="E20" t="s">
        <v>409</v>
      </c>
      <c r="F20" t="s">
        <v>90</v>
      </c>
      <c r="G20" t="s">
        <v>463</v>
      </c>
      <c r="H20" t="s">
        <v>86</v>
      </c>
      <c r="I20" t="s">
        <v>86</v>
      </c>
      <c r="J20" t="s">
        <v>86</v>
      </c>
      <c r="K20" t="s">
        <v>86</v>
      </c>
      <c r="L20" t="s">
        <v>86</v>
      </c>
      <c r="M20" s="33">
        <v>45608</v>
      </c>
      <c r="N20" s="19">
        <v>45618.754166666666</v>
      </c>
      <c r="O20" t="s">
        <v>86</v>
      </c>
      <c r="P20" t="s">
        <v>86</v>
      </c>
      <c r="Q20" t="s">
        <v>86</v>
      </c>
      <c r="R20" t="s">
        <v>86</v>
      </c>
      <c r="S20" t="s">
        <v>86</v>
      </c>
      <c r="T20" s="19">
        <v>45614.399767291667</v>
      </c>
      <c r="U20" t="s">
        <v>86</v>
      </c>
      <c r="V20" t="s">
        <v>86</v>
      </c>
      <c r="W20" t="s">
        <v>86</v>
      </c>
      <c r="X20" t="s">
        <v>86</v>
      </c>
      <c r="Y20" t="s">
        <v>442</v>
      </c>
      <c r="Z20" t="s">
        <v>443</v>
      </c>
      <c r="AA20" t="s">
        <v>86</v>
      </c>
      <c r="AB20" t="s">
        <v>91</v>
      </c>
      <c r="AC20" t="s">
        <v>86</v>
      </c>
      <c r="AD20" t="s">
        <v>91</v>
      </c>
      <c r="AE20" t="s">
        <v>86</v>
      </c>
    </row>
    <row r="21" spans="1:31" x14ac:dyDescent="0.3">
      <c r="A21" t="s">
        <v>84</v>
      </c>
      <c r="B21" t="s">
        <v>86</v>
      </c>
      <c r="C21" s="35" t="s">
        <v>485</v>
      </c>
      <c r="D21" t="s">
        <v>486</v>
      </c>
      <c r="E21" t="s">
        <v>409</v>
      </c>
      <c r="F21" t="s">
        <v>90</v>
      </c>
      <c r="G21" t="s">
        <v>463</v>
      </c>
      <c r="H21" t="s">
        <v>86</v>
      </c>
      <c r="I21" t="s">
        <v>86</v>
      </c>
      <c r="J21" t="s">
        <v>86</v>
      </c>
      <c r="K21" t="s">
        <v>86</v>
      </c>
      <c r="L21" t="s">
        <v>86</v>
      </c>
      <c r="M21" s="33">
        <v>45608</v>
      </c>
      <c r="N21" s="19">
        <v>45618.754166666666</v>
      </c>
      <c r="O21" t="s">
        <v>86</v>
      </c>
      <c r="P21" t="s">
        <v>86</v>
      </c>
      <c r="Q21" t="s">
        <v>86</v>
      </c>
      <c r="R21" t="s">
        <v>86</v>
      </c>
      <c r="S21" t="s">
        <v>86</v>
      </c>
      <c r="T21" s="19">
        <v>45614.399178136577</v>
      </c>
      <c r="U21" t="s">
        <v>86</v>
      </c>
      <c r="V21" t="s">
        <v>86</v>
      </c>
      <c r="W21" t="s">
        <v>86</v>
      </c>
      <c r="X21" t="s">
        <v>86</v>
      </c>
      <c r="Y21" t="s">
        <v>442</v>
      </c>
      <c r="Z21" t="s">
        <v>443</v>
      </c>
      <c r="AA21" t="s">
        <v>86</v>
      </c>
      <c r="AB21" t="s">
        <v>91</v>
      </c>
      <c r="AC21" t="s">
        <v>86</v>
      </c>
      <c r="AD21" t="s">
        <v>91</v>
      </c>
      <c r="AE21" t="s">
        <v>86</v>
      </c>
    </row>
    <row r="22" spans="1:31" x14ac:dyDescent="0.3">
      <c r="A22" t="s">
        <v>84</v>
      </c>
      <c r="B22" t="s">
        <v>86</v>
      </c>
      <c r="C22" s="35" t="s">
        <v>487</v>
      </c>
      <c r="D22" t="s">
        <v>488</v>
      </c>
      <c r="E22" t="s">
        <v>409</v>
      </c>
      <c r="F22" t="s">
        <v>90</v>
      </c>
      <c r="G22" t="s">
        <v>463</v>
      </c>
      <c r="H22" t="s">
        <v>86</v>
      </c>
      <c r="I22" t="s">
        <v>86</v>
      </c>
      <c r="J22" t="s">
        <v>86</v>
      </c>
      <c r="K22" t="s">
        <v>86</v>
      </c>
      <c r="L22" t="s">
        <v>86</v>
      </c>
      <c r="M22" s="33">
        <v>45608</v>
      </c>
      <c r="N22" s="19">
        <v>45618.75277777778</v>
      </c>
      <c r="O22" t="s">
        <v>86</v>
      </c>
      <c r="P22" t="s">
        <v>86</v>
      </c>
      <c r="Q22" t="s">
        <v>86</v>
      </c>
      <c r="R22" t="s">
        <v>86</v>
      </c>
      <c r="S22" t="s">
        <v>86</v>
      </c>
      <c r="T22" s="19">
        <v>45614.398553090279</v>
      </c>
      <c r="U22" t="s">
        <v>86</v>
      </c>
      <c r="V22" t="s">
        <v>86</v>
      </c>
      <c r="W22" t="s">
        <v>86</v>
      </c>
      <c r="X22" t="s">
        <v>86</v>
      </c>
      <c r="Y22" t="s">
        <v>442</v>
      </c>
      <c r="Z22" t="s">
        <v>443</v>
      </c>
      <c r="AA22" t="s">
        <v>86</v>
      </c>
      <c r="AB22" t="s">
        <v>91</v>
      </c>
      <c r="AC22" t="s">
        <v>86</v>
      </c>
      <c r="AD22" t="s">
        <v>91</v>
      </c>
      <c r="AE22" t="s">
        <v>86</v>
      </c>
    </row>
    <row r="23" spans="1:31" x14ac:dyDescent="0.3">
      <c r="A23" t="s">
        <v>84</v>
      </c>
      <c r="B23" t="s">
        <v>86</v>
      </c>
      <c r="C23" s="35" t="s">
        <v>489</v>
      </c>
      <c r="D23" t="s">
        <v>490</v>
      </c>
      <c r="E23" t="s">
        <v>409</v>
      </c>
      <c r="F23" t="s">
        <v>90</v>
      </c>
      <c r="G23" t="s">
        <v>463</v>
      </c>
      <c r="H23" t="s">
        <v>86</v>
      </c>
      <c r="I23" t="s">
        <v>86</v>
      </c>
      <c r="J23" t="s">
        <v>86</v>
      </c>
      <c r="K23" t="s">
        <v>86</v>
      </c>
      <c r="L23" t="s">
        <v>86</v>
      </c>
      <c r="M23" s="33">
        <v>45608</v>
      </c>
      <c r="N23" s="19">
        <v>45618.752083333333</v>
      </c>
      <c r="O23" t="s">
        <v>86</v>
      </c>
      <c r="P23" t="s">
        <v>86</v>
      </c>
      <c r="Q23" t="s">
        <v>86</v>
      </c>
      <c r="R23" t="s">
        <v>86</v>
      </c>
      <c r="S23" t="s">
        <v>86</v>
      </c>
      <c r="T23" s="19">
        <v>45610.654609166668</v>
      </c>
      <c r="U23" t="s">
        <v>86</v>
      </c>
      <c r="V23" t="s">
        <v>86</v>
      </c>
      <c r="W23" t="s">
        <v>86</v>
      </c>
      <c r="X23" t="s">
        <v>86</v>
      </c>
      <c r="Y23" t="s">
        <v>442</v>
      </c>
      <c r="Z23" t="s">
        <v>443</v>
      </c>
      <c r="AA23" t="s">
        <v>86</v>
      </c>
      <c r="AB23" t="s">
        <v>91</v>
      </c>
      <c r="AC23" t="s">
        <v>86</v>
      </c>
      <c r="AD23" t="s">
        <v>91</v>
      </c>
      <c r="AE23" t="s">
        <v>86</v>
      </c>
    </row>
    <row r="24" spans="1:31" x14ac:dyDescent="0.3">
      <c r="A24" t="s">
        <v>84</v>
      </c>
      <c r="B24" t="s">
        <v>86</v>
      </c>
      <c r="C24" s="35" t="s">
        <v>491</v>
      </c>
      <c r="D24" t="s">
        <v>492</v>
      </c>
      <c r="E24" t="s">
        <v>409</v>
      </c>
      <c r="F24" t="s">
        <v>90</v>
      </c>
      <c r="G24" t="s">
        <v>463</v>
      </c>
      <c r="H24" t="s">
        <v>86</v>
      </c>
      <c r="I24" t="s">
        <v>86</v>
      </c>
      <c r="J24" t="s">
        <v>86</v>
      </c>
      <c r="K24" t="s">
        <v>86</v>
      </c>
      <c r="L24" t="s">
        <v>86</v>
      </c>
      <c r="M24" s="33">
        <v>45608</v>
      </c>
      <c r="N24" s="19">
        <v>45618.750694444447</v>
      </c>
      <c r="O24" t="s">
        <v>86</v>
      </c>
      <c r="P24" t="s">
        <v>86</v>
      </c>
      <c r="Q24" t="s">
        <v>86</v>
      </c>
      <c r="R24" t="s">
        <v>86</v>
      </c>
      <c r="S24" t="s">
        <v>86</v>
      </c>
      <c r="T24" s="19">
        <v>45610.654145821762</v>
      </c>
      <c r="U24" t="s">
        <v>86</v>
      </c>
      <c r="V24" t="s">
        <v>86</v>
      </c>
      <c r="W24" t="s">
        <v>86</v>
      </c>
      <c r="X24" t="s">
        <v>86</v>
      </c>
      <c r="Y24" t="s">
        <v>442</v>
      </c>
      <c r="Z24" t="s">
        <v>443</v>
      </c>
      <c r="AA24" t="s">
        <v>86</v>
      </c>
      <c r="AB24" t="s">
        <v>91</v>
      </c>
      <c r="AC24" t="s">
        <v>86</v>
      </c>
      <c r="AD24" t="s">
        <v>91</v>
      </c>
      <c r="AE24" t="s">
        <v>86</v>
      </c>
    </row>
    <row r="25" spans="1:31" x14ac:dyDescent="0.3">
      <c r="A25" t="s">
        <v>84</v>
      </c>
      <c r="B25" t="s">
        <v>86</v>
      </c>
      <c r="C25" s="35" t="s">
        <v>493</v>
      </c>
      <c r="D25" t="s">
        <v>494</v>
      </c>
      <c r="E25" t="s">
        <v>409</v>
      </c>
      <c r="F25" t="s">
        <v>90</v>
      </c>
      <c r="G25" t="s">
        <v>463</v>
      </c>
      <c r="H25" t="s">
        <v>86</v>
      </c>
      <c r="I25" t="s">
        <v>86</v>
      </c>
      <c r="J25" t="s">
        <v>86</v>
      </c>
      <c r="K25" t="s">
        <v>86</v>
      </c>
      <c r="L25" t="s">
        <v>86</v>
      </c>
      <c r="M25" s="33">
        <v>45608</v>
      </c>
      <c r="N25" s="19">
        <v>45609.497916666667</v>
      </c>
      <c r="O25" t="s">
        <v>86</v>
      </c>
      <c r="P25" t="s">
        <v>86</v>
      </c>
      <c r="Q25" t="s">
        <v>86</v>
      </c>
      <c r="R25" t="s">
        <v>86</v>
      </c>
      <c r="S25" t="s">
        <v>86</v>
      </c>
      <c r="T25" s="19">
        <v>45608.772254039352</v>
      </c>
      <c r="U25" t="s">
        <v>86</v>
      </c>
      <c r="V25" t="s">
        <v>86</v>
      </c>
      <c r="W25" t="s">
        <v>86</v>
      </c>
      <c r="X25" t="s">
        <v>86</v>
      </c>
      <c r="Y25" t="s">
        <v>442</v>
      </c>
      <c r="Z25" t="s">
        <v>443</v>
      </c>
      <c r="AA25" t="s">
        <v>86</v>
      </c>
      <c r="AB25" t="s">
        <v>91</v>
      </c>
      <c r="AC25" t="s">
        <v>86</v>
      </c>
      <c r="AD25" t="s">
        <v>91</v>
      </c>
      <c r="AE25" t="s">
        <v>86</v>
      </c>
    </row>
    <row r="26" spans="1:31" x14ac:dyDescent="0.3">
      <c r="A26" t="s">
        <v>84</v>
      </c>
      <c r="B26" t="s">
        <v>86</v>
      </c>
      <c r="C26" s="35" t="s">
        <v>495</v>
      </c>
      <c r="D26" t="s">
        <v>496</v>
      </c>
      <c r="E26" t="s">
        <v>409</v>
      </c>
      <c r="F26" t="s">
        <v>90</v>
      </c>
      <c r="G26" t="s">
        <v>463</v>
      </c>
      <c r="H26" t="s">
        <v>86</v>
      </c>
      <c r="I26" t="s">
        <v>86</v>
      </c>
      <c r="J26" t="s">
        <v>86</v>
      </c>
      <c r="K26" t="s">
        <v>86</v>
      </c>
      <c r="L26" t="s">
        <v>86</v>
      </c>
      <c r="M26" s="33">
        <v>45608</v>
      </c>
      <c r="N26" s="19">
        <v>45609.51458333333</v>
      </c>
      <c r="O26" t="s">
        <v>86</v>
      </c>
      <c r="P26" t="s">
        <v>86</v>
      </c>
      <c r="Q26" t="s">
        <v>86</v>
      </c>
      <c r="R26" t="s">
        <v>86</v>
      </c>
      <c r="S26" t="s">
        <v>86</v>
      </c>
      <c r="T26" s="19">
        <v>45608.625784918979</v>
      </c>
      <c r="U26" t="s">
        <v>86</v>
      </c>
      <c r="V26" t="s">
        <v>86</v>
      </c>
      <c r="W26" t="s">
        <v>86</v>
      </c>
      <c r="X26" t="s">
        <v>86</v>
      </c>
      <c r="Y26" t="s">
        <v>442</v>
      </c>
      <c r="Z26" t="s">
        <v>443</v>
      </c>
      <c r="AA26" t="s">
        <v>86</v>
      </c>
      <c r="AB26" t="s">
        <v>91</v>
      </c>
      <c r="AC26" t="s">
        <v>86</v>
      </c>
      <c r="AD26" t="s">
        <v>91</v>
      </c>
      <c r="AE26" t="s">
        <v>86</v>
      </c>
    </row>
    <row r="27" spans="1:31" x14ac:dyDescent="0.3">
      <c r="A27" t="s">
        <v>84</v>
      </c>
      <c r="B27" t="s">
        <v>86</v>
      </c>
      <c r="C27" s="35" t="s">
        <v>497</v>
      </c>
      <c r="D27" t="s">
        <v>498</v>
      </c>
      <c r="E27" t="s">
        <v>409</v>
      </c>
      <c r="F27" t="s">
        <v>90</v>
      </c>
      <c r="G27" t="s">
        <v>463</v>
      </c>
      <c r="H27" t="s">
        <v>86</v>
      </c>
      <c r="I27" t="s">
        <v>86</v>
      </c>
      <c r="J27" t="s">
        <v>86</v>
      </c>
      <c r="K27" t="s">
        <v>86</v>
      </c>
      <c r="L27" t="s">
        <v>86</v>
      </c>
      <c r="M27" s="33">
        <v>45608</v>
      </c>
      <c r="N27" s="19">
        <v>45609.494444444441</v>
      </c>
      <c r="O27" t="s">
        <v>86</v>
      </c>
      <c r="P27" t="s">
        <v>86</v>
      </c>
      <c r="Q27" t="s">
        <v>86</v>
      </c>
      <c r="R27" t="s">
        <v>86</v>
      </c>
      <c r="S27" t="s">
        <v>86</v>
      </c>
      <c r="T27" s="19">
        <v>45608.408677581021</v>
      </c>
      <c r="U27" t="s">
        <v>86</v>
      </c>
      <c r="V27" t="s">
        <v>86</v>
      </c>
      <c r="W27" t="s">
        <v>86</v>
      </c>
      <c r="X27" t="s">
        <v>86</v>
      </c>
      <c r="Y27" t="s">
        <v>442</v>
      </c>
      <c r="Z27" t="s">
        <v>443</v>
      </c>
      <c r="AA27" t="s">
        <v>86</v>
      </c>
      <c r="AB27" t="s">
        <v>91</v>
      </c>
      <c r="AC27" t="s">
        <v>86</v>
      </c>
      <c r="AD27" t="s">
        <v>91</v>
      </c>
      <c r="AE27" t="s">
        <v>86</v>
      </c>
    </row>
    <row r="28" spans="1:31" x14ac:dyDescent="0.3">
      <c r="A28" t="s">
        <v>84</v>
      </c>
      <c r="B28" t="s">
        <v>86</v>
      </c>
      <c r="C28" s="35" t="s">
        <v>499</v>
      </c>
      <c r="D28" t="s">
        <v>500</v>
      </c>
      <c r="E28" t="s">
        <v>409</v>
      </c>
      <c r="F28" t="s">
        <v>90</v>
      </c>
      <c r="G28" t="s">
        <v>501</v>
      </c>
      <c r="H28" t="s">
        <v>86</v>
      </c>
      <c r="I28" t="s">
        <v>86</v>
      </c>
      <c r="J28" t="s">
        <v>86</v>
      </c>
      <c r="K28" t="s">
        <v>86</v>
      </c>
      <c r="L28" t="s">
        <v>86</v>
      </c>
      <c r="M28" s="33">
        <v>45594</v>
      </c>
      <c r="N28" s="19">
        <v>45603.790972222225</v>
      </c>
      <c r="O28" t="s">
        <v>86</v>
      </c>
      <c r="P28" t="s">
        <v>86</v>
      </c>
      <c r="Q28" t="s">
        <v>86</v>
      </c>
      <c r="R28" t="s">
        <v>86</v>
      </c>
      <c r="S28" t="s">
        <v>86</v>
      </c>
      <c r="T28" s="19">
        <v>45602.674055925927</v>
      </c>
      <c r="U28" t="s">
        <v>86</v>
      </c>
      <c r="V28" t="s">
        <v>86</v>
      </c>
      <c r="W28" t="s">
        <v>86</v>
      </c>
      <c r="X28" t="s">
        <v>86</v>
      </c>
      <c r="Y28" t="s">
        <v>442</v>
      </c>
      <c r="Z28" t="s">
        <v>443</v>
      </c>
      <c r="AA28" t="s">
        <v>86</v>
      </c>
      <c r="AB28" t="s">
        <v>91</v>
      </c>
      <c r="AC28" t="s">
        <v>86</v>
      </c>
      <c r="AD28" t="s">
        <v>91</v>
      </c>
      <c r="AE28" t="s">
        <v>86</v>
      </c>
    </row>
    <row r="29" spans="1:31" x14ac:dyDescent="0.3">
      <c r="A29" t="s">
        <v>84</v>
      </c>
      <c r="B29" t="s">
        <v>86</v>
      </c>
      <c r="C29" s="35" t="s">
        <v>502</v>
      </c>
      <c r="D29" t="s">
        <v>503</v>
      </c>
      <c r="E29" t="s">
        <v>409</v>
      </c>
      <c r="F29" t="s">
        <v>90</v>
      </c>
      <c r="G29" t="s">
        <v>501</v>
      </c>
      <c r="H29" t="s">
        <v>86</v>
      </c>
      <c r="I29" t="s">
        <v>86</v>
      </c>
      <c r="J29" t="s">
        <v>86</v>
      </c>
      <c r="K29" t="s">
        <v>86</v>
      </c>
      <c r="L29" t="s">
        <v>86</v>
      </c>
      <c r="M29" s="33">
        <v>45594</v>
      </c>
      <c r="N29" s="19">
        <v>45603.386805555558</v>
      </c>
      <c r="O29" t="s">
        <v>86</v>
      </c>
      <c r="P29" t="s">
        <v>86</v>
      </c>
      <c r="Q29" t="s">
        <v>86</v>
      </c>
      <c r="R29" t="s">
        <v>86</v>
      </c>
      <c r="S29" t="s">
        <v>86</v>
      </c>
      <c r="T29" s="19">
        <v>45602.562831921299</v>
      </c>
      <c r="U29" t="s">
        <v>86</v>
      </c>
      <c r="V29" t="s">
        <v>86</v>
      </c>
      <c r="W29" t="s">
        <v>86</v>
      </c>
      <c r="X29" t="s">
        <v>86</v>
      </c>
      <c r="Y29" t="s">
        <v>442</v>
      </c>
      <c r="Z29" t="s">
        <v>504</v>
      </c>
      <c r="AA29" t="s">
        <v>86</v>
      </c>
      <c r="AB29" t="s">
        <v>91</v>
      </c>
      <c r="AC29" t="s">
        <v>86</v>
      </c>
      <c r="AD29" t="s">
        <v>91</v>
      </c>
      <c r="AE29" t="s">
        <v>86</v>
      </c>
    </row>
    <row r="30" spans="1:31" x14ac:dyDescent="0.3">
      <c r="A30" t="s">
        <v>84</v>
      </c>
      <c r="B30" t="s">
        <v>86</v>
      </c>
      <c r="C30" s="35" t="s">
        <v>505</v>
      </c>
      <c r="D30" t="s">
        <v>506</v>
      </c>
      <c r="E30" t="s">
        <v>409</v>
      </c>
      <c r="F30" t="s">
        <v>90</v>
      </c>
      <c r="G30" t="s">
        <v>501</v>
      </c>
      <c r="H30" t="s">
        <v>86</v>
      </c>
      <c r="I30" t="s">
        <v>86</v>
      </c>
      <c r="J30" t="s">
        <v>86</v>
      </c>
      <c r="K30" t="s">
        <v>86</v>
      </c>
      <c r="L30" t="s">
        <v>86</v>
      </c>
      <c r="M30" s="33">
        <v>45594</v>
      </c>
      <c r="N30" s="19">
        <v>45600.395833333336</v>
      </c>
      <c r="O30" t="s">
        <v>86</v>
      </c>
      <c r="P30" t="s">
        <v>86</v>
      </c>
      <c r="Q30" t="s">
        <v>86</v>
      </c>
      <c r="R30" t="s">
        <v>86</v>
      </c>
      <c r="S30" t="s">
        <v>86</v>
      </c>
      <c r="T30" s="19">
        <v>45594.510543877317</v>
      </c>
      <c r="U30" t="s">
        <v>86</v>
      </c>
      <c r="V30" t="s">
        <v>86</v>
      </c>
      <c r="W30" t="s">
        <v>86</v>
      </c>
      <c r="X30" t="s">
        <v>86</v>
      </c>
      <c r="Y30" t="s">
        <v>442</v>
      </c>
      <c r="Z30" t="s">
        <v>443</v>
      </c>
      <c r="AA30" t="s">
        <v>86</v>
      </c>
      <c r="AB30" t="s">
        <v>91</v>
      </c>
      <c r="AC30" t="s">
        <v>86</v>
      </c>
      <c r="AD30" t="s">
        <v>91</v>
      </c>
      <c r="AE30" t="s">
        <v>86</v>
      </c>
    </row>
    <row r="31" spans="1:31" x14ac:dyDescent="0.3">
      <c r="A31" t="s">
        <v>89</v>
      </c>
      <c r="B31" t="s">
        <v>86</v>
      </c>
      <c r="C31" s="35" t="s">
        <v>507</v>
      </c>
      <c r="D31" t="s">
        <v>508</v>
      </c>
      <c r="E31" t="s">
        <v>409</v>
      </c>
      <c r="F31" t="s">
        <v>90</v>
      </c>
      <c r="G31" t="s">
        <v>441</v>
      </c>
      <c r="H31" t="s">
        <v>86</v>
      </c>
      <c r="I31" t="s">
        <v>86</v>
      </c>
      <c r="J31" t="s">
        <v>86</v>
      </c>
      <c r="K31" t="s">
        <v>86</v>
      </c>
      <c r="L31" t="s">
        <v>86</v>
      </c>
      <c r="M31" s="33">
        <v>45637</v>
      </c>
      <c r="N31" s="19">
        <v>45646.710416666669</v>
      </c>
      <c r="O31" t="s">
        <v>86</v>
      </c>
      <c r="P31" t="s">
        <v>86</v>
      </c>
      <c r="Q31" t="s">
        <v>86</v>
      </c>
      <c r="R31" t="s">
        <v>86</v>
      </c>
      <c r="S31" t="s">
        <v>86</v>
      </c>
      <c r="T31" s="19">
        <v>45594.406542997684</v>
      </c>
      <c r="U31" t="s">
        <v>86</v>
      </c>
      <c r="V31" t="s">
        <v>86</v>
      </c>
      <c r="W31" t="s">
        <v>86</v>
      </c>
      <c r="X31" t="s">
        <v>86</v>
      </c>
      <c r="Y31" t="s">
        <v>442</v>
      </c>
      <c r="Z31" t="s">
        <v>443</v>
      </c>
      <c r="AA31" t="s">
        <v>86</v>
      </c>
      <c r="AB31" t="s">
        <v>91</v>
      </c>
      <c r="AC31" t="s">
        <v>86</v>
      </c>
      <c r="AD31" t="s">
        <v>91</v>
      </c>
      <c r="AE31" t="s">
        <v>86</v>
      </c>
    </row>
    <row r="32" spans="1:31" x14ac:dyDescent="0.3">
      <c r="A32" t="s">
        <v>89</v>
      </c>
      <c r="B32" t="s">
        <v>86</v>
      </c>
      <c r="C32" s="35" t="s">
        <v>509</v>
      </c>
      <c r="D32" t="s">
        <v>510</v>
      </c>
      <c r="E32" t="s">
        <v>409</v>
      </c>
      <c r="F32" t="s">
        <v>90</v>
      </c>
      <c r="G32" t="s">
        <v>463</v>
      </c>
      <c r="H32" t="s">
        <v>86</v>
      </c>
      <c r="I32" t="s">
        <v>86</v>
      </c>
      <c r="J32" t="s">
        <v>86</v>
      </c>
      <c r="K32" t="s">
        <v>86</v>
      </c>
      <c r="L32" t="s">
        <v>86</v>
      </c>
      <c r="M32" s="33">
        <v>45608</v>
      </c>
      <c r="N32" s="19">
        <v>45607.626388888886</v>
      </c>
      <c r="O32" t="s">
        <v>86</v>
      </c>
      <c r="P32" t="s">
        <v>86</v>
      </c>
      <c r="Q32" t="s">
        <v>86</v>
      </c>
      <c r="R32" t="s">
        <v>86</v>
      </c>
      <c r="S32" t="s">
        <v>86</v>
      </c>
      <c r="T32" s="19">
        <v>45594.343356331017</v>
      </c>
      <c r="U32" t="s">
        <v>86</v>
      </c>
      <c r="V32" t="s">
        <v>86</v>
      </c>
      <c r="W32" t="s">
        <v>86</v>
      </c>
      <c r="X32" t="s">
        <v>86</v>
      </c>
      <c r="Y32" t="s">
        <v>442</v>
      </c>
      <c r="Z32" t="s">
        <v>443</v>
      </c>
      <c r="AA32" t="s">
        <v>86</v>
      </c>
      <c r="AB32" t="s">
        <v>91</v>
      </c>
      <c r="AC32" t="s">
        <v>86</v>
      </c>
      <c r="AD32" t="s">
        <v>91</v>
      </c>
      <c r="AE32" t="s">
        <v>86</v>
      </c>
    </row>
    <row r="33" spans="1:31" x14ac:dyDescent="0.3">
      <c r="A33" t="s">
        <v>84</v>
      </c>
      <c r="B33" t="s">
        <v>86</v>
      </c>
      <c r="C33" s="35" t="s">
        <v>511</v>
      </c>
      <c r="D33" t="s">
        <v>512</v>
      </c>
      <c r="E33" t="s">
        <v>409</v>
      </c>
      <c r="F33" t="s">
        <v>90</v>
      </c>
      <c r="G33" t="s">
        <v>501</v>
      </c>
      <c r="H33" t="s">
        <v>86</v>
      </c>
      <c r="I33" t="s">
        <v>86</v>
      </c>
      <c r="J33" t="s">
        <v>86</v>
      </c>
      <c r="K33" t="s">
        <v>86</v>
      </c>
      <c r="L33" t="s">
        <v>86</v>
      </c>
      <c r="M33" s="33">
        <v>45595</v>
      </c>
      <c r="N33" s="19">
        <v>45590.524305555555</v>
      </c>
      <c r="O33" t="s">
        <v>86</v>
      </c>
      <c r="P33" t="s">
        <v>86</v>
      </c>
      <c r="Q33" t="s">
        <v>86</v>
      </c>
      <c r="R33" t="s">
        <v>86</v>
      </c>
      <c r="S33" t="s">
        <v>86</v>
      </c>
      <c r="T33" s="19">
        <v>45590.467734652775</v>
      </c>
      <c r="U33" t="s">
        <v>86</v>
      </c>
      <c r="V33" t="s">
        <v>86</v>
      </c>
      <c r="W33" t="s">
        <v>86</v>
      </c>
      <c r="X33" t="s">
        <v>86</v>
      </c>
      <c r="Y33" t="s">
        <v>442</v>
      </c>
      <c r="Z33" t="s">
        <v>443</v>
      </c>
      <c r="AA33" t="s">
        <v>86</v>
      </c>
      <c r="AB33" t="s">
        <v>91</v>
      </c>
      <c r="AC33" t="s">
        <v>86</v>
      </c>
      <c r="AD33" t="s">
        <v>91</v>
      </c>
      <c r="AE33" t="s">
        <v>86</v>
      </c>
    </row>
    <row r="34" spans="1:31" x14ac:dyDescent="0.3">
      <c r="A34" t="s">
        <v>89</v>
      </c>
      <c r="B34" t="s">
        <v>86</v>
      </c>
      <c r="C34" s="35" t="s">
        <v>513</v>
      </c>
      <c r="D34" t="s">
        <v>514</v>
      </c>
      <c r="E34" t="s">
        <v>409</v>
      </c>
      <c r="F34" t="s">
        <v>90</v>
      </c>
      <c r="G34" t="s">
        <v>515</v>
      </c>
      <c r="H34" t="s">
        <v>86</v>
      </c>
      <c r="I34" t="s">
        <v>86</v>
      </c>
      <c r="J34" t="s">
        <v>86</v>
      </c>
      <c r="K34" t="s">
        <v>86</v>
      </c>
      <c r="L34" t="s">
        <v>86</v>
      </c>
      <c r="M34" s="33">
        <v>45580</v>
      </c>
      <c r="N34" s="19">
        <v>45589.657638888886</v>
      </c>
      <c r="O34" t="s">
        <v>86</v>
      </c>
      <c r="P34" t="s">
        <v>86</v>
      </c>
      <c r="Q34" t="s">
        <v>86</v>
      </c>
      <c r="R34" t="s">
        <v>86</v>
      </c>
      <c r="S34" t="s">
        <v>86</v>
      </c>
      <c r="T34" s="19">
        <v>45586.695300914354</v>
      </c>
      <c r="U34" t="s">
        <v>86</v>
      </c>
      <c r="V34" t="s">
        <v>86</v>
      </c>
      <c r="W34" t="s">
        <v>86</v>
      </c>
      <c r="X34" t="s">
        <v>86</v>
      </c>
      <c r="Y34" t="s">
        <v>442</v>
      </c>
      <c r="Z34" t="s">
        <v>443</v>
      </c>
      <c r="AA34" t="s">
        <v>86</v>
      </c>
      <c r="AB34" t="s">
        <v>91</v>
      </c>
      <c r="AC34" t="s">
        <v>86</v>
      </c>
      <c r="AD34" t="s">
        <v>91</v>
      </c>
      <c r="AE34" t="s">
        <v>86</v>
      </c>
    </row>
    <row r="35" spans="1:31" x14ac:dyDescent="0.3">
      <c r="A35" t="s">
        <v>84</v>
      </c>
      <c r="B35" t="s">
        <v>86</v>
      </c>
      <c r="C35" s="35" t="s">
        <v>516</v>
      </c>
      <c r="D35" t="s">
        <v>517</v>
      </c>
      <c r="E35" t="s">
        <v>409</v>
      </c>
      <c r="F35" t="s">
        <v>90</v>
      </c>
      <c r="G35" t="s">
        <v>515</v>
      </c>
      <c r="H35" t="s">
        <v>86</v>
      </c>
      <c r="I35" t="s">
        <v>86</v>
      </c>
      <c r="J35" t="s">
        <v>86</v>
      </c>
      <c r="K35" t="s">
        <v>86</v>
      </c>
      <c r="L35" t="s">
        <v>86</v>
      </c>
      <c r="M35" s="33">
        <v>45580</v>
      </c>
      <c r="N35" s="19">
        <v>45583.468055555553</v>
      </c>
      <c r="O35" t="s">
        <v>86</v>
      </c>
      <c r="P35" t="s">
        <v>86</v>
      </c>
      <c r="Q35" t="s">
        <v>86</v>
      </c>
      <c r="R35" t="s">
        <v>86</v>
      </c>
      <c r="S35" t="s">
        <v>86</v>
      </c>
      <c r="T35" s="19">
        <v>45579.588480405095</v>
      </c>
      <c r="U35" t="s">
        <v>86</v>
      </c>
      <c r="V35" t="s">
        <v>86</v>
      </c>
      <c r="W35" t="s">
        <v>86</v>
      </c>
      <c r="X35" t="s">
        <v>86</v>
      </c>
      <c r="Y35" t="s">
        <v>442</v>
      </c>
      <c r="Z35" t="s">
        <v>443</v>
      </c>
      <c r="AA35" t="s">
        <v>86</v>
      </c>
      <c r="AB35" t="s">
        <v>91</v>
      </c>
      <c r="AC35" t="s">
        <v>86</v>
      </c>
      <c r="AD35" t="s">
        <v>91</v>
      </c>
      <c r="AE35" t="s">
        <v>86</v>
      </c>
    </row>
    <row r="36" spans="1:31" x14ac:dyDescent="0.3">
      <c r="A36" t="s">
        <v>84</v>
      </c>
      <c r="B36" t="s">
        <v>86</v>
      </c>
      <c r="C36" s="35" t="s">
        <v>518</v>
      </c>
      <c r="D36" t="s">
        <v>519</v>
      </c>
      <c r="E36" t="s">
        <v>409</v>
      </c>
      <c r="F36" t="s">
        <v>90</v>
      </c>
      <c r="G36" t="s">
        <v>520</v>
      </c>
      <c r="H36" t="s">
        <v>86</v>
      </c>
      <c r="I36" t="s">
        <v>86</v>
      </c>
      <c r="J36" t="s">
        <v>86</v>
      </c>
      <c r="K36" t="s">
        <v>86</v>
      </c>
      <c r="L36" t="s">
        <v>86</v>
      </c>
      <c r="M36" s="33">
        <v>45559</v>
      </c>
      <c r="N36" s="19">
        <v>45575.579861111109</v>
      </c>
      <c r="O36" t="s">
        <v>86</v>
      </c>
      <c r="P36" t="s">
        <v>86</v>
      </c>
      <c r="Q36" t="s">
        <v>86</v>
      </c>
      <c r="R36" t="s">
        <v>86</v>
      </c>
      <c r="S36" t="s">
        <v>86</v>
      </c>
      <c r="T36" s="19">
        <v>45575.432251342594</v>
      </c>
      <c r="U36" t="s">
        <v>86</v>
      </c>
      <c r="V36" t="s">
        <v>86</v>
      </c>
      <c r="W36" t="s">
        <v>86</v>
      </c>
      <c r="X36" t="s">
        <v>86</v>
      </c>
      <c r="Y36" t="s">
        <v>442</v>
      </c>
      <c r="Z36" t="s">
        <v>443</v>
      </c>
      <c r="AA36" t="s">
        <v>86</v>
      </c>
      <c r="AB36" t="s">
        <v>91</v>
      </c>
      <c r="AC36" t="s">
        <v>86</v>
      </c>
      <c r="AD36" t="s">
        <v>135</v>
      </c>
      <c r="AE36" t="s">
        <v>86</v>
      </c>
    </row>
    <row r="37" spans="1:31" x14ac:dyDescent="0.3">
      <c r="A37" t="s">
        <v>84</v>
      </c>
      <c r="B37" t="s">
        <v>86</v>
      </c>
      <c r="C37" s="35" t="s">
        <v>521</v>
      </c>
      <c r="D37" t="s">
        <v>512</v>
      </c>
      <c r="E37" t="s">
        <v>409</v>
      </c>
      <c r="F37" t="s">
        <v>90</v>
      </c>
      <c r="G37" t="s">
        <v>522</v>
      </c>
      <c r="H37" t="s">
        <v>86</v>
      </c>
      <c r="I37" t="s">
        <v>86</v>
      </c>
      <c r="J37" t="s">
        <v>523</v>
      </c>
      <c r="K37" t="s">
        <v>86</v>
      </c>
      <c r="L37" t="s">
        <v>86</v>
      </c>
      <c r="M37" s="33">
        <v>45559</v>
      </c>
      <c r="N37" s="19">
        <v>45575.424305555556</v>
      </c>
      <c r="O37" t="s">
        <v>86</v>
      </c>
      <c r="P37" t="s">
        <v>86</v>
      </c>
      <c r="Q37" t="s">
        <v>86</v>
      </c>
      <c r="R37" t="s">
        <v>86</v>
      </c>
      <c r="S37" t="s">
        <v>86</v>
      </c>
      <c r="T37" s="19">
        <v>45573.748043229163</v>
      </c>
      <c r="U37" t="s">
        <v>86</v>
      </c>
      <c r="V37" t="s">
        <v>86</v>
      </c>
      <c r="W37" t="s">
        <v>86</v>
      </c>
      <c r="X37" t="s">
        <v>524</v>
      </c>
      <c r="Y37" t="s">
        <v>442</v>
      </c>
      <c r="Z37" t="s">
        <v>86</v>
      </c>
      <c r="AA37" t="s">
        <v>86</v>
      </c>
      <c r="AB37" t="s">
        <v>91</v>
      </c>
      <c r="AC37" t="s">
        <v>86</v>
      </c>
      <c r="AD37" t="s">
        <v>91</v>
      </c>
      <c r="AE37" t="s">
        <v>86</v>
      </c>
    </row>
    <row r="38" spans="1:31" x14ac:dyDescent="0.3">
      <c r="A38" t="s">
        <v>89</v>
      </c>
      <c r="B38" t="s">
        <v>86</v>
      </c>
      <c r="C38" s="35" t="s">
        <v>525</v>
      </c>
      <c r="D38" t="s">
        <v>526</v>
      </c>
      <c r="E38" t="s">
        <v>409</v>
      </c>
      <c r="F38" t="s">
        <v>90</v>
      </c>
      <c r="G38" t="s">
        <v>520</v>
      </c>
      <c r="H38" t="s">
        <v>86</v>
      </c>
      <c r="I38" t="s">
        <v>86</v>
      </c>
      <c r="J38" t="s">
        <v>86</v>
      </c>
      <c r="K38" t="s">
        <v>86</v>
      </c>
      <c r="L38" t="s">
        <v>86</v>
      </c>
      <c r="M38" s="33">
        <v>45559</v>
      </c>
      <c r="N38" s="19">
        <v>45567.798611111109</v>
      </c>
      <c r="O38" t="s">
        <v>86</v>
      </c>
      <c r="P38" t="s">
        <v>86</v>
      </c>
      <c r="Q38" t="s">
        <v>86</v>
      </c>
      <c r="R38" t="s">
        <v>86</v>
      </c>
      <c r="S38" t="s">
        <v>86</v>
      </c>
      <c r="T38" s="19">
        <v>45567.609063750002</v>
      </c>
      <c r="U38" t="s">
        <v>86</v>
      </c>
      <c r="V38" t="s">
        <v>86</v>
      </c>
      <c r="W38" t="s">
        <v>86</v>
      </c>
      <c r="X38" t="s">
        <v>86</v>
      </c>
      <c r="Y38" t="s">
        <v>442</v>
      </c>
      <c r="Z38" t="s">
        <v>443</v>
      </c>
      <c r="AA38" t="s">
        <v>86</v>
      </c>
      <c r="AB38" t="s">
        <v>91</v>
      </c>
      <c r="AC38" t="s">
        <v>86</v>
      </c>
      <c r="AD38" t="s">
        <v>135</v>
      </c>
      <c r="AE38" t="s">
        <v>86</v>
      </c>
    </row>
    <row r="39" spans="1:31" x14ac:dyDescent="0.3">
      <c r="A39" t="s">
        <v>84</v>
      </c>
      <c r="B39" t="s">
        <v>86</v>
      </c>
      <c r="C39" s="35" t="s">
        <v>527</v>
      </c>
      <c r="D39" t="s">
        <v>528</v>
      </c>
      <c r="E39" t="s">
        <v>409</v>
      </c>
      <c r="F39" t="s">
        <v>90</v>
      </c>
      <c r="G39" t="s">
        <v>520</v>
      </c>
      <c r="H39" t="s">
        <v>86</v>
      </c>
      <c r="I39" t="s">
        <v>86</v>
      </c>
      <c r="J39" t="s">
        <v>86</v>
      </c>
      <c r="K39" t="s">
        <v>86</v>
      </c>
      <c r="L39" t="s">
        <v>86</v>
      </c>
      <c r="M39" s="33">
        <v>45559</v>
      </c>
      <c r="N39" s="19">
        <v>45567.495833333334</v>
      </c>
      <c r="O39" t="s">
        <v>86</v>
      </c>
      <c r="P39" t="s">
        <v>86</v>
      </c>
      <c r="Q39" t="s">
        <v>86</v>
      </c>
      <c r="R39" t="s">
        <v>86</v>
      </c>
      <c r="S39" t="s">
        <v>86</v>
      </c>
      <c r="T39" s="19">
        <v>45567.419764259263</v>
      </c>
      <c r="U39" t="s">
        <v>86</v>
      </c>
      <c r="V39" t="s">
        <v>86</v>
      </c>
      <c r="W39" t="s">
        <v>86</v>
      </c>
      <c r="X39" t="s">
        <v>86</v>
      </c>
      <c r="Y39" t="s">
        <v>442</v>
      </c>
      <c r="Z39" t="s">
        <v>443</v>
      </c>
      <c r="AA39" t="s">
        <v>86</v>
      </c>
      <c r="AB39" t="s">
        <v>91</v>
      </c>
      <c r="AC39" t="s">
        <v>86</v>
      </c>
      <c r="AD39" t="s">
        <v>135</v>
      </c>
      <c r="AE39" t="s">
        <v>86</v>
      </c>
    </row>
    <row r="40" spans="1:31" x14ac:dyDescent="0.3">
      <c r="A40" t="s">
        <v>84</v>
      </c>
      <c r="B40" t="s">
        <v>86</v>
      </c>
      <c r="C40" s="35" t="s">
        <v>529</v>
      </c>
      <c r="D40" t="s">
        <v>530</v>
      </c>
      <c r="E40" t="s">
        <v>409</v>
      </c>
      <c r="F40" t="s">
        <v>90</v>
      </c>
      <c r="G40" t="s">
        <v>520</v>
      </c>
      <c r="H40" t="s">
        <v>86</v>
      </c>
      <c r="I40" t="s">
        <v>86</v>
      </c>
      <c r="J40" t="s">
        <v>86</v>
      </c>
      <c r="K40" t="s">
        <v>86</v>
      </c>
      <c r="L40" t="s">
        <v>86</v>
      </c>
      <c r="M40" s="33">
        <v>45559</v>
      </c>
      <c r="N40" s="19">
        <v>45566.818749999999</v>
      </c>
      <c r="O40" t="s">
        <v>86</v>
      </c>
      <c r="P40" t="s">
        <v>86</v>
      </c>
      <c r="Q40" t="s">
        <v>86</v>
      </c>
      <c r="R40" t="s">
        <v>86</v>
      </c>
      <c r="S40" t="s">
        <v>86</v>
      </c>
      <c r="T40" s="19">
        <v>45565.740717337962</v>
      </c>
      <c r="U40" t="s">
        <v>86</v>
      </c>
      <c r="V40" t="s">
        <v>86</v>
      </c>
      <c r="W40" t="s">
        <v>86</v>
      </c>
      <c r="X40" t="s">
        <v>531</v>
      </c>
      <c r="Y40" t="s">
        <v>442</v>
      </c>
      <c r="Z40" t="s">
        <v>443</v>
      </c>
      <c r="AA40" t="s">
        <v>86</v>
      </c>
      <c r="AB40" t="s">
        <v>91</v>
      </c>
      <c r="AC40" t="s">
        <v>86</v>
      </c>
      <c r="AD40" t="s">
        <v>135</v>
      </c>
      <c r="AE40" t="s">
        <v>86</v>
      </c>
    </row>
    <row r="41" spans="1:31" x14ac:dyDescent="0.3">
      <c r="A41" t="s">
        <v>89</v>
      </c>
      <c r="B41" t="s">
        <v>86</v>
      </c>
      <c r="C41" s="35" t="s">
        <v>532</v>
      </c>
      <c r="D41" t="s">
        <v>533</v>
      </c>
      <c r="E41" t="s">
        <v>409</v>
      </c>
      <c r="F41" t="s">
        <v>90</v>
      </c>
      <c r="G41" t="s">
        <v>520</v>
      </c>
      <c r="H41" t="s">
        <v>86</v>
      </c>
      <c r="I41" t="s">
        <v>86</v>
      </c>
      <c r="J41" t="s">
        <v>86</v>
      </c>
      <c r="K41" t="s">
        <v>86</v>
      </c>
      <c r="L41" t="s">
        <v>86</v>
      </c>
      <c r="M41" s="33">
        <v>45559</v>
      </c>
      <c r="N41" s="19">
        <v>45566.495138888888</v>
      </c>
      <c r="O41" t="s">
        <v>86</v>
      </c>
      <c r="P41" t="s">
        <v>86</v>
      </c>
      <c r="Q41" t="s">
        <v>86</v>
      </c>
      <c r="R41" t="s">
        <v>86</v>
      </c>
      <c r="S41" t="s">
        <v>86</v>
      </c>
      <c r="T41" s="19">
        <v>45560.63850533565</v>
      </c>
      <c r="U41" t="s">
        <v>86</v>
      </c>
      <c r="V41" t="s">
        <v>86</v>
      </c>
      <c r="W41" t="s">
        <v>86</v>
      </c>
      <c r="X41" t="s">
        <v>86</v>
      </c>
      <c r="Y41" t="s">
        <v>442</v>
      </c>
      <c r="Z41" t="s">
        <v>443</v>
      </c>
      <c r="AA41" t="s">
        <v>86</v>
      </c>
      <c r="AB41" t="s">
        <v>91</v>
      </c>
      <c r="AC41" t="s">
        <v>86</v>
      </c>
      <c r="AD41" t="s">
        <v>135</v>
      </c>
      <c r="AE41" t="s">
        <v>86</v>
      </c>
    </row>
    <row r="42" spans="1:31" x14ac:dyDescent="0.3">
      <c r="A42" t="s">
        <v>84</v>
      </c>
      <c r="B42" t="s">
        <v>86</v>
      </c>
      <c r="C42" s="35" t="s">
        <v>534</v>
      </c>
      <c r="D42" t="s">
        <v>535</v>
      </c>
      <c r="E42" t="s">
        <v>409</v>
      </c>
      <c r="F42" t="s">
        <v>90</v>
      </c>
      <c r="G42" t="s">
        <v>520</v>
      </c>
      <c r="H42" t="s">
        <v>86</v>
      </c>
      <c r="I42" t="s">
        <v>86</v>
      </c>
      <c r="J42" t="s">
        <v>86</v>
      </c>
      <c r="K42" t="s">
        <v>86</v>
      </c>
      <c r="L42" t="s">
        <v>86</v>
      </c>
      <c r="M42" s="33">
        <v>45559</v>
      </c>
      <c r="N42" s="19">
        <v>45559.635416666664</v>
      </c>
      <c r="O42" t="s">
        <v>86</v>
      </c>
      <c r="P42" t="s">
        <v>86</v>
      </c>
      <c r="Q42" t="s">
        <v>86</v>
      </c>
      <c r="R42" t="s">
        <v>86</v>
      </c>
      <c r="S42" t="s">
        <v>86</v>
      </c>
      <c r="T42" s="19">
        <v>45558.670487916665</v>
      </c>
      <c r="U42" t="s">
        <v>86</v>
      </c>
      <c r="V42" t="s">
        <v>86</v>
      </c>
      <c r="W42" t="s">
        <v>86</v>
      </c>
      <c r="X42" t="s">
        <v>86</v>
      </c>
      <c r="Y42" t="s">
        <v>442</v>
      </c>
      <c r="Z42" t="s">
        <v>443</v>
      </c>
      <c r="AA42" t="s">
        <v>86</v>
      </c>
      <c r="AB42" t="s">
        <v>91</v>
      </c>
      <c r="AC42" t="s">
        <v>86</v>
      </c>
      <c r="AD42" t="s">
        <v>135</v>
      </c>
      <c r="AE42" t="s">
        <v>86</v>
      </c>
    </row>
    <row r="43" spans="1:31" x14ac:dyDescent="0.3">
      <c r="A43" t="s">
        <v>89</v>
      </c>
      <c r="B43" t="s">
        <v>86</v>
      </c>
      <c r="C43" s="35" t="s">
        <v>536</v>
      </c>
      <c r="D43" t="s">
        <v>537</v>
      </c>
      <c r="E43" t="s">
        <v>409</v>
      </c>
      <c r="F43" t="s">
        <v>90</v>
      </c>
      <c r="G43" t="s">
        <v>520</v>
      </c>
      <c r="H43" t="s">
        <v>86</v>
      </c>
      <c r="I43" t="s">
        <v>86</v>
      </c>
      <c r="J43" t="s">
        <v>86</v>
      </c>
      <c r="K43" t="s">
        <v>86</v>
      </c>
      <c r="L43" t="s">
        <v>86</v>
      </c>
      <c r="M43" s="33">
        <v>45559</v>
      </c>
      <c r="N43" s="19">
        <v>45560.433333333334</v>
      </c>
      <c r="O43" t="s">
        <v>86</v>
      </c>
      <c r="P43" t="s">
        <v>86</v>
      </c>
      <c r="Q43" t="s">
        <v>86</v>
      </c>
      <c r="R43" t="s">
        <v>86</v>
      </c>
      <c r="S43" t="s">
        <v>86</v>
      </c>
      <c r="T43" s="19">
        <v>45554.684472106484</v>
      </c>
      <c r="U43" t="s">
        <v>86</v>
      </c>
      <c r="V43" t="s">
        <v>86</v>
      </c>
      <c r="W43" t="s">
        <v>86</v>
      </c>
      <c r="X43" t="s">
        <v>86</v>
      </c>
      <c r="Y43" t="s">
        <v>442</v>
      </c>
      <c r="Z43" t="s">
        <v>443</v>
      </c>
      <c r="AA43" t="s">
        <v>86</v>
      </c>
      <c r="AB43" t="s">
        <v>91</v>
      </c>
      <c r="AC43" t="s">
        <v>86</v>
      </c>
      <c r="AD43" t="s">
        <v>135</v>
      </c>
      <c r="AE43" t="s">
        <v>86</v>
      </c>
    </row>
    <row r="44" spans="1:31" x14ac:dyDescent="0.3">
      <c r="A44" t="s">
        <v>89</v>
      </c>
      <c r="B44" t="s">
        <v>86</v>
      </c>
      <c r="C44" s="35" t="s">
        <v>538</v>
      </c>
      <c r="D44" t="s">
        <v>539</v>
      </c>
      <c r="E44" t="s">
        <v>409</v>
      </c>
      <c r="F44" t="s">
        <v>90</v>
      </c>
      <c r="G44" t="s">
        <v>520</v>
      </c>
      <c r="H44" t="s">
        <v>86</v>
      </c>
      <c r="I44" t="s">
        <v>86</v>
      </c>
      <c r="J44" t="s">
        <v>86</v>
      </c>
      <c r="K44" t="s">
        <v>86</v>
      </c>
      <c r="L44" t="s">
        <v>86</v>
      </c>
      <c r="M44" s="33">
        <v>45559</v>
      </c>
      <c r="N44" s="19">
        <v>45560.432638888888</v>
      </c>
      <c r="O44" t="s">
        <v>86</v>
      </c>
      <c r="P44" t="s">
        <v>86</v>
      </c>
      <c r="Q44" t="s">
        <v>86</v>
      </c>
      <c r="R44" t="s">
        <v>86</v>
      </c>
      <c r="S44" t="s">
        <v>86</v>
      </c>
      <c r="T44" s="19">
        <v>45554.684298599539</v>
      </c>
      <c r="U44" t="s">
        <v>86</v>
      </c>
      <c r="V44" t="s">
        <v>86</v>
      </c>
      <c r="W44" t="s">
        <v>86</v>
      </c>
      <c r="X44" t="s">
        <v>86</v>
      </c>
      <c r="Y44" t="s">
        <v>442</v>
      </c>
      <c r="Z44" t="s">
        <v>443</v>
      </c>
      <c r="AA44" t="s">
        <v>86</v>
      </c>
      <c r="AB44" t="s">
        <v>91</v>
      </c>
      <c r="AC44" t="s">
        <v>86</v>
      </c>
      <c r="AD44" t="s">
        <v>135</v>
      </c>
      <c r="AE44" t="s">
        <v>86</v>
      </c>
    </row>
    <row r="45" spans="1:31" x14ac:dyDescent="0.3">
      <c r="A45" t="s">
        <v>89</v>
      </c>
      <c r="B45" t="s">
        <v>86</v>
      </c>
      <c r="C45" s="35" t="s">
        <v>540</v>
      </c>
      <c r="D45" t="s">
        <v>541</v>
      </c>
      <c r="E45" t="s">
        <v>409</v>
      </c>
      <c r="F45" t="s">
        <v>90</v>
      </c>
      <c r="G45" t="s">
        <v>520</v>
      </c>
      <c r="H45" t="s">
        <v>86</v>
      </c>
      <c r="I45" t="s">
        <v>86</v>
      </c>
      <c r="J45" t="s">
        <v>86</v>
      </c>
      <c r="K45" t="s">
        <v>86</v>
      </c>
      <c r="L45" t="s">
        <v>86</v>
      </c>
      <c r="M45" s="33">
        <v>45559</v>
      </c>
      <c r="N45" s="19">
        <v>45560.431944444441</v>
      </c>
      <c r="O45" t="s">
        <v>86</v>
      </c>
      <c r="P45" t="s">
        <v>86</v>
      </c>
      <c r="Q45" t="s">
        <v>86</v>
      </c>
      <c r="R45" t="s">
        <v>86</v>
      </c>
      <c r="S45" t="s">
        <v>86</v>
      </c>
      <c r="T45" s="19">
        <v>45554.68398483796</v>
      </c>
      <c r="U45" t="s">
        <v>86</v>
      </c>
      <c r="V45" t="s">
        <v>86</v>
      </c>
      <c r="W45" t="s">
        <v>86</v>
      </c>
      <c r="X45" t="s">
        <v>86</v>
      </c>
      <c r="Y45" t="s">
        <v>442</v>
      </c>
      <c r="Z45" t="s">
        <v>443</v>
      </c>
      <c r="AA45" t="s">
        <v>86</v>
      </c>
      <c r="AB45" t="s">
        <v>91</v>
      </c>
      <c r="AC45" t="s">
        <v>86</v>
      </c>
      <c r="AD45" t="s">
        <v>135</v>
      </c>
      <c r="AE45" t="s">
        <v>86</v>
      </c>
    </row>
    <row r="46" spans="1:31" x14ac:dyDescent="0.3">
      <c r="A46" t="s">
        <v>89</v>
      </c>
      <c r="B46" t="s">
        <v>86</v>
      </c>
      <c r="C46" s="35" t="s">
        <v>542</v>
      </c>
      <c r="D46" t="s">
        <v>543</v>
      </c>
      <c r="E46" t="s">
        <v>387</v>
      </c>
      <c r="F46" t="s">
        <v>90</v>
      </c>
      <c r="G46" t="s">
        <v>544</v>
      </c>
      <c r="H46" t="s">
        <v>86</v>
      </c>
      <c r="I46" t="s">
        <v>86</v>
      </c>
      <c r="J46" t="s">
        <v>86</v>
      </c>
      <c r="K46" t="s">
        <v>86</v>
      </c>
      <c r="L46" t="s">
        <v>86</v>
      </c>
      <c r="M46" s="33">
        <v>45649</v>
      </c>
      <c r="N46" s="19">
        <v>45656.429861111108</v>
      </c>
      <c r="O46" t="s">
        <v>86</v>
      </c>
      <c r="P46" t="s">
        <v>86</v>
      </c>
      <c r="Q46" t="s">
        <v>86</v>
      </c>
      <c r="R46" t="s">
        <v>86</v>
      </c>
      <c r="S46" t="s">
        <v>86</v>
      </c>
      <c r="T46" s="19">
        <v>45653.826662928244</v>
      </c>
      <c r="U46" t="s">
        <v>86</v>
      </c>
      <c r="V46" t="s">
        <v>86</v>
      </c>
      <c r="W46" t="s">
        <v>86</v>
      </c>
      <c r="X46" t="s">
        <v>86</v>
      </c>
      <c r="Y46" t="s">
        <v>545</v>
      </c>
      <c r="Z46" t="s">
        <v>443</v>
      </c>
      <c r="AA46" t="s">
        <v>86</v>
      </c>
      <c r="AB46" t="s">
        <v>91</v>
      </c>
      <c r="AC46" t="s">
        <v>86</v>
      </c>
      <c r="AD46" t="s">
        <v>91</v>
      </c>
      <c r="AE46" t="s">
        <v>86</v>
      </c>
    </row>
    <row r="47" spans="1:31" x14ac:dyDescent="0.3">
      <c r="A47" t="s">
        <v>89</v>
      </c>
      <c r="B47" t="s">
        <v>86</v>
      </c>
      <c r="C47" s="35" t="s">
        <v>546</v>
      </c>
      <c r="D47" t="s">
        <v>547</v>
      </c>
      <c r="E47" t="s">
        <v>387</v>
      </c>
      <c r="F47" t="s">
        <v>90</v>
      </c>
      <c r="G47" t="s">
        <v>544</v>
      </c>
      <c r="H47" t="s">
        <v>86</v>
      </c>
      <c r="I47" t="s">
        <v>86</v>
      </c>
      <c r="J47" t="s">
        <v>86</v>
      </c>
      <c r="K47" t="s">
        <v>86</v>
      </c>
      <c r="L47" t="s">
        <v>86</v>
      </c>
      <c r="M47" s="33">
        <v>45649</v>
      </c>
      <c r="N47" s="19">
        <v>45656.428472222222</v>
      </c>
      <c r="O47" t="s">
        <v>86</v>
      </c>
      <c r="P47" t="s">
        <v>86</v>
      </c>
      <c r="Q47" t="s">
        <v>86</v>
      </c>
      <c r="R47" t="s">
        <v>86</v>
      </c>
      <c r="S47" t="s">
        <v>86</v>
      </c>
      <c r="T47" s="19">
        <v>45652.751016759263</v>
      </c>
      <c r="U47" t="s">
        <v>86</v>
      </c>
      <c r="V47" t="s">
        <v>86</v>
      </c>
      <c r="W47" t="s">
        <v>86</v>
      </c>
      <c r="X47" t="s">
        <v>86</v>
      </c>
      <c r="Y47" t="s">
        <v>545</v>
      </c>
      <c r="Z47" t="s">
        <v>443</v>
      </c>
      <c r="AA47" t="s">
        <v>86</v>
      </c>
      <c r="AB47" t="s">
        <v>91</v>
      </c>
      <c r="AC47" t="s">
        <v>86</v>
      </c>
      <c r="AD47" t="s">
        <v>91</v>
      </c>
      <c r="AE47" t="s">
        <v>86</v>
      </c>
    </row>
    <row r="48" spans="1:31" x14ac:dyDescent="0.3">
      <c r="A48" t="s">
        <v>89</v>
      </c>
      <c r="B48" t="s">
        <v>86</v>
      </c>
      <c r="C48" s="35" t="s">
        <v>548</v>
      </c>
      <c r="D48" t="s">
        <v>549</v>
      </c>
      <c r="E48" t="s">
        <v>387</v>
      </c>
      <c r="F48" t="s">
        <v>90</v>
      </c>
      <c r="G48" t="s">
        <v>544</v>
      </c>
      <c r="H48" t="s">
        <v>86</v>
      </c>
      <c r="I48" t="s">
        <v>86</v>
      </c>
      <c r="J48" t="s">
        <v>86</v>
      </c>
      <c r="K48" t="s">
        <v>86</v>
      </c>
      <c r="L48" t="s">
        <v>86</v>
      </c>
      <c r="M48" s="33">
        <v>45649</v>
      </c>
      <c r="N48" s="19">
        <v>45652.613194444442</v>
      </c>
      <c r="O48" t="s">
        <v>86</v>
      </c>
      <c r="P48" t="s">
        <v>86</v>
      </c>
      <c r="Q48" t="s">
        <v>86</v>
      </c>
      <c r="R48" t="s">
        <v>86</v>
      </c>
      <c r="S48" t="s">
        <v>86</v>
      </c>
      <c r="T48" s="19">
        <v>45643.727469386577</v>
      </c>
      <c r="U48" t="s">
        <v>86</v>
      </c>
      <c r="V48" t="s">
        <v>86</v>
      </c>
      <c r="W48" t="s">
        <v>86</v>
      </c>
      <c r="X48" t="s">
        <v>86</v>
      </c>
      <c r="Y48" t="s">
        <v>545</v>
      </c>
      <c r="Z48" t="s">
        <v>550</v>
      </c>
      <c r="AA48" t="s">
        <v>86</v>
      </c>
      <c r="AB48" t="s">
        <v>91</v>
      </c>
      <c r="AC48" t="s">
        <v>86</v>
      </c>
      <c r="AD48" t="s">
        <v>91</v>
      </c>
      <c r="AE48" t="s">
        <v>86</v>
      </c>
    </row>
    <row r="49" spans="1:31" x14ac:dyDescent="0.3">
      <c r="A49" t="s">
        <v>89</v>
      </c>
      <c r="B49" t="s">
        <v>86</v>
      </c>
      <c r="C49" s="35" t="s">
        <v>551</v>
      </c>
      <c r="D49" t="s">
        <v>552</v>
      </c>
      <c r="E49" t="s">
        <v>387</v>
      </c>
      <c r="F49" t="s">
        <v>90</v>
      </c>
      <c r="G49" t="s">
        <v>544</v>
      </c>
      <c r="H49" t="s">
        <v>86</v>
      </c>
      <c r="I49" t="s">
        <v>86</v>
      </c>
      <c r="J49" t="s">
        <v>86</v>
      </c>
      <c r="K49" t="s">
        <v>86</v>
      </c>
      <c r="L49" t="s">
        <v>86</v>
      </c>
      <c r="M49" s="33">
        <v>45649</v>
      </c>
      <c r="N49" s="19">
        <v>45652.615277777775</v>
      </c>
      <c r="O49" t="s">
        <v>86</v>
      </c>
      <c r="P49" t="s">
        <v>86</v>
      </c>
      <c r="Q49" t="s">
        <v>86</v>
      </c>
      <c r="R49" t="s">
        <v>86</v>
      </c>
      <c r="S49" t="s">
        <v>86</v>
      </c>
      <c r="T49" s="19">
        <v>45643.724803067133</v>
      </c>
      <c r="U49" t="s">
        <v>86</v>
      </c>
      <c r="V49" t="s">
        <v>86</v>
      </c>
      <c r="W49" t="s">
        <v>86</v>
      </c>
      <c r="X49" t="s">
        <v>86</v>
      </c>
      <c r="Y49" t="s">
        <v>545</v>
      </c>
      <c r="Z49" t="s">
        <v>550</v>
      </c>
      <c r="AA49" t="s">
        <v>86</v>
      </c>
      <c r="AB49" t="s">
        <v>91</v>
      </c>
      <c r="AC49" t="s">
        <v>86</v>
      </c>
      <c r="AD49" t="s">
        <v>91</v>
      </c>
      <c r="AE49" t="s">
        <v>86</v>
      </c>
    </row>
    <row r="50" spans="1:31" x14ac:dyDescent="0.3">
      <c r="A50" t="s">
        <v>84</v>
      </c>
      <c r="B50" t="s">
        <v>86</v>
      </c>
      <c r="C50" s="35" t="s">
        <v>553</v>
      </c>
      <c r="D50" t="s">
        <v>554</v>
      </c>
      <c r="E50" t="s">
        <v>387</v>
      </c>
      <c r="F50" t="s">
        <v>90</v>
      </c>
      <c r="G50" t="s">
        <v>555</v>
      </c>
      <c r="H50" t="s">
        <v>86</v>
      </c>
      <c r="I50" t="s">
        <v>86</v>
      </c>
      <c r="J50" t="s">
        <v>86</v>
      </c>
      <c r="K50" t="s">
        <v>86</v>
      </c>
      <c r="L50" t="s">
        <v>86</v>
      </c>
      <c r="M50" s="33">
        <v>45635</v>
      </c>
      <c r="N50" s="19">
        <v>45642.439583333333</v>
      </c>
      <c r="O50" t="s">
        <v>86</v>
      </c>
      <c r="P50" t="s">
        <v>86</v>
      </c>
      <c r="Q50" t="s">
        <v>86</v>
      </c>
      <c r="R50" t="s">
        <v>86</v>
      </c>
      <c r="S50" t="s">
        <v>86</v>
      </c>
      <c r="T50" s="19">
        <v>45639.446678969907</v>
      </c>
      <c r="U50" t="s">
        <v>86</v>
      </c>
      <c r="V50" t="s">
        <v>86</v>
      </c>
      <c r="W50" t="s">
        <v>86</v>
      </c>
      <c r="X50" t="s">
        <v>86</v>
      </c>
      <c r="Y50" t="s">
        <v>545</v>
      </c>
      <c r="Z50" t="s">
        <v>443</v>
      </c>
      <c r="AA50" t="s">
        <v>86</v>
      </c>
      <c r="AB50" t="s">
        <v>91</v>
      </c>
      <c r="AC50" t="s">
        <v>86</v>
      </c>
      <c r="AD50" t="s">
        <v>91</v>
      </c>
      <c r="AE50" t="s">
        <v>86</v>
      </c>
    </row>
    <row r="51" spans="1:31" x14ac:dyDescent="0.3">
      <c r="A51" t="s">
        <v>84</v>
      </c>
      <c r="B51" t="s">
        <v>86</v>
      </c>
      <c r="C51" s="35" t="s">
        <v>556</v>
      </c>
      <c r="D51" t="s">
        <v>447</v>
      </c>
      <c r="E51" t="s">
        <v>387</v>
      </c>
      <c r="F51" t="s">
        <v>90</v>
      </c>
      <c r="G51" t="s">
        <v>555</v>
      </c>
      <c r="H51" t="s">
        <v>86</v>
      </c>
      <c r="I51" t="s">
        <v>86</v>
      </c>
      <c r="J51" t="s">
        <v>86</v>
      </c>
      <c r="K51" t="s">
        <v>86</v>
      </c>
      <c r="L51" t="s">
        <v>86</v>
      </c>
      <c r="M51" s="33">
        <v>45635</v>
      </c>
      <c r="N51" s="19">
        <v>45636.371527777781</v>
      </c>
      <c r="O51" t="s">
        <v>86</v>
      </c>
      <c r="P51" t="s">
        <v>86</v>
      </c>
      <c r="Q51" t="s">
        <v>86</v>
      </c>
      <c r="R51" t="s">
        <v>86</v>
      </c>
      <c r="S51" t="s">
        <v>86</v>
      </c>
      <c r="T51" s="19">
        <v>45635.388069189816</v>
      </c>
      <c r="U51" t="s">
        <v>86</v>
      </c>
      <c r="V51" t="s">
        <v>86</v>
      </c>
      <c r="W51" t="s">
        <v>86</v>
      </c>
      <c r="X51" t="s">
        <v>86</v>
      </c>
      <c r="Y51" t="s">
        <v>545</v>
      </c>
      <c r="Z51" t="s">
        <v>557</v>
      </c>
      <c r="AA51" t="s">
        <v>86</v>
      </c>
      <c r="AB51" t="s">
        <v>91</v>
      </c>
      <c r="AC51" t="s">
        <v>86</v>
      </c>
      <c r="AD51" t="s">
        <v>91</v>
      </c>
      <c r="AE51" t="s">
        <v>86</v>
      </c>
    </row>
    <row r="52" spans="1:31" x14ac:dyDescent="0.3">
      <c r="A52" t="s">
        <v>84</v>
      </c>
      <c r="B52" t="s">
        <v>86</v>
      </c>
      <c r="C52" s="35" t="s">
        <v>558</v>
      </c>
      <c r="D52" t="s">
        <v>559</v>
      </c>
      <c r="E52" t="s">
        <v>387</v>
      </c>
      <c r="F52" t="s">
        <v>90</v>
      </c>
      <c r="G52" t="s">
        <v>560</v>
      </c>
      <c r="H52" t="s">
        <v>86</v>
      </c>
      <c r="I52" t="s">
        <v>86</v>
      </c>
      <c r="J52" t="s">
        <v>86</v>
      </c>
      <c r="K52" t="s">
        <v>86</v>
      </c>
      <c r="L52" t="s">
        <v>86</v>
      </c>
      <c r="M52" s="33">
        <v>45621</v>
      </c>
      <c r="N52" s="19">
        <v>45621.399305555555</v>
      </c>
      <c r="O52" t="s">
        <v>86</v>
      </c>
      <c r="P52" t="s">
        <v>86</v>
      </c>
      <c r="Q52" t="s">
        <v>86</v>
      </c>
      <c r="R52" t="s">
        <v>86</v>
      </c>
      <c r="S52" t="s">
        <v>86</v>
      </c>
      <c r="T52" s="19">
        <v>45618.737498750001</v>
      </c>
      <c r="U52" t="s">
        <v>86</v>
      </c>
      <c r="V52" t="s">
        <v>86</v>
      </c>
      <c r="W52" t="s">
        <v>86</v>
      </c>
      <c r="X52" t="s">
        <v>86</v>
      </c>
      <c r="Y52" t="s">
        <v>545</v>
      </c>
      <c r="Z52" t="s">
        <v>550</v>
      </c>
      <c r="AA52" t="s">
        <v>86</v>
      </c>
      <c r="AB52" t="s">
        <v>91</v>
      </c>
      <c r="AC52" t="s">
        <v>86</v>
      </c>
      <c r="AD52" t="s">
        <v>91</v>
      </c>
      <c r="AE52" t="s">
        <v>86</v>
      </c>
    </row>
    <row r="53" spans="1:31" x14ac:dyDescent="0.3">
      <c r="A53" t="s">
        <v>84</v>
      </c>
      <c r="B53" t="s">
        <v>86</v>
      </c>
      <c r="C53" s="35" t="s">
        <v>561</v>
      </c>
      <c r="D53" t="s">
        <v>562</v>
      </c>
      <c r="E53" t="s">
        <v>387</v>
      </c>
      <c r="F53" t="s">
        <v>90</v>
      </c>
      <c r="G53" t="s">
        <v>560</v>
      </c>
      <c r="H53" t="s">
        <v>86</v>
      </c>
      <c r="I53" t="s">
        <v>86</v>
      </c>
      <c r="J53" t="s">
        <v>86</v>
      </c>
      <c r="K53" t="s">
        <v>86</v>
      </c>
      <c r="L53" t="s">
        <v>86</v>
      </c>
      <c r="M53" s="33">
        <v>45621</v>
      </c>
      <c r="N53" s="19">
        <v>45621.415972222225</v>
      </c>
      <c r="O53" t="s">
        <v>86</v>
      </c>
      <c r="P53" t="s">
        <v>86</v>
      </c>
      <c r="Q53" t="s">
        <v>86</v>
      </c>
      <c r="R53" t="s">
        <v>86</v>
      </c>
      <c r="S53" t="s">
        <v>86</v>
      </c>
      <c r="T53" s="19">
        <v>45618.405750601851</v>
      </c>
      <c r="U53" t="s">
        <v>86</v>
      </c>
      <c r="V53" t="s">
        <v>86</v>
      </c>
      <c r="W53" t="s">
        <v>86</v>
      </c>
      <c r="X53" t="s">
        <v>86</v>
      </c>
      <c r="Y53" t="s">
        <v>545</v>
      </c>
      <c r="Z53" t="s">
        <v>550</v>
      </c>
      <c r="AA53" t="s">
        <v>86</v>
      </c>
      <c r="AB53" t="s">
        <v>91</v>
      </c>
      <c r="AC53" t="s">
        <v>86</v>
      </c>
      <c r="AD53" t="s">
        <v>91</v>
      </c>
      <c r="AE53" t="s">
        <v>86</v>
      </c>
    </row>
    <row r="54" spans="1:31" x14ac:dyDescent="0.3">
      <c r="A54" t="s">
        <v>84</v>
      </c>
      <c r="B54" t="s">
        <v>86</v>
      </c>
      <c r="C54" s="35" t="s">
        <v>563</v>
      </c>
      <c r="D54" t="s">
        <v>564</v>
      </c>
      <c r="E54" t="s">
        <v>387</v>
      </c>
      <c r="F54" t="s">
        <v>90</v>
      </c>
      <c r="G54" t="s">
        <v>565</v>
      </c>
      <c r="H54" t="s">
        <v>86</v>
      </c>
      <c r="I54" t="s">
        <v>86</v>
      </c>
      <c r="J54" t="s">
        <v>86</v>
      </c>
      <c r="K54" t="s">
        <v>86</v>
      </c>
      <c r="L54" t="s">
        <v>86</v>
      </c>
      <c r="M54" s="33">
        <v>45607</v>
      </c>
      <c r="N54" s="19">
        <v>45617.765972222223</v>
      </c>
      <c r="O54" t="s">
        <v>86</v>
      </c>
      <c r="P54" t="s">
        <v>86</v>
      </c>
      <c r="Q54" t="s">
        <v>86</v>
      </c>
      <c r="R54" t="s">
        <v>86</v>
      </c>
      <c r="S54" t="s">
        <v>86</v>
      </c>
      <c r="T54" s="19">
        <v>45617.48377515046</v>
      </c>
      <c r="U54" t="s">
        <v>86</v>
      </c>
      <c r="V54" t="s">
        <v>86</v>
      </c>
      <c r="W54" t="s">
        <v>86</v>
      </c>
      <c r="X54" t="s">
        <v>86</v>
      </c>
      <c r="Y54" t="s">
        <v>545</v>
      </c>
      <c r="Z54" t="s">
        <v>550</v>
      </c>
      <c r="AA54" t="s">
        <v>86</v>
      </c>
      <c r="AB54" t="s">
        <v>91</v>
      </c>
      <c r="AC54" t="s">
        <v>86</v>
      </c>
      <c r="AD54" t="s">
        <v>91</v>
      </c>
      <c r="AE54" t="s">
        <v>86</v>
      </c>
    </row>
    <row r="55" spans="1:31" x14ac:dyDescent="0.3">
      <c r="A55" t="s">
        <v>84</v>
      </c>
      <c r="B55" t="s">
        <v>86</v>
      </c>
      <c r="C55" s="35" t="s">
        <v>566</v>
      </c>
      <c r="D55" t="s">
        <v>462</v>
      </c>
      <c r="E55" t="s">
        <v>387</v>
      </c>
      <c r="F55" t="s">
        <v>90</v>
      </c>
      <c r="G55" t="s">
        <v>565</v>
      </c>
      <c r="H55" t="s">
        <v>86</v>
      </c>
      <c r="I55" t="s">
        <v>86</v>
      </c>
      <c r="J55" t="s">
        <v>86</v>
      </c>
      <c r="K55" t="s">
        <v>86</v>
      </c>
      <c r="L55" t="s">
        <v>86</v>
      </c>
      <c r="M55" s="33">
        <v>45607</v>
      </c>
      <c r="N55" s="19">
        <v>45617.428472222222</v>
      </c>
      <c r="O55" t="s">
        <v>86</v>
      </c>
      <c r="P55" t="s">
        <v>86</v>
      </c>
      <c r="Q55" t="s">
        <v>86</v>
      </c>
      <c r="R55" t="s">
        <v>86</v>
      </c>
      <c r="S55" t="s">
        <v>86</v>
      </c>
      <c r="T55" s="19">
        <v>45615.693939490739</v>
      </c>
      <c r="U55" t="s">
        <v>86</v>
      </c>
      <c r="V55" t="s">
        <v>86</v>
      </c>
      <c r="W55" t="s">
        <v>86</v>
      </c>
      <c r="X55" t="s">
        <v>86</v>
      </c>
      <c r="Y55" t="s">
        <v>545</v>
      </c>
      <c r="Z55" t="s">
        <v>550</v>
      </c>
      <c r="AA55" t="s">
        <v>86</v>
      </c>
      <c r="AB55" t="s">
        <v>91</v>
      </c>
      <c r="AC55" t="s">
        <v>86</v>
      </c>
      <c r="AD55" t="s">
        <v>91</v>
      </c>
      <c r="AE55" t="s">
        <v>86</v>
      </c>
    </row>
    <row r="56" spans="1:31" x14ac:dyDescent="0.3">
      <c r="A56" t="s">
        <v>84</v>
      </c>
      <c r="B56" t="s">
        <v>86</v>
      </c>
      <c r="C56" s="35" t="s">
        <v>567</v>
      </c>
      <c r="D56" t="s">
        <v>568</v>
      </c>
      <c r="E56" t="s">
        <v>387</v>
      </c>
      <c r="F56" t="s">
        <v>90</v>
      </c>
      <c r="G56" t="s">
        <v>565</v>
      </c>
      <c r="H56" t="s">
        <v>86</v>
      </c>
      <c r="I56" t="s">
        <v>86</v>
      </c>
      <c r="J56" t="s">
        <v>86</v>
      </c>
      <c r="K56" t="s">
        <v>86</v>
      </c>
      <c r="L56" t="s">
        <v>86</v>
      </c>
      <c r="M56" s="33">
        <v>45607</v>
      </c>
      <c r="N56" s="19">
        <v>45610.652777777781</v>
      </c>
      <c r="O56" t="s">
        <v>86</v>
      </c>
      <c r="P56" t="s">
        <v>86</v>
      </c>
      <c r="Q56" t="s">
        <v>86</v>
      </c>
      <c r="R56" t="s">
        <v>86</v>
      </c>
      <c r="S56" t="s">
        <v>86</v>
      </c>
      <c r="T56" s="19">
        <v>45610.475591226852</v>
      </c>
      <c r="U56" t="s">
        <v>86</v>
      </c>
      <c r="V56" t="s">
        <v>86</v>
      </c>
      <c r="W56" t="s">
        <v>86</v>
      </c>
      <c r="X56" t="s">
        <v>86</v>
      </c>
      <c r="Y56" t="s">
        <v>545</v>
      </c>
      <c r="Z56" t="s">
        <v>550</v>
      </c>
      <c r="AA56" t="s">
        <v>86</v>
      </c>
      <c r="AB56" t="s">
        <v>91</v>
      </c>
      <c r="AC56" t="s">
        <v>86</v>
      </c>
      <c r="AD56" t="s">
        <v>91</v>
      </c>
      <c r="AE56" t="s">
        <v>86</v>
      </c>
    </row>
    <row r="57" spans="1:31" x14ac:dyDescent="0.3">
      <c r="A57" t="s">
        <v>84</v>
      </c>
      <c r="B57" t="s">
        <v>86</v>
      </c>
      <c r="C57" s="35" t="s">
        <v>569</v>
      </c>
      <c r="D57" t="s">
        <v>492</v>
      </c>
      <c r="E57" t="s">
        <v>387</v>
      </c>
      <c r="F57" t="s">
        <v>90</v>
      </c>
      <c r="G57" t="s">
        <v>565</v>
      </c>
      <c r="H57" t="s">
        <v>86</v>
      </c>
      <c r="I57" t="s">
        <v>86</v>
      </c>
      <c r="J57" t="s">
        <v>86</v>
      </c>
      <c r="K57" t="s">
        <v>86</v>
      </c>
      <c r="L57" t="s">
        <v>86</v>
      </c>
      <c r="M57" s="33">
        <v>45607</v>
      </c>
      <c r="N57" s="19">
        <v>45610.65347222222</v>
      </c>
      <c r="O57" t="s">
        <v>86</v>
      </c>
      <c r="P57" t="s">
        <v>86</v>
      </c>
      <c r="Q57" t="s">
        <v>86</v>
      </c>
      <c r="R57" t="s">
        <v>86</v>
      </c>
      <c r="S57" t="s">
        <v>86</v>
      </c>
      <c r="T57" s="19">
        <v>45610.474869537036</v>
      </c>
      <c r="U57" t="s">
        <v>86</v>
      </c>
      <c r="V57" t="s">
        <v>86</v>
      </c>
      <c r="W57" t="s">
        <v>86</v>
      </c>
      <c r="X57" t="s">
        <v>86</v>
      </c>
      <c r="Y57" t="s">
        <v>545</v>
      </c>
      <c r="Z57" t="s">
        <v>550</v>
      </c>
      <c r="AA57" t="s">
        <v>86</v>
      </c>
      <c r="AB57" t="s">
        <v>91</v>
      </c>
      <c r="AC57" t="s">
        <v>86</v>
      </c>
      <c r="AD57" t="s">
        <v>91</v>
      </c>
      <c r="AE57" t="s">
        <v>86</v>
      </c>
    </row>
    <row r="58" spans="1:31" x14ac:dyDescent="0.3">
      <c r="A58" t="s">
        <v>84</v>
      </c>
      <c r="B58" t="s">
        <v>86</v>
      </c>
      <c r="C58" s="35" t="s">
        <v>570</v>
      </c>
      <c r="D58" t="s">
        <v>490</v>
      </c>
      <c r="E58" t="s">
        <v>387</v>
      </c>
      <c r="F58" t="s">
        <v>90</v>
      </c>
      <c r="G58" t="s">
        <v>565</v>
      </c>
      <c r="H58" t="s">
        <v>86</v>
      </c>
      <c r="I58" t="s">
        <v>86</v>
      </c>
      <c r="J58" t="s">
        <v>86</v>
      </c>
      <c r="K58" t="s">
        <v>86</v>
      </c>
      <c r="L58" t="s">
        <v>86</v>
      </c>
      <c r="M58" s="33">
        <v>45607</v>
      </c>
      <c r="N58" s="19">
        <v>45610.654166666667</v>
      </c>
      <c r="O58" t="s">
        <v>86</v>
      </c>
      <c r="P58" t="s">
        <v>86</v>
      </c>
      <c r="Q58" t="s">
        <v>86</v>
      </c>
      <c r="R58" t="s">
        <v>86</v>
      </c>
      <c r="S58" t="s">
        <v>86</v>
      </c>
      <c r="T58" s="19">
        <v>45610.451212418979</v>
      </c>
      <c r="U58" t="s">
        <v>86</v>
      </c>
      <c r="V58" t="s">
        <v>86</v>
      </c>
      <c r="W58" t="s">
        <v>86</v>
      </c>
      <c r="X58" t="s">
        <v>86</v>
      </c>
      <c r="Y58" t="s">
        <v>545</v>
      </c>
      <c r="Z58" t="s">
        <v>550</v>
      </c>
      <c r="AA58" t="s">
        <v>86</v>
      </c>
      <c r="AB58" t="s">
        <v>91</v>
      </c>
      <c r="AC58" t="s">
        <v>86</v>
      </c>
      <c r="AD58" t="s">
        <v>91</v>
      </c>
      <c r="AE58" t="s">
        <v>86</v>
      </c>
    </row>
    <row r="59" spans="1:31" x14ac:dyDescent="0.3">
      <c r="A59" t="s">
        <v>84</v>
      </c>
      <c r="B59" t="s">
        <v>86</v>
      </c>
      <c r="C59" s="35" t="s">
        <v>571</v>
      </c>
      <c r="D59" t="s">
        <v>572</v>
      </c>
      <c r="E59" t="s">
        <v>387</v>
      </c>
      <c r="F59" t="s">
        <v>90</v>
      </c>
      <c r="G59" t="s">
        <v>565</v>
      </c>
      <c r="H59" t="s">
        <v>86</v>
      </c>
      <c r="I59" t="s">
        <v>86</v>
      </c>
      <c r="J59" t="s">
        <v>86</v>
      </c>
      <c r="K59" t="s">
        <v>86</v>
      </c>
      <c r="L59" t="s">
        <v>86</v>
      </c>
      <c r="M59" s="33">
        <v>45607</v>
      </c>
      <c r="N59" s="19">
        <v>45610.400000000001</v>
      </c>
      <c r="O59" t="s">
        <v>86</v>
      </c>
      <c r="P59" t="s">
        <v>86</v>
      </c>
      <c r="Q59" t="s">
        <v>86</v>
      </c>
      <c r="R59" t="s">
        <v>86</v>
      </c>
      <c r="S59" t="s">
        <v>86</v>
      </c>
      <c r="T59" s="19">
        <v>45609.45221314815</v>
      </c>
      <c r="U59" t="s">
        <v>86</v>
      </c>
      <c r="V59" t="s">
        <v>86</v>
      </c>
      <c r="W59" t="s">
        <v>86</v>
      </c>
      <c r="X59" t="s">
        <v>86</v>
      </c>
      <c r="Y59" t="s">
        <v>545</v>
      </c>
      <c r="Z59" t="s">
        <v>443</v>
      </c>
      <c r="AA59" t="s">
        <v>86</v>
      </c>
      <c r="AB59" t="s">
        <v>91</v>
      </c>
      <c r="AC59" t="s">
        <v>86</v>
      </c>
      <c r="AD59" t="s">
        <v>91</v>
      </c>
      <c r="AE59" t="s">
        <v>86</v>
      </c>
    </row>
    <row r="60" spans="1:31" x14ac:dyDescent="0.3">
      <c r="A60" t="s">
        <v>84</v>
      </c>
      <c r="B60" t="s">
        <v>86</v>
      </c>
      <c r="C60" s="35" t="s">
        <v>573</v>
      </c>
      <c r="D60" t="s">
        <v>574</v>
      </c>
      <c r="E60" t="s">
        <v>387</v>
      </c>
      <c r="F60" t="s">
        <v>90</v>
      </c>
      <c r="G60" t="s">
        <v>565</v>
      </c>
      <c r="H60" t="s">
        <v>86</v>
      </c>
      <c r="I60" t="s">
        <v>86</v>
      </c>
      <c r="J60" t="s">
        <v>86</v>
      </c>
      <c r="K60" t="s">
        <v>86</v>
      </c>
      <c r="L60" t="s">
        <v>86</v>
      </c>
      <c r="M60" s="33">
        <v>45607</v>
      </c>
      <c r="N60" s="19">
        <v>45610.398611111108</v>
      </c>
      <c r="O60" t="s">
        <v>86</v>
      </c>
      <c r="P60" t="s">
        <v>86</v>
      </c>
      <c r="Q60" t="s">
        <v>86</v>
      </c>
      <c r="R60" t="s">
        <v>86</v>
      </c>
      <c r="S60" t="s">
        <v>86</v>
      </c>
      <c r="T60" s="19">
        <v>45608.619982488424</v>
      </c>
      <c r="U60" t="s">
        <v>86</v>
      </c>
      <c r="V60" t="s">
        <v>86</v>
      </c>
      <c r="W60" t="s">
        <v>86</v>
      </c>
      <c r="X60" t="s">
        <v>86</v>
      </c>
      <c r="Y60" t="s">
        <v>545</v>
      </c>
      <c r="Z60" t="s">
        <v>443</v>
      </c>
      <c r="AA60" t="s">
        <v>86</v>
      </c>
      <c r="AB60" t="s">
        <v>91</v>
      </c>
      <c r="AC60" t="s">
        <v>86</v>
      </c>
      <c r="AD60" t="s">
        <v>91</v>
      </c>
      <c r="AE60" t="s">
        <v>86</v>
      </c>
    </row>
    <row r="61" spans="1:31" x14ac:dyDescent="0.3">
      <c r="A61" t="s">
        <v>84</v>
      </c>
      <c r="B61" t="s">
        <v>86</v>
      </c>
      <c r="C61" s="35" t="s">
        <v>575</v>
      </c>
      <c r="D61" t="s">
        <v>576</v>
      </c>
      <c r="E61" t="s">
        <v>387</v>
      </c>
      <c r="F61" t="s">
        <v>90</v>
      </c>
      <c r="G61" t="s">
        <v>577</v>
      </c>
      <c r="H61" t="s">
        <v>86</v>
      </c>
      <c r="I61" t="s">
        <v>86</v>
      </c>
      <c r="J61" t="s">
        <v>86</v>
      </c>
      <c r="K61" t="s">
        <v>86</v>
      </c>
      <c r="L61" t="s">
        <v>86</v>
      </c>
      <c r="M61" s="33">
        <v>45593</v>
      </c>
      <c r="N61" s="19">
        <v>45602.599305555559</v>
      </c>
      <c r="O61" t="s">
        <v>86</v>
      </c>
      <c r="P61" t="s">
        <v>86</v>
      </c>
      <c r="Q61" t="s">
        <v>86</v>
      </c>
      <c r="R61" t="s">
        <v>86</v>
      </c>
      <c r="S61" t="s">
        <v>86</v>
      </c>
      <c r="T61" s="19">
        <v>45602.474192754627</v>
      </c>
      <c r="U61" t="s">
        <v>86</v>
      </c>
      <c r="V61" t="s">
        <v>86</v>
      </c>
      <c r="W61" t="s">
        <v>86</v>
      </c>
      <c r="X61" t="s">
        <v>86</v>
      </c>
      <c r="Y61" t="s">
        <v>545</v>
      </c>
      <c r="Z61" t="s">
        <v>557</v>
      </c>
      <c r="AA61" t="s">
        <v>86</v>
      </c>
      <c r="AB61" t="s">
        <v>91</v>
      </c>
      <c r="AC61" t="s">
        <v>86</v>
      </c>
      <c r="AD61" t="s">
        <v>91</v>
      </c>
      <c r="AE61" t="s">
        <v>86</v>
      </c>
    </row>
    <row r="62" spans="1:31" x14ac:dyDescent="0.3">
      <c r="A62" t="s">
        <v>84</v>
      </c>
      <c r="B62" t="s">
        <v>86</v>
      </c>
      <c r="C62" s="35" t="s">
        <v>578</v>
      </c>
      <c r="D62" t="s">
        <v>579</v>
      </c>
      <c r="E62" t="s">
        <v>387</v>
      </c>
      <c r="F62" t="s">
        <v>90</v>
      </c>
      <c r="G62" t="s">
        <v>577</v>
      </c>
      <c r="H62" t="s">
        <v>86</v>
      </c>
      <c r="I62" t="s">
        <v>86</v>
      </c>
      <c r="J62" t="s">
        <v>86</v>
      </c>
      <c r="K62" t="s">
        <v>86</v>
      </c>
      <c r="L62" t="s">
        <v>86</v>
      </c>
      <c r="M62" s="33">
        <v>45593</v>
      </c>
      <c r="N62" s="19">
        <v>45601.438888888886</v>
      </c>
      <c r="O62" t="s">
        <v>86</v>
      </c>
      <c r="P62" t="s">
        <v>86</v>
      </c>
      <c r="Q62" t="s">
        <v>86</v>
      </c>
      <c r="R62" t="s">
        <v>86</v>
      </c>
      <c r="S62" t="s">
        <v>86</v>
      </c>
      <c r="T62" s="19">
        <v>45600.527265856479</v>
      </c>
      <c r="U62" t="s">
        <v>86</v>
      </c>
      <c r="V62" t="s">
        <v>86</v>
      </c>
      <c r="W62" t="s">
        <v>86</v>
      </c>
      <c r="X62" t="s">
        <v>86</v>
      </c>
      <c r="Y62" t="s">
        <v>545</v>
      </c>
      <c r="Z62" t="s">
        <v>580</v>
      </c>
      <c r="AA62" t="s">
        <v>86</v>
      </c>
      <c r="AB62" t="s">
        <v>91</v>
      </c>
      <c r="AC62" t="s">
        <v>86</v>
      </c>
      <c r="AD62" t="s">
        <v>91</v>
      </c>
      <c r="AE62" t="s">
        <v>86</v>
      </c>
    </row>
    <row r="63" spans="1:31" x14ac:dyDescent="0.3">
      <c r="A63" t="s">
        <v>84</v>
      </c>
      <c r="B63" t="s">
        <v>86</v>
      </c>
      <c r="C63" s="35" t="s">
        <v>581</v>
      </c>
      <c r="D63" t="s">
        <v>582</v>
      </c>
      <c r="E63" t="s">
        <v>387</v>
      </c>
      <c r="F63" t="s">
        <v>90</v>
      </c>
      <c r="G63" t="s">
        <v>577</v>
      </c>
      <c r="H63" t="s">
        <v>86</v>
      </c>
      <c r="I63" t="s">
        <v>86</v>
      </c>
      <c r="J63" t="s">
        <v>86</v>
      </c>
      <c r="K63" t="s">
        <v>86</v>
      </c>
      <c r="L63" t="s">
        <v>86</v>
      </c>
      <c r="M63" s="33">
        <v>45593</v>
      </c>
      <c r="N63" s="19">
        <v>45602.73541666667</v>
      </c>
      <c r="O63" t="s">
        <v>86</v>
      </c>
      <c r="P63" t="s">
        <v>86</v>
      </c>
      <c r="Q63" t="s">
        <v>86</v>
      </c>
      <c r="R63" t="s">
        <v>86</v>
      </c>
      <c r="S63" t="s">
        <v>86</v>
      </c>
      <c r="T63" s="19">
        <v>45597.502678680554</v>
      </c>
      <c r="U63" t="s">
        <v>86</v>
      </c>
      <c r="V63" t="s">
        <v>86</v>
      </c>
      <c r="W63" t="s">
        <v>86</v>
      </c>
      <c r="X63" t="s">
        <v>86</v>
      </c>
      <c r="Y63" t="s">
        <v>545</v>
      </c>
      <c r="Z63" t="s">
        <v>443</v>
      </c>
      <c r="AA63" t="s">
        <v>86</v>
      </c>
      <c r="AB63" t="s">
        <v>91</v>
      </c>
      <c r="AC63" t="s">
        <v>86</v>
      </c>
      <c r="AD63" t="s">
        <v>91</v>
      </c>
      <c r="AE63" t="s">
        <v>86</v>
      </c>
    </row>
    <row r="64" spans="1:31" x14ac:dyDescent="0.3">
      <c r="A64" t="s">
        <v>84</v>
      </c>
      <c r="B64" t="s">
        <v>86</v>
      </c>
      <c r="C64" s="35" t="s">
        <v>583</v>
      </c>
      <c r="D64" t="s">
        <v>579</v>
      </c>
      <c r="E64" t="s">
        <v>387</v>
      </c>
      <c r="F64" t="s">
        <v>90</v>
      </c>
      <c r="G64" t="s">
        <v>577</v>
      </c>
      <c r="H64" t="s">
        <v>86</v>
      </c>
      <c r="I64" t="s">
        <v>86</v>
      </c>
      <c r="J64" t="s">
        <v>584</v>
      </c>
      <c r="K64" t="s">
        <v>86</v>
      </c>
      <c r="L64" t="s">
        <v>86</v>
      </c>
      <c r="M64" s="33">
        <v>45593</v>
      </c>
      <c r="N64" s="19">
        <v>45597.439583333333</v>
      </c>
      <c r="O64" t="s">
        <v>86</v>
      </c>
      <c r="P64" t="s">
        <v>86</v>
      </c>
      <c r="Q64" t="s">
        <v>86</v>
      </c>
      <c r="R64" t="s">
        <v>86</v>
      </c>
      <c r="S64" t="s">
        <v>86</v>
      </c>
      <c r="T64" s="19">
        <v>45597.386212268517</v>
      </c>
      <c r="U64" t="s">
        <v>86</v>
      </c>
      <c r="V64" t="s">
        <v>86</v>
      </c>
      <c r="W64" t="s">
        <v>86</v>
      </c>
      <c r="X64" t="s">
        <v>86</v>
      </c>
      <c r="Y64" t="s">
        <v>545</v>
      </c>
      <c r="Z64" t="s">
        <v>580</v>
      </c>
      <c r="AA64" t="s">
        <v>86</v>
      </c>
      <c r="AB64" t="s">
        <v>91</v>
      </c>
      <c r="AC64" t="s">
        <v>86</v>
      </c>
      <c r="AD64" t="s">
        <v>91</v>
      </c>
      <c r="AE64" t="s">
        <v>86</v>
      </c>
    </row>
    <row r="65" spans="1:31" x14ac:dyDescent="0.3">
      <c r="A65" t="s">
        <v>84</v>
      </c>
      <c r="B65" t="s">
        <v>86</v>
      </c>
      <c r="C65" s="35" t="s">
        <v>585</v>
      </c>
      <c r="D65" t="s">
        <v>517</v>
      </c>
      <c r="E65" t="s">
        <v>387</v>
      </c>
      <c r="F65" t="s">
        <v>90</v>
      </c>
      <c r="G65" t="s">
        <v>586</v>
      </c>
      <c r="H65" t="s">
        <v>86</v>
      </c>
      <c r="I65" t="s">
        <v>86</v>
      </c>
      <c r="J65" t="s">
        <v>468</v>
      </c>
      <c r="K65" t="s">
        <v>86</v>
      </c>
      <c r="L65" t="s">
        <v>86</v>
      </c>
      <c r="M65" s="33">
        <v>45579</v>
      </c>
      <c r="N65" s="19">
        <v>45587.748611111114</v>
      </c>
      <c r="O65" t="s">
        <v>86</v>
      </c>
      <c r="P65" t="s">
        <v>86</v>
      </c>
      <c r="Q65" t="s">
        <v>86</v>
      </c>
      <c r="R65" t="s">
        <v>86</v>
      </c>
      <c r="S65" t="s">
        <v>86</v>
      </c>
      <c r="T65" s="19">
        <v>45587.502738240742</v>
      </c>
      <c r="U65" t="s">
        <v>86</v>
      </c>
      <c r="V65" t="s">
        <v>86</v>
      </c>
      <c r="W65" t="s">
        <v>86</v>
      </c>
      <c r="X65" t="s">
        <v>531</v>
      </c>
      <c r="Y65" t="s">
        <v>545</v>
      </c>
      <c r="Z65" t="s">
        <v>550</v>
      </c>
      <c r="AA65" t="s">
        <v>86</v>
      </c>
      <c r="AB65" t="s">
        <v>91</v>
      </c>
      <c r="AC65" t="s">
        <v>86</v>
      </c>
      <c r="AD65" t="s">
        <v>91</v>
      </c>
      <c r="AE65" t="s">
        <v>86</v>
      </c>
    </row>
    <row r="66" spans="1:31" x14ac:dyDescent="0.3">
      <c r="A66" t="s">
        <v>84</v>
      </c>
      <c r="B66" t="s">
        <v>86</v>
      </c>
      <c r="C66" s="35" t="s">
        <v>587</v>
      </c>
      <c r="D66" t="s">
        <v>588</v>
      </c>
      <c r="E66" t="s">
        <v>387</v>
      </c>
      <c r="F66" t="s">
        <v>90</v>
      </c>
      <c r="G66" t="s">
        <v>586</v>
      </c>
      <c r="H66" t="s">
        <v>86</v>
      </c>
      <c r="I66" t="s">
        <v>86</v>
      </c>
      <c r="J66" t="s">
        <v>589</v>
      </c>
      <c r="K66" t="s">
        <v>86</v>
      </c>
      <c r="L66" t="s">
        <v>86</v>
      </c>
      <c r="M66" s="33">
        <v>45579</v>
      </c>
      <c r="N66" s="19">
        <v>45581.754861111112</v>
      </c>
      <c r="O66" t="s">
        <v>86</v>
      </c>
      <c r="P66" t="s">
        <v>86</v>
      </c>
      <c r="Q66" t="s">
        <v>86</v>
      </c>
      <c r="R66" t="s">
        <v>86</v>
      </c>
      <c r="S66" t="s">
        <v>86</v>
      </c>
      <c r="T66" s="19">
        <v>45581.557990150461</v>
      </c>
      <c r="U66" t="s">
        <v>86</v>
      </c>
      <c r="V66" t="s">
        <v>86</v>
      </c>
      <c r="W66" t="s">
        <v>86</v>
      </c>
      <c r="X66" t="s">
        <v>590</v>
      </c>
      <c r="Y66" t="s">
        <v>545</v>
      </c>
      <c r="Z66" t="s">
        <v>550</v>
      </c>
      <c r="AA66" t="s">
        <v>86</v>
      </c>
      <c r="AB66" t="s">
        <v>91</v>
      </c>
      <c r="AC66" t="s">
        <v>86</v>
      </c>
      <c r="AD66" t="s">
        <v>91</v>
      </c>
      <c r="AE66" t="s">
        <v>86</v>
      </c>
    </row>
    <row r="67" spans="1:31" x14ac:dyDescent="0.3">
      <c r="A67" t="s">
        <v>84</v>
      </c>
      <c r="B67" t="s">
        <v>86</v>
      </c>
      <c r="C67" s="35" t="s">
        <v>591</v>
      </c>
      <c r="D67" t="s">
        <v>592</v>
      </c>
      <c r="E67" t="s">
        <v>387</v>
      </c>
      <c r="F67" t="s">
        <v>90</v>
      </c>
      <c r="G67" t="s">
        <v>586</v>
      </c>
      <c r="H67" t="s">
        <v>86</v>
      </c>
      <c r="I67" t="s">
        <v>86</v>
      </c>
      <c r="J67" t="s">
        <v>86</v>
      </c>
      <c r="K67" t="s">
        <v>86</v>
      </c>
      <c r="L67" t="s">
        <v>86</v>
      </c>
      <c r="M67" s="33">
        <v>45579</v>
      </c>
      <c r="N67" s="19">
        <v>45579.620138888888</v>
      </c>
      <c r="O67" t="s">
        <v>86</v>
      </c>
      <c r="P67" t="s">
        <v>86</v>
      </c>
      <c r="Q67" t="s">
        <v>86</v>
      </c>
      <c r="R67" t="s">
        <v>86</v>
      </c>
      <c r="S67" t="s">
        <v>86</v>
      </c>
      <c r="T67" s="19">
        <v>45576.58519377315</v>
      </c>
      <c r="U67" t="s">
        <v>86</v>
      </c>
      <c r="V67" t="s">
        <v>86</v>
      </c>
      <c r="W67" t="s">
        <v>86</v>
      </c>
      <c r="X67" t="s">
        <v>86</v>
      </c>
      <c r="Y67" t="s">
        <v>545</v>
      </c>
      <c r="Z67" t="s">
        <v>550</v>
      </c>
      <c r="AA67" t="s">
        <v>86</v>
      </c>
      <c r="AB67" t="s">
        <v>91</v>
      </c>
      <c r="AC67" t="s">
        <v>86</v>
      </c>
      <c r="AD67" t="s">
        <v>91</v>
      </c>
      <c r="AE67" t="s">
        <v>86</v>
      </c>
    </row>
    <row r="68" spans="1:31" x14ac:dyDescent="0.3">
      <c r="A68" t="s">
        <v>84</v>
      </c>
      <c r="B68" t="s">
        <v>86</v>
      </c>
      <c r="C68" s="35" t="s">
        <v>593</v>
      </c>
      <c r="D68" t="s">
        <v>594</v>
      </c>
      <c r="E68" t="s">
        <v>387</v>
      </c>
      <c r="F68" t="s">
        <v>90</v>
      </c>
      <c r="G68" t="s">
        <v>586</v>
      </c>
      <c r="H68" t="s">
        <v>86</v>
      </c>
      <c r="I68" t="s">
        <v>86</v>
      </c>
      <c r="J68" t="s">
        <v>86</v>
      </c>
      <c r="K68" t="s">
        <v>86</v>
      </c>
      <c r="L68" t="s">
        <v>86</v>
      </c>
      <c r="M68" s="33">
        <v>45579</v>
      </c>
      <c r="N68" s="19">
        <v>45579.615972222222</v>
      </c>
      <c r="O68" t="s">
        <v>86</v>
      </c>
      <c r="P68" t="s">
        <v>86</v>
      </c>
      <c r="Q68" t="s">
        <v>86</v>
      </c>
      <c r="R68" t="s">
        <v>86</v>
      </c>
      <c r="S68" t="s">
        <v>86</v>
      </c>
      <c r="T68" s="19">
        <v>45576.582834803237</v>
      </c>
      <c r="U68" t="s">
        <v>86</v>
      </c>
      <c r="V68" t="s">
        <v>86</v>
      </c>
      <c r="W68" t="s">
        <v>86</v>
      </c>
      <c r="X68" t="s">
        <v>86</v>
      </c>
      <c r="Y68" t="s">
        <v>545</v>
      </c>
      <c r="Z68" t="s">
        <v>550</v>
      </c>
      <c r="AA68" t="s">
        <v>86</v>
      </c>
      <c r="AB68" t="s">
        <v>91</v>
      </c>
      <c r="AC68" t="s">
        <v>86</v>
      </c>
      <c r="AD68" t="s">
        <v>91</v>
      </c>
      <c r="AE68" t="s">
        <v>86</v>
      </c>
    </row>
    <row r="69" spans="1:31" x14ac:dyDescent="0.3">
      <c r="A69" t="s">
        <v>89</v>
      </c>
      <c r="B69" t="s">
        <v>86</v>
      </c>
      <c r="C69" s="35" t="s">
        <v>595</v>
      </c>
      <c r="D69" t="s">
        <v>596</v>
      </c>
      <c r="E69" t="s">
        <v>387</v>
      </c>
      <c r="F69" t="s">
        <v>90</v>
      </c>
      <c r="G69" t="s">
        <v>597</v>
      </c>
      <c r="H69" t="s">
        <v>86</v>
      </c>
      <c r="I69" t="s">
        <v>86</v>
      </c>
      <c r="J69" t="s">
        <v>86</v>
      </c>
      <c r="K69" t="s">
        <v>86</v>
      </c>
      <c r="L69" t="s">
        <v>86</v>
      </c>
      <c r="M69" s="33">
        <v>45558</v>
      </c>
      <c r="N69" s="19">
        <v>45573.675000000003</v>
      </c>
      <c r="O69" t="s">
        <v>86</v>
      </c>
      <c r="P69" t="s">
        <v>86</v>
      </c>
      <c r="Q69" t="s">
        <v>86</v>
      </c>
      <c r="R69" t="s">
        <v>86</v>
      </c>
      <c r="S69" t="s">
        <v>86</v>
      </c>
      <c r="T69" s="19">
        <v>45572.865807638889</v>
      </c>
      <c r="U69" t="s">
        <v>86</v>
      </c>
      <c r="V69" t="s">
        <v>86</v>
      </c>
      <c r="W69" t="s">
        <v>86</v>
      </c>
      <c r="X69" t="s">
        <v>86</v>
      </c>
      <c r="Y69" t="s">
        <v>598</v>
      </c>
      <c r="Z69" t="s">
        <v>557</v>
      </c>
      <c r="AA69" t="s">
        <v>86</v>
      </c>
      <c r="AB69" t="s">
        <v>91</v>
      </c>
      <c r="AC69" t="s">
        <v>86</v>
      </c>
      <c r="AD69" t="s">
        <v>135</v>
      </c>
      <c r="AE69" t="s">
        <v>86</v>
      </c>
    </row>
    <row r="70" spans="1:31" x14ac:dyDescent="0.3">
      <c r="A70" t="s">
        <v>84</v>
      </c>
      <c r="B70" t="s">
        <v>86</v>
      </c>
      <c r="C70" s="35" t="s">
        <v>599</v>
      </c>
      <c r="D70" t="s">
        <v>600</v>
      </c>
      <c r="E70" t="s">
        <v>387</v>
      </c>
      <c r="F70" t="s">
        <v>90</v>
      </c>
      <c r="G70" t="s">
        <v>597</v>
      </c>
      <c r="H70" t="s">
        <v>86</v>
      </c>
      <c r="I70" t="s">
        <v>86</v>
      </c>
      <c r="J70" t="s">
        <v>86</v>
      </c>
      <c r="K70" t="s">
        <v>86</v>
      </c>
      <c r="L70" t="s">
        <v>86</v>
      </c>
      <c r="M70" s="33">
        <v>45558</v>
      </c>
      <c r="N70" s="19">
        <v>45568.674305555556</v>
      </c>
      <c r="O70" t="s">
        <v>86</v>
      </c>
      <c r="P70" t="s">
        <v>86</v>
      </c>
      <c r="Q70" t="s">
        <v>86</v>
      </c>
      <c r="R70" t="s">
        <v>86</v>
      </c>
      <c r="S70" t="s">
        <v>86</v>
      </c>
      <c r="T70" s="19">
        <v>45568.46324646991</v>
      </c>
      <c r="U70" t="s">
        <v>86</v>
      </c>
      <c r="V70" t="s">
        <v>86</v>
      </c>
      <c r="W70" t="s">
        <v>86</v>
      </c>
      <c r="X70" t="s">
        <v>86</v>
      </c>
      <c r="Y70" t="s">
        <v>545</v>
      </c>
      <c r="Z70" t="s">
        <v>557</v>
      </c>
      <c r="AA70" t="s">
        <v>86</v>
      </c>
      <c r="AB70" t="s">
        <v>91</v>
      </c>
      <c r="AC70" t="s">
        <v>86</v>
      </c>
      <c r="AD70" t="s">
        <v>135</v>
      </c>
      <c r="AE70" t="s">
        <v>86</v>
      </c>
    </row>
    <row r="71" spans="1:31" x14ac:dyDescent="0.3">
      <c r="A71" t="s">
        <v>84</v>
      </c>
      <c r="B71" t="s">
        <v>86</v>
      </c>
      <c r="C71" s="35" t="s">
        <v>601</v>
      </c>
      <c r="D71" t="s">
        <v>602</v>
      </c>
      <c r="E71" t="s">
        <v>387</v>
      </c>
      <c r="F71" t="s">
        <v>90</v>
      </c>
      <c r="G71" t="s">
        <v>597</v>
      </c>
      <c r="H71" t="s">
        <v>86</v>
      </c>
      <c r="I71" t="s">
        <v>86</v>
      </c>
      <c r="J71" t="s">
        <v>86</v>
      </c>
      <c r="K71" t="s">
        <v>86</v>
      </c>
      <c r="L71" t="s">
        <v>86</v>
      </c>
      <c r="M71" s="33">
        <v>45558</v>
      </c>
      <c r="N71" s="19">
        <v>45568.678472222222</v>
      </c>
      <c r="O71" t="s">
        <v>86</v>
      </c>
      <c r="P71" t="s">
        <v>86</v>
      </c>
      <c r="Q71" t="s">
        <v>86</v>
      </c>
      <c r="R71" t="s">
        <v>86</v>
      </c>
      <c r="S71" t="s">
        <v>86</v>
      </c>
      <c r="T71" s="19">
        <v>45567.795749560188</v>
      </c>
      <c r="U71" t="s">
        <v>86</v>
      </c>
      <c r="V71" t="s">
        <v>86</v>
      </c>
      <c r="W71" t="s">
        <v>86</v>
      </c>
      <c r="X71" t="s">
        <v>86</v>
      </c>
      <c r="Y71" t="s">
        <v>545</v>
      </c>
      <c r="Z71" t="s">
        <v>557</v>
      </c>
      <c r="AA71" t="s">
        <v>86</v>
      </c>
      <c r="AB71" t="s">
        <v>91</v>
      </c>
      <c r="AC71" t="s">
        <v>86</v>
      </c>
      <c r="AD71" t="s">
        <v>135</v>
      </c>
      <c r="AE71" t="s">
        <v>86</v>
      </c>
    </row>
    <row r="72" spans="1:31" x14ac:dyDescent="0.3">
      <c r="A72" t="s">
        <v>84</v>
      </c>
      <c r="B72" t="s">
        <v>86</v>
      </c>
      <c r="C72" s="35" t="s">
        <v>603</v>
      </c>
      <c r="D72" t="s">
        <v>602</v>
      </c>
      <c r="E72" t="s">
        <v>387</v>
      </c>
      <c r="F72" t="s">
        <v>90</v>
      </c>
      <c r="G72" t="s">
        <v>597</v>
      </c>
      <c r="H72" t="s">
        <v>86</v>
      </c>
      <c r="I72" t="s">
        <v>86</v>
      </c>
      <c r="J72" t="s">
        <v>86</v>
      </c>
      <c r="K72" t="s">
        <v>86</v>
      </c>
      <c r="L72" t="s">
        <v>86</v>
      </c>
      <c r="M72" s="33">
        <v>45558</v>
      </c>
      <c r="N72" s="19">
        <v>45567.663888888892</v>
      </c>
      <c r="O72" t="s">
        <v>86</v>
      </c>
      <c r="P72" t="s">
        <v>86</v>
      </c>
      <c r="Q72" t="s">
        <v>86</v>
      </c>
      <c r="R72" t="s">
        <v>86</v>
      </c>
      <c r="S72" t="s">
        <v>86</v>
      </c>
      <c r="T72" s="19">
        <v>45567.6486043287</v>
      </c>
      <c r="U72" t="s">
        <v>86</v>
      </c>
      <c r="V72" t="s">
        <v>86</v>
      </c>
      <c r="W72" t="s">
        <v>86</v>
      </c>
      <c r="X72" t="s">
        <v>86</v>
      </c>
      <c r="Y72" t="s">
        <v>545</v>
      </c>
      <c r="Z72" t="s">
        <v>550</v>
      </c>
      <c r="AA72" t="s">
        <v>86</v>
      </c>
      <c r="AB72" t="s">
        <v>91</v>
      </c>
      <c r="AC72" t="s">
        <v>86</v>
      </c>
      <c r="AD72" t="s">
        <v>135</v>
      </c>
      <c r="AE72" t="s">
        <v>86</v>
      </c>
    </row>
    <row r="73" spans="1:31" x14ac:dyDescent="0.3">
      <c r="A73" t="s">
        <v>84</v>
      </c>
      <c r="B73" t="s">
        <v>86</v>
      </c>
      <c r="C73" s="35" t="s">
        <v>604</v>
      </c>
      <c r="D73" t="s">
        <v>605</v>
      </c>
      <c r="E73" t="s">
        <v>387</v>
      </c>
      <c r="F73" t="s">
        <v>90</v>
      </c>
      <c r="G73" t="s">
        <v>597</v>
      </c>
      <c r="H73" t="s">
        <v>86</v>
      </c>
      <c r="I73" t="s">
        <v>86</v>
      </c>
      <c r="J73" t="s">
        <v>86</v>
      </c>
      <c r="K73" t="s">
        <v>86</v>
      </c>
      <c r="L73" t="s">
        <v>86</v>
      </c>
      <c r="M73" s="33">
        <v>45558</v>
      </c>
      <c r="N73" s="19">
        <v>45567.659722222219</v>
      </c>
      <c r="O73" t="s">
        <v>86</v>
      </c>
      <c r="P73" t="s">
        <v>86</v>
      </c>
      <c r="Q73" t="s">
        <v>86</v>
      </c>
      <c r="R73" t="s">
        <v>86</v>
      </c>
      <c r="S73" t="s">
        <v>86</v>
      </c>
      <c r="T73" s="19">
        <v>45567.618779375</v>
      </c>
      <c r="U73" t="s">
        <v>86</v>
      </c>
      <c r="V73" t="s">
        <v>86</v>
      </c>
      <c r="W73" t="s">
        <v>86</v>
      </c>
      <c r="X73" t="s">
        <v>86</v>
      </c>
      <c r="Y73" t="s">
        <v>545</v>
      </c>
      <c r="Z73" t="s">
        <v>550</v>
      </c>
      <c r="AA73" t="s">
        <v>86</v>
      </c>
      <c r="AB73" t="s">
        <v>91</v>
      </c>
      <c r="AC73" t="s">
        <v>86</v>
      </c>
      <c r="AD73" t="s">
        <v>135</v>
      </c>
      <c r="AE73" t="s">
        <v>86</v>
      </c>
    </row>
    <row r="74" spans="1:31" x14ac:dyDescent="0.3">
      <c r="A74" t="s">
        <v>84</v>
      </c>
      <c r="B74" t="s">
        <v>86</v>
      </c>
      <c r="C74" s="35" t="s">
        <v>606</v>
      </c>
      <c r="D74" t="s">
        <v>607</v>
      </c>
      <c r="E74" t="s">
        <v>387</v>
      </c>
      <c r="F74" t="s">
        <v>90</v>
      </c>
      <c r="G74" t="s">
        <v>597</v>
      </c>
      <c r="H74" t="s">
        <v>86</v>
      </c>
      <c r="I74" t="s">
        <v>86</v>
      </c>
      <c r="J74" t="s">
        <v>86</v>
      </c>
      <c r="K74" t="s">
        <v>86</v>
      </c>
      <c r="L74" t="s">
        <v>86</v>
      </c>
      <c r="M74" s="33">
        <v>45558</v>
      </c>
      <c r="N74" s="19">
        <v>45562.352777777778</v>
      </c>
      <c r="O74" t="s">
        <v>86</v>
      </c>
      <c r="P74" t="s">
        <v>86</v>
      </c>
      <c r="Q74" t="s">
        <v>86</v>
      </c>
      <c r="R74" t="s">
        <v>86</v>
      </c>
      <c r="S74" t="s">
        <v>86</v>
      </c>
      <c r="T74" s="19">
        <v>45561.847629699078</v>
      </c>
      <c r="U74" t="s">
        <v>86</v>
      </c>
      <c r="V74" t="s">
        <v>86</v>
      </c>
      <c r="W74" t="s">
        <v>86</v>
      </c>
      <c r="X74" t="s">
        <v>86</v>
      </c>
      <c r="Y74" t="s">
        <v>545</v>
      </c>
      <c r="Z74" t="s">
        <v>580</v>
      </c>
      <c r="AA74" t="s">
        <v>86</v>
      </c>
      <c r="AB74" t="s">
        <v>91</v>
      </c>
      <c r="AC74" t="s">
        <v>86</v>
      </c>
      <c r="AD74" t="s">
        <v>135</v>
      </c>
      <c r="AE74" t="s">
        <v>86</v>
      </c>
    </row>
    <row r="75" spans="1:31" x14ac:dyDescent="0.3">
      <c r="A75" t="s">
        <v>84</v>
      </c>
      <c r="B75" t="s">
        <v>86</v>
      </c>
      <c r="C75" s="35" t="s">
        <v>608</v>
      </c>
      <c r="D75" t="s">
        <v>609</v>
      </c>
      <c r="E75" t="s">
        <v>392</v>
      </c>
      <c r="F75" t="s">
        <v>90</v>
      </c>
      <c r="G75" t="s">
        <v>610</v>
      </c>
      <c r="H75" t="s">
        <v>86</v>
      </c>
      <c r="I75" t="s">
        <v>86</v>
      </c>
      <c r="J75" t="s">
        <v>86</v>
      </c>
      <c r="K75" t="s">
        <v>86</v>
      </c>
      <c r="L75" t="s">
        <v>86</v>
      </c>
      <c r="M75" s="33">
        <v>45663</v>
      </c>
      <c r="N75" s="19">
        <v>45664.461805555555</v>
      </c>
      <c r="O75" t="s">
        <v>86</v>
      </c>
      <c r="P75" t="s">
        <v>86</v>
      </c>
      <c r="Q75" t="s">
        <v>86</v>
      </c>
      <c r="R75" t="s">
        <v>86</v>
      </c>
      <c r="S75" t="s">
        <v>86</v>
      </c>
      <c r="T75" s="19">
        <v>45664.374042777781</v>
      </c>
      <c r="U75" t="s">
        <v>86</v>
      </c>
      <c r="V75" t="s">
        <v>86</v>
      </c>
      <c r="W75" t="s">
        <v>86</v>
      </c>
      <c r="X75" t="s">
        <v>86</v>
      </c>
      <c r="Y75" t="s">
        <v>611</v>
      </c>
      <c r="Z75" t="s">
        <v>612</v>
      </c>
      <c r="AA75" t="s">
        <v>86</v>
      </c>
      <c r="AB75" t="s">
        <v>91</v>
      </c>
      <c r="AC75" t="s">
        <v>86</v>
      </c>
      <c r="AD75" t="s">
        <v>91</v>
      </c>
      <c r="AE75" t="s">
        <v>86</v>
      </c>
    </row>
    <row r="76" spans="1:31" x14ac:dyDescent="0.3">
      <c r="A76" t="s">
        <v>84</v>
      </c>
      <c r="B76" t="s">
        <v>86</v>
      </c>
      <c r="C76" s="35" t="s">
        <v>613</v>
      </c>
      <c r="D76" t="s">
        <v>614</v>
      </c>
      <c r="E76" t="s">
        <v>392</v>
      </c>
      <c r="F76" t="s">
        <v>90</v>
      </c>
      <c r="G76" t="s">
        <v>610</v>
      </c>
      <c r="H76" t="s">
        <v>86</v>
      </c>
      <c r="I76" t="s">
        <v>86</v>
      </c>
      <c r="J76" t="s">
        <v>86</v>
      </c>
      <c r="K76" t="s">
        <v>86</v>
      </c>
      <c r="L76" t="s">
        <v>86</v>
      </c>
      <c r="M76" s="33">
        <v>45663</v>
      </c>
      <c r="N76" s="19">
        <v>45664.460416666669</v>
      </c>
      <c r="O76" t="s">
        <v>86</v>
      </c>
      <c r="P76" t="s">
        <v>86</v>
      </c>
      <c r="Q76" t="s">
        <v>86</v>
      </c>
      <c r="R76" t="s">
        <v>86</v>
      </c>
      <c r="S76" t="s">
        <v>86</v>
      </c>
      <c r="T76" s="19">
        <v>45664.358608553244</v>
      </c>
      <c r="U76" t="s">
        <v>86</v>
      </c>
      <c r="V76" t="s">
        <v>86</v>
      </c>
      <c r="W76" t="s">
        <v>86</v>
      </c>
      <c r="X76" t="s">
        <v>86</v>
      </c>
      <c r="Y76" t="s">
        <v>611</v>
      </c>
      <c r="Z76" t="s">
        <v>612</v>
      </c>
      <c r="AA76" t="s">
        <v>86</v>
      </c>
      <c r="AB76" t="s">
        <v>91</v>
      </c>
      <c r="AC76" t="s">
        <v>86</v>
      </c>
      <c r="AD76" t="s">
        <v>91</v>
      </c>
      <c r="AE76" t="s">
        <v>86</v>
      </c>
    </row>
    <row r="77" spans="1:31" x14ac:dyDescent="0.3">
      <c r="A77" t="s">
        <v>84</v>
      </c>
      <c r="B77" t="s">
        <v>86</v>
      </c>
      <c r="C77" s="35" t="s">
        <v>615</v>
      </c>
      <c r="D77" t="s">
        <v>616</v>
      </c>
      <c r="E77" t="s">
        <v>392</v>
      </c>
      <c r="F77" t="s">
        <v>90</v>
      </c>
      <c r="G77" t="s">
        <v>617</v>
      </c>
      <c r="H77" t="s">
        <v>86</v>
      </c>
      <c r="I77" t="s">
        <v>86</v>
      </c>
      <c r="J77" t="s">
        <v>86</v>
      </c>
      <c r="K77" t="s">
        <v>86</v>
      </c>
      <c r="L77" t="s">
        <v>86</v>
      </c>
      <c r="M77" s="33">
        <v>45649</v>
      </c>
      <c r="N77" s="19">
        <v>45659.949305555558</v>
      </c>
      <c r="O77" t="s">
        <v>86</v>
      </c>
      <c r="P77" t="s">
        <v>86</v>
      </c>
      <c r="Q77" t="s">
        <v>86</v>
      </c>
      <c r="R77" t="s">
        <v>86</v>
      </c>
      <c r="S77" t="s">
        <v>86</v>
      </c>
      <c r="T77" s="19">
        <v>45653.511650127315</v>
      </c>
      <c r="U77" t="s">
        <v>86</v>
      </c>
      <c r="V77" t="s">
        <v>86</v>
      </c>
      <c r="W77" t="s">
        <v>86</v>
      </c>
      <c r="X77" t="s">
        <v>86</v>
      </c>
      <c r="Y77" t="s">
        <v>611</v>
      </c>
      <c r="Z77" t="s">
        <v>612</v>
      </c>
      <c r="AA77" t="s">
        <v>86</v>
      </c>
      <c r="AB77" t="s">
        <v>91</v>
      </c>
      <c r="AC77" t="s">
        <v>86</v>
      </c>
      <c r="AD77" t="s">
        <v>91</v>
      </c>
      <c r="AE77" t="s">
        <v>86</v>
      </c>
    </row>
    <row r="78" spans="1:31" x14ac:dyDescent="0.3">
      <c r="A78" t="s">
        <v>84</v>
      </c>
      <c r="B78" t="s">
        <v>86</v>
      </c>
      <c r="C78" s="35" t="s">
        <v>618</v>
      </c>
      <c r="D78" t="s">
        <v>619</v>
      </c>
      <c r="E78" t="s">
        <v>392</v>
      </c>
      <c r="F78" t="s">
        <v>90</v>
      </c>
      <c r="G78" t="s">
        <v>617</v>
      </c>
      <c r="H78" t="s">
        <v>86</v>
      </c>
      <c r="I78" t="s">
        <v>86</v>
      </c>
      <c r="J78" t="s">
        <v>86</v>
      </c>
      <c r="K78" t="s">
        <v>86</v>
      </c>
      <c r="L78" t="s">
        <v>86</v>
      </c>
      <c r="M78" s="33">
        <v>45649</v>
      </c>
      <c r="N78" s="19">
        <v>45659.947222222225</v>
      </c>
      <c r="O78" t="s">
        <v>86</v>
      </c>
      <c r="P78" t="s">
        <v>86</v>
      </c>
      <c r="Q78" t="s">
        <v>86</v>
      </c>
      <c r="R78" t="s">
        <v>86</v>
      </c>
      <c r="S78" t="s">
        <v>86</v>
      </c>
      <c r="T78" s="19">
        <v>45653.416687696757</v>
      </c>
      <c r="U78" t="s">
        <v>86</v>
      </c>
      <c r="V78" t="s">
        <v>86</v>
      </c>
      <c r="W78" t="s">
        <v>86</v>
      </c>
      <c r="X78" t="s">
        <v>86</v>
      </c>
      <c r="Y78" t="s">
        <v>611</v>
      </c>
      <c r="Z78" t="s">
        <v>612</v>
      </c>
      <c r="AA78" t="s">
        <v>86</v>
      </c>
      <c r="AB78" t="s">
        <v>91</v>
      </c>
      <c r="AC78" t="s">
        <v>86</v>
      </c>
      <c r="AD78" t="s">
        <v>91</v>
      </c>
      <c r="AE78" t="s">
        <v>86</v>
      </c>
    </row>
    <row r="79" spans="1:31" x14ac:dyDescent="0.3">
      <c r="A79" t="s">
        <v>84</v>
      </c>
      <c r="B79" t="s">
        <v>86</v>
      </c>
      <c r="C79" s="35" t="s">
        <v>620</v>
      </c>
      <c r="D79" t="s">
        <v>621</v>
      </c>
      <c r="E79" t="s">
        <v>392</v>
      </c>
      <c r="F79" t="s">
        <v>90</v>
      </c>
      <c r="G79" t="s">
        <v>617</v>
      </c>
      <c r="H79" t="s">
        <v>86</v>
      </c>
      <c r="I79" t="s">
        <v>86</v>
      </c>
      <c r="J79" t="s">
        <v>86</v>
      </c>
      <c r="K79" t="s">
        <v>86</v>
      </c>
      <c r="L79" t="s">
        <v>86</v>
      </c>
      <c r="M79" s="33">
        <v>45649</v>
      </c>
      <c r="N79" s="19">
        <v>45659.944444444445</v>
      </c>
      <c r="O79" t="s">
        <v>86</v>
      </c>
      <c r="P79" t="s">
        <v>86</v>
      </c>
      <c r="Q79" t="s">
        <v>86</v>
      </c>
      <c r="R79" t="s">
        <v>86</v>
      </c>
      <c r="S79" t="s">
        <v>86</v>
      </c>
      <c r="T79" s="19">
        <v>45649.771108726854</v>
      </c>
      <c r="U79" t="s">
        <v>86</v>
      </c>
      <c r="V79" t="s">
        <v>86</v>
      </c>
      <c r="W79" t="s">
        <v>86</v>
      </c>
      <c r="X79" t="s">
        <v>86</v>
      </c>
      <c r="Y79" t="s">
        <v>611</v>
      </c>
      <c r="Z79" t="s">
        <v>612</v>
      </c>
      <c r="AA79" t="s">
        <v>86</v>
      </c>
      <c r="AB79" t="s">
        <v>91</v>
      </c>
      <c r="AC79" t="s">
        <v>86</v>
      </c>
      <c r="AD79" t="s">
        <v>91</v>
      </c>
      <c r="AE79" t="s">
        <v>86</v>
      </c>
    </row>
    <row r="80" spans="1:31" x14ac:dyDescent="0.3">
      <c r="A80" t="s">
        <v>84</v>
      </c>
      <c r="B80" t="s">
        <v>86</v>
      </c>
      <c r="C80" s="35" t="s">
        <v>622</v>
      </c>
      <c r="D80" t="s">
        <v>623</v>
      </c>
      <c r="E80" t="s">
        <v>392</v>
      </c>
      <c r="F80" t="s">
        <v>90</v>
      </c>
      <c r="G80" t="s">
        <v>617</v>
      </c>
      <c r="H80" t="s">
        <v>86</v>
      </c>
      <c r="I80" t="s">
        <v>86</v>
      </c>
      <c r="J80" t="s">
        <v>86</v>
      </c>
      <c r="K80" t="s">
        <v>86</v>
      </c>
      <c r="L80" t="s">
        <v>86</v>
      </c>
      <c r="M80" s="33">
        <v>45649</v>
      </c>
      <c r="N80" s="19">
        <v>45659.939583333333</v>
      </c>
      <c r="O80" t="s">
        <v>86</v>
      </c>
      <c r="P80" t="s">
        <v>86</v>
      </c>
      <c r="Q80" t="s">
        <v>86</v>
      </c>
      <c r="R80" t="s">
        <v>86</v>
      </c>
      <c r="S80" t="s">
        <v>86</v>
      </c>
      <c r="T80" s="19">
        <v>45649.438493217589</v>
      </c>
      <c r="U80" t="s">
        <v>86</v>
      </c>
      <c r="V80" t="s">
        <v>86</v>
      </c>
      <c r="W80" t="s">
        <v>86</v>
      </c>
      <c r="X80" t="s">
        <v>86</v>
      </c>
      <c r="Y80" t="s">
        <v>611</v>
      </c>
      <c r="Z80" t="s">
        <v>612</v>
      </c>
      <c r="AA80" t="s">
        <v>86</v>
      </c>
      <c r="AB80" t="s">
        <v>91</v>
      </c>
      <c r="AC80" t="s">
        <v>86</v>
      </c>
      <c r="AD80" t="s">
        <v>91</v>
      </c>
      <c r="AE80" t="s">
        <v>86</v>
      </c>
    </row>
    <row r="81" spans="1:31" x14ac:dyDescent="0.3">
      <c r="A81" t="s">
        <v>84</v>
      </c>
      <c r="B81" t="s">
        <v>86</v>
      </c>
      <c r="C81" s="35" t="s">
        <v>624</v>
      </c>
      <c r="D81" t="s">
        <v>625</v>
      </c>
      <c r="E81" t="s">
        <v>392</v>
      </c>
      <c r="F81" t="s">
        <v>90</v>
      </c>
      <c r="G81" t="s">
        <v>617</v>
      </c>
      <c r="H81" t="s">
        <v>86</v>
      </c>
      <c r="I81" t="s">
        <v>86</v>
      </c>
      <c r="J81" t="s">
        <v>86</v>
      </c>
      <c r="K81" t="s">
        <v>86</v>
      </c>
      <c r="L81" t="s">
        <v>86</v>
      </c>
      <c r="M81" s="33">
        <v>45649</v>
      </c>
      <c r="N81" s="19">
        <v>45659.930555555555</v>
      </c>
      <c r="O81" t="s">
        <v>86</v>
      </c>
      <c r="P81" t="s">
        <v>86</v>
      </c>
      <c r="Q81" t="s">
        <v>86</v>
      </c>
      <c r="R81" t="s">
        <v>86</v>
      </c>
      <c r="S81" t="s">
        <v>86</v>
      </c>
      <c r="T81" s="19">
        <v>45649.435708553239</v>
      </c>
      <c r="U81" t="s">
        <v>86</v>
      </c>
      <c r="V81" t="s">
        <v>86</v>
      </c>
      <c r="W81" t="s">
        <v>86</v>
      </c>
      <c r="X81" t="s">
        <v>86</v>
      </c>
      <c r="Y81" t="s">
        <v>611</v>
      </c>
      <c r="Z81" t="s">
        <v>612</v>
      </c>
      <c r="AA81" t="s">
        <v>86</v>
      </c>
      <c r="AB81" t="s">
        <v>91</v>
      </c>
      <c r="AC81" t="s">
        <v>86</v>
      </c>
      <c r="AD81" t="s">
        <v>91</v>
      </c>
      <c r="AE81" t="s">
        <v>86</v>
      </c>
    </row>
    <row r="82" spans="1:31" x14ac:dyDescent="0.3">
      <c r="A82" t="s">
        <v>84</v>
      </c>
      <c r="B82" t="s">
        <v>86</v>
      </c>
      <c r="C82" s="35" t="s">
        <v>626</v>
      </c>
      <c r="D82" t="s">
        <v>627</v>
      </c>
      <c r="E82" t="s">
        <v>392</v>
      </c>
      <c r="F82" t="s">
        <v>90</v>
      </c>
      <c r="G82" t="s">
        <v>628</v>
      </c>
      <c r="H82" t="s">
        <v>86</v>
      </c>
      <c r="I82" t="s">
        <v>86</v>
      </c>
      <c r="J82" t="s">
        <v>86</v>
      </c>
      <c r="K82" t="s">
        <v>86</v>
      </c>
      <c r="L82" t="s">
        <v>86</v>
      </c>
      <c r="M82" s="33">
        <v>45635</v>
      </c>
      <c r="N82" s="19">
        <v>45646.395833333336</v>
      </c>
      <c r="O82" t="s">
        <v>86</v>
      </c>
      <c r="P82" t="s">
        <v>86</v>
      </c>
      <c r="Q82" t="s">
        <v>86</v>
      </c>
      <c r="R82" t="s">
        <v>86</v>
      </c>
      <c r="S82" t="s">
        <v>86</v>
      </c>
      <c r="T82" s="19">
        <v>45645.634200011576</v>
      </c>
      <c r="U82" t="s">
        <v>86</v>
      </c>
      <c r="V82" t="s">
        <v>86</v>
      </c>
      <c r="W82" t="s">
        <v>86</v>
      </c>
      <c r="X82" t="s">
        <v>86</v>
      </c>
      <c r="Y82" t="s">
        <v>611</v>
      </c>
      <c r="Z82" t="s">
        <v>612</v>
      </c>
      <c r="AA82" t="s">
        <v>86</v>
      </c>
      <c r="AB82" t="s">
        <v>91</v>
      </c>
      <c r="AC82" t="s">
        <v>86</v>
      </c>
      <c r="AD82" t="s">
        <v>91</v>
      </c>
      <c r="AE82" t="s">
        <v>86</v>
      </c>
    </row>
    <row r="83" spans="1:31" x14ac:dyDescent="0.3">
      <c r="A83" t="s">
        <v>84</v>
      </c>
      <c r="B83" t="s">
        <v>86</v>
      </c>
      <c r="C83" s="35" t="s">
        <v>629</v>
      </c>
      <c r="D83" t="s">
        <v>630</v>
      </c>
      <c r="E83" t="s">
        <v>392</v>
      </c>
      <c r="F83" t="s">
        <v>90</v>
      </c>
      <c r="G83" t="s">
        <v>628</v>
      </c>
      <c r="H83" t="s">
        <v>86</v>
      </c>
      <c r="I83" t="s">
        <v>86</v>
      </c>
      <c r="J83" t="s">
        <v>86</v>
      </c>
      <c r="K83" t="s">
        <v>86</v>
      </c>
      <c r="L83" t="s">
        <v>86</v>
      </c>
      <c r="M83" s="33">
        <v>45635</v>
      </c>
      <c r="N83" s="19">
        <v>45645.664583333331</v>
      </c>
      <c r="O83" t="s">
        <v>86</v>
      </c>
      <c r="P83" t="s">
        <v>86</v>
      </c>
      <c r="Q83" t="s">
        <v>86</v>
      </c>
      <c r="R83" t="s">
        <v>86</v>
      </c>
      <c r="S83" t="s">
        <v>86</v>
      </c>
      <c r="T83" s="19">
        <v>45645.516414849539</v>
      </c>
      <c r="U83" t="s">
        <v>86</v>
      </c>
      <c r="V83" t="s">
        <v>86</v>
      </c>
      <c r="W83" t="s">
        <v>86</v>
      </c>
      <c r="X83" t="s">
        <v>86</v>
      </c>
      <c r="Y83" t="s">
        <v>611</v>
      </c>
      <c r="Z83" t="s">
        <v>612</v>
      </c>
      <c r="AA83" t="s">
        <v>86</v>
      </c>
      <c r="AB83" t="s">
        <v>91</v>
      </c>
      <c r="AC83" t="s">
        <v>86</v>
      </c>
      <c r="AD83" t="s">
        <v>91</v>
      </c>
      <c r="AE83" t="s">
        <v>86</v>
      </c>
    </row>
    <row r="84" spans="1:31" x14ac:dyDescent="0.3">
      <c r="A84" t="s">
        <v>84</v>
      </c>
      <c r="B84" t="s">
        <v>86</v>
      </c>
      <c r="C84" s="35" t="s">
        <v>631</v>
      </c>
      <c r="D84" t="s">
        <v>632</v>
      </c>
      <c r="E84" t="s">
        <v>392</v>
      </c>
      <c r="F84" t="s">
        <v>90</v>
      </c>
      <c r="G84" t="s">
        <v>628</v>
      </c>
      <c r="H84" t="s">
        <v>86</v>
      </c>
      <c r="I84" t="s">
        <v>86</v>
      </c>
      <c r="J84" t="s">
        <v>86</v>
      </c>
      <c r="K84" t="s">
        <v>86</v>
      </c>
      <c r="L84" t="s">
        <v>86</v>
      </c>
      <c r="M84" s="33">
        <v>45635</v>
      </c>
      <c r="N84" s="19">
        <v>45645.659722222219</v>
      </c>
      <c r="O84" t="s">
        <v>86</v>
      </c>
      <c r="P84" t="s">
        <v>86</v>
      </c>
      <c r="Q84" t="s">
        <v>86</v>
      </c>
      <c r="R84" t="s">
        <v>86</v>
      </c>
      <c r="S84" t="s">
        <v>86</v>
      </c>
      <c r="T84" s="19">
        <v>45645.505362754629</v>
      </c>
      <c r="U84" t="s">
        <v>86</v>
      </c>
      <c r="V84" t="s">
        <v>86</v>
      </c>
      <c r="W84" t="s">
        <v>86</v>
      </c>
      <c r="X84" t="s">
        <v>86</v>
      </c>
      <c r="Y84" t="s">
        <v>611</v>
      </c>
      <c r="Z84" t="s">
        <v>612</v>
      </c>
      <c r="AA84" t="s">
        <v>86</v>
      </c>
      <c r="AB84" t="s">
        <v>91</v>
      </c>
      <c r="AC84" t="s">
        <v>86</v>
      </c>
      <c r="AD84" t="s">
        <v>91</v>
      </c>
      <c r="AE84" t="s">
        <v>86</v>
      </c>
    </row>
    <row r="85" spans="1:31" x14ac:dyDescent="0.3">
      <c r="A85" t="s">
        <v>84</v>
      </c>
      <c r="B85" t="s">
        <v>86</v>
      </c>
      <c r="C85" s="35" t="s">
        <v>633</v>
      </c>
      <c r="D85" t="s">
        <v>634</v>
      </c>
      <c r="E85" t="s">
        <v>392</v>
      </c>
      <c r="F85" t="s">
        <v>90</v>
      </c>
      <c r="G85" t="s">
        <v>628</v>
      </c>
      <c r="H85" t="s">
        <v>86</v>
      </c>
      <c r="I85" t="s">
        <v>86</v>
      </c>
      <c r="J85" t="s">
        <v>86</v>
      </c>
      <c r="K85" t="s">
        <v>86</v>
      </c>
      <c r="L85" t="s">
        <v>86</v>
      </c>
      <c r="M85" s="33">
        <v>45635</v>
      </c>
      <c r="N85" s="19">
        <v>45645.679861111108</v>
      </c>
      <c r="O85" t="s">
        <v>86</v>
      </c>
      <c r="P85" t="s">
        <v>86</v>
      </c>
      <c r="Q85" t="s">
        <v>86</v>
      </c>
      <c r="R85" t="s">
        <v>86</v>
      </c>
      <c r="S85" t="s">
        <v>86</v>
      </c>
      <c r="T85" s="19">
        <v>45645.360353425924</v>
      </c>
      <c r="U85" t="s">
        <v>86</v>
      </c>
      <c r="V85" t="s">
        <v>86</v>
      </c>
      <c r="W85" t="s">
        <v>86</v>
      </c>
      <c r="X85" t="s">
        <v>86</v>
      </c>
      <c r="Y85" t="s">
        <v>611</v>
      </c>
      <c r="Z85" t="s">
        <v>612</v>
      </c>
      <c r="AA85" t="s">
        <v>86</v>
      </c>
      <c r="AB85" t="s">
        <v>91</v>
      </c>
      <c r="AC85" t="s">
        <v>86</v>
      </c>
      <c r="AD85" t="s">
        <v>91</v>
      </c>
      <c r="AE85" t="s">
        <v>86</v>
      </c>
    </row>
    <row r="86" spans="1:31" x14ac:dyDescent="0.3">
      <c r="A86" t="s">
        <v>84</v>
      </c>
      <c r="B86" t="s">
        <v>86</v>
      </c>
      <c r="C86" s="35" t="s">
        <v>635</v>
      </c>
      <c r="D86" t="s">
        <v>636</v>
      </c>
      <c r="E86" t="s">
        <v>392</v>
      </c>
      <c r="F86" t="s">
        <v>90</v>
      </c>
      <c r="G86" t="s">
        <v>628</v>
      </c>
      <c r="H86" t="s">
        <v>86</v>
      </c>
      <c r="I86" t="s">
        <v>86</v>
      </c>
      <c r="J86" t="s">
        <v>86</v>
      </c>
      <c r="K86" t="s">
        <v>86</v>
      </c>
      <c r="L86" t="s">
        <v>86</v>
      </c>
      <c r="M86" s="33">
        <v>45635</v>
      </c>
      <c r="N86" s="19">
        <v>45645.667361111111</v>
      </c>
      <c r="O86" t="s">
        <v>86</v>
      </c>
      <c r="P86" t="s">
        <v>86</v>
      </c>
      <c r="Q86" t="s">
        <v>86</v>
      </c>
      <c r="R86" t="s">
        <v>86</v>
      </c>
      <c r="S86" t="s">
        <v>86</v>
      </c>
      <c r="T86" s="19">
        <v>45644.627987210646</v>
      </c>
      <c r="U86" t="s">
        <v>86</v>
      </c>
      <c r="V86" t="s">
        <v>86</v>
      </c>
      <c r="W86" t="s">
        <v>86</v>
      </c>
      <c r="X86" t="s">
        <v>86</v>
      </c>
      <c r="Y86" t="s">
        <v>611</v>
      </c>
      <c r="Z86" t="s">
        <v>612</v>
      </c>
      <c r="AA86" t="s">
        <v>86</v>
      </c>
      <c r="AB86" t="s">
        <v>91</v>
      </c>
      <c r="AC86" t="s">
        <v>86</v>
      </c>
      <c r="AD86" t="s">
        <v>91</v>
      </c>
      <c r="AE86" t="s">
        <v>86</v>
      </c>
    </row>
    <row r="87" spans="1:31" x14ac:dyDescent="0.3">
      <c r="A87" t="s">
        <v>84</v>
      </c>
      <c r="B87" t="s">
        <v>86</v>
      </c>
      <c r="C87" s="35" t="s">
        <v>637</v>
      </c>
      <c r="D87" t="s">
        <v>638</v>
      </c>
      <c r="E87" t="s">
        <v>392</v>
      </c>
      <c r="F87" t="s">
        <v>90</v>
      </c>
      <c r="G87" t="s">
        <v>628</v>
      </c>
      <c r="H87" t="s">
        <v>86</v>
      </c>
      <c r="I87" t="s">
        <v>86</v>
      </c>
      <c r="J87" t="s">
        <v>86</v>
      </c>
      <c r="K87" t="s">
        <v>86</v>
      </c>
      <c r="L87" t="s">
        <v>86</v>
      </c>
      <c r="M87" s="33">
        <v>45635</v>
      </c>
      <c r="N87" s="19">
        <v>45645.666666666664</v>
      </c>
      <c r="O87" t="s">
        <v>86</v>
      </c>
      <c r="P87" t="s">
        <v>86</v>
      </c>
      <c r="Q87" t="s">
        <v>86</v>
      </c>
      <c r="R87" t="s">
        <v>86</v>
      </c>
      <c r="S87" t="s">
        <v>86</v>
      </c>
      <c r="T87" s="19">
        <v>45644.432017037034</v>
      </c>
      <c r="U87" t="s">
        <v>86</v>
      </c>
      <c r="V87" t="s">
        <v>86</v>
      </c>
      <c r="W87" t="s">
        <v>86</v>
      </c>
      <c r="X87" t="s">
        <v>86</v>
      </c>
      <c r="Y87" t="s">
        <v>611</v>
      </c>
      <c r="Z87" t="s">
        <v>612</v>
      </c>
      <c r="AA87" t="s">
        <v>86</v>
      </c>
      <c r="AB87" t="s">
        <v>91</v>
      </c>
      <c r="AC87" t="s">
        <v>86</v>
      </c>
      <c r="AD87" t="s">
        <v>91</v>
      </c>
      <c r="AE87" t="s">
        <v>86</v>
      </c>
    </row>
    <row r="88" spans="1:31" x14ac:dyDescent="0.3">
      <c r="A88" t="s">
        <v>84</v>
      </c>
      <c r="B88" t="s">
        <v>86</v>
      </c>
      <c r="C88" s="35" t="s">
        <v>639</v>
      </c>
      <c r="D88" t="s">
        <v>640</v>
      </c>
      <c r="E88" t="s">
        <v>392</v>
      </c>
      <c r="F88" t="s">
        <v>90</v>
      </c>
      <c r="G88" t="s">
        <v>628</v>
      </c>
      <c r="H88" t="s">
        <v>86</v>
      </c>
      <c r="I88" t="s">
        <v>86</v>
      </c>
      <c r="J88" t="s">
        <v>86</v>
      </c>
      <c r="K88" t="s">
        <v>86</v>
      </c>
      <c r="L88" t="s">
        <v>86</v>
      </c>
      <c r="M88" s="33">
        <v>45635</v>
      </c>
      <c r="N88" s="19">
        <v>45644.468055555553</v>
      </c>
      <c r="O88" t="s">
        <v>86</v>
      </c>
      <c r="P88" t="s">
        <v>86</v>
      </c>
      <c r="Q88" t="s">
        <v>86</v>
      </c>
      <c r="R88" t="s">
        <v>86</v>
      </c>
      <c r="S88" t="s">
        <v>86</v>
      </c>
      <c r="T88" s="19">
        <v>45643.915050567128</v>
      </c>
      <c r="U88" t="s">
        <v>86</v>
      </c>
      <c r="V88" t="s">
        <v>86</v>
      </c>
      <c r="W88" t="s">
        <v>86</v>
      </c>
      <c r="X88" t="s">
        <v>86</v>
      </c>
      <c r="Y88" t="s">
        <v>611</v>
      </c>
      <c r="Z88" t="s">
        <v>612</v>
      </c>
      <c r="AA88" t="s">
        <v>86</v>
      </c>
      <c r="AB88" t="s">
        <v>91</v>
      </c>
      <c r="AC88" t="s">
        <v>86</v>
      </c>
      <c r="AD88" t="s">
        <v>91</v>
      </c>
      <c r="AE88" t="s">
        <v>86</v>
      </c>
    </row>
    <row r="89" spans="1:31" x14ac:dyDescent="0.3">
      <c r="A89" t="s">
        <v>89</v>
      </c>
      <c r="B89" t="s">
        <v>86</v>
      </c>
      <c r="C89" s="35" t="s">
        <v>641</v>
      </c>
      <c r="D89" t="s">
        <v>642</v>
      </c>
      <c r="E89" t="s">
        <v>392</v>
      </c>
      <c r="F89" t="s">
        <v>90</v>
      </c>
      <c r="G89" t="s">
        <v>628</v>
      </c>
      <c r="H89" t="s">
        <v>86</v>
      </c>
      <c r="I89" t="s">
        <v>86</v>
      </c>
      <c r="J89" t="s">
        <v>86</v>
      </c>
      <c r="K89" t="s">
        <v>86</v>
      </c>
      <c r="L89" t="s">
        <v>86</v>
      </c>
      <c r="M89" s="33">
        <v>45635</v>
      </c>
      <c r="N89" s="19">
        <v>45642.683333333334</v>
      </c>
      <c r="O89" t="s">
        <v>86</v>
      </c>
      <c r="P89" t="s">
        <v>86</v>
      </c>
      <c r="Q89" t="s">
        <v>86</v>
      </c>
      <c r="R89" t="s">
        <v>86</v>
      </c>
      <c r="S89" t="s">
        <v>86</v>
      </c>
      <c r="T89" s="19">
        <v>45642.496681504628</v>
      </c>
      <c r="U89" t="s">
        <v>86</v>
      </c>
      <c r="V89" t="s">
        <v>86</v>
      </c>
      <c r="W89" t="s">
        <v>86</v>
      </c>
      <c r="X89" t="s">
        <v>86</v>
      </c>
      <c r="Y89" t="s">
        <v>611</v>
      </c>
      <c r="Z89" t="s">
        <v>612</v>
      </c>
      <c r="AA89" t="s">
        <v>86</v>
      </c>
      <c r="AB89" t="s">
        <v>91</v>
      </c>
      <c r="AC89" t="s">
        <v>86</v>
      </c>
      <c r="AD89" t="s">
        <v>91</v>
      </c>
      <c r="AE89" t="s">
        <v>86</v>
      </c>
    </row>
    <row r="90" spans="1:31" x14ac:dyDescent="0.3">
      <c r="A90" t="s">
        <v>84</v>
      </c>
      <c r="B90" t="s">
        <v>86</v>
      </c>
      <c r="C90" s="35" t="s">
        <v>643</v>
      </c>
      <c r="D90" t="s">
        <v>644</v>
      </c>
      <c r="E90" t="s">
        <v>392</v>
      </c>
      <c r="F90" t="s">
        <v>90</v>
      </c>
      <c r="G90" t="s">
        <v>628</v>
      </c>
      <c r="H90" t="s">
        <v>86</v>
      </c>
      <c r="I90" t="s">
        <v>86</v>
      </c>
      <c r="J90" t="s">
        <v>86</v>
      </c>
      <c r="K90" t="s">
        <v>86</v>
      </c>
      <c r="L90" t="s">
        <v>86</v>
      </c>
      <c r="M90" s="33">
        <v>45635</v>
      </c>
      <c r="N90" s="19">
        <v>45642.680555555555</v>
      </c>
      <c r="O90" t="s">
        <v>86</v>
      </c>
      <c r="P90" t="s">
        <v>86</v>
      </c>
      <c r="Q90" t="s">
        <v>86</v>
      </c>
      <c r="R90" t="s">
        <v>86</v>
      </c>
      <c r="S90" t="s">
        <v>86</v>
      </c>
      <c r="T90" s="19">
        <v>45642.42587269676</v>
      </c>
      <c r="U90" t="s">
        <v>86</v>
      </c>
      <c r="V90" t="s">
        <v>86</v>
      </c>
      <c r="W90" t="s">
        <v>86</v>
      </c>
      <c r="X90" t="s">
        <v>86</v>
      </c>
      <c r="Y90" t="s">
        <v>611</v>
      </c>
      <c r="Z90" t="s">
        <v>612</v>
      </c>
      <c r="AA90" t="s">
        <v>86</v>
      </c>
      <c r="AB90" t="s">
        <v>91</v>
      </c>
      <c r="AC90" t="s">
        <v>86</v>
      </c>
      <c r="AD90" t="s">
        <v>91</v>
      </c>
      <c r="AE90" t="s">
        <v>86</v>
      </c>
    </row>
    <row r="91" spans="1:31" x14ac:dyDescent="0.3">
      <c r="A91" t="s">
        <v>84</v>
      </c>
      <c r="B91" t="s">
        <v>86</v>
      </c>
      <c r="C91" s="35" t="s">
        <v>645</v>
      </c>
      <c r="D91" t="s">
        <v>646</v>
      </c>
      <c r="E91" t="s">
        <v>392</v>
      </c>
      <c r="F91" t="s">
        <v>90</v>
      </c>
      <c r="G91" t="s">
        <v>628</v>
      </c>
      <c r="H91" t="s">
        <v>86</v>
      </c>
      <c r="I91" t="s">
        <v>86</v>
      </c>
      <c r="J91" t="s">
        <v>86</v>
      </c>
      <c r="K91" t="s">
        <v>86</v>
      </c>
      <c r="L91" t="s">
        <v>86</v>
      </c>
      <c r="M91" s="33">
        <v>45635</v>
      </c>
      <c r="N91" s="19">
        <v>45642.679166666669</v>
      </c>
      <c r="O91" t="s">
        <v>86</v>
      </c>
      <c r="P91" t="s">
        <v>86</v>
      </c>
      <c r="Q91" t="s">
        <v>86</v>
      </c>
      <c r="R91" t="s">
        <v>86</v>
      </c>
      <c r="S91" t="s">
        <v>86</v>
      </c>
      <c r="T91" s="19">
        <v>45642.333163900461</v>
      </c>
      <c r="U91" t="s">
        <v>86</v>
      </c>
      <c r="V91" t="s">
        <v>86</v>
      </c>
      <c r="W91" t="s">
        <v>86</v>
      </c>
      <c r="X91" t="s">
        <v>86</v>
      </c>
      <c r="Y91" t="s">
        <v>611</v>
      </c>
      <c r="Z91" t="s">
        <v>612</v>
      </c>
      <c r="AA91" t="s">
        <v>86</v>
      </c>
      <c r="AB91" t="s">
        <v>91</v>
      </c>
      <c r="AC91" t="s">
        <v>86</v>
      </c>
      <c r="AD91" t="s">
        <v>91</v>
      </c>
      <c r="AE91" t="s">
        <v>86</v>
      </c>
    </row>
    <row r="92" spans="1:31" x14ac:dyDescent="0.3">
      <c r="A92" t="s">
        <v>84</v>
      </c>
      <c r="B92" t="s">
        <v>86</v>
      </c>
      <c r="C92" s="35" t="s">
        <v>647</v>
      </c>
      <c r="D92" t="s">
        <v>648</v>
      </c>
      <c r="E92" t="s">
        <v>392</v>
      </c>
      <c r="F92" t="s">
        <v>90</v>
      </c>
      <c r="G92" t="s">
        <v>628</v>
      </c>
      <c r="H92" t="s">
        <v>86</v>
      </c>
      <c r="I92" t="s">
        <v>86</v>
      </c>
      <c r="J92" t="s">
        <v>86</v>
      </c>
      <c r="K92" t="s">
        <v>86</v>
      </c>
      <c r="L92" t="s">
        <v>86</v>
      </c>
      <c r="M92" s="33">
        <v>45635</v>
      </c>
      <c r="N92" s="19">
        <v>45645.72152777778</v>
      </c>
      <c r="O92" t="s">
        <v>86</v>
      </c>
      <c r="P92" t="s">
        <v>86</v>
      </c>
      <c r="Q92" t="s">
        <v>86</v>
      </c>
      <c r="R92" t="s">
        <v>86</v>
      </c>
      <c r="S92" t="s">
        <v>86</v>
      </c>
      <c r="T92" s="19">
        <v>45639.803209479163</v>
      </c>
      <c r="U92" t="s">
        <v>86</v>
      </c>
      <c r="V92" t="s">
        <v>86</v>
      </c>
      <c r="W92" t="s">
        <v>86</v>
      </c>
      <c r="X92" t="s">
        <v>86</v>
      </c>
      <c r="Y92" t="s">
        <v>611</v>
      </c>
      <c r="Z92" t="s">
        <v>612</v>
      </c>
      <c r="AA92" t="s">
        <v>86</v>
      </c>
      <c r="AB92" t="s">
        <v>91</v>
      </c>
      <c r="AC92" t="s">
        <v>86</v>
      </c>
      <c r="AD92" t="s">
        <v>91</v>
      </c>
      <c r="AE92" t="s">
        <v>86</v>
      </c>
    </row>
    <row r="93" spans="1:31" x14ac:dyDescent="0.3">
      <c r="A93" t="s">
        <v>84</v>
      </c>
      <c r="B93" t="s">
        <v>86</v>
      </c>
      <c r="C93" s="35" t="s">
        <v>649</v>
      </c>
      <c r="D93" t="s">
        <v>650</v>
      </c>
      <c r="E93" t="s">
        <v>392</v>
      </c>
      <c r="F93" t="s">
        <v>90</v>
      </c>
      <c r="G93" t="s">
        <v>628</v>
      </c>
      <c r="H93" t="s">
        <v>86</v>
      </c>
      <c r="I93" t="s">
        <v>86</v>
      </c>
      <c r="J93" t="s">
        <v>86</v>
      </c>
      <c r="K93" t="s">
        <v>86</v>
      </c>
      <c r="L93" t="s">
        <v>86</v>
      </c>
      <c r="M93" s="33">
        <v>45635</v>
      </c>
      <c r="N93" s="19">
        <v>45642.671527777777</v>
      </c>
      <c r="O93" t="s">
        <v>86</v>
      </c>
      <c r="P93" t="s">
        <v>86</v>
      </c>
      <c r="Q93" t="s">
        <v>86</v>
      </c>
      <c r="R93" t="s">
        <v>86</v>
      </c>
      <c r="S93" t="s">
        <v>86</v>
      </c>
      <c r="T93" s="19">
        <v>45639.695355474534</v>
      </c>
      <c r="U93" t="s">
        <v>86</v>
      </c>
      <c r="V93" t="s">
        <v>86</v>
      </c>
      <c r="W93" t="s">
        <v>86</v>
      </c>
      <c r="X93" t="s">
        <v>86</v>
      </c>
      <c r="Y93" t="s">
        <v>611</v>
      </c>
      <c r="Z93" t="s">
        <v>612</v>
      </c>
      <c r="AA93" t="s">
        <v>86</v>
      </c>
      <c r="AB93" t="s">
        <v>91</v>
      </c>
      <c r="AC93" t="s">
        <v>86</v>
      </c>
      <c r="AD93" t="s">
        <v>91</v>
      </c>
      <c r="AE93" t="s">
        <v>86</v>
      </c>
    </row>
    <row r="94" spans="1:31" x14ac:dyDescent="0.3">
      <c r="A94" t="s">
        <v>84</v>
      </c>
      <c r="B94" t="s">
        <v>86</v>
      </c>
      <c r="C94" s="35" t="s">
        <v>651</v>
      </c>
      <c r="D94" t="s">
        <v>652</v>
      </c>
      <c r="E94" t="s">
        <v>392</v>
      </c>
      <c r="F94" t="s">
        <v>90</v>
      </c>
      <c r="G94" t="s">
        <v>628</v>
      </c>
      <c r="H94" t="s">
        <v>86</v>
      </c>
      <c r="I94" t="s">
        <v>86</v>
      </c>
      <c r="J94" t="s">
        <v>86</v>
      </c>
      <c r="K94" t="s">
        <v>86</v>
      </c>
      <c r="L94" t="s">
        <v>86</v>
      </c>
      <c r="M94" s="33">
        <v>45635</v>
      </c>
      <c r="N94" s="19">
        <v>45639.463888888888</v>
      </c>
      <c r="O94" t="s">
        <v>86</v>
      </c>
      <c r="P94" t="s">
        <v>86</v>
      </c>
      <c r="Q94" t="s">
        <v>86</v>
      </c>
      <c r="R94" t="s">
        <v>86</v>
      </c>
      <c r="S94" t="s">
        <v>86</v>
      </c>
      <c r="T94" s="19">
        <v>45638.669549143517</v>
      </c>
      <c r="U94" t="s">
        <v>86</v>
      </c>
      <c r="V94" t="s">
        <v>86</v>
      </c>
      <c r="W94" t="s">
        <v>86</v>
      </c>
      <c r="X94" t="s">
        <v>86</v>
      </c>
      <c r="Y94" t="s">
        <v>611</v>
      </c>
      <c r="Z94" t="s">
        <v>612</v>
      </c>
      <c r="AA94" t="s">
        <v>86</v>
      </c>
      <c r="AB94" t="s">
        <v>91</v>
      </c>
      <c r="AC94" t="s">
        <v>86</v>
      </c>
      <c r="AD94" t="s">
        <v>91</v>
      </c>
      <c r="AE94" t="s">
        <v>86</v>
      </c>
    </row>
    <row r="95" spans="1:31" x14ac:dyDescent="0.3">
      <c r="A95" t="s">
        <v>84</v>
      </c>
      <c r="B95" t="s">
        <v>86</v>
      </c>
      <c r="C95" s="35" t="s">
        <v>653</v>
      </c>
      <c r="D95" t="s">
        <v>654</v>
      </c>
      <c r="E95" t="s">
        <v>392</v>
      </c>
      <c r="F95" t="s">
        <v>90</v>
      </c>
      <c r="G95" t="s">
        <v>628</v>
      </c>
      <c r="H95" t="s">
        <v>86</v>
      </c>
      <c r="I95" t="s">
        <v>86</v>
      </c>
      <c r="J95" t="s">
        <v>86</v>
      </c>
      <c r="K95" t="s">
        <v>86</v>
      </c>
      <c r="L95" t="s">
        <v>86</v>
      </c>
      <c r="M95" s="33">
        <v>45635</v>
      </c>
      <c r="N95" s="19">
        <v>45635.688888888886</v>
      </c>
      <c r="O95" t="s">
        <v>86</v>
      </c>
      <c r="P95" t="s">
        <v>86</v>
      </c>
      <c r="Q95" t="s">
        <v>86</v>
      </c>
      <c r="R95" t="s">
        <v>86</v>
      </c>
      <c r="S95" t="s">
        <v>86</v>
      </c>
      <c r="T95" s="19">
        <v>45635.648130590278</v>
      </c>
      <c r="U95" t="s">
        <v>86</v>
      </c>
      <c r="V95" t="s">
        <v>86</v>
      </c>
      <c r="W95" t="s">
        <v>86</v>
      </c>
      <c r="X95" t="s">
        <v>86</v>
      </c>
      <c r="Y95" t="s">
        <v>611</v>
      </c>
      <c r="Z95" t="s">
        <v>612</v>
      </c>
      <c r="AA95" t="s">
        <v>86</v>
      </c>
      <c r="AB95" t="s">
        <v>91</v>
      </c>
      <c r="AC95" t="s">
        <v>86</v>
      </c>
      <c r="AD95" t="s">
        <v>91</v>
      </c>
      <c r="AE95" t="s">
        <v>86</v>
      </c>
    </row>
    <row r="96" spans="1:31" x14ac:dyDescent="0.3">
      <c r="A96" t="s">
        <v>84</v>
      </c>
      <c r="B96" t="s">
        <v>86</v>
      </c>
      <c r="C96" s="35" t="s">
        <v>655</v>
      </c>
      <c r="D96" t="s">
        <v>656</v>
      </c>
      <c r="E96" t="s">
        <v>392</v>
      </c>
      <c r="F96" t="s">
        <v>90</v>
      </c>
      <c r="G96" t="s">
        <v>628</v>
      </c>
      <c r="H96" t="s">
        <v>86</v>
      </c>
      <c r="I96" t="s">
        <v>86</v>
      </c>
      <c r="J96" t="s">
        <v>86</v>
      </c>
      <c r="K96" t="s">
        <v>86</v>
      </c>
      <c r="L96" t="s">
        <v>86</v>
      </c>
      <c r="M96" s="33">
        <v>45635</v>
      </c>
      <c r="N96" s="19">
        <v>45635.635416666664</v>
      </c>
      <c r="O96" t="s">
        <v>86</v>
      </c>
      <c r="P96" t="s">
        <v>86</v>
      </c>
      <c r="Q96" t="s">
        <v>86</v>
      </c>
      <c r="R96" t="s">
        <v>86</v>
      </c>
      <c r="S96" t="s">
        <v>86</v>
      </c>
      <c r="T96" s="19">
        <v>45635.607209710652</v>
      </c>
      <c r="U96" t="s">
        <v>86</v>
      </c>
      <c r="V96" t="s">
        <v>86</v>
      </c>
      <c r="W96" t="s">
        <v>86</v>
      </c>
      <c r="X96" t="s">
        <v>86</v>
      </c>
      <c r="Y96" t="s">
        <v>611</v>
      </c>
      <c r="Z96" t="s">
        <v>612</v>
      </c>
      <c r="AA96" t="s">
        <v>86</v>
      </c>
      <c r="AB96" t="s">
        <v>91</v>
      </c>
      <c r="AC96" t="s">
        <v>86</v>
      </c>
      <c r="AD96" t="s">
        <v>91</v>
      </c>
      <c r="AE96" t="s">
        <v>86</v>
      </c>
    </row>
    <row r="97" spans="1:31" x14ac:dyDescent="0.3">
      <c r="A97" t="s">
        <v>84</v>
      </c>
      <c r="B97" t="s">
        <v>86</v>
      </c>
      <c r="C97" s="35" t="s">
        <v>657</v>
      </c>
      <c r="D97" t="s">
        <v>658</v>
      </c>
      <c r="E97" t="s">
        <v>392</v>
      </c>
      <c r="F97" t="s">
        <v>90</v>
      </c>
      <c r="G97" t="s">
        <v>628</v>
      </c>
      <c r="H97" t="s">
        <v>86</v>
      </c>
      <c r="I97" t="s">
        <v>86</v>
      </c>
      <c r="J97" t="s">
        <v>86</v>
      </c>
      <c r="K97" t="s">
        <v>86</v>
      </c>
      <c r="L97" t="s">
        <v>86</v>
      </c>
      <c r="M97" s="33">
        <v>45635</v>
      </c>
      <c r="N97" s="19">
        <v>45635.517361111109</v>
      </c>
      <c r="O97" t="s">
        <v>86</v>
      </c>
      <c r="P97" t="s">
        <v>86</v>
      </c>
      <c r="Q97" t="s">
        <v>86</v>
      </c>
      <c r="R97" t="s">
        <v>86</v>
      </c>
      <c r="S97" t="s">
        <v>86</v>
      </c>
      <c r="T97" s="19">
        <v>45632.579788738425</v>
      </c>
      <c r="U97" t="s">
        <v>86</v>
      </c>
      <c r="V97" t="s">
        <v>86</v>
      </c>
      <c r="W97" t="s">
        <v>86</v>
      </c>
      <c r="X97" t="s">
        <v>86</v>
      </c>
      <c r="Y97" t="s">
        <v>611</v>
      </c>
      <c r="Z97" t="s">
        <v>612</v>
      </c>
      <c r="AA97" t="s">
        <v>86</v>
      </c>
      <c r="AB97" t="s">
        <v>91</v>
      </c>
      <c r="AC97" t="s">
        <v>86</v>
      </c>
      <c r="AD97" t="s">
        <v>91</v>
      </c>
      <c r="AE97" t="s">
        <v>86</v>
      </c>
    </row>
    <row r="98" spans="1:31" x14ac:dyDescent="0.3">
      <c r="A98" t="s">
        <v>84</v>
      </c>
      <c r="B98" t="s">
        <v>86</v>
      </c>
      <c r="C98" s="35" t="s">
        <v>659</v>
      </c>
      <c r="D98" t="s">
        <v>660</v>
      </c>
      <c r="E98" t="s">
        <v>392</v>
      </c>
      <c r="F98" t="s">
        <v>90</v>
      </c>
      <c r="G98" t="s">
        <v>661</v>
      </c>
      <c r="H98" t="s">
        <v>86</v>
      </c>
      <c r="I98" t="s">
        <v>86</v>
      </c>
      <c r="J98" t="s">
        <v>86</v>
      </c>
      <c r="K98" t="s">
        <v>86</v>
      </c>
      <c r="L98" t="s">
        <v>86</v>
      </c>
      <c r="M98" s="33">
        <v>45621</v>
      </c>
      <c r="N98" s="19">
        <v>45631.67291666667</v>
      </c>
      <c r="O98" t="s">
        <v>86</v>
      </c>
      <c r="P98" t="s">
        <v>86</v>
      </c>
      <c r="Q98" t="s">
        <v>86</v>
      </c>
      <c r="R98" t="s">
        <v>86</v>
      </c>
      <c r="S98" t="s">
        <v>86</v>
      </c>
      <c r="T98" s="19">
        <v>45631.660216041666</v>
      </c>
      <c r="U98" t="s">
        <v>86</v>
      </c>
      <c r="V98" t="s">
        <v>86</v>
      </c>
      <c r="W98" t="s">
        <v>86</v>
      </c>
      <c r="X98" t="s">
        <v>86</v>
      </c>
      <c r="Y98" t="s">
        <v>611</v>
      </c>
      <c r="Z98" t="s">
        <v>612</v>
      </c>
      <c r="AA98" t="s">
        <v>86</v>
      </c>
      <c r="AB98" t="s">
        <v>91</v>
      </c>
      <c r="AC98" t="s">
        <v>86</v>
      </c>
      <c r="AD98" t="s">
        <v>91</v>
      </c>
      <c r="AE98" t="s">
        <v>86</v>
      </c>
    </row>
    <row r="99" spans="1:31" x14ac:dyDescent="0.3">
      <c r="A99" t="s">
        <v>84</v>
      </c>
      <c r="B99" t="s">
        <v>86</v>
      </c>
      <c r="C99" s="35" t="s">
        <v>662</v>
      </c>
      <c r="D99" t="s">
        <v>663</v>
      </c>
      <c r="E99" t="s">
        <v>392</v>
      </c>
      <c r="F99" t="s">
        <v>90</v>
      </c>
      <c r="G99" t="s">
        <v>661</v>
      </c>
      <c r="H99" t="s">
        <v>86</v>
      </c>
      <c r="I99" t="s">
        <v>86</v>
      </c>
      <c r="J99" t="s">
        <v>86</v>
      </c>
      <c r="K99" t="s">
        <v>86</v>
      </c>
      <c r="L99" t="s">
        <v>86</v>
      </c>
      <c r="M99" s="33">
        <v>45621</v>
      </c>
      <c r="N99" s="19">
        <v>45631.631249999999</v>
      </c>
      <c r="O99" t="s">
        <v>86</v>
      </c>
      <c r="P99" t="s">
        <v>86</v>
      </c>
      <c r="Q99" t="s">
        <v>86</v>
      </c>
      <c r="R99" t="s">
        <v>86</v>
      </c>
      <c r="S99" t="s">
        <v>86</v>
      </c>
      <c r="T99" s="19">
        <v>45631.530668217594</v>
      </c>
      <c r="U99" t="s">
        <v>86</v>
      </c>
      <c r="V99" t="s">
        <v>86</v>
      </c>
      <c r="W99" t="s">
        <v>86</v>
      </c>
      <c r="X99" t="s">
        <v>86</v>
      </c>
      <c r="Y99" t="s">
        <v>611</v>
      </c>
      <c r="Z99" t="s">
        <v>612</v>
      </c>
      <c r="AA99" t="s">
        <v>86</v>
      </c>
      <c r="AB99" t="s">
        <v>91</v>
      </c>
      <c r="AC99" t="s">
        <v>86</v>
      </c>
      <c r="AD99" t="s">
        <v>91</v>
      </c>
      <c r="AE99" t="s">
        <v>86</v>
      </c>
    </row>
    <row r="100" spans="1:31" x14ac:dyDescent="0.3">
      <c r="A100" t="s">
        <v>84</v>
      </c>
      <c r="B100" t="s">
        <v>86</v>
      </c>
      <c r="C100" s="35" t="s">
        <v>664</v>
      </c>
      <c r="D100" t="s">
        <v>665</v>
      </c>
      <c r="E100" t="s">
        <v>392</v>
      </c>
      <c r="F100" t="s">
        <v>90</v>
      </c>
      <c r="G100" t="s">
        <v>661</v>
      </c>
      <c r="H100" t="s">
        <v>86</v>
      </c>
      <c r="I100" t="s">
        <v>86</v>
      </c>
      <c r="J100" t="s">
        <v>86</v>
      </c>
      <c r="K100" t="s">
        <v>86</v>
      </c>
      <c r="L100" t="s">
        <v>86</v>
      </c>
      <c r="M100" s="33">
        <v>45621</v>
      </c>
      <c r="N100" s="19">
        <v>45629.738888888889</v>
      </c>
      <c r="O100" t="s">
        <v>86</v>
      </c>
      <c r="P100" t="s">
        <v>86</v>
      </c>
      <c r="Q100" t="s">
        <v>86</v>
      </c>
      <c r="R100" t="s">
        <v>86</v>
      </c>
      <c r="S100" t="s">
        <v>86</v>
      </c>
      <c r="T100" s="19">
        <v>45629.596503518522</v>
      </c>
      <c r="U100" t="s">
        <v>86</v>
      </c>
      <c r="V100" t="s">
        <v>86</v>
      </c>
      <c r="W100" t="s">
        <v>86</v>
      </c>
      <c r="X100" t="s">
        <v>86</v>
      </c>
      <c r="Y100" t="s">
        <v>611</v>
      </c>
      <c r="Z100" t="s">
        <v>612</v>
      </c>
      <c r="AA100" t="s">
        <v>86</v>
      </c>
      <c r="AB100" t="s">
        <v>91</v>
      </c>
      <c r="AC100" t="s">
        <v>86</v>
      </c>
      <c r="AD100" t="s">
        <v>91</v>
      </c>
      <c r="AE100" t="s">
        <v>86</v>
      </c>
    </row>
    <row r="101" spans="1:31" x14ac:dyDescent="0.3">
      <c r="A101" t="s">
        <v>84</v>
      </c>
      <c r="B101" t="s">
        <v>86</v>
      </c>
      <c r="C101" s="35" t="s">
        <v>666</v>
      </c>
      <c r="D101" t="s">
        <v>663</v>
      </c>
      <c r="E101" t="s">
        <v>392</v>
      </c>
      <c r="F101" t="s">
        <v>90</v>
      </c>
      <c r="G101" t="s">
        <v>661</v>
      </c>
      <c r="H101" t="s">
        <v>86</v>
      </c>
      <c r="I101" t="s">
        <v>86</v>
      </c>
      <c r="J101" t="s">
        <v>86</v>
      </c>
      <c r="K101" t="s">
        <v>86</v>
      </c>
      <c r="L101" t="s">
        <v>86</v>
      </c>
      <c r="M101" s="33">
        <v>45621</v>
      </c>
      <c r="N101" s="19">
        <v>45629.724999999999</v>
      </c>
      <c r="O101" t="s">
        <v>86</v>
      </c>
      <c r="P101" t="s">
        <v>86</v>
      </c>
      <c r="Q101" t="s">
        <v>86</v>
      </c>
      <c r="R101" t="s">
        <v>86</v>
      </c>
      <c r="S101" t="s">
        <v>86</v>
      </c>
      <c r="T101" s="19">
        <v>45629.574137430558</v>
      </c>
      <c r="U101" t="s">
        <v>86</v>
      </c>
      <c r="V101" t="s">
        <v>86</v>
      </c>
      <c r="W101" t="s">
        <v>86</v>
      </c>
      <c r="X101" t="s">
        <v>86</v>
      </c>
      <c r="Y101" t="s">
        <v>611</v>
      </c>
      <c r="Z101" t="s">
        <v>612</v>
      </c>
      <c r="AA101" t="s">
        <v>86</v>
      </c>
      <c r="AB101" t="s">
        <v>91</v>
      </c>
      <c r="AC101" t="s">
        <v>86</v>
      </c>
      <c r="AD101" t="s">
        <v>91</v>
      </c>
      <c r="AE101" t="s">
        <v>86</v>
      </c>
    </row>
    <row r="102" spans="1:31" x14ac:dyDescent="0.3">
      <c r="A102" t="s">
        <v>84</v>
      </c>
      <c r="B102" t="s">
        <v>86</v>
      </c>
      <c r="C102" s="35" t="s">
        <v>667</v>
      </c>
      <c r="D102" t="s">
        <v>668</v>
      </c>
      <c r="E102" t="s">
        <v>392</v>
      </c>
      <c r="F102" t="s">
        <v>90</v>
      </c>
      <c r="G102" t="s">
        <v>661</v>
      </c>
      <c r="H102" t="s">
        <v>86</v>
      </c>
      <c r="I102" t="s">
        <v>86</v>
      </c>
      <c r="J102" t="s">
        <v>86</v>
      </c>
      <c r="K102" t="s">
        <v>86</v>
      </c>
      <c r="L102" t="s">
        <v>86</v>
      </c>
      <c r="M102" s="33">
        <v>45621</v>
      </c>
      <c r="N102" s="19">
        <v>45624.638194444444</v>
      </c>
      <c r="O102" t="s">
        <v>86</v>
      </c>
      <c r="P102" t="s">
        <v>86</v>
      </c>
      <c r="Q102" t="s">
        <v>86</v>
      </c>
      <c r="R102" t="s">
        <v>86</v>
      </c>
      <c r="S102" t="s">
        <v>86</v>
      </c>
      <c r="T102" s="19">
        <v>45623.727572465279</v>
      </c>
      <c r="U102" t="s">
        <v>86</v>
      </c>
      <c r="V102" t="s">
        <v>86</v>
      </c>
      <c r="W102" t="s">
        <v>86</v>
      </c>
      <c r="X102" t="s">
        <v>86</v>
      </c>
      <c r="Y102" t="s">
        <v>611</v>
      </c>
      <c r="Z102" t="s">
        <v>612</v>
      </c>
      <c r="AA102" t="s">
        <v>86</v>
      </c>
      <c r="AB102" t="s">
        <v>91</v>
      </c>
      <c r="AC102" t="s">
        <v>86</v>
      </c>
      <c r="AD102" t="s">
        <v>91</v>
      </c>
      <c r="AE102" t="s">
        <v>86</v>
      </c>
    </row>
    <row r="103" spans="1:31" x14ac:dyDescent="0.3">
      <c r="A103" t="s">
        <v>84</v>
      </c>
      <c r="B103" t="s">
        <v>86</v>
      </c>
      <c r="C103" s="35" t="s">
        <v>669</v>
      </c>
      <c r="D103" t="s">
        <v>670</v>
      </c>
      <c r="E103" t="s">
        <v>392</v>
      </c>
      <c r="F103" t="s">
        <v>90</v>
      </c>
      <c r="G103" t="s">
        <v>661</v>
      </c>
      <c r="H103" t="s">
        <v>86</v>
      </c>
      <c r="I103" t="s">
        <v>86</v>
      </c>
      <c r="J103" t="s">
        <v>86</v>
      </c>
      <c r="K103" t="s">
        <v>86</v>
      </c>
      <c r="L103" t="s">
        <v>86</v>
      </c>
      <c r="M103" s="33">
        <v>45621</v>
      </c>
      <c r="N103" s="19">
        <v>45623.505555555559</v>
      </c>
      <c r="O103" t="s">
        <v>86</v>
      </c>
      <c r="P103" t="s">
        <v>86</v>
      </c>
      <c r="Q103" t="s">
        <v>86</v>
      </c>
      <c r="R103" t="s">
        <v>86</v>
      </c>
      <c r="S103" t="s">
        <v>86</v>
      </c>
      <c r="T103" s="19">
        <v>45622.700715266204</v>
      </c>
      <c r="U103" t="s">
        <v>86</v>
      </c>
      <c r="V103" t="s">
        <v>86</v>
      </c>
      <c r="W103" t="s">
        <v>86</v>
      </c>
      <c r="X103" t="s">
        <v>86</v>
      </c>
      <c r="Y103" t="s">
        <v>611</v>
      </c>
      <c r="Z103" t="s">
        <v>612</v>
      </c>
      <c r="AA103" t="s">
        <v>86</v>
      </c>
      <c r="AB103" t="s">
        <v>91</v>
      </c>
      <c r="AC103" t="s">
        <v>86</v>
      </c>
      <c r="AD103" t="s">
        <v>91</v>
      </c>
      <c r="AE103" t="s">
        <v>86</v>
      </c>
    </row>
    <row r="104" spans="1:31" x14ac:dyDescent="0.3">
      <c r="A104" t="s">
        <v>84</v>
      </c>
      <c r="B104" t="s">
        <v>86</v>
      </c>
      <c r="C104" s="35" t="s">
        <v>671</v>
      </c>
      <c r="D104" t="s">
        <v>672</v>
      </c>
      <c r="E104" t="s">
        <v>392</v>
      </c>
      <c r="F104" t="s">
        <v>90</v>
      </c>
      <c r="G104" t="s">
        <v>661</v>
      </c>
      <c r="H104" t="s">
        <v>86</v>
      </c>
      <c r="I104" t="s">
        <v>86</v>
      </c>
      <c r="J104" t="s">
        <v>86</v>
      </c>
      <c r="K104" t="s">
        <v>86</v>
      </c>
      <c r="L104" t="s">
        <v>86</v>
      </c>
      <c r="M104" s="33">
        <v>45621</v>
      </c>
      <c r="N104" s="19">
        <v>45623.499305555553</v>
      </c>
      <c r="O104" t="s">
        <v>86</v>
      </c>
      <c r="P104" t="s">
        <v>86</v>
      </c>
      <c r="Q104" t="s">
        <v>86</v>
      </c>
      <c r="R104" t="s">
        <v>86</v>
      </c>
      <c r="S104" t="s">
        <v>86</v>
      </c>
      <c r="T104" s="19">
        <v>45622.474190428242</v>
      </c>
      <c r="U104" t="s">
        <v>86</v>
      </c>
      <c r="V104" t="s">
        <v>86</v>
      </c>
      <c r="W104" t="s">
        <v>86</v>
      </c>
      <c r="X104" t="s">
        <v>86</v>
      </c>
      <c r="Y104" t="s">
        <v>611</v>
      </c>
      <c r="Z104" t="s">
        <v>612</v>
      </c>
      <c r="AA104" t="s">
        <v>86</v>
      </c>
      <c r="AB104" t="s">
        <v>91</v>
      </c>
      <c r="AC104" t="s">
        <v>86</v>
      </c>
      <c r="AD104" t="s">
        <v>91</v>
      </c>
      <c r="AE104" t="s">
        <v>86</v>
      </c>
    </row>
    <row r="105" spans="1:31" x14ac:dyDescent="0.3">
      <c r="A105" t="s">
        <v>84</v>
      </c>
      <c r="B105" t="s">
        <v>86</v>
      </c>
      <c r="C105" s="35" t="s">
        <v>673</v>
      </c>
      <c r="D105" t="s">
        <v>674</v>
      </c>
      <c r="E105" t="s">
        <v>392</v>
      </c>
      <c r="F105" t="s">
        <v>90</v>
      </c>
      <c r="G105" t="s">
        <v>661</v>
      </c>
      <c r="H105" t="s">
        <v>86</v>
      </c>
      <c r="I105" t="s">
        <v>86</v>
      </c>
      <c r="J105" t="s">
        <v>86</v>
      </c>
      <c r="K105" t="s">
        <v>86</v>
      </c>
      <c r="L105" t="s">
        <v>86</v>
      </c>
      <c r="M105" s="33">
        <v>45621</v>
      </c>
      <c r="N105" s="19">
        <v>45623.479166666664</v>
      </c>
      <c r="O105" t="s">
        <v>86</v>
      </c>
      <c r="P105" t="s">
        <v>86</v>
      </c>
      <c r="Q105" t="s">
        <v>86</v>
      </c>
      <c r="R105" t="s">
        <v>86</v>
      </c>
      <c r="S105" t="s">
        <v>86</v>
      </c>
      <c r="T105" s="19">
        <v>45622.45788587963</v>
      </c>
      <c r="U105" t="s">
        <v>86</v>
      </c>
      <c r="V105" t="s">
        <v>86</v>
      </c>
      <c r="W105" t="s">
        <v>86</v>
      </c>
      <c r="X105" t="s">
        <v>86</v>
      </c>
      <c r="Y105" t="s">
        <v>611</v>
      </c>
      <c r="Z105" t="s">
        <v>612</v>
      </c>
      <c r="AA105" t="s">
        <v>86</v>
      </c>
      <c r="AB105" t="s">
        <v>91</v>
      </c>
      <c r="AC105" t="s">
        <v>86</v>
      </c>
      <c r="AD105" t="s">
        <v>91</v>
      </c>
      <c r="AE105" t="s">
        <v>86</v>
      </c>
    </row>
    <row r="106" spans="1:31" x14ac:dyDescent="0.3">
      <c r="A106" t="s">
        <v>84</v>
      </c>
      <c r="B106" t="s">
        <v>86</v>
      </c>
      <c r="C106" s="35" t="s">
        <v>675</v>
      </c>
      <c r="D106" t="s">
        <v>676</v>
      </c>
      <c r="E106" t="s">
        <v>392</v>
      </c>
      <c r="F106" t="s">
        <v>90</v>
      </c>
      <c r="G106" t="s">
        <v>677</v>
      </c>
      <c r="H106" t="s">
        <v>86</v>
      </c>
      <c r="I106" t="s">
        <v>86</v>
      </c>
      <c r="J106" t="s">
        <v>86</v>
      </c>
      <c r="K106" t="s">
        <v>86</v>
      </c>
      <c r="L106" t="s">
        <v>86</v>
      </c>
      <c r="M106" s="33">
        <v>45607</v>
      </c>
      <c r="N106" s="19">
        <v>45617.62222222222</v>
      </c>
      <c r="O106" t="s">
        <v>86</v>
      </c>
      <c r="P106" t="s">
        <v>86</v>
      </c>
      <c r="Q106" t="s">
        <v>86</v>
      </c>
      <c r="R106" t="s">
        <v>86</v>
      </c>
      <c r="S106" t="s">
        <v>86</v>
      </c>
      <c r="T106" s="19">
        <v>45617.427397013889</v>
      </c>
      <c r="U106" t="s">
        <v>86</v>
      </c>
      <c r="V106" t="s">
        <v>86</v>
      </c>
      <c r="W106" t="s">
        <v>86</v>
      </c>
      <c r="X106" t="s">
        <v>86</v>
      </c>
      <c r="Y106" t="s">
        <v>611</v>
      </c>
      <c r="Z106" t="s">
        <v>612</v>
      </c>
      <c r="AA106" t="s">
        <v>86</v>
      </c>
      <c r="AB106" t="s">
        <v>91</v>
      </c>
      <c r="AC106" t="s">
        <v>86</v>
      </c>
      <c r="AD106" t="s">
        <v>91</v>
      </c>
      <c r="AE106" t="s">
        <v>86</v>
      </c>
    </row>
    <row r="107" spans="1:31" x14ac:dyDescent="0.3">
      <c r="A107" t="s">
        <v>84</v>
      </c>
      <c r="B107" t="s">
        <v>86</v>
      </c>
      <c r="C107" s="35" t="s">
        <v>678</v>
      </c>
      <c r="D107" t="s">
        <v>679</v>
      </c>
      <c r="E107" t="s">
        <v>392</v>
      </c>
      <c r="F107" t="s">
        <v>90</v>
      </c>
      <c r="G107" t="s">
        <v>677</v>
      </c>
      <c r="H107" t="s">
        <v>86</v>
      </c>
      <c r="I107" t="s">
        <v>86</v>
      </c>
      <c r="J107" t="s">
        <v>86</v>
      </c>
      <c r="K107" t="s">
        <v>86</v>
      </c>
      <c r="L107" t="s">
        <v>86</v>
      </c>
      <c r="M107" s="33">
        <v>45607</v>
      </c>
      <c r="N107" s="19">
        <v>45614.623611111114</v>
      </c>
      <c r="O107" t="s">
        <v>86</v>
      </c>
      <c r="P107" t="s">
        <v>86</v>
      </c>
      <c r="Q107" t="s">
        <v>86</v>
      </c>
      <c r="R107" t="s">
        <v>86</v>
      </c>
      <c r="S107" t="s">
        <v>86</v>
      </c>
      <c r="T107" s="19">
        <v>45614.53229978009</v>
      </c>
      <c r="U107" t="s">
        <v>86</v>
      </c>
      <c r="V107" t="s">
        <v>86</v>
      </c>
      <c r="W107" t="s">
        <v>86</v>
      </c>
      <c r="X107" t="s">
        <v>86</v>
      </c>
      <c r="Y107" t="s">
        <v>611</v>
      </c>
      <c r="Z107" t="s">
        <v>612</v>
      </c>
      <c r="AA107" t="s">
        <v>86</v>
      </c>
      <c r="AB107" t="s">
        <v>91</v>
      </c>
      <c r="AC107" t="s">
        <v>86</v>
      </c>
      <c r="AD107" t="s">
        <v>91</v>
      </c>
      <c r="AE107" t="s">
        <v>86</v>
      </c>
    </row>
    <row r="108" spans="1:31" x14ac:dyDescent="0.3">
      <c r="A108" t="s">
        <v>84</v>
      </c>
      <c r="B108" t="s">
        <v>86</v>
      </c>
      <c r="C108" s="35" t="s">
        <v>680</v>
      </c>
      <c r="D108" t="s">
        <v>681</v>
      </c>
      <c r="E108" t="s">
        <v>392</v>
      </c>
      <c r="F108" t="s">
        <v>90</v>
      </c>
      <c r="G108" t="s">
        <v>677</v>
      </c>
      <c r="H108" t="s">
        <v>86</v>
      </c>
      <c r="I108" t="s">
        <v>86</v>
      </c>
      <c r="J108" t="s">
        <v>86</v>
      </c>
      <c r="K108" t="s">
        <v>86</v>
      </c>
      <c r="L108" t="s">
        <v>86</v>
      </c>
      <c r="M108" s="33">
        <v>45607</v>
      </c>
      <c r="N108" s="19">
        <v>45610.398611111108</v>
      </c>
      <c r="O108" t="s">
        <v>86</v>
      </c>
      <c r="P108" t="s">
        <v>86</v>
      </c>
      <c r="Q108" t="s">
        <v>86</v>
      </c>
      <c r="R108" t="s">
        <v>86</v>
      </c>
      <c r="S108" t="s">
        <v>86</v>
      </c>
      <c r="T108" s="19">
        <v>45609.490529421295</v>
      </c>
      <c r="U108" t="s">
        <v>86</v>
      </c>
      <c r="V108" t="s">
        <v>86</v>
      </c>
      <c r="W108" t="s">
        <v>86</v>
      </c>
      <c r="X108" t="s">
        <v>86</v>
      </c>
      <c r="Y108" t="s">
        <v>611</v>
      </c>
      <c r="Z108" t="s">
        <v>612</v>
      </c>
      <c r="AA108" t="s">
        <v>86</v>
      </c>
      <c r="AB108" t="s">
        <v>91</v>
      </c>
      <c r="AC108" t="s">
        <v>86</v>
      </c>
      <c r="AD108" t="s">
        <v>91</v>
      </c>
      <c r="AE108" t="s">
        <v>86</v>
      </c>
    </row>
    <row r="109" spans="1:31" x14ac:dyDescent="0.3">
      <c r="A109" t="s">
        <v>84</v>
      </c>
      <c r="B109" t="s">
        <v>86</v>
      </c>
      <c r="C109" s="35" t="s">
        <v>682</v>
      </c>
      <c r="D109" t="s">
        <v>683</v>
      </c>
      <c r="E109" t="s">
        <v>392</v>
      </c>
      <c r="F109" t="s">
        <v>90</v>
      </c>
      <c r="G109" t="s">
        <v>677</v>
      </c>
      <c r="H109" t="s">
        <v>86</v>
      </c>
      <c r="I109" t="s">
        <v>86</v>
      </c>
      <c r="J109" t="s">
        <v>86</v>
      </c>
      <c r="K109" t="s">
        <v>86</v>
      </c>
      <c r="L109" t="s">
        <v>86</v>
      </c>
      <c r="M109" s="33">
        <v>45607</v>
      </c>
      <c r="N109" s="19">
        <v>45610.413888888892</v>
      </c>
      <c r="O109" t="s">
        <v>86</v>
      </c>
      <c r="P109" t="s">
        <v>86</v>
      </c>
      <c r="Q109" t="s">
        <v>86</v>
      </c>
      <c r="R109" t="s">
        <v>86</v>
      </c>
      <c r="S109" t="s">
        <v>86</v>
      </c>
      <c r="T109" s="19">
        <v>45609.444974525461</v>
      </c>
      <c r="U109" t="s">
        <v>86</v>
      </c>
      <c r="V109" t="s">
        <v>86</v>
      </c>
      <c r="W109" t="s">
        <v>86</v>
      </c>
      <c r="X109" t="s">
        <v>86</v>
      </c>
      <c r="Y109" t="s">
        <v>611</v>
      </c>
      <c r="Z109" t="s">
        <v>612</v>
      </c>
      <c r="AA109" t="s">
        <v>86</v>
      </c>
      <c r="AB109" t="s">
        <v>91</v>
      </c>
      <c r="AC109" t="s">
        <v>86</v>
      </c>
      <c r="AD109" t="s">
        <v>91</v>
      </c>
      <c r="AE109" t="s">
        <v>86</v>
      </c>
    </row>
    <row r="110" spans="1:31" x14ac:dyDescent="0.3">
      <c r="A110" t="s">
        <v>84</v>
      </c>
      <c r="B110" t="s">
        <v>86</v>
      </c>
      <c r="C110" s="35" t="s">
        <v>684</v>
      </c>
      <c r="D110" t="s">
        <v>685</v>
      </c>
      <c r="E110" t="s">
        <v>392</v>
      </c>
      <c r="F110" t="s">
        <v>90</v>
      </c>
      <c r="G110" t="s">
        <v>677</v>
      </c>
      <c r="H110" t="s">
        <v>86</v>
      </c>
      <c r="I110" t="s">
        <v>86</v>
      </c>
      <c r="J110" t="s">
        <v>86</v>
      </c>
      <c r="K110" t="s">
        <v>86</v>
      </c>
      <c r="L110" t="s">
        <v>86</v>
      </c>
      <c r="M110" s="33">
        <v>45607</v>
      </c>
      <c r="N110" s="19">
        <v>45609.399305555555</v>
      </c>
      <c r="O110" t="s">
        <v>86</v>
      </c>
      <c r="P110" t="s">
        <v>86</v>
      </c>
      <c r="Q110" t="s">
        <v>86</v>
      </c>
      <c r="R110" t="s">
        <v>86</v>
      </c>
      <c r="S110" t="s">
        <v>86</v>
      </c>
      <c r="T110" s="19">
        <v>45608.799398680552</v>
      </c>
      <c r="U110" t="s">
        <v>86</v>
      </c>
      <c r="V110" t="s">
        <v>86</v>
      </c>
      <c r="W110" t="s">
        <v>86</v>
      </c>
      <c r="X110" t="s">
        <v>86</v>
      </c>
      <c r="Y110" t="s">
        <v>611</v>
      </c>
      <c r="Z110" t="s">
        <v>612</v>
      </c>
      <c r="AA110" t="s">
        <v>86</v>
      </c>
      <c r="AB110" t="s">
        <v>91</v>
      </c>
      <c r="AC110" t="s">
        <v>86</v>
      </c>
      <c r="AD110" t="s">
        <v>91</v>
      </c>
      <c r="AE110" t="s">
        <v>86</v>
      </c>
    </row>
    <row r="111" spans="1:31" x14ac:dyDescent="0.3">
      <c r="A111" t="s">
        <v>84</v>
      </c>
      <c r="B111" t="s">
        <v>86</v>
      </c>
      <c r="C111" s="35" t="s">
        <v>686</v>
      </c>
      <c r="D111" t="s">
        <v>494</v>
      </c>
      <c r="E111" t="s">
        <v>392</v>
      </c>
      <c r="F111" t="s">
        <v>90</v>
      </c>
      <c r="G111" t="s">
        <v>677</v>
      </c>
      <c r="H111" t="s">
        <v>86</v>
      </c>
      <c r="I111" t="s">
        <v>86</v>
      </c>
      <c r="J111" t="s">
        <v>86</v>
      </c>
      <c r="K111" t="s">
        <v>86</v>
      </c>
      <c r="L111" t="s">
        <v>86</v>
      </c>
      <c r="M111" s="33">
        <v>45607</v>
      </c>
      <c r="N111" s="19">
        <v>45608.770833333336</v>
      </c>
      <c r="O111" t="s">
        <v>86</v>
      </c>
      <c r="P111" t="s">
        <v>86</v>
      </c>
      <c r="Q111" t="s">
        <v>86</v>
      </c>
      <c r="R111" t="s">
        <v>86</v>
      </c>
      <c r="S111" t="s">
        <v>86</v>
      </c>
      <c r="T111" s="19">
        <v>45608.405439166665</v>
      </c>
      <c r="U111" t="s">
        <v>86</v>
      </c>
      <c r="V111" t="s">
        <v>86</v>
      </c>
      <c r="W111" t="s">
        <v>86</v>
      </c>
      <c r="X111" t="s">
        <v>86</v>
      </c>
      <c r="Y111" t="s">
        <v>611</v>
      </c>
      <c r="Z111" t="s">
        <v>612</v>
      </c>
      <c r="AA111" t="s">
        <v>86</v>
      </c>
      <c r="AB111" t="s">
        <v>91</v>
      </c>
      <c r="AC111" t="s">
        <v>86</v>
      </c>
      <c r="AD111" t="s">
        <v>91</v>
      </c>
      <c r="AE111" t="s">
        <v>86</v>
      </c>
    </row>
    <row r="112" spans="1:31" x14ac:dyDescent="0.3">
      <c r="A112" t="s">
        <v>84</v>
      </c>
      <c r="B112" t="s">
        <v>86</v>
      </c>
      <c r="C112" s="35" t="s">
        <v>687</v>
      </c>
      <c r="D112" t="s">
        <v>688</v>
      </c>
      <c r="E112" t="s">
        <v>392</v>
      </c>
      <c r="F112" t="s">
        <v>90</v>
      </c>
      <c r="G112" t="s">
        <v>689</v>
      </c>
      <c r="H112" t="s">
        <v>86</v>
      </c>
      <c r="I112" t="s">
        <v>86</v>
      </c>
      <c r="J112" t="s">
        <v>86</v>
      </c>
      <c r="K112" t="s">
        <v>86</v>
      </c>
      <c r="L112" t="s">
        <v>86</v>
      </c>
      <c r="M112" s="33">
        <v>45593</v>
      </c>
      <c r="N112" s="19">
        <v>45596.43472222222</v>
      </c>
      <c r="O112" t="s">
        <v>86</v>
      </c>
      <c r="P112" t="s">
        <v>86</v>
      </c>
      <c r="Q112" t="s">
        <v>86</v>
      </c>
      <c r="R112" t="s">
        <v>86</v>
      </c>
      <c r="S112" t="s">
        <v>86</v>
      </c>
      <c r="T112" s="19">
        <v>45595.708571550924</v>
      </c>
      <c r="U112" t="s">
        <v>86</v>
      </c>
      <c r="V112" t="s">
        <v>86</v>
      </c>
      <c r="W112" t="s">
        <v>86</v>
      </c>
      <c r="X112" t="s">
        <v>86</v>
      </c>
      <c r="Y112" t="s">
        <v>611</v>
      </c>
      <c r="Z112" t="s">
        <v>612</v>
      </c>
      <c r="AA112" t="s">
        <v>86</v>
      </c>
      <c r="AB112" t="s">
        <v>91</v>
      </c>
      <c r="AC112" t="s">
        <v>86</v>
      </c>
      <c r="AD112" t="s">
        <v>91</v>
      </c>
      <c r="AE112" t="s">
        <v>86</v>
      </c>
    </row>
    <row r="113" spans="1:31" x14ac:dyDescent="0.3">
      <c r="A113" t="s">
        <v>84</v>
      </c>
      <c r="B113" t="s">
        <v>86</v>
      </c>
      <c r="C113" s="35" t="s">
        <v>690</v>
      </c>
      <c r="D113" t="s">
        <v>691</v>
      </c>
      <c r="E113" t="s">
        <v>392</v>
      </c>
      <c r="F113" t="s">
        <v>90</v>
      </c>
      <c r="G113" t="s">
        <v>692</v>
      </c>
      <c r="H113" t="s">
        <v>86</v>
      </c>
      <c r="I113" t="s">
        <v>86</v>
      </c>
      <c r="J113" t="s">
        <v>86</v>
      </c>
      <c r="K113" t="s">
        <v>86</v>
      </c>
      <c r="L113" t="s">
        <v>86</v>
      </c>
      <c r="M113" s="33">
        <v>45579</v>
      </c>
      <c r="N113" s="19">
        <v>45590.538194444445</v>
      </c>
      <c r="O113" t="s">
        <v>86</v>
      </c>
      <c r="P113" t="s">
        <v>86</v>
      </c>
      <c r="Q113" t="s">
        <v>86</v>
      </c>
      <c r="R113" t="s">
        <v>86</v>
      </c>
      <c r="S113" t="s">
        <v>86</v>
      </c>
      <c r="T113" s="19">
        <v>45589.643326724537</v>
      </c>
      <c r="U113" t="s">
        <v>86</v>
      </c>
      <c r="V113" t="s">
        <v>86</v>
      </c>
      <c r="W113" t="s">
        <v>86</v>
      </c>
      <c r="X113" t="s">
        <v>86</v>
      </c>
      <c r="Y113" t="s">
        <v>611</v>
      </c>
      <c r="Z113" t="s">
        <v>612</v>
      </c>
      <c r="AA113" t="s">
        <v>86</v>
      </c>
      <c r="AB113" t="s">
        <v>91</v>
      </c>
      <c r="AC113" t="s">
        <v>86</v>
      </c>
      <c r="AD113" t="s">
        <v>91</v>
      </c>
      <c r="AE113" t="s">
        <v>86</v>
      </c>
    </row>
    <row r="114" spans="1:31" x14ac:dyDescent="0.3">
      <c r="A114" t="s">
        <v>84</v>
      </c>
      <c r="B114" t="s">
        <v>86</v>
      </c>
      <c r="C114" s="35" t="s">
        <v>693</v>
      </c>
      <c r="D114" t="s">
        <v>694</v>
      </c>
      <c r="E114" t="s">
        <v>392</v>
      </c>
      <c r="F114" t="s">
        <v>90</v>
      </c>
      <c r="G114" t="s">
        <v>692</v>
      </c>
      <c r="H114" t="s">
        <v>86</v>
      </c>
      <c r="I114" t="s">
        <v>86</v>
      </c>
      <c r="J114" t="s">
        <v>86</v>
      </c>
      <c r="K114" t="s">
        <v>86</v>
      </c>
      <c r="L114" t="s">
        <v>86</v>
      </c>
      <c r="M114" s="33">
        <v>45579</v>
      </c>
      <c r="N114" s="19">
        <v>45588.614583333336</v>
      </c>
      <c r="O114" t="s">
        <v>86</v>
      </c>
      <c r="P114" t="s">
        <v>86</v>
      </c>
      <c r="Q114" t="s">
        <v>86</v>
      </c>
      <c r="R114" t="s">
        <v>86</v>
      </c>
      <c r="S114" t="s">
        <v>86</v>
      </c>
      <c r="T114" s="19">
        <v>45588.532168136575</v>
      </c>
      <c r="U114" t="s">
        <v>86</v>
      </c>
      <c r="V114" t="s">
        <v>86</v>
      </c>
      <c r="W114" t="s">
        <v>86</v>
      </c>
      <c r="X114" t="s">
        <v>86</v>
      </c>
      <c r="Y114" t="s">
        <v>611</v>
      </c>
      <c r="Z114" t="s">
        <v>612</v>
      </c>
      <c r="AA114" t="s">
        <v>86</v>
      </c>
      <c r="AB114" t="s">
        <v>91</v>
      </c>
      <c r="AC114" t="s">
        <v>86</v>
      </c>
      <c r="AD114" t="s">
        <v>91</v>
      </c>
      <c r="AE114" t="s">
        <v>86</v>
      </c>
    </row>
    <row r="115" spans="1:31" x14ac:dyDescent="0.3">
      <c r="A115" t="s">
        <v>84</v>
      </c>
      <c r="B115" t="s">
        <v>86</v>
      </c>
      <c r="C115" s="35" t="s">
        <v>695</v>
      </c>
      <c r="D115" t="s">
        <v>696</v>
      </c>
      <c r="E115" t="s">
        <v>392</v>
      </c>
      <c r="F115" t="s">
        <v>90</v>
      </c>
      <c r="G115" t="s">
        <v>692</v>
      </c>
      <c r="H115" t="s">
        <v>86</v>
      </c>
      <c r="I115" t="s">
        <v>86</v>
      </c>
      <c r="J115" t="s">
        <v>86</v>
      </c>
      <c r="K115" t="s">
        <v>86</v>
      </c>
      <c r="L115" t="s">
        <v>86</v>
      </c>
      <c r="M115" s="33">
        <v>45579</v>
      </c>
      <c r="N115" s="19">
        <v>45588.614583333336</v>
      </c>
      <c r="O115" t="s">
        <v>86</v>
      </c>
      <c r="P115" t="s">
        <v>86</v>
      </c>
      <c r="Q115" t="s">
        <v>86</v>
      </c>
      <c r="R115" t="s">
        <v>86</v>
      </c>
      <c r="S115" t="s">
        <v>86</v>
      </c>
      <c r="T115" s="19">
        <v>45588.529948136573</v>
      </c>
      <c r="U115" t="s">
        <v>86</v>
      </c>
      <c r="V115" t="s">
        <v>86</v>
      </c>
      <c r="W115" t="s">
        <v>86</v>
      </c>
      <c r="X115" t="s">
        <v>86</v>
      </c>
      <c r="Y115" t="s">
        <v>611</v>
      </c>
      <c r="Z115" t="s">
        <v>612</v>
      </c>
      <c r="AA115" t="s">
        <v>86</v>
      </c>
      <c r="AB115" t="s">
        <v>91</v>
      </c>
      <c r="AC115" t="s">
        <v>86</v>
      </c>
      <c r="AD115" t="s">
        <v>91</v>
      </c>
      <c r="AE115" t="s">
        <v>86</v>
      </c>
    </row>
    <row r="116" spans="1:31" x14ac:dyDescent="0.3">
      <c r="A116" t="s">
        <v>84</v>
      </c>
      <c r="B116" t="s">
        <v>86</v>
      </c>
      <c r="C116" s="35" t="s">
        <v>697</v>
      </c>
      <c r="D116" t="s">
        <v>698</v>
      </c>
      <c r="E116" t="s">
        <v>392</v>
      </c>
      <c r="F116" t="s">
        <v>90</v>
      </c>
      <c r="G116" t="s">
        <v>692</v>
      </c>
      <c r="H116" t="s">
        <v>86</v>
      </c>
      <c r="I116" t="s">
        <v>86</v>
      </c>
      <c r="J116" t="s">
        <v>86</v>
      </c>
      <c r="K116" t="s">
        <v>86</v>
      </c>
      <c r="L116" t="s">
        <v>86</v>
      </c>
      <c r="M116" s="33">
        <v>45579</v>
      </c>
      <c r="N116" s="19">
        <v>45588.614583333336</v>
      </c>
      <c r="O116" t="s">
        <v>86</v>
      </c>
      <c r="P116" t="s">
        <v>86</v>
      </c>
      <c r="Q116" t="s">
        <v>86</v>
      </c>
      <c r="R116" t="s">
        <v>86</v>
      </c>
      <c r="S116" t="s">
        <v>86</v>
      </c>
      <c r="T116" s="19">
        <v>45588.526264560183</v>
      </c>
      <c r="U116" t="s">
        <v>86</v>
      </c>
      <c r="V116" t="s">
        <v>86</v>
      </c>
      <c r="W116" t="s">
        <v>86</v>
      </c>
      <c r="X116" t="s">
        <v>86</v>
      </c>
      <c r="Y116" t="s">
        <v>611</v>
      </c>
      <c r="Z116" t="s">
        <v>612</v>
      </c>
      <c r="AA116" t="s">
        <v>86</v>
      </c>
      <c r="AB116" t="s">
        <v>91</v>
      </c>
      <c r="AC116" t="s">
        <v>86</v>
      </c>
      <c r="AD116" t="s">
        <v>91</v>
      </c>
      <c r="AE116" t="s">
        <v>86</v>
      </c>
    </row>
    <row r="117" spans="1:31" x14ac:dyDescent="0.3">
      <c r="A117" t="s">
        <v>84</v>
      </c>
      <c r="B117" t="s">
        <v>86</v>
      </c>
      <c r="C117" s="35" t="s">
        <v>699</v>
      </c>
      <c r="D117" t="s">
        <v>700</v>
      </c>
      <c r="E117" t="s">
        <v>392</v>
      </c>
      <c r="F117" t="s">
        <v>90</v>
      </c>
      <c r="G117" t="s">
        <v>692</v>
      </c>
      <c r="H117" t="s">
        <v>86</v>
      </c>
      <c r="I117" t="s">
        <v>86</v>
      </c>
      <c r="J117" t="s">
        <v>86</v>
      </c>
      <c r="K117" t="s">
        <v>86</v>
      </c>
      <c r="L117" t="s">
        <v>86</v>
      </c>
      <c r="M117" s="33">
        <v>45579</v>
      </c>
      <c r="N117" s="19">
        <v>45588.615277777775</v>
      </c>
      <c r="O117" t="s">
        <v>86</v>
      </c>
      <c r="P117" t="s">
        <v>86</v>
      </c>
      <c r="Q117" t="s">
        <v>86</v>
      </c>
      <c r="R117" t="s">
        <v>86</v>
      </c>
      <c r="S117" t="s">
        <v>86</v>
      </c>
      <c r="T117" s="19">
        <v>45588.520701458336</v>
      </c>
      <c r="U117" t="s">
        <v>86</v>
      </c>
      <c r="V117" t="s">
        <v>86</v>
      </c>
      <c r="W117" t="s">
        <v>86</v>
      </c>
      <c r="X117" t="s">
        <v>86</v>
      </c>
      <c r="Y117" t="s">
        <v>611</v>
      </c>
      <c r="Z117" t="s">
        <v>612</v>
      </c>
      <c r="AA117" t="s">
        <v>86</v>
      </c>
      <c r="AB117" t="s">
        <v>91</v>
      </c>
      <c r="AC117" t="s">
        <v>86</v>
      </c>
      <c r="AD117" t="s">
        <v>91</v>
      </c>
      <c r="AE117" t="s">
        <v>86</v>
      </c>
    </row>
    <row r="118" spans="1:31" x14ac:dyDescent="0.3">
      <c r="A118" t="s">
        <v>84</v>
      </c>
      <c r="B118" t="s">
        <v>86</v>
      </c>
      <c r="C118" s="35" t="s">
        <v>701</v>
      </c>
      <c r="D118" t="s">
        <v>702</v>
      </c>
      <c r="E118" t="s">
        <v>392</v>
      </c>
      <c r="F118" t="s">
        <v>90</v>
      </c>
      <c r="G118" t="s">
        <v>692</v>
      </c>
      <c r="H118" t="s">
        <v>86</v>
      </c>
      <c r="I118" t="s">
        <v>86</v>
      </c>
      <c r="J118" t="s">
        <v>86</v>
      </c>
      <c r="K118" t="s">
        <v>86</v>
      </c>
      <c r="L118" t="s">
        <v>86</v>
      </c>
      <c r="M118" s="33">
        <v>45579</v>
      </c>
      <c r="N118" s="19">
        <v>45587.695138888892</v>
      </c>
      <c r="O118" t="s">
        <v>86</v>
      </c>
      <c r="P118" t="s">
        <v>86</v>
      </c>
      <c r="Q118" t="s">
        <v>86</v>
      </c>
      <c r="R118" t="s">
        <v>86</v>
      </c>
      <c r="S118" t="s">
        <v>86</v>
      </c>
      <c r="T118" s="19">
        <v>45587.511372222223</v>
      </c>
      <c r="U118" t="s">
        <v>86</v>
      </c>
      <c r="V118" t="s">
        <v>86</v>
      </c>
      <c r="W118" t="s">
        <v>86</v>
      </c>
      <c r="X118" t="s">
        <v>86</v>
      </c>
      <c r="Y118" t="s">
        <v>611</v>
      </c>
      <c r="Z118" t="s">
        <v>612</v>
      </c>
      <c r="AA118" t="s">
        <v>86</v>
      </c>
      <c r="AB118" t="s">
        <v>91</v>
      </c>
      <c r="AC118" t="s">
        <v>86</v>
      </c>
      <c r="AD118" t="s">
        <v>91</v>
      </c>
      <c r="AE118" t="s">
        <v>86</v>
      </c>
    </row>
    <row r="119" spans="1:31" x14ac:dyDescent="0.3">
      <c r="A119" t="s">
        <v>84</v>
      </c>
      <c r="B119" t="s">
        <v>86</v>
      </c>
      <c r="C119" s="35" t="s">
        <v>703</v>
      </c>
      <c r="D119" t="s">
        <v>704</v>
      </c>
      <c r="E119" t="s">
        <v>392</v>
      </c>
      <c r="F119" t="s">
        <v>90</v>
      </c>
      <c r="G119" t="s">
        <v>692</v>
      </c>
      <c r="H119" t="s">
        <v>86</v>
      </c>
      <c r="I119" t="s">
        <v>86</v>
      </c>
      <c r="J119" t="s">
        <v>86</v>
      </c>
      <c r="K119" t="s">
        <v>86</v>
      </c>
      <c r="L119" t="s">
        <v>86</v>
      </c>
      <c r="M119" s="33">
        <v>45579</v>
      </c>
      <c r="N119" s="19">
        <v>45582.73541666667</v>
      </c>
      <c r="O119" t="s">
        <v>86</v>
      </c>
      <c r="P119" t="s">
        <v>86</v>
      </c>
      <c r="Q119" t="s">
        <v>86</v>
      </c>
      <c r="R119" t="s">
        <v>86</v>
      </c>
      <c r="S119" t="s">
        <v>86</v>
      </c>
      <c r="T119" s="19">
        <v>45582.667107499998</v>
      </c>
      <c r="U119" t="s">
        <v>86</v>
      </c>
      <c r="V119" t="s">
        <v>86</v>
      </c>
      <c r="W119" t="s">
        <v>86</v>
      </c>
      <c r="X119" t="s">
        <v>86</v>
      </c>
      <c r="Y119" t="s">
        <v>611</v>
      </c>
      <c r="Z119" t="s">
        <v>612</v>
      </c>
      <c r="AA119" t="s">
        <v>86</v>
      </c>
      <c r="AB119" t="s">
        <v>91</v>
      </c>
      <c r="AC119" t="s">
        <v>86</v>
      </c>
      <c r="AD119" t="s">
        <v>91</v>
      </c>
      <c r="AE119" t="s">
        <v>86</v>
      </c>
    </row>
    <row r="120" spans="1:31" x14ac:dyDescent="0.3">
      <c r="A120" t="s">
        <v>84</v>
      </c>
      <c r="B120" t="s">
        <v>86</v>
      </c>
      <c r="C120" s="35" t="s">
        <v>705</v>
      </c>
      <c r="D120" t="s">
        <v>512</v>
      </c>
      <c r="E120" t="s">
        <v>392</v>
      </c>
      <c r="F120" t="s">
        <v>90</v>
      </c>
      <c r="G120" t="s">
        <v>692</v>
      </c>
      <c r="H120" t="s">
        <v>86</v>
      </c>
      <c r="I120" t="s">
        <v>86</v>
      </c>
      <c r="J120" t="s">
        <v>86</v>
      </c>
      <c r="K120" t="s">
        <v>86</v>
      </c>
      <c r="L120" t="s">
        <v>86</v>
      </c>
      <c r="M120" s="33">
        <v>45579</v>
      </c>
      <c r="N120" s="19">
        <v>45581.339583333334</v>
      </c>
      <c r="O120" t="s">
        <v>86</v>
      </c>
      <c r="P120" t="s">
        <v>86</v>
      </c>
      <c r="Q120" t="s">
        <v>86</v>
      </c>
      <c r="R120" t="s">
        <v>86</v>
      </c>
      <c r="S120" t="s">
        <v>86</v>
      </c>
      <c r="T120" s="19">
        <v>45580.641055428241</v>
      </c>
      <c r="U120" t="s">
        <v>86</v>
      </c>
      <c r="V120" t="s">
        <v>86</v>
      </c>
      <c r="W120" t="s">
        <v>86</v>
      </c>
      <c r="X120" t="s">
        <v>86</v>
      </c>
      <c r="Y120" t="s">
        <v>611</v>
      </c>
      <c r="Z120" t="s">
        <v>612</v>
      </c>
      <c r="AA120" t="s">
        <v>86</v>
      </c>
      <c r="AB120" t="s">
        <v>91</v>
      </c>
      <c r="AC120" t="s">
        <v>86</v>
      </c>
      <c r="AD120" t="s">
        <v>91</v>
      </c>
      <c r="AE120" t="s">
        <v>86</v>
      </c>
    </row>
    <row r="121" spans="1:31" x14ac:dyDescent="0.3">
      <c r="A121" t="s">
        <v>84</v>
      </c>
      <c r="B121" t="s">
        <v>86</v>
      </c>
      <c r="C121" s="35" t="s">
        <v>706</v>
      </c>
      <c r="D121" t="s">
        <v>707</v>
      </c>
      <c r="E121" t="s">
        <v>392</v>
      </c>
      <c r="F121" t="s">
        <v>90</v>
      </c>
      <c r="G121" t="s">
        <v>708</v>
      </c>
      <c r="H121" t="s">
        <v>86</v>
      </c>
      <c r="I121" t="s">
        <v>86</v>
      </c>
      <c r="J121" t="s">
        <v>86</v>
      </c>
      <c r="K121" t="s">
        <v>86</v>
      </c>
      <c r="L121" t="s">
        <v>86</v>
      </c>
      <c r="M121" s="33">
        <v>45558</v>
      </c>
      <c r="N121" s="19">
        <v>45575.7</v>
      </c>
      <c r="O121" t="s">
        <v>86</v>
      </c>
      <c r="P121" t="s">
        <v>86</v>
      </c>
      <c r="Q121" t="s">
        <v>86</v>
      </c>
      <c r="R121" t="s">
        <v>86</v>
      </c>
      <c r="S121" t="s">
        <v>86</v>
      </c>
      <c r="T121" s="19">
        <v>45575.66532226852</v>
      </c>
      <c r="U121" t="s">
        <v>86</v>
      </c>
      <c r="V121" t="s">
        <v>86</v>
      </c>
      <c r="W121" t="s">
        <v>86</v>
      </c>
      <c r="X121" t="s">
        <v>86</v>
      </c>
      <c r="Y121" t="s">
        <v>611</v>
      </c>
      <c r="Z121" t="s">
        <v>612</v>
      </c>
      <c r="AA121" t="s">
        <v>86</v>
      </c>
      <c r="AB121" t="s">
        <v>91</v>
      </c>
      <c r="AC121" t="s">
        <v>86</v>
      </c>
      <c r="AD121" t="s">
        <v>91</v>
      </c>
      <c r="AE121" t="s">
        <v>86</v>
      </c>
    </row>
    <row r="122" spans="1:31" x14ac:dyDescent="0.3">
      <c r="A122" t="s">
        <v>84</v>
      </c>
      <c r="B122" t="s">
        <v>86</v>
      </c>
      <c r="C122" s="35" t="s">
        <v>709</v>
      </c>
      <c r="D122" t="s">
        <v>710</v>
      </c>
      <c r="E122" t="s">
        <v>392</v>
      </c>
      <c r="F122" t="s">
        <v>90</v>
      </c>
      <c r="G122" t="s">
        <v>708</v>
      </c>
      <c r="H122" t="s">
        <v>86</v>
      </c>
      <c r="I122" t="s">
        <v>86</v>
      </c>
      <c r="J122" t="s">
        <v>86</v>
      </c>
      <c r="K122" t="s">
        <v>86</v>
      </c>
      <c r="L122" t="s">
        <v>86</v>
      </c>
      <c r="M122" s="33">
        <v>45558</v>
      </c>
      <c r="N122" s="19">
        <v>45572.786111111112</v>
      </c>
      <c r="O122" t="s">
        <v>86</v>
      </c>
      <c r="P122" t="s">
        <v>86</v>
      </c>
      <c r="Q122" t="s">
        <v>86</v>
      </c>
      <c r="R122" t="s">
        <v>86</v>
      </c>
      <c r="S122" t="s">
        <v>86</v>
      </c>
      <c r="T122" s="19">
        <v>45572.649548541667</v>
      </c>
      <c r="U122" t="s">
        <v>86</v>
      </c>
      <c r="V122" t="s">
        <v>86</v>
      </c>
      <c r="W122" t="s">
        <v>86</v>
      </c>
      <c r="X122" t="s">
        <v>86</v>
      </c>
      <c r="Y122" t="s">
        <v>611</v>
      </c>
      <c r="Z122" t="s">
        <v>612</v>
      </c>
      <c r="AA122" t="s">
        <v>86</v>
      </c>
      <c r="AB122" t="s">
        <v>91</v>
      </c>
      <c r="AC122" t="s">
        <v>86</v>
      </c>
      <c r="AD122" t="s">
        <v>135</v>
      </c>
      <c r="AE122" t="s">
        <v>86</v>
      </c>
    </row>
    <row r="123" spans="1:31" x14ac:dyDescent="0.3">
      <c r="A123" t="s">
        <v>84</v>
      </c>
      <c r="B123" t="s">
        <v>86</v>
      </c>
      <c r="C123" s="35" t="s">
        <v>711</v>
      </c>
      <c r="D123" t="s">
        <v>712</v>
      </c>
      <c r="E123" t="s">
        <v>392</v>
      </c>
      <c r="F123" t="s">
        <v>90</v>
      </c>
      <c r="G123" t="s">
        <v>708</v>
      </c>
      <c r="H123" t="s">
        <v>86</v>
      </c>
      <c r="I123" t="s">
        <v>86</v>
      </c>
      <c r="J123" t="s">
        <v>86</v>
      </c>
      <c r="K123" t="s">
        <v>86</v>
      </c>
      <c r="L123" t="s">
        <v>86</v>
      </c>
      <c r="M123" s="33">
        <v>45558</v>
      </c>
      <c r="N123" s="19">
        <v>45569.393750000003</v>
      </c>
      <c r="O123" t="s">
        <v>86</v>
      </c>
      <c r="P123" t="s">
        <v>86</v>
      </c>
      <c r="Q123" t="s">
        <v>86</v>
      </c>
      <c r="R123" t="s">
        <v>86</v>
      </c>
      <c r="S123" t="s">
        <v>86</v>
      </c>
      <c r="T123" s="19">
        <v>45569.390499583336</v>
      </c>
      <c r="U123" t="s">
        <v>86</v>
      </c>
      <c r="V123" t="s">
        <v>86</v>
      </c>
      <c r="W123" t="s">
        <v>86</v>
      </c>
      <c r="X123" t="s">
        <v>86</v>
      </c>
      <c r="Y123" t="s">
        <v>611</v>
      </c>
      <c r="Z123" t="s">
        <v>612</v>
      </c>
      <c r="AA123" t="s">
        <v>86</v>
      </c>
      <c r="AB123" t="s">
        <v>91</v>
      </c>
      <c r="AC123" t="s">
        <v>86</v>
      </c>
      <c r="AD123" t="s">
        <v>135</v>
      </c>
      <c r="AE123" t="s">
        <v>86</v>
      </c>
    </row>
    <row r="124" spans="1:31" x14ac:dyDescent="0.3">
      <c r="A124" t="s">
        <v>84</v>
      </c>
      <c r="B124" t="s">
        <v>86</v>
      </c>
      <c r="C124" s="35" t="s">
        <v>713</v>
      </c>
      <c r="D124" t="s">
        <v>714</v>
      </c>
      <c r="E124" t="s">
        <v>392</v>
      </c>
      <c r="F124" t="s">
        <v>90</v>
      </c>
      <c r="G124" t="s">
        <v>708</v>
      </c>
      <c r="H124" t="s">
        <v>86</v>
      </c>
      <c r="I124" t="s">
        <v>86</v>
      </c>
      <c r="J124" t="s">
        <v>86</v>
      </c>
      <c r="K124" t="s">
        <v>86</v>
      </c>
      <c r="L124" t="s">
        <v>86</v>
      </c>
      <c r="M124" t="s">
        <v>86</v>
      </c>
      <c r="N124" s="19">
        <v>45566.419444444444</v>
      </c>
      <c r="O124" t="s">
        <v>86</v>
      </c>
      <c r="P124" t="s">
        <v>86</v>
      </c>
      <c r="Q124" t="s">
        <v>86</v>
      </c>
      <c r="R124" t="s">
        <v>86</v>
      </c>
      <c r="S124" t="s">
        <v>86</v>
      </c>
      <c r="T124" s="19">
        <v>45565.639618194444</v>
      </c>
      <c r="U124" t="s">
        <v>86</v>
      </c>
      <c r="V124" t="s">
        <v>86</v>
      </c>
      <c r="W124" t="s">
        <v>86</v>
      </c>
      <c r="X124" t="s">
        <v>86</v>
      </c>
      <c r="Y124" t="s">
        <v>611</v>
      </c>
      <c r="Z124" t="s">
        <v>612</v>
      </c>
      <c r="AA124" t="s">
        <v>86</v>
      </c>
      <c r="AB124" t="s">
        <v>91</v>
      </c>
      <c r="AC124" t="s">
        <v>86</v>
      </c>
      <c r="AD124" t="s">
        <v>135</v>
      </c>
      <c r="AE124" t="s">
        <v>86</v>
      </c>
    </row>
    <row r="125" spans="1:31" x14ac:dyDescent="0.3">
      <c r="A125" t="s">
        <v>84</v>
      </c>
      <c r="B125" t="s">
        <v>86</v>
      </c>
      <c r="C125" s="35" t="s">
        <v>715</v>
      </c>
      <c r="D125" t="s">
        <v>716</v>
      </c>
      <c r="E125" t="s">
        <v>392</v>
      </c>
      <c r="F125" t="s">
        <v>90</v>
      </c>
      <c r="G125" t="s">
        <v>708</v>
      </c>
      <c r="H125" t="s">
        <v>86</v>
      </c>
      <c r="I125" t="s">
        <v>86</v>
      </c>
      <c r="J125" t="s">
        <v>86</v>
      </c>
      <c r="K125" t="s">
        <v>86</v>
      </c>
      <c r="L125" t="s">
        <v>86</v>
      </c>
      <c r="M125" t="s">
        <v>86</v>
      </c>
      <c r="N125" s="19">
        <v>45566.413194444445</v>
      </c>
      <c r="O125" t="s">
        <v>86</v>
      </c>
      <c r="P125" t="s">
        <v>86</v>
      </c>
      <c r="Q125" t="s">
        <v>86</v>
      </c>
      <c r="R125" t="s">
        <v>86</v>
      </c>
      <c r="S125" t="s">
        <v>86</v>
      </c>
      <c r="T125" s="19">
        <v>45565.577169826392</v>
      </c>
      <c r="U125" t="s">
        <v>86</v>
      </c>
      <c r="V125" t="s">
        <v>86</v>
      </c>
      <c r="W125" t="s">
        <v>86</v>
      </c>
      <c r="X125" t="s">
        <v>86</v>
      </c>
      <c r="Y125" t="s">
        <v>611</v>
      </c>
      <c r="Z125" t="s">
        <v>612</v>
      </c>
      <c r="AA125" t="s">
        <v>86</v>
      </c>
      <c r="AB125" t="s">
        <v>91</v>
      </c>
      <c r="AC125" t="s">
        <v>86</v>
      </c>
      <c r="AD125" t="s">
        <v>135</v>
      </c>
      <c r="AE125" t="s">
        <v>86</v>
      </c>
    </row>
    <row r="126" spans="1:31" x14ac:dyDescent="0.3">
      <c r="A126" t="s">
        <v>84</v>
      </c>
      <c r="B126" t="s">
        <v>86</v>
      </c>
      <c r="C126" s="35" t="s">
        <v>717</v>
      </c>
      <c r="D126" t="s">
        <v>718</v>
      </c>
      <c r="E126" t="s">
        <v>392</v>
      </c>
      <c r="F126" t="s">
        <v>90</v>
      </c>
      <c r="G126" t="s">
        <v>708</v>
      </c>
      <c r="H126" t="s">
        <v>86</v>
      </c>
      <c r="I126" t="s">
        <v>86</v>
      </c>
      <c r="J126" t="s">
        <v>86</v>
      </c>
      <c r="K126" t="s">
        <v>86</v>
      </c>
      <c r="L126" t="s">
        <v>86</v>
      </c>
      <c r="M126" t="s">
        <v>86</v>
      </c>
      <c r="N126" s="19">
        <v>45565.46597222222</v>
      </c>
      <c r="O126" t="s">
        <v>86</v>
      </c>
      <c r="P126" t="s">
        <v>86</v>
      </c>
      <c r="Q126" t="s">
        <v>86</v>
      </c>
      <c r="R126" t="s">
        <v>86</v>
      </c>
      <c r="S126" t="s">
        <v>86</v>
      </c>
      <c r="T126" s="19">
        <v>45565.409007499999</v>
      </c>
      <c r="U126" t="s">
        <v>86</v>
      </c>
      <c r="V126" t="s">
        <v>86</v>
      </c>
      <c r="W126" t="s">
        <v>86</v>
      </c>
      <c r="X126" t="s">
        <v>86</v>
      </c>
      <c r="Y126" t="s">
        <v>611</v>
      </c>
      <c r="Z126" t="s">
        <v>612</v>
      </c>
      <c r="AA126" t="s">
        <v>86</v>
      </c>
      <c r="AB126" t="s">
        <v>91</v>
      </c>
      <c r="AC126" t="s">
        <v>86</v>
      </c>
      <c r="AD126" t="s">
        <v>135</v>
      </c>
      <c r="AE126" t="s">
        <v>86</v>
      </c>
    </row>
    <row r="127" spans="1:31" x14ac:dyDescent="0.3">
      <c r="A127" t="s">
        <v>84</v>
      </c>
      <c r="B127" t="s">
        <v>86</v>
      </c>
      <c r="C127" s="35" t="s">
        <v>719</v>
      </c>
      <c r="D127" t="s">
        <v>720</v>
      </c>
      <c r="E127" t="s">
        <v>392</v>
      </c>
      <c r="F127" t="s">
        <v>90</v>
      </c>
      <c r="G127" t="s">
        <v>708</v>
      </c>
      <c r="H127" t="s">
        <v>86</v>
      </c>
      <c r="I127" t="s">
        <v>86</v>
      </c>
      <c r="J127" t="s">
        <v>86</v>
      </c>
      <c r="K127" t="s">
        <v>86</v>
      </c>
      <c r="L127" t="s">
        <v>86</v>
      </c>
      <c r="M127" s="33">
        <v>45558</v>
      </c>
      <c r="N127" s="19">
        <v>45560.681250000001</v>
      </c>
      <c r="O127" t="s">
        <v>86</v>
      </c>
      <c r="P127" t="s">
        <v>86</v>
      </c>
      <c r="Q127" t="s">
        <v>86</v>
      </c>
      <c r="R127" t="s">
        <v>86</v>
      </c>
      <c r="S127" t="s">
        <v>86</v>
      </c>
      <c r="T127" s="19">
        <v>45560.664116747685</v>
      </c>
      <c r="U127" t="s">
        <v>86</v>
      </c>
      <c r="V127" t="s">
        <v>86</v>
      </c>
      <c r="W127" t="s">
        <v>86</v>
      </c>
      <c r="X127" t="s">
        <v>86</v>
      </c>
      <c r="Y127" t="s">
        <v>611</v>
      </c>
      <c r="Z127" t="s">
        <v>612</v>
      </c>
      <c r="AA127" t="s">
        <v>86</v>
      </c>
      <c r="AB127" t="s">
        <v>91</v>
      </c>
      <c r="AC127" t="s">
        <v>86</v>
      </c>
      <c r="AD127" t="s">
        <v>135</v>
      </c>
      <c r="AE127" t="s">
        <v>86</v>
      </c>
    </row>
    <row r="128" spans="1:31" x14ac:dyDescent="0.3">
      <c r="A128" t="s">
        <v>84</v>
      </c>
      <c r="B128" t="s">
        <v>86</v>
      </c>
      <c r="C128" s="35" t="s">
        <v>721</v>
      </c>
      <c r="D128" t="s">
        <v>722</v>
      </c>
      <c r="E128" t="s">
        <v>392</v>
      </c>
      <c r="F128" t="s">
        <v>90</v>
      </c>
      <c r="G128" t="s">
        <v>708</v>
      </c>
      <c r="H128" t="s">
        <v>86</v>
      </c>
      <c r="I128" t="s">
        <v>86</v>
      </c>
      <c r="J128" t="s">
        <v>86</v>
      </c>
      <c r="K128" t="s">
        <v>86</v>
      </c>
      <c r="L128" t="s">
        <v>86</v>
      </c>
      <c r="M128" s="33">
        <v>45558</v>
      </c>
      <c r="N128" s="19">
        <v>45559.390277777777</v>
      </c>
      <c r="O128" t="s">
        <v>86</v>
      </c>
      <c r="P128" t="s">
        <v>86</v>
      </c>
      <c r="Q128" t="s">
        <v>86</v>
      </c>
      <c r="R128" t="s">
        <v>86</v>
      </c>
      <c r="S128" t="s">
        <v>86</v>
      </c>
      <c r="T128" s="19">
        <v>45558.647452337966</v>
      </c>
      <c r="U128" t="s">
        <v>86</v>
      </c>
      <c r="V128" t="s">
        <v>86</v>
      </c>
      <c r="W128" t="s">
        <v>86</v>
      </c>
      <c r="X128" t="s">
        <v>86</v>
      </c>
      <c r="Y128" t="s">
        <v>611</v>
      </c>
      <c r="Z128" t="s">
        <v>612</v>
      </c>
      <c r="AA128" t="s">
        <v>86</v>
      </c>
      <c r="AB128" t="s">
        <v>91</v>
      </c>
      <c r="AC128" t="s">
        <v>86</v>
      </c>
      <c r="AD128" t="s">
        <v>135</v>
      </c>
      <c r="AE128" t="s">
        <v>86</v>
      </c>
    </row>
    <row r="129" spans="1:31" x14ac:dyDescent="0.3">
      <c r="A129" t="s">
        <v>89</v>
      </c>
      <c r="B129" t="s">
        <v>86</v>
      </c>
      <c r="C129" s="35" t="s">
        <v>723</v>
      </c>
      <c r="D129" t="s">
        <v>724</v>
      </c>
      <c r="E129" t="s">
        <v>403</v>
      </c>
      <c r="F129" t="s">
        <v>90</v>
      </c>
      <c r="G129" t="s">
        <v>725</v>
      </c>
      <c r="H129" t="s">
        <v>86</v>
      </c>
      <c r="I129" t="s">
        <v>86</v>
      </c>
      <c r="J129" t="s">
        <v>86</v>
      </c>
      <c r="K129" t="s">
        <v>86</v>
      </c>
      <c r="L129" t="s">
        <v>86</v>
      </c>
      <c r="M129" t="s">
        <v>86</v>
      </c>
      <c r="N129" s="19">
        <v>45664.496527777781</v>
      </c>
      <c r="O129" t="s">
        <v>86</v>
      </c>
      <c r="P129" t="s">
        <v>86</v>
      </c>
      <c r="Q129" t="s">
        <v>86</v>
      </c>
      <c r="R129" t="s">
        <v>86</v>
      </c>
      <c r="S129" t="s">
        <v>86</v>
      </c>
      <c r="T129" s="19">
        <v>45663.835003472224</v>
      </c>
      <c r="U129" t="s">
        <v>86</v>
      </c>
      <c r="V129" t="s">
        <v>86</v>
      </c>
      <c r="W129" t="s">
        <v>86</v>
      </c>
      <c r="X129" t="s">
        <v>86</v>
      </c>
      <c r="Y129" t="s">
        <v>726</v>
      </c>
      <c r="Z129" t="s">
        <v>727</v>
      </c>
      <c r="AA129" t="s">
        <v>86</v>
      </c>
      <c r="AB129" t="s">
        <v>91</v>
      </c>
      <c r="AC129" t="s">
        <v>86</v>
      </c>
      <c r="AD129" t="s">
        <v>91</v>
      </c>
      <c r="AE129" t="s">
        <v>86</v>
      </c>
    </row>
    <row r="130" spans="1:31" x14ac:dyDescent="0.3">
      <c r="A130" t="s">
        <v>89</v>
      </c>
      <c r="B130" t="s">
        <v>86</v>
      </c>
      <c r="C130" s="35" t="s">
        <v>728</v>
      </c>
      <c r="D130" t="s">
        <v>729</v>
      </c>
      <c r="E130" t="s">
        <v>403</v>
      </c>
      <c r="F130" t="s">
        <v>90</v>
      </c>
      <c r="G130" t="s">
        <v>725</v>
      </c>
      <c r="H130" t="s">
        <v>86</v>
      </c>
      <c r="I130" t="s">
        <v>86</v>
      </c>
      <c r="J130" t="s">
        <v>86</v>
      </c>
      <c r="K130" t="s">
        <v>86</v>
      </c>
      <c r="L130" t="s">
        <v>86</v>
      </c>
      <c r="M130" t="s">
        <v>86</v>
      </c>
      <c r="N130" s="19">
        <v>45664.472916666666</v>
      </c>
      <c r="O130" t="s">
        <v>86</v>
      </c>
      <c r="P130" t="s">
        <v>86</v>
      </c>
      <c r="Q130" t="s">
        <v>86</v>
      </c>
      <c r="R130" t="s">
        <v>86</v>
      </c>
      <c r="S130" t="s">
        <v>86</v>
      </c>
      <c r="T130" s="19">
        <v>45663.497327511577</v>
      </c>
      <c r="U130" t="s">
        <v>86</v>
      </c>
      <c r="V130" t="s">
        <v>86</v>
      </c>
      <c r="W130" t="s">
        <v>86</v>
      </c>
      <c r="X130" t="s">
        <v>86</v>
      </c>
      <c r="Y130" t="s">
        <v>726</v>
      </c>
      <c r="Z130" t="s">
        <v>727</v>
      </c>
      <c r="AA130" t="s">
        <v>86</v>
      </c>
      <c r="AB130" t="s">
        <v>91</v>
      </c>
      <c r="AC130" t="s">
        <v>86</v>
      </c>
      <c r="AD130" t="s">
        <v>91</v>
      </c>
      <c r="AE130" t="s">
        <v>86</v>
      </c>
    </row>
    <row r="131" spans="1:31" x14ac:dyDescent="0.3">
      <c r="A131" t="s">
        <v>84</v>
      </c>
      <c r="B131" t="s">
        <v>86</v>
      </c>
      <c r="C131" s="35" t="s">
        <v>730</v>
      </c>
      <c r="D131" t="s">
        <v>731</v>
      </c>
      <c r="E131" t="s">
        <v>403</v>
      </c>
      <c r="F131" t="s">
        <v>90</v>
      </c>
      <c r="G131" t="s">
        <v>725</v>
      </c>
      <c r="H131" t="s">
        <v>86</v>
      </c>
      <c r="I131" t="s">
        <v>86</v>
      </c>
      <c r="J131" t="s">
        <v>86</v>
      </c>
      <c r="K131" t="s">
        <v>86</v>
      </c>
      <c r="L131" t="s">
        <v>86</v>
      </c>
      <c r="M131" t="s">
        <v>86</v>
      </c>
      <c r="N131" s="19">
        <v>45664.734722222223</v>
      </c>
      <c r="O131" t="s">
        <v>86</v>
      </c>
      <c r="P131" t="s">
        <v>86</v>
      </c>
      <c r="Q131" t="s">
        <v>86</v>
      </c>
      <c r="R131" t="s">
        <v>86</v>
      </c>
      <c r="S131" t="s">
        <v>86</v>
      </c>
      <c r="T131" s="19">
        <v>45663.425772210649</v>
      </c>
      <c r="U131" t="s">
        <v>86</v>
      </c>
      <c r="V131" t="s">
        <v>86</v>
      </c>
      <c r="W131" t="s">
        <v>86</v>
      </c>
      <c r="X131" t="s">
        <v>86</v>
      </c>
      <c r="Y131" t="s">
        <v>726</v>
      </c>
      <c r="Z131" t="s">
        <v>732</v>
      </c>
      <c r="AA131" t="s">
        <v>86</v>
      </c>
      <c r="AB131" t="s">
        <v>91</v>
      </c>
      <c r="AC131" t="s">
        <v>86</v>
      </c>
      <c r="AD131" t="s">
        <v>91</v>
      </c>
      <c r="AE131" t="s">
        <v>86</v>
      </c>
    </row>
    <row r="132" spans="1:31" x14ac:dyDescent="0.3">
      <c r="A132" t="s">
        <v>84</v>
      </c>
      <c r="B132" t="s">
        <v>86</v>
      </c>
      <c r="C132" s="35" t="s">
        <v>733</v>
      </c>
      <c r="D132" t="s">
        <v>734</v>
      </c>
      <c r="E132" t="s">
        <v>403</v>
      </c>
      <c r="F132" t="s">
        <v>90</v>
      </c>
      <c r="G132" t="s">
        <v>725</v>
      </c>
      <c r="H132" t="s">
        <v>86</v>
      </c>
      <c r="I132" t="s">
        <v>86</v>
      </c>
      <c r="J132" t="s">
        <v>86</v>
      </c>
      <c r="K132" t="s">
        <v>86</v>
      </c>
      <c r="L132" t="s">
        <v>86</v>
      </c>
      <c r="M132" t="s">
        <v>86</v>
      </c>
      <c r="N132" s="19">
        <v>45664.734027777777</v>
      </c>
      <c r="O132" t="s">
        <v>86</v>
      </c>
      <c r="P132" t="s">
        <v>86</v>
      </c>
      <c r="Q132" t="s">
        <v>86</v>
      </c>
      <c r="R132" t="s">
        <v>86</v>
      </c>
      <c r="S132" t="s">
        <v>86</v>
      </c>
      <c r="T132" s="19">
        <v>45661.441463287039</v>
      </c>
      <c r="U132" t="s">
        <v>86</v>
      </c>
      <c r="V132" t="s">
        <v>86</v>
      </c>
      <c r="W132" t="s">
        <v>86</v>
      </c>
      <c r="X132" t="s">
        <v>86</v>
      </c>
      <c r="Y132" t="s">
        <v>726</v>
      </c>
      <c r="Z132" t="s">
        <v>732</v>
      </c>
      <c r="AA132" t="s">
        <v>86</v>
      </c>
      <c r="AB132" t="s">
        <v>91</v>
      </c>
      <c r="AC132" t="s">
        <v>86</v>
      </c>
      <c r="AD132" t="s">
        <v>91</v>
      </c>
      <c r="AE132" t="s">
        <v>86</v>
      </c>
    </row>
    <row r="133" spans="1:31" x14ac:dyDescent="0.3">
      <c r="A133" t="s">
        <v>84</v>
      </c>
      <c r="B133" t="s">
        <v>86</v>
      </c>
      <c r="C133" s="35" t="s">
        <v>735</v>
      </c>
      <c r="D133" t="s">
        <v>736</v>
      </c>
      <c r="E133" t="s">
        <v>403</v>
      </c>
      <c r="F133" t="s">
        <v>90</v>
      </c>
      <c r="G133" t="s">
        <v>725</v>
      </c>
      <c r="H133" t="s">
        <v>86</v>
      </c>
      <c r="I133" t="s">
        <v>86</v>
      </c>
      <c r="J133" t="s">
        <v>86</v>
      </c>
      <c r="K133" t="s">
        <v>86</v>
      </c>
      <c r="L133" t="s">
        <v>86</v>
      </c>
      <c r="M133" t="s">
        <v>86</v>
      </c>
      <c r="N133" s="19">
        <v>45664.73333333333</v>
      </c>
      <c r="O133" t="s">
        <v>86</v>
      </c>
      <c r="P133" t="s">
        <v>86</v>
      </c>
      <c r="Q133" t="s">
        <v>86</v>
      </c>
      <c r="R133" t="s">
        <v>86</v>
      </c>
      <c r="S133" t="s">
        <v>86</v>
      </c>
      <c r="T133" s="19">
        <v>45660.797793576392</v>
      </c>
      <c r="U133" t="s">
        <v>86</v>
      </c>
      <c r="V133" t="s">
        <v>86</v>
      </c>
      <c r="W133" t="s">
        <v>86</v>
      </c>
      <c r="X133" t="s">
        <v>86</v>
      </c>
      <c r="Y133" t="s">
        <v>726</v>
      </c>
      <c r="Z133" t="s">
        <v>732</v>
      </c>
      <c r="AA133" t="s">
        <v>86</v>
      </c>
      <c r="AB133" t="s">
        <v>91</v>
      </c>
      <c r="AC133" t="s">
        <v>86</v>
      </c>
      <c r="AD133" t="s">
        <v>91</v>
      </c>
      <c r="AE133" t="s">
        <v>86</v>
      </c>
    </row>
    <row r="134" spans="1:31" x14ac:dyDescent="0.3">
      <c r="A134" t="s">
        <v>89</v>
      </c>
      <c r="B134" t="s">
        <v>86</v>
      </c>
      <c r="C134" s="35" t="s">
        <v>737</v>
      </c>
      <c r="D134" t="s">
        <v>738</v>
      </c>
      <c r="E134" t="s">
        <v>403</v>
      </c>
      <c r="F134" t="s">
        <v>90</v>
      </c>
      <c r="G134" t="s">
        <v>725</v>
      </c>
      <c r="H134" t="s">
        <v>86</v>
      </c>
      <c r="I134" t="s">
        <v>86</v>
      </c>
      <c r="J134" t="s">
        <v>86</v>
      </c>
      <c r="K134" t="s">
        <v>86</v>
      </c>
      <c r="L134" t="s">
        <v>86</v>
      </c>
      <c r="M134" t="s">
        <v>86</v>
      </c>
      <c r="N134" s="19">
        <v>45663.45</v>
      </c>
      <c r="O134" t="s">
        <v>86</v>
      </c>
      <c r="P134" t="s">
        <v>86</v>
      </c>
      <c r="Q134" t="s">
        <v>86</v>
      </c>
      <c r="R134" t="s">
        <v>86</v>
      </c>
      <c r="S134" t="s">
        <v>86</v>
      </c>
      <c r="T134" s="19">
        <v>45660.622255648152</v>
      </c>
      <c r="U134" t="s">
        <v>86</v>
      </c>
      <c r="V134" t="s">
        <v>86</v>
      </c>
      <c r="W134" t="s">
        <v>86</v>
      </c>
      <c r="X134" t="s">
        <v>86</v>
      </c>
      <c r="Y134" t="s">
        <v>726</v>
      </c>
      <c r="Z134" t="s">
        <v>727</v>
      </c>
      <c r="AA134" t="s">
        <v>86</v>
      </c>
      <c r="AB134" t="s">
        <v>91</v>
      </c>
      <c r="AC134" t="s">
        <v>86</v>
      </c>
      <c r="AD134" t="s">
        <v>91</v>
      </c>
      <c r="AE134" t="s">
        <v>86</v>
      </c>
    </row>
    <row r="135" spans="1:31" x14ac:dyDescent="0.3">
      <c r="A135" t="s">
        <v>89</v>
      </c>
      <c r="B135" t="s">
        <v>86</v>
      </c>
      <c r="C135" s="35" t="s">
        <v>739</v>
      </c>
      <c r="D135" t="s">
        <v>740</v>
      </c>
      <c r="E135" t="s">
        <v>403</v>
      </c>
      <c r="F135" t="s">
        <v>90</v>
      </c>
      <c r="G135" t="s">
        <v>725</v>
      </c>
      <c r="H135" t="s">
        <v>86</v>
      </c>
      <c r="I135" t="s">
        <v>86</v>
      </c>
      <c r="J135" t="s">
        <v>86</v>
      </c>
      <c r="K135" t="s">
        <v>86</v>
      </c>
      <c r="L135" t="s">
        <v>86</v>
      </c>
      <c r="M135" t="s">
        <v>86</v>
      </c>
      <c r="N135" s="19">
        <v>45663.472916666666</v>
      </c>
      <c r="O135" t="s">
        <v>86</v>
      </c>
      <c r="P135" t="s">
        <v>86</v>
      </c>
      <c r="Q135" t="s">
        <v>86</v>
      </c>
      <c r="R135" t="s">
        <v>86</v>
      </c>
      <c r="S135" t="s">
        <v>86</v>
      </c>
      <c r="T135" s="19">
        <v>45656.515089942128</v>
      </c>
      <c r="U135" t="s">
        <v>86</v>
      </c>
      <c r="V135" t="s">
        <v>86</v>
      </c>
      <c r="W135" t="s">
        <v>86</v>
      </c>
      <c r="X135" t="s">
        <v>86</v>
      </c>
      <c r="Y135" t="s">
        <v>726</v>
      </c>
      <c r="Z135" t="s">
        <v>727</v>
      </c>
      <c r="AA135" t="s">
        <v>86</v>
      </c>
      <c r="AB135" t="s">
        <v>91</v>
      </c>
      <c r="AC135" t="s">
        <v>86</v>
      </c>
      <c r="AD135" t="s">
        <v>91</v>
      </c>
      <c r="AE135" t="s">
        <v>86</v>
      </c>
    </row>
    <row r="136" spans="1:31" x14ac:dyDescent="0.3">
      <c r="A136" t="s">
        <v>89</v>
      </c>
      <c r="B136" t="s">
        <v>86</v>
      </c>
      <c r="C136" s="35" t="s">
        <v>741</v>
      </c>
      <c r="D136" t="s">
        <v>742</v>
      </c>
      <c r="E136" t="s">
        <v>403</v>
      </c>
      <c r="F136" t="s">
        <v>90</v>
      </c>
      <c r="G136" t="s">
        <v>725</v>
      </c>
      <c r="H136" t="s">
        <v>86</v>
      </c>
      <c r="I136" t="s">
        <v>86</v>
      </c>
      <c r="J136" t="s">
        <v>86</v>
      </c>
      <c r="K136" t="s">
        <v>86</v>
      </c>
      <c r="L136" t="s">
        <v>86</v>
      </c>
      <c r="M136" t="s">
        <v>86</v>
      </c>
      <c r="N136" s="19">
        <v>45663.421527777777</v>
      </c>
      <c r="O136" t="s">
        <v>86</v>
      </c>
      <c r="P136" t="s">
        <v>86</v>
      </c>
      <c r="Q136" t="s">
        <v>86</v>
      </c>
      <c r="R136" t="s">
        <v>86</v>
      </c>
      <c r="S136" t="s">
        <v>86</v>
      </c>
      <c r="T136" s="19">
        <v>45646.778202696762</v>
      </c>
      <c r="U136" t="s">
        <v>86</v>
      </c>
      <c r="V136" t="s">
        <v>86</v>
      </c>
      <c r="W136" t="s">
        <v>86</v>
      </c>
      <c r="X136" t="s">
        <v>86</v>
      </c>
      <c r="Y136" t="s">
        <v>726</v>
      </c>
      <c r="Z136" t="s">
        <v>727</v>
      </c>
      <c r="AA136" t="s">
        <v>86</v>
      </c>
      <c r="AB136" t="s">
        <v>91</v>
      </c>
      <c r="AC136" t="s">
        <v>86</v>
      </c>
      <c r="AD136" t="s">
        <v>91</v>
      </c>
      <c r="AE136" t="s">
        <v>86</v>
      </c>
    </row>
    <row r="137" spans="1:31" x14ac:dyDescent="0.3">
      <c r="A137" t="s">
        <v>89</v>
      </c>
      <c r="B137" t="s">
        <v>86</v>
      </c>
      <c r="C137" s="35" t="s">
        <v>743</v>
      </c>
      <c r="D137" t="s">
        <v>744</v>
      </c>
      <c r="E137" t="s">
        <v>403</v>
      </c>
      <c r="F137" t="s">
        <v>90</v>
      </c>
      <c r="G137" t="s">
        <v>725</v>
      </c>
      <c r="H137" t="s">
        <v>86</v>
      </c>
      <c r="I137" t="s">
        <v>86</v>
      </c>
      <c r="J137" t="s">
        <v>86</v>
      </c>
      <c r="K137" t="s">
        <v>86</v>
      </c>
      <c r="L137" t="s">
        <v>86</v>
      </c>
      <c r="M137" t="s">
        <v>86</v>
      </c>
      <c r="N137" s="19">
        <v>45663.459027777775</v>
      </c>
      <c r="O137" t="s">
        <v>86</v>
      </c>
      <c r="P137" t="s">
        <v>86</v>
      </c>
      <c r="Q137" t="s">
        <v>86</v>
      </c>
      <c r="R137" t="s">
        <v>86</v>
      </c>
      <c r="S137" t="s">
        <v>86</v>
      </c>
      <c r="T137" s="19">
        <v>45646.395021446762</v>
      </c>
      <c r="U137" t="s">
        <v>86</v>
      </c>
      <c r="V137" t="s">
        <v>86</v>
      </c>
      <c r="W137" t="s">
        <v>86</v>
      </c>
      <c r="X137" t="s">
        <v>86</v>
      </c>
      <c r="Y137" t="s">
        <v>726</v>
      </c>
      <c r="Z137" t="s">
        <v>727</v>
      </c>
      <c r="AA137" t="s">
        <v>86</v>
      </c>
      <c r="AB137" t="s">
        <v>91</v>
      </c>
      <c r="AC137" t="s">
        <v>86</v>
      </c>
      <c r="AD137" t="s">
        <v>91</v>
      </c>
      <c r="AE137" t="s">
        <v>86</v>
      </c>
    </row>
    <row r="138" spans="1:31" x14ac:dyDescent="0.3">
      <c r="A138" t="s">
        <v>84</v>
      </c>
      <c r="B138" t="s">
        <v>86</v>
      </c>
      <c r="C138" s="35" t="s">
        <v>745</v>
      </c>
      <c r="D138" t="s">
        <v>746</v>
      </c>
      <c r="E138" t="s">
        <v>403</v>
      </c>
      <c r="F138" t="s">
        <v>90</v>
      </c>
      <c r="G138" t="s">
        <v>747</v>
      </c>
      <c r="H138" t="s">
        <v>86</v>
      </c>
      <c r="I138" t="s">
        <v>86</v>
      </c>
      <c r="J138" t="s">
        <v>86</v>
      </c>
      <c r="K138" t="s">
        <v>86</v>
      </c>
      <c r="L138" t="s">
        <v>86</v>
      </c>
      <c r="M138" t="s">
        <v>86</v>
      </c>
      <c r="N138" s="19">
        <v>45646.408333333333</v>
      </c>
      <c r="O138" t="s">
        <v>86</v>
      </c>
      <c r="P138" t="s">
        <v>86</v>
      </c>
      <c r="Q138" t="s">
        <v>86</v>
      </c>
      <c r="R138" t="s">
        <v>86</v>
      </c>
      <c r="S138" t="s">
        <v>86</v>
      </c>
      <c r="T138" s="19">
        <v>45645.622651851852</v>
      </c>
      <c r="U138" t="s">
        <v>86</v>
      </c>
      <c r="V138" t="s">
        <v>86</v>
      </c>
      <c r="W138" t="s">
        <v>86</v>
      </c>
      <c r="X138" t="s">
        <v>86</v>
      </c>
      <c r="Y138" t="s">
        <v>726</v>
      </c>
      <c r="Z138" t="s">
        <v>748</v>
      </c>
      <c r="AA138" t="s">
        <v>86</v>
      </c>
      <c r="AB138" t="s">
        <v>91</v>
      </c>
      <c r="AC138" t="s">
        <v>86</v>
      </c>
      <c r="AD138" t="s">
        <v>91</v>
      </c>
      <c r="AE138" t="s">
        <v>86</v>
      </c>
    </row>
    <row r="139" spans="1:31" x14ac:dyDescent="0.3">
      <c r="A139" t="s">
        <v>89</v>
      </c>
      <c r="B139" t="s">
        <v>86</v>
      </c>
      <c r="C139" s="35" t="s">
        <v>749</v>
      </c>
      <c r="D139" t="s">
        <v>750</v>
      </c>
      <c r="E139" t="s">
        <v>403</v>
      </c>
      <c r="F139" t="s">
        <v>90</v>
      </c>
      <c r="G139" t="s">
        <v>747</v>
      </c>
      <c r="H139" t="s">
        <v>86</v>
      </c>
      <c r="I139" t="s">
        <v>86</v>
      </c>
      <c r="J139" t="s">
        <v>86</v>
      </c>
      <c r="K139" t="s">
        <v>86</v>
      </c>
      <c r="L139" t="s">
        <v>86</v>
      </c>
      <c r="M139" t="s">
        <v>86</v>
      </c>
      <c r="N139" s="19">
        <v>45644.736805555556</v>
      </c>
      <c r="O139" t="s">
        <v>86</v>
      </c>
      <c r="P139" t="s">
        <v>86</v>
      </c>
      <c r="Q139" t="s">
        <v>86</v>
      </c>
      <c r="R139" t="s">
        <v>86</v>
      </c>
      <c r="S139" t="s">
        <v>86</v>
      </c>
      <c r="T139" s="19">
        <v>45643.82208740741</v>
      </c>
      <c r="U139" t="s">
        <v>86</v>
      </c>
      <c r="V139" t="s">
        <v>86</v>
      </c>
      <c r="W139" t="s">
        <v>86</v>
      </c>
      <c r="X139" t="s">
        <v>86</v>
      </c>
      <c r="Y139" t="s">
        <v>726</v>
      </c>
      <c r="Z139" t="s">
        <v>727</v>
      </c>
      <c r="AA139" t="s">
        <v>86</v>
      </c>
      <c r="AB139" t="s">
        <v>91</v>
      </c>
      <c r="AC139" t="s">
        <v>86</v>
      </c>
      <c r="AD139" t="s">
        <v>91</v>
      </c>
      <c r="AE139" t="s">
        <v>86</v>
      </c>
    </row>
    <row r="140" spans="1:31" x14ac:dyDescent="0.3">
      <c r="A140" t="s">
        <v>84</v>
      </c>
      <c r="B140" t="s">
        <v>86</v>
      </c>
      <c r="C140" s="35" t="s">
        <v>751</v>
      </c>
      <c r="D140" t="s">
        <v>752</v>
      </c>
      <c r="E140" t="s">
        <v>403</v>
      </c>
      <c r="F140" t="s">
        <v>90</v>
      </c>
      <c r="G140" t="s">
        <v>747</v>
      </c>
      <c r="H140" t="s">
        <v>86</v>
      </c>
      <c r="I140" t="s">
        <v>86</v>
      </c>
      <c r="J140" t="s">
        <v>86</v>
      </c>
      <c r="K140" t="s">
        <v>86</v>
      </c>
      <c r="L140" t="s">
        <v>86</v>
      </c>
      <c r="M140" t="s">
        <v>86</v>
      </c>
      <c r="N140" s="19">
        <v>45644.784722222219</v>
      </c>
      <c r="O140" t="s">
        <v>86</v>
      </c>
      <c r="P140" t="s">
        <v>86</v>
      </c>
      <c r="Q140" t="s">
        <v>86</v>
      </c>
      <c r="R140" t="s">
        <v>86</v>
      </c>
      <c r="S140" t="s">
        <v>86</v>
      </c>
      <c r="T140" s="19">
        <v>45643.447093807874</v>
      </c>
      <c r="U140" t="s">
        <v>86</v>
      </c>
      <c r="V140" t="s">
        <v>86</v>
      </c>
      <c r="W140" t="s">
        <v>86</v>
      </c>
      <c r="X140" t="s">
        <v>86</v>
      </c>
      <c r="Y140" t="s">
        <v>726</v>
      </c>
      <c r="Z140" t="s">
        <v>748</v>
      </c>
      <c r="AA140" t="s">
        <v>86</v>
      </c>
      <c r="AB140" t="s">
        <v>91</v>
      </c>
      <c r="AC140" t="s">
        <v>86</v>
      </c>
      <c r="AD140" t="s">
        <v>91</v>
      </c>
      <c r="AE140" t="s">
        <v>86</v>
      </c>
    </row>
    <row r="141" spans="1:31" x14ac:dyDescent="0.3">
      <c r="A141" t="s">
        <v>84</v>
      </c>
      <c r="B141" t="s">
        <v>86</v>
      </c>
      <c r="C141" s="35" t="s">
        <v>753</v>
      </c>
      <c r="D141" t="s">
        <v>754</v>
      </c>
      <c r="E141" t="s">
        <v>403</v>
      </c>
      <c r="F141" t="s">
        <v>90</v>
      </c>
      <c r="G141" t="s">
        <v>747</v>
      </c>
      <c r="H141" t="s">
        <v>86</v>
      </c>
      <c r="I141" t="s">
        <v>86</v>
      </c>
      <c r="J141" t="s">
        <v>86</v>
      </c>
      <c r="K141" t="s">
        <v>86</v>
      </c>
      <c r="L141" t="s">
        <v>86</v>
      </c>
      <c r="M141" t="s">
        <v>86</v>
      </c>
      <c r="N141" s="19">
        <v>45642.78125</v>
      </c>
      <c r="O141" t="s">
        <v>86</v>
      </c>
      <c r="P141" t="s">
        <v>86</v>
      </c>
      <c r="Q141" t="s">
        <v>86</v>
      </c>
      <c r="R141" t="s">
        <v>86</v>
      </c>
      <c r="S141" t="s">
        <v>86</v>
      </c>
      <c r="T141" s="19">
        <v>45642.766556817129</v>
      </c>
      <c r="U141" t="s">
        <v>86</v>
      </c>
      <c r="V141" t="s">
        <v>86</v>
      </c>
      <c r="W141" t="s">
        <v>86</v>
      </c>
      <c r="X141" t="s">
        <v>86</v>
      </c>
      <c r="Y141" t="s">
        <v>726</v>
      </c>
      <c r="Z141" t="s">
        <v>748</v>
      </c>
      <c r="AA141" t="s">
        <v>86</v>
      </c>
      <c r="AB141" t="s">
        <v>91</v>
      </c>
      <c r="AC141" t="s">
        <v>86</v>
      </c>
      <c r="AD141" t="s">
        <v>91</v>
      </c>
      <c r="AE141" t="s">
        <v>86</v>
      </c>
    </row>
    <row r="142" spans="1:31" x14ac:dyDescent="0.3">
      <c r="A142" t="s">
        <v>84</v>
      </c>
      <c r="B142" t="s">
        <v>86</v>
      </c>
      <c r="C142" s="35" t="s">
        <v>755</v>
      </c>
      <c r="D142" t="s">
        <v>756</v>
      </c>
      <c r="E142" t="s">
        <v>403</v>
      </c>
      <c r="F142" t="s">
        <v>90</v>
      </c>
      <c r="G142" t="s">
        <v>747</v>
      </c>
      <c r="H142" t="s">
        <v>86</v>
      </c>
      <c r="I142" t="s">
        <v>86</v>
      </c>
      <c r="J142" t="s">
        <v>86</v>
      </c>
      <c r="K142" t="s">
        <v>86</v>
      </c>
      <c r="L142" t="s">
        <v>86</v>
      </c>
      <c r="M142" t="s">
        <v>86</v>
      </c>
      <c r="N142" s="19">
        <v>45642.768055555556</v>
      </c>
      <c r="O142" t="s">
        <v>86</v>
      </c>
      <c r="P142" t="s">
        <v>86</v>
      </c>
      <c r="Q142" t="s">
        <v>86</v>
      </c>
      <c r="R142" t="s">
        <v>86</v>
      </c>
      <c r="S142" t="s">
        <v>86</v>
      </c>
      <c r="T142" s="19">
        <v>45642.675381921297</v>
      </c>
      <c r="U142" t="s">
        <v>86</v>
      </c>
      <c r="V142" t="s">
        <v>86</v>
      </c>
      <c r="W142" t="s">
        <v>86</v>
      </c>
      <c r="X142" t="s">
        <v>86</v>
      </c>
      <c r="Y142" t="s">
        <v>726</v>
      </c>
      <c r="Z142" t="s">
        <v>748</v>
      </c>
      <c r="AA142" t="s">
        <v>86</v>
      </c>
      <c r="AB142" t="s">
        <v>91</v>
      </c>
      <c r="AC142" t="s">
        <v>86</v>
      </c>
      <c r="AD142" t="s">
        <v>91</v>
      </c>
      <c r="AE142" t="s">
        <v>86</v>
      </c>
    </row>
    <row r="143" spans="1:31" x14ac:dyDescent="0.3">
      <c r="A143" t="s">
        <v>84</v>
      </c>
      <c r="B143" t="s">
        <v>86</v>
      </c>
      <c r="C143" s="35" t="s">
        <v>757</v>
      </c>
      <c r="D143" t="s">
        <v>650</v>
      </c>
      <c r="E143" t="s">
        <v>403</v>
      </c>
      <c r="F143" t="s">
        <v>90</v>
      </c>
      <c r="G143" t="s">
        <v>747</v>
      </c>
      <c r="H143" t="s">
        <v>86</v>
      </c>
      <c r="I143" t="s">
        <v>86</v>
      </c>
      <c r="J143" t="s">
        <v>86</v>
      </c>
      <c r="K143" t="s">
        <v>86</v>
      </c>
      <c r="L143" t="s">
        <v>86</v>
      </c>
      <c r="M143" t="s">
        <v>86</v>
      </c>
      <c r="N143" s="19">
        <v>45642.759027777778</v>
      </c>
      <c r="O143" t="s">
        <v>86</v>
      </c>
      <c r="P143" t="s">
        <v>86</v>
      </c>
      <c r="Q143" t="s">
        <v>86</v>
      </c>
      <c r="R143" t="s">
        <v>86</v>
      </c>
      <c r="S143" t="s">
        <v>86</v>
      </c>
      <c r="T143" s="19">
        <v>45642.673690381947</v>
      </c>
      <c r="U143" t="s">
        <v>86</v>
      </c>
      <c r="V143" t="s">
        <v>86</v>
      </c>
      <c r="W143" t="s">
        <v>86</v>
      </c>
      <c r="X143" t="s">
        <v>86</v>
      </c>
      <c r="Y143" t="s">
        <v>726</v>
      </c>
      <c r="Z143" t="s">
        <v>748</v>
      </c>
      <c r="AA143" t="s">
        <v>86</v>
      </c>
      <c r="AB143" t="s">
        <v>91</v>
      </c>
      <c r="AC143" t="s">
        <v>86</v>
      </c>
      <c r="AD143" t="s">
        <v>91</v>
      </c>
      <c r="AE143" t="s">
        <v>86</v>
      </c>
    </row>
    <row r="144" spans="1:31" x14ac:dyDescent="0.3">
      <c r="A144" t="s">
        <v>84</v>
      </c>
      <c r="B144" t="s">
        <v>86</v>
      </c>
      <c r="C144" s="35" t="s">
        <v>758</v>
      </c>
      <c r="D144" t="s">
        <v>759</v>
      </c>
      <c r="E144" t="s">
        <v>403</v>
      </c>
      <c r="F144" t="s">
        <v>90</v>
      </c>
      <c r="G144" t="s">
        <v>747</v>
      </c>
      <c r="H144" t="s">
        <v>86</v>
      </c>
      <c r="I144" t="s">
        <v>86</v>
      </c>
      <c r="J144" t="s">
        <v>86</v>
      </c>
      <c r="K144" t="s">
        <v>86</v>
      </c>
      <c r="L144" t="s">
        <v>86</v>
      </c>
      <c r="M144" t="s">
        <v>86</v>
      </c>
      <c r="N144" s="19">
        <v>45642.490972222222</v>
      </c>
      <c r="O144" t="s">
        <v>86</v>
      </c>
      <c r="P144" t="s">
        <v>86</v>
      </c>
      <c r="Q144" t="s">
        <v>86</v>
      </c>
      <c r="R144" t="s">
        <v>86</v>
      </c>
      <c r="S144" t="s">
        <v>86</v>
      </c>
      <c r="T144" s="19">
        <v>45642.473406076388</v>
      </c>
      <c r="U144" t="s">
        <v>86</v>
      </c>
      <c r="V144" t="s">
        <v>86</v>
      </c>
      <c r="W144" t="s">
        <v>86</v>
      </c>
      <c r="X144" t="s">
        <v>86</v>
      </c>
      <c r="Y144" t="s">
        <v>726</v>
      </c>
      <c r="Z144" t="s">
        <v>748</v>
      </c>
      <c r="AA144" t="s">
        <v>86</v>
      </c>
      <c r="AB144" t="s">
        <v>91</v>
      </c>
      <c r="AC144" t="s">
        <v>86</v>
      </c>
      <c r="AD144" t="s">
        <v>91</v>
      </c>
      <c r="AE144" t="s">
        <v>86</v>
      </c>
    </row>
    <row r="145" spans="1:31" x14ac:dyDescent="0.3">
      <c r="A145" t="s">
        <v>89</v>
      </c>
      <c r="B145" t="s">
        <v>86</v>
      </c>
      <c r="C145" s="35" t="s">
        <v>760</v>
      </c>
      <c r="D145" t="s">
        <v>761</v>
      </c>
      <c r="E145" t="s">
        <v>403</v>
      </c>
      <c r="F145" t="s">
        <v>90</v>
      </c>
      <c r="G145" t="s">
        <v>747</v>
      </c>
      <c r="H145" t="s">
        <v>86</v>
      </c>
      <c r="I145" t="s">
        <v>86</v>
      </c>
      <c r="J145" t="s">
        <v>86</v>
      </c>
      <c r="K145" t="s">
        <v>86</v>
      </c>
      <c r="L145" t="s">
        <v>86</v>
      </c>
      <c r="M145" t="s">
        <v>86</v>
      </c>
      <c r="N145" s="19">
        <v>45644.425000000003</v>
      </c>
      <c r="O145" t="s">
        <v>86</v>
      </c>
      <c r="P145" t="s">
        <v>86</v>
      </c>
      <c r="Q145" t="s">
        <v>86</v>
      </c>
      <c r="R145" t="s">
        <v>86</v>
      </c>
      <c r="S145" t="s">
        <v>86</v>
      </c>
      <c r="T145" s="19">
        <v>45642.44124028935</v>
      </c>
      <c r="U145" t="s">
        <v>86</v>
      </c>
      <c r="V145" t="s">
        <v>86</v>
      </c>
      <c r="W145" t="s">
        <v>86</v>
      </c>
      <c r="X145" t="s">
        <v>86</v>
      </c>
      <c r="Y145" t="s">
        <v>726</v>
      </c>
      <c r="Z145" t="s">
        <v>727</v>
      </c>
      <c r="AA145" t="s">
        <v>86</v>
      </c>
      <c r="AB145" t="s">
        <v>91</v>
      </c>
      <c r="AC145" t="s">
        <v>86</v>
      </c>
      <c r="AD145" t="s">
        <v>91</v>
      </c>
      <c r="AE145" t="s">
        <v>86</v>
      </c>
    </row>
    <row r="146" spans="1:31" x14ac:dyDescent="0.3">
      <c r="A146" t="s">
        <v>84</v>
      </c>
      <c r="B146" t="s">
        <v>86</v>
      </c>
      <c r="C146" s="35" t="s">
        <v>762</v>
      </c>
      <c r="D146" t="s">
        <v>763</v>
      </c>
      <c r="E146" t="s">
        <v>403</v>
      </c>
      <c r="F146" t="s">
        <v>90</v>
      </c>
      <c r="G146" t="s">
        <v>747</v>
      </c>
      <c r="H146" t="s">
        <v>86</v>
      </c>
      <c r="I146" t="s">
        <v>86</v>
      </c>
      <c r="J146" t="s">
        <v>86</v>
      </c>
      <c r="K146" t="s">
        <v>86</v>
      </c>
      <c r="L146" t="s">
        <v>86</v>
      </c>
      <c r="M146" t="s">
        <v>86</v>
      </c>
      <c r="N146" s="19">
        <v>45642.492361111108</v>
      </c>
      <c r="O146" t="s">
        <v>86</v>
      </c>
      <c r="P146" t="s">
        <v>86</v>
      </c>
      <c r="Q146" t="s">
        <v>86</v>
      </c>
      <c r="R146" t="s">
        <v>86</v>
      </c>
      <c r="S146" t="s">
        <v>86</v>
      </c>
      <c r="T146" s="19">
        <v>45642.41761326389</v>
      </c>
      <c r="U146" t="s">
        <v>86</v>
      </c>
      <c r="V146" t="s">
        <v>86</v>
      </c>
      <c r="W146" t="s">
        <v>86</v>
      </c>
      <c r="X146" t="s">
        <v>590</v>
      </c>
      <c r="Y146" t="s">
        <v>726</v>
      </c>
      <c r="Z146" t="s">
        <v>732</v>
      </c>
      <c r="AA146" t="s">
        <v>86</v>
      </c>
      <c r="AB146" t="s">
        <v>91</v>
      </c>
      <c r="AC146" t="s">
        <v>86</v>
      </c>
      <c r="AD146" t="s">
        <v>91</v>
      </c>
      <c r="AE146" t="s">
        <v>86</v>
      </c>
    </row>
    <row r="147" spans="1:31" x14ac:dyDescent="0.3">
      <c r="A147" t="s">
        <v>84</v>
      </c>
      <c r="B147" t="s">
        <v>86</v>
      </c>
      <c r="C147" s="35" t="s">
        <v>764</v>
      </c>
      <c r="D147" t="s">
        <v>765</v>
      </c>
      <c r="E147" t="s">
        <v>403</v>
      </c>
      <c r="F147" t="s">
        <v>90</v>
      </c>
      <c r="G147" t="s">
        <v>747</v>
      </c>
      <c r="H147" t="s">
        <v>86</v>
      </c>
      <c r="I147" t="s">
        <v>86</v>
      </c>
      <c r="J147" t="s">
        <v>86</v>
      </c>
      <c r="K147" t="s">
        <v>86</v>
      </c>
      <c r="L147" t="s">
        <v>86</v>
      </c>
      <c r="M147" t="s">
        <v>86</v>
      </c>
      <c r="N147" s="19">
        <v>45642.495138888888</v>
      </c>
      <c r="O147" t="s">
        <v>86</v>
      </c>
      <c r="P147" t="s">
        <v>86</v>
      </c>
      <c r="Q147" t="s">
        <v>86</v>
      </c>
      <c r="R147" t="s">
        <v>86</v>
      </c>
      <c r="S147" t="s">
        <v>86</v>
      </c>
      <c r="T147" s="19">
        <v>45639.640608182868</v>
      </c>
      <c r="U147" t="s">
        <v>86</v>
      </c>
      <c r="V147" t="s">
        <v>86</v>
      </c>
      <c r="W147" t="s">
        <v>86</v>
      </c>
      <c r="X147" t="s">
        <v>86</v>
      </c>
      <c r="Y147" t="s">
        <v>726</v>
      </c>
      <c r="Z147" t="s">
        <v>748</v>
      </c>
      <c r="AA147" t="s">
        <v>86</v>
      </c>
      <c r="AB147" t="s">
        <v>91</v>
      </c>
      <c r="AC147" t="s">
        <v>86</v>
      </c>
      <c r="AD147" t="s">
        <v>91</v>
      </c>
      <c r="AE147" t="s">
        <v>86</v>
      </c>
    </row>
    <row r="148" spans="1:31" x14ac:dyDescent="0.3">
      <c r="A148" t="s">
        <v>84</v>
      </c>
      <c r="B148" t="s">
        <v>86</v>
      </c>
      <c r="C148" s="35" t="s">
        <v>766</v>
      </c>
      <c r="D148" t="s">
        <v>767</v>
      </c>
      <c r="E148" t="s">
        <v>403</v>
      </c>
      <c r="F148" t="s">
        <v>90</v>
      </c>
      <c r="G148" t="s">
        <v>747</v>
      </c>
      <c r="H148" t="s">
        <v>86</v>
      </c>
      <c r="I148" t="s">
        <v>86</v>
      </c>
      <c r="J148" t="s">
        <v>86</v>
      </c>
      <c r="K148" t="s">
        <v>86</v>
      </c>
      <c r="L148" t="s">
        <v>86</v>
      </c>
      <c r="M148" t="s">
        <v>86</v>
      </c>
      <c r="N148" s="19">
        <v>45642.506249999999</v>
      </c>
      <c r="O148" t="s">
        <v>86</v>
      </c>
      <c r="P148" t="s">
        <v>86</v>
      </c>
      <c r="Q148" t="s">
        <v>86</v>
      </c>
      <c r="R148" t="s">
        <v>86</v>
      </c>
      <c r="S148" t="s">
        <v>86</v>
      </c>
      <c r="T148" s="19">
        <v>45639.451636655096</v>
      </c>
      <c r="U148" t="s">
        <v>86</v>
      </c>
      <c r="V148" t="s">
        <v>86</v>
      </c>
      <c r="W148" t="s">
        <v>86</v>
      </c>
      <c r="X148" t="s">
        <v>86</v>
      </c>
      <c r="Y148" t="s">
        <v>726</v>
      </c>
      <c r="Z148" t="s">
        <v>748</v>
      </c>
      <c r="AA148" t="s">
        <v>86</v>
      </c>
      <c r="AB148" t="s">
        <v>91</v>
      </c>
      <c r="AC148" t="s">
        <v>86</v>
      </c>
      <c r="AD148" t="s">
        <v>91</v>
      </c>
      <c r="AE148" t="s">
        <v>86</v>
      </c>
    </row>
    <row r="149" spans="1:31" x14ac:dyDescent="0.3">
      <c r="A149" t="s">
        <v>84</v>
      </c>
      <c r="B149" t="s">
        <v>86</v>
      </c>
      <c r="C149" s="35" t="s">
        <v>768</v>
      </c>
      <c r="D149" t="s">
        <v>769</v>
      </c>
      <c r="E149" t="s">
        <v>403</v>
      </c>
      <c r="F149" t="s">
        <v>90</v>
      </c>
      <c r="G149" t="s">
        <v>747</v>
      </c>
      <c r="H149" t="s">
        <v>86</v>
      </c>
      <c r="I149" t="s">
        <v>86</v>
      </c>
      <c r="J149" t="s">
        <v>86</v>
      </c>
      <c r="K149" t="s">
        <v>86</v>
      </c>
      <c r="L149" t="s">
        <v>86</v>
      </c>
      <c r="M149" t="s">
        <v>86</v>
      </c>
      <c r="N149" s="19">
        <v>45642.508333333331</v>
      </c>
      <c r="O149" t="s">
        <v>86</v>
      </c>
      <c r="P149" t="s">
        <v>86</v>
      </c>
      <c r="Q149" t="s">
        <v>86</v>
      </c>
      <c r="R149" t="s">
        <v>86</v>
      </c>
      <c r="S149" t="s">
        <v>86</v>
      </c>
      <c r="T149" s="19">
        <v>45639.417052789351</v>
      </c>
      <c r="U149" t="s">
        <v>86</v>
      </c>
      <c r="V149" t="s">
        <v>86</v>
      </c>
      <c r="W149" t="s">
        <v>86</v>
      </c>
      <c r="X149" t="s">
        <v>86</v>
      </c>
      <c r="Y149" t="s">
        <v>726</v>
      </c>
      <c r="Z149" t="s">
        <v>748</v>
      </c>
      <c r="AA149" t="s">
        <v>86</v>
      </c>
      <c r="AB149" t="s">
        <v>91</v>
      </c>
      <c r="AC149" t="s">
        <v>86</v>
      </c>
      <c r="AD149" t="s">
        <v>91</v>
      </c>
      <c r="AE149" t="s">
        <v>86</v>
      </c>
    </row>
    <row r="150" spans="1:31" x14ac:dyDescent="0.3">
      <c r="A150" t="s">
        <v>84</v>
      </c>
      <c r="B150" t="s">
        <v>86</v>
      </c>
      <c r="C150" s="35" t="s">
        <v>770</v>
      </c>
      <c r="D150" t="s">
        <v>771</v>
      </c>
      <c r="E150" t="s">
        <v>403</v>
      </c>
      <c r="F150" t="s">
        <v>90</v>
      </c>
      <c r="G150" t="s">
        <v>747</v>
      </c>
      <c r="H150" t="s">
        <v>86</v>
      </c>
      <c r="I150" t="s">
        <v>86</v>
      </c>
      <c r="J150" t="s">
        <v>86</v>
      </c>
      <c r="K150" t="s">
        <v>86</v>
      </c>
      <c r="L150" t="s">
        <v>86</v>
      </c>
      <c r="M150" t="s">
        <v>86</v>
      </c>
      <c r="N150" s="19">
        <v>45642.619444444441</v>
      </c>
      <c r="O150" t="s">
        <v>86</v>
      </c>
      <c r="P150" t="s">
        <v>86</v>
      </c>
      <c r="Q150" t="s">
        <v>86</v>
      </c>
      <c r="R150" t="s">
        <v>86</v>
      </c>
      <c r="S150" t="s">
        <v>86</v>
      </c>
      <c r="T150" s="19">
        <v>45639.416714895837</v>
      </c>
      <c r="U150" t="s">
        <v>86</v>
      </c>
      <c r="V150" t="s">
        <v>86</v>
      </c>
      <c r="W150" t="s">
        <v>86</v>
      </c>
      <c r="X150" t="s">
        <v>86</v>
      </c>
      <c r="Y150" t="s">
        <v>726</v>
      </c>
      <c r="Z150" t="s">
        <v>748</v>
      </c>
      <c r="AA150" t="s">
        <v>86</v>
      </c>
      <c r="AB150" t="s">
        <v>91</v>
      </c>
      <c r="AC150" t="s">
        <v>86</v>
      </c>
      <c r="AD150" t="s">
        <v>91</v>
      </c>
      <c r="AE150" t="s">
        <v>86</v>
      </c>
    </row>
    <row r="151" spans="1:31" x14ac:dyDescent="0.3">
      <c r="A151" t="s">
        <v>84</v>
      </c>
      <c r="B151" t="s">
        <v>86</v>
      </c>
      <c r="C151" s="35" t="s">
        <v>772</v>
      </c>
      <c r="D151" t="s">
        <v>773</v>
      </c>
      <c r="E151" t="s">
        <v>403</v>
      </c>
      <c r="F151" t="s">
        <v>90</v>
      </c>
      <c r="G151" t="s">
        <v>747</v>
      </c>
      <c r="H151" t="s">
        <v>86</v>
      </c>
      <c r="I151" t="s">
        <v>86</v>
      </c>
      <c r="J151" t="s">
        <v>86</v>
      </c>
      <c r="K151" t="s">
        <v>86</v>
      </c>
      <c r="L151" t="s">
        <v>86</v>
      </c>
      <c r="M151" t="s">
        <v>86</v>
      </c>
      <c r="N151" s="19">
        <v>45642.512499999997</v>
      </c>
      <c r="O151" t="s">
        <v>86</v>
      </c>
      <c r="P151" t="s">
        <v>86</v>
      </c>
      <c r="Q151" t="s">
        <v>86</v>
      </c>
      <c r="R151" t="s">
        <v>86</v>
      </c>
      <c r="S151" t="s">
        <v>86</v>
      </c>
      <c r="T151" s="19">
        <v>45639.416338622686</v>
      </c>
      <c r="U151" t="s">
        <v>86</v>
      </c>
      <c r="V151" t="s">
        <v>86</v>
      </c>
      <c r="W151" t="s">
        <v>86</v>
      </c>
      <c r="X151" t="s">
        <v>590</v>
      </c>
      <c r="Y151" t="s">
        <v>726</v>
      </c>
      <c r="Z151" t="s">
        <v>748</v>
      </c>
      <c r="AA151" t="s">
        <v>86</v>
      </c>
      <c r="AB151" t="s">
        <v>91</v>
      </c>
      <c r="AC151" t="s">
        <v>86</v>
      </c>
      <c r="AD151" t="s">
        <v>91</v>
      </c>
      <c r="AE151" t="s">
        <v>86</v>
      </c>
    </row>
    <row r="152" spans="1:31" x14ac:dyDescent="0.3">
      <c r="A152" t="s">
        <v>84</v>
      </c>
      <c r="B152" t="s">
        <v>86</v>
      </c>
      <c r="C152" s="35" t="s">
        <v>774</v>
      </c>
      <c r="D152" t="s">
        <v>775</v>
      </c>
      <c r="E152" t="s">
        <v>403</v>
      </c>
      <c r="F152" t="s">
        <v>90</v>
      </c>
      <c r="G152" t="s">
        <v>747</v>
      </c>
      <c r="H152" t="s">
        <v>86</v>
      </c>
      <c r="I152" t="s">
        <v>86</v>
      </c>
      <c r="J152" t="s">
        <v>86</v>
      </c>
      <c r="K152" t="s">
        <v>86</v>
      </c>
      <c r="L152" t="s">
        <v>86</v>
      </c>
      <c r="M152" t="s">
        <v>86</v>
      </c>
      <c r="N152" s="19">
        <v>45642.51666666667</v>
      </c>
      <c r="O152" t="s">
        <v>86</v>
      </c>
      <c r="P152" t="s">
        <v>86</v>
      </c>
      <c r="Q152" t="s">
        <v>86</v>
      </c>
      <c r="R152" t="s">
        <v>86</v>
      </c>
      <c r="S152" t="s">
        <v>86</v>
      </c>
      <c r="T152" s="19">
        <v>45639.405607939814</v>
      </c>
      <c r="U152" t="s">
        <v>86</v>
      </c>
      <c r="V152" t="s">
        <v>86</v>
      </c>
      <c r="W152" t="s">
        <v>86</v>
      </c>
      <c r="X152" t="s">
        <v>86</v>
      </c>
      <c r="Y152" t="s">
        <v>726</v>
      </c>
      <c r="Z152" t="s">
        <v>748</v>
      </c>
      <c r="AA152" t="s">
        <v>86</v>
      </c>
      <c r="AB152" t="s">
        <v>91</v>
      </c>
      <c r="AC152" t="s">
        <v>86</v>
      </c>
      <c r="AD152" t="s">
        <v>91</v>
      </c>
      <c r="AE152" t="s">
        <v>86</v>
      </c>
    </row>
    <row r="153" spans="1:31" x14ac:dyDescent="0.3">
      <c r="A153" t="s">
        <v>84</v>
      </c>
      <c r="B153" t="s">
        <v>86</v>
      </c>
      <c r="C153" s="35" t="s">
        <v>776</v>
      </c>
      <c r="D153" t="s">
        <v>445</v>
      </c>
      <c r="E153" t="s">
        <v>403</v>
      </c>
      <c r="F153" t="s">
        <v>90</v>
      </c>
      <c r="G153" t="s">
        <v>747</v>
      </c>
      <c r="H153" t="s">
        <v>86</v>
      </c>
      <c r="I153" t="s">
        <v>86</v>
      </c>
      <c r="J153" t="s">
        <v>86</v>
      </c>
      <c r="K153" t="s">
        <v>86</v>
      </c>
      <c r="L153" t="s">
        <v>86</v>
      </c>
      <c r="M153" t="s">
        <v>86</v>
      </c>
      <c r="N153" s="19">
        <v>45642.606249999997</v>
      </c>
      <c r="O153" t="s">
        <v>86</v>
      </c>
      <c r="P153" t="s">
        <v>86</v>
      </c>
      <c r="Q153" t="s">
        <v>86</v>
      </c>
      <c r="R153" t="s">
        <v>86</v>
      </c>
      <c r="S153" t="s">
        <v>86</v>
      </c>
      <c r="T153" s="19">
        <v>45638.91770395833</v>
      </c>
      <c r="U153" t="s">
        <v>86</v>
      </c>
      <c r="V153" t="s">
        <v>86</v>
      </c>
      <c r="W153" t="s">
        <v>86</v>
      </c>
      <c r="X153" t="s">
        <v>86</v>
      </c>
      <c r="Y153" t="s">
        <v>726</v>
      </c>
      <c r="Z153" t="s">
        <v>748</v>
      </c>
      <c r="AA153" t="s">
        <v>86</v>
      </c>
      <c r="AB153" t="s">
        <v>91</v>
      </c>
      <c r="AC153" t="s">
        <v>86</v>
      </c>
      <c r="AD153" t="s">
        <v>91</v>
      </c>
      <c r="AE153" t="s">
        <v>86</v>
      </c>
    </row>
    <row r="154" spans="1:31" x14ac:dyDescent="0.3">
      <c r="A154" t="s">
        <v>84</v>
      </c>
      <c r="B154" t="s">
        <v>86</v>
      </c>
      <c r="C154" s="35" t="s">
        <v>777</v>
      </c>
      <c r="D154" t="s">
        <v>627</v>
      </c>
      <c r="E154" t="s">
        <v>403</v>
      </c>
      <c r="F154" t="s">
        <v>90</v>
      </c>
      <c r="G154" t="s">
        <v>747</v>
      </c>
      <c r="H154" t="s">
        <v>86</v>
      </c>
      <c r="I154" t="s">
        <v>86</v>
      </c>
      <c r="J154" t="s">
        <v>86</v>
      </c>
      <c r="K154" t="s">
        <v>86</v>
      </c>
      <c r="L154" t="s">
        <v>86</v>
      </c>
      <c r="M154" t="s">
        <v>86</v>
      </c>
      <c r="N154" s="19">
        <v>45642.388194444444</v>
      </c>
      <c r="O154" t="s">
        <v>86</v>
      </c>
      <c r="P154" t="s">
        <v>86</v>
      </c>
      <c r="Q154" t="s">
        <v>86</v>
      </c>
      <c r="R154" t="s">
        <v>86</v>
      </c>
      <c r="S154" t="s">
        <v>86</v>
      </c>
      <c r="T154" s="19">
        <v>45638.685818194448</v>
      </c>
      <c r="U154" t="s">
        <v>86</v>
      </c>
      <c r="V154" t="s">
        <v>86</v>
      </c>
      <c r="W154" t="s">
        <v>86</v>
      </c>
      <c r="X154" t="s">
        <v>86</v>
      </c>
      <c r="Y154" t="s">
        <v>726</v>
      </c>
      <c r="Z154" t="s">
        <v>732</v>
      </c>
      <c r="AA154" t="s">
        <v>86</v>
      </c>
      <c r="AB154" t="s">
        <v>91</v>
      </c>
      <c r="AC154" t="s">
        <v>86</v>
      </c>
      <c r="AD154" t="s">
        <v>91</v>
      </c>
      <c r="AE154" t="s">
        <v>86</v>
      </c>
    </row>
    <row r="155" spans="1:31" x14ac:dyDescent="0.3">
      <c r="A155" t="s">
        <v>84</v>
      </c>
      <c r="B155" t="s">
        <v>86</v>
      </c>
      <c r="C155" s="35" t="s">
        <v>778</v>
      </c>
      <c r="D155" t="s">
        <v>779</v>
      </c>
      <c r="E155" t="s">
        <v>403</v>
      </c>
      <c r="F155" t="s">
        <v>90</v>
      </c>
      <c r="G155" t="s">
        <v>747</v>
      </c>
      <c r="H155" t="s">
        <v>86</v>
      </c>
      <c r="I155" t="s">
        <v>86</v>
      </c>
      <c r="J155" t="s">
        <v>86</v>
      </c>
      <c r="K155" t="s">
        <v>86</v>
      </c>
      <c r="L155" t="s">
        <v>86</v>
      </c>
      <c r="M155" t="s">
        <v>86</v>
      </c>
      <c r="N155" s="19">
        <v>45638.626388888886</v>
      </c>
      <c r="O155" t="s">
        <v>86</v>
      </c>
      <c r="P155" t="s">
        <v>86</v>
      </c>
      <c r="Q155" t="s">
        <v>86</v>
      </c>
      <c r="R155" t="s">
        <v>86</v>
      </c>
      <c r="S155" t="s">
        <v>86</v>
      </c>
      <c r="T155" s="19">
        <v>45638.583237476851</v>
      </c>
      <c r="U155" t="s">
        <v>86</v>
      </c>
      <c r="V155" t="s">
        <v>86</v>
      </c>
      <c r="W155" t="s">
        <v>86</v>
      </c>
      <c r="X155" t="s">
        <v>86</v>
      </c>
      <c r="Y155" t="s">
        <v>726</v>
      </c>
      <c r="Z155" t="s">
        <v>748</v>
      </c>
      <c r="AA155" t="s">
        <v>86</v>
      </c>
      <c r="AB155" t="s">
        <v>91</v>
      </c>
      <c r="AC155" t="s">
        <v>86</v>
      </c>
      <c r="AD155" t="s">
        <v>91</v>
      </c>
      <c r="AE155" t="s">
        <v>86</v>
      </c>
    </row>
    <row r="156" spans="1:31" x14ac:dyDescent="0.3">
      <c r="A156" t="s">
        <v>84</v>
      </c>
      <c r="B156" t="s">
        <v>86</v>
      </c>
      <c r="C156" s="35" t="s">
        <v>780</v>
      </c>
      <c r="D156" t="s">
        <v>781</v>
      </c>
      <c r="E156" t="s">
        <v>403</v>
      </c>
      <c r="F156" t="s">
        <v>90</v>
      </c>
      <c r="G156" t="s">
        <v>747</v>
      </c>
      <c r="H156" t="s">
        <v>86</v>
      </c>
      <c r="I156" t="s">
        <v>86</v>
      </c>
      <c r="J156" t="s">
        <v>86</v>
      </c>
      <c r="K156" t="s">
        <v>86</v>
      </c>
      <c r="L156" t="s">
        <v>86</v>
      </c>
      <c r="M156" t="s">
        <v>86</v>
      </c>
      <c r="N156" s="19">
        <v>45638.618055555555</v>
      </c>
      <c r="O156" t="s">
        <v>86</v>
      </c>
      <c r="P156" t="s">
        <v>86</v>
      </c>
      <c r="Q156" t="s">
        <v>86</v>
      </c>
      <c r="R156" t="s">
        <v>86</v>
      </c>
      <c r="S156" t="s">
        <v>86</v>
      </c>
      <c r="T156" s="19">
        <v>45638.442168993053</v>
      </c>
      <c r="U156" t="s">
        <v>86</v>
      </c>
      <c r="V156" t="s">
        <v>86</v>
      </c>
      <c r="W156" t="s">
        <v>86</v>
      </c>
      <c r="X156" t="s">
        <v>782</v>
      </c>
      <c r="Y156" t="s">
        <v>726</v>
      </c>
      <c r="Z156" t="s">
        <v>732</v>
      </c>
      <c r="AA156" t="s">
        <v>86</v>
      </c>
      <c r="AB156" t="s">
        <v>91</v>
      </c>
      <c r="AC156" t="s">
        <v>86</v>
      </c>
      <c r="AD156" t="s">
        <v>91</v>
      </c>
      <c r="AE156" t="s">
        <v>86</v>
      </c>
    </row>
    <row r="157" spans="1:31" x14ac:dyDescent="0.3">
      <c r="A157" t="s">
        <v>84</v>
      </c>
      <c r="B157" t="s">
        <v>86</v>
      </c>
      <c r="C157" s="35" t="s">
        <v>783</v>
      </c>
      <c r="D157" t="s">
        <v>784</v>
      </c>
      <c r="E157" t="s">
        <v>403</v>
      </c>
      <c r="F157" t="s">
        <v>90</v>
      </c>
      <c r="G157" t="s">
        <v>747</v>
      </c>
      <c r="H157" t="s">
        <v>86</v>
      </c>
      <c r="I157" t="s">
        <v>86</v>
      </c>
      <c r="J157" t="s">
        <v>86</v>
      </c>
      <c r="K157" t="s">
        <v>86</v>
      </c>
      <c r="L157" t="s">
        <v>86</v>
      </c>
      <c r="M157" t="s">
        <v>86</v>
      </c>
      <c r="N157" s="19">
        <v>45638.616666666669</v>
      </c>
      <c r="O157" t="s">
        <v>86</v>
      </c>
      <c r="P157" t="s">
        <v>86</v>
      </c>
      <c r="Q157" t="s">
        <v>86</v>
      </c>
      <c r="R157" t="s">
        <v>86</v>
      </c>
      <c r="S157" t="s">
        <v>86</v>
      </c>
      <c r="T157" s="19">
        <v>45637.845524004631</v>
      </c>
      <c r="U157" t="s">
        <v>86</v>
      </c>
      <c r="V157" t="s">
        <v>86</v>
      </c>
      <c r="W157" t="s">
        <v>86</v>
      </c>
      <c r="X157" t="s">
        <v>86</v>
      </c>
      <c r="Y157" t="s">
        <v>726</v>
      </c>
      <c r="Z157" t="s">
        <v>748</v>
      </c>
      <c r="AA157" t="s">
        <v>86</v>
      </c>
      <c r="AB157" t="s">
        <v>91</v>
      </c>
      <c r="AC157" t="s">
        <v>86</v>
      </c>
      <c r="AD157" t="s">
        <v>91</v>
      </c>
      <c r="AE157" t="s">
        <v>86</v>
      </c>
    </row>
    <row r="158" spans="1:31" x14ac:dyDescent="0.3">
      <c r="A158" t="s">
        <v>84</v>
      </c>
      <c r="B158" t="s">
        <v>86</v>
      </c>
      <c r="C158" s="35" t="s">
        <v>785</v>
      </c>
      <c r="D158" t="s">
        <v>786</v>
      </c>
      <c r="E158" t="s">
        <v>403</v>
      </c>
      <c r="F158" t="s">
        <v>90</v>
      </c>
      <c r="G158" t="s">
        <v>747</v>
      </c>
      <c r="H158" t="s">
        <v>86</v>
      </c>
      <c r="I158" t="s">
        <v>86</v>
      </c>
      <c r="J158" t="s">
        <v>86</v>
      </c>
      <c r="K158" t="s">
        <v>86</v>
      </c>
      <c r="L158" t="s">
        <v>86</v>
      </c>
      <c r="M158" t="s">
        <v>86</v>
      </c>
      <c r="N158" s="19">
        <v>45638.6</v>
      </c>
      <c r="O158" t="s">
        <v>86</v>
      </c>
      <c r="P158" t="s">
        <v>86</v>
      </c>
      <c r="Q158" t="s">
        <v>86</v>
      </c>
      <c r="R158" t="s">
        <v>86</v>
      </c>
      <c r="S158" t="s">
        <v>86</v>
      </c>
      <c r="T158" s="19">
        <v>45637.814361655095</v>
      </c>
      <c r="U158" t="s">
        <v>86</v>
      </c>
      <c r="V158" t="s">
        <v>86</v>
      </c>
      <c r="W158" t="s">
        <v>86</v>
      </c>
      <c r="X158" t="s">
        <v>86</v>
      </c>
      <c r="Y158" t="s">
        <v>726</v>
      </c>
      <c r="Z158" t="s">
        <v>748</v>
      </c>
      <c r="AA158" t="s">
        <v>86</v>
      </c>
      <c r="AB158" t="s">
        <v>91</v>
      </c>
      <c r="AC158" t="s">
        <v>86</v>
      </c>
      <c r="AD158" t="s">
        <v>91</v>
      </c>
      <c r="AE158" t="s">
        <v>86</v>
      </c>
    </row>
    <row r="159" spans="1:31" x14ac:dyDescent="0.3">
      <c r="A159" t="s">
        <v>84</v>
      </c>
      <c r="B159" t="s">
        <v>86</v>
      </c>
      <c r="C159" s="35" t="s">
        <v>787</v>
      </c>
      <c r="D159" t="s">
        <v>767</v>
      </c>
      <c r="E159" t="s">
        <v>403</v>
      </c>
      <c r="F159" t="s">
        <v>90</v>
      </c>
      <c r="G159" t="s">
        <v>747</v>
      </c>
      <c r="H159" t="s">
        <v>86</v>
      </c>
      <c r="I159" t="s">
        <v>86</v>
      </c>
      <c r="J159" t="s">
        <v>86</v>
      </c>
      <c r="K159" t="s">
        <v>86</v>
      </c>
      <c r="L159" t="s">
        <v>86</v>
      </c>
      <c r="M159" t="s">
        <v>86</v>
      </c>
      <c r="N159" s="19">
        <v>45638.598611111112</v>
      </c>
      <c r="O159" t="s">
        <v>86</v>
      </c>
      <c r="P159" t="s">
        <v>86</v>
      </c>
      <c r="Q159" t="s">
        <v>86</v>
      </c>
      <c r="R159" t="s">
        <v>86</v>
      </c>
      <c r="S159" t="s">
        <v>86</v>
      </c>
      <c r="T159" s="19">
        <v>45637.682776064816</v>
      </c>
      <c r="U159" t="s">
        <v>86</v>
      </c>
      <c r="V159" t="s">
        <v>86</v>
      </c>
      <c r="W159" t="s">
        <v>86</v>
      </c>
      <c r="X159" t="s">
        <v>86</v>
      </c>
      <c r="Y159" t="s">
        <v>726</v>
      </c>
      <c r="Z159" t="s">
        <v>748</v>
      </c>
      <c r="AA159" t="s">
        <v>86</v>
      </c>
      <c r="AB159" t="s">
        <v>91</v>
      </c>
      <c r="AC159" t="s">
        <v>86</v>
      </c>
      <c r="AD159" t="s">
        <v>91</v>
      </c>
      <c r="AE159" t="s">
        <v>86</v>
      </c>
    </row>
    <row r="160" spans="1:31" x14ac:dyDescent="0.3">
      <c r="A160" t="s">
        <v>84</v>
      </c>
      <c r="B160" t="s">
        <v>86</v>
      </c>
      <c r="C160" s="35" t="s">
        <v>788</v>
      </c>
      <c r="D160" t="s">
        <v>769</v>
      </c>
      <c r="E160" t="s">
        <v>403</v>
      </c>
      <c r="F160" t="s">
        <v>90</v>
      </c>
      <c r="G160" t="s">
        <v>747</v>
      </c>
      <c r="H160" t="s">
        <v>86</v>
      </c>
      <c r="I160" t="s">
        <v>86</v>
      </c>
      <c r="J160" t="s">
        <v>86</v>
      </c>
      <c r="K160" t="s">
        <v>86</v>
      </c>
      <c r="L160" t="s">
        <v>86</v>
      </c>
      <c r="M160" t="s">
        <v>86</v>
      </c>
      <c r="N160" s="19">
        <v>45638.588888888888</v>
      </c>
      <c r="O160" t="s">
        <v>86</v>
      </c>
      <c r="P160" t="s">
        <v>86</v>
      </c>
      <c r="Q160" t="s">
        <v>86</v>
      </c>
      <c r="R160" t="s">
        <v>86</v>
      </c>
      <c r="S160" t="s">
        <v>86</v>
      </c>
      <c r="T160" s="19">
        <v>45637.653697731483</v>
      </c>
      <c r="U160" t="s">
        <v>86</v>
      </c>
      <c r="V160" t="s">
        <v>86</v>
      </c>
      <c r="W160" t="s">
        <v>86</v>
      </c>
      <c r="X160" t="s">
        <v>86</v>
      </c>
      <c r="Y160" t="s">
        <v>726</v>
      </c>
      <c r="Z160" t="s">
        <v>748</v>
      </c>
      <c r="AA160" t="s">
        <v>86</v>
      </c>
      <c r="AB160" t="s">
        <v>91</v>
      </c>
      <c r="AC160" t="s">
        <v>86</v>
      </c>
      <c r="AD160" t="s">
        <v>91</v>
      </c>
      <c r="AE160" t="s">
        <v>86</v>
      </c>
    </row>
    <row r="161" spans="1:31" x14ac:dyDescent="0.3">
      <c r="A161" t="s">
        <v>89</v>
      </c>
      <c r="B161" t="s">
        <v>86</v>
      </c>
      <c r="C161" s="35" t="s">
        <v>789</v>
      </c>
      <c r="D161" t="s">
        <v>790</v>
      </c>
      <c r="E161" t="s">
        <v>403</v>
      </c>
      <c r="F161" t="s">
        <v>90</v>
      </c>
      <c r="G161" t="s">
        <v>747</v>
      </c>
      <c r="H161" t="s">
        <v>86</v>
      </c>
      <c r="I161" t="s">
        <v>86</v>
      </c>
      <c r="J161" t="s">
        <v>86</v>
      </c>
      <c r="K161" t="s">
        <v>86</v>
      </c>
      <c r="L161" t="s">
        <v>86</v>
      </c>
      <c r="M161" t="s">
        <v>86</v>
      </c>
      <c r="N161" s="19">
        <v>45638.420138888891</v>
      </c>
      <c r="O161" t="s">
        <v>86</v>
      </c>
      <c r="P161" t="s">
        <v>86</v>
      </c>
      <c r="Q161" t="s">
        <v>86</v>
      </c>
      <c r="R161" t="s">
        <v>86</v>
      </c>
      <c r="S161" t="s">
        <v>86</v>
      </c>
      <c r="T161" s="19">
        <v>45637.41860005787</v>
      </c>
      <c r="U161" t="s">
        <v>86</v>
      </c>
      <c r="V161" t="s">
        <v>86</v>
      </c>
      <c r="W161" t="s">
        <v>86</v>
      </c>
      <c r="X161" t="s">
        <v>86</v>
      </c>
      <c r="Y161" t="s">
        <v>726</v>
      </c>
      <c r="Z161" t="s">
        <v>727</v>
      </c>
      <c r="AA161" t="s">
        <v>86</v>
      </c>
      <c r="AB161" t="s">
        <v>91</v>
      </c>
      <c r="AC161" t="s">
        <v>86</v>
      </c>
      <c r="AD161" t="s">
        <v>91</v>
      </c>
      <c r="AE161" t="s">
        <v>86</v>
      </c>
    </row>
    <row r="162" spans="1:31" x14ac:dyDescent="0.3">
      <c r="A162" t="s">
        <v>84</v>
      </c>
      <c r="B162" t="s">
        <v>86</v>
      </c>
      <c r="C162" s="35" t="s">
        <v>791</v>
      </c>
      <c r="D162" t="s">
        <v>792</v>
      </c>
      <c r="E162" t="s">
        <v>403</v>
      </c>
      <c r="F162" t="s">
        <v>90</v>
      </c>
      <c r="G162" t="s">
        <v>747</v>
      </c>
      <c r="H162" t="s">
        <v>86</v>
      </c>
      <c r="I162" t="s">
        <v>86</v>
      </c>
      <c r="J162" t="s">
        <v>86</v>
      </c>
      <c r="K162" t="s">
        <v>86</v>
      </c>
      <c r="L162" t="s">
        <v>86</v>
      </c>
      <c r="M162" t="s">
        <v>86</v>
      </c>
      <c r="N162" s="19">
        <v>45638.585416666669</v>
      </c>
      <c r="O162" t="s">
        <v>86</v>
      </c>
      <c r="P162" t="s">
        <v>86</v>
      </c>
      <c r="Q162" t="s">
        <v>86</v>
      </c>
      <c r="R162" t="s">
        <v>86</v>
      </c>
      <c r="S162" t="s">
        <v>86</v>
      </c>
      <c r="T162" s="19">
        <v>45636.723891134257</v>
      </c>
      <c r="U162" t="s">
        <v>86</v>
      </c>
      <c r="V162" t="s">
        <v>86</v>
      </c>
      <c r="W162" t="s">
        <v>86</v>
      </c>
      <c r="X162" t="s">
        <v>86</v>
      </c>
      <c r="Y162" t="s">
        <v>726</v>
      </c>
      <c r="Z162" t="s">
        <v>748</v>
      </c>
      <c r="AA162" t="s">
        <v>86</v>
      </c>
      <c r="AB162" t="s">
        <v>91</v>
      </c>
      <c r="AC162" t="s">
        <v>86</v>
      </c>
      <c r="AD162" t="s">
        <v>91</v>
      </c>
      <c r="AE162" t="s">
        <v>86</v>
      </c>
    </row>
    <row r="163" spans="1:31" x14ac:dyDescent="0.3">
      <c r="A163" t="s">
        <v>84</v>
      </c>
      <c r="B163" t="s">
        <v>86</v>
      </c>
      <c r="C163" s="35" t="s">
        <v>793</v>
      </c>
      <c r="D163" t="s">
        <v>794</v>
      </c>
      <c r="E163" t="s">
        <v>403</v>
      </c>
      <c r="F163" t="s">
        <v>90</v>
      </c>
      <c r="G163" t="s">
        <v>747</v>
      </c>
      <c r="H163" t="s">
        <v>86</v>
      </c>
      <c r="I163" t="s">
        <v>86</v>
      </c>
      <c r="J163" t="s">
        <v>86</v>
      </c>
      <c r="K163" t="s">
        <v>86</v>
      </c>
      <c r="L163" t="s">
        <v>86</v>
      </c>
      <c r="M163" t="s">
        <v>86</v>
      </c>
      <c r="N163" s="19">
        <v>45637.415277777778</v>
      </c>
      <c r="O163" t="s">
        <v>86</v>
      </c>
      <c r="P163" t="s">
        <v>86</v>
      </c>
      <c r="Q163" t="s">
        <v>86</v>
      </c>
      <c r="R163" t="s">
        <v>86</v>
      </c>
      <c r="S163" t="s">
        <v>86</v>
      </c>
      <c r="T163" s="19">
        <v>45636.717224837965</v>
      </c>
      <c r="U163" t="s">
        <v>86</v>
      </c>
      <c r="V163" t="s">
        <v>86</v>
      </c>
      <c r="W163" t="s">
        <v>86</v>
      </c>
      <c r="X163" t="s">
        <v>86</v>
      </c>
      <c r="Y163" t="s">
        <v>726</v>
      </c>
      <c r="Z163" t="s">
        <v>748</v>
      </c>
      <c r="AA163" t="s">
        <v>86</v>
      </c>
      <c r="AB163" t="s">
        <v>91</v>
      </c>
      <c r="AC163" t="s">
        <v>86</v>
      </c>
      <c r="AD163" t="s">
        <v>91</v>
      </c>
      <c r="AE163" t="s">
        <v>86</v>
      </c>
    </row>
    <row r="164" spans="1:31" x14ac:dyDescent="0.3">
      <c r="A164" t="s">
        <v>84</v>
      </c>
      <c r="B164" t="s">
        <v>86</v>
      </c>
      <c r="C164" s="35" t="s">
        <v>795</v>
      </c>
      <c r="D164" t="s">
        <v>796</v>
      </c>
      <c r="E164" t="s">
        <v>403</v>
      </c>
      <c r="F164" t="s">
        <v>90</v>
      </c>
      <c r="G164" t="s">
        <v>747</v>
      </c>
      <c r="H164" t="s">
        <v>86</v>
      </c>
      <c r="I164" t="s">
        <v>86</v>
      </c>
      <c r="J164" t="s">
        <v>86</v>
      </c>
      <c r="K164" t="s">
        <v>86</v>
      </c>
      <c r="L164" t="s">
        <v>86</v>
      </c>
      <c r="M164" t="s">
        <v>86</v>
      </c>
      <c r="N164" s="19">
        <v>45637.413888888892</v>
      </c>
      <c r="O164" t="s">
        <v>86</v>
      </c>
      <c r="P164" t="s">
        <v>86</v>
      </c>
      <c r="Q164" t="s">
        <v>86</v>
      </c>
      <c r="R164" t="s">
        <v>86</v>
      </c>
      <c r="S164" t="s">
        <v>86</v>
      </c>
      <c r="T164" s="19">
        <v>45636.684551655089</v>
      </c>
      <c r="U164" t="s">
        <v>86</v>
      </c>
      <c r="V164" t="s">
        <v>86</v>
      </c>
      <c r="W164" t="s">
        <v>86</v>
      </c>
      <c r="X164" t="s">
        <v>86</v>
      </c>
      <c r="Y164" t="s">
        <v>726</v>
      </c>
      <c r="Z164" t="s">
        <v>748</v>
      </c>
      <c r="AA164" t="s">
        <v>86</v>
      </c>
      <c r="AB164" t="s">
        <v>91</v>
      </c>
      <c r="AC164" t="s">
        <v>86</v>
      </c>
      <c r="AD164" t="s">
        <v>91</v>
      </c>
      <c r="AE164" t="s">
        <v>86</v>
      </c>
    </row>
    <row r="165" spans="1:31" x14ac:dyDescent="0.3">
      <c r="A165" t="s">
        <v>89</v>
      </c>
      <c r="B165" t="s">
        <v>86</v>
      </c>
      <c r="C165" s="35" t="s">
        <v>797</v>
      </c>
      <c r="D165" t="s">
        <v>798</v>
      </c>
      <c r="E165" t="s">
        <v>403</v>
      </c>
      <c r="F165" t="s">
        <v>90</v>
      </c>
      <c r="G165" t="s">
        <v>747</v>
      </c>
      <c r="H165" t="s">
        <v>86</v>
      </c>
      <c r="I165" t="s">
        <v>86</v>
      </c>
      <c r="J165" t="s">
        <v>86</v>
      </c>
      <c r="K165" t="s">
        <v>86</v>
      </c>
      <c r="L165" t="s">
        <v>86</v>
      </c>
      <c r="M165" t="s">
        <v>86</v>
      </c>
      <c r="N165" s="19">
        <v>45636.647916666669</v>
      </c>
      <c r="O165" t="s">
        <v>86</v>
      </c>
      <c r="P165" t="s">
        <v>86</v>
      </c>
      <c r="Q165" t="s">
        <v>86</v>
      </c>
      <c r="R165" t="s">
        <v>86</v>
      </c>
      <c r="S165" t="s">
        <v>86</v>
      </c>
      <c r="T165" s="19">
        <v>45635.881220381947</v>
      </c>
      <c r="U165" t="s">
        <v>86</v>
      </c>
      <c r="V165" t="s">
        <v>86</v>
      </c>
      <c r="W165" t="s">
        <v>86</v>
      </c>
      <c r="X165" t="s">
        <v>86</v>
      </c>
      <c r="Y165" t="s">
        <v>726</v>
      </c>
      <c r="Z165" t="s">
        <v>727</v>
      </c>
      <c r="AA165" t="s">
        <v>86</v>
      </c>
      <c r="AB165" t="s">
        <v>91</v>
      </c>
      <c r="AC165" t="s">
        <v>86</v>
      </c>
      <c r="AD165" t="s">
        <v>91</v>
      </c>
      <c r="AE165" t="s">
        <v>86</v>
      </c>
    </row>
    <row r="166" spans="1:31" x14ac:dyDescent="0.3">
      <c r="A166" t="s">
        <v>89</v>
      </c>
      <c r="B166" t="s">
        <v>86</v>
      </c>
      <c r="C166" s="35" t="s">
        <v>799</v>
      </c>
      <c r="D166" t="s">
        <v>800</v>
      </c>
      <c r="E166" t="s">
        <v>403</v>
      </c>
      <c r="F166" t="s">
        <v>90</v>
      </c>
      <c r="G166" t="s">
        <v>747</v>
      </c>
      <c r="H166" t="s">
        <v>86</v>
      </c>
      <c r="I166" t="s">
        <v>86</v>
      </c>
      <c r="J166" t="s">
        <v>86</v>
      </c>
      <c r="K166" t="s">
        <v>86</v>
      </c>
      <c r="L166" t="s">
        <v>86</v>
      </c>
      <c r="M166" t="s">
        <v>86</v>
      </c>
      <c r="N166" s="19">
        <v>45636.642361111109</v>
      </c>
      <c r="O166" t="s">
        <v>86</v>
      </c>
      <c r="P166" t="s">
        <v>86</v>
      </c>
      <c r="Q166" t="s">
        <v>86</v>
      </c>
      <c r="R166" t="s">
        <v>86</v>
      </c>
      <c r="S166" t="s">
        <v>86</v>
      </c>
      <c r="T166" s="19">
        <v>45635.605538888885</v>
      </c>
      <c r="U166" t="s">
        <v>86</v>
      </c>
      <c r="V166" t="s">
        <v>86</v>
      </c>
      <c r="W166" t="s">
        <v>86</v>
      </c>
      <c r="X166" t="s">
        <v>86</v>
      </c>
      <c r="Y166" t="s">
        <v>726</v>
      </c>
      <c r="Z166" t="s">
        <v>727</v>
      </c>
      <c r="AA166" t="s">
        <v>86</v>
      </c>
      <c r="AB166" t="s">
        <v>91</v>
      </c>
      <c r="AC166" t="s">
        <v>86</v>
      </c>
      <c r="AD166" t="s">
        <v>91</v>
      </c>
      <c r="AE166" t="s">
        <v>86</v>
      </c>
    </row>
    <row r="167" spans="1:31" x14ac:dyDescent="0.3">
      <c r="A167" t="s">
        <v>84</v>
      </c>
      <c r="B167" t="s">
        <v>86</v>
      </c>
      <c r="C167" s="35" t="s">
        <v>801</v>
      </c>
      <c r="D167" t="s">
        <v>802</v>
      </c>
      <c r="E167" t="s">
        <v>403</v>
      </c>
      <c r="F167" t="s">
        <v>90</v>
      </c>
      <c r="G167" t="s">
        <v>747</v>
      </c>
      <c r="H167" t="s">
        <v>86</v>
      </c>
      <c r="I167" t="s">
        <v>86</v>
      </c>
      <c r="J167" t="s">
        <v>86</v>
      </c>
      <c r="K167" t="s">
        <v>86</v>
      </c>
      <c r="L167" t="s">
        <v>86</v>
      </c>
      <c r="M167" t="s">
        <v>86</v>
      </c>
      <c r="N167" s="19">
        <v>45635.474305555559</v>
      </c>
      <c r="O167" t="s">
        <v>86</v>
      </c>
      <c r="P167" t="s">
        <v>86</v>
      </c>
      <c r="Q167" t="s">
        <v>86</v>
      </c>
      <c r="R167" t="s">
        <v>86</v>
      </c>
      <c r="S167" t="s">
        <v>86</v>
      </c>
      <c r="T167" s="19">
        <v>45635.439438773152</v>
      </c>
      <c r="U167" t="s">
        <v>86</v>
      </c>
      <c r="V167" t="s">
        <v>86</v>
      </c>
      <c r="W167" t="s">
        <v>86</v>
      </c>
      <c r="X167" t="s">
        <v>86</v>
      </c>
      <c r="Y167" t="s">
        <v>726</v>
      </c>
      <c r="Z167" t="s">
        <v>748</v>
      </c>
      <c r="AA167" t="s">
        <v>86</v>
      </c>
      <c r="AB167" t="s">
        <v>91</v>
      </c>
      <c r="AC167" t="s">
        <v>86</v>
      </c>
      <c r="AD167" t="s">
        <v>91</v>
      </c>
      <c r="AE167" t="s">
        <v>86</v>
      </c>
    </row>
    <row r="168" spans="1:31" x14ac:dyDescent="0.3">
      <c r="A168" t="s">
        <v>84</v>
      </c>
      <c r="B168" t="s">
        <v>86</v>
      </c>
      <c r="C168" s="35" t="s">
        <v>803</v>
      </c>
      <c r="D168" t="s">
        <v>784</v>
      </c>
      <c r="E168" t="s">
        <v>403</v>
      </c>
      <c r="F168" t="s">
        <v>90</v>
      </c>
      <c r="G168" t="s">
        <v>747</v>
      </c>
      <c r="H168" t="s">
        <v>86</v>
      </c>
      <c r="I168" t="s">
        <v>86</v>
      </c>
      <c r="J168" t="s">
        <v>86</v>
      </c>
      <c r="K168" t="s">
        <v>86</v>
      </c>
      <c r="L168" t="s">
        <v>86</v>
      </c>
      <c r="M168" t="s">
        <v>86</v>
      </c>
      <c r="N168" s="19">
        <v>45635.402083333334</v>
      </c>
      <c r="O168" t="s">
        <v>86</v>
      </c>
      <c r="P168" t="s">
        <v>86</v>
      </c>
      <c r="Q168" t="s">
        <v>86</v>
      </c>
      <c r="R168" t="s">
        <v>86</v>
      </c>
      <c r="S168" t="s">
        <v>86</v>
      </c>
      <c r="T168" s="19">
        <v>45632.774987141202</v>
      </c>
      <c r="U168" t="s">
        <v>86</v>
      </c>
      <c r="V168" t="s">
        <v>86</v>
      </c>
      <c r="W168" t="s">
        <v>86</v>
      </c>
      <c r="X168" t="s">
        <v>86</v>
      </c>
      <c r="Y168" t="s">
        <v>726</v>
      </c>
      <c r="Z168" t="s">
        <v>748</v>
      </c>
      <c r="AA168" t="s">
        <v>86</v>
      </c>
      <c r="AB168" t="s">
        <v>91</v>
      </c>
      <c r="AC168" t="s">
        <v>86</v>
      </c>
      <c r="AD168" t="s">
        <v>91</v>
      </c>
      <c r="AE168" t="s">
        <v>86</v>
      </c>
    </row>
    <row r="169" spans="1:31" x14ac:dyDescent="0.3">
      <c r="A169" t="s">
        <v>84</v>
      </c>
      <c r="B169" t="s">
        <v>86</v>
      </c>
      <c r="C169" s="35" t="s">
        <v>804</v>
      </c>
      <c r="D169" t="s">
        <v>805</v>
      </c>
      <c r="E169" t="s">
        <v>403</v>
      </c>
      <c r="F169" t="s">
        <v>90</v>
      </c>
      <c r="G169" t="s">
        <v>806</v>
      </c>
      <c r="H169" t="s">
        <v>86</v>
      </c>
      <c r="I169" t="s">
        <v>86</v>
      </c>
      <c r="J169" t="s">
        <v>86</v>
      </c>
      <c r="K169" t="s">
        <v>86</v>
      </c>
      <c r="L169" t="s">
        <v>86</v>
      </c>
      <c r="M169" t="s">
        <v>86</v>
      </c>
      <c r="N169" s="19">
        <v>45632.436805555553</v>
      </c>
      <c r="O169" t="s">
        <v>86</v>
      </c>
      <c r="P169" t="s">
        <v>86</v>
      </c>
      <c r="Q169" t="s">
        <v>86</v>
      </c>
      <c r="R169" t="s">
        <v>86</v>
      </c>
      <c r="S169" t="s">
        <v>86</v>
      </c>
      <c r="T169" s="19">
        <v>45632.408000173615</v>
      </c>
      <c r="U169" t="s">
        <v>86</v>
      </c>
      <c r="V169" t="s">
        <v>86</v>
      </c>
      <c r="W169" t="s">
        <v>86</v>
      </c>
      <c r="X169" t="s">
        <v>86</v>
      </c>
      <c r="Y169" t="s">
        <v>726</v>
      </c>
      <c r="Z169" t="s">
        <v>748</v>
      </c>
      <c r="AA169" t="s">
        <v>86</v>
      </c>
      <c r="AB169" t="s">
        <v>91</v>
      </c>
      <c r="AC169" t="s">
        <v>86</v>
      </c>
      <c r="AD169" t="s">
        <v>91</v>
      </c>
      <c r="AE169" t="s">
        <v>86</v>
      </c>
    </row>
    <row r="170" spans="1:31" x14ac:dyDescent="0.3">
      <c r="A170" t="s">
        <v>84</v>
      </c>
      <c r="B170" t="s">
        <v>86</v>
      </c>
      <c r="C170" s="35" t="s">
        <v>807</v>
      </c>
      <c r="D170" t="s">
        <v>808</v>
      </c>
      <c r="E170" t="s">
        <v>403</v>
      </c>
      <c r="F170" t="s">
        <v>90</v>
      </c>
      <c r="G170" t="s">
        <v>806</v>
      </c>
      <c r="H170" t="s">
        <v>86</v>
      </c>
      <c r="I170" t="s">
        <v>86</v>
      </c>
      <c r="J170" t="s">
        <v>86</v>
      </c>
      <c r="K170" t="s">
        <v>86</v>
      </c>
      <c r="L170" t="s">
        <v>86</v>
      </c>
      <c r="M170" t="s">
        <v>86</v>
      </c>
      <c r="N170" s="19">
        <v>45632.377083333333</v>
      </c>
      <c r="O170" t="s">
        <v>86</v>
      </c>
      <c r="P170" t="s">
        <v>86</v>
      </c>
      <c r="Q170" t="s">
        <v>86</v>
      </c>
      <c r="R170" t="s">
        <v>86</v>
      </c>
      <c r="S170" t="s">
        <v>86</v>
      </c>
      <c r="T170" s="19">
        <v>45631.705380023152</v>
      </c>
      <c r="U170" t="s">
        <v>86</v>
      </c>
      <c r="V170" t="s">
        <v>86</v>
      </c>
      <c r="W170" t="s">
        <v>86</v>
      </c>
      <c r="X170" t="s">
        <v>86</v>
      </c>
      <c r="Y170" t="s">
        <v>726</v>
      </c>
      <c r="Z170" t="s">
        <v>748</v>
      </c>
      <c r="AA170" t="s">
        <v>86</v>
      </c>
      <c r="AB170" t="s">
        <v>91</v>
      </c>
      <c r="AC170" t="s">
        <v>86</v>
      </c>
      <c r="AD170" t="s">
        <v>91</v>
      </c>
      <c r="AE170" t="s">
        <v>86</v>
      </c>
    </row>
    <row r="171" spans="1:31" x14ac:dyDescent="0.3">
      <c r="A171" t="s">
        <v>84</v>
      </c>
      <c r="B171" t="s">
        <v>86</v>
      </c>
      <c r="C171" s="35" t="s">
        <v>809</v>
      </c>
      <c r="D171" t="s">
        <v>810</v>
      </c>
      <c r="E171" t="s">
        <v>403</v>
      </c>
      <c r="F171" t="s">
        <v>90</v>
      </c>
      <c r="G171" t="s">
        <v>806</v>
      </c>
      <c r="H171" t="s">
        <v>86</v>
      </c>
      <c r="I171" t="s">
        <v>86</v>
      </c>
      <c r="J171" t="s">
        <v>86</v>
      </c>
      <c r="K171" t="s">
        <v>86</v>
      </c>
      <c r="L171" t="s">
        <v>86</v>
      </c>
      <c r="M171" t="s">
        <v>86</v>
      </c>
      <c r="N171" s="19">
        <v>45632.378472222219</v>
      </c>
      <c r="O171" t="s">
        <v>86</v>
      </c>
      <c r="P171" t="s">
        <v>86</v>
      </c>
      <c r="Q171" t="s">
        <v>86</v>
      </c>
      <c r="R171" t="s">
        <v>86</v>
      </c>
      <c r="S171" t="s">
        <v>86</v>
      </c>
      <c r="T171" s="19">
        <v>45631.66622284722</v>
      </c>
      <c r="U171" t="s">
        <v>86</v>
      </c>
      <c r="V171" t="s">
        <v>86</v>
      </c>
      <c r="W171" t="s">
        <v>86</v>
      </c>
      <c r="X171" t="s">
        <v>86</v>
      </c>
      <c r="Y171" t="s">
        <v>726</v>
      </c>
      <c r="Z171" t="s">
        <v>748</v>
      </c>
      <c r="AA171" t="s">
        <v>86</v>
      </c>
      <c r="AB171" t="s">
        <v>91</v>
      </c>
      <c r="AC171" t="s">
        <v>86</v>
      </c>
      <c r="AD171" t="s">
        <v>91</v>
      </c>
      <c r="AE171" t="s">
        <v>86</v>
      </c>
    </row>
    <row r="172" spans="1:31" x14ac:dyDescent="0.3">
      <c r="A172" t="s">
        <v>89</v>
      </c>
      <c r="B172" t="s">
        <v>86</v>
      </c>
      <c r="C172" s="35" t="s">
        <v>811</v>
      </c>
      <c r="D172" t="s">
        <v>812</v>
      </c>
      <c r="E172" t="s">
        <v>403</v>
      </c>
      <c r="F172" t="s">
        <v>90</v>
      </c>
      <c r="G172" t="s">
        <v>806</v>
      </c>
      <c r="H172" t="s">
        <v>86</v>
      </c>
      <c r="I172" t="s">
        <v>86</v>
      </c>
      <c r="J172" t="s">
        <v>86</v>
      </c>
      <c r="K172" t="s">
        <v>86</v>
      </c>
      <c r="L172" t="s">
        <v>86</v>
      </c>
      <c r="M172" t="s">
        <v>86</v>
      </c>
      <c r="N172" s="19">
        <v>45632.411111111112</v>
      </c>
      <c r="O172" t="s">
        <v>86</v>
      </c>
      <c r="P172" t="s">
        <v>86</v>
      </c>
      <c r="Q172" t="s">
        <v>86</v>
      </c>
      <c r="R172" t="s">
        <v>86</v>
      </c>
      <c r="S172" t="s">
        <v>86</v>
      </c>
      <c r="T172" s="19">
        <v>45631.579579942132</v>
      </c>
      <c r="U172" t="s">
        <v>86</v>
      </c>
      <c r="V172" t="s">
        <v>86</v>
      </c>
      <c r="W172" t="s">
        <v>86</v>
      </c>
      <c r="X172" t="s">
        <v>86</v>
      </c>
      <c r="Y172" t="s">
        <v>726</v>
      </c>
      <c r="Z172" t="s">
        <v>727</v>
      </c>
      <c r="AA172" t="s">
        <v>86</v>
      </c>
      <c r="AB172" t="s">
        <v>91</v>
      </c>
      <c r="AC172" t="s">
        <v>86</v>
      </c>
      <c r="AD172" t="s">
        <v>91</v>
      </c>
      <c r="AE172" t="s">
        <v>86</v>
      </c>
    </row>
    <row r="173" spans="1:31" x14ac:dyDescent="0.3">
      <c r="A173" t="s">
        <v>84</v>
      </c>
      <c r="B173" t="s">
        <v>86</v>
      </c>
      <c r="C173" s="35" t="s">
        <v>813</v>
      </c>
      <c r="D173" t="s">
        <v>814</v>
      </c>
      <c r="E173" t="s">
        <v>403</v>
      </c>
      <c r="F173" t="s">
        <v>90</v>
      </c>
      <c r="G173" t="s">
        <v>806</v>
      </c>
      <c r="H173" t="s">
        <v>86</v>
      </c>
      <c r="I173" t="s">
        <v>86</v>
      </c>
      <c r="J173" t="s">
        <v>86</v>
      </c>
      <c r="K173" t="s">
        <v>86</v>
      </c>
      <c r="L173" t="s">
        <v>86</v>
      </c>
      <c r="M173" t="s">
        <v>86</v>
      </c>
      <c r="N173" s="19">
        <v>45632.390972222223</v>
      </c>
      <c r="O173" t="s">
        <v>86</v>
      </c>
      <c r="P173" t="s">
        <v>86</v>
      </c>
      <c r="Q173" t="s">
        <v>86</v>
      </c>
      <c r="R173" t="s">
        <v>86</v>
      </c>
      <c r="S173" t="s">
        <v>86</v>
      </c>
      <c r="T173" s="19">
        <v>45631.55733142361</v>
      </c>
      <c r="U173" t="s">
        <v>86</v>
      </c>
      <c r="V173" t="s">
        <v>86</v>
      </c>
      <c r="W173" t="s">
        <v>86</v>
      </c>
      <c r="X173" t="s">
        <v>86</v>
      </c>
      <c r="Y173" t="s">
        <v>726</v>
      </c>
      <c r="Z173" t="s">
        <v>748</v>
      </c>
      <c r="AA173" t="s">
        <v>86</v>
      </c>
      <c r="AB173" t="s">
        <v>91</v>
      </c>
      <c r="AC173" t="s">
        <v>86</v>
      </c>
      <c r="AD173" t="s">
        <v>91</v>
      </c>
      <c r="AE173" t="s">
        <v>86</v>
      </c>
    </row>
    <row r="174" spans="1:31" x14ac:dyDescent="0.3">
      <c r="A174" t="s">
        <v>84</v>
      </c>
      <c r="B174" t="s">
        <v>86</v>
      </c>
      <c r="C174" s="35" t="s">
        <v>815</v>
      </c>
      <c r="D174" t="s">
        <v>816</v>
      </c>
      <c r="E174" t="s">
        <v>403</v>
      </c>
      <c r="F174" t="s">
        <v>90</v>
      </c>
      <c r="G174" t="s">
        <v>806</v>
      </c>
      <c r="H174" t="s">
        <v>86</v>
      </c>
      <c r="I174" t="s">
        <v>86</v>
      </c>
      <c r="J174" t="s">
        <v>86</v>
      </c>
      <c r="K174" t="s">
        <v>86</v>
      </c>
      <c r="L174" t="s">
        <v>86</v>
      </c>
      <c r="M174" t="s">
        <v>86</v>
      </c>
      <c r="N174" s="19">
        <v>45632.399305555555</v>
      </c>
      <c r="O174" t="s">
        <v>86</v>
      </c>
      <c r="P174" t="s">
        <v>86</v>
      </c>
      <c r="Q174" t="s">
        <v>86</v>
      </c>
      <c r="R174" t="s">
        <v>86</v>
      </c>
      <c r="S174" t="s">
        <v>86</v>
      </c>
      <c r="T174" s="19">
        <v>45631.454014699077</v>
      </c>
      <c r="U174" t="s">
        <v>86</v>
      </c>
      <c r="V174" t="s">
        <v>86</v>
      </c>
      <c r="W174" t="s">
        <v>86</v>
      </c>
      <c r="X174" t="s">
        <v>86</v>
      </c>
      <c r="Y174" t="s">
        <v>726</v>
      </c>
      <c r="Z174" t="s">
        <v>748</v>
      </c>
      <c r="AA174" t="s">
        <v>86</v>
      </c>
      <c r="AB174" t="s">
        <v>91</v>
      </c>
      <c r="AC174" t="s">
        <v>86</v>
      </c>
      <c r="AD174" t="s">
        <v>91</v>
      </c>
      <c r="AE174" t="s">
        <v>86</v>
      </c>
    </row>
    <row r="175" spans="1:31" x14ac:dyDescent="0.3">
      <c r="A175" t="s">
        <v>84</v>
      </c>
      <c r="B175" t="s">
        <v>86</v>
      </c>
      <c r="C175" s="35" t="s">
        <v>817</v>
      </c>
      <c r="D175" t="s">
        <v>818</v>
      </c>
      <c r="E175" t="s">
        <v>403</v>
      </c>
      <c r="F175" t="s">
        <v>90</v>
      </c>
      <c r="G175" t="s">
        <v>806</v>
      </c>
      <c r="H175" t="s">
        <v>86</v>
      </c>
      <c r="I175" t="s">
        <v>86</v>
      </c>
      <c r="J175" t="s">
        <v>86</v>
      </c>
      <c r="K175" t="s">
        <v>86</v>
      </c>
      <c r="L175" t="s">
        <v>86</v>
      </c>
      <c r="M175" t="s">
        <v>86</v>
      </c>
      <c r="N175" s="19">
        <v>45631.46597222222</v>
      </c>
      <c r="O175" t="s">
        <v>86</v>
      </c>
      <c r="P175" t="s">
        <v>86</v>
      </c>
      <c r="Q175" t="s">
        <v>86</v>
      </c>
      <c r="R175" t="s">
        <v>86</v>
      </c>
      <c r="S175" t="s">
        <v>86</v>
      </c>
      <c r="T175" s="19">
        <v>45631.450249456022</v>
      </c>
      <c r="U175" t="s">
        <v>86</v>
      </c>
      <c r="V175" t="s">
        <v>86</v>
      </c>
      <c r="W175" t="s">
        <v>86</v>
      </c>
      <c r="X175" t="s">
        <v>86</v>
      </c>
      <c r="Y175" t="s">
        <v>726</v>
      </c>
      <c r="Z175" t="s">
        <v>732</v>
      </c>
      <c r="AA175" t="s">
        <v>86</v>
      </c>
      <c r="AB175" t="s">
        <v>91</v>
      </c>
      <c r="AC175" t="s">
        <v>86</v>
      </c>
      <c r="AD175" t="s">
        <v>91</v>
      </c>
      <c r="AE175" t="s">
        <v>86</v>
      </c>
    </row>
    <row r="176" spans="1:31" x14ac:dyDescent="0.3">
      <c r="A176" t="s">
        <v>89</v>
      </c>
      <c r="B176" t="s">
        <v>86</v>
      </c>
      <c r="C176" s="35" t="s">
        <v>819</v>
      </c>
      <c r="D176" t="s">
        <v>820</v>
      </c>
      <c r="E176" t="s">
        <v>403</v>
      </c>
      <c r="F176" t="s">
        <v>90</v>
      </c>
      <c r="G176" t="s">
        <v>806</v>
      </c>
      <c r="H176" t="s">
        <v>86</v>
      </c>
      <c r="I176" t="s">
        <v>86</v>
      </c>
      <c r="J176" t="s">
        <v>86</v>
      </c>
      <c r="K176" t="s">
        <v>86</v>
      </c>
      <c r="L176" t="s">
        <v>86</v>
      </c>
      <c r="M176" t="s">
        <v>86</v>
      </c>
      <c r="N176" s="19">
        <v>45631.486111111109</v>
      </c>
      <c r="O176" t="s">
        <v>86</v>
      </c>
      <c r="P176" t="s">
        <v>86</v>
      </c>
      <c r="Q176" t="s">
        <v>86</v>
      </c>
      <c r="R176" t="s">
        <v>86</v>
      </c>
      <c r="S176" t="s">
        <v>86</v>
      </c>
      <c r="T176" s="19">
        <v>45630.845804085649</v>
      </c>
      <c r="U176" t="s">
        <v>86</v>
      </c>
      <c r="V176" t="s">
        <v>86</v>
      </c>
      <c r="W176" t="s">
        <v>86</v>
      </c>
      <c r="X176" t="s">
        <v>86</v>
      </c>
      <c r="Y176" t="s">
        <v>726</v>
      </c>
      <c r="Z176" t="s">
        <v>727</v>
      </c>
      <c r="AA176" t="s">
        <v>86</v>
      </c>
      <c r="AB176" t="s">
        <v>91</v>
      </c>
      <c r="AC176" t="s">
        <v>86</v>
      </c>
      <c r="AD176" t="s">
        <v>91</v>
      </c>
      <c r="AE176" t="s">
        <v>86</v>
      </c>
    </row>
    <row r="177" spans="1:31" x14ac:dyDescent="0.3">
      <c r="A177" t="s">
        <v>89</v>
      </c>
      <c r="B177" t="s">
        <v>86</v>
      </c>
      <c r="C177" s="35" t="s">
        <v>821</v>
      </c>
      <c r="D177" t="s">
        <v>822</v>
      </c>
      <c r="E177" t="s">
        <v>403</v>
      </c>
      <c r="F177" t="s">
        <v>90</v>
      </c>
      <c r="G177" t="s">
        <v>806</v>
      </c>
      <c r="H177" t="s">
        <v>86</v>
      </c>
      <c r="I177" t="s">
        <v>86</v>
      </c>
      <c r="J177" t="s">
        <v>86</v>
      </c>
      <c r="K177" t="s">
        <v>86</v>
      </c>
      <c r="L177" t="s">
        <v>86</v>
      </c>
      <c r="M177" t="s">
        <v>86</v>
      </c>
      <c r="N177" s="19">
        <v>45631.480555555558</v>
      </c>
      <c r="O177" t="s">
        <v>86</v>
      </c>
      <c r="P177" t="s">
        <v>86</v>
      </c>
      <c r="Q177" t="s">
        <v>86</v>
      </c>
      <c r="R177" t="s">
        <v>86</v>
      </c>
      <c r="S177" t="s">
        <v>86</v>
      </c>
      <c r="T177" s="19">
        <v>45630.83754803241</v>
      </c>
      <c r="U177" t="s">
        <v>86</v>
      </c>
      <c r="V177" t="s">
        <v>86</v>
      </c>
      <c r="W177" t="s">
        <v>86</v>
      </c>
      <c r="X177" t="s">
        <v>86</v>
      </c>
      <c r="Y177" t="s">
        <v>726</v>
      </c>
      <c r="Z177" t="s">
        <v>727</v>
      </c>
      <c r="AA177" t="s">
        <v>86</v>
      </c>
      <c r="AB177" t="s">
        <v>91</v>
      </c>
      <c r="AC177" t="s">
        <v>86</v>
      </c>
      <c r="AD177" t="s">
        <v>91</v>
      </c>
      <c r="AE177" t="s">
        <v>86</v>
      </c>
    </row>
    <row r="178" spans="1:31" x14ac:dyDescent="0.3">
      <c r="A178" t="s">
        <v>84</v>
      </c>
      <c r="B178" t="s">
        <v>86</v>
      </c>
      <c r="C178" s="35" t="s">
        <v>823</v>
      </c>
      <c r="D178" t="s">
        <v>824</v>
      </c>
      <c r="E178" t="s">
        <v>403</v>
      </c>
      <c r="F178" t="s">
        <v>90</v>
      </c>
      <c r="G178" t="s">
        <v>806</v>
      </c>
      <c r="H178" t="s">
        <v>86</v>
      </c>
      <c r="I178" t="s">
        <v>86</v>
      </c>
      <c r="J178" t="s">
        <v>86</v>
      </c>
      <c r="K178" t="s">
        <v>86</v>
      </c>
      <c r="L178" t="s">
        <v>86</v>
      </c>
      <c r="M178" t="s">
        <v>86</v>
      </c>
      <c r="N178" s="19">
        <v>45630.779166666667</v>
      </c>
      <c r="O178" t="s">
        <v>86</v>
      </c>
      <c r="P178" t="s">
        <v>86</v>
      </c>
      <c r="Q178" t="s">
        <v>86</v>
      </c>
      <c r="R178" t="s">
        <v>86</v>
      </c>
      <c r="S178" t="s">
        <v>86</v>
      </c>
      <c r="T178" s="19">
        <v>45630.532806863426</v>
      </c>
      <c r="U178" t="s">
        <v>86</v>
      </c>
      <c r="V178" t="s">
        <v>86</v>
      </c>
      <c r="W178" t="s">
        <v>86</v>
      </c>
      <c r="X178" t="s">
        <v>86</v>
      </c>
      <c r="Y178" t="s">
        <v>726</v>
      </c>
      <c r="Z178" t="s">
        <v>748</v>
      </c>
      <c r="AA178" t="s">
        <v>86</v>
      </c>
      <c r="AB178" t="s">
        <v>91</v>
      </c>
      <c r="AC178" t="s">
        <v>86</v>
      </c>
      <c r="AD178" t="s">
        <v>91</v>
      </c>
      <c r="AE178" t="s">
        <v>86</v>
      </c>
    </row>
    <row r="179" spans="1:31" x14ac:dyDescent="0.3">
      <c r="A179" t="s">
        <v>89</v>
      </c>
      <c r="B179" t="s">
        <v>86</v>
      </c>
      <c r="C179" s="35" t="s">
        <v>825</v>
      </c>
      <c r="D179" t="s">
        <v>826</v>
      </c>
      <c r="E179" t="s">
        <v>403</v>
      </c>
      <c r="F179" t="s">
        <v>90</v>
      </c>
      <c r="G179" t="s">
        <v>806</v>
      </c>
      <c r="H179" t="s">
        <v>86</v>
      </c>
      <c r="I179" t="s">
        <v>86</v>
      </c>
      <c r="J179" t="s">
        <v>86</v>
      </c>
      <c r="K179" t="s">
        <v>86</v>
      </c>
      <c r="L179" t="s">
        <v>86</v>
      </c>
      <c r="M179" t="s">
        <v>86</v>
      </c>
      <c r="N179" s="19">
        <v>45631.46597222222</v>
      </c>
      <c r="O179" t="s">
        <v>86</v>
      </c>
      <c r="P179" t="s">
        <v>86</v>
      </c>
      <c r="Q179" t="s">
        <v>86</v>
      </c>
      <c r="R179" t="s">
        <v>86</v>
      </c>
      <c r="S179" t="s">
        <v>86</v>
      </c>
      <c r="T179" s="19">
        <v>45630.469337511575</v>
      </c>
      <c r="U179" t="s">
        <v>86</v>
      </c>
      <c r="V179" t="s">
        <v>86</v>
      </c>
      <c r="W179" t="s">
        <v>86</v>
      </c>
      <c r="X179" t="s">
        <v>86</v>
      </c>
      <c r="Y179" t="s">
        <v>726</v>
      </c>
      <c r="Z179" t="s">
        <v>727</v>
      </c>
      <c r="AA179" t="s">
        <v>86</v>
      </c>
      <c r="AB179" t="s">
        <v>91</v>
      </c>
      <c r="AC179" t="s">
        <v>86</v>
      </c>
      <c r="AD179" t="s">
        <v>91</v>
      </c>
      <c r="AE179" t="s">
        <v>86</v>
      </c>
    </row>
    <row r="180" spans="1:31" x14ac:dyDescent="0.3">
      <c r="A180" t="s">
        <v>84</v>
      </c>
      <c r="B180" t="s">
        <v>86</v>
      </c>
      <c r="C180" s="35" t="s">
        <v>827</v>
      </c>
      <c r="D180" t="s">
        <v>828</v>
      </c>
      <c r="E180" t="s">
        <v>403</v>
      </c>
      <c r="F180" t="s">
        <v>90</v>
      </c>
      <c r="G180" t="s">
        <v>806</v>
      </c>
      <c r="H180" t="s">
        <v>86</v>
      </c>
      <c r="I180" t="s">
        <v>86</v>
      </c>
      <c r="J180" t="s">
        <v>86</v>
      </c>
      <c r="K180" t="s">
        <v>86</v>
      </c>
      <c r="L180" t="s">
        <v>86</v>
      </c>
      <c r="M180" t="s">
        <v>86</v>
      </c>
      <c r="N180" s="19">
        <v>45630.5</v>
      </c>
      <c r="O180" t="s">
        <v>86</v>
      </c>
      <c r="P180" t="s">
        <v>86</v>
      </c>
      <c r="Q180" t="s">
        <v>86</v>
      </c>
      <c r="R180" t="s">
        <v>86</v>
      </c>
      <c r="S180" t="s">
        <v>86</v>
      </c>
      <c r="T180" s="19">
        <v>45629.889666759256</v>
      </c>
      <c r="U180" t="s">
        <v>86</v>
      </c>
      <c r="V180" t="s">
        <v>86</v>
      </c>
      <c r="W180" t="s">
        <v>86</v>
      </c>
      <c r="X180" t="s">
        <v>86</v>
      </c>
      <c r="Y180" t="s">
        <v>726</v>
      </c>
      <c r="Z180" t="s">
        <v>748</v>
      </c>
      <c r="AA180" t="s">
        <v>86</v>
      </c>
      <c r="AB180" t="s">
        <v>91</v>
      </c>
      <c r="AC180" t="s">
        <v>86</v>
      </c>
      <c r="AD180" t="s">
        <v>91</v>
      </c>
      <c r="AE180" t="s">
        <v>86</v>
      </c>
    </row>
    <row r="181" spans="1:31" x14ac:dyDescent="0.3">
      <c r="A181" t="s">
        <v>84</v>
      </c>
      <c r="B181" t="s">
        <v>86</v>
      </c>
      <c r="C181" s="35" t="s">
        <v>829</v>
      </c>
      <c r="D181" t="s">
        <v>830</v>
      </c>
      <c r="E181" t="s">
        <v>403</v>
      </c>
      <c r="F181" t="s">
        <v>90</v>
      </c>
      <c r="G181" t="s">
        <v>806</v>
      </c>
      <c r="H181" t="s">
        <v>86</v>
      </c>
      <c r="I181" t="s">
        <v>86</v>
      </c>
      <c r="J181" t="s">
        <v>86</v>
      </c>
      <c r="K181" t="s">
        <v>86</v>
      </c>
      <c r="L181" t="s">
        <v>86</v>
      </c>
      <c r="M181" t="s">
        <v>86</v>
      </c>
      <c r="N181" s="19">
        <v>45630.509027777778</v>
      </c>
      <c r="O181" t="s">
        <v>86</v>
      </c>
      <c r="P181" t="s">
        <v>86</v>
      </c>
      <c r="Q181" t="s">
        <v>86</v>
      </c>
      <c r="R181" t="s">
        <v>86</v>
      </c>
      <c r="S181" t="s">
        <v>86</v>
      </c>
      <c r="T181" s="19">
        <v>45629.887467071756</v>
      </c>
      <c r="U181" t="s">
        <v>86</v>
      </c>
      <c r="V181" t="s">
        <v>86</v>
      </c>
      <c r="W181" t="s">
        <v>86</v>
      </c>
      <c r="X181" t="s">
        <v>86</v>
      </c>
      <c r="Y181" t="s">
        <v>726</v>
      </c>
      <c r="Z181" t="s">
        <v>748</v>
      </c>
      <c r="AA181" t="s">
        <v>86</v>
      </c>
      <c r="AB181" t="s">
        <v>91</v>
      </c>
      <c r="AC181" t="s">
        <v>86</v>
      </c>
      <c r="AD181" t="s">
        <v>91</v>
      </c>
      <c r="AE181" t="s">
        <v>86</v>
      </c>
    </row>
    <row r="182" spans="1:31" x14ac:dyDescent="0.3">
      <c r="A182" t="s">
        <v>84</v>
      </c>
      <c r="B182" t="s">
        <v>86</v>
      </c>
      <c r="C182" s="35" t="s">
        <v>831</v>
      </c>
      <c r="D182" t="s">
        <v>832</v>
      </c>
      <c r="E182" t="s">
        <v>403</v>
      </c>
      <c r="F182" t="s">
        <v>90</v>
      </c>
      <c r="G182" t="s">
        <v>806</v>
      </c>
      <c r="H182" t="s">
        <v>86</v>
      </c>
      <c r="I182" t="s">
        <v>86</v>
      </c>
      <c r="J182" t="s">
        <v>86</v>
      </c>
      <c r="K182" t="s">
        <v>86</v>
      </c>
      <c r="L182" t="s">
        <v>86</v>
      </c>
      <c r="M182" t="s">
        <v>86</v>
      </c>
      <c r="N182" s="19">
        <v>45630.426388888889</v>
      </c>
      <c r="O182" t="s">
        <v>86</v>
      </c>
      <c r="P182" t="s">
        <v>86</v>
      </c>
      <c r="Q182" t="s">
        <v>86</v>
      </c>
      <c r="R182" t="s">
        <v>86</v>
      </c>
      <c r="S182" t="s">
        <v>86</v>
      </c>
      <c r="T182" s="19">
        <v>45629.87117741898</v>
      </c>
      <c r="U182" t="s">
        <v>86</v>
      </c>
      <c r="V182" t="s">
        <v>86</v>
      </c>
      <c r="W182" t="s">
        <v>86</v>
      </c>
      <c r="X182" t="s">
        <v>86</v>
      </c>
      <c r="Y182" t="s">
        <v>726</v>
      </c>
      <c r="Z182" t="s">
        <v>748</v>
      </c>
      <c r="AA182" t="s">
        <v>86</v>
      </c>
      <c r="AB182" t="s">
        <v>91</v>
      </c>
      <c r="AC182" t="s">
        <v>86</v>
      </c>
      <c r="AD182" t="s">
        <v>91</v>
      </c>
      <c r="AE182" t="s">
        <v>86</v>
      </c>
    </row>
    <row r="183" spans="1:31" x14ac:dyDescent="0.3">
      <c r="A183" t="s">
        <v>89</v>
      </c>
      <c r="B183" t="s">
        <v>86</v>
      </c>
      <c r="C183" s="35" t="s">
        <v>833</v>
      </c>
      <c r="D183" t="s">
        <v>834</v>
      </c>
      <c r="E183" t="s">
        <v>403</v>
      </c>
      <c r="F183" t="s">
        <v>90</v>
      </c>
      <c r="G183" t="s">
        <v>806</v>
      </c>
      <c r="H183" t="s">
        <v>86</v>
      </c>
      <c r="I183" t="s">
        <v>86</v>
      </c>
      <c r="J183" t="s">
        <v>86</v>
      </c>
      <c r="K183" t="s">
        <v>86</v>
      </c>
      <c r="L183" t="s">
        <v>86</v>
      </c>
      <c r="M183" t="s">
        <v>86</v>
      </c>
      <c r="N183" s="19">
        <v>45631.447222222225</v>
      </c>
      <c r="O183" t="s">
        <v>86</v>
      </c>
      <c r="P183" t="s">
        <v>86</v>
      </c>
      <c r="Q183" t="s">
        <v>86</v>
      </c>
      <c r="R183" t="s">
        <v>86</v>
      </c>
      <c r="S183" t="s">
        <v>86</v>
      </c>
      <c r="T183" s="19">
        <v>45629.769400532408</v>
      </c>
      <c r="U183" t="s">
        <v>86</v>
      </c>
      <c r="V183" t="s">
        <v>86</v>
      </c>
      <c r="W183" t="s">
        <v>86</v>
      </c>
      <c r="X183" t="s">
        <v>86</v>
      </c>
      <c r="Y183" t="s">
        <v>726</v>
      </c>
      <c r="Z183" t="s">
        <v>727</v>
      </c>
      <c r="AA183" t="s">
        <v>86</v>
      </c>
      <c r="AB183" t="s">
        <v>91</v>
      </c>
      <c r="AC183" t="s">
        <v>86</v>
      </c>
      <c r="AD183" t="s">
        <v>91</v>
      </c>
      <c r="AE183" t="s">
        <v>86</v>
      </c>
    </row>
    <row r="184" spans="1:31" x14ac:dyDescent="0.3">
      <c r="A184" t="s">
        <v>84</v>
      </c>
      <c r="B184" t="s">
        <v>86</v>
      </c>
      <c r="C184" s="35" t="s">
        <v>835</v>
      </c>
      <c r="D184" t="s">
        <v>836</v>
      </c>
      <c r="E184" t="s">
        <v>403</v>
      </c>
      <c r="F184" t="s">
        <v>90</v>
      </c>
      <c r="G184" t="s">
        <v>806</v>
      </c>
      <c r="H184" t="s">
        <v>86</v>
      </c>
      <c r="I184" t="s">
        <v>86</v>
      </c>
      <c r="J184" t="s">
        <v>86</v>
      </c>
      <c r="K184" t="s">
        <v>86</v>
      </c>
      <c r="L184" t="s">
        <v>86</v>
      </c>
      <c r="M184" t="s">
        <v>86</v>
      </c>
      <c r="N184" s="19">
        <v>45629.6875</v>
      </c>
      <c r="O184" t="s">
        <v>86</v>
      </c>
      <c r="P184" t="s">
        <v>86</v>
      </c>
      <c r="Q184" t="s">
        <v>86</v>
      </c>
      <c r="R184" t="s">
        <v>86</v>
      </c>
      <c r="S184" t="s">
        <v>86</v>
      </c>
      <c r="T184" s="19">
        <v>45629.431256342592</v>
      </c>
      <c r="U184" t="s">
        <v>86</v>
      </c>
      <c r="V184" t="s">
        <v>86</v>
      </c>
      <c r="W184" t="s">
        <v>86</v>
      </c>
      <c r="X184" t="s">
        <v>86</v>
      </c>
      <c r="Y184" t="s">
        <v>726</v>
      </c>
      <c r="Z184" t="s">
        <v>732</v>
      </c>
      <c r="AA184" t="s">
        <v>86</v>
      </c>
      <c r="AB184" t="s">
        <v>91</v>
      </c>
      <c r="AC184" t="s">
        <v>86</v>
      </c>
      <c r="AD184" t="s">
        <v>91</v>
      </c>
      <c r="AE184" t="s">
        <v>86</v>
      </c>
    </row>
    <row r="185" spans="1:31" x14ac:dyDescent="0.3">
      <c r="A185" t="s">
        <v>84</v>
      </c>
      <c r="B185" t="s">
        <v>86</v>
      </c>
      <c r="C185" s="35" t="s">
        <v>837</v>
      </c>
      <c r="D185" t="s">
        <v>838</v>
      </c>
      <c r="E185" t="s">
        <v>403</v>
      </c>
      <c r="F185" t="s">
        <v>90</v>
      </c>
      <c r="G185" t="s">
        <v>806</v>
      </c>
      <c r="H185" t="s">
        <v>86</v>
      </c>
      <c r="I185" t="s">
        <v>86</v>
      </c>
      <c r="J185" t="s">
        <v>468</v>
      </c>
      <c r="K185" t="s">
        <v>86</v>
      </c>
      <c r="L185" t="s">
        <v>86</v>
      </c>
      <c r="M185" t="s">
        <v>86</v>
      </c>
      <c r="N185" s="19">
        <v>45630.497916666667</v>
      </c>
      <c r="O185" t="s">
        <v>86</v>
      </c>
      <c r="P185" t="s">
        <v>86</v>
      </c>
      <c r="Q185" t="s">
        <v>86</v>
      </c>
      <c r="R185" t="s">
        <v>86</v>
      </c>
      <c r="S185" t="s">
        <v>86</v>
      </c>
      <c r="T185" s="19">
        <v>45629.41082315972</v>
      </c>
      <c r="U185" t="s">
        <v>86</v>
      </c>
      <c r="V185" t="s">
        <v>86</v>
      </c>
      <c r="W185" t="s">
        <v>86</v>
      </c>
      <c r="X185" t="s">
        <v>86</v>
      </c>
      <c r="Y185" t="s">
        <v>726</v>
      </c>
      <c r="Z185" t="s">
        <v>748</v>
      </c>
      <c r="AA185" t="s">
        <v>86</v>
      </c>
      <c r="AB185" t="s">
        <v>91</v>
      </c>
      <c r="AC185" t="s">
        <v>86</v>
      </c>
      <c r="AD185" t="s">
        <v>91</v>
      </c>
      <c r="AE185" t="s">
        <v>86</v>
      </c>
    </row>
    <row r="186" spans="1:31" x14ac:dyDescent="0.3">
      <c r="A186" t="s">
        <v>84</v>
      </c>
      <c r="B186" t="s">
        <v>86</v>
      </c>
      <c r="C186" s="35" t="s">
        <v>839</v>
      </c>
      <c r="D186" t="s">
        <v>840</v>
      </c>
      <c r="E186" t="s">
        <v>403</v>
      </c>
      <c r="F186" t="s">
        <v>90</v>
      </c>
      <c r="G186" t="s">
        <v>806</v>
      </c>
      <c r="H186" t="s">
        <v>86</v>
      </c>
      <c r="I186" t="s">
        <v>86</v>
      </c>
      <c r="J186" t="s">
        <v>86</v>
      </c>
      <c r="K186" t="s">
        <v>86</v>
      </c>
      <c r="L186" t="s">
        <v>86</v>
      </c>
      <c r="M186" t="s">
        <v>86</v>
      </c>
      <c r="N186" s="19">
        <v>45630.498611111114</v>
      </c>
      <c r="O186" t="s">
        <v>86</v>
      </c>
      <c r="P186" t="s">
        <v>86</v>
      </c>
      <c r="Q186" t="s">
        <v>86</v>
      </c>
      <c r="R186" t="s">
        <v>86</v>
      </c>
      <c r="S186" t="s">
        <v>86</v>
      </c>
      <c r="T186" s="19">
        <v>45629.410623310185</v>
      </c>
      <c r="U186" t="s">
        <v>86</v>
      </c>
      <c r="V186" t="s">
        <v>86</v>
      </c>
      <c r="W186" t="s">
        <v>86</v>
      </c>
      <c r="X186" t="s">
        <v>86</v>
      </c>
      <c r="Y186" t="s">
        <v>726</v>
      </c>
      <c r="Z186" t="s">
        <v>748</v>
      </c>
      <c r="AA186" t="s">
        <v>86</v>
      </c>
      <c r="AB186" t="s">
        <v>91</v>
      </c>
      <c r="AC186" t="s">
        <v>86</v>
      </c>
      <c r="AD186" t="s">
        <v>91</v>
      </c>
      <c r="AE186" t="s">
        <v>86</v>
      </c>
    </row>
    <row r="187" spans="1:31" x14ac:dyDescent="0.3">
      <c r="A187" t="s">
        <v>84</v>
      </c>
      <c r="B187" t="s">
        <v>86</v>
      </c>
      <c r="C187" s="35" t="s">
        <v>841</v>
      </c>
      <c r="D187" t="s">
        <v>842</v>
      </c>
      <c r="E187" t="s">
        <v>403</v>
      </c>
      <c r="F187" t="s">
        <v>90</v>
      </c>
      <c r="G187" t="s">
        <v>806</v>
      </c>
      <c r="H187" t="s">
        <v>86</v>
      </c>
      <c r="I187" t="s">
        <v>86</v>
      </c>
      <c r="J187" t="s">
        <v>86</v>
      </c>
      <c r="K187" t="s">
        <v>86</v>
      </c>
      <c r="L187" t="s">
        <v>86</v>
      </c>
      <c r="M187" t="s">
        <v>86</v>
      </c>
      <c r="N187" s="19">
        <v>45629.375694444447</v>
      </c>
      <c r="O187" t="s">
        <v>86</v>
      </c>
      <c r="P187" t="s">
        <v>86</v>
      </c>
      <c r="Q187" t="s">
        <v>86</v>
      </c>
      <c r="R187" t="s">
        <v>86</v>
      </c>
      <c r="S187" t="s">
        <v>86</v>
      </c>
      <c r="T187" s="19">
        <v>45628.927489374997</v>
      </c>
      <c r="U187" t="s">
        <v>86</v>
      </c>
      <c r="V187" t="s">
        <v>86</v>
      </c>
      <c r="W187" t="s">
        <v>86</v>
      </c>
      <c r="X187" t="s">
        <v>86</v>
      </c>
      <c r="Y187" t="s">
        <v>726</v>
      </c>
      <c r="Z187" t="s">
        <v>748</v>
      </c>
      <c r="AA187" t="s">
        <v>86</v>
      </c>
      <c r="AB187" t="s">
        <v>91</v>
      </c>
      <c r="AC187" t="s">
        <v>86</v>
      </c>
      <c r="AD187" t="s">
        <v>91</v>
      </c>
      <c r="AE187" t="s">
        <v>86</v>
      </c>
    </row>
    <row r="188" spans="1:31" x14ac:dyDescent="0.3">
      <c r="A188" t="s">
        <v>84</v>
      </c>
      <c r="B188" t="s">
        <v>86</v>
      </c>
      <c r="C188" s="35" t="s">
        <v>843</v>
      </c>
      <c r="D188" t="s">
        <v>844</v>
      </c>
      <c r="E188" t="s">
        <v>403</v>
      </c>
      <c r="F188" t="s">
        <v>90</v>
      </c>
      <c r="G188" t="s">
        <v>806</v>
      </c>
      <c r="H188" t="s">
        <v>86</v>
      </c>
      <c r="I188" t="s">
        <v>86</v>
      </c>
      <c r="J188" t="s">
        <v>86</v>
      </c>
      <c r="K188" t="s">
        <v>86</v>
      </c>
      <c r="L188" t="s">
        <v>86</v>
      </c>
      <c r="M188" t="s">
        <v>86</v>
      </c>
      <c r="N188" s="19">
        <v>45628.459027777775</v>
      </c>
      <c r="O188" t="s">
        <v>86</v>
      </c>
      <c r="P188" t="s">
        <v>86</v>
      </c>
      <c r="Q188" t="s">
        <v>86</v>
      </c>
      <c r="R188" t="s">
        <v>86</v>
      </c>
      <c r="S188" t="s">
        <v>86</v>
      </c>
      <c r="T188" s="19">
        <v>45625.88038037037</v>
      </c>
      <c r="U188" t="s">
        <v>86</v>
      </c>
      <c r="V188" t="s">
        <v>86</v>
      </c>
      <c r="W188" t="s">
        <v>86</v>
      </c>
      <c r="X188" t="s">
        <v>86</v>
      </c>
      <c r="Y188" t="s">
        <v>726</v>
      </c>
      <c r="Z188" t="s">
        <v>732</v>
      </c>
      <c r="AA188" t="s">
        <v>86</v>
      </c>
      <c r="AB188" t="s">
        <v>91</v>
      </c>
      <c r="AC188" t="s">
        <v>86</v>
      </c>
      <c r="AD188" t="s">
        <v>91</v>
      </c>
      <c r="AE188" t="s">
        <v>86</v>
      </c>
    </row>
    <row r="189" spans="1:31" x14ac:dyDescent="0.3">
      <c r="A189" t="s">
        <v>84</v>
      </c>
      <c r="B189" t="s">
        <v>86</v>
      </c>
      <c r="C189" s="35" t="s">
        <v>845</v>
      </c>
      <c r="D189" t="s">
        <v>846</v>
      </c>
      <c r="E189" t="s">
        <v>403</v>
      </c>
      <c r="F189" t="s">
        <v>90</v>
      </c>
      <c r="G189" t="s">
        <v>806</v>
      </c>
      <c r="H189" t="s">
        <v>86</v>
      </c>
      <c r="I189" t="s">
        <v>86</v>
      </c>
      <c r="J189" t="s">
        <v>86</v>
      </c>
      <c r="K189" t="s">
        <v>86</v>
      </c>
      <c r="L189" t="s">
        <v>86</v>
      </c>
      <c r="M189" t="s">
        <v>86</v>
      </c>
      <c r="N189" s="19">
        <v>45629.386111111111</v>
      </c>
      <c r="O189" t="s">
        <v>86</v>
      </c>
      <c r="P189" t="s">
        <v>86</v>
      </c>
      <c r="Q189" t="s">
        <v>86</v>
      </c>
      <c r="R189" t="s">
        <v>86</v>
      </c>
      <c r="S189" t="s">
        <v>86</v>
      </c>
      <c r="T189" s="19">
        <v>45625.678436377311</v>
      </c>
      <c r="U189" t="s">
        <v>86</v>
      </c>
      <c r="V189" t="s">
        <v>86</v>
      </c>
      <c r="W189" t="s">
        <v>86</v>
      </c>
      <c r="X189" t="s">
        <v>86</v>
      </c>
      <c r="Y189" t="s">
        <v>726</v>
      </c>
      <c r="Z189" t="s">
        <v>748</v>
      </c>
      <c r="AA189" t="s">
        <v>86</v>
      </c>
      <c r="AB189" t="s">
        <v>91</v>
      </c>
      <c r="AC189" t="s">
        <v>86</v>
      </c>
      <c r="AD189" t="s">
        <v>91</v>
      </c>
      <c r="AE189" t="s">
        <v>86</v>
      </c>
    </row>
    <row r="190" spans="1:31" x14ac:dyDescent="0.3">
      <c r="A190" t="s">
        <v>84</v>
      </c>
      <c r="B190" t="s">
        <v>86</v>
      </c>
      <c r="C190" s="35" t="s">
        <v>847</v>
      </c>
      <c r="D190" t="s">
        <v>848</v>
      </c>
      <c r="E190" t="s">
        <v>403</v>
      </c>
      <c r="F190" t="s">
        <v>90</v>
      </c>
      <c r="G190" t="s">
        <v>806</v>
      </c>
      <c r="H190" t="s">
        <v>86</v>
      </c>
      <c r="I190" t="s">
        <v>86</v>
      </c>
      <c r="J190" t="s">
        <v>86</v>
      </c>
      <c r="K190" t="s">
        <v>86</v>
      </c>
      <c r="L190" t="s">
        <v>86</v>
      </c>
      <c r="M190" t="s">
        <v>86</v>
      </c>
      <c r="N190" s="19">
        <v>45631.43472222222</v>
      </c>
      <c r="O190" t="s">
        <v>86</v>
      </c>
      <c r="P190" t="s">
        <v>86</v>
      </c>
      <c r="Q190" t="s">
        <v>86</v>
      </c>
      <c r="R190" t="s">
        <v>86</v>
      </c>
      <c r="S190" t="s">
        <v>86</v>
      </c>
      <c r="T190" s="19">
        <v>45625.609403402777</v>
      </c>
      <c r="U190" t="s">
        <v>86</v>
      </c>
      <c r="V190" t="s">
        <v>86</v>
      </c>
      <c r="W190" t="s">
        <v>86</v>
      </c>
      <c r="X190" t="s">
        <v>86</v>
      </c>
      <c r="Y190" t="s">
        <v>726</v>
      </c>
      <c r="Z190" t="s">
        <v>748</v>
      </c>
      <c r="AA190" t="s">
        <v>86</v>
      </c>
      <c r="AB190" t="s">
        <v>91</v>
      </c>
      <c r="AC190" t="s">
        <v>86</v>
      </c>
      <c r="AD190" t="s">
        <v>91</v>
      </c>
      <c r="AE190" t="s">
        <v>86</v>
      </c>
    </row>
    <row r="191" spans="1:31" x14ac:dyDescent="0.3">
      <c r="A191" t="s">
        <v>84</v>
      </c>
      <c r="B191" t="s">
        <v>86</v>
      </c>
      <c r="C191" s="35" t="s">
        <v>849</v>
      </c>
      <c r="D191" t="s">
        <v>850</v>
      </c>
      <c r="E191" t="s">
        <v>403</v>
      </c>
      <c r="F191" t="s">
        <v>90</v>
      </c>
      <c r="G191" t="s">
        <v>806</v>
      </c>
      <c r="H191" t="s">
        <v>86</v>
      </c>
      <c r="I191" t="s">
        <v>86</v>
      </c>
      <c r="J191" t="s">
        <v>86</v>
      </c>
      <c r="K191" t="s">
        <v>86</v>
      </c>
      <c r="L191" t="s">
        <v>86</v>
      </c>
      <c r="M191" t="s">
        <v>86</v>
      </c>
      <c r="N191" s="19">
        <v>45631.436111111114</v>
      </c>
      <c r="O191" t="s">
        <v>86</v>
      </c>
      <c r="P191" t="s">
        <v>86</v>
      </c>
      <c r="Q191" t="s">
        <v>86</v>
      </c>
      <c r="R191" t="s">
        <v>86</v>
      </c>
      <c r="S191" t="s">
        <v>86</v>
      </c>
      <c r="T191" s="19">
        <v>45624.90611866898</v>
      </c>
      <c r="U191" t="s">
        <v>86</v>
      </c>
      <c r="V191" t="s">
        <v>86</v>
      </c>
      <c r="W191" t="s">
        <v>86</v>
      </c>
      <c r="X191" t="s">
        <v>86</v>
      </c>
      <c r="Y191" t="s">
        <v>726</v>
      </c>
      <c r="Z191" t="s">
        <v>748</v>
      </c>
      <c r="AA191" t="s">
        <v>86</v>
      </c>
      <c r="AB191" t="s">
        <v>91</v>
      </c>
      <c r="AC191" t="s">
        <v>86</v>
      </c>
      <c r="AD191" t="s">
        <v>91</v>
      </c>
      <c r="AE191" t="s">
        <v>86</v>
      </c>
    </row>
    <row r="192" spans="1:31" x14ac:dyDescent="0.3">
      <c r="A192" t="s">
        <v>89</v>
      </c>
      <c r="B192" t="s">
        <v>86</v>
      </c>
      <c r="C192" s="35" t="s">
        <v>851</v>
      </c>
      <c r="D192" t="s">
        <v>852</v>
      </c>
      <c r="E192" t="s">
        <v>403</v>
      </c>
      <c r="F192" t="s">
        <v>90</v>
      </c>
      <c r="G192" t="s">
        <v>806</v>
      </c>
      <c r="H192" t="s">
        <v>86</v>
      </c>
      <c r="I192" t="s">
        <v>86</v>
      </c>
      <c r="J192" t="s">
        <v>86</v>
      </c>
      <c r="K192" t="s">
        <v>86</v>
      </c>
      <c r="L192" t="s">
        <v>86</v>
      </c>
      <c r="M192" t="s">
        <v>86</v>
      </c>
      <c r="N192" s="19">
        <v>45629.477777777778</v>
      </c>
      <c r="O192" t="s">
        <v>86</v>
      </c>
      <c r="P192" t="s">
        <v>86</v>
      </c>
      <c r="Q192" t="s">
        <v>86</v>
      </c>
      <c r="R192" t="s">
        <v>86</v>
      </c>
      <c r="S192" t="s">
        <v>86</v>
      </c>
      <c r="T192" s="19">
        <v>45624.744479988425</v>
      </c>
      <c r="U192" t="s">
        <v>86</v>
      </c>
      <c r="V192" t="s">
        <v>86</v>
      </c>
      <c r="W192" t="s">
        <v>86</v>
      </c>
      <c r="X192" t="s">
        <v>86</v>
      </c>
      <c r="Y192" t="s">
        <v>726</v>
      </c>
      <c r="Z192" t="s">
        <v>727</v>
      </c>
      <c r="AA192" t="s">
        <v>86</v>
      </c>
      <c r="AB192" t="s">
        <v>91</v>
      </c>
      <c r="AC192" t="s">
        <v>86</v>
      </c>
      <c r="AD192" t="s">
        <v>91</v>
      </c>
      <c r="AE192" t="s">
        <v>86</v>
      </c>
    </row>
    <row r="193" spans="1:31" x14ac:dyDescent="0.3">
      <c r="A193" t="s">
        <v>84</v>
      </c>
      <c r="B193" t="s">
        <v>86</v>
      </c>
      <c r="C193" s="35" t="s">
        <v>853</v>
      </c>
      <c r="D193" t="s">
        <v>854</v>
      </c>
      <c r="E193" t="s">
        <v>403</v>
      </c>
      <c r="F193" t="s">
        <v>90</v>
      </c>
      <c r="G193" t="s">
        <v>806</v>
      </c>
      <c r="H193" t="s">
        <v>86</v>
      </c>
      <c r="I193" t="s">
        <v>86</v>
      </c>
      <c r="J193" t="s">
        <v>86</v>
      </c>
      <c r="K193" t="s">
        <v>86</v>
      </c>
      <c r="L193" t="s">
        <v>86</v>
      </c>
      <c r="M193" t="s">
        <v>86</v>
      </c>
      <c r="N193" s="19">
        <v>45625.481249999997</v>
      </c>
      <c r="O193" t="s">
        <v>86</v>
      </c>
      <c r="P193" t="s">
        <v>86</v>
      </c>
      <c r="Q193" t="s">
        <v>86</v>
      </c>
      <c r="R193" t="s">
        <v>86</v>
      </c>
      <c r="S193" t="s">
        <v>86</v>
      </c>
      <c r="T193" s="19">
        <v>45624.536883958332</v>
      </c>
      <c r="U193" t="s">
        <v>86</v>
      </c>
      <c r="V193" t="s">
        <v>86</v>
      </c>
      <c r="W193" t="s">
        <v>86</v>
      </c>
      <c r="X193" t="s">
        <v>86</v>
      </c>
      <c r="Y193" t="s">
        <v>726</v>
      </c>
      <c r="Z193" t="s">
        <v>748</v>
      </c>
      <c r="AA193" t="s">
        <v>86</v>
      </c>
      <c r="AB193" t="s">
        <v>91</v>
      </c>
      <c r="AC193" t="s">
        <v>86</v>
      </c>
      <c r="AD193" t="s">
        <v>91</v>
      </c>
      <c r="AE193" t="s">
        <v>86</v>
      </c>
    </row>
    <row r="194" spans="1:31" x14ac:dyDescent="0.3">
      <c r="A194" t="s">
        <v>89</v>
      </c>
      <c r="B194" t="s">
        <v>86</v>
      </c>
      <c r="C194" s="35" t="s">
        <v>855</v>
      </c>
      <c r="D194" t="s">
        <v>856</v>
      </c>
      <c r="E194" t="s">
        <v>403</v>
      </c>
      <c r="F194" t="s">
        <v>90</v>
      </c>
      <c r="G194" t="s">
        <v>806</v>
      </c>
      <c r="H194" t="s">
        <v>86</v>
      </c>
      <c r="I194" t="s">
        <v>86</v>
      </c>
      <c r="J194" t="s">
        <v>86</v>
      </c>
      <c r="K194" t="s">
        <v>86</v>
      </c>
      <c r="L194" t="s">
        <v>86</v>
      </c>
      <c r="M194" t="s">
        <v>86</v>
      </c>
      <c r="N194" s="19">
        <v>45628.724999999999</v>
      </c>
      <c r="O194" t="s">
        <v>86</v>
      </c>
      <c r="P194" t="s">
        <v>86</v>
      </c>
      <c r="Q194" t="s">
        <v>86</v>
      </c>
      <c r="R194" t="s">
        <v>86</v>
      </c>
      <c r="S194" t="s">
        <v>86</v>
      </c>
      <c r="T194" s="19">
        <v>45624.522157256943</v>
      </c>
      <c r="U194" t="s">
        <v>86</v>
      </c>
      <c r="V194" t="s">
        <v>86</v>
      </c>
      <c r="W194" t="s">
        <v>86</v>
      </c>
      <c r="X194" t="s">
        <v>86</v>
      </c>
      <c r="Y194" t="s">
        <v>726</v>
      </c>
      <c r="Z194" t="s">
        <v>727</v>
      </c>
      <c r="AA194" t="s">
        <v>86</v>
      </c>
      <c r="AB194" t="s">
        <v>91</v>
      </c>
      <c r="AC194" t="s">
        <v>86</v>
      </c>
      <c r="AD194" t="s">
        <v>91</v>
      </c>
      <c r="AE194" t="s">
        <v>86</v>
      </c>
    </row>
    <row r="195" spans="1:31" x14ac:dyDescent="0.3">
      <c r="A195" t="s">
        <v>84</v>
      </c>
      <c r="B195" t="s">
        <v>86</v>
      </c>
      <c r="C195" s="35" t="s">
        <v>857</v>
      </c>
      <c r="D195" t="s">
        <v>858</v>
      </c>
      <c r="E195" t="s">
        <v>403</v>
      </c>
      <c r="F195" t="s">
        <v>90</v>
      </c>
      <c r="G195" t="s">
        <v>806</v>
      </c>
      <c r="H195" t="s">
        <v>86</v>
      </c>
      <c r="I195" t="s">
        <v>86</v>
      </c>
      <c r="J195" t="s">
        <v>468</v>
      </c>
      <c r="K195" t="s">
        <v>86</v>
      </c>
      <c r="L195" t="s">
        <v>86</v>
      </c>
      <c r="M195" t="s">
        <v>86</v>
      </c>
      <c r="N195" s="19">
        <v>45625.431944444441</v>
      </c>
      <c r="O195" t="s">
        <v>86</v>
      </c>
      <c r="P195" t="s">
        <v>86</v>
      </c>
      <c r="Q195" t="s">
        <v>86</v>
      </c>
      <c r="R195" t="s">
        <v>86</v>
      </c>
      <c r="S195" t="s">
        <v>86</v>
      </c>
      <c r="T195" s="19">
        <v>45624.458572708332</v>
      </c>
      <c r="U195" t="s">
        <v>86</v>
      </c>
      <c r="V195" t="s">
        <v>86</v>
      </c>
      <c r="W195" t="s">
        <v>86</v>
      </c>
      <c r="X195" t="s">
        <v>782</v>
      </c>
      <c r="Y195" t="s">
        <v>726</v>
      </c>
      <c r="Z195" t="s">
        <v>748</v>
      </c>
      <c r="AA195" t="s">
        <v>86</v>
      </c>
      <c r="AB195" t="s">
        <v>91</v>
      </c>
      <c r="AC195" t="s">
        <v>86</v>
      </c>
      <c r="AD195" t="s">
        <v>91</v>
      </c>
      <c r="AE195" t="s">
        <v>86</v>
      </c>
    </row>
    <row r="196" spans="1:31" x14ac:dyDescent="0.3">
      <c r="A196" t="s">
        <v>84</v>
      </c>
      <c r="B196" t="s">
        <v>86</v>
      </c>
      <c r="C196" s="35" t="s">
        <v>859</v>
      </c>
      <c r="D196" t="s">
        <v>860</v>
      </c>
      <c r="E196" t="s">
        <v>403</v>
      </c>
      <c r="F196" t="s">
        <v>90</v>
      </c>
      <c r="G196" t="s">
        <v>806</v>
      </c>
      <c r="H196" t="s">
        <v>86</v>
      </c>
      <c r="I196" t="s">
        <v>86</v>
      </c>
      <c r="J196" t="s">
        <v>86</v>
      </c>
      <c r="K196" t="s">
        <v>86</v>
      </c>
      <c r="L196" t="s">
        <v>86</v>
      </c>
      <c r="M196" t="s">
        <v>86</v>
      </c>
      <c r="N196" s="19">
        <v>45624.46597222222</v>
      </c>
      <c r="O196" t="s">
        <v>86</v>
      </c>
      <c r="P196" t="s">
        <v>86</v>
      </c>
      <c r="Q196" t="s">
        <v>86</v>
      </c>
      <c r="R196" t="s">
        <v>86</v>
      </c>
      <c r="S196" t="s">
        <v>86</v>
      </c>
      <c r="T196" s="19">
        <v>45624.448855011571</v>
      </c>
      <c r="U196" t="s">
        <v>86</v>
      </c>
      <c r="V196" t="s">
        <v>86</v>
      </c>
      <c r="W196" t="s">
        <v>86</v>
      </c>
      <c r="X196" t="s">
        <v>86</v>
      </c>
      <c r="Y196" t="s">
        <v>726</v>
      </c>
      <c r="Z196" t="s">
        <v>861</v>
      </c>
      <c r="AA196" t="s">
        <v>86</v>
      </c>
      <c r="AB196" t="s">
        <v>91</v>
      </c>
      <c r="AC196" t="s">
        <v>86</v>
      </c>
      <c r="AD196" t="s">
        <v>91</v>
      </c>
      <c r="AE196" t="s">
        <v>86</v>
      </c>
    </row>
    <row r="197" spans="1:31" x14ac:dyDescent="0.3">
      <c r="A197" t="s">
        <v>84</v>
      </c>
      <c r="B197" t="s">
        <v>86</v>
      </c>
      <c r="C197" s="35" t="s">
        <v>862</v>
      </c>
      <c r="D197" t="s">
        <v>863</v>
      </c>
      <c r="E197" t="s">
        <v>403</v>
      </c>
      <c r="F197" t="s">
        <v>90</v>
      </c>
      <c r="G197" t="s">
        <v>806</v>
      </c>
      <c r="H197" t="s">
        <v>86</v>
      </c>
      <c r="I197" t="s">
        <v>86</v>
      </c>
      <c r="J197" t="s">
        <v>86</v>
      </c>
      <c r="K197" t="s">
        <v>86</v>
      </c>
      <c r="L197" t="s">
        <v>86</v>
      </c>
      <c r="M197" t="s">
        <v>86</v>
      </c>
      <c r="N197" s="19">
        <v>45624.451388888891</v>
      </c>
      <c r="O197" t="s">
        <v>86</v>
      </c>
      <c r="P197" t="s">
        <v>86</v>
      </c>
      <c r="Q197" t="s">
        <v>86</v>
      </c>
      <c r="R197" t="s">
        <v>86</v>
      </c>
      <c r="S197" t="s">
        <v>86</v>
      </c>
      <c r="T197" s="19">
        <v>45623.800281064818</v>
      </c>
      <c r="U197" t="s">
        <v>86</v>
      </c>
      <c r="V197" t="s">
        <v>86</v>
      </c>
      <c r="W197" t="s">
        <v>86</v>
      </c>
      <c r="X197" t="s">
        <v>86</v>
      </c>
      <c r="Y197" t="s">
        <v>726</v>
      </c>
      <c r="Z197" t="s">
        <v>727</v>
      </c>
      <c r="AA197" t="s">
        <v>86</v>
      </c>
      <c r="AB197" t="s">
        <v>91</v>
      </c>
      <c r="AC197" t="s">
        <v>86</v>
      </c>
      <c r="AD197" t="s">
        <v>91</v>
      </c>
      <c r="AE197" t="s">
        <v>86</v>
      </c>
    </row>
    <row r="198" spans="1:31" x14ac:dyDescent="0.3">
      <c r="A198" t="s">
        <v>89</v>
      </c>
      <c r="B198" t="s">
        <v>86</v>
      </c>
      <c r="C198" s="35" t="s">
        <v>864</v>
      </c>
      <c r="D198" t="s">
        <v>865</v>
      </c>
      <c r="E198" t="s">
        <v>403</v>
      </c>
      <c r="F198" t="s">
        <v>90</v>
      </c>
      <c r="G198" t="s">
        <v>806</v>
      </c>
      <c r="H198" t="s">
        <v>86</v>
      </c>
      <c r="I198" t="s">
        <v>86</v>
      </c>
      <c r="J198" t="s">
        <v>86</v>
      </c>
      <c r="K198" t="s">
        <v>86</v>
      </c>
      <c r="L198" t="s">
        <v>86</v>
      </c>
      <c r="M198" t="s">
        <v>86</v>
      </c>
      <c r="N198" s="19">
        <v>45628.679166666669</v>
      </c>
      <c r="O198" t="s">
        <v>86</v>
      </c>
      <c r="P198" t="s">
        <v>86</v>
      </c>
      <c r="Q198" t="s">
        <v>86</v>
      </c>
      <c r="R198" t="s">
        <v>86</v>
      </c>
      <c r="S198" t="s">
        <v>86</v>
      </c>
      <c r="T198" s="19">
        <v>45623.683457222221</v>
      </c>
      <c r="U198" t="s">
        <v>86</v>
      </c>
      <c r="V198" t="s">
        <v>86</v>
      </c>
      <c r="W198" t="s">
        <v>86</v>
      </c>
      <c r="X198" t="s">
        <v>86</v>
      </c>
      <c r="Y198" t="s">
        <v>726</v>
      </c>
      <c r="Z198" t="s">
        <v>727</v>
      </c>
      <c r="AA198" t="s">
        <v>86</v>
      </c>
      <c r="AB198" t="s">
        <v>91</v>
      </c>
      <c r="AC198" t="s">
        <v>86</v>
      </c>
      <c r="AD198" t="s">
        <v>91</v>
      </c>
      <c r="AE198" t="s">
        <v>86</v>
      </c>
    </row>
    <row r="199" spans="1:31" x14ac:dyDescent="0.3">
      <c r="A199" t="s">
        <v>84</v>
      </c>
      <c r="B199" t="s">
        <v>86</v>
      </c>
      <c r="C199" s="35" t="s">
        <v>866</v>
      </c>
      <c r="D199" t="s">
        <v>867</v>
      </c>
      <c r="E199" t="s">
        <v>403</v>
      </c>
      <c r="F199" t="s">
        <v>90</v>
      </c>
      <c r="G199" t="s">
        <v>806</v>
      </c>
      <c r="H199" t="s">
        <v>86</v>
      </c>
      <c r="I199" t="s">
        <v>86</v>
      </c>
      <c r="J199" t="s">
        <v>86</v>
      </c>
      <c r="K199" t="s">
        <v>86</v>
      </c>
      <c r="L199" t="s">
        <v>86</v>
      </c>
      <c r="M199" t="s">
        <v>86</v>
      </c>
      <c r="N199" s="19">
        <v>45624.39166666667</v>
      </c>
      <c r="O199" t="s">
        <v>86</v>
      </c>
      <c r="P199" t="s">
        <v>86</v>
      </c>
      <c r="Q199" t="s">
        <v>86</v>
      </c>
      <c r="R199" t="s">
        <v>86</v>
      </c>
      <c r="S199" t="s">
        <v>86</v>
      </c>
      <c r="T199" s="19">
        <v>45623.662757939812</v>
      </c>
      <c r="U199" t="s">
        <v>86</v>
      </c>
      <c r="V199" t="s">
        <v>86</v>
      </c>
      <c r="W199" t="s">
        <v>86</v>
      </c>
      <c r="X199" t="s">
        <v>86</v>
      </c>
      <c r="Y199" t="s">
        <v>726</v>
      </c>
      <c r="Z199" t="s">
        <v>732</v>
      </c>
      <c r="AA199" t="s">
        <v>86</v>
      </c>
      <c r="AB199" t="s">
        <v>91</v>
      </c>
      <c r="AC199" t="s">
        <v>86</v>
      </c>
      <c r="AD199" t="s">
        <v>91</v>
      </c>
      <c r="AE199" t="s">
        <v>86</v>
      </c>
    </row>
    <row r="200" spans="1:31" x14ac:dyDescent="0.3">
      <c r="A200" t="s">
        <v>84</v>
      </c>
      <c r="B200" t="s">
        <v>86</v>
      </c>
      <c r="C200" s="35" t="s">
        <v>868</v>
      </c>
      <c r="D200" t="s">
        <v>869</v>
      </c>
      <c r="E200" t="s">
        <v>403</v>
      </c>
      <c r="F200" t="s">
        <v>90</v>
      </c>
      <c r="G200" t="s">
        <v>806</v>
      </c>
      <c r="H200" t="s">
        <v>86</v>
      </c>
      <c r="I200" t="s">
        <v>86</v>
      </c>
      <c r="J200" t="s">
        <v>86</v>
      </c>
      <c r="K200" t="s">
        <v>86</v>
      </c>
      <c r="L200" t="s">
        <v>86</v>
      </c>
      <c r="M200" t="s">
        <v>86</v>
      </c>
      <c r="N200" s="19">
        <v>45624.4</v>
      </c>
      <c r="O200" t="s">
        <v>86</v>
      </c>
      <c r="P200" t="s">
        <v>86</v>
      </c>
      <c r="Q200" t="s">
        <v>86</v>
      </c>
      <c r="R200" t="s">
        <v>86</v>
      </c>
      <c r="S200" t="s">
        <v>86</v>
      </c>
      <c r="T200" s="19">
        <v>45623.638864733795</v>
      </c>
      <c r="U200" t="s">
        <v>86</v>
      </c>
      <c r="V200" t="s">
        <v>86</v>
      </c>
      <c r="W200" t="s">
        <v>86</v>
      </c>
      <c r="X200" t="s">
        <v>86</v>
      </c>
      <c r="Y200" t="s">
        <v>726</v>
      </c>
      <c r="Z200" t="s">
        <v>727</v>
      </c>
      <c r="AA200" t="s">
        <v>86</v>
      </c>
      <c r="AB200" t="s">
        <v>91</v>
      </c>
      <c r="AC200" t="s">
        <v>86</v>
      </c>
      <c r="AD200" t="s">
        <v>91</v>
      </c>
      <c r="AE200" t="s">
        <v>86</v>
      </c>
    </row>
    <row r="201" spans="1:31" x14ac:dyDescent="0.3">
      <c r="A201" t="s">
        <v>89</v>
      </c>
      <c r="B201" t="s">
        <v>86</v>
      </c>
      <c r="C201" s="35" t="s">
        <v>870</v>
      </c>
      <c r="D201" t="s">
        <v>871</v>
      </c>
      <c r="E201" t="s">
        <v>403</v>
      </c>
      <c r="F201" t="s">
        <v>90</v>
      </c>
      <c r="G201" t="s">
        <v>806</v>
      </c>
      <c r="H201" t="s">
        <v>86</v>
      </c>
      <c r="I201" t="s">
        <v>86</v>
      </c>
      <c r="J201" t="s">
        <v>86</v>
      </c>
      <c r="K201" t="s">
        <v>86</v>
      </c>
      <c r="L201" t="s">
        <v>86</v>
      </c>
      <c r="M201" t="s">
        <v>86</v>
      </c>
      <c r="N201" s="19">
        <v>45628.659722222219</v>
      </c>
      <c r="O201" t="s">
        <v>86</v>
      </c>
      <c r="P201" t="s">
        <v>86</v>
      </c>
      <c r="Q201" t="s">
        <v>86</v>
      </c>
      <c r="R201" t="s">
        <v>86</v>
      </c>
      <c r="S201" t="s">
        <v>86</v>
      </c>
      <c r="T201" s="19">
        <v>45623.593531539351</v>
      </c>
      <c r="U201" t="s">
        <v>86</v>
      </c>
      <c r="V201" t="s">
        <v>86</v>
      </c>
      <c r="W201" t="s">
        <v>86</v>
      </c>
      <c r="X201" t="s">
        <v>86</v>
      </c>
      <c r="Y201" t="s">
        <v>726</v>
      </c>
      <c r="Z201" t="s">
        <v>727</v>
      </c>
      <c r="AA201" t="s">
        <v>86</v>
      </c>
      <c r="AB201" t="s">
        <v>91</v>
      </c>
      <c r="AC201" t="s">
        <v>86</v>
      </c>
      <c r="AD201" t="s">
        <v>91</v>
      </c>
      <c r="AE201" t="s">
        <v>86</v>
      </c>
    </row>
    <row r="202" spans="1:31" x14ac:dyDescent="0.3">
      <c r="A202" t="s">
        <v>89</v>
      </c>
      <c r="B202" t="s">
        <v>86</v>
      </c>
      <c r="C202" s="35" t="s">
        <v>872</v>
      </c>
      <c r="D202" t="s">
        <v>873</v>
      </c>
      <c r="E202" t="s">
        <v>403</v>
      </c>
      <c r="F202" t="s">
        <v>90</v>
      </c>
      <c r="G202" t="s">
        <v>806</v>
      </c>
      <c r="H202" t="s">
        <v>86</v>
      </c>
      <c r="I202" t="s">
        <v>86</v>
      </c>
      <c r="J202" t="s">
        <v>86</v>
      </c>
      <c r="K202" t="s">
        <v>86</v>
      </c>
      <c r="L202" t="s">
        <v>86</v>
      </c>
      <c r="M202" t="s">
        <v>86</v>
      </c>
      <c r="N202" s="19">
        <v>45628.505555555559</v>
      </c>
      <c r="O202" t="s">
        <v>86</v>
      </c>
      <c r="P202" t="s">
        <v>86</v>
      </c>
      <c r="Q202" t="s">
        <v>86</v>
      </c>
      <c r="R202" t="s">
        <v>86</v>
      </c>
      <c r="S202" t="s">
        <v>86</v>
      </c>
      <c r="T202" s="19">
        <v>45623.39809023148</v>
      </c>
      <c r="U202" t="s">
        <v>86</v>
      </c>
      <c r="V202" t="s">
        <v>86</v>
      </c>
      <c r="W202" t="s">
        <v>86</v>
      </c>
      <c r="X202" t="s">
        <v>782</v>
      </c>
      <c r="Y202" t="s">
        <v>726</v>
      </c>
      <c r="Z202" t="s">
        <v>727</v>
      </c>
      <c r="AA202" t="s">
        <v>86</v>
      </c>
      <c r="AB202" t="s">
        <v>91</v>
      </c>
      <c r="AC202" t="s">
        <v>86</v>
      </c>
      <c r="AD202" t="s">
        <v>91</v>
      </c>
      <c r="AE202" t="s">
        <v>86</v>
      </c>
    </row>
    <row r="203" spans="1:31" x14ac:dyDescent="0.3">
      <c r="A203" t="s">
        <v>89</v>
      </c>
      <c r="B203" t="s">
        <v>86</v>
      </c>
      <c r="C203" s="35" t="s">
        <v>874</v>
      </c>
      <c r="D203" t="s">
        <v>875</v>
      </c>
      <c r="E203" t="s">
        <v>403</v>
      </c>
      <c r="F203" t="s">
        <v>90</v>
      </c>
      <c r="G203" t="s">
        <v>806</v>
      </c>
      <c r="H203" t="s">
        <v>86</v>
      </c>
      <c r="I203" t="s">
        <v>86</v>
      </c>
      <c r="J203" t="s">
        <v>86</v>
      </c>
      <c r="K203" t="s">
        <v>86</v>
      </c>
      <c r="L203" t="s">
        <v>86</v>
      </c>
      <c r="M203" t="s">
        <v>86</v>
      </c>
      <c r="N203" s="19">
        <v>45628.443749999999</v>
      </c>
      <c r="O203" t="s">
        <v>86</v>
      </c>
      <c r="P203" t="s">
        <v>86</v>
      </c>
      <c r="Q203" t="s">
        <v>86</v>
      </c>
      <c r="R203" t="s">
        <v>86</v>
      </c>
      <c r="S203" t="s">
        <v>86</v>
      </c>
      <c r="T203" s="19">
        <v>45623.39326178241</v>
      </c>
      <c r="U203" t="s">
        <v>86</v>
      </c>
      <c r="V203" t="s">
        <v>86</v>
      </c>
      <c r="W203" t="s">
        <v>86</v>
      </c>
      <c r="X203" t="s">
        <v>86</v>
      </c>
      <c r="Y203" t="s">
        <v>726</v>
      </c>
      <c r="Z203" t="s">
        <v>727</v>
      </c>
      <c r="AA203" t="s">
        <v>86</v>
      </c>
      <c r="AB203" t="s">
        <v>91</v>
      </c>
      <c r="AC203" t="s">
        <v>86</v>
      </c>
      <c r="AD203" t="s">
        <v>91</v>
      </c>
      <c r="AE203" t="s">
        <v>86</v>
      </c>
    </row>
    <row r="204" spans="1:31" x14ac:dyDescent="0.3">
      <c r="A204" t="s">
        <v>84</v>
      </c>
      <c r="B204" t="s">
        <v>86</v>
      </c>
      <c r="C204" s="35" t="s">
        <v>876</v>
      </c>
      <c r="D204" t="s">
        <v>854</v>
      </c>
      <c r="E204" t="s">
        <v>403</v>
      </c>
      <c r="F204" t="s">
        <v>90</v>
      </c>
      <c r="G204" t="s">
        <v>806</v>
      </c>
      <c r="H204" t="s">
        <v>86</v>
      </c>
      <c r="I204" t="s">
        <v>86</v>
      </c>
      <c r="J204" t="s">
        <v>86</v>
      </c>
      <c r="K204" t="s">
        <v>86</v>
      </c>
      <c r="L204" t="s">
        <v>86</v>
      </c>
      <c r="M204" t="s">
        <v>86</v>
      </c>
      <c r="N204" s="19">
        <v>45622.888194444444</v>
      </c>
      <c r="O204" t="s">
        <v>86</v>
      </c>
      <c r="P204" t="s">
        <v>86</v>
      </c>
      <c r="Q204" t="s">
        <v>86</v>
      </c>
      <c r="R204" t="s">
        <v>86</v>
      </c>
      <c r="S204" t="s">
        <v>86</v>
      </c>
      <c r="T204" s="19">
        <v>45622.693768043981</v>
      </c>
      <c r="U204" t="s">
        <v>86</v>
      </c>
      <c r="V204" t="s">
        <v>86</v>
      </c>
      <c r="W204" t="s">
        <v>86</v>
      </c>
      <c r="X204" t="s">
        <v>86</v>
      </c>
      <c r="Y204" t="s">
        <v>726</v>
      </c>
      <c r="Z204" t="s">
        <v>748</v>
      </c>
      <c r="AA204" t="s">
        <v>86</v>
      </c>
      <c r="AB204" t="s">
        <v>91</v>
      </c>
      <c r="AC204" t="s">
        <v>86</v>
      </c>
      <c r="AD204" t="s">
        <v>91</v>
      </c>
      <c r="AE204" t="s">
        <v>86</v>
      </c>
    </row>
    <row r="205" spans="1:31" x14ac:dyDescent="0.3">
      <c r="A205" t="s">
        <v>84</v>
      </c>
      <c r="B205" t="s">
        <v>86</v>
      </c>
      <c r="C205" s="35" t="s">
        <v>877</v>
      </c>
      <c r="D205" t="s">
        <v>878</v>
      </c>
      <c r="E205" t="s">
        <v>403</v>
      </c>
      <c r="F205" t="s">
        <v>90</v>
      </c>
      <c r="G205" t="s">
        <v>806</v>
      </c>
      <c r="H205" t="s">
        <v>86</v>
      </c>
      <c r="I205" t="s">
        <v>86</v>
      </c>
      <c r="J205" t="s">
        <v>86</v>
      </c>
      <c r="K205" t="s">
        <v>86</v>
      </c>
      <c r="L205" t="s">
        <v>86</v>
      </c>
      <c r="M205" t="s">
        <v>86</v>
      </c>
      <c r="N205" s="19">
        <v>45622.890972222223</v>
      </c>
      <c r="O205" t="s">
        <v>86</v>
      </c>
      <c r="P205" t="s">
        <v>86</v>
      </c>
      <c r="Q205" t="s">
        <v>86</v>
      </c>
      <c r="R205" t="s">
        <v>86</v>
      </c>
      <c r="S205" t="s">
        <v>86</v>
      </c>
      <c r="T205" s="19">
        <v>45622.666553854164</v>
      </c>
      <c r="U205" t="s">
        <v>86</v>
      </c>
      <c r="V205" t="s">
        <v>86</v>
      </c>
      <c r="W205" t="s">
        <v>86</v>
      </c>
      <c r="X205" t="s">
        <v>86</v>
      </c>
      <c r="Y205" t="s">
        <v>726</v>
      </c>
      <c r="Z205" t="s">
        <v>748</v>
      </c>
      <c r="AA205" t="s">
        <v>86</v>
      </c>
      <c r="AB205" t="s">
        <v>91</v>
      </c>
      <c r="AC205" t="s">
        <v>86</v>
      </c>
      <c r="AD205" t="s">
        <v>91</v>
      </c>
      <c r="AE205" t="s">
        <v>86</v>
      </c>
    </row>
    <row r="206" spans="1:31" x14ac:dyDescent="0.3">
      <c r="A206" t="s">
        <v>84</v>
      </c>
      <c r="B206" t="s">
        <v>86</v>
      </c>
      <c r="C206" s="35" t="s">
        <v>879</v>
      </c>
      <c r="D206" t="s">
        <v>880</v>
      </c>
      <c r="E206" t="s">
        <v>403</v>
      </c>
      <c r="F206" t="s">
        <v>90</v>
      </c>
      <c r="G206" t="s">
        <v>806</v>
      </c>
      <c r="H206" t="s">
        <v>86</v>
      </c>
      <c r="I206" t="s">
        <v>86</v>
      </c>
      <c r="J206" t="s">
        <v>86</v>
      </c>
      <c r="K206" t="s">
        <v>86</v>
      </c>
      <c r="L206" t="s">
        <v>86</v>
      </c>
      <c r="M206" t="s">
        <v>86</v>
      </c>
      <c r="N206" s="19">
        <v>45622.893750000003</v>
      </c>
      <c r="O206" t="s">
        <v>86</v>
      </c>
      <c r="P206" t="s">
        <v>86</v>
      </c>
      <c r="Q206" t="s">
        <v>86</v>
      </c>
      <c r="R206" t="s">
        <v>86</v>
      </c>
      <c r="S206" t="s">
        <v>86</v>
      </c>
      <c r="T206" s="19">
        <v>45622.458299456019</v>
      </c>
      <c r="U206" t="s">
        <v>86</v>
      </c>
      <c r="V206" t="s">
        <v>86</v>
      </c>
      <c r="W206" t="s">
        <v>86</v>
      </c>
      <c r="X206" t="s">
        <v>86</v>
      </c>
      <c r="Y206" t="s">
        <v>726</v>
      </c>
      <c r="Z206" t="s">
        <v>748</v>
      </c>
      <c r="AA206" t="s">
        <v>86</v>
      </c>
      <c r="AB206" t="s">
        <v>91</v>
      </c>
      <c r="AC206" t="s">
        <v>86</v>
      </c>
      <c r="AD206" t="s">
        <v>91</v>
      </c>
      <c r="AE206" t="s">
        <v>86</v>
      </c>
    </row>
    <row r="207" spans="1:31" x14ac:dyDescent="0.3">
      <c r="A207" t="s">
        <v>89</v>
      </c>
      <c r="B207" t="s">
        <v>86</v>
      </c>
      <c r="C207" s="35" t="s">
        <v>881</v>
      </c>
      <c r="D207" t="s">
        <v>882</v>
      </c>
      <c r="E207" t="s">
        <v>403</v>
      </c>
      <c r="F207" t="s">
        <v>90</v>
      </c>
      <c r="G207" t="s">
        <v>806</v>
      </c>
      <c r="H207" t="s">
        <v>86</v>
      </c>
      <c r="I207" t="s">
        <v>86</v>
      </c>
      <c r="J207" t="s">
        <v>86</v>
      </c>
      <c r="K207" t="s">
        <v>86</v>
      </c>
      <c r="L207" t="s">
        <v>86</v>
      </c>
      <c r="M207" t="s">
        <v>86</v>
      </c>
      <c r="N207" s="19">
        <v>45622.425694444442</v>
      </c>
      <c r="O207" t="s">
        <v>86</v>
      </c>
      <c r="P207" t="s">
        <v>86</v>
      </c>
      <c r="Q207" t="s">
        <v>86</v>
      </c>
      <c r="R207" t="s">
        <v>86</v>
      </c>
      <c r="S207" t="s">
        <v>86</v>
      </c>
      <c r="T207" s="19">
        <v>45622.413505277778</v>
      </c>
      <c r="U207" t="s">
        <v>86</v>
      </c>
      <c r="V207" t="s">
        <v>86</v>
      </c>
      <c r="W207" t="s">
        <v>86</v>
      </c>
      <c r="X207" t="s">
        <v>86</v>
      </c>
      <c r="Y207" t="s">
        <v>726</v>
      </c>
      <c r="Z207" t="s">
        <v>727</v>
      </c>
      <c r="AA207" t="s">
        <v>86</v>
      </c>
      <c r="AB207" t="s">
        <v>91</v>
      </c>
      <c r="AC207" t="s">
        <v>86</v>
      </c>
      <c r="AD207" t="s">
        <v>91</v>
      </c>
      <c r="AE207" t="s">
        <v>86</v>
      </c>
    </row>
    <row r="208" spans="1:31" x14ac:dyDescent="0.3">
      <c r="A208" t="s">
        <v>89</v>
      </c>
      <c r="B208" t="s">
        <v>86</v>
      </c>
      <c r="C208" s="35" t="s">
        <v>883</v>
      </c>
      <c r="D208" t="s">
        <v>884</v>
      </c>
      <c r="E208" t="s">
        <v>403</v>
      </c>
      <c r="F208" t="s">
        <v>90</v>
      </c>
      <c r="G208" t="s">
        <v>806</v>
      </c>
      <c r="H208" t="s">
        <v>86</v>
      </c>
      <c r="I208" t="s">
        <v>86</v>
      </c>
      <c r="J208" t="s">
        <v>86</v>
      </c>
      <c r="K208" t="s">
        <v>86</v>
      </c>
      <c r="L208" t="s">
        <v>86</v>
      </c>
      <c r="M208" t="s">
        <v>86</v>
      </c>
      <c r="N208" s="19">
        <v>45621.51458333333</v>
      </c>
      <c r="O208" t="s">
        <v>86</v>
      </c>
      <c r="P208" t="s">
        <v>86</v>
      </c>
      <c r="Q208" t="s">
        <v>86</v>
      </c>
      <c r="R208" t="s">
        <v>86</v>
      </c>
      <c r="S208" t="s">
        <v>86</v>
      </c>
      <c r="T208" s="19">
        <v>45618.72347164352</v>
      </c>
      <c r="U208" t="s">
        <v>86</v>
      </c>
      <c r="V208" t="s">
        <v>86</v>
      </c>
      <c r="W208" t="s">
        <v>86</v>
      </c>
      <c r="X208" t="s">
        <v>86</v>
      </c>
      <c r="Y208" t="s">
        <v>726</v>
      </c>
      <c r="Z208" t="s">
        <v>727</v>
      </c>
      <c r="AA208" t="s">
        <v>86</v>
      </c>
      <c r="AB208" t="s">
        <v>91</v>
      </c>
      <c r="AC208" t="s">
        <v>86</v>
      </c>
      <c r="AD208" t="s">
        <v>91</v>
      </c>
      <c r="AE208" t="s">
        <v>86</v>
      </c>
    </row>
    <row r="209" spans="1:31" x14ac:dyDescent="0.3">
      <c r="A209" t="s">
        <v>89</v>
      </c>
      <c r="B209" t="s">
        <v>86</v>
      </c>
      <c r="C209" s="35" t="s">
        <v>885</v>
      </c>
      <c r="D209" t="s">
        <v>886</v>
      </c>
      <c r="E209" t="s">
        <v>403</v>
      </c>
      <c r="F209" t="s">
        <v>90</v>
      </c>
      <c r="G209" t="s">
        <v>806</v>
      </c>
      <c r="H209" t="s">
        <v>86</v>
      </c>
      <c r="I209" t="s">
        <v>86</v>
      </c>
      <c r="J209" t="s">
        <v>86</v>
      </c>
      <c r="K209" t="s">
        <v>86</v>
      </c>
      <c r="L209" t="s">
        <v>86</v>
      </c>
      <c r="M209" t="s">
        <v>86</v>
      </c>
      <c r="N209" s="19">
        <v>45621.511111111111</v>
      </c>
      <c r="O209" t="s">
        <v>86</v>
      </c>
      <c r="P209" t="s">
        <v>86</v>
      </c>
      <c r="Q209" t="s">
        <v>86</v>
      </c>
      <c r="R209" t="s">
        <v>86</v>
      </c>
      <c r="S209" t="s">
        <v>86</v>
      </c>
      <c r="T209" s="19">
        <v>45618.703427534725</v>
      </c>
      <c r="U209" t="s">
        <v>86</v>
      </c>
      <c r="V209" t="s">
        <v>86</v>
      </c>
      <c r="W209" t="s">
        <v>86</v>
      </c>
      <c r="X209" t="s">
        <v>86</v>
      </c>
      <c r="Y209" t="s">
        <v>726</v>
      </c>
      <c r="Z209" t="s">
        <v>727</v>
      </c>
      <c r="AA209" t="s">
        <v>86</v>
      </c>
      <c r="AB209" t="s">
        <v>91</v>
      </c>
      <c r="AC209" t="s">
        <v>86</v>
      </c>
      <c r="AD209" t="s">
        <v>91</v>
      </c>
      <c r="AE209" t="s">
        <v>86</v>
      </c>
    </row>
    <row r="210" spans="1:31" x14ac:dyDescent="0.3">
      <c r="A210" t="s">
        <v>84</v>
      </c>
      <c r="B210" t="s">
        <v>86</v>
      </c>
      <c r="C210" s="35" t="s">
        <v>887</v>
      </c>
      <c r="D210" t="s">
        <v>888</v>
      </c>
      <c r="E210" t="s">
        <v>403</v>
      </c>
      <c r="F210" t="s">
        <v>90</v>
      </c>
      <c r="G210" t="s">
        <v>889</v>
      </c>
      <c r="H210" t="s">
        <v>86</v>
      </c>
      <c r="I210" t="s">
        <v>86</v>
      </c>
      <c r="J210" t="s">
        <v>86</v>
      </c>
      <c r="K210" t="s">
        <v>86</v>
      </c>
      <c r="L210" t="s">
        <v>86</v>
      </c>
      <c r="M210" t="s">
        <v>86</v>
      </c>
      <c r="N210" s="19">
        <v>45621.359722222223</v>
      </c>
      <c r="O210" t="s">
        <v>86</v>
      </c>
      <c r="P210" t="s">
        <v>86</v>
      </c>
      <c r="Q210" t="s">
        <v>86</v>
      </c>
      <c r="R210" t="s">
        <v>86</v>
      </c>
      <c r="S210" t="s">
        <v>86</v>
      </c>
      <c r="T210" s="19">
        <v>45618.683301562502</v>
      </c>
      <c r="U210" t="s">
        <v>86</v>
      </c>
      <c r="V210" t="s">
        <v>86</v>
      </c>
      <c r="W210" t="s">
        <v>86</v>
      </c>
      <c r="X210" t="s">
        <v>86</v>
      </c>
      <c r="Y210" t="s">
        <v>726</v>
      </c>
      <c r="Z210" t="s">
        <v>748</v>
      </c>
      <c r="AA210" t="s">
        <v>86</v>
      </c>
      <c r="AB210" t="s">
        <v>91</v>
      </c>
      <c r="AC210" t="s">
        <v>86</v>
      </c>
      <c r="AD210" t="s">
        <v>91</v>
      </c>
      <c r="AE210" t="s">
        <v>86</v>
      </c>
    </row>
    <row r="211" spans="1:31" x14ac:dyDescent="0.3">
      <c r="A211" t="s">
        <v>89</v>
      </c>
      <c r="B211" t="s">
        <v>86</v>
      </c>
      <c r="C211" s="35" t="s">
        <v>890</v>
      </c>
      <c r="D211" t="s">
        <v>891</v>
      </c>
      <c r="E211" t="s">
        <v>403</v>
      </c>
      <c r="F211" t="s">
        <v>90</v>
      </c>
      <c r="G211" t="s">
        <v>806</v>
      </c>
      <c r="H211" t="s">
        <v>86</v>
      </c>
      <c r="I211" t="s">
        <v>86</v>
      </c>
      <c r="J211" t="s">
        <v>86</v>
      </c>
      <c r="K211" t="s">
        <v>86</v>
      </c>
      <c r="L211" t="s">
        <v>86</v>
      </c>
      <c r="M211" t="s">
        <v>86</v>
      </c>
      <c r="N211" s="19">
        <v>45621.50277777778</v>
      </c>
      <c r="O211" t="s">
        <v>86</v>
      </c>
      <c r="P211" t="s">
        <v>86</v>
      </c>
      <c r="Q211" t="s">
        <v>86</v>
      </c>
      <c r="R211" t="s">
        <v>86</v>
      </c>
      <c r="S211" t="s">
        <v>86</v>
      </c>
      <c r="T211" s="19">
        <v>45618.478658263892</v>
      </c>
      <c r="U211" t="s">
        <v>86</v>
      </c>
      <c r="V211" t="s">
        <v>86</v>
      </c>
      <c r="W211" t="s">
        <v>86</v>
      </c>
      <c r="X211" t="s">
        <v>86</v>
      </c>
      <c r="Y211" t="s">
        <v>726</v>
      </c>
      <c r="Z211" t="s">
        <v>727</v>
      </c>
      <c r="AA211" t="s">
        <v>86</v>
      </c>
      <c r="AB211" t="s">
        <v>91</v>
      </c>
      <c r="AC211" t="s">
        <v>86</v>
      </c>
      <c r="AD211" t="s">
        <v>91</v>
      </c>
      <c r="AE211" t="s">
        <v>86</v>
      </c>
    </row>
    <row r="212" spans="1:31" x14ac:dyDescent="0.3">
      <c r="A212" t="s">
        <v>89</v>
      </c>
      <c r="B212" t="s">
        <v>86</v>
      </c>
      <c r="C212" s="35" t="s">
        <v>892</v>
      </c>
      <c r="D212" t="s">
        <v>893</v>
      </c>
      <c r="E212" t="s">
        <v>403</v>
      </c>
      <c r="F212" t="s">
        <v>90</v>
      </c>
      <c r="G212" t="s">
        <v>894</v>
      </c>
      <c r="H212" t="s">
        <v>86</v>
      </c>
      <c r="I212" t="s">
        <v>86</v>
      </c>
      <c r="J212" t="s">
        <v>86</v>
      </c>
      <c r="K212" t="s">
        <v>86</v>
      </c>
      <c r="L212" t="s">
        <v>86</v>
      </c>
      <c r="M212" t="s">
        <v>86</v>
      </c>
      <c r="N212" s="19">
        <v>45618.569444444445</v>
      </c>
      <c r="O212" t="s">
        <v>86</v>
      </c>
      <c r="P212" t="s">
        <v>86</v>
      </c>
      <c r="Q212" t="s">
        <v>86</v>
      </c>
      <c r="R212" t="s">
        <v>86</v>
      </c>
      <c r="S212" t="s">
        <v>86</v>
      </c>
      <c r="T212" s="19">
        <v>45617.716979016201</v>
      </c>
      <c r="U212" t="s">
        <v>86</v>
      </c>
      <c r="V212" t="s">
        <v>86</v>
      </c>
      <c r="W212" t="s">
        <v>86</v>
      </c>
      <c r="X212" t="s">
        <v>86</v>
      </c>
      <c r="Y212" t="s">
        <v>726</v>
      </c>
      <c r="Z212" t="s">
        <v>727</v>
      </c>
      <c r="AA212" t="s">
        <v>86</v>
      </c>
      <c r="AB212" t="s">
        <v>91</v>
      </c>
      <c r="AC212" t="s">
        <v>86</v>
      </c>
      <c r="AD212" t="s">
        <v>91</v>
      </c>
      <c r="AE212" t="s">
        <v>86</v>
      </c>
    </row>
    <row r="213" spans="1:31" x14ac:dyDescent="0.3">
      <c r="A213" t="s">
        <v>89</v>
      </c>
      <c r="B213" t="s">
        <v>86</v>
      </c>
      <c r="C213" s="35" t="s">
        <v>895</v>
      </c>
      <c r="D213" t="s">
        <v>896</v>
      </c>
      <c r="E213" t="s">
        <v>403</v>
      </c>
      <c r="F213" t="s">
        <v>90</v>
      </c>
      <c r="G213" t="s">
        <v>806</v>
      </c>
      <c r="H213" t="s">
        <v>86</v>
      </c>
      <c r="I213" t="s">
        <v>86</v>
      </c>
      <c r="J213" t="s">
        <v>86</v>
      </c>
      <c r="K213" t="s">
        <v>86</v>
      </c>
      <c r="L213" t="s">
        <v>86</v>
      </c>
      <c r="M213" t="s">
        <v>86</v>
      </c>
      <c r="N213" s="19">
        <v>45623.726388888892</v>
      </c>
      <c r="O213" t="s">
        <v>86</v>
      </c>
      <c r="P213" t="s">
        <v>86</v>
      </c>
      <c r="Q213" t="s">
        <v>86</v>
      </c>
      <c r="R213" t="s">
        <v>86</v>
      </c>
      <c r="S213" t="s">
        <v>86</v>
      </c>
      <c r="T213" s="19">
        <v>45617.679280115743</v>
      </c>
      <c r="U213" t="s">
        <v>86</v>
      </c>
      <c r="V213" t="s">
        <v>86</v>
      </c>
      <c r="W213" t="s">
        <v>86</v>
      </c>
      <c r="X213" t="s">
        <v>86</v>
      </c>
      <c r="Y213" t="s">
        <v>726</v>
      </c>
      <c r="Z213" t="s">
        <v>727</v>
      </c>
      <c r="AA213" t="s">
        <v>86</v>
      </c>
      <c r="AB213" t="s">
        <v>91</v>
      </c>
      <c r="AC213" t="s">
        <v>86</v>
      </c>
      <c r="AD213" t="s">
        <v>91</v>
      </c>
      <c r="AE213" t="s">
        <v>86</v>
      </c>
    </row>
    <row r="214" spans="1:31" x14ac:dyDescent="0.3">
      <c r="A214" t="s">
        <v>89</v>
      </c>
      <c r="B214" t="s">
        <v>86</v>
      </c>
      <c r="C214" s="35" t="s">
        <v>897</v>
      </c>
      <c r="D214" t="s">
        <v>898</v>
      </c>
      <c r="E214" t="s">
        <v>403</v>
      </c>
      <c r="F214" t="s">
        <v>90</v>
      </c>
      <c r="G214" t="s">
        <v>894</v>
      </c>
      <c r="H214" t="s">
        <v>86</v>
      </c>
      <c r="I214" t="s">
        <v>86</v>
      </c>
      <c r="J214" t="s">
        <v>86</v>
      </c>
      <c r="K214" t="s">
        <v>86</v>
      </c>
      <c r="L214" t="s">
        <v>86</v>
      </c>
      <c r="M214" t="s">
        <v>86</v>
      </c>
      <c r="N214" s="19">
        <v>45618.498611111114</v>
      </c>
      <c r="O214" t="s">
        <v>86</v>
      </c>
      <c r="P214" t="s">
        <v>86</v>
      </c>
      <c r="Q214" t="s">
        <v>86</v>
      </c>
      <c r="R214" t="s">
        <v>86</v>
      </c>
      <c r="S214" t="s">
        <v>86</v>
      </c>
      <c r="T214" s="19">
        <v>45617.655877395831</v>
      </c>
      <c r="U214" t="s">
        <v>86</v>
      </c>
      <c r="V214" t="s">
        <v>86</v>
      </c>
      <c r="W214" t="s">
        <v>86</v>
      </c>
      <c r="X214" t="s">
        <v>86</v>
      </c>
      <c r="Y214" t="s">
        <v>726</v>
      </c>
      <c r="Z214" t="s">
        <v>727</v>
      </c>
      <c r="AA214" t="s">
        <v>86</v>
      </c>
      <c r="AB214" t="s">
        <v>91</v>
      </c>
      <c r="AC214" t="s">
        <v>86</v>
      </c>
      <c r="AD214" t="s">
        <v>91</v>
      </c>
      <c r="AE214" t="s">
        <v>86</v>
      </c>
    </row>
    <row r="215" spans="1:31" x14ac:dyDescent="0.3">
      <c r="A215" t="s">
        <v>89</v>
      </c>
      <c r="B215" t="s">
        <v>86</v>
      </c>
      <c r="C215" s="35" t="s">
        <v>899</v>
      </c>
      <c r="D215" t="s">
        <v>900</v>
      </c>
      <c r="E215" t="s">
        <v>403</v>
      </c>
      <c r="F215" t="s">
        <v>90</v>
      </c>
      <c r="G215" t="s">
        <v>894</v>
      </c>
      <c r="H215" t="s">
        <v>86</v>
      </c>
      <c r="I215" t="s">
        <v>86</v>
      </c>
      <c r="J215" t="s">
        <v>86</v>
      </c>
      <c r="K215" t="s">
        <v>86</v>
      </c>
      <c r="L215" t="s">
        <v>86</v>
      </c>
      <c r="M215" t="s">
        <v>86</v>
      </c>
      <c r="N215" s="19">
        <v>45618.490277777775</v>
      </c>
      <c r="O215" t="s">
        <v>86</v>
      </c>
      <c r="P215" t="s">
        <v>86</v>
      </c>
      <c r="Q215" t="s">
        <v>86</v>
      </c>
      <c r="R215" t="s">
        <v>86</v>
      </c>
      <c r="S215" t="s">
        <v>86</v>
      </c>
      <c r="T215" s="19">
        <v>45617.648082268519</v>
      </c>
      <c r="U215" t="s">
        <v>86</v>
      </c>
      <c r="V215" t="s">
        <v>86</v>
      </c>
      <c r="W215" t="s">
        <v>86</v>
      </c>
      <c r="X215" t="s">
        <v>86</v>
      </c>
      <c r="Y215" t="s">
        <v>726</v>
      </c>
      <c r="Z215" t="s">
        <v>727</v>
      </c>
      <c r="AA215" t="s">
        <v>86</v>
      </c>
      <c r="AB215" t="s">
        <v>91</v>
      </c>
      <c r="AC215" t="s">
        <v>86</v>
      </c>
      <c r="AD215" t="s">
        <v>91</v>
      </c>
      <c r="AE215" t="s">
        <v>86</v>
      </c>
    </row>
    <row r="216" spans="1:31" x14ac:dyDescent="0.3">
      <c r="A216" t="s">
        <v>89</v>
      </c>
      <c r="B216" t="s">
        <v>86</v>
      </c>
      <c r="C216" s="35" t="s">
        <v>901</v>
      </c>
      <c r="D216" t="s">
        <v>902</v>
      </c>
      <c r="E216" t="s">
        <v>403</v>
      </c>
      <c r="F216" t="s">
        <v>90</v>
      </c>
      <c r="G216" t="s">
        <v>894</v>
      </c>
      <c r="H216" t="s">
        <v>86</v>
      </c>
      <c r="I216" t="s">
        <v>86</v>
      </c>
      <c r="J216" t="s">
        <v>86</v>
      </c>
      <c r="K216" t="s">
        <v>86</v>
      </c>
      <c r="L216" t="s">
        <v>86</v>
      </c>
      <c r="M216" t="s">
        <v>86</v>
      </c>
      <c r="N216" s="19">
        <v>45618.486805555556</v>
      </c>
      <c r="O216" t="s">
        <v>86</v>
      </c>
      <c r="P216" t="s">
        <v>86</v>
      </c>
      <c r="Q216" t="s">
        <v>86</v>
      </c>
      <c r="R216" t="s">
        <v>86</v>
      </c>
      <c r="S216" t="s">
        <v>86</v>
      </c>
      <c r="T216" s="19">
        <v>45617.633898148146</v>
      </c>
      <c r="U216" t="s">
        <v>86</v>
      </c>
      <c r="V216" t="s">
        <v>86</v>
      </c>
      <c r="W216" t="s">
        <v>86</v>
      </c>
      <c r="X216" t="s">
        <v>86</v>
      </c>
      <c r="Y216" t="s">
        <v>726</v>
      </c>
      <c r="Z216" t="s">
        <v>727</v>
      </c>
      <c r="AA216" t="s">
        <v>86</v>
      </c>
      <c r="AB216" t="s">
        <v>91</v>
      </c>
      <c r="AC216" t="s">
        <v>86</v>
      </c>
      <c r="AD216" t="s">
        <v>91</v>
      </c>
      <c r="AE216" t="s">
        <v>86</v>
      </c>
    </row>
    <row r="217" spans="1:31" x14ac:dyDescent="0.3">
      <c r="A217" t="s">
        <v>89</v>
      </c>
      <c r="B217" t="s">
        <v>86</v>
      </c>
      <c r="C217" s="35" t="s">
        <v>903</v>
      </c>
      <c r="D217" t="s">
        <v>904</v>
      </c>
      <c r="E217" t="s">
        <v>403</v>
      </c>
      <c r="F217" t="s">
        <v>90</v>
      </c>
      <c r="G217" t="s">
        <v>894</v>
      </c>
      <c r="H217" t="s">
        <v>86</v>
      </c>
      <c r="I217" t="s">
        <v>86</v>
      </c>
      <c r="J217" t="s">
        <v>86</v>
      </c>
      <c r="K217" t="s">
        <v>86</v>
      </c>
      <c r="L217" t="s">
        <v>86</v>
      </c>
      <c r="M217" t="s">
        <v>86</v>
      </c>
      <c r="N217" s="19">
        <v>45618.477777777778</v>
      </c>
      <c r="O217" t="s">
        <v>86</v>
      </c>
      <c r="P217" t="s">
        <v>86</v>
      </c>
      <c r="Q217" t="s">
        <v>86</v>
      </c>
      <c r="R217" t="s">
        <v>86</v>
      </c>
      <c r="S217" t="s">
        <v>86</v>
      </c>
      <c r="T217" s="19">
        <v>45617.528985034725</v>
      </c>
      <c r="U217" t="s">
        <v>86</v>
      </c>
      <c r="V217" t="s">
        <v>86</v>
      </c>
      <c r="W217" t="s">
        <v>86</v>
      </c>
      <c r="X217" t="s">
        <v>86</v>
      </c>
      <c r="Y217" t="s">
        <v>726</v>
      </c>
      <c r="Z217" t="s">
        <v>727</v>
      </c>
      <c r="AA217" t="s">
        <v>86</v>
      </c>
      <c r="AB217" t="s">
        <v>91</v>
      </c>
      <c r="AC217" t="s">
        <v>86</v>
      </c>
      <c r="AD217" t="s">
        <v>91</v>
      </c>
      <c r="AE217" t="s">
        <v>86</v>
      </c>
    </row>
    <row r="218" spans="1:31" x14ac:dyDescent="0.3">
      <c r="A218" t="s">
        <v>89</v>
      </c>
      <c r="B218" t="s">
        <v>86</v>
      </c>
      <c r="C218" s="35" t="s">
        <v>905</v>
      </c>
      <c r="D218" t="s">
        <v>906</v>
      </c>
      <c r="E218" t="s">
        <v>403</v>
      </c>
      <c r="F218" t="s">
        <v>90</v>
      </c>
      <c r="G218" t="s">
        <v>894</v>
      </c>
      <c r="H218" t="s">
        <v>86</v>
      </c>
      <c r="I218" t="s">
        <v>86</v>
      </c>
      <c r="J218" t="s">
        <v>86</v>
      </c>
      <c r="K218" t="s">
        <v>86</v>
      </c>
      <c r="L218" t="s">
        <v>86</v>
      </c>
      <c r="M218" t="s">
        <v>86</v>
      </c>
      <c r="N218" s="19">
        <v>45618.474305555559</v>
      </c>
      <c r="O218" t="s">
        <v>86</v>
      </c>
      <c r="P218" t="s">
        <v>86</v>
      </c>
      <c r="Q218" t="s">
        <v>86</v>
      </c>
      <c r="R218" t="s">
        <v>86</v>
      </c>
      <c r="S218" t="s">
        <v>86</v>
      </c>
      <c r="T218" s="19">
        <v>45617.485156249997</v>
      </c>
      <c r="U218" t="s">
        <v>86</v>
      </c>
      <c r="V218" t="s">
        <v>86</v>
      </c>
      <c r="W218" t="s">
        <v>86</v>
      </c>
      <c r="X218" t="s">
        <v>86</v>
      </c>
      <c r="Y218" t="s">
        <v>726</v>
      </c>
      <c r="Z218" t="s">
        <v>727</v>
      </c>
      <c r="AA218" t="s">
        <v>86</v>
      </c>
      <c r="AB218" t="s">
        <v>91</v>
      </c>
      <c r="AC218" t="s">
        <v>86</v>
      </c>
      <c r="AD218" t="s">
        <v>91</v>
      </c>
      <c r="AE218" t="s">
        <v>86</v>
      </c>
    </row>
    <row r="219" spans="1:31" x14ac:dyDescent="0.3">
      <c r="A219" t="s">
        <v>84</v>
      </c>
      <c r="B219" t="s">
        <v>86</v>
      </c>
      <c r="C219" s="35" t="s">
        <v>907</v>
      </c>
      <c r="D219" t="s">
        <v>908</v>
      </c>
      <c r="E219" t="s">
        <v>403</v>
      </c>
      <c r="F219" t="s">
        <v>90</v>
      </c>
      <c r="G219" t="s">
        <v>894</v>
      </c>
      <c r="H219" t="s">
        <v>86</v>
      </c>
      <c r="I219" t="s">
        <v>86</v>
      </c>
      <c r="J219" t="s">
        <v>86</v>
      </c>
      <c r="K219" t="s">
        <v>86</v>
      </c>
      <c r="L219" t="s">
        <v>86</v>
      </c>
      <c r="M219" t="s">
        <v>86</v>
      </c>
      <c r="N219" s="19">
        <v>45618.586111111108</v>
      </c>
      <c r="O219" t="s">
        <v>86</v>
      </c>
      <c r="P219" t="s">
        <v>86</v>
      </c>
      <c r="Q219" t="s">
        <v>86</v>
      </c>
      <c r="R219" t="s">
        <v>86</v>
      </c>
      <c r="S219" t="s">
        <v>86</v>
      </c>
      <c r="T219" s="19">
        <v>45617.445200312497</v>
      </c>
      <c r="U219" t="s">
        <v>86</v>
      </c>
      <c r="V219" t="s">
        <v>86</v>
      </c>
      <c r="W219" t="s">
        <v>86</v>
      </c>
      <c r="X219" t="s">
        <v>86</v>
      </c>
      <c r="Y219" t="s">
        <v>726</v>
      </c>
      <c r="Z219" t="s">
        <v>748</v>
      </c>
      <c r="AA219" t="s">
        <v>86</v>
      </c>
      <c r="AB219" t="s">
        <v>91</v>
      </c>
      <c r="AC219" t="s">
        <v>86</v>
      </c>
      <c r="AD219" t="s">
        <v>91</v>
      </c>
      <c r="AE219" t="s">
        <v>86</v>
      </c>
    </row>
    <row r="220" spans="1:31" x14ac:dyDescent="0.3">
      <c r="A220" t="s">
        <v>84</v>
      </c>
      <c r="B220" t="s">
        <v>86</v>
      </c>
      <c r="C220" s="35" t="s">
        <v>909</v>
      </c>
      <c r="D220" t="s">
        <v>910</v>
      </c>
      <c r="E220" t="s">
        <v>403</v>
      </c>
      <c r="F220" t="s">
        <v>90</v>
      </c>
      <c r="G220" t="s">
        <v>894</v>
      </c>
      <c r="H220" t="s">
        <v>86</v>
      </c>
      <c r="I220" t="s">
        <v>86</v>
      </c>
      <c r="J220" t="s">
        <v>86</v>
      </c>
      <c r="K220" t="s">
        <v>86</v>
      </c>
      <c r="L220" t="s">
        <v>86</v>
      </c>
      <c r="M220" t="s">
        <v>86</v>
      </c>
      <c r="N220" s="19">
        <v>45618.589583333334</v>
      </c>
      <c r="O220" t="s">
        <v>86</v>
      </c>
      <c r="P220" t="s">
        <v>86</v>
      </c>
      <c r="Q220" t="s">
        <v>86</v>
      </c>
      <c r="R220" t="s">
        <v>86</v>
      </c>
      <c r="S220" t="s">
        <v>86</v>
      </c>
      <c r="T220" s="19">
        <v>45617.405005879627</v>
      </c>
      <c r="U220" t="s">
        <v>86</v>
      </c>
      <c r="V220" t="s">
        <v>86</v>
      </c>
      <c r="W220" t="s">
        <v>86</v>
      </c>
      <c r="X220" t="s">
        <v>86</v>
      </c>
      <c r="Y220" t="s">
        <v>726</v>
      </c>
      <c r="Z220" t="s">
        <v>748</v>
      </c>
      <c r="AA220" t="s">
        <v>86</v>
      </c>
      <c r="AB220" t="s">
        <v>91</v>
      </c>
      <c r="AC220" t="s">
        <v>86</v>
      </c>
      <c r="AD220" t="s">
        <v>91</v>
      </c>
      <c r="AE220" t="s">
        <v>86</v>
      </c>
    </row>
    <row r="221" spans="1:31" x14ac:dyDescent="0.3">
      <c r="A221" t="s">
        <v>89</v>
      </c>
      <c r="B221" t="s">
        <v>86</v>
      </c>
      <c r="C221" s="35" t="s">
        <v>911</v>
      </c>
      <c r="D221" t="s">
        <v>912</v>
      </c>
      <c r="E221" t="s">
        <v>403</v>
      </c>
      <c r="F221" t="s">
        <v>90</v>
      </c>
      <c r="G221" t="s">
        <v>894</v>
      </c>
      <c r="H221" t="s">
        <v>86</v>
      </c>
      <c r="I221" t="s">
        <v>86</v>
      </c>
      <c r="J221" t="s">
        <v>86</v>
      </c>
      <c r="K221" t="s">
        <v>86</v>
      </c>
      <c r="L221" t="s">
        <v>86</v>
      </c>
      <c r="M221" t="s">
        <v>86</v>
      </c>
      <c r="N221" s="19">
        <v>45617.631944444445</v>
      </c>
      <c r="O221" t="s">
        <v>86</v>
      </c>
      <c r="P221" t="s">
        <v>86</v>
      </c>
      <c r="Q221" t="s">
        <v>86</v>
      </c>
      <c r="R221" t="s">
        <v>86</v>
      </c>
      <c r="S221" t="s">
        <v>86</v>
      </c>
      <c r="T221" s="19">
        <v>45615.730653761573</v>
      </c>
      <c r="U221" t="s">
        <v>86</v>
      </c>
      <c r="V221" t="s">
        <v>86</v>
      </c>
      <c r="W221" t="s">
        <v>86</v>
      </c>
      <c r="X221" t="s">
        <v>86</v>
      </c>
      <c r="Y221" t="s">
        <v>726</v>
      </c>
      <c r="Z221" t="s">
        <v>727</v>
      </c>
      <c r="AA221" t="s">
        <v>86</v>
      </c>
      <c r="AB221" t="s">
        <v>91</v>
      </c>
      <c r="AC221" t="s">
        <v>86</v>
      </c>
      <c r="AD221" t="s">
        <v>91</v>
      </c>
      <c r="AE221" t="s">
        <v>86</v>
      </c>
    </row>
    <row r="222" spans="1:31" x14ac:dyDescent="0.3">
      <c r="A222" t="s">
        <v>84</v>
      </c>
      <c r="B222" t="s">
        <v>86</v>
      </c>
      <c r="C222" s="35" t="s">
        <v>913</v>
      </c>
      <c r="D222" t="s">
        <v>914</v>
      </c>
      <c r="E222" t="s">
        <v>403</v>
      </c>
      <c r="F222" t="s">
        <v>90</v>
      </c>
      <c r="G222" t="s">
        <v>894</v>
      </c>
      <c r="H222" t="s">
        <v>86</v>
      </c>
      <c r="I222" t="s">
        <v>86</v>
      </c>
      <c r="J222" t="s">
        <v>86</v>
      </c>
      <c r="K222" t="s">
        <v>86</v>
      </c>
      <c r="L222" t="s">
        <v>86</v>
      </c>
      <c r="M222" t="s">
        <v>86</v>
      </c>
      <c r="N222" s="19">
        <v>45615.861111111109</v>
      </c>
      <c r="O222" t="s">
        <v>86</v>
      </c>
      <c r="P222" t="s">
        <v>86</v>
      </c>
      <c r="Q222" t="s">
        <v>86</v>
      </c>
      <c r="R222" t="s">
        <v>86</v>
      </c>
      <c r="S222" t="s">
        <v>86</v>
      </c>
      <c r="T222" s="19">
        <v>45615.656802581019</v>
      </c>
      <c r="U222" t="s">
        <v>86</v>
      </c>
      <c r="V222" t="s">
        <v>86</v>
      </c>
      <c r="W222" t="s">
        <v>86</v>
      </c>
      <c r="X222" t="s">
        <v>86</v>
      </c>
      <c r="Y222" t="s">
        <v>726</v>
      </c>
      <c r="Z222" t="s">
        <v>748</v>
      </c>
      <c r="AA222" t="s">
        <v>86</v>
      </c>
      <c r="AB222" t="s">
        <v>91</v>
      </c>
      <c r="AC222" t="s">
        <v>86</v>
      </c>
      <c r="AD222" t="s">
        <v>91</v>
      </c>
      <c r="AE222" t="s">
        <v>86</v>
      </c>
    </row>
    <row r="223" spans="1:31" x14ac:dyDescent="0.3">
      <c r="A223" t="s">
        <v>89</v>
      </c>
      <c r="B223" t="s">
        <v>86</v>
      </c>
      <c r="C223" s="35" t="s">
        <v>915</v>
      </c>
      <c r="D223" t="s">
        <v>916</v>
      </c>
      <c r="E223" t="s">
        <v>403</v>
      </c>
      <c r="F223" t="s">
        <v>90</v>
      </c>
      <c r="G223" t="s">
        <v>894</v>
      </c>
      <c r="H223" t="s">
        <v>86</v>
      </c>
      <c r="I223" t="s">
        <v>86</v>
      </c>
      <c r="J223" t="s">
        <v>917</v>
      </c>
      <c r="K223" t="s">
        <v>86</v>
      </c>
      <c r="L223" t="s">
        <v>86</v>
      </c>
      <c r="M223" t="s">
        <v>86</v>
      </c>
      <c r="N223" s="19">
        <v>45617.599305555559</v>
      </c>
      <c r="O223" t="s">
        <v>86</v>
      </c>
      <c r="P223" t="s">
        <v>86</v>
      </c>
      <c r="Q223" t="s">
        <v>86</v>
      </c>
      <c r="R223" t="s">
        <v>86</v>
      </c>
      <c r="S223" t="s">
        <v>86</v>
      </c>
      <c r="T223" s="19">
        <v>45615.641681342589</v>
      </c>
      <c r="U223" t="s">
        <v>86</v>
      </c>
      <c r="V223" t="s">
        <v>86</v>
      </c>
      <c r="W223" t="s">
        <v>86</v>
      </c>
      <c r="X223" t="s">
        <v>86</v>
      </c>
      <c r="Y223" t="s">
        <v>726</v>
      </c>
      <c r="Z223" t="s">
        <v>727</v>
      </c>
      <c r="AA223" t="s">
        <v>86</v>
      </c>
      <c r="AB223" t="s">
        <v>91</v>
      </c>
      <c r="AC223" t="s">
        <v>86</v>
      </c>
      <c r="AD223" t="s">
        <v>91</v>
      </c>
      <c r="AE223" t="s">
        <v>86</v>
      </c>
    </row>
    <row r="224" spans="1:31" x14ac:dyDescent="0.3">
      <c r="A224" t="s">
        <v>84</v>
      </c>
      <c r="B224" t="s">
        <v>86</v>
      </c>
      <c r="C224" s="35" t="s">
        <v>918</v>
      </c>
      <c r="D224" t="s">
        <v>919</v>
      </c>
      <c r="E224" t="s">
        <v>403</v>
      </c>
      <c r="F224" t="s">
        <v>90</v>
      </c>
      <c r="G224" t="s">
        <v>894</v>
      </c>
      <c r="H224" t="s">
        <v>86</v>
      </c>
      <c r="I224" t="s">
        <v>86</v>
      </c>
      <c r="J224" t="s">
        <v>86</v>
      </c>
      <c r="K224" t="s">
        <v>86</v>
      </c>
      <c r="L224" t="s">
        <v>86</v>
      </c>
      <c r="M224" t="s">
        <v>86</v>
      </c>
      <c r="N224" s="19">
        <v>45615.681250000001</v>
      </c>
      <c r="O224" t="s">
        <v>86</v>
      </c>
      <c r="P224" t="s">
        <v>86</v>
      </c>
      <c r="Q224" t="s">
        <v>86</v>
      </c>
      <c r="R224" t="s">
        <v>86</v>
      </c>
      <c r="S224" t="s">
        <v>86</v>
      </c>
      <c r="T224" s="19">
        <v>45615.636468414355</v>
      </c>
      <c r="U224" t="s">
        <v>86</v>
      </c>
      <c r="V224" t="s">
        <v>86</v>
      </c>
      <c r="W224" t="s">
        <v>86</v>
      </c>
      <c r="X224" t="s">
        <v>86</v>
      </c>
      <c r="Y224" t="s">
        <v>726</v>
      </c>
      <c r="Z224" t="s">
        <v>748</v>
      </c>
      <c r="AA224" t="s">
        <v>86</v>
      </c>
      <c r="AB224" t="s">
        <v>91</v>
      </c>
      <c r="AC224" t="s">
        <v>86</v>
      </c>
      <c r="AD224" t="s">
        <v>91</v>
      </c>
      <c r="AE224" t="s">
        <v>86</v>
      </c>
    </row>
    <row r="225" spans="1:31" x14ac:dyDescent="0.3">
      <c r="A225" t="s">
        <v>84</v>
      </c>
      <c r="B225" t="s">
        <v>86</v>
      </c>
      <c r="C225" s="35" t="s">
        <v>920</v>
      </c>
      <c r="D225" t="s">
        <v>921</v>
      </c>
      <c r="E225" t="s">
        <v>403</v>
      </c>
      <c r="F225" t="s">
        <v>90</v>
      </c>
      <c r="G225" t="s">
        <v>894</v>
      </c>
      <c r="H225" t="s">
        <v>86</v>
      </c>
      <c r="I225" t="s">
        <v>86</v>
      </c>
      <c r="J225" t="s">
        <v>86</v>
      </c>
      <c r="K225" t="s">
        <v>86</v>
      </c>
      <c r="L225" t="s">
        <v>86</v>
      </c>
      <c r="M225" t="s">
        <v>86</v>
      </c>
      <c r="N225" s="19">
        <v>45615.864583333336</v>
      </c>
      <c r="O225" t="s">
        <v>86</v>
      </c>
      <c r="P225" t="s">
        <v>86</v>
      </c>
      <c r="Q225" t="s">
        <v>86</v>
      </c>
      <c r="R225" t="s">
        <v>86</v>
      </c>
      <c r="S225" t="s">
        <v>86</v>
      </c>
      <c r="T225" s="19">
        <v>45615.537724502312</v>
      </c>
      <c r="U225" t="s">
        <v>86</v>
      </c>
      <c r="V225" t="s">
        <v>86</v>
      </c>
      <c r="W225" t="s">
        <v>86</v>
      </c>
      <c r="X225" t="s">
        <v>86</v>
      </c>
      <c r="Y225" t="s">
        <v>726</v>
      </c>
      <c r="Z225" t="s">
        <v>748</v>
      </c>
      <c r="AA225" t="s">
        <v>86</v>
      </c>
      <c r="AB225" t="s">
        <v>91</v>
      </c>
      <c r="AC225" t="s">
        <v>86</v>
      </c>
      <c r="AD225" t="s">
        <v>91</v>
      </c>
      <c r="AE225" t="s">
        <v>86</v>
      </c>
    </row>
    <row r="226" spans="1:31" x14ac:dyDescent="0.3">
      <c r="A226" t="s">
        <v>84</v>
      </c>
      <c r="B226" t="s">
        <v>86</v>
      </c>
      <c r="C226" s="35" t="s">
        <v>922</v>
      </c>
      <c r="D226" t="s">
        <v>923</v>
      </c>
      <c r="E226" t="s">
        <v>403</v>
      </c>
      <c r="F226" t="s">
        <v>90</v>
      </c>
      <c r="G226" t="s">
        <v>894</v>
      </c>
      <c r="H226" t="s">
        <v>86</v>
      </c>
      <c r="I226" t="s">
        <v>86</v>
      </c>
      <c r="J226" t="s">
        <v>86</v>
      </c>
      <c r="K226" t="s">
        <v>86</v>
      </c>
      <c r="L226" t="s">
        <v>86</v>
      </c>
      <c r="M226" t="s">
        <v>86</v>
      </c>
      <c r="N226" s="19">
        <v>45615.87777777778</v>
      </c>
      <c r="O226" t="s">
        <v>86</v>
      </c>
      <c r="P226" t="s">
        <v>86</v>
      </c>
      <c r="Q226" t="s">
        <v>86</v>
      </c>
      <c r="R226" t="s">
        <v>86</v>
      </c>
      <c r="S226" t="s">
        <v>86</v>
      </c>
      <c r="T226" s="19">
        <v>45615.367866423614</v>
      </c>
      <c r="U226" t="s">
        <v>86</v>
      </c>
      <c r="V226" t="s">
        <v>86</v>
      </c>
      <c r="W226" t="s">
        <v>86</v>
      </c>
      <c r="X226" t="s">
        <v>86</v>
      </c>
      <c r="Y226" t="s">
        <v>726</v>
      </c>
      <c r="Z226" t="s">
        <v>748</v>
      </c>
      <c r="AA226" t="s">
        <v>86</v>
      </c>
      <c r="AB226" t="s">
        <v>91</v>
      </c>
      <c r="AC226" t="s">
        <v>86</v>
      </c>
      <c r="AD226" t="s">
        <v>91</v>
      </c>
      <c r="AE226" t="s">
        <v>86</v>
      </c>
    </row>
    <row r="227" spans="1:31" x14ac:dyDescent="0.3">
      <c r="A227" t="s">
        <v>89</v>
      </c>
      <c r="B227" t="s">
        <v>86</v>
      </c>
      <c r="C227" s="35" t="s">
        <v>924</v>
      </c>
      <c r="D227" t="s">
        <v>925</v>
      </c>
      <c r="E227" t="s">
        <v>403</v>
      </c>
      <c r="F227" t="s">
        <v>90</v>
      </c>
      <c r="G227" t="s">
        <v>894</v>
      </c>
      <c r="H227" t="s">
        <v>86</v>
      </c>
      <c r="I227" t="s">
        <v>86</v>
      </c>
      <c r="J227" t="s">
        <v>86</v>
      </c>
      <c r="K227" t="s">
        <v>86</v>
      </c>
      <c r="L227" t="s">
        <v>86</v>
      </c>
      <c r="M227" t="s">
        <v>86</v>
      </c>
      <c r="N227" s="19">
        <v>45617.579861111109</v>
      </c>
      <c r="O227" t="s">
        <v>86</v>
      </c>
      <c r="P227" t="s">
        <v>86</v>
      </c>
      <c r="Q227" t="s">
        <v>86</v>
      </c>
      <c r="R227" t="s">
        <v>86</v>
      </c>
      <c r="S227" t="s">
        <v>86</v>
      </c>
      <c r="T227" s="19">
        <v>45614.898945243054</v>
      </c>
      <c r="U227" t="s">
        <v>86</v>
      </c>
      <c r="V227" t="s">
        <v>86</v>
      </c>
      <c r="W227" t="s">
        <v>86</v>
      </c>
      <c r="X227" t="s">
        <v>86</v>
      </c>
      <c r="Y227" t="s">
        <v>726</v>
      </c>
      <c r="Z227" t="s">
        <v>727</v>
      </c>
      <c r="AA227" t="s">
        <v>86</v>
      </c>
      <c r="AB227" t="s">
        <v>91</v>
      </c>
      <c r="AC227" t="s">
        <v>86</v>
      </c>
      <c r="AD227" t="s">
        <v>91</v>
      </c>
      <c r="AE227" t="s">
        <v>86</v>
      </c>
    </row>
    <row r="228" spans="1:31" x14ac:dyDescent="0.3">
      <c r="A228" t="s">
        <v>89</v>
      </c>
      <c r="B228" t="s">
        <v>86</v>
      </c>
      <c r="C228" s="35" t="s">
        <v>926</v>
      </c>
      <c r="D228" t="s">
        <v>927</v>
      </c>
      <c r="E228" t="s">
        <v>403</v>
      </c>
      <c r="F228" t="s">
        <v>90</v>
      </c>
      <c r="G228" t="s">
        <v>894</v>
      </c>
      <c r="H228" t="s">
        <v>86</v>
      </c>
      <c r="I228" t="s">
        <v>86</v>
      </c>
      <c r="J228" t="s">
        <v>86</v>
      </c>
      <c r="K228" t="s">
        <v>86</v>
      </c>
      <c r="L228" t="s">
        <v>86</v>
      </c>
      <c r="M228" t="s">
        <v>86</v>
      </c>
      <c r="N228" s="19">
        <v>45617.506944444445</v>
      </c>
      <c r="O228" t="s">
        <v>86</v>
      </c>
      <c r="P228" t="s">
        <v>86</v>
      </c>
      <c r="Q228" t="s">
        <v>86</v>
      </c>
      <c r="R228" t="s">
        <v>86</v>
      </c>
      <c r="S228" t="s">
        <v>86</v>
      </c>
      <c r="T228" s="19">
        <v>45614.697334756944</v>
      </c>
      <c r="U228" t="s">
        <v>86</v>
      </c>
      <c r="V228" t="s">
        <v>86</v>
      </c>
      <c r="W228" t="s">
        <v>86</v>
      </c>
      <c r="X228" t="s">
        <v>86</v>
      </c>
      <c r="Y228" t="s">
        <v>726</v>
      </c>
      <c r="Z228" t="s">
        <v>727</v>
      </c>
      <c r="AA228" t="s">
        <v>86</v>
      </c>
      <c r="AB228" t="s">
        <v>91</v>
      </c>
      <c r="AC228" t="s">
        <v>86</v>
      </c>
      <c r="AD228" t="s">
        <v>91</v>
      </c>
      <c r="AE228" t="s">
        <v>86</v>
      </c>
    </row>
    <row r="229" spans="1:31" x14ac:dyDescent="0.3">
      <c r="A229" t="s">
        <v>84</v>
      </c>
      <c r="B229" t="s">
        <v>86</v>
      </c>
      <c r="C229" s="35" t="s">
        <v>928</v>
      </c>
      <c r="D229" t="s">
        <v>929</v>
      </c>
      <c r="E229" t="s">
        <v>403</v>
      </c>
      <c r="F229" t="s">
        <v>90</v>
      </c>
      <c r="G229" t="s">
        <v>894</v>
      </c>
      <c r="H229" t="s">
        <v>86</v>
      </c>
      <c r="I229" t="s">
        <v>86</v>
      </c>
      <c r="J229" t="s">
        <v>86</v>
      </c>
      <c r="K229" t="s">
        <v>86</v>
      </c>
      <c r="L229" t="s">
        <v>86</v>
      </c>
      <c r="M229" t="s">
        <v>86</v>
      </c>
      <c r="N229" s="19">
        <v>45615.881944444445</v>
      </c>
      <c r="O229" t="s">
        <v>86</v>
      </c>
      <c r="P229" t="s">
        <v>86</v>
      </c>
      <c r="Q229" t="s">
        <v>86</v>
      </c>
      <c r="R229" t="s">
        <v>86</v>
      </c>
      <c r="S229" t="s">
        <v>86</v>
      </c>
      <c r="T229" s="19">
        <v>45614.606074212963</v>
      </c>
      <c r="U229" t="s">
        <v>86</v>
      </c>
      <c r="V229" t="s">
        <v>86</v>
      </c>
      <c r="W229" t="s">
        <v>86</v>
      </c>
      <c r="X229" t="s">
        <v>86</v>
      </c>
      <c r="Y229" t="s">
        <v>726</v>
      </c>
      <c r="Z229" t="s">
        <v>748</v>
      </c>
      <c r="AA229" t="s">
        <v>86</v>
      </c>
      <c r="AB229" t="s">
        <v>91</v>
      </c>
      <c r="AC229" t="s">
        <v>86</v>
      </c>
      <c r="AD229" t="s">
        <v>91</v>
      </c>
      <c r="AE229" t="s">
        <v>86</v>
      </c>
    </row>
    <row r="230" spans="1:31" x14ac:dyDescent="0.3">
      <c r="A230" t="s">
        <v>84</v>
      </c>
      <c r="B230" t="s">
        <v>86</v>
      </c>
      <c r="C230" s="35" t="s">
        <v>930</v>
      </c>
      <c r="D230" t="s">
        <v>931</v>
      </c>
      <c r="E230" t="s">
        <v>403</v>
      </c>
      <c r="F230" t="s">
        <v>90</v>
      </c>
      <c r="G230" t="s">
        <v>894</v>
      </c>
      <c r="H230" t="s">
        <v>86</v>
      </c>
      <c r="I230" t="s">
        <v>86</v>
      </c>
      <c r="J230" t="s">
        <v>468</v>
      </c>
      <c r="K230" t="s">
        <v>86</v>
      </c>
      <c r="L230" t="s">
        <v>86</v>
      </c>
      <c r="M230" t="s">
        <v>86</v>
      </c>
      <c r="N230" s="19">
        <v>45615.850694444445</v>
      </c>
      <c r="O230" t="s">
        <v>86</v>
      </c>
      <c r="P230" t="s">
        <v>86</v>
      </c>
      <c r="Q230" t="s">
        <v>86</v>
      </c>
      <c r="R230" t="s">
        <v>86</v>
      </c>
      <c r="S230" t="s">
        <v>86</v>
      </c>
      <c r="T230" s="19">
        <v>45614.372692233796</v>
      </c>
      <c r="U230" t="s">
        <v>86</v>
      </c>
      <c r="V230" t="s">
        <v>86</v>
      </c>
      <c r="W230" t="s">
        <v>86</v>
      </c>
      <c r="X230" t="s">
        <v>469</v>
      </c>
      <c r="Y230" t="s">
        <v>726</v>
      </c>
      <c r="Z230" t="s">
        <v>748</v>
      </c>
      <c r="AA230" t="s">
        <v>86</v>
      </c>
      <c r="AB230" t="s">
        <v>91</v>
      </c>
      <c r="AC230" t="s">
        <v>86</v>
      </c>
      <c r="AD230" t="s">
        <v>91</v>
      </c>
      <c r="AE230" t="s">
        <v>86</v>
      </c>
    </row>
    <row r="231" spans="1:31" x14ac:dyDescent="0.3">
      <c r="A231" t="s">
        <v>89</v>
      </c>
      <c r="B231" t="s">
        <v>86</v>
      </c>
      <c r="C231" s="35" t="s">
        <v>932</v>
      </c>
      <c r="D231" t="s">
        <v>933</v>
      </c>
      <c r="E231" t="s">
        <v>403</v>
      </c>
      <c r="F231" t="s">
        <v>90</v>
      </c>
      <c r="G231" t="s">
        <v>894</v>
      </c>
      <c r="H231" t="s">
        <v>86</v>
      </c>
      <c r="I231" t="s">
        <v>86</v>
      </c>
      <c r="J231" t="s">
        <v>86</v>
      </c>
      <c r="K231" t="s">
        <v>86</v>
      </c>
      <c r="L231" t="s">
        <v>86</v>
      </c>
      <c r="M231" t="s">
        <v>86</v>
      </c>
      <c r="N231" s="19">
        <v>45614.497916666667</v>
      </c>
      <c r="O231" t="s">
        <v>86</v>
      </c>
      <c r="P231" t="s">
        <v>86</v>
      </c>
      <c r="Q231" t="s">
        <v>86</v>
      </c>
      <c r="R231" t="s">
        <v>86</v>
      </c>
      <c r="S231" t="s">
        <v>86</v>
      </c>
      <c r="T231" s="19">
        <v>45610.588708206022</v>
      </c>
      <c r="U231" t="s">
        <v>86</v>
      </c>
      <c r="V231" t="s">
        <v>86</v>
      </c>
      <c r="W231" t="s">
        <v>86</v>
      </c>
      <c r="X231" t="s">
        <v>86</v>
      </c>
      <c r="Y231" t="s">
        <v>726</v>
      </c>
      <c r="Z231" t="s">
        <v>727</v>
      </c>
      <c r="AA231" t="s">
        <v>86</v>
      </c>
      <c r="AB231" t="s">
        <v>91</v>
      </c>
      <c r="AC231" t="s">
        <v>86</v>
      </c>
      <c r="AD231" t="s">
        <v>91</v>
      </c>
      <c r="AE231" t="s">
        <v>86</v>
      </c>
    </row>
    <row r="232" spans="1:31" x14ac:dyDescent="0.3">
      <c r="A232" t="s">
        <v>84</v>
      </c>
      <c r="B232" t="s">
        <v>86</v>
      </c>
      <c r="C232" s="35" t="s">
        <v>934</v>
      </c>
      <c r="D232" t="s">
        <v>935</v>
      </c>
      <c r="E232" t="s">
        <v>403</v>
      </c>
      <c r="F232" t="s">
        <v>90</v>
      </c>
      <c r="G232" t="s">
        <v>894</v>
      </c>
      <c r="H232" t="s">
        <v>86</v>
      </c>
      <c r="I232" t="s">
        <v>86</v>
      </c>
      <c r="J232" t="s">
        <v>86</v>
      </c>
      <c r="K232" t="s">
        <v>86</v>
      </c>
      <c r="L232" t="s">
        <v>86</v>
      </c>
      <c r="M232" t="s">
        <v>86</v>
      </c>
      <c r="N232" s="19">
        <v>45614.451388888891</v>
      </c>
      <c r="O232" t="s">
        <v>86</v>
      </c>
      <c r="P232" t="s">
        <v>86</v>
      </c>
      <c r="Q232" t="s">
        <v>86</v>
      </c>
      <c r="R232" t="s">
        <v>86</v>
      </c>
      <c r="S232" t="s">
        <v>86</v>
      </c>
      <c r="T232" s="19">
        <v>45610.480067685188</v>
      </c>
      <c r="U232" t="s">
        <v>86</v>
      </c>
      <c r="V232" t="s">
        <v>86</v>
      </c>
      <c r="W232" t="s">
        <v>86</v>
      </c>
      <c r="X232" t="s">
        <v>86</v>
      </c>
      <c r="Y232" t="s">
        <v>726</v>
      </c>
      <c r="Z232" t="s">
        <v>748</v>
      </c>
      <c r="AA232" t="s">
        <v>86</v>
      </c>
      <c r="AB232" t="s">
        <v>91</v>
      </c>
      <c r="AC232" t="s">
        <v>86</v>
      </c>
      <c r="AD232" t="s">
        <v>91</v>
      </c>
      <c r="AE232" t="s">
        <v>86</v>
      </c>
    </row>
    <row r="233" spans="1:31" x14ac:dyDescent="0.3">
      <c r="A233" t="s">
        <v>84</v>
      </c>
      <c r="B233" t="s">
        <v>86</v>
      </c>
      <c r="C233" s="35" t="s">
        <v>936</v>
      </c>
      <c r="D233" t="s">
        <v>937</v>
      </c>
      <c r="E233" t="s">
        <v>403</v>
      </c>
      <c r="F233" t="s">
        <v>90</v>
      </c>
      <c r="G233" t="s">
        <v>894</v>
      </c>
      <c r="H233" t="s">
        <v>86</v>
      </c>
      <c r="I233" t="s">
        <v>86</v>
      </c>
      <c r="J233" t="s">
        <v>86</v>
      </c>
      <c r="K233" t="s">
        <v>86</v>
      </c>
      <c r="L233" t="s">
        <v>86</v>
      </c>
      <c r="M233" t="s">
        <v>86</v>
      </c>
      <c r="N233" s="19">
        <v>45614.45</v>
      </c>
      <c r="O233" t="s">
        <v>86</v>
      </c>
      <c r="P233" t="s">
        <v>86</v>
      </c>
      <c r="Q233" t="s">
        <v>86</v>
      </c>
      <c r="R233" t="s">
        <v>86</v>
      </c>
      <c r="S233" t="s">
        <v>86</v>
      </c>
      <c r="T233" s="19">
        <v>45610.4797765162</v>
      </c>
      <c r="U233" t="s">
        <v>86</v>
      </c>
      <c r="V233" t="s">
        <v>86</v>
      </c>
      <c r="W233" t="s">
        <v>86</v>
      </c>
      <c r="X233" t="s">
        <v>86</v>
      </c>
      <c r="Y233" t="s">
        <v>726</v>
      </c>
      <c r="Z233" t="s">
        <v>748</v>
      </c>
      <c r="AA233" t="s">
        <v>86</v>
      </c>
      <c r="AB233" t="s">
        <v>91</v>
      </c>
      <c r="AC233" t="s">
        <v>86</v>
      </c>
      <c r="AD233" t="s">
        <v>91</v>
      </c>
      <c r="AE233" t="s">
        <v>86</v>
      </c>
    </row>
    <row r="234" spans="1:31" x14ac:dyDescent="0.3">
      <c r="A234" t="s">
        <v>89</v>
      </c>
      <c r="B234" t="s">
        <v>86</v>
      </c>
      <c r="C234" s="35" t="s">
        <v>938</v>
      </c>
      <c r="D234" t="s">
        <v>939</v>
      </c>
      <c r="E234" t="s">
        <v>403</v>
      </c>
      <c r="F234" t="s">
        <v>90</v>
      </c>
      <c r="G234" t="s">
        <v>894</v>
      </c>
      <c r="H234" t="s">
        <v>86</v>
      </c>
      <c r="I234" t="s">
        <v>86</v>
      </c>
      <c r="J234" t="s">
        <v>86</v>
      </c>
      <c r="K234" t="s">
        <v>86</v>
      </c>
      <c r="L234" t="s">
        <v>86</v>
      </c>
      <c r="M234" t="s">
        <v>86</v>
      </c>
      <c r="N234" s="19">
        <v>45614.493055555555</v>
      </c>
      <c r="O234" t="s">
        <v>86</v>
      </c>
      <c r="P234" t="s">
        <v>86</v>
      </c>
      <c r="Q234" t="s">
        <v>86</v>
      </c>
      <c r="R234" t="s">
        <v>86</v>
      </c>
      <c r="S234" t="s">
        <v>86</v>
      </c>
      <c r="T234" s="19">
        <v>45609.632194710648</v>
      </c>
      <c r="U234" t="s">
        <v>86</v>
      </c>
      <c r="V234" t="s">
        <v>86</v>
      </c>
      <c r="W234" t="s">
        <v>86</v>
      </c>
      <c r="X234" t="s">
        <v>86</v>
      </c>
      <c r="Y234" t="s">
        <v>726</v>
      </c>
      <c r="Z234" t="s">
        <v>727</v>
      </c>
      <c r="AA234" t="s">
        <v>86</v>
      </c>
      <c r="AB234" t="s">
        <v>91</v>
      </c>
      <c r="AC234" t="s">
        <v>86</v>
      </c>
      <c r="AD234" t="s">
        <v>91</v>
      </c>
      <c r="AE234" t="s">
        <v>86</v>
      </c>
    </row>
    <row r="235" spans="1:31" x14ac:dyDescent="0.3">
      <c r="A235" t="s">
        <v>84</v>
      </c>
      <c r="B235" t="s">
        <v>86</v>
      </c>
      <c r="C235" s="35" t="s">
        <v>940</v>
      </c>
      <c r="D235" t="s">
        <v>674</v>
      </c>
      <c r="E235" t="s">
        <v>403</v>
      </c>
      <c r="F235" t="s">
        <v>90</v>
      </c>
      <c r="G235" t="s">
        <v>894</v>
      </c>
      <c r="H235" t="s">
        <v>86</v>
      </c>
      <c r="I235" t="s">
        <v>86</v>
      </c>
      <c r="J235" t="s">
        <v>86</v>
      </c>
      <c r="K235" t="s">
        <v>86</v>
      </c>
      <c r="L235" t="s">
        <v>86</v>
      </c>
      <c r="M235" t="s">
        <v>86</v>
      </c>
      <c r="N235" s="19">
        <v>45614.417361111111</v>
      </c>
      <c r="O235" t="s">
        <v>86</v>
      </c>
      <c r="P235" t="s">
        <v>86</v>
      </c>
      <c r="Q235" t="s">
        <v>86</v>
      </c>
      <c r="R235" t="s">
        <v>86</v>
      </c>
      <c r="S235" t="s">
        <v>86</v>
      </c>
      <c r="T235" s="19">
        <v>45609.35814369213</v>
      </c>
      <c r="U235" t="s">
        <v>86</v>
      </c>
      <c r="V235" t="s">
        <v>86</v>
      </c>
      <c r="W235" t="s">
        <v>86</v>
      </c>
      <c r="X235" t="s">
        <v>86</v>
      </c>
      <c r="Y235" t="s">
        <v>726</v>
      </c>
      <c r="Z235" t="s">
        <v>748</v>
      </c>
      <c r="AA235" t="s">
        <v>86</v>
      </c>
      <c r="AB235" t="s">
        <v>91</v>
      </c>
      <c r="AC235" t="s">
        <v>86</v>
      </c>
      <c r="AD235" t="s">
        <v>91</v>
      </c>
      <c r="AE235" t="s">
        <v>86</v>
      </c>
    </row>
    <row r="236" spans="1:31" x14ac:dyDescent="0.3">
      <c r="A236" t="s">
        <v>84</v>
      </c>
      <c r="B236" t="s">
        <v>86</v>
      </c>
      <c r="C236" s="35" t="s">
        <v>941</v>
      </c>
      <c r="D236" t="s">
        <v>942</v>
      </c>
      <c r="E236" t="s">
        <v>403</v>
      </c>
      <c r="F236" t="s">
        <v>90</v>
      </c>
      <c r="G236" t="s">
        <v>894</v>
      </c>
      <c r="H236" t="s">
        <v>86</v>
      </c>
      <c r="I236" t="s">
        <v>86</v>
      </c>
      <c r="J236" t="s">
        <v>86</v>
      </c>
      <c r="K236" t="s">
        <v>86</v>
      </c>
      <c r="L236" t="s">
        <v>86</v>
      </c>
      <c r="M236" t="s">
        <v>86</v>
      </c>
      <c r="N236" s="19">
        <v>45614.395833333336</v>
      </c>
      <c r="O236" t="s">
        <v>86</v>
      </c>
      <c r="P236" t="s">
        <v>86</v>
      </c>
      <c r="Q236" t="s">
        <v>86</v>
      </c>
      <c r="R236" t="s">
        <v>86</v>
      </c>
      <c r="S236" t="s">
        <v>86</v>
      </c>
      <c r="T236" s="19">
        <v>45608.923453391202</v>
      </c>
      <c r="U236" t="s">
        <v>86</v>
      </c>
      <c r="V236" t="s">
        <v>86</v>
      </c>
      <c r="W236" t="s">
        <v>86</v>
      </c>
      <c r="X236" t="s">
        <v>86</v>
      </c>
      <c r="Y236" t="s">
        <v>726</v>
      </c>
      <c r="Z236" t="s">
        <v>748</v>
      </c>
      <c r="AA236" t="s">
        <v>86</v>
      </c>
      <c r="AB236" t="s">
        <v>91</v>
      </c>
      <c r="AC236" t="s">
        <v>86</v>
      </c>
      <c r="AD236" t="s">
        <v>91</v>
      </c>
      <c r="AE236" t="s">
        <v>86</v>
      </c>
    </row>
    <row r="237" spans="1:31" x14ac:dyDescent="0.3">
      <c r="A237" t="s">
        <v>89</v>
      </c>
      <c r="B237" t="s">
        <v>86</v>
      </c>
      <c r="C237" s="35" t="s">
        <v>943</v>
      </c>
      <c r="D237" t="s">
        <v>944</v>
      </c>
      <c r="E237" t="s">
        <v>403</v>
      </c>
      <c r="F237" t="s">
        <v>90</v>
      </c>
      <c r="G237" t="s">
        <v>894</v>
      </c>
      <c r="H237" t="s">
        <v>86</v>
      </c>
      <c r="I237" t="s">
        <v>86</v>
      </c>
      <c r="J237" t="s">
        <v>917</v>
      </c>
      <c r="K237" t="s">
        <v>86</v>
      </c>
      <c r="L237" t="s">
        <v>86</v>
      </c>
      <c r="M237" t="s">
        <v>86</v>
      </c>
      <c r="N237" s="19">
        <v>45614.460416666669</v>
      </c>
      <c r="O237" t="s">
        <v>86</v>
      </c>
      <c r="P237" t="s">
        <v>86</v>
      </c>
      <c r="Q237" t="s">
        <v>86</v>
      </c>
      <c r="R237" t="s">
        <v>86</v>
      </c>
      <c r="S237" t="s">
        <v>86</v>
      </c>
      <c r="T237" s="19">
        <v>45608.848577372686</v>
      </c>
      <c r="U237" t="s">
        <v>86</v>
      </c>
      <c r="V237" t="s">
        <v>86</v>
      </c>
      <c r="W237" t="s">
        <v>86</v>
      </c>
      <c r="X237" t="s">
        <v>86</v>
      </c>
      <c r="Y237" t="s">
        <v>726</v>
      </c>
      <c r="Z237" t="s">
        <v>727</v>
      </c>
      <c r="AA237" t="s">
        <v>86</v>
      </c>
      <c r="AB237" t="s">
        <v>91</v>
      </c>
      <c r="AC237" t="s">
        <v>86</v>
      </c>
      <c r="AD237" t="s">
        <v>91</v>
      </c>
      <c r="AE237" t="s">
        <v>86</v>
      </c>
    </row>
    <row r="238" spans="1:31" x14ac:dyDescent="0.3">
      <c r="A238" t="s">
        <v>89</v>
      </c>
      <c r="B238" t="s">
        <v>86</v>
      </c>
      <c r="C238" s="35" t="s">
        <v>945</v>
      </c>
      <c r="D238" t="s">
        <v>946</v>
      </c>
      <c r="E238" t="s">
        <v>403</v>
      </c>
      <c r="F238" t="s">
        <v>90</v>
      </c>
      <c r="G238" t="s">
        <v>894</v>
      </c>
      <c r="H238" t="s">
        <v>86</v>
      </c>
      <c r="I238" t="s">
        <v>86</v>
      </c>
      <c r="J238" t="s">
        <v>86</v>
      </c>
      <c r="K238" t="s">
        <v>86</v>
      </c>
      <c r="L238" t="s">
        <v>86</v>
      </c>
      <c r="M238" t="s">
        <v>86</v>
      </c>
      <c r="N238" s="19">
        <v>45614.375</v>
      </c>
      <c r="O238" t="s">
        <v>86</v>
      </c>
      <c r="P238" t="s">
        <v>86</v>
      </c>
      <c r="Q238" t="s">
        <v>86</v>
      </c>
      <c r="R238" t="s">
        <v>86</v>
      </c>
      <c r="S238" t="s">
        <v>86</v>
      </c>
      <c r="T238" s="19">
        <v>45608.783889317128</v>
      </c>
      <c r="U238" t="s">
        <v>86</v>
      </c>
      <c r="V238" t="s">
        <v>86</v>
      </c>
      <c r="W238" t="s">
        <v>86</v>
      </c>
      <c r="X238" t="s">
        <v>86</v>
      </c>
      <c r="Y238" t="s">
        <v>726</v>
      </c>
      <c r="Z238" t="s">
        <v>727</v>
      </c>
      <c r="AA238" t="s">
        <v>86</v>
      </c>
      <c r="AB238" t="s">
        <v>91</v>
      </c>
      <c r="AC238" t="s">
        <v>86</v>
      </c>
      <c r="AD238" t="s">
        <v>91</v>
      </c>
      <c r="AE238" t="s">
        <v>86</v>
      </c>
    </row>
    <row r="239" spans="1:31" x14ac:dyDescent="0.3">
      <c r="A239" t="s">
        <v>89</v>
      </c>
      <c r="B239" t="s">
        <v>86</v>
      </c>
      <c r="C239" s="35" t="s">
        <v>947</v>
      </c>
      <c r="D239" t="s">
        <v>948</v>
      </c>
      <c r="E239" t="s">
        <v>403</v>
      </c>
      <c r="F239" t="s">
        <v>90</v>
      </c>
      <c r="G239" t="s">
        <v>894</v>
      </c>
      <c r="H239" t="s">
        <v>86</v>
      </c>
      <c r="I239" t="s">
        <v>86</v>
      </c>
      <c r="J239" t="s">
        <v>86</v>
      </c>
      <c r="K239" t="s">
        <v>86</v>
      </c>
      <c r="L239" t="s">
        <v>86</v>
      </c>
      <c r="M239" t="s">
        <v>86</v>
      </c>
      <c r="N239" s="19">
        <v>45610.74722222222</v>
      </c>
      <c r="O239" t="s">
        <v>86</v>
      </c>
      <c r="P239" t="s">
        <v>86</v>
      </c>
      <c r="Q239" t="s">
        <v>86</v>
      </c>
      <c r="R239" t="s">
        <v>86</v>
      </c>
      <c r="S239" t="s">
        <v>86</v>
      </c>
      <c r="T239" s="19">
        <v>45608.496071481481</v>
      </c>
      <c r="U239" t="s">
        <v>86</v>
      </c>
      <c r="V239" t="s">
        <v>86</v>
      </c>
      <c r="W239" t="s">
        <v>86</v>
      </c>
      <c r="X239" t="s">
        <v>86</v>
      </c>
      <c r="Y239" t="s">
        <v>726</v>
      </c>
      <c r="Z239" t="s">
        <v>727</v>
      </c>
      <c r="AA239" t="s">
        <v>86</v>
      </c>
      <c r="AB239" t="s">
        <v>91</v>
      </c>
      <c r="AC239" t="s">
        <v>86</v>
      </c>
      <c r="AD239" t="s">
        <v>91</v>
      </c>
      <c r="AE239" t="s">
        <v>86</v>
      </c>
    </row>
    <row r="240" spans="1:31" x14ac:dyDescent="0.3">
      <c r="A240" t="s">
        <v>89</v>
      </c>
      <c r="B240" t="s">
        <v>86</v>
      </c>
      <c r="C240" s="35" t="s">
        <v>949</v>
      </c>
      <c r="D240" t="s">
        <v>950</v>
      </c>
      <c r="E240" t="s">
        <v>403</v>
      </c>
      <c r="F240" t="s">
        <v>90</v>
      </c>
      <c r="G240" t="s">
        <v>894</v>
      </c>
      <c r="H240" t="s">
        <v>86</v>
      </c>
      <c r="I240" t="s">
        <v>86</v>
      </c>
      <c r="J240" t="s">
        <v>86</v>
      </c>
      <c r="K240" t="s">
        <v>86</v>
      </c>
      <c r="L240" t="s">
        <v>86</v>
      </c>
      <c r="M240" t="s">
        <v>86</v>
      </c>
      <c r="N240" s="19">
        <v>45610.741666666669</v>
      </c>
      <c r="O240" t="s">
        <v>86</v>
      </c>
      <c r="P240" t="s">
        <v>86</v>
      </c>
      <c r="Q240" t="s">
        <v>86</v>
      </c>
      <c r="R240" t="s">
        <v>86</v>
      </c>
      <c r="S240" t="s">
        <v>86</v>
      </c>
      <c r="T240" s="19">
        <v>45608.494562210646</v>
      </c>
      <c r="U240" t="s">
        <v>86</v>
      </c>
      <c r="V240" t="s">
        <v>86</v>
      </c>
      <c r="W240" t="s">
        <v>86</v>
      </c>
      <c r="X240" t="s">
        <v>86</v>
      </c>
      <c r="Y240" t="s">
        <v>726</v>
      </c>
      <c r="Z240" t="s">
        <v>727</v>
      </c>
      <c r="AA240" t="s">
        <v>86</v>
      </c>
      <c r="AB240" t="s">
        <v>91</v>
      </c>
      <c r="AC240" t="s">
        <v>86</v>
      </c>
      <c r="AD240" t="s">
        <v>91</v>
      </c>
      <c r="AE240" t="s">
        <v>86</v>
      </c>
    </row>
    <row r="241" spans="1:31" x14ac:dyDescent="0.3">
      <c r="A241" t="s">
        <v>84</v>
      </c>
      <c r="B241" t="s">
        <v>86</v>
      </c>
      <c r="C241" s="35" t="s">
        <v>951</v>
      </c>
      <c r="D241" t="s">
        <v>952</v>
      </c>
      <c r="E241" t="s">
        <v>403</v>
      </c>
      <c r="F241" t="s">
        <v>90</v>
      </c>
      <c r="G241" t="s">
        <v>894</v>
      </c>
      <c r="H241" t="s">
        <v>86</v>
      </c>
      <c r="I241" t="s">
        <v>86</v>
      </c>
      <c r="J241" t="s">
        <v>86</v>
      </c>
      <c r="K241" t="s">
        <v>86</v>
      </c>
      <c r="L241" t="s">
        <v>86</v>
      </c>
      <c r="M241" t="s">
        <v>86</v>
      </c>
      <c r="N241" s="19">
        <v>45608.393055555556</v>
      </c>
      <c r="O241" t="s">
        <v>86</v>
      </c>
      <c r="P241" t="s">
        <v>86</v>
      </c>
      <c r="Q241" t="s">
        <v>86</v>
      </c>
      <c r="R241" t="s">
        <v>86</v>
      </c>
      <c r="S241" t="s">
        <v>86</v>
      </c>
      <c r="T241" s="19">
        <v>45607.911646817127</v>
      </c>
      <c r="U241" t="s">
        <v>86</v>
      </c>
      <c r="V241" t="s">
        <v>86</v>
      </c>
      <c r="W241" t="s">
        <v>86</v>
      </c>
      <c r="X241" t="s">
        <v>86</v>
      </c>
      <c r="Y241" t="s">
        <v>726</v>
      </c>
      <c r="Z241" t="s">
        <v>748</v>
      </c>
      <c r="AA241" t="s">
        <v>86</v>
      </c>
      <c r="AB241" t="s">
        <v>91</v>
      </c>
      <c r="AC241" t="s">
        <v>86</v>
      </c>
      <c r="AD241" t="s">
        <v>91</v>
      </c>
      <c r="AE241" t="s">
        <v>86</v>
      </c>
    </row>
    <row r="242" spans="1:31" x14ac:dyDescent="0.3">
      <c r="A242" t="s">
        <v>84</v>
      </c>
      <c r="B242" t="s">
        <v>86</v>
      </c>
      <c r="C242" s="35" t="s">
        <v>953</v>
      </c>
      <c r="D242" t="s">
        <v>954</v>
      </c>
      <c r="E242" t="s">
        <v>403</v>
      </c>
      <c r="F242" t="s">
        <v>90</v>
      </c>
      <c r="G242" t="s">
        <v>894</v>
      </c>
      <c r="H242" t="s">
        <v>86</v>
      </c>
      <c r="I242" t="s">
        <v>86</v>
      </c>
      <c r="J242" t="s">
        <v>86</v>
      </c>
      <c r="K242" t="s">
        <v>86</v>
      </c>
      <c r="L242" t="s">
        <v>86</v>
      </c>
      <c r="M242" t="s">
        <v>86</v>
      </c>
      <c r="N242" s="19">
        <v>45608.49722222222</v>
      </c>
      <c r="O242" t="s">
        <v>86</v>
      </c>
      <c r="P242" t="s">
        <v>86</v>
      </c>
      <c r="Q242" t="s">
        <v>86</v>
      </c>
      <c r="R242" t="s">
        <v>86</v>
      </c>
      <c r="S242" t="s">
        <v>86</v>
      </c>
      <c r="T242" s="19">
        <v>45607.908660428242</v>
      </c>
      <c r="U242" t="s">
        <v>86</v>
      </c>
      <c r="V242" t="s">
        <v>86</v>
      </c>
      <c r="W242" t="s">
        <v>86</v>
      </c>
      <c r="X242" t="s">
        <v>86</v>
      </c>
      <c r="Y242" t="s">
        <v>726</v>
      </c>
      <c r="Z242" t="s">
        <v>748</v>
      </c>
      <c r="AA242" t="s">
        <v>86</v>
      </c>
      <c r="AB242" t="s">
        <v>91</v>
      </c>
      <c r="AC242" t="s">
        <v>86</v>
      </c>
      <c r="AD242" t="s">
        <v>91</v>
      </c>
      <c r="AE242" t="s">
        <v>86</v>
      </c>
    </row>
    <row r="243" spans="1:31" x14ac:dyDescent="0.3">
      <c r="A243" t="s">
        <v>84</v>
      </c>
      <c r="B243" t="s">
        <v>86</v>
      </c>
      <c r="C243" s="35" t="s">
        <v>955</v>
      </c>
      <c r="D243" t="s">
        <v>956</v>
      </c>
      <c r="E243" t="s">
        <v>403</v>
      </c>
      <c r="F243" t="s">
        <v>90</v>
      </c>
      <c r="G243" t="s">
        <v>894</v>
      </c>
      <c r="H243" t="s">
        <v>86</v>
      </c>
      <c r="I243" t="s">
        <v>86</v>
      </c>
      <c r="J243" t="s">
        <v>86</v>
      </c>
      <c r="K243" t="s">
        <v>86</v>
      </c>
      <c r="L243" t="s">
        <v>86</v>
      </c>
      <c r="M243" t="s">
        <v>86</v>
      </c>
      <c r="N243" s="19">
        <v>45608.573611111111</v>
      </c>
      <c r="O243" t="s">
        <v>86</v>
      </c>
      <c r="P243" t="s">
        <v>86</v>
      </c>
      <c r="Q243" t="s">
        <v>86</v>
      </c>
      <c r="R243" t="s">
        <v>86</v>
      </c>
      <c r="S243" t="s">
        <v>86</v>
      </c>
      <c r="T243" s="19">
        <v>45607.633987071757</v>
      </c>
      <c r="U243" t="s">
        <v>86</v>
      </c>
      <c r="V243" t="s">
        <v>86</v>
      </c>
      <c r="W243" t="s">
        <v>86</v>
      </c>
      <c r="X243" t="s">
        <v>86</v>
      </c>
      <c r="Y243" t="s">
        <v>726</v>
      </c>
      <c r="Z243" t="s">
        <v>748</v>
      </c>
      <c r="AA243" t="s">
        <v>86</v>
      </c>
      <c r="AB243" t="s">
        <v>91</v>
      </c>
      <c r="AC243" t="s">
        <v>86</v>
      </c>
      <c r="AD243" t="s">
        <v>91</v>
      </c>
      <c r="AE243" t="s">
        <v>86</v>
      </c>
    </row>
    <row r="244" spans="1:31" x14ac:dyDescent="0.3">
      <c r="A244" t="s">
        <v>89</v>
      </c>
      <c r="B244" t="s">
        <v>86</v>
      </c>
      <c r="C244" s="35" t="s">
        <v>957</v>
      </c>
      <c r="D244" t="s">
        <v>958</v>
      </c>
      <c r="E244" t="s">
        <v>403</v>
      </c>
      <c r="F244" t="s">
        <v>90</v>
      </c>
      <c r="G244" t="s">
        <v>894</v>
      </c>
      <c r="H244" t="s">
        <v>86</v>
      </c>
      <c r="I244" t="s">
        <v>86</v>
      </c>
      <c r="J244" t="s">
        <v>86</v>
      </c>
      <c r="K244" t="s">
        <v>86</v>
      </c>
      <c r="L244" t="s">
        <v>86</v>
      </c>
      <c r="M244" t="s">
        <v>86</v>
      </c>
      <c r="N244" s="19">
        <v>45607.6875</v>
      </c>
      <c r="O244" t="s">
        <v>86</v>
      </c>
      <c r="P244" t="s">
        <v>86</v>
      </c>
      <c r="Q244" t="s">
        <v>86</v>
      </c>
      <c r="R244" t="s">
        <v>86</v>
      </c>
      <c r="S244" t="s">
        <v>86</v>
      </c>
      <c r="T244" s="19">
        <v>45604.66172423611</v>
      </c>
      <c r="U244" t="s">
        <v>86</v>
      </c>
      <c r="V244" t="s">
        <v>86</v>
      </c>
      <c r="W244" t="s">
        <v>86</v>
      </c>
      <c r="X244" t="s">
        <v>86</v>
      </c>
      <c r="Y244" t="s">
        <v>726</v>
      </c>
      <c r="Z244" t="s">
        <v>727</v>
      </c>
      <c r="AA244" t="s">
        <v>86</v>
      </c>
      <c r="AB244" t="s">
        <v>91</v>
      </c>
      <c r="AC244" t="s">
        <v>86</v>
      </c>
      <c r="AD244" t="s">
        <v>91</v>
      </c>
      <c r="AE244" t="s">
        <v>86</v>
      </c>
    </row>
    <row r="245" spans="1:31" x14ac:dyDescent="0.3">
      <c r="A245" t="s">
        <v>89</v>
      </c>
      <c r="B245" t="s">
        <v>86</v>
      </c>
      <c r="C245" s="35" t="s">
        <v>959</v>
      </c>
      <c r="D245" t="s">
        <v>960</v>
      </c>
      <c r="E245" t="s">
        <v>403</v>
      </c>
      <c r="F245" t="s">
        <v>90</v>
      </c>
      <c r="G245" t="s">
        <v>894</v>
      </c>
      <c r="H245" t="s">
        <v>86</v>
      </c>
      <c r="I245" t="s">
        <v>86</v>
      </c>
      <c r="J245" t="s">
        <v>86</v>
      </c>
      <c r="K245" t="s">
        <v>86</v>
      </c>
      <c r="L245" t="s">
        <v>86</v>
      </c>
      <c r="M245" t="s">
        <v>86</v>
      </c>
      <c r="N245" s="19">
        <v>45607.635416666664</v>
      </c>
      <c r="O245" t="s">
        <v>86</v>
      </c>
      <c r="P245" t="s">
        <v>86</v>
      </c>
      <c r="Q245" t="s">
        <v>86</v>
      </c>
      <c r="R245" t="s">
        <v>86</v>
      </c>
      <c r="S245" t="s">
        <v>86</v>
      </c>
      <c r="T245" s="19">
        <v>45604.639698321756</v>
      </c>
      <c r="U245" t="s">
        <v>86</v>
      </c>
      <c r="V245" t="s">
        <v>86</v>
      </c>
      <c r="W245" t="s">
        <v>86</v>
      </c>
      <c r="X245" t="s">
        <v>86</v>
      </c>
      <c r="Y245" t="s">
        <v>726</v>
      </c>
      <c r="Z245" t="s">
        <v>727</v>
      </c>
      <c r="AA245" t="s">
        <v>86</v>
      </c>
      <c r="AB245" t="s">
        <v>91</v>
      </c>
      <c r="AC245" t="s">
        <v>86</v>
      </c>
      <c r="AD245" t="s">
        <v>91</v>
      </c>
      <c r="AE245" t="s">
        <v>86</v>
      </c>
    </row>
    <row r="246" spans="1:31" x14ac:dyDescent="0.3">
      <c r="A246" t="s">
        <v>84</v>
      </c>
      <c r="B246" t="s">
        <v>86</v>
      </c>
      <c r="C246" s="35" t="s">
        <v>961</v>
      </c>
      <c r="D246" t="s">
        <v>681</v>
      </c>
      <c r="E246" t="s">
        <v>403</v>
      </c>
      <c r="F246" t="s">
        <v>90</v>
      </c>
      <c r="G246" t="s">
        <v>962</v>
      </c>
      <c r="H246" t="s">
        <v>86</v>
      </c>
      <c r="I246" t="s">
        <v>86</v>
      </c>
      <c r="J246" t="s">
        <v>86</v>
      </c>
      <c r="K246" t="s">
        <v>86</v>
      </c>
      <c r="L246" t="s">
        <v>86</v>
      </c>
      <c r="M246" t="s">
        <v>86</v>
      </c>
      <c r="N246" s="19">
        <v>45608.584722222222</v>
      </c>
      <c r="O246" t="s">
        <v>86</v>
      </c>
      <c r="P246" t="s">
        <v>86</v>
      </c>
      <c r="Q246" t="s">
        <v>86</v>
      </c>
      <c r="R246" t="s">
        <v>86</v>
      </c>
      <c r="S246" t="s">
        <v>86</v>
      </c>
      <c r="T246" s="19">
        <v>45604.626293993053</v>
      </c>
      <c r="U246" t="s">
        <v>86</v>
      </c>
      <c r="V246" t="s">
        <v>86</v>
      </c>
      <c r="W246" t="s">
        <v>86</v>
      </c>
      <c r="X246" t="s">
        <v>86</v>
      </c>
      <c r="Y246" t="s">
        <v>726</v>
      </c>
      <c r="Z246" t="s">
        <v>748</v>
      </c>
      <c r="AA246" t="s">
        <v>86</v>
      </c>
      <c r="AB246" t="s">
        <v>91</v>
      </c>
      <c r="AC246" t="s">
        <v>86</v>
      </c>
      <c r="AD246" t="s">
        <v>91</v>
      </c>
      <c r="AE246" t="s">
        <v>86</v>
      </c>
    </row>
    <row r="247" spans="1:31" x14ac:dyDescent="0.3">
      <c r="A247" t="s">
        <v>89</v>
      </c>
      <c r="B247" t="s">
        <v>86</v>
      </c>
      <c r="C247" s="35" t="s">
        <v>963</v>
      </c>
      <c r="D247" t="s">
        <v>964</v>
      </c>
      <c r="E247" t="s">
        <v>403</v>
      </c>
      <c r="F247" t="s">
        <v>90</v>
      </c>
      <c r="G247" t="s">
        <v>894</v>
      </c>
      <c r="H247" t="s">
        <v>86</v>
      </c>
      <c r="I247" t="s">
        <v>86</v>
      </c>
      <c r="J247" t="s">
        <v>86</v>
      </c>
      <c r="K247" t="s">
        <v>86</v>
      </c>
      <c r="L247" t="s">
        <v>86</v>
      </c>
      <c r="M247" t="s">
        <v>86</v>
      </c>
      <c r="N247" s="19">
        <v>45607.619444444441</v>
      </c>
      <c r="O247" t="s">
        <v>86</v>
      </c>
      <c r="P247" t="s">
        <v>86</v>
      </c>
      <c r="Q247" t="s">
        <v>86</v>
      </c>
      <c r="R247" t="s">
        <v>86</v>
      </c>
      <c r="S247" t="s">
        <v>86</v>
      </c>
      <c r="T247" s="19">
        <v>45604.448613113425</v>
      </c>
      <c r="U247" t="s">
        <v>86</v>
      </c>
      <c r="V247" t="s">
        <v>86</v>
      </c>
      <c r="W247" t="s">
        <v>86</v>
      </c>
      <c r="X247" t="s">
        <v>86</v>
      </c>
      <c r="Y247" t="s">
        <v>726</v>
      </c>
      <c r="Z247" t="s">
        <v>727</v>
      </c>
      <c r="AA247" t="s">
        <v>86</v>
      </c>
      <c r="AB247" t="s">
        <v>91</v>
      </c>
      <c r="AC247" t="s">
        <v>86</v>
      </c>
      <c r="AD247" t="s">
        <v>91</v>
      </c>
      <c r="AE247" t="s">
        <v>86</v>
      </c>
    </row>
    <row r="248" spans="1:31" x14ac:dyDescent="0.3">
      <c r="A248" t="s">
        <v>84</v>
      </c>
      <c r="B248" t="s">
        <v>86</v>
      </c>
      <c r="C248" s="35" t="s">
        <v>965</v>
      </c>
      <c r="D248" t="s">
        <v>966</v>
      </c>
      <c r="E248" t="s">
        <v>403</v>
      </c>
      <c r="F248" t="s">
        <v>90</v>
      </c>
      <c r="G248" t="s">
        <v>967</v>
      </c>
      <c r="H248" t="s">
        <v>86</v>
      </c>
      <c r="I248" t="s">
        <v>86</v>
      </c>
      <c r="J248" t="s">
        <v>86</v>
      </c>
      <c r="K248" t="s">
        <v>86</v>
      </c>
      <c r="L248" t="s">
        <v>86</v>
      </c>
      <c r="M248" t="s">
        <v>86</v>
      </c>
      <c r="N248" s="19">
        <v>45603.940972222219</v>
      </c>
      <c r="O248" t="s">
        <v>86</v>
      </c>
      <c r="P248" t="s">
        <v>86</v>
      </c>
      <c r="Q248" t="s">
        <v>86</v>
      </c>
      <c r="R248" t="s">
        <v>86</v>
      </c>
      <c r="S248" t="s">
        <v>86</v>
      </c>
      <c r="T248" s="19">
        <v>45603.917812233798</v>
      </c>
      <c r="U248" t="s">
        <v>86</v>
      </c>
      <c r="V248" t="s">
        <v>86</v>
      </c>
      <c r="W248" t="s">
        <v>86</v>
      </c>
      <c r="X248" t="s">
        <v>86</v>
      </c>
      <c r="Y248" t="s">
        <v>726</v>
      </c>
      <c r="Z248" t="s">
        <v>748</v>
      </c>
      <c r="AA248" t="s">
        <v>86</v>
      </c>
      <c r="AB248" t="s">
        <v>91</v>
      </c>
      <c r="AC248" t="s">
        <v>86</v>
      </c>
      <c r="AD248" t="s">
        <v>91</v>
      </c>
      <c r="AE248" t="s">
        <v>86</v>
      </c>
    </row>
    <row r="249" spans="1:31" x14ac:dyDescent="0.3">
      <c r="A249" t="s">
        <v>89</v>
      </c>
      <c r="B249" t="s">
        <v>86</v>
      </c>
      <c r="C249" s="35" t="s">
        <v>968</v>
      </c>
      <c r="D249" t="s">
        <v>969</v>
      </c>
      <c r="E249" t="s">
        <v>403</v>
      </c>
      <c r="F249" t="s">
        <v>90</v>
      </c>
      <c r="G249" t="s">
        <v>967</v>
      </c>
      <c r="H249" t="s">
        <v>86</v>
      </c>
      <c r="I249" t="s">
        <v>86</v>
      </c>
      <c r="J249" t="s">
        <v>86</v>
      </c>
      <c r="K249" t="s">
        <v>86</v>
      </c>
      <c r="L249" t="s">
        <v>86</v>
      </c>
      <c r="M249" t="s">
        <v>86</v>
      </c>
      <c r="N249" s="19">
        <v>45604.534722222219</v>
      </c>
      <c r="O249" t="s">
        <v>86</v>
      </c>
      <c r="P249" t="s">
        <v>86</v>
      </c>
      <c r="Q249" t="s">
        <v>86</v>
      </c>
      <c r="R249" t="s">
        <v>86</v>
      </c>
      <c r="S249" t="s">
        <v>86</v>
      </c>
      <c r="T249" s="19">
        <v>45603.665194398149</v>
      </c>
      <c r="U249" t="s">
        <v>86</v>
      </c>
      <c r="V249" t="s">
        <v>86</v>
      </c>
      <c r="W249" t="s">
        <v>86</v>
      </c>
      <c r="X249" t="s">
        <v>86</v>
      </c>
      <c r="Y249" t="s">
        <v>726</v>
      </c>
      <c r="Z249" t="s">
        <v>727</v>
      </c>
      <c r="AA249" t="s">
        <v>86</v>
      </c>
      <c r="AB249" t="s">
        <v>91</v>
      </c>
      <c r="AC249" t="s">
        <v>86</v>
      </c>
      <c r="AD249" t="s">
        <v>91</v>
      </c>
      <c r="AE249" t="s">
        <v>86</v>
      </c>
    </row>
    <row r="250" spans="1:31" x14ac:dyDescent="0.3">
      <c r="A250" t="s">
        <v>89</v>
      </c>
      <c r="B250" t="s">
        <v>86</v>
      </c>
      <c r="C250" s="35" t="s">
        <v>970</v>
      </c>
      <c r="D250" t="s">
        <v>971</v>
      </c>
      <c r="E250" t="s">
        <v>403</v>
      </c>
      <c r="F250" t="s">
        <v>90</v>
      </c>
      <c r="G250" t="s">
        <v>967</v>
      </c>
      <c r="H250" t="s">
        <v>86</v>
      </c>
      <c r="I250" t="s">
        <v>86</v>
      </c>
      <c r="J250" t="s">
        <v>86</v>
      </c>
      <c r="K250" t="s">
        <v>86</v>
      </c>
      <c r="L250" t="s">
        <v>86</v>
      </c>
      <c r="M250" t="s">
        <v>86</v>
      </c>
      <c r="N250" s="19">
        <v>45604.527083333334</v>
      </c>
      <c r="O250" t="s">
        <v>86</v>
      </c>
      <c r="P250" t="s">
        <v>86</v>
      </c>
      <c r="Q250" t="s">
        <v>86</v>
      </c>
      <c r="R250" t="s">
        <v>86</v>
      </c>
      <c r="S250" t="s">
        <v>86</v>
      </c>
      <c r="T250" s="19">
        <v>45603.636293599535</v>
      </c>
      <c r="U250" t="s">
        <v>86</v>
      </c>
      <c r="V250" t="s">
        <v>86</v>
      </c>
      <c r="W250" t="s">
        <v>86</v>
      </c>
      <c r="X250" t="s">
        <v>86</v>
      </c>
      <c r="Y250" t="s">
        <v>726</v>
      </c>
      <c r="Z250" t="s">
        <v>727</v>
      </c>
      <c r="AA250" t="s">
        <v>86</v>
      </c>
      <c r="AB250" t="s">
        <v>91</v>
      </c>
      <c r="AC250" t="s">
        <v>86</v>
      </c>
      <c r="AD250" t="s">
        <v>91</v>
      </c>
      <c r="AE250" t="s">
        <v>86</v>
      </c>
    </row>
    <row r="251" spans="1:31" x14ac:dyDescent="0.3">
      <c r="A251" t="s">
        <v>84</v>
      </c>
      <c r="B251" t="s">
        <v>86</v>
      </c>
      <c r="C251" s="35" t="s">
        <v>972</v>
      </c>
      <c r="D251" t="s">
        <v>973</v>
      </c>
      <c r="E251" t="s">
        <v>403</v>
      </c>
      <c r="F251" t="s">
        <v>90</v>
      </c>
      <c r="G251" t="s">
        <v>967</v>
      </c>
      <c r="H251" t="s">
        <v>86</v>
      </c>
      <c r="I251" t="s">
        <v>86</v>
      </c>
      <c r="J251" t="s">
        <v>86</v>
      </c>
      <c r="K251" t="s">
        <v>86</v>
      </c>
      <c r="L251" t="s">
        <v>86</v>
      </c>
      <c r="M251" t="s">
        <v>86</v>
      </c>
      <c r="N251" s="19">
        <v>45603.947222222225</v>
      </c>
      <c r="O251" t="s">
        <v>86</v>
      </c>
      <c r="P251" t="s">
        <v>86</v>
      </c>
      <c r="Q251" t="s">
        <v>86</v>
      </c>
      <c r="R251" t="s">
        <v>86</v>
      </c>
      <c r="S251" t="s">
        <v>86</v>
      </c>
      <c r="T251" s="19">
        <v>45602.927609004626</v>
      </c>
      <c r="U251" t="s">
        <v>86</v>
      </c>
      <c r="V251" t="s">
        <v>86</v>
      </c>
      <c r="W251" t="s">
        <v>86</v>
      </c>
      <c r="X251" t="s">
        <v>86</v>
      </c>
      <c r="Y251" t="s">
        <v>726</v>
      </c>
      <c r="Z251" t="s">
        <v>748</v>
      </c>
      <c r="AA251" t="s">
        <v>86</v>
      </c>
      <c r="AB251" t="s">
        <v>91</v>
      </c>
      <c r="AC251" t="s">
        <v>86</v>
      </c>
      <c r="AD251" t="s">
        <v>91</v>
      </c>
      <c r="AE251" t="s">
        <v>86</v>
      </c>
    </row>
    <row r="252" spans="1:31" x14ac:dyDescent="0.3">
      <c r="A252" t="s">
        <v>89</v>
      </c>
      <c r="B252" t="s">
        <v>86</v>
      </c>
      <c r="C252" s="35" t="s">
        <v>974</v>
      </c>
      <c r="D252" t="s">
        <v>975</v>
      </c>
      <c r="E252" t="s">
        <v>403</v>
      </c>
      <c r="F252" t="s">
        <v>90</v>
      </c>
      <c r="G252" t="s">
        <v>967</v>
      </c>
      <c r="H252" t="s">
        <v>86</v>
      </c>
      <c r="I252" t="s">
        <v>86</v>
      </c>
      <c r="J252" t="s">
        <v>86</v>
      </c>
      <c r="K252" t="s">
        <v>86</v>
      </c>
      <c r="L252" t="s">
        <v>86</v>
      </c>
      <c r="M252" t="s">
        <v>86</v>
      </c>
      <c r="N252" s="19">
        <v>45604.520138888889</v>
      </c>
      <c r="O252" t="s">
        <v>86</v>
      </c>
      <c r="P252" t="s">
        <v>86</v>
      </c>
      <c r="Q252" t="s">
        <v>86</v>
      </c>
      <c r="R252" t="s">
        <v>86</v>
      </c>
      <c r="S252" t="s">
        <v>86</v>
      </c>
      <c r="T252" s="19">
        <v>45602.595792870372</v>
      </c>
      <c r="U252" t="s">
        <v>86</v>
      </c>
      <c r="V252" t="s">
        <v>86</v>
      </c>
      <c r="W252" t="s">
        <v>86</v>
      </c>
      <c r="X252" t="s">
        <v>86</v>
      </c>
      <c r="Y252" t="s">
        <v>726</v>
      </c>
      <c r="Z252" t="s">
        <v>727</v>
      </c>
      <c r="AA252" t="s">
        <v>86</v>
      </c>
      <c r="AB252" t="s">
        <v>91</v>
      </c>
      <c r="AC252" t="s">
        <v>86</v>
      </c>
      <c r="AD252" t="s">
        <v>91</v>
      </c>
      <c r="AE252" t="s">
        <v>86</v>
      </c>
    </row>
    <row r="253" spans="1:31" x14ac:dyDescent="0.3">
      <c r="A253" t="s">
        <v>89</v>
      </c>
      <c r="B253" t="s">
        <v>86</v>
      </c>
      <c r="C253" s="35" t="s">
        <v>976</v>
      </c>
      <c r="D253" t="s">
        <v>977</v>
      </c>
      <c r="E253" t="s">
        <v>403</v>
      </c>
      <c r="F253" t="s">
        <v>90</v>
      </c>
      <c r="G253" t="s">
        <v>967</v>
      </c>
      <c r="H253" t="s">
        <v>86</v>
      </c>
      <c r="I253" t="s">
        <v>86</v>
      </c>
      <c r="J253" t="s">
        <v>86</v>
      </c>
      <c r="K253" t="s">
        <v>86</v>
      </c>
      <c r="L253" t="s">
        <v>86</v>
      </c>
      <c r="M253" t="s">
        <v>86</v>
      </c>
      <c r="N253" s="19">
        <v>45604.50277777778</v>
      </c>
      <c r="O253" t="s">
        <v>86</v>
      </c>
      <c r="P253" t="s">
        <v>86</v>
      </c>
      <c r="Q253" t="s">
        <v>86</v>
      </c>
      <c r="R253" t="s">
        <v>86</v>
      </c>
      <c r="S253" t="s">
        <v>86</v>
      </c>
      <c r="T253" s="19">
        <v>45602.535579594907</v>
      </c>
      <c r="U253" t="s">
        <v>86</v>
      </c>
      <c r="V253" t="s">
        <v>86</v>
      </c>
      <c r="W253" t="s">
        <v>86</v>
      </c>
      <c r="X253" t="s">
        <v>86</v>
      </c>
      <c r="Y253" t="s">
        <v>726</v>
      </c>
      <c r="Z253" t="s">
        <v>727</v>
      </c>
      <c r="AA253" t="s">
        <v>86</v>
      </c>
      <c r="AB253" t="s">
        <v>91</v>
      </c>
      <c r="AC253" t="s">
        <v>86</v>
      </c>
      <c r="AD253" t="s">
        <v>91</v>
      </c>
      <c r="AE253" t="s">
        <v>86</v>
      </c>
    </row>
    <row r="254" spans="1:31" x14ac:dyDescent="0.3">
      <c r="A254" t="s">
        <v>89</v>
      </c>
      <c r="B254" t="s">
        <v>86</v>
      </c>
      <c r="C254" s="35" t="s">
        <v>978</v>
      </c>
      <c r="D254" t="s">
        <v>979</v>
      </c>
      <c r="E254" t="s">
        <v>403</v>
      </c>
      <c r="F254" t="s">
        <v>90</v>
      </c>
      <c r="G254" t="s">
        <v>967</v>
      </c>
      <c r="H254" t="s">
        <v>86</v>
      </c>
      <c r="I254" t="s">
        <v>86</v>
      </c>
      <c r="J254" t="s">
        <v>86</v>
      </c>
      <c r="K254" t="s">
        <v>86</v>
      </c>
      <c r="L254" t="s">
        <v>86</v>
      </c>
      <c r="M254" t="s">
        <v>86</v>
      </c>
      <c r="N254" s="19">
        <v>45604.393750000003</v>
      </c>
      <c r="O254" t="s">
        <v>86</v>
      </c>
      <c r="P254" t="s">
        <v>86</v>
      </c>
      <c r="Q254" t="s">
        <v>86</v>
      </c>
      <c r="R254" t="s">
        <v>86</v>
      </c>
      <c r="S254" t="s">
        <v>86</v>
      </c>
      <c r="T254" s="19">
        <v>45602.387964178241</v>
      </c>
      <c r="U254" t="s">
        <v>86</v>
      </c>
      <c r="V254" t="s">
        <v>86</v>
      </c>
      <c r="W254" t="s">
        <v>86</v>
      </c>
      <c r="X254" t="s">
        <v>86</v>
      </c>
      <c r="Y254" t="s">
        <v>726</v>
      </c>
      <c r="Z254" t="s">
        <v>727</v>
      </c>
      <c r="AA254" t="s">
        <v>86</v>
      </c>
      <c r="AB254" t="s">
        <v>91</v>
      </c>
      <c r="AC254" t="s">
        <v>86</v>
      </c>
      <c r="AD254" t="s">
        <v>91</v>
      </c>
      <c r="AE254" t="s">
        <v>86</v>
      </c>
    </row>
    <row r="255" spans="1:31" x14ac:dyDescent="0.3">
      <c r="A255" t="s">
        <v>89</v>
      </c>
      <c r="B255" t="s">
        <v>86</v>
      </c>
      <c r="C255" s="35" t="s">
        <v>980</v>
      </c>
      <c r="D255" t="s">
        <v>981</v>
      </c>
      <c r="E255" t="s">
        <v>403</v>
      </c>
      <c r="F255" t="s">
        <v>90</v>
      </c>
      <c r="G255" t="s">
        <v>967</v>
      </c>
      <c r="H255" t="s">
        <v>86</v>
      </c>
      <c r="I255" t="s">
        <v>86</v>
      </c>
      <c r="J255" t="s">
        <v>86</v>
      </c>
      <c r="K255" t="s">
        <v>86</v>
      </c>
      <c r="L255" t="s">
        <v>86</v>
      </c>
      <c r="M255" t="s">
        <v>86</v>
      </c>
      <c r="N255" s="19">
        <v>45604.431944444441</v>
      </c>
      <c r="O255" t="s">
        <v>86</v>
      </c>
      <c r="P255" t="s">
        <v>86</v>
      </c>
      <c r="Q255" t="s">
        <v>86</v>
      </c>
      <c r="R255" t="s">
        <v>86</v>
      </c>
      <c r="S255" t="s">
        <v>86</v>
      </c>
      <c r="T255" s="19">
        <v>45601.868489537039</v>
      </c>
      <c r="U255" t="s">
        <v>86</v>
      </c>
      <c r="V255" t="s">
        <v>86</v>
      </c>
      <c r="W255" t="s">
        <v>86</v>
      </c>
      <c r="X255" t="s">
        <v>86</v>
      </c>
      <c r="Y255" t="s">
        <v>726</v>
      </c>
      <c r="Z255" t="s">
        <v>727</v>
      </c>
      <c r="AA255" t="s">
        <v>86</v>
      </c>
      <c r="AB255" t="s">
        <v>91</v>
      </c>
      <c r="AC255" t="s">
        <v>86</v>
      </c>
      <c r="AD255" t="s">
        <v>91</v>
      </c>
      <c r="AE255" t="s">
        <v>86</v>
      </c>
    </row>
    <row r="256" spans="1:31" x14ac:dyDescent="0.3">
      <c r="A256" t="s">
        <v>89</v>
      </c>
      <c r="B256" t="s">
        <v>86</v>
      </c>
      <c r="C256" s="35" t="s">
        <v>982</v>
      </c>
      <c r="D256" t="s">
        <v>983</v>
      </c>
      <c r="E256" t="s">
        <v>403</v>
      </c>
      <c r="F256" t="s">
        <v>90</v>
      </c>
      <c r="G256" t="s">
        <v>967</v>
      </c>
      <c r="H256" t="s">
        <v>86</v>
      </c>
      <c r="I256" t="s">
        <v>86</v>
      </c>
      <c r="J256" t="s">
        <v>86</v>
      </c>
      <c r="K256" t="s">
        <v>86</v>
      </c>
      <c r="L256" t="s">
        <v>86</v>
      </c>
      <c r="M256" t="s">
        <v>86</v>
      </c>
      <c r="N256" s="19">
        <v>45604.356944444444</v>
      </c>
      <c r="O256" t="s">
        <v>86</v>
      </c>
      <c r="P256" t="s">
        <v>86</v>
      </c>
      <c r="Q256" t="s">
        <v>86</v>
      </c>
      <c r="R256" t="s">
        <v>86</v>
      </c>
      <c r="S256" t="s">
        <v>86</v>
      </c>
      <c r="T256" s="19">
        <v>45601.857367013887</v>
      </c>
      <c r="U256" t="s">
        <v>86</v>
      </c>
      <c r="V256" t="s">
        <v>86</v>
      </c>
      <c r="W256" t="s">
        <v>86</v>
      </c>
      <c r="X256" t="s">
        <v>86</v>
      </c>
      <c r="Y256" t="s">
        <v>726</v>
      </c>
      <c r="Z256" t="s">
        <v>727</v>
      </c>
      <c r="AA256" t="s">
        <v>86</v>
      </c>
      <c r="AB256" t="s">
        <v>91</v>
      </c>
      <c r="AC256" t="s">
        <v>86</v>
      </c>
      <c r="AD256" t="s">
        <v>91</v>
      </c>
      <c r="AE256" t="s">
        <v>86</v>
      </c>
    </row>
    <row r="257" spans="1:31" x14ac:dyDescent="0.3">
      <c r="A257" t="s">
        <v>89</v>
      </c>
      <c r="B257" t="s">
        <v>86</v>
      </c>
      <c r="C257" s="35" t="s">
        <v>984</v>
      </c>
      <c r="D257" t="s">
        <v>985</v>
      </c>
      <c r="E257" t="s">
        <v>403</v>
      </c>
      <c r="F257" t="s">
        <v>90</v>
      </c>
      <c r="G257" t="s">
        <v>967</v>
      </c>
      <c r="H257" t="s">
        <v>86</v>
      </c>
      <c r="I257" t="s">
        <v>86</v>
      </c>
      <c r="J257" t="s">
        <v>86</v>
      </c>
      <c r="K257" t="s">
        <v>86</v>
      </c>
      <c r="L257" t="s">
        <v>86</v>
      </c>
      <c r="M257" t="s">
        <v>86</v>
      </c>
      <c r="N257" s="19">
        <v>45603.504861111112</v>
      </c>
      <c r="O257" t="s">
        <v>86</v>
      </c>
      <c r="P257" t="s">
        <v>86</v>
      </c>
      <c r="Q257" t="s">
        <v>86</v>
      </c>
      <c r="R257" t="s">
        <v>86</v>
      </c>
      <c r="S257" t="s">
        <v>86</v>
      </c>
      <c r="T257" s="19">
        <v>45601.749298148148</v>
      </c>
      <c r="U257" t="s">
        <v>86</v>
      </c>
      <c r="V257" t="s">
        <v>86</v>
      </c>
      <c r="W257" t="s">
        <v>86</v>
      </c>
      <c r="X257" t="s">
        <v>86</v>
      </c>
      <c r="Y257" t="s">
        <v>726</v>
      </c>
      <c r="Z257" t="s">
        <v>727</v>
      </c>
      <c r="AA257" t="s">
        <v>86</v>
      </c>
      <c r="AB257" t="s">
        <v>91</v>
      </c>
      <c r="AC257" t="s">
        <v>86</v>
      </c>
      <c r="AD257" t="s">
        <v>91</v>
      </c>
      <c r="AE257" t="s">
        <v>86</v>
      </c>
    </row>
    <row r="258" spans="1:31" x14ac:dyDescent="0.3">
      <c r="A258" t="s">
        <v>84</v>
      </c>
      <c r="B258" t="s">
        <v>86</v>
      </c>
      <c r="C258" s="35" t="s">
        <v>986</v>
      </c>
      <c r="D258" t="s">
        <v>987</v>
      </c>
      <c r="E258" t="s">
        <v>403</v>
      </c>
      <c r="F258" t="s">
        <v>90</v>
      </c>
      <c r="G258" t="s">
        <v>967</v>
      </c>
      <c r="H258" t="s">
        <v>86</v>
      </c>
      <c r="I258" t="s">
        <v>86</v>
      </c>
      <c r="J258" t="s">
        <v>86</v>
      </c>
      <c r="K258" t="s">
        <v>86</v>
      </c>
      <c r="L258" t="s">
        <v>86</v>
      </c>
      <c r="M258" t="s">
        <v>86</v>
      </c>
      <c r="N258" s="19">
        <v>45601.730555555558</v>
      </c>
      <c r="O258" t="s">
        <v>86</v>
      </c>
      <c r="P258" t="s">
        <v>86</v>
      </c>
      <c r="Q258" t="s">
        <v>86</v>
      </c>
      <c r="R258" t="s">
        <v>86</v>
      </c>
      <c r="S258" t="s">
        <v>86</v>
      </c>
      <c r="T258" s="19">
        <v>45601.637994189812</v>
      </c>
      <c r="U258" t="s">
        <v>86</v>
      </c>
      <c r="V258" t="s">
        <v>86</v>
      </c>
      <c r="W258" t="s">
        <v>86</v>
      </c>
      <c r="X258" t="s">
        <v>86</v>
      </c>
      <c r="Y258" t="s">
        <v>726</v>
      </c>
      <c r="Z258" t="s">
        <v>748</v>
      </c>
      <c r="AA258" t="s">
        <v>86</v>
      </c>
      <c r="AB258" t="s">
        <v>91</v>
      </c>
      <c r="AC258" t="s">
        <v>86</v>
      </c>
      <c r="AD258" t="s">
        <v>91</v>
      </c>
      <c r="AE258" t="s">
        <v>86</v>
      </c>
    </row>
    <row r="259" spans="1:31" x14ac:dyDescent="0.3">
      <c r="A259" t="s">
        <v>84</v>
      </c>
      <c r="B259" t="s">
        <v>86</v>
      </c>
      <c r="C259" s="35" t="s">
        <v>988</v>
      </c>
      <c r="D259" t="s">
        <v>989</v>
      </c>
      <c r="E259" t="s">
        <v>403</v>
      </c>
      <c r="F259" t="s">
        <v>90</v>
      </c>
      <c r="G259" t="s">
        <v>967</v>
      </c>
      <c r="H259" t="s">
        <v>86</v>
      </c>
      <c r="I259" t="s">
        <v>86</v>
      </c>
      <c r="J259" t="s">
        <v>86</v>
      </c>
      <c r="K259" t="s">
        <v>86</v>
      </c>
      <c r="L259" t="s">
        <v>86</v>
      </c>
      <c r="M259" t="s">
        <v>86</v>
      </c>
      <c r="N259" s="19">
        <v>45601.388194444444</v>
      </c>
      <c r="O259" t="s">
        <v>86</v>
      </c>
      <c r="P259" t="s">
        <v>86</v>
      </c>
      <c r="Q259" t="s">
        <v>86</v>
      </c>
      <c r="R259" t="s">
        <v>86</v>
      </c>
      <c r="S259" t="s">
        <v>86</v>
      </c>
      <c r="T259" s="19">
        <v>45600.851465381944</v>
      </c>
      <c r="U259" t="s">
        <v>86</v>
      </c>
      <c r="V259" t="s">
        <v>86</v>
      </c>
      <c r="W259" t="s">
        <v>86</v>
      </c>
      <c r="X259" t="s">
        <v>86</v>
      </c>
      <c r="Y259" t="s">
        <v>726</v>
      </c>
      <c r="Z259" t="s">
        <v>748</v>
      </c>
      <c r="AA259" t="s">
        <v>86</v>
      </c>
      <c r="AB259" t="s">
        <v>91</v>
      </c>
      <c r="AC259" t="s">
        <v>86</v>
      </c>
      <c r="AD259" t="s">
        <v>91</v>
      </c>
      <c r="AE259" t="s">
        <v>86</v>
      </c>
    </row>
    <row r="260" spans="1:31" x14ac:dyDescent="0.3">
      <c r="A260" t="s">
        <v>89</v>
      </c>
      <c r="B260" t="s">
        <v>86</v>
      </c>
      <c r="C260" s="35" t="s">
        <v>990</v>
      </c>
      <c r="D260" t="s">
        <v>991</v>
      </c>
      <c r="E260" t="s">
        <v>403</v>
      </c>
      <c r="F260" t="s">
        <v>90</v>
      </c>
      <c r="G260" t="s">
        <v>967</v>
      </c>
      <c r="H260" t="s">
        <v>86</v>
      </c>
      <c r="I260" t="s">
        <v>86</v>
      </c>
      <c r="J260" t="s">
        <v>86</v>
      </c>
      <c r="K260" t="s">
        <v>86</v>
      </c>
      <c r="L260" t="s">
        <v>86</v>
      </c>
      <c r="M260" t="s">
        <v>86</v>
      </c>
      <c r="N260" s="19">
        <v>45601.53402777778</v>
      </c>
      <c r="O260" t="s">
        <v>86</v>
      </c>
      <c r="P260" t="s">
        <v>86</v>
      </c>
      <c r="Q260" t="s">
        <v>86</v>
      </c>
      <c r="R260" t="s">
        <v>86</v>
      </c>
      <c r="S260" t="s">
        <v>86</v>
      </c>
      <c r="T260" s="19">
        <v>45600.614066620372</v>
      </c>
      <c r="U260" t="s">
        <v>86</v>
      </c>
      <c r="V260" t="s">
        <v>86</v>
      </c>
      <c r="W260" t="s">
        <v>86</v>
      </c>
      <c r="X260" t="s">
        <v>86</v>
      </c>
      <c r="Y260" t="s">
        <v>726</v>
      </c>
      <c r="Z260" t="s">
        <v>727</v>
      </c>
      <c r="AA260" t="s">
        <v>86</v>
      </c>
      <c r="AB260" t="s">
        <v>91</v>
      </c>
      <c r="AC260" t="s">
        <v>86</v>
      </c>
      <c r="AD260" t="s">
        <v>91</v>
      </c>
      <c r="AE260" t="s">
        <v>86</v>
      </c>
    </row>
    <row r="261" spans="1:31" x14ac:dyDescent="0.3">
      <c r="A261" t="s">
        <v>89</v>
      </c>
      <c r="B261" t="s">
        <v>86</v>
      </c>
      <c r="C261" s="35" t="s">
        <v>992</v>
      </c>
      <c r="D261" t="s">
        <v>993</v>
      </c>
      <c r="E261" t="s">
        <v>403</v>
      </c>
      <c r="F261" t="s">
        <v>90</v>
      </c>
      <c r="G261" t="s">
        <v>967</v>
      </c>
      <c r="H261" t="s">
        <v>86</v>
      </c>
      <c r="I261" t="s">
        <v>86</v>
      </c>
      <c r="J261" t="s">
        <v>86</v>
      </c>
      <c r="K261" t="s">
        <v>86</v>
      </c>
      <c r="L261" t="s">
        <v>86</v>
      </c>
      <c r="M261" t="s">
        <v>86</v>
      </c>
      <c r="N261" s="19">
        <v>45600.569444444445</v>
      </c>
      <c r="O261" t="s">
        <v>86</v>
      </c>
      <c r="P261" t="s">
        <v>86</v>
      </c>
      <c r="Q261" t="s">
        <v>86</v>
      </c>
      <c r="R261" t="s">
        <v>86</v>
      </c>
      <c r="S261" t="s">
        <v>86</v>
      </c>
      <c r="T261" s="19">
        <v>45597.785176851852</v>
      </c>
      <c r="U261" t="s">
        <v>86</v>
      </c>
      <c r="V261" t="s">
        <v>86</v>
      </c>
      <c r="W261" t="s">
        <v>86</v>
      </c>
      <c r="X261" t="s">
        <v>86</v>
      </c>
      <c r="Y261" t="s">
        <v>726</v>
      </c>
      <c r="Z261" t="s">
        <v>727</v>
      </c>
      <c r="AA261" t="s">
        <v>86</v>
      </c>
      <c r="AB261" t="s">
        <v>91</v>
      </c>
      <c r="AC261" t="s">
        <v>86</v>
      </c>
      <c r="AD261" t="s">
        <v>91</v>
      </c>
      <c r="AE261" t="s">
        <v>86</v>
      </c>
    </row>
    <row r="262" spans="1:31" x14ac:dyDescent="0.3">
      <c r="A262" t="s">
        <v>84</v>
      </c>
      <c r="B262" t="s">
        <v>86</v>
      </c>
      <c r="C262" s="35" t="s">
        <v>994</v>
      </c>
      <c r="D262" t="s">
        <v>683</v>
      </c>
      <c r="E262" t="s">
        <v>403</v>
      </c>
      <c r="F262" t="s">
        <v>90</v>
      </c>
      <c r="G262" t="s">
        <v>962</v>
      </c>
      <c r="H262" t="s">
        <v>86</v>
      </c>
      <c r="I262" t="s">
        <v>86</v>
      </c>
      <c r="J262" t="s">
        <v>86</v>
      </c>
      <c r="K262" t="s">
        <v>86</v>
      </c>
      <c r="L262" t="s">
        <v>86</v>
      </c>
      <c r="M262" t="s">
        <v>86</v>
      </c>
      <c r="N262" s="19">
        <v>45600.795138888891</v>
      </c>
      <c r="O262" t="s">
        <v>86</v>
      </c>
      <c r="P262" t="s">
        <v>86</v>
      </c>
      <c r="Q262" t="s">
        <v>86</v>
      </c>
      <c r="R262" t="s">
        <v>86</v>
      </c>
      <c r="S262" t="s">
        <v>86</v>
      </c>
      <c r="T262" s="19">
        <v>45597.660902939817</v>
      </c>
      <c r="U262" t="s">
        <v>86</v>
      </c>
      <c r="V262" t="s">
        <v>86</v>
      </c>
      <c r="W262" t="s">
        <v>86</v>
      </c>
      <c r="X262" t="s">
        <v>86</v>
      </c>
      <c r="Y262" t="s">
        <v>726</v>
      </c>
      <c r="Z262" t="s">
        <v>995</v>
      </c>
      <c r="AA262" t="s">
        <v>86</v>
      </c>
      <c r="AB262" t="s">
        <v>91</v>
      </c>
      <c r="AC262" t="s">
        <v>86</v>
      </c>
      <c r="AD262" t="s">
        <v>91</v>
      </c>
      <c r="AE262" t="s">
        <v>86</v>
      </c>
    </row>
    <row r="263" spans="1:31" x14ac:dyDescent="0.3">
      <c r="A263" t="s">
        <v>84</v>
      </c>
      <c r="B263" t="s">
        <v>86</v>
      </c>
      <c r="C263" s="35" t="s">
        <v>996</v>
      </c>
      <c r="D263" t="s">
        <v>997</v>
      </c>
      <c r="E263" t="s">
        <v>403</v>
      </c>
      <c r="F263" t="s">
        <v>90</v>
      </c>
      <c r="G263" t="s">
        <v>967</v>
      </c>
      <c r="H263" t="s">
        <v>86</v>
      </c>
      <c r="I263" t="s">
        <v>86</v>
      </c>
      <c r="J263" t="s">
        <v>86</v>
      </c>
      <c r="K263" t="s">
        <v>86</v>
      </c>
      <c r="L263" t="s">
        <v>86</v>
      </c>
      <c r="M263" t="s">
        <v>86</v>
      </c>
      <c r="N263" s="19">
        <v>45600.793055555558</v>
      </c>
      <c r="O263" t="s">
        <v>86</v>
      </c>
      <c r="P263" t="s">
        <v>86</v>
      </c>
      <c r="Q263" t="s">
        <v>86</v>
      </c>
      <c r="R263" t="s">
        <v>86</v>
      </c>
      <c r="S263" t="s">
        <v>86</v>
      </c>
      <c r="T263" s="19">
        <v>45597.632618229167</v>
      </c>
      <c r="U263" t="s">
        <v>86</v>
      </c>
      <c r="V263" t="s">
        <v>86</v>
      </c>
      <c r="W263" t="s">
        <v>86</v>
      </c>
      <c r="X263" t="s">
        <v>86</v>
      </c>
      <c r="Y263" t="s">
        <v>726</v>
      </c>
      <c r="Z263" t="s">
        <v>748</v>
      </c>
      <c r="AA263" t="s">
        <v>86</v>
      </c>
      <c r="AB263" t="s">
        <v>91</v>
      </c>
      <c r="AC263" t="s">
        <v>86</v>
      </c>
      <c r="AD263" t="s">
        <v>91</v>
      </c>
      <c r="AE263" t="s">
        <v>86</v>
      </c>
    </row>
    <row r="264" spans="1:31" x14ac:dyDescent="0.3">
      <c r="A264" t="s">
        <v>89</v>
      </c>
      <c r="B264" t="s">
        <v>86</v>
      </c>
      <c r="C264" s="35" t="s">
        <v>998</v>
      </c>
      <c r="D264" t="s">
        <v>999</v>
      </c>
      <c r="E264" t="s">
        <v>403</v>
      </c>
      <c r="F264" t="s">
        <v>90</v>
      </c>
      <c r="G264" t="s">
        <v>967</v>
      </c>
      <c r="H264" t="s">
        <v>86</v>
      </c>
      <c r="I264" t="s">
        <v>86</v>
      </c>
      <c r="J264" t="s">
        <v>86</v>
      </c>
      <c r="K264" t="s">
        <v>86</v>
      </c>
      <c r="L264" t="s">
        <v>86</v>
      </c>
      <c r="M264" t="s">
        <v>86</v>
      </c>
      <c r="N264" s="19">
        <v>45600.364583333336</v>
      </c>
      <c r="O264" t="s">
        <v>86</v>
      </c>
      <c r="P264" t="s">
        <v>86</v>
      </c>
      <c r="Q264" t="s">
        <v>86</v>
      </c>
      <c r="R264" t="s">
        <v>86</v>
      </c>
      <c r="S264" t="s">
        <v>86</v>
      </c>
      <c r="T264" s="19">
        <v>45597.61187857639</v>
      </c>
      <c r="U264" t="s">
        <v>86</v>
      </c>
      <c r="V264" t="s">
        <v>86</v>
      </c>
      <c r="W264" t="s">
        <v>86</v>
      </c>
      <c r="X264" t="s">
        <v>86</v>
      </c>
      <c r="Y264" t="s">
        <v>726</v>
      </c>
      <c r="Z264" t="s">
        <v>727</v>
      </c>
      <c r="AA264" t="s">
        <v>86</v>
      </c>
      <c r="AB264" t="s">
        <v>91</v>
      </c>
      <c r="AC264" t="s">
        <v>86</v>
      </c>
      <c r="AD264" t="s">
        <v>91</v>
      </c>
      <c r="AE264" t="s">
        <v>86</v>
      </c>
    </row>
    <row r="265" spans="1:31" x14ac:dyDescent="0.3">
      <c r="A265" t="s">
        <v>89</v>
      </c>
      <c r="B265" t="s">
        <v>86</v>
      </c>
      <c r="C265" s="35" t="s">
        <v>1000</v>
      </c>
      <c r="D265" t="s">
        <v>1001</v>
      </c>
      <c r="E265" t="s">
        <v>403</v>
      </c>
      <c r="F265" t="s">
        <v>90</v>
      </c>
      <c r="G265" t="s">
        <v>967</v>
      </c>
      <c r="H265" t="s">
        <v>86</v>
      </c>
      <c r="I265" t="s">
        <v>86</v>
      </c>
      <c r="J265" t="s">
        <v>86</v>
      </c>
      <c r="K265" t="s">
        <v>86</v>
      </c>
      <c r="L265" t="s">
        <v>86</v>
      </c>
      <c r="M265" t="s">
        <v>86</v>
      </c>
      <c r="N265" s="19">
        <v>45597.457638888889</v>
      </c>
      <c r="O265" t="s">
        <v>86</v>
      </c>
      <c r="P265" t="s">
        <v>86</v>
      </c>
      <c r="Q265" t="s">
        <v>86</v>
      </c>
      <c r="R265" t="s">
        <v>86</v>
      </c>
      <c r="S265" t="s">
        <v>86</v>
      </c>
      <c r="T265" s="19">
        <v>45596.481017256941</v>
      </c>
      <c r="U265" t="s">
        <v>86</v>
      </c>
      <c r="V265" t="s">
        <v>86</v>
      </c>
      <c r="W265" t="s">
        <v>86</v>
      </c>
      <c r="X265" t="s">
        <v>86</v>
      </c>
      <c r="Y265" t="s">
        <v>726</v>
      </c>
      <c r="Z265" t="s">
        <v>727</v>
      </c>
      <c r="AA265" t="s">
        <v>86</v>
      </c>
      <c r="AB265" t="s">
        <v>91</v>
      </c>
      <c r="AC265" t="s">
        <v>86</v>
      </c>
      <c r="AD265" t="s">
        <v>91</v>
      </c>
      <c r="AE265" t="s">
        <v>86</v>
      </c>
    </row>
    <row r="266" spans="1:31" x14ac:dyDescent="0.3">
      <c r="A266" t="s">
        <v>84</v>
      </c>
      <c r="B266" t="s">
        <v>86</v>
      </c>
      <c r="C266" s="35" t="s">
        <v>1002</v>
      </c>
      <c r="D266" t="s">
        <v>1003</v>
      </c>
      <c r="E266" t="s">
        <v>403</v>
      </c>
      <c r="F266" t="s">
        <v>90</v>
      </c>
      <c r="G266" t="s">
        <v>967</v>
      </c>
      <c r="H266" t="s">
        <v>86</v>
      </c>
      <c r="I266" t="s">
        <v>86</v>
      </c>
      <c r="J266" t="s">
        <v>86</v>
      </c>
      <c r="K266" t="s">
        <v>86</v>
      </c>
      <c r="L266" t="s">
        <v>86</v>
      </c>
      <c r="M266" t="s">
        <v>86</v>
      </c>
      <c r="N266" s="19">
        <v>45595.600694444445</v>
      </c>
      <c r="O266" t="s">
        <v>86</v>
      </c>
      <c r="P266" t="s">
        <v>86</v>
      </c>
      <c r="Q266" t="s">
        <v>86</v>
      </c>
      <c r="R266" t="s">
        <v>86</v>
      </c>
      <c r="S266" t="s">
        <v>86</v>
      </c>
      <c r="T266" s="19">
        <v>45594.889967280091</v>
      </c>
      <c r="U266" t="s">
        <v>86</v>
      </c>
      <c r="V266" t="s">
        <v>86</v>
      </c>
      <c r="W266" t="s">
        <v>86</v>
      </c>
      <c r="X266" t="s">
        <v>86</v>
      </c>
      <c r="Y266" t="s">
        <v>726</v>
      </c>
      <c r="Z266" t="s">
        <v>748</v>
      </c>
      <c r="AA266" t="s">
        <v>86</v>
      </c>
      <c r="AB266" t="s">
        <v>91</v>
      </c>
      <c r="AC266" t="s">
        <v>86</v>
      </c>
      <c r="AD266" t="s">
        <v>91</v>
      </c>
      <c r="AE266" t="s">
        <v>86</v>
      </c>
    </row>
    <row r="267" spans="1:31" x14ac:dyDescent="0.3">
      <c r="A267" t="s">
        <v>89</v>
      </c>
      <c r="B267" t="s">
        <v>86</v>
      </c>
      <c r="C267" s="35" t="s">
        <v>1004</v>
      </c>
      <c r="D267" t="s">
        <v>971</v>
      </c>
      <c r="E267" t="s">
        <v>403</v>
      </c>
      <c r="F267" t="s">
        <v>90</v>
      </c>
      <c r="G267" t="s">
        <v>967</v>
      </c>
      <c r="H267" t="s">
        <v>86</v>
      </c>
      <c r="I267" t="s">
        <v>86</v>
      </c>
      <c r="J267" t="s">
        <v>86</v>
      </c>
      <c r="K267" t="s">
        <v>86</v>
      </c>
      <c r="L267" t="s">
        <v>86</v>
      </c>
      <c r="M267" t="s">
        <v>86</v>
      </c>
      <c r="N267" s="19">
        <v>45595.599305555559</v>
      </c>
      <c r="O267" t="s">
        <v>86</v>
      </c>
      <c r="P267" t="s">
        <v>86</v>
      </c>
      <c r="Q267" t="s">
        <v>86</v>
      </c>
      <c r="R267" t="s">
        <v>86</v>
      </c>
      <c r="S267" t="s">
        <v>86</v>
      </c>
      <c r="T267" s="19">
        <v>45594.562899247685</v>
      </c>
      <c r="U267" t="s">
        <v>86</v>
      </c>
      <c r="V267" t="s">
        <v>86</v>
      </c>
      <c r="W267" t="s">
        <v>86</v>
      </c>
      <c r="X267" t="s">
        <v>86</v>
      </c>
      <c r="Y267" t="s">
        <v>726</v>
      </c>
      <c r="Z267" t="s">
        <v>727</v>
      </c>
      <c r="AA267" t="s">
        <v>86</v>
      </c>
      <c r="AB267" t="s">
        <v>91</v>
      </c>
      <c r="AC267" t="s">
        <v>86</v>
      </c>
      <c r="AD267" t="s">
        <v>91</v>
      </c>
      <c r="AE267" t="s">
        <v>86</v>
      </c>
    </row>
    <row r="268" spans="1:31" x14ac:dyDescent="0.3">
      <c r="A268" t="s">
        <v>84</v>
      </c>
      <c r="B268" t="s">
        <v>86</v>
      </c>
      <c r="C268" s="35" t="s">
        <v>1005</v>
      </c>
      <c r="D268" t="s">
        <v>1006</v>
      </c>
      <c r="E268" t="s">
        <v>403</v>
      </c>
      <c r="F268" t="s">
        <v>90</v>
      </c>
      <c r="G268" t="s">
        <v>967</v>
      </c>
      <c r="H268" t="s">
        <v>86</v>
      </c>
      <c r="I268" t="s">
        <v>86</v>
      </c>
      <c r="J268" t="s">
        <v>1007</v>
      </c>
      <c r="K268" t="s">
        <v>86</v>
      </c>
      <c r="L268" t="s">
        <v>86</v>
      </c>
      <c r="M268" t="s">
        <v>86</v>
      </c>
      <c r="N268" s="19">
        <v>45594.814583333333</v>
      </c>
      <c r="O268" t="s">
        <v>86</v>
      </c>
      <c r="P268" t="s">
        <v>86</v>
      </c>
      <c r="Q268" t="s">
        <v>86</v>
      </c>
      <c r="R268" t="s">
        <v>86</v>
      </c>
      <c r="S268" t="s">
        <v>86</v>
      </c>
      <c r="T268" s="19">
        <v>45594.46144071759</v>
      </c>
      <c r="U268" t="s">
        <v>86</v>
      </c>
      <c r="V268" t="s">
        <v>86</v>
      </c>
      <c r="W268" t="s">
        <v>86</v>
      </c>
      <c r="X268" t="s">
        <v>86</v>
      </c>
      <c r="Y268" t="s">
        <v>726</v>
      </c>
      <c r="Z268" t="s">
        <v>748</v>
      </c>
      <c r="AA268" t="s">
        <v>86</v>
      </c>
      <c r="AB268" t="s">
        <v>91</v>
      </c>
      <c r="AC268" t="s">
        <v>86</v>
      </c>
      <c r="AD268" t="s">
        <v>91</v>
      </c>
      <c r="AE268" t="s">
        <v>86</v>
      </c>
    </row>
    <row r="269" spans="1:31" x14ac:dyDescent="0.3">
      <c r="A269" t="s">
        <v>84</v>
      </c>
      <c r="B269" t="s">
        <v>86</v>
      </c>
      <c r="C269" s="35" t="s">
        <v>1008</v>
      </c>
      <c r="D269" t="s">
        <v>1009</v>
      </c>
      <c r="E269" t="s">
        <v>403</v>
      </c>
      <c r="F269" t="s">
        <v>90</v>
      </c>
      <c r="G269" t="s">
        <v>967</v>
      </c>
      <c r="H269" t="s">
        <v>86</v>
      </c>
      <c r="I269" t="s">
        <v>86</v>
      </c>
      <c r="J269" t="s">
        <v>1007</v>
      </c>
      <c r="K269" t="s">
        <v>86</v>
      </c>
      <c r="L269" t="s">
        <v>86</v>
      </c>
      <c r="M269" t="s">
        <v>86</v>
      </c>
      <c r="N269" s="19">
        <v>45594.790972222225</v>
      </c>
      <c r="O269" t="s">
        <v>86</v>
      </c>
      <c r="P269" t="s">
        <v>86</v>
      </c>
      <c r="Q269" t="s">
        <v>86</v>
      </c>
      <c r="R269" t="s">
        <v>86</v>
      </c>
      <c r="S269" t="s">
        <v>86</v>
      </c>
      <c r="T269" s="19">
        <v>45594.42215525463</v>
      </c>
      <c r="U269" t="s">
        <v>86</v>
      </c>
      <c r="V269" t="s">
        <v>86</v>
      </c>
      <c r="W269" t="s">
        <v>86</v>
      </c>
      <c r="X269" t="s">
        <v>86</v>
      </c>
      <c r="Y269" t="s">
        <v>726</v>
      </c>
      <c r="Z269" t="s">
        <v>748</v>
      </c>
      <c r="AA269" t="s">
        <v>86</v>
      </c>
      <c r="AB269" t="s">
        <v>91</v>
      </c>
      <c r="AC269" t="s">
        <v>86</v>
      </c>
      <c r="AD269" t="s">
        <v>91</v>
      </c>
      <c r="AE269" t="s">
        <v>86</v>
      </c>
    </row>
    <row r="270" spans="1:31" x14ac:dyDescent="0.3">
      <c r="A270" t="s">
        <v>89</v>
      </c>
      <c r="B270" t="s">
        <v>86</v>
      </c>
      <c r="C270" s="35" t="s">
        <v>1010</v>
      </c>
      <c r="D270" t="s">
        <v>1011</v>
      </c>
      <c r="E270" t="s">
        <v>403</v>
      </c>
      <c r="F270" t="s">
        <v>90</v>
      </c>
      <c r="G270" t="s">
        <v>967</v>
      </c>
      <c r="H270" t="s">
        <v>86</v>
      </c>
      <c r="I270" t="s">
        <v>86</v>
      </c>
      <c r="J270" t="s">
        <v>86</v>
      </c>
      <c r="K270" t="s">
        <v>86</v>
      </c>
      <c r="L270" t="s">
        <v>86</v>
      </c>
      <c r="M270" t="s">
        <v>86</v>
      </c>
      <c r="N270" s="19">
        <v>45594.452777777777</v>
      </c>
      <c r="O270" t="s">
        <v>86</v>
      </c>
      <c r="P270" t="s">
        <v>86</v>
      </c>
      <c r="Q270" t="s">
        <v>86</v>
      </c>
      <c r="R270" t="s">
        <v>86</v>
      </c>
      <c r="S270" t="s">
        <v>86</v>
      </c>
      <c r="T270" s="19">
        <v>45593.909218310182</v>
      </c>
      <c r="U270" t="s">
        <v>86</v>
      </c>
      <c r="V270" t="s">
        <v>86</v>
      </c>
      <c r="W270" t="s">
        <v>86</v>
      </c>
      <c r="X270" t="s">
        <v>86</v>
      </c>
      <c r="Y270" t="s">
        <v>726</v>
      </c>
      <c r="Z270" t="s">
        <v>727</v>
      </c>
      <c r="AA270" t="s">
        <v>86</v>
      </c>
      <c r="AB270" t="s">
        <v>91</v>
      </c>
      <c r="AC270" t="s">
        <v>86</v>
      </c>
      <c r="AD270" t="s">
        <v>91</v>
      </c>
      <c r="AE270" t="s">
        <v>86</v>
      </c>
    </row>
    <row r="271" spans="1:31" x14ac:dyDescent="0.3">
      <c r="A271" t="s">
        <v>89</v>
      </c>
      <c r="B271" t="s">
        <v>86</v>
      </c>
      <c r="C271" s="35" t="s">
        <v>1012</v>
      </c>
      <c r="D271" t="s">
        <v>1013</v>
      </c>
      <c r="E271" t="s">
        <v>403</v>
      </c>
      <c r="F271" t="s">
        <v>90</v>
      </c>
      <c r="G271" t="s">
        <v>967</v>
      </c>
      <c r="H271" t="s">
        <v>86</v>
      </c>
      <c r="I271" t="s">
        <v>86</v>
      </c>
      <c r="J271" t="s">
        <v>86</v>
      </c>
      <c r="K271" t="s">
        <v>86</v>
      </c>
      <c r="L271" t="s">
        <v>86</v>
      </c>
      <c r="M271" t="s">
        <v>86</v>
      </c>
      <c r="N271" s="19">
        <v>45594.449305555558</v>
      </c>
      <c r="O271" t="s">
        <v>86</v>
      </c>
      <c r="P271" t="s">
        <v>86</v>
      </c>
      <c r="Q271" t="s">
        <v>86</v>
      </c>
      <c r="R271" t="s">
        <v>86</v>
      </c>
      <c r="S271" t="s">
        <v>86</v>
      </c>
      <c r="T271" s="19">
        <v>45593.395470081021</v>
      </c>
      <c r="U271" t="s">
        <v>86</v>
      </c>
      <c r="V271" t="s">
        <v>86</v>
      </c>
      <c r="W271" t="s">
        <v>86</v>
      </c>
      <c r="X271" t="s">
        <v>86</v>
      </c>
      <c r="Y271" t="s">
        <v>726</v>
      </c>
      <c r="Z271" t="s">
        <v>727</v>
      </c>
      <c r="AA271" t="s">
        <v>86</v>
      </c>
      <c r="AB271" t="s">
        <v>91</v>
      </c>
      <c r="AC271" t="s">
        <v>86</v>
      </c>
      <c r="AD271" t="s">
        <v>91</v>
      </c>
      <c r="AE271" t="s">
        <v>86</v>
      </c>
    </row>
    <row r="272" spans="1:31" x14ac:dyDescent="0.3">
      <c r="A272" t="s">
        <v>89</v>
      </c>
      <c r="B272" t="s">
        <v>86</v>
      </c>
      <c r="C272" s="35" t="s">
        <v>1014</v>
      </c>
      <c r="D272" t="s">
        <v>1015</v>
      </c>
      <c r="E272" t="s">
        <v>403</v>
      </c>
      <c r="F272" t="s">
        <v>90</v>
      </c>
      <c r="G272" t="s">
        <v>967</v>
      </c>
      <c r="H272" t="s">
        <v>86</v>
      </c>
      <c r="I272" t="s">
        <v>86</v>
      </c>
      <c r="J272" t="s">
        <v>1016</v>
      </c>
      <c r="K272" t="s">
        <v>86</v>
      </c>
      <c r="L272" t="s">
        <v>86</v>
      </c>
      <c r="M272" t="s">
        <v>86</v>
      </c>
      <c r="N272" s="19">
        <v>45594.402777777781</v>
      </c>
      <c r="O272" t="s">
        <v>86</v>
      </c>
      <c r="P272" t="s">
        <v>86</v>
      </c>
      <c r="Q272" t="s">
        <v>86</v>
      </c>
      <c r="R272" t="s">
        <v>86</v>
      </c>
      <c r="S272" t="s">
        <v>86</v>
      </c>
      <c r="T272" s="19">
        <v>45593.380438749999</v>
      </c>
      <c r="U272" t="s">
        <v>86</v>
      </c>
      <c r="V272" t="s">
        <v>86</v>
      </c>
      <c r="W272" t="s">
        <v>86</v>
      </c>
      <c r="X272" t="s">
        <v>86</v>
      </c>
      <c r="Y272" t="s">
        <v>726</v>
      </c>
      <c r="Z272" t="s">
        <v>727</v>
      </c>
      <c r="AA272" t="s">
        <v>86</v>
      </c>
      <c r="AB272" t="s">
        <v>91</v>
      </c>
      <c r="AC272" t="s">
        <v>86</v>
      </c>
      <c r="AD272" t="s">
        <v>91</v>
      </c>
      <c r="AE272" t="s">
        <v>86</v>
      </c>
    </row>
    <row r="273" spans="1:31" x14ac:dyDescent="0.3">
      <c r="A273" t="s">
        <v>89</v>
      </c>
      <c r="B273" t="s">
        <v>86</v>
      </c>
      <c r="C273" s="35" t="s">
        <v>1017</v>
      </c>
      <c r="D273" t="s">
        <v>1018</v>
      </c>
      <c r="E273" t="s">
        <v>403</v>
      </c>
      <c r="F273" t="s">
        <v>90</v>
      </c>
      <c r="G273" t="s">
        <v>967</v>
      </c>
      <c r="H273" t="s">
        <v>86</v>
      </c>
      <c r="I273" t="s">
        <v>86</v>
      </c>
      <c r="J273" t="s">
        <v>86</v>
      </c>
      <c r="K273" t="s">
        <v>86</v>
      </c>
      <c r="L273" t="s">
        <v>86</v>
      </c>
      <c r="M273" t="s">
        <v>86</v>
      </c>
      <c r="N273" s="19">
        <v>45593.613888888889</v>
      </c>
      <c r="O273" t="s">
        <v>86</v>
      </c>
      <c r="P273" t="s">
        <v>86</v>
      </c>
      <c r="Q273" t="s">
        <v>86</v>
      </c>
      <c r="R273" t="s">
        <v>86</v>
      </c>
      <c r="S273" t="s">
        <v>86</v>
      </c>
      <c r="T273" s="19">
        <v>45590.591319571759</v>
      </c>
      <c r="U273" t="s">
        <v>86</v>
      </c>
      <c r="V273" t="s">
        <v>86</v>
      </c>
      <c r="W273" t="s">
        <v>86</v>
      </c>
      <c r="X273" t="s">
        <v>86</v>
      </c>
      <c r="Y273" t="s">
        <v>726</v>
      </c>
      <c r="Z273" t="s">
        <v>727</v>
      </c>
      <c r="AA273" t="s">
        <v>86</v>
      </c>
      <c r="AB273" t="s">
        <v>91</v>
      </c>
      <c r="AC273" t="s">
        <v>86</v>
      </c>
      <c r="AD273" t="s">
        <v>91</v>
      </c>
      <c r="AE273" t="s">
        <v>86</v>
      </c>
    </row>
    <row r="274" spans="1:31" x14ac:dyDescent="0.3">
      <c r="A274" t="s">
        <v>84</v>
      </c>
      <c r="B274" t="s">
        <v>86</v>
      </c>
      <c r="C274" s="35" t="s">
        <v>1019</v>
      </c>
      <c r="D274" t="s">
        <v>1020</v>
      </c>
      <c r="E274" t="s">
        <v>403</v>
      </c>
      <c r="F274" t="s">
        <v>90</v>
      </c>
      <c r="G274" t="s">
        <v>1021</v>
      </c>
      <c r="H274" t="s">
        <v>86</v>
      </c>
      <c r="I274" t="s">
        <v>86</v>
      </c>
      <c r="J274" t="s">
        <v>86</v>
      </c>
      <c r="K274" t="s">
        <v>86</v>
      </c>
      <c r="L274" t="s">
        <v>86</v>
      </c>
      <c r="M274" t="s">
        <v>86</v>
      </c>
      <c r="N274" s="19">
        <v>45593.440972222219</v>
      </c>
      <c r="O274" t="s">
        <v>86</v>
      </c>
      <c r="P274" t="s">
        <v>86</v>
      </c>
      <c r="Q274" t="s">
        <v>86</v>
      </c>
      <c r="R274" t="s">
        <v>86</v>
      </c>
      <c r="S274" t="s">
        <v>86</v>
      </c>
      <c r="T274" s="19">
        <v>45590.449044085646</v>
      </c>
      <c r="U274" t="s">
        <v>86</v>
      </c>
      <c r="V274" t="s">
        <v>86</v>
      </c>
      <c r="W274" t="s">
        <v>86</v>
      </c>
      <c r="X274" t="s">
        <v>86</v>
      </c>
      <c r="Y274" t="s">
        <v>726</v>
      </c>
      <c r="Z274" t="s">
        <v>748</v>
      </c>
      <c r="AA274" t="s">
        <v>86</v>
      </c>
      <c r="AB274" t="s">
        <v>91</v>
      </c>
      <c r="AC274" t="s">
        <v>86</v>
      </c>
      <c r="AD274" t="s">
        <v>91</v>
      </c>
      <c r="AE274" t="s">
        <v>86</v>
      </c>
    </row>
    <row r="275" spans="1:31" x14ac:dyDescent="0.3">
      <c r="A275" t="s">
        <v>84</v>
      </c>
      <c r="B275" t="s">
        <v>86</v>
      </c>
      <c r="C275" s="35" t="s">
        <v>1022</v>
      </c>
      <c r="D275" t="s">
        <v>559</v>
      </c>
      <c r="E275" t="s">
        <v>403</v>
      </c>
      <c r="F275" t="s">
        <v>90</v>
      </c>
      <c r="G275" t="s">
        <v>1023</v>
      </c>
      <c r="H275" t="s">
        <v>86</v>
      </c>
      <c r="I275" t="s">
        <v>86</v>
      </c>
      <c r="J275" t="s">
        <v>86</v>
      </c>
      <c r="K275" t="s">
        <v>86</v>
      </c>
      <c r="L275" t="s">
        <v>86</v>
      </c>
      <c r="M275" t="s">
        <v>86</v>
      </c>
      <c r="N275" s="19">
        <v>45589.59652777778</v>
      </c>
      <c r="O275" t="s">
        <v>86</v>
      </c>
      <c r="P275" t="s">
        <v>86</v>
      </c>
      <c r="Q275" t="s">
        <v>86</v>
      </c>
      <c r="R275" t="s">
        <v>86</v>
      </c>
      <c r="S275" t="s">
        <v>86</v>
      </c>
      <c r="T275" s="19">
        <v>45589.593205081015</v>
      </c>
      <c r="U275" t="s">
        <v>86</v>
      </c>
      <c r="V275" t="s">
        <v>86</v>
      </c>
      <c r="W275" t="s">
        <v>86</v>
      </c>
      <c r="X275" t="s">
        <v>86</v>
      </c>
      <c r="Y275" t="s">
        <v>726</v>
      </c>
      <c r="Z275" t="s">
        <v>732</v>
      </c>
      <c r="AA275" t="s">
        <v>86</v>
      </c>
      <c r="AB275" t="s">
        <v>91</v>
      </c>
      <c r="AC275" t="s">
        <v>86</v>
      </c>
      <c r="AD275" t="s">
        <v>91</v>
      </c>
      <c r="AE275" t="s">
        <v>86</v>
      </c>
    </row>
    <row r="276" spans="1:31" x14ac:dyDescent="0.3">
      <c r="A276" t="s">
        <v>84</v>
      </c>
      <c r="B276" t="s">
        <v>86</v>
      </c>
      <c r="C276" s="35" t="s">
        <v>1024</v>
      </c>
      <c r="D276" t="s">
        <v>1025</v>
      </c>
      <c r="E276" t="s">
        <v>403</v>
      </c>
      <c r="F276" t="s">
        <v>90</v>
      </c>
      <c r="G276" t="s">
        <v>1023</v>
      </c>
      <c r="H276" t="s">
        <v>86</v>
      </c>
      <c r="I276" t="s">
        <v>86</v>
      </c>
      <c r="J276" t="s">
        <v>86</v>
      </c>
      <c r="K276" t="s">
        <v>86</v>
      </c>
      <c r="L276" t="s">
        <v>86</v>
      </c>
      <c r="M276" t="s">
        <v>86</v>
      </c>
      <c r="N276" s="19">
        <v>45589.595833333333</v>
      </c>
      <c r="O276" t="s">
        <v>86</v>
      </c>
      <c r="P276" t="s">
        <v>86</v>
      </c>
      <c r="Q276" t="s">
        <v>86</v>
      </c>
      <c r="R276" t="s">
        <v>86</v>
      </c>
      <c r="S276" t="s">
        <v>86</v>
      </c>
      <c r="T276" s="19">
        <v>45589.584929305558</v>
      </c>
      <c r="U276" t="s">
        <v>86</v>
      </c>
      <c r="V276" t="s">
        <v>86</v>
      </c>
      <c r="W276" t="s">
        <v>86</v>
      </c>
      <c r="X276" t="s">
        <v>86</v>
      </c>
      <c r="Y276" t="s">
        <v>726</v>
      </c>
      <c r="Z276" t="s">
        <v>732</v>
      </c>
      <c r="AA276" t="s">
        <v>86</v>
      </c>
      <c r="AB276" t="s">
        <v>91</v>
      </c>
      <c r="AC276" t="s">
        <v>86</v>
      </c>
      <c r="AD276" t="s">
        <v>91</v>
      </c>
      <c r="AE276" t="s">
        <v>86</v>
      </c>
    </row>
    <row r="277" spans="1:31" x14ac:dyDescent="0.3">
      <c r="A277" t="s">
        <v>89</v>
      </c>
      <c r="B277" t="s">
        <v>86</v>
      </c>
      <c r="C277" s="35" t="s">
        <v>1026</v>
      </c>
      <c r="D277" t="s">
        <v>1027</v>
      </c>
      <c r="E277" t="s">
        <v>403</v>
      </c>
      <c r="F277" t="s">
        <v>90</v>
      </c>
      <c r="G277" t="s">
        <v>1023</v>
      </c>
      <c r="H277" t="s">
        <v>86</v>
      </c>
      <c r="I277" t="s">
        <v>86</v>
      </c>
      <c r="J277" t="s">
        <v>86</v>
      </c>
      <c r="K277" t="s">
        <v>86</v>
      </c>
      <c r="L277" t="s">
        <v>86</v>
      </c>
      <c r="M277" t="s">
        <v>86</v>
      </c>
      <c r="N277" s="19">
        <v>45589.59375</v>
      </c>
      <c r="O277" t="s">
        <v>86</v>
      </c>
      <c r="P277" t="s">
        <v>86</v>
      </c>
      <c r="Q277" t="s">
        <v>86</v>
      </c>
      <c r="R277" t="s">
        <v>86</v>
      </c>
      <c r="S277" t="s">
        <v>86</v>
      </c>
      <c r="T277" s="19">
        <v>45588.856149618055</v>
      </c>
      <c r="U277" t="s">
        <v>86</v>
      </c>
      <c r="V277" t="s">
        <v>86</v>
      </c>
      <c r="W277" t="s">
        <v>86</v>
      </c>
      <c r="X277" t="s">
        <v>86</v>
      </c>
      <c r="Y277" t="s">
        <v>726</v>
      </c>
      <c r="Z277" t="s">
        <v>727</v>
      </c>
      <c r="AA277" t="s">
        <v>86</v>
      </c>
      <c r="AB277" t="s">
        <v>91</v>
      </c>
      <c r="AC277" t="s">
        <v>86</v>
      </c>
      <c r="AD277" t="s">
        <v>91</v>
      </c>
      <c r="AE277" t="s">
        <v>86</v>
      </c>
    </row>
    <row r="278" spans="1:31" x14ac:dyDescent="0.3">
      <c r="A278" t="s">
        <v>89</v>
      </c>
      <c r="B278" t="s">
        <v>86</v>
      </c>
      <c r="C278" s="35" t="s">
        <v>1028</v>
      </c>
      <c r="D278" t="s">
        <v>1029</v>
      </c>
      <c r="E278" t="s">
        <v>403</v>
      </c>
      <c r="F278" t="s">
        <v>90</v>
      </c>
      <c r="G278" t="s">
        <v>1023</v>
      </c>
      <c r="H278" t="s">
        <v>86</v>
      </c>
      <c r="I278" t="s">
        <v>86</v>
      </c>
      <c r="J278" t="s">
        <v>86</v>
      </c>
      <c r="K278" t="s">
        <v>86</v>
      </c>
      <c r="L278" t="s">
        <v>86</v>
      </c>
      <c r="M278" t="s">
        <v>86</v>
      </c>
      <c r="N278" s="19">
        <v>45590.602777777778</v>
      </c>
      <c r="O278" t="s">
        <v>86</v>
      </c>
      <c r="P278" t="s">
        <v>86</v>
      </c>
      <c r="Q278" t="s">
        <v>86</v>
      </c>
      <c r="R278" t="s">
        <v>86</v>
      </c>
      <c r="S278" t="s">
        <v>86</v>
      </c>
      <c r="T278" s="19">
        <v>45588.5847153125</v>
      </c>
      <c r="U278" t="s">
        <v>86</v>
      </c>
      <c r="V278" t="s">
        <v>86</v>
      </c>
      <c r="W278" t="s">
        <v>86</v>
      </c>
      <c r="X278" t="s">
        <v>86</v>
      </c>
      <c r="Y278" t="s">
        <v>726</v>
      </c>
      <c r="Z278" t="s">
        <v>727</v>
      </c>
      <c r="AA278" t="s">
        <v>86</v>
      </c>
      <c r="AB278" t="s">
        <v>91</v>
      </c>
      <c r="AC278" t="s">
        <v>86</v>
      </c>
      <c r="AD278" t="s">
        <v>91</v>
      </c>
      <c r="AE278" t="s">
        <v>86</v>
      </c>
    </row>
    <row r="279" spans="1:31" x14ac:dyDescent="0.3">
      <c r="A279" t="s">
        <v>84</v>
      </c>
      <c r="B279" t="s">
        <v>86</v>
      </c>
      <c r="C279" s="35" t="s">
        <v>1030</v>
      </c>
      <c r="D279" t="s">
        <v>1031</v>
      </c>
      <c r="E279" t="s">
        <v>403</v>
      </c>
      <c r="F279" t="s">
        <v>90</v>
      </c>
      <c r="G279" t="s">
        <v>1023</v>
      </c>
      <c r="H279" t="s">
        <v>86</v>
      </c>
      <c r="I279" t="s">
        <v>86</v>
      </c>
      <c r="J279" t="s">
        <v>86</v>
      </c>
      <c r="K279" t="s">
        <v>86</v>
      </c>
      <c r="L279" t="s">
        <v>86</v>
      </c>
      <c r="M279" t="s">
        <v>86</v>
      </c>
      <c r="N279" s="19">
        <v>45588.423611111109</v>
      </c>
      <c r="O279" t="s">
        <v>86</v>
      </c>
      <c r="P279" t="s">
        <v>86</v>
      </c>
      <c r="Q279" t="s">
        <v>86</v>
      </c>
      <c r="R279" t="s">
        <v>86</v>
      </c>
      <c r="S279" t="s">
        <v>86</v>
      </c>
      <c r="T279" s="19">
        <v>45588.415861412039</v>
      </c>
      <c r="U279" t="s">
        <v>86</v>
      </c>
      <c r="V279" t="s">
        <v>86</v>
      </c>
      <c r="W279" t="s">
        <v>86</v>
      </c>
      <c r="X279" t="s">
        <v>86</v>
      </c>
      <c r="Y279" t="s">
        <v>726</v>
      </c>
      <c r="Z279" t="s">
        <v>732</v>
      </c>
      <c r="AA279" t="s">
        <v>86</v>
      </c>
      <c r="AB279" t="s">
        <v>91</v>
      </c>
      <c r="AC279" t="s">
        <v>86</v>
      </c>
      <c r="AD279" t="s">
        <v>91</v>
      </c>
      <c r="AE279" t="s">
        <v>86</v>
      </c>
    </row>
    <row r="280" spans="1:31" x14ac:dyDescent="0.3">
      <c r="A280" t="s">
        <v>84</v>
      </c>
      <c r="B280" t="s">
        <v>86</v>
      </c>
      <c r="C280" s="35" t="s">
        <v>1032</v>
      </c>
      <c r="D280" t="s">
        <v>1033</v>
      </c>
      <c r="E280" t="s">
        <v>403</v>
      </c>
      <c r="F280" t="s">
        <v>90</v>
      </c>
      <c r="G280" t="s">
        <v>1023</v>
      </c>
      <c r="H280" t="s">
        <v>86</v>
      </c>
      <c r="I280" t="s">
        <v>86</v>
      </c>
      <c r="J280" t="s">
        <v>86</v>
      </c>
      <c r="K280" t="s">
        <v>86</v>
      </c>
      <c r="L280" t="s">
        <v>86</v>
      </c>
      <c r="M280" t="s">
        <v>86</v>
      </c>
      <c r="N280" s="19">
        <v>45589.594444444447</v>
      </c>
      <c r="O280" t="s">
        <v>86</v>
      </c>
      <c r="P280" t="s">
        <v>86</v>
      </c>
      <c r="Q280" t="s">
        <v>86</v>
      </c>
      <c r="R280" t="s">
        <v>86</v>
      </c>
      <c r="S280" t="s">
        <v>86</v>
      </c>
      <c r="T280" s="19">
        <v>45588.394758831018</v>
      </c>
      <c r="U280" t="s">
        <v>86</v>
      </c>
      <c r="V280" t="s">
        <v>86</v>
      </c>
      <c r="W280" t="s">
        <v>86</v>
      </c>
      <c r="X280" t="s">
        <v>86</v>
      </c>
      <c r="Y280" t="s">
        <v>726</v>
      </c>
      <c r="Z280" t="s">
        <v>748</v>
      </c>
      <c r="AA280" t="s">
        <v>86</v>
      </c>
      <c r="AB280" t="s">
        <v>91</v>
      </c>
      <c r="AC280" t="s">
        <v>86</v>
      </c>
      <c r="AD280" t="s">
        <v>91</v>
      </c>
      <c r="AE280" t="s">
        <v>86</v>
      </c>
    </row>
    <row r="281" spans="1:31" x14ac:dyDescent="0.3">
      <c r="A281" t="s">
        <v>84</v>
      </c>
      <c r="B281" t="s">
        <v>86</v>
      </c>
      <c r="C281" s="35" t="s">
        <v>1034</v>
      </c>
      <c r="D281" t="s">
        <v>1035</v>
      </c>
      <c r="E281" t="s">
        <v>403</v>
      </c>
      <c r="F281" t="s">
        <v>90</v>
      </c>
      <c r="G281" t="s">
        <v>1023</v>
      </c>
      <c r="H281" t="s">
        <v>86</v>
      </c>
      <c r="I281" t="s">
        <v>86</v>
      </c>
      <c r="J281" t="s">
        <v>86</v>
      </c>
      <c r="K281" t="s">
        <v>86</v>
      </c>
      <c r="L281" t="s">
        <v>86</v>
      </c>
      <c r="M281" t="s">
        <v>86</v>
      </c>
      <c r="N281" s="19">
        <v>45589.613194444442</v>
      </c>
      <c r="O281" t="s">
        <v>86</v>
      </c>
      <c r="P281" t="s">
        <v>86</v>
      </c>
      <c r="Q281" t="s">
        <v>86</v>
      </c>
      <c r="R281" t="s">
        <v>86</v>
      </c>
      <c r="S281" t="s">
        <v>86</v>
      </c>
      <c r="T281" s="19">
        <v>45588.361385370372</v>
      </c>
      <c r="U281" t="s">
        <v>86</v>
      </c>
      <c r="V281" t="s">
        <v>86</v>
      </c>
      <c r="W281" t="s">
        <v>86</v>
      </c>
      <c r="X281" t="s">
        <v>86</v>
      </c>
      <c r="Y281" t="s">
        <v>726</v>
      </c>
      <c r="Z281" t="s">
        <v>748</v>
      </c>
      <c r="AA281" t="s">
        <v>86</v>
      </c>
      <c r="AB281" t="s">
        <v>91</v>
      </c>
      <c r="AC281" t="s">
        <v>86</v>
      </c>
      <c r="AD281" t="s">
        <v>91</v>
      </c>
      <c r="AE281" t="s">
        <v>86</v>
      </c>
    </row>
    <row r="282" spans="1:31" x14ac:dyDescent="0.3">
      <c r="A282" t="s">
        <v>84</v>
      </c>
      <c r="B282" t="s">
        <v>86</v>
      </c>
      <c r="C282" s="35" t="s">
        <v>1036</v>
      </c>
      <c r="D282" t="s">
        <v>1037</v>
      </c>
      <c r="E282" t="s">
        <v>403</v>
      </c>
      <c r="F282" t="s">
        <v>90</v>
      </c>
      <c r="G282" t="s">
        <v>1021</v>
      </c>
      <c r="H282" t="s">
        <v>86</v>
      </c>
      <c r="I282" t="s">
        <v>86</v>
      </c>
      <c r="J282" t="s">
        <v>1007</v>
      </c>
      <c r="K282" t="s">
        <v>86</v>
      </c>
      <c r="L282" t="s">
        <v>86</v>
      </c>
      <c r="M282" t="s">
        <v>86</v>
      </c>
      <c r="N282" s="19">
        <v>45594.802777777775</v>
      </c>
      <c r="O282" t="s">
        <v>86</v>
      </c>
      <c r="P282" t="s">
        <v>86</v>
      </c>
      <c r="Q282" t="s">
        <v>86</v>
      </c>
      <c r="R282" t="s">
        <v>86</v>
      </c>
      <c r="S282" t="s">
        <v>86</v>
      </c>
      <c r="T282" s="19">
        <v>45587.540632835648</v>
      </c>
      <c r="U282" t="s">
        <v>86</v>
      </c>
      <c r="V282" t="s">
        <v>86</v>
      </c>
      <c r="W282" t="s">
        <v>86</v>
      </c>
      <c r="X282" t="s">
        <v>86</v>
      </c>
      <c r="Y282" t="s">
        <v>726</v>
      </c>
      <c r="Z282" t="s">
        <v>748</v>
      </c>
      <c r="AA282" t="s">
        <v>86</v>
      </c>
      <c r="AB282" t="s">
        <v>91</v>
      </c>
      <c r="AC282" t="s">
        <v>86</v>
      </c>
      <c r="AD282" t="s">
        <v>91</v>
      </c>
      <c r="AE282" t="s">
        <v>86</v>
      </c>
    </row>
    <row r="283" spans="1:31" x14ac:dyDescent="0.3">
      <c r="A283" t="s">
        <v>89</v>
      </c>
      <c r="B283" t="s">
        <v>86</v>
      </c>
      <c r="C283" s="35" t="s">
        <v>1038</v>
      </c>
      <c r="D283" t="s">
        <v>1039</v>
      </c>
      <c r="E283" t="s">
        <v>403</v>
      </c>
      <c r="F283" t="s">
        <v>90</v>
      </c>
      <c r="G283" t="s">
        <v>1023</v>
      </c>
      <c r="H283" t="s">
        <v>86</v>
      </c>
      <c r="I283" t="s">
        <v>86</v>
      </c>
      <c r="J283" t="s">
        <v>86</v>
      </c>
      <c r="K283" t="s">
        <v>86</v>
      </c>
      <c r="L283" t="s">
        <v>86</v>
      </c>
      <c r="M283" t="s">
        <v>86</v>
      </c>
      <c r="N283" s="19">
        <v>45589.375694444447</v>
      </c>
      <c r="O283" t="s">
        <v>86</v>
      </c>
      <c r="P283" t="s">
        <v>86</v>
      </c>
      <c r="Q283" t="s">
        <v>86</v>
      </c>
      <c r="R283" t="s">
        <v>86</v>
      </c>
      <c r="S283" t="s">
        <v>86</v>
      </c>
      <c r="T283" s="19">
        <v>45587.487508981481</v>
      </c>
      <c r="U283" t="s">
        <v>86</v>
      </c>
      <c r="V283" t="s">
        <v>86</v>
      </c>
      <c r="W283" t="s">
        <v>86</v>
      </c>
      <c r="X283" t="s">
        <v>86</v>
      </c>
      <c r="Y283" t="s">
        <v>726</v>
      </c>
      <c r="Z283" t="s">
        <v>727</v>
      </c>
      <c r="AA283" t="s">
        <v>86</v>
      </c>
      <c r="AB283" t="s">
        <v>91</v>
      </c>
      <c r="AC283" t="s">
        <v>86</v>
      </c>
      <c r="AD283" t="s">
        <v>91</v>
      </c>
      <c r="AE283" t="s">
        <v>86</v>
      </c>
    </row>
    <row r="284" spans="1:31" x14ac:dyDescent="0.3">
      <c r="A284" t="s">
        <v>84</v>
      </c>
      <c r="B284" t="s">
        <v>86</v>
      </c>
      <c r="C284" s="35" t="s">
        <v>1040</v>
      </c>
      <c r="D284" t="s">
        <v>1041</v>
      </c>
      <c r="E284" t="s">
        <v>403</v>
      </c>
      <c r="F284" t="s">
        <v>90</v>
      </c>
      <c r="G284" t="s">
        <v>1023</v>
      </c>
      <c r="H284" t="s">
        <v>86</v>
      </c>
      <c r="I284" t="s">
        <v>86</v>
      </c>
      <c r="J284" t="s">
        <v>86</v>
      </c>
      <c r="K284" t="s">
        <v>86</v>
      </c>
      <c r="L284" t="s">
        <v>86</v>
      </c>
      <c r="M284" t="s">
        <v>86</v>
      </c>
      <c r="N284" s="19">
        <v>45587.418749999997</v>
      </c>
      <c r="O284" t="s">
        <v>86</v>
      </c>
      <c r="P284" t="s">
        <v>86</v>
      </c>
      <c r="Q284" t="s">
        <v>86</v>
      </c>
      <c r="R284" t="s">
        <v>86</v>
      </c>
      <c r="S284" t="s">
        <v>86</v>
      </c>
      <c r="T284" s="19">
        <v>45587.413376412034</v>
      </c>
      <c r="U284" t="s">
        <v>86</v>
      </c>
      <c r="V284" t="s">
        <v>86</v>
      </c>
      <c r="W284" t="s">
        <v>86</v>
      </c>
      <c r="X284" t="s">
        <v>86</v>
      </c>
      <c r="Y284" t="s">
        <v>726</v>
      </c>
      <c r="Z284" t="s">
        <v>732</v>
      </c>
      <c r="AA284" t="s">
        <v>86</v>
      </c>
      <c r="AB284" t="s">
        <v>91</v>
      </c>
      <c r="AC284" t="s">
        <v>86</v>
      </c>
      <c r="AD284" t="s">
        <v>91</v>
      </c>
      <c r="AE284" t="s">
        <v>86</v>
      </c>
    </row>
    <row r="285" spans="1:31" x14ac:dyDescent="0.3">
      <c r="A285" t="s">
        <v>84</v>
      </c>
      <c r="B285" t="s">
        <v>86</v>
      </c>
      <c r="C285" s="35" t="s">
        <v>1042</v>
      </c>
      <c r="D285" t="s">
        <v>1043</v>
      </c>
      <c r="E285" t="s">
        <v>403</v>
      </c>
      <c r="F285" t="s">
        <v>90</v>
      </c>
      <c r="G285" t="s">
        <v>1023</v>
      </c>
      <c r="H285" t="s">
        <v>86</v>
      </c>
      <c r="I285" t="s">
        <v>86</v>
      </c>
      <c r="J285" t="s">
        <v>86</v>
      </c>
      <c r="K285" t="s">
        <v>86</v>
      </c>
      <c r="L285" t="s">
        <v>86</v>
      </c>
      <c r="M285" t="s">
        <v>86</v>
      </c>
      <c r="N285" s="19">
        <v>45587.411805555559</v>
      </c>
      <c r="O285" t="s">
        <v>86</v>
      </c>
      <c r="P285" t="s">
        <v>86</v>
      </c>
      <c r="Q285" t="s">
        <v>86</v>
      </c>
      <c r="R285" t="s">
        <v>86</v>
      </c>
      <c r="S285" t="s">
        <v>86</v>
      </c>
      <c r="T285" s="19">
        <v>45587.389119467596</v>
      </c>
      <c r="U285" t="s">
        <v>86</v>
      </c>
      <c r="V285" t="s">
        <v>86</v>
      </c>
      <c r="W285" t="s">
        <v>86</v>
      </c>
      <c r="X285" t="s">
        <v>86</v>
      </c>
      <c r="Y285" t="s">
        <v>726</v>
      </c>
      <c r="Z285" t="s">
        <v>732</v>
      </c>
      <c r="AA285" t="s">
        <v>86</v>
      </c>
      <c r="AB285" t="s">
        <v>91</v>
      </c>
      <c r="AC285" t="s">
        <v>86</v>
      </c>
      <c r="AD285" t="s">
        <v>91</v>
      </c>
      <c r="AE285" t="s">
        <v>86</v>
      </c>
    </row>
    <row r="286" spans="1:31" x14ac:dyDescent="0.3">
      <c r="A286" t="s">
        <v>89</v>
      </c>
      <c r="B286" t="s">
        <v>86</v>
      </c>
      <c r="C286" s="35" t="s">
        <v>1044</v>
      </c>
      <c r="D286" t="s">
        <v>1045</v>
      </c>
      <c r="E286" t="s">
        <v>403</v>
      </c>
      <c r="F286" t="s">
        <v>90</v>
      </c>
      <c r="G286" t="s">
        <v>1023</v>
      </c>
      <c r="H286" t="s">
        <v>86</v>
      </c>
      <c r="I286" t="s">
        <v>86</v>
      </c>
      <c r="J286" t="s">
        <v>86</v>
      </c>
      <c r="K286" t="s">
        <v>86</v>
      </c>
      <c r="L286" t="s">
        <v>86</v>
      </c>
      <c r="M286" t="s">
        <v>86</v>
      </c>
      <c r="N286" s="19">
        <v>45586.425694444442</v>
      </c>
      <c r="O286" t="s">
        <v>86</v>
      </c>
      <c r="P286" t="s">
        <v>86</v>
      </c>
      <c r="Q286" t="s">
        <v>86</v>
      </c>
      <c r="R286" t="s">
        <v>86</v>
      </c>
      <c r="S286" t="s">
        <v>86</v>
      </c>
      <c r="T286" s="19">
        <v>45583.750813831015</v>
      </c>
      <c r="U286" t="s">
        <v>86</v>
      </c>
      <c r="V286" t="s">
        <v>86</v>
      </c>
      <c r="W286" t="s">
        <v>86</v>
      </c>
      <c r="X286" t="s">
        <v>86</v>
      </c>
      <c r="Y286" t="s">
        <v>726</v>
      </c>
      <c r="Z286" t="s">
        <v>727</v>
      </c>
      <c r="AA286" t="s">
        <v>86</v>
      </c>
      <c r="AB286" t="s">
        <v>91</v>
      </c>
      <c r="AC286" t="s">
        <v>86</v>
      </c>
      <c r="AD286" t="s">
        <v>91</v>
      </c>
      <c r="AE286" t="s">
        <v>86</v>
      </c>
    </row>
    <row r="287" spans="1:31" x14ac:dyDescent="0.3">
      <c r="A287" t="s">
        <v>89</v>
      </c>
      <c r="B287" t="s">
        <v>86</v>
      </c>
      <c r="C287" s="35" t="s">
        <v>1046</v>
      </c>
      <c r="D287" t="s">
        <v>1047</v>
      </c>
      <c r="E287" t="s">
        <v>403</v>
      </c>
      <c r="F287" t="s">
        <v>90</v>
      </c>
      <c r="G287" t="s">
        <v>1023</v>
      </c>
      <c r="H287" t="s">
        <v>86</v>
      </c>
      <c r="I287" t="s">
        <v>86</v>
      </c>
      <c r="J287" t="s">
        <v>86</v>
      </c>
      <c r="K287" t="s">
        <v>86</v>
      </c>
      <c r="L287" t="s">
        <v>86</v>
      </c>
      <c r="M287" t="s">
        <v>86</v>
      </c>
      <c r="N287" s="19">
        <v>45586.415277777778</v>
      </c>
      <c r="O287" t="s">
        <v>86</v>
      </c>
      <c r="P287" t="s">
        <v>86</v>
      </c>
      <c r="Q287" t="s">
        <v>86</v>
      </c>
      <c r="R287" t="s">
        <v>86</v>
      </c>
      <c r="S287" t="s">
        <v>86</v>
      </c>
      <c r="T287" s="19">
        <v>45583.750351840281</v>
      </c>
      <c r="U287" t="s">
        <v>86</v>
      </c>
      <c r="V287" t="s">
        <v>86</v>
      </c>
      <c r="W287" t="s">
        <v>86</v>
      </c>
      <c r="X287" t="s">
        <v>86</v>
      </c>
      <c r="Y287" t="s">
        <v>726</v>
      </c>
      <c r="Z287" t="s">
        <v>727</v>
      </c>
      <c r="AA287" t="s">
        <v>86</v>
      </c>
      <c r="AB287" t="s">
        <v>91</v>
      </c>
      <c r="AC287" t="s">
        <v>86</v>
      </c>
      <c r="AD287" t="s">
        <v>91</v>
      </c>
      <c r="AE287" t="s">
        <v>86</v>
      </c>
    </row>
    <row r="288" spans="1:31" x14ac:dyDescent="0.3">
      <c r="A288" t="s">
        <v>84</v>
      </c>
      <c r="B288" t="s">
        <v>86</v>
      </c>
      <c r="C288" s="35" t="s">
        <v>1048</v>
      </c>
      <c r="D288" t="s">
        <v>1049</v>
      </c>
      <c r="E288" t="s">
        <v>403</v>
      </c>
      <c r="F288" t="s">
        <v>90</v>
      </c>
      <c r="G288" t="s">
        <v>1023</v>
      </c>
      <c r="H288" t="s">
        <v>86</v>
      </c>
      <c r="I288" t="s">
        <v>86</v>
      </c>
      <c r="J288" t="s">
        <v>86</v>
      </c>
      <c r="K288" t="s">
        <v>86</v>
      </c>
      <c r="L288" t="s">
        <v>86</v>
      </c>
      <c r="M288" t="s">
        <v>86</v>
      </c>
      <c r="N288" s="19">
        <v>45586.370138888888</v>
      </c>
      <c r="O288" t="s">
        <v>86</v>
      </c>
      <c r="P288" t="s">
        <v>86</v>
      </c>
      <c r="Q288" t="s">
        <v>86</v>
      </c>
      <c r="R288" t="s">
        <v>86</v>
      </c>
      <c r="S288" t="s">
        <v>86</v>
      </c>
      <c r="T288" s="19">
        <v>45583.730306354169</v>
      </c>
      <c r="U288" t="s">
        <v>86</v>
      </c>
      <c r="V288" t="s">
        <v>86</v>
      </c>
      <c r="W288" t="s">
        <v>86</v>
      </c>
      <c r="X288" t="s">
        <v>86</v>
      </c>
      <c r="Y288" t="s">
        <v>726</v>
      </c>
      <c r="Z288" t="s">
        <v>732</v>
      </c>
      <c r="AA288" t="s">
        <v>86</v>
      </c>
      <c r="AB288" t="s">
        <v>91</v>
      </c>
      <c r="AC288" t="s">
        <v>86</v>
      </c>
      <c r="AD288" t="s">
        <v>91</v>
      </c>
      <c r="AE288" t="s">
        <v>86</v>
      </c>
    </row>
    <row r="289" spans="1:31" x14ac:dyDescent="0.3">
      <c r="A289" t="s">
        <v>89</v>
      </c>
      <c r="B289" t="s">
        <v>86</v>
      </c>
      <c r="C289" s="35" t="s">
        <v>1050</v>
      </c>
      <c r="D289" t="s">
        <v>1051</v>
      </c>
      <c r="E289" t="s">
        <v>403</v>
      </c>
      <c r="F289" t="s">
        <v>90</v>
      </c>
      <c r="G289" t="s">
        <v>1023</v>
      </c>
      <c r="H289" t="s">
        <v>86</v>
      </c>
      <c r="I289" t="s">
        <v>86</v>
      </c>
      <c r="J289" t="s">
        <v>86</v>
      </c>
      <c r="K289" t="s">
        <v>86</v>
      </c>
      <c r="L289" t="s">
        <v>86</v>
      </c>
      <c r="M289" t="s">
        <v>86</v>
      </c>
      <c r="N289" s="19">
        <v>45586.408333333333</v>
      </c>
      <c r="O289" t="s">
        <v>86</v>
      </c>
      <c r="P289" t="s">
        <v>86</v>
      </c>
      <c r="Q289" t="s">
        <v>86</v>
      </c>
      <c r="R289" t="s">
        <v>86</v>
      </c>
      <c r="S289" t="s">
        <v>86</v>
      </c>
      <c r="T289" s="19">
        <v>45583.608444444442</v>
      </c>
      <c r="U289" t="s">
        <v>86</v>
      </c>
      <c r="V289" t="s">
        <v>86</v>
      </c>
      <c r="W289" t="s">
        <v>86</v>
      </c>
      <c r="X289" t="s">
        <v>86</v>
      </c>
      <c r="Y289" t="s">
        <v>726</v>
      </c>
      <c r="Z289" t="s">
        <v>727</v>
      </c>
      <c r="AA289" t="s">
        <v>86</v>
      </c>
      <c r="AB289" t="s">
        <v>91</v>
      </c>
      <c r="AC289" t="s">
        <v>86</v>
      </c>
      <c r="AD289" t="s">
        <v>91</v>
      </c>
      <c r="AE289" t="s">
        <v>86</v>
      </c>
    </row>
    <row r="290" spans="1:31" x14ac:dyDescent="0.3">
      <c r="A290" t="s">
        <v>84</v>
      </c>
      <c r="B290" t="s">
        <v>86</v>
      </c>
      <c r="C290" s="35" t="s">
        <v>1052</v>
      </c>
      <c r="D290" t="s">
        <v>1053</v>
      </c>
      <c r="E290" t="s">
        <v>403</v>
      </c>
      <c r="F290" t="s">
        <v>90</v>
      </c>
      <c r="G290" t="s">
        <v>1023</v>
      </c>
      <c r="H290" t="s">
        <v>86</v>
      </c>
      <c r="I290" t="s">
        <v>86</v>
      </c>
      <c r="J290" t="s">
        <v>86</v>
      </c>
      <c r="K290" t="s">
        <v>86</v>
      </c>
      <c r="L290" t="s">
        <v>86</v>
      </c>
      <c r="M290" t="s">
        <v>86</v>
      </c>
      <c r="N290" s="19">
        <v>45582.638194444444</v>
      </c>
      <c r="O290" t="s">
        <v>86</v>
      </c>
      <c r="P290" t="s">
        <v>86</v>
      </c>
      <c r="Q290" t="s">
        <v>86</v>
      </c>
      <c r="R290" t="s">
        <v>86</v>
      </c>
      <c r="S290" t="s">
        <v>86</v>
      </c>
      <c r="T290" s="19">
        <v>45582.635759027777</v>
      </c>
      <c r="U290" t="s">
        <v>86</v>
      </c>
      <c r="V290" t="s">
        <v>86</v>
      </c>
      <c r="W290" t="s">
        <v>86</v>
      </c>
      <c r="X290" t="s">
        <v>86</v>
      </c>
      <c r="Y290" t="s">
        <v>726</v>
      </c>
      <c r="Z290" t="s">
        <v>732</v>
      </c>
      <c r="AA290" t="s">
        <v>86</v>
      </c>
      <c r="AB290" t="s">
        <v>91</v>
      </c>
      <c r="AC290" t="s">
        <v>86</v>
      </c>
      <c r="AD290" t="s">
        <v>91</v>
      </c>
      <c r="AE290" t="s">
        <v>86</v>
      </c>
    </row>
    <row r="291" spans="1:31" x14ac:dyDescent="0.3">
      <c r="A291" t="s">
        <v>84</v>
      </c>
      <c r="B291" t="s">
        <v>86</v>
      </c>
      <c r="C291" s="35" t="s">
        <v>1054</v>
      </c>
      <c r="D291" t="s">
        <v>1055</v>
      </c>
      <c r="E291" t="s">
        <v>403</v>
      </c>
      <c r="F291" t="s">
        <v>90</v>
      </c>
      <c r="G291" t="s">
        <v>1023</v>
      </c>
      <c r="H291" t="s">
        <v>86</v>
      </c>
      <c r="I291" t="s">
        <v>86</v>
      </c>
      <c r="J291" t="s">
        <v>86</v>
      </c>
      <c r="K291" t="s">
        <v>86</v>
      </c>
      <c r="L291" t="s">
        <v>86</v>
      </c>
      <c r="M291" t="s">
        <v>86</v>
      </c>
      <c r="N291" s="19">
        <v>45582.568055555559</v>
      </c>
      <c r="O291" t="s">
        <v>86</v>
      </c>
      <c r="P291" t="s">
        <v>86</v>
      </c>
      <c r="Q291" t="s">
        <v>86</v>
      </c>
      <c r="R291" t="s">
        <v>86</v>
      </c>
      <c r="S291" t="s">
        <v>86</v>
      </c>
      <c r="T291" s="19">
        <v>45582.480125173613</v>
      </c>
      <c r="U291" t="s">
        <v>86</v>
      </c>
      <c r="V291" t="s">
        <v>86</v>
      </c>
      <c r="W291" t="s">
        <v>86</v>
      </c>
      <c r="X291" t="s">
        <v>86</v>
      </c>
      <c r="Y291" t="s">
        <v>726</v>
      </c>
      <c r="Z291" t="s">
        <v>732</v>
      </c>
      <c r="AA291" t="s">
        <v>86</v>
      </c>
      <c r="AB291" t="s">
        <v>91</v>
      </c>
      <c r="AC291" t="s">
        <v>86</v>
      </c>
      <c r="AD291" t="s">
        <v>91</v>
      </c>
      <c r="AE291" t="s">
        <v>86</v>
      </c>
    </row>
    <row r="292" spans="1:31" x14ac:dyDescent="0.3">
      <c r="A292" t="s">
        <v>89</v>
      </c>
      <c r="B292" t="s">
        <v>86</v>
      </c>
      <c r="C292" s="35" t="s">
        <v>1056</v>
      </c>
      <c r="D292" t="s">
        <v>1057</v>
      </c>
      <c r="E292" t="s">
        <v>403</v>
      </c>
      <c r="F292" t="s">
        <v>90</v>
      </c>
      <c r="G292" t="s">
        <v>1023</v>
      </c>
      <c r="H292" t="s">
        <v>86</v>
      </c>
      <c r="I292" t="s">
        <v>86</v>
      </c>
      <c r="J292" t="s">
        <v>86</v>
      </c>
      <c r="K292" t="s">
        <v>86</v>
      </c>
      <c r="L292" t="s">
        <v>86</v>
      </c>
      <c r="M292" t="s">
        <v>86</v>
      </c>
      <c r="N292" s="19">
        <v>45582.401388888888</v>
      </c>
      <c r="O292" t="s">
        <v>86</v>
      </c>
      <c r="P292" t="s">
        <v>86</v>
      </c>
      <c r="Q292" t="s">
        <v>86</v>
      </c>
      <c r="R292" t="s">
        <v>86</v>
      </c>
      <c r="S292" t="s">
        <v>86</v>
      </c>
      <c r="T292" s="19">
        <v>45581.657487534721</v>
      </c>
      <c r="U292" t="s">
        <v>86</v>
      </c>
      <c r="V292" t="s">
        <v>86</v>
      </c>
      <c r="W292" t="s">
        <v>86</v>
      </c>
      <c r="X292" t="s">
        <v>86</v>
      </c>
      <c r="Y292" t="s">
        <v>726</v>
      </c>
      <c r="Z292" t="s">
        <v>727</v>
      </c>
      <c r="AA292" t="s">
        <v>86</v>
      </c>
      <c r="AB292" t="s">
        <v>91</v>
      </c>
      <c r="AC292" t="s">
        <v>86</v>
      </c>
      <c r="AD292" t="s">
        <v>91</v>
      </c>
      <c r="AE292" t="s">
        <v>86</v>
      </c>
    </row>
    <row r="293" spans="1:31" x14ac:dyDescent="0.3">
      <c r="A293" t="s">
        <v>89</v>
      </c>
      <c r="B293" t="s">
        <v>86</v>
      </c>
      <c r="C293" s="35" t="s">
        <v>1058</v>
      </c>
      <c r="D293" t="s">
        <v>1059</v>
      </c>
      <c r="E293" t="s">
        <v>403</v>
      </c>
      <c r="F293" t="s">
        <v>90</v>
      </c>
      <c r="G293" t="s">
        <v>1023</v>
      </c>
      <c r="H293" t="s">
        <v>86</v>
      </c>
      <c r="I293" t="s">
        <v>86</v>
      </c>
      <c r="J293" t="s">
        <v>86</v>
      </c>
      <c r="K293" t="s">
        <v>86</v>
      </c>
      <c r="L293" t="s">
        <v>86</v>
      </c>
      <c r="M293" t="s">
        <v>86</v>
      </c>
      <c r="N293" s="19">
        <v>45581.675000000003</v>
      </c>
      <c r="O293" t="s">
        <v>86</v>
      </c>
      <c r="P293" t="s">
        <v>86</v>
      </c>
      <c r="Q293" t="s">
        <v>86</v>
      </c>
      <c r="R293" t="s">
        <v>86</v>
      </c>
      <c r="S293" t="s">
        <v>86</v>
      </c>
      <c r="T293" s="19">
        <v>45580.922628773151</v>
      </c>
      <c r="U293" t="s">
        <v>86</v>
      </c>
      <c r="V293" t="s">
        <v>86</v>
      </c>
      <c r="W293" t="s">
        <v>86</v>
      </c>
      <c r="X293" t="s">
        <v>86</v>
      </c>
      <c r="Y293" t="s">
        <v>726</v>
      </c>
      <c r="Z293" t="s">
        <v>727</v>
      </c>
      <c r="AA293" t="s">
        <v>86</v>
      </c>
      <c r="AB293" t="s">
        <v>91</v>
      </c>
      <c r="AC293" t="s">
        <v>86</v>
      </c>
      <c r="AD293" t="s">
        <v>91</v>
      </c>
      <c r="AE293" t="s">
        <v>86</v>
      </c>
    </row>
    <row r="294" spans="1:31" x14ac:dyDescent="0.3">
      <c r="A294" t="s">
        <v>89</v>
      </c>
      <c r="B294" t="s">
        <v>86</v>
      </c>
      <c r="C294" s="35" t="s">
        <v>1060</v>
      </c>
      <c r="D294" t="s">
        <v>1061</v>
      </c>
      <c r="E294" t="s">
        <v>403</v>
      </c>
      <c r="F294" t="s">
        <v>90</v>
      </c>
      <c r="G294" t="s">
        <v>1023</v>
      </c>
      <c r="H294" t="s">
        <v>86</v>
      </c>
      <c r="I294" t="s">
        <v>86</v>
      </c>
      <c r="J294" t="s">
        <v>1062</v>
      </c>
      <c r="K294" t="s">
        <v>86</v>
      </c>
      <c r="L294" t="s">
        <v>86</v>
      </c>
      <c r="M294" t="s">
        <v>86</v>
      </c>
      <c r="N294" s="19">
        <v>45581.667361111111</v>
      </c>
      <c r="O294" t="s">
        <v>86</v>
      </c>
      <c r="P294" t="s">
        <v>86</v>
      </c>
      <c r="Q294" t="s">
        <v>86</v>
      </c>
      <c r="R294" t="s">
        <v>86</v>
      </c>
      <c r="S294" t="s">
        <v>86</v>
      </c>
      <c r="T294" s="19">
        <v>45580.862013645834</v>
      </c>
      <c r="U294" t="s">
        <v>86</v>
      </c>
      <c r="V294" t="s">
        <v>86</v>
      </c>
      <c r="W294" t="s">
        <v>86</v>
      </c>
      <c r="X294" t="s">
        <v>86</v>
      </c>
      <c r="Y294" t="s">
        <v>726</v>
      </c>
      <c r="Z294" t="s">
        <v>727</v>
      </c>
      <c r="AA294" t="s">
        <v>86</v>
      </c>
      <c r="AB294" t="s">
        <v>91</v>
      </c>
      <c r="AC294" t="s">
        <v>86</v>
      </c>
      <c r="AD294" t="s">
        <v>91</v>
      </c>
      <c r="AE294" t="s">
        <v>86</v>
      </c>
    </row>
    <row r="295" spans="1:31" x14ac:dyDescent="0.3">
      <c r="A295" t="s">
        <v>89</v>
      </c>
      <c r="B295" t="s">
        <v>86</v>
      </c>
      <c r="C295" s="35" t="s">
        <v>1063</v>
      </c>
      <c r="D295" t="s">
        <v>1064</v>
      </c>
      <c r="E295" t="s">
        <v>403</v>
      </c>
      <c r="F295" t="s">
        <v>90</v>
      </c>
      <c r="G295" t="s">
        <v>1023</v>
      </c>
      <c r="H295" t="s">
        <v>86</v>
      </c>
      <c r="I295" t="s">
        <v>86</v>
      </c>
      <c r="J295" t="s">
        <v>1062</v>
      </c>
      <c r="K295" t="s">
        <v>86</v>
      </c>
      <c r="L295" t="s">
        <v>86</v>
      </c>
      <c r="M295" t="s">
        <v>86</v>
      </c>
      <c r="N295" s="19">
        <v>45581.618055555555</v>
      </c>
      <c r="O295" t="s">
        <v>86</v>
      </c>
      <c r="P295" t="s">
        <v>86</v>
      </c>
      <c r="Q295" t="s">
        <v>86</v>
      </c>
      <c r="R295" t="s">
        <v>86</v>
      </c>
      <c r="S295" t="s">
        <v>86</v>
      </c>
      <c r="T295" s="19">
        <v>45580.830262951386</v>
      </c>
      <c r="U295" t="s">
        <v>86</v>
      </c>
      <c r="V295" t="s">
        <v>86</v>
      </c>
      <c r="W295" t="s">
        <v>86</v>
      </c>
      <c r="X295" t="s">
        <v>86</v>
      </c>
      <c r="Y295" t="s">
        <v>726</v>
      </c>
      <c r="Z295" t="s">
        <v>727</v>
      </c>
      <c r="AA295" t="s">
        <v>86</v>
      </c>
      <c r="AB295" t="s">
        <v>91</v>
      </c>
      <c r="AC295" t="s">
        <v>86</v>
      </c>
      <c r="AD295" t="s">
        <v>91</v>
      </c>
      <c r="AE295" t="s">
        <v>86</v>
      </c>
    </row>
    <row r="296" spans="1:31" x14ac:dyDescent="0.3">
      <c r="A296" t="s">
        <v>84</v>
      </c>
      <c r="B296" t="s">
        <v>86</v>
      </c>
      <c r="C296" s="35" t="s">
        <v>1065</v>
      </c>
      <c r="D296" t="s">
        <v>1066</v>
      </c>
      <c r="E296" t="s">
        <v>403</v>
      </c>
      <c r="F296" t="s">
        <v>90</v>
      </c>
      <c r="G296" t="s">
        <v>1023</v>
      </c>
      <c r="H296" t="s">
        <v>86</v>
      </c>
      <c r="I296" t="s">
        <v>86</v>
      </c>
      <c r="J296" t="s">
        <v>86</v>
      </c>
      <c r="K296" t="s">
        <v>86</v>
      </c>
      <c r="L296" t="s">
        <v>86</v>
      </c>
      <c r="M296" t="s">
        <v>86</v>
      </c>
      <c r="N296" s="19">
        <v>45581.434027777781</v>
      </c>
      <c r="O296" t="s">
        <v>86</v>
      </c>
      <c r="P296" t="s">
        <v>86</v>
      </c>
      <c r="Q296" t="s">
        <v>86</v>
      </c>
      <c r="R296" t="s">
        <v>86</v>
      </c>
      <c r="S296" t="s">
        <v>86</v>
      </c>
      <c r="T296" s="19">
        <v>45580.7157371875</v>
      </c>
      <c r="U296" t="s">
        <v>86</v>
      </c>
      <c r="V296" t="s">
        <v>86</v>
      </c>
      <c r="W296" t="s">
        <v>86</v>
      </c>
      <c r="X296" t="s">
        <v>86</v>
      </c>
      <c r="Y296" t="s">
        <v>726</v>
      </c>
      <c r="Z296" t="s">
        <v>748</v>
      </c>
      <c r="AA296" t="s">
        <v>86</v>
      </c>
      <c r="AB296" t="s">
        <v>91</v>
      </c>
      <c r="AC296" t="s">
        <v>86</v>
      </c>
      <c r="AD296" t="s">
        <v>91</v>
      </c>
      <c r="AE296" t="s">
        <v>86</v>
      </c>
    </row>
    <row r="297" spans="1:31" x14ac:dyDescent="0.3">
      <c r="A297" t="s">
        <v>84</v>
      </c>
      <c r="B297" t="s">
        <v>86</v>
      </c>
      <c r="C297" s="35" t="s">
        <v>1067</v>
      </c>
      <c r="D297" t="s">
        <v>1068</v>
      </c>
      <c r="E297" t="s">
        <v>403</v>
      </c>
      <c r="F297" t="s">
        <v>90</v>
      </c>
      <c r="G297" t="s">
        <v>1023</v>
      </c>
      <c r="H297" t="s">
        <v>86</v>
      </c>
      <c r="I297" t="s">
        <v>86</v>
      </c>
      <c r="J297" t="s">
        <v>86</v>
      </c>
      <c r="K297" t="s">
        <v>86</v>
      </c>
      <c r="L297" t="s">
        <v>86</v>
      </c>
      <c r="M297" t="s">
        <v>86</v>
      </c>
      <c r="N297" s="19">
        <v>45581.395833333336</v>
      </c>
      <c r="O297" t="s">
        <v>86</v>
      </c>
      <c r="P297" t="s">
        <v>86</v>
      </c>
      <c r="Q297" t="s">
        <v>86</v>
      </c>
      <c r="R297" t="s">
        <v>86</v>
      </c>
      <c r="S297" t="s">
        <v>86</v>
      </c>
      <c r="T297" s="19">
        <v>45580.705154687501</v>
      </c>
      <c r="U297" t="s">
        <v>86</v>
      </c>
      <c r="V297" t="s">
        <v>86</v>
      </c>
      <c r="W297" t="s">
        <v>86</v>
      </c>
      <c r="X297" t="s">
        <v>86</v>
      </c>
      <c r="Y297" t="s">
        <v>726</v>
      </c>
      <c r="Z297" t="s">
        <v>748</v>
      </c>
      <c r="AA297" t="s">
        <v>86</v>
      </c>
      <c r="AB297" t="s">
        <v>91</v>
      </c>
      <c r="AC297" t="s">
        <v>86</v>
      </c>
      <c r="AD297" t="s">
        <v>91</v>
      </c>
      <c r="AE297" t="s">
        <v>86</v>
      </c>
    </row>
    <row r="298" spans="1:31" x14ac:dyDescent="0.3">
      <c r="A298" t="s">
        <v>84</v>
      </c>
      <c r="B298" t="s">
        <v>86</v>
      </c>
      <c r="C298" s="35" t="s">
        <v>1069</v>
      </c>
      <c r="D298" t="s">
        <v>1068</v>
      </c>
      <c r="E298" t="s">
        <v>403</v>
      </c>
      <c r="F298" t="s">
        <v>90</v>
      </c>
      <c r="G298" t="s">
        <v>1023</v>
      </c>
      <c r="H298" t="s">
        <v>86</v>
      </c>
      <c r="I298" t="s">
        <v>86</v>
      </c>
      <c r="J298" t="s">
        <v>86</v>
      </c>
      <c r="K298" t="s">
        <v>86</v>
      </c>
      <c r="L298" t="s">
        <v>86</v>
      </c>
      <c r="M298" t="s">
        <v>86</v>
      </c>
      <c r="N298" s="19">
        <v>45580.680555555555</v>
      </c>
      <c r="O298" t="s">
        <v>86</v>
      </c>
      <c r="P298" t="s">
        <v>86</v>
      </c>
      <c r="Q298" t="s">
        <v>86</v>
      </c>
      <c r="R298" t="s">
        <v>86</v>
      </c>
      <c r="S298" t="s">
        <v>86</v>
      </c>
      <c r="T298" s="19">
        <v>45580.646880023145</v>
      </c>
      <c r="U298" t="s">
        <v>86</v>
      </c>
      <c r="V298" t="s">
        <v>86</v>
      </c>
      <c r="W298" t="s">
        <v>86</v>
      </c>
      <c r="X298" t="s">
        <v>86</v>
      </c>
      <c r="Y298" t="s">
        <v>726</v>
      </c>
      <c r="Z298" t="s">
        <v>732</v>
      </c>
      <c r="AA298" t="s">
        <v>86</v>
      </c>
      <c r="AB298" t="s">
        <v>91</v>
      </c>
      <c r="AC298" t="s">
        <v>86</v>
      </c>
      <c r="AD298" t="s">
        <v>91</v>
      </c>
      <c r="AE298" t="s">
        <v>86</v>
      </c>
    </row>
    <row r="299" spans="1:31" x14ac:dyDescent="0.3">
      <c r="A299" t="s">
        <v>89</v>
      </c>
      <c r="B299" t="s">
        <v>86</v>
      </c>
      <c r="C299" s="35" t="s">
        <v>1070</v>
      </c>
      <c r="D299" t="s">
        <v>1071</v>
      </c>
      <c r="E299" t="s">
        <v>403</v>
      </c>
      <c r="F299" t="s">
        <v>90</v>
      </c>
      <c r="G299" t="s">
        <v>1023</v>
      </c>
      <c r="H299" t="s">
        <v>86</v>
      </c>
      <c r="I299" t="s">
        <v>86</v>
      </c>
      <c r="J299" t="s">
        <v>86</v>
      </c>
      <c r="K299" t="s">
        <v>86</v>
      </c>
      <c r="L299" t="s">
        <v>86</v>
      </c>
      <c r="M299" t="s">
        <v>86</v>
      </c>
      <c r="N299" s="19">
        <v>45580.412499999999</v>
      </c>
      <c r="O299" t="s">
        <v>86</v>
      </c>
      <c r="P299" t="s">
        <v>86</v>
      </c>
      <c r="Q299" t="s">
        <v>86</v>
      </c>
      <c r="R299" t="s">
        <v>86</v>
      </c>
      <c r="S299" t="s">
        <v>86</v>
      </c>
      <c r="T299" s="19">
        <v>45579.650827685182</v>
      </c>
      <c r="U299" t="s">
        <v>86</v>
      </c>
      <c r="V299" t="s">
        <v>86</v>
      </c>
      <c r="W299" t="s">
        <v>86</v>
      </c>
      <c r="X299" t="s">
        <v>86</v>
      </c>
      <c r="Y299" t="s">
        <v>726</v>
      </c>
      <c r="Z299" t="s">
        <v>727</v>
      </c>
      <c r="AA299" t="s">
        <v>86</v>
      </c>
      <c r="AB299" t="s">
        <v>91</v>
      </c>
      <c r="AC299" t="s">
        <v>86</v>
      </c>
      <c r="AD299" t="s">
        <v>91</v>
      </c>
      <c r="AE299" t="s">
        <v>86</v>
      </c>
    </row>
    <row r="300" spans="1:31" x14ac:dyDescent="0.3">
      <c r="A300" t="s">
        <v>84</v>
      </c>
      <c r="B300" t="s">
        <v>86</v>
      </c>
      <c r="C300" s="35" t="s">
        <v>1072</v>
      </c>
      <c r="D300" t="s">
        <v>1073</v>
      </c>
      <c r="E300" t="s">
        <v>403</v>
      </c>
      <c r="F300" t="s">
        <v>90</v>
      </c>
      <c r="G300" t="s">
        <v>1023</v>
      </c>
      <c r="H300" t="s">
        <v>86</v>
      </c>
      <c r="I300" t="s">
        <v>86</v>
      </c>
      <c r="J300" t="s">
        <v>86</v>
      </c>
      <c r="K300" t="s">
        <v>86</v>
      </c>
      <c r="L300" t="s">
        <v>86</v>
      </c>
      <c r="M300" t="s">
        <v>86</v>
      </c>
      <c r="N300" s="19">
        <v>45579.442361111112</v>
      </c>
      <c r="O300" t="s">
        <v>86</v>
      </c>
      <c r="P300" t="s">
        <v>86</v>
      </c>
      <c r="Q300" t="s">
        <v>86</v>
      </c>
      <c r="R300" t="s">
        <v>86</v>
      </c>
      <c r="S300" t="s">
        <v>86</v>
      </c>
      <c r="T300" s="19">
        <v>45576.679812326387</v>
      </c>
      <c r="U300" t="s">
        <v>86</v>
      </c>
      <c r="V300" t="s">
        <v>86</v>
      </c>
      <c r="W300" t="s">
        <v>86</v>
      </c>
      <c r="X300" t="s">
        <v>86</v>
      </c>
      <c r="Y300" t="s">
        <v>726</v>
      </c>
      <c r="Z300" t="s">
        <v>748</v>
      </c>
      <c r="AA300" t="s">
        <v>86</v>
      </c>
      <c r="AB300" t="s">
        <v>91</v>
      </c>
      <c r="AC300" t="s">
        <v>86</v>
      </c>
      <c r="AD300" t="s">
        <v>91</v>
      </c>
      <c r="AE300" t="s">
        <v>86</v>
      </c>
    </row>
    <row r="301" spans="1:31" x14ac:dyDescent="0.3">
      <c r="A301" t="s">
        <v>89</v>
      </c>
      <c r="B301" t="s">
        <v>86</v>
      </c>
      <c r="C301" s="35" t="s">
        <v>1074</v>
      </c>
      <c r="D301" t="s">
        <v>1075</v>
      </c>
      <c r="E301" t="s">
        <v>403</v>
      </c>
      <c r="F301" t="s">
        <v>90</v>
      </c>
      <c r="G301" t="s">
        <v>1023</v>
      </c>
      <c r="H301" t="s">
        <v>86</v>
      </c>
      <c r="I301" t="s">
        <v>86</v>
      </c>
      <c r="J301" t="s">
        <v>86</v>
      </c>
      <c r="K301" t="s">
        <v>86</v>
      </c>
      <c r="L301" t="s">
        <v>86</v>
      </c>
      <c r="M301" t="s">
        <v>86</v>
      </c>
      <c r="N301" s="19">
        <v>45579.480555555558</v>
      </c>
      <c r="O301" t="s">
        <v>86</v>
      </c>
      <c r="P301" t="s">
        <v>86</v>
      </c>
      <c r="Q301" t="s">
        <v>86</v>
      </c>
      <c r="R301" t="s">
        <v>86</v>
      </c>
      <c r="S301" t="s">
        <v>86</v>
      </c>
      <c r="T301" s="19">
        <v>45575.654141099534</v>
      </c>
      <c r="U301" t="s">
        <v>86</v>
      </c>
      <c r="V301" t="s">
        <v>86</v>
      </c>
      <c r="W301" t="s">
        <v>86</v>
      </c>
      <c r="X301" t="s">
        <v>86</v>
      </c>
      <c r="Y301" t="s">
        <v>726</v>
      </c>
      <c r="Z301" t="s">
        <v>727</v>
      </c>
      <c r="AA301" t="s">
        <v>86</v>
      </c>
      <c r="AB301" t="s">
        <v>91</v>
      </c>
      <c r="AC301" t="s">
        <v>86</v>
      </c>
      <c r="AD301" t="s">
        <v>91</v>
      </c>
      <c r="AE301" t="s">
        <v>86</v>
      </c>
    </row>
    <row r="302" spans="1:31" x14ac:dyDescent="0.3">
      <c r="A302" t="s">
        <v>84</v>
      </c>
      <c r="B302" t="s">
        <v>86</v>
      </c>
      <c r="C302" s="35" t="s">
        <v>1076</v>
      </c>
      <c r="D302" t="s">
        <v>1077</v>
      </c>
      <c r="E302" t="s">
        <v>403</v>
      </c>
      <c r="F302" t="s">
        <v>90</v>
      </c>
      <c r="G302" t="s">
        <v>1078</v>
      </c>
      <c r="H302" t="s">
        <v>86</v>
      </c>
      <c r="I302" t="s">
        <v>86</v>
      </c>
      <c r="J302" t="s">
        <v>86</v>
      </c>
      <c r="K302" t="s">
        <v>86</v>
      </c>
      <c r="L302" t="s">
        <v>86</v>
      </c>
      <c r="M302" t="s">
        <v>86</v>
      </c>
      <c r="N302" s="19">
        <v>45575.595833333333</v>
      </c>
      <c r="O302" t="s">
        <v>86</v>
      </c>
      <c r="P302" t="s">
        <v>86</v>
      </c>
      <c r="Q302" t="s">
        <v>86</v>
      </c>
      <c r="R302" t="s">
        <v>86</v>
      </c>
      <c r="S302" t="s">
        <v>86</v>
      </c>
      <c r="T302" s="19">
        <v>45575.470261400464</v>
      </c>
      <c r="U302" t="s">
        <v>86</v>
      </c>
      <c r="V302" t="s">
        <v>86</v>
      </c>
      <c r="W302" t="s">
        <v>86</v>
      </c>
      <c r="X302" t="s">
        <v>86</v>
      </c>
      <c r="Y302" t="s">
        <v>726</v>
      </c>
      <c r="Z302" t="s">
        <v>732</v>
      </c>
      <c r="AA302" t="s">
        <v>86</v>
      </c>
      <c r="AB302" t="s">
        <v>91</v>
      </c>
      <c r="AC302" t="s">
        <v>86</v>
      </c>
      <c r="AD302" t="s">
        <v>135</v>
      </c>
      <c r="AE302" t="s">
        <v>86</v>
      </c>
    </row>
    <row r="303" spans="1:31" x14ac:dyDescent="0.3">
      <c r="A303" t="s">
        <v>84</v>
      </c>
      <c r="B303" t="s">
        <v>86</v>
      </c>
      <c r="C303" s="35" t="s">
        <v>1079</v>
      </c>
      <c r="D303" t="s">
        <v>1077</v>
      </c>
      <c r="E303" t="s">
        <v>403</v>
      </c>
      <c r="F303" t="s">
        <v>90</v>
      </c>
      <c r="G303" t="s">
        <v>1078</v>
      </c>
      <c r="H303" t="s">
        <v>86</v>
      </c>
      <c r="I303" t="s">
        <v>86</v>
      </c>
      <c r="J303" t="s">
        <v>86</v>
      </c>
      <c r="K303" t="s">
        <v>86</v>
      </c>
      <c r="L303" t="s">
        <v>86</v>
      </c>
      <c r="M303" t="s">
        <v>86</v>
      </c>
      <c r="N303" s="19">
        <v>45574.757638888892</v>
      </c>
      <c r="O303" t="s">
        <v>86</v>
      </c>
      <c r="P303" t="s">
        <v>86</v>
      </c>
      <c r="Q303" t="s">
        <v>86</v>
      </c>
      <c r="R303" t="s">
        <v>86</v>
      </c>
      <c r="S303" t="s">
        <v>86</v>
      </c>
      <c r="T303" s="19">
        <v>45574.642230810183</v>
      </c>
      <c r="U303" t="s">
        <v>86</v>
      </c>
      <c r="V303" t="s">
        <v>86</v>
      </c>
      <c r="W303" t="s">
        <v>86</v>
      </c>
      <c r="X303" t="s">
        <v>86</v>
      </c>
      <c r="Y303" t="s">
        <v>726</v>
      </c>
      <c r="Z303" t="s">
        <v>732</v>
      </c>
      <c r="AA303" t="s">
        <v>86</v>
      </c>
      <c r="AB303" t="s">
        <v>91</v>
      </c>
      <c r="AC303" t="s">
        <v>86</v>
      </c>
      <c r="AD303" t="s">
        <v>135</v>
      </c>
      <c r="AE303" t="s">
        <v>86</v>
      </c>
    </row>
    <row r="304" spans="1:31" x14ac:dyDescent="0.3">
      <c r="A304" t="s">
        <v>84</v>
      </c>
      <c r="B304" t="s">
        <v>86</v>
      </c>
      <c r="C304" s="35" t="s">
        <v>1080</v>
      </c>
      <c r="D304" t="s">
        <v>1081</v>
      </c>
      <c r="E304" t="s">
        <v>403</v>
      </c>
      <c r="F304" t="s">
        <v>90</v>
      </c>
      <c r="G304" t="s">
        <v>1078</v>
      </c>
      <c r="H304" t="s">
        <v>86</v>
      </c>
      <c r="I304" t="s">
        <v>86</v>
      </c>
      <c r="J304" t="s">
        <v>86</v>
      </c>
      <c r="K304" t="s">
        <v>86</v>
      </c>
      <c r="L304" t="s">
        <v>86</v>
      </c>
      <c r="M304" t="s">
        <v>86</v>
      </c>
      <c r="N304" s="19">
        <v>45574.756944444445</v>
      </c>
      <c r="O304" t="s">
        <v>86</v>
      </c>
      <c r="P304" t="s">
        <v>86</v>
      </c>
      <c r="Q304" t="s">
        <v>86</v>
      </c>
      <c r="R304" t="s">
        <v>86</v>
      </c>
      <c r="S304" t="s">
        <v>86</v>
      </c>
      <c r="T304" s="19">
        <v>45574.640257060186</v>
      </c>
      <c r="U304" t="s">
        <v>86</v>
      </c>
      <c r="V304" t="s">
        <v>86</v>
      </c>
      <c r="W304" t="s">
        <v>86</v>
      </c>
      <c r="X304" t="s">
        <v>86</v>
      </c>
      <c r="Y304" t="s">
        <v>726</v>
      </c>
      <c r="Z304" t="s">
        <v>732</v>
      </c>
      <c r="AA304" t="s">
        <v>86</v>
      </c>
      <c r="AB304" t="s">
        <v>91</v>
      </c>
      <c r="AC304" t="s">
        <v>86</v>
      </c>
      <c r="AD304" t="s">
        <v>135</v>
      </c>
      <c r="AE304" t="s">
        <v>86</v>
      </c>
    </row>
    <row r="305" spans="1:31" x14ac:dyDescent="0.3">
      <c r="A305" t="s">
        <v>84</v>
      </c>
      <c r="B305" t="s">
        <v>86</v>
      </c>
      <c r="C305" s="35" t="s">
        <v>1082</v>
      </c>
      <c r="D305" t="s">
        <v>1083</v>
      </c>
      <c r="E305" t="s">
        <v>403</v>
      </c>
      <c r="F305" t="s">
        <v>90</v>
      </c>
      <c r="G305" t="s">
        <v>1078</v>
      </c>
      <c r="H305" t="s">
        <v>86</v>
      </c>
      <c r="I305" t="s">
        <v>86</v>
      </c>
      <c r="J305" t="s">
        <v>86</v>
      </c>
      <c r="K305" t="s">
        <v>86</v>
      </c>
      <c r="L305" t="s">
        <v>86</v>
      </c>
      <c r="M305" t="s">
        <v>86</v>
      </c>
      <c r="N305" s="19">
        <v>45574.413194444445</v>
      </c>
      <c r="O305" t="s">
        <v>86</v>
      </c>
      <c r="P305" t="s">
        <v>86</v>
      </c>
      <c r="Q305" t="s">
        <v>86</v>
      </c>
      <c r="R305" t="s">
        <v>86</v>
      </c>
      <c r="S305" t="s">
        <v>86</v>
      </c>
      <c r="T305" s="19">
        <v>45574.408190868053</v>
      </c>
      <c r="U305" t="s">
        <v>86</v>
      </c>
      <c r="V305" t="s">
        <v>86</v>
      </c>
      <c r="W305" t="s">
        <v>86</v>
      </c>
      <c r="X305" t="s">
        <v>86</v>
      </c>
      <c r="Y305" t="s">
        <v>726</v>
      </c>
      <c r="Z305" t="s">
        <v>732</v>
      </c>
      <c r="AA305" t="s">
        <v>86</v>
      </c>
      <c r="AB305" t="s">
        <v>91</v>
      </c>
      <c r="AC305" t="s">
        <v>86</v>
      </c>
      <c r="AD305" t="s">
        <v>135</v>
      </c>
      <c r="AE305" t="s">
        <v>86</v>
      </c>
    </row>
    <row r="306" spans="1:31" x14ac:dyDescent="0.3">
      <c r="A306" t="s">
        <v>89</v>
      </c>
      <c r="B306" t="s">
        <v>86</v>
      </c>
      <c r="C306" s="35" t="s">
        <v>1084</v>
      </c>
      <c r="D306" t="s">
        <v>1085</v>
      </c>
      <c r="E306" t="s">
        <v>403</v>
      </c>
      <c r="F306" t="s">
        <v>90</v>
      </c>
      <c r="G306" t="s">
        <v>1078</v>
      </c>
      <c r="H306" t="s">
        <v>86</v>
      </c>
      <c r="I306" t="s">
        <v>86</v>
      </c>
      <c r="J306" t="s">
        <v>86</v>
      </c>
      <c r="K306" t="s">
        <v>86</v>
      </c>
      <c r="L306" t="s">
        <v>86</v>
      </c>
      <c r="M306" t="s">
        <v>86</v>
      </c>
      <c r="N306" s="19">
        <v>45575.581944444442</v>
      </c>
      <c r="O306" t="s">
        <v>86</v>
      </c>
      <c r="P306" t="s">
        <v>86</v>
      </c>
      <c r="Q306" t="s">
        <v>86</v>
      </c>
      <c r="R306" t="s">
        <v>86</v>
      </c>
      <c r="S306" t="s">
        <v>86</v>
      </c>
      <c r="T306" s="19">
        <v>45573.767462361109</v>
      </c>
      <c r="U306" t="s">
        <v>86</v>
      </c>
      <c r="V306" t="s">
        <v>86</v>
      </c>
      <c r="W306" t="s">
        <v>86</v>
      </c>
      <c r="X306" t="s">
        <v>86</v>
      </c>
      <c r="Y306" t="s">
        <v>726</v>
      </c>
      <c r="Z306" t="s">
        <v>727</v>
      </c>
      <c r="AA306" t="s">
        <v>86</v>
      </c>
      <c r="AB306" t="s">
        <v>91</v>
      </c>
      <c r="AC306" t="s">
        <v>86</v>
      </c>
      <c r="AD306" t="s">
        <v>135</v>
      </c>
      <c r="AE306" t="s">
        <v>86</v>
      </c>
    </row>
    <row r="307" spans="1:31" x14ac:dyDescent="0.3">
      <c r="A307" t="s">
        <v>84</v>
      </c>
      <c r="B307" t="s">
        <v>86</v>
      </c>
      <c r="C307" s="35" t="s">
        <v>1086</v>
      </c>
      <c r="D307" t="s">
        <v>1087</v>
      </c>
      <c r="E307" t="s">
        <v>403</v>
      </c>
      <c r="F307" t="s">
        <v>90</v>
      </c>
      <c r="G307" t="s">
        <v>1078</v>
      </c>
      <c r="H307" t="s">
        <v>86</v>
      </c>
      <c r="I307" t="s">
        <v>86</v>
      </c>
      <c r="J307" t="s">
        <v>86</v>
      </c>
      <c r="K307" t="s">
        <v>86</v>
      </c>
      <c r="L307" t="s">
        <v>86</v>
      </c>
      <c r="M307" t="s">
        <v>86</v>
      </c>
      <c r="N307" s="19">
        <v>45573.436805555553</v>
      </c>
      <c r="O307" t="s">
        <v>86</v>
      </c>
      <c r="P307" t="s">
        <v>86</v>
      </c>
      <c r="Q307" t="s">
        <v>86</v>
      </c>
      <c r="R307" t="s">
        <v>86</v>
      </c>
      <c r="S307" t="s">
        <v>86</v>
      </c>
      <c r="T307" s="19">
        <v>45572.759735891203</v>
      </c>
      <c r="U307" t="s">
        <v>86</v>
      </c>
      <c r="V307" t="s">
        <v>86</v>
      </c>
      <c r="W307" t="s">
        <v>86</v>
      </c>
      <c r="X307" t="s">
        <v>86</v>
      </c>
      <c r="Y307" t="s">
        <v>726</v>
      </c>
      <c r="Z307" t="s">
        <v>732</v>
      </c>
      <c r="AA307" t="s">
        <v>86</v>
      </c>
      <c r="AB307" t="s">
        <v>91</v>
      </c>
      <c r="AC307" t="s">
        <v>86</v>
      </c>
      <c r="AD307" t="s">
        <v>135</v>
      </c>
      <c r="AE307" t="s">
        <v>86</v>
      </c>
    </row>
    <row r="308" spans="1:31" x14ac:dyDescent="0.3">
      <c r="A308" t="s">
        <v>89</v>
      </c>
      <c r="B308" t="s">
        <v>86</v>
      </c>
      <c r="C308" s="35" t="s">
        <v>1088</v>
      </c>
      <c r="D308" t="s">
        <v>1089</v>
      </c>
      <c r="E308" t="s">
        <v>403</v>
      </c>
      <c r="F308" t="s">
        <v>90</v>
      </c>
      <c r="G308" t="s">
        <v>1078</v>
      </c>
      <c r="H308" t="s">
        <v>86</v>
      </c>
      <c r="I308" t="s">
        <v>86</v>
      </c>
      <c r="J308" t="s">
        <v>86</v>
      </c>
      <c r="K308" t="s">
        <v>86</v>
      </c>
      <c r="L308" t="s">
        <v>86</v>
      </c>
      <c r="M308" t="s">
        <v>86</v>
      </c>
      <c r="N308" s="19">
        <v>45574.432638888888</v>
      </c>
      <c r="O308" t="s">
        <v>86</v>
      </c>
      <c r="P308" t="s">
        <v>86</v>
      </c>
      <c r="Q308" t="s">
        <v>86</v>
      </c>
      <c r="R308" t="s">
        <v>86</v>
      </c>
      <c r="S308" t="s">
        <v>86</v>
      </c>
      <c r="T308" s="19">
        <v>45569.725485092589</v>
      </c>
      <c r="U308" t="s">
        <v>86</v>
      </c>
      <c r="V308" t="s">
        <v>86</v>
      </c>
      <c r="W308" t="s">
        <v>86</v>
      </c>
      <c r="X308" t="s">
        <v>86</v>
      </c>
      <c r="Y308" t="s">
        <v>726</v>
      </c>
      <c r="Z308" t="s">
        <v>727</v>
      </c>
      <c r="AA308" t="s">
        <v>86</v>
      </c>
      <c r="AB308" t="s">
        <v>91</v>
      </c>
      <c r="AC308" t="s">
        <v>86</v>
      </c>
      <c r="AD308" t="s">
        <v>135</v>
      </c>
      <c r="AE308" t="s">
        <v>86</v>
      </c>
    </row>
    <row r="309" spans="1:31" x14ac:dyDescent="0.3">
      <c r="A309" t="s">
        <v>84</v>
      </c>
      <c r="B309" t="s">
        <v>86</v>
      </c>
      <c r="C309" s="35" t="s">
        <v>1090</v>
      </c>
      <c r="D309" t="s">
        <v>1091</v>
      </c>
      <c r="E309" t="s">
        <v>403</v>
      </c>
      <c r="F309" t="s">
        <v>90</v>
      </c>
      <c r="G309" t="s">
        <v>1078</v>
      </c>
      <c r="H309" t="s">
        <v>86</v>
      </c>
      <c r="I309" t="s">
        <v>86</v>
      </c>
      <c r="J309" t="s">
        <v>86</v>
      </c>
      <c r="K309" t="s">
        <v>86</v>
      </c>
      <c r="L309" t="s">
        <v>86</v>
      </c>
      <c r="M309" t="s">
        <v>86</v>
      </c>
      <c r="N309" s="19">
        <v>45569.468055555553</v>
      </c>
      <c r="O309" t="s">
        <v>86</v>
      </c>
      <c r="P309" t="s">
        <v>86</v>
      </c>
      <c r="Q309" t="s">
        <v>86</v>
      </c>
      <c r="R309" t="s">
        <v>86</v>
      </c>
      <c r="S309" t="s">
        <v>86</v>
      </c>
      <c r="T309" s="19">
        <v>45569.446445196758</v>
      </c>
      <c r="U309" t="s">
        <v>86</v>
      </c>
      <c r="V309" t="s">
        <v>86</v>
      </c>
      <c r="W309" t="s">
        <v>86</v>
      </c>
      <c r="X309" t="s">
        <v>86</v>
      </c>
      <c r="Y309" t="s">
        <v>726</v>
      </c>
      <c r="Z309" t="s">
        <v>732</v>
      </c>
      <c r="AA309" t="s">
        <v>86</v>
      </c>
      <c r="AB309" t="s">
        <v>91</v>
      </c>
      <c r="AC309" t="s">
        <v>86</v>
      </c>
      <c r="AD309" t="s">
        <v>135</v>
      </c>
      <c r="AE309" t="s">
        <v>86</v>
      </c>
    </row>
    <row r="310" spans="1:31" x14ac:dyDescent="0.3">
      <c r="A310" t="s">
        <v>84</v>
      </c>
      <c r="B310" t="s">
        <v>86</v>
      </c>
      <c r="C310" s="35" t="s">
        <v>1092</v>
      </c>
      <c r="D310" t="s">
        <v>1093</v>
      </c>
      <c r="E310" t="s">
        <v>403</v>
      </c>
      <c r="F310" t="s">
        <v>90</v>
      </c>
      <c r="G310" t="s">
        <v>1078</v>
      </c>
      <c r="H310" t="s">
        <v>86</v>
      </c>
      <c r="I310" t="s">
        <v>86</v>
      </c>
      <c r="J310" t="s">
        <v>86</v>
      </c>
      <c r="K310" t="s">
        <v>86</v>
      </c>
      <c r="L310" t="s">
        <v>86</v>
      </c>
      <c r="M310" t="s">
        <v>86</v>
      </c>
      <c r="N310" s="19">
        <v>45569.375</v>
      </c>
      <c r="O310" t="s">
        <v>86</v>
      </c>
      <c r="P310" t="s">
        <v>86</v>
      </c>
      <c r="Q310" t="s">
        <v>86</v>
      </c>
      <c r="R310" t="s">
        <v>86</v>
      </c>
      <c r="S310" t="s">
        <v>86</v>
      </c>
      <c r="T310" s="19">
        <v>45568.868886747689</v>
      </c>
      <c r="U310" t="s">
        <v>86</v>
      </c>
      <c r="V310" t="s">
        <v>86</v>
      </c>
      <c r="W310" t="s">
        <v>86</v>
      </c>
      <c r="X310" t="s">
        <v>86</v>
      </c>
      <c r="Y310" t="s">
        <v>726</v>
      </c>
      <c r="Z310" t="s">
        <v>732</v>
      </c>
      <c r="AA310" t="s">
        <v>86</v>
      </c>
      <c r="AB310" t="s">
        <v>91</v>
      </c>
      <c r="AC310" t="s">
        <v>86</v>
      </c>
      <c r="AD310" t="s">
        <v>135</v>
      </c>
      <c r="AE310" t="s">
        <v>86</v>
      </c>
    </row>
    <row r="311" spans="1:31" x14ac:dyDescent="0.3">
      <c r="A311" t="s">
        <v>89</v>
      </c>
      <c r="B311" t="s">
        <v>86</v>
      </c>
      <c r="C311" s="35" t="s">
        <v>1094</v>
      </c>
      <c r="D311" t="s">
        <v>1095</v>
      </c>
      <c r="E311" t="s">
        <v>403</v>
      </c>
      <c r="F311" t="s">
        <v>90</v>
      </c>
      <c r="G311" t="s">
        <v>1096</v>
      </c>
      <c r="H311" t="s">
        <v>86</v>
      </c>
      <c r="I311" t="s">
        <v>86</v>
      </c>
      <c r="J311" t="s">
        <v>86</v>
      </c>
      <c r="K311" t="s">
        <v>86</v>
      </c>
      <c r="L311" t="s">
        <v>86</v>
      </c>
      <c r="M311" t="s">
        <v>86</v>
      </c>
      <c r="N311" s="19">
        <v>45569.406944444447</v>
      </c>
      <c r="O311" t="s">
        <v>86</v>
      </c>
      <c r="P311" t="s">
        <v>86</v>
      </c>
      <c r="Q311" t="s">
        <v>86</v>
      </c>
      <c r="R311" t="s">
        <v>86</v>
      </c>
      <c r="S311" t="s">
        <v>86</v>
      </c>
      <c r="T311" s="19">
        <v>45568.582990509261</v>
      </c>
      <c r="U311" t="s">
        <v>86</v>
      </c>
      <c r="V311" t="s">
        <v>86</v>
      </c>
      <c r="W311" t="s">
        <v>86</v>
      </c>
      <c r="X311" t="s">
        <v>86</v>
      </c>
      <c r="Y311" t="s">
        <v>726</v>
      </c>
      <c r="Z311" t="s">
        <v>727</v>
      </c>
      <c r="AA311" t="s">
        <v>86</v>
      </c>
      <c r="AB311" t="s">
        <v>91</v>
      </c>
      <c r="AC311" t="s">
        <v>86</v>
      </c>
      <c r="AD311" t="s">
        <v>91</v>
      </c>
      <c r="AE311" t="s">
        <v>86</v>
      </c>
    </row>
    <row r="312" spans="1:31" x14ac:dyDescent="0.3">
      <c r="A312" t="s">
        <v>89</v>
      </c>
      <c r="B312" t="s">
        <v>86</v>
      </c>
      <c r="C312" s="35" t="s">
        <v>1097</v>
      </c>
      <c r="D312" t="s">
        <v>1098</v>
      </c>
      <c r="E312" t="s">
        <v>403</v>
      </c>
      <c r="F312" t="s">
        <v>90</v>
      </c>
      <c r="G312" t="s">
        <v>1078</v>
      </c>
      <c r="H312" t="s">
        <v>86</v>
      </c>
      <c r="I312" t="s">
        <v>86</v>
      </c>
      <c r="J312" t="s">
        <v>86</v>
      </c>
      <c r="K312" t="s">
        <v>86</v>
      </c>
      <c r="L312" t="s">
        <v>86</v>
      </c>
      <c r="M312" t="s">
        <v>86</v>
      </c>
      <c r="N312" s="19">
        <v>45569.365277777775</v>
      </c>
      <c r="O312" t="s">
        <v>86</v>
      </c>
      <c r="P312" t="s">
        <v>86</v>
      </c>
      <c r="Q312" t="s">
        <v>86</v>
      </c>
      <c r="R312" t="s">
        <v>86</v>
      </c>
      <c r="S312" t="s">
        <v>86</v>
      </c>
      <c r="T312" s="19">
        <v>45568.568408587962</v>
      </c>
      <c r="U312" t="s">
        <v>86</v>
      </c>
      <c r="V312" t="s">
        <v>86</v>
      </c>
      <c r="W312" t="s">
        <v>86</v>
      </c>
      <c r="X312" t="s">
        <v>86</v>
      </c>
      <c r="Y312" t="s">
        <v>726</v>
      </c>
      <c r="Z312" t="s">
        <v>727</v>
      </c>
      <c r="AA312" t="s">
        <v>86</v>
      </c>
      <c r="AB312" t="s">
        <v>91</v>
      </c>
      <c r="AC312" t="s">
        <v>86</v>
      </c>
      <c r="AD312" t="s">
        <v>135</v>
      </c>
      <c r="AE312" t="s">
        <v>86</v>
      </c>
    </row>
    <row r="313" spans="1:31" x14ac:dyDescent="0.3">
      <c r="A313" t="s">
        <v>84</v>
      </c>
      <c r="B313" t="s">
        <v>86</v>
      </c>
      <c r="C313" s="35" t="s">
        <v>1099</v>
      </c>
      <c r="D313" t="s">
        <v>1100</v>
      </c>
      <c r="E313" t="s">
        <v>403</v>
      </c>
      <c r="F313" t="s">
        <v>90</v>
      </c>
      <c r="G313" t="s">
        <v>1078</v>
      </c>
      <c r="H313" t="s">
        <v>86</v>
      </c>
      <c r="I313" t="s">
        <v>86</v>
      </c>
      <c r="J313" t="s">
        <v>86</v>
      </c>
      <c r="K313" t="s">
        <v>86</v>
      </c>
      <c r="L313" t="s">
        <v>86</v>
      </c>
      <c r="M313" t="s">
        <v>86</v>
      </c>
      <c r="N313" s="19">
        <v>45568.475694444445</v>
      </c>
      <c r="O313" t="s">
        <v>86</v>
      </c>
      <c r="P313" t="s">
        <v>86</v>
      </c>
      <c r="Q313" t="s">
        <v>86</v>
      </c>
      <c r="R313" t="s">
        <v>86</v>
      </c>
      <c r="S313" t="s">
        <v>86</v>
      </c>
      <c r="T313" s="19">
        <v>45568.439646597224</v>
      </c>
      <c r="U313" t="s">
        <v>86</v>
      </c>
      <c r="V313" t="s">
        <v>86</v>
      </c>
      <c r="W313" t="s">
        <v>86</v>
      </c>
      <c r="X313" t="s">
        <v>86</v>
      </c>
      <c r="Y313" t="s">
        <v>726</v>
      </c>
      <c r="Z313" t="s">
        <v>732</v>
      </c>
      <c r="AA313" t="s">
        <v>86</v>
      </c>
      <c r="AB313" t="s">
        <v>91</v>
      </c>
      <c r="AC313" t="s">
        <v>86</v>
      </c>
      <c r="AD313" t="s">
        <v>135</v>
      </c>
      <c r="AE313" t="s">
        <v>86</v>
      </c>
    </row>
    <row r="314" spans="1:31" x14ac:dyDescent="0.3">
      <c r="A314" t="s">
        <v>84</v>
      </c>
      <c r="B314" t="s">
        <v>86</v>
      </c>
      <c r="C314" s="35" t="s">
        <v>1101</v>
      </c>
      <c r="D314" t="s">
        <v>1100</v>
      </c>
      <c r="E314" t="s">
        <v>403</v>
      </c>
      <c r="F314" t="s">
        <v>90</v>
      </c>
      <c r="G314" t="s">
        <v>1078</v>
      </c>
      <c r="H314" t="s">
        <v>86</v>
      </c>
      <c r="I314" t="s">
        <v>86</v>
      </c>
      <c r="J314" t="s">
        <v>86</v>
      </c>
      <c r="K314" t="s">
        <v>86</v>
      </c>
      <c r="L314" t="s">
        <v>86</v>
      </c>
      <c r="M314" t="s">
        <v>86</v>
      </c>
      <c r="N314" s="19">
        <v>45567.670138888891</v>
      </c>
      <c r="O314" t="s">
        <v>86</v>
      </c>
      <c r="P314" t="s">
        <v>86</v>
      </c>
      <c r="Q314" t="s">
        <v>86</v>
      </c>
      <c r="R314" t="s">
        <v>86</v>
      </c>
      <c r="S314" t="s">
        <v>86</v>
      </c>
      <c r="T314" s="19">
        <v>45567.597292453705</v>
      </c>
      <c r="U314" t="s">
        <v>86</v>
      </c>
      <c r="V314" t="s">
        <v>86</v>
      </c>
      <c r="W314" t="s">
        <v>86</v>
      </c>
      <c r="X314" t="s">
        <v>86</v>
      </c>
      <c r="Y314" t="s">
        <v>726</v>
      </c>
      <c r="Z314" t="s">
        <v>732</v>
      </c>
      <c r="AA314" t="s">
        <v>86</v>
      </c>
      <c r="AB314" t="s">
        <v>91</v>
      </c>
      <c r="AC314" t="s">
        <v>86</v>
      </c>
      <c r="AD314" t="s">
        <v>135</v>
      </c>
      <c r="AE314" t="s">
        <v>86</v>
      </c>
    </row>
    <row r="315" spans="1:31" x14ac:dyDescent="0.3">
      <c r="A315" t="s">
        <v>84</v>
      </c>
      <c r="B315" t="s">
        <v>86</v>
      </c>
      <c r="C315" s="35" t="s">
        <v>1102</v>
      </c>
      <c r="D315" t="s">
        <v>1103</v>
      </c>
      <c r="E315" t="s">
        <v>403</v>
      </c>
      <c r="F315" t="s">
        <v>90</v>
      </c>
      <c r="G315" t="s">
        <v>1078</v>
      </c>
      <c r="H315" t="s">
        <v>86</v>
      </c>
      <c r="I315" t="s">
        <v>86</v>
      </c>
      <c r="J315" t="s">
        <v>86</v>
      </c>
      <c r="K315" t="s">
        <v>86</v>
      </c>
      <c r="L315" t="s">
        <v>86</v>
      </c>
      <c r="M315" t="s">
        <v>86</v>
      </c>
      <c r="N315" s="19">
        <v>45567.584722222222</v>
      </c>
      <c r="O315" t="s">
        <v>86</v>
      </c>
      <c r="P315" t="s">
        <v>86</v>
      </c>
      <c r="Q315" t="s">
        <v>86</v>
      </c>
      <c r="R315" t="s">
        <v>86</v>
      </c>
      <c r="S315" t="s">
        <v>86</v>
      </c>
      <c r="T315" s="19">
        <v>45566.913283599541</v>
      </c>
      <c r="U315" t="s">
        <v>86</v>
      </c>
      <c r="V315" t="s">
        <v>86</v>
      </c>
      <c r="W315" t="s">
        <v>86</v>
      </c>
      <c r="X315" t="s">
        <v>86</v>
      </c>
      <c r="Y315" t="s">
        <v>726</v>
      </c>
      <c r="Z315" t="s">
        <v>732</v>
      </c>
      <c r="AA315" t="s">
        <v>86</v>
      </c>
      <c r="AB315" t="s">
        <v>91</v>
      </c>
      <c r="AC315" t="s">
        <v>86</v>
      </c>
      <c r="AD315" t="s">
        <v>135</v>
      </c>
      <c r="AE315" t="s">
        <v>86</v>
      </c>
    </row>
    <row r="316" spans="1:31" x14ac:dyDescent="0.3">
      <c r="A316" t="s">
        <v>89</v>
      </c>
      <c r="B316" t="s">
        <v>86</v>
      </c>
      <c r="C316" s="35" t="s">
        <v>1104</v>
      </c>
      <c r="D316" t="s">
        <v>1105</v>
      </c>
      <c r="E316" t="s">
        <v>403</v>
      </c>
      <c r="F316" t="s">
        <v>90</v>
      </c>
      <c r="G316" t="s">
        <v>1078</v>
      </c>
      <c r="H316" t="s">
        <v>86</v>
      </c>
      <c r="I316" t="s">
        <v>86</v>
      </c>
      <c r="J316" t="s">
        <v>86</v>
      </c>
      <c r="K316" t="s">
        <v>86</v>
      </c>
      <c r="L316" t="s">
        <v>86</v>
      </c>
      <c r="M316" t="s">
        <v>86</v>
      </c>
      <c r="N316" s="19">
        <v>45568.634027777778</v>
      </c>
      <c r="O316" t="s">
        <v>86</v>
      </c>
      <c r="P316" t="s">
        <v>86</v>
      </c>
      <c r="Q316" t="s">
        <v>86</v>
      </c>
      <c r="R316" t="s">
        <v>86</v>
      </c>
      <c r="S316" t="s">
        <v>86</v>
      </c>
      <c r="T316" s="19">
        <v>45566.809294780091</v>
      </c>
      <c r="U316" t="s">
        <v>86</v>
      </c>
      <c r="V316" t="s">
        <v>86</v>
      </c>
      <c r="W316" t="s">
        <v>86</v>
      </c>
      <c r="X316" t="s">
        <v>86</v>
      </c>
      <c r="Y316" t="s">
        <v>726</v>
      </c>
      <c r="Z316" t="s">
        <v>727</v>
      </c>
      <c r="AA316" t="s">
        <v>86</v>
      </c>
      <c r="AB316" t="s">
        <v>91</v>
      </c>
      <c r="AC316" t="s">
        <v>86</v>
      </c>
      <c r="AD316" t="s">
        <v>135</v>
      </c>
      <c r="AE316" t="s">
        <v>86</v>
      </c>
    </row>
    <row r="317" spans="1:31" x14ac:dyDescent="0.3">
      <c r="A317" t="s">
        <v>89</v>
      </c>
      <c r="B317" t="s">
        <v>86</v>
      </c>
      <c r="C317" s="35" t="s">
        <v>1106</v>
      </c>
      <c r="D317" t="s">
        <v>1107</v>
      </c>
      <c r="E317" t="s">
        <v>403</v>
      </c>
      <c r="F317" t="s">
        <v>90</v>
      </c>
      <c r="G317" t="s">
        <v>1096</v>
      </c>
      <c r="H317" t="s">
        <v>86</v>
      </c>
      <c r="I317" t="s">
        <v>86</v>
      </c>
      <c r="J317" t="s">
        <v>589</v>
      </c>
      <c r="K317" t="s">
        <v>86</v>
      </c>
      <c r="L317" t="s">
        <v>86</v>
      </c>
      <c r="M317" t="s">
        <v>86</v>
      </c>
      <c r="N317" s="19">
        <v>45580.35833333333</v>
      </c>
      <c r="O317" t="s">
        <v>86</v>
      </c>
      <c r="P317" t="s">
        <v>86</v>
      </c>
      <c r="Q317" t="s">
        <v>86</v>
      </c>
      <c r="R317" t="s">
        <v>86</v>
      </c>
      <c r="S317" t="s">
        <v>86</v>
      </c>
      <c r="T317" s="19">
        <v>45566.738196574071</v>
      </c>
      <c r="U317" t="s">
        <v>86</v>
      </c>
      <c r="V317" t="s">
        <v>86</v>
      </c>
      <c r="W317" t="s">
        <v>86</v>
      </c>
      <c r="X317" t="s">
        <v>469</v>
      </c>
      <c r="Y317" t="s">
        <v>726</v>
      </c>
      <c r="Z317" t="s">
        <v>995</v>
      </c>
      <c r="AA317" t="s">
        <v>86</v>
      </c>
      <c r="AB317" t="s">
        <v>91</v>
      </c>
      <c r="AC317" t="s">
        <v>86</v>
      </c>
      <c r="AD317" t="s">
        <v>91</v>
      </c>
      <c r="AE317" t="s">
        <v>86</v>
      </c>
    </row>
    <row r="318" spans="1:31" x14ac:dyDescent="0.3">
      <c r="A318" t="s">
        <v>89</v>
      </c>
      <c r="B318" t="s">
        <v>86</v>
      </c>
      <c r="C318" s="35" t="s">
        <v>1108</v>
      </c>
      <c r="D318" t="s">
        <v>1109</v>
      </c>
      <c r="E318" t="s">
        <v>403</v>
      </c>
      <c r="F318" t="s">
        <v>90</v>
      </c>
      <c r="G318" t="s">
        <v>1078</v>
      </c>
      <c r="H318" t="s">
        <v>86</v>
      </c>
      <c r="I318" t="s">
        <v>86</v>
      </c>
      <c r="J318" t="s">
        <v>86</v>
      </c>
      <c r="K318" t="s">
        <v>86</v>
      </c>
      <c r="L318" t="s">
        <v>86</v>
      </c>
      <c r="M318" t="s">
        <v>86</v>
      </c>
      <c r="N318" s="19">
        <v>45568.587500000001</v>
      </c>
      <c r="O318" t="s">
        <v>86</v>
      </c>
      <c r="P318" t="s">
        <v>86</v>
      </c>
      <c r="Q318" t="s">
        <v>86</v>
      </c>
      <c r="R318" t="s">
        <v>86</v>
      </c>
      <c r="S318" t="s">
        <v>86</v>
      </c>
      <c r="T318" s="19">
        <v>45566.634581018516</v>
      </c>
      <c r="U318" t="s">
        <v>86</v>
      </c>
      <c r="V318" t="s">
        <v>86</v>
      </c>
      <c r="W318" t="s">
        <v>86</v>
      </c>
      <c r="X318" t="s">
        <v>86</v>
      </c>
      <c r="Y318" t="s">
        <v>726</v>
      </c>
      <c r="Z318" t="s">
        <v>727</v>
      </c>
      <c r="AA318" t="s">
        <v>86</v>
      </c>
      <c r="AB318" t="s">
        <v>91</v>
      </c>
      <c r="AC318" t="s">
        <v>86</v>
      </c>
      <c r="AD318" t="s">
        <v>135</v>
      </c>
      <c r="AE318" t="s">
        <v>86</v>
      </c>
    </row>
    <row r="319" spans="1:31" x14ac:dyDescent="0.3">
      <c r="A319" t="s">
        <v>89</v>
      </c>
      <c r="B319" t="s">
        <v>86</v>
      </c>
      <c r="C319" s="35" t="s">
        <v>1110</v>
      </c>
      <c r="D319" t="s">
        <v>1111</v>
      </c>
      <c r="E319" t="s">
        <v>403</v>
      </c>
      <c r="F319" t="s">
        <v>90</v>
      </c>
      <c r="G319" t="s">
        <v>1078</v>
      </c>
      <c r="H319" t="s">
        <v>86</v>
      </c>
      <c r="I319" t="s">
        <v>86</v>
      </c>
      <c r="J319" t="s">
        <v>86</v>
      </c>
      <c r="K319" t="s">
        <v>86</v>
      </c>
      <c r="L319" t="s">
        <v>86</v>
      </c>
      <c r="M319" t="s">
        <v>86</v>
      </c>
      <c r="N319" s="19">
        <v>45568.581944444442</v>
      </c>
      <c r="O319" t="s">
        <v>86</v>
      </c>
      <c r="P319" t="s">
        <v>86</v>
      </c>
      <c r="Q319" t="s">
        <v>86</v>
      </c>
      <c r="R319" t="s">
        <v>86</v>
      </c>
      <c r="S319" t="s">
        <v>86</v>
      </c>
      <c r="T319" s="19">
        <v>45566.623090555557</v>
      </c>
      <c r="U319" t="s">
        <v>86</v>
      </c>
      <c r="V319" t="s">
        <v>86</v>
      </c>
      <c r="W319" t="s">
        <v>86</v>
      </c>
      <c r="X319" t="s">
        <v>86</v>
      </c>
      <c r="Y319" t="s">
        <v>726</v>
      </c>
      <c r="Z319" t="s">
        <v>727</v>
      </c>
      <c r="AA319" t="s">
        <v>86</v>
      </c>
      <c r="AB319" t="s">
        <v>91</v>
      </c>
      <c r="AC319" t="s">
        <v>86</v>
      </c>
      <c r="AD319" t="s">
        <v>135</v>
      </c>
      <c r="AE319" t="s">
        <v>86</v>
      </c>
    </row>
    <row r="320" spans="1:31" x14ac:dyDescent="0.3">
      <c r="A320" t="s">
        <v>84</v>
      </c>
      <c r="B320" t="s">
        <v>86</v>
      </c>
      <c r="C320" s="35" t="s">
        <v>1112</v>
      </c>
      <c r="D320" t="s">
        <v>1113</v>
      </c>
      <c r="E320" t="s">
        <v>403</v>
      </c>
      <c r="F320" t="s">
        <v>90</v>
      </c>
      <c r="G320" t="s">
        <v>1078</v>
      </c>
      <c r="H320" t="s">
        <v>86</v>
      </c>
      <c r="I320" t="s">
        <v>86</v>
      </c>
      <c r="J320" t="s">
        <v>86</v>
      </c>
      <c r="K320" t="s">
        <v>86</v>
      </c>
      <c r="L320" t="s">
        <v>86</v>
      </c>
      <c r="M320" t="s">
        <v>86</v>
      </c>
      <c r="N320" s="19">
        <v>45567.586805555555</v>
      </c>
      <c r="O320" t="s">
        <v>86</v>
      </c>
      <c r="P320" t="s">
        <v>86</v>
      </c>
      <c r="Q320" t="s">
        <v>86</v>
      </c>
      <c r="R320" t="s">
        <v>86</v>
      </c>
      <c r="S320" t="s">
        <v>86</v>
      </c>
      <c r="T320" s="19">
        <v>45566.543644016201</v>
      </c>
      <c r="U320" t="s">
        <v>86</v>
      </c>
      <c r="V320" t="s">
        <v>86</v>
      </c>
      <c r="W320" t="s">
        <v>86</v>
      </c>
      <c r="X320" t="s">
        <v>86</v>
      </c>
      <c r="Y320" t="s">
        <v>726</v>
      </c>
      <c r="Z320" t="s">
        <v>732</v>
      </c>
      <c r="AA320" t="s">
        <v>86</v>
      </c>
      <c r="AB320" t="s">
        <v>91</v>
      </c>
      <c r="AC320" t="s">
        <v>86</v>
      </c>
      <c r="AD320" t="s">
        <v>135</v>
      </c>
      <c r="AE320" t="s">
        <v>86</v>
      </c>
    </row>
    <row r="321" spans="1:31" x14ac:dyDescent="0.3">
      <c r="A321" t="s">
        <v>84</v>
      </c>
      <c r="B321" t="s">
        <v>86</v>
      </c>
      <c r="C321" s="35" t="s">
        <v>1114</v>
      </c>
      <c r="D321" t="s">
        <v>1115</v>
      </c>
      <c r="E321" t="s">
        <v>403</v>
      </c>
      <c r="F321" t="s">
        <v>90</v>
      </c>
      <c r="G321" t="s">
        <v>1078</v>
      </c>
      <c r="H321" t="s">
        <v>86</v>
      </c>
      <c r="I321" t="s">
        <v>86</v>
      </c>
      <c r="J321" t="s">
        <v>86</v>
      </c>
      <c r="K321" t="s">
        <v>86</v>
      </c>
      <c r="L321" t="s">
        <v>86</v>
      </c>
      <c r="M321" t="s">
        <v>86</v>
      </c>
      <c r="N321" s="19">
        <v>45573.743750000001</v>
      </c>
      <c r="O321" t="s">
        <v>86</v>
      </c>
      <c r="P321" t="s">
        <v>86</v>
      </c>
      <c r="Q321" t="s">
        <v>86</v>
      </c>
      <c r="R321" t="s">
        <v>86</v>
      </c>
      <c r="S321" t="s">
        <v>86</v>
      </c>
      <c r="T321" s="19">
        <v>45566.472059560183</v>
      </c>
      <c r="U321" t="s">
        <v>86</v>
      </c>
      <c r="V321" t="s">
        <v>86</v>
      </c>
      <c r="W321" t="s">
        <v>86</v>
      </c>
      <c r="X321" t="s">
        <v>86</v>
      </c>
      <c r="Y321" t="s">
        <v>726</v>
      </c>
      <c r="Z321" t="s">
        <v>748</v>
      </c>
      <c r="AA321" t="s">
        <v>86</v>
      </c>
      <c r="AB321" t="s">
        <v>91</v>
      </c>
      <c r="AC321" t="s">
        <v>86</v>
      </c>
      <c r="AD321" t="s">
        <v>135</v>
      </c>
      <c r="AE321" t="s">
        <v>86</v>
      </c>
    </row>
    <row r="322" spans="1:31" x14ac:dyDescent="0.3">
      <c r="A322" t="s">
        <v>89</v>
      </c>
      <c r="B322" t="s">
        <v>86</v>
      </c>
      <c r="C322" s="35" t="s">
        <v>1116</v>
      </c>
      <c r="D322" t="s">
        <v>1117</v>
      </c>
      <c r="E322" t="s">
        <v>403</v>
      </c>
      <c r="F322" t="s">
        <v>90</v>
      </c>
      <c r="G322" t="s">
        <v>1078</v>
      </c>
      <c r="H322" t="s">
        <v>86</v>
      </c>
      <c r="I322" t="s">
        <v>86</v>
      </c>
      <c r="J322" t="s">
        <v>86</v>
      </c>
      <c r="K322" t="s">
        <v>86</v>
      </c>
      <c r="L322" t="s">
        <v>86</v>
      </c>
      <c r="M322" t="s">
        <v>86</v>
      </c>
      <c r="N322" s="19">
        <v>45568.515972222223</v>
      </c>
      <c r="O322" t="s">
        <v>86</v>
      </c>
      <c r="P322" t="s">
        <v>86</v>
      </c>
      <c r="Q322" t="s">
        <v>86</v>
      </c>
      <c r="R322" t="s">
        <v>86</v>
      </c>
      <c r="S322" t="s">
        <v>86</v>
      </c>
      <c r="T322" s="19">
        <v>45565.878095925924</v>
      </c>
      <c r="U322" t="s">
        <v>86</v>
      </c>
      <c r="V322" t="s">
        <v>86</v>
      </c>
      <c r="W322" t="s">
        <v>86</v>
      </c>
      <c r="X322" t="s">
        <v>86</v>
      </c>
      <c r="Y322" t="s">
        <v>726</v>
      </c>
      <c r="Z322" t="s">
        <v>727</v>
      </c>
      <c r="AA322" t="s">
        <v>86</v>
      </c>
      <c r="AB322" t="s">
        <v>91</v>
      </c>
      <c r="AC322" t="s">
        <v>86</v>
      </c>
      <c r="AD322" t="s">
        <v>135</v>
      </c>
      <c r="AE322" t="s">
        <v>86</v>
      </c>
    </row>
    <row r="323" spans="1:31" x14ac:dyDescent="0.3">
      <c r="A323" t="s">
        <v>89</v>
      </c>
      <c r="B323" t="s">
        <v>86</v>
      </c>
      <c r="C323" s="35" t="s">
        <v>1118</v>
      </c>
      <c r="D323" t="s">
        <v>1119</v>
      </c>
      <c r="E323" t="s">
        <v>403</v>
      </c>
      <c r="F323" t="s">
        <v>90</v>
      </c>
      <c r="G323" t="s">
        <v>1078</v>
      </c>
      <c r="H323" t="s">
        <v>86</v>
      </c>
      <c r="I323" t="s">
        <v>86</v>
      </c>
      <c r="J323" t="s">
        <v>86</v>
      </c>
      <c r="K323" t="s">
        <v>86</v>
      </c>
      <c r="L323" t="s">
        <v>86</v>
      </c>
      <c r="M323" t="s">
        <v>86</v>
      </c>
      <c r="N323" s="19">
        <v>45568.482638888891</v>
      </c>
      <c r="O323" t="s">
        <v>86</v>
      </c>
      <c r="P323" t="s">
        <v>86</v>
      </c>
      <c r="Q323" t="s">
        <v>86</v>
      </c>
      <c r="R323" t="s">
        <v>86</v>
      </c>
      <c r="S323" t="s">
        <v>86</v>
      </c>
      <c r="T323" s="19">
        <v>45565.761335162038</v>
      </c>
      <c r="U323" t="s">
        <v>86</v>
      </c>
      <c r="V323" t="s">
        <v>86</v>
      </c>
      <c r="W323" t="s">
        <v>86</v>
      </c>
      <c r="X323" t="s">
        <v>86</v>
      </c>
      <c r="Y323" t="s">
        <v>726</v>
      </c>
      <c r="Z323" t="s">
        <v>727</v>
      </c>
      <c r="AA323" t="s">
        <v>86</v>
      </c>
      <c r="AB323" t="s">
        <v>91</v>
      </c>
      <c r="AC323" t="s">
        <v>86</v>
      </c>
      <c r="AD323" t="s">
        <v>135</v>
      </c>
      <c r="AE323" t="s">
        <v>86</v>
      </c>
    </row>
    <row r="324" spans="1:31" x14ac:dyDescent="0.3">
      <c r="A324" t="s">
        <v>89</v>
      </c>
      <c r="B324" t="s">
        <v>86</v>
      </c>
      <c r="C324" s="35" t="s">
        <v>1120</v>
      </c>
      <c r="D324" t="s">
        <v>1121</v>
      </c>
      <c r="E324" t="s">
        <v>403</v>
      </c>
      <c r="F324" t="s">
        <v>90</v>
      </c>
      <c r="G324" t="s">
        <v>1078</v>
      </c>
      <c r="H324" t="s">
        <v>86</v>
      </c>
      <c r="I324" t="s">
        <v>86</v>
      </c>
      <c r="J324" t="s">
        <v>86</v>
      </c>
      <c r="K324" t="s">
        <v>86</v>
      </c>
      <c r="L324" t="s">
        <v>86</v>
      </c>
      <c r="M324" t="s">
        <v>86</v>
      </c>
      <c r="N324" s="19">
        <v>45565.570833333331</v>
      </c>
      <c r="O324" t="s">
        <v>86</v>
      </c>
      <c r="P324" t="s">
        <v>86</v>
      </c>
      <c r="Q324" t="s">
        <v>86</v>
      </c>
      <c r="R324" t="s">
        <v>86</v>
      </c>
      <c r="S324" t="s">
        <v>86</v>
      </c>
      <c r="T324" s="19">
        <v>45562.801960914352</v>
      </c>
      <c r="U324" t="s">
        <v>86</v>
      </c>
      <c r="V324" t="s">
        <v>86</v>
      </c>
      <c r="W324" t="s">
        <v>86</v>
      </c>
      <c r="X324" t="s">
        <v>86</v>
      </c>
      <c r="Y324" t="s">
        <v>726</v>
      </c>
      <c r="Z324" t="s">
        <v>727</v>
      </c>
      <c r="AA324" t="s">
        <v>86</v>
      </c>
      <c r="AB324" t="s">
        <v>91</v>
      </c>
      <c r="AC324" t="s">
        <v>86</v>
      </c>
      <c r="AD324" t="s">
        <v>135</v>
      </c>
      <c r="AE324" t="s">
        <v>86</v>
      </c>
    </row>
    <row r="325" spans="1:31" x14ac:dyDescent="0.3">
      <c r="A325" t="s">
        <v>89</v>
      </c>
      <c r="B325" t="s">
        <v>86</v>
      </c>
      <c r="C325" s="35" t="s">
        <v>1122</v>
      </c>
      <c r="D325" t="s">
        <v>1123</v>
      </c>
      <c r="E325" t="s">
        <v>403</v>
      </c>
      <c r="F325" t="s">
        <v>90</v>
      </c>
      <c r="G325" t="s">
        <v>1078</v>
      </c>
      <c r="H325" t="s">
        <v>86</v>
      </c>
      <c r="I325" t="s">
        <v>86</v>
      </c>
      <c r="J325" t="s">
        <v>86</v>
      </c>
      <c r="K325" t="s">
        <v>86</v>
      </c>
      <c r="L325" t="s">
        <v>86</v>
      </c>
      <c r="M325" t="s">
        <v>86</v>
      </c>
      <c r="N325" s="19">
        <v>45562.700694444444</v>
      </c>
      <c r="O325" t="s">
        <v>86</v>
      </c>
      <c r="P325" t="s">
        <v>86</v>
      </c>
      <c r="Q325" t="s">
        <v>86</v>
      </c>
      <c r="R325" t="s">
        <v>86</v>
      </c>
      <c r="S325" t="s">
        <v>86</v>
      </c>
      <c r="T325" s="19">
        <v>45561.579701365743</v>
      </c>
      <c r="U325" t="s">
        <v>86</v>
      </c>
      <c r="V325" t="s">
        <v>86</v>
      </c>
      <c r="W325" t="s">
        <v>86</v>
      </c>
      <c r="X325" t="s">
        <v>86</v>
      </c>
      <c r="Y325" t="s">
        <v>726</v>
      </c>
      <c r="Z325" t="s">
        <v>727</v>
      </c>
      <c r="AA325" t="s">
        <v>86</v>
      </c>
      <c r="AB325" t="s">
        <v>91</v>
      </c>
      <c r="AC325" t="s">
        <v>86</v>
      </c>
      <c r="AD325" t="s">
        <v>135</v>
      </c>
      <c r="AE325" t="s">
        <v>86</v>
      </c>
    </row>
    <row r="326" spans="1:31" x14ac:dyDescent="0.3">
      <c r="A326" t="s">
        <v>84</v>
      </c>
      <c r="B326" t="s">
        <v>86</v>
      </c>
      <c r="C326" s="35" t="s">
        <v>1124</v>
      </c>
      <c r="D326" t="s">
        <v>1125</v>
      </c>
      <c r="E326" t="s">
        <v>403</v>
      </c>
      <c r="F326" t="s">
        <v>90</v>
      </c>
      <c r="G326" t="s">
        <v>1078</v>
      </c>
      <c r="H326" t="s">
        <v>86</v>
      </c>
      <c r="I326" t="s">
        <v>86</v>
      </c>
      <c r="J326" t="s">
        <v>1007</v>
      </c>
      <c r="K326" t="s">
        <v>86</v>
      </c>
      <c r="L326" t="s">
        <v>86</v>
      </c>
      <c r="M326" t="s">
        <v>86</v>
      </c>
      <c r="N326" s="19">
        <v>45559.692361111112</v>
      </c>
      <c r="O326" t="s">
        <v>86</v>
      </c>
      <c r="P326" t="s">
        <v>86</v>
      </c>
      <c r="Q326" t="s">
        <v>86</v>
      </c>
      <c r="R326" t="s">
        <v>86</v>
      </c>
      <c r="S326" t="s">
        <v>86</v>
      </c>
      <c r="T326" s="19">
        <v>45559.400854143518</v>
      </c>
      <c r="U326" t="s">
        <v>86</v>
      </c>
      <c r="V326" t="s">
        <v>86</v>
      </c>
      <c r="W326" t="s">
        <v>86</v>
      </c>
      <c r="X326" t="s">
        <v>86</v>
      </c>
      <c r="Y326" t="s">
        <v>726</v>
      </c>
      <c r="Z326" t="s">
        <v>748</v>
      </c>
      <c r="AA326" t="s">
        <v>86</v>
      </c>
      <c r="AB326" t="s">
        <v>91</v>
      </c>
      <c r="AC326" t="s">
        <v>86</v>
      </c>
      <c r="AD326" t="s">
        <v>135</v>
      </c>
      <c r="AE326" t="s">
        <v>86</v>
      </c>
    </row>
    <row r="327" spans="1:31" x14ac:dyDescent="0.3">
      <c r="A327" t="s">
        <v>84</v>
      </c>
      <c r="B327" t="s">
        <v>86</v>
      </c>
      <c r="C327" s="35" t="s">
        <v>1126</v>
      </c>
      <c r="D327" t="s">
        <v>1127</v>
      </c>
      <c r="E327" t="s">
        <v>403</v>
      </c>
      <c r="F327" t="s">
        <v>90</v>
      </c>
      <c r="G327" t="s">
        <v>1078</v>
      </c>
      <c r="H327" t="s">
        <v>86</v>
      </c>
      <c r="I327" t="s">
        <v>86</v>
      </c>
      <c r="J327" t="s">
        <v>86</v>
      </c>
      <c r="K327" t="s">
        <v>86</v>
      </c>
      <c r="L327" t="s">
        <v>86</v>
      </c>
      <c r="M327" t="s">
        <v>86</v>
      </c>
      <c r="N327" s="19">
        <v>45559.376388888886</v>
      </c>
      <c r="O327" t="s">
        <v>86</v>
      </c>
      <c r="P327" t="s">
        <v>86</v>
      </c>
      <c r="Q327" t="s">
        <v>86</v>
      </c>
      <c r="R327" t="s">
        <v>86</v>
      </c>
      <c r="S327" t="s">
        <v>86</v>
      </c>
      <c r="T327" s="19">
        <v>45559.353974305559</v>
      </c>
      <c r="U327" t="s">
        <v>86</v>
      </c>
      <c r="V327" t="s">
        <v>86</v>
      </c>
      <c r="W327" t="s">
        <v>86</v>
      </c>
      <c r="X327" t="s">
        <v>86</v>
      </c>
      <c r="Y327" t="s">
        <v>726</v>
      </c>
      <c r="Z327" t="s">
        <v>732</v>
      </c>
      <c r="AA327" t="s">
        <v>86</v>
      </c>
      <c r="AB327" t="s">
        <v>91</v>
      </c>
      <c r="AC327" t="s">
        <v>86</v>
      </c>
      <c r="AD327" t="s">
        <v>135</v>
      </c>
      <c r="AE327" t="s">
        <v>86</v>
      </c>
    </row>
    <row r="328" spans="1:31" x14ac:dyDescent="0.3">
      <c r="A328" t="s">
        <v>89</v>
      </c>
      <c r="B328" t="s">
        <v>86</v>
      </c>
      <c r="C328" s="35" t="s">
        <v>1128</v>
      </c>
      <c r="D328" t="s">
        <v>1129</v>
      </c>
      <c r="E328" t="s">
        <v>403</v>
      </c>
      <c r="F328" t="s">
        <v>90</v>
      </c>
      <c r="G328" t="s">
        <v>1078</v>
      </c>
      <c r="H328" t="s">
        <v>86</v>
      </c>
      <c r="I328" t="s">
        <v>86</v>
      </c>
      <c r="J328" t="s">
        <v>86</v>
      </c>
      <c r="K328" t="s">
        <v>86</v>
      </c>
      <c r="L328" t="s">
        <v>86</v>
      </c>
      <c r="M328" t="s">
        <v>86</v>
      </c>
      <c r="N328" s="19">
        <v>45559.650694444441</v>
      </c>
      <c r="O328" t="s">
        <v>86</v>
      </c>
      <c r="P328" t="s">
        <v>86</v>
      </c>
      <c r="Q328" t="s">
        <v>86</v>
      </c>
      <c r="R328" t="s">
        <v>86</v>
      </c>
      <c r="S328" t="s">
        <v>86</v>
      </c>
      <c r="T328" s="19">
        <v>45555.57274708333</v>
      </c>
      <c r="U328" t="s">
        <v>86</v>
      </c>
      <c r="V328" t="s">
        <v>86</v>
      </c>
      <c r="W328" t="s">
        <v>86</v>
      </c>
      <c r="X328" t="s">
        <v>86</v>
      </c>
      <c r="Y328" t="s">
        <v>726</v>
      </c>
      <c r="Z328" t="s">
        <v>727</v>
      </c>
      <c r="AA328" t="s">
        <v>86</v>
      </c>
      <c r="AB328" t="s">
        <v>91</v>
      </c>
      <c r="AC328" t="s">
        <v>86</v>
      </c>
      <c r="AD328" t="s">
        <v>135</v>
      </c>
      <c r="AE328" t="s">
        <v>86</v>
      </c>
    </row>
    <row r="329" spans="1:31" x14ac:dyDescent="0.3">
      <c r="A329" t="s">
        <v>89</v>
      </c>
      <c r="B329" t="s">
        <v>86</v>
      </c>
      <c r="C329" s="35" t="s">
        <v>1130</v>
      </c>
      <c r="D329" t="s">
        <v>1131</v>
      </c>
      <c r="E329" t="s">
        <v>403</v>
      </c>
      <c r="F329" t="s">
        <v>90</v>
      </c>
      <c r="G329" t="s">
        <v>1078</v>
      </c>
      <c r="H329" t="s">
        <v>86</v>
      </c>
      <c r="I329" t="s">
        <v>86</v>
      </c>
      <c r="J329" t="s">
        <v>86</v>
      </c>
      <c r="K329" t="s">
        <v>86</v>
      </c>
      <c r="L329" t="s">
        <v>86</v>
      </c>
      <c r="M329" t="s">
        <v>86</v>
      </c>
      <c r="N329" s="19">
        <v>45559.598611111112</v>
      </c>
      <c r="O329" t="s">
        <v>86</v>
      </c>
      <c r="P329" t="s">
        <v>86</v>
      </c>
      <c r="Q329" t="s">
        <v>86</v>
      </c>
      <c r="R329" t="s">
        <v>86</v>
      </c>
      <c r="S329" t="s">
        <v>86</v>
      </c>
      <c r="T329" s="19">
        <v>45555.494352511574</v>
      </c>
      <c r="U329" t="s">
        <v>86</v>
      </c>
      <c r="V329" t="s">
        <v>86</v>
      </c>
      <c r="W329" t="s">
        <v>86</v>
      </c>
      <c r="X329" t="s">
        <v>86</v>
      </c>
      <c r="Y329" t="s">
        <v>726</v>
      </c>
      <c r="Z329" t="s">
        <v>727</v>
      </c>
      <c r="AA329" t="s">
        <v>86</v>
      </c>
      <c r="AB329" t="s">
        <v>91</v>
      </c>
      <c r="AC329" t="s">
        <v>86</v>
      </c>
      <c r="AD329" t="s">
        <v>135</v>
      </c>
      <c r="AE329" t="s">
        <v>86</v>
      </c>
    </row>
    <row r="330" spans="1:31" x14ac:dyDescent="0.3">
      <c r="A330" t="s">
        <v>89</v>
      </c>
      <c r="B330" t="s">
        <v>86</v>
      </c>
      <c r="C330" s="35" t="s">
        <v>1132</v>
      </c>
      <c r="D330" t="s">
        <v>1133</v>
      </c>
      <c r="E330" t="s">
        <v>403</v>
      </c>
      <c r="F330" t="s">
        <v>90</v>
      </c>
      <c r="G330" t="s">
        <v>1078</v>
      </c>
      <c r="H330" t="s">
        <v>86</v>
      </c>
      <c r="I330" t="s">
        <v>86</v>
      </c>
      <c r="J330" t="s">
        <v>86</v>
      </c>
      <c r="K330" t="s">
        <v>86</v>
      </c>
      <c r="L330" t="s">
        <v>86</v>
      </c>
      <c r="M330" t="s">
        <v>86</v>
      </c>
      <c r="N330" s="19">
        <v>45559.513194444444</v>
      </c>
      <c r="O330" t="s">
        <v>86</v>
      </c>
      <c r="P330" t="s">
        <v>86</v>
      </c>
      <c r="Q330" t="s">
        <v>86</v>
      </c>
      <c r="R330" t="s">
        <v>86</v>
      </c>
      <c r="S330" t="s">
        <v>86</v>
      </c>
      <c r="T330" s="19">
        <v>45554.84159246528</v>
      </c>
      <c r="U330" t="s">
        <v>86</v>
      </c>
      <c r="V330" t="s">
        <v>86</v>
      </c>
      <c r="W330" t="s">
        <v>86</v>
      </c>
      <c r="X330" t="s">
        <v>86</v>
      </c>
      <c r="Y330" t="s">
        <v>726</v>
      </c>
      <c r="Z330" t="s">
        <v>727</v>
      </c>
      <c r="AA330" t="s">
        <v>86</v>
      </c>
      <c r="AB330" t="s">
        <v>91</v>
      </c>
      <c r="AC330" t="s">
        <v>86</v>
      </c>
      <c r="AD330" t="s">
        <v>135</v>
      </c>
      <c r="AE330" t="s">
        <v>86</v>
      </c>
    </row>
    <row r="331" spans="1:31" x14ac:dyDescent="0.3">
      <c r="A331" t="s">
        <v>89</v>
      </c>
      <c r="B331" t="s">
        <v>86</v>
      </c>
      <c r="C331" s="35" t="s">
        <v>1134</v>
      </c>
      <c r="D331" t="s">
        <v>1135</v>
      </c>
      <c r="E331" t="s">
        <v>403</v>
      </c>
      <c r="F331" t="s">
        <v>90</v>
      </c>
      <c r="G331" t="s">
        <v>1078</v>
      </c>
      <c r="H331" t="s">
        <v>86</v>
      </c>
      <c r="I331" t="s">
        <v>86</v>
      </c>
      <c r="J331" t="s">
        <v>86</v>
      </c>
      <c r="K331" t="s">
        <v>86</v>
      </c>
      <c r="L331" t="s">
        <v>86</v>
      </c>
      <c r="M331" t="s">
        <v>86</v>
      </c>
      <c r="N331" s="19">
        <v>45559.477777777778</v>
      </c>
      <c r="O331" t="s">
        <v>86</v>
      </c>
      <c r="P331" t="s">
        <v>86</v>
      </c>
      <c r="Q331" t="s">
        <v>86</v>
      </c>
      <c r="R331" t="s">
        <v>86</v>
      </c>
      <c r="S331" t="s">
        <v>86</v>
      </c>
      <c r="T331" s="19">
        <v>45554.642746817131</v>
      </c>
      <c r="U331" t="s">
        <v>86</v>
      </c>
      <c r="V331" t="s">
        <v>86</v>
      </c>
      <c r="W331" t="s">
        <v>86</v>
      </c>
      <c r="X331" t="s">
        <v>86</v>
      </c>
      <c r="Y331" t="s">
        <v>726</v>
      </c>
      <c r="Z331" t="s">
        <v>727</v>
      </c>
      <c r="AA331" t="s">
        <v>86</v>
      </c>
      <c r="AB331" t="s">
        <v>91</v>
      </c>
      <c r="AC331" t="s">
        <v>86</v>
      </c>
      <c r="AD331" t="s">
        <v>135</v>
      </c>
      <c r="AE331" t="s">
        <v>86</v>
      </c>
    </row>
    <row r="332" spans="1:31" x14ac:dyDescent="0.3">
      <c r="A332" t="s">
        <v>89</v>
      </c>
      <c r="B332" t="s">
        <v>86</v>
      </c>
      <c r="C332" s="35" t="s">
        <v>1136</v>
      </c>
      <c r="D332" t="s">
        <v>1137</v>
      </c>
      <c r="E332" t="s">
        <v>403</v>
      </c>
      <c r="F332" t="s">
        <v>90</v>
      </c>
      <c r="G332" t="s">
        <v>1078</v>
      </c>
      <c r="H332" t="s">
        <v>86</v>
      </c>
      <c r="I332" t="s">
        <v>86</v>
      </c>
      <c r="J332" t="s">
        <v>86</v>
      </c>
      <c r="K332" t="s">
        <v>86</v>
      </c>
      <c r="L332" t="s">
        <v>86</v>
      </c>
      <c r="M332" t="s">
        <v>86</v>
      </c>
      <c r="N332" s="19">
        <v>45559.462500000001</v>
      </c>
      <c r="O332" t="s">
        <v>86</v>
      </c>
      <c r="P332" t="s">
        <v>86</v>
      </c>
      <c r="Q332" t="s">
        <v>86</v>
      </c>
      <c r="R332" t="s">
        <v>86</v>
      </c>
      <c r="S332" t="s">
        <v>86</v>
      </c>
      <c r="T332" s="19">
        <v>45554.405973437497</v>
      </c>
      <c r="U332" t="s">
        <v>86</v>
      </c>
      <c r="V332" t="s">
        <v>86</v>
      </c>
      <c r="W332" t="s">
        <v>86</v>
      </c>
      <c r="X332" t="s">
        <v>86</v>
      </c>
      <c r="Y332" t="s">
        <v>726</v>
      </c>
      <c r="Z332" t="s">
        <v>727</v>
      </c>
      <c r="AA332" t="s">
        <v>86</v>
      </c>
      <c r="AB332" t="s">
        <v>91</v>
      </c>
      <c r="AC332" t="s">
        <v>86</v>
      </c>
      <c r="AD332" t="s">
        <v>135</v>
      </c>
      <c r="AE332" t="s">
        <v>86</v>
      </c>
    </row>
    <row r="333" spans="1:31" x14ac:dyDescent="0.3">
      <c r="A333" t="s">
        <v>89</v>
      </c>
      <c r="B333" t="s">
        <v>86</v>
      </c>
      <c r="C333" s="35" t="s">
        <v>1138</v>
      </c>
      <c r="D333" t="s">
        <v>1139</v>
      </c>
      <c r="E333" t="s">
        <v>403</v>
      </c>
      <c r="F333" t="s">
        <v>90</v>
      </c>
      <c r="G333" t="s">
        <v>1078</v>
      </c>
      <c r="H333" t="s">
        <v>86</v>
      </c>
      <c r="I333" t="s">
        <v>86</v>
      </c>
      <c r="J333" t="s">
        <v>86</v>
      </c>
      <c r="K333" t="s">
        <v>86</v>
      </c>
      <c r="L333" t="s">
        <v>86</v>
      </c>
      <c r="M333" t="s">
        <v>86</v>
      </c>
      <c r="N333" s="19">
        <v>45559.379861111112</v>
      </c>
      <c r="O333" t="s">
        <v>86</v>
      </c>
      <c r="P333" t="s">
        <v>86</v>
      </c>
      <c r="Q333" t="s">
        <v>86</v>
      </c>
      <c r="R333" t="s">
        <v>86</v>
      </c>
      <c r="S333" t="s">
        <v>86</v>
      </c>
      <c r="T333" s="19">
        <v>45553.600074259259</v>
      </c>
      <c r="U333" t="s">
        <v>86</v>
      </c>
      <c r="V333" t="s">
        <v>86</v>
      </c>
      <c r="W333" t="s">
        <v>86</v>
      </c>
      <c r="X333" t="s">
        <v>86</v>
      </c>
      <c r="Y333" t="s">
        <v>726</v>
      </c>
      <c r="Z333" t="s">
        <v>727</v>
      </c>
      <c r="AA333" t="s">
        <v>86</v>
      </c>
      <c r="AB333" t="s">
        <v>91</v>
      </c>
      <c r="AC333" t="s">
        <v>86</v>
      </c>
      <c r="AD333" t="s">
        <v>135</v>
      </c>
      <c r="AE333" t="s">
        <v>86</v>
      </c>
    </row>
  </sheetData>
  <hyperlinks>
    <hyperlink ref="C2" r:id="rId1" xr:uid="{DD8E2B66-8C83-48EE-8264-F361F87C4EF7}"/>
    <hyperlink ref="C3" r:id="rId2" xr:uid="{E2C91C42-0604-46F8-8069-001046FB062A}"/>
    <hyperlink ref="C4" r:id="rId3" xr:uid="{69E79727-4971-4A19-AF65-AB349FC3073E}"/>
    <hyperlink ref="C5" r:id="rId4" xr:uid="{FC7F6F68-591D-40C5-8112-ED2524959C1A}"/>
    <hyperlink ref="C6" r:id="rId5" xr:uid="{350BDBC9-C918-4F1A-88AC-82104057B1D1}"/>
    <hyperlink ref="C7" r:id="rId6" xr:uid="{BE5CC744-74E5-464A-AE18-0A18B3B3B5D9}"/>
    <hyperlink ref="C8" r:id="rId7" xr:uid="{B94FFF13-425E-43A6-8741-39B4EBA25F16}"/>
    <hyperlink ref="C9" r:id="rId8" xr:uid="{8FA6BB67-4DBC-4048-A266-16671CD71454}"/>
    <hyperlink ref="C10" r:id="rId9" xr:uid="{31E1F5B7-F3D8-4CA5-BA6A-CE1AD27A97FD}"/>
    <hyperlink ref="C11" r:id="rId10" xr:uid="{693C1A4E-714B-49BE-88F3-A2BB645E2F77}"/>
    <hyperlink ref="C12" r:id="rId11" xr:uid="{7B803DFD-04B2-43AC-B3C0-D6C91AE203D0}"/>
    <hyperlink ref="C13" r:id="rId12" xr:uid="{477C5F39-3E09-4A19-8C66-65C731B0F7D0}"/>
    <hyperlink ref="C14" r:id="rId13" xr:uid="{47C3D650-C466-4DB7-B9DD-48B8A0ADE844}"/>
    <hyperlink ref="C15" r:id="rId14" xr:uid="{091B65A0-B606-47B2-ADBE-881B21482315}"/>
    <hyperlink ref="C16" r:id="rId15" xr:uid="{439AFCE6-E291-4542-A30F-DC9423DDA76A}"/>
    <hyperlink ref="C17" r:id="rId16" xr:uid="{F58DF929-FF91-4D85-A77B-D8CEA84BDA50}"/>
    <hyperlink ref="C18" r:id="rId17" xr:uid="{4F803594-E24A-4AA9-9F9C-9A05A80CC747}"/>
    <hyperlink ref="C19" r:id="rId18" xr:uid="{031C3738-42FE-493D-94B8-31B51DC0C3B3}"/>
    <hyperlink ref="C20" r:id="rId19" xr:uid="{616CD04B-00D9-4410-BD0E-D54AD953F820}"/>
    <hyperlink ref="C21" r:id="rId20" xr:uid="{76F0C0A1-3E71-4649-A69E-EDAE21D21D11}"/>
    <hyperlink ref="C22" r:id="rId21" xr:uid="{27B435D2-4EE5-4ACF-939B-C3AC769702FE}"/>
    <hyperlink ref="C23" r:id="rId22" xr:uid="{1BEF73B1-359D-4224-8F50-BDC13F853316}"/>
    <hyperlink ref="C24" r:id="rId23" xr:uid="{7CBC8B4C-5B57-4484-836C-E24A2A83B4B8}"/>
    <hyperlink ref="C25" r:id="rId24" xr:uid="{827642E3-EDA1-41DE-817A-CA2668BCFAE5}"/>
    <hyperlink ref="C26" r:id="rId25" xr:uid="{2016F948-AC1C-48CE-863F-8740884D571F}"/>
    <hyperlink ref="C27" r:id="rId26" xr:uid="{0F94A3F5-0A3A-48D7-987C-D364BC783A7B}"/>
    <hyperlink ref="C28" r:id="rId27" xr:uid="{9D4488E8-3D83-4558-9FA1-23BF1F8B9CA3}"/>
    <hyperlink ref="C29" r:id="rId28" xr:uid="{0F667390-802C-4D84-A4B5-91D61B63B8F2}"/>
    <hyperlink ref="C30" r:id="rId29" xr:uid="{6FF4F630-90D1-478F-B23D-987BFC4FB00B}"/>
    <hyperlink ref="C31" r:id="rId30" xr:uid="{22D4247A-FF73-46CC-B7CE-3D4D64D95470}"/>
    <hyperlink ref="C32" r:id="rId31" xr:uid="{9B811E5F-9C05-4470-A9BF-DBCA743743C0}"/>
    <hyperlink ref="C33" r:id="rId32" xr:uid="{8F121A32-FA52-4621-A2C2-4328024F6E43}"/>
    <hyperlink ref="C34" r:id="rId33" xr:uid="{C9BD8035-05EB-4785-8489-28FB7E4D5DA4}"/>
    <hyperlink ref="C35" r:id="rId34" xr:uid="{19C507A5-5DD4-47D9-A043-AF9DD020EF8A}"/>
    <hyperlink ref="C36" r:id="rId35" xr:uid="{872BE3F4-5BD0-4CC2-BCC6-F103AC8B2EE9}"/>
    <hyperlink ref="C37" r:id="rId36" xr:uid="{EA991DC8-652D-4541-99C5-CD79B5BCA2B4}"/>
    <hyperlink ref="C38" r:id="rId37" xr:uid="{00D3946F-9DD8-4BDB-8C9F-155C3E85FB21}"/>
    <hyperlink ref="C39" r:id="rId38" xr:uid="{48D1019E-C81F-401D-BC7E-5062284A6211}"/>
    <hyperlink ref="C40" r:id="rId39" xr:uid="{AB02A4FD-2979-4C3D-968B-EB5D2AC0F55B}"/>
    <hyperlink ref="C41" r:id="rId40" xr:uid="{BAF6D811-A7D6-4771-B715-3C43DE325357}"/>
    <hyperlink ref="C42" r:id="rId41" xr:uid="{E612104E-3AA3-4BA4-B2BD-5BEBC12C6162}"/>
    <hyperlink ref="C43" r:id="rId42" xr:uid="{4936BD8D-C99D-4C87-958D-EFFB90F3587C}"/>
    <hyperlink ref="C44" r:id="rId43" xr:uid="{23FA2720-080D-4E18-A679-A7B6EDD28724}"/>
    <hyperlink ref="C45" r:id="rId44" xr:uid="{B8D6AC71-130A-4E8A-B59F-311EA8B6D8E4}"/>
    <hyperlink ref="C46" r:id="rId45" xr:uid="{4EAFBA6A-0BDD-4C88-98EB-B27BBFC3C896}"/>
    <hyperlink ref="C47" r:id="rId46" xr:uid="{D13AE53D-2FD7-462E-A485-742AF59ACA59}"/>
    <hyperlink ref="C48" r:id="rId47" xr:uid="{21B4A96D-D626-4E12-8586-D72A62EBDF7D}"/>
    <hyperlink ref="C49" r:id="rId48" xr:uid="{8451240A-716D-41D3-82CF-29C1BBCC64FE}"/>
    <hyperlink ref="C50" r:id="rId49" xr:uid="{7BE7B0B2-D92C-464B-B8F9-F5FF5324FD7D}"/>
    <hyperlink ref="C51" r:id="rId50" xr:uid="{E105F393-1FE7-4FD6-A2AA-1019010915CE}"/>
    <hyperlink ref="C52" r:id="rId51" xr:uid="{9C4F1090-6565-484A-BB74-4D291D852400}"/>
    <hyperlink ref="C53" r:id="rId52" xr:uid="{E9028FD8-62C6-4DF9-AC03-8401FE668E6D}"/>
    <hyperlink ref="C54" r:id="rId53" xr:uid="{DCC3D8BC-0631-4098-A4F5-E77710DB3773}"/>
    <hyperlink ref="C55" r:id="rId54" xr:uid="{F3A4192A-61AB-4613-82C4-72C87DA3DF61}"/>
    <hyperlink ref="C56" r:id="rId55" xr:uid="{4881DE8F-5F1D-47BF-8CAC-2F3484E21179}"/>
    <hyperlink ref="C57" r:id="rId56" xr:uid="{4AF2CBD4-5769-4857-B65C-E288EE2F2D37}"/>
    <hyperlink ref="C58" r:id="rId57" xr:uid="{37B0D3D3-BB1A-44B2-A586-E1AEB58F9D3E}"/>
    <hyperlink ref="C59" r:id="rId58" xr:uid="{2008CDC7-9F8A-440F-9272-A0DF40E663BB}"/>
    <hyperlink ref="C60" r:id="rId59" xr:uid="{373ABEDC-C6D9-4568-9525-CA2307944C08}"/>
    <hyperlink ref="C61" r:id="rId60" xr:uid="{EFCE3AF9-B4A6-43A1-B991-61CCDA00955D}"/>
    <hyperlink ref="C62" r:id="rId61" xr:uid="{21ABA7EA-D238-417B-B7E2-AE65295E6289}"/>
    <hyperlink ref="C63" r:id="rId62" xr:uid="{63BC938F-004C-40D8-B371-2DA2DEDDCC53}"/>
    <hyperlink ref="C64" r:id="rId63" xr:uid="{6DF21DDD-3212-4682-B6E5-96A17AA0A673}"/>
    <hyperlink ref="C65" r:id="rId64" xr:uid="{76B20640-BA58-4FA7-AC00-2A033DDD1C2A}"/>
    <hyperlink ref="C66" r:id="rId65" xr:uid="{33BE64B2-BDA4-4699-B524-6602783CE123}"/>
    <hyperlink ref="C67" r:id="rId66" xr:uid="{B3582FE3-0820-4C7F-952F-1AFC87D3489D}"/>
    <hyperlink ref="C68" r:id="rId67" xr:uid="{717AD5BF-544F-453C-9581-5125F0AB81EE}"/>
    <hyperlink ref="C69" r:id="rId68" xr:uid="{1B5794CD-9D85-4431-9CF3-A288405B357A}"/>
    <hyperlink ref="C70" r:id="rId69" xr:uid="{3B061397-F9EC-435C-8A69-9BA04B2D17E4}"/>
    <hyperlink ref="C71" r:id="rId70" xr:uid="{46259214-5FE2-4DAA-962E-A8C503E9757B}"/>
    <hyperlink ref="C72" r:id="rId71" xr:uid="{470FA77C-9009-45D2-BE38-5CD79EE436F3}"/>
    <hyperlink ref="C73" r:id="rId72" xr:uid="{ECF61921-520A-46FD-876B-BEFBF413CA24}"/>
    <hyperlink ref="C74" r:id="rId73" xr:uid="{D7CAA2BE-6FA8-4A3A-BDE3-942FCC31D611}"/>
    <hyperlink ref="C75" r:id="rId74" xr:uid="{0276FB2F-1265-4FFE-A162-AEEEEFD04D5E}"/>
    <hyperlink ref="C76" r:id="rId75" xr:uid="{2D3FCCD7-FF5E-447C-9E42-FE61C9BB5589}"/>
    <hyperlink ref="C77" r:id="rId76" xr:uid="{9DA3D4B5-33A9-42B3-9F62-3ED20AC71215}"/>
    <hyperlink ref="C78" r:id="rId77" xr:uid="{A14E9115-D1A3-4A02-AB0F-8F1C9FDEAA5B}"/>
    <hyperlink ref="C79" r:id="rId78" xr:uid="{9158E530-76A9-487A-AD50-75C2F180E7AD}"/>
    <hyperlink ref="C80" r:id="rId79" xr:uid="{E866514E-BA96-42BA-B5F5-BB57D7549E6D}"/>
    <hyperlink ref="C81" r:id="rId80" xr:uid="{4A9F34B4-F72E-472E-ADF2-C8F10B9E3193}"/>
    <hyperlink ref="C82" r:id="rId81" xr:uid="{7EB0CD19-7970-4D1A-ABE4-C6BBA8CC2A8C}"/>
    <hyperlink ref="C83" r:id="rId82" xr:uid="{94776946-6ADC-4E20-8D5D-E85A995E1E9C}"/>
    <hyperlink ref="C84" r:id="rId83" xr:uid="{EF7441A0-92BC-4953-B905-6C8A83B36B00}"/>
    <hyperlink ref="C85" r:id="rId84" xr:uid="{43506780-EA2A-4160-8DA3-49754751DD26}"/>
    <hyperlink ref="C86" r:id="rId85" xr:uid="{9586CA31-DAAB-4FFD-B0CD-5D4555CD011C}"/>
    <hyperlink ref="C87" r:id="rId86" xr:uid="{D665F0EB-1FC4-4D4B-9434-7EC3A3D8648A}"/>
    <hyperlink ref="C88" r:id="rId87" xr:uid="{E88FCAA9-5FD7-4BEA-B57D-798FFFC6E2A9}"/>
    <hyperlink ref="C89" r:id="rId88" xr:uid="{3534E13C-6406-437B-A3AA-5C15AE8439CA}"/>
    <hyperlink ref="C90" r:id="rId89" xr:uid="{8BF0CBB1-9D65-40EF-ABA2-83DB779A6328}"/>
    <hyperlink ref="C91" r:id="rId90" xr:uid="{77278325-BA94-4F01-BF4B-3F986F9DAA9B}"/>
    <hyperlink ref="C92" r:id="rId91" xr:uid="{FF367BCE-E1D0-4B31-8D0E-0AA6132214CE}"/>
    <hyperlink ref="C93" r:id="rId92" xr:uid="{9D28459E-2AC4-46FF-8098-181053D71EA5}"/>
    <hyperlink ref="C94" r:id="rId93" xr:uid="{37B7A9BD-6934-470D-91C1-BE7B7E813A44}"/>
    <hyperlink ref="C95" r:id="rId94" xr:uid="{16EB0D00-846F-4B64-9379-FCBC24E9DCB8}"/>
    <hyperlink ref="C96" r:id="rId95" xr:uid="{0291442A-BF6C-4300-BC37-E4B537D007DD}"/>
    <hyperlink ref="C97" r:id="rId96" xr:uid="{1090F01E-6644-42EA-B1D5-B8AA46EAAEF8}"/>
    <hyperlink ref="C98" r:id="rId97" xr:uid="{B0A9FC10-D4E6-430E-917B-A50A3C883ED5}"/>
    <hyperlink ref="C99" r:id="rId98" xr:uid="{CBF7B544-6FE4-4F9F-919B-440905DB48BF}"/>
    <hyperlink ref="C100" r:id="rId99" xr:uid="{F269FB41-8AF4-447C-87D7-DE84BA97E60C}"/>
    <hyperlink ref="C101" r:id="rId100" xr:uid="{37A0D45A-28F8-4F03-92C4-AB5EA9DF1312}"/>
    <hyperlink ref="C102" r:id="rId101" xr:uid="{69F0B442-3404-48F2-AE6A-C65830B07AAD}"/>
    <hyperlink ref="C103" r:id="rId102" xr:uid="{FCF96B6C-BF76-4EBC-A058-71ED118F9D0F}"/>
    <hyperlink ref="C104" r:id="rId103" xr:uid="{9AB67B06-4664-4165-9E89-0851D0118BC1}"/>
    <hyperlink ref="C105" r:id="rId104" xr:uid="{ACCCA389-5A3F-4165-82DE-847A705907DF}"/>
    <hyperlink ref="C106" r:id="rId105" xr:uid="{0FE6948E-4549-4FC8-8F98-5531CFD22ED8}"/>
    <hyperlink ref="C107" r:id="rId106" xr:uid="{A21FAC8B-0D9F-4324-B8F3-89C66DF4EA1C}"/>
    <hyperlink ref="C108" r:id="rId107" xr:uid="{B8E351E5-B91F-430F-84AF-3DB0C8BC4499}"/>
    <hyperlink ref="C109" r:id="rId108" xr:uid="{9C81FD72-143D-4A05-8E41-1EA723A6CF29}"/>
    <hyperlink ref="C110" r:id="rId109" xr:uid="{36B373AD-495B-4296-BB83-5A1C7EEB1B0A}"/>
    <hyperlink ref="C111" r:id="rId110" xr:uid="{BBD42450-ADF1-4E30-8078-74B24E50EF9D}"/>
    <hyperlink ref="C112" r:id="rId111" xr:uid="{B380262F-8816-484A-BE45-016A37B4D15E}"/>
    <hyperlink ref="C113" r:id="rId112" xr:uid="{5F63C935-AF81-4B7A-858E-71CC16C41D85}"/>
    <hyperlink ref="C114" r:id="rId113" xr:uid="{3798546B-A7B8-4E26-B05E-1CD2D4918F4E}"/>
    <hyperlink ref="C115" r:id="rId114" xr:uid="{490F6AEE-2B7C-40DA-927C-DE63D16C5577}"/>
    <hyperlink ref="C116" r:id="rId115" xr:uid="{79F6FE74-20E7-4F2C-9939-7BCFF96F94FF}"/>
    <hyperlink ref="C117" r:id="rId116" xr:uid="{8CFB35DB-3230-42A9-BD51-95552E58E51C}"/>
    <hyperlink ref="C118" r:id="rId117" xr:uid="{C20C4D3D-9B5B-463C-B7CB-1CB295DA57A1}"/>
    <hyperlink ref="C119" r:id="rId118" xr:uid="{142B3AF2-4901-4E14-87D7-D73B0951C8AA}"/>
    <hyperlink ref="C120" r:id="rId119" xr:uid="{CEC5F007-9FAE-491A-9C23-EC6275D2598A}"/>
    <hyperlink ref="C121" r:id="rId120" xr:uid="{AC3FCF76-91A2-4F49-A5D3-A28460615844}"/>
    <hyperlink ref="C122" r:id="rId121" xr:uid="{B1843E01-2C7E-46A1-8460-579F7F73429D}"/>
    <hyperlink ref="C123" r:id="rId122" xr:uid="{02DEABE6-6613-44FB-A3BC-0C03141AB838}"/>
    <hyperlink ref="C124" r:id="rId123" xr:uid="{195BAB16-865C-4792-A917-05876C9AE954}"/>
    <hyperlink ref="C125" r:id="rId124" xr:uid="{ED8A4647-8B5A-430C-B5F3-48B0B1F67D07}"/>
    <hyperlink ref="C126" r:id="rId125" xr:uid="{F37DEFCA-96E5-4E96-BABC-B2E994EA6481}"/>
    <hyperlink ref="C127" r:id="rId126" xr:uid="{CB67C4C5-D190-4A34-9D83-0614C7DEF64E}"/>
    <hyperlink ref="C128" r:id="rId127" xr:uid="{2FB2EF05-697D-41A6-A5CD-20DF1F9EA5E0}"/>
    <hyperlink ref="C129" r:id="rId128" xr:uid="{D0DA7A2E-F4B1-440F-B504-3EED956C0BFB}"/>
    <hyperlink ref="C130" r:id="rId129" xr:uid="{1CAD5102-B18D-4B75-8645-B0272E5E45BC}"/>
    <hyperlink ref="C131" r:id="rId130" xr:uid="{93A6E2C4-5F26-4A7F-A11E-439FE5C2ADF0}"/>
    <hyperlink ref="C132" r:id="rId131" xr:uid="{B3D68CB2-D510-4C1E-8380-4715A7C203A0}"/>
    <hyperlink ref="C133" r:id="rId132" xr:uid="{48556A24-EE17-4016-A10F-3DA08EA9464C}"/>
    <hyperlink ref="C134" r:id="rId133" xr:uid="{18638A43-2F05-4CE3-ABE7-E7685D0800B9}"/>
    <hyperlink ref="C135" r:id="rId134" xr:uid="{5A5BC29C-BE4C-49E6-9607-4C6C6B88F5D2}"/>
    <hyperlink ref="C136" r:id="rId135" xr:uid="{9010E116-1A9D-4654-8825-E50F1373B401}"/>
    <hyperlink ref="C137" r:id="rId136" xr:uid="{3B047DD3-6A5C-4A1D-93B1-7E355DC2D54A}"/>
    <hyperlink ref="C138" r:id="rId137" xr:uid="{112D173A-45CB-4063-BAF2-6946F7D2D981}"/>
    <hyperlink ref="C139" r:id="rId138" xr:uid="{3A493669-1CFD-4830-A25B-3A46BA7BFD25}"/>
    <hyperlink ref="C140" r:id="rId139" xr:uid="{958D7ABA-0EFE-4A35-8F97-3224D92AE945}"/>
    <hyperlink ref="C141" r:id="rId140" xr:uid="{F80A388F-C319-4BEE-AFE7-9DAFFF8568F6}"/>
    <hyperlink ref="C142" r:id="rId141" xr:uid="{C99BC84A-8FC6-4C7F-ABC0-29D5E23B40B6}"/>
    <hyperlink ref="C143" r:id="rId142" xr:uid="{A193202A-CF71-4371-BADB-85D8B57B20D2}"/>
    <hyperlink ref="C144" r:id="rId143" xr:uid="{143EB71A-87B1-4271-B1B9-E7FA30D8D802}"/>
    <hyperlink ref="C145" r:id="rId144" xr:uid="{E84FA350-5683-4DF0-B5DC-49D520974F60}"/>
    <hyperlink ref="C146" r:id="rId145" xr:uid="{641F693C-A631-4597-A1D0-95378029AFCA}"/>
    <hyperlink ref="C147" r:id="rId146" xr:uid="{2C1A9647-EBA6-44C7-A2D6-B415E4C33C37}"/>
    <hyperlink ref="C148" r:id="rId147" xr:uid="{FC50A810-D73E-480B-BF32-07D2CA94254B}"/>
    <hyperlink ref="C149" r:id="rId148" xr:uid="{F4E40EBD-793D-47F7-88C3-2BEF11B64973}"/>
    <hyperlink ref="C150" r:id="rId149" xr:uid="{39FB23FA-A28A-46FC-8315-50722464DE0A}"/>
    <hyperlink ref="C151" r:id="rId150" xr:uid="{2E08DC2D-F359-4240-8748-5033A5748C96}"/>
    <hyperlink ref="C152" r:id="rId151" xr:uid="{05804ADD-6EA6-4424-9A41-14101A713014}"/>
    <hyperlink ref="C153" r:id="rId152" xr:uid="{06BFA651-E584-44EA-BA6A-846945BEC867}"/>
    <hyperlink ref="C154" r:id="rId153" xr:uid="{03037DE7-0D02-4779-84C3-9D73BED4D850}"/>
    <hyperlink ref="C155" r:id="rId154" xr:uid="{D6A9CBB3-C528-44AD-B9F3-AA0E412093DA}"/>
    <hyperlink ref="C156" r:id="rId155" xr:uid="{9132A4ED-D71A-4FF6-805C-30F189743D7A}"/>
    <hyperlink ref="C157" r:id="rId156" xr:uid="{FB09C63C-28BC-425D-B446-598701C468FE}"/>
    <hyperlink ref="C158" r:id="rId157" xr:uid="{36524038-AB3B-4921-A447-147AD8CA339A}"/>
    <hyperlink ref="C159" r:id="rId158" xr:uid="{97DEF706-7473-4C9B-8F95-BD7256FA1755}"/>
    <hyperlink ref="C160" r:id="rId159" xr:uid="{2B426019-F921-46B9-9CDB-CF3DBDAE27A7}"/>
    <hyperlink ref="C161" r:id="rId160" xr:uid="{6B9D22D6-291A-45F9-8563-85C8DEF6F313}"/>
    <hyperlink ref="C162" r:id="rId161" xr:uid="{E6011369-55B9-4984-9ED5-3DD7024E2E9F}"/>
    <hyperlink ref="C163" r:id="rId162" xr:uid="{13320358-BCD4-4607-9931-4D7E0D041C93}"/>
    <hyperlink ref="C164" r:id="rId163" xr:uid="{4FCFA99F-3112-4612-AA0D-AF4EC890ADED}"/>
    <hyperlink ref="C165" r:id="rId164" xr:uid="{74EAB651-BC75-4F8A-8000-6F919794BD55}"/>
    <hyperlink ref="C166" r:id="rId165" xr:uid="{E47D0165-A361-4FFD-980A-14700DE750B0}"/>
    <hyperlink ref="C167" r:id="rId166" xr:uid="{13B412CD-0E45-448D-B382-4AD221F0C419}"/>
    <hyperlink ref="C168" r:id="rId167" xr:uid="{478D0585-EFAD-45BD-B78D-2844FCF36717}"/>
    <hyperlink ref="C169" r:id="rId168" xr:uid="{DB8E66E1-7724-4172-96E2-19BE74BD53BB}"/>
    <hyperlink ref="C170" r:id="rId169" xr:uid="{CAEE6585-9775-40D6-B767-61337FE9A704}"/>
    <hyperlink ref="C171" r:id="rId170" xr:uid="{B9720700-C0C9-4FB7-A53F-A3DE2DDE1671}"/>
    <hyperlink ref="C172" r:id="rId171" xr:uid="{C4BE5CE2-FB8D-4B57-B2F2-E036566459FE}"/>
    <hyperlink ref="C173" r:id="rId172" xr:uid="{8BEEC8B1-6746-4FD6-9F13-556D00837E91}"/>
    <hyperlink ref="C174" r:id="rId173" xr:uid="{EAD476E2-12E6-4F36-86D6-03653137B4A9}"/>
    <hyperlink ref="C175" r:id="rId174" xr:uid="{6DACC6B0-8292-413C-AB4E-5E02C3C1403E}"/>
    <hyperlink ref="C176" r:id="rId175" xr:uid="{031CC2F8-0B36-4DAB-82E8-E9FC0A3462CB}"/>
    <hyperlink ref="C177" r:id="rId176" xr:uid="{C56AF9C5-FA0F-45A1-BC04-0E9D5ED2A1A2}"/>
    <hyperlink ref="C178" r:id="rId177" xr:uid="{51F0D3CF-F7C9-464B-B23B-E739C14EEBEB}"/>
    <hyperlink ref="C179" r:id="rId178" xr:uid="{AC1217BA-F803-4EAD-8D25-82312D8F5A6E}"/>
    <hyperlink ref="C180" r:id="rId179" xr:uid="{446177CE-6078-4A67-B7B4-3092D4062568}"/>
    <hyperlink ref="C181" r:id="rId180" xr:uid="{E7375AB0-2990-4BBC-9BD1-35665C57FD98}"/>
    <hyperlink ref="C182" r:id="rId181" xr:uid="{365CE88F-9C0A-486D-A00A-F7B6EE1A323E}"/>
    <hyperlink ref="C183" r:id="rId182" xr:uid="{3300007C-C20C-4ACA-A9B5-08A88CDD0831}"/>
    <hyperlink ref="C184" r:id="rId183" xr:uid="{B2AD792A-69AA-45C5-BA42-CBD2DDB58447}"/>
    <hyperlink ref="C185" r:id="rId184" xr:uid="{B5C97BAB-D871-4957-B40A-922411456546}"/>
    <hyperlink ref="C186" r:id="rId185" xr:uid="{9947FEBA-068B-40A0-927B-4390763449C3}"/>
    <hyperlink ref="C187" r:id="rId186" xr:uid="{53B3E0E6-B7F7-46B5-A2AE-4697047D1515}"/>
    <hyperlink ref="C188" r:id="rId187" xr:uid="{2B0B6847-58FA-48DA-96E8-5D282A573D69}"/>
    <hyperlink ref="C189" r:id="rId188" xr:uid="{D98C1B4E-6365-4F26-B06C-A1AF60BD84A7}"/>
    <hyperlink ref="C190" r:id="rId189" xr:uid="{CF882EC1-A345-4A3A-9329-4C14006D29C1}"/>
    <hyperlink ref="C191" r:id="rId190" xr:uid="{154E69AF-1CC5-4941-BC93-6979A05B745F}"/>
    <hyperlink ref="C192" r:id="rId191" xr:uid="{11BC86E3-3504-4B89-98F5-0AB34A55B456}"/>
    <hyperlink ref="C193" r:id="rId192" xr:uid="{08B8B650-8384-415E-BF7F-F8E7016EB776}"/>
    <hyperlink ref="C194" r:id="rId193" xr:uid="{1D286FB5-4D98-4CAF-A56E-FD4273218849}"/>
    <hyperlink ref="C195" r:id="rId194" xr:uid="{B2495962-1094-457B-BF35-E72F12670806}"/>
    <hyperlink ref="C196" r:id="rId195" xr:uid="{DDCC28E4-6792-40A5-B1ED-6E4370DFE180}"/>
    <hyperlink ref="C197" r:id="rId196" xr:uid="{E3E2386D-440A-4F85-8F21-DE7270F8F18E}"/>
    <hyperlink ref="C198" r:id="rId197" xr:uid="{3CD33069-06F1-4201-BC6F-030155FD2B6E}"/>
    <hyperlink ref="C199" r:id="rId198" xr:uid="{1291A452-D398-488C-AA5B-57F8E1DFD2F5}"/>
    <hyperlink ref="C200" r:id="rId199" xr:uid="{0FECFF3F-821E-476B-9B54-004381D70C56}"/>
    <hyperlink ref="C201" r:id="rId200" xr:uid="{9FC2DE5C-C6A1-4DC1-AE1D-85896BC98E45}"/>
    <hyperlink ref="C202" r:id="rId201" xr:uid="{381125E2-465E-4B58-A5CB-13F15A5EB505}"/>
    <hyperlink ref="C203" r:id="rId202" xr:uid="{B2C26516-2217-4EAF-8815-58430724A710}"/>
    <hyperlink ref="C204" r:id="rId203" xr:uid="{9B4E8D29-6306-482A-907D-A77B9F62190B}"/>
    <hyperlink ref="C205" r:id="rId204" xr:uid="{6D1485C2-04E0-4FA6-8D8A-FF1B47530334}"/>
    <hyperlink ref="C206" r:id="rId205" xr:uid="{EE423289-9BDA-46F5-BDF4-1DAF9AE54097}"/>
    <hyperlink ref="C207" r:id="rId206" xr:uid="{585EC95A-58DA-466F-B5A0-FBA6DFB3DC1B}"/>
    <hyperlink ref="C208" r:id="rId207" xr:uid="{D1D44269-DE15-47A7-A640-BF8B9AF192D0}"/>
    <hyperlink ref="C209" r:id="rId208" xr:uid="{B41593CB-F5FD-4CBA-8441-53F9D5E3BF67}"/>
    <hyperlink ref="C210" r:id="rId209" xr:uid="{28C16CDD-5A98-4C64-9D9B-6B016DA253C7}"/>
    <hyperlink ref="C211" r:id="rId210" xr:uid="{52279D25-F17D-4754-B120-CDB74E43FDCB}"/>
    <hyperlink ref="C212" r:id="rId211" xr:uid="{DCDB0787-FA92-4B8C-8648-52D06BDEDD33}"/>
    <hyperlink ref="C213" r:id="rId212" xr:uid="{2A7ACECF-0F77-41A4-A899-6FBE39311EA3}"/>
    <hyperlink ref="C214" r:id="rId213" xr:uid="{EF936B6C-989B-41AE-BFCB-CA7D0ABDAD90}"/>
    <hyperlink ref="C215" r:id="rId214" xr:uid="{7D8813E5-AC07-4653-8EDD-5049919C7756}"/>
    <hyperlink ref="C216" r:id="rId215" xr:uid="{4A56CB62-D121-4A87-9853-E00157FE1E07}"/>
    <hyperlink ref="C217" r:id="rId216" xr:uid="{76334F7F-E0A3-4C19-A61D-01685B58B5EE}"/>
    <hyperlink ref="C218" r:id="rId217" xr:uid="{1CE2F8D5-841B-4D1B-A4FD-750E302D2095}"/>
    <hyperlink ref="C219" r:id="rId218" xr:uid="{7CB5AB4A-D675-4216-A8B0-1F7AB0FFB164}"/>
    <hyperlink ref="C220" r:id="rId219" xr:uid="{0FCA476B-2B85-4F92-BDD6-61F2E8DC535D}"/>
    <hyperlink ref="C221" r:id="rId220" xr:uid="{437610C1-E0B0-4603-811E-24305E3BD1D3}"/>
    <hyperlink ref="C222" r:id="rId221" xr:uid="{DD6B7ECD-242F-445D-9ACB-6E2FFE81A69B}"/>
    <hyperlink ref="C223" r:id="rId222" xr:uid="{635593C5-5F7E-4F43-89DE-1178F02601F7}"/>
    <hyperlink ref="C224" r:id="rId223" xr:uid="{3D642154-C6C5-46FA-9474-F75EA8159D99}"/>
    <hyperlink ref="C225" r:id="rId224" xr:uid="{C6459B8A-574C-4089-9CD3-850D26DB05C8}"/>
    <hyperlink ref="C226" r:id="rId225" xr:uid="{B7875916-39B2-4D98-A57D-27EF02B06EB4}"/>
    <hyperlink ref="C227" r:id="rId226" xr:uid="{CC794AB4-0EE6-4137-9109-1905B99B7D70}"/>
    <hyperlink ref="C228" r:id="rId227" xr:uid="{968220F4-AD1B-4CDE-9517-254D5F2E56B5}"/>
    <hyperlink ref="C229" r:id="rId228" xr:uid="{3ECE34D8-1C80-4263-8D26-AB58D6706D31}"/>
    <hyperlink ref="C230" r:id="rId229" xr:uid="{5D3691B5-2434-47C9-BED2-D983522BF0B0}"/>
    <hyperlink ref="C231" r:id="rId230" xr:uid="{61ABE484-5BFE-4F19-8314-543E9625B790}"/>
    <hyperlink ref="C232" r:id="rId231" xr:uid="{2157213C-15C5-441A-B89C-42E23020E9A6}"/>
    <hyperlink ref="C233" r:id="rId232" xr:uid="{D31661DD-29E8-4B27-BA2B-28802B18C913}"/>
    <hyperlink ref="C234" r:id="rId233" xr:uid="{1107903F-ED3E-4624-91C3-B795C43A4CC7}"/>
    <hyperlink ref="C235" r:id="rId234" xr:uid="{96EAA6E2-2044-4AB6-B8AC-36CAFCED7B13}"/>
    <hyperlink ref="C236" r:id="rId235" xr:uid="{E1736441-5652-439B-AF33-894CF7050DC5}"/>
    <hyperlink ref="C237" r:id="rId236" xr:uid="{C947FE9F-699B-4E45-AD46-B04798354B23}"/>
    <hyperlink ref="C238" r:id="rId237" xr:uid="{9FF5DB4F-2461-4101-93D8-D64CA2A4F0EE}"/>
    <hyperlink ref="C239" r:id="rId238" xr:uid="{51AC3A7B-4392-4905-A1CD-F22FF813AEEB}"/>
    <hyperlink ref="C240" r:id="rId239" xr:uid="{A15CCE92-9903-4D2B-A02A-05938564ADE6}"/>
    <hyperlink ref="C241" r:id="rId240" xr:uid="{BF5F7C33-FCA2-46CE-9C52-82036E3EFF44}"/>
    <hyperlink ref="C242" r:id="rId241" xr:uid="{E077FFCD-37DA-462F-A342-1AE01202C3A6}"/>
    <hyperlink ref="C243" r:id="rId242" xr:uid="{B162CD8B-BDE3-4A3B-AC7C-2BAD3E818548}"/>
    <hyperlink ref="C244" r:id="rId243" xr:uid="{BC105D71-6500-455B-885F-F45BBBB2218B}"/>
    <hyperlink ref="C245" r:id="rId244" xr:uid="{2554577E-8E62-4D5A-A727-9EB6048E32F7}"/>
    <hyperlink ref="C246" r:id="rId245" xr:uid="{AC6D2EAD-B5D2-4A71-A036-6221A9EB0A25}"/>
    <hyperlink ref="C247" r:id="rId246" xr:uid="{E2266D58-790C-411A-A4E2-45A0AC7FBF1A}"/>
    <hyperlink ref="C248" r:id="rId247" xr:uid="{C2E704BD-8FE9-49B4-9FF2-19230DE59A4A}"/>
    <hyperlink ref="C249" r:id="rId248" xr:uid="{1DA1DE50-2444-478F-A62D-7A281C71DFFC}"/>
    <hyperlink ref="C250" r:id="rId249" xr:uid="{DDD831F2-D92E-4514-AA98-43159AE7E86C}"/>
    <hyperlink ref="C251" r:id="rId250" xr:uid="{AA3EF4F8-0D9B-45D6-9163-D83B28D57102}"/>
    <hyperlink ref="C252" r:id="rId251" xr:uid="{FB0E058E-9282-4752-B2A6-66CC26976E06}"/>
    <hyperlink ref="C253" r:id="rId252" xr:uid="{8F5607D3-3315-4093-8746-50D3F2660F3F}"/>
    <hyperlink ref="C254" r:id="rId253" xr:uid="{5D96D0D1-D22C-420E-82DB-9A980CABAAF8}"/>
    <hyperlink ref="C255" r:id="rId254" xr:uid="{C97E57BA-6365-4A04-B97E-6E054852B9D0}"/>
    <hyperlink ref="C256" r:id="rId255" xr:uid="{320BC33D-A64C-44BA-B5D1-A8EF6DF52266}"/>
    <hyperlink ref="C257" r:id="rId256" xr:uid="{F45372E7-95A7-4166-9710-AEF05BBA3D2C}"/>
    <hyperlink ref="C258" r:id="rId257" xr:uid="{B32D10CE-ED75-4A92-BFAE-5D659D664E95}"/>
    <hyperlink ref="C259" r:id="rId258" xr:uid="{F39BF01D-676B-4539-857A-21650F2D1218}"/>
    <hyperlink ref="C260" r:id="rId259" xr:uid="{57BFECCB-F0D5-4806-AF64-2190CC3CF8E7}"/>
    <hyperlink ref="C261" r:id="rId260" xr:uid="{81698A25-5313-4D18-967B-79983151FC04}"/>
    <hyperlink ref="C262" r:id="rId261" xr:uid="{AA6FB189-813D-4573-A1FE-95B020A1055D}"/>
    <hyperlink ref="C263" r:id="rId262" xr:uid="{C503E319-C1BB-41E0-8EC6-5C1742FF1B76}"/>
    <hyperlink ref="C264" r:id="rId263" xr:uid="{BE221F49-B2A1-426C-9036-762615EF6C57}"/>
    <hyperlink ref="C265" r:id="rId264" xr:uid="{AF48BDF3-2803-4D8B-B5D8-307CF7FA685C}"/>
    <hyperlink ref="C266" r:id="rId265" xr:uid="{8679B2DF-D356-49CF-94AA-A015330B4B28}"/>
    <hyperlink ref="C267" r:id="rId266" xr:uid="{9CBB58F6-D41C-48C6-8332-0801BDD79859}"/>
    <hyperlink ref="C268" r:id="rId267" xr:uid="{5A594F3C-7406-43D0-B509-15FD688282F9}"/>
    <hyperlink ref="C269" r:id="rId268" xr:uid="{12C0DF05-A186-4320-A7C6-8765E9E182E7}"/>
    <hyperlink ref="C270" r:id="rId269" xr:uid="{FAEA03CE-AD1D-41FB-B1AC-A8E52729C26B}"/>
    <hyperlink ref="C271" r:id="rId270" xr:uid="{DCBB78D4-0076-4640-AB85-219EE90DCBE4}"/>
    <hyperlink ref="C272" r:id="rId271" xr:uid="{4D15987E-7053-4484-AC8B-2CE16E72BE11}"/>
    <hyperlink ref="C273" r:id="rId272" xr:uid="{480D881E-80AA-4C67-A924-B17A17628688}"/>
    <hyperlink ref="C274" r:id="rId273" xr:uid="{58B11415-CE5F-479B-AD7C-81D78A4571F7}"/>
    <hyperlink ref="C275" r:id="rId274" xr:uid="{514F39FC-E4B3-4938-BDE0-F86C03E7961D}"/>
    <hyperlink ref="C276" r:id="rId275" xr:uid="{7BF5D3EB-63C2-4007-A4F9-960AF3F5FF4E}"/>
    <hyperlink ref="C277" r:id="rId276" xr:uid="{FC05D092-0F26-4211-9385-9E96B9975D88}"/>
    <hyperlink ref="C278" r:id="rId277" xr:uid="{90EF3AA4-2E82-433D-98B1-1DB4604C3C84}"/>
    <hyperlink ref="C279" r:id="rId278" xr:uid="{B1E9894B-8C34-4613-8BC4-3623DD0861FD}"/>
    <hyperlink ref="C280" r:id="rId279" xr:uid="{CCEA138B-705C-456B-BB48-A9C91824F3D5}"/>
    <hyperlink ref="C281" r:id="rId280" xr:uid="{64D0379D-FF5A-4044-9161-EFF3A865DAAB}"/>
    <hyperlink ref="C282" r:id="rId281" xr:uid="{03982C4B-DA5E-41E5-BE9C-A71AD99EA748}"/>
    <hyperlink ref="C283" r:id="rId282" xr:uid="{22A752B8-4FA7-4B67-8F1C-AD9FB1E03A8A}"/>
    <hyperlink ref="C284" r:id="rId283" xr:uid="{0FC1B7DC-50A2-4C45-867C-1FAEC2DFB3C0}"/>
    <hyperlink ref="C285" r:id="rId284" xr:uid="{A016AAB6-A11A-4B5B-A89A-A02490A6279D}"/>
    <hyperlink ref="C286" r:id="rId285" xr:uid="{BADD8403-CD07-4865-9302-D69ED379A8BF}"/>
    <hyperlink ref="C287" r:id="rId286" xr:uid="{A2D0ECC1-C1E9-41A5-B9B2-A836AF456C6C}"/>
    <hyperlink ref="C288" r:id="rId287" xr:uid="{2692AF3F-F8B7-4F5B-BE80-99AAA3C02B63}"/>
    <hyperlink ref="C289" r:id="rId288" xr:uid="{285CF63C-7260-4E37-98DF-FEB4B0B45643}"/>
    <hyperlink ref="C290" r:id="rId289" xr:uid="{DFD5EE6B-5513-4C01-994C-89364263A151}"/>
    <hyperlink ref="C291" r:id="rId290" xr:uid="{A5CEFE6D-58A6-4B1A-B12B-83176A322BD9}"/>
    <hyperlink ref="C292" r:id="rId291" xr:uid="{7A40356D-8411-422D-93E6-2BA77916117A}"/>
    <hyperlink ref="C293" r:id="rId292" xr:uid="{1EADCB25-B16B-4D04-804A-B33778174D0A}"/>
    <hyperlink ref="C294" r:id="rId293" xr:uid="{CD13387F-37AD-46EF-AA7E-DD189B8E2E25}"/>
    <hyperlink ref="C295" r:id="rId294" xr:uid="{CD0878FE-BCC1-4873-B63A-B2162BDF6C55}"/>
    <hyperlink ref="C296" r:id="rId295" xr:uid="{0F7940C2-A96F-40BF-9A2D-DE5F5D612BDD}"/>
    <hyperlink ref="C297" r:id="rId296" xr:uid="{FB327EC7-B1AE-42A1-8FAB-D85B120115C6}"/>
    <hyperlink ref="C298" r:id="rId297" xr:uid="{2FE5F175-BE9D-4BC4-83EA-57890A9A8DC3}"/>
    <hyperlink ref="C299" r:id="rId298" xr:uid="{CA9D07B0-939E-4A25-AA97-862C2DFA261D}"/>
    <hyperlink ref="C300" r:id="rId299" xr:uid="{241C997B-69DA-46C8-8039-9144A6AD2759}"/>
    <hyperlink ref="C301" r:id="rId300" xr:uid="{B96DD9B4-C829-4791-988D-8825A514CD87}"/>
    <hyperlink ref="C302" r:id="rId301" xr:uid="{44041493-2A11-4753-AF52-2DE6A0F43DF4}"/>
    <hyperlink ref="C303" r:id="rId302" xr:uid="{E6869637-75C3-44DC-9F8F-3243758B5793}"/>
    <hyperlink ref="C304" r:id="rId303" xr:uid="{166B5197-54A6-4509-B1EE-33651CF8B48D}"/>
    <hyperlink ref="C305" r:id="rId304" xr:uid="{A2FA32D0-29CD-410E-BFDF-0009F5A8FB58}"/>
    <hyperlink ref="C306" r:id="rId305" xr:uid="{5B0EF2A7-2801-40DE-9EAA-CD3C96F61F4E}"/>
    <hyperlink ref="C307" r:id="rId306" xr:uid="{4F077C07-9E39-47B5-9061-CDA27767AFDA}"/>
    <hyperlink ref="C308" r:id="rId307" xr:uid="{4B455FD8-E91F-495E-9588-3C03C9A1271B}"/>
    <hyperlink ref="C309" r:id="rId308" xr:uid="{458136E3-08F0-4A4D-BE07-FAAC85DA0C0F}"/>
    <hyperlink ref="C310" r:id="rId309" xr:uid="{DC7D42AA-5B5F-4250-91EB-77E1039EF93F}"/>
    <hyperlink ref="C311" r:id="rId310" xr:uid="{6E73E7F9-F736-4B77-8E15-9767878491A2}"/>
    <hyperlink ref="C312" r:id="rId311" xr:uid="{C4D8E109-6C8B-48F4-8E24-505751D149C5}"/>
    <hyperlink ref="C313" r:id="rId312" xr:uid="{65A97732-7694-4EA8-A5EA-0E84D86ABFB4}"/>
    <hyperlink ref="C314" r:id="rId313" xr:uid="{6B5592BB-D8A3-4ED0-B819-B6A18B29C8DC}"/>
    <hyperlink ref="C315" r:id="rId314" xr:uid="{6A84AFD3-5D4B-48CC-B4D9-E5A7FD402798}"/>
    <hyperlink ref="C316" r:id="rId315" xr:uid="{C2D36755-2B31-4D14-BF2D-B297B82DA2B9}"/>
    <hyperlink ref="C317" r:id="rId316" xr:uid="{C555FD84-93E5-4D52-AA1F-8AE8FA6E759B}"/>
    <hyperlink ref="C318" r:id="rId317" xr:uid="{83715F10-9AFC-4572-B3D4-11AC5ECA99F2}"/>
    <hyperlink ref="C319" r:id="rId318" xr:uid="{01F8C841-C6F7-4629-B839-619FBC4159A7}"/>
    <hyperlink ref="C320" r:id="rId319" xr:uid="{CCC07F5B-5934-4A8E-8686-51882D71BEC3}"/>
    <hyperlink ref="C321" r:id="rId320" xr:uid="{2BB557C2-5B2A-4EB0-BE0D-0CF02D57DE30}"/>
    <hyperlink ref="C322" r:id="rId321" xr:uid="{A13F5055-7DB3-46D7-8E22-3402353E0104}"/>
    <hyperlink ref="C323" r:id="rId322" xr:uid="{7FF5D2A2-233A-451B-A321-3DFB452319D2}"/>
    <hyperlink ref="C324" r:id="rId323" xr:uid="{DFEED6DE-3142-4100-B236-4B82A2C316E2}"/>
    <hyperlink ref="C325" r:id="rId324" xr:uid="{26CBB69C-7F88-4962-9C55-F48958813622}"/>
    <hyperlink ref="C326" r:id="rId325" xr:uid="{704797E1-2B73-4DE4-8E23-003C6CFEC62C}"/>
    <hyperlink ref="C327" r:id="rId326" xr:uid="{2F243E18-5D8B-414E-AF31-6E168D236417}"/>
    <hyperlink ref="C328" r:id="rId327" xr:uid="{D0A72767-5C2D-46EB-841A-CC2D7B022885}"/>
    <hyperlink ref="C329" r:id="rId328" xr:uid="{0812D4A5-A8BF-4BFA-9A90-09EC8E155782}"/>
    <hyperlink ref="C330" r:id="rId329" xr:uid="{09903632-3402-47B1-BEEE-F8684B2BD544}"/>
    <hyperlink ref="C331" r:id="rId330" xr:uid="{961748B3-D584-408E-9A54-808A48BB1456}"/>
    <hyperlink ref="C332" r:id="rId331" xr:uid="{ADDAC578-1D88-4B58-AFF2-14AF0DCA3153}"/>
    <hyperlink ref="C333" r:id="rId332" xr:uid="{EC641EF6-A17E-46E7-9F1E-8F56E949E4F5}"/>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D7AE-D9BE-47C8-B700-5F603D51EADA}">
  <sheetPr>
    <tabColor rgb="FFFFAF00"/>
  </sheetPr>
  <dimension ref="A1:K1156"/>
  <sheetViews>
    <sheetView showGridLines="0" zoomScaleNormal="100" workbookViewId="0">
      <pane ySplit="1" topLeftCell="A2" activePane="bottomLeft" state="frozen"/>
      <selection activeCell="AJ37" sqref="AJ37"/>
      <selection pane="bottomLeft" activeCell="B2" sqref="B2:B22"/>
    </sheetView>
  </sheetViews>
  <sheetFormatPr defaultColWidth="8.6640625" defaultRowHeight="14.4" x14ac:dyDescent="0.3"/>
  <cols>
    <col min="1" max="1" width="14" bestFit="1" customWidth="1"/>
    <col min="2" max="2" width="11.6640625" bestFit="1" customWidth="1"/>
    <col min="3" max="3" width="117.44140625" customWidth="1"/>
    <col min="4" max="4" width="35.33203125" bestFit="1" customWidth="1"/>
    <col min="5" max="5" width="14.44140625" bestFit="1" customWidth="1"/>
    <col min="6" max="7" width="15.44140625" customWidth="1"/>
  </cols>
  <sheetData>
    <row r="1" spans="1:11" x14ac:dyDescent="0.3">
      <c r="A1" s="129" t="s">
        <v>48</v>
      </c>
      <c r="B1" s="129" t="s">
        <v>50</v>
      </c>
      <c r="C1" s="129" t="s">
        <v>49</v>
      </c>
      <c r="D1" s="129" t="s">
        <v>82</v>
      </c>
      <c r="E1" s="129" t="s">
        <v>51</v>
      </c>
      <c r="F1" s="129" t="s">
        <v>56</v>
      </c>
      <c r="G1" s="129" t="s">
        <v>6490</v>
      </c>
      <c r="H1" s="136" t="s">
        <v>1140</v>
      </c>
      <c r="I1" t="s">
        <v>6491</v>
      </c>
      <c r="J1" t="s">
        <v>6492</v>
      </c>
      <c r="K1" t="s">
        <v>6493</v>
      </c>
    </row>
    <row r="2" spans="1:11" x14ac:dyDescent="0.3">
      <c r="A2" t="s">
        <v>385</v>
      </c>
      <c r="B2" s="164" t="s">
        <v>3876</v>
      </c>
      <c r="C2" t="s">
        <v>6494</v>
      </c>
      <c r="D2" t="s">
        <v>6495</v>
      </c>
      <c r="E2" t="s">
        <v>92</v>
      </c>
      <c r="F2" t="s">
        <v>6496</v>
      </c>
      <c r="G2" s="33"/>
      <c r="H2" s="33">
        <v>46360</v>
      </c>
      <c r="I2" s="33">
        <v>46209</v>
      </c>
      <c r="J2" s="33">
        <v>46360</v>
      </c>
      <c r="K2" t="s">
        <v>6497</v>
      </c>
    </row>
    <row r="3" spans="1:11" x14ac:dyDescent="0.3">
      <c r="A3" t="s">
        <v>385</v>
      </c>
      <c r="B3" s="164" t="s">
        <v>3617</v>
      </c>
      <c r="C3" t="s">
        <v>6498</v>
      </c>
      <c r="D3" t="s">
        <v>6495</v>
      </c>
      <c r="E3" t="s">
        <v>92</v>
      </c>
      <c r="F3" t="s">
        <v>6496</v>
      </c>
      <c r="G3" s="33"/>
      <c r="H3" s="33">
        <v>46374</v>
      </c>
      <c r="I3" s="33">
        <v>46300</v>
      </c>
      <c r="J3" s="33">
        <v>46374</v>
      </c>
      <c r="K3" t="s">
        <v>6497</v>
      </c>
    </row>
    <row r="4" spans="1:11" x14ac:dyDescent="0.3">
      <c r="A4" t="s">
        <v>385</v>
      </c>
      <c r="B4" s="164" t="s">
        <v>3067</v>
      </c>
      <c r="C4" t="s">
        <v>6499</v>
      </c>
      <c r="D4" t="s">
        <v>6495</v>
      </c>
      <c r="E4" t="s">
        <v>109</v>
      </c>
      <c r="F4" t="s">
        <v>6500</v>
      </c>
      <c r="G4" s="33"/>
      <c r="H4" s="33">
        <v>46262</v>
      </c>
      <c r="I4" s="33">
        <v>46139</v>
      </c>
      <c r="J4" s="33">
        <v>46290</v>
      </c>
      <c r="K4" t="s">
        <v>6497</v>
      </c>
    </row>
    <row r="5" spans="1:11" x14ac:dyDescent="0.3">
      <c r="A5" t="s">
        <v>385</v>
      </c>
      <c r="B5" s="164" t="s">
        <v>6501</v>
      </c>
      <c r="C5" t="s">
        <v>6502</v>
      </c>
      <c r="D5" t="s">
        <v>6495</v>
      </c>
      <c r="E5" t="s">
        <v>109</v>
      </c>
      <c r="F5" t="s">
        <v>6500</v>
      </c>
      <c r="G5" s="33"/>
      <c r="H5" s="33">
        <v>46251</v>
      </c>
      <c r="I5" s="33">
        <v>46128</v>
      </c>
      <c r="J5" s="33">
        <v>46290</v>
      </c>
      <c r="K5" t="s">
        <v>6497</v>
      </c>
    </row>
    <row r="6" spans="1:11" x14ac:dyDescent="0.3">
      <c r="A6" t="s">
        <v>385</v>
      </c>
      <c r="B6" s="164" t="s">
        <v>1548</v>
      </c>
      <c r="C6" t="s">
        <v>6503</v>
      </c>
      <c r="D6" t="s">
        <v>1432</v>
      </c>
      <c r="E6" t="s">
        <v>6504</v>
      </c>
      <c r="F6" t="s">
        <v>1433</v>
      </c>
      <c r="G6" s="33"/>
      <c r="H6" s="33">
        <v>46276</v>
      </c>
      <c r="J6" s="33">
        <v>46276</v>
      </c>
      <c r="K6" t="s">
        <v>6505</v>
      </c>
    </row>
    <row r="7" spans="1:11" x14ac:dyDescent="0.3">
      <c r="A7" t="s">
        <v>385</v>
      </c>
      <c r="B7" s="164" t="s">
        <v>6506</v>
      </c>
      <c r="C7" t="s">
        <v>6507</v>
      </c>
      <c r="D7" t="s">
        <v>1432</v>
      </c>
      <c r="E7" t="s">
        <v>6504</v>
      </c>
      <c r="F7" t="s">
        <v>1433</v>
      </c>
      <c r="G7" s="33"/>
      <c r="H7" s="33">
        <v>46192</v>
      </c>
      <c r="I7" s="33">
        <v>46128</v>
      </c>
      <c r="J7" s="33">
        <v>46192</v>
      </c>
      <c r="K7" t="s">
        <v>6497</v>
      </c>
    </row>
    <row r="8" spans="1:11" x14ac:dyDescent="0.3">
      <c r="A8" t="s">
        <v>385</v>
      </c>
      <c r="B8" s="164" t="s">
        <v>3187</v>
      </c>
      <c r="C8" t="s">
        <v>6508</v>
      </c>
      <c r="D8" t="s">
        <v>1151</v>
      </c>
      <c r="E8" t="s">
        <v>6504</v>
      </c>
      <c r="F8" t="s">
        <v>3178</v>
      </c>
      <c r="G8" s="33"/>
      <c r="H8" s="33">
        <v>46290</v>
      </c>
      <c r="I8" s="33">
        <v>46139</v>
      </c>
      <c r="J8" s="33">
        <v>46290</v>
      </c>
      <c r="K8" t="s">
        <v>6497</v>
      </c>
    </row>
    <row r="9" spans="1:11" x14ac:dyDescent="0.3">
      <c r="A9" t="s">
        <v>385</v>
      </c>
      <c r="B9" s="164" t="s">
        <v>3953</v>
      </c>
      <c r="C9" t="s">
        <v>6509</v>
      </c>
      <c r="D9" t="s">
        <v>6495</v>
      </c>
      <c r="E9" t="s">
        <v>6504</v>
      </c>
      <c r="F9" t="s">
        <v>6510</v>
      </c>
      <c r="G9" s="33"/>
      <c r="H9" s="33">
        <v>46290</v>
      </c>
      <c r="I9" s="33">
        <v>46209</v>
      </c>
      <c r="J9" s="33">
        <v>46290</v>
      </c>
      <c r="K9" t="s">
        <v>6497</v>
      </c>
    </row>
    <row r="10" spans="1:11" x14ac:dyDescent="0.3">
      <c r="A10" t="s">
        <v>385</v>
      </c>
      <c r="B10" s="164" t="s">
        <v>2809</v>
      </c>
      <c r="C10" s="41" t="s">
        <v>6511</v>
      </c>
      <c r="D10" t="s">
        <v>6495</v>
      </c>
      <c r="E10" t="s">
        <v>6504</v>
      </c>
      <c r="F10" t="s">
        <v>6510</v>
      </c>
      <c r="G10" s="33"/>
      <c r="H10" s="33">
        <v>46290</v>
      </c>
      <c r="J10" s="33">
        <v>46290</v>
      </c>
      <c r="K10" t="s">
        <v>6497</v>
      </c>
    </row>
    <row r="11" spans="1:11" x14ac:dyDescent="0.3">
      <c r="A11" t="s">
        <v>385</v>
      </c>
      <c r="B11" s="164" t="s">
        <v>4477</v>
      </c>
      <c r="C11" t="s">
        <v>6512</v>
      </c>
      <c r="D11" t="s">
        <v>1142</v>
      </c>
      <c r="E11" t="s">
        <v>6504</v>
      </c>
      <c r="F11" t="s">
        <v>6513</v>
      </c>
      <c r="G11" s="33"/>
      <c r="H11" s="33">
        <v>45912</v>
      </c>
      <c r="I11" s="33">
        <v>45845</v>
      </c>
      <c r="J11" s="33">
        <v>46248</v>
      </c>
      <c r="K11" t="s">
        <v>6505</v>
      </c>
    </row>
    <row r="12" spans="1:11" x14ac:dyDescent="0.3">
      <c r="A12" t="s">
        <v>385</v>
      </c>
      <c r="B12" s="164" t="s">
        <v>2333</v>
      </c>
      <c r="C12" t="s">
        <v>6514</v>
      </c>
      <c r="D12" t="s">
        <v>1432</v>
      </c>
      <c r="E12" t="s">
        <v>132</v>
      </c>
      <c r="F12" t="s">
        <v>1433</v>
      </c>
      <c r="G12" s="33"/>
      <c r="H12" s="33">
        <v>46290</v>
      </c>
      <c r="I12" s="33">
        <v>46209</v>
      </c>
      <c r="J12" s="33">
        <v>46290</v>
      </c>
      <c r="K12" t="s">
        <v>6505</v>
      </c>
    </row>
    <row r="13" spans="1:11" x14ac:dyDescent="0.3">
      <c r="A13" t="s">
        <v>385</v>
      </c>
      <c r="B13" s="164" t="s">
        <v>2455</v>
      </c>
      <c r="C13" t="s">
        <v>6515</v>
      </c>
      <c r="D13" t="s">
        <v>1432</v>
      </c>
      <c r="E13" t="s">
        <v>132</v>
      </c>
      <c r="F13" t="s">
        <v>1433</v>
      </c>
      <c r="G13" s="33"/>
      <c r="H13" s="33">
        <v>46290</v>
      </c>
      <c r="J13" s="33">
        <v>46290</v>
      </c>
      <c r="K13" t="s">
        <v>6497</v>
      </c>
    </row>
    <row r="14" spans="1:11" x14ac:dyDescent="0.3">
      <c r="A14" t="s">
        <v>385</v>
      </c>
      <c r="B14" s="164" t="s">
        <v>1957</v>
      </c>
      <c r="C14" t="s">
        <v>6516</v>
      </c>
      <c r="D14" t="s">
        <v>1432</v>
      </c>
      <c r="E14" t="s">
        <v>132</v>
      </c>
      <c r="F14" t="s">
        <v>1433</v>
      </c>
      <c r="G14" s="33"/>
      <c r="H14" s="33">
        <v>46192</v>
      </c>
      <c r="I14" s="33">
        <v>46128</v>
      </c>
      <c r="J14" s="33">
        <v>46192</v>
      </c>
      <c r="K14" t="s">
        <v>6497</v>
      </c>
    </row>
    <row r="15" spans="1:11" x14ac:dyDescent="0.3">
      <c r="A15" t="s">
        <v>385</v>
      </c>
      <c r="B15" s="164" t="s">
        <v>3071</v>
      </c>
      <c r="C15" t="s">
        <v>6517</v>
      </c>
      <c r="D15" t="s">
        <v>1151</v>
      </c>
      <c r="E15" t="s">
        <v>132</v>
      </c>
      <c r="F15" t="s">
        <v>3178</v>
      </c>
      <c r="G15" s="33"/>
      <c r="H15" s="33">
        <v>46234</v>
      </c>
      <c r="I15" s="33">
        <v>46209</v>
      </c>
      <c r="J15" s="33">
        <v>46234</v>
      </c>
      <c r="K15" t="s">
        <v>6497</v>
      </c>
    </row>
    <row r="16" spans="1:11" x14ac:dyDescent="0.3">
      <c r="A16" t="s">
        <v>385</v>
      </c>
      <c r="B16" s="164" t="s">
        <v>4023</v>
      </c>
      <c r="C16" t="s">
        <v>6518</v>
      </c>
      <c r="D16" t="s">
        <v>6519</v>
      </c>
      <c r="E16" t="s">
        <v>132</v>
      </c>
      <c r="F16" t="s">
        <v>6520</v>
      </c>
      <c r="G16" s="33"/>
      <c r="K16" t="s">
        <v>6497</v>
      </c>
    </row>
    <row r="17" spans="1:11" x14ac:dyDescent="0.3">
      <c r="A17" t="s">
        <v>385</v>
      </c>
      <c r="B17" s="164" t="s">
        <v>2111</v>
      </c>
      <c r="C17" t="s">
        <v>6521</v>
      </c>
      <c r="D17" t="s">
        <v>6495</v>
      </c>
      <c r="E17" t="s">
        <v>132</v>
      </c>
      <c r="F17" t="s">
        <v>6510</v>
      </c>
      <c r="H17" s="33">
        <v>46276</v>
      </c>
      <c r="I17" s="33">
        <v>46209</v>
      </c>
      <c r="J17" s="33">
        <v>46276</v>
      </c>
      <c r="K17" t="s">
        <v>6505</v>
      </c>
    </row>
    <row r="18" spans="1:11" x14ac:dyDescent="0.3">
      <c r="A18" t="s">
        <v>385</v>
      </c>
      <c r="B18" s="164" t="s">
        <v>2893</v>
      </c>
      <c r="C18" t="s">
        <v>6522</v>
      </c>
      <c r="D18" t="s">
        <v>6495</v>
      </c>
      <c r="E18" t="s">
        <v>132</v>
      </c>
      <c r="F18" t="s">
        <v>6500</v>
      </c>
      <c r="H18" s="33">
        <v>46206</v>
      </c>
      <c r="I18" s="33">
        <v>46153</v>
      </c>
      <c r="J18" s="33">
        <v>46290</v>
      </c>
      <c r="K18" t="s">
        <v>6497</v>
      </c>
    </row>
    <row r="19" spans="1:11" x14ac:dyDescent="0.3">
      <c r="A19" t="s">
        <v>385</v>
      </c>
      <c r="B19" s="164" t="s">
        <v>2876</v>
      </c>
      <c r="C19" t="s">
        <v>6523</v>
      </c>
      <c r="D19" t="s">
        <v>6495</v>
      </c>
      <c r="E19" t="s">
        <v>132</v>
      </c>
      <c r="F19" t="s">
        <v>6500</v>
      </c>
      <c r="H19" s="33">
        <v>46290</v>
      </c>
      <c r="I19" s="33">
        <v>46128</v>
      </c>
      <c r="J19" s="33">
        <v>46290</v>
      </c>
      <c r="K19" t="s">
        <v>6497</v>
      </c>
    </row>
    <row r="20" spans="1:11" x14ac:dyDescent="0.3">
      <c r="A20" t="s">
        <v>385</v>
      </c>
      <c r="B20" s="164" t="s">
        <v>2806</v>
      </c>
      <c r="C20" t="s">
        <v>6524</v>
      </c>
      <c r="D20" t="s">
        <v>6495</v>
      </c>
      <c r="E20" t="s">
        <v>132</v>
      </c>
      <c r="F20" t="s">
        <v>6500</v>
      </c>
      <c r="H20" s="33">
        <v>46255</v>
      </c>
      <c r="I20" s="33">
        <v>46128</v>
      </c>
      <c r="J20" s="33">
        <v>46290</v>
      </c>
      <c r="K20" t="s">
        <v>6497</v>
      </c>
    </row>
    <row r="21" spans="1:11" x14ac:dyDescent="0.3">
      <c r="A21" t="s">
        <v>385</v>
      </c>
      <c r="B21" s="164" t="s">
        <v>6367</v>
      </c>
      <c r="C21" t="s">
        <v>6525</v>
      </c>
      <c r="D21" t="s">
        <v>6495</v>
      </c>
      <c r="E21" t="s">
        <v>132</v>
      </c>
      <c r="F21" t="s">
        <v>6500</v>
      </c>
      <c r="H21" s="33">
        <v>46276</v>
      </c>
      <c r="I21" s="33">
        <v>46153</v>
      </c>
      <c r="J21" s="33">
        <v>46276</v>
      </c>
      <c r="K21" t="s">
        <v>6497</v>
      </c>
    </row>
    <row r="22" spans="1:11" x14ac:dyDescent="0.3">
      <c r="A22" t="s">
        <v>385</v>
      </c>
      <c r="B22" s="164" t="s">
        <v>2938</v>
      </c>
      <c r="C22" t="s">
        <v>6526</v>
      </c>
      <c r="D22" t="s">
        <v>6495</v>
      </c>
      <c r="E22" t="s">
        <v>132</v>
      </c>
      <c r="F22" t="s">
        <v>6500</v>
      </c>
      <c r="H22" s="33">
        <v>46283</v>
      </c>
      <c r="I22" s="33">
        <v>46128</v>
      </c>
      <c r="J22" s="33">
        <v>46290</v>
      </c>
      <c r="K22" t="s">
        <v>6497</v>
      </c>
    </row>
    <row r="23" spans="1:11" x14ac:dyDescent="0.3">
      <c r="B23" s="35"/>
      <c r="H23" t="str">
        <f>IF($A23="","",IF(SUMIF('Extração Jira - Itens (Épicos)'!$I:$I,'Extração Jira - Épicos Jornada'!$B23,'Extração Jira - Itens (Épicos)'!$H:$H)=0,"Não exibir","Exibir"))</f>
        <v/>
      </c>
    </row>
    <row r="24" spans="1:11" x14ac:dyDescent="0.3">
      <c r="B24" s="35"/>
      <c r="H24" t="str">
        <f>IF($A24="","",IF(SUMIF('Extração Jira - Itens (Épicos)'!$I:$I,'Extração Jira - Épicos Jornada'!$B24,'Extração Jira - Itens (Épicos)'!$H:$H)=0,"Não exibir","Exibir"))</f>
        <v/>
      </c>
    </row>
    <row r="25" spans="1:11" x14ac:dyDescent="0.3">
      <c r="B25" s="35"/>
      <c r="H25" t="str">
        <f>IF($A25="","",IF(SUMIF('Extração Jira - Itens (Épicos)'!$I:$I,'Extração Jira - Épicos Jornada'!$B25,'Extração Jira - Itens (Épicos)'!$H:$H)=0,"Não exibir","Exibir"))</f>
        <v/>
      </c>
    </row>
    <row r="26" spans="1:11" x14ac:dyDescent="0.3">
      <c r="B26" s="35"/>
      <c r="H26" t="str">
        <f>IF($A26="","",IF(SUMIF('Extração Jira - Itens (Épicos)'!$I:$I,'Extração Jira - Épicos Jornada'!$B26,'Extração Jira - Itens (Épicos)'!$H:$H)=0,"Não exibir","Exibir"))</f>
        <v/>
      </c>
    </row>
    <row r="27" spans="1:11" x14ac:dyDescent="0.3">
      <c r="B27" s="35"/>
      <c r="H27" t="str">
        <f>IF($A27="","",IF(SUMIF('Extração Jira - Itens (Épicos)'!$I:$I,'Extração Jira - Épicos Jornada'!$B27,'Extração Jira - Itens (Épicos)'!$H:$H)=0,"Não exibir","Exibir"))</f>
        <v/>
      </c>
    </row>
    <row r="28" spans="1:11" x14ac:dyDescent="0.3">
      <c r="B28" s="35"/>
      <c r="H28" t="str">
        <f>IF($A28="","",IF(SUMIF('Extração Jira - Itens (Épicos)'!$I:$I,'Extração Jira - Épicos Jornada'!$B28,'Extração Jira - Itens (Épicos)'!$H:$H)=0,"Não exibir","Exibir"))</f>
        <v/>
      </c>
    </row>
    <row r="29" spans="1:11" x14ac:dyDescent="0.3">
      <c r="B29" s="35"/>
      <c r="H29" t="str">
        <f>IF($A29="","",IF(SUMIF('Extração Jira - Itens (Épicos)'!$I:$I,'Extração Jira - Épicos Jornada'!$B29,'Extração Jira - Itens (Épicos)'!$H:$H)=0,"Não exibir","Exibir"))</f>
        <v/>
      </c>
    </row>
    <row r="30" spans="1:11" x14ac:dyDescent="0.3">
      <c r="B30" s="35"/>
      <c r="H30" t="str">
        <f>IF($A30="","",IF(SUMIF('Extração Jira - Itens (Épicos)'!$I:$I,'Extração Jira - Épicos Jornada'!$B30,'Extração Jira - Itens (Épicos)'!$H:$H)=0,"Não exibir","Exibir"))</f>
        <v/>
      </c>
    </row>
    <row r="31" spans="1:11" x14ac:dyDescent="0.3">
      <c r="B31" s="35"/>
      <c r="H31" t="str">
        <f>IF($A31="","",IF(SUMIF('Extração Jira - Itens (Épicos)'!$I:$I,'Extração Jira - Épicos Jornada'!$B31,'Extração Jira - Itens (Épicos)'!$H:$H)=0,"Não exibir","Exibir"))</f>
        <v/>
      </c>
    </row>
    <row r="32" spans="1:11" x14ac:dyDescent="0.3">
      <c r="B32" s="35"/>
      <c r="H32" t="str">
        <f>IF($A32="","",IF(SUMIF('Extração Jira - Itens (Épicos)'!$I:$I,'Extração Jira - Épicos Jornada'!$B32,'Extração Jira - Itens (Épicos)'!$H:$H)=0,"Não exibir","Exibir"))</f>
        <v/>
      </c>
    </row>
    <row r="33" spans="2:8" x14ac:dyDescent="0.3">
      <c r="B33" s="35"/>
      <c r="H33" t="str">
        <f>IF($A33="","",IF(SUMIF('Extração Jira - Itens (Épicos)'!$I:$I,'Extração Jira - Épicos Jornada'!$B33,'Extração Jira - Itens (Épicos)'!$H:$H)=0,"Não exibir","Exibir"))</f>
        <v/>
      </c>
    </row>
    <row r="34" spans="2:8" x14ac:dyDescent="0.3">
      <c r="B34" s="35"/>
      <c r="H34" t="str">
        <f>IF($A34="","",IF(SUMIF('Extração Jira - Itens (Épicos)'!$I:$I,'Extração Jira - Épicos Jornada'!$B34,'Extração Jira - Itens (Épicos)'!$H:$H)=0,"Não exibir","Exibir"))</f>
        <v/>
      </c>
    </row>
    <row r="35" spans="2:8" x14ac:dyDescent="0.3">
      <c r="B35" s="35"/>
      <c r="H35" t="str">
        <f>IF($A35="","",IF(SUMIF('Extração Jira - Itens (Épicos)'!$I:$I,'Extração Jira - Épicos Jornada'!$B35,'Extração Jira - Itens (Épicos)'!$H:$H)=0,"Não exibir","Exibir"))</f>
        <v/>
      </c>
    </row>
    <row r="36" spans="2:8" x14ac:dyDescent="0.3">
      <c r="B36" s="35"/>
      <c r="H36" t="str">
        <f>IF($A36="","",IF(SUMIF('Extração Jira - Itens (Épicos)'!$I:$I,'Extração Jira - Épicos Jornada'!$B36,'Extração Jira - Itens (Épicos)'!$H:$H)=0,"Não exibir","Exibir"))</f>
        <v/>
      </c>
    </row>
    <row r="37" spans="2:8" x14ac:dyDescent="0.3">
      <c r="B37" s="35"/>
      <c r="H37" t="str">
        <f>IF($A37="","",IF(SUMIF('Extração Jira - Itens (Épicos)'!$I:$I,'Extração Jira - Épicos Jornada'!$B37,'Extração Jira - Itens (Épicos)'!$H:$H)=0,"Não exibir","Exibir"))</f>
        <v/>
      </c>
    </row>
    <row r="38" spans="2:8" x14ac:dyDescent="0.3">
      <c r="B38" s="35"/>
      <c r="H38" t="str">
        <f>IF($A38="","",IF(SUMIF('Extração Jira - Itens (Épicos)'!$I:$I,'Extração Jira - Épicos Jornada'!$B38,'Extração Jira - Itens (Épicos)'!$H:$H)=0,"Não exibir","Exibir"))</f>
        <v/>
      </c>
    </row>
    <row r="39" spans="2:8" x14ac:dyDescent="0.3">
      <c r="B39" s="35"/>
      <c r="H39" t="str">
        <f>IF($A39="","",IF(SUMIF('Extração Jira - Itens (Épicos)'!$I:$I,'Extração Jira - Épicos Jornada'!$B39,'Extração Jira - Itens (Épicos)'!$H:$H)=0,"Não exibir","Exibir"))</f>
        <v/>
      </c>
    </row>
    <row r="40" spans="2:8" x14ac:dyDescent="0.3">
      <c r="B40" s="35"/>
      <c r="H40" t="str">
        <f>IF($A40="","",IF(SUMIF('Extração Jira - Itens (Épicos)'!$I:$I,'Extração Jira - Épicos Jornada'!$B40,'Extração Jira - Itens (Épicos)'!$H:$H)=0,"Não exibir","Exibir"))</f>
        <v/>
      </c>
    </row>
    <row r="41" spans="2:8" x14ac:dyDescent="0.3">
      <c r="B41" s="35"/>
      <c r="H41" t="str">
        <f>IF($A41="","",IF(SUMIF('Extração Jira - Itens (Épicos)'!$I:$I,'Extração Jira - Épicos Jornada'!$B41,'Extração Jira - Itens (Épicos)'!$H:$H)=0,"Não exibir","Exibir"))</f>
        <v/>
      </c>
    </row>
    <row r="42" spans="2:8" x14ac:dyDescent="0.3">
      <c r="B42" s="35"/>
      <c r="H42" t="str">
        <f>IF($A42="","",IF(SUMIF('Extração Jira - Itens (Épicos)'!$I:$I,'Extração Jira - Épicos Jornada'!$B42,'Extração Jira - Itens (Épicos)'!$H:$H)=0,"Não exibir","Exibir"))</f>
        <v/>
      </c>
    </row>
    <row r="43" spans="2:8" x14ac:dyDescent="0.3">
      <c r="B43" s="35"/>
      <c r="H43" t="str">
        <f>IF($A43="","",IF(SUMIF('Extração Jira - Itens (Épicos)'!$I:$I,'Extração Jira - Épicos Jornada'!$B43,'Extração Jira - Itens (Épicos)'!$H:$H)=0,"Não exibir","Exibir"))</f>
        <v/>
      </c>
    </row>
    <row r="44" spans="2:8" x14ac:dyDescent="0.3">
      <c r="B44" s="35"/>
      <c r="H44" t="str">
        <f>IF($A44="","",IF(SUMIF('Extração Jira - Itens (Épicos)'!$I:$I,'Extração Jira - Épicos Jornada'!$B44,'Extração Jira - Itens (Épicos)'!$H:$H)=0,"Não exibir","Exibir"))</f>
        <v/>
      </c>
    </row>
    <row r="45" spans="2:8" x14ac:dyDescent="0.3">
      <c r="B45" s="35"/>
      <c r="H45" t="str">
        <f>IF($A45="","",IF(SUMIF('Extração Jira - Itens (Épicos)'!$I:$I,'Extração Jira - Épicos Jornada'!$B45,'Extração Jira - Itens (Épicos)'!$H:$H)=0,"Não exibir","Exibir"))</f>
        <v/>
      </c>
    </row>
    <row r="46" spans="2:8" x14ac:dyDescent="0.3">
      <c r="B46" s="35"/>
      <c r="H46" t="str">
        <f>IF($A46="","",IF(SUMIF('Extração Jira - Itens (Épicos)'!$I:$I,'Extração Jira - Épicos Jornada'!$B46,'Extração Jira - Itens (Épicos)'!$H:$H)=0,"Não exibir","Exibir"))</f>
        <v/>
      </c>
    </row>
    <row r="47" spans="2:8" x14ac:dyDescent="0.3">
      <c r="B47" s="35"/>
      <c r="H47" t="str">
        <f>IF($A47="","",IF(SUMIF('Extração Jira - Itens (Épicos)'!$I:$I,'Extração Jira - Épicos Jornada'!$B47,'Extração Jira - Itens (Épicos)'!$H:$H)=0,"Não exibir","Exibir"))</f>
        <v/>
      </c>
    </row>
    <row r="48" spans="2:8" x14ac:dyDescent="0.3">
      <c r="B48" s="35"/>
      <c r="H48" t="str">
        <f>IF($A48="","",IF(SUMIF('Extração Jira - Itens (Épicos)'!$I:$I,'Extração Jira - Épicos Jornada'!$B48,'Extração Jira - Itens (Épicos)'!$H:$H)=0,"Não exibir","Exibir"))</f>
        <v/>
      </c>
    </row>
    <row r="49" spans="2:8" x14ac:dyDescent="0.3">
      <c r="B49" s="35"/>
      <c r="H49" t="str">
        <f>IF($A49="","",IF(SUMIF('Extração Jira - Itens (Épicos)'!$I:$I,'Extração Jira - Épicos Jornada'!$B49,'Extração Jira - Itens (Épicos)'!$H:$H)=0,"Não exibir","Exibir"))</f>
        <v/>
      </c>
    </row>
    <row r="50" spans="2:8" x14ac:dyDescent="0.3">
      <c r="B50" s="35"/>
      <c r="H50" t="str">
        <f>IF($A50="","",IF(SUMIF('Extração Jira - Itens (Épicos)'!$I:$I,'Extração Jira - Épicos Jornada'!$B50,'Extração Jira - Itens (Épicos)'!$H:$H)=0,"Não exibir","Exibir"))</f>
        <v/>
      </c>
    </row>
    <row r="51" spans="2:8" x14ac:dyDescent="0.3">
      <c r="B51" s="35"/>
      <c r="H51" t="str">
        <f>IF($A51="","",IF(SUMIF('Extração Jira - Itens (Épicos)'!$I:$I,'Extração Jira - Épicos Jornada'!$B51,'Extração Jira - Itens (Épicos)'!$H:$H)=0,"Não exibir","Exibir"))</f>
        <v/>
      </c>
    </row>
    <row r="52" spans="2:8" x14ac:dyDescent="0.3">
      <c r="B52" s="35"/>
      <c r="H52" t="str">
        <f>IF($A52="","",IF(SUMIF('Extração Jira - Itens (Épicos)'!$I:$I,'Extração Jira - Épicos Jornada'!$B52,'Extração Jira - Itens (Épicos)'!$H:$H)=0,"Não exibir","Exibir"))</f>
        <v/>
      </c>
    </row>
    <row r="53" spans="2:8" x14ac:dyDescent="0.3">
      <c r="B53" s="35"/>
      <c r="H53" t="str">
        <f>IF($A53="","",IF(SUMIF('Extração Jira - Itens (Épicos)'!$I:$I,'Extração Jira - Épicos Jornada'!$B53,'Extração Jira - Itens (Épicos)'!$H:$H)=0,"Não exibir","Exibir"))</f>
        <v/>
      </c>
    </row>
    <row r="54" spans="2:8" x14ac:dyDescent="0.3">
      <c r="B54" s="35"/>
      <c r="H54" t="str">
        <f>IF($A54="","",IF(SUMIF('Extração Jira - Itens (Épicos)'!$I:$I,'Extração Jira - Épicos Jornada'!$B54,'Extração Jira - Itens (Épicos)'!$H:$H)=0,"Não exibir","Exibir"))</f>
        <v/>
      </c>
    </row>
    <row r="55" spans="2:8" x14ac:dyDescent="0.3">
      <c r="B55" s="35"/>
      <c r="H55" t="str">
        <f>IF($A55="","",IF(SUMIF('Extração Jira - Itens (Épicos)'!$I:$I,'Extração Jira - Épicos Jornada'!$B55,'Extração Jira - Itens (Épicos)'!$H:$H)=0,"Não exibir","Exibir"))</f>
        <v/>
      </c>
    </row>
    <row r="56" spans="2:8" x14ac:dyDescent="0.3">
      <c r="B56" s="35"/>
      <c r="H56" t="str">
        <f>IF($A56="","",IF(SUMIF('Extração Jira - Itens (Épicos)'!$I:$I,'Extração Jira - Épicos Jornada'!$B56,'Extração Jira - Itens (Épicos)'!$H:$H)=0,"Não exibir","Exibir"))</f>
        <v/>
      </c>
    </row>
    <row r="57" spans="2:8" x14ac:dyDescent="0.3">
      <c r="B57" s="35"/>
      <c r="H57" t="str">
        <f>IF($A57="","",IF(SUMIF('Extração Jira - Itens (Épicos)'!$I:$I,'Extração Jira - Épicos Jornada'!$B57,'Extração Jira - Itens (Épicos)'!$H:$H)=0,"Não exibir","Exibir"))</f>
        <v/>
      </c>
    </row>
    <row r="58" spans="2:8" x14ac:dyDescent="0.3">
      <c r="B58" s="35"/>
      <c r="H58" t="str">
        <f>IF($A58="","",IF(SUMIF('Extração Jira - Itens (Épicos)'!$I:$I,'Extração Jira - Épicos Jornada'!$B58,'Extração Jira - Itens (Épicos)'!$H:$H)=0,"Não exibir","Exibir"))</f>
        <v/>
      </c>
    </row>
    <row r="59" spans="2:8" x14ac:dyDescent="0.3">
      <c r="B59" s="35"/>
      <c r="H59" t="str">
        <f>IF($A59="","",IF(SUMIF('Extração Jira - Itens (Épicos)'!$I:$I,'Extração Jira - Épicos Jornada'!$B59,'Extração Jira - Itens (Épicos)'!$H:$H)=0,"Não exibir","Exibir"))</f>
        <v/>
      </c>
    </row>
    <row r="60" spans="2:8" x14ac:dyDescent="0.3">
      <c r="B60" s="35"/>
      <c r="H60" t="str">
        <f>IF($A60="","",IF(SUMIF('Extração Jira - Itens (Épicos)'!$I:$I,'Extração Jira - Épicos Jornada'!$B60,'Extração Jira - Itens (Épicos)'!$H:$H)=0,"Não exibir","Exibir"))</f>
        <v/>
      </c>
    </row>
    <row r="61" spans="2:8" x14ac:dyDescent="0.3">
      <c r="B61" s="35"/>
      <c r="H61" t="str">
        <f>IF($A61="","",IF(SUMIF('Extração Jira - Itens (Épicos)'!$I:$I,'Extração Jira - Épicos Jornada'!$B61,'Extração Jira - Itens (Épicos)'!$H:$H)=0,"Não exibir","Exibir"))</f>
        <v/>
      </c>
    </row>
    <row r="62" spans="2:8" x14ac:dyDescent="0.3">
      <c r="B62" s="35"/>
      <c r="H62" t="str">
        <f>IF($A62="","",IF(SUMIF('Extração Jira - Itens (Épicos)'!$I:$I,'Extração Jira - Épicos Jornada'!$B62,'Extração Jira - Itens (Épicos)'!$H:$H)=0,"Não exibir","Exibir"))</f>
        <v/>
      </c>
    </row>
    <row r="63" spans="2:8" x14ac:dyDescent="0.3">
      <c r="B63" s="35"/>
      <c r="H63" t="str">
        <f>IF($A63="","",IF(SUMIF('Extração Jira - Itens (Épicos)'!$I:$I,'Extração Jira - Épicos Jornada'!$B63,'Extração Jira - Itens (Épicos)'!$H:$H)=0,"Não exibir","Exibir"))</f>
        <v/>
      </c>
    </row>
    <row r="64" spans="2:8" x14ac:dyDescent="0.3">
      <c r="B64" s="35"/>
      <c r="H64" t="str">
        <f>IF($A64="","",IF(SUMIF('Extração Jira - Itens (Épicos)'!$I:$I,'Extração Jira - Épicos Jornada'!$B64,'Extração Jira - Itens (Épicos)'!$H:$H)=0,"Não exibir","Exibir"))</f>
        <v/>
      </c>
    </row>
    <row r="65" spans="2:8" x14ac:dyDescent="0.3">
      <c r="B65" s="35"/>
      <c r="H65" t="str">
        <f>IF($A65="","",IF(SUMIF('Extração Jira - Itens (Épicos)'!$I:$I,'Extração Jira - Épicos Jornada'!$B65,'Extração Jira - Itens (Épicos)'!$H:$H)=0,"Não exibir","Exibir"))</f>
        <v/>
      </c>
    </row>
    <row r="66" spans="2:8" x14ac:dyDescent="0.3">
      <c r="B66" s="35"/>
      <c r="H66" t="str">
        <f>IF($A66="","",IF(SUMIF('Extração Jira - Itens (Épicos)'!$I:$I,'Extração Jira - Épicos Jornada'!$B66,'Extração Jira - Itens (Épicos)'!$H:$H)=0,"Não exibir","Exibir"))</f>
        <v/>
      </c>
    </row>
    <row r="67" spans="2:8" x14ac:dyDescent="0.3">
      <c r="B67" s="35"/>
      <c r="H67" t="str">
        <f>IF($A67="","",IF(SUMIF('Extração Jira - Itens (Épicos)'!$I:$I,'Extração Jira - Épicos Jornada'!$B67,'Extração Jira - Itens (Épicos)'!$H:$H)=0,"Não exibir","Exibir"))</f>
        <v/>
      </c>
    </row>
    <row r="68" spans="2:8" x14ac:dyDescent="0.3">
      <c r="B68" s="35"/>
      <c r="H68" t="str">
        <f>IF($A68="","",IF(SUMIF('Extração Jira - Itens (Épicos)'!$I:$I,'Extração Jira - Épicos Jornada'!$B68,'Extração Jira - Itens (Épicos)'!$H:$H)=0,"Não exibir","Exibir"))</f>
        <v/>
      </c>
    </row>
    <row r="69" spans="2:8" x14ac:dyDescent="0.3">
      <c r="B69" s="35"/>
      <c r="H69" t="str">
        <f>IF($A69="","",IF(SUMIF('Extração Jira - Itens (Épicos)'!$I:$I,'Extração Jira - Épicos Jornada'!$B69,'Extração Jira - Itens (Épicos)'!$H:$H)=0,"Não exibir","Exibir"))</f>
        <v/>
      </c>
    </row>
    <row r="70" spans="2:8" x14ac:dyDescent="0.3">
      <c r="B70" s="35"/>
      <c r="H70" t="str">
        <f>IF($A70="","",IF(SUMIF('Extração Jira - Itens (Épicos)'!$I:$I,'Extração Jira - Épicos Jornada'!$B70,'Extração Jira - Itens (Épicos)'!$H:$H)=0,"Não exibir","Exibir"))</f>
        <v/>
      </c>
    </row>
    <row r="71" spans="2:8" x14ac:dyDescent="0.3">
      <c r="B71" s="35"/>
      <c r="H71" t="str">
        <f>IF($A71="","",IF(SUMIF('Extração Jira - Itens (Épicos)'!$I:$I,'Extração Jira - Épicos Jornada'!$B71,'Extração Jira - Itens (Épicos)'!$H:$H)=0,"Não exibir","Exibir"))</f>
        <v/>
      </c>
    </row>
    <row r="72" spans="2:8" x14ac:dyDescent="0.3">
      <c r="B72" s="35"/>
      <c r="H72" t="str">
        <f>IF($A72="","",IF(SUMIF('Extração Jira - Itens (Épicos)'!$I:$I,'Extração Jira - Épicos Jornada'!$B72,'Extração Jira - Itens (Épicos)'!$H:$H)=0,"Não exibir","Exibir"))</f>
        <v/>
      </c>
    </row>
    <row r="73" spans="2:8" x14ac:dyDescent="0.3">
      <c r="B73" s="35"/>
      <c r="H73" t="str">
        <f>IF($A73="","",IF(SUMIF('Extração Jira - Itens (Épicos)'!$I:$I,'Extração Jira - Épicos Jornada'!$B73,'Extração Jira - Itens (Épicos)'!$H:$H)=0,"Não exibir","Exibir"))</f>
        <v/>
      </c>
    </row>
    <row r="74" spans="2:8" x14ac:dyDescent="0.3">
      <c r="B74" s="35"/>
      <c r="H74" t="str">
        <f>IF($A74="","",IF(SUMIF('Extração Jira - Itens (Épicos)'!$I:$I,'Extração Jira - Épicos Jornada'!$B74,'Extração Jira - Itens (Épicos)'!$H:$H)=0,"Não exibir","Exibir"))</f>
        <v/>
      </c>
    </row>
    <row r="75" spans="2:8" x14ac:dyDescent="0.3">
      <c r="B75" s="35"/>
      <c r="H75" t="str">
        <f>IF($A75="","",IF(SUMIF('Extração Jira - Itens (Épicos)'!$I:$I,'Extração Jira - Épicos Jornada'!$B75,'Extração Jira - Itens (Épicos)'!$H:$H)=0,"Não exibir","Exibir"))</f>
        <v/>
      </c>
    </row>
    <row r="76" spans="2:8" x14ac:dyDescent="0.3">
      <c r="B76" s="35"/>
      <c r="H76" t="str">
        <f>IF($A76="","",IF(SUMIF('Extração Jira - Itens (Épicos)'!$I:$I,'Extração Jira - Épicos Jornada'!$B76,'Extração Jira - Itens (Épicos)'!$H:$H)=0,"Não exibir","Exibir"))</f>
        <v/>
      </c>
    </row>
    <row r="77" spans="2:8" x14ac:dyDescent="0.3">
      <c r="B77" s="35"/>
      <c r="H77" t="str">
        <f>IF($A77="","",IF(SUMIF('Extração Jira - Itens (Épicos)'!$I:$I,'Extração Jira - Épicos Jornada'!$B77,'Extração Jira - Itens (Épicos)'!$H:$H)=0,"Não exibir","Exibir"))</f>
        <v/>
      </c>
    </row>
    <row r="78" spans="2:8" x14ac:dyDescent="0.3">
      <c r="B78" s="35"/>
      <c r="H78" t="str">
        <f>IF($A78="","",IF(SUMIF('Extração Jira - Itens (Épicos)'!$I:$I,'Extração Jira - Épicos Jornada'!$B78,'Extração Jira - Itens (Épicos)'!$H:$H)=0,"Não exibir","Exibir"))</f>
        <v/>
      </c>
    </row>
    <row r="79" spans="2:8" x14ac:dyDescent="0.3">
      <c r="B79" s="35"/>
      <c r="H79" t="str">
        <f>IF($A79="","",IF(SUMIF('Extração Jira - Itens (Épicos)'!$I:$I,'Extração Jira - Épicos Jornada'!$B79,'Extração Jira - Itens (Épicos)'!$H:$H)=0,"Não exibir","Exibir"))</f>
        <v/>
      </c>
    </row>
    <row r="80" spans="2:8" x14ac:dyDescent="0.3">
      <c r="B80" s="35"/>
      <c r="H80" t="str">
        <f>IF($A80="","",IF(SUMIF('Extração Jira - Itens (Épicos)'!$I:$I,'Extração Jira - Épicos Jornada'!$B80,'Extração Jira - Itens (Épicos)'!$H:$H)=0,"Não exibir","Exibir"))</f>
        <v/>
      </c>
    </row>
    <row r="81" spans="2:8" x14ac:dyDescent="0.3">
      <c r="B81" s="35"/>
      <c r="H81" t="str">
        <f>IF($A81="","",IF(SUMIF('Extração Jira - Itens (Épicos)'!$I:$I,'Extração Jira - Épicos Jornada'!$B81,'Extração Jira - Itens (Épicos)'!$H:$H)=0,"Não exibir","Exibir"))</f>
        <v/>
      </c>
    </row>
    <row r="82" spans="2:8" x14ac:dyDescent="0.3">
      <c r="B82" s="35"/>
      <c r="H82" t="str">
        <f>IF($A82="","",IF(SUMIF('Extração Jira - Itens (Épicos)'!$I:$I,'Extração Jira - Épicos Jornada'!$B82,'Extração Jira - Itens (Épicos)'!$H:$H)=0,"Não exibir","Exibir"))</f>
        <v/>
      </c>
    </row>
    <row r="83" spans="2:8" x14ac:dyDescent="0.3">
      <c r="B83" s="35"/>
      <c r="H83" t="str">
        <f>IF($A83="","",IF(SUMIF('Extração Jira - Itens (Épicos)'!$I:$I,'Extração Jira - Épicos Jornada'!$B83,'Extração Jira - Itens (Épicos)'!$H:$H)=0,"Não exibir","Exibir"))</f>
        <v/>
      </c>
    </row>
    <row r="84" spans="2:8" x14ac:dyDescent="0.3">
      <c r="B84" s="35"/>
      <c r="H84" t="str">
        <f>IF($A84="","",IF(SUMIF('Extração Jira - Itens (Épicos)'!$I:$I,'Extração Jira - Épicos Jornada'!$B84,'Extração Jira - Itens (Épicos)'!$H:$H)=0,"Não exibir","Exibir"))</f>
        <v/>
      </c>
    </row>
    <row r="85" spans="2:8" x14ac:dyDescent="0.3">
      <c r="B85" s="35"/>
      <c r="H85" t="str">
        <f>IF($A85="","",IF(SUMIF('Extração Jira - Itens (Épicos)'!$I:$I,'Extração Jira - Épicos Jornada'!$B85,'Extração Jira - Itens (Épicos)'!$H:$H)=0,"Não exibir","Exibir"))</f>
        <v/>
      </c>
    </row>
    <row r="86" spans="2:8" x14ac:dyDescent="0.3">
      <c r="B86" s="35"/>
      <c r="H86" t="str">
        <f>IF($A86="","",IF(SUMIF('Extração Jira - Itens (Épicos)'!$I:$I,'Extração Jira - Épicos Jornada'!$B86,'Extração Jira - Itens (Épicos)'!$H:$H)=0,"Não exibir","Exibir"))</f>
        <v/>
      </c>
    </row>
    <row r="87" spans="2:8" x14ac:dyDescent="0.3">
      <c r="B87" s="35"/>
      <c r="H87" t="str">
        <f>IF($A87="","",IF(SUMIF('Extração Jira - Itens (Épicos)'!$I:$I,'Extração Jira - Épicos Jornada'!$B87,'Extração Jira - Itens (Épicos)'!$H:$H)=0,"Não exibir","Exibir"))</f>
        <v/>
      </c>
    </row>
    <row r="88" spans="2:8" x14ac:dyDescent="0.3">
      <c r="B88" s="35"/>
      <c r="H88" t="str">
        <f>IF($A88="","",IF(SUMIF('Extração Jira - Itens (Épicos)'!$I:$I,'Extração Jira - Épicos Jornada'!$B88,'Extração Jira - Itens (Épicos)'!$H:$H)=0,"Não exibir","Exibir"))</f>
        <v/>
      </c>
    </row>
    <row r="89" spans="2:8" x14ac:dyDescent="0.3">
      <c r="B89" s="35"/>
      <c r="H89" t="str">
        <f>IF($A89="","",IF(SUMIF('Extração Jira - Itens (Épicos)'!$I:$I,'Extração Jira - Épicos Jornada'!$B89,'Extração Jira - Itens (Épicos)'!$H:$H)=0,"Não exibir","Exibir"))</f>
        <v/>
      </c>
    </row>
    <row r="90" spans="2:8" x14ac:dyDescent="0.3">
      <c r="B90" s="35"/>
      <c r="H90" t="str">
        <f>IF($A90="","",IF(SUMIF('Extração Jira - Itens (Épicos)'!$I:$I,'Extração Jira - Épicos Jornada'!$B90,'Extração Jira - Itens (Épicos)'!$H:$H)=0,"Não exibir","Exibir"))</f>
        <v/>
      </c>
    </row>
    <row r="91" spans="2:8" x14ac:dyDescent="0.3">
      <c r="B91" s="35"/>
      <c r="H91" t="str">
        <f>IF($A91="","",IF(SUMIF('Extração Jira - Itens (Épicos)'!$I:$I,'Extração Jira - Épicos Jornada'!$B91,'Extração Jira - Itens (Épicos)'!$H:$H)=0,"Não exibir","Exibir"))</f>
        <v/>
      </c>
    </row>
    <row r="92" spans="2:8" x14ac:dyDescent="0.3">
      <c r="B92" s="35"/>
      <c r="H92" t="str">
        <f>IF($A92="","",IF(SUMIF('Extração Jira - Itens (Épicos)'!$I:$I,'Extração Jira - Épicos Jornada'!$B92,'Extração Jira - Itens (Épicos)'!$H:$H)=0,"Não exibir","Exibir"))</f>
        <v/>
      </c>
    </row>
    <row r="93" spans="2:8" x14ac:dyDescent="0.3">
      <c r="B93" s="35"/>
      <c r="H93" t="str">
        <f>IF($A93="","",IF(SUMIF('Extração Jira - Itens (Épicos)'!$I:$I,'Extração Jira - Épicos Jornada'!$B93,'Extração Jira - Itens (Épicos)'!$H:$H)=0,"Não exibir","Exibir"))</f>
        <v/>
      </c>
    </row>
    <row r="94" spans="2:8" x14ac:dyDescent="0.3">
      <c r="B94" s="35"/>
      <c r="H94" t="str">
        <f>IF($A94="","",IF(SUMIF('Extração Jira - Itens (Épicos)'!$I:$I,'Extração Jira - Épicos Jornada'!$B94,'Extração Jira - Itens (Épicos)'!$H:$H)=0,"Não exibir","Exibir"))</f>
        <v/>
      </c>
    </row>
    <row r="95" spans="2:8" x14ac:dyDescent="0.3">
      <c r="B95" s="35"/>
      <c r="H95" t="str">
        <f>IF($A95="","",IF(SUMIF('Extração Jira - Itens (Épicos)'!$I:$I,'Extração Jira - Épicos Jornada'!$B95,'Extração Jira - Itens (Épicos)'!$H:$H)=0,"Não exibir","Exibir"))</f>
        <v/>
      </c>
    </row>
    <row r="96" spans="2:8" x14ac:dyDescent="0.3">
      <c r="B96" s="35"/>
      <c r="H96" t="str">
        <f>IF($A96="","",IF(SUMIF('Extração Jira - Itens (Épicos)'!$I:$I,'Extração Jira - Épicos Jornada'!$B96,'Extração Jira - Itens (Épicos)'!$H:$H)=0,"Não exibir","Exibir"))</f>
        <v/>
      </c>
    </row>
    <row r="97" spans="2:8" x14ac:dyDescent="0.3">
      <c r="B97" s="35"/>
      <c r="H97" t="str">
        <f>IF($A97="","",IF(SUMIF('Extração Jira - Itens (Épicos)'!$I:$I,'Extração Jira - Épicos Jornada'!$B97,'Extração Jira - Itens (Épicos)'!$H:$H)=0,"Não exibir","Exibir"))</f>
        <v/>
      </c>
    </row>
    <row r="98" spans="2:8" x14ac:dyDescent="0.3">
      <c r="B98" s="35"/>
      <c r="H98" t="str">
        <f>IF($A98="","",IF(SUMIF('Extração Jira - Itens (Épicos)'!$I:$I,'Extração Jira - Épicos Jornada'!$B98,'Extração Jira - Itens (Épicos)'!$H:$H)=0,"Não exibir","Exibir"))</f>
        <v/>
      </c>
    </row>
    <row r="99" spans="2:8" x14ac:dyDescent="0.3">
      <c r="B99" s="35"/>
      <c r="H99" t="str">
        <f>IF($A99="","",IF(SUMIF('Extração Jira - Itens (Épicos)'!$I:$I,'Extração Jira - Épicos Jornada'!$B99,'Extração Jira - Itens (Épicos)'!$H:$H)=0,"Não exibir","Exibir"))</f>
        <v/>
      </c>
    </row>
    <row r="100" spans="2:8" x14ac:dyDescent="0.3">
      <c r="B100" s="35"/>
      <c r="H100" t="str">
        <f>IF($A100="","",IF(SUMIF('Extração Jira - Itens (Épicos)'!$I:$I,'Extração Jira - Épicos Jornada'!$B100,'Extração Jira - Itens (Épicos)'!$H:$H)=0,"Não exibir","Exibir"))</f>
        <v/>
      </c>
    </row>
    <row r="101" spans="2:8" x14ac:dyDescent="0.3">
      <c r="B101" s="35"/>
      <c r="H101" t="str">
        <f>IF($A101="","",IF(SUMIF('Extração Jira - Itens (Épicos)'!$I:$I,'Extração Jira - Épicos Jornada'!$B101,'Extração Jira - Itens (Épicos)'!$H:$H)=0,"Não exibir","Exibir"))</f>
        <v/>
      </c>
    </row>
    <row r="102" spans="2:8" x14ac:dyDescent="0.3">
      <c r="B102" s="35"/>
      <c r="H102" t="str">
        <f>IF($A102="","",IF(SUMIF('Extração Jira - Itens (Épicos)'!$I:$I,'Extração Jira - Épicos Jornada'!$B102,'Extração Jira - Itens (Épicos)'!$H:$H)=0,"Não exibir","Exibir"))</f>
        <v/>
      </c>
    </row>
    <row r="103" spans="2:8" x14ac:dyDescent="0.3">
      <c r="B103" s="35"/>
      <c r="H103" t="str">
        <f>IF($A103="","",IF(SUMIF('Extração Jira - Itens (Épicos)'!$I:$I,'Extração Jira - Épicos Jornada'!$B103,'Extração Jira - Itens (Épicos)'!$H:$H)=0,"Não exibir","Exibir"))</f>
        <v/>
      </c>
    </row>
    <row r="104" spans="2:8" x14ac:dyDescent="0.3">
      <c r="B104" s="35"/>
      <c r="H104" t="str">
        <f>IF($A104="","",IF(SUMIF('Extração Jira - Itens (Épicos)'!$I:$I,'Extração Jira - Épicos Jornada'!$B104,'Extração Jira - Itens (Épicos)'!$H:$H)=0,"Não exibir","Exibir"))</f>
        <v/>
      </c>
    </row>
    <row r="105" spans="2:8" x14ac:dyDescent="0.3">
      <c r="B105" s="35"/>
      <c r="H105" t="str">
        <f>IF($A105="","",IF(SUMIF('Extração Jira - Itens (Épicos)'!$I:$I,'Extração Jira - Épicos Jornada'!$B105,'Extração Jira - Itens (Épicos)'!$H:$H)=0,"Não exibir","Exibir"))</f>
        <v/>
      </c>
    </row>
    <row r="106" spans="2:8" x14ac:dyDescent="0.3">
      <c r="B106" s="35"/>
      <c r="H106" t="str">
        <f>IF($A106="","",IF(SUMIF('Extração Jira - Itens (Épicos)'!$I:$I,'Extração Jira - Épicos Jornada'!$B106,'Extração Jira - Itens (Épicos)'!$H:$H)=0,"Não exibir","Exibir"))</f>
        <v/>
      </c>
    </row>
    <row r="107" spans="2:8" x14ac:dyDescent="0.3">
      <c r="B107" s="35"/>
      <c r="H107" t="str">
        <f>IF($A107="","",IF(SUMIF('Extração Jira - Itens (Épicos)'!$I:$I,'Extração Jira - Épicos Jornada'!$B107,'Extração Jira - Itens (Épicos)'!$H:$H)=0,"Não exibir","Exibir"))</f>
        <v/>
      </c>
    </row>
    <row r="108" spans="2:8" x14ac:dyDescent="0.3">
      <c r="B108" s="35"/>
      <c r="H108" t="str">
        <f>IF($A108="","",IF(SUMIF('Extração Jira - Itens (Épicos)'!$I:$I,'Extração Jira - Épicos Jornada'!$B108,'Extração Jira - Itens (Épicos)'!$H:$H)=0,"Não exibir","Exibir"))</f>
        <v/>
      </c>
    </row>
    <row r="109" spans="2:8" x14ac:dyDescent="0.3">
      <c r="B109" s="35"/>
      <c r="H109" t="str">
        <f>IF($A109="","",IF(SUMIF('Extração Jira - Itens (Épicos)'!$I:$I,'Extração Jira - Épicos Jornada'!$B109,'Extração Jira - Itens (Épicos)'!$H:$H)=0,"Não exibir","Exibir"))</f>
        <v/>
      </c>
    </row>
    <row r="110" spans="2:8" x14ac:dyDescent="0.3">
      <c r="B110" s="35"/>
      <c r="H110" t="str">
        <f>IF($A110="","",IF(SUMIF('Extração Jira - Itens (Épicos)'!$I:$I,'Extração Jira - Épicos Jornada'!$B110,'Extração Jira - Itens (Épicos)'!$H:$H)=0,"Não exibir","Exibir"))</f>
        <v/>
      </c>
    </row>
    <row r="111" spans="2:8" x14ac:dyDescent="0.3">
      <c r="B111" s="35"/>
      <c r="H111" t="str">
        <f>IF($A111="","",IF(SUMIF('Extração Jira - Itens (Épicos)'!$I:$I,'Extração Jira - Épicos Jornada'!$B111,'Extração Jira - Itens (Épicos)'!$H:$H)=0,"Não exibir","Exibir"))</f>
        <v/>
      </c>
    </row>
    <row r="112" spans="2:8" x14ac:dyDescent="0.3">
      <c r="B112" s="35"/>
      <c r="H112" t="str">
        <f>IF($A112="","",IF(SUMIF('Extração Jira - Itens (Épicos)'!$I:$I,'Extração Jira - Épicos Jornada'!$B112,'Extração Jira - Itens (Épicos)'!$H:$H)=0,"Não exibir","Exibir"))</f>
        <v/>
      </c>
    </row>
    <row r="113" spans="2:8" x14ac:dyDescent="0.3">
      <c r="B113" s="35"/>
      <c r="H113" t="str">
        <f>IF($A113="","",IF(SUMIF('Extração Jira - Itens (Épicos)'!$I:$I,'Extração Jira - Épicos Jornada'!$B113,'Extração Jira - Itens (Épicos)'!$H:$H)=0,"Não exibir","Exibir"))</f>
        <v/>
      </c>
    </row>
    <row r="114" spans="2:8" x14ac:dyDescent="0.3">
      <c r="B114" s="35"/>
      <c r="H114" t="str">
        <f>IF($A114="","",IF(SUMIF('Extração Jira - Itens (Épicos)'!$I:$I,'Extração Jira - Épicos Jornada'!$B114,'Extração Jira - Itens (Épicos)'!$H:$H)=0,"Não exibir","Exibir"))</f>
        <v/>
      </c>
    </row>
    <row r="115" spans="2:8" x14ac:dyDescent="0.3">
      <c r="B115" s="35"/>
      <c r="H115" t="str">
        <f>IF($A115="","",IF(SUMIF('Extração Jira - Itens (Épicos)'!$I:$I,'Extração Jira - Épicos Jornada'!$B115,'Extração Jira - Itens (Épicos)'!$H:$H)=0,"Não exibir","Exibir"))</f>
        <v/>
      </c>
    </row>
    <row r="116" spans="2:8" x14ac:dyDescent="0.3">
      <c r="B116" s="35"/>
      <c r="H116" t="str">
        <f>IF($A116="","",IF(SUMIF('Extração Jira - Itens (Épicos)'!$I:$I,'Extração Jira - Épicos Jornada'!$B116,'Extração Jira - Itens (Épicos)'!$H:$H)=0,"Não exibir","Exibir"))</f>
        <v/>
      </c>
    </row>
    <row r="117" spans="2:8" x14ac:dyDescent="0.3">
      <c r="B117" s="35"/>
      <c r="H117" t="str">
        <f>IF($A117="","",IF(SUMIF('Extração Jira - Itens (Épicos)'!$I:$I,'Extração Jira - Épicos Jornada'!$B117,'Extração Jira - Itens (Épicos)'!$H:$H)=0,"Não exibir","Exibir"))</f>
        <v/>
      </c>
    </row>
    <row r="118" spans="2:8" x14ac:dyDescent="0.3">
      <c r="B118" s="35"/>
      <c r="H118" t="str">
        <f>IF($A118="","",IF(SUMIF('Extração Jira - Itens (Épicos)'!$I:$I,'Extração Jira - Épicos Jornada'!$B118,'Extração Jira - Itens (Épicos)'!$H:$H)=0,"Não exibir","Exibir"))</f>
        <v/>
      </c>
    </row>
    <row r="119" spans="2:8" x14ac:dyDescent="0.3">
      <c r="B119" s="35"/>
      <c r="H119" t="str">
        <f>IF($A119="","",IF(SUMIF('Extração Jira - Itens (Épicos)'!$I:$I,'Extração Jira - Épicos Jornada'!$B119,'Extração Jira - Itens (Épicos)'!$H:$H)=0,"Não exibir","Exibir"))</f>
        <v/>
      </c>
    </row>
    <row r="120" spans="2:8" x14ac:dyDescent="0.3">
      <c r="B120" s="35"/>
      <c r="H120" t="str">
        <f>IF($A120="","",IF(SUMIF('Extração Jira - Itens (Épicos)'!$I:$I,'Extração Jira - Épicos Jornada'!$B120,'Extração Jira - Itens (Épicos)'!$H:$H)=0,"Não exibir","Exibir"))</f>
        <v/>
      </c>
    </row>
    <row r="121" spans="2:8" x14ac:dyDescent="0.3">
      <c r="B121" s="35"/>
      <c r="H121" t="str">
        <f>IF($A121="","",IF(SUMIF('Extração Jira - Itens (Épicos)'!$I:$I,'Extração Jira - Épicos Jornada'!$B121,'Extração Jira - Itens (Épicos)'!$H:$H)=0,"Não exibir","Exibir"))</f>
        <v/>
      </c>
    </row>
    <row r="122" spans="2:8" x14ac:dyDescent="0.3">
      <c r="B122" s="35"/>
      <c r="H122" t="str">
        <f>IF($A122="","",IF(SUMIF('Extração Jira - Itens (Épicos)'!$I:$I,'Extração Jira - Épicos Jornada'!$B122,'Extração Jira - Itens (Épicos)'!$H:$H)=0,"Não exibir","Exibir"))</f>
        <v/>
      </c>
    </row>
    <row r="123" spans="2:8" x14ac:dyDescent="0.3">
      <c r="B123" s="35"/>
      <c r="H123" t="str">
        <f>IF($A123="","",IF(SUMIF('Extração Jira - Itens (Épicos)'!$I:$I,'Extração Jira - Épicos Jornada'!$B123,'Extração Jira - Itens (Épicos)'!$H:$H)=0,"Não exibir","Exibir"))</f>
        <v/>
      </c>
    </row>
    <row r="124" spans="2:8" x14ac:dyDescent="0.3">
      <c r="B124" s="35"/>
      <c r="H124" t="str">
        <f>IF($A124="","",IF(SUMIF('Extração Jira - Itens (Épicos)'!$I:$I,'Extração Jira - Épicos Jornada'!$B124,'Extração Jira - Itens (Épicos)'!$H:$H)=0,"Não exibir","Exibir"))</f>
        <v/>
      </c>
    </row>
    <row r="125" spans="2:8" x14ac:dyDescent="0.3">
      <c r="B125" s="35"/>
      <c r="H125" t="str">
        <f>IF($A125="","",IF(SUMIF('Extração Jira - Itens (Épicos)'!$I:$I,'Extração Jira - Épicos Jornada'!$B125,'Extração Jira - Itens (Épicos)'!$H:$H)=0,"Não exibir","Exibir"))</f>
        <v/>
      </c>
    </row>
    <row r="126" spans="2:8" x14ac:dyDescent="0.3">
      <c r="B126" s="35"/>
      <c r="H126" t="str">
        <f>IF($A126="","",IF(SUMIF('Extração Jira - Itens (Épicos)'!$I:$I,'Extração Jira - Épicos Jornada'!$B126,'Extração Jira - Itens (Épicos)'!$H:$H)=0,"Não exibir","Exibir"))</f>
        <v/>
      </c>
    </row>
    <row r="127" spans="2:8" x14ac:dyDescent="0.3">
      <c r="B127" s="35"/>
      <c r="H127" t="str">
        <f>IF($A127="","",IF(SUMIF('Extração Jira - Itens (Épicos)'!$I:$I,'Extração Jira - Épicos Jornada'!$B127,'Extração Jira - Itens (Épicos)'!$H:$H)=0,"Não exibir","Exibir"))</f>
        <v/>
      </c>
    </row>
    <row r="128" spans="2:8" x14ac:dyDescent="0.3">
      <c r="B128" s="35"/>
      <c r="H128" t="str">
        <f>IF($A128="","",IF(SUMIF('Extração Jira - Itens (Épicos)'!$I:$I,'Extração Jira - Épicos Jornada'!$B128,'Extração Jira - Itens (Épicos)'!$H:$H)=0,"Não exibir","Exibir"))</f>
        <v/>
      </c>
    </row>
    <row r="129" spans="2:8" x14ac:dyDescent="0.3">
      <c r="B129" s="35"/>
      <c r="H129" t="str">
        <f>IF($A129="","",IF(SUMIF('Extração Jira - Itens (Épicos)'!$I:$I,'Extração Jira - Épicos Jornada'!$B129,'Extração Jira - Itens (Épicos)'!$H:$H)=0,"Não exibir","Exibir"))</f>
        <v/>
      </c>
    </row>
    <row r="130" spans="2:8" x14ac:dyDescent="0.3">
      <c r="B130" s="35"/>
      <c r="H130" t="str">
        <f>IF($A130="","",IF(SUMIF('Extração Jira - Itens (Épicos)'!$I:$I,'Extração Jira - Épicos Jornada'!$B130,'Extração Jira - Itens (Épicos)'!$H:$H)=0,"Não exibir","Exibir"))</f>
        <v/>
      </c>
    </row>
    <row r="131" spans="2:8" x14ac:dyDescent="0.3">
      <c r="B131" s="35"/>
      <c r="H131" t="str">
        <f>IF($A131="","",IF(SUMIF('Extração Jira - Itens (Épicos)'!$I:$I,'Extração Jira - Épicos Jornada'!$B131,'Extração Jira - Itens (Épicos)'!$H:$H)=0,"Não exibir","Exibir"))</f>
        <v/>
      </c>
    </row>
    <row r="132" spans="2:8" x14ac:dyDescent="0.3">
      <c r="B132" s="35"/>
      <c r="H132" t="str">
        <f>IF($A132="","",IF(SUMIF('Extração Jira - Itens (Épicos)'!$I:$I,'Extração Jira - Épicos Jornada'!$B132,'Extração Jira - Itens (Épicos)'!$H:$H)=0,"Não exibir","Exibir"))</f>
        <v/>
      </c>
    </row>
    <row r="133" spans="2:8" x14ac:dyDescent="0.3">
      <c r="B133" s="35"/>
      <c r="H133" t="str">
        <f>IF($A133="","",IF(SUMIF('Extração Jira - Itens (Épicos)'!$I:$I,'Extração Jira - Épicos Jornada'!$B133,'Extração Jira - Itens (Épicos)'!$H:$H)=0,"Não exibir","Exibir"))</f>
        <v/>
      </c>
    </row>
    <row r="134" spans="2:8" x14ac:dyDescent="0.3">
      <c r="B134" s="35"/>
      <c r="H134" t="str">
        <f>IF($A134="","",IF(SUMIF('Extração Jira - Itens (Épicos)'!$I:$I,'Extração Jira - Épicos Jornada'!$B134,'Extração Jira - Itens (Épicos)'!$H:$H)=0,"Não exibir","Exibir"))</f>
        <v/>
      </c>
    </row>
    <row r="135" spans="2:8" x14ac:dyDescent="0.3">
      <c r="B135" s="35"/>
      <c r="H135" t="str">
        <f>IF($A135="","",IF(SUMIF('Extração Jira - Itens (Épicos)'!$I:$I,'Extração Jira - Épicos Jornada'!$B135,'Extração Jira - Itens (Épicos)'!$H:$H)=0,"Não exibir","Exibir"))</f>
        <v/>
      </c>
    </row>
    <row r="136" spans="2:8" x14ac:dyDescent="0.3">
      <c r="B136" s="35"/>
      <c r="H136" t="str">
        <f>IF($A136="","",IF(SUMIF('Extração Jira - Itens (Épicos)'!$I:$I,'Extração Jira - Épicos Jornada'!$B136,'Extração Jira - Itens (Épicos)'!$H:$H)=0,"Não exibir","Exibir"))</f>
        <v/>
      </c>
    </row>
    <row r="137" spans="2:8" x14ac:dyDescent="0.3">
      <c r="B137" s="35"/>
      <c r="H137" t="str">
        <f>IF($A137="","",IF(SUMIF('Extração Jira - Itens (Épicos)'!$I:$I,'Extração Jira - Épicos Jornada'!$B137,'Extração Jira - Itens (Épicos)'!$H:$H)=0,"Não exibir","Exibir"))</f>
        <v/>
      </c>
    </row>
    <row r="138" spans="2:8" x14ac:dyDescent="0.3">
      <c r="B138" s="35"/>
      <c r="H138" t="str">
        <f>IF($A138="","",IF(SUMIF('Extração Jira - Itens (Épicos)'!$I:$I,'Extração Jira - Épicos Jornada'!$B138,'Extração Jira - Itens (Épicos)'!$H:$H)=0,"Não exibir","Exibir"))</f>
        <v/>
      </c>
    </row>
    <row r="139" spans="2:8" x14ac:dyDescent="0.3">
      <c r="B139" s="35"/>
      <c r="H139" t="str">
        <f>IF($A139="","",IF(SUMIF('Extração Jira - Itens (Épicos)'!$I:$I,'Extração Jira - Épicos Jornada'!$B139,'Extração Jira - Itens (Épicos)'!$H:$H)=0,"Não exibir","Exibir"))</f>
        <v/>
      </c>
    </row>
    <row r="140" spans="2:8" x14ac:dyDescent="0.3">
      <c r="B140" s="35"/>
      <c r="H140" t="str">
        <f>IF($A140="","",IF(SUMIF('Extração Jira - Itens (Épicos)'!$I:$I,'Extração Jira - Épicos Jornada'!$B140,'Extração Jira - Itens (Épicos)'!$H:$H)=0,"Não exibir","Exibir"))</f>
        <v/>
      </c>
    </row>
    <row r="141" spans="2:8" x14ac:dyDescent="0.3">
      <c r="B141" s="35"/>
      <c r="H141" t="str">
        <f>IF($A141="","",IF(SUMIF('Extração Jira - Itens (Épicos)'!$I:$I,'Extração Jira - Épicos Jornada'!$B141,'Extração Jira - Itens (Épicos)'!$H:$H)=0,"Não exibir","Exibir"))</f>
        <v/>
      </c>
    </row>
    <row r="142" spans="2:8" x14ac:dyDescent="0.3">
      <c r="B142" s="35"/>
      <c r="H142" t="str">
        <f>IF($A142="","",IF(SUMIF('Extração Jira - Itens (Épicos)'!$I:$I,'Extração Jira - Épicos Jornada'!$B142,'Extração Jira - Itens (Épicos)'!$H:$H)=0,"Não exibir","Exibir"))</f>
        <v/>
      </c>
    </row>
    <row r="143" spans="2:8" x14ac:dyDescent="0.3">
      <c r="B143" s="35"/>
      <c r="H143" t="str">
        <f>IF($A143="","",IF(SUMIF('Extração Jira - Itens (Épicos)'!$I:$I,'Extração Jira - Épicos Jornada'!$B143,'Extração Jira - Itens (Épicos)'!$H:$H)=0,"Não exibir","Exibir"))</f>
        <v/>
      </c>
    </row>
    <row r="144" spans="2:8" x14ac:dyDescent="0.3">
      <c r="B144" s="35"/>
      <c r="H144" t="str">
        <f>IF($A144="","",IF(SUMIF('Extração Jira - Itens (Épicos)'!$I:$I,'Extração Jira - Épicos Jornada'!$B144,'Extração Jira - Itens (Épicos)'!$H:$H)=0,"Não exibir","Exibir"))</f>
        <v/>
      </c>
    </row>
    <row r="145" spans="2:8" x14ac:dyDescent="0.3">
      <c r="B145" s="35"/>
      <c r="H145" t="str">
        <f>IF($A145="","",IF(SUMIF('Extração Jira - Itens (Épicos)'!$I:$I,'Extração Jira - Épicos Jornada'!$B145,'Extração Jira - Itens (Épicos)'!$H:$H)=0,"Não exibir","Exibir"))</f>
        <v/>
      </c>
    </row>
    <row r="146" spans="2:8" x14ac:dyDescent="0.3">
      <c r="B146" s="35"/>
      <c r="H146" t="str">
        <f>IF($A146="","",IF(SUMIF('Extração Jira - Itens (Épicos)'!$I:$I,'Extração Jira - Épicos Jornada'!$B146,'Extração Jira - Itens (Épicos)'!$H:$H)=0,"Não exibir","Exibir"))</f>
        <v/>
      </c>
    </row>
    <row r="147" spans="2:8" x14ac:dyDescent="0.3">
      <c r="B147" s="35"/>
      <c r="H147" t="str">
        <f>IF($A147="","",IF(SUMIF('Extração Jira - Itens (Épicos)'!$I:$I,'Extração Jira - Épicos Jornada'!$B147,'Extração Jira - Itens (Épicos)'!$H:$H)=0,"Não exibir","Exibir"))</f>
        <v/>
      </c>
    </row>
    <row r="148" spans="2:8" x14ac:dyDescent="0.3">
      <c r="B148" s="35"/>
      <c r="H148" t="str">
        <f>IF($A148="","",IF(SUMIF('Extração Jira - Itens (Épicos)'!$I:$I,'Extração Jira - Épicos Jornada'!$B148,'Extração Jira - Itens (Épicos)'!$H:$H)=0,"Não exibir","Exibir"))</f>
        <v/>
      </c>
    </row>
    <row r="149" spans="2:8" x14ac:dyDescent="0.3">
      <c r="B149" s="35"/>
      <c r="H149" t="str">
        <f>IF($A149="","",IF(SUMIF('Extração Jira - Itens (Épicos)'!$I:$I,'Extração Jira - Épicos Jornada'!$B149,'Extração Jira - Itens (Épicos)'!$H:$H)=0,"Não exibir","Exibir"))</f>
        <v/>
      </c>
    </row>
    <row r="150" spans="2:8" x14ac:dyDescent="0.3">
      <c r="B150" s="35"/>
      <c r="H150" t="str">
        <f>IF($A150="","",IF(SUMIF('Extração Jira - Itens (Épicos)'!$I:$I,'Extração Jira - Épicos Jornada'!$B150,'Extração Jira - Itens (Épicos)'!$H:$H)=0,"Não exibir","Exibir"))</f>
        <v/>
      </c>
    </row>
    <row r="151" spans="2:8" x14ac:dyDescent="0.3">
      <c r="B151" s="35"/>
      <c r="H151" t="str">
        <f>IF($A151="","",IF(SUMIF('Extração Jira - Itens (Épicos)'!$I:$I,'Extração Jira - Épicos Jornada'!$B151,'Extração Jira - Itens (Épicos)'!$H:$H)=0,"Não exibir","Exibir"))</f>
        <v/>
      </c>
    </row>
    <row r="152" spans="2:8" x14ac:dyDescent="0.3">
      <c r="B152" s="35"/>
      <c r="H152" t="str">
        <f>IF($A152="","",IF(SUMIF('Extração Jira - Itens (Épicos)'!$I:$I,'Extração Jira - Épicos Jornada'!$B152,'Extração Jira - Itens (Épicos)'!$H:$H)=0,"Não exibir","Exibir"))</f>
        <v/>
      </c>
    </row>
    <row r="153" spans="2:8" x14ac:dyDescent="0.3">
      <c r="B153" s="35"/>
      <c r="H153" t="str">
        <f>IF($A153="","",IF(SUMIF('Extração Jira - Itens (Épicos)'!$I:$I,'Extração Jira - Épicos Jornada'!$B153,'Extração Jira - Itens (Épicos)'!$H:$H)=0,"Não exibir","Exibir"))</f>
        <v/>
      </c>
    </row>
    <row r="154" spans="2:8" x14ac:dyDescent="0.3">
      <c r="B154" s="35"/>
      <c r="H154" t="str">
        <f>IF($A154="","",IF(SUMIF('Extração Jira - Itens (Épicos)'!$I:$I,'Extração Jira - Épicos Jornada'!$B154,'Extração Jira - Itens (Épicos)'!$H:$H)=0,"Não exibir","Exibir"))</f>
        <v/>
      </c>
    </row>
    <row r="155" spans="2:8" x14ac:dyDescent="0.3">
      <c r="B155" s="35"/>
      <c r="H155" t="str">
        <f>IF($A155="","",IF(SUMIF('Extração Jira - Itens (Épicos)'!$I:$I,'Extração Jira - Épicos Jornada'!$B155,'Extração Jira - Itens (Épicos)'!$H:$H)=0,"Não exibir","Exibir"))</f>
        <v/>
      </c>
    </row>
    <row r="156" spans="2:8" x14ac:dyDescent="0.3">
      <c r="B156" s="35"/>
      <c r="H156" t="str">
        <f>IF($A156="","",IF(SUMIF('Extração Jira - Itens (Épicos)'!$I:$I,'Extração Jira - Épicos Jornada'!$B156,'Extração Jira - Itens (Épicos)'!$H:$H)=0,"Não exibir","Exibir"))</f>
        <v/>
      </c>
    </row>
    <row r="157" spans="2:8" x14ac:dyDescent="0.3">
      <c r="B157" s="35"/>
      <c r="H157" t="str">
        <f>IF($A157="","",IF(SUMIF('Extração Jira - Itens (Épicos)'!$I:$I,'Extração Jira - Épicos Jornada'!$B157,'Extração Jira - Itens (Épicos)'!$H:$H)=0,"Não exibir","Exibir"))</f>
        <v/>
      </c>
    </row>
    <row r="158" spans="2:8" x14ac:dyDescent="0.3">
      <c r="B158" s="35"/>
      <c r="H158" t="str">
        <f>IF($A158="","",IF(SUMIF('Extração Jira - Itens (Épicos)'!$I:$I,'Extração Jira - Épicos Jornada'!$B158,'Extração Jira - Itens (Épicos)'!$H:$H)=0,"Não exibir","Exibir"))</f>
        <v/>
      </c>
    </row>
    <row r="159" spans="2:8" x14ac:dyDescent="0.3">
      <c r="B159" s="35"/>
      <c r="H159" t="str">
        <f>IF($A159="","",IF(SUMIF('Extração Jira - Itens (Épicos)'!$I:$I,'Extração Jira - Épicos Jornada'!$B159,'Extração Jira - Itens (Épicos)'!$H:$H)=0,"Não exibir","Exibir"))</f>
        <v/>
      </c>
    </row>
    <row r="160" spans="2:8" x14ac:dyDescent="0.3">
      <c r="B160" s="35"/>
      <c r="H160" t="str">
        <f>IF($A160="","",IF(SUMIF('Extração Jira - Itens (Épicos)'!$I:$I,'Extração Jira - Épicos Jornada'!$B160,'Extração Jira - Itens (Épicos)'!$H:$H)=0,"Não exibir","Exibir"))</f>
        <v/>
      </c>
    </row>
    <row r="161" spans="2:8" x14ac:dyDescent="0.3">
      <c r="B161" s="35"/>
      <c r="H161" t="str">
        <f>IF($A161="","",IF(SUMIF('Extração Jira - Itens (Épicos)'!$I:$I,'Extração Jira - Épicos Jornada'!$B161,'Extração Jira - Itens (Épicos)'!$H:$H)=0,"Não exibir","Exibir"))</f>
        <v/>
      </c>
    </row>
    <row r="162" spans="2:8" x14ac:dyDescent="0.3">
      <c r="B162" s="35"/>
      <c r="H162" t="str">
        <f>IF($A162="","",IF(SUMIF('Extração Jira - Itens (Épicos)'!$I:$I,'Extração Jira - Épicos Jornada'!$B162,'Extração Jira - Itens (Épicos)'!$H:$H)=0,"Não exibir","Exibir"))</f>
        <v/>
      </c>
    </row>
    <row r="163" spans="2:8" x14ac:dyDescent="0.3">
      <c r="B163" s="35"/>
      <c r="H163" t="str">
        <f>IF($A163="","",IF(SUMIF('Extração Jira - Itens (Épicos)'!$I:$I,'Extração Jira - Épicos Jornada'!$B163,'Extração Jira - Itens (Épicos)'!$H:$H)=0,"Não exibir","Exibir"))</f>
        <v/>
      </c>
    </row>
    <row r="164" spans="2:8" x14ac:dyDescent="0.3">
      <c r="B164" s="35"/>
      <c r="H164" t="str">
        <f>IF($A164="","",IF(SUMIF('Extração Jira - Itens (Épicos)'!$I:$I,'Extração Jira - Épicos Jornada'!$B164,'Extração Jira - Itens (Épicos)'!$H:$H)=0,"Não exibir","Exibir"))</f>
        <v/>
      </c>
    </row>
    <row r="165" spans="2:8" x14ac:dyDescent="0.3">
      <c r="B165" s="35"/>
      <c r="H165" t="str">
        <f>IF($A165="","",IF(SUMIF('Extração Jira - Itens (Épicos)'!$I:$I,'Extração Jira - Épicos Jornada'!$B165,'Extração Jira - Itens (Épicos)'!$H:$H)=0,"Não exibir","Exibir"))</f>
        <v/>
      </c>
    </row>
    <row r="166" spans="2:8" x14ac:dyDescent="0.3">
      <c r="B166" s="35"/>
      <c r="H166" t="str">
        <f>IF($A166="","",IF(SUMIF('Extração Jira - Itens (Épicos)'!$I:$I,'Extração Jira - Épicos Jornada'!$B166,'Extração Jira - Itens (Épicos)'!$H:$H)=0,"Não exibir","Exibir"))</f>
        <v/>
      </c>
    </row>
    <row r="167" spans="2:8" x14ac:dyDescent="0.3">
      <c r="B167" s="35"/>
      <c r="H167" t="str">
        <f>IF($A167="","",IF(SUMIF('Extração Jira - Itens (Épicos)'!$I:$I,'Extração Jira - Épicos Jornada'!$B167,'Extração Jira - Itens (Épicos)'!$H:$H)=0,"Não exibir","Exibir"))</f>
        <v/>
      </c>
    </row>
    <row r="168" spans="2:8" x14ac:dyDescent="0.3">
      <c r="B168" s="35"/>
      <c r="H168" t="str">
        <f>IF($A168="","",IF(SUMIF('Extração Jira - Itens (Épicos)'!$I:$I,'Extração Jira - Épicos Jornada'!$B168,'Extração Jira - Itens (Épicos)'!$H:$H)=0,"Não exibir","Exibir"))</f>
        <v/>
      </c>
    </row>
    <row r="169" spans="2:8" x14ac:dyDescent="0.3">
      <c r="B169" s="35"/>
      <c r="H169" t="str">
        <f>IF($A169="","",IF(SUMIF('Extração Jira - Itens (Épicos)'!$I:$I,'Extração Jira - Épicos Jornada'!$B169,'Extração Jira - Itens (Épicos)'!$H:$H)=0,"Não exibir","Exibir"))</f>
        <v/>
      </c>
    </row>
    <row r="170" spans="2:8" x14ac:dyDescent="0.3">
      <c r="B170" s="35"/>
      <c r="H170" t="str">
        <f>IF($A170="","",IF(SUMIF('Extração Jira - Itens (Épicos)'!$I:$I,'Extração Jira - Épicos Jornada'!$B170,'Extração Jira - Itens (Épicos)'!$H:$H)=0,"Não exibir","Exibir"))</f>
        <v/>
      </c>
    </row>
    <row r="171" spans="2:8" x14ac:dyDescent="0.3">
      <c r="B171" s="35"/>
      <c r="H171" t="str">
        <f>IF($A171="","",IF(SUMIF('Extração Jira - Itens (Épicos)'!$I:$I,'Extração Jira - Épicos Jornada'!$B171,'Extração Jira - Itens (Épicos)'!$H:$H)=0,"Não exibir","Exibir"))</f>
        <v/>
      </c>
    </row>
    <row r="172" spans="2:8" x14ac:dyDescent="0.3">
      <c r="B172" s="35"/>
      <c r="H172" t="str">
        <f>IF($A172="","",IF(SUMIF('Extração Jira - Itens (Épicos)'!$I:$I,'Extração Jira - Épicos Jornada'!$B172,'Extração Jira - Itens (Épicos)'!$H:$H)=0,"Não exibir","Exibir"))</f>
        <v/>
      </c>
    </row>
    <row r="173" spans="2:8" x14ac:dyDescent="0.3">
      <c r="B173" s="35"/>
      <c r="H173" t="str">
        <f>IF($A173="","",IF(SUMIF('Extração Jira - Itens (Épicos)'!$I:$I,'Extração Jira - Épicos Jornada'!$B173,'Extração Jira - Itens (Épicos)'!$H:$H)=0,"Não exibir","Exibir"))</f>
        <v/>
      </c>
    </row>
    <row r="174" spans="2:8" x14ac:dyDescent="0.3">
      <c r="B174" s="35"/>
      <c r="H174" t="str">
        <f>IF($A174="","",IF(SUMIF('Extração Jira - Itens (Épicos)'!$I:$I,'Extração Jira - Épicos Jornada'!$B174,'Extração Jira - Itens (Épicos)'!$H:$H)=0,"Não exibir","Exibir"))</f>
        <v/>
      </c>
    </row>
    <row r="175" spans="2:8" x14ac:dyDescent="0.3">
      <c r="B175" s="35"/>
      <c r="H175" t="str">
        <f>IF($A175="","",IF(SUMIF('Extração Jira - Itens (Épicos)'!$I:$I,'Extração Jira - Épicos Jornada'!$B175,'Extração Jira - Itens (Épicos)'!$H:$H)=0,"Não exibir","Exibir"))</f>
        <v/>
      </c>
    </row>
    <row r="176" spans="2:8" x14ac:dyDescent="0.3">
      <c r="B176" s="35"/>
      <c r="H176" t="str">
        <f>IF($A176="","",IF(SUMIF('Extração Jira - Itens (Épicos)'!$I:$I,'Extração Jira - Épicos Jornada'!$B176,'Extração Jira - Itens (Épicos)'!$H:$H)=0,"Não exibir","Exibir"))</f>
        <v/>
      </c>
    </row>
    <row r="177" spans="2:8" x14ac:dyDescent="0.3">
      <c r="B177" s="35"/>
      <c r="H177" t="str">
        <f>IF($A177="","",IF(SUMIF('Extração Jira - Itens (Épicos)'!$I:$I,'Extração Jira - Épicos Jornada'!$B177,'Extração Jira - Itens (Épicos)'!$H:$H)=0,"Não exibir","Exibir"))</f>
        <v/>
      </c>
    </row>
    <row r="178" spans="2:8" x14ac:dyDescent="0.3">
      <c r="B178" s="35"/>
      <c r="H178" t="str">
        <f>IF($A178="","",IF(SUMIF('Extração Jira - Itens (Épicos)'!$I:$I,'Extração Jira - Épicos Jornada'!$B178,'Extração Jira - Itens (Épicos)'!$H:$H)=0,"Não exibir","Exibir"))</f>
        <v/>
      </c>
    </row>
    <row r="179" spans="2:8" x14ac:dyDescent="0.3">
      <c r="B179" s="35"/>
      <c r="H179" t="str">
        <f>IF($A179="","",IF(SUMIF('Extração Jira - Itens (Épicos)'!$I:$I,'Extração Jira - Épicos Jornada'!$B179,'Extração Jira - Itens (Épicos)'!$H:$H)=0,"Não exibir","Exibir"))</f>
        <v/>
      </c>
    </row>
    <row r="180" spans="2:8" x14ac:dyDescent="0.3">
      <c r="B180" s="35"/>
      <c r="H180" t="str">
        <f>IF($A180="","",IF(SUMIF('Extração Jira - Itens (Épicos)'!$I:$I,'Extração Jira - Épicos Jornada'!$B180,'Extração Jira - Itens (Épicos)'!$H:$H)=0,"Não exibir","Exibir"))</f>
        <v/>
      </c>
    </row>
    <row r="181" spans="2:8" x14ac:dyDescent="0.3">
      <c r="B181" s="35"/>
      <c r="H181" t="str">
        <f>IF($A181="","",IF(SUMIF('Extração Jira - Itens (Épicos)'!$I:$I,'Extração Jira - Épicos Jornada'!$B181,'Extração Jira - Itens (Épicos)'!$H:$H)=0,"Não exibir","Exibir"))</f>
        <v/>
      </c>
    </row>
    <row r="182" spans="2:8" x14ac:dyDescent="0.3">
      <c r="B182" s="35"/>
      <c r="H182" t="str">
        <f>IF($A182="","",IF(SUMIF('Extração Jira - Itens (Épicos)'!$I:$I,'Extração Jira - Épicos Jornada'!$B182,'Extração Jira - Itens (Épicos)'!$H:$H)=0,"Não exibir","Exibir"))</f>
        <v/>
      </c>
    </row>
    <row r="183" spans="2:8" x14ac:dyDescent="0.3">
      <c r="B183" s="35"/>
      <c r="H183" t="str">
        <f>IF($A183="","",IF(SUMIF('Extração Jira - Itens (Épicos)'!$I:$I,'Extração Jira - Épicos Jornada'!$B183,'Extração Jira - Itens (Épicos)'!$H:$H)=0,"Não exibir","Exibir"))</f>
        <v/>
      </c>
    </row>
    <row r="184" spans="2:8" x14ac:dyDescent="0.3">
      <c r="B184" s="35"/>
      <c r="H184" t="str">
        <f>IF($A184="","",IF(SUMIF('Extração Jira - Itens (Épicos)'!$I:$I,'Extração Jira - Épicos Jornada'!$B184,'Extração Jira - Itens (Épicos)'!$H:$H)=0,"Não exibir","Exibir"))</f>
        <v/>
      </c>
    </row>
    <row r="185" spans="2:8" x14ac:dyDescent="0.3">
      <c r="B185" s="35"/>
      <c r="H185" t="str">
        <f>IF($A185="","",IF(SUMIF('Extração Jira - Itens (Épicos)'!$I:$I,'Extração Jira - Épicos Jornada'!$B185,'Extração Jira - Itens (Épicos)'!$H:$H)=0,"Não exibir","Exibir"))</f>
        <v/>
      </c>
    </row>
    <row r="186" spans="2:8" x14ac:dyDescent="0.3">
      <c r="B186" s="35"/>
      <c r="H186" t="str">
        <f>IF($A186="","",IF(SUMIF('Extração Jira - Itens (Épicos)'!$I:$I,'Extração Jira - Épicos Jornada'!$B186,'Extração Jira - Itens (Épicos)'!$H:$H)=0,"Não exibir","Exibir"))</f>
        <v/>
      </c>
    </row>
    <row r="187" spans="2:8" x14ac:dyDescent="0.3">
      <c r="B187" s="35"/>
      <c r="H187" t="str">
        <f>IF($A187="","",IF(SUMIF('Extração Jira - Itens (Épicos)'!$I:$I,'Extração Jira - Épicos Jornada'!$B187,'Extração Jira - Itens (Épicos)'!$H:$H)=0,"Não exibir","Exibir"))</f>
        <v/>
      </c>
    </row>
    <row r="188" spans="2:8" x14ac:dyDescent="0.3">
      <c r="B188" s="35"/>
      <c r="H188" t="str">
        <f>IF($A188="","",IF(SUMIF('Extração Jira - Itens (Épicos)'!$I:$I,'Extração Jira - Épicos Jornada'!$B188,'Extração Jira - Itens (Épicos)'!$H:$H)=0,"Não exibir","Exibir"))</f>
        <v/>
      </c>
    </row>
    <row r="189" spans="2:8" x14ac:dyDescent="0.3">
      <c r="B189" s="35"/>
      <c r="H189" t="str">
        <f>IF($A189="","",IF(SUMIF('Extração Jira - Itens (Épicos)'!$I:$I,'Extração Jira - Épicos Jornada'!$B189,'Extração Jira - Itens (Épicos)'!$H:$H)=0,"Não exibir","Exibir"))</f>
        <v/>
      </c>
    </row>
    <row r="190" spans="2:8" x14ac:dyDescent="0.3">
      <c r="B190" s="35"/>
      <c r="H190" t="str">
        <f>IF($A190="","",IF(SUMIF('Extração Jira - Itens (Épicos)'!$I:$I,'Extração Jira - Épicos Jornada'!$B190,'Extração Jira - Itens (Épicos)'!$H:$H)=0,"Não exibir","Exibir"))</f>
        <v/>
      </c>
    </row>
    <row r="191" spans="2:8" x14ac:dyDescent="0.3">
      <c r="B191" s="35"/>
      <c r="H191" t="str">
        <f>IF($A191="","",IF(SUMIF('Extração Jira - Itens (Épicos)'!$I:$I,'Extração Jira - Épicos Jornada'!$B191,'Extração Jira - Itens (Épicos)'!$H:$H)=0,"Não exibir","Exibir"))</f>
        <v/>
      </c>
    </row>
    <row r="192" spans="2:8" x14ac:dyDescent="0.3">
      <c r="B192" s="35"/>
      <c r="H192" t="str">
        <f>IF($A192="","",IF(SUMIF('Extração Jira - Itens (Épicos)'!$I:$I,'Extração Jira - Épicos Jornada'!$B192,'Extração Jira - Itens (Épicos)'!$H:$H)=0,"Não exibir","Exibir"))</f>
        <v/>
      </c>
    </row>
    <row r="193" spans="2:8" x14ac:dyDescent="0.3">
      <c r="B193" s="35"/>
      <c r="H193" t="str">
        <f>IF($A193="","",IF(SUMIF('Extração Jira - Itens (Épicos)'!$I:$I,'Extração Jira - Épicos Jornada'!$B193,'Extração Jira - Itens (Épicos)'!$H:$H)=0,"Não exibir","Exibir"))</f>
        <v/>
      </c>
    </row>
    <row r="194" spans="2:8" x14ac:dyDescent="0.3">
      <c r="B194" s="35"/>
      <c r="H194" t="str">
        <f>IF($A194="","",IF(SUMIF('Extração Jira - Itens (Épicos)'!$I:$I,'Extração Jira - Épicos Jornada'!$B194,'Extração Jira - Itens (Épicos)'!$H:$H)=0,"Não exibir","Exibir"))</f>
        <v/>
      </c>
    </row>
    <row r="195" spans="2:8" x14ac:dyDescent="0.3">
      <c r="B195" s="35"/>
      <c r="H195" t="str">
        <f>IF($A195="","",IF(SUMIF('Extração Jira - Itens (Épicos)'!$I:$I,'Extração Jira - Épicos Jornada'!$B195,'Extração Jira - Itens (Épicos)'!$H:$H)=0,"Não exibir","Exibir"))</f>
        <v/>
      </c>
    </row>
    <row r="196" spans="2:8" x14ac:dyDescent="0.3">
      <c r="B196" s="35"/>
      <c r="H196" t="str">
        <f>IF($A196="","",IF(SUMIF('Extração Jira - Itens (Épicos)'!$I:$I,'Extração Jira - Épicos Jornada'!$B196,'Extração Jira - Itens (Épicos)'!$H:$H)=0,"Não exibir","Exibir"))</f>
        <v/>
      </c>
    </row>
    <row r="197" spans="2:8" x14ac:dyDescent="0.3">
      <c r="B197" s="35"/>
      <c r="H197" t="str">
        <f>IF($A197="","",IF(SUMIF('Extração Jira - Itens (Épicos)'!$I:$I,'Extração Jira - Épicos Jornada'!$B197,'Extração Jira - Itens (Épicos)'!$H:$H)=0,"Não exibir","Exibir"))</f>
        <v/>
      </c>
    </row>
    <row r="198" spans="2:8" x14ac:dyDescent="0.3">
      <c r="B198" s="35"/>
      <c r="H198" t="str">
        <f>IF($A198="","",IF(SUMIF('Extração Jira - Itens (Épicos)'!$I:$I,'Extração Jira - Épicos Jornada'!$B198,'Extração Jira - Itens (Épicos)'!$H:$H)=0,"Não exibir","Exibir"))</f>
        <v/>
      </c>
    </row>
    <row r="199" spans="2:8" x14ac:dyDescent="0.3">
      <c r="B199" s="35"/>
      <c r="H199" t="str">
        <f>IF($A199="","",IF(SUMIF('Extração Jira - Itens (Épicos)'!$I:$I,'Extração Jira - Épicos Jornada'!$B199,'Extração Jira - Itens (Épicos)'!$H:$H)=0,"Não exibir","Exibir"))</f>
        <v/>
      </c>
    </row>
    <row r="200" spans="2:8" x14ac:dyDescent="0.3">
      <c r="B200" s="35"/>
      <c r="H200" t="str">
        <f>IF($A200="","",IF(SUMIF('Extração Jira - Itens (Épicos)'!$I:$I,'Extração Jira - Épicos Jornada'!$B200,'Extração Jira - Itens (Épicos)'!$H:$H)=0,"Não exibir","Exibir"))</f>
        <v/>
      </c>
    </row>
    <row r="201" spans="2:8" x14ac:dyDescent="0.3">
      <c r="B201" s="35"/>
      <c r="H201" t="str">
        <f>IF($A201="","",IF(SUMIF('Extração Jira - Itens (Épicos)'!$I:$I,'Extração Jira - Épicos Jornada'!$B201,'Extração Jira - Itens (Épicos)'!$H:$H)=0,"Não exibir","Exibir"))</f>
        <v/>
      </c>
    </row>
    <row r="202" spans="2:8" x14ac:dyDescent="0.3">
      <c r="B202" s="35"/>
      <c r="H202" t="str">
        <f>IF($A202="","",IF(SUMIF('Extração Jira - Itens (Épicos)'!$I:$I,'Extração Jira - Épicos Jornada'!$B202,'Extração Jira - Itens (Épicos)'!$H:$H)=0,"Não exibir","Exibir"))</f>
        <v/>
      </c>
    </row>
    <row r="203" spans="2:8" x14ac:dyDescent="0.3">
      <c r="B203" s="35"/>
      <c r="H203" t="str">
        <f>IF($A203="","",IF(SUMIF('Extração Jira - Itens (Épicos)'!$I:$I,'Extração Jira - Épicos Jornada'!$B203,'Extração Jira - Itens (Épicos)'!$H:$H)=0,"Não exibir","Exibir"))</f>
        <v/>
      </c>
    </row>
    <row r="204" spans="2:8" x14ac:dyDescent="0.3">
      <c r="B204" s="35"/>
      <c r="H204" t="str">
        <f>IF($A204="","",IF(SUMIF('Extração Jira - Itens (Épicos)'!$I:$I,'Extração Jira - Épicos Jornada'!$B204,'Extração Jira - Itens (Épicos)'!$H:$H)=0,"Não exibir","Exibir"))</f>
        <v/>
      </c>
    </row>
    <row r="205" spans="2:8" x14ac:dyDescent="0.3">
      <c r="B205" s="35"/>
      <c r="H205" t="str">
        <f>IF($A205="","",IF(SUMIF('Extração Jira - Itens (Épicos)'!$I:$I,'Extração Jira - Épicos Jornada'!$B205,'Extração Jira - Itens (Épicos)'!$H:$H)=0,"Não exibir","Exibir"))</f>
        <v/>
      </c>
    </row>
    <row r="206" spans="2:8" x14ac:dyDescent="0.3">
      <c r="B206" s="35"/>
      <c r="H206" t="str">
        <f>IF($A206="","",IF(SUMIF('Extração Jira - Itens (Épicos)'!$I:$I,'Extração Jira - Épicos Jornada'!$B206,'Extração Jira - Itens (Épicos)'!$H:$H)=0,"Não exibir","Exibir"))</f>
        <v/>
      </c>
    </row>
    <row r="207" spans="2:8" x14ac:dyDescent="0.3">
      <c r="B207" s="35"/>
      <c r="H207" t="str">
        <f>IF($A207="","",IF(SUMIF('Extração Jira - Itens (Épicos)'!$I:$I,'Extração Jira - Épicos Jornada'!$B207,'Extração Jira - Itens (Épicos)'!$H:$H)=0,"Não exibir","Exibir"))</f>
        <v/>
      </c>
    </row>
    <row r="208" spans="2:8" x14ac:dyDescent="0.3">
      <c r="B208" s="35"/>
      <c r="H208" t="str">
        <f>IF($A208="","",IF(SUMIF('Extração Jira - Itens (Épicos)'!$I:$I,'Extração Jira - Épicos Jornada'!$B208,'Extração Jira - Itens (Épicos)'!$H:$H)=0,"Não exibir","Exibir"))</f>
        <v/>
      </c>
    </row>
    <row r="209" spans="2:8" x14ac:dyDescent="0.3">
      <c r="B209" s="35"/>
      <c r="H209" t="str">
        <f>IF($A209="","",IF(SUMIF('Extração Jira - Itens (Épicos)'!$I:$I,'Extração Jira - Épicos Jornada'!$B209,'Extração Jira - Itens (Épicos)'!$H:$H)=0,"Não exibir","Exibir"))</f>
        <v/>
      </c>
    </row>
    <row r="210" spans="2:8" x14ac:dyDescent="0.3">
      <c r="B210" s="35"/>
      <c r="H210" t="str">
        <f>IF($A210="","",IF(SUMIF('Extração Jira - Itens (Épicos)'!$I:$I,'Extração Jira - Épicos Jornada'!$B210,'Extração Jira - Itens (Épicos)'!$H:$H)=0,"Não exibir","Exibir"))</f>
        <v/>
      </c>
    </row>
    <row r="211" spans="2:8" x14ac:dyDescent="0.3">
      <c r="B211" s="35"/>
      <c r="H211" t="str">
        <f>IF($A211="","",IF(SUMIF('Extração Jira - Itens (Épicos)'!$I:$I,'Extração Jira - Épicos Jornada'!$B211,'Extração Jira - Itens (Épicos)'!$H:$H)=0,"Não exibir","Exibir"))</f>
        <v/>
      </c>
    </row>
    <row r="212" spans="2:8" x14ac:dyDescent="0.3">
      <c r="B212" s="35"/>
      <c r="H212" t="str">
        <f>IF($A212="","",IF(SUMIF('Extração Jira - Itens (Épicos)'!$I:$I,'Extração Jira - Épicos Jornada'!$B212,'Extração Jira - Itens (Épicos)'!$H:$H)=0,"Não exibir","Exibir"))</f>
        <v/>
      </c>
    </row>
    <row r="213" spans="2:8" x14ac:dyDescent="0.3">
      <c r="B213" s="35"/>
      <c r="H213" t="str">
        <f>IF($A213="","",IF(SUMIF('Extração Jira - Itens (Épicos)'!$I:$I,'Extração Jira - Épicos Jornada'!$B213,'Extração Jira - Itens (Épicos)'!$H:$H)=0,"Não exibir","Exibir"))</f>
        <v/>
      </c>
    </row>
    <row r="214" spans="2:8" x14ac:dyDescent="0.3">
      <c r="B214" s="35"/>
      <c r="H214" t="str">
        <f>IF($A214="","",IF(SUMIF('Extração Jira - Itens (Épicos)'!$I:$I,'Extração Jira - Épicos Jornada'!$B214,'Extração Jira - Itens (Épicos)'!$H:$H)=0,"Não exibir","Exibir"))</f>
        <v/>
      </c>
    </row>
    <row r="215" spans="2:8" x14ac:dyDescent="0.3">
      <c r="B215" s="35"/>
      <c r="H215" t="str">
        <f>IF($A215="","",IF(SUMIF('Extração Jira - Itens (Épicos)'!$I:$I,'Extração Jira - Épicos Jornada'!$B215,'Extração Jira - Itens (Épicos)'!$H:$H)=0,"Não exibir","Exibir"))</f>
        <v/>
      </c>
    </row>
    <row r="216" spans="2:8" x14ac:dyDescent="0.3">
      <c r="B216" s="35"/>
      <c r="H216" t="str">
        <f>IF($A216="","",IF(SUMIF('Extração Jira - Itens (Épicos)'!$I:$I,'Extração Jira - Épicos Jornada'!$B216,'Extração Jira - Itens (Épicos)'!$H:$H)=0,"Não exibir","Exibir"))</f>
        <v/>
      </c>
    </row>
    <row r="217" spans="2:8" x14ac:dyDescent="0.3">
      <c r="B217" s="35"/>
      <c r="H217" t="str">
        <f>IF($A217="","",IF(SUMIF('Extração Jira - Itens (Épicos)'!$I:$I,'Extração Jira - Épicos Jornada'!$B217,'Extração Jira - Itens (Épicos)'!$H:$H)=0,"Não exibir","Exibir"))</f>
        <v/>
      </c>
    </row>
    <row r="218" spans="2:8" x14ac:dyDescent="0.3">
      <c r="B218" s="35"/>
      <c r="H218" t="str">
        <f>IF($A218="","",IF(SUMIF('Extração Jira - Itens (Épicos)'!$I:$I,'Extração Jira - Épicos Jornada'!$B218,'Extração Jira - Itens (Épicos)'!$H:$H)=0,"Não exibir","Exibir"))</f>
        <v/>
      </c>
    </row>
    <row r="219" spans="2:8" x14ac:dyDescent="0.3">
      <c r="B219" s="35"/>
      <c r="H219" t="str">
        <f>IF($A219="","",IF(SUMIF('Extração Jira - Itens (Épicos)'!$I:$I,'Extração Jira - Épicos Jornada'!$B219,'Extração Jira - Itens (Épicos)'!$H:$H)=0,"Não exibir","Exibir"))</f>
        <v/>
      </c>
    </row>
    <row r="220" spans="2:8" x14ac:dyDescent="0.3">
      <c r="B220" s="35"/>
      <c r="H220" t="str">
        <f>IF($A220="","",IF(SUMIF('Extração Jira - Itens (Épicos)'!$I:$I,'Extração Jira - Épicos Jornada'!$B220,'Extração Jira - Itens (Épicos)'!$H:$H)=0,"Não exibir","Exibir"))</f>
        <v/>
      </c>
    </row>
    <row r="221" spans="2:8" x14ac:dyDescent="0.3">
      <c r="B221" s="35"/>
      <c r="H221" t="str">
        <f>IF($A221="","",IF(SUMIF('Extração Jira - Itens (Épicos)'!$I:$I,'Extração Jira - Épicos Jornada'!$B221,'Extração Jira - Itens (Épicos)'!$H:$H)=0,"Não exibir","Exibir"))</f>
        <v/>
      </c>
    </row>
    <row r="222" spans="2:8" x14ac:dyDescent="0.3">
      <c r="B222" s="35"/>
      <c r="H222" t="str">
        <f>IF($A222="","",IF(SUMIF('Extração Jira - Itens (Épicos)'!$I:$I,'Extração Jira - Épicos Jornada'!$B222,'Extração Jira - Itens (Épicos)'!$H:$H)=0,"Não exibir","Exibir"))</f>
        <v/>
      </c>
    </row>
    <row r="223" spans="2:8" x14ac:dyDescent="0.3">
      <c r="B223" s="35"/>
      <c r="H223" t="str">
        <f>IF($A223="","",IF(SUMIF('Extração Jira - Itens (Épicos)'!$I:$I,'Extração Jira - Épicos Jornada'!$B223,'Extração Jira - Itens (Épicos)'!$H:$H)=0,"Não exibir","Exibir"))</f>
        <v/>
      </c>
    </row>
    <row r="224" spans="2:8" x14ac:dyDescent="0.3">
      <c r="B224" s="35"/>
      <c r="H224" t="str">
        <f>IF($A224="","",IF(SUMIF('Extração Jira - Itens (Épicos)'!$I:$I,'Extração Jira - Épicos Jornada'!$B224,'Extração Jira - Itens (Épicos)'!$H:$H)=0,"Não exibir","Exibir"))</f>
        <v/>
      </c>
    </row>
    <row r="225" spans="2:8" x14ac:dyDescent="0.3">
      <c r="B225" s="35"/>
      <c r="H225" t="str">
        <f>IF($A225="","",IF(SUMIF('Extração Jira - Itens (Épicos)'!$I:$I,'Extração Jira - Épicos Jornada'!$B225,'Extração Jira - Itens (Épicos)'!$H:$H)=0,"Não exibir","Exibir"))</f>
        <v/>
      </c>
    </row>
    <row r="226" spans="2:8" x14ac:dyDescent="0.3">
      <c r="B226" s="35"/>
      <c r="H226" t="str">
        <f>IF($A226="","",IF(SUMIF('Extração Jira - Itens (Épicos)'!$I:$I,'Extração Jira - Épicos Jornada'!$B226,'Extração Jira - Itens (Épicos)'!$H:$H)=0,"Não exibir","Exibir"))</f>
        <v/>
      </c>
    </row>
    <row r="227" spans="2:8" x14ac:dyDescent="0.3">
      <c r="B227" s="35"/>
      <c r="H227" t="str">
        <f>IF($A227="","",IF(SUMIF('Extração Jira - Itens (Épicos)'!$I:$I,'Extração Jira - Épicos Jornada'!$B227,'Extração Jira - Itens (Épicos)'!$H:$H)=0,"Não exibir","Exibir"))</f>
        <v/>
      </c>
    </row>
    <row r="228" spans="2:8" x14ac:dyDescent="0.3">
      <c r="B228" s="35"/>
      <c r="H228" t="str">
        <f>IF($A228="","",IF(SUMIF('Extração Jira - Itens (Épicos)'!$I:$I,'Extração Jira - Épicos Jornada'!$B228,'Extração Jira - Itens (Épicos)'!$H:$H)=0,"Não exibir","Exibir"))</f>
        <v/>
      </c>
    </row>
    <row r="229" spans="2:8" x14ac:dyDescent="0.3">
      <c r="B229" s="35"/>
      <c r="H229" t="str">
        <f>IF($A229="","",IF(SUMIF('Extração Jira - Itens (Épicos)'!$I:$I,'Extração Jira - Épicos Jornada'!$B229,'Extração Jira - Itens (Épicos)'!$H:$H)=0,"Não exibir","Exibir"))</f>
        <v/>
      </c>
    </row>
    <row r="230" spans="2:8" x14ac:dyDescent="0.3">
      <c r="B230" s="35"/>
      <c r="H230" t="str">
        <f>IF($A230="","",IF(SUMIF('Extração Jira - Itens (Épicos)'!$I:$I,'Extração Jira - Épicos Jornada'!$B230,'Extração Jira - Itens (Épicos)'!$H:$H)=0,"Não exibir","Exibir"))</f>
        <v/>
      </c>
    </row>
    <row r="231" spans="2:8" x14ac:dyDescent="0.3">
      <c r="B231" s="35"/>
      <c r="H231" t="str">
        <f>IF($A231="","",IF(SUMIF('Extração Jira - Itens (Épicos)'!$I:$I,'Extração Jira - Épicos Jornada'!$B231,'Extração Jira - Itens (Épicos)'!$H:$H)=0,"Não exibir","Exibir"))</f>
        <v/>
      </c>
    </row>
    <row r="232" spans="2:8" x14ac:dyDescent="0.3">
      <c r="B232" s="35"/>
      <c r="H232" t="str">
        <f>IF($A232="","",IF(SUMIF('Extração Jira - Itens (Épicos)'!$I:$I,'Extração Jira - Épicos Jornada'!$B232,'Extração Jira - Itens (Épicos)'!$H:$H)=0,"Não exibir","Exibir"))</f>
        <v/>
      </c>
    </row>
    <row r="233" spans="2:8" x14ac:dyDescent="0.3">
      <c r="B233" s="35"/>
      <c r="H233" t="str">
        <f>IF($A233="","",IF(SUMIF('Extração Jira - Itens (Épicos)'!$I:$I,'Extração Jira - Épicos Jornada'!$B233,'Extração Jira - Itens (Épicos)'!$H:$H)=0,"Não exibir","Exibir"))</f>
        <v/>
      </c>
    </row>
    <row r="234" spans="2:8" x14ac:dyDescent="0.3">
      <c r="B234" s="35"/>
      <c r="H234" t="str">
        <f>IF($A234="","",IF(SUMIF('Extração Jira - Itens (Épicos)'!$I:$I,'Extração Jira - Épicos Jornada'!$B234,'Extração Jira - Itens (Épicos)'!$H:$H)=0,"Não exibir","Exibir"))</f>
        <v/>
      </c>
    </row>
    <row r="235" spans="2:8" x14ac:dyDescent="0.3">
      <c r="B235" s="35"/>
      <c r="H235" t="str">
        <f>IF($A235="","",IF(SUMIF('Extração Jira - Itens (Épicos)'!$I:$I,'Extração Jira - Épicos Jornada'!$B235,'Extração Jira - Itens (Épicos)'!$H:$H)=0,"Não exibir","Exibir"))</f>
        <v/>
      </c>
    </row>
    <row r="236" spans="2:8" x14ac:dyDescent="0.3">
      <c r="B236" s="35"/>
      <c r="H236" t="str">
        <f>IF($A236="","",IF(SUMIF('Extração Jira - Itens (Épicos)'!$I:$I,'Extração Jira - Épicos Jornada'!$B236,'Extração Jira - Itens (Épicos)'!$H:$H)=0,"Não exibir","Exibir"))</f>
        <v/>
      </c>
    </row>
    <row r="237" spans="2:8" x14ac:dyDescent="0.3">
      <c r="B237" s="35"/>
      <c r="H237" t="str">
        <f>IF($A237="","",IF(SUMIF('Extração Jira - Itens (Épicos)'!$I:$I,'Extração Jira - Épicos Jornada'!$B237,'Extração Jira - Itens (Épicos)'!$H:$H)=0,"Não exibir","Exibir"))</f>
        <v/>
      </c>
    </row>
    <row r="238" spans="2:8" x14ac:dyDescent="0.3">
      <c r="B238" s="35"/>
      <c r="H238" t="str">
        <f>IF($A238="","",IF(SUMIF('Extração Jira - Itens (Épicos)'!$I:$I,'Extração Jira - Épicos Jornada'!$B238,'Extração Jira - Itens (Épicos)'!$H:$H)=0,"Não exibir","Exibir"))</f>
        <v/>
      </c>
    </row>
    <row r="239" spans="2:8" x14ac:dyDescent="0.3">
      <c r="B239" s="35"/>
      <c r="H239" t="str">
        <f>IF($A239="","",IF(SUMIF('Extração Jira - Itens (Épicos)'!$I:$I,'Extração Jira - Épicos Jornada'!$B239,'Extração Jira - Itens (Épicos)'!$H:$H)=0,"Não exibir","Exibir"))</f>
        <v/>
      </c>
    </row>
    <row r="240" spans="2:8" x14ac:dyDescent="0.3">
      <c r="B240" s="35"/>
      <c r="H240" t="str">
        <f>IF($A240="","",IF(SUMIF('Extração Jira - Itens (Épicos)'!$I:$I,'Extração Jira - Épicos Jornada'!$B240,'Extração Jira - Itens (Épicos)'!$H:$H)=0,"Não exibir","Exibir"))</f>
        <v/>
      </c>
    </row>
    <row r="241" spans="2:8" x14ac:dyDescent="0.3">
      <c r="B241" s="35"/>
      <c r="H241" t="str">
        <f>IF($A241="","",IF(SUMIF('Extração Jira - Itens (Épicos)'!$I:$I,'Extração Jira - Épicos Jornada'!$B241,'Extração Jira - Itens (Épicos)'!$H:$H)=0,"Não exibir","Exibir"))</f>
        <v/>
      </c>
    </row>
    <row r="242" spans="2:8" x14ac:dyDescent="0.3">
      <c r="B242" s="35"/>
      <c r="H242" t="str">
        <f>IF($A242="","",IF(SUMIF('Extração Jira - Itens (Épicos)'!$I:$I,'Extração Jira - Épicos Jornada'!$B242,'Extração Jira - Itens (Épicos)'!$H:$H)=0,"Não exibir","Exibir"))</f>
        <v/>
      </c>
    </row>
    <row r="243" spans="2:8" x14ac:dyDescent="0.3">
      <c r="B243" s="35"/>
      <c r="H243" t="str">
        <f>IF($A243="","",IF(SUMIF('Extração Jira - Itens (Épicos)'!$I:$I,'Extração Jira - Épicos Jornada'!$B243,'Extração Jira - Itens (Épicos)'!$H:$H)=0,"Não exibir","Exibir"))</f>
        <v/>
      </c>
    </row>
    <row r="244" spans="2:8" x14ac:dyDescent="0.3">
      <c r="B244" s="35"/>
      <c r="H244" t="str">
        <f>IF($A244="","",IF(SUMIF('Extração Jira - Itens (Épicos)'!$I:$I,'Extração Jira - Épicos Jornada'!$B244,'Extração Jira - Itens (Épicos)'!$H:$H)=0,"Não exibir","Exibir"))</f>
        <v/>
      </c>
    </row>
    <row r="245" spans="2:8" x14ac:dyDescent="0.3">
      <c r="B245" s="35"/>
      <c r="H245" t="str">
        <f>IF($A245="","",IF(SUMIF('Extração Jira - Itens (Épicos)'!$I:$I,'Extração Jira - Épicos Jornada'!$B245,'Extração Jira - Itens (Épicos)'!$H:$H)=0,"Não exibir","Exibir"))</f>
        <v/>
      </c>
    </row>
    <row r="246" spans="2:8" x14ac:dyDescent="0.3">
      <c r="B246" s="35"/>
      <c r="H246" t="str">
        <f>IF($A246="","",IF(SUMIF('Extração Jira - Itens (Épicos)'!$I:$I,'Extração Jira - Épicos Jornada'!$B246,'Extração Jira - Itens (Épicos)'!$H:$H)=0,"Não exibir","Exibir"))</f>
        <v/>
      </c>
    </row>
    <row r="247" spans="2:8" x14ac:dyDescent="0.3">
      <c r="B247" s="35"/>
      <c r="H247" t="str">
        <f>IF($A247="","",IF(SUMIF('Extração Jira - Itens (Épicos)'!$I:$I,'Extração Jira - Épicos Jornada'!$B247,'Extração Jira - Itens (Épicos)'!$H:$H)=0,"Não exibir","Exibir"))</f>
        <v/>
      </c>
    </row>
    <row r="248" spans="2:8" x14ac:dyDescent="0.3">
      <c r="B248" s="35"/>
      <c r="H248" t="str">
        <f>IF($A248="","",IF(SUMIF('Extração Jira - Itens (Épicos)'!$I:$I,'Extração Jira - Épicos Jornada'!$B248,'Extração Jira - Itens (Épicos)'!$H:$H)=0,"Não exibir","Exibir"))</f>
        <v/>
      </c>
    </row>
    <row r="249" spans="2:8" x14ac:dyDescent="0.3">
      <c r="B249" s="35"/>
      <c r="H249" t="str">
        <f>IF($A249="","",IF(SUMIF('Extração Jira - Itens (Épicos)'!$I:$I,'Extração Jira - Épicos Jornada'!$B249,'Extração Jira - Itens (Épicos)'!$H:$H)=0,"Não exibir","Exibir"))</f>
        <v/>
      </c>
    </row>
    <row r="250" spans="2:8" x14ac:dyDescent="0.3">
      <c r="B250" s="35"/>
      <c r="H250" t="str">
        <f>IF($A250="","",IF(SUMIF('Extração Jira - Itens (Épicos)'!$I:$I,'Extração Jira - Épicos Jornada'!$B250,'Extração Jira - Itens (Épicos)'!$H:$H)=0,"Não exibir","Exibir"))</f>
        <v/>
      </c>
    </row>
    <row r="251" spans="2:8" x14ac:dyDescent="0.3">
      <c r="B251" s="35"/>
      <c r="H251" t="str">
        <f>IF($A251="","",IF(SUMIF('Extração Jira - Itens (Épicos)'!$I:$I,'Extração Jira - Épicos Jornada'!$B251,'Extração Jira - Itens (Épicos)'!$H:$H)=0,"Não exibir","Exibir"))</f>
        <v/>
      </c>
    </row>
    <row r="252" spans="2:8" x14ac:dyDescent="0.3">
      <c r="B252" s="35"/>
      <c r="H252" t="str">
        <f>IF($A252="","",IF(SUMIF('Extração Jira - Itens (Épicos)'!$I:$I,'Extração Jira - Épicos Jornada'!$B252,'Extração Jira - Itens (Épicos)'!$H:$H)=0,"Não exibir","Exibir"))</f>
        <v/>
      </c>
    </row>
    <row r="253" spans="2:8" x14ac:dyDescent="0.3">
      <c r="B253" s="35"/>
      <c r="H253" t="str">
        <f>IF($A253="","",IF(SUMIF('Extração Jira - Itens (Épicos)'!$I:$I,'Extração Jira - Épicos Jornada'!$B253,'Extração Jira - Itens (Épicos)'!$H:$H)=0,"Não exibir","Exibir"))</f>
        <v/>
      </c>
    </row>
    <row r="254" spans="2:8" x14ac:dyDescent="0.3">
      <c r="B254" s="35"/>
      <c r="H254" t="str">
        <f>IF($A254="","",IF(SUMIF('Extração Jira - Itens (Épicos)'!$I:$I,'Extração Jira - Épicos Jornada'!$B254,'Extração Jira - Itens (Épicos)'!$H:$H)=0,"Não exibir","Exibir"))</f>
        <v/>
      </c>
    </row>
    <row r="255" spans="2:8" x14ac:dyDescent="0.3">
      <c r="B255" s="35"/>
      <c r="H255" t="str">
        <f>IF($A255="","",IF(SUMIF('Extração Jira - Itens (Épicos)'!$I:$I,'Extração Jira - Épicos Jornada'!$B255,'Extração Jira - Itens (Épicos)'!$H:$H)=0,"Não exibir","Exibir"))</f>
        <v/>
      </c>
    </row>
    <row r="256" spans="2:8" x14ac:dyDescent="0.3">
      <c r="B256" s="35"/>
      <c r="H256" t="str">
        <f>IF($A256="","",IF(SUMIF('Extração Jira - Itens (Épicos)'!$I:$I,'Extração Jira - Épicos Jornada'!$B256,'Extração Jira - Itens (Épicos)'!$H:$H)=0,"Não exibir","Exibir"))</f>
        <v/>
      </c>
    </row>
    <row r="257" spans="2:8" x14ac:dyDescent="0.3">
      <c r="B257" s="35"/>
      <c r="H257" t="str">
        <f>IF($A257="","",IF(SUMIF('Extração Jira - Itens (Épicos)'!$I:$I,'Extração Jira - Épicos Jornada'!$B257,'Extração Jira - Itens (Épicos)'!$H:$H)=0,"Não exibir","Exibir"))</f>
        <v/>
      </c>
    </row>
    <row r="258" spans="2:8" x14ac:dyDescent="0.3">
      <c r="B258" s="35"/>
      <c r="H258" t="str">
        <f>IF($A258="","",IF(SUMIF('Extração Jira - Itens (Épicos)'!$I:$I,'Extração Jira - Épicos Jornada'!$B258,'Extração Jira - Itens (Épicos)'!$H:$H)=0,"Não exibir","Exibir"))</f>
        <v/>
      </c>
    </row>
    <row r="259" spans="2:8" x14ac:dyDescent="0.3">
      <c r="B259" s="35"/>
      <c r="H259" t="str">
        <f>IF($A259="","",IF(SUMIF('Extração Jira - Itens (Épicos)'!$I:$I,'Extração Jira - Épicos Jornada'!$B259,'Extração Jira - Itens (Épicos)'!$H:$H)=0,"Não exibir","Exibir"))</f>
        <v/>
      </c>
    </row>
    <row r="260" spans="2:8" x14ac:dyDescent="0.3">
      <c r="B260" s="35"/>
      <c r="H260" t="str">
        <f>IF($A260="","",IF(SUMIF('Extração Jira - Itens (Épicos)'!$I:$I,'Extração Jira - Épicos Jornada'!$B260,'Extração Jira - Itens (Épicos)'!$H:$H)=0,"Não exibir","Exibir"))</f>
        <v/>
      </c>
    </row>
    <row r="261" spans="2:8" x14ac:dyDescent="0.3">
      <c r="B261" s="35"/>
      <c r="H261" t="str">
        <f>IF($A261="","",IF(SUMIF('Extração Jira - Itens (Épicos)'!$I:$I,'Extração Jira - Épicos Jornada'!$B261,'Extração Jira - Itens (Épicos)'!$H:$H)=0,"Não exibir","Exibir"))</f>
        <v/>
      </c>
    </row>
    <row r="262" spans="2:8" x14ac:dyDescent="0.3">
      <c r="B262" s="35"/>
      <c r="H262" t="str">
        <f>IF($A262="","",IF(SUMIF('Extração Jira - Itens (Épicos)'!$I:$I,'Extração Jira - Épicos Jornada'!$B262,'Extração Jira - Itens (Épicos)'!$H:$H)=0,"Não exibir","Exibir"))</f>
        <v/>
      </c>
    </row>
    <row r="263" spans="2:8" x14ac:dyDescent="0.3">
      <c r="B263" s="35"/>
      <c r="H263" t="str">
        <f>IF($A263="","",IF(SUMIF('Extração Jira - Itens (Épicos)'!$I:$I,'Extração Jira - Épicos Jornada'!$B263,'Extração Jira - Itens (Épicos)'!$H:$H)=0,"Não exibir","Exibir"))</f>
        <v/>
      </c>
    </row>
    <row r="264" spans="2:8" x14ac:dyDescent="0.3">
      <c r="B264" s="35"/>
    </row>
    <row r="265" spans="2:8" x14ac:dyDescent="0.3">
      <c r="B265" s="35"/>
    </row>
    <row r="266" spans="2:8" x14ac:dyDescent="0.3">
      <c r="B266" s="35"/>
    </row>
    <row r="267" spans="2:8" x14ac:dyDescent="0.3">
      <c r="B267" s="35"/>
    </row>
    <row r="268" spans="2:8" x14ac:dyDescent="0.3">
      <c r="B268" s="35"/>
    </row>
    <row r="269" spans="2:8" x14ac:dyDescent="0.3">
      <c r="B269" s="35"/>
    </row>
    <row r="270" spans="2:8" x14ac:dyDescent="0.3">
      <c r="B270" s="35"/>
    </row>
    <row r="271" spans="2:8" x14ac:dyDescent="0.3">
      <c r="B271" s="35"/>
    </row>
    <row r="272" spans="2:8" x14ac:dyDescent="0.3">
      <c r="B272" s="35"/>
    </row>
    <row r="273" spans="2:2" x14ac:dyDescent="0.3">
      <c r="B273" s="35"/>
    </row>
    <row r="274" spans="2:2" x14ac:dyDescent="0.3">
      <c r="B274" s="35"/>
    </row>
    <row r="275" spans="2:2" x14ac:dyDescent="0.3">
      <c r="B275" s="35"/>
    </row>
    <row r="276" spans="2:2" x14ac:dyDescent="0.3">
      <c r="B276" s="35"/>
    </row>
    <row r="277" spans="2:2" x14ac:dyDescent="0.3">
      <c r="B277" s="35"/>
    </row>
    <row r="278" spans="2:2" x14ac:dyDescent="0.3">
      <c r="B278" s="35"/>
    </row>
    <row r="279" spans="2:2" x14ac:dyDescent="0.3">
      <c r="B279" s="35"/>
    </row>
    <row r="280" spans="2:2" x14ac:dyDescent="0.3">
      <c r="B280" s="35"/>
    </row>
    <row r="281" spans="2:2" x14ac:dyDescent="0.3">
      <c r="B281" s="35"/>
    </row>
    <row r="282" spans="2:2" x14ac:dyDescent="0.3">
      <c r="B282" s="35"/>
    </row>
    <row r="283" spans="2:2" x14ac:dyDescent="0.3">
      <c r="B283" s="35"/>
    </row>
    <row r="284" spans="2:2" x14ac:dyDescent="0.3">
      <c r="B284" s="35"/>
    </row>
    <row r="285" spans="2:2" x14ac:dyDescent="0.3">
      <c r="B285" s="35"/>
    </row>
    <row r="286" spans="2:2" x14ac:dyDescent="0.3">
      <c r="B286" s="35"/>
    </row>
    <row r="287" spans="2:2" x14ac:dyDescent="0.3">
      <c r="B287" s="35"/>
    </row>
    <row r="288" spans="2:2" x14ac:dyDescent="0.3">
      <c r="B288" s="35"/>
    </row>
    <row r="289" spans="2:2" x14ac:dyDescent="0.3">
      <c r="B289" s="35"/>
    </row>
    <row r="290" spans="2:2" x14ac:dyDescent="0.3">
      <c r="B290" s="35"/>
    </row>
    <row r="291" spans="2:2" x14ac:dyDescent="0.3">
      <c r="B291" s="35"/>
    </row>
    <row r="292" spans="2:2" x14ac:dyDescent="0.3">
      <c r="B292" s="35"/>
    </row>
    <row r="293" spans="2:2" x14ac:dyDescent="0.3">
      <c r="B293" s="35"/>
    </row>
    <row r="294" spans="2:2" x14ac:dyDescent="0.3">
      <c r="B294" s="35"/>
    </row>
    <row r="295" spans="2:2" x14ac:dyDescent="0.3">
      <c r="B295" s="35"/>
    </row>
    <row r="296" spans="2:2" x14ac:dyDescent="0.3">
      <c r="B296" s="35"/>
    </row>
    <row r="297" spans="2:2" x14ac:dyDescent="0.3">
      <c r="B297" s="35"/>
    </row>
    <row r="298" spans="2:2" x14ac:dyDescent="0.3">
      <c r="B298" s="35"/>
    </row>
    <row r="299" spans="2:2" x14ac:dyDescent="0.3">
      <c r="B299" s="35"/>
    </row>
    <row r="300" spans="2:2" x14ac:dyDescent="0.3">
      <c r="B300" s="35"/>
    </row>
    <row r="301" spans="2:2" x14ac:dyDescent="0.3">
      <c r="B301" s="35"/>
    </row>
    <row r="302" spans="2:2" x14ac:dyDescent="0.3">
      <c r="B302" s="35"/>
    </row>
    <row r="303" spans="2:2" x14ac:dyDescent="0.3">
      <c r="B303" s="35"/>
    </row>
    <row r="304" spans="2:2" x14ac:dyDescent="0.3">
      <c r="B304" s="35"/>
    </row>
    <row r="305" spans="2:2" x14ac:dyDescent="0.3">
      <c r="B305" s="35"/>
    </row>
    <row r="306" spans="2:2" x14ac:dyDescent="0.3">
      <c r="B306" s="35"/>
    </row>
    <row r="307" spans="2:2" x14ac:dyDescent="0.3">
      <c r="B307" s="35"/>
    </row>
    <row r="308" spans="2:2" x14ac:dyDescent="0.3">
      <c r="B308" s="35"/>
    </row>
    <row r="309" spans="2:2" x14ac:dyDescent="0.3">
      <c r="B309" s="35"/>
    </row>
    <row r="310" spans="2:2" x14ac:dyDescent="0.3">
      <c r="B310" s="35"/>
    </row>
    <row r="311" spans="2:2" x14ac:dyDescent="0.3">
      <c r="B311" s="35"/>
    </row>
    <row r="312" spans="2:2" x14ac:dyDescent="0.3">
      <c r="B312" s="35"/>
    </row>
    <row r="313" spans="2:2" x14ac:dyDescent="0.3">
      <c r="B313" s="35"/>
    </row>
    <row r="314" spans="2:2" x14ac:dyDescent="0.3">
      <c r="B314" s="35"/>
    </row>
    <row r="315" spans="2:2" x14ac:dyDescent="0.3">
      <c r="B315" s="35"/>
    </row>
    <row r="316" spans="2:2" x14ac:dyDescent="0.3">
      <c r="B316" s="35"/>
    </row>
    <row r="317" spans="2:2" x14ac:dyDescent="0.3">
      <c r="B317" s="35"/>
    </row>
    <row r="318" spans="2:2" x14ac:dyDescent="0.3">
      <c r="B318" s="35"/>
    </row>
    <row r="319" spans="2:2" x14ac:dyDescent="0.3">
      <c r="B319" s="35"/>
    </row>
    <row r="320" spans="2:2" x14ac:dyDescent="0.3">
      <c r="B320" s="35"/>
    </row>
    <row r="321" spans="2:2" x14ac:dyDescent="0.3">
      <c r="B321" s="35"/>
    </row>
    <row r="322" spans="2:2" x14ac:dyDescent="0.3">
      <c r="B322" s="35"/>
    </row>
    <row r="323" spans="2:2" x14ac:dyDescent="0.3">
      <c r="B323" s="35"/>
    </row>
    <row r="324" spans="2:2" x14ac:dyDescent="0.3">
      <c r="B324" s="35"/>
    </row>
    <row r="325" spans="2:2" x14ac:dyDescent="0.3">
      <c r="B325" s="35"/>
    </row>
    <row r="326" spans="2:2" x14ac:dyDescent="0.3">
      <c r="B326" s="35"/>
    </row>
    <row r="327" spans="2:2" x14ac:dyDescent="0.3">
      <c r="B327" s="35"/>
    </row>
    <row r="328" spans="2:2" x14ac:dyDescent="0.3">
      <c r="B328" s="35"/>
    </row>
    <row r="329" spans="2:2" x14ac:dyDescent="0.3">
      <c r="B329" s="35"/>
    </row>
    <row r="330" spans="2:2" x14ac:dyDescent="0.3">
      <c r="B330" s="35"/>
    </row>
    <row r="331" spans="2:2" x14ac:dyDescent="0.3">
      <c r="B331" s="35"/>
    </row>
    <row r="332" spans="2:2" x14ac:dyDescent="0.3">
      <c r="B332" s="35"/>
    </row>
    <row r="333" spans="2:2" x14ac:dyDescent="0.3">
      <c r="B333" s="35"/>
    </row>
    <row r="334" spans="2:2" x14ac:dyDescent="0.3">
      <c r="B334" s="35"/>
    </row>
    <row r="335" spans="2:2" x14ac:dyDescent="0.3">
      <c r="B335" s="35"/>
    </row>
    <row r="336" spans="2:2" x14ac:dyDescent="0.3">
      <c r="B336" s="35"/>
    </row>
    <row r="337" spans="2:2" x14ac:dyDescent="0.3">
      <c r="B337" s="35"/>
    </row>
    <row r="338" spans="2:2" x14ac:dyDescent="0.3">
      <c r="B338" s="35"/>
    </row>
    <row r="339" spans="2:2" x14ac:dyDescent="0.3">
      <c r="B339" s="35"/>
    </row>
    <row r="340" spans="2:2" x14ac:dyDescent="0.3">
      <c r="B340" s="35"/>
    </row>
    <row r="341" spans="2:2" x14ac:dyDescent="0.3">
      <c r="B341" s="35"/>
    </row>
    <row r="342" spans="2:2" x14ac:dyDescent="0.3">
      <c r="B342" s="35"/>
    </row>
    <row r="343" spans="2:2" x14ac:dyDescent="0.3">
      <c r="B343" s="35"/>
    </row>
    <row r="344" spans="2:2" x14ac:dyDescent="0.3">
      <c r="B344" s="35"/>
    </row>
    <row r="345" spans="2:2" x14ac:dyDescent="0.3">
      <c r="B345" s="35"/>
    </row>
    <row r="346" spans="2:2" x14ac:dyDescent="0.3">
      <c r="B346" s="35"/>
    </row>
    <row r="347" spans="2:2" x14ac:dyDescent="0.3">
      <c r="B347" s="35"/>
    </row>
    <row r="348" spans="2:2" x14ac:dyDescent="0.3">
      <c r="B348" s="35"/>
    </row>
    <row r="349" spans="2:2" x14ac:dyDescent="0.3">
      <c r="B349" s="35"/>
    </row>
    <row r="350" spans="2:2" x14ac:dyDescent="0.3">
      <c r="B350" s="35"/>
    </row>
    <row r="351" spans="2:2" x14ac:dyDescent="0.3">
      <c r="B351" s="35"/>
    </row>
    <row r="352" spans="2:2" x14ac:dyDescent="0.3">
      <c r="B352" s="35"/>
    </row>
    <row r="353" spans="2:2" x14ac:dyDescent="0.3">
      <c r="B353" s="35"/>
    </row>
    <row r="354" spans="2:2" x14ac:dyDescent="0.3">
      <c r="B354" s="35"/>
    </row>
    <row r="355" spans="2:2" x14ac:dyDescent="0.3">
      <c r="B355" s="35"/>
    </row>
    <row r="356" spans="2:2" x14ac:dyDescent="0.3">
      <c r="B356" s="35"/>
    </row>
    <row r="357" spans="2:2" x14ac:dyDescent="0.3">
      <c r="B357" s="35"/>
    </row>
    <row r="358" spans="2:2" x14ac:dyDescent="0.3">
      <c r="B358" s="35"/>
    </row>
    <row r="359" spans="2:2" x14ac:dyDescent="0.3">
      <c r="B359" s="35"/>
    </row>
    <row r="360" spans="2:2" x14ac:dyDescent="0.3">
      <c r="B360" s="35"/>
    </row>
    <row r="361" spans="2:2" x14ac:dyDescent="0.3">
      <c r="B361" s="35"/>
    </row>
    <row r="362" spans="2:2" x14ac:dyDescent="0.3">
      <c r="B362" s="35"/>
    </row>
    <row r="363" spans="2:2" x14ac:dyDescent="0.3">
      <c r="B363" s="35"/>
    </row>
    <row r="364" spans="2:2" x14ac:dyDescent="0.3">
      <c r="B364" s="35"/>
    </row>
    <row r="365" spans="2:2" x14ac:dyDescent="0.3">
      <c r="B365" s="35"/>
    </row>
    <row r="366" spans="2:2" x14ac:dyDescent="0.3">
      <c r="B366" s="35"/>
    </row>
    <row r="367" spans="2:2" x14ac:dyDescent="0.3">
      <c r="B367" s="35"/>
    </row>
    <row r="368" spans="2:2" x14ac:dyDescent="0.3">
      <c r="B368" s="35"/>
    </row>
    <row r="369" spans="2:2" x14ac:dyDescent="0.3">
      <c r="B369" s="35"/>
    </row>
    <row r="370" spans="2:2" x14ac:dyDescent="0.3">
      <c r="B370" s="35"/>
    </row>
    <row r="371" spans="2:2" x14ac:dyDescent="0.3">
      <c r="B371" s="35"/>
    </row>
    <row r="372" spans="2:2" x14ac:dyDescent="0.3">
      <c r="B372" s="35"/>
    </row>
    <row r="373" spans="2:2" x14ac:dyDescent="0.3">
      <c r="B373" s="35"/>
    </row>
    <row r="374" spans="2:2" x14ac:dyDescent="0.3">
      <c r="B374" s="35"/>
    </row>
    <row r="375" spans="2:2" x14ac:dyDescent="0.3">
      <c r="B375" s="35"/>
    </row>
    <row r="376" spans="2:2" x14ac:dyDescent="0.3">
      <c r="B376" s="35"/>
    </row>
    <row r="377" spans="2:2" x14ac:dyDescent="0.3">
      <c r="B377" s="35"/>
    </row>
    <row r="378" spans="2:2" x14ac:dyDescent="0.3">
      <c r="B378" s="35"/>
    </row>
    <row r="379" spans="2:2" x14ac:dyDescent="0.3">
      <c r="B379" s="35"/>
    </row>
    <row r="380" spans="2:2" x14ac:dyDescent="0.3">
      <c r="B380" s="35"/>
    </row>
    <row r="381" spans="2:2" x14ac:dyDescent="0.3">
      <c r="B381" s="35"/>
    </row>
    <row r="382" spans="2:2" x14ac:dyDescent="0.3">
      <c r="B382" s="35"/>
    </row>
    <row r="383" spans="2:2" x14ac:dyDescent="0.3">
      <c r="B383" s="35"/>
    </row>
    <row r="384" spans="2:2" x14ac:dyDescent="0.3">
      <c r="B384" s="35"/>
    </row>
    <row r="385" spans="2:2" x14ac:dyDescent="0.3">
      <c r="B385" s="35"/>
    </row>
    <row r="386" spans="2:2" x14ac:dyDescent="0.3">
      <c r="B386" s="35"/>
    </row>
    <row r="387" spans="2:2" x14ac:dyDescent="0.3">
      <c r="B387" s="35"/>
    </row>
    <row r="388" spans="2:2" x14ac:dyDescent="0.3">
      <c r="B388" s="35"/>
    </row>
    <row r="389" spans="2:2" x14ac:dyDescent="0.3">
      <c r="B389" s="35"/>
    </row>
    <row r="390" spans="2:2" x14ac:dyDescent="0.3">
      <c r="B390" s="35"/>
    </row>
    <row r="391" spans="2:2" x14ac:dyDescent="0.3">
      <c r="B391" s="35"/>
    </row>
    <row r="392" spans="2:2" x14ac:dyDescent="0.3">
      <c r="B392" s="35"/>
    </row>
    <row r="393" spans="2:2" x14ac:dyDescent="0.3">
      <c r="B393" s="35"/>
    </row>
    <row r="394" spans="2:2" x14ac:dyDescent="0.3">
      <c r="B394" s="35"/>
    </row>
    <row r="395" spans="2:2" x14ac:dyDescent="0.3">
      <c r="B395" s="35"/>
    </row>
    <row r="396" spans="2:2" x14ac:dyDescent="0.3">
      <c r="B396" s="35"/>
    </row>
    <row r="397" spans="2:2" x14ac:dyDescent="0.3">
      <c r="B397" s="35"/>
    </row>
    <row r="398" spans="2:2" x14ac:dyDescent="0.3">
      <c r="B398" s="35"/>
    </row>
    <row r="399" spans="2:2" x14ac:dyDescent="0.3">
      <c r="B399" s="35"/>
    </row>
    <row r="400" spans="2:2" x14ac:dyDescent="0.3">
      <c r="B400" s="35"/>
    </row>
    <row r="401" spans="2:2" x14ac:dyDescent="0.3">
      <c r="B401" s="35"/>
    </row>
    <row r="402" spans="2:2" x14ac:dyDescent="0.3">
      <c r="B402" s="35"/>
    </row>
    <row r="403" spans="2:2" x14ac:dyDescent="0.3">
      <c r="B403" s="35"/>
    </row>
    <row r="404" spans="2:2" x14ac:dyDescent="0.3">
      <c r="B404" s="35"/>
    </row>
    <row r="405" spans="2:2" x14ac:dyDescent="0.3">
      <c r="B405" s="35"/>
    </row>
    <row r="406" spans="2:2" x14ac:dyDescent="0.3">
      <c r="B406" s="35"/>
    </row>
    <row r="407" spans="2:2" x14ac:dyDescent="0.3">
      <c r="B407" s="35"/>
    </row>
    <row r="408" spans="2:2" x14ac:dyDescent="0.3">
      <c r="B408" s="35"/>
    </row>
    <row r="409" spans="2:2" x14ac:dyDescent="0.3">
      <c r="B409" s="35"/>
    </row>
    <row r="410" spans="2:2" x14ac:dyDescent="0.3">
      <c r="B410" s="35"/>
    </row>
    <row r="411" spans="2:2" x14ac:dyDescent="0.3">
      <c r="B411" s="35"/>
    </row>
    <row r="412" spans="2:2" x14ac:dyDescent="0.3">
      <c r="B412" s="35"/>
    </row>
    <row r="413" spans="2:2" x14ac:dyDescent="0.3">
      <c r="B413" s="35"/>
    </row>
    <row r="414" spans="2:2" x14ac:dyDescent="0.3">
      <c r="B414" s="35"/>
    </row>
    <row r="415" spans="2:2" x14ac:dyDescent="0.3">
      <c r="B415" s="35"/>
    </row>
    <row r="416" spans="2:2" x14ac:dyDescent="0.3">
      <c r="B416" s="35"/>
    </row>
    <row r="417" spans="2:2" x14ac:dyDescent="0.3">
      <c r="B417" s="35"/>
    </row>
    <row r="418" spans="2:2" x14ac:dyDescent="0.3">
      <c r="B418" s="35"/>
    </row>
    <row r="419" spans="2:2" x14ac:dyDescent="0.3">
      <c r="B419" s="35"/>
    </row>
    <row r="420" spans="2:2" x14ac:dyDescent="0.3">
      <c r="B420" s="35"/>
    </row>
    <row r="421" spans="2:2" x14ac:dyDescent="0.3">
      <c r="B421" s="35"/>
    </row>
    <row r="422" spans="2:2" x14ac:dyDescent="0.3">
      <c r="B422" s="35"/>
    </row>
    <row r="423" spans="2:2" x14ac:dyDescent="0.3">
      <c r="B423" s="35"/>
    </row>
    <row r="424" spans="2:2" x14ac:dyDescent="0.3">
      <c r="B424" s="35"/>
    </row>
    <row r="425" spans="2:2" x14ac:dyDescent="0.3">
      <c r="B425" s="35"/>
    </row>
    <row r="426" spans="2:2" x14ac:dyDescent="0.3">
      <c r="B426" s="35"/>
    </row>
    <row r="427" spans="2:2" x14ac:dyDescent="0.3">
      <c r="B427" s="35"/>
    </row>
    <row r="428" spans="2:2" x14ac:dyDescent="0.3">
      <c r="B428" s="35"/>
    </row>
    <row r="429" spans="2:2" x14ac:dyDescent="0.3">
      <c r="B429" s="35"/>
    </row>
    <row r="430" spans="2:2" x14ac:dyDescent="0.3">
      <c r="B430" s="35"/>
    </row>
    <row r="431" spans="2:2" x14ac:dyDescent="0.3">
      <c r="B431" s="35"/>
    </row>
    <row r="432" spans="2:2" x14ac:dyDescent="0.3">
      <c r="B432" s="35"/>
    </row>
    <row r="433" spans="2:2" x14ac:dyDescent="0.3">
      <c r="B433" s="35"/>
    </row>
    <row r="434" spans="2:2" x14ac:dyDescent="0.3">
      <c r="B434" s="35"/>
    </row>
    <row r="435" spans="2:2" x14ac:dyDescent="0.3">
      <c r="B435" s="35"/>
    </row>
    <row r="436" spans="2:2" x14ac:dyDescent="0.3">
      <c r="B436" s="35"/>
    </row>
    <row r="437" spans="2:2" x14ac:dyDescent="0.3">
      <c r="B437" s="35"/>
    </row>
    <row r="438" spans="2:2" x14ac:dyDescent="0.3">
      <c r="B438" s="35"/>
    </row>
    <row r="439" spans="2:2" x14ac:dyDescent="0.3">
      <c r="B439" s="35"/>
    </row>
    <row r="440" spans="2:2" x14ac:dyDescent="0.3">
      <c r="B440" s="35"/>
    </row>
    <row r="441" spans="2:2" x14ac:dyDescent="0.3">
      <c r="B441" s="35"/>
    </row>
    <row r="442" spans="2:2" x14ac:dyDescent="0.3">
      <c r="B442" s="35"/>
    </row>
    <row r="443" spans="2:2" x14ac:dyDescent="0.3">
      <c r="B443" s="35"/>
    </row>
    <row r="444" spans="2:2" x14ac:dyDescent="0.3">
      <c r="B444" s="35"/>
    </row>
    <row r="445" spans="2:2" x14ac:dyDescent="0.3">
      <c r="B445" s="35"/>
    </row>
    <row r="446" spans="2:2" x14ac:dyDescent="0.3">
      <c r="B446" s="35"/>
    </row>
    <row r="447" spans="2:2" x14ac:dyDescent="0.3">
      <c r="B447" s="35"/>
    </row>
    <row r="448" spans="2:2" x14ac:dyDescent="0.3">
      <c r="B448" s="35"/>
    </row>
    <row r="449" spans="2:2" x14ac:dyDescent="0.3">
      <c r="B449" s="35"/>
    </row>
    <row r="450" spans="2:2" x14ac:dyDescent="0.3">
      <c r="B450" s="35"/>
    </row>
    <row r="451" spans="2:2" x14ac:dyDescent="0.3">
      <c r="B451" s="35"/>
    </row>
    <row r="452" spans="2:2" x14ac:dyDescent="0.3">
      <c r="B452" s="35"/>
    </row>
    <row r="453" spans="2:2" x14ac:dyDescent="0.3">
      <c r="B453" s="35"/>
    </row>
    <row r="454" spans="2:2" x14ac:dyDescent="0.3">
      <c r="B454" s="35"/>
    </row>
    <row r="455" spans="2:2" x14ac:dyDescent="0.3">
      <c r="B455" s="35"/>
    </row>
    <row r="456" spans="2:2" x14ac:dyDescent="0.3">
      <c r="B456" s="35"/>
    </row>
    <row r="457" spans="2:2" x14ac:dyDescent="0.3">
      <c r="B457" s="35"/>
    </row>
    <row r="458" spans="2:2" x14ac:dyDescent="0.3">
      <c r="B458" s="35"/>
    </row>
    <row r="459" spans="2:2" x14ac:dyDescent="0.3">
      <c r="B459" s="35"/>
    </row>
    <row r="460" spans="2:2" x14ac:dyDescent="0.3">
      <c r="B460" s="35"/>
    </row>
    <row r="461" spans="2:2" x14ac:dyDescent="0.3">
      <c r="B461" s="35"/>
    </row>
    <row r="462" spans="2:2" x14ac:dyDescent="0.3">
      <c r="B462" s="35"/>
    </row>
    <row r="463" spans="2:2" x14ac:dyDescent="0.3">
      <c r="B463" s="35"/>
    </row>
    <row r="464" spans="2:2" x14ac:dyDescent="0.3">
      <c r="B464" s="35"/>
    </row>
    <row r="465" spans="2:2" x14ac:dyDescent="0.3">
      <c r="B465" s="35"/>
    </row>
    <row r="466" spans="2:2" x14ac:dyDescent="0.3">
      <c r="B466" s="35"/>
    </row>
    <row r="467" spans="2:2" x14ac:dyDescent="0.3">
      <c r="B467" s="35"/>
    </row>
    <row r="468" spans="2:2" x14ac:dyDescent="0.3">
      <c r="B468" s="35"/>
    </row>
    <row r="469" spans="2:2" x14ac:dyDescent="0.3">
      <c r="B469" s="35"/>
    </row>
    <row r="470" spans="2:2" x14ac:dyDescent="0.3">
      <c r="B470" s="35"/>
    </row>
    <row r="471" spans="2:2" x14ac:dyDescent="0.3">
      <c r="B471" s="35"/>
    </row>
    <row r="472" spans="2:2" x14ac:dyDescent="0.3">
      <c r="B472" s="35"/>
    </row>
    <row r="473" spans="2:2" x14ac:dyDescent="0.3">
      <c r="B473" s="35"/>
    </row>
    <row r="474" spans="2:2" x14ac:dyDescent="0.3">
      <c r="B474" s="35"/>
    </row>
    <row r="475" spans="2:2" x14ac:dyDescent="0.3">
      <c r="B475" s="35"/>
    </row>
    <row r="476" spans="2:2" x14ac:dyDescent="0.3">
      <c r="B476" s="35"/>
    </row>
    <row r="477" spans="2:2" x14ac:dyDescent="0.3">
      <c r="B477" s="35"/>
    </row>
    <row r="478" spans="2:2" x14ac:dyDescent="0.3">
      <c r="B478" s="35"/>
    </row>
    <row r="479" spans="2:2" x14ac:dyDescent="0.3">
      <c r="B479" s="35"/>
    </row>
    <row r="480" spans="2:2" x14ac:dyDescent="0.3">
      <c r="B480" s="35"/>
    </row>
    <row r="481" spans="2:2" x14ac:dyDescent="0.3">
      <c r="B481" s="35"/>
    </row>
    <row r="482" spans="2:2" x14ac:dyDescent="0.3">
      <c r="B482" s="35"/>
    </row>
    <row r="483" spans="2:2" x14ac:dyDescent="0.3">
      <c r="B483" s="35"/>
    </row>
    <row r="484" spans="2:2" x14ac:dyDescent="0.3">
      <c r="B484" s="35"/>
    </row>
    <row r="485" spans="2:2" x14ac:dyDescent="0.3">
      <c r="B485" s="35"/>
    </row>
    <row r="486" spans="2:2" x14ac:dyDescent="0.3">
      <c r="B486" s="35"/>
    </row>
    <row r="487" spans="2:2" x14ac:dyDescent="0.3">
      <c r="B487" s="35"/>
    </row>
    <row r="488" spans="2:2" x14ac:dyDescent="0.3">
      <c r="B488" s="35"/>
    </row>
    <row r="489" spans="2:2" x14ac:dyDescent="0.3">
      <c r="B489" s="35"/>
    </row>
    <row r="490" spans="2:2" x14ac:dyDescent="0.3">
      <c r="B490" s="35"/>
    </row>
    <row r="491" spans="2:2" x14ac:dyDescent="0.3">
      <c r="B491" s="35"/>
    </row>
    <row r="492" spans="2:2" x14ac:dyDescent="0.3">
      <c r="B492" s="35"/>
    </row>
    <row r="493" spans="2:2" x14ac:dyDescent="0.3">
      <c r="B493" s="35"/>
    </row>
    <row r="494" spans="2:2" x14ac:dyDescent="0.3">
      <c r="B494" s="35"/>
    </row>
    <row r="495" spans="2:2" x14ac:dyDescent="0.3">
      <c r="B495" s="35"/>
    </row>
    <row r="496" spans="2:2" x14ac:dyDescent="0.3">
      <c r="B496" s="35"/>
    </row>
    <row r="497" spans="2:2" x14ac:dyDescent="0.3">
      <c r="B497" s="35"/>
    </row>
    <row r="498" spans="2:2" x14ac:dyDescent="0.3">
      <c r="B498" s="35"/>
    </row>
    <row r="499" spans="2:2" x14ac:dyDescent="0.3">
      <c r="B499" s="35"/>
    </row>
    <row r="500" spans="2:2" x14ac:dyDescent="0.3">
      <c r="B500" s="35"/>
    </row>
    <row r="501" spans="2:2" x14ac:dyDescent="0.3">
      <c r="B501" s="35"/>
    </row>
    <row r="502" spans="2:2" x14ac:dyDescent="0.3">
      <c r="B502" s="35"/>
    </row>
    <row r="503" spans="2:2" x14ac:dyDescent="0.3">
      <c r="B503" s="35"/>
    </row>
    <row r="504" spans="2:2" x14ac:dyDescent="0.3">
      <c r="B504" s="35"/>
    </row>
    <row r="505" spans="2:2" x14ac:dyDescent="0.3">
      <c r="B505" s="35"/>
    </row>
    <row r="506" spans="2:2" x14ac:dyDescent="0.3">
      <c r="B506" s="35"/>
    </row>
    <row r="507" spans="2:2" x14ac:dyDescent="0.3">
      <c r="B507" s="35"/>
    </row>
    <row r="508" spans="2:2" x14ac:dyDescent="0.3">
      <c r="B508" s="35"/>
    </row>
    <row r="509" spans="2:2" x14ac:dyDescent="0.3">
      <c r="B509" s="35"/>
    </row>
    <row r="510" spans="2:2" x14ac:dyDescent="0.3">
      <c r="B510" s="35"/>
    </row>
    <row r="511" spans="2:2" x14ac:dyDescent="0.3">
      <c r="B511" s="35"/>
    </row>
    <row r="512" spans="2:2" x14ac:dyDescent="0.3">
      <c r="B512" s="35"/>
    </row>
    <row r="513" spans="2:2" x14ac:dyDescent="0.3">
      <c r="B513" s="35"/>
    </row>
    <row r="514" spans="2:2" x14ac:dyDescent="0.3">
      <c r="B514" s="35"/>
    </row>
    <row r="515" spans="2:2" x14ac:dyDescent="0.3">
      <c r="B515" s="35"/>
    </row>
    <row r="516" spans="2:2" x14ac:dyDescent="0.3">
      <c r="B516" s="35"/>
    </row>
    <row r="517" spans="2:2" x14ac:dyDescent="0.3">
      <c r="B517" s="35"/>
    </row>
    <row r="518" spans="2:2" x14ac:dyDescent="0.3">
      <c r="B518" s="35"/>
    </row>
    <row r="519" spans="2:2" x14ac:dyDescent="0.3">
      <c r="B519" s="35"/>
    </row>
    <row r="520" spans="2:2" x14ac:dyDescent="0.3">
      <c r="B520" s="35"/>
    </row>
    <row r="521" spans="2:2" x14ac:dyDescent="0.3">
      <c r="B521" s="35"/>
    </row>
    <row r="522" spans="2:2" x14ac:dyDescent="0.3">
      <c r="B522" s="35"/>
    </row>
    <row r="523" spans="2:2" x14ac:dyDescent="0.3">
      <c r="B523" s="35"/>
    </row>
    <row r="524" spans="2:2" x14ac:dyDescent="0.3">
      <c r="B524" s="35"/>
    </row>
    <row r="525" spans="2:2" x14ac:dyDescent="0.3">
      <c r="B525" s="35"/>
    </row>
    <row r="526" spans="2:2" x14ac:dyDescent="0.3">
      <c r="B526" s="35"/>
    </row>
    <row r="527" spans="2:2" x14ac:dyDescent="0.3">
      <c r="B527" s="35"/>
    </row>
    <row r="528" spans="2:2" x14ac:dyDescent="0.3">
      <c r="B528" s="35"/>
    </row>
    <row r="529" spans="2:2" x14ac:dyDescent="0.3">
      <c r="B529" s="35"/>
    </row>
    <row r="530" spans="2:2" x14ac:dyDescent="0.3">
      <c r="B530" s="35"/>
    </row>
    <row r="531" spans="2:2" x14ac:dyDescent="0.3">
      <c r="B531" s="35"/>
    </row>
    <row r="532" spans="2:2" x14ac:dyDescent="0.3">
      <c r="B532" s="35"/>
    </row>
    <row r="533" spans="2:2" x14ac:dyDescent="0.3">
      <c r="B533" s="35"/>
    </row>
    <row r="534" spans="2:2" x14ac:dyDescent="0.3">
      <c r="B534" s="35"/>
    </row>
    <row r="535" spans="2:2" x14ac:dyDescent="0.3">
      <c r="B535" s="35"/>
    </row>
    <row r="536" spans="2:2" x14ac:dyDescent="0.3">
      <c r="B536" s="35"/>
    </row>
    <row r="537" spans="2:2" x14ac:dyDescent="0.3">
      <c r="B537" s="35"/>
    </row>
    <row r="538" spans="2:2" x14ac:dyDescent="0.3">
      <c r="B538" s="35"/>
    </row>
    <row r="539" spans="2:2" x14ac:dyDescent="0.3">
      <c r="B539" s="35"/>
    </row>
    <row r="540" spans="2:2" x14ac:dyDescent="0.3">
      <c r="B540" s="35"/>
    </row>
    <row r="541" spans="2:2" x14ac:dyDescent="0.3">
      <c r="B541" s="35"/>
    </row>
    <row r="542" spans="2:2" x14ac:dyDescent="0.3">
      <c r="B542" s="35"/>
    </row>
    <row r="543" spans="2:2" x14ac:dyDescent="0.3">
      <c r="B543" s="35"/>
    </row>
    <row r="544" spans="2:2" x14ac:dyDescent="0.3">
      <c r="B544" s="35"/>
    </row>
    <row r="545" spans="2:2" x14ac:dyDescent="0.3">
      <c r="B545" s="35"/>
    </row>
    <row r="546" spans="2:2" x14ac:dyDescent="0.3">
      <c r="B546" s="35"/>
    </row>
    <row r="547" spans="2:2" x14ac:dyDescent="0.3">
      <c r="B547" s="35"/>
    </row>
    <row r="548" spans="2:2" x14ac:dyDescent="0.3">
      <c r="B548" s="35"/>
    </row>
    <row r="549" spans="2:2" x14ac:dyDescent="0.3">
      <c r="B549" s="35"/>
    </row>
    <row r="550" spans="2:2" x14ac:dyDescent="0.3">
      <c r="B550" s="35"/>
    </row>
    <row r="551" spans="2:2" x14ac:dyDescent="0.3">
      <c r="B551" s="35"/>
    </row>
    <row r="552" spans="2:2" x14ac:dyDescent="0.3">
      <c r="B552" s="35"/>
    </row>
    <row r="553" spans="2:2" x14ac:dyDescent="0.3">
      <c r="B553" s="35"/>
    </row>
    <row r="554" spans="2:2" x14ac:dyDescent="0.3">
      <c r="B554" s="35"/>
    </row>
    <row r="555" spans="2:2" x14ac:dyDescent="0.3">
      <c r="B555" s="35"/>
    </row>
    <row r="556" spans="2:2" x14ac:dyDescent="0.3">
      <c r="B556" s="35"/>
    </row>
    <row r="557" spans="2:2" x14ac:dyDescent="0.3">
      <c r="B557" s="35"/>
    </row>
    <row r="558" spans="2:2" x14ac:dyDescent="0.3">
      <c r="B558" s="35"/>
    </row>
    <row r="559" spans="2:2" x14ac:dyDescent="0.3">
      <c r="B559" s="35"/>
    </row>
    <row r="560" spans="2:2" x14ac:dyDescent="0.3">
      <c r="B560" s="35"/>
    </row>
    <row r="561" spans="2:2" x14ac:dyDescent="0.3">
      <c r="B561" s="35"/>
    </row>
    <row r="562" spans="2:2" x14ac:dyDescent="0.3">
      <c r="B562" s="35"/>
    </row>
    <row r="563" spans="2:2" x14ac:dyDescent="0.3">
      <c r="B563" s="35"/>
    </row>
    <row r="564" spans="2:2" x14ac:dyDescent="0.3">
      <c r="B564" s="35"/>
    </row>
    <row r="565" spans="2:2" x14ac:dyDescent="0.3">
      <c r="B565" s="35"/>
    </row>
    <row r="566" spans="2:2" x14ac:dyDescent="0.3">
      <c r="B566" s="35"/>
    </row>
    <row r="567" spans="2:2" x14ac:dyDescent="0.3">
      <c r="B567" s="35"/>
    </row>
    <row r="568" spans="2:2" x14ac:dyDescent="0.3">
      <c r="B568" s="35"/>
    </row>
    <row r="569" spans="2:2" x14ac:dyDescent="0.3">
      <c r="B569" s="35"/>
    </row>
    <row r="570" spans="2:2" x14ac:dyDescent="0.3">
      <c r="B570" s="35"/>
    </row>
    <row r="571" spans="2:2" x14ac:dyDescent="0.3">
      <c r="B571" s="35"/>
    </row>
    <row r="572" spans="2:2" x14ac:dyDescent="0.3">
      <c r="B572" s="35"/>
    </row>
    <row r="573" spans="2:2" x14ac:dyDescent="0.3">
      <c r="B573" s="35"/>
    </row>
    <row r="574" spans="2:2" x14ac:dyDescent="0.3">
      <c r="B574" s="35"/>
    </row>
    <row r="575" spans="2:2" x14ac:dyDescent="0.3">
      <c r="B575" s="35"/>
    </row>
    <row r="576" spans="2:2" x14ac:dyDescent="0.3">
      <c r="B576" s="35"/>
    </row>
    <row r="577" spans="2:2" x14ac:dyDescent="0.3">
      <c r="B577" s="35"/>
    </row>
    <row r="578" spans="2:2" x14ac:dyDescent="0.3">
      <c r="B578" s="35"/>
    </row>
    <row r="579" spans="2:2" x14ac:dyDescent="0.3">
      <c r="B579" s="35"/>
    </row>
    <row r="580" spans="2:2" x14ac:dyDescent="0.3">
      <c r="B580" s="35"/>
    </row>
    <row r="581" spans="2:2" x14ac:dyDescent="0.3">
      <c r="B581" s="35"/>
    </row>
    <row r="582" spans="2:2" x14ac:dyDescent="0.3">
      <c r="B582" s="35"/>
    </row>
    <row r="583" spans="2:2" x14ac:dyDescent="0.3">
      <c r="B583" s="35"/>
    </row>
    <row r="584" spans="2:2" x14ac:dyDescent="0.3">
      <c r="B584" s="35"/>
    </row>
    <row r="585" spans="2:2" x14ac:dyDescent="0.3">
      <c r="B585" s="35"/>
    </row>
    <row r="586" spans="2:2" x14ac:dyDescent="0.3">
      <c r="B586" s="35"/>
    </row>
    <row r="587" spans="2:2" x14ac:dyDescent="0.3">
      <c r="B587" s="35"/>
    </row>
    <row r="588" spans="2:2" x14ac:dyDescent="0.3">
      <c r="B588" s="35"/>
    </row>
    <row r="589" spans="2:2" x14ac:dyDescent="0.3">
      <c r="B589" s="35"/>
    </row>
    <row r="590" spans="2:2" x14ac:dyDescent="0.3">
      <c r="B590" s="35"/>
    </row>
    <row r="591" spans="2:2" x14ac:dyDescent="0.3">
      <c r="B591" s="35"/>
    </row>
    <row r="592" spans="2:2" x14ac:dyDescent="0.3">
      <c r="B592" s="35"/>
    </row>
    <row r="593" spans="2:2" x14ac:dyDescent="0.3">
      <c r="B593" s="35"/>
    </row>
    <row r="594" spans="2:2" x14ac:dyDescent="0.3">
      <c r="B594" s="35"/>
    </row>
    <row r="595" spans="2:2" x14ac:dyDescent="0.3">
      <c r="B595" s="35"/>
    </row>
    <row r="596" spans="2:2" x14ac:dyDescent="0.3">
      <c r="B596" s="35"/>
    </row>
    <row r="597" spans="2:2" x14ac:dyDescent="0.3">
      <c r="B597" s="35"/>
    </row>
    <row r="598" spans="2:2" x14ac:dyDescent="0.3">
      <c r="B598" s="35"/>
    </row>
    <row r="599" spans="2:2" x14ac:dyDescent="0.3">
      <c r="B599" s="35"/>
    </row>
    <row r="600" spans="2:2" x14ac:dyDescent="0.3">
      <c r="B600" s="35"/>
    </row>
    <row r="601" spans="2:2" x14ac:dyDescent="0.3">
      <c r="B601" s="35"/>
    </row>
    <row r="602" spans="2:2" x14ac:dyDescent="0.3">
      <c r="B602" s="35"/>
    </row>
    <row r="603" spans="2:2" x14ac:dyDescent="0.3">
      <c r="B603" s="35"/>
    </row>
    <row r="604" spans="2:2" x14ac:dyDescent="0.3">
      <c r="B604" s="35"/>
    </row>
    <row r="605" spans="2:2" x14ac:dyDescent="0.3">
      <c r="B605" s="35"/>
    </row>
    <row r="606" spans="2:2" x14ac:dyDescent="0.3">
      <c r="B606" s="35"/>
    </row>
    <row r="607" spans="2:2" x14ac:dyDescent="0.3">
      <c r="B607" s="35"/>
    </row>
    <row r="608" spans="2:2" x14ac:dyDescent="0.3">
      <c r="B608" s="35"/>
    </row>
    <row r="609" spans="2:2" x14ac:dyDescent="0.3">
      <c r="B609" s="35"/>
    </row>
    <row r="610" spans="2:2" x14ac:dyDescent="0.3">
      <c r="B610" s="35"/>
    </row>
    <row r="611" spans="2:2" x14ac:dyDescent="0.3">
      <c r="B611" s="35"/>
    </row>
    <row r="612" spans="2:2" x14ac:dyDescent="0.3">
      <c r="B612" s="35"/>
    </row>
    <row r="613" spans="2:2" x14ac:dyDescent="0.3">
      <c r="B613" s="35"/>
    </row>
    <row r="614" spans="2:2" x14ac:dyDescent="0.3">
      <c r="B614" s="35"/>
    </row>
    <row r="615" spans="2:2" x14ac:dyDescent="0.3">
      <c r="B615" s="35"/>
    </row>
    <row r="616" spans="2:2" x14ac:dyDescent="0.3">
      <c r="B616" s="35"/>
    </row>
    <row r="617" spans="2:2" x14ac:dyDescent="0.3">
      <c r="B617" s="35"/>
    </row>
    <row r="618" spans="2:2" x14ac:dyDescent="0.3">
      <c r="B618" s="35"/>
    </row>
    <row r="619" spans="2:2" x14ac:dyDescent="0.3">
      <c r="B619" s="35"/>
    </row>
    <row r="620" spans="2:2" x14ac:dyDescent="0.3">
      <c r="B620" s="35"/>
    </row>
    <row r="621" spans="2:2" x14ac:dyDescent="0.3">
      <c r="B621" s="35"/>
    </row>
    <row r="622" spans="2:2" x14ac:dyDescent="0.3">
      <c r="B622" s="35"/>
    </row>
    <row r="623" spans="2:2" x14ac:dyDescent="0.3">
      <c r="B623" s="35"/>
    </row>
    <row r="624" spans="2:2" x14ac:dyDescent="0.3">
      <c r="B624" s="35"/>
    </row>
    <row r="625" spans="2:2" x14ac:dyDescent="0.3">
      <c r="B625" s="35"/>
    </row>
    <row r="626" spans="2:2" x14ac:dyDescent="0.3">
      <c r="B626" s="35"/>
    </row>
    <row r="627" spans="2:2" x14ac:dyDescent="0.3">
      <c r="B627" s="35"/>
    </row>
    <row r="628" spans="2:2" x14ac:dyDescent="0.3">
      <c r="B628" s="35"/>
    </row>
    <row r="629" spans="2:2" x14ac:dyDescent="0.3">
      <c r="B629" s="35"/>
    </row>
    <row r="630" spans="2:2" x14ac:dyDescent="0.3">
      <c r="B630" s="35"/>
    </row>
    <row r="631" spans="2:2" x14ac:dyDescent="0.3">
      <c r="B631" s="35"/>
    </row>
    <row r="632" spans="2:2" x14ac:dyDescent="0.3">
      <c r="B632" s="35"/>
    </row>
    <row r="633" spans="2:2" x14ac:dyDescent="0.3">
      <c r="B633" s="35"/>
    </row>
    <row r="634" spans="2:2" x14ac:dyDescent="0.3">
      <c r="B634" s="35"/>
    </row>
    <row r="635" spans="2:2" x14ac:dyDescent="0.3">
      <c r="B635" s="35"/>
    </row>
    <row r="636" spans="2:2" x14ac:dyDescent="0.3">
      <c r="B636" s="35"/>
    </row>
    <row r="637" spans="2:2" x14ac:dyDescent="0.3">
      <c r="B637" s="35"/>
    </row>
    <row r="638" spans="2:2" x14ac:dyDescent="0.3">
      <c r="B638" s="35"/>
    </row>
    <row r="639" spans="2:2" x14ac:dyDescent="0.3">
      <c r="B639" s="35"/>
    </row>
    <row r="640" spans="2:2" x14ac:dyDescent="0.3">
      <c r="B640" s="35"/>
    </row>
    <row r="641" spans="2:2" x14ac:dyDescent="0.3">
      <c r="B641" s="35"/>
    </row>
    <row r="642" spans="2:2" x14ac:dyDescent="0.3">
      <c r="B642" s="35"/>
    </row>
    <row r="643" spans="2:2" x14ac:dyDescent="0.3">
      <c r="B643" s="35"/>
    </row>
    <row r="644" spans="2:2" x14ac:dyDescent="0.3">
      <c r="B644" s="35"/>
    </row>
    <row r="645" spans="2:2" x14ac:dyDescent="0.3">
      <c r="B645" s="35"/>
    </row>
    <row r="646" spans="2:2" x14ac:dyDescent="0.3">
      <c r="B646" s="35"/>
    </row>
    <row r="647" spans="2:2" x14ac:dyDescent="0.3">
      <c r="B647" s="35"/>
    </row>
    <row r="648" spans="2:2" x14ac:dyDescent="0.3">
      <c r="B648" s="35"/>
    </row>
    <row r="649" spans="2:2" x14ac:dyDescent="0.3">
      <c r="B649" s="35"/>
    </row>
    <row r="650" spans="2:2" x14ac:dyDescent="0.3">
      <c r="B650" s="35"/>
    </row>
    <row r="651" spans="2:2" x14ac:dyDescent="0.3">
      <c r="B651" s="35"/>
    </row>
    <row r="652" spans="2:2" x14ac:dyDescent="0.3">
      <c r="B652" s="35"/>
    </row>
    <row r="653" spans="2:2" x14ac:dyDescent="0.3">
      <c r="B653" s="35"/>
    </row>
    <row r="654" spans="2:2" x14ac:dyDescent="0.3">
      <c r="B654" s="35"/>
    </row>
    <row r="655" spans="2:2" x14ac:dyDescent="0.3">
      <c r="B655" s="35"/>
    </row>
    <row r="656" spans="2:2" x14ac:dyDescent="0.3">
      <c r="B656" s="35"/>
    </row>
    <row r="657" spans="2:2" x14ac:dyDescent="0.3">
      <c r="B657" s="35"/>
    </row>
    <row r="658" spans="2:2" x14ac:dyDescent="0.3">
      <c r="B658" s="35"/>
    </row>
    <row r="659" spans="2:2" x14ac:dyDescent="0.3">
      <c r="B659" s="35"/>
    </row>
    <row r="660" spans="2:2" x14ac:dyDescent="0.3">
      <c r="B660" s="35"/>
    </row>
    <row r="661" spans="2:2" x14ac:dyDescent="0.3">
      <c r="B661" s="35"/>
    </row>
    <row r="662" spans="2:2" x14ac:dyDescent="0.3">
      <c r="B662" s="35"/>
    </row>
    <row r="663" spans="2:2" x14ac:dyDescent="0.3">
      <c r="B663" s="35"/>
    </row>
    <row r="664" spans="2:2" x14ac:dyDescent="0.3">
      <c r="B664" s="35"/>
    </row>
    <row r="665" spans="2:2" x14ac:dyDescent="0.3">
      <c r="B665" s="35"/>
    </row>
    <row r="666" spans="2:2" x14ac:dyDescent="0.3">
      <c r="B666" s="35"/>
    </row>
    <row r="667" spans="2:2" x14ac:dyDescent="0.3">
      <c r="B667" s="35"/>
    </row>
    <row r="668" spans="2:2" x14ac:dyDescent="0.3">
      <c r="B668" s="35"/>
    </row>
    <row r="669" spans="2:2" x14ac:dyDescent="0.3">
      <c r="B669" s="35"/>
    </row>
    <row r="670" spans="2:2" x14ac:dyDescent="0.3">
      <c r="B670" s="35"/>
    </row>
    <row r="671" spans="2:2" x14ac:dyDescent="0.3">
      <c r="B671" s="35"/>
    </row>
    <row r="672" spans="2:2" x14ac:dyDescent="0.3">
      <c r="B672" s="35"/>
    </row>
    <row r="673" spans="2:2" x14ac:dyDescent="0.3">
      <c r="B673" s="35"/>
    </row>
    <row r="674" spans="2:2" x14ac:dyDescent="0.3">
      <c r="B674" s="35"/>
    </row>
    <row r="675" spans="2:2" x14ac:dyDescent="0.3">
      <c r="B675" s="35"/>
    </row>
    <row r="676" spans="2:2" x14ac:dyDescent="0.3">
      <c r="B676" s="35"/>
    </row>
    <row r="677" spans="2:2" x14ac:dyDescent="0.3">
      <c r="B677" s="35"/>
    </row>
    <row r="678" spans="2:2" x14ac:dyDescent="0.3">
      <c r="B678" s="35"/>
    </row>
    <row r="679" spans="2:2" x14ac:dyDescent="0.3">
      <c r="B679" s="35"/>
    </row>
    <row r="680" spans="2:2" x14ac:dyDescent="0.3">
      <c r="B680" s="35"/>
    </row>
    <row r="681" spans="2:2" x14ac:dyDescent="0.3">
      <c r="B681" s="35"/>
    </row>
    <row r="682" spans="2:2" x14ac:dyDescent="0.3">
      <c r="B682" s="35"/>
    </row>
    <row r="683" spans="2:2" x14ac:dyDescent="0.3">
      <c r="B683" s="35"/>
    </row>
    <row r="684" spans="2:2" x14ac:dyDescent="0.3">
      <c r="B684" s="35"/>
    </row>
    <row r="685" spans="2:2" x14ac:dyDescent="0.3">
      <c r="B685" s="35"/>
    </row>
    <row r="686" spans="2:2" x14ac:dyDescent="0.3">
      <c r="B686" s="35"/>
    </row>
    <row r="687" spans="2:2" x14ac:dyDescent="0.3">
      <c r="B687" s="35"/>
    </row>
    <row r="688" spans="2:2" x14ac:dyDescent="0.3">
      <c r="B688" s="35"/>
    </row>
    <row r="689" spans="2:2" x14ac:dyDescent="0.3">
      <c r="B689" s="35"/>
    </row>
    <row r="690" spans="2:2" x14ac:dyDescent="0.3">
      <c r="B690" s="35"/>
    </row>
    <row r="691" spans="2:2" x14ac:dyDescent="0.3">
      <c r="B691" s="35"/>
    </row>
    <row r="692" spans="2:2" x14ac:dyDescent="0.3">
      <c r="B692" s="35"/>
    </row>
    <row r="693" spans="2:2" x14ac:dyDescent="0.3">
      <c r="B693" s="35"/>
    </row>
    <row r="694" spans="2:2" x14ac:dyDescent="0.3">
      <c r="B694" s="35"/>
    </row>
    <row r="695" spans="2:2" x14ac:dyDescent="0.3">
      <c r="B695" s="35"/>
    </row>
    <row r="696" spans="2:2" x14ac:dyDescent="0.3">
      <c r="B696" s="35"/>
    </row>
    <row r="697" spans="2:2" x14ac:dyDescent="0.3">
      <c r="B697" s="35"/>
    </row>
    <row r="698" spans="2:2" x14ac:dyDescent="0.3">
      <c r="B698" s="35"/>
    </row>
    <row r="699" spans="2:2" x14ac:dyDescent="0.3">
      <c r="B699" s="35"/>
    </row>
    <row r="700" spans="2:2" x14ac:dyDescent="0.3">
      <c r="B700" s="35"/>
    </row>
    <row r="701" spans="2:2" x14ac:dyDescent="0.3">
      <c r="B701" s="35"/>
    </row>
    <row r="702" spans="2:2" x14ac:dyDescent="0.3">
      <c r="B702" s="35"/>
    </row>
    <row r="703" spans="2:2" x14ac:dyDescent="0.3">
      <c r="B703" s="35"/>
    </row>
    <row r="704" spans="2:2" x14ac:dyDescent="0.3">
      <c r="B704" s="35"/>
    </row>
    <row r="705" spans="2:2" x14ac:dyDescent="0.3">
      <c r="B705" s="35"/>
    </row>
    <row r="706" spans="2:2" x14ac:dyDescent="0.3">
      <c r="B706" s="35"/>
    </row>
    <row r="707" spans="2:2" x14ac:dyDescent="0.3">
      <c r="B707" s="35"/>
    </row>
    <row r="708" spans="2:2" x14ac:dyDescent="0.3">
      <c r="B708" s="35"/>
    </row>
    <row r="709" spans="2:2" x14ac:dyDescent="0.3">
      <c r="B709" s="35"/>
    </row>
    <row r="710" spans="2:2" x14ac:dyDescent="0.3">
      <c r="B710" s="35"/>
    </row>
    <row r="711" spans="2:2" x14ac:dyDescent="0.3">
      <c r="B711" s="35"/>
    </row>
    <row r="712" spans="2:2" x14ac:dyDescent="0.3">
      <c r="B712" s="35"/>
    </row>
    <row r="713" spans="2:2" x14ac:dyDescent="0.3">
      <c r="B713" s="35"/>
    </row>
    <row r="714" spans="2:2" x14ac:dyDescent="0.3">
      <c r="B714" s="35"/>
    </row>
    <row r="715" spans="2:2" x14ac:dyDescent="0.3">
      <c r="B715" s="35"/>
    </row>
    <row r="716" spans="2:2" x14ac:dyDescent="0.3">
      <c r="B716" s="35"/>
    </row>
    <row r="717" spans="2:2" x14ac:dyDescent="0.3">
      <c r="B717" s="35"/>
    </row>
    <row r="718" spans="2:2" x14ac:dyDescent="0.3">
      <c r="B718" s="35"/>
    </row>
    <row r="719" spans="2:2" x14ac:dyDescent="0.3">
      <c r="B719" s="35"/>
    </row>
    <row r="720" spans="2:2" x14ac:dyDescent="0.3">
      <c r="B720" s="35"/>
    </row>
    <row r="721" spans="2:2" x14ac:dyDescent="0.3">
      <c r="B721" s="35"/>
    </row>
    <row r="722" spans="2:2" x14ac:dyDescent="0.3">
      <c r="B722" s="35"/>
    </row>
    <row r="723" spans="2:2" x14ac:dyDescent="0.3">
      <c r="B723" s="35"/>
    </row>
    <row r="724" spans="2:2" x14ac:dyDescent="0.3">
      <c r="B724" s="35"/>
    </row>
    <row r="725" spans="2:2" x14ac:dyDescent="0.3">
      <c r="B725" s="35"/>
    </row>
    <row r="726" spans="2:2" x14ac:dyDescent="0.3">
      <c r="B726" s="35"/>
    </row>
    <row r="727" spans="2:2" x14ac:dyDescent="0.3">
      <c r="B727" s="35"/>
    </row>
    <row r="728" spans="2:2" x14ac:dyDescent="0.3">
      <c r="B728" s="35"/>
    </row>
    <row r="729" spans="2:2" x14ac:dyDescent="0.3">
      <c r="B729" s="35"/>
    </row>
    <row r="730" spans="2:2" x14ac:dyDescent="0.3">
      <c r="B730" s="35"/>
    </row>
    <row r="731" spans="2:2" x14ac:dyDescent="0.3">
      <c r="B731" s="35"/>
    </row>
    <row r="732" spans="2:2" x14ac:dyDescent="0.3">
      <c r="B732" s="35"/>
    </row>
    <row r="733" spans="2:2" x14ac:dyDescent="0.3">
      <c r="B733" s="35"/>
    </row>
    <row r="734" spans="2:2" x14ac:dyDescent="0.3">
      <c r="B734" s="35"/>
    </row>
    <row r="735" spans="2:2" x14ac:dyDescent="0.3">
      <c r="B735" s="35"/>
    </row>
    <row r="736" spans="2:2" x14ac:dyDescent="0.3">
      <c r="B736" s="35"/>
    </row>
    <row r="737" spans="2:2" x14ac:dyDescent="0.3">
      <c r="B737" s="35"/>
    </row>
    <row r="738" spans="2:2" x14ac:dyDescent="0.3">
      <c r="B738" s="35"/>
    </row>
    <row r="739" spans="2:2" x14ac:dyDescent="0.3">
      <c r="B739" s="35"/>
    </row>
    <row r="740" spans="2:2" x14ac:dyDescent="0.3">
      <c r="B740" s="35"/>
    </row>
    <row r="741" spans="2:2" x14ac:dyDescent="0.3">
      <c r="B741" s="35"/>
    </row>
    <row r="742" spans="2:2" x14ac:dyDescent="0.3">
      <c r="B742" s="35"/>
    </row>
    <row r="743" spans="2:2" x14ac:dyDescent="0.3">
      <c r="B743" s="35"/>
    </row>
    <row r="744" spans="2:2" x14ac:dyDescent="0.3">
      <c r="B744" s="35"/>
    </row>
    <row r="745" spans="2:2" x14ac:dyDescent="0.3">
      <c r="B745" s="35"/>
    </row>
    <row r="746" spans="2:2" x14ac:dyDescent="0.3">
      <c r="B746" s="35"/>
    </row>
    <row r="747" spans="2:2" x14ac:dyDescent="0.3">
      <c r="B747" s="35"/>
    </row>
    <row r="748" spans="2:2" x14ac:dyDescent="0.3">
      <c r="B748" s="35"/>
    </row>
    <row r="749" spans="2:2" x14ac:dyDescent="0.3">
      <c r="B749" s="35"/>
    </row>
    <row r="750" spans="2:2" x14ac:dyDescent="0.3">
      <c r="B750" s="35"/>
    </row>
    <row r="751" spans="2:2" x14ac:dyDescent="0.3">
      <c r="B751" s="35"/>
    </row>
    <row r="752" spans="2:2" x14ac:dyDescent="0.3">
      <c r="B752" s="35"/>
    </row>
    <row r="753" spans="2:2" x14ac:dyDescent="0.3">
      <c r="B753" s="35"/>
    </row>
    <row r="754" spans="2:2" x14ac:dyDescent="0.3">
      <c r="B754" s="35"/>
    </row>
    <row r="755" spans="2:2" x14ac:dyDescent="0.3">
      <c r="B755" s="35"/>
    </row>
    <row r="756" spans="2:2" x14ac:dyDescent="0.3">
      <c r="B756" s="35"/>
    </row>
    <row r="757" spans="2:2" x14ac:dyDescent="0.3">
      <c r="B757" s="35"/>
    </row>
    <row r="758" spans="2:2" x14ac:dyDescent="0.3">
      <c r="B758" s="35"/>
    </row>
    <row r="759" spans="2:2" x14ac:dyDescent="0.3">
      <c r="B759" s="35"/>
    </row>
    <row r="760" spans="2:2" x14ac:dyDescent="0.3">
      <c r="B760" s="35"/>
    </row>
    <row r="761" spans="2:2" x14ac:dyDescent="0.3">
      <c r="B761" s="35"/>
    </row>
    <row r="762" spans="2:2" x14ac:dyDescent="0.3">
      <c r="B762" s="35"/>
    </row>
    <row r="763" spans="2:2" x14ac:dyDescent="0.3">
      <c r="B763" s="35"/>
    </row>
    <row r="764" spans="2:2" x14ac:dyDescent="0.3">
      <c r="B764" s="35"/>
    </row>
    <row r="765" spans="2:2" x14ac:dyDescent="0.3">
      <c r="B765" s="35"/>
    </row>
    <row r="766" spans="2:2" x14ac:dyDescent="0.3">
      <c r="B766" s="35"/>
    </row>
    <row r="767" spans="2:2" x14ac:dyDescent="0.3">
      <c r="B767" s="35"/>
    </row>
    <row r="768" spans="2:2" x14ac:dyDescent="0.3">
      <c r="B768" s="35"/>
    </row>
    <row r="769" spans="2:2" x14ac:dyDescent="0.3">
      <c r="B769" s="35"/>
    </row>
    <row r="770" spans="2:2" x14ac:dyDescent="0.3">
      <c r="B770" s="35"/>
    </row>
    <row r="771" spans="2:2" x14ac:dyDescent="0.3">
      <c r="B771" s="35"/>
    </row>
    <row r="772" spans="2:2" x14ac:dyDescent="0.3">
      <c r="B772" s="35"/>
    </row>
    <row r="773" spans="2:2" x14ac:dyDescent="0.3">
      <c r="B773" s="35"/>
    </row>
    <row r="774" spans="2:2" x14ac:dyDescent="0.3">
      <c r="B774" s="35"/>
    </row>
    <row r="775" spans="2:2" x14ac:dyDescent="0.3">
      <c r="B775" s="35"/>
    </row>
    <row r="776" spans="2:2" x14ac:dyDescent="0.3">
      <c r="B776" s="35"/>
    </row>
    <row r="777" spans="2:2" x14ac:dyDescent="0.3">
      <c r="B777" s="35"/>
    </row>
    <row r="778" spans="2:2" x14ac:dyDescent="0.3">
      <c r="B778" s="35"/>
    </row>
    <row r="779" spans="2:2" x14ac:dyDescent="0.3">
      <c r="B779" s="35"/>
    </row>
    <row r="780" spans="2:2" x14ac:dyDescent="0.3">
      <c r="B780" s="35"/>
    </row>
    <row r="781" spans="2:2" x14ac:dyDescent="0.3">
      <c r="B781" s="35"/>
    </row>
    <row r="782" spans="2:2" x14ac:dyDescent="0.3">
      <c r="B782" s="35"/>
    </row>
    <row r="783" spans="2:2" x14ac:dyDescent="0.3">
      <c r="B783" s="35"/>
    </row>
    <row r="784" spans="2:2" x14ac:dyDescent="0.3">
      <c r="B784" s="35"/>
    </row>
    <row r="785" spans="2:2" x14ac:dyDescent="0.3">
      <c r="B785" s="35"/>
    </row>
    <row r="786" spans="2:2" x14ac:dyDescent="0.3">
      <c r="B786" s="35"/>
    </row>
    <row r="787" spans="2:2" x14ac:dyDescent="0.3">
      <c r="B787" s="35"/>
    </row>
    <row r="788" spans="2:2" x14ac:dyDescent="0.3">
      <c r="B788" s="35"/>
    </row>
    <row r="789" spans="2:2" x14ac:dyDescent="0.3">
      <c r="B789" s="35"/>
    </row>
    <row r="790" spans="2:2" x14ac:dyDescent="0.3">
      <c r="B790" s="35"/>
    </row>
    <row r="791" spans="2:2" x14ac:dyDescent="0.3">
      <c r="B791" s="35"/>
    </row>
    <row r="792" spans="2:2" x14ac:dyDescent="0.3">
      <c r="B792" s="35"/>
    </row>
    <row r="793" spans="2:2" x14ac:dyDescent="0.3">
      <c r="B793" s="35"/>
    </row>
    <row r="794" spans="2:2" x14ac:dyDescent="0.3">
      <c r="B794" s="35"/>
    </row>
    <row r="795" spans="2:2" x14ac:dyDescent="0.3">
      <c r="B795" s="35"/>
    </row>
    <row r="796" spans="2:2" x14ac:dyDescent="0.3">
      <c r="B796" s="35"/>
    </row>
    <row r="797" spans="2:2" x14ac:dyDescent="0.3">
      <c r="B797" s="35"/>
    </row>
    <row r="798" spans="2:2" x14ac:dyDescent="0.3">
      <c r="B798" s="35"/>
    </row>
    <row r="799" spans="2:2" x14ac:dyDescent="0.3">
      <c r="B799" s="35"/>
    </row>
    <row r="800" spans="2:2" x14ac:dyDescent="0.3">
      <c r="B800" s="35"/>
    </row>
    <row r="801" spans="2:2" x14ac:dyDescent="0.3">
      <c r="B801" s="35"/>
    </row>
    <row r="802" spans="2:2" x14ac:dyDescent="0.3">
      <c r="B802" s="35"/>
    </row>
    <row r="803" spans="2:2" x14ac:dyDescent="0.3">
      <c r="B803" s="35"/>
    </row>
    <row r="804" spans="2:2" x14ac:dyDescent="0.3">
      <c r="B804" s="35"/>
    </row>
    <row r="805" spans="2:2" x14ac:dyDescent="0.3">
      <c r="B805" s="35"/>
    </row>
    <row r="806" spans="2:2" x14ac:dyDescent="0.3">
      <c r="B806" s="35"/>
    </row>
    <row r="807" spans="2:2" x14ac:dyDescent="0.3">
      <c r="B807" s="35"/>
    </row>
    <row r="808" spans="2:2" x14ac:dyDescent="0.3">
      <c r="B808" s="35"/>
    </row>
    <row r="809" spans="2:2" x14ac:dyDescent="0.3">
      <c r="B809" s="35"/>
    </row>
    <row r="810" spans="2:2" x14ac:dyDescent="0.3">
      <c r="B810" s="35"/>
    </row>
    <row r="811" spans="2:2" x14ac:dyDescent="0.3">
      <c r="B811" s="35"/>
    </row>
    <row r="812" spans="2:2" x14ac:dyDescent="0.3">
      <c r="B812" s="35"/>
    </row>
    <row r="813" spans="2:2" x14ac:dyDescent="0.3">
      <c r="B813" s="35"/>
    </row>
    <row r="814" spans="2:2" x14ac:dyDescent="0.3">
      <c r="B814" s="35"/>
    </row>
    <row r="815" spans="2:2" x14ac:dyDescent="0.3">
      <c r="B815" s="35"/>
    </row>
    <row r="816" spans="2:2" x14ac:dyDescent="0.3">
      <c r="B816" s="35"/>
    </row>
    <row r="817" spans="2:2" x14ac:dyDescent="0.3">
      <c r="B817" s="35"/>
    </row>
    <row r="818" spans="2:2" x14ac:dyDescent="0.3">
      <c r="B818" s="35"/>
    </row>
    <row r="819" spans="2:2" x14ac:dyDescent="0.3">
      <c r="B819" s="35"/>
    </row>
    <row r="820" spans="2:2" x14ac:dyDescent="0.3">
      <c r="B820" s="35"/>
    </row>
    <row r="821" spans="2:2" x14ac:dyDescent="0.3">
      <c r="B821" s="35"/>
    </row>
    <row r="822" spans="2:2" x14ac:dyDescent="0.3">
      <c r="B822" s="35"/>
    </row>
    <row r="823" spans="2:2" x14ac:dyDescent="0.3">
      <c r="B823" s="35"/>
    </row>
    <row r="824" spans="2:2" x14ac:dyDescent="0.3">
      <c r="B824" s="35"/>
    </row>
    <row r="825" spans="2:2" x14ac:dyDescent="0.3">
      <c r="B825" s="35"/>
    </row>
    <row r="826" spans="2:2" x14ac:dyDescent="0.3">
      <c r="B826" s="35"/>
    </row>
    <row r="827" spans="2:2" x14ac:dyDescent="0.3">
      <c r="B827" s="35"/>
    </row>
    <row r="828" spans="2:2" x14ac:dyDescent="0.3">
      <c r="B828" s="35"/>
    </row>
    <row r="829" spans="2:2" x14ac:dyDescent="0.3">
      <c r="B829" s="35"/>
    </row>
    <row r="830" spans="2:2" x14ac:dyDescent="0.3">
      <c r="B830" s="35"/>
    </row>
    <row r="831" spans="2:2" x14ac:dyDescent="0.3">
      <c r="B831" s="35"/>
    </row>
    <row r="832" spans="2:2" x14ac:dyDescent="0.3">
      <c r="B832" s="35"/>
    </row>
    <row r="833" spans="2:2" x14ac:dyDescent="0.3">
      <c r="B833" s="35"/>
    </row>
    <row r="834" spans="2:2" x14ac:dyDescent="0.3">
      <c r="B834" s="35"/>
    </row>
    <row r="835" spans="2:2" x14ac:dyDescent="0.3">
      <c r="B835" s="35"/>
    </row>
    <row r="836" spans="2:2" x14ac:dyDescent="0.3">
      <c r="B836" s="35"/>
    </row>
    <row r="837" spans="2:2" x14ac:dyDescent="0.3">
      <c r="B837" s="35"/>
    </row>
    <row r="838" spans="2:2" x14ac:dyDescent="0.3">
      <c r="B838" s="35"/>
    </row>
    <row r="839" spans="2:2" x14ac:dyDescent="0.3">
      <c r="B839" s="35"/>
    </row>
    <row r="840" spans="2:2" x14ac:dyDescent="0.3">
      <c r="B840" s="35"/>
    </row>
    <row r="841" spans="2:2" x14ac:dyDescent="0.3">
      <c r="B841" s="35"/>
    </row>
    <row r="842" spans="2:2" x14ac:dyDescent="0.3">
      <c r="B842" s="35"/>
    </row>
    <row r="843" spans="2:2" x14ac:dyDescent="0.3">
      <c r="B843" s="35"/>
    </row>
    <row r="844" spans="2:2" x14ac:dyDescent="0.3">
      <c r="B844" s="35"/>
    </row>
    <row r="845" spans="2:2" x14ac:dyDescent="0.3">
      <c r="B845" s="35"/>
    </row>
    <row r="846" spans="2:2" x14ac:dyDescent="0.3">
      <c r="B846" s="35"/>
    </row>
    <row r="847" spans="2:2" x14ac:dyDescent="0.3">
      <c r="B847" s="35"/>
    </row>
    <row r="848" spans="2:2" x14ac:dyDescent="0.3">
      <c r="B848" s="35"/>
    </row>
    <row r="849" spans="2:2" x14ac:dyDescent="0.3">
      <c r="B849" s="35"/>
    </row>
    <row r="850" spans="2:2" x14ac:dyDescent="0.3">
      <c r="B850" s="35"/>
    </row>
    <row r="851" spans="2:2" x14ac:dyDescent="0.3">
      <c r="B851" s="35"/>
    </row>
    <row r="852" spans="2:2" x14ac:dyDescent="0.3">
      <c r="B852" s="35"/>
    </row>
    <row r="853" spans="2:2" x14ac:dyDescent="0.3">
      <c r="B853" s="35"/>
    </row>
    <row r="854" spans="2:2" x14ac:dyDescent="0.3">
      <c r="B854" s="35"/>
    </row>
    <row r="855" spans="2:2" x14ac:dyDescent="0.3">
      <c r="B855" s="35"/>
    </row>
    <row r="856" spans="2:2" x14ac:dyDescent="0.3">
      <c r="B856" s="35"/>
    </row>
    <row r="857" spans="2:2" x14ac:dyDescent="0.3">
      <c r="B857" s="35"/>
    </row>
    <row r="858" spans="2:2" x14ac:dyDescent="0.3">
      <c r="B858" s="35"/>
    </row>
    <row r="859" spans="2:2" x14ac:dyDescent="0.3">
      <c r="B859" s="35"/>
    </row>
    <row r="860" spans="2:2" x14ac:dyDescent="0.3">
      <c r="B860" s="35"/>
    </row>
    <row r="861" spans="2:2" x14ac:dyDescent="0.3">
      <c r="B861" s="35"/>
    </row>
    <row r="862" spans="2:2" x14ac:dyDescent="0.3">
      <c r="B862" s="35"/>
    </row>
    <row r="863" spans="2:2" x14ac:dyDescent="0.3">
      <c r="B863" s="35"/>
    </row>
    <row r="864" spans="2:2" x14ac:dyDescent="0.3">
      <c r="B864" s="35"/>
    </row>
    <row r="865" spans="2:2" x14ac:dyDescent="0.3">
      <c r="B865" s="35"/>
    </row>
    <row r="866" spans="2:2" x14ac:dyDescent="0.3">
      <c r="B866" s="35"/>
    </row>
    <row r="867" spans="2:2" x14ac:dyDescent="0.3">
      <c r="B867" s="35"/>
    </row>
    <row r="868" spans="2:2" x14ac:dyDescent="0.3">
      <c r="B868" s="35"/>
    </row>
    <row r="869" spans="2:2" x14ac:dyDescent="0.3">
      <c r="B869" s="35"/>
    </row>
    <row r="870" spans="2:2" x14ac:dyDescent="0.3">
      <c r="B870" s="35"/>
    </row>
    <row r="871" spans="2:2" x14ac:dyDescent="0.3">
      <c r="B871" s="35"/>
    </row>
    <row r="872" spans="2:2" x14ac:dyDescent="0.3">
      <c r="B872" s="35"/>
    </row>
    <row r="873" spans="2:2" x14ac:dyDescent="0.3">
      <c r="B873" s="35"/>
    </row>
    <row r="874" spans="2:2" x14ac:dyDescent="0.3">
      <c r="B874" s="35"/>
    </row>
    <row r="875" spans="2:2" x14ac:dyDescent="0.3">
      <c r="B875" s="35"/>
    </row>
    <row r="876" spans="2:2" x14ac:dyDescent="0.3">
      <c r="B876" s="35"/>
    </row>
    <row r="877" spans="2:2" x14ac:dyDescent="0.3">
      <c r="B877" s="35"/>
    </row>
    <row r="878" spans="2:2" x14ac:dyDescent="0.3">
      <c r="B878" s="35"/>
    </row>
    <row r="879" spans="2:2" x14ac:dyDescent="0.3">
      <c r="B879" s="35"/>
    </row>
    <row r="880" spans="2:2" x14ac:dyDescent="0.3">
      <c r="B880" s="35"/>
    </row>
    <row r="881" spans="2:2" x14ac:dyDescent="0.3">
      <c r="B881" s="35"/>
    </row>
    <row r="882" spans="2:2" x14ac:dyDescent="0.3">
      <c r="B882" s="35"/>
    </row>
    <row r="883" spans="2:2" x14ac:dyDescent="0.3">
      <c r="B883" s="35"/>
    </row>
    <row r="884" spans="2:2" x14ac:dyDescent="0.3">
      <c r="B884" s="35"/>
    </row>
    <row r="885" spans="2:2" x14ac:dyDescent="0.3">
      <c r="B885" s="35"/>
    </row>
    <row r="886" spans="2:2" x14ac:dyDescent="0.3">
      <c r="B886" s="35"/>
    </row>
    <row r="887" spans="2:2" x14ac:dyDescent="0.3">
      <c r="B887" s="35"/>
    </row>
    <row r="888" spans="2:2" x14ac:dyDescent="0.3">
      <c r="B888" s="35"/>
    </row>
    <row r="889" spans="2:2" x14ac:dyDescent="0.3">
      <c r="B889" s="35"/>
    </row>
    <row r="890" spans="2:2" x14ac:dyDescent="0.3">
      <c r="B890" s="35"/>
    </row>
    <row r="891" spans="2:2" x14ac:dyDescent="0.3">
      <c r="B891" s="35"/>
    </row>
    <row r="892" spans="2:2" x14ac:dyDescent="0.3">
      <c r="B892" s="35"/>
    </row>
    <row r="893" spans="2:2" x14ac:dyDescent="0.3">
      <c r="B893" s="35"/>
    </row>
    <row r="894" spans="2:2" x14ac:dyDescent="0.3">
      <c r="B894" s="35"/>
    </row>
    <row r="895" spans="2:2" x14ac:dyDescent="0.3">
      <c r="B895" s="35"/>
    </row>
    <row r="896" spans="2:2" x14ac:dyDescent="0.3">
      <c r="B896" s="35"/>
    </row>
    <row r="897" spans="2:2" x14ac:dyDescent="0.3">
      <c r="B897" s="35"/>
    </row>
    <row r="898" spans="2:2" x14ac:dyDescent="0.3">
      <c r="B898" s="35"/>
    </row>
    <row r="899" spans="2:2" x14ac:dyDescent="0.3">
      <c r="B899" s="35"/>
    </row>
    <row r="900" spans="2:2" x14ac:dyDescent="0.3">
      <c r="B900" s="35"/>
    </row>
    <row r="901" spans="2:2" x14ac:dyDescent="0.3">
      <c r="B901" s="35"/>
    </row>
    <row r="902" spans="2:2" x14ac:dyDescent="0.3">
      <c r="B902" s="35"/>
    </row>
    <row r="903" spans="2:2" x14ac:dyDescent="0.3">
      <c r="B903" s="35"/>
    </row>
    <row r="904" spans="2:2" x14ac:dyDescent="0.3">
      <c r="B904" s="35"/>
    </row>
    <row r="905" spans="2:2" x14ac:dyDescent="0.3">
      <c r="B905" s="35"/>
    </row>
    <row r="906" spans="2:2" x14ac:dyDescent="0.3">
      <c r="B906" s="35"/>
    </row>
    <row r="907" spans="2:2" x14ac:dyDescent="0.3">
      <c r="B907" s="35"/>
    </row>
    <row r="908" spans="2:2" x14ac:dyDescent="0.3">
      <c r="B908" s="35"/>
    </row>
    <row r="909" spans="2:2" x14ac:dyDescent="0.3">
      <c r="B909" s="35"/>
    </row>
    <row r="910" spans="2:2" x14ac:dyDescent="0.3">
      <c r="B910" s="35"/>
    </row>
    <row r="911" spans="2:2" x14ac:dyDescent="0.3">
      <c r="B911" s="35"/>
    </row>
    <row r="912" spans="2:2" x14ac:dyDescent="0.3">
      <c r="B912" s="35"/>
    </row>
    <row r="913" spans="2:2" x14ac:dyDescent="0.3">
      <c r="B913" s="35"/>
    </row>
    <row r="914" spans="2:2" x14ac:dyDescent="0.3">
      <c r="B914" s="35"/>
    </row>
    <row r="915" spans="2:2" x14ac:dyDescent="0.3">
      <c r="B915" s="35"/>
    </row>
    <row r="916" spans="2:2" x14ac:dyDescent="0.3">
      <c r="B916" s="35"/>
    </row>
    <row r="917" spans="2:2" x14ac:dyDescent="0.3">
      <c r="B917" s="35"/>
    </row>
    <row r="918" spans="2:2" x14ac:dyDescent="0.3">
      <c r="B918" s="35"/>
    </row>
    <row r="919" spans="2:2" x14ac:dyDescent="0.3">
      <c r="B919" s="35"/>
    </row>
    <row r="920" spans="2:2" x14ac:dyDescent="0.3">
      <c r="B920" s="35"/>
    </row>
    <row r="921" spans="2:2" x14ac:dyDescent="0.3">
      <c r="B921" s="35"/>
    </row>
    <row r="922" spans="2:2" x14ac:dyDescent="0.3">
      <c r="B922" s="35"/>
    </row>
    <row r="923" spans="2:2" x14ac:dyDescent="0.3">
      <c r="B923" s="35"/>
    </row>
    <row r="924" spans="2:2" x14ac:dyDescent="0.3">
      <c r="B924" s="35"/>
    </row>
    <row r="925" spans="2:2" x14ac:dyDescent="0.3">
      <c r="B925" s="35"/>
    </row>
    <row r="926" spans="2:2" x14ac:dyDescent="0.3">
      <c r="B926" s="35"/>
    </row>
    <row r="927" spans="2:2" x14ac:dyDescent="0.3">
      <c r="B927" s="35"/>
    </row>
    <row r="928" spans="2:2" x14ac:dyDescent="0.3">
      <c r="B928" s="35"/>
    </row>
    <row r="929" spans="2:2" x14ac:dyDescent="0.3">
      <c r="B929" s="35"/>
    </row>
    <row r="930" spans="2:2" x14ac:dyDescent="0.3">
      <c r="B930" s="35"/>
    </row>
    <row r="931" spans="2:2" x14ac:dyDescent="0.3">
      <c r="B931" s="35"/>
    </row>
    <row r="932" spans="2:2" x14ac:dyDescent="0.3">
      <c r="B932" s="35"/>
    </row>
    <row r="933" spans="2:2" x14ac:dyDescent="0.3">
      <c r="B933" s="35"/>
    </row>
    <row r="934" spans="2:2" x14ac:dyDescent="0.3">
      <c r="B934" s="35"/>
    </row>
    <row r="935" spans="2:2" x14ac:dyDescent="0.3">
      <c r="B935" s="35"/>
    </row>
    <row r="936" spans="2:2" x14ac:dyDescent="0.3">
      <c r="B936" s="35"/>
    </row>
    <row r="937" spans="2:2" x14ac:dyDescent="0.3">
      <c r="B937" s="35"/>
    </row>
    <row r="938" spans="2:2" x14ac:dyDescent="0.3">
      <c r="B938" s="35"/>
    </row>
    <row r="939" spans="2:2" x14ac:dyDescent="0.3">
      <c r="B939" s="35"/>
    </row>
    <row r="940" spans="2:2" x14ac:dyDescent="0.3">
      <c r="B940" s="35"/>
    </row>
    <row r="941" spans="2:2" x14ac:dyDescent="0.3">
      <c r="B941" s="35"/>
    </row>
    <row r="942" spans="2:2" x14ac:dyDescent="0.3">
      <c r="B942" s="35"/>
    </row>
    <row r="943" spans="2:2" x14ac:dyDescent="0.3">
      <c r="B943" s="35"/>
    </row>
    <row r="944" spans="2:2" x14ac:dyDescent="0.3">
      <c r="B944" s="35"/>
    </row>
    <row r="945" spans="2:2" x14ac:dyDescent="0.3">
      <c r="B945" s="35"/>
    </row>
    <row r="946" spans="2:2" x14ac:dyDescent="0.3">
      <c r="B946" s="35"/>
    </row>
    <row r="947" spans="2:2" x14ac:dyDescent="0.3">
      <c r="B947" s="35"/>
    </row>
    <row r="948" spans="2:2" x14ac:dyDescent="0.3">
      <c r="B948" s="35"/>
    </row>
    <row r="949" spans="2:2" x14ac:dyDescent="0.3">
      <c r="B949" s="35"/>
    </row>
    <row r="950" spans="2:2" x14ac:dyDescent="0.3">
      <c r="B950" s="35"/>
    </row>
    <row r="951" spans="2:2" x14ac:dyDescent="0.3">
      <c r="B951" s="35"/>
    </row>
    <row r="952" spans="2:2" x14ac:dyDescent="0.3">
      <c r="B952" s="35"/>
    </row>
    <row r="953" spans="2:2" x14ac:dyDescent="0.3">
      <c r="B953" s="35"/>
    </row>
    <row r="954" spans="2:2" x14ac:dyDescent="0.3">
      <c r="B954" s="35"/>
    </row>
    <row r="955" spans="2:2" x14ac:dyDescent="0.3">
      <c r="B955" s="35"/>
    </row>
    <row r="956" spans="2:2" x14ac:dyDescent="0.3">
      <c r="B956" s="35"/>
    </row>
    <row r="957" spans="2:2" x14ac:dyDescent="0.3">
      <c r="B957" s="35"/>
    </row>
    <row r="958" spans="2:2" x14ac:dyDescent="0.3">
      <c r="B958" s="35"/>
    </row>
    <row r="959" spans="2:2" x14ac:dyDescent="0.3">
      <c r="B959" s="35"/>
    </row>
    <row r="960" spans="2:2" x14ac:dyDescent="0.3">
      <c r="B960" s="35"/>
    </row>
    <row r="961" spans="2:2" x14ac:dyDescent="0.3">
      <c r="B961" s="35"/>
    </row>
    <row r="962" spans="2:2" x14ac:dyDescent="0.3">
      <c r="B962" s="35"/>
    </row>
    <row r="963" spans="2:2" x14ac:dyDescent="0.3">
      <c r="B963" s="35"/>
    </row>
    <row r="964" spans="2:2" x14ac:dyDescent="0.3">
      <c r="B964" s="35"/>
    </row>
    <row r="965" spans="2:2" x14ac:dyDescent="0.3">
      <c r="B965" s="35"/>
    </row>
    <row r="966" spans="2:2" x14ac:dyDescent="0.3">
      <c r="B966" s="35"/>
    </row>
    <row r="967" spans="2:2" x14ac:dyDescent="0.3">
      <c r="B967" s="35"/>
    </row>
    <row r="968" spans="2:2" x14ac:dyDescent="0.3">
      <c r="B968" s="35"/>
    </row>
    <row r="969" spans="2:2" x14ac:dyDescent="0.3">
      <c r="B969" s="35"/>
    </row>
    <row r="970" spans="2:2" x14ac:dyDescent="0.3">
      <c r="B970" s="35"/>
    </row>
    <row r="971" spans="2:2" x14ac:dyDescent="0.3">
      <c r="B971" s="35"/>
    </row>
    <row r="972" spans="2:2" x14ac:dyDescent="0.3">
      <c r="B972" s="35"/>
    </row>
    <row r="973" spans="2:2" x14ac:dyDescent="0.3">
      <c r="B973" s="35"/>
    </row>
    <row r="974" spans="2:2" x14ac:dyDescent="0.3">
      <c r="B974" s="35"/>
    </row>
    <row r="975" spans="2:2" x14ac:dyDescent="0.3">
      <c r="B975" s="35"/>
    </row>
    <row r="976" spans="2:2" x14ac:dyDescent="0.3">
      <c r="B976" s="35"/>
    </row>
    <row r="977" spans="2:2" x14ac:dyDescent="0.3">
      <c r="B977" s="35"/>
    </row>
    <row r="978" spans="2:2" x14ac:dyDescent="0.3">
      <c r="B978" s="35"/>
    </row>
    <row r="979" spans="2:2" x14ac:dyDescent="0.3">
      <c r="B979" s="35"/>
    </row>
    <row r="980" spans="2:2" x14ac:dyDescent="0.3">
      <c r="B980" s="35"/>
    </row>
    <row r="981" spans="2:2" x14ac:dyDescent="0.3">
      <c r="B981" s="35"/>
    </row>
    <row r="982" spans="2:2" x14ac:dyDescent="0.3">
      <c r="B982" s="35"/>
    </row>
    <row r="983" spans="2:2" x14ac:dyDescent="0.3">
      <c r="B983" s="35"/>
    </row>
    <row r="984" spans="2:2" x14ac:dyDescent="0.3">
      <c r="B984" s="35"/>
    </row>
    <row r="985" spans="2:2" x14ac:dyDescent="0.3">
      <c r="B985" s="35"/>
    </row>
    <row r="986" spans="2:2" x14ac:dyDescent="0.3">
      <c r="B986" s="35"/>
    </row>
    <row r="987" spans="2:2" x14ac:dyDescent="0.3">
      <c r="B987" s="35"/>
    </row>
    <row r="988" spans="2:2" x14ac:dyDescent="0.3">
      <c r="B988" s="35"/>
    </row>
    <row r="989" spans="2:2" x14ac:dyDescent="0.3">
      <c r="B989" s="35"/>
    </row>
    <row r="990" spans="2:2" x14ac:dyDescent="0.3">
      <c r="B990" s="35"/>
    </row>
    <row r="991" spans="2:2" x14ac:dyDescent="0.3">
      <c r="B991" s="35"/>
    </row>
    <row r="992" spans="2:2" x14ac:dyDescent="0.3">
      <c r="B992" s="35"/>
    </row>
    <row r="993" spans="2:2" x14ac:dyDescent="0.3">
      <c r="B993" s="35"/>
    </row>
    <row r="994" spans="2:2" x14ac:dyDescent="0.3">
      <c r="B994" s="35"/>
    </row>
    <row r="995" spans="2:2" x14ac:dyDescent="0.3">
      <c r="B995" s="35"/>
    </row>
    <row r="996" spans="2:2" x14ac:dyDescent="0.3">
      <c r="B996" s="35"/>
    </row>
    <row r="997" spans="2:2" x14ac:dyDescent="0.3">
      <c r="B997" s="35"/>
    </row>
    <row r="998" spans="2:2" x14ac:dyDescent="0.3">
      <c r="B998" s="35"/>
    </row>
    <row r="999" spans="2:2" x14ac:dyDescent="0.3">
      <c r="B999" s="35"/>
    </row>
    <row r="1000" spans="2:2" x14ac:dyDescent="0.3">
      <c r="B1000" s="35"/>
    </row>
    <row r="1001" spans="2:2" x14ac:dyDescent="0.3">
      <c r="B1001" s="35"/>
    </row>
    <row r="1002" spans="2:2" x14ac:dyDescent="0.3">
      <c r="B1002" s="35"/>
    </row>
    <row r="1003" spans="2:2" x14ac:dyDescent="0.3">
      <c r="B1003" s="35"/>
    </row>
    <row r="1004" spans="2:2" x14ac:dyDescent="0.3">
      <c r="B1004" s="35"/>
    </row>
    <row r="1005" spans="2:2" x14ac:dyDescent="0.3">
      <c r="B1005" s="35"/>
    </row>
    <row r="1006" spans="2:2" x14ac:dyDescent="0.3">
      <c r="B1006" s="35"/>
    </row>
    <row r="1007" spans="2:2" x14ac:dyDescent="0.3">
      <c r="B1007" s="35"/>
    </row>
    <row r="1008" spans="2:2" x14ac:dyDescent="0.3">
      <c r="B1008" s="35"/>
    </row>
    <row r="1009" spans="2:2" x14ac:dyDescent="0.3">
      <c r="B1009" s="35"/>
    </row>
    <row r="1010" spans="2:2" x14ac:dyDescent="0.3">
      <c r="B1010" s="35"/>
    </row>
    <row r="1011" spans="2:2" x14ac:dyDescent="0.3">
      <c r="B1011" s="35"/>
    </row>
    <row r="1012" spans="2:2" x14ac:dyDescent="0.3">
      <c r="B1012" s="35"/>
    </row>
    <row r="1013" spans="2:2" x14ac:dyDescent="0.3">
      <c r="B1013" s="35"/>
    </row>
    <row r="1014" spans="2:2" x14ac:dyDescent="0.3">
      <c r="B1014" s="35"/>
    </row>
    <row r="1015" spans="2:2" x14ac:dyDescent="0.3">
      <c r="B1015" s="35"/>
    </row>
    <row r="1016" spans="2:2" x14ac:dyDescent="0.3">
      <c r="B1016" s="35"/>
    </row>
    <row r="1017" spans="2:2" x14ac:dyDescent="0.3">
      <c r="B1017" s="35"/>
    </row>
    <row r="1018" spans="2:2" x14ac:dyDescent="0.3">
      <c r="B1018" s="35"/>
    </row>
    <row r="1019" spans="2:2" x14ac:dyDescent="0.3">
      <c r="B1019" s="35"/>
    </row>
    <row r="1020" spans="2:2" x14ac:dyDescent="0.3">
      <c r="B1020" s="35"/>
    </row>
    <row r="1021" spans="2:2" x14ac:dyDescent="0.3">
      <c r="B1021" s="35"/>
    </row>
    <row r="1022" spans="2:2" x14ac:dyDescent="0.3">
      <c r="B1022" s="35"/>
    </row>
    <row r="1023" spans="2:2" x14ac:dyDescent="0.3">
      <c r="B1023" s="35"/>
    </row>
    <row r="1024" spans="2:2" x14ac:dyDescent="0.3">
      <c r="B1024" s="35"/>
    </row>
    <row r="1025" spans="2:2" x14ac:dyDescent="0.3">
      <c r="B1025" s="35"/>
    </row>
    <row r="1026" spans="2:2" x14ac:dyDescent="0.3">
      <c r="B1026" s="35"/>
    </row>
    <row r="1027" spans="2:2" x14ac:dyDescent="0.3">
      <c r="B1027" s="35"/>
    </row>
    <row r="1028" spans="2:2" x14ac:dyDescent="0.3">
      <c r="B1028" s="35"/>
    </row>
    <row r="1029" spans="2:2" x14ac:dyDescent="0.3">
      <c r="B1029" s="35"/>
    </row>
    <row r="1030" spans="2:2" x14ac:dyDescent="0.3">
      <c r="B1030" s="35"/>
    </row>
    <row r="1031" spans="2:2" x14ac:dyDescent="0.3">
      <c r="B1031" s="35"/>
    </row>
    <row r="1032" spans="2:2" x14ac:dyDescent="0.3">
      <c r="B1032" s="35"/>
    </row>
    <row r="1033" spans="2:2" x14ac:dyDescent="0.3">
      <c r="B1033" s="35"/>
    </row>
    <row r="1034" spans="2:2" x14ac:dyDescent="0.3">
      <c r="B1034" s="35"/>
    </row>
    <row r="1035" spans="2:2" x14ac:dyDescent="0.3">
      <c r="B1035" s="35"/>
    </row>
    <row r="1036" spans="2:2" x14ac:dyDescent="0.3">
      <c r="B1036" s="35"/>
    </row>
    <row r="1037" spans="2:2" x14ac:dyDescent="0.3">
      <c r="B1037" s="35"/>
    </row>
    <row r="1038" spans="2:2" x14ac:dyDescent="0.3">
      <c r="B1038" s="35"/>
    </row>
    <row r="1039" spans="2:2" x14ac:dyDescent="0.3">
      <c r="B1039" s="35"/>
    </row>
    <row r="1040" spans="2:2" x14ac:dyDescent="0.3">
      <c r="B1040" s="35"/>
    </row>
    <row r="1041" spans="2:2" x14ac:dyDescent="0.3">
      <c r="B1041" s="35"/>
    </row>
    <row r="1042" spans="2:2" x14ac:dyDescent="0.3">
      <c r="B1042" s="35"/>
    </row>
    <row r="1043" spans="2:2" x14ac:dyDescent="0.3">
      <c r="B1043" s="35"/>
    </row>
    <row r="1044" spans="2:2" x14ac:dyDescent="0.3">
      <c r="B1044" s="35"/>
    </row>
    <row r="1045" spans="2:2" x14ac:dyDescent="0.3">
      <c r="B1045" s="35"/>
    </row>
    <row r="1046" spans="2:2" x14ac:dyDescent="0.3">
      <c r="B1046" s="35"/>
    </row>
    <row r="1047" spans="2:2" x14ac:dyDescent="0.3">
      <c r="B1047" s="35"/>
    </row>
    <row r="1048" spans="2:2" x14ac:dyDescent="0.3">
      <c r="B1048" s="35"/>
    </row>
    <row r="1049" spans="2:2" x14ac:dyDescent="0.3">
      <c r="B1049" s="35"/>
    </row>
    <row r="1050" spans="2:2" x14ac:dyDescent="0.3">
      <c r="B1050" s="35"/>
    </row>
    <row r="1051" spans="2:2" x14ac:dyDescent="0.3">
      <c r="B1051" s="35"/>
    </row>
    <row r="1052" spans="2:2" x14ac:dyDescent="0.3">
      <c r="B1052" s="35"/>
    </row>
    <row r="1053" spans="2:2" x14ac:dyDescent="0.3">
      <c r="B1053" s="35"/>
    </row>
    <row r="1054" spans="2:2" x14ac:dyDescent="0.3">
      <c r="B1054" s="35"/>
    </row>
    <row r="1055" spans="2:2" x14ac:dyDescent="0.3">
      <c r="B1055" s="35"/>
    </row>
    <row r="1056" spans="2:2" x14ac:dyDescent="0.3">
      <c r="B1056" s="35"/>
    </row>
    <row r="1057" spans="2:2" x14ac:dyDescent="0.3">
      <c r="B1057" s="35"/>
    </row>
    <row r="1058" spans="2:2" x14ac:dyDescent="0.3">
      <c r="B1058" s="35"/>
    </row>
    <row r="1059" spans="2:2" x14ac:dyDescent="0.3">
      <c r="B1059" s="35"/>
    </row>
    <row r="1060" spans="2:2" x14ac:dyDescent="0.3">
      <c r="B1060" s="35"/>
    </row>
    <row r="1061" spans="2:2" x14ac:dyDescent="0.3">
      <c r="B1061" s="35"/>
    </row>
    <row r="1062" spans="2:2" x14ac:dyDescent="0.3">
      <c r="B1062" s="35"/>
    </row>
    <row r="1063" spans="2:2" x14ac:dyDescent="0.3">
      <c r="B1063" s="35"/>
    </row>
    <row r="1064" spans="2:2" x14ac:dyDescent="0.3">
      <c r="B1064" s="35"/>
    </row>
    <row r="1065" spans="2:2" x14ac:dyDescent="0.3">
      <c r="B1065" s="35"/>
    </row>
    <row r="1066" spans="2:2" x14ac:dyDescent="0.3">
      <c r="B1066" s="35"/>
    </row>
    <row r="1067" spans="2:2" x14ac:dyDescent="0.3">
      <c r="B1067" s="35"/>
    </row>
    <row r="1068" spans="2:2" x14ac:dyDescent="0.3">
      <c r="B1068" s="35"/>
    </row>
    <row r="1069" spans="2:2" x14ac:dyDescent="0.3">
      <c r="B1069" s="35"/>
    </row>
    <row r="1070" spans="2:2" x14ac:dyDescent="0.3">
      <c r="B1070" s="35"/>
    </row>
    <row r="1071" spans="2:2" x14ac:dyDescent="0.3">
      <c r="B1071" s="35"/>
    </row>
    <row r="1072" spans="2:2" x14ac:dyDescent="0.3">
      <c r="B1072" s="35"/>
    </row>
    <row r="1073" spans="2:2" x14ac:dyDescent="0.3">
      <c r="B1073" s="35"/>
    </row>
    <row r="1074" spans="2:2" x14ac:dyDescent="0.3">
      <c r="B1074" s="35"/>
    </row>
    <row r="1075" spans="2:2" x14ac:dyDescent="0.3">
      <c r="B1075" s="35"/>
    </row>
    <row r="1076" spans="2:2" x14ac:dyDescent="0.3">
      <c r="B1076" s="35"/>
    </row>
    <row r="1077" spans="2:2" x14ac:dyDescent="0.3">
      <c r="B1077" s="35"/>
    </row>
    <row r="1078" spans="2:2" x14ac:dyDescent="0.3">
      <c r="B1078" s="35"/>
    </row>
    <row r="1079" spans="2:2" x14ac:dyDescent="0.3">
      <c r="B1079" s="35"/>
    </row>
    <row r="1080" spans="2:2" x14ac:dyDescent="0.3">
      <c r="B1080" s="35"/>
    </row>
    <row r="1081" spans="2:2" x14ac:dyDescent="0.3">
      <c r="B1081" s="35"/>
    </row>
    <row r="1082" spans="2:2" x14ac:dyDescent="0.3">
      <c r="B1082" s="35"/>
    </row>
    <row r="1083" spans="2:2" x14ac:dyDescent="0.3">
      <c r="B1083" s="35"/>
    </row>
    <row r="1084" spans="2:2" x14ac:dyDescent="0.3">
      <c r="B1084" s="35"/>
    </row>
    <row r="1085" spans="2:2" x14ac:dyDescent="0.3">
      <c r="B1085" s="35"/>
    </row>
    <row r="1086" spans="2:2" x14ac:dyDescent="0.3">
      <c r="B1086" s="35"/>
    </row>
    <row r="1087" spans="2:2" x14ac:dyDescent="0.3">
      <c r="B1087" s="35"/>
    </row>
    <row r="1088" spans="2:2" x14ac:dyDescent="0.3">
      <c r="B1088" s="35"/>
    </row>
    <row r="1089" spans="2:2" x14ac:dyDescent="0.3">
      <c r="B1089" s="35"/>
    </row>
    <row r="1090" spans="2:2" x14ac:dyDescent="0.3">
      <c r="B1090" s="35"/>
    </row>
    <row r="1091" spans="2:2" x14ac:dyDescent="0.3">
      <c r="B1091" s="35"/>
    </row>
    <row r="1092" spans="2:2" x14ac:dyDescent="0.3">
      <c r="B1092" s="35"/>
    </row>
    <row r="1093" spans="2:2" x14ac:dyDescent="0.3">
      <c r="B1093" s="35"/>
    </row>
    <row r="1094" spans="2:2" x14ac:dyDescent="0.3">
      <c r="B1094" s="35"/>
    </row>
    <row r="1095" spans="2:2" x14ac:dyDescent="0.3">
      <c r="B1095" s="35"/>
    </row>
    <row r="1096" spans="2:2" x14ac:dyDescent="0.3">
      <c r="B1096" s="35"/>
    </row>
    <row r="1097" spans="2:2" x14ac:dyDescent="0.3">
      <c r="B1097" s="35"/>
    </row>
    <row r="1098" spans="2:2" x14ac:dyDescent="0.3">
      <c r="B1098" s="35"/>
    </row>
    <row r="1099" spans="2:2" x14ac:dyDescent="0.3">
      <c r="B1099" s="35"/>
    </row>
    <row r="1100" spans="2:2" x14ac:dyDescent="0.3">
      <c r="B1100" s="35"/>
    </row>
    <row r="1101" spans="2:2" x14ac:dyDescent="0.3">
      <c r="B1101" s="35"/>
    </row>
    <row r="1102" spans="2:2" x14ac:dyDescent="0.3">
      <c r="B1102" s="35"/>
    </row>
    <row r="1103" spans="2:2" x14ac:dyDescent="0.3">
      <c r="B1103" s="35"/>
    </row>
    <row r="1104" spans="2:2" x14ac:dyDescent="0.3">
      <c r="B1104" s="35"/>
    </row>
    <row r="1105" spans="2:2" x14ac:dyDescent="0.3">
      <c r="B1105" s="35"/>
    </row>
    <row r="1106" spans="2:2" x14ac:dyDescent="0.3">
      <c r="B1106" s="35"/>
    </row>
    <row r="1107" spans="2:2" x14ac:dyDescent="0.3">
      <c r="B1107" s="35"/>
    </row>
    <row r="1108" spans="2:2" x14ac:dyDescent="0.3">
      <c r="B1108" s="35"/>
    </row>
    <row r="1109" spans="2:2" x14ac:dyDescent="0.3">
      <c r="B1109" s="35"/>
    </row>
    <row r="1110" spans="2:2" x14ac:dyDescent="0.3">
      <c r="B1110" s="35"/>
    </row>
    <row r="1111" spans="2:2" x14ac:dyDescent="0.3">
      <c r="B1111" s="35"/>
    </row>
    <row r="1112" spans="2:2" x14ac:dyDescent="0.3">
      <c r="B1112" s="35"/>
    </row>
    <row r="1113" spans="2:2" x14ac:dyDescent="0.3">
      <c r="B1113" s="35"/>
    </row>
    <row r="1114" spans="2:2" x14ac:dyDescent="0.3">
      <c r="B1114" s="35"/>
    </row>
    <row r="1115" spans="2:2" x14ac:dyDescent="0.3">
      <c r="B1115" s="35"/>
    </row>
    <row r="1116" spans="2:2" x14ac:dyDescent="0.3">
      <c r="B1116" s="35"/>
    </row>
    <row r="1117" spans="2:2" x14ac:dyDescent="0.3">
      <c r="B1117" s="35"/>
    </row>
    <row r="1118" spans="2:2" x14ac:dyDescent="0.3">
      <c r="B1118" s="35"/>
    </row>
    <row r="1119" spans="2:2" x14ac:dyDescent="0.3">
      <c r="B1119" s="35"/>
    </row>
    <row r="1120" spans="2:2" x14ac:dyDescent="0.3">
      <c r="B1120" s="35"/>
    </row>
    <row r="1121" spans="2:2" x14ac:dyDescent="0.3">
      <c r="B1121" s="35"/>
    </row>
    <row r="1122" spans="2:2" x14ac:dyDescent="0.3">
      <c r="B1122" s="35"/>
    </row>
    <row r="1123" spans="2:2" x14ac:dyDescent="0.3">
      <c r="B1123" s="35"/>
    </row>
    <row r="1124" spans="2:2" x14ac:dyDescent="0.3">
      <c r="B1124" s="35"/>
    </row>
    <row r="1125" spans="2:2" x14ac:dyDescent="0.3">
      <c r="B1125" s="35"/>
    </row>
    <row r="1126" spans="2:2" x14ac:dyDescent="0.3">
      <c r="B1126" s="35"/>
    </row>
    <row r="1127" spans="2:2" x14ac:dyDescent="0.3">
      <c r="B1127" s="35"/>
    </row>
    <row r="1128" spans="2:2" x14ac:dyDescent="0.3">
      <c r="B1128" s="35"/>
    </row>
    <row r="1129" spans="2:2" x14ac:dyDescent="0.3">
      <c r="B1129" s="35"/>
    </row>
    <row r="1130" spans="2:2" x14ac:dyDescent="0.3">
      <c r="B1130" s="35"/>
    </row>
    <row r="1131" spans="2:2" x14ac:dyDescent="0.3">
      <c r="B1131" s="35"/>
    </row>
    <row r="1132" spans="2:2" x14ac:dyDescent="0.3">
      <c r="B1132" s="35"/>
    </row>
    <row r="1133" spans="2:2" x14ac:dyDescent="0.3">
      <c r="B1133" s="35"/>
    </row>
    <row r="1134" spans="2:2" x14ac:dyDescent="0.3">
      <c r="B1134" s="35"/>
    </row>
    <row r="1135" spans="2:2" x14ac:dyDescent="0.3">
      <c r="B1135" s="35"/>
    </row>
    <row r="1136" spans="2:2" x14ac:dyDescent="0.3">
      <c r="B1136" s="35"/>
    </row>
    <row r="1137" spans="2:2" x14ac:dyDescent="0.3">
      <c r="B1137" s="35"/>
    </row>
    <row r="1138" spans="2:2" x14ac:dyDescent="0.3">
      <c r="B1138" s="35"/>
    </row>
    <row r="1139" spans="2:2" x14ac:dyDescent="0.3">
      <c r="B1139" s="35"/>
    </row>
    <row r="1140" spans="2:2" x14ac:dyDescent="0.3">
      <c r="B1140" s="35"/>
    </row>
    <row r="1141" spans="2:2" x14ac:dyDescent="0.3">
      <c r="B1141" s="35"/>
    </row>
    <row r="1142" spans="2:2" x14ac:dyDescent="0.3">
      <c r="B1142" s="35"/>
    </row>
    <row r="1143" spans="2:2" x14ac:dyDescent="0.3">
      <c r="B1143" s="35"/>
    </row>
    <row r="1144" spans="2:2" x14ac:dyDescent="0.3">
      <c r="B1144" s="35"/>
    </row>
    <row r="1145" spans="2:2" x14ac:dyDescent="0.3">
      <c r="B1145" s="35"/>
    </row>
    <row r="1146" spans="2:2" x14ac:dyDescent="0.3">
      <c r="B1146" s="35"/>
    </row>
    <row r="1147" spans="2:2" x14ac:dyDescent="0.3">
      <c r="B1147" s="35"/>
    </row>
    <row r="1148" spans="2:2" x14ac:dyDescent="0.3">
      <c r="B1148" s="35"/>
    </row>
    <row r="1149" spans="2:2" x14ac:dyDescent="0.3">
      <c r="B1149" s="35"/>
    </row>
    <row r="1150" spans="2:2" x14ac:dyDescent="0.3">
      <c r="B1150" s="35"/>
    </row>
    <row r="1151" spans="2:2" x14ac:dyDescent="0.3">
      <c r="B1151" s="35"/>
    </row>
    <row r="1152" spans="2:2" x14ac:dyDescent="0.3">
      <c r="B1152" s="35"/>
    </row>
    <row r="1153" spans="2:2" x14ac:dyDescent="0.3">
      <c r="B1153" s="35"/>
    </row>
    <row r="1154" spans="2:2" x14ac:dyDescent="0.3">
      <c r="B1154" s="35"/>
    </row>
    <row r="1155" spans="2:2" x14ac:dyDescent="0.3">
      <c r="B1155" s="35"/>
    </row>
    <row r="1156" spans="2:2" x14ac:dyDescent="0.3">
      <c r="B1156" s="35"/>
    </row>
  </sheetData>
  <hyperlinks>
    <hyperlink ref="B2" r:id="rId1" xr:uid="{3767A5AA-4783-4318-BC3E-EA6639F1E90B}"/>
    <hyperlink ref="B3" r:id="rId2" xr:uid="{BA66C709-2A1A-4FCF-9D6C-7B368A478EA3}"/>
    <hyperlink ref="B4" r:id="rId3" xr:uid="{03ADBB39-08A8-4744-878A-E6EADB492F09}"/>
    <hyperlink ref="B5" r:id="rId4" xr:uid="{F37312F0-69DF-4A6B-BEFB-B0A2CF18DBC6}"/>
    <hyperlink ref="B6" r:id="rId5" xr:uid="{C9C200FC-9B86-4E78-B0C1-D211F9B44322}"/>
    <hyperlink ref="B7" r:id="rId6" xr:uid="{8C04B2F2-EA93-4241-A64C-AB6C979BB609}"/>
    <hyperlink ref="B8" r:id="rId7" xr:uid="{B9E68B78-B362-44D2-8D5C-D010F51BCD6D}"/>
    <hyperlink ref="B9" r:id="rId8" xr:uid="{54BCA292-F3E6-4147-B4C7-FA6A0B14B4A9}"/>
    <hyperlink ref="B10" r:id="rId9" xr:uid="{D037B9D9-A9AA-498B-A0A6-96515BD01DA4}"/>
    <hyperlink ref="B11" r:id="rId10" xr:uid="{DF2118AC-D7D7-4B28-BFF8-09388B9C4A73}"/>
    <hyperlink ref="B12" r:id="rId11" xr:uid="{D4E14FB0-A0AE-4889-A30F-7BACB98A5AD9}"/>
    <hyperlink ref="B13" r:id="rId12" xr:uid="{3F0E0F08-D172-47E4-9FC6-123EF24C890B}"/>
    <hyperlink ref="B14" r:id="rId13" xr:uid="{0366B329-26C5-40EA-A34B-7F204F7A0788}"/>
    <hyperlink ref="B15" r:id="rId14" xr:uid="{D9FA21EC-C722-4045-BB40-41F111045174}"/>
    <hyperlink ref="B16" r:id="rId15" xr:uid="{A60EC0F3-A862-4174-9D1D-CBD5D3828EF6}"/>
    <hyperlink ref="B17" r:id="rId16" xr:uid="{4A586DA4-A7F1-4F0D-890A-A630B0689393}"/>
    <hyperlink ref="B18" r:id="rId17" xr:uid="{4B00B978-7F29-40FF-8E61-2E648667B52C}"/>
    <hyperlink ref="B19" r:id="rId18" xr:uid="{F6EBA8DA-B454-4294-8EC4-6ED3DE9791E0}"/>
    <hyperlink ref="B20" r:id="rId19" xr:uid="{83F66B7C-F750-4E46-A8F2-5F8EF56746C0}"/>
    <hyperlink ref="B21" r:id="rId20" xr:uid="{731C3C8B-2E4A-4428-B96F-AB9704E22B6E}"/>
    <hyperlink ref="B22" r:id="rId21" xr:uid="{B27B14D9-6AB9-449A-8DF3-182FEC60CCC2}"/>
  </hyperlinks>
  <pageMargins left="0.511811024" right="0.511811024" top="0.78740157499999996" bottom="0.78740157499999996" header="0.31496062000000002" footer="0.31496062000000002"/>
  <headerFooter>
    <oddFooter>&amp;L_x000D_&amp;1#&amp;"Calibri"&amp;10&amp;K000000 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43EB-4053-4AC8-B4FC-305461C0976D}">
  <sheetPr>
    <tabColor rgb="FFFFAF00"/>
  </sheetPr>
  <dimension ref="A1:K1978"/>
  <sheetViews>
    <sheetView showGridLines="0" zoomScaleNormal="100" workbookViewId="0">
      <pane ySplit="1" topLeftCell="A2" activePane="bottomLeft" state="frozen"/>
      <selection activeCell="B30" sqref="B30"/>
      <selection pane="bottomLeft"/>
    </sheetView>
  </sheetViews>
  <sheetFormatPr defaultColWidth="8.6640625" defaultRowHeight="14.4" x14ac:dyDescent="0.3"/>
  <cols>
    <col min="1" max="1" width="20.44140625" bestFit="1" customWidth="1"/>
    <col min="2" max="2" width="11.6640625" bestFit="1" customWidth="1"/>
    <col min="3" max="3" width="94.44140625" customWidth="1"/>
    <col min="4" max="4" width="35.33203125" bestFit="1" customWidth="1"/>
    <col min="5" max="5" width="12.44140625" customWidth="1"/>
    <col min="6" max="6" width="15.6640625" customWidth="1"/>
    <col min="7" max="7" width="36.33203125" customWidth="1"/>
    <col min="8" max="8" width="13.44140625" bestFit="1" customWidth="1"/>
    <col min="9" max="9" width="11.44140625" bestFit="1" customWidth="1"/>
    <col min="10" max="10" width="20.44140625" customWidth="1"/>
    <col min="11" max="11" width="16.44140625" bestFit="1" customWidth="1"/>
  </cols>
  <sheetData>
    <row r="1" spans="1:11" x14ac:dyDescent="0.3">
      <c r="A1" s="129" t="s">
        <v>48</v>
      </c>
      <c r="B1" s="129" t="s">
        <v>50</v>
      </c>
      <c r="C1" s="129" t="s">
        <v>49</v>
      </c>
      <c r="D1" s="129" t="s">
        <v>82</v>
      </c>
      <c r="E1" s="129" t="s">
        <v>51</v>
      </c>
      <c r="F1" s="129" t="s">
        <v>56</v>
      </c>
      <c r="G1" s="129" t="s">
        <v>63</v>
      </c>
      <c r="H1" s="129" t="s">
        <v>62</v>
      </c>
      <c r="I1" s="129" t="s">
        <v>114</v>
      </c>
      <c r="J1" s="129" t="s">
        <v>115</v>
      </c>
      <c r="K1" s="54" t="s">
        <v>1146</v>
      </c>
    </row>
    <row r="2" spans="1:11" x14ac:dyDescent="0.3">
      <c r="A2" t="s">
        <v>95</v>
      </c>
      <c r="B2" s="164" t="s">
        <v>2109</v>
      </c>
      <c r="C2" t="s">
        <v>2110</v>
      </c>
      <c r="D2" t="s">
        <v>1432</v>
      </c>
      <c r="E2" t="s">
        <v>132</v>
      </c>
      <c r="F2" t="s">
        <v>1433</v>
      </c>
      <c r="G2" t="s">
        <v>1990</v>
      </c>
      <c r="H2">
        <v>3</v>
      </c>
      <c r="I2" s="164" t="s">
        <v>2111</v>
      </c>
      <c r="K2" s="55" t="str">
        <f t="shared" ref="K2:K5" si="0">IF(A2="","",IF(OR(E2="Aceito",E2="Pendente de Produção",E2="Em Produção"),"Entregue",IF(E2="Cancelado","Cancelado","Não Entregue")))</f>
        <v>Entregue</v>
      </c>
    </row>
    <row r="3" spans="1:11" x14ac:dyDescent="0.3">
      <c r="A3" t="s">
        <v>95</v>
      </c>
      <c r="B3" s="164" t="s">
        <v>2112</v>
      </c>
      <c r="C3" t="s">
        <v>2113</v>
      </c>
      <c r="D3" t="s">
        <v>1432</v>
      </c>
      <c r="E3" t="s">
        <v>132</v>
      </c>
      <c r="F3" t="s">
        <v>1433</v>
      </c>
      <c r="G3" t="s">
        <v>1990</v>
      </c>
      <c r="H3">
        <v>1</v>
      </c>
      <c r="I3" s="164" t="s">
        <v>2111</v>
      </c>
      <c r="K3" s="55" t="str">
        <f t="shared" si="0"/>
        <v>Entregue</v>
      </c>
    </row>
    <row r="4" spans="1:11" x14ac:dyDescent="0.3">
      <c r="A4" t="s">
        <v>95</v>
      </c>
      <c r="B4" s="164" t="s">
        <v>2114</v>
      </c>
      <c r="C4" t="s">
        <v>2115</v>
      </c>
      <c r="D4" t="s">
        <v>1432</v>
      </c>
      <c r="E4" t="s">
        <v>132</v>
      </c>
      <c r="F4" t="s">
        <v>1433</v>
      </c>
      <c r="G4" t="s">
        <v>1990</v>
      </c>
      <c r="H4">
        <v>1</v>
      </c>
      <c r="I4" s="164" t="s">
        <v>2111</v>
      </c>
      <c r="K4" s="55" t="str">
        <f t="shared" si="0"/>
        <v>Entregue</v>
      </c>
    </row>
    <row r="5" spans="1:11" x14ac:dyDescent="0.3">
      <c r="A5" t="s">
        <v>95</v>
      </c>
      <c r="B5" s="164" t="s">
        <v>2349</v>
      </c>
      <c r="C5" t="s">
        <v>2350</v>
      </c>
      <c r="D5" t="s">
        <v>1432</v>
      </c>
      <c r="E5" t="s">
        <v>109</v>
      </c>
      <c r="F5" t="s">
        <v>1433</v>
      </c>
      <c r="G5" t="s">
        <v>1573</v>
      </c>
      <c r="H5">
        <v>8</v>
      </c>
      <c r="I5" s="164" t="s">
        <v>2111</v>
      </c>
      <c r="K5" s="55" t="str">
        <f t="shared" si="0"/>
        <v>Cancelado</v>
      </c>
    </row>
    <row r="6" spans="1:11" x14ac:dyDescent="0.3">
      <c r="A6" t="s">
        <v>95</v>
      </c>
      <c r="B6" s="164" t="s">
        <v>2351</v>
      </c>
      <c r="C6" t="s">
        <v>2352</v>
      </c>
      <c r="D6" t="s">
        <v>1432</v>
      </c>
      <c r="E6" t="s">
        <v>132</v>
      </c>
      <c r="F6" t="s">
        <v>1433</v>
      </c>
      <c r="G6" t="s">
        <v>1990</v>
      </c>
      <c r="H6">
        <v>3</v>
      </c>
      <c r="I6" s="164" t="s">
        <v>2111</v>
      </c>
      <c r="K6" s="55" t="str">
        <f t="shared" ref="K6:K18" si="1">IF(A6="","",IF(OR(E6="Aceito",E6="Pendente de Produção",E6="Em Produção"),"Entregue",IF(E6="Cancelado","Cancelado","Não Entregue")))</f>
        <v>Entregue</v>
      </c>
    </row>
    <row r="7" spans="1:11" x14ac:dyDescent="0.3">
      <c r="A7" t="s">
        <v>95</v>
      </c>
      <c r="B7" s="164" t="s">
        <v>2353</v>
      </c>
      <c r="C7" t="s">
        <v>2354</v>
      </c>
      <c r="D7" t="s">
        <v>1432</v>
      </c>
      <c r="E7" t="s">
        <v>132</v>
      </c>
      <c r="F7" t="s">
        <v>1433</v>
      </c>
      <c r="G7" t="s">
        <v>1864</v>
      </c>
      <c r="H7">
        <v>5</v>
      </c>
      <c r="I7" s="164" t="s">
        <v>2111</v>
      </c>
      <c r="K7" s="55" t="str">
        <f t="shared" si="1"/>
        <v>Entregue</v>
      </c>
    </row>
    <row r="8" spans="1:11" x14ac:dyDescent="0.3">
      <c r="A8" t="s">
        <v>95</v>
      </c>
      <c r="B8" s="164" t="s">
        <v>2355</v>
      </c>
      <c r="C8" t="s">
        <v>2356</v>
      </c>
      <c r="D8" t="s">
        <v>1432</v>
      </c>
      <c r="E8" t="s">
        <v>132</v>
      </c>
      <c r="F8" t="s">
        <v>1433</v>
      </c>
      <c r="G8" t="s">
        <v>1694</v>
      </c>
      <c r="H8">
        <v>5</v>
      </c>
      <c r="I8" s="164" t="s">
        <v>2111</v>
      </c>
      <c r="K8" s="55" t="str">
        <f t="shared" si="1"/>
        <v>Entregue</v>
      </c>
    </row>
    <row r="9" spans="1:11" x14ac:dyDescent="0.3">
      <c r="A9" t="s">
        <v>100</v>
      </c>
      <c r="B9" s="164" t="s">
        <v>2357</v>
      </c>
      <c r="C9" t="s">
        <v>2358</v>
      </c>
      <c r="D9" t="s">
        <v>1432</v>
      </c>
      <c r="E9" t="s">
        <v>132</v>
      </c>
      <c r="F9" t="s">
        <v>1433</v>
      </c>
      <c r="G9" t="s">
        <v>2135</v>
      </c>
      <c r="H9">
        <v>5</v>
      </c>
      <c r="I9" s="164" t="s">
        <v>2111</v>
      </c>
      <c r="K9" s="55" t="str">
        <f t="shared" si="1"/>
        <v>Entregue</v>
      </c>
    </row>
    <row r="10" spans="1:11" x14ac:dyDescent="0.3">
      <c r="A10" t="s">
        <v>100</v>
      </c>
      <c r="B10" s="164" t="s">
        <v>2359</v>
      </c>
      <c r="C10" t="s">
        <v>2360</v>
      </c>
      <c r="D10" t="s">
        <v>1432</v>
      </c>
      <c r="E10" t="s">
        <v>132</v>
      </c>
      <c r="F10" t="s">
        <v>1433</v>
      </c>
      <c r="G10" t="s">
        <v>2135</v>
      </c>
      <c r="H10">
        <v>5</v>
      </c>
      <c r="I10" s="164" t="s">
        <v>2111</v>
      </c>
      <c r="K10" s="55" t="str">
        <f t="shared" si="1"/>
        <v>Entregue</v>
      </c>
    </row>
    <row r="11" spans="1:11" x14ac:dyDescent="0.3">
      <c r="A11" t="s">
        <v>100</v>
      </c>
      <c r="B11" s="164" t="s">
        <v>2361</v>
      </c>
      <c r="C11" t="s">
        <v>2362</v>
      </c>
      <c r="D11" t="s">
        <v>1432</v>
      </c>
      <c r="E11" t="s">
        <v>132</v>
      </c>
      <c r="F11" t="s">
        <v>1433</v>
      </c>
      <c r="G11" t="s">
        <v>2135</v>
      </c>
      <c r="H11">
        <v>5</v>
      </c>
      <c r="I11" s="164" t="s">
        <v>2111</v>
      </c>
      <c r="K11" s="55" t="str">
        <f t="shared" si="1"/>
        <v>Entregue</v>
      </c>
    </row>
    <row r="12" spans="1:11" x14ac:dyDescent="0.3">
      <c r="A12" t="s">
        <v>100</v>
      </c>
      <c r="B12" s="164" t="s">
        <v>2363</v>
      </c>
      <c r="C12" s="41" t="s">
        <v>2364</v>
      </c>
      <c r="D12" t="s">
        <v>1432</v>
      </c>
      <c r="E12" t="s">
        <v>132</v>
      </c>
      <c r="F12" t="s">
        <v>1433</v>
      </c>
      <c r="G12" t="s">
        <v>2135</v>
      </c>
      <c r="H12">
        <v>5</v>
      </c>
      <c r="I12" s="164" t="s">
        <v>2111</v>
      </c>
      <c r="K12" s="55" t="str">
        <f t="shared" si="1"/>
        <v>Entregue</v>
      </c>
    </row>
    <row r="13" spans="1:11" x14ac:dyDescent="0.3">
      <c r="A13" t="s">
        <v>95</v>
      </c>
      <c r="B13" s="164" t="s">
        <v>4016</v>
      </c>
      <c r="C13" t="s">
        <v>4017</v>
      </c>
      <c r="D13" t="s">
        <v>1151</v>
      </c>
      <c r="E13" t="s">
        <v>132</v>
      </c>
      <c r="F13" t="s">
        <v>3178</v>
      </c>
      <c r="G13" t="s">
        <v>3847</v>
      </c>
      <c r="H13">
        <v>3</v>
      </c>
      <c r="I13" s="164" t="s">
        <v>2111</v>
      </c>
      <c r="K13" s="55" t="str">
        <f t="shared" si="1"/>
        <v>Entregue</v>
      </c>
    </row>
    <row r="14" spans="1:11" x14ac:dyDescent="0.3">
      <c r="A14" t="s">
        <v>95</v>
      </c>
      <c r="B14" s="164" t="s">
        <v>5791</v>
      </c>
      <c r="C14" t="s">
        <v>5792</v>
      </c>
      <c r="D14" t="s">
        <v>1152</v>
      </c>
      <c r="E14" t="s">
        <v>109</v>
      </c>
      <c r="F14" t="s">
        <v>4063</v>
      </c>
      <c r="G14" t="s">
        <v>5059</v>
      </c>
      <c r="H14">
        <v>8</v>
      </c>
      <c r="I14" s="164" t="s">
        <v>2111</v>
      </c>
      <c r="K14" s="55" t="str">
        <f t="shared" si="1"/>
        <v>Cancelado</v>
      </c>
    </row>
    <row r="15" spans="1:11" x14ac:dyDescent="0.3">
      <c r="A15" t="s">
        <v>95</v>
      </c>
      <c r="B15" s="164" t="s">
        <v>5793</v>
      </c>
      <c r="C15" t="s">
        <v>5794</v>
      </c>
      <c r="D15" t="s">
        <v>1152</v>
      </c>
      <c r="E15" t="s">
        <v>133</v>
      </c>
      <c r="F15" t="s">
        <v>4063</v>
      </c>
      <c r="G15" t="s">
        <v>5059</v>
      </c>
      <c r="H15">
        <v>8</v>
      </c>
      <c r="I15" s="164" t="s">
        <v>2111</v>
      </c>
      <c r="K15" s="55" t="str">
        <f t="shared" si="1"/>
        <v>Entregue</v>
      </c>
    </row>
    <row r="16" spans="1:11" x14ac:dyDescent="0.3">
      <c r="A16" t="s">
        <v>100</v>
      </c>
      <c r="B16" s="164" t="s">
        <v>5795</v>
      </c>
      <c r="C16" t="s">
        <v>5796</v>
      </c>
      <c r="D16" t="s">
        <v>1152</v>
      </c>
      <c r="E16" t="s">
        <v>132</v>
      </c>
      <c r="F16" t="s">
        <v>4063</v>
      </c>
      <c r="G16" t="s">
        <v>5324</v>
      </c>
      <c r="H16">
        <v>2</v>
      </c>
      <c r="I16" s="164" t="s">
        <v>2111</v>
      </c>
      <c r="K16" s="55" t="str">
        <f t="shared" si="1"/>
        <v>Entregue</v>
      </c>
    </row>
    <row r="17" spans="1:11" x14ac:dyDescent="0.3">
      <c r="A17" t="s">
        <v>95</v>
      </c>
      <c r="B17" s="164" t="s">
        <v>5992</v>
      </c>
      <c r="C17" t="s">
        <v>5993</v>
      </c>
      <c r="D17" t="s">
        <v>1152</v>
      </c>
      <c r="E17" t="s">
        <v>133</v>
      </c>
      <c r="F17" t="s">
        <v>4063</v>
      </c>
      <c r="G17" t="s">
        <v>5059</v>
      </c>
      <c r="H17">
        <v>3</v>
      </c>
      <c r="I17" s="164" t="s">
        <v>2111</v>
      </c>
      <c r="K17" s="55" t="str">
        <f t="shared" si="1"/>
        <v>Entregue</v>
      </c>
    </row>
    <row r="18" spans="1:11" x14ac:dyDescent="0.3">
      <c r="A18" t="s">
        <v>108</v>
      </c>
      <c r="B18" s="164" t="s">
        <v>1546</v>
      </c>
      <c r="C18" t="s">
        <v>1547</v>
      </c>
      <c r="D18" t="s">
        <v>1432</v>
      </c>
      <c r="E18" t="s">
        <v>90</v>
      </c>
      <c r="F18" t="s">
        <v>1433</v>
      </c>
      <c r="G18" t="s">
        <v>1431</v>
      </c>
      <c r="H18">
        <v>2</v>
      </c>
      <c r="I18" s="164" t="s">
        <v>1548</v>
      </c>
      <c r="K18" s="55" t="str">
        <f t="shared" si="1"/>
        <v>Entregue</v>
      </c>
    </row>
    <row r="19" spans="1:11" x14ac:dyDescent="0.3">
      <c r="A19" t="s">
        <v>108</v>
      </c>
      <c r="B19" s="164" t="s">
        <v>2278</v>
      </c>
      <c r="C19" t="s">
        <v>2279</v>
      </c>
      <c r="D19" t="s">
        <v>1432</v>
      </c>
      <c r="E19" t="s">
        <v>132</v>
      </c>
      <c r="F19" t="s">
        <v>1433</v>
      </c>
      <c r="G19" t="s">
        <v>1573</v>
      </c>
      <c r="H19">
        <v>3</v>
      </c>
      <c r="I19" s="164" t="s">
        <v>1548</v>
      </c>
      <c r="K19" s="55" t="str">
        <f t="shared" ref="K19:K82" si="2">IF(A19="","",IF(OR(E19="Aceito",E19="Pendente de Produção",E19="Em Produção"),"Entregue",IF(E19="Cancelado","Cancelado","Não Entregue")))</f>
        <v>Entregue</v>
      </c>
    </row>
    <row r="20" spans="1:11" x14ac:dyDescent="0.3">
      <c r="A20" t="s">
        <v>100</v>
      </c>
      <c r="B20" s="164" t="s">
        <v>2365</v>
      </c>
      <c r="C20" t="s">
        <v>2366</v>
      </c>
      <c r="D20" t="s">
        <v>1432</v>
      </c>
      <c r="E20" t="s">
        <v>90</v>
      </c>
      <c r="F20" t="s">
        <v>1433</v>
      </c>
      <c r="G20" t="s">
        <v>1694</v>
      </c>
      <c r="H20">
        <v>5</v>
      </c>
      <c r="I20" s="164" t="s">
        <v>1548</v>
      </c>
      <c r="K20" s="55" t="str">
        <f t="shared" si="2"/>
        <v>Entregue</v>
      </c>
    </row>
    <row r="21" spans="1:11" x14ac:dyDescent="0.3">
      <c r="A21" t="s">
        <v>95</v>
      </c>
      <c r="B21" s="164" t="s">
        <v>2367</v>
      </c>
      <c r="C21" t="s">
        <v>2368</v>
      </c>
      <c r="D21" t="s">
        <v>1432</v>
      </c>
      <c r="E21" t="s">
        <v>132</v>
      </c>
      <c r="F21" t="s">
        <v>1433</v>
      </c>
      <c r="G21" t="s">
        <v>1694</v>
      </c>
      <c r="H21">
        <v>5</v>
      </c>
      <c r="I21" s="164" t="s">
        <v>1548</v>
      </c>
      <c r="K21" s="55" t="str">
        <f t="shared" si="2"/>
        <v>Entregue</v>
      </c>
    </row>
    <row r="22" spans="1:11" x14ac:dyDescent="0.3">
      <c r="A22" t="s">
        <v>95</v>
      </c>
      <c r="B22" s="164" t="s">
        <v>2369</v>
      </c>
      <c r="C22" t="s">
        <v>2370</v>
      </c>
      <c r="D22" t="s">
        <v>1432</v>
      </c>
      <c r="E22" t="s">
        <v>133</v>
      </c>
      <c r="F22" t="s">
        <v>1433</v>
      </c>
      <c r="G22" t="s">
        <v>1864</v>
      </c>
      <c r="H22">
        <v>5</v>
      </c>
      <c r="I22" s="164" t="s">
        <v>1548</v>
      </c>
      <c r="K22" s="55" t="str">
        <f t="shared" si="2"/>
        <v>Entregue</v>
      </c>
    </row>
    <row r="23" spans="1:11" x14ac:dyDescent="0.3">
      <c r="A23" t="s">
        <v>95</v>
      </c>
      <c r="B23" s="164" t="s">
        <v>2371</v>
      </c>
      <c r="C23" t="s">
        <v>2372</v>
      </c>
      <c r="D23" t="s">
        <v>1432</v>
      </c>
      <c r="E23" t="s">
        <v>133</v>
      </c>
      <c r="F23" t="s">
        <v>1433</v>
      </c>
      <c r="G23" t="s">
        <v>1864</v>
      </c>
      <c r="H23">
        <v>3</v>
      </c>
      <c r="I23" s="164" t="s">
        <v>1548</v>
      </c>
      <c r="K23" s="55" t="str">
        <f t="shared" si="2"/>
        <v>Entregue</v>
      </c>
    </row>
    <row r="24" spans="1:11" x14ac:dyDescent="0.3">
      <c r="A24" t="s">
        <v>95</v>
      </c>
      <c r="B24" s="164" t="s">
        <v>2373</v>
      </c>
      <c r="C24" t="s">
        <v>2374</v>
      </c>
      <c r="D24" t="s">
        <v>1432</v>
      </c>
      <c r="E24" t="s">
        <v>133</v>
      </c>
      <c r="F24" t="s">
        <v>1433</v>
      </c>
      <c r="G24" t="s">
        <v>1990</v>
      </c>
      <c r="H24">
        <v>5</v>
      </c>
      <c r="I24" s="164" t="s">
        <v>1548</v>
      </c>
      <c r="K24" s="55" t="str">
        <f t="shared" si="2"/>
        <v>Entregue</v>
      </c>
    </row>
    <row r="25" spans="1:11" x14ac:dyDescent="0.3">
      <c r="A25" t="s">
        <v>96</v>
      </c>
      <c r="B25" s="164" t="s">
        <v>2375</v>
      </c>
      <c r="C25" t="s">
        <v>2376</v>
      </c>
      <c r="D25" t="s">
        <v>1432</v>
      </c>
      <c r="E25" t="s">
        <v>133</v>
      </c>
      <c r="F25" t="s">
        <v>1433</v>
      </c>
      <c r="G25" t="s">
        <v>1990</v>
      </c>
      <c r="H25">
        <v>2</v>
      </c>
      <c r="I25" s="164" t="s">
        <v>1548</v>
      </c>
      <c r="K25" s="55" t="str">
        <f t="shared" si="2"/>
        <v>Entregue</v>
      </c>
    </row>
    <row r="26" spans="1:11" x14ac:dyDescent="0.3">
      <c r="A26" t="s">
        <v>100</v>
      </c>
      <c r="B26" s="164" t="s">
        <v>2377</v>
      </c>
      <c r="C26" t="s">
        <v>2378</v>
      </c>
      <c r="D26" t="s">
        <v>1432</v>
      </c>
      <c r="E26" t="s">
        <v>132</v>
      </c>
      <c r="F26" t="s">
        <v>1433</v>
      </c>
      <c r="G26" t="s">
        <v>2135</v>
      </c>
      <c r="H26">
        <v>5</v>
      </c>
      <c r="I26" s="164" t="s">
        <v>1548</v>
      </c>
      <c r="K26" s="55" t="str">
        <f t="shared" si="2"/>
        <v>Entregue</v>
      </c>
    </row>
    <row r="27" spans="1:11" x14ac:dyDescent="0.3">
      <c r="A27" t="s">
        <v>95</v>
      </c>
      <c r="B27" s="164" t="s">
        <v>2379</v>
      </c>
      <c r="C27" t="s">
        <v>2380</v>
      </c>
      <c r="D27" t="s">
        <v>1432</v>
      </c>
      <c r="E27" t="s">
        <v>132</v>
      </c>
      <c r="F27" t="s">
        <v>1433</v>
      </c>
      <c r="G27" t="s">
        <v>1990</v>
      </c>
      <c r="H27">
        <v>3</v>
      </c>
      <c r="I27" s="164" t="s">
        <v>1548</v>
      </c>
      <c r="K27" s="55" t="str">
        <f t="shared" si="2"/>
        <v>Entregue</v>
      </c>
    </row>
    <row r="28" spans="1:11" x14ac:dyDescent="0.3">
      <c r="A28" t="s">
        <v>96</v>
      </c>
      <c r="B28" s="164" t="s">
        <v>2331</v>
      </c>
      <c r="C28" t="s">
        <v>2332</v>
      </c>
      <c r="D28" t="s">
        <v>1432</v>
      </c>
      <c r="E28" t="s">
        <v>132</v>
      </c>
      <c r="F28" t="s">
        <v>1433</v>
      </c>
      <c r="G28" t="s">
        <v>1694</v>
      </c>
      <c r="H28">
        <v>2</v>
      </c>
      <c r="I28" s="164" t="s">
        <v>2333</v>
      </c>
      <c r="K28" s="55" t="str">
        <f t="shared" si="2"/>
        <v>Entregue</v>
      </c>
    </row>
    <row r="29" spans="1:11" x14ac:dyDescent="0.3">
      <c r="A29" t="s">
        <v>96</v>
      </c>
      <c r="B29" s="164" t="s">
        <v>2334</v>
      </c>
      <c r="C29" t="s">
        <v>2335</v>
      </c>
      <c r="D29" t="s">
        <v>1432</v>
      </c>
      <c r="E29" t="s">
        <v>132</v>
      </c>
      <c r="F29" t="s">
        <v>1433</v>
      </c>
      <c r="G29" t="s">
        <v>1694</v>
      </c>
      <c r="H29">
        <v>3</v>
      </c>
      <c r="I29" s="164" t="s">
        <v>2333</v>
      </c>
      <c r="K29" s="55" t="str">
        <f t="shared" si="2"/>
        <v>Entregue</v>
      </c>
    </row>
    <row r="30" spans="1:11" x14ac:dyDescent="0.3">
      <c r="A30" t="s">
        <v>96</v>
      </c>
      <c r="B30" s="164" t="s">
        <v>2336</v>
      </c>
      <c r="C30" t="s">
        <v>2337</v>
      </c>
      <c r="D30" t="s">
        <v>1432</v>
      </c>
      <c r="E30" t="s">
        <v>132</v>
      </c>
      <c r="F30" t="s">
        <v>1433</v>
      </c>
      <c r="G30" t="s">
        <v>1864</v>
      </c>
      <c r="H30">
        <v>3</v>
      </c>
      <c r="I30" s="164" t="s">
        <v>2333</v>
      </c>
      <c r="K30" s="55" t="str">
        <f t="shared" si="2"/>
        <v>Entregue</v>
      </c>
    </row>
    <row r="31" spans="1:11" x14ac:dyDescent="0.3">
      <c r="A31" t="s">
        <v>96</v>
      </c>
      <c r="B31" s="164" t="s">
        <v>2338</v>
      </c>
      <c r="C31" t="s">
        <v>2339</v>
      </c>
      <c r="D31" t="s">
        <v>1432</v>
      </c>
      <c r="E31" t="s">
        <v>132</v>
      </c>
      <c r="F31" t="s">
        <v>1433</v>
      </c>
      <c r="G31" t="s">
        <v>1864</v>
      </c>
      <c r="H31">
        <v>3</v>
      </c>
      <c r="I31" s="164" t="s">
        <v>2333</v>
      </c>
      <c r="K31" s="55" t="str">
        <f t="shared" si="2"/>
        <v>Entregue</v>
      </c>
    </row>
    <row r="32" spans="1:11" x14ac:dyDescent="0.3">
      <c r="A32" t="s">
        <v>96</v>
      </c>
      <c r="B32" s="164" t="s">
        <v>2340</v>
      </c>
      <c r="C32" t="s">
        <v>2341</v>
      </c>
      <c r="D32" t="s">
        <v>1432</v>
      </c>
      <c r="E32" t="s">
        <v>132</v>
      </c>
      <c r="F32" t="s">
        <v>1433</v>
      </c>
      <c r="G32" t="s">
        <v>1990</v>
      </c>
      <c r="H32">
        <v>3</v>
      </c>
      <c r="I32" s="164" t="s">
        <v>2333</v>
      </c>
      <c r="K32" s="55" t="str">
        <f t="shared" si="2"/>
        <v>Entregue</v>
      </c>
    </row>
    <row r="33" spans="1:11" x14ac:dyDescent="0.3">
      <c r="A33" t="s">
        <v>96</v>
      </c>
      <c r="B33" s="164" t="s">
        <v>2342</v>
      </c>
      <c r="C33" s="41" t="s">
        <v>2343</v>
      </c>
      <c r="D33" t="s">
        <v>1432</v>
      </c>
      <c r="E33" t="s">
        <v>132</v>
      </c>
      <c r="F33" t="s">
        <v>1433</v>
      </c>
      <c r="G33" t="s">
        <v>1990</v>
      </c>
      <c r="H33">
        <v>3</v>
      </c>
      <c r="I33" s="164" t="s">
        <v>2333</v>
      </c>
      <c r="K33" s="55" t="str">
        <f t="shared" si="2"/>
        <v>Entregue</v>
      </c>
    </row>
    <row r="34" spans="1:11" x14ac:dyDescent="0.3">
      <c r="A34" t="s">
        <v>4020</v>
      </c>
      <c r="B34" s="164" t="s">
        <v>6527</v>
      </c>
      <c r="C34" t="s">
        <v>6528</v>
      </c>
      <c r="D34" t="s">
        <v>1159</v>
      </c>
      <c r="E34" t="s">
        <v>85</v>
      </c>
      <c r="F34" t="s">
        <v>6529</v>
      </c>
      <c r="I34" s="164" t="s">
        <v>4023</v>
      </c>
      <c r="K34" s="55" t="str">
        <f t="shared" si="2"/>
        <v>Não Entregue</v>
      </c>
    </row>
    <row r="35" spans="1:11" x14ac:dyDescent="0.3">
      <c r="A35" t="s">
        <v>4020</v>
      </c>
      <c r="B35" s="164" t="s">
        <v>6530</v>
      </c>
      <c r="C35" t="s">
        <v>6531</v>
      </c>
      <c r="D35" t="s">
        <v>1159</v>
      </c>
      <c r="E35" t="s">
        <v>85</v>
      </c>
      <c r="I35" s="164" t="s">
        <v>4023</v>
      </c>
      <c r="K35" s="55" t="str">
        <f t="shared" si="2"/>
        <v>Não Entregue</v>
      </c>
    </row>
    <row r="36" spans="1:11" x14ac:dyDescent="0.3">
      <c r="A36" t="s">
        <v>4020</v>
      </c>
      <c r="B36" s="164" t="s">
        <v>6532</v>
      </c>
      <c r="C36" t="s">
        <v>6533</v>
      </c>
      <c r="D36" t="s">
        <v>1159</v>
      </c>
      <c r="E36" t="s">
        <v>85</v>
      </c>
      <c r="I36" s="164" t="s">
        <v>4023</v>
      </c>
      <c r="K36" s="55" t="str">
        <f t="shared" si="2"/>
        <v>Não Entregue</v>
      </c>
    </row>
    <row r="37" spans="1:11" x14ac:dyDescent="0.3">
      <c r="A37" t="s">
        <v>4020</v>
      </c>
      <c r="B37" s="164" t="s">
        <v>6534</v>
      </c>
      <c r="C37" t="s">
        <v>6535</v>
      </c>
      <c r="D37" t="s">
        <v>1159</v>
      </c>
      <c r="E37" t="s">
        <v>85</v>
      </c>
      <c r="F37" t="s">
        <v>6529</v>
      </c>
      <c r="H37">
        <v>5</v>
      </c>
      <c r="I37" s="164" t="s">
        <v>4023</v>
      </c>
      <c r="K37" s="55" t="str">
        <f t="shared" si="2"/>
        <v>Não Entregue</v>
      </c>
    </row>
    <row r="38" spans="1:11" x14ac:dyDescent="0.3">
      <c r="A38" t="s">
        <v>4020</v>
      </c>
      <c r="B38" s="164" t="s">
        <v>6536</v>
      </c>
      <c r="C38" t="s">
        <v>6537</v>
      </c>
      <c r="D38" t="s">
        <v>1159</v>
      </c>
      <c r="E38" t="s">
        <v>85</v>
      </c>
      <c r="F38" t="s">
        <v>6529</v>
      </c>
      <c r="I38" s="164" t="s">
        <v>4023</v>
      </c>
      <c r="K38" s="55" t="str">
        <f t="shared" si="2"/>
        <v>Não Entregue</v>
      </c>
    </row>
    <row r="39" spans="1:11" x14ac:dyDescent="0.3">
      <c r="A39" t="s">
        <v>4020</v>
      </c>
      <c r="B39" s="164" t="s">
        <v>6538</v>
      </c>
      <c r="C39" t="s">
        <v>6539</v>
      </c>
      <c r="D39" t="s">
        <v>1159</v>
      </c>
      <c r="E39" t="s">
        <v>85</v>
      </c>
      <c r="F39" t="s">
        <v>6529</v>
      </c>
      <c r="H39">
        <v>2</v>
      </c>
      <c r="I39" s="164" t="s">
        <v>4023</v>
      </c>
      <c r="K39" s="55" t="str">
        <f t="shared" si="2"/>
        <v>Não Entregue</v>
      </c>
    </row>
    <row r="40" spans="1:11" x14ac:dyDescent="0.3">
      <c r="A40" t="s">
        <v>4020</v>
      </c>
      <c r="B40" s="164" t="s">
        <v>6540</v>
      </c>
      <c r="C40" t="s">
        <v>6541</v>
      </c>
      <c r="D40" t="s">
        <v>1159</v>
      </c>
      <c r="E40" t="s">
        <v>85</v>
      </c>
      <c r="F40" t="s">
        <v>6529</v>
      </c>
      <c r="I40" s="164" t="s">
        <v>4023</v>
      </c>
      <c r="K40" s="55" t="str">
        <f t="shared" si="2"/>
        <v>Não Entregue</v>
      </c>
    </row>
    <row r="41" spans="1:11" x14ac:dyDescent="0.3">
      <c r="A41" t="s">
        <v>4020</v>
      </c>
      <c r="B41" s="164" t="s">
        <v>6542</v>
      </c>
      <c r="C41" t="s">
        <v>6543</v>
      </c>
      <c r="D41" t="s">
        <v>1159</v>
      </c>
      <c r="E41" t="s">
        <v>85</v>
      </c>
      <c r="F41" t="s">
        <v>6529</v>
      </c>
      <c r="I41" s="164" t="s">
        <v>4023</v>
      </c>
      <c r="K41" s="55" t="str">
        <f t="shared" si="2"/>
        <v>Não Entregue</v>
      </c>
    </row>
    <row r="42" spans="1:11" x14ac:dyDescent="0.3">
      <c r="A42" t="s">
        <v>4020</v>
      </c>
      <c r="B42" s="164" t="s">
        <v>6544</v>
      </c>
      <c r="C42" t="s">
        <v>6545</v>
      </c>
      <c r="D42" t="s">
        <v>1159</v>
      </c>
      <c r="E42" t="s">
        <v>85</v>
      </c>
      <c r="F42" t="s">
        <v>6529</v>
      </c>
      <c r="I42" s="164" t="s">
        <v>4023</v>
      </c>
      <c r="K42" s="55" t="str">
        <f t="shared" si="2"/>
        <v>Não Entregue</v>
      </c>
    </row>
    <row r="43" spans="1:11" x14ac:dyDescent="0.3">
      <c r="A43" t="s">
        <v>4020</v>
      </c>
      <c r="B43" s="164" t="s">
        <v>6546</v>
      </c>
      <c r="C43" t="s">
        <v>6547</v>
      </c>
      <c r="D43" t="s">
        <v>1159</v>
      </c>
      <c r="E43" t="s">
        <v>85</v>
      </c>
      <c r="F43" t="s">
        <v>6529</v>
      </c>
      <c r="I43" s="164" t="s">
        <v>4023</v>
      </c>
      <c r="K43" s="55" t="str">
        <f t="shared" si="2"/>
        <v>Não Entregue</v>
      </c>
    </row>
    <row r="44" spans="1:11" x14ac:dyDescent="0.3">
      <c r="A44" t="s">
        <v>4020</v>
      </c>
      <c r="B44" s="164" t="s">
        <v>6548</v>
      </c>
      <c r="C44" t="s">
        <v>6549</v>
      </c>
      <c r="D44" t="s">
        <v>1159</v>
      </c>
      <c r="E44" t="s">
        <v>85</v>
      </c>
      <c r="F44" t="s">
        <v>6529</v>
      </c>
      <c r="I44" s="164" t="s">
        <v>4023</v>
      </c>
      <c r="K44" s="55" t="str">
        <f t="shared" si="2"/>
        <v>Não Entregue</v>
      </c>
    </row>
    <row r="45" spans="1:11" x14ac:dyDescent="0.3">
      <c r="A45" t="s">
        <v>4020</v>
      </c>
      <c r="B45" s="164" t="s">
        <v>6550</v>
      </c>
      <c r="C45" t="s">
        <v>6551</v>
      </c>
      <c r="D45" t="s">
        <v>1159</v>
      </c>
      <c r="E45" t="s">
        <v>85</v>
      </c>
      <c r="F45" t="s">
        <v>6529</v>
      </c>
      <c r="I45" s="164" t="s">
        <v>4023</v>
      </c>
      <c r="K45" s="55" t="str">
        <f t="shared" si="2"/>
        <v>Não Entregue</v>
      </c>
    </row>
    <row r="46" spans="1:11" x14ac:dyDescent="0.3">
      <c r="A46" t="s">
        <v>4020</v>
      </c>
      <c r="B46" s="164" t="s">
        <v>6552</v>
      </c>
      <c r="C46" t="s">
        <v>6553</v>
      </c>
      <c r="D46" t="s">
        <v>6554</v>
      </c>
      <c r="E46" t="s">
        <v>85</v>
      </c>
      <c r="I46" s="164" t="s">
        <v>4023</v>
      </c>
      <c r="K46" s="55" t="str">
        <f t="shared" si="2"/>
        <v>Não Entregue</v>
      </c>
    </row>
    <row r="47" spans="1:11" x14ac:dyDescent="0.3">
      <c r="A47" t="s">
        <v>4020</v>
      </c>
      <c r="B47" s="164" t="s">
        <v>6555</v>
      </c>
      <c r="C47" t="s">
        <v>6556</v>
      </c>
      <c r="D47" t="s">
        <v>6554</v>
      </c>
      <c r="E47" t="s">
        <v>85</v>
      </c>
      <c r="I47" s="164" t="s">
        <v>4023</v>
      </c>
      <c r="K47" s="55" t="str">
        <f t="shared" si="2"/>
        <v>Não Entregue</v>
      </c>
    </row>
    <row r="48" spans="1:11" x14ac:dyDescent="0.3">
      <c r="A48" t="s">
        <v>4020</v>
      </c>
      <c r="B48" s="164" t="s">
        <v>6557</v>
      </c>
      <c r="C48" t="s">
        <v>6558</v>
      </c>
      <c r="D48" t="s">
        <v>6554</v>
      </c>
      <c r="E48" t="s">
        <v>85</v>
      </c>
      <c r="I48" s="164" t="s">
        <v>4023</v>
      </c>
      <c r="K48" s="55" t="str">
        <f t="shared" si="2"/>
        <v>Não Entregue</v>
      </c>
    </row>
    <row r="49" spans="1:11" x14ac:dyDescent="0.3">
      <c r="A49" t="s">
        <v>4020</v>
      </c>
      <c r="B49" s="164" t="s">
        <v>6559</v>
      </c>
      <c r="C49" t="s">
        <v>6560</v>
      </c>
      <c r="D49" t="s">
        <v>1432</v>
      </c>
      <c r="E49" t="s">
        <v>85</v>
      </c>
      <c r="I49" s="164" t="s">
        <v>4023</v>
      </c>
      <c r="K49" s="55" t="str">
        <f t="shared" si="2"/>
        <v>Não Entregue</v>
      </c>
    </row>
    <row r="50" spans="1:11" x14ac:dyDescent="0.3">
      <c r="A50" t="s">
        <v>4020</v>
      </c>
      <c r="B50" s="164" t="s">
        <v>6561</v>
      </c>
      <c r="C50" t="s">
        <v>6562</v>
      </c>
      <c r="D50" t="s">
        <v>1432</v>
      </c>
      <c r="E50" t="s">
        <v>85</v>
      </c>
      <c r="I50" s="164" t="s">
        <v>4023</v>
      </c>
      <c r="K50" s="55" t="str">
        <f t="shared" si="2"/>
        <v>Não Entregue</v>
      </c>
    </row>
    <row r="51" spans="1:11" x14ac:dyDescent="0.3">
      <c r="A51" t="s">
        <v>4020</v>
      </c>
      <c r="B51" s="164" t="s">
        <v>6563</v>
      </c>
      <c r="C51" t="s">
        <v>6564</v>
      </c>
      <c r="D51" t="s">
        <v>1432</v>
      </c>
      <c r="E51" t="s">
        <v>85</v>
      </c>
      <c r="I51" s="164" t="s">
        <v>4023</v>
      </c>
      <c r="K51" s="55" t="str">
        <f t="shared" si="2"/>
        <v>Não Entregue</v>
      </c>
    </row>
    <row r="52" spans="1:11" x14ac:dyDescent="0.3">
      <c r="A52" t="s">
        <v>4020</v>
      </c>
      <c r="B52" s="164" t="s">
        <v>6565</v>
      </c>
      <c r="C52" t="s">
        <v>6566</v>
      </c>
      <c r="D52" t="s">
        <v>1432</v>
      </c>
      <c r="E52" t="s">
        <v>85</v>
      </c>
      <c r="I52" s="164" t="s">
        <v>4023</v>
      </c>
      <c r="K52" s="55" t="str">
        <f t="shared" si="2"/>
        <v>Não Entregue</v>
      </c>
    </row>
    <row r="53" spans="1:11" x14ac:dyDescent="0.3">
      <c r="A53" t="s">
        <v>4020</v>
      </c>
      <c r="B53" s="164" t="s">
        <v>6567</v>
      </c>
      <c r="C53" t="s">
        <v>6568</v>
      </c>
      <c r="D53" t="s">
        <v>1432</v>
      </c>
      <c r="E53" t="s">
        <v>85</v>
      </c>
      <c r="I53" s="164" t="s">
        <v>4023</v>
      </c>
      <c r="K53" s="55" t="str">
        <f t="shared" si="2"/>
        <v>Não Entregue</v>
      </c>
    </row>
    <row r="54" spans="1:11" x14ac:dyDescent="0.3">
      <c r="A54" t="s">
        <v>4020</v>
      </c>
      <c r="B54" s="164" t="s">
        <v>6569</v>
      </c>
      <c r="C54" t="s">
        <v>6570</v>
      </c>
      <c r="D54" t="s">
        <v>1432</v>
      </c>
      <c r="E54" t="s">
        <v>85</v>
      </c>
      <c r="I54" s="164" t="s">
        <v>4023</v>
      </c>
      <c r="K54" s="55" t="str">
        <f t="shared" si="2"/>
        <v>Não Entregue</v>
      </c>
    </row>
    <row r="55" spans="1:11" x14ac:dyDescent="0.3">
      <c r="A55" t="s">
        <v>4020</v>
      </c>
      <c r="B55" s="164" t="s">
        <v>6571</v>
      </c>
      <c r="C55" t="s">
        <v>6572</v>
      </c>
      <c r="D55" t="s">
        <v>1432</v>
      </c>
      <c r="E55" t="s">
        <v>85</v>
      </c>
      <c r="I55" s="164" t="s">
        <v>4023</v>
      </c>
      <c r="K55" s="55" t="str">
        <f t="shared" si="2"/>
        <v>Não Entregue</v>
      </c>
    </row>
    <row r="56" spans="1:11" x14ac:dyDescent="0.3">
      <c r="A56" t="s">
        <v>4020</v>
      </c>
      <c r="B56" s="164" t="s">
        <v>6573</v>
      </c>
      <c r="C56" t="s">
        <v>6574</v>
      </c>
      <c r="D56" t="s">
        <v>1432</v>
      </c>
      <c r="E56" t="s">
        <v>85</v>
      </c>
      <c r="I56" s="164" t="s">
        <v>4023</v>
      </c>
      <c r="K56" s="55" t="str">
        <f t="shared" si="2"/>
        <v>Não Entregue</v>
      </c>
    </row>
    <row r="57" spans="1:11" x14ac:dyDescent="0.3">
      <c r="A57" t="s">
        <v>4020</v>
      </c>
      <c r="B57" s="164" t="s">
        <v>6575</v>
      </c>
      <c r="C57" t="s">
        <v>6576</v>
      </c>
      <c r="D57" t="s">
        <v>1432</v>
      </c>
      <c r="E57" t="s">
        <v>85</v>
      </c>
      <c r="I57" s="164" t="s">
        <v>4023</v>
      </c>
      <c r="K57" s="55" t="str">
        <f t="shared" si="2"/>
        <v>Não Entregue</v>
      </c>
    </row>
    <row r="58" spans="1:11" x14ac:dyDescent="0.3">
      <c r="A58" t="s">
        <v>4020</v>
      </c>
      <c r="B58" s="164" t="s">
        <v>6577</v>
      </c>
      <c r="C58" t="s">
        <v>6578</v>
      </c>
      <c r="D58" t="s">
        <v>1432</v>
      </c>
      <c r="E58" t="s">
        <v>85</v>
      </c>
      <c r="I58" s="164" t="s">
        <v>4023</v>
      </c>
      <c r="K58" s="55" t="str">
        <f t="shared" si="2"/>
        <v>Não Entregue</v>
      </c>
    </row>
    <row r="59" spans="1:11" x14ac:dyDescent="0.3">
      <c r="A59" t="s">
        <v>4020</v>
      </c>
      <c r="B59" s="164" t="s">
        <v>6579</v>
      </c>
      <c r="C59" t="s">
        <v>6580</v>
      </c>
      <c r="D59" t="s">
        <v>1432</v>
      </c>
      <c r="E59" t="s">
        <v>85</v>
      </c>
      <c r="I59" s="164" t="s">
        <v>4023</v>
      </c>
      <c r="K59" s="55" t="str">
        <f t="shared" si="2"/>
        <v>Não Entregue</v>
      </c>
    </row>
    <row r="60" spans="1:11" x14ac:dyDescent="0.3">
      <c r="A60" t="s">
        <v>4020</v>
      </c>
      <c r="B60" s="164" t="s">
        <v>6581</v>
      </c>
      <c r="C60" t="s">
        <v>6582</v>
      </c>
      <c r="D60" t="s">
        <v>1432</v>
      </c>
      <c r="E60" t="s">
        <v>85</v>
      </c>
      <c r="I60" s="164" t="s">
        <v>4023</v>
      </c>
      <c r="K60" s="55" t="str">
        <f t="shared" si="2"/>
        <v>Não Entregue</v>
      </c>
    </row>
    <row r="61" spans="1:11" x14ac:dyDescent="0.3">
      <c r="A61" t="s">
        <v>4020</v>
      </c>
      <c r="B61" s="164" t="s">
        <v>6583</v>
      </c>
      <c r="C61" t="s">
        <v>6584</v>
      </c>
      <c r="D61" t="s">
        <v>1432</v>
      </c>
      <c r="E61" t="s">
        <v>85</v>
      </c>
      <c r="I61" s="164" t="s">
        <v>4023</v>
      </c>
      <c r="K61" s="55" t="str">
        <f t="shared" si="2"/>
        <v>Não Entregue</v>
      </c>
    </row>
    <row r="62" spans="1:11" x14ac:dyDescent="0.3">
      <c r="A62" t="s">
        <v>4020</v>
      </c>
      <c r="B62" s="164" t="s">
        <v>6585</v>
      </c>
      <c r="C62" t="s">
        <v>6586</v>
      </c>
      <c r="D62" t="s">
        <v>1432</v>
      </c>
      <c r="E62" t="s">
        <v>85</v>
      </c>
      <c r="I62" s="164" t="s">
        <v>4023</v>
      </c>
      <c r="K62" s="55" t="str">
        <f t="shared" si="2"/>
        <v>Não Entregue</v>
      </c>
    </row>
    <row r="63" spans="1:11" x14ac:dyDescent="0.3">
      <c r="A63" t="s">
        <v>4020</v>
      </c>
      <c r="B63" s="164" t="s">
        <v>6587</v>
      </c>
      <c r="C63" t="s">
        <v>6588</v>
      </c>
      <c r="D63" t="s">
        <v>1432</v>
      </c>
      <c r="E63" t="s">
        <v>85</v>
      </c>
      <c r="I63" s="164" t="s">
        <v>4023</v>
      </c>
      <c r="K63" s="55" t="str">
        <f t="shared" si="2"/>
        <v>Não Entregue</v>
      </c>
    </row>
    <row r="64" spans="1:11" x14ac:dyDescent="0.3">
      <c r="A64" t="s">
        <v>4020</v>
      </c>
      <c r="B64" s="164" t="s">
        <v>6589</v>
      </c>
      <c r="C64" t="s">
        <v>6590</v>
      </c>
      <c r="D64" t="s">
        <v>1432</v>
      </c>
      <c r="E64" t="s">
        <v>85</v>
      </c>
      <c r="I64" s="164" t="s">
        <v>4023</v>
      </c>
      <c r="K64" s="55" t="str">
        <f t="shared" si="2"/>
        <v>Não Entregue</v>
      </c>
    </row>
    <row r="65" spans="1:11" x14ac:dyDescent="0.3">
      <c r="A65" t="s">
        <v>4020</v>
      </c>
      <c r="B65" s="164" t="s">
        <v>6591</v>
      </c>
      <c r="C65" t="s">
        <v>6592</v>
      </c>
      <c r="D65" t="s">
        <v>1432</v>
      </c>
      <c r="E65" t="s">
        <v>85</v>
      </c>
      <c r="I65" s="164" t="s">
        <v>4023</v>
      </c>
      <c r="K65" s="55" t="str">
        <f t="shared" si="2"/>
        <v>Não Entregue</v>
      </c>
    </row>
    <row r="66" spans="1:11" x14ac:dyDescent="0.3">
      <c r="A66" t="s">
        <v>4020</v>
      </c>
      <c r="B66" s="164" t="s">
        <v>6593</v>
      </c>
      <c r="C66" t="s">
        <v>6594</v>
      </c>
      <c r="D66" t="s">
        <v>1432</v>
      </c>
      <c r="E66" t="s">
        <v>85</v>
      </c>
      <c r="I66" s="164" t="s">
        <v>4023</v>
      </c>
      <c r="K66" s="55" t="str">
        <f t="shared" si="2"/>
        <v>Não Entregue</v>
      </c>
    </row>
    <row r="67" spans="1:11" x14ac:dyDescent="0.3">
      <c r="A67" t="s">
        <v>4020</v>
      </c>
      <c r="B67" s="164" t="s">
        <v>6595</v>
      </c>
      <c r="C67" t="s">
        <v>6596</v>
      </c>
      <c r="D67" t="s">
        <v>1432</v>
      </c>
      <c r="E67" t="s">
        <v>85</v>
      </c>
      <c r="I67" s="164" t="s">
        <v>4023</v>
      </c>
      <c r="K67" s="55" t="str">
        <f t="shared" si="2"/>
        <v>Não Entregue</v>
      </c>
    </row>
    <row r="68" spans="1:11" x14ac:dyDescent="0.3">
      <c r="A68" t="s">
        <v>4020</v>
      </c>
      <c r="B68" s="164" t="s">
        <v>6597</v>
      </c>
      <c r="C68" t="s">
        <v>6598</v>
      </c>
      <c r="D68" t="s">
        <v>1432</v>
      </c>
      <c r="E68" t="s">
        <v>85</v>
      </c>
      <c r="I68" s="164" t="s">
        <v>4023</v>
      </c>
      <c r="K68" s="55" t="str">
        <f t="shared" si="2"/>
        <v>Não Entregue</v>
      </c>
    </row>
    <row r="69" spans="1:11" x14ac:dyDescent="0.3">
      <c r="A69" t="s">
        <v>4020</v>
      </c>
      <c r="B69" s="164" t="s">
        <v>6599</v>
      </c>
      <c r="C69" t="s">
        <v>6600</v>
      </c>
      <c r="D69" t="s">
        <v>1150</v>
      </c>
      <c r="E69" t="s">
        <v>85</v>
      </c>
      <c r="I69" s="164" t="s">
        <v>4023</v>
      </c>
      <c r="K69" s="55" t="str">
        <f t="shared" si="2"/>
        <v>Não Entregue</v>
      </c>
    </row>
    <row r="70" spans="1:11" x14ac:dyDescent="0.3">
      <c r="A70" t="s">
        <v>4020</v>
      </c>
      <c r="B70" s="164" t="s">
        <v>6601</v>
      </c>
      <c r="C70" t="s">
        <v>6602</v>
      </c>
      <c r="D70" t="s">
        <v>1150</v>
      </c>
      <c r="E70" t="s">
        <v>85</v>
      </c>
      <c r="H70">
        <v>0</v>
      </c>
      <c r="I70" s="164" t="s">
        <v>4023</v>
      </c>
      <c r="K70" s="55" t="str">
        <f t="shared" si="2"/>
        <v>Não Entregue</v>
      </c>
    </row>
    <row r="71" spans="1:11" x14ac:dyDescent="0.3">
      <c r="A71" t="s">
        <v>4020</v>
      </c>
      <c r="B71" s="164" t="s">
        <v>4021</v>
      </c>
      <c r="C71" t="s">
        <v>4022</v>
      </c>
      <c r="D71" t="s">
        <v>1151</v>
      </c>
      <c r="E71" t="s">
        <v>132</v>
      </c>
      <c r="F71" t="s">
        <v>3178</v>
      </c>
      <c r="G71" t="s">
        <v>3291</v>
      </c>
      <c r="H71">
        <v>1</v>
      </c>
      <c r="I71" s="164" t="s">
        <v>4023</v>
      </c>
      <c r="K71" s="55" t="str">
        <f t="shared" si="2"/>
        <v>Entregue</v>
      </c>
    </row>
    <row r="72" spans="1:11" x14ac:dyDescent="0.3">
      <c r="A72" t="s">
        <v>4020</v>
      </c>
      <c r="B72" s="164" t="s">
        <v>6603</v>
      </c>
      <c r="C72" t="s">
        <v>6604</v>
      </c>
      <c r="D72" t="s">
        <v>1152</v>
      </c>
      <c r="E72" t="s">
        <v>85</v>
      </c>
      <c r="I72" s="164" t="s">
        <v>4023</v>
      </c>
      <c r="K72" s="55" t="str">
        <f t="shared" si="2"/>
        <v>Não Entregue</v>
      </c>
    </row>
    <row r="73" spans="1:11" x14ac:dyDescent="0.3">
      <c r="A73" t="s">
        <v>4020</v>
      </c>
      <c r="B73" s="164" t="s">
        <v>6605</v>
      </c>
      <c r="C73" t="s">
        <v>6606</v>
      </c>
      <c r="D73" t="s">
        <v>1152</v>
      </c>
      <c r="E73" t="s">
        <v>85</v>
      </c>
      <c r="H73">
        <v>3</v>
      </c>
      <c r="I73" s="164" t="s">
        <v>4023</v>
      </c>
      <c r="K73" s="55" t="str">
        <f t="shared" si="2"/>
        <v>Não Entregue</v>
      </c>
    </row>
    <row r="74" spans="1:11" x14ac:dyDescent="0.3">
      <c r="A74" t="s">
        <v>4020</v>
      </c>
      <c r="B74" s="164" t="s">
        <v>6607</v>
      </c>
      <c r="C74" t="s">
        <v>6608</v>
      </c>
      <c r="D74" t="s">
        <v>1152</v>
      </c>
      <c r="E74" t="s">
        <v>85</v>
      </c>
      <c r="H74">
        <v>3</v>
      </c>
      <c r="I74" s="164" t="s">
        <v>4023</v>
      </c>
      <c r="K74" s="55" t="str">
        <f t="shared" si="2"/>
        <v>Não Entregue</v>
      </c>
    </row>
    <row r="75" spans="1:11" x14ac:dyDescent="0.3">
      <c r="A75" t="s">
        <v>4020</v>
      </c>
      <c r="B75" s="164" t="s">
        <v>6609</v>
      </c>
      <c r="C75" t="s">
        <v>6610</v>
      </c>
      <c r="D75" t="s">
        <v>1152</v>
      </c>
      <c r="E75" t="s">
        <v>85</v>
      </c>
      <c r="H75">
        <v>0</v>
      </c>
      <c r="I75" s="164" t="s">
        <v>4023</v>
      </c>
      <c r="K75" s="55" t="str">
        <f t="shared" si="2"/>
        <v>Não Entregue</v>
      </c>
    </row>
    <row r="76" spans="1:11" x14ac:dyDescent="0.3">
      <c r="A76" t="s">
        <v>96</v>
      </c>
      <c r="B76" s="164" t="s">
        <v>6611</v>
      </c>
      <c r="C76" t="s">
        <v>2454</v>
      </c>
      <c r="D76" t="s">
        <v>1432</v>
      </c>
      <c r="E76" t="s">
        <v>90</v>
      </c>
      <c r="F76" t="s">
        <v>6612</v>
      </c>
      <c r="G76" t="s">
        <v>6613</v>
      </c>
      <c r="H76">
        <v>2</v>
      </c>
      <c r="I76" s="164" t="s">
        <v>2455</v>
      </c>
      <c r="K76" s="55" t="str">
        <f t="shared" si="2"/>
        <v>Entregue</v>
      </c>
    </row>
    <row r="77" spans="1:11" x14ac:dyDescent="0.3">
      <c r="A77" t="s">
        <v>96</v>
      </c>
      <c r="B77" s="164" t="s">
        <v>2453</v>
      </c>
      <c r="C77" t="s">
        <v>2454</v>
      </c>
      <c r="D77" t="s">
        <v>1432</v>
      </c>
      <c r="E77" t="s">
        <v>90</v>
      </c>
      <c r="F77" t="s">
        <v>1433</v>
      </c>
      <c r="G77" t="s">
        <v>1573</v>
      </c>
      <c r="H77">
        <v>3</v>
      </c>
      <c r="I77" s="164" t="s">
        <v>2455</v>
      </c>
      <c r="K77" s="55" t="str">
        <f t="shared" si="2"/>
        <v>Entregue</v>
      </c>
    </row>
    <row r="78" spans="1:11" x14ac:dyDescent="0.3">
      <c r="A78" t="s">
        <v>113</v>
      </c>
      <c r="B78" s="164" t="s">
        <v>6614</v>
      </c>
      <c r="C78" t="s">
        <v>6615</v>
      </c>
      <c r="D78" t="s">
        <v>6616</v>
      </c>
      <c r="E78" t="s">
        <v>90</v>
      </c>
      <c r="F78" t="s">
        <v>6617</v>
      </c>
      <c r="G78" t="s">
        <v>6618</v>
      </c>
      <c r="H78">
        <v>2</v>
      </c>
      <c r="I78" s="164" t="s">
        <v>2455</v>
      </c>
      <c r="K78" s="55" t="str">
        <f t="shared" si="2"/>
        <v>Entregue</v>
      </c>
    </row>
    <row r="79" spans="1:11" x14ac:dyDescent="0.3">
      <c r="A79" t="s">
        <v>95</v>
      </c>
      <c r="B79" s="164" t="s">
        <v>2891</v>
      </c>
      <c r="C79" t="s">
        <v>2892</v>
      </c>
      <c r="D79" t="s">
        <v>1150</v>
      </c>
      <c r="E79" t="s">
        <v>132</v>
      </c>
      <c r="F79" t="s">
        <v>2465</v>
      </c>
      <c r="G79" t="s">
        <v>2834</v>
      </c>
      <c r="H79">
        <v>5</v>
      </c>
      <c r="I79" s="164" t="s">
        <v>2893</v>
      </c>
      <c r="K79" s="55" t="str">
        <f t="shared" si="2"/>
        <v>Entregue</v>
      </c>
    </row>
    <row r="80" spans="1:11" x14ac:dyDescent="0.3">
      <c r="A80" t="s">
        <v>106</v>
      </c>
      <c r="B80" s="164" t="s">
        <v>2974</v>
      </c>
      <c r="C80" t="s">
        <v>2975</v>
      </c>
      <c r="D80" t="s">
        <v>1150</v>
      </c>
      <c r="E80" t="s">
        <v>132</v>
      </c>
      <c r="F80" t="s">
        <v>2465</v>
      </c>
      <c r="G80" t="s">
        <v>2954</v>
      </c>
      <c r="I80" s="164" t="s">
        <v>2893</v>
      </c>
      <c r="K80" s="55" t="str">
        <f t="shared" si="2"/>
        <v>Entregue</v>
      </c>
    </row>
    <row r="81" spans="1:11" x14ac:dyDescent="0.3">
      <c r="A81" t="s">
        <v>106</v>
      </c>
      <c r="B81" s="164" t="s">
        <v>2978</v>
      </c>
      <c r="C81" t="s">
        <v>2979</v>
      </c>
      <c r="D81" t="s">
        <v>1150</v>
      </c>
      <c r="E81" t="s">
        <v>132</v>
      </c>
      <c r="F81" t="s">
        <v>2465</v>
      </c>
      <c r="G81" t="s">
        <v>2954</v>
      </c>
      <c r="I81" s="164" t="s">
        <v>2893</v>
      </c>
      <c r="K81" s="55" t="str">
        <f t="shared" si="2"/>
        <v>Entregue</v>
      </c>
    </row>
    <row r="82" spans="1:11" x14ac:dyDescent="0.3">
      <c r="A82" t="s">
        <v>108</v>
      </c>
      <c r="B82" s="164" t="s">
        <v>3046</v>
      </c>
      <c r="C82" t="s">
        <v>3047</v>
      </c>
      <c r="D82" t="s">
        <v>1150</v>
      </c>
      <c r="E82" t="s">
        <v>90</v>
      </c>
      <c r="F82" t="s">
        <v>2465</v>
      </c>
      <c r="G82" t="s">
        <v>2954</v>
      </c>
      <c r="H82">
        <v>1</v>
      </c>
      <c r="I82" s="164" t="s">
        <v>2893</v>
      </c>
      <c r="K82" s="55" t="str">
        <f t="shared" si="2"/>
        <v>Entregue</v>
      </c>
    </row>
    <row r="83" spans="1:11" x14ac:dyDescent="0.3">
      <c r="A83" t="s">
        <v>95</v>
      </c>
      <c r="B83" s="164" t="s">
        <v>3089</v>
      </c>
      <c r="C83" t="s">
        <v>3090</v>
      </c>
      <c r="D83" t="s">
        <v>1150</v>
      </c>
      <c r="E83" t="s">
        <v>132</v>
      </c>
      <c r="F83" t="s">
        <v>2465</v>
      </c>
      <c r="G83" t="s">
        <v>2954</v>
      </c>
      <c r="H83">
        <v>2</v>
      </c>
      <c r="I83" s="164" t="s">
        <v>2893</v>
      </c>
      <c r="K83" s="55" t="str">
        <f t="shared" ref="K83:K146" si="3">IF(A83="","",IF(OR(E83="Aceito",E83="Pendente de Produção",E83="Em Produção"),"Entregue",IF(E83="Cancelado","Cancelado","Não Entregue")))</f>
        <v>Entregue</v>
      </c>
    </row>
    <row r="84" spans="1:11" x14ac:dyDescent="0.3">
      <c r="A84" t="s">
        <v>95</v>
      </c>
      <c r="B84" s="164" t="s">
        <v>3091</v>
      </c>
      <c r="C84" t="s">
        <v>3092</v>
      </c>
      <c r="D84" t="s">
        <v>1150</v>
      </c>
      <c r="E84" t="s">
        <v>132</v>
      </c>
      <c r="F84" t="s">
        <v>2465</v>
      </c>
      <c r="G84" t="s">
        <v>2954</v>
      </c>
      <c r="H84">
        <v>2</v>
      </c>
      <c r="I84" s="164" t="s">
        <v>2893</v>
      </c>
      <c r="K84" s="55" t="str">
        <f t="shared" si="3"/>
        <v>Entregue</v>
      </c>
    </row>
    <row r="85" spans="1:11" x14ac:dyDescent="0.3">
      <c r="A85" t="s">
        <v>106</v>
      </c>
      <c r="B85" s="164" t="s">
        <v>6619</v>
      </c>
      <c r="C85" t="s">
        <v>6620</v>
      </c>
      <c r="D85" t="s">
        <v>1150</v>
      </c>
      <c r="E85" t="s">
        <v>132</v>
      </c>
      <c r="F85" t="s">
        <v>6621</v>
      </c>
      <c r="G85" t="s">
        <v>6622</v>
      </c>
      <c r="I85" s="164" t="s">
        <v>2893</v>
      </c>
      <c r="K85" s="55" t="str">
        <f t="shared" si="3"/>
        <v>Entregue</v>
      </c>
    </row>
    <row r="86" spans="1:11" x14ac:dyDescent="0.3">
      <c r="A86" t="s">
        <v>95</v>
      </c>
      <c r="B86" s="164" t="s">
        <v>6623</v>
      </c>
      <c r="C86" t="s">
        <v>6624</v>
      </c>
      <c r="D86" t="s">
        <v>1150</v>
      </c>
      <c r="E86" t="s">
        <v>132</v>
      </c>
      <c r="F86" t="s">
        <v>6621</v>
      </c>
      <c r="G86" t="s">
        <v>6625</v>
      </c>
      <c r="H86">
        <v>3</v>
      </c>
      <c r="I86" s="164" t="s">
        <v>2893</v>
      </c>
      <c r="K86" s="55" t="str">
        <f t="shared" si="3"/>
        <v>Entregue</v>
      </c>
    </row>
    <row r="87" spans="1:11" x14ac:dyDescent="0.3">
      <c r="A87" t="s">
        <v>95</v>
      </c>
      <c r="B87" s="164" t="s">
        <v>6626</v>
      </c>
      <c r="C87" t="s">
        <v>6627</v>
      </c>
      <c r="D87" t="s">
        <v>1150</v>
      </c>
      <c r="E87" t="s">
        <v>132</v>
      </c>
      <c r="F87" t="s">
        <v>6621</v>
      </c>
      <c r="G87" t="s">
        <v>6625</v>
      </c>
      <c r="H87">
        <v>5</v>
      </c>
      <c r="I87" s="164" t="s">
        <v>2893</v>
      </c>
      <c r="K87" s="55" t="str">
        <f t="shared" si="3"/>
        <v>Entregue</v>
      </c>
    </row>
    <row r="88" spans="1:11" x14ac:dyDescent="0.3">
      <c r="A88" t="s">
        <v>95</v>
      </c>
      <c r="B88" s="164" t="s">
        <v>6628</v>
      </c>
      <c r="C88" t="s">
        <v>6629</v>
      </c>
      <c r="D88" t="s">
        <v>1150</v>
      </c>
      <c r="E88" t="s">
        <v>132</v>
      </c>
      <c r="F88" t="s">
        <v>6621</v>
      </c>
      <c r="G88" t="s">
        <v>6625</v>
      </c>
      <c r="H88">
        <v>3</v>
      </c>
      <c r="I88" s="164" t="s">
        <v>2893</v>
      </c>
      <c r="K88" s="55" t="str">
        <f t="shared" si="3"/>
        <v>Entregue</v>
      </c>
    </row>
    <row r="89" spans="1:11" x14ac:dyDescent="0.3">
      <c r="A89" t="s">
        <v>98</v>
      </c>
      <c r="B89" s="164" t="s">
        <v>6630</v>
      </c>
      <c r="C89" t="s">
        <v>6631</v>
      </c>
      <c r="D89" t="s">
        <v>1150</v>
      </c>
      <c r="E89" t="s">
        <v>132</v>
      </c>
      <c r="F89" t="s">
        <v>6621</v>
      </c>
      <c r="G89" t="s">
        <v>6622</v>
      </c>
      <c r="H89">
        <v>5</v>
      </c>
      <c r="I89" s="164" t="s">
        <v>2893</v>
      </c>
      <c r="K89" s="55" t="str">
        <f t="shared" si="3"/>
        <v>Entregue</v>
      </c>
    </row>
    <row r="90" spans="1:11" x14ac:dyDescent="0.3">
      <c r="A90" t="s">
        <v>108</v>
      </c>
      <c r="B90" s="164" t="s">
        <v>3136</v>
      </c>
      <c r="C90" t="s">
        <v>3137</v>
      </c>
      <c r="D90" t="s">
        <v>1150</v>
      </c>
      <c r="E90" t="s">
        <v>109</v>
      </c>
      <c r="F90" t="s">
        <v>2465</v>
      </c>
      <c r="G90" t="s">
        <v>2991</v>
      </c>
      <c r="H90">
        <v>1</v>
      </c>
      <c r="I90" s="164" t="s">
        <v>2893</v>
      </c>
      <c r="K90" s="55" t="str">
        <f t="shared" si="3"/>
        <v>Cancelado</v>
      </c>
    </row>
    <row r="91" spans="1:11" x14ac:dyDescent="0.3">
      <c r="A91" t="s">
        <v>98</v>
      </c>
      <c r="B91" s="164" t="s">
        <v>6632</v>
      </c>
      <c r="C91" t="s">
        <v>6633</v>
      </c>
      <c r="D91" t="s">
        <v>1150</v>
      </c>
      <c r="E91" t="s">
        <v>132</v>
      </c>
      <c r="F91" t="s">
        <v>6621</v>
      </c>
      <c r="G91" t="s">
        <v>6622</v>
      </c>
      <c r="H91">
        <v>5</v>
      </c>
      <c r="I91" s="164" t="s">
        <v>2893</v>
      </c>
      <c r="K91" s="55" t="str">
        <f t="shared" si="3"/>
        <v>Entregue</v>
      </c>
    </row>
    <row r="92" spans="1:11" x14ac:dyDescent="0.3">
      <c r="A92" t="s">
        <v>108</v>
      </c>
      <c r="B92" s="164" t="s">
        <v>5639</v>
      </c>
      <c r="C92" t="s">
        <v>5640</v>
      </c>
      <c r="D92" t="s">
        <v>1152</v>
      </c>
      <c r="E92" t="s">
        <v>90</v>
      </c>
      <c r="F92" t="s">
        <v>4063</v>
      </c>
      <c r="G92" t="s">
        <v>5059</v>
      </c>
      <c r="H92">
        <v>1</v>
      </c>
      <c r="I92" s="164" t="s">
        <v>2893</v>
      </c>
      <c r="K92" s="55" t="str">
        <f t="shared" si="3"/>
        <v>Entregue</v>
      </c>
    </row>
    <row r="93" spans="1:11" x14ac:dyDescent="0.3">
      <c r="A93" t="s">
        <v>108</v>
      </c>
      <c r="B93" s="164" t="s">
        <v>5641</v>
      </c>
      <c r="C93" t="s">
        <v>5640</v>
      </c>
      <c r="D93" t="s">
        <v>1152</v>
      </c>
      <c r="E93" t="s">
        <v>90</v>
      </c>
      <c r="F93" t="s">
        <v>4063</v>
      </c>
      <c r="G93" t="s">
        <v>5324</v>
      </c>
      <c r="H93">
        <v>1</v>
      </c>
      <c r="I93" s="164" t="s">
        <v>2893</v>
      </c>
      <c r="K93" s="55" t="str">
        <f t="shared" si="3"/>
        <v>Entregue</v>
      </c>
    </row>
    <row r="94" spans="1:11" x14ac:dyDescent="0.3">
      <c r="A94" t="s">
        <v>95</v>
      </c>
      <c r="B94" s="164" t="s">
        <v>6634</v>
      </c>
      <c r="C94" t="s">
        <v>6635</v>
      </c>
      <c r="D94" t="s">
        <v>1147</v>
      </c>
      <c r="E94" t="s">
        <v>90</v>
      </c>
      <c r="F94" t="s">
        <v>1148</v>
      </c>
      <c r="G94" t="s">
        <v>6636</v>
      </c>
      <c r="I94" s="164" t="s">
        <v>2893</v>
      </c>
      <c r="K94" s="55" t="str">
        <f t="shared" si="3"/>
        <v>Entregue</v>
      </c>
    </row>
    <row r="95" spans="1:11" x14ac:dyDescent="0.3">
      <c r="A95" t="s">
        <v>95</v>
      </c>
      <c r="B95" s="164" t="s">
        <v>6637</v>
      </c>
      <c r="C95" t="s">
        <v>6638</v>
      </c>
      <c r="D95" t="s">
        <v>1147</v>
      </c>
      <c r="E95" t="s">
        <v>90</v>
      </c>
      <c r="F95" t="s">
        <v>1148</v>
      </c>
      <c r="G95" t="s">
        <v>6639</v>
      </c>
      <c r="H95">
        <v>1</v>
      </c>
      <c r="I95" s="164" t="s">
        <v>2893</v>
      </c>
      <c r="K95" s="55" t="str">
        <f t="shared" si="3"/>
        <v>Entregue</v>
      </c>
    </row>
    <row r="96" spans="1:11" x14ac:dyDescent="0.3">
      <c r="A96" t="s">
        <v>95</v>
      </c>
      <c r="B96" s="164" t="s">
        <v>6640</v>
      </c>
      <c r="C96" t="s">
        <v>6641</v>
      </c>
      <c r="D96" t="s">
        <v>1147</v>
      </c>
      <c r="E96" t="s">
        <v>90</v>
      </c>
      <c r="F96" t="s">
        <v>1148</v>
      </c>
      <c r="G96" t="s">
        <v>6639</v>
      </c>
      <c r="H96">
        <v>1</v>
      </c>
      <c r="I96" s="164" t="s">
        <v>2893</v>
      </c>
      <c r="K96" s="55" t="str">
        <f t="shared" si="3"/>
        <v>Entregue</v>
      </c>
    </row>
    <row r="97" spans="1:11" x14ac:dyDescent="0.3">
      <c r="A97" t="s">
        <v>96</v>
      </c>
      <c r="B97" s="164" t="s">
        <v>6642</v>
      </c>
      <c r="C97" t="s">
        <v>6643</v>
      </c>
      <c r="D97" t="s">
        <v>1147</v>
      </c>
      <c r="E97" t="s">
        <v>90</v>
      </c>
      <c r="F97" t="s">
        <v>1148</v>
      </c>
      <c r="G97" t="s">
        <v>6644</v>
      </c>
      <c r="H97">
        <v>1</v>
      </c>
      <c r="I97" s="164" t="s">
        <v>2893</v>
      </c>
      <c r="K97" s="55" t="str">
        <f t="shared" si="3"/>
        <v>Entregue</v>
      </c>
    </row>
    <row r="98" spans="1:11" x14ac:dyDescent="0.3">
      <c r="A98" t="s">
        <v>106</v>
      </c>
      <c r="B98" s="164" t="s">
        <v>6645</v>
      </c>
      <c r="C98" t="s">
        <v>6646</v>
      </c>
      <c r="D98" t="s">
        <v>1158</v>
      </c>
      <c r="E98" t="s">
        <v>132</v>
      </c>
      <c r="I98" s="164" t="s">
        <v>2893</v>
      </c>
      <c r="K98" s="55" t="str">
        <f t="shared" si="3"/>
        <v>Entregue</v>
      </c>
    </row>
    <row r="99" spans="1:11" x14ac:dyDescent="0.3">
      <c r="A99" t="s">
        <v>6647</v>
      </c>
      <c r="B99" s="164" t="s">
        <v>6648</v>
      </c>
      <c r="C99" t="s">
        <v>6649</v>
      </c>
      <c r="D99" t="s">
        <v>6495</v>
      </c>
      <c r="E99" t="s">
        <v>6650</v>
      </c>
      <c r="F99" t="s">
        <v>6651</v>
      </c>
      <c r="I99" s="164" t="s">
        <v>2893</v>
      </c>
      <c r="K99" s="55" t="str">
        <f t="shared" si="3"/>
        <v>Não Entregue</v>
      </c>
    </row>
    <row r="100" spans="1:11" x14ac:dyDescent="0.3">
      <c r="A100" t="s">
        <v>108</v>
      </c>
      <c r="B100" s="164" t="s">
        <v>6652</v>
      </c>
      <c r="C100" s="164" t="s">
        <v>2893</v>
      </c>
      <c r="D100" t="s">
        <v>1154</v>
      </c>
      <c r="E100" t="s">
        <v>90</v>
      </c>
      <c r="F100" t="s">
        <v>6653</v>
      </c>
      <c r="G100" t="s">
        <v>6654</v>
      </c>
      <c r="H100">
        <v>1</v>
      </c>
      <c r="I100" s="164" t="s">
        <v>2893</v>
      </c>
      <c r="K100" s="55" t="str">
        <f t="shared" si="3"/>
        <v>Entregue</v>
      </c>
    </row>
    <row r="101" spans="1:11" x14ac:dyDescent="0.3">
      <c r="A101" t="s">
        <v>106</v>
      </c>
      <c r="B101" s="164" t="s">
        <v>6655</v>
      </c>
      <c r="C101" t="s">
        <v>6656</v>
      </c>
      <c r="D101" t="s">
        <v>1154</v>
      </c>
      <c r="E101" t="s">
        <v>109</v>
      </c>
      <c r="I101" s="164" t="s">
        <v>2893</v>
      </c>
      <c r="K101" s="55" t="str">
        <f t="shared" si="3"/>
        <v>Cancelado</v>
      </c>
    </row>
    <row r="102" spans="1:11" x14ac:dyDescent="0.3">
      <c r="A102" t="s">
        <v>108</v>
      </c>
      <c r="B102" s="164" t="s">
        <v>6657</v>
      </c>
      <c r="C102" t="s">
        <v>6658</v>
      </c>
      <c r="D102" t="s">
        <v>1154</v>
      </c>
      <c r="E102" t="s">
        <v>90</v>
      </c>
      <c r="F102" t="s">
        <v>6653</v>
      </c>
      <c r="G102" t="s">
        <v>6659</v>
      </c>
      <c r="H102">
        <v>2</v>
      </c>
      <c r="I102" s="164" t="s">
        <v>2893</v>
      </c>
      <c r="K102" s="55" t="str">
        <f t="shared" si="3"/>
        <v>Entregue</v>
      </c>
    </row>
    <row r="103" spans="1:11" x14ac:dyDescent="0.3">
      <c r="A103" t="s">
        <v>95</v>
      </c>
      <c r="B103" s="164" t="s">
        <v>6660</v>
      </c>
      <c r="C103" t="s">
        <v>6661</v>
      </c>
      <c r="D103" t="s">
        <v>1154</v>
      </c>
      <c r="E103" t="s">
        <v>132</v>
      </c>
      <c r="F103" t="s">
        <v>6662</v>
      </c>
      <c r="G103" t="s">
        <v>6663</v>
      </c>
      <c r="H103">
        <v>5</v>
      </c>
      <c r="I103" s="164" t="s">
        <v>2893</v>
      </c>
      <c r="K103" s="55" t="str">
        <f t="shared" si="3"/>
        <v>Entregue</v>
      </c>
    </row>
    <row r="104" spans="1:11" x14ac:dyDescent="0.3">
      <c r="A104" t="s">
        <v>95</v>
      </c>
      <c r="B104" s="164" t="s">
        <v>3069</v>
      </c>
      <c r="C104" t="s">
        <v>3070</v>
      </c>
      <c r="D104" t="s">
        <v>1150</v>
      </c>
      <c r="E104" t="s">
        <v>132</v>
      </c>
      <c r="F104" t="s">
        <v>2465</v>
      </c>
      <c r="G104" t="s">
        <v>2954</v>
      </c>
      <c r="H104">
        <v>3</v>
      </c>
      <c r="I104" s="164" t="s">
        <v>3071</v>
      </c>
      <c r="K104" s="55" t="str">
        <f t="shared" si="3"/>
        <v>Entregue</v>
      </c>
    </row>
    <row r="105" spans="1:11" x14ac:dyDescent="0.3">
      <c r="A105" t="s">
        <v>95</v>
      </c>
      <c r="B105" s="164" t="s">
        <v>3072</v>
      </c>
      <c r="C105" t="s">
        <v>3073</v>
      </c>
      <c r="D105" t="s">
        <v>1150</v>
      </c>
      <c r="E105" t="s">
        <v>132</v>
      </c>
      <c r="F105" t="s">
        <v>2465</v>
      </c>
      <c r="G105" t="s">
        <v>2991</v>
      </c>
      <c r="H105">
        <v>5</v>
      </c>
      <c r="I105" s="164" t="s">
        <v>3071</v>
      </c>
      <c r="K105" s="55" t="str">
        <f t="shared" si="3"/>
        <v>Entregue</v>
      </c>
    </row>
    <row r="106" spans="1:11" x14ac:dyDescent="0.3">
      <c r="A106" t="s">
        <v>96</v>
      </c>
      <c r="B106" s="164" t="s">
        <v>3943</v>
      </c>
      <c r="C106" t="s">
        <v>3944</v>
      </c>
      <c r="D106" t="s">
        <v>1151</v>
      </c>
      <c r="E106" t="s">
        <v>132</v>
      </c>
      <c r="F106" t="s">
        <v>3178</v>
      </c>
      <c r="G106" t="s">
        <v>3731</v>
      </c>
      <c r="H106">
        <v>3</v>
      </c>
      <c r="I106" s="164" t="s">
        <v>3071</v>
      </c>
      <c r="K106" s="55" t="str">
        <f t="shared" si="3"/>
        <v>Entregue</v>
      </c>
    </row>
    <row r="107" spans="1:11" x14ac:dyDescent="0.3">
      <c r="A107" t="s">
        <v>95</v>
      </c>
      <c r="B107" s="164" t="s">
        <v>4018</v>
      </c>
      <c r="C107" t="s">
        <v>4019</v>
      </c>
      <c r="D107" t="s">
        <v>1151</v>
      </c>
      <c r="E107" t="s">
        <v>132</v>
      </c>
      <c r="F107" t="s">
        <v>3178</v>
      </c>
      <c r="G107" t="s">
        <v>3847</v>
      </c>
      <c r="H107">
        <v>3</v>
      </c>
      <c r="I107" s="164" t="s">
        <v>3071</v>
      </c>
      <c r="K107" s="55" t="str">
        <f t="shared" si="3"/>
        <v>Entregue</v>
      </c>
    </row>
    <row r="108" spans="1:11" x14ac:dyDescent="0.3">
      <c r="A108" t="s">
        <v>95</v>
      </c>
      <c r="B108" s="164" t="s">
        <v>4024</v>
      </c>
      <c r="C108" t="s">
        <v>4025</v>
      </c>
      <c r="D108" t="s">
        <v>1151</v>
      </c>
      <c r="E108" t="s">
        <v>132</v>
      </c>
      <c r="F108" t="s">
        <v>3178</v>
      </c>
      <c r="G108" t="s">
        <v>3847</v>
      </c>
      <c r="H108">
        <v>5</v>
      </c>
      <c r="I108" s="164" t="s">
        <v>3071</v>
      </c>
      <c r="K108" s="55" t="str">
        <f t="shared" si="3"/>
        <v>Entregue</v>
      </c>
    </row>
    <row r="109" spans="1:11" x14ac:dyDescent="0.3">
      <c r="A109" t="s">
        <v>100</v>
      </c>
      <c r="B109" s="164" t="s">
        <v>4026</v>
      </c>
      <c r="C109" t="s">
        <v>4027</v>
      </c>
      <c r="D109" t="s">
        <v>1151</v>
      </c>
      <c r="E109" t="s">
        <v>132</v>
      </c>
      <c r="F109" t="s">
        <v>3178</v>
      </c>
      <c r="G109" t="s">
        <v>3847</v>
      </c>
      <c r="H109">
        <v>3</v>
      </c>
      <c r="I109" s="164" t="s">
        <v>3071</v>
      </c>
      <c r="K109" s="55" t="str">
        <f t="shared" si="3"/>
        <v>Entregue</v>
      </c>
    </row>
    <row r="110" spans="1:11" x14ac:dyDescent="0.3">
      <c r="A110" t="s">
        <v>113</v>
      </c>
      <c r="B110" s="164" t="s">
        <v>5744</v>
      </c>
      <c r="C110" t="s">
        <v>5745</v>
      </c>
      <c r="D110" t="s">
        <v>1152</v>
      </c>
      <c r="E110" t="s">
        <v>132</v>
      </c>
      <c r="F110" t="s">
        <v>4063</v>
      </c>
      <c r="G110" t="s">
        <v>5324</v>
      </c>
      <c r="H110">
        <v>2</v>
      </c>
      <c r="I110" s="164" t="s">
        <v>3071</v>
      </c>
      <c r="K110" s="55" t="str">
        <f t="shared" si="3"/>
        <v>Entregue</v>
      </c>
    </row>
    <row r="111" spans="1:11" x14ac:dyDescent="0.3">
      <c r="A111" t="s">
        <v>98</v>
      </c>
      <c r="B111" s="164" t="s">
        <v>6664</v>
      </c>
      <c r="C111" t="s">
        <v>6665</v>
      </c>
      <c r="D111" t="s">
        <v>1432</v>
      </c>
      <c r="E111" t="s">
        <v>133</v>
      </c>
      <c r="F111" t="s">
        <v>6612</v>
      </c>
      <c r="G111" t="s">
        <v>6613</v>
      </c>
      <c r="H111">
        <v>5</v>
      </c>
      <c r="I111" s="164" t="s">
        <v>6506</v>
      </c>
      <c r="K111" s="55" t="str">
        <f t="shared" si="3"/>
        <v>Entregue</v>
      </c>
    </row>
    <row r="112" spans="1:11" x14ac:dyDescent="0.3">
      <c r="A112" t="s">
        <v>100</v>
      </c>
      <c r="B112" s="164" t="s">
        <v>6666</v>
      </c>
      <c r="C112" t="s">
        <v>6667</v>
      </c>
      <c r="D112" t="s">
        <v>1432</v>
      </c>
      <c r="E112" t="s">
        <v>90</v>
      </c>
      <c r="F112" t="s">
        <v>6612</v>
      </c>
      <c r="G112" t="s">
        <v>6668</v>
      </c>
      <c r="H112">
        <v>3</v>
      </c>
      <c r="I112" s="164" t="s">
        <v>6506</v>
      </c>
      <c r="K112" s="55" t="str">
        <f t="shared" si="3"/>
        <v>Entregue</v>
      </c>
    </row>
    <row r="113" spans="1:11" x14ac:dyDescent="0.3">
      <c r="A113" t="s">
        <v>98</v>
      </c>
      <c r="B113" s="164" t="s">
        <v>6669</v>
      </c>
      <c r="C113" t="s">
        <v>6670</v>
      </c>
      <c r="D113" t="s">
        <v>1432</v>
      </c>
      <c r="E113" t="s">
        <v>133</v>
      </c>
      <c r="F113" t="s">
        <v>6612</v>
      </c>
      <c r="G113" t="s">
        <v>6613</v>
      </c>
      <c r="H113">
        <v>3</v>
      </c>
      <c r="I113" s="164" t="s">
        <v>6506</v>
      </c>
      <c r="K113" s="55" t="str">
        <f t="shared" si="3"/>
        <v>Entregue</v>
      </c>
    </row>
    <row r="114" spans="1:11" x14ac:dyDescent="0.3">
      <c r="A114" t="s">
        <v>98</v>
      </c>
      <c r="B114" s="164" t="s">
        <v>6671</v>
      </c>
      <c r="C114" t="s">
        <v>6672</v>
      </c>
      <c r="D114" t="s">
        <v>1432</v>
      </c>
      <c r="E114" t="s">
        <v>133</v>
      </c>
      <c r="F114" t="s">
        <v>6612</v>
      </c>
      <c r="G114" t="s">
        <v>6613</v>
      </c>
      <c r="H114">
        <v>3</v>
      </c>
      <c r="I114" s="164" t="s">
        <v>6506</v>
      </c>
      <c r="K114" s="55" t="str">
        <f t="shared" si="3"/>
        <v>Entregue</v>
      </c>
    </row>
    <row r="115" spans="1:11" x14ac:dyDescent="0.3">
      <c r="A115" t="s">
        <v>98</v>
      </c>
      <c r="B115" s="164" t="s">
        <v>1955</v>
      </c>
      <c r="C115" t="s">
        <v>1956</v>
      </c>
      <c r="D115" t="s">
        <v>1432</v>
      </c>
      <c r="E115" t="s">
        <v>90</v>
      </c>
      <c r="F115" t="s">
        <v>1433</v>
      </c>
      <c r="G115" t="s">
        <v>1864</v>
      </c>
      <c r="H115">
        <v>2</v>
      </c>
      <c r="I115" s="164" t="s">
        <v>1957</v>
      </c>
      <c r="K115" s="55" t="str">
        <f t="shared" si="3"/>
        <v>Entregue</v>
      </c>
    </row>
    <row r="116" spans="1:11" x14ac:dyDescent="0.3">
      <c r="A116" t="s">
        <v>108</v>
      </c>
      <c r="B116" s="164" t="s">
        <v>2268</v>
      </c>
      <c r="C116" t="s">
        <v>2269</v>
      </c>
      <c r="D116" t="s">
        <v>1432</v>
      </c>
      <c r="E116" t="s">
        <v>90</v>
      </c>
      <c r="F116" t="s">
        <v>1433</v>
      </c>
      <c r="G116" t="s">
        <v>2135</v>
      </c>
      <c r="H116">
        <v>2</v>
      </c>
      <c r="I116" s="164" t="s">
        <v>1957</v>
      </c>
      <c r="K116" s="55" t="str">
        <f t="shared" si="3"/>
        <v>Entregue</v>
      </c>
    </row>
    <row r="117" spans="1:11" x14ac:dyDescent="0.3">
      <c r="A117" t="s">
        <v>95</v>
      </c>
      <c r="B117" s="164" t="s">
        <v>6673</v>
      </c>
      <c r="C117" t="s">
        <v>6674</v>
      </c>
      <c r="D117" t="s">
        <v>1432</v>
      </c>
      <c r="E117" t="s">
        <v>132</v>
      </c>
      <c r="F117" t="s">
        <v>6612</v>
      </c>
      <c r="G117" t="s">
        <v>6675</v>
      </c>
      <c r="H117">
        <v>3</v>
      </c>
      <c r="I117" s="164" t="s">
        <v>1957</v>
      </c>
      <c r="K117" s="55" t="str">
        <f t="shared" si="3"/>
        <v>Entregue</v>
      </c>
    </row>
    <row r="118" spans="1:11" x14ac:dyDescent="0.3">
      <c r="A118" t="s">
        <v>95</v>
      </c>
      <c r="B118" s="164" t="s">
        <v>6676</v>
      </c>
      <c r="C118" t="s">
        <v>6677</v>
      </c>
      <c r="D118" t="s">
        <v>1432</v>
      </c>
      <c r="E118" t="s">
        <v>132</v>
      </c>
      <c r="F118" t="s">
        <v>6612</v>
      </c>
      <c r="G118" t="s">
        <v>6675</v>
      </c>
      <c r="H118">
        <v>3</v>
      </c>
      <c r="I118" s="164" t="s">
        <v>1957</v>
      </c>
      <c r="K118" s="55" t="str">
        <f t="shared" si="3"/>
        <v>Entregue</v>
      </c>
    </row>
    <row r="119" spans="1:11" x14ac:dyDescent="0.3">
      <c r="A119" t="s">
        <v>96</v>
      </c>
      <c r="B119" s="164" t="s">
        <v>6678</v>
      </c>
      <c r="C119" t="s">
        <v>6679</v>
      </c>
      <c r="D119" t="s">
        <v>1432</v>
      </c>
      <c r="E119" t="s">
        <v>133</v>
      </c>
      <c r="F119" t="s">
        <v>6612</v>
      </c>
      <c r="G119" t="s">
        <v>6668</v>
      </c>
      <c r="H119">
        <v>3</v>
      </c>
      <c r="I119" s="164" t="s">
        <v>1957</v>
      </c>
      <c r="K119" s="55" t="str">
        <f t="shared" si="3"/>
        <v>Entregue</v>
      </c>
    </row>
    <row r="120" spans="1:11" x14ac:dyDescent="0.3">
      <c r="A120" t="s">
        <v>96</v>
      </c>
      <c r="B120" s="164" t="s">
        <v>6680</v>
      </c>
      <c r="C120" t="s">
        <v>6681</v>
      </c>
      <c r="D120" t="s">
        <v>6616</v>
      </c>
      <c r="E120" t="s">
        <v>90</v>
      </c>
      <c r="F120" t="s">
        <v>6617</v>
      </c>
      <c r="G120" t="s">
        <v>6682</v>
      </c>
      <c r="H120">
        <v>2</v>
      </c>
      <c r="I120" s="164" t="s">
        <v>1957</v>
      </c>
      <c r="K120" s="55" t="str">
        <f t="shared" si="3"/>
        <v>Entregue</v>
      </c>
    </row>
    <row r="121" spans="1:11" x14ac:dyDescent="0.3">
      <c r="A121" t="s">
        <v>113</v>
      </c>
      <c r="B121" s="164" t="s">
        <v>6683</v>
      </c>
      <c r="C121" t="s">
        <v>6684</v>
      </c>
      <c r="D121" t="s">
        <v>6616</v>
      </c>
      <c r="E121" t="s">
        <v>90</v>
      </c>
      <c r="F121" t="s">
        <v>6617</v>
      </c>
      <c r="G121" t="s">
        <v>6618</v>
      </c>
      <c r="H121">
        <v>1</v>
      </c>
      <c r="I121" s="164" t="s">
        <v>1957</v>
      </c>
      <c r="K121" s="55" t="str">
        <f t="shared" si="3"/>
        <v>Entregue</v>
      </c>
    </row>
    <row r="122" spans="1:11" x14ac:dyDescent="0.3">
      <c r="A122" t="s">
        <v>96</v>
      </c>
      <c r="B122" s="164" t="s">
        <v>6685</v>
      </c>
      <c r="C122" t="s">
        <v>6686</v>
      </c>
      <c r="D122" t="s">
        <v>6616</v>
      </c>
      <c r="E122" t="s">
        <v>133</v>
      </c>
      <c r="F122" t="s">
        <v>6617</v>
      </c>
      <c r="G122" t="s">
        <v>6687</v>
      </c>
      <c r="H122">
        <v>2</v>
      </c>
      <c r="I122" s="164" t="s">
        <v>1957</v>
      </c>
      <c r="K122" s="55" t="str">
        <f t="shared" si="3"/>
        <v>Entregue</v>
      </c>
    </row>
    <row r="123" spans="1:11" x14ac:dyDescent="0.3">
      <c r="A123" t="s">
        <v>96</v>
      </c>
      <c r="B123" s="164" t="s">
        <v>6688</v>
      </c>
      <c r="C123" t="s">
        <v>6689</v>
      </c>
      <c r="D123" t="s">
        <v>6616</v>
      </c>
      <c r="E123" t="s">
        <v>90</v>
      </c>
      <c r="F123" t="s">
        <v>6617</v>
      </c>
      <c r="G123" t="s">
        <v>6682</v>
      </c>
      <c r="H123">
        <v>2</v>
      </c>
      <c r="I123" s="164" t="s">
        <v>1957</v>
      </c>
      <c r="K123" s="55" t="str">
        <f t="shared" si="3"/>
        <v>Entregue</v>
      </c>
    </row>
    <row r="124" spans="1:11" x14ac:dyDescent="0.3">
      <c r="A124" t="s">
        <v>100</v>
      </c>
      <c r="B124" s="164" t="s">
        <v>6690</v>
      </c>
      <c r="C124" t="s">
        <v>6691</v>
      </c>
      <c r="D124" t="s">
        <v>6616</v>
      </c>
      <c r="E124" t="s">
        <v>90</v>
      </c>
      <c r="F124" t="s">
        <v>6617</v>
      </c>
      <c r="G124" t="s">
        <v>6692</v>
      </c>
      <c r="H124">
        <v>3</v>
      </c>
      <c r="I124" s="164" t="s">
        <v>1957</v>
      </c>
      <c r="K124" s="55" t="str">
        <f t="shared" si="3"/>
        <v>Entregue</v>
      </c>
    </row>
    <row r="125" spans="1:11" x14ac:dyDescent="0.3">
      <c r="A125" t="s">
        <v>100</v>
      </c>
      <c r="B125" s="164" t="s">
        <v>6693</v>
      </c>
      <c r="C125" t="s">
        <v>6694</v>
      </c>
      <c r="D125" t="s">
        <v>6616</v>
      </c>
      <c r="E125" t="s">
        <v>90</v>
      </c>
      <c r="F125" t="s">
        <v>6617</v>
      </c>
      <c r="G125" t="s">
        <v>6687</v>
      </c>
      <c r="H125">
        <v>3</v>
      </c>
      <c r="I125" s="164" t="s">
        <v>1957</v>
      </c>
      <c r="K125" s="55" t="str">
        <f t="shared" si="3"/>
        <v>Entregue</v>
      </c>
    </row>
    <row r="126" spans="1:11" x14ac:dyDescent="0.3">
      <c r="A126" t="s">
        <v>96</v>
      </c>
      <c r="B126" s="164" t="s">
        <v>3874</v>
      </c>
      <c r="C126" t="s">
        <v>3875</v>
      </c>
      <c r="D126" t="s">
        <v>1151</v>
      </c>
      <c r="E126" t="s">
        <v>132</v>
      </c>
      <c r="F126" t="s">
        <v>3178</v>
      </c>
      <c r="G126" t="s">
        <v>3731</v>
      </c>
      <c r="H126">
        <v>2</v>
      </c>
      <c r="I126" s="164" t="s">
        <v>3876</v>
      </c>
      <c r="K126" s="55" t="str">
        <f t="shared" si="3"/>
        <v>Entregue</v>
      </c>
    </row>
    <row r="127" spans="1:11" x14ac:dyDescent="0.3">
      <c r="A127" t="s">
        <v>98</v>
      </c>
      <c r="B127" s="164" t="s">
        <v>3962</v>
      </c>
      <c r="C127" t="s">
        <v>3963</v>
      </c>
      <c r="D127" t="s">
        <v>1151</v>
      </c>
      <c r="E127" t="s">
        <v>132</v>
      </c>
      <c r="F127" t="s">
        <v>3178</v>
      </c>
      <c r="G127" t="s">
        <v>3564</v>
      </c>
      <c r="H127">
        <v>3</v>
      </c>
      <c r="I127" s="164" t="s">
        <v>3876</v>
      </c>
      <c r="K127" s="55" t="str">
        <f t="shared" si="3"/>
        <v>Entregue</v>
      </c>
    </row>
    <row r="128" spans="1:11" x14ac:dyDescent="0.3">
      <c r="A128" t="s">
        <v>98</v>
      </c>
      <c r="B128" s="164" t="s">
        <v>4028</v>
      </c>
      <c r="C128" t="s">
        <v>4029</v>
      </c>
      <c r="D128" t="s">
        <v>1151</v>
      </c>
      <c r="E128" t="s">
        <v>132</v>
      </c>
      <c r="F128" t="s">
        <v>3178</v>
      </c>
      <c r="G128" t="s">
        <v>3564</v>
      </c>
      <c r="H128">
        <v>3</v>
      </c>
      <c r="I128" s="164" t="s">
        <v>3876</v>
      </c>
      <c r="K128" s="55" t="str">
        <f t="shared" si="3"/>
        <v>Entregue</v>
      </c>
    </row>
    <row r="129" spans="1:11" x14ac:dyDescent="0.3">
      <c r="A129" t="s">
        <v>98</v>
      </c>
      <c r="B129" s="164" t="s">
        <v>6443</v>
      </c>
      <c r="C129" t="s">
        <v>6695</v>
      </c>
      <c r="D129" t="s">
        <v>1151</v>
      </c>
      <c r="E129" t="s">
        <v>85</v>
      </c>
      <c r="F129" t="s">
        <v>6437</v>
      </c>
      <c r="G129" t="s">
        <v>6438</v>
      </c>
      <c r="H129">
        <v>5</v>
      </c>
      <c r="I129" s="164" t="s">
        <v>3876</v>
      </c>
      <c r="K129" s="55" t="str">
        <f t="shared" si="3"/>
        <v>Não Entregue</v>
      </c>
    </row>
    <row r="130" spans="1:11" x14ac:dyDescent="0.3">
      <c r="A130" t="s">
        <v>98</v>
      </c>
      <c r="B130" s="164" t="s">
        <v>6444</v>
      </c>
      <c r="C130" t="s">
        <v>6696</v>
      </c>
      <c r="D130" t="s">
        <v>1151</v>
      </c>
      <c r="E130" t="s">
        <v>85</v>
      </c>
      <c r="F130" t="s">
        <v>6437</v>
      </c>
      <c r="G130" t="s">
        <v>6440</v>
      </c>
      <c r="H130">
        <v>8</v>
      </c>
      <c r="I130" s="164" t="s">
        <v>3876</v>
      </c>
      <c r="K130" s="55" t="str">
        <f t="shared" si="3"/>
        <v>Não Entregue</v>
      </c>
    </row>
    <row r="131" spans="1:11" x14ac:dyDescent="0.3">
      <c r="A131" t="s">
        <v>98</v>
      </c>
      <c r="B131" s="164" t="s">
        <v>4030</v>
      </c>
      <c r="C131" t="s">
        <v>4031</v>
      </c>
      <c r="D131" t="s">
        <v>1151</v>
      </c>
      <c r="E131" t="s">
        <v>132</v>
      </c>
      <c r="F131" t="s">
        <v>3178</v>
      </c>
      <c r="G131" t="s">
        <v>3564</v>
      </c>
      <c r="H131">
        <v>5</v>
      </c>
      <c r="I131" s="164" t="s">
        <v>3876</v>
      </c>
      <c r="K131" s="55" t="str">
        <f t="shared" si="3"/>
        <v>Entregue</v>
      </c>
    </row>
    <row r="132" spans="1:11" x14ac:dyDescent="0.3">
      <c r="A132" t="s">
        <v>98</v>
      </c>
      <c r="B132" s="164" t="s">
        <v>4032</v>
      </c>
      <c r="C132" t="s">
        <v>4033</v>
      </c>
      <c r="D132" t="s">
        <v>1151</v>
      </c>
      <c r="E132" t="s">
        <v>132</v>
      </c>
      <c r="F132" t="s">
        <v>3178</v>
      </c>
      <c r="G132" t="s">
        <v>3564</v>
      </c>
      <c r="H132">
        <v>5</v>
      </c>
      <c r="I132" s="164" t="s">
        <v>3876</v>
      </c>
      <c r="K132" s="55" t="str">
        <f t="shared" si="3"/>
        <v>Entregue</v>
      </c>
    </row>
    <row r="133" spans="1:11" x14ac:dyDescent="0.3">
      <c r="A133" t="s">
        <v>98</v>
      </c>
      <c r="B133" s="164" t="s">
        <v>4034</v>
      </c>
      <c r="C133" t="s">
        <v>4035</v>
      </c>
      <c r="D133" t="s">
        <v>1151</v>
      </c>
      <c r="E133" t="s">
        <v>132</v>
      </c>
      <c r="F133" t="s">
        <v>3178</v>
      </c>
      <c r="G133" t="s">
        <v>3731</v>
      </c>
      <c r="H133">
        <v>5</v>
      </c>
      <c r="I133" s="164" t="s">
        <v>3876</v>
      </c>
      <c r="K133" s="55" t="str">
        <f t="shared" si="3"/>
        <v>Entregue</v>
      </c>
    </row>
    <row r="134" spans="1:11" x14ac:dyDescent="0.3">
      <c r="A134" t="s">
        <v>98</v>
      </c>
      <c r="B134" s="164" t="s">
        <v>4036</v>
      </c>
      <c r="C134" t="s">
        <v>4037</v>
      </c>
      <c r="D134" t="s">
        <v>1151</v>
      </c>
      <c r="E134" t="s">
        <v>132</v>
      </c>
      <c r="F134" t="s">
        <v>3178</v>
      </c>
      <c r="G134" t="s">
        <v>3731</v>
      </c>
      <c r="H134">
        <v>5</v>
      </c>
      <c r="I134" s="164" t="s">
        <v>3876</v>
      </c>
      <c r="K134" s="55" t="str">
        <f t="shared" si="3"/>
        <v>Entregue</v>
      </c>
    </row>
    <row r="135" spans="1:11" x14ac:dyDescent="0.3">
      <c r="A135" t="s">
        <v>98</v>
      </c>
      <c r="B135" s="164" t="s">
        <v>6445</v>
      </c>
      <c r="C135" t="s">
        <v>6697</v>
      </c>
      <c r="D135" t="s">
        <v>1151</v>
      </c>
      <c r="E135" t="s">
        <v>85</v>
      </c>
      <c r="F135" t="s">
        <v>6437</v>
      </c>
      <c r="G135" t="s">
        <v>6438</v>
      </c>
      <c r="H135">
        <v>5</v>
      </c>
      <c r="I135" s="164" t="s">
        <v>3876</v>
      </c>
      <c r="K135" s="55" t="str">
        <f t="shared" si="3"/>
        <v>Não Entregue</v>
      </c>
    </row>
    <row r="136" spans="1:11" x14ac:dyDescent="0.3">
      <c r="A136" t="s">
        <v>96</v>
      </c>
      <c r="B136" s="164" t="s">
        <v>4038</v>
      </c>
      <c r="C136" t="s">
        <v>4039</v>
      </c>
      <c r="D136" t="s">
        <v>1151</v>
      </c>
      <c r="E136" t="s">
        <v>132</v>
      </c>
      <c r="F136" t="s">
        <v>3178</v>
      </c>
      <c r="G136" t="s">
        <v>3731</v>
      </c>
      <c r="H136">
        <v>8</v>
      </c>
      <c r="I136" s="164" t="s">
        <v>3876</v>
      </c>
      <c r="K136" s="55" t="str">
        <f t="shared" si="3"/>
        <v>Entregue</v>
      </c>
    </row>
    <row r="137" spans="1:11" x14ac:dyDescent="0.3">
      <c r="A137" t="s">
        <v>96</v>
      </c>
      <c r="B137" s="164" t="s">
        <v>3951</v>
      </c>
      <c r="C137" t="s">
        <v>3952</v>
      </c>
      <c r="D137" t="s">
        <v>1151</v>
      </c>
      <c r="E137" t="s">
        <v>90</v>
      </c>
      <c r="F137" t="s">
        <v>3178</v>
      </c>
      <c r="G137" t="s">
        <v>3847</v>
      </c>
      <c r="H137">
        <v>3</v>
      </c>
      <c r="I137" s="164" t="s">
        <v>3953</v>
      </c>
      <c r="K137" s="55" t="str">
        <f t="shared" si="3"/>
        <v>Entregue</v>
      </c>
    </row>
    <row r="138" spans="1:11" x14ac:dyDescent="0.3">
      <c r="A138" t="s">
        <v>96</v>
      </c>
      <c r="B138" s="164" t="s">
        <v>3954</v>
      </c>
      <c r="C138" t="s">
        <v>3955</v>
      </c>
      <c r="D138" t="s">
        <v>1151</v>
      </c>
      <c r="E138" t="s">
        <v>90</v>
      </c>
      <c r="F138" t="s">
        <v>3178</v>
      </c>
      <c r="G138" t="s">
        <v>3847</v>
      </c>
      <c r="H138">
        <v>3</v>
      </c>
      <c r="I138" s="164" t="s">
        <v>3953</v>
      </c>
      <c r="K138" s="55" t="str">
        <f t="shared" si="3"/>
        <v>Entregue</v>
      </c>
    </row>
    <row r="139" spans="1:11" x14ac:dyDescent="0.3">
      <c r="A139" t="s">
        <v>96</v>
      </c>
      <c r="B139" s="164" t="s">
        <v>3956</v>
      </c>
      <c r="C139" t="s">
        <v>3957</v>
      </c>
      <c r="D139" t="s">
        <v>1151</v>
      </c>
      <c r="E139" t="s">
        <v>132</v>
      </c>
      <c r="F139" t="s">
        <v>3178</v>
      </c>
      <c r="G139" t="s">
        <v>3731</v>
      </c>
      <c r="H139">
        <v>5</v>
      </c>
      <c r="I139" s="164" t="s">
        <v>3953</v>
      </c>
      <c r="K139" s="55" t="str">
        <f t="shared" si="3"/>
        <v>Entregue</v>
      </c>
    </row>
    <row r="140" spans="1:11" x14ac:dyDescent="0.3">
      <c r="A140" t="s">
        <v>98</v>
      </c>
      <c r="B140" s="164" t="s">
        <v>4040</v>
      </c>
      <c r="C140" t="s">
        <v>4041</v>
      </c>
      <c r="D140" t="s">
        <v>1151</v>
      </c>
      <c r="E140" t="s">
        <v>132</v>
      </c>
      <c r="F140" t="s">
        <v>3178</v>
      </c>
      <c r="G140" t="s">
        <v>3731</v>
      </c>
      <c r="H140">
        <v>3</v>
      </c>
      <c r="I140" s="164" t="s">
        <v>3953</v>
      </c>
      <c r="K140" s="55" t="str">
        <f t="shared" si="3"/>
        <v>Entregue</v>
      </c>
    </row>
    <row r="141" spans="1:11" x14ac:dyDescent="0.3">
      <c r="A141" t="s">
        <v>98</v>
      </c>
      <c r="B141" s="164" t="s">
        <v>4042</v>
      </c>
      <c r="C141" t="s">
        <v>4043</v>
      </c>
      <c r="D141" t="s">
        <v>1151</v>
      </c>
      <c r="E141" t="s">
        <v>133</v>
      </c>
      <c r="F141" t="s">
        <v>3178</v>
      </c>
      <c r="G141" t="s">
        <v>3731</v>
      </c>
      <c r="H141">
        <v>2</v>
      </c>
      <c r="I141" s="164" t="s">
        <v>3953</v>
      </c>
      <c r="K141" s="55" t="str">
        <f t="shared" si="3"/>
        <v>Entregue</v>
      </c>
    </row>
    <row r="142" spans="1:11" x14ac:dyDescent="0.3">
      <c r="A142" t="s">
        <v>98</v>
      </c>
      <c r="B142" s="164" t="s">
        <v>4044</v>
      </c>
      <c r="C142" t="s">
        <v>4045</v>
      </c>
      <c r="D142" t="s">
        <v>1151</v>
      </c>
      <c r="E142" t="s">
        <v>133</v>
      </c>
      <c r="F142" t="s">
        <v>3178</v>
      </c>
      <c r="G142" t="s">
        <v>3731</v>
      </c>
      <c r="H142">
        <v>2</v>
      </c>
      <c r="I142" s="164" t="s">
        <v>3953</v>
      </c>
      <c r="K142" s="55" t="str">
        <f t="shared" si="3"/>
        <v>Entregue</v>
      </c>
    </row>
    <row r="143" spans="1:11" x14ac:dyDescent="0.3">
      <c r="A143" t="s">
        <v>96</v>
      </c>
      <c r="B143" s="164" t="s">
        <v>4046</v>
      </c>
      <c r="C143" t="s">
        <v>4047</v>
      </c>
      <c r="D143" t="s">
        <v>1151</v>
      </c>
      <c r="E143" t="s">
        <v>90</v>
      </c>
      <c r="F143" t="s">
        <v>3178</v>
      </c>
      <c r="G143" t="s">
        <v>3847</v>
      </c>
      <c r="H143">
        <v>3</v>
      </c>
      <c r="I143" s="164" t="s">
        <v>3953</v>
      </c>
      <c r="K143" s="55" t="str">
        <f t="shared" si="3"/>
        <v>Entregue</v>
      </c>
    </row>
    <row r="144" spans="1:11" x14ac:dyDescent="0.3">
      <c r="A144" t="s">
        <v>96</v>
      </c>
      <c r="B144" s="164" t="s">
        <v>6698</v>
      </c>
      <c r="C144" t="s">
        <v>6699</v>
      </c>
      <c r="D144" t="s">
        <v>1151</v>
      </c>
      <c r="E144" t="s">
        <v>85</v>
      </c>
      <c r="F144" t="s">
        <v>6437</v>
      </c>
      <c r="G144" t="s">
        <v>6700</v>
      </c>
      <c r="H144">
        <v>5</v>
      </c>
      <c r="I144" s="164" t="s">
        <v>3617</v>
      </c>
      <c r="K144" s="55" t="str">
        <f t="shared" si="3"/>
        <v>Não Entregue</v>
      </c>
    </row>
    <row r="145" spans="1:11" x14ac:dyDescent="0.3">
      <c r="A145" t="s">
        <v>96</v>
      </c>
      <c r="B145" s="164" t="s">
        <v>6701</v>
      </c>
      <c r="C145" t="s">
        <v>6702</v>
      </c>
      <c r="D145" t="s">
        <v>1151</v>
      </c>
      <c r="E145" t="s">
        <v>85</v>
      </c>
      <c r="F145" t="s">
        <v>6437</v>
      </c>
      <c r="G145" t="s">
        <v>6703</v>
      </c>
      <c r="H145">
        <v>5</v>
      </c>
      <c r="I145" s="164" t="s">
        <v>3617</v>
      </c>
      <c r="K145" s="55" t="str">
        <f t="shared" si="3"/>
        <v>Não Entregue</v>
      </c>
    </row>
    <row r="146" spans="1:11" x14ac:dyDescent="0.3">
      <c r="A146" t="s">
        <v>95</v>
      </c>
      <c r="B146" s="164" t="s">
        <v>3615</v>
      </c>
      <c r="C146" t="s">
        <v>3616</v>
      </c>
      <c r="D146" t="s">
        <v>1151</v>
      </c>
      <c r="E146" t="s">
        <v>133</v>
      </c>
      <c r="F146" t="s">
        <v>3178</v>
      </c>
      <c r="G146" t="s">
        <v>3439</v>
      </c>
      <c r="H146">
        <v>3</v>
      </c>
      <c r="I146" s="164" t="s">
        <v>3617</v>
      </c>
      <c r="K146" s="55" t="str">
        <f t="shared" si="3"/>
        <v>Entregue</v>
      </c>
    </row>
    <row r="147" spans="1:11" x14ac:dyDescent="0.3">
      <c r="A147" t="s">
        <v>96</v>
      </c>
      <c r="B147" s="164" t="s">
        <v>3958</v>
      </c>
      <c r="C147" t="s">
        <v>3959</v>
      </c>
      <c r="D147" t="s">
        <v>1151</v>
      </c>
      <c r="E147" t="s">
        <v>133</v>
      </c>
      <c r="F147" t="s">
        <v>3178</v>
      </c>
      <c r="G147" t="s">
        <v>3439</v>
      </c>
      <c r="H147">
        <v>5</v>
      </c>
      <c r="I147" s="164" t="s">
        <v>3617</v>
      </c>
      <c r="K147" s="55" t="str">
        <f t="shared" ref="K147:K210" si="4">IF(A147="","",IF(OR(E147="Aceito",E147="Pendente de Produção",E147="Em Produção"),"Entregue",IF(E147="Cancelado","Cancelado","Não Entregue")))</f>
        <v>Entregue</v>
      </c>
    </row>
    <row r="148" spans="1:11" x14ac:dyDescent="0.3">
      <c r="A148" t="s">
        <v>100</v>
      </c>
      <c r="B148" s="164" t="s">
        <v>3960</v>
      </c>
      <c r="C148" t="s">
        <v>3961</v>
      </c>
      <c r="D148" t="s">
        <v>1151</v>
      </c>
      <c r="E148" t="s">
        <v>90</v>
      </c>
      <c r="F148" t="s">
        <v>3178</v>
      </c>
      <c r="G148" t="s">
        <v>3564</v>
      </c>
      <c r="H148">
        <v>3</v>
      </c>
      <c r="I148" s="164" t="s">
        <v>3617</v>
      </c>
      <c r="K148" s="55" t="str">
        <f t="shared" si="4"/>
        <v>Entregue</v>
      </c>
    </row>
    <row r="149" spans="1:11" x14ac:dyDescent="0.3">
      <c r="A149" t="s">
        <v>96</v>
      </c>
      <c r="B149" s="164" t="s">
        <v>6704</v>
      </c>
      <c r="C149" t="s">
        <v>6705</v>
      </c>
      <c r="D149" t="s">
        <v>1151</v>
      </c>
      <c r="E149" t="s">
        <v>85</v>
      </c>
      <c r="H149">
        <v>0</v>
      </c>
      <c r="I149" s="164" t="s">
        <v>3617</v>
      </c>
      <c r="K149" s="55" t="str">
        <f t="shared" si="4"/>
        <v>Não Entregue</v>
      </c>
    </row>
    <row r="150" spans="1:11" x14ac:dyDescent="0.3">
      <c r="A150" t="s">
        <v>96</v>
      </c>
      <c r="B150" s="164" t="s">
        <v>3065</v>
      </c>
      <c r="C150" t="s">
        <v>3066</v>
      </c>
      <c r="D150" t="s">
        <v>1150</v>
      </c>
      <c r="E150" t="s">
        <v>132</v>
      </c>
      <c r="F150" t="s">
        <v>2465</v>
      </c>
      <c r="G150" t="s">
        <v>2954</v>
      </c>
      <c r="H150">
        <v>3</v>
      </c>
      <c r="I150" s="164" t="s">
        <v>3067</v>
      </c>
      <c r="K150" s="55" t="str">
        <f t="shared" si="4"/>
        <v>Entregue</v>
      </c>
    </row>
    <row r="151" spans="1:11" x14ac:dyDescent="0.3">
      <c r="A151" t="s">
        <v>96</v>
      </c>
      <c r="B151" s="164" t="s">
        <v>3068</v>
      </c>
      <c r="C151" t="s">
        <v>3066</v>
      </c>
      <c r="D151" t="s">
        <v>1150</v>
      </c>
      <c r="E151" t="s">
        <v>132</v>
      </c>
      <c r="F151" t="s">
        <v>2465</v>
      </c>
      <c r="G151" t="s">
        <v>2991</v>
      </c>
      <c r="H151">
        <v>5</v>
      </c>
      <c r="I151" s="164" t="s">
        <v>3067</v>
      </c>
      <c r="K151" s="55" t="str">
        <f t="shared" si="4"/>
        <v>Entregue</v>
      </c>
    </row>
    <row r="152" spans="1:11" x14ac:dyDescent="0.3">
      <c r="A152" t="s">
        <v>98</v>
      </c>
      <c r="B152" s="164" t="s">
        <v>6706</v>
      </c>
      <c r="C152" t="s">
        <v>6707</v>
      </c>
      <c r="D152" t="s">
        <v>1150</v>
      </c>
      <c r="E152" t="s">
        <v>132</v>
      </c>
      <c r="F152" t="s">
        <v>6621</v>
      </c>
      <c r="G152" t="s">
        <v>6625</v>
      </c>
      <c r="H152">
        <v>1</v>
      </c>
      <c r="I152" s="164" t="s">
        <v>3067</v>
      </c>
      <c r="K152" s="55" t="str">
        <f t="shared" si="4"/>
        <v>Entregue</v>
      </c>
    </row>
    <row r="153" spans="1:11" x14ac:dyDescent="0.3">
      <c r="A153" t="s">
        <v>98</v>
      </c>
      <c r="B153" s="164" t="s">
        <v>6708</v>
      </c>
      <c r="C153" t="s">
        <v>6709</v>
      </c>
      <c r="D153" t="s">
        <v>6710</v>
      </c>
      <c r="E153" t="s">
        <v>109</v>
      </c>
      <c r="F153" t="s">
        <v>6711</v>
      </c>
      <c r="H153">
        <v>0</v>
      </c>
      <c r="I153" s="164" t="s">
        <v>3067</v>
      </c>
      <c r="K153" s="55" t="str">
        <f t="shared" si="4"/>
        <v>Cancelado</v>
      </c>
    </row>
    <row r="154" spans="1:11" x14ac:dyDescent="0.3">
      <c r="A154" t="s">
        <v>98</v>
      </c>
      <c r="B154" s="164" t="s">
        <v>6712</v>
      </c>
      <c r="C154" t="s">
        <v>6713</v>
      </c>
      <c r="D154" t="s">
        <v>6710</v>
      </c>
      <c r="E154" t="s">
        <v>109</v>
      </c>
      <c r="F154" t="s">
        <v>6711</v>
      </c>
      <c r="H154">
        <v>0</v>
      </c>
      <c r="I154" s="164" t="s">
        <v>3067</v>
      </c>
      <c r="K154" s="55" t="str">
        <f t="shared" si="4"/>
        <v>Cancelado</v>
      </c>
    </row>
    <row r="155" spans="1:11" x14ac:dyDescent="0.3">
      <c r="A155" t="s">
        <v>98</v>
      </c>
      <c r="B155" s="164" t="s">
        <v>6714</v>
      </c>
      <c r="C155" t="s">
        <v>6715</v>
      </c>
      <c r="D155" t="s">
        <v>6710</v>
      </c>
      <c r="E155" t="s">
        <v>109</v>
      </c>
      <c r="F155" t="s">
        <v>6711</v>
      </c>
      <c r="G155" t="s">
        <v>6716</v>
      </c>
      <c r="H155">
        <v>8</v>
      </c>
      <c r="I155" s="164" t="s">
        <v>3067</v>
      </c>
      <c r="K155" s="55" t="str">
        <f t="shared" si="4"/>
        <v>Cancelado</v>
      </c>
    </row>
    <row r="156" spans="1:11" x14ac:dyDescent="0.3">
      <c r="A156" t="s">
        <v>98</v>
      </c>
      <c r="B156" s="164" t="s">
        <v>6717</v>
      </c>
      <c r="C156" t="s">
        <v>6718</v>
      </c>
      <c r="D156" t="s">
        <v>6710</v>
      </c>
      <c r="E156" t="s">
        <v>109</v>
      </c>
      <c r="F156" t="s">
        <v>6711</v>
      </c>
      <c r="H156">
        <v>0</v>
      </c>
      <c r="I156" s="164" t="s">
        <v>3067</v>
      </c>
      <c r="K156" s="55" t="str">
        <f t="shared" si="4"/>
        <v>Cancelado</v>
      </c>
    </row>
    <row r="157" spans="1:11" x14ac:dyDescent="0.3">
      <c r="A157" t="s">
        <v>98</v>
      </c>
      <c r="B157" s="164" t="s">
        <v>6719</v>
      </c>
      <c r="C157" t="s">
        <v>6720</v>
      </c>
      <c r="D157" t="s">
        <v>6710</v>
      </c>
      <c r="E157" t="s">
        <v>90</v>
      </c>
      <c r="F157" t="s">
        <v>6711</v>
      </c>
      <c r="G157" t="s">
        <v>6721</v>
      </c>
      <c r="H157">
        <v>1</v>
      </c>
      <c r="I157" s="164" t="s">
        <v>3067</v>
      </c>
      <c r="K157" s="55" t="str">
        <f t="shared" si="4"/>
        <v>Entregue</v>
      </c>
    </row>
    <row r="158" spans="1:11" x14ac:dyDescent="0.3">
      <c r="A158" t="s">
        <v>98</v>
      </c>
      <c r="B158" s="164" t="s">
        <v>6722</v>
      </c>
      <c r="C158" t="s">
        <v>6723</v>
      </c>
      <c r="D158" t="s">
        <v>6710</v>
      </c>
      <c r="E158" t="s">
        <v>109</v>
      </c>
      <c r="F158" t="s">
        <v>6711</v>
      </c>
      <c r="H158">
        <v>1</v>
      </c>
      <c r="I158" s="164" t="s">
        <v>3067</v>
      </c>
      <c r="K158" s="55" t="str">
        <f t="shared" si="4"/>
        <v>Cancelado</v>
      </c>
    </row>
    <row r="159" spans="1:11" x14ac:dyDescent="0.3">
      <c r="A159" t="s">
        <v>98</v>
      </c>
      <c r="B159" s="164" t="s">
        <v>6724</v>
      </c>
      <c r="C159" t="s">
        <v>6725</v>
      </c>
      <c r="D159" t="s">
        <v>6710</v>
      </c>
      <c r="E159" t="s">
        <v>90</v>
      </c>
      <c r="F159" t="s">
        <v>6711</v>
      </c>
      <c r="G159" t="s">
        <v>6721</v>
      </c>
      <c r="H159">
        <v>3</v>
      </c>
      <c r="I159" s="164" t="s">
        <v>3067</v>
      </c>
      <c r="K159" s="55" t="str">
        <f t="shared" si="4"/>
        <v>Entregue</v>
      </c>
    </row>
    <row r="160" spans="1:11" x14ac:dyDescent="0.3">
      <c r="A160" t="s">
        <v>98</v>
      </c>
      <c r="B160" s="164" t="s">
        <v>6726</v>
      </c>
      <c r="C160" t="s">
        <v>6727</v>
      </c>
      <c r="D160" t="s">
        <v>6710</v>
      </c>
      <c r="E160" t="s">
        <v>133</v>
      </c>
      <c r="F160" t="s">
        <v>6711</v>
      </c>
      <c r="G160" t="s">
        <v>6728</v>
      </c>
      <c r="H160">
        <v>1</v>
      </c>
      <c r="I160" s="164" t="s">
        <v>3067</v>
      </c>
      <c r="K160" s="55" t="str">
        <f t="shared" si="4"/>
        <v>Entregue</v>
      </c>
    </row>
    <row r="161" spans="1:11" x14ac:dyDescent="0.3">
      <c r="A161" t="s">
        <v>98</v>
      </c>
      <c r="B161" s="164" t="s">
        <v>6729</v>
      </c>
      <c r="C161" t="s">
        <v>6730</v>
      </c>
      <c r="D161" t="s">
        <v>6710</v>
      </c>
      <c r="E161" t="s">
        <v>109</v>
      </c>
      <c r="F161" t="s">
        <v>6711</v>
      </c>
      <c r="G161" t="s">
        <v>6728</v>
      </c>
      <c r="H161">
        <v>1</v>
      </c>
      <c r="I161" s="164" t="s">
        <v>3067</v>
      </c>
      <c r="K161" s="55" t="str">
        <f t="shared" si="4"/>
        <v>Cancelado</v>
      </c>
    </row>
    <row r="162" spans="1:11" x14ac:dyDescent="0.3">
      <c r="A162" t="s">
        <v>98</v>
      </c>
      <c r="B162" s="164" t="s">
        <v>6731</v>
      </c>
      <c r="C162" t="s">
        <v>6732</v>
      </c>
      <c r="D162" t="s">
        <v>6710</v>
      </c>
      <c r="E162" t="s">
        <v>109</v>
      </c>
      <c r="F162" t="s">
        <v>6711</v>
      </c>
      <c r="G162" t="s">
        <v>6728</v>
      </c>
      <c r="H162">
        <v>1</v>
      </c>
      <c r="I162" s="164" t="s">
        <v>3067</v>
      </c>
      <c r="K162" s="55" t="str">
        <f t="shared" si="4"/>
        <v>Cancelado</v>
      </c>
    </row>
    <row r="163" spans="1:11" x14ac:dyDescent="0.3">
      <c r="A163" t="s">
        <v>98</v>
      </c>
      <c r="B163" s="164" t="s">
        <v>6733</v>
      </c>
      <c r="C163" t="s">
        <v>6734</v>
      </c>
      <c r="D163" t="s">
        <v>6710</v>
      </c>
      <c r="E163" t="s">
        <v>90</v>
      </c>
      <c r="F163" t="s">
        <v>6711</v>
      </c>
      <c r="G163" t="s">
        <v>6728</v>
      </c>
      <c r="H163">
        <v>2</v>
      </c>
      <c r="I163" s="164" t="s">
        <v>3067</v>
      </c>
      <c r="K163" s="55" t="str">
        <f t="shared" si="4"/>
        <v>Entregue</v>
      </c>
    </row>
    <row r="164" spans="1:11" x14ac:dyDescent="0.3">
      <c r="A164" t="s">
        <v>98</v>
      </c>
      <c r="B164" s="164" t="s">
        <v>6735</v>
      </c>
      <c r="C164" t="s">
        <v>6736</v>
      </c>
      <c r="D164" t="s">
        <v>6710</v>
      </c>
      <c r="E164" t="s">
        <v>90</v>
      </c>
      <c r="F164" t="s">
        <v>6711</v>
      </c>
      <c r="G164" t="s">
        <v>6737</v>
      </c>
      <c r="H164">
        <v>2</v>
      </c>
      <c r="I164" s="164" t="s">
        <v>3067</v>
      </c>
      <c r="K164" s="55" t="str">
        <f t="shared" si="4"/>
        <v>Entregue</v>
      </c>
    </row>
    <row r="165" spans="1:11" x14ac:dyDescent="0.3">
      <c r="A165" t="s">
        <v>98</v>
      </c>
      <c r="B165" s="164" t="s">
        <v>6738</v>
      </c>
      <c r="C165" t="s">
        <v>6739</v>
      </c>
      <c r="D165" t="s">
        <v>6710</v>
      </c>
      <c r="E165" t="s">
        <v>90</v>
      </c>
      <c r="F165" t="s">
        <v>6711</v>
      </c>
      <c r="G165" t="s">
        <v>6728</v>
      </c>
      <c r="H165">
        <v>5</v>
      </c>
      <c r="I165" s="164" t="s">
        <v>3067</v>
      </c>
      <c r="K165" s="55" t="str">
        <f t="shared" si="4"/>
        <v>Entregue</v>
      </c>
    </row>
    <row r="166" spans="1:11" x14ac:dyDescent="0.3">
      <c r="A166" t="s">
        <v>98</v>
      </c>
      <c r="B166" s="164" t="s">
        <v>6740</v>
      </c>
      <c r="C166" t="s">
        <v>6741</v>
      </c>
      <c r="D166" t="s">
        <v>6710</v>
      </c>
      <c r="E166" t="s">
        <v>133</v>
      </c>
      <c r="F166" t="s">
        <v>6711</v>
      </c>
      <c r="G166" t="s">
        <v>6728</v>
      </c>
      <c r="H166">
        <v>2</v>
      </c>
      <c r="I166" s="164" t="s">
        <v>3067</v>
      </c>
      <c r="K166" s="55" t="str">
        <f t="shared" si="4"/>
        <v>Entregue</v>
      </c>
    </row>
    <row r="167" spans="1:11" x14ac:dyDescent="0.3">
      <c r="A167" t="s">
        <v>98</v>
      </c>
      <c r="B167" s="164" t="s">
        <v>6742</v>
      </c>
      <c r="C167" t="s">
        <v>6743</v>
      </c>
      <c r="D167" t="s">
        <v>6710</v>
      </c>
      <c r="E167" t="s">
        <v>90</v>
      </c>
      <c r="F167" t="s">
        <v>6711</v>
      </c>
      <c r="G167" t="s">
        <v>6737</v>
      </c>
      <c r="H167">
        <v>2</v>
      </c>
      <c r="I167" s="164" t="s">
        <v>3067</v>
      </c>
      <c r="K167" s="55" t="str">
        <f t="shared" si="4"/>
        <v>Entregue</v>
      </c>
    </row>
    <row r="168" spans="1:11" x14ac:dyDescent="0.3">
      <c r="A168" t="s">
        <v>98</v>
      </c>
      <c r="B168" s="164" t="s">
        <v>6744</v>
      </c>
      <c r="C168" t="s">
        <v>6745</v>
      </c>
      <c r="D168" t="s">
        <v>6710</v>
      </c>
      <c r="E168" t="s">
        <v>90</v>
      </c>
      <c r="F168" t="s">
        <v>6711</v>
      </c>
      <c r="G168" t="s">
        <v>6728</v>
      </c>
      <c r="H168">
        <v>2</v>
      </c>
      <c r="I168" s="164" t="s">
        <v>3067</v>
      </c>
      <c r="K168" s="55" t="str">
        <f t="shared" si="4"/>
        <v>Entregue</v>
      </c>
    </row>
    <row r="169" spans="1:11" x14ac:dyDescent="0.3">
      <c r="A169" t="s">
        <v>98</v>
      </c>
      <c r="B169" s="164" t="s">
        <v>6746</v>
      </c>
      <c r="C169" t="s">
        <v>6747</v>
      </c>
      <c r="D169" t="s">
        <v>6710</v>
      </c>
      <c r="E169" t="s">
        <v>109</v>
      </c>
      <c r="F169" t="s">
        <v>6711</v>
      </c>
      <c r="G169" t="s">
        <v>6721</v>
      </c>
      <c r="H169">
        <v>1</v>
      </c>
      <c r="I169" s="164" t="s">
        <v>3067</v>
      </c>
      <c r="K169" s="55" t="str">
        <f t="shared" si="4"/>
        <v>Cancelado</v>
      </c>
    </row>
    <row r="170" spans="1:11" x14ac:dyDescent="0.3">
      <c r="A170" t="s">
        <v>98</v>
      </c>
      <c r="B170" s="164" t="s">
        <v>6748</v>
      </c>
      <c r="C170" t="s">
        <v>6749</v>
      </c>
      <c r="D170" t="s">
        <v>6710</v>
      </c>
      <c r="E170" t="s">
        <v>109</v>
      </c>
      <c r="F170" t="s">
        <v>6711</v>
      </c>
      <c r="G170" t="s">
        <v>6750</v>
      </c>
      <c r="H170">
        <v>0</v>
      </c>
      <c r="I170" s="164" t="s">
        <v>3067</v>
      </c>
      <c r="K170" s="55" t="str">
        <f t="shared" si="4"/>
        <v>Cancelado</v>
      </c>
    </row>
    <row r="171" spans="1:11" x14ac:dyDescent="0.3">
      <c r="A171" t="s">
        <v>98</v>
      </c>
      <c r="B171" s="164" t="s">
        <v>6751</v>
      </c>
      <c r="C171" t="s">
        <v>6752</v>
      </c>
      <c r="D171" t="s">
        <v>6710</v>
      </c>
      <c r="E171" t="s">
        <v>109</v>
      </c>
      <c r="F171" t="s">
        <v>6711</v>
      </c>
      <c r="G171" t="s">
        <v>6750</v>
      </c>
      <c r="H171">
        <v>0</v>
      </c>
      <c r="I171" s="164" t="s">
        <v>3067</v>
      </c>
      <c r="K171" s="55" t="str">
        <f t="shared" si="4"/>
        <v>Cancelado</v>
      </c>
    </row>
    <row r="172" spans="1:11" x14ac:dyDescent="0.3">
      <c r="A172" t="s">
        <v>98</v>
      </c>
      <c r="B172" s="164" t="s">
        <v>6753</v>
      </c>
      <c r="C172" t="s">
        <v>6754</v>
      </c>
      <c r="D172" t="s">
        <v>6710</v>
      </c>
      <c r="E172" t="s">
        <v>109</v>
      </c>
      <c r="F172" t="s">
        <v>6711</v>
      </c>
      <c r="G172" t="s">
        <v>6750</v>
      </c>
      <c r="H172">
        <v>0</v>
      </c>
      <c r="I172" s="164" t="s">
        <v>3067</v>
      </c>
      <c r="K172" s="55" t="str">
        <f t="shared" si="4"/>
        <v>Cancelado</v>
      </c>
    </row>
    <row r="173" spans="1:11" x14ac:dyDescent="0.3">
      <c r="A173" t="s">
        <v>98</v>
      </c>
      <c r="B173" s="164" t="s">
        <v>6755</v>
      </c>
      <c r="C173" t="s">
        <v>6756</v>
      </c>
      <c r="D173" t="s">
        <v>6710</v>
      </c>
      <c r="E173" t="s">
        <v>90</v>
      </c>
      <c r="F173" t="s">
        <v>6711</v>
      </c>
      <c r="G173" t="s">
        <v>6757</v>
      </c>
      <c r="H173">
        <v>1</v>
      </c>
      <c r="I173" s="164" t="s">
        <v>3067</v>
      </c>
      <c r="K173" s="55" t="str">
        <f t="shared" si="4"/>
        <v>Entregue</v>
      </c>
    </row>
    <row r="174" spans="1:11" x14ac:dyDescent="0.3">
      <c r="A174" t="s">
        <v>98</v>
      </c>
      <c r="B174" s="164" t="s">
        <v>6758</v>
      </c>
      <c r="C174" t="s">
        <v>6759</v>
      </c>
      <c r="D174" t="s">
        <v>6710</v>
      </c>
      <c r="E174" t="s">
        <v>90</v>
      </c>
      <c r="F174" t="s">
        <v>6711</v>
      </c>
      <c r="G174" t="s">
        <v>6757</v>
      </c>
      <c r="H174">
        <v>2</v>
      </c>
      <c r="I174" s="164" t="s">
        <v>3067</v>
      </c>
      <c r="K174" s="55" t="str">
        <f t="shared" si="4"/>
        <v>Entregue</v>
      </c>
    </row>
    <row r="175" spans="1:11" x14ac:dyDescent="0.3">
      <c r="A175" t="s">
        <v>98</v>
      </c>
      <c r="B175" s="164" t="s">
        <v>6760</v>
      </c>
      <c r="C175" t="s">
        <v>6761</v>
      </c>
      <c r="D175" t="s">
        <v>6710</v>
      </c>
      <c r="E175" t="s">
        <v>90</v>
      </c>
      <c r="F175" t="s">
        <v>6711</v>
      </c>
      <c r="G175" t="s">
        <v>6757</v>
      </c>
      <c r="H175">
        <v>2</v>
      </c>
      <c r="I175" s="164" t="s">
        <v>3067</v>
      </c>
      <c r="K175" s="55" t="str">
        <f t="shared" si="4"/>
        <v>Entregue</v>
      </c>
    </row>
    <row r="176" spans="1:11" x14ac:dyDescent="0.3">
      <c r="A176" t="s">
        <v>98</v>
      </c>
      <c r="B176" s="164" t="s">
        <v>6762</v>
      </c>
      <c r="C176" t="s">
        <v>6763</v>
      </c>
      <c r="D176" t="s">
        <v>6710</v>
      </c>
      <c r="E176" t="s">
        <v>109</v>
      </c>
      <c r="F176" t="s">
        <v>6711</v>
      </c>
      <c r="G176" t="s">
        <v>6764</v>
      </c>
      <c r="H176">
        <v>2</v>
      </c>
      <c r="I176" s="164" t="s">
        <v>3067</v>
      </c>
      <c r="K176" s="55" t="str">
        <f t="shared" si="4"/>
        <v>Cancelado</v>
      </c>
    </row>
    <row r="177" spans="1:11" x14ac:dyDescent="0.3">
      <c r="A177" t="s">
        <v>98</v>
      </c>
      <c r="B177" s="164" t="s">
        <v>6765</v>
      </c>
      <c r="C177" t="s">
        <v>6766</v>
      </c>
      <c r="D177" t="s">
        <v>6710</v>
      </c>
      <c r="E177" t="s">
        <v>109</v>
      </c>
      <c r="F177" t="s">
        <v>6711</v>
      </c>
      <c r="G177" t="s">
        <v>6764</v>
      </c>
      <c r="H177">
        <v>2</v>
      </c>
      <c r="I177" s="164" t="s">
        <v>3067</v>
      </c>
      <c r="K177" s="55" t="str">
        <f t="shared" si="4"/>
        <v>Cancelado</v>
      </c>
    </row>
    <row r="178" spans="1:11" x14ac:dyDescent="0.3">
      <c r="A178" t="s">
        <v>98</v>
      </c>
      <c r="B178" s="164" t="s">
        <v>6767</v>
      </c>
      <c r="C178" t="s">
        <v>6768</v>
      </c>
      <c r="D178" t="s">
        <v>6710</v>
      </c>
      <c r="E178" t="s">
        <v>90</v>
      </c>
      <c r="F178" t="s">
        <v>6711</v>
      </c>
      <c r="G178" t="s">
        <v>6737</v>
      </c>
      <c r="H178">
        <v>1</v>
      </c>
      <c r="I178" s="164" t="s">
        <v>3067</v>
      </c>
      <c r="K178" s="55" t="str">
        <f t="shared" si="4"/>
        <v>Entregue</v>
      </c>
    </row>
    <row r="179" spans="1:11" x14ac:dyDescent="0.3">
      <c r="A179" t="s">
        <v>98</v>
      </c>
      <c r="B179" s="164" t="s">
        <v>6769</v>
      </c>
      <c r="C179" t="s">
        <v>6770</v>
      </c>
      <c r="D179" t="s">
        <v>6710</v>
      </c>
      <c r="E179" t="s">
        <v>109</v>
      </c>
      <c r="F179" t="s">
        <v>6711</v>
      </c>
      <c r="G179" t="s">
        <v>6771</v>
      </c>
      <c r="H179">
        <v>1</v>
      </c>
      <c r="I179" s="164" t="s">
        <v>3067</v>
      </c>
      <c r="K179" s="55" t="str">
        <f t="shared" si="4"/>
        <v>Cancelado</v>
      </c>
    </row>
    <row r="180" spans="1:11" x14ac:dyDescent="0.3">
      <c r="A180" t="s">
        <v>98</v>
      </c>
      <c r="B180" s="164" t="s">
        <v>6772</v>
      </c>
      <c r="C180" t="s">
        <v>6773</v>
      </c>
      <c r="D180" t="s">
        <v>6710</v>
      </c>
      <c r="E180" t="s">
        <v>90</v>
      </c>
      <c r="F180" t="s">
        <v>6711</v>
      </c>
      <c r="G180" t="s">
        <v>6737</v>
      </c>
      <c r="H180">
        <v>1</v>
      </c>
      <c r="I180" s="164" t="s">
        <v>3067</v>
      </c>
      <c r="K180" s="55" t="str">
        <f t="shared" si="4"/>
        <v>Entregue</v>
      </c>
    </row>
    <row r="181" spans="1:11" x14ac:dyDescent="0.3">
      <c r="A181" t="s">
        <v>98</v>
      </c>
      <c r="B181" s="164" t="s">
        <v>6774</v>
      </c>
      <c r="C181" t="s">
        <v>6775</v>
      </c>
      <c r="D181" t="s">
        <v>6710</v>
      </c>
      <c r="E181" t="s">
        <v>90</v>
      </c>
      <c r="F181" t="s">
        <v>6711</v>
      </c>
      <c r="G181" t="s">
        <v>6757</v>
      </c>
      <c r="H181">
        <v>1</v>
      </c>
      <c r="I181" s="164" t="s">
        <v>3067</v>
      </c>
      <c r="K181" s="55" t="str">
        <f t="shared" si="4"/>
        <v>Entregue</v>
      </c>
    </row>
    <row r="182" spans="1:11" x14ac:dyDescent="0.3">
      <c r="A182" t="s">
        <v>98</v>
      </c>
      <c r="B182" s="164" t="s">
        <v>6776</v>
      </c>
      <c r="C182" t="s">
        <v>6777</v>
      </c>
      <c r="D182" t="s">
        <v>6710</v>
      </c>
      <c r="E182" t="s">
        <v>109</v>
      </c>
      <c r="F182" t="s">
        <v>6711</v>
      </c>
      <c r="G182" t="s">
        <v>6721</v>
      </c>
      <c r="H182">
        <v>2</v>
      </c>
      <c r="I182" s="164" t="s">
        <v>3067</v>
      </c>
      <c r="K182" s="55" t="str">
        <f t="shared" si="4"/>
        <v>Cancelado</v>
      </c>
    </row>
    <row r="183" spans="1:11" x14ac:dyDescent="0.3">
      <c r="A183" t="s">
        <v>98</v>
      </c>
      <c r="B183" s="164" t="s">
        <v>6778</v>
      </c>
      <c r="C183" t="s">
        <v>6779</v>
      </c>
      <c r="D183" t="s">
        <v>6710</v>
      </c>
      <c r="E183" t="s">
        <v>90</v>
      </c>
      <c r="F183" t="s">
        <v>6711</v>
      </c>
      <c r="G183" t="s">
        <v>6721</v>
      </c>
      <c r="H183">
        <v>1</v>
      </c>
      <c r="I183" s="164" t="s">
        <v>3067</v>
      </c>
      <c r="K183" s="55" t="str">
        <f t="shared" si="4"/>
        <v>Entregue</v>
      </c>
    </row>
    <row r="184" spans="1:11" x14ac:dyDescent="0.3">
      <c r="A184" t="s">
        <v>98</v>
      </c>
      <c r="B184" s="164" t="s">
        <v>6780</v>
      </c>
      <c r="C184" t="s">
        <v>6781</v>
      </c>
      <c r="D184" t="s">
        <v>6710</v>
      </c>
      <c r="E184" t="s">
        <v>109</v>
      </c>
      <c r="F184" t="s">
        <v>6711</v>
      </c>
      <c r="G184" t="s">
        <v>6757</v>
      </c>
      <c r="H184">
        <v>1</v>
      </c>
      <c r="I184" s="164" t="s">
        <v>3067</v>
      </c>
      <c r="K184" s="55" t="str">
        <f t="shared" si="4"/>
        <v>Cancelado</v>
      </c>
    </row>
    <row r="185" spans="1:11" x14ac:dyDescent="0.3">
      <c r="A185" t="s">
        <v>98</v>
      </c>
      <c r="B185" s="164" t="s">
        <v>6782</v>
      </c>
      <c r="C185" t="s">
        <v>6783</v>
      </c>
      <c r="D185" t="s">
        <v>6710</v>
      </c>
      <c r="E185" t="s">
        <v>90</v>
      </c>
      <c r="F185" t="s">
        <v>6711</v>
      </c>
      <c r="G185" t="s">
        <v>6784</v>
      </c>
      <c r="H185">
        <v>1</v>
      </c>
      <c r="I185" s="164" t="s">
        <v>3067</v>
      </c>
      <c r="K185" s="55" t="str">
        <f t="shared" si="4"/>
        <v>Entregue</v>
      </c>
    </row>
    <row r="186" spans="1:11" x14ac:dyDescent="0.3">
      <c r="A186" t="s">
        <v>98</v>
      </c>
      <c r="B186" s="164" t="s">
        <v>6785</v>
      </c>
      <c r="C186" t="s">
        <v>6786</v>
      </c>
      <c r="D186" t="s">
        <v>6710</v>
      </c>
      <c r="E186" t="s">
        <v>90</v>
      </c>
      <c r="F186" t="s">
        <v>6711</v>
      </c>
      <c r="G186" t="s">
        <v>6721</v>
      </c>
      <c r="H186">
        <v>2</v>
      </c>
      <c r="I186" s="164" t="s">
        <v>3067</v>
      </c>
      <c r="K186" s="55" t="str">
        <f t="shared" si="4"/>
        <v>Entregue</v>
      </c>
    </row>
    <row r="187" spans="1:11" x14ac:dyDescent="0.3">
      <c r="A187" t="s">
        <v>98</v>
      </c>
      <c r="B187" s="164" t="s">
        <v>6787</v>
      </c>
      <c r="C187" t="s">
        <v>6788</v>
      </c>
      <c r="D187" t="s">
        <v>6710</v>
      </c>
      <c r="E187" t="s">
        <v>90</v>
      </c>
      <c r="F187" t="s">
        <v>6711</v>
      </c>
      <c r="G187" t="s">
        <v>6784</v>
      </c>
      <c r="H187">
        <v>1</v>
      </c>
      <c r="I187" s="164" t="s">
        <v>3067</v>
      </c>
      <c r="K187" s="55" t="str">
        <f t="shared" si="4"/>
        <v>Entregue</v>
      </c>
    </row>
    <row r="188" spans="1:11" x14ac:dyDescent="0.3">
      <c r="A188" t="s">
        <v>98</v>
      </c>
      <c r="B188" s="164" t="s">
        <v>6789</v>
      </c>
      <c r="C188" t="s">
        <v>6790</v>
      </c>
      <c r="D188" t="s">
        <v>6710</v>
      </c>
      <c r="E188" t="s">
        <v>109</v>
      </c>
      <c r="F188" t="s">
        <v>6711</v>
      </c>
      <c r="G188" t="s">
        <v>6784</v>
      </c>
      <c r="H188">
        <v>2</v>
      </c>
      <c r="I188" s="164" t="s">
        <v>3067</v>
      </c>
      <c r="K188" s="55" t="str">
        <f t="shared" si="4"/>
        <v>Cancelado</v>
      </c>
    </row>
    <row r="189" spans="1:11" x14ac:dyDescent="0.3">
      <c r="A189" t="s">
        <v>98</v>
      </c>
      <c r="B189" s="164" t="s">
        <v>6791</v>
      </c>
      <c r="C189" t="s">
        <v>6792</v>
      </c>
      <c r="D189" t="s">
        <v>6710</v>
      </c>
      <c r="E189" t="s">
        <v>90</v>
      </c>
      <c r="F189" t="s">
        <v>6711</v>
      </c>
      <c r="G189" t="s">
        <v>6784</v>
      </c>
      <c r="H189">
        <v>1</v>
      </c>
      <c r="I189" s="164" t="s">
        <v>3067</v>
      </c>
      <c r="K189" s="55" t="str">
        <f t="shared" si="4"/>
        <v>Entregue</v>
      </c>
    </row>
    <row r="190" spans="1:11" x14ac:dyDescent="0.3">
      <c r="A190" t="s">
        <v>98</v>
      </c>
      <c r="B190" s="164" t="s">
        <v>6793</v>
      </c>
      <c r="C190" t="s">
        <v>6794</v>
      </c>
      <c r="D190" t="s">
        <v>6710</v>
      </c>
      <c r="E190" t="s">
        <v>109</v>
      </c>
      <c r="F190" t="s">
        <v>6711</v>
      </c>
      <c r="G190" t="s">
        <v>6757</v>
      </c>
      <c r="H190">
        <v>1</v>
      </c>
      <c r="I190" s="164" t="s">
        <v>3067</v>
      </c>
      <c r="K190" s="55" t="str">
        <f t="shared" si="4"/>
        <v>Cancelado</v>
      </c>
    </row>
    <row r="191" spans="1:11" x14ac:dyDescent="0.3">
      <c r="A191" t="s">
        <v>98</v>
      </c>
      <c r="B191" s="164" t="s">
        <v>6795</v>
      </c>
      <c r="C191" t="s">
        <v>6796</v>
      </c>
      <c r="D191" t="s">
        <v>6710</v>
      </c>
      <c r="E191" t="s">
        <v>90</v>
      </c>
      <c r="F191" t="s">
        <v>6711</v>
      </c>
      <c r="G191" t="s">
        <v>6784</v>
      </c>
      <c r="H191">
        <v>1</v>
      </c>
      <c r="I191" s="164" t="s">
        <v>3067</v>
      </c>
      <c r="K191" s="55" t="str">
        <f t="shared" si="4"/>
        <v>Entregue</v>
      </c>
    </row>
    <row r="192" spans="1:11" x14ac:dyDescent="0.3">
      <c r="A192" t="s">
        <v>98</v>
      </c>
      <c r="B192" s="164" t="s">
        <v>6797</v>
      </c>
      <c r="C192" t="s">
        <v>6798</v>
      </c>
      <c r="D192" t="s">
        <v>6710</v>
      </c>
      <c r="E192" t="s">
        <v>90</v>
      </c>
      <c r="F192" t="s">
        <v>6711</v>
      </c>
      <c r="G192" t="s">
        <v>6784</v>
      </c>
      <c r="H192">
        <v>1</v>
      </c>
      <c r="I192" s="164" t="s">
        <v>3067</v>
      </c>
      <c r="K192" s="55" t="str">
        <f t="shared" si="4"/>
        <v>Entregue</v>
      </c>
    </row>
    <row r="193" spans="1:11" x14ac:dyDescent="0.3">
      <c r="A193" t="s">
        <v>98</v>
      </c>
      <c r="B193" s="164" t="s">
        <v>6799</v>
      </c>
      <c r="C193" t="s">
        <v>6800</v>
      </c>
      <c r="D193" t="s">
        <v>6710</v>
      </c>
      <c r="E193" t="s">
        <v>90</v>
      </c>
      <c r="F193" t="s">
        <v>6711</v>
      </c>
      <c r="G193" t="s">
        <v>6784</v>
      </c>
      <c r="H193">
        <v>1</v>
      </c>
      <c r="I193" s="164" t="s">
        <v>3067</v>
      </c>
      <c r="K193" s="55" t="str">
        <f t="shared" si="4"/>
        <v>Entregue</v>
      </c>
    </row>
    <row r="194" spans="1:11" x14ac:dyDescent="0.3">
      <c r="A194" t="s">
        <v>98</v>
      </c>
      <c r="B194" s="164" t="s">
        <v>6801</v>
      </c>
      <c r="C194" t="s">
        <v>6802</v>
      </c>
      <c r="D194" t="s">
        <v>6710</v>
      </c>
      <c r="E194" t="s">
        <v>90</v>
      </c>
      <c r="F194" t="s">
        <v>6711</v>
      </c>
      <c r="G194" t="s">
        <v>6784</v>
      </c>
      <c r="H194">
        <v>3</v>
      </c>
      <c r="I194" s="164" t="s">
        <v>3067</v>
      </c>
      <c r="K194" s="55" t="str">
        <f t="shared" si="4"/>
        <v>Entregue</v>
      </c>
    </row>
    <row r="195" spans="1:11" x14ac:dyDescent="0.3">
      <c r="A195" t="s">
        <v>98</v>
      </c>
      <c r="B195" s="164" t="s">
        <v>6803</v>
      </c>
      <c r="C195" t="s">
        <v>6804</v>
      </c>
      <c r="D195" t="s">
        <v>6710</v>
      </c>
      <c r="E195" t="s">
        <v>109</v>
      </c>
      <c r="F195" t="s">
        <v>6711</v>
      </c>
      <c r="G195" t="s">
        <v>6716</v>
      </c>
      <c r="H195">
        <v>1</v>
      </c>
      <c r="I195" s="164" t="s">
        <v>3067</v>
      </c>
      <c r="K195" s="55" t="str">
        <f t="shared" si="4"/>
        <v>Cancelado</v>
      </c>
    </row>
    <row r="196" spans="1:11" x14ac:dyDescent="0.3">
      <c r="A196" t="s">
        <v>98</v>
      </c>
      <c r="B196" s="164" t="s">
        <v>6805</v>
      </c>
      <c r="C196" t="s">
        <v>6806</v>
      </c>
      <c r="D196" t="s">
        <v>6710</v>
      </c>
      <c r="E196" t="s">
        <v>90</v>
      </c>
      <c r="F196" t="s">
        <v>6711</v>
      </c>
      <c r="G196" t="s">
        <v>6784</v>
      </c>
      <c r="H196">
        <v>1</v>
      </c>
      <c r="I196" s="164" t="s">
        <v>3067</v>
      </c>
      <c r="K196" s="55" t="str">
        <f t="shared" si="4"/>
        <v>Entregue</v>
      </c>
    </row>
    <row r="197" spans="1:11" x14ac:dyDescent="0.3">
      <c r="A197" t="s">
        <v>98</v>
      </c>
      <c r="B197" s="164" t="s">
        <v>6807</v>
      </c>
      <c r="C197" t="s">
        <v>6808</v>
      </c>
      <c r="D197" t="s">
        <v>6710</v>
      </c>
      <c r="E197" t="s">
        <v>109</v>
      </c>
      <c r="F197" t="s">
        <v>6711</v>
      </c>
      <c r="G197" t="s">
        <v>6716</v>
      </c>
      <c r="H197">
        <v>2</v>
      </c>
      <c r="I197" s="164" t="s">
        <v>3067</v>
      </c>
      <c r="K197" s="55" t="str">
        <f t="shared" si="4"/>
        <v>Cancelado</v>
      </c>
    </row>
    <row r="198" spans="1:11" x14ac:dyDescent="0.3">
      <c r="A198" t="s">
        <v>98</v>
      </c>
      <c r="B198" s="164" t="s">
        <v>6809</v>
      </c>
      <c r="C198" t="s">
        <v>6810</v>
      </c>
      <c r="D198" t="s">
        <v>6710</v>
      </c>
      <c r="E198" t="s">
        <v>109</v>
      </c>
      <c r="F198" t="s">
        <v>6711</v>
      </c>
      <c r="G198" t="s">
        <v>6757</v>
      </c>
      <c r="H198">
        <v>2</v>
      </c>
      <c r="I198" s="164" t="s">
        <v>3067</v>
      </c>
      <c r="K198" s="55" t="str">
        <f t="shared" si="4"/>
        <v>Cancelado</v>
      </c>
    </row>
    <row r="199" spans="1:11" x14ac:dyDescent="0.3">
      <c r="A199" t="s">
        <v>98</v>
      </c>
      <c r="B199" s="164" t="s">
        <v>6811</v>
      </c>
      <c r="C199" t="s">
        <v>6812</v>
      </c>
      <c r="D199" t="s">
        <v>6710</v>
      </c>
      <c r="E199" t="s">
        <v>109</v>
      </c>
      <c r="F199" t="s">
        <v>6711</v>
      </c>
      <c r="G199" t="s">
        <v>6721</v>
      </c>
      <c r="H199">
        <v>3</v>
      </c>
      <c r="I199" s="164" t="s">
        <v>3067</v>
      </c>
      <c r="K199" s="55" t="str">
        <f t="shared" si="4"/>
        <v>Cancelado</v>
      </c>
    </row>
    <row r="200" spans="1:11" x14ac:dyDescent="0.3">
      <c r="A200" t="s">
        <v>98</v>
      </c>
      <c r="B200" s="164" t="s">
        <v>6813</v>
      </c>
      <c r="C200" t="s">
        <v>6814</v>
      </c>
      <c r="D200" t="s">
        <v>6710</v>
      </c>
      <c r="E200" t="s">
        <v>90</v>
      </c>
      <c r="F200" t="s">
        <v>6711</v>
      </c>
      <c r="G200" t="s">
        <v>6784</v>
      </c>
      <c r="H200">
        <v>1</v>
      </c>
      <c r="I200" s="164" t="s">
        <v>3067</v>
      </c>
      <c r="K200" s="55" t="str">
        <f t="shared" si="4"/>
        <v>Entregue</v>
      </c>
    </row>
    <row r="201" spans="1:11" x14ac:dyDescent="0.3">
      <c r="A201" t="s">
        <v>98</v>
      </c>
      <c r="B201" s="164" t="s">
        <v>6815</v>
      </c>
      <c r="C201" t="s">
        <v>6816</v>
      </c>
      <c r="D201" t="s">
        <v>6710</v>
      </c>
      <c r="E201" t="s">
        <v>90</v>
      </c>
      <c r="F201" t="s">
        <v>6711</v>
      </c>
      <c r="G201" t="s">
        <v>6784</v>
      </c>
      <c r="H201">
        <v>1</v>
      </c>
      <c r="I201" s="164" t="s">
        <v>3067</v>
      </c>
      <c r="K201" s="55" t="str">
        <f t="shared" si="4"/>
        <v>Entregue</v>
      </c>
    </row>
    <row r="202" spans="1:11" x14ac:dyDescent="0.3">
      <c r="A202" t="s">
        <v>98</v>
      </c>
      <c r="B202" s="164" t="s">
        <v>6817</v>
      </c>
      <c r="C202" t="s">
        <v>6818</v>
      </c>
      <c r="D202" t="s">
        <v>6710</v>
      </c>
      <c r="E202" t="s">
        <v>109</v>
      </c>
      <c r="F202" t="s">
        <v>6711</v>
      </c>
      <c r="G202" t="s">
        <v>6716</v>
      </c>
      <c r="H202">
        <v>2</v>
      </c>
      <c r="I202" s="164" t="s">
        <v>3067</v>
      </c>
      <c r="K202" s="55" t="str">
        <f t="shared" si="4"/>
        <v>Cancelado</v>
      </c>
    </row>
    <row r="203" spans="1:11" x14ac:dyDescent="0.3">
      <c r="A203" t="s">
        <v>98</v>
      </c>
      <c r="B203" s="164" t="s">
        <v>6819</v>
      </c>
      <c r="C203" t="s">
        <v>6820</v>
      </c>
      <c r="D203" t="s">
        <v>6710</v>
      </c>
      <c r="E203" t="s">
        <v>90</v>
      </c>
      <c r="F203" t="s">
        <v>6711</v>
      </c>
      <c r="G203" t="s">
        <v>6784</v>
      </c>
      <c r="H203">
        <v>1</v>
      </c>
      <c r="I203" s="164" t="s">
        <v>3067</v>
      </c>
      <c r="K203" s="55" t="str">
        <f t="shared" si="4"/>
        <v>Entregue</v>
      </c>
    </row>
    <row r="204" spans="1:11" x14ac:dyDescent="0.3">
      <c r="A204" t="s">
        <v>98</v>
      </c>
      <c r="B204" s="164" t="s">
        <v>6821</v>
      </c>
      <c r="C204" t="s">
        <v>6822</v>
      </c>
      <c r="D204" t="s">
        <v>6710</v>
      </c>
      <c r="E204" t="s">
        <v>90</v>
      </c>
      <c r="F204" t="s">
        <v>6711</v>
      </c>
      <c r="G204" t="s">
        <v>6721</v>
      </c>
      <c r="H204">
        <v>1</v>
      </c>
      <c r="I204" s="164" t="s">
        <v>3067</v>
      </c>
      <c r="K204" s="55" t="str">
        <f t="shared" si="4"/>
        <v>Entregue</v>
      </c>
    </row>
    <row r="205" spans="1:11" x14ac:dyDescent="0.3">
      <c r="A205" t="s">
        <v>98</v>
      </c>
      <c r="B205" s="164" t="s">
        <v>6823</v>
      </c>
      <c r="C205" t="s">
        <v>6824</v>
      </c>
      <c r="D205" t="s">
        <v>6710</v>
      </c>
      <c r="E205" t="s">
        <v>90</v>
      </c>
      <c r="F205" t="s">
        <v>6711</v>
      </c>
      <c r="G205" t="s">
        <v>6784</v>
      </c>
      <c r="H205">
        <v>1</v>
      </c>
      <c r="I205" s="164" t="s">
        <v>3067</v>
      </c>
      <c r="K205" s="55" t="str">
        <f t="shared" si="4"/>
        <v>Entregue</v>
      </c>
    </row>
    <row r="206" spans="1:11" x14ac:dyDescent="0.3">
      <c r="A206" t="s">
        <v>98</v>
      </c>
      <c r="B206" s="164" t="s">
        <v>6825</v>
      </c>
      <c r="C206" t="s">
        <v>6826</v>
      </c>
      <c r="D206" t="s">
        <v>6710</v>
      </c>
      <c r="E206" t="s">
        <v>109</v>
      </c>
      <c r="F206" t="s">
        <v>6711</v>
      </c>
      <c r="G206" t="s">
        <v>6757</v>
      </c>
      <c r="H206">
        <v>3</v>
      </c>
      <c r="I206" s="164" t="s">
        <v>3067</v>
      </c>
      <c r="K206" s="55" t="str">
        <f t="shared" si="4"/>
        <v>Cancelado</v>
      </c>
    </row>
    <row r="207" spans="1:11" x14ac:dyDescent="0.3">
      <c r="A207" t="s">
        <v>98</v>
      </c>
      <c r="B207" s="164" t="s">
        <v>6827</v>
      </c>
      <c r="C207" t="s">
        <v>6828</v>
      </c>
      <c r="D207" t="s">
        <v>6710</v>
      </c>
      <c r="E207" t="s">
        <v>90</v>
      </c>
      <c r="F207" t="s">
        <v>6711</v>
      </c>
      <c r="G207" t="s">
        <v>6721</v>
      </c>
      <c r="H207">
        <v>1</v>
      </c>
      <c r="I207" s="164" t="s">
        <v>3067</v>
      </c>
      <c r="K207" s="55" t="str">
        <f t="shared" si="4"/>
        <v>Entregue</v>
      </c>
    </row>
    <row r="208" spans="1:11" x14ac:dyDescent="0.3">
      <c r="A208" t="s">
        <v>98</v>
      </c>
      <c r="B208" s="164" t="s">
        <v>6829</v>
      </c>
      <c r="C208" t="s">
        <v>6830</v>
      </c>
      <c r="D208" t="s">
        <v>6710</v>
      </c>
      <c r="E208" t="s">
        <v>109</v>
      </c>
      <c r="F208" t="s">
        <v>6711</v>
      </c>
      <c r="G208" t="s">
        <v>6757</v>
      </c>
      <c r="H208">
        <v>2</v>
      </c>
      <c r="I208" s="164" t="s">
        <v>3067</v>
      </c>
      <c r="K208" s="55" t="str">
        <f t="shared" si="4"/>
        <v>Cancelado</v>
      </c>
    </row>
    <row r="209" spans="1:11" x14ac:dyDescent="0.3">
      <c r="A209" t="s">
        <v>98</v>
      </c>
      <c r="B209" s="164" t="s">
        <v>6831</v>
      </c>
      <c r="C209" t="s">
        <v>6832</v>
      </c>
      <c r="D209" t="s">
        <v>6710</v>
      </c>
      <c r="E209" t="s">
        <v>90</v>
      </c>
      <c r="F209" t="s">
        <v>6711</v>
      </c>
      <c r="G209" t="s">
        <v>6784</v>
      </c>
      <c r="H209">
        <v>1</v>
      </c>
      <c r="I209" s="164" t="s">
        <v>3067</v>
      </c>
      <c r="K209" s="55" t="str">
        <f t="shared" si="4"/>
        <v>Entregue</v>
      </c>
    </row>
    <row r="210" spans="1:11" x14ac:dyDescent="0.3">
      <c r="A210" t="s">
        <v>98</v>
      </c>
      <c r="B210" s="164" t="s">
        <v>6833</v>
      </c>
      <c r="C210" t="s">
        <v>6834</v>
      </c>
      <c r="D210" t="s">
        <v>6710</v>
      </c>
      <c r="E210" t="s">
        <v>109</v>
      </c>
      <c r="F210" t="s">
        <v>6711</v>
      </c>
      <c r="G210" t="s">
        <v>6721</v>
      </c>
      <c r="H210">
        <v>3</v>
      </c>
      <c r="I210" s="164" t="s">
        <v>3067</v>
      </c>
      <c r="K210" s="55" t="str">
        <f t="shared" si="4"/>
        <v>Cancelado</v>
      </c>
    </row>
    <row r="211" spans="1:11" x14ac:dyDescent="0.3">
      <c r="A211" t="s">
        <v>98</v>
      </c>
      <c r="B211" s="164" t="s">
        <v>6835</v>
      </c>
      <c r="C211" t="s">
        <v>6836</v>
      </c>
      <c r="D211" t="s">
        <v>6710</v>
      </c>
      <c r="E211" t="s">
        <v>90</v>
      </c>
      <c r="F211" t="s">
        <v>6711</v>
      </c>
      <c r="G211" t="s">
        <v>6721</v>
      </c>
      <c r="H211">
        <v>1</v>
      </c>
      <c r="I211" s="164" t="s">
        <v>3067</v>
      </c>
      <c r="K211" s="55" t="str">
        <f t="shared" ref="K211:K274" si="5">IF(A211="","",IF(OR(E211="Aceito",E211="Pendente de Produção",E211="Em Produção"),"Entregue",IF(E211="Cancelado","Cancelado","Não Entregue")))</f>
        <v>Entregue</v>
      </c>
    </row>
    <row r="212" spans="1:11" x14ac:dyDescent="0.3">
      <c r="A212" t="s">
        <v>98</v>
      </c>
      <c r="B212" s="164" t="s">
        <v>6837</v>
      </c>
      <c r="C212" t="s">
        <v>6838</v>
      </c>
      <c r="D212" t="s">
        <v>6710</v>
      </c>
      <c r="E212" t="s">
        <v>90</v>
      </c>
      <c r="F212" t="s">
        <v>6711</v>
      </c>
      <c r="G212" t="s">
        <v>6784</v>
      </c>
      <c r="H212">
        <v>1</v>
      </c>
      <c r="I212" s="164" t="s">
        <v>3067</v>
      </c>
      <c r="K212" s="55" t="str">
        <f t="shared" si="5"/>
        <v>Entregue</v>
      </c>
    </row>
    <row r="213" spans="1:11" x14ac:dyDescent="0.3">
      <c r="A213" t="s">
        <v>98</v>
      </c>
      <c r="B213" s="164" t="s">
        <v>6839</v>
      </c>
      <c r="C213" t="s">
        <v>6840</v>
      </c>
      <c r="D213" t="s">
        <v>6710</v>
      </c>
      <c r="E213" t="s">
        <v>90</v>
      </c>
      <c r="F213" t="s">
        <v>6711</v>
      </c>
      <c r="G213" t="s">
        <v>6721</v>
      </c>
      <c r="H213">
        <v>1</v>
      </c>
      <c r="I213" s="164" t="s">
        <v>3067</v>
      </c>
      <c r="K213" s="55" t="str">
        <f t="shared" si="5"/>
        <v>Entregue</v>
      </c>
    </row>
    <row r="214" spans="1:11" x14ac:dyDescent="0.3">
      <c r="A214" t="s">
        <v>98</v>
      </c>
      <c r="B214" s="164" t="s">
        <v>6841</v>
      </c>
      <c r="C214" t="s">
        <v>6842</v>
      </c>
      <c r="D214" t="s">
        <v>6710</v>
      </c>
      <c r="E214" t="s">
        <v>90</v>
      </c>
      <c r="F214" t="s">
        <v>6843</v>
      </c>
      <c r="G214" t="s">
        <v>6784</v>
      </c>
      <c r="H214">
        <v>3</v>
      </c>
      <c r="I214" s="164" t="s">
        <v>3067</v>
      </c>
      <c r="K214" s="55" t="str">
        <f t="shared" si="5"/>
        <v>Entregue</v>
      </c>
    </row>
    <row r="215" spans="1:11" x14ac:dyDescent="0.3">
      <c r="A215" t="s">
        <v>98</v>
      </c>
      <c r="B215" s="164" t="s">
        <v>6844</v>
      </c>
      <c r="C215" t="s">
        <v>6845</v>
      </c>
      <c r="D215" t="s">
        <v>6710</v>
      </c>
      <c r="E215" t="s">
        <v>90</v>
      </c>
      <c r="F215" t="s">
        <v>6711</v>
      </c>
      <c r="G215" t="s">
        <v>6784</v>
      </c>
      <c r="H215">
        <v>1</v>
      </c>
      <c r="I215" s="164" t="s">
        <v>3067</v>
      </c>
      <c r="K215" s="55" t="str">
        <f t="shared" si="5"/>
        <v>Entregue</v>
      </c>
    </row>
    <row r="216" spans="1:11" x14ac:dyDescent="0.3">
      <c r="A216" t="s">
        <v>98</v>
      </c>
      <c r="B216" s="164" t="s">
        <v>6846</v>
      </c>
      <c r="C216" t="s">
        <v>6847</v>
      </c>
      <c r="D216" t="s">
        <v>6710</v>
      </c>
      <c r="E216" t="s">
        <v>109</v>
      </c>
      <c r="F216" t="s">
        <v>6711</v>
      </c>
      <c r="G216" t="s">
        <v>6757</v>
      </c>
      <c r="H216">
        <v>3</v>
      </c>
      <c r="I216" s="164" t="s">
        <v>3067</v>
      </c>
      <c r="K216" s="55" t="str">
        <f t="shared" si="5"/>
        <v>Cancelado</v>
      </c>
    </row>
    <row r="217" spans="1:11" x14ac:dyDescent="0.3">
      <c r="A217" t="s">
        <v>98</v>
      </c>
      <c r="B217" s="164" t="s">
        <v>6848</v>
      </c>
      <c r="C217" t="s">
        <v>6849</v>
      </c>
      <c r="D217" t="s">
        <v>6710</v>
      </c>
      <c r="E217" t="s">
        <v>90</v>
      </c>
      <c r="F217" t="s">
        <v>6711</v>
      </c>
      <c r="G217" t="s">
        <v>6721</v>
      </c>
      <c r="H217">
        <v>1</v>
      </c>
      <c r="I217" s="164" t="s">
        <v>3067</v>
      </c>
      <c r="K217" s="55" t="str">
        <f t="shared" si="5"/>
        <v>Entregue</v>
      </c>
    </row>
    <row r="218" spans="1:11" x14ac:dyDescent="0.3">
      <c r="A218" t="s">
        <v>98</v>
      </c>
      <c r="B218" s="164" t="s">
        <v>6850</v>
      </c>
      <c r="C218" t="s">
        <v>6851</v>
      </c>
      <c r="D218" t="s">
        <v>6710</v>
      </c>
      <c r="E218" t="s">
        <v>109</v>
      </c>
      <c r="F218" t="s">
        <v>6711</v>
      </c>
      <c r="H218">
        <v>1</v>
      </c>
      <c r="I218" s="164" t="s">
        <v>3067</v>
      </c>
      <c r="K218" s="55" t="str">
        <f t="shared" si="5"/>
        <v>Cancelado</v>
      </c>
    </row>
    <row r="219" spans="1:11" x14ac:dyDescent="0.3">
      <c r="A219" t="s">
        <v>98</v>
      </c>
      <c r="B219" s="164" t="s">
        <v>6852</v>
      </c>
      <c r="C219" t="s">
        <v>6853</v>
      </c>
      <c r="D219" t="s">
        <v>6710</v>
      </c>
      <c r="E219" t="s">
        <v>90</v>
      </c>
      <c r="F219" t="s">
        <v>6711</v>
      </c>
      <c r="G219" t="s">
        <v>6721</v>
      </c>
      <c r="H219">
        <v>1</v>
      </c>
      <c r="I219" s="164" t="s">
        <v>3067</v>
      </c>
      <c r="K219" s="55" t="str">
        <f t="shared" si="5"/>
        <v>Entregue</v>
      </c>
    </row>
    <row r="220" spans="1:11" x14ac:dyDescent="0.3">
      <c r="A220" t="s">
        <v>98</v>
      </c>
      <c r="B220" s="164" t="s">
        <v>6854</v>
      </c>
      <c r="C220" t="s">
        <v>6855</v>
      </c>
      <c r="D220" t="s">
        <v>6710</v>
      </c>
      <c r="E220" t="s">
        <v>90</v>
      </c>
      <c r="F220" t="s">
        <v>6711</v>
      </c>
      <c r="G220" t="s">
        <v>6721</v>
      </c>
      <c r="H220">
        <v>1</v>
      </c>
      <c r="I220" s="164" t="s">
        <v>3067</v>
      </c>
      <c r="K220" s="55" t="str">
        <f t="shared" si="5"/>
        <v>Entregue</v>
      </c>
    </row>
    <row r="221" spans="1:11" x14ac:dyDescent="0.3">
      <c r="A221" t="s">
        <v>98</v>
      </c>
      <c r="B221" s="164" t="s">
        <v>6856</v>
      </c>
      <c r="C221" t="s">
        <v>6857</v>
      </c>
      <c r="D221" t="s">
        <v>6710</v>
      </c>
      <c r="E221" t="s">
        <v>109</v>
      </c>
      <c r="F221" t="s">
        <v>6711</v>
      </c>
      <c r="H221">
        <v>3</v>
      </c>
      <c r="I221" s="164" t="s">
        <v>3067</v>
      </c>
      <c r="K221" s="55" t="str">
        <f t="shared" si="5"/>
        <v>Cancelado</v>
      </c>
    </row>
    <row r="222" spans="1:11" x14ac:dyDescent="0.3">
      <c r="A222" t="s">
        <v>98</v>
      </c>
      <c r="B222" s="164" t="s">
        <v>6858</v>
      </c>
      <c r="C222" t="s">
        <v>6859</v>
      </c>
      <c r="D222" t="s">
        <v>6710</v>
      </c>
      <c r="E222" t="s">
        <v>109</v>
      </c>
      <c r="F222" t="s">
        <v>6711</v>
      </c>
      <c r="H222">
        <v>3</v>
      </c>
      <c r="I222" s="164" t="s">
        <v>3067</v>
      </c>
      <c r="K222" s="55" t="str">
        <f t="shared" si="5"/>
        <v>Cancelado</v>
      </c>
    </row>
    <row r="223" spans="1:11" x14ac:dyDescent="0.3">
      <c r="A223" t="s">
        <v>98</v>
      </c>
      <c r="B223" s="164" t="s">
        <v>6860</v>
      </c>
      <c r="C223" t="s">
        <v>6861</v>
      </c>
      <c r="D223" t="s">
        <v>6710</v>
      </c>
      <c r="E223" t="s">
        <v>109</v>
      </c>
      <c r="F223" t="s">
        <v>6711</v>
      </c>
      <c r="H223">
        <v>3</v>
      </c>
      <c r="I223" s="164" t="s">
        <v>3067</v>
      </c>
      <c r="K223" s="55" t="str">
        <f t="shared" si="5"/>
        <v>Cancelado</v>
      </c>
    </row>
    <row r="224" spans="1:11" x14ac:dyDescent="0.3">
      <c r="A224" t="s">
        <v>98</v>
      </c>
      <c r="B224" s="164" t="s">
        <v>6862</v>
      </c>
      <c r="C224" t="s">
        <v>6863</v>
      </c>
      <c r="D224" t="s">
        <v>6710</v>
      </c>
      <c r="E224" t="s">
        <v>109</v>
      </c>
      <c r="F224" t="s">
        <v>6711</v>
      </c>
      <c r="H224">
        <v>3</v>
      </c>
      <c r="I224" s="164" t="s">
        <v>3067</v>
      </c>
      <c r="K224" s="55" t="str">
        <f t="shared" si="5"/>
        <v>Cancelado</v>
      </c>
    </row>
    <row r="225" spans="1:11" x14ac:dyDescent="0.3">
      <c r="A225" t="s">
        <v>98</v>
      </c>
      <c r="B225" s="164" t="s">
        <v>6864</v>
      </c>
      <c r="C225" t="s">
        <v>6865</v>
      </c>
      <c r="D225" t="s">
        <v>6710</v>
      </c>
      <c r="E225" t="s">
        <v>109</v>
      </c>
      <c r="F225" t="s">
        <v>6711</v>
      </c>
      <c r="H225">
        <v>3</v>
      </c>
      <c r="I225" s="164" t="s">
        <v>3067</v>
      </c>
      <c r="K225" s="55" t="str">
        <f t="shared" si="5"/>
        <v>Cancelado</v>
      </c>
    </row>
    <row r="226" spans="1:11" x14ac:dyDescent="0.3">
      <c r="A226" t="s">
        <v>98</v>
      </c>
      <c r="B226" s="164" t="s">
        <v>6866</v>
      </c>
      <c r="C226" t="s">
        <v>6867</v>
      </c>
      <c r="D226" t="s">
        <v>6710</v>
      </c>
      <c r="E226" t="s">
        <v>109</v>
      </c>
      <c r="F226" t="s">
        <v>6711</v>
      </c>
      <c r="H226">
        <v>3</v>
      </c>
      <c r="I226" s="164" t="s">
        <v>3067</v>
      </c>
      <c r="K226" s="55" t="str">
        <f t="shared" si="5"/>
        <v>Cancelado</v>
      </c>
    </row>
    <row r="227" spans="1:11" x14ac:dyDescent="0.3">
      <c r="A227" t="s">
        <v>96</v>
      </c>
      <c r="B227" s="164" t="s">
        <v>3938</v>
      </c>
      <c r="C227" t="s">
        <v>3939</v>
      </c>
      <c r="D227" t="s">
        <v>1151</v>
      </c>
      <c r="E227" t="s">
        <v>109</v>
      </c>
      <c r="F227" t="s">
        <v>3178</v>
      </c>
      <c r="G227" t="s">
        <v>3731</v>
      </c>
      <c r="H227">
        <v>1</v>
      </c>
      <c r="I227" s="164" t="s">
        <v>3067</v>
      </c>
      <c r="K227" s="55" t="str">
        <f t="shared" si="5"/>
        <v>Cancelado</v>
      </c>
    </row>
    <row r="228" spans="1:11" x14ac:dyDescent="0.3">
      <c r="A228" t="s">
        <v>96</v>
      </c>
      <c r="B228" s="164" t="s">
        <v>3940</v>
      </c>
      <c r="C228" t="s">
        <v>3939</v>
      </c>
      <c r="D228" t="s">
        <v>1151</v>
      </c>
      <c r="E228" t="s">
        <v>109</v>
      </c>
      <c r="F228" t="s">
        <v>3178</v>
      </c>
      <c r="G228" t="s">
        <v>3847</v>
      </c>
      <c r="H228">
        <v>1</v>
      </c>
      <c r="I228" s="164" t="s">
        <v>3067</v>
      </c>
      <c r="K228" s="55" t="str">
        <f t="shared" si="5"/>
        <v>Cancelado</v>
      </c>
    </row>
    <row r="229" spans="1:11" x14ac:dyDescent="0.3">
      <c r="A229" t="s">
        <v>96</v>
      </c>
      <c r="B229" s="164" t="s">
        <v>6868</v>
      </c>
      <c r="C229" t="s">
        <v>6869</v>
      </c>
      <c r="D229" t="s">
        <v>1151</v>
      </c>
      <c r="E229" t="s">
        <v>132</v>
      </c>
      <c r="F229" t="s">
        <v>6870</v>
      </c>
      <c r="G229" t="s">
        <v>6871</v>
      </c>
      <c r="H229">
        <v>3</v>
      </c>
      <c r="I229" s="164" t="s">
        <v>3067</v>
      </c>
      <c r="K229" s="55" t="str">
        <f t="shared" si="5"/>
        <v>Entregue</v>
      </c>
    </row>
    <row r="230" spans="1:11" x14ac:dyDescent="0.3">
      <c r="A230" t="s">
        <v>96</v>
      </c>
      <c r="B230" s="164" t="s">
        <v>6872</v>
      </c>
      <c r="C230" t="s">
        <v>6873</v>
      </c>
      <c r="D230" t="s">
        <v>1151</v>
      </c>
      <c r="E230" t="s">
        <v>132</v>
      </c>
      <c r="F230" t="s">
        <v>6870</v>
      </c>
      <c r="G230" t="s">
        <v>6874</v>
      </c>
      <c r="H230">
        <v>3</v>
      </c>
      <c r="I230" s="164" t="s">
        <v>3067</v>
      </c>
      <c r="K230" s="55" t="str">
        <f t="shared" si="5"/>
        <v>Entregue</v>
      </c>
    </row>
    <row r="231" spans="1:11" x14ac:dyDescent="0.3">
      <c r="A231" t="s">
        <v>96</v>
      </c>
      <c r="B231" s="164" t="s">
        <v>6875</v>
      </c>
      <c r="C231" t="s">
        <v>6876</v>
      </c>
      <c r="D231" t="s">
        <v>1151</v>
      </c>
      <c r="E231" t="s">
        <v>132</v>
      </c>
      <c r="F231" t="s">
        <v>6870</v>
      </c>
      <c r="G231" t="s">
        <v>6877</v>
      </c>
      <c r="H231">
        <v>3</v>
      </c>
      <c r="I231" s="164" t="s">
        <v>3067</v>
      </c>
      <c r="K231" s="55" t="str">
        <f t="shared" si="5"/>
        <v>Entregue</v>
      </c>
    </row>
    <row r="232" spans="1:11" x14ac:dyDescent="0.3">
      <c r="A232" t="s">
        <v>98</v>
      </c>
      <c r="B232" s="164" t="s">
        <v>6878</v>
      </c>
      <c r="C232" t="s">
        <v>6879</v>
      </c>
      <c r="D232" t="s">
        <v>1151</v>
      </c>
      <c r="E232" t="s">
        <v>132</v>
      </c>
      <c r="F232" t="s">
        <v>6870</v>
      </c>
      <c r="G232" t="s">
        <v>6877</v>
      </c>
      <c r="H232">
        <v>1</v>
      </c>
      <c r="I232" s="164" t="s">
        <v>3067</v>
      </c>
      <c r="K232" s="55" t="str">
        <f t="shared" si="5"/>
        <v>Entregue</v>
      </c>
    </row>
    <row r="233" spans="1:11" x14ac:dyDescent="0.3">
      <c r="A233" t="s">
        <v>113</v>
      </c>
      <c r="B233" s="164" t="s">
        <v>5755</v>
      </c>
      <c r="C233" t="s">
        <v>5756</v>
      </c>
      <c r="D233" t="s">
        <v>1152</v>
      </c>
      <c r="E233" t="s">
        <v>109</v>
      </c>
      <c r="F233" t="s">
        <v>4063</v>
      </c>
      <c r="G233" t="s">
        <v>4773</v>
      </c>
      <c r="H233">
        <v>3</v>
      </c>
      <c r="I233" s="164" t="s">
        <v>3067</v>
      </c>
      <c r="K233" s="55" t="str">
        <f t="shared" si="5"/>
        <v>Cancelado</v>
      </c>
    </row>
    <row r="234" spans="1:11" x14ac:dyDescent="0.3">
      <c r="A234" t="s">
        <v>113</v>
      </c>
      <c r="B234" s="164" t="s">
        <v>5757</v>
      </c>
      <c r="C234" t="s">
        <v>5758</v>
      </c>
      <c r="D234" t="s">
        <v>1152</v>
      </c>
      <c r="E234" t="s">
        <v>90</v>
      </c>
      <c r="F234" t="s">
        <v>4063</v>
      </c>
      <c r="G234" t="s">
        <v>5059</v>
      </c>
      <c r="H234">
        <v>3</v>
      </c>
      <c r="I234" s="164" t="s">
        <v>3067</v>
      </c>
      <c r="K234" s="55" t="str">
        <f t="shared" si="5"/>
        <v>Entregue</v>
      </c>
    </row>
    <row r="235" spans="1:11" x14ac:dyDescent="0.3">
      <c r="A235" t="s">
        <v>113</v>
      </c>
      <c r="B235" s="164" t="s">
        <v>5759</v>
      </c>
      <c r="C235" t="s">
        <v>5760</v>
      </c>
      <c r="D235" t="s">
        <v>1152</v>
      </c>
      <c r="E235" t="s">
        <v>109</v>
      </c>
      <c r="F235" t="s">
        <v>4063</v>
      </c>
      <c r="G235" t="s">
        <v>5324</v>
      </c>
      <c r="H235">
        <v>3</v>
      </c>
      <c r="I235" s="164" t="s">
        <v>3067</v>
      </c>
      <c r="K235" s="55" t="str">
        <f t="shared" si="5"/>
        <v>Cancelado</v>
      </c>
    </row>
    <row r="236" spans="1:11" x14ac:dyDescent="0.3">
      <c r="A236" t="s">
        <v>98</v>
      </c>
      <c r="B236" s="164" t="s">
        <v>6880</v>
      </c>
      <c r="C236" t="s">
        <v>6881</v>
      </c>
      <c r="D236" t="s">
        <v>1152</v>
      </c>
      <c r="E236" t="s">
        <v>109</v>
      </c>
      <c r="H236">
        <v>5</v>
      </c>
      <c r="I236" s="164" t="s">
        <v>3067</v>
      </c>
      <c r="K236" s="55" t="str">
        <f t="shared" si="5"/>
        <v>Cancelado</v>
      </c>
    </row>
    <row r="237" spans="1:11" x14ac:dyDescent="0.3">
      <c r="A237" t="s">
        <v>98</v>
      </c>
      <c r="B237" s="164" t="s">
        <v>6882</v>
      </c>
      <c r="C237" t="s">
        <v>6883</v>
      </c>
      <c r="D237" t="s">
        <v>1152</v>
      </c>
      <c r="E237" t="s">
        <v>109</v>
      </c>
      <c r="H237">
        <v>5</v>
      </c>
      <c r="I237" s="164" t="s">
        <v>3067</v>
      </c>
      <c r="K237" s="55" t="str">
        <f t="shared" si="5"/>
        <v>Cancelado</v>
      </c>
    </row>
    <row r="238" spans="1:11" x14ac:dyDescent="0.3">
      <c r="A238" t="s">
        <v>100</v>
      </c>
      <c r="B238" s="164" t="s">
        <v>2874</v>
      </c>
      <c r="C238" t="s">
        <v>2875</v>
      </c>
      <c r="D238" t="s">
        <v>1150</v>
      </c>
      <c r="E238" t="s">
        <v>132</v>
      </c>
      <c r="F238" t="s">
        <v>2465</v>
      </c>
      <c r="G238" t="s">
        <v>2834</v>
      </c>
      <c r="H238">
        <v>5</v>
      </c>
      <c r="I238" s="164" t="s">
        <v>2876</v>
      </c>
      <c r="K238" s="55" t="str">
        <f t="shared" si="5"/>
        <v>Entregue</v>
      </c>
    </row>
    <row r="239" spans="1:11" x14ac:dyDescent="0.3">
      <c r="A239" t="s">
        <v>100</v>
      </c>
      <c r="B239" s="164" t="s">
        <v>2900</v>
      </c>
      <c r="C239" t="s">
        <v>2901</v>
      </c>
      <c r="D239" t="s">
        <v>1150</v>
      </c>
      <c r="E239" t="s">
        <v>132</v>
      </c>
      <c r="F239" t="s">
        <v>2465</v>
      </c>
      <c r="G239" t="s">
        <v>2890</v>
      </c>
      <c r="H239">
        <v>2</v>
      </c>
      <c r="I239" s="164" t="s">
        <v>2876</v>
      </c>
      <c r="K239" s="55" t="str">
        <f t="shared" si="5"/>
        <v>Entregue</v>
      </c>
    </row>
    <row r="240" spans="1:11" x14ac:dyDescent="0.3">
      <c r="A240" t="s">
        <v>96</v>
      </c>
      <c r="B240" s="164" t="s">
        <v>2939</v>
      </c>
      <c r="C240" t="s">
        <v>2940</v>
      </c>
      <c r="D240" t="s">
        <v>1150</v>
      </c>
      <c r="E240" t="s">
        <v>132</v>
      </c>
      <c r="F240" t="s">
        <v>2465</v>
      </c>
      <c r="G240" t="s">
        <v>2890</v>
      </c>
      <c r="H240">
        <v>1</v>
      </c>
      <c r="I240" s="164" t="s">
        <v>2876</v>
      </c>
      <c r="K240" s="55" t="str">
        <f t="shared" si="5"/>
        <v>Entregue</v>
      </c>
    </row>
    <row r="241" spans="1:11" x14ac:dyDescent="0.3">
      <c r="A241" t="s">
        <v>98</v>
      </c>
      <c r="B241" s="164" t="s">
        <v>3140</v>
      </c>
      <c r="C241" t="s">
        <v>3141</v>
      </c>
      <c r="D241" t="s">
        <v>1150</v>
      </c>
      <c r="E241" t="s">
        <v>132</v>
      </c>
      <c r="F241" t="s">
        <v>2465</v>
      </c>
      <c r="G241" t="s">
        <v>2890</v>
      </c>
      <c r="H241">
        <v>3</v>
      </c>
      <c r="I241" s="164" t="s">
        <v>2876</v>
      </c>
      <c r="K241" s="55" t="str">
        <f t="shared" si="5"/>
        <v>Entregue</v>
      </c>
    </row>
    <row r="242" spans="1:11" x14ac:dyDescent="0.3">
      <c r="A242" t="s">
        <v>98</v>
      </c>
      <c r="B242" s="164" t="s">
        <v>3142</v>
      </c>
      <c r="C242" t="s">
        <v>3143</v>
      </c>
      <c r="D242" t="s">
        <v>1150</v>
      </c>
      <c r="E242" t="s">
        <v>132</v>
      </c>
      <c r="F242" t="s">
        <v>2465</v>
      </c>
      <c r="G242" t="s">
        <v>2890</v>
      </c>
      <c r="H242">
        <v>1</v>
      </c>
      <c r="I242" s="164" t="s">
        <v>2876</v>
      </c>
      <c r="K242" s="55" t="str">
        <f t="shared" si="5"/>
        <v>Entregue</v>
      </c>
    </row>
    <row r="243" spans="1:11" x14ac:dyDescent="0.3">
      <c r="A243" t="s">
        <v>98</v>
      </c>
      <c r="B243" s="164" t="s">
        <v>3144</v>
      </c>
      <c r="C243" t="s">
        <v>3145</v>
      </c>
      <c r="D243" t="s">
        <v>1150</v>
      </c>
      <c r="E243" t="s">
        <v>132</v>
      </c>
      <c r="F243" t="s">
        <v>2465</v>
      </c>
      <c r="G243" t="s">
        <v>2647</v>
      </c>
      <c r="H243">
        <v>8</v>
      </c>
      <c r="I243" s="164" t="s">
        <v>2876</v>
      </c>
      <c r="K243" s="55" t="str">
        <f t="shared" si="5"/>
        <v>Entregue</v>
      </c>
    </row>
    <row r="244" spans="1:11" x14ac:dyDescent="0.3">
      <c r="A244" t="s">
        <v>98</v>
      </c>
      <c r="B244" s="164" t="s">
        <v>3146</v>
      </c>
      <c r="C244" t="s">
        <v>3147</v>
      </c>
      <c r="D244" t="s">
        <v>1150</v>
      </c>
      <c r="E244" t="s">
        <v>132</v>
      </c>
      <c r="F244" t="s">
        <v>2465</v>
      </c>
      <c r="G244" t="s">
        <v>2647</v>
      </c>
      <c r="H244">
        <v>1</v>
      </c>
      <c r="I244" s="164" t="s">
        <v>2876</v>
      </c>
      <c r="K244" s="55" t="str">
        <f t="shared" si="5"/>
        <v>Entregue</v>
      </c>
    </row>
    <row r="245" spans="1:11" x14ac:dyDescent="0.3">
      <c r="A245" t="s">
        <v>98</v>
      </c>
      <c r="B245" s="164" t="s">
        <v>3148</v>
      </c>
      <c r="C245" t="s">
        <v>3149</v>
      </c>
      <c r="D245" t="s">
        <v>1150</v>
      </c>
      <c r="E245" t="s">
        <v>132</v>
      </c>
      <c r="F245" t="s">
        <v>2465</v>
      </c>
      <c r="G245" t="s">
        <v>2647</v>
      </c>
      <c r="H245">
        <v>1</v>
      </c>
      <c r="I245" s="164" t="s">
        <v>2876</v>
      </c>
      <c r="K245" s="55" t="str">
        <f t="shared" si="5"/>
        <v>Entregue</v>
      </c>
    </row>
    <row r="246" spans="1:11" x14ac:dyDescent="0.3">
      <c r="A246" t="s">
        <v>98</v>
      </c>
      <c r="B246" s="164" t="s">
        <v>3150</v>
      </c>
      <c r="C246" t="s">
        <v>3151</v>
      </c>
      <c r="D246" t="s">
        <v>1150</v>
      </c>
      <c r="E246" t="s">
        <v>132</v>
      </c>
      <c r="F246" t="s">
        <v>2465</v>
      </c>
      <c r="G246" t="s">
        <v>2647</v>
      </c>
      <c r="H246">
        <v>1</v>
      </c>
      <c r="I246" s="164" t="s">
        <v>2876</v>
      </c>
      <c r="K246" s="55" t="str">
        <f t="shared" si="5"/>
        <v>Entregue</v>
      </c>
    </row>
    <row r="247" spans="1:11" x14ac:dyDescent="0.3">
      <c r="A247" t="s">
        <v>98</v>
      </c>
      <c r="B247" s="164" t="s">
        <v>3152</v>
      </c>
      <c r="C247" t="s">
        <v>3153</v>
      </c>
      <c r="D247" t="s">
        <v>1150</v>
      </c>
      <c r="E247" t="s">
        <v>132</v>
      </c>
      <c r="F247" t="s">
        <v>2465</v>
      </c>
      <c r="G247" t="s">
        <v>2834</v>
      </c>
      <c r="H247">
        <v>1</v>
      </c>
      <c r="I247" s="164" t="s">
        <v>2876</v>
      </c>
      <c r="K247" s="55" t="str">
        <f t="shared" si="5"/>
        <v>Entregue</v>
      </c>
    </row>
    <row r="248" spans="1:11" x14ac:dyDescent="0.3">
      <c r="A248" t="s">
        <v>98</v>
      </c>
      <c r="B248" s="164" t="s">
        <v>3154</v>
      </c>
      <c r="C248" t="s">
        <v>3155</v>
      </c>
      <c r="D248" t="s">
        <v>1150</v>
      </c>
      <c r="E248" t="s">
        <v>132</v>
      </c>
      <c r="F248" t="s">
        <v>2465</v>
      </c>
      <c r="G248" t="s">
        <v>2834</v>
      </c>
      <c r="H248">
        <v>1</v>
      </c>
      <c r="I248" s="164" t="s">
        <v>2876</v>
      </c>
      <c r="K248" s="55" t="str">
        <f t="shared" si="5"/>
        <v>Entregue</v>
      </c>
    </row>
    <row r="249" spans="1:11" x14ac:dyDescent="0.3">
      <c r="A249" t="s">
        <v>98</v>
      </c>
      <c r="B249" s="164" t="s">
        <v>3156</v>
      </c>
      <c r="C249" t="s">
        <v>3157</v>
      </c>
      <c r="D249" t="s">
        <v>1150</v>
      </c>
      <c r="E249" t="s">
        <v>132</v>
      </c>
      <c r="F249" t="s">
        <v>2465</v>
      </c>
      <c r="G249" t="s">
        <v>2647</v>
      </c>
      <c r="H249">
        <v>1</v>
      </c>
      <c r="I249" s="164" t="s">
        <v>2876</v>
      </c>
      <c r="K249" s="55" t="str">
        <f t="shared" si="5"/>
        <v>Entregue</v>
      </c>
    </row>
    <row r="250" spans="1:11" x14ac:dyDescent="0.3">
      <c r="A250" t="s">
        <v>98</v>
      </c>
      <c r="B250" s="164" t="s">
        <v>3158</v>
      </c>
      <c r="C250" t="s">
        <v>3159</v>
      </c>
      <c r="D250" t="s">
        <v>1150</v>
      </c>
      <c r="E250" t="s">
        <v>132</v>
      </c>
      <c r="F250" t="s">
        <v>2465</v>
      </c>
      <c r="G250" t="s">
        <v>2647</v>
      </c>
      <c r="H250">
        <v>1</v>
      </c>
      <c r="I250" s="164" t="s">
        <v>2876</v>
      </c>
      <c r="K250" s="55" t="str">
        <f t="shared" si="5"/>
        <v>Entregue</v>
      </c>
    </row>
    <row r="251" spans="1:11" x14ac:dyDescent="0.3">
      <c r="A251" t="s">
        <v>98</v>
      </c>
      <c r="B251" s="164" t="s">
        <v>3548</v>
      </c>
      <c r="C251" t="s">
        <v>3549</v>
      </c>
      <c r="D251" t="s">
        <v>1151</v>
      </c>
      <c r="E251" t="s">
        <v>132</v>
      </c>
      <c r="F251" t="s">
        <v>3178</v>
      </c>
      <c r="G251" t="s">
        <v>3291</v>
      </c>
      <c r="H251">
        <v>5</v>
      </c>
      <c r="I251" s="164" t="s">
        <v>2876</v>
      </c>
      <c r="K251" s="55" t="str">
        <f t="shared" si="5"/>
        <v>Entregue</v>
      </c>
    </row>
    <row r="252" spans="1:11" x14ac:dyDescent="0.3">
      <c r="A252" t="s">
        <v>98</v>
      </c>
      <c r="B252" s="164" t="s">
        <v>3964</v>
      </c>
      <c r="C252" t="s">
        <v>3965</v>
      </c>
      <c r="D252" t="s">
        <v>1151</v>
      </c>
      <c r="E252" t="s">
        <v>132</v>
      </c>
      <c r="F252" t="s">
        <v>3178</v>
      </c>
      <c r="G252" t="s">
        <v>3731</v>
      </c>
      <c r="H252">
        <v>3</v>
      </c>
      <c r="I252" s="164" t="s">
        <v>2876</v>
      </c>
      <c r="K252" s="55" t="str">
        <f t="shared" si="5"/>
        <v>Entregue</v>
      </c>
    </row>
    <row r="253" spans="1:11" x14ac:dyDescent="0.3">
      <c r="A253" t="s">
        <v>96</v>
      </c>
      <c r="B253" s="164" t="s">
        <v>3966</v>
      </c>
      <c r="C253" t="s">
        <v>3967</v>
      </c>
      <c r="D253" t="s">
        <v>1151</v>
      </c>
      <c r="E253" t="s">
        <v>90</v>
      </c>
      <c r="F253" t="s">
        <v>3178</v>
      </c>
      <c r="G253" t="s">
        <v>3564</v>
      </c>
      <c r="H253">
        <v>5</v>
      </c>
      <c r="I253" s="164" t="s">
        <v>2876</v>
      </c>
      <c r="K253" s="55" t="str">
        <f t="shared" si="5"/>
        <v>Entregue</v>
      </c>
    </row>
    <row r="254" spans="1:11" x14ac:dyDescent="0.3">
      <c r="A254" t="s">
        <v>96</v>
      </c>
      <c r="B254" s="164" t="s">
        <v>3968</v>
      </c>
      <c r="C254" t="s">
        <v>3969</v>
      </c>
      <c r="D254" t="s">
        <v>1151</v>
      </c>
      <c r="E254" t="s">
        <v>90</v>
      </c>
      <c r="F254" t="s">
        <v>3178</v>
      </c>
      <c r="G254" t="s">
        <v>3731</v>
      </c>
      <c r="H254">
        <v>3</v>
      </c>
      <c r="I254" s="164" t="s">
        <v>2876</v>
      </c>
      <c r="K254" s="55" t="str">
        <f t="shared" si="5"/>
        <v>Entregue</v>
      </c>
    </row>
    <row r="255" spans="1:11" x14ac:dyDescent="0.3">
      <c r="A255" t="s">
        <v>96</v>
      </c>
      <c r="B255" s="164" t="s">
        <v>3970</v>
      </c>
      <c r="C255" t="s">
        <v>3971</v>
      </c>
      <c r="D255" t="s">
        <v>1151</v>
      </c>
      <c r="E255" t="s">
        <v>90</v>
      </c>
      <c r="F255" t="s">
        <v>3178</v>
      </c>
      <c r="G255" t="s">
        <v>3731</v>
      </c>
      <c r="H255">
        <v>5</v>
      </c>
      <c r="I255" s="164" t="s">
        <v>2876</v>
      </c>
      <c r="K255" s="55" t="str">
        <f t="shared" si="5"/>
        <v>Entregue</v>
      </c>
    </row>
    <row r="256" spans="1:11" x14ac:dyDescent="0.3">
      <c r="A256" t="s">
        <v>98</v>
      </c>
      <c r="B256" s="164" t="s">
        <v>3972</v>
      </c>
      <c r="C256" t="s">
        <v>3973</v>
      </c>
      <c r="D256" t="s">
        <v>1151</v>
      </c>
      <c r="E256" t="s">
        <v>132</v>
      </c>
      <c r="F256" t="s">
        <v>3178</v>
      </c>
      <c r="G256" t="s">
        <v>3847</v>
      </c>
      <c r="H256">
        <v>5</v>
      </c>
      <c r="I256" s="164" t="s">
        <v>2876</v>
      </c>
      <c r="K256" s="55" t="str">
        <f t="shared" si="5"/>
        <v>Entregue</v>
      </c>
    </row>
    <row r="257" spans="1:11" x14ac:dyDescent="0.3">
      <c r="A257" t="s">
        <v>96</v>
      </c>
      <c r="B257" s="164" t="s">
        <v>6884</v>
      </c>
      <c r="C257" t="s">
        <v>6885</v>
      </c>
      <c r="D257" t="s">
        <v>1151</v>
      </c>
      <c r="E257" t="s">
        <v>132</v>
      </c>
      <c r="F257" t="s">
        <v>6870</v>
      </c>
      <c r="G257" t="s">
        <v>6886</v>
      </c>
      <c r="H257">
        <v>5</v>
      </c>
      <c r="I257" s="164" t="s">
        <v>2876</v>
      </c>
      <c r="K257" s="55" t="str">
        <f t="shared" si="5"/>
        <v>Entregue</v>
      </c>
    </row>
    <row r="258" spans="1:11" x14ac:dyDescent="0.3">
      <c r="A258" t="s">
        <v>96</v>
      </c>
      <c r="B258" s="164" t="s">
        <v>6887</v>
      </c>
      <c r="C258" t="s">
        <v>6888</v>
      </c>
      <c r="D258" t="s">
        <v>1151</v>
      </c>
      <c r="E258" t="s">
        <v>132</v>
      </c>
      <c r="F258" t="s">
        <v>6870</v>
      </c>
      <c r="G258" t="s">
        <v>6886</v>
      </c>
      <c r="H258">
        <v>5</v>
      </c>
      <c r="I258" s="164" t="s">
        <v>2876</v>
      </c>
      <c r="K258" s="55" t="str">
        <f t="shared" si="5"/>
        <v>Entregue</v>
      </c>
    </row>
    <row r="259" spans="1:11" x14ac:dyDescent="0.3">
      <c r="A259" t="s">
        <v>98</v>
      </c>
      <c r="B259" s="164" t="s">
        <v>6889</v>
      </c>
      <c r="C259" t="s">
        <v>6890</v>
      </c>
      <c r="D259" t="s">
        <v>1151</v>
      </c>
      <c r="E259" t="s">
        <v>132</v>
      </c>
      <c r="F259" t="s">
        <v>6870</v>
      </c>
      <c r="G259" t="s">
        <v>6891</v>
      </c>
      <c r="H259">
        <v>5</v>
      </c>
      <c r="I259" s="164" t="s">
        <v>2876</v>
      </c>
      <c r="K259" s="55" t="str">
        <f t="shared" si="5"/>
        <v>Entregue</v>
      </c>
    </row>
    <row r="260" spans="1:11" x14ac:dyDescent="0.3">
      <c r="A260" t="s">
        <v>98</v>
      </c>
      <c r="B260" s="164" t="s">
        <v>6892</v>
      </c>
      <c r="C260" t="s">
        <v>6893</v>
      </c>
      <c r="D260" t="s">
        <v>1151</v>
      </c>
      <c r="E260" t="s">
        <v>132</v>
      </c>
      <c r="F260" t="s">
        <v>6870</v>
      </c>
      <c r="G260" t="s">
        <v>6891</v>
      </c>
      <c r="H260">
        <v>5</v>
      </c>
      <c r="I260" s="164" t="s">
        <v>2876</v>
      </c>
      <c r="K260" s="55" t="str">
        <f t="shared" si="5"/>
        <v>Entregue</v>
      </c>
    </row>
    <row r="261" spans="1:11" x14ac:dyDescent="0.3">
      <c r="A261" t="s">
        <v>98</v>
      </c>
      <c r="B261" s="164" t="s">
        <v>6894</v>
      </c>
      <c r="C261" t="s">
        <v>6895</v>
      </c>
      <c r="D261" t="s">
        <v>1151</v>
      </c>
      <c r="E261" t="s">
        <v>132</v>
      </c>
      <c r="F261" t="s">
        <v>6870</v>
      </c>
      <c r="G261" t="s">
        <v>6871</v>
      </c>
      <c r="H261">
        <v>5</v>
      </c>
      <c r="I261" s="164" t="s">
        <v>2876</v>
      </c>
      <c r="K261" s="55" t="str">
        <f t="shared" si="5"/>
        <v>Entregue</v>
      </c>
    </row>
    <row r="262" spans="1:11" x14ac:dyDescent="0.3">
      <c r="A262" t="s">
        <v>96</v>
      </c>
      <c r="B262" s="164" t="s">
        <v>6896</v>
      </c>
      <c r="C262" t="s">
        <v>6897</v>
      </c>
      <c r="D262" t="s">
        <v>1151</v>
      </c>
      <c r="E262" t="s">
        <v>132</v>
      </c>
      <c r="F262" t="s">
        <v>6870</v>
      </c>
      <c r="G262" t="s">
        <v>6886</v>
      </c>
      <c r="H262">
        <v>5</v>
      </c>
      <c r="I262" s="164" t="s">
        <v>2876</v>
      </c>
      <c r="K262" s="55" t="str">
        <f t="shared" si="5"/>
        <v>Entregue</v>
      </c>
    </row>
    <row r="263" spans="1:11" x14ac:dyDescent="0.3">
      <c r="A263" t="s">
        <v>98</v>
      </c>
      <c r="B263" s="164" t="s">
        <v>6898</v>
      </c>
      <c r="C263" t="s">
        <v>6899</v>
      </c>
      <c r="D263" t="s">
        <v>1151</v>
      </c>
      <c r="E263" t="s">
        <v>132</v>
      </c>
      <c r="F263" t="s">
        <v>6870</v>
      </c>
      <c r="G263" t="s">
        <v>6886</v>
      </c>
      <c r="H263">
        <v>5</v>
      </c>
      <c r="I263" s="164" t="s">
        <v>2876</v>
      </c>
      <c r="K263" s="55" t="str">
        <f t="shared" si="5"/>
        <v>Entregue</v>
      </c>
    </row>
    <row r="264" spans="1:11" x14ac:dyDescent="0.3">
      <c r="A264" t="s">
        <v>98</v>
      </c>
      <c r="B264" s="164" t="s">
        <v>6900</v>
      </c>
      <c r="C264" t="s">
        <v>6901</v>
      </c>
      <c r="D264" t="s">
        <v>1151</v>
      </c>
      <c r="E264" t="s">
        <v>132</v>
      </c>
      <c r="F264" t="s">
        <v>6870</v>
      </c>
      <c r="G264" t="s">
        <v>6891</v>
      </c>
      <c r="H264">
        <v>5</v>
      </c>
      <c r="I264" s="164" t="s">
        <v>2876</v>
      </c>
      <c r="K264" s="55" t="str">
        <f t="shared" si="5"/>
        <v>Entregue</v>
      </c>
    </row>
    <row r="265" spans="1:11" x14ac:dyDescent="0.3">
      <c r="A265" t="s">
        <v>98</v>
      </c>
      <c r="B265" s="164" t="s">
        <v>6902</v>
      </c>
      <c r="C265" t="s">
        <v>6903</v>
      </c>
      <c r="D265" t="s">
        <v>1151</v>
      </c>
      <c r="E265" t="s">
        <v>132</v>
      </c>
      <c r="F265" t="s">
        <v>6870</v>
      </c>
      <c r="G265" t="s">
        <v>6886</v>
      </c>
      <c r="H265">
        <v>5</v>
      </c>
      <c r="I265" s="164" t="s">
        <v>2876</v>
      </c>
      <c r="K265" s="55" t="str">
        <f t="shared" si="5"/>
        <v>Entregue</v>
      </c>
    </row>
    <row r="266" spans="1:11" x14ac:dyDescent="0.3">
      <c r="A266" t="s">
        <v>98</v>
      </c>
      <c r="B266" s="164" t="s">
        <v>6904</v>
      </c>
      <c r="C266" t="s">
        <v>6905</v>
      </c>
      <c r="D266" t="s">
        <v>1151</v>
      </c>
      <c r="E266" t="s">
        <v>132</v>
      </c>
      <c r="F266" t="s">
        <v>6870</v>
      </c>
      <c r="G266" t="s">
        <v>6891</v>
      </c>
      <c r="H266">
        <v>3</v>
      </c>
      <c r="I266" s="164" t="s">
        <v>2876</v>
      </c>
      <c r="K266" s="55" t="str">
        <f t="shared" si="5"/>
        <v>Entregue</v>
      </c>
    </row>
    <row r="267" spans="1:11" x14ac:dyDescent="0.3">
      <c r="A267" t="s">
        <v>98</v>
      </c>
      <c r="B267" s="164" t="s">
        <v>6906</v>
      </c>
      <c r="C267" t="s">
        <v>6907</v>
      </c>
      <c r="D267" t="s">
        <v>1151</v>
      </c>
      <c r="E267" t="s">
        <v>132</v>
      </c>
      <c r="F267" t="s">
        <v>6870</v>
      </c>
      <c r="G267" t="s">
        <v>6874</v>
      </c>
      <c r="H267">
        <v>8</v>
      </c>
      <c r="I267" s="164" t="s">
        <v>2876</v>
      </c>
      <c r="K267" s="55" t="str">
        <f t="shared" si="5"/>
        <v>Entregue</v>
      </c>
    </row>
    <row r="268" spans="1:11" x14ac:dyDescent="0.3">
      <c r="A268" t="s">
        <v>98</v>
      </c>
      <c r="B268" s="164" t="s">
        <v>6908</v>
      </c>
      <c r="C268" t="s">
        <v>6909</v>
      </c>
      <c r="D268" t="s">
        <v>1151</v>
      </c>
      <c r="E268" t="s">
        <v>132</v>
      </c>
      <c r="F268" t="s">
        <v>6870</v>
      </c>
      <c r="G268" t="s">
        <v>6891</v>
      </c>
      <c r="H268">
        <v>5</v>
      </c>
      <c r="I268" s="164" t="s">
        <v>2876</v>
      </c>
      <c r="K268" s="55" t="str">
        <f t="shared" si="5"/>
        <v>Entregue</v>
      </c>
    </row>
    <row r="269" spans="1:11" x14ac:dyDescent="0.3">
      <c r="A269" t="s">
        <v>98</v>
      </c>
      <c r="B269" s="164" t="s">
        <v>6910</v>
      </c>
      <c r="C269" t="s">
        <v>6911</v>
      </c>
      <c r="D269" t="s">
        <v>1151</v>
      </c>
      <c r="E269" t="s">
        <v>132</v>
      </c>
      <c r="F269" t="s">
        <v>6870</v>
      </c>
      <c r="G269" t="s">
        <v>6891</v>
      </c>
      <c r="H269">
        <v>3</v>
      </c>
      <c r="I269" s="164" t="s">
        <v>2876</v>
      </c>
      <c r="K269" s="55" t="str">
        <f t="shared" si="5"/>
        <v>Entregue</v>
      </c>
    </row>
    <row r="270" spans="1:11" x14ac:dyDescent="0.3">
      <c r="A270" t="s">
        <v>98</v>
      </c>
      <c r="B270" s="164" t="s">
        <v>6912</v>
      </c>
      <c r="C270" t="s">
        <v>6913</v>
      </c>
      <c r="D270" t="s">
        <v>1151</v>
      </c>
      <c r="E270" t="s">
        <v>132</v>
      </c>
      <c r="F270" t="s">
        <v>6870</v>
      </c>
      <c r="G270" t="s">
        <v>6871</v>
      </c>
      <c r="H270">
        <v>5</v>
      </c>
      <c r="I270" s="164" t="s">
        <v>2876</v>
      </c>
      <c r="K270" s="55" t="str">
        <f t="shared" si="5"/>
        <v>Entregue</v>
      </c>
    </row>
    <row r="271" spans="1:11" x14ac:dyDescent="0.3">
      <c r="A271" t="s">
        <v>98</v>
      </c>
      <c r="B271" s="164" t="s">
        <v>6914</v>
      </c>
      <c r="C271" t="s">
        <v>6915</v>
      </c>
      <c r="D271" t="s">
        <v>1151</v>
      </c>
      <c r="E271" t="s">
        <v>132</v>
      </c>
      <c r="F271" t="s">
        <v>6870</v>
      </c>
      <c r="G271" t="s">
        <v>6871</v>
      </c>
      <c r="H271">
        <v>8</v>
      </c>
      <c r="I271" s="164" t="s">
        <v>2876</v>
      </c>
      <c r="K271" s="55" t="str">
        <f t="shared" si="5"/>
        <v>Entregue</v>
      </c>
    </row>
    <row r="272" spans="1:11" x14ac:dyDescent="0.3">
      <c r="A272" t="s">
        <v>98</v>
      </c>
      <c r="B272" s="164" t="s">
        <v>6916</v>
      </c>
      <c r="C272" t="s">
        <v>6917</v>
      </c>
      <c r="D272" t="s">
        <v>1151</v>
      </c>
      <c r="E272" t="s">
        <v>132</v>
      </c>
      <c r="F272" t="s">
        <v>6870</v>
      </c>
      <c r="G272" t="s">
        <v>6874</v>
      </c>
      <c r="H272">
        <v>5</v>
      </c>
      <c r="I272" s="164" t="s">
        <v>2876</v>
      </c>
      <c r="K272" s="55" t="str">
        <f t="shared" si="5"/>
        <v>Entregue</v>
      </c>
    </row>
    <row r="273" spans="1:11" x14ac:dyDescent="0.3">
      <c r="A273" t="s">
        <v>98</v>
      </c>
      <c r="B273" s="164" t="s">
        <v>6918</v>
      </c>
      <c r="C273" t="s">
        <v>6919</v>
      </c>
      <c r="D273" t="s">
        <v>1151</v>
      </c>
      <c r="E273" t="s">
        <v>132</v>
      </c>
      <c r="F273" t="s">
        <v>6870</v>
      </c>
      <c r="G273" t="s">
        <v>6891</v>
      </c>
      <c r="H273">
        <v>5</v>
      </c>
      <c r="I273" s="164" t="s">
        <v>2876</v>
      </c>
      <c r="K273" s="55" t="str">
        <f t="shared" si="5"/>
        <v>Entregue</v>
      </c>
    </row>
    <row r="274" spans="1:11" x14ac:dyDescent="0.3">
      <c r="A274" t="s">
        <v>98</v>
      </c>
      <c r="B274" s="164" t="s">
        <v>6920</v>
      </c>
      <c r="C274" t="s">
        <v>6921</v>
      </c>
      <c r="D274" t="s">
        <v>1151</v>
      </c>
      <c r="E274" t="s">
        <v>132</v>
      </c>
      <c r="F274" t="s">
        <v>6870</v>
      </c>
      <c r="G274" t="s">
        <v>6891</v>
      </c>
      <c r="H274">
        <v>5</v>
      </c>
      <c r="I274" s="164" t="s">
        <v>2876</v>
      </c>
      <c r="K274" s="55" t="str">
        <f t="shared" si="5"/>
        <v>Entregue</v>
      </c>
    </row>
    <row r="275" spans="1:11" x14ac:dyDescent="0.3">
      <c r="A275" t="s">
        <v>113</v>
      </c>
      <c r="B275" s="164" t="s">
        <v>5673</v>
      </c>
      <c r="C275" t="s">
        <v>5674</v>
      </c>
      <c r="D275" t="s">
        <v>1152</v>
      </c>
      <c r="E275" t="s">
        <v>90</v>
      </c>
      <c r="F275" t="s">
        <v>4063</v>
      </c>
      <c r="G275" t="s">
        <v>5059</v>
      </c>
      <c r="H275">
        <v>1</v>
      </c>
      <c r="I275" s="164" t="s">
        <v>2876</v>
      </c>
      <c r="K275" s="55" t="str">
        <f t="shared" ref="K275:K338" si="6">IF(A275="","",IF(OR(E275="Aceito",E275="Pendente de Produção",E275="Em Produção"),"Entregue",IF(E275="Cancelado","Cancelado","Não Entregue")))</f>
        <v>Entregue</v>
      </c>
    </row>
    <row r="276" spans="1:11" x14ac:dyDescent="0.3">
      <c r="A276" t="s">
        <v>113</v>
      </c>
      <c r="B276" s="164" t="s">
        <v>5675</v>
      </c>
      <c r="C276" t="s">
        <v>5676</v>
      </c>
      <c r="D276" t="s">
        <v>1152</v>
      </c>
      <c r="E276" t="s">
        <v>90</v>
      </c>
      <c r="F276" t="s">
        <v>4063</v>
      </c>
      <c r="G276" t="s">
        <v>5059</v>
      </c>
      <c r="H276">
        <v>1</v>
      </c>
      <c r="I276" s="164" t="s">
        <v>2876</v>
      </c>
      <c r="K276" s="55" t="str">
        <f t="shared" si="6"/>
        <v>Entregue</v>
      </c>
    </row>
    <row r="277" spans="1:11" x14ac:dyDescent="0.3">
      <c r="A277" t="s">
        <v>98</v>
      </c>
      <c r="B277" s="164" t="s">
        <v>6922</v>
      </c>
      <c r="C277" t="s">
        <v>6923</v>
      </c>
      <c r="D277" t="s">
        <v>1152</v>
      </c>
      <c r="E277" t="s">
        <v>132</v>
      </c>
      <c r="F277" t="s">
        <v>6924</v>
      </c>
      <c r="G277" t="s">
        <v>6925</v>
      </c>
      <c r="H277">
        <v>5</v>
      </c>
      <c r="I277" s="164" t="s">
        <v>2876</v>
      </c>
      <c r="K277" s="55" t="str">
        <f t="shared" si="6"/>
        <v>Entregue</v>
      </c>
    </row>
    <row r="278" spans="1:11" x14ac:dyDescent="0.3">
      <c r="A278" t="s">
        <v>98</v>
      </c>
      <c r="B278" s="164" t="s">
        <v>6926</v>
      </c>
      <c r="C278" t="s">
        <v>6927</v>
      </c>
      <c r="D278" t="s">
        <v>1152</v>
      </c>
      <c r="E278" t="s">
        <v>132</v>
      </c>
      <c r="F278" t="s">
        <v>6924</v>
      </c>
      <c r="G278" t="s">
        <v>6928</v>
      </c>
      <c r="H278">
        <v>5</v>
      </c>
      <c r="I278" s="164" t="s">
        <v>2876</v>
      </c>
      <c r="K278" s="55" t="str">
        <f t="shared" si="6"/>
        <v>Entregue</v>
      </c>
    </row>
    <row r="279" spans="1:11" x14ac:dyDescent="0.3">
      <c r="A279" t="s">
        <v>100</v>
      </c>
      <c r="B279" s="164" t="s">
        <v>2804</v>
      </c>
      <c r="C279" t="s">
        <v>2805</v>
      </c>
      <c r="D279" t="s">
        <v>1150</v>
      </c>
      <c r="E279" t="s">
        <v>132</v>
      </c>
      <c r="F279" t="s">
        <v>2465</v>
      </c>
      <c r="G279" t="s">
        <v>2647</v>
      </c>
      <c r="H279">
        <v>1</v>
      </c>
      <c r="I279" s="164" t="s">
        <v>2806</v>
      </c>
      <c r="K279" s="55" t="str">
        <f t="shared" si="6"/>
        <v>Entregue</v>
      </c>
    </row>
    <row r="280" spans="1:11" x14ac:dyDescent="0.3">
      <c r="A280" t="s">
        <v>98</v>
      </c>
      <c r="B280" s="164" t="s">
        <v>3160</v>
      </c>
      <c r="C280" t="s">
        <v>3161</v>
      </c>
      <c r="D280" t="s">
        <v>1150</v>
      </c>
      <c r="E280" t="s">
        <v>132</v>
      </c>
      <c r="F280" t="s">
        <v>2465</v>
      </c>
      <c r="G280" t="s">
        <v>2890</v>
      </c>
      <c r="H280">
        <v>8</v>
      </c>
      <c r="I280" s="164" t="s">
        <v>2806</v>
      </c>
      <c r="K280" s="55" t="str">
        <f t="shared" si="6"/>
        <v>Entregue</v>
      </c>
    </row>
    <row r="281" spans="1:11" x14ac:dyDescent="0.3">
      <c r="A281" t="s">
        <v>98</v>
      </c>
      <c r="B281" s="164" t="s">
        <v>3162</v>
      </c>
      <c r="C281" t="s">
        <v>3163</v>
      </c>
      <c r="D281" t="s">
        <v>1150</v>
      </c>
      <c r="E281" t="s">
        <v>132</v>
      </c>
      <c r="F281" t="s">
        <v>2465</v>
      </c>
      <c r="G281" t="s">
        <v>2647</v>
      </c>
      <c r="H281">
        <v>1</v>
      </c>
      <c r="I281" s="164" t="s">
        <v>2806</v>
      </c>
      <c r="K281" s="55" t="str">
        <f t="shared" si="6"/>
        <v>Entregue</v>
      </c>
    </row>
    <row r="282" spans="1:11" x14ac:dyDescent="0.3">
      <c r="A282" t="s">
        <v>98</v>
      </c>
      <c r="B282" s="164" t="s">
        <v>3164</v>
      </c>
      <c r="C282" t="s">
        <v>3165</v>
      </c>
      <c r="D282" t="s">
        <v>1150</v>
      </c>
      <c r="E282" t="s">
        <v>132</v>
      </c>
      <c r="F282" t="s">
        <v>2465</v>
      </c>
      <c r="G282" t="s">
        <v>2890</v>
      </c>
      <c r="H282">
        <v>1</v>
      </c>
      <c r="I282" s="164" t="s">
        <v>2806</v>
      </c>
      <c r="K282" s="55" t="str">
        <f t="shared" si="6"/>
        <v>Entregue</v>
      </c>
    </row>
    <row r="283" spans="1:11" x14ac:dyDescent="0.3">
      <c r="A283" t="s">
        <v>98</v>
      </c>
      <c r="B283" s="164" t="s">
        <v>3166</v>
      </c>
      <c r="C283" t="s">
        <v>3167</v>
      </c>
      <c r="D283" t="s">
        <v>1150</v>
      </c>
      <c r="E283" t="s">
        <v>132</v>
      </c>
      <c r="F283" t="s">
        <v>2465</v>
      </c>
      <c r="G283" t="s">
        <v>2890</v>
      </c>
      <c r="H283">
        <v>1</v>
      </c>
      <c r="I283" s="164" t="s">
        <v>2806</v>
      </c>
      <c r="K283" s="55" t="str">
        <f t="shared" si="6"/>
        <v>Entregue</v>
      </c>
    </row>
    <row r="284" spans="1:11" x14ac:dyDescent="0.3">
      <c r="A284" t="s">
        <v>98</v>
      </c>
      <c r="B284" s="164" t="s">
        <v>3168</v>
      </c>
      <c r="C284" t="s">
        <v>3169</v>
      </c>
      <c r="D284" t="s">
        <v>1150</v>
      </c>
      <c r="E284" t="s">
        <v>132</v>
      </c>
      <c r="F284" t="s">
        <v>2465</v>
      </c>
      <c r="G284" t="s">
        <v>2890</v>
      </c>
      <c r="H284">
        <v>1</v>
      </c>
      <c r="I284" s="164" t="s">
        <v>2806</v>
      </c>
      <c r="K284" s="55" t="str">
        <f t="shared" si="6"/>
        <v>Entregue</v>
      </c>
    </row>
    <row r="285" spans="1:11" x14ac:dyDescent="0.3">
      <c r="A285" t="s">
        <v>98</v>
      </c>
      <c r="B285" s="164" t="s">
        <v>3170</v>
      </c>
      <c r="C285" t="s">
        <v>3171</v>
      </c>
      <c r="D285" t="s">
        <v>1150</v>
      </c>
      <c r="E285" t="s">
        <v>132</v>
      </c>
      <c r="F285" t="s">
        <v>2465</v>
      </c>
      <c r="G285" t="s">
        <v>2890</v>
      </c>
      <c r="H285">
        <v>1</v>
      </c>
      <c r="I285" s="164" t="s">
        <v>2806</v>
      </c>
      <c r="K285" s="55" t="str">
        <f t="shared" si="6"/>
        <v>Entregue</v>
      </c>
    </row>
    <row r="286" spans="1:11" x14ac:dyDescent="0.3">
      <c r="A286" t="s">
        <v>98</v>
      </c>
      <c r="B286" s="164" t="s">
        <v>3172</v>
      </c>
      <c r="C286" t="s">
        <v>3173</v>
      </c>
      <c r="D286" t="s">
        <v>1150</v>
      </c>
      <c r="E286" t="s">
        <v>132</v>
      </c>
      <c r="F286" t="s">
        <v>2465</v>
      </c>
      <c r="G286" t="s">
        <v>2890</v>
      </c>
      <c r="H286">
        <v>1</v>
      </c>
      <c r="I286" s="164" t="s">
        <v>2806</v>
      </c>
      <c r="K286" s="55" t="str">
        <f t="shared" si="6"/>
        <v>Entregue</v>
      </c>
    </row>
    <row r="287" spans="1:11" x14ac:dyDescent="0.3">
      <c r="A287" t="s">
        <v>98</v>
      </c>
      <c r="B287" s="164" t="s">
        <v>3174</v>
      </c>
      <c r="C287" t="s">
        <v>3175</v>
      </c>
      <c r="D287" t="s">
        <v>1150</v>
      </c>
      <c r="E287" t="s">
        <v>132</v>
      </c>
      <c r="F287" t="s">
        <v>2465</v>
      </c>
      <c r="G287" t="s">
        <v>2890</v>
      </c>
      <c r="H287">
        <v>1</v>
      </c>
      <c r="I287" s="164" t="s">
        <v>2806</v>
      </c>
      <c r="K287" s="55" t="str">
        <f t="shared" si="6"/>
        <v>Entregue</v>
      </c>
    </row>
    <row r="288" spans="1:11" x14ac:dyDescent="0.3">
      <c r="A288" t="s">
        <v>98</v>
      </c>
      <c r="B288" s="164" t="s">
        <v>6929</v>
      </c>
      <c r="C288" t="s">
        <v>6930</v>
      </c>
      <c r="D288" t="s">
        <v>1150</v>
      </c>
      <c r="E288" t="s">
        <v>132</v>
      </c>
      <c r="F288" t="s">
        <v>6621</v>
      </c>
      <c r="G288" t="s">
        <v>6625</v>
      </c>
      <c r="H288">
        <v>5</v>
      </c>
      <c r="I288" s="164" t="s">
        <v>2806</v>
      </c>
      <c r="K288" s="55" t="str">
        <f t="shared" si="6"/>
        <v>Entregue</v>
      </c>
    </row>
    <row r="289" spans="1:11" x14ac:dyDescent="0.3">
      <c r="A289" t="s">
        <v>96</v>
      </c>
      <c r="B289" s="164" t="s">
        <v>6931</v>
      </c>
      <c r="C289" t="s">
        <v>6932</v>
      </c>
      <c r="D289" t="s">
        <v>1151</v>
      </c>
      <c r="E289" t="s">
        <v>132</v>
      </c>
      <c r="F289" t="s">
        <v>6870</v>
      </c>
      <c r="G289" t="s">
        <v>6871</v>
      </c>
      <c r="H289">
        <v>3</v>
      </c>
      <c r="I289" s="164" t="s">
        <v>2806</v>
      </c>
      <c r="K289" s="55" t="str">
        <f t="shared" si="6"/>
        <v>Entregue</v>
      </c>
    </row>
    <row r="290" spans="1:11" x14ac:dyDescent="0.3">
      <c r="A290" t="s">
        <v>96</v>
      </c>
      <c r="B290" s="164" t="s">
        <v>6933</v>
      </c>
      <c r="C290" t="s">
        <v>6934</v>
      </c>
      <c r="D290" t="s">
        <v>1151</v>
      </c>
      <c r="E290" t="s">
        <v>132</v>
      </c>
      <c r="F290" t="s">
        <v>6870</v>
      </c>
      <c r="G290" t="s">
        <v>6874</v>
      </c>
      <c r="H290">
        <v>3</v>
      </c>
      <c r="I290" s="164" t="s">
        <v>2806</v>
      </c>
      <c r="K290" s="55" t="str">
        <f t="shared" si="6"/>
        <v>Entregue</v>
      </c>
    </row>
    <row r="291" spans="1:11" x14ac:dyDescent="0.3">
      <c r="A291" t="s">
        <v>96</v>
      </c>
      <c r="B291" s="164" t="s">
        <v>6935</v>
      </c>
      <c r="C291" t="s">
        <v>6936</v>
      </c>
      <c r="D291" t="s">
        <v>1151</v>
      </c>
      <c r="E291" t="s">
        <v>132</v>
      </c>
      <c r="F291" t="s">
        <v>6870</v>
      </c>
      <c r="G291" t="s">
        <v>6874</v>
      </c>
      <c r="H291">
        <v>3</v>
      </c>
      <c r="I291" s="164" t="s">
        <v>2806</v>
      </c>
      <c r="K291" s="55" t="str">
        <f t="shared" si="6"/>
        <v>Entregue</v>
      </c>
    </row>
    <row r="292" spans="1:11" x14ac:dyDescent="0.3">
      <c r="A292" t="s">
        <v>95</v>
      </c>
      <c r="B292" s="164" t="s">
        <v>4772</v>
      </c>
      <c r="C292" t="s">
        <v>4774</v>
      </c>
      <c r="D292" t="s">
        <v>1152</v>
      </c>
      <c r="E292" t="s">
        <v>132</v>
      </c>
      <c r="F292" t="s">
        <v>4063</v>
      </c>
      <c r="G292" t="s">
        <v>4773</v>
      </c>
      <c r="H292">
        <v>5</v>
      </c>
      <c r="I292" s="164" t="s">
        <v>2806</v>
      </c>
      <c r="K292" s="55" t="str">
        <f t="shared" si="6"/>
        <v>Entregue</v>
      </c>
    </row>
    <row r="293" spans="1:11" x14ac:dyDescent="0.3">
      <c r="A293" t="s">
        <v>98</v>
      </c>
      <c r="B293" s="164" t="s">
        <v>6937</v>
      </c>
      <c r="C293" t="s">
        <v>6938</v>
      </c>
      <c r="D293" t="s">
        <v>1152</v>
      </c>
      <c r="E293" t="s">
        <v>132</v>
      </c>
      <c r="F293" t="s">
        <v>6924</v>
      </c>
      <c r="G293" t="s">
        <v>6939</v>
      </c>
      <c r="H293">
        <v>5</v>
      </c>
      <c r="I293" s="164" t="s">
        <v>2806</v>
      </c>
      <c r="K293" s="55" t="str">
        <f t="shared" si="6"/>
        <v>Entregue</v>
      </c>
    </row>
    <row r="294" spans="1:11" x14ac:dyDescent="0.3">
      <c r="A294" t="s">
        <v>98</v>
      </c>
      <c r="B294" s="164" t="s">
        <v>6940</v>
      </c>
      <c r="C294" t="s">
        <v>6941</v>
      </c>
      <c r="D294" t="s">
        <v>1152</v>
      </c>
      <c r="E294" t="s">
        <v>132</v>
      </c>
      <c r="F294" t="s">
        <v>6924</v>
      </c>
      <c r="G294" t="s">
        <v>6925</v>
      </c>
      <c r="H294">
        <v>5</v>
      </c>
      <c r="I294" s="164" t="s">
        <v>2806</v>
      </c>
      <c r="K294" s="55" t="str">
        <f t="shared" si="6"/>
        <v>Entregue</v>
      </c>
    </row>
    <row r="295" spans="1:11" x14ac:dyDescent="0.3">
      <c r="A295" t="s">
        <v>98</v>
      </c>
      <c r="B295" s="164" t="s">
        <v>6374</v>
      </c>
      <c r="C295" t="s">
        <v>6375</v>
      </c>
      <c r="D295" t="s">
        <v>1152</v>
      </c>
      <c r="E295" t="s">
        <v>90</v>
      </c>
      <c r="F295" t="s">
        <v>4063</v>
      </c>
      <c r="G295" t="s">
        <v>4311</v>
      </c>
      <c r="H295">
        <v>5</v>
      </c>
      <c r="I295" s="164" t="s">
        <v>2806</v>
      </c>
      <c r="K295" s="55" t="str">
        <f t="shared" si="6"/>
        <v>Entregue</v>
      </c>
    </row>
    <row r="296" spans="1:11" x14ac:dyDescent="0.3">
      <c r="A296" t="s">
        <v>98</v>
      </c>
      <c r="B296" s="164" t="s">
        <v>6376</v>
      </c>
      <c r="C296" t="s">
        <v>6377</v>
      </c>
      <c r="D296" t="s">
        <v>1152</v>
      </c>
      <c r="E296" t="s">
        <v>90</v>
      </c>
      <c r="F296" t="s">
        <v>4063</v>
      </c>
      <c r="G296" t="s">
        <v>4602</v>
      </c>
      <c r="H296">
        <v>5</v>
      </c>
      <c r="I296" s="164" t="s">
        <v>2806</v>
      </c>
      <c r="K296" s="55" t="str">
        <f t="shared" si="6"/>
        <v>Entregue</v>
      </c>
    </row>
    <row r="297" spans="1:11" x14ac:dyDescent="0.3">
      <c r="A297" t="s">
        <v>98</v>
      </c>
      <c r="B297" s="164" t="s">
        <v>6942</v>
      </c>
      <c r="C297" t="s">
        <v>6943</v>
      </c>
      <c r="D297" t="s">
        <v>1152</v>
      </c>
      <c r="E297" t="s">
        <v>132</v>
      </c>
      <c r="F297" t="s">
        <v>6924</v>
      </c>
      <c r="G297" t="s">
        <v>6925</v>
      </c>
      <c r="H297">
        <v>1</v>
      </c>
      <c r="I297" s="164" t="s">
        <v>2806</v>
      </c>
      <c r="K297" s="55" t="str">
        <f t="shared" si="6"/>
        <v>Entregue</v>
      </c>
    </row>
    <row r="298" spans="1:11" x14ac:dyDescent="0.3">
      <c r="A298" t="s">
        <v>98</v>
      </c>
      <c r="B298" s="164" t="s">
        <v>6944</v>
      </c>
      <c r="C298" t="s">
        <v>6945</v>
      </c>
      <c r="D298" t="s">
        <v>1152</v>
      </c>
      <c r="E298" t="s">
        <v>132</v>
      </c>
      <c r="F298" t="s">
        <v>6924</v>
      </c>
      <c r="G298" t="s">
        <v>6925</v>
      </c>
      <c r="H298">
        <v>5</v>
      </c>
      <c r="I298" s="164" t="s">
        <v>2806</v>
      </c>
      <c r="K298" s="55" t="str">
        <f t="shared" si="6"/>
        <v>Entregue</v>
      </c>
    </row>
    <row r="299" spans="1:11" x14ac:dyDescent="0.3">
      <c r="A299" t="s">
        <v>98</v>
      </c>
      <c r="B299" s="164" t="s">
        <v>6378</v>
      </c>
      <c r="C299" t="s">
        <v>6379</v>
      </c>
      <c r="D299" t="s">
        <v>1152</v>
      </c>
      <c r="E299" t="s">
        <v>133</v>
      </c>
      <c r="F299" t="s">
        <v>4063</v>
      </c>
      <c r="G299" t="s">
        <v>4773</v>
      </c>
      <c r="H299">
        <v>5</v>
      </c>
      <c r="I299" s="164" t="s">
        <v>2806</v>
      </c>
      <c r="K299" s="55" t="str">
        <f t="shared" si="6"/>
        <v>Entregue</v>
      </c>
    </row>
    <row r="300" spans="1:11" x14ac:dyDescent="0.3">
      <c r="A300" t="s">
        <v>98</v>
      </c>
      <c r="B300" s="164" t="s">
        <v>6380</v>
      </c>
      <c r="C300" t="s">
        <v>6381</v>
      </c>
      <c r="D300" t="s">
        <v>1152</v>
      </c>
      <c r="E300" t="s">
        <v>90</v>
      </c>
      <c r="F300" t="s">
        <v>4063</v>
      </c>
      <c r="G300" t="s">
        <v>4308</v>
      </c>
      <c r="H300">
        <v>5</v>
      </c>
      <c r="I300" s="164" t="s">
        <v>2806</v>
      </c>
      <c r="K300" s="55" t="str">
        <f t="shared" si="6"/>
        <v>Entregue</v>
      </c>
    </row>
    <row r="301" spans="1:11" x14ac:dyDescent="0.3">
      <c r="A301" t="s">
        <v>98</v>
      </c>
      <c r="B301" s="164" t="s">
        <v>6946</v>
      </c>
      <c r="C301" t="s">
        <v>6947</v>
      </c>
      <c r="D301" t="s">
        <v>1152</v>
      </c>
      <c r="E301" t="s">
        <v>132</v>
      </c>
      <c r="F301" t="s">
        <v>6924</v>
      </c>
      <c r="G301" t="s">
        <v>6948</v>
      </c>
      <c r="H301">
        <v>8</v>
      </c>
      <c r="I301" s="164" t="s">
        <v>2806</v>
      </c>
      <c r="K301" s="55" t="str">
        <f t="shared" si="6"/>
        <v>Entregue</v>
      </c>
    </row>
    <row r="302" spans="1:11" x14ac:dyDescent="0.3">
      <c r="A302" t="s">
        <v>98</v>
      </c>
      <c r="B302" s="164" t="s">
        <v>6949</v>
      </c>
      <c r="C302" t="s">
        <v>6950</v>
      </c>
      <c r="D302" t="s">
        <v>1152</v>
      </c>
      <c r="E302" t="s">
        <v>132</v>
      </c>
      <c r="F302" t="s">
        <v>6924</v>
      </c>
      <c r="G302" t="s">
        <v>6939</v>
      </c>
      <c r="H302">
        <v>8</v>
      </c>
      <c r="I302" s="164" t="s">
        <v>2806</v>
      </c>
      <c r="K302" s="55" t="str">
        <f t="shared" si="6"/>
        <v>Entregue</v>
      </c>
    </row>
    <row r="303" spans="1:11" x14ac:dyDescent="0.3">
      <c r="A303" t="s">
        <v>108</v>
      </c>
      <c r="B303" s="164" t="s">
        <v>2807</v>
      </c>
      <c r="C303" t="s">
        <v>2808</v>
      </c>
      <c r="D303" t="s">
        <v>1150</v>
      </c>
      <c r="E303" t="s">
        <v>90</v>
      </c>
      <c r="F303" t="s">
        <v>2465</v>
      </c>
      <c r="G303" t="s">
        <v>2647</v>
      </c>
      <c r="H303">
        <v>5</v>
      </c>
      <c r="I303" s="164" t="s">
        <v>2809</v>
      </c>
      <c r="K303" s="55" t="str">
        <f t="shared" si="6"/>
        <v>Entregue</v>
      </c>
    </row>
    <row r="304" spans="1:11" x14ac:dyDescent="0.3">
      <c r="A304" t="s">
        <v>95</v>
      </c>
      <c r="B304" s="164" t="s">
        <v>2854</v>
      </c>
      <c r="C304" t="s">
        <v>2855</v>
      </c>
      <c r="D304" t="s">
        <v>1150</v>
      </c>
      <c r="E304" t="s">
        <v>132</v>
      </c>
      <c r="F304" t="s">
        <v>2465</v>
      </c>
      <c r="G304" t="s">
        <v>2647</v>
      </c>
      <c r="H304">
        <v>5</v>
      </c>
      <c r="I304" s="164" t="s">
        <v>2809</v>
      </c>
      <c r="K304" s="55" t="str">
        <f t="shared" si="6"/>
        <v>Entregue</v>
      </c>
    </row>
    <row r="305" spans="1:11" x14ac:dyDescent="0.3">
      <c r="A305" t="s">
        <v>95</v>
      </c>
      <c r="B305" s="164" t="s">
        <v>4777</v>
      </c>
      <c r="C305" t="s">
        <v>4778</v>
      </c>
      <c r="D305" t="s">
        <v>1152</v>
      </c>
      <c r="E305" t="s">
        <v>133</v>
      </c>
      <c r="F305" t="s">
        <v>4063</v>
      </c>
      <c r="G305" t="s">
        <v>4773</v>
      </c>
      <c r="H305">
        <v>3</v>
      </c>
      <c r="I305" s="164" t="s">
        <v>2809</v>
      </c>
      <c r="K305" s="55" t="str">
        <f t="shared" si="6"/>
        <v>Entregue</v>
      </c>
    </row>
    <row r="306" spans="1:11" x14ac:dyDescent="0.3">
      <c r="A306" t="s">
        <v>98</v>
      </c>
      <c r="B306" s="164" t="s">
        <v>5677</v>
      </c>
      <c r="C306" t="s">
        <v>5678</v>
      </c>
      <c r="D306" t="s">
        <v>1152</v>
      </c>
      <c r="E306" t="s">
        <v>90</v>
      </c>
      <c r="F306" t="s">
        <v>4063</v>
      </c>
      <c r="G306" t="s">
        <v>5059</v>
      </c>
      <c r="H306">
        <v>2</v>
      </c>
      <c r="I306" s="164" t="s">
        <v>2809</v>
      </c>
      <c r="K306" s="55" t="str">
        <f t="shared" si="6"/>
        <v>Entregue</v>
      </c>
    </row>
    <row r="307" spans="1:11" x14ac:dyDescent="0.3">
      <c r="A307" t="s">
        <v>98</v>
      </c>
      <c r="B307" s="164" t="s">
        <v>6951</v>
      </c>
      <c r="C307" t="s">
        <v>6952</v>
      </c>
      <c r="D307" t="s">
        <v>1152</v>
      </c>
      <c r="E307" t="s">
        <v>132</v>
      </c>
      <c r="F307" t="s">
        <v>6924</v>
      </c>
      <c r="G307" t="s">
        <v>6953</v>
      </c>
      <c r="H307">
        <v>1</v>
      </c>
      <c r="I307" s="164" t="s">
        <v>2809</v>
      </c>
      <c r="K307" s="55" t="str">
        <f t="shared" si="6"/>
        <v>Entregue</v>
      </c>
    </row>
    <row r="308" spans="1:11" x14ac:dyDescent="0.3">
      <c r="A308" t="s">
        <v>95</v>
      </c>
      <c r="B308" s="164" t="s">
        <v>6327</v>
      </c>
      <c r="C308" t="s">
        <v>6328</v>
      </c>
      <c r="D308" t="s">
        <v>1152</v>
      </c>
      <c r="E308" t="s">
        <v>133</v>
      </c>
      <c r="F308" t="s">
        <v>4063</v>
      </c>
      <c r="G308" t="s">
        <v>4568</v>
      </c>
      <c r="H308">
        <v>8</v>
      </c>
      <c r="I308" s="164" t="s">
        <v>2809</v>
      </c>
      <c r="K308" s="55" t="str">
        <f t="shared" si="6"/>
        <v>Entregue</v>
      </c>
    </row>
    <row r="309" spans="1:11" x14ac:dyDescent="0.3">
      <c r="A309" t="s">
        <v>98</v>
      </c>
      <c r="B309" s="164" t="s">
        <v>6368</v>
      </c>
      <c r="C309" t="s">
        <v>6369</v>
      </c>
      <c r="D309" t="s">
        <v>1152</v>
      </c>
      <c r="E309" t="s">
        <v>133</v>
      </c>
      <c r="F309" t="s">
        <v>4063</v>
      </c>
      <c r="G309" t="s">
        <v>4308</v>
      </c>
      <c r="H309">
        <v>8</v>
      </c>
      <c r="I309" s="164" t="s">
        <v>2809</v>
      </c>
      <c r="K309" s="55" t="str">
        <f t="shared" si="6"/>
        <v>Entregue</v>
      </c>
    </row>
    <row r="310" spans="1:11" x14ac:dyDescent="0.3">
      <c r="A310" t="s">
        <v>98</v>
      </c>
      <c r="B310" s="164" t="s">
        <v>6370</v>
      </c>
      <c r="C310" t="s">
        <v>6371</v>
      </c>
      <c r="D310" t="s">
        <v>1152</v>
      </c>
      <c r="E310" t="s">
        <v>133</v>
      </c>
      <c r="F310" t="s">
        <v>4063</v>
      </c>
      <c r="G310" t="s">
        <v>4062</v>
      </c>
      <c r="H310">
        <v>8</v>
      </c>
      <c r="I310" s="164" t="s">
        <v>2809</v>
      </c>
      <c r="K310" s="55" t="str">
        <f t="shared" si="6"/>
        <v>Entregue</v>
      </c>
    </row>
    <row r="311" spans="1:11" x14ac:dyDescent="0.3">
      <c r="A311" t="s">
        <v>98</v>
      </c>
      <c r="B311" s="164" t="s">
        <v>6372</v>
      </c>
      <c r="C311" t="s">
        <v>6373</v>
      </c>
      <c r="D311" t="s">
        <v>1152</v>
      </c>
      <c r="E311" t="s">
        <v>133</v>
      </c>
      <c r="F311" t="s">
        <v>4063</v>
      </c>
      <c r="G311" t="s">
        <v>4602</v>
      </c>
      <c r="H311">
        <v>8</v>
      </c>
      <c r="I311" s="164" t="s">
        <v>2809</v>
      </c>
      <c r="K311" s="55" t="str">
        <f t="shared" si="6"/>
        <v>Entregue</v>
      </c>
    </row>
    <row r="312" spans="1:11" x14ac:dyDescent="0.3">
      <c r="A312" t="s">
        <v>104</v>
      </c>
      <c r="B312" s="164" t="s">
        <v>6405</v>
      </c>
      <c r="C312" t="s">
        <v>6406</v>
      </c>
      <c r="D312" t="s">
        <v>1152</v>
      </c>
      <c r="E312" t="s">
        <v>90</v>
      </c>
      <c r="F312" t="s">
        <v>4063</v>
      </c>
      <c r="G312" t="s">
        <v>4773</v>
      </c>
      <c r="I312" s="164" t="s">
        <v>2809</v>
      </c>
      <c r="K312" s="55" t="str">
        <f t="shared" si="6"/>
        <v>Entregue</v>
      </c>
    </row>
    <row r="313" spans="1:11" x14ac:dyDescent="0.3">
      <c r="A313" t="s">
        <v>98</v>
      </c>
      <c r="B313" s="164" t="s">
        <v>6954</v>
      </c>
      <c r="C313" t="s">
        <v>6955</v>
      </c>
      <c r="D313" t="s">
        <v>1152</v>
      </c>
      <c r="E313" t="s">
        <v>133</v>
      </c>
      <c r="F313" t="s">
        <v>6924</v>
      </c>
      <c r="G313" t="s">
        <v>6939</v>
      </c>
      <c r="H313">
        <v>3</v>
      </c>
      <c r="I313" s="164" t="s">
        <v>6367</v>
      </c>
      <c r="K313" s="55" t="str">
        <f t="shared" si="6"/>
        <v>Entregue</v>
      </c>
    </row>
    <row r="314" spans="1:11" x14ac:dyDescent="0.3">
      <c r="A314" t="s">
        <v>98</v>
      </c>
      <c r="B314" s="164" t="s">
        <v>6956</v>
      </c>
      <c r="C314" t="s">
        <v>6957</v>
      </c>
      <c r="D314" t="s">
        <v>1152</v>
      </c>
      <c r="E314" t="s">
        <v>133</v>
      </c>
      <c r="F314" t="s">
        <v>6924</v>
      </c>
      <c r="G314" t="s">
        <v>6925</v>
      </c>
      <c r="H314">
        <v>3</v>
      </c>
      <c r="I314" s="164" t="s">
        <v>6367</v>
      </c>
      <c r="K314" s="55" t="str">
        <f t="shared" si="6"/>
        <v>Entregue</v>
      </c>
    </row>
    <row r="315" spans="1:11" x14ac:dyDescent="0.3">
      <c r="A315" t="s">
        <v>98</v>
      </c>
      <c r="B315" s="164" t="s">
        <v>6958</v>
      </c>
      <c r="C315" t="s">
        <v>6959</v>
      </c>
      <c r="D315" t="s">
        <v>1152</v>
      </c>
      <c r="E315" t="s">
        <v>133</v>
      </c>
      <c r="F315" t="s">
        <v>6924</v>
      </c>
      <c r="G315" t="s">
        <v>6925</v>
      </c>
      <c r="H315">
        <v>3</v>
      </c>
      <c r="I315" s="164" t="s">
        <v>6367</v>
      </c>
      <c r="K315" s="55" t="str">
        <f t="shared" si="6"/>
        <v>Entregue</v>
      </c>
    </row>
    <row r="316" spans="1:11" x14ac:dyDescent="0.3">
      <c r="A316" t="s">
        <v>98</v>
      </c>
      <c r="B316" s="164" t="s">
        <v>6365</v>
      </c>
      <c r="C316" t="s">
        <v>6366</v>
      </c>
      <c r="D316" t="s">
        <v>1152</v>
      </c>
      <c r="E316" t="s">
        <v>133</v>
      </c>
      <c r="F316" t="s">
        <v>4063</v>
      </c>
      <c r="G316" t="s">
        <v>5324</v>
      </c>
      <c r="H316">
        <v>3</v>
      </c>
      <c r="I316" s="164" t="s">
        <v>6367</v>
      </c>
      <c r="K316" s="55" t="str">
        <f t="shared" si="6"/>
        <v>Entregue</v>
      </c>
    </row>
    <row r="317" spans="1:11" x14ac:dyDescent="0.3">
      <c r="A317" t="s">
        <v>98</v>
      </c>
      <c r="B317" s="164" t="s">
        <v>6960</v>
      </c>
      <c r="C317" t="s">
        <v>6961</v>
      </c>
      <c r="D317" t="s">
        <v>1152</v>
      </c>
      <c r="E317" t="s">
        <v>133</v>
      </c>
      <c r="F317" t="s">
        <v>6924</v>
      </c>
      <c r="G317" t="s">
        <v>6928</v>
      </c>
      <c r="H317">
        <v>3</v>
      </c>
      <c r="I317" s="164" t="s">
        <v>6367</v>
      </c>
      <c r="K317" s="55" t="str">
        <f t="shared" si="6"/>
        <v>Entregue</v>
      </c>
    </row>
    <row r="318" spans="1:11" x14ac:dyDescent="0.3">
      <c r="A318" t="s">
        <v>95</v>
      </c>
      <c r="B318" s="164" t="s">
        <v>2936</v>
      </c>
      <c r="C318" t="s">
        <v>2937</v>
      </c>
      <c r="D318" t="s">
        <v>1150</v>
      </c>
      <c r="E318" t="s">
        <v>132</v>
      </c>
      <c r="F318" t="s">
        <v>2465</v>
      </c>
      <c r="G318" t="s">
        <v>2890</v>
      </c>
      <c r="H318">
        <v>8</v>
      </c>
      <c r="I318" s="164" t="s">
        <v>2938</v>
      </c>
      <c r="K318" s="55" t="str">
        <f t="shared" si="6"/>
        <v>Entregue</v>
      </c>
    </row>
    <row r="319" spans="1:11" x14ac:dyDescent="0.3">
      <c r="A319" t="s">
        <v>108</v>
      </c>
      <c r="B319" s="164" t="s">
        <v>2948</v>
      </c>
      <c r="C319" t="s">
        <v>2949</v>
      </c>
      <c r="D319" t="s">
        <v>1150</v>
      </c>
      <c r="E319" t="s">
        <v>90</v>
      </c>
      <c r="F319" t="s">
        <v>2465</v>
      </c>
      <c r="G319" t="s">
        <v>2890</v>
      </c>
      <c r="H319">
        <v>8</v>
      </c>
      <c r="I319" s="164" t="s">
        <v>2938</v>
      </c>
      <c r="K319" s="55" t="str">
        <f t="shared" si="6"/>
        <v>Entregue</v>
      </c>
    </row>
    <row r="320" spans="1:11" x14ac:dyDescent="0.3">
      <c r="A320" t="s">
        <v>95</v>
      </c>
      <c r="B320" s="164" t="s">
        <v>2982</v>
      </c>
      <c r="C320" t="s">
        <v>2937</v>
      </c>
      <c r="D320" t="s">
        <v>1150</v>
      </c>
      <c r="E320" t="s">
        <v>132</v>
      </c>
      <c r="F320" t="s">
        <v>2465</v>
      </c>
      <c r="G320" t="s">
        <v>2954</v>
      </c>
      <c r="H320">
        <v>5</v>
      </c>
      <c r="I320" s="164" t="s">
        <v>2938</v>
      </c>
      <c r="K320" s="55" t="str">
        <f t="shared" si="6"/>
        <v>Entregue</v>
      </c>
    </row>
    <row r="321" spans="1:11" x14ac:dyDescent="0.3">
      <c r="A321" t="s">
        <v>96</v>
      </c>
      <c r="B321" s="164" t="s">
        <v>2983</v>
      </c>
      <c r="C321" t="s">
        <v>2984</v>
      </c>
      <c r="D321" t="s">
        <v>1150</v>
      </c>
      <c r="E321" t="s">
        <v>132</v>
      </c>
      <c r="F321" t="s">
        <v>2465</v>
      </c>
      <c r="G321" t="s">
        <v>2954</v>
      </c>
      <c r="H321">
        <v>2</v>
      </c>
      <c r="I321" s="164" t="s">
        <v>2938</v>
      </c>
      <c r="K321" s="55" t="str">
        <f t="shared" si="6"/>
        <v>Entregue</v>
      </c>
    </row>
    <row r="322" spans="1:11" x14ac:dyDescent="0.3">
      <c r="A322" t="s">
        <v>96</v>
      </c>
      <c r="B322" s="164" t="s">
        <v>2985</v>
      </c>
      <c r="C322" t="s">
        <v>2986</v>
      </c>
      <c r="D322" t="s">
        <v>1150</v>
      </c>
      <c r="E322" t="s">
        <v>132</v>
      </c>
      <c r="F322" t="s">
        <v>2465</v>
      </c>
      <c r="G322" t="s">
        <v>2954</v>
      </c>
      <c r="H322">
        <v>2</v>
      </c>
      <c r="I322" s="164" t="s">
        <v>2938</v>
      </c>
      <c r="K322" s="55" t="str">
        <f t="shared" si="6"/>
        <v>Entregue</v>
      </c>
    </row>
    <row r="323" spans="1:11" x14ac:dyDescent="0.3">
      <c r="A323" t="s">
        <v>96</v>
      </c>
      <c r="B323" s="164" t="s">
        <v>3082</v>
      </c>
      <c r="C323" t="s">
        <v>3083</v>
      </c>
      <c r="D323" t="s">
        <v>1150</v>
      </c>
      <c r="E323" t="s">
        <v>90</v>
      </c>
      <c r="F323" t="s">
        <v>2465</v>
      </c>
      <c r="G323" t="s">
        <v>2834</v>
      </c>
      <c r="H323">
        <v>3</v>
      </c>
      <c r="I323" s="164" t="s">
        <v>2938</v>
      </c>
      <c r="K323" s="55" t="str">
        <f t="shared" si="6"/>
        <v>Entregue</v>
      </c>
    </row>
    <row r="324" spans="1:11" x14ac:dyDescent="0.3">
      <c r="A324" t="s">
        <v>96</v>
      </c>
      <c r="B324" s="164" t="s">
        <v>3084</v>
      </c>
      <c r="C324" t="s">
        <v>3085</v>
      </c>
      <c r="D324" t="s">
        <v>1150</v>
      </c>
      <c r="E324" t="s">
        <v>132</v>
      </c>
      <c r="F324" t="s">
        <v>2465</v>
      </c>
      <c r="G324" t="s">
        <v>2991</v>
      </c>
      <c r="H324">
        <v>8</v>
      </c>
      <c r="I324" s="164" t="s">
        <v>2938</v>
      </c>
      <c r="K324" s="55" t="str">
        <f t="shared" si="6"/>
        <v>Entregue</v>
      </c>
    </row>
    <row r="325" spans="1:11" x14ac:dyDescent="0.3">
      <c r="A325" t="s">
        <v>108</v>
      </c>
      <c r="B325" s="164" t="s">
        <v>3086</v>
      </c>
      <c r="C325" t="s">
        <v>3087</v>
      </c>
      <c r="D325" t="s">
        <v>1150</v>
      </c>
      <c r="E325" t="s">
        <v>90</v>
      </c>
      <c r="F325" t="s">
        <v>2465</v>
      </c>
      <c r="G325" t="s">
        <v>2954</v>
      </c>
      <c r="H325">
        <v>8</v>
      </c>
      <c r="I325" s="164" t="s">
        <v>2938</v>
      </c>
      <c r="K325" s="55" t="str">
        <f t="shared" si="6"/>
        <v>Entregue</v>
      </c>
    </row>
    <row r="326" spans="1:11" x14ac:dyDescent="0.3">
      <c r="A326" t="s">
        <v>108</v>
      </c>
      <c r="B326" s="164" t="s">
        <v>3088</v>
      </c>
      <c r="C326" t="s">
        <v>2808</v>
      </c>
      <c r="D326" t="s">
        <v>1150</v>
      </c>
      <c r="E326" t="s">
        <v>90</v>
      </c>
      <c r="F326" t="s">
        <v>2465</v>
      </c>
      <c r="G326" t="s">
        <v>2991</v>
      </c>
      <c r="H326">
        <v>8</v>
      </c>
      <c r="I326" s="164" t="s">
        <v>2938</v>
      </c>
      <c r="K326" s="55" t="str">
        <f t="shared" si="6"/>
        <v>Entregue</v>
      </c>
    </row>
    <row r="327" spans="1:11" x14ac:dyDescent="0.3">
      <c r="A327" t="s">
        <v>108</v>
      </c>
      <c r="B327" s="164" t="s">
        <v>6962</v>
      </c>
      <c r="C327" t="s">
        <v>6963</v>
      </c>
      <c r="D327" t="s">
        <v>1150</v>
      </c>
      <c r="E327" t="s">
        <v>90</v>
      </c>
      <c r="F327" t="s">
        <v>6621</v>
      </c>
      <c r="G327" t="s">
        <v>6964</v>
      </c>
      <c r="H327">
        <v>8</v>
      </c>
      <c r="I327" s="164" t="s">
        <v>2938</v>
      </c>
      <c r="K327" s="55" t="str">
        <f t="shared" si="6"/>
        <v>Entregue</v>
      </c>
    </row>
    <row r="328" spans="1:11" x14ac:dyDescent="0.3">
      <c r="A328" t="s">
        <v>96</v>
      </c>
      <c r="B328" s="164" t="s">
        <v>6965</v>
      </c>
      <c r="C328" t="s">
        <v>6966</v>
      </c>
      <c r="D328" t="s">
        <v>1150</v>
      </c>
      <c r="E328" t="s">
        <v>132</v>
      </c>
      <c r="F328" t="s">
        <v>6621</v>
      </c>
      <c r="G328" t="s">
        <v>6964</v>
      </c>
      <c r="H328">
        <v>5</v>
      </c>
      <c r="I328" s="164" t="s">
        <v>2938</v>
      </c>
      <c r="K328" s="55" t="str">
        <f t="shared" si="6"/>
        <v>Entregue</v>
      </c>
    </row>
    <row r="329" spans="1:11" x14ac:dyDescent="0.3">
      <c r="A329" t="s">
        <v>98</v>
      </c>
      <c r="B329" s="164" t="s">
        <v>6967</v>
      </c>
      <c r="C329" t="s">
        <v>6968</v>
      </c>
      <c r="D329" t="s">
        <v>1150</v>
      </c>
      <c r="E329" t="s">
        <v>132</v>
      </c>
      <c r="F329" t="s">
        <v>6621</v>
      </c>
      <c r="G329" t="s">
        <v>6625</v>
      </c>
      <c r="H329">
        <v>3</v>
      </c>
      <c r="I329" s="164" t="s">
        <v>2938</v>
      </c>
      <c r="K329" s="55" t="str">
        <f t="shared" si="6"/>
        <v>Entregue</v>
      </c>
    </row>
    <row r="330" spans="1:11" x14ac:dyDescent="0.3">
      <c r="A330" t="s">
        <v>95</v>
      </c>
      <c r="B330" s="164" t="s">
        <v>6969</v>
      </c>
      <c r="C330" t="s">
        <v>6970</v>
      </c>
      <c r="D330" t="s">
        <v>1150</v>
      </c>
      <c r="E330" t="s">
        <v>132</v>
      </c>
      <c r="F330" t="s">
        <v>6621</v>
      </c>
      <c r="G330" t="s">
        <v>6964</v>
      </c>
      <c r="H330">
        <v>3</v>
      </c>
      <c r="I330" s="164" t="s">
        <v>2938</v>
      </c>
      <c r="K330" s="55" t="str">
        <f t="shared" si="6"/>
        <v>Entregue</v>
      </c>
    </row>
    <row r="331" spans="1:11" x14ac:dyDescent="0.3">
      <c r="A331" t="s">
        <v>95</v>
      </c>
      <c r="B331" s="164" t="s">
        <v>6971</v>
      </c>
      <c r="C331" t="s">
        <v>6972</v>
      </c>
      <c r="D331" t="s">
        <v>1150</v>
      </c>
      <c r="E331" t="s">
        <v>132</v>
      </c>
      <c r="F331" t="s">
        <v>6621</v>
      </c>
      <c r="G331" t="s">
        <v>6973</v>
      </c>
      <c r="H331">
        <v>5</v>
      </c>
      <c r="I331" s="164" t="s">
        <v>2938</v>
      </c>
      <c r="K331" s="55" t="str">
        <f t="shared" si="6"/>
        <v>Entregue</v>
      </c>
    </row>
    <row r="332" spans="1:11" x14ac:dyDescent="0.3">
      <c r="A332" t="s">
        <v>95</v>
      </c>
      <c r="B332" s="164" t="s">
        <v>6974</v>
      </c>
      <c r="C332" t="s">
        <v>6975</v>
      </c>
      <c r="D332" t="s">
        <v>1150</v>
      </c>
      <c r="E332" t="s">
        <v>132</v>
      </c>
      <c r="F332" t="s">
        <v>6621</v>
      </c>
      <c r="G332" t="s">
        <v>6973</v>
      </c>
      <c r="H332">
        <v>2</v>
      </c>
      <c r="I332" s="164" t="s">
        <v>2938</v>
      </c>
      <c r="K332" s="55" t="str">
        <f t="shared" si="6"/>
        <v>Entregue</v>
      </c>
    </row>
    <row r="333" spans="1:11" x14ac:dyDescent="0.3">
      <c r="A333" t="s">
        <v>95</v>
      </c>
      <c r="B333" s="164" t="s">
        <v>6976</v>
      </c>
      <c r="C333" t="s">
        <v>6977</v>
      </c>
      <c r="D333" t="s">
        <v>1150</v>
      </c>
      <c r="E333" t="s">
        <v>132</v>
      </c>
      <c r="F333" t="s">
        <v>6621</v>
      </c>
      <c r="G333" t="s">
        <v>6973</v>
      </c>
      <c r="H333">
        <v>5</v>
      </c>
      <c r="I333" s="164" t="s">
        <v>2938</v>
      </c>
      <c r="K333" s="55" t="str">
        <f t="shared" si="6"/>
        <v>Entregue</v>
      </c>
    </row>
    <row r="334" spans="1:11" x14ac:dyDescent="0.3">
      <c r="A334" t="s">
        <v>95</v>
      </c>
      <c r="B334" s="164" t="s">
        <v>6978</v>
      </c>
      <c r="C334" t="s">
        <v>6979</v>
      </c>
      <c r="D334" t="s">
        <v>1150</v>
      </c>
      <c r="E334" t="s">
        <v>132</v>
      </c>
      <c r="F334" t="s">
        <v>6621</v>
      </c>
      <c r="G334" t="s">
        <v>6973</v>
      </c>
      <c r="H334">
        <v>8</v>
      </c>
      <c r="I334" s="164" t="s">
        <v>2938</v>
      </c>
      <c r="K334" s="55" t="str">
        <f t="shared" si="6"/>
        <v>Entregue</v>
      </c>
    </row>
    <row r="335" spans="1:11" x14ac:dyDescent="0.3">
      <c r="A335" t="s">
        <v>98</v>
      </c>
      <c r="B335" s="164" t="s">
        <v>6980</v>
      </c>
      <c r="C335" t="s">
        <v>6981</v>
      </c>
      <c r="D335" t="s">
        <v>1150</v>
      </c>
      <c r="E335" t="s">
        <v>132</v>
      </c>
      <c r="F335" t="s">
        <v>6621</v>
      </c>
      <c r="G335" t="s">
        <v>6625</v>
      </c>
      <c r="H335">
        <v>4</v>
      </c>
      <c r="I335" s="164" t="s">
        <v>2938</v>
      </c>
      <c r="K335" s="55" t="str">
        <f t="shared" si="6"/>
        <v>Entregue</v>
      </c>
    </row>
    <row r="336" spans="1:11" x14ac:dyDescent="0.3">
      <c r="A336" t="s">
        <v>95</v>
      </c>
      <c r="B336" s="164" t="s">
        <v>6982</v>
      </c>
      <c r="C336" t="s">
        <v>6983</v>
      </c>
      <c r="D336" t="s">
        <v>1150</v>
      </c>
      <c r="E336" t="s">
        <v>132</v>
      </c>
      <c r="F336" t="s">
        <v>6621</v>
      </c>
      <c r="G336" t="s">
        <v>6973</v>
      </c>
      <c r="H336">
        <v>5</v>
      </c>
      <c r="I336" s="164" t="s">
        <v>2938</v>
      </c>
      <c r="K336" s="55" t="str">
        <f t="shared" si="6"/>
        <v>Entregue</v>
      </c>
    </row>
    <row r="337" spans="1:11" x14ac:dyDescent="0.3">
      <c r="A337" t="s">
        <v>95</v>
      </c>
      <c r="B337" s="164" t="s">
        <v>6984</v>
      </c>
      <c r="C337" t="s">
        <v>6985</v>
      </c>
      <c r="D337" t="s">
        <v>1150</v>
      </c>
      <c r="E337" t="s">
        <v>132</v>
      </c>
      <c r="F337" t="s">
        <v>6621</v>
      </c>
      <c r="G337" t="s">
        <v>6973</v>
      </c>
      <c r="H337">
        <v>8</v>
      </c>
      <c r="I337" s="164" t="s">
        <v>2938</v>
      </c>
      <c r="K337" s="55" t="str">
        <f t="shared" si="6"/>
        <v>Entregue</v>
      </c>
    </row>
    <row r="338" spans="1:11" x14ac:dyDescent="0.3">
      <c r="A338" t="s">
        <v>95</v>
      </c>
      <c r="B338" s="164" t="s">
        <v>6986</v>
      </c>
      <c r="C338" t="s">
        <v>6987</v>
      </c>
      <c r="D338" t="s">
        <v>1150</v>
      </c>
      <c r="E338" t="s">
        <v>132</v>
      </c>
      <c r="F338" t="s">
        <v>6621</v>
      </c>
      <c r="G338" t="s">
        <v>6973</v>
      </c>
      <c r="H338">
        <v>2</v>
      </c>
      <c r="I338" s="164" t="s">
        <v>2938</v>
      </c>
      <c r="K338" s="55" t="str">
        <f t="shared" si="6"/>
        <v>Entregue</v>
      </c>
    </row>
    <row r="339" spans="1:11" x14ac:dyDescent="0.3">
      <c r="A339" t="s">
        <v>98</v>
      </c>
      <c r="B339" s="164" t="s">
        <v>6988</v>
      </c>
      <c r="C339" t="s">
        <v>6989</v>
      </c>
      <c r="D339" t="s">
        <v>1150</v>
      </c>
      <c r="E339" t="s">
        <v>132</v>
      </c>
      <c r="F339" t="s">
        <v>6621</v>
      </c>
      <c r="G339" t="s">
        <v>6625</v>
      </c>
      <c r="H339">
        <v>5</v>
      </c>
      <c r="I339" s="164" t="s">
        <v>2938</v>
      </c>
      <c r="K339" s="55" t="str">
        <f t="shared" ref="K339:K402" si="7">IF(A339="","",IF(OR(E339="Aceito",E339="Pendente de Produção",E339="Em Produção"),"Entregue",IF(E339="Cancelado","Cancelado","Não Entregue")))</f>
        <v>Entregue</v>
      </c>
    </row>
    <row r="340" spans="1:11" x14ac:dyDescent="0.3">
      <c r="A340" t="s">
        <v>98</v>
      </c>
      <c r="B340" s="164" t="s">
        <v>6990</v>
      </c>
      <c r="C340" t="s">
        <v>6991</v>
      </c>
      <c r="D340" t="s">
        <v>1150</v>
      </c>
      <c r="E340" t="s">
        <v>132</v>
      </c>
      <c r="F340" t="s">
        <v>6621</v>
      </c>
      <c r="G340" t="s">
        <v>6973</v>
      </c>
      <c r="H340">
        <v>5</v>
      </c>
      <c r="I340" s="164" t="s">
        <v>2938</v>
      </c>
      <c r="K340" s="55" t="str">
        <f t="shared" si="7"/>
        <v>Entregue</v>
      </c>
    </row>
    <row r="341" spans="1:11" x14ac:dyDescent="0.3">
      <c r="A341" t="s">
        <v>98</v>
      </c>
      <c r="B341" s="164" t="s">
        <v>6992</v>
      </c>
      <c r="C341" t="s">
        <v>6993</v>
      </c>
      <c r="D341" t="s">
        <v>1150</v>
      </c>
      <c r="E341" t="s">
        <v>132</v>
      </c>
      <c r="F341" t="s">
        <v>6621</v>
      </c>
      <c r="G341" t="s">
        <v>6622</v>
      </c>
      <c r="H341">
        <v>5</v>
      </c>
      <c r="I341" s="164" t="s">
        <v>2938</v>
      </c>
      <c r="K341" s="55" t="str">
        <f t="shared" si="7"/>
        <v>Entregue</v>
      </c>
    </row>
    <row r="342" spans="1:11" x14ac:dyDescent="0.3">
      <c r="A342" t="s">
        <v>96</v>
      </c>
      <c r="B342" s="164" t="s">
        <v>6994</v>
      </c>
      <c r="C342" t="s">
        <v>6995</v>
      </c>
      <c r="D342" t="s">
        <v>1150</v>
      </c>
      <c r="E342" t="s">
        <v>132</v>
      </c>
      <c r="F342" t="s">
        <v>6621</v>
      </c>
      <c r="G342" t="s">
        <v>6622</v>
      </c>
      <c r="H342">
        <v>5</v>
      </c>
      <c r="I342" s="164" t="s">
        <v>2938</v>
      </c>
      <c r="K342" s="55" t="str">
        <f t="shared" si="7"/>
        <v>Entregue</v>
      </c>
    </row>
    <row r="343" spans="1:11" x14ac:dyDescent="0.3">
      <c r="A343" t="s">
        <v>95</v>
      </c>
      <c r="B343" s="164" t="s">
        <v>6996</v>
      </c>
      <c r="C343" t="s">
        <v>6997</v>
      </c>
      <c r="D343" t="s">
        <v>1150</v>
      </c>
      <c r="E343" t="s">
        <v>132</v>
      </c>
      <c r="F343" t="s">
        <v>6621</v>
      </c>
      <c r="G343" t="s">
        <v>6998</v>
      </c>
      <c r="H343">
        <v>8</v>
      </c>
      <c r="I343" s="164" t="s">
        <v>2938</v>
      </c>
      <c r="K343" s="55" t="str">
        <f t="shared" si="7"/>
        <v>Entregue</v>
      </c>
    </row>
    <row r="344" spans="1:11" x14ac:dyDescent="0.3">
      <c r="A344" t="s">
        <v>95</v>
      </c>
      <c r="B344" s="164" t="s">
        <v>6999</v>
      </c>
      <c r="C344" t="s">
        <v>7000</v>
      </c>
      <c r="D344" t="s">
        <v>1150</v>
      </c>
      <c r="E344" t="s">
        <v>132</v>
      </c>
      <c r="F344" t="s">
        <v>6621</v>
      </c>
      <c r="G344" t="s">
        <v>7001</v>
      </c>
      <c r="H344">
        <v>5</v>
      </c>
      <c r="I344" s="164" t="s">
        <v>2938</v>
      </c>
      <c r="K344" s="55" t="str">
        <f t="shared" si="7"/>
        <v>Entregue</v>
      </c>
    </row>
    <row r="345" spans="1:11" x14ac:dyDescent="0.3">
      <c r="A345" t="s">
        <v>104</v>
      </c>
      <c r="B345" s="164" t="s">
        <v>7002</v>
      </c>
      <c r="C345" t="s">
        <v>7003</v>
      </c>
      <c r="D345" t="s">
        <v>1150</v>
      </c>
      <c r="E345" t="s">
        <v>132</v>
      </c>
      <c r="F345" t="s">
        <v>6621</v>
      </c>
      <c r="G345" t="s">
        <v>6622</v>
      </c>
      <c r="I345" s="164" t="s">
        <v>2938</v>
      </c>
      <c r="K345" s="55" t="str">
        <f t="shared" si="7"/>
        <v>Entregue</v>
      </c>
    </row>
    <row r="346" spans="1:11" x14ac:dyDescent="0.3">
      <c r="A346" t="s">
        <v>104</v>
      </c>
      <c r="B346" s="164" t="s">
        <v>3138</v>
      </c>
      <c r="C346" t="s">
        <v>3139</v>
      </c>
      <c r="D346" t="s">
        <v>1150</v>
      </c>
      <c r="E346" t="s">
        <v>90</v>
      </c>
      <c r="F346" t="s">
        <v>2465</v>
      </c>
      <c r="G346" t="s">
        <v>2834</v>
      </c>
      <c r="I346" s="164" t="s">
        <v>2938</v>
      </c>
      <c r="K346" s="55" t="str">
        <f t="shared" si="7"/>
        <v>Entregue</v>
      </c>
    </row>
    <row r="347" spans="1:11" x14ac:dyDescent="0.3">
      <c r="A347" t="s">
        <v>98</v>
      </c>
      <c r="B347" s="164" t="s">
        <v>7004</v>
      </c>
      <c r="C347" t="s">
        <v>7005</v>
      </c>
      <c r="D347" t="s">
        <v>1150</v>
      </c>
      <c r="E347" t="s">
        <v>109</v>
      </c>
      <c r="F347" t="s">
        <v>6621</v>
      </c>
      <c r="G347" t="s">
        <v>7006</v>
      </c>
      <c r="H347">
        <v>2</v>
      </c>
      <c r="I347" s="164" t="s">
        <v>2938</v>
      </c>
      <c r="K347" s="55" t="str">
        <f t="shared" si="7"/>
        <v>Cancelado</v>
      </c>
    </row>
    <row r="348" spans="1:11" x14ac:dyDescent="0.3">
      <c r="A348" t="s">
        <v>113</v>
      </c>
      <c r="B348" s="164" t="s">
        <v>5323</v>
      </c>
      <c r="C348" t="s">
        <v>5325</v>
      </c>
      <c r="D348" t="s">
        <v>1152</v>
      </c>
      <c r="E348" t="s">
        <v>132</v>
      </c>
      <c r="F348" t="s">
        <v>4063</v>
      </c>
      <c r="G348" t="s">
        <v>5324</v>
      </c>
      <c r="H348">
        <v>2</v>
      </c>
      <c r="I348" s="164" t="s">
        <v>2938</v>
      </c>
      <c r="K348" s="55" t="str">
        <f t="shared" si="7"/>
        <v>Entregue</v>
      </c>
    </row>
    <row r="349" spans="1:11" x14ac:dyDescent="0.3">
      <c r="A349" t="s">
        <v>98</v>
      </c>
      <c r="B349" s="164" t="s">
        <v>5326</v>
      </c>
      <c r="C349" t="s">
        <v>5327</v>
      </c>
      <c r="D349" t="s">
        <v>1152</v>
      </c>
      <c r="E349" t="s">
        <v>133</v>
      </c>
      <c r="F349" t="s">
        <v>4063</v>
      </c>
      <c r="G349" t="s">
        <v>5324</v>
      </c>
      <c r="H349">
        <v>3</v>
      </c>
      <c r="I349" s="164" t="s">
        <v>2938</v>
      </c>
      <c r="K349" s="55" t="str">
        <f t="shared" si="7"/>
        <v>Entregue</v>
      </c>
    </row>
    <row r="350" spans="1:11" x14ac:dyDescent="0.3">
      <c r="A350" t="s">
        <v>95</v>
      </c>
      <c r="B350" s="164" t="s">
        <v>7007</v>
      </c>
      <c r="C350" t="s">
        <v>7008</v>
      </c>
      <c r="D350" t="s">
        <v>1152</v>
      </c>
      <c r="E350" t="s">
        <v>133</v>
      </c>
      <c r="F350" t="s">
        <v>6924</v>
      </c>
      <c r="G350" t="s">
        <v>6948</v>
      </c>
      <c r="H350">
        <v>5</v>
      </c>
      <c r="I350" s="164" t="s">
        <v>2938</v>
      </c>
      <c r="K350" s="55" t="str">
        <f t="shared" si="7"/>
        <v>Entregue</v>
      </c>
    </row>
    <row r="351" spans="1:11" x14ac:dyDescent="0.3">
      <c r="A351" t="s">
        <v>95</v>
      </c>
      <c r="B351" s="164" t="s">
        <v>7009</v>
      </c>
      <c r="C351" t="s">
        <v>7010</v>
      </c>
      <c r="D351" t="s">
        <v>1152</v>
      </c>
      <c r="E351" t="s">
        <v>133</v>
      </c>
      <c r="F351" t="s">
        <v>6924</v>
      </c>
      <c r="G351" t="s">
        <v>6948</v>
      </c>
      <c r="H351">
        <v>8</v>
      </c>
      <c r="I351" s="164" t="s">
        <v>2938</v>
      </c>
      <c r="K351" s="55" t="str">
        <f t="shared" si="7"/>
        <v>Entregue</v>
      </c>
    </row>
    <row r="352" spans="1:11" x14ac:dyDescent="0.3">
      <c r="A352" t="s">
        <v>95</v>
      </c>
      <c r="B352" s="164" t="s">
        <v>7011</v>
      </c>
      <c r="C352" t="s">
        <v>7012</v>
      </c>
      <c r="D352" t="s">
        <v>1152</v>
      </c>
      <c r="E352" t="s">
        <v>133</v>
      </c>
      <c r="F352" t="s">
        <v>6924</v>
      </c>
      <c r="G352" t="s">
        <v>6948</v>
      </c>
      <c r="H352">
        <v>8</v>
      </c>
      <c r="I352" s="164" t="s">
        <v>2938</v>
      </c>
      <c r="K352" s="55" t="str">
        <f t="shared" si="7"/>
        <v>Entregue</v>
      </c>
    </row>
    <row r="353" spans="1:11" x14ac:dyDescent="0.3">
      <c r="A353" t="s">
        <v>95</v>
      </c>
      <c r="B353" s="164" t="s">
        <v>7013</v>
      </c>
      <c r="C353" t="s">
        <v>7014</v>
      </c>
      <c r="D353" t="s">
        <v>1152</v>
      </c>
      <c r="E353" t="s">
        <v>133</v>
      </c>
      <c r="F353" t="s">
        <v>6924</v>
      </c>
      <c r="G353" t="s">
        <v>6928</v>
      </c>
      <c r="H353">
        <v>5</v>
      </c>
      <c r="I353" s="164" t="s">
        <v>2938</v>
      </c>
      <c r="K353" s="55" t="str">
        <f t="shared" si="7"/>
        <v>Entregue</v>
      </c>
    </row>
    <row r="354" spans="1:11" x14ac:dyDescent="0.3">
      <c r="A354" t="s">
        <v>95</v>
      </c>
      <c r="B354" s="164" t="s">
        <v>7015</v>
      </c>
      <c r="C354" t="s">
        <v>7016</v>
      </c>
      <c r="D354" t="s">
        <v>1152</v>
      </c>
      <c r="E354" t="s">
        <v>133</v>
      </c>
      <c r="F354" t="s">
        <v>6924</v>
      </c>
      <c r="G354" t="s">
        <v>6939</v>
      </c>
      <c r="H354">
        <v>5</v>
      </c>
      <c r="I354" s="164" t="s">
        <v>2938</v>
      </c>
      <c r="K354" s="55" t="str">
        <f t="shared" si="7"/>
        <v>Entregue</v>
      </c>
    </row>
    <row r="355" spans="1:11" x14ac:dyDescent="0.3">
      <c r="A355" t="s">
        <v>95</v>
      </c>
      <c r="B355" s="164" t="s">
        <v>7017</v>
      </c>
      <c r="C355" t="s">
        <v>7018</v>
      </c>
      <c r="D355" t="s">
        <v>1152</v>
      </c>
      <c r="E355" t="s">
        <v>132</v>
      </c>
      <c r="F355" t="s">
        <v>6924</v>
      </c>
      <c r="G355" t="s">
        <v>6939</v>
      </c>
      <c r="H355">
        <v>5</v>
      </c>
      <c r="I355" s="164" t="s">
        <v>2938</v>
      </c>
      <c r="K355" s="55" t="str">
        <f t="shared" si="7"/>
        <v>Entregue</v>
      </c>
    </row>
    <row r="356" spans="1:11" x14ac:dyDescent="0.3">
      <c r="A356" t="s">
        <v>98</v>
      </c>
      <c r="B356" s="164" t="s">
        <v>7019</v>
      </c>
      <c r="C356" t="s">
        <v>7020</v>
      </c>
      <c r="D356" t="s">
        <v>1152</v>
      </c>
      <c r="E356" t="s">
        <v>132</v>
      </c>
      <c r="F356" t="s">
        <v>6924</v>
      </c>
      <c r="G356" t="s">
        <v>7021</v>
      </c>
      <c r="H356">
        <v>3</v>
      </c>
      <c r="I356" s="164" t="s">
        <v>2938</v>
      </c>
      <c r="K356" s="55" t="str">
        <f t="shared" si="7"/>
        <v>Entregue</v>
      </c>
    </row>
    <row r="357" spans="1:11" x14ac:dyDescent="0.3">
      <c r="A357" t="s">
        <v>106</v>
      </c>
      <c r="B357" s="164" t="s">
        <v>3185</v>
      </c>
      <c r="C357" t="s">
        <v>3186</v>
      </c>
      <c r="D357" t="s">
        <v>1151</v>
      </c>
      <c r="E357" t="s">
        <v>109</v>
      </c>
      <c r="G357" t="s">
        <v>3181</v>
      </c>
      <c r="I357" s="164" t="s">
        <v>3187</v>
      </c>
      <c r="K357" s="55" t="str">
        <f t="shared" si="7"/>
        <v>Cancelado</v>
      </c>
    </row>
    <row r="358" spans="1:11" x14ac:dyDescent="0.3">
      <c r="A358" t="s">
        <v>106</v>
      </c>
      <c r="B358" s="164" t="s">
        <v>3195</v>
      </c>
      <c r="C358" t="s">
        <v>3196</v>
      </c>
      <c r="D358" t="s">
        <v>1151</v>
      </c>
      <c r="E358" t="s">
        <v>90</v>
      </c>
      <c r="F358" t="s">
        <v>3178</v>
      </c>
      <c r="G358" t="s">
        <v>3177</v>
      </c>
      <c r="I358" s="164" t="s">
        <v>3187</v>
      </c>
      <c r="K358" s="55" t="str">
        <f t="shared" si="7"/>
        <v>Entregue</v>
      </c>
    </row>
    <row r="359" spans="1:11" x14ac:dyDescent="0.3">
      <c r="A359" t="s">
        <v>106</v>
      </c>
      <c r="B359" s="164" t="s">
        <v>3199</v>
      </c>
      <c r="C359" t="s">
        <v>3200</v>
      </c>
      <c r="D359" t="s">
        <v>1151</v>
      </c>
      <c r="E359" t="s">
        <v>109</v>
      </c>
      <c r="F359" t="s">
        <v>3178</v>
      </c>
      <c r="G359" t="s">
        <v>3181</v>
      </c>
      <c r="I359" s="164" t="s">
        <v>3187</v>
      </c>
      <c r="K359" s="55" t="str">
        <f t="shared" si="7"/>
        <v>Cancelado</v>
      </c>
    </row>
    <row r="360" spans="1:11" x14ac:dyDescent="0.3">
      <c r="A360" t="s">
        <v>106</v>
      </c>
      <c r="B360" s="164" t="s">
        <v>3229</v>
      </c>
      <c r="C360" t="s">
        <v>3230</v>
      </c>
      <c r="D360" t="s">
        <v>1151</v>
      </c>
      <c r="E360" t="s">
        <v>90</v>
      </c>
      <c r="F360" t="s">
        <v>3178</v>
      </c>
      <c r="G360" t="s">
        <v>3177</v>
      </c>
      <c r="I360" s="164" t="s">
        <v>3187</v>
      </c>
      <c r="K360" s="55" t="str">
        <f t="shared" si="7"/>
        <v>Entregue</v>
      </c>
    </row>
    <row r="361" spans="1:11" x14ac:dyDescent="0.3">
      <c r="A361" t="s">
        <v>106</v>
      </c>
      <c r="B361" s="164" t="s">
        <v>7022</v>
      </c>
      <c r="C361" t="s">
        <v>7023</v>
      </c>
      <c r="D361" t="s">
        <v>1151</v>
      </c>
      <c r="E361" t="s">
        <v>109</v>
      </c>
      <c r="I361" s="164" t="s">
        <v>3187</v>
      </c>
      <c r="K361" s="55" t="str">
        <f t="shared" si="7"/>
        <v>Cancelado</v>
      </c>
    </row>
    <row r="362" spans="1:11" x14ac:dyDescent="0.3">
      <c r="A362" t="s">
        <v>108</v>
      </c>
      <c r="B362" s="164" t="s">
        <v>3256</v>
      </c>
      <c r="C362" t="s">
        <v>3257</v>
      </c>
      <c r="D362" t="s">
        <v>1151</v>
      </c>
      <c r="E362" t="s">
        <v>90</v>
      </c>
      <c r="F362" t="s">
        <v>3178</v>
      </c>
      <c r="G362" t="s">
        <v>3181</v>
      </c>
      <c r="H362">
        <v>2</v>
      </c>
      <c r="I362" s="164" t="s">
        <v>3187</v>
      </c>
      <c r="K362" s="55" t="str">
        <f t="shared" si="7"/>
        <v>Entregue</v>
      </c>
    </row>
    <row r="363" spans="1:11" x14ac:dyDescent="0.3">
      <c r="A363" t="s">
        <v>95</v>
      </c>
      <c r="B363" s="164" t="s">
        <v>3357</v>
      </c>
      <c r="C363" t="s">
        <v>3358</v>
      </c>
      <c r="D363" t="s">
        <v>1151</v>
      </c>
      <c r="E363" t="s">
        <v>133</v>
      </c>
      <c r="F363" t="s">
        <v>3178</v>
      </c>
      <c r="G363" t="s">
        <v>3291</v>
      </c>
      <c r="H363">
        <v>5</v>
      </c>
      <c r="I363" s="164" t="s">
        <v>3187</v>
      </c>
      <c r="K363" s="55" t="str">
        <f t="shared" si="7"/>
        <v>Entregue</v>
      </c>
    </row>
    <row r="364" spans="1:11" x14ac:dyDescent="0.3">
      <c r="A364" t="s">
        <v>106</v>
      </c>
      <c r="B364" s="164" t="s">
        <v>3399</v>
      </c>
      <c r="C364" t="s">
        <v>3400</v>
      </c>
      <c r="D364" t="s">
        <v>1151</v>
      </c>
      <c r="E364" t="s">
        <v>109</v>
      </c>
      <c r="G364" t="s">
        <v>3291</v>
      </c>
      <c r="I364" s="164" t="s">
        <v>3187</v>
      </c>
      <c r="K364" s="55" t="str">
        <f t="shared" si="7"/>
        <v>Cancelado</v>
      </c>
    </row>
    <row r="365" spans="1:11" x14ac:dyDescent="0.3">
      <c r="A365" t="s">
        <v>106</v>
      </c>
      <c r="B365" s="164" t="s">
        <v>3408</v>
      </c>
      <c r="C365" t="s">
        <v>3409</v>
      </c>
      <c r="D365" t="s">
        <v>1151</v>
      </c>
      <c r="E365" t="s">
        <v>109</v>
      </c>
      <c r="G365" t="s">
        <v>3291</v>
      </c>
      <c r="I365" s="164" t="s">
        <v>3187</v>
      </c>
      <c r="K365" s="55" t="str">
        <f t="shared" si="7"/>
        <v>Cancelado</v>
      </c>
    </row>
    <row r="366" spans="1:11" x14ac:dyDescent="0.3">
      <c r="A366" t="s">
        <v>106</v>
      </c>
      <c r="B366" s="164" t="s">
        <v>3419</v>
      </c>
      <c r="C366" t="s">
        <v>3420</v>
      </c>
      <c r="D366" t="s">
        <v>1151</v>
      </c>
      <c r="E366" t="s">
        <v>90</v>
      </c>
      <c r="F366" t="s">
        <v>3178</v>
      </c>
      <c r="G366" t="s">
        <v>3291</v>
      </c>
      <c r="I366" s="164" t="s">
        <v>3187</v>
      </c>
      <c r="K366" s="55" t="str">
        <f t="shared" si="7"/>
        <v>Entregue</v>
      </c>
    </row>
    <row r="367" spans="1:11" x14ac:dyDescent="0.3">
      <c r="A367" t="s">
        <v>106</v>
      </c>
      <c r="B367" s="164" t="s">
        <v>3432</v>
      </c>
      <c r="C367" t="s">
        <v>3433</v>
      </c>
      <c r="D367" t="s">
        <v>1151</v>
      </c>
      <c r="E367" t="s">
        <v>90</v>
      </c>
      <c r="F367" t="s">
        <v>3178</v>
      </c>
      <c r="G367" t="s">
        <v>3291</v>
      </c>
      <c r="I367" s="164" t="s">
        <v>3187</v>
      </c>
      <c r="K367" s="55" t="str">
        <f t="shared" si="7"/>
        <v>Entregue</v>
      </c>
    </row>
    <row r="368" spans="1:11" x14ac:dyDescent="0.3">
      <c r="A368" t="s">
        <v>108</v>
      </c>
      <c r="B368" s="164" t="s">
        <v>3436</v>
      </c>
      <c r="C368" t="s">
        <v>3437</v>
      </c>
      <c r="D368" t="s">
        <v>1151</v>
      </c>
      <c r="E368" t="s">
        <v>90</v>
      </c>
      <c r="F368" t="s">
        <v>3178</v>
      </c>
      <c r="G368" t="s">
        <v>3291</v>
      </c>
      <c r="H368">
        <v>2</v>
      </c>
      <c r="I368" s="164" t="s">
        <v>3187</v>
      </c>
      <c r="K368" s="55" t="str">
        <f t="shared" si="7"/>
        <v>Entregue</v>
      </c>
    </row>
    <row r="369" spans="1:11" x14ac:dyDescent="0.3">
      <c r="A369" t="s">
        <v>106</v>
      </c>
      <c r="B369" s="164" t="s">
        <v>3446</v>
      </c>
      <c r="C369" t="s">
        <v>3447</v>
      </c>
      <c r="D369" t="s">
        <v>1151</v>
      </c>
      <c r="E369" t="s">
        <v>90</v>
      </c>
      <c r="F369" t="s">
        <v>3178</v>
      </c>
      <c r="G369" t="s">
        <v>3291</v>
      </c>
      <c r="I369" s="164" t="s">
        <v>3187</v>
      </c>
      <c r="K369" s="55" t="str">
        <f t="shared" si="7"/>
        <v>Entregue</v>
      </c>
    </row>
    <row r="370" spans="1:11" x14ac:dyDescent="0.3">
      <c r="A370" t="s">
        <v>106</v>
      </c>
      <c r="B370" s="164" t="s">
        <v>3448</v>
      </c>
      <c r="C370" t="s">
        <v>3449</v>
      </c>
      <c r="D370" t="s">
        <v>1151</v>
      </c>
      <c r="E370" t="s">
        <v>90</v>
      </c>
      <c r="F370" t="s">
        <v>3178</v>
      </c>
      <c r="G370" t="s">
        <v>3291</v>
      </c>
      <c r="I370" s="164" t="s">
        <v>3187</v>
      </c>
      <c r="K370" s="55" t="str">
        <f t="shared" si="7"/>
        <v>Entregue</v>
      </c>
    </row>
    <row r="371" spans="1:11" x14ac:dyDescent="0.3">
      <c r="A371" t="s">
        <v>106</v>
      </c>
      <c r="B371" s="164" t="s">
        <v>3523</v>
      </c>
      <c r="C371" t="s">
        <v>3524</v>
      </c>
      <c r="D371" t="s">
        <v>1151</v>
      </c>
      <c r="E371" t="s">
        <v>90</v>
      </c>
      <c r="F371" t="s">
        <v>3178</v>
      </c>
      <c r="G371" t="s">
        <v>3439</v>
      </c>
      <c r="I371" s="164" t="s">
        <v>3187</v>
      </c>
      <c r="K371" s="55" t="str">
        <f t="shared" si="7"/>
        <v>Entregue</v>
      </c>
    </row>
    <row r="372" spans="1:11" x14ac:dyDescent="0.3">
      <c r="A372" t="s">
        <v>95</v>
      </c>
      <c r="B372" s="164" t="s">
        <v>3753</v>
      </c>
      <c r="C372" t="s">
        <v>3754</v>
      </c>
      <c r="D372" t="s">
        <v>1151</v>
      </c>
      <c r="E372" t="s">
        <v>132</v>
      </c>
      <c r="F372" t="s">
        <v>3178</v>
      </c>
      <c r="G372" t="s">
        <v>3564</v>
      </c>
      <c r="H372">
        <v>3</v>
      </c>
      <c r="I372" s="164" t="s">
        <v>3187</v>
      </c>
      <c r="K372" s="55" t="str">
        <f t="shared" si="7"/>
        <v>Entregue</v>
      </c>
    </row>
    <row r="373" spans="1:11" x14ac:dyDescent="0.3">
      <c r="A373" t="s">
        <v>108</v>
      </c>
      <c r="B373" s="164" t="s">
        <v>3928</v>
      </c>
      <c r="C373" t="s">
        <v>3929</v>
      </c>
      <c r="D373" t="s">
        <v>1151</v>
      </c>
      <c r="E373" t="s">
        <v>90</v>
      </c>
      <c r="F373" t="s">
        <v>3178</v>
      </c>
      <c r="G373" t="s">
        <v>3439</v>
      </c>
      <c r="H373">
        <v>2</v>
      </c>
      <c r="I373" s="164" t="s">
        <v>3187</v>
      </c>
      <c r="K373" s="55" t="str">
        <f t="shared" si="7"/>
        <v>Entregue</v>
      </c>
    </row>
    <row r="374" spans="1:11" x14ac:dyDescent="0.3">
      <c r="A374" t="s">
        <v>95</v>
      </c>
      <c r="B374" s="164" t="s">
        <v>3945</v>
      </c>
      <c r="C374" t="s">
        <v>3946</v>
      </c>
      <c r="D374" t="s">
        <v>1151</v>
      </c>
      <c r="E374" t="s">
        <v>133</v>
      </c>
      <c r="F374" t="s">
        <v>3178</v>
      </c>
      <c r="G374" t="s">
        <v>3291</v>
      </c>
      <c r="H374">
        <v>3</v>
      </c>
      <c r="I374" s="164" t="s">
        <v>3187</v>
      </c>
      <c r="K374" s="55" t="str">
        <f t="shared" si="7"/>
        <v>Entregue</v>
      </c>
    </row>
    <row r="375" spans="1:11" x14ac:dyDescent="0.3">
      <c r="A375" t="s">
        <v>96</v>
      </c>
      <c r="B375" s="164" t="s">
        <v>3947</v>
      </c>
      <c r="C375" t="s">
        <v>3948</v>
      </c>
      <c r="D375" t="s">
        <v>1151</v>
      </c>
      <c r="E375" t="s">
        <v>133</v>
      </c>
      <c r="F375" t="s">
        <v>3178</v>
      </c>
      <c r="G375" t="s">
        <v>3291</v>
      </c>
      <c r="H375">
        <v>5</v>
      </c>
      <c r="I375" s="164" t="s">
        <v>3187</v>
      </c>
      <c r="K375" s="55" t="str">
        <f t="shared" si="7"/>
        <v>Entregue</v>
      </c>
    </row>
    <row r="376" spans="1:11" x14ac:dyDescent="0.3">
      <c r="A376" t="s">
        <v>98</v>
      </c>
      <c r="B376" s="164" t="s">
        <v>3949</v>
      </c>
      <c r="C376" t="s">
        <v>3950</v>
      </c>
      <c r="D376" t="s">
        <v>1151</v>
      </c>
      <c r="E376" t="s">
        <v>132</v>
      </c>
      <c r="F376" t="s">
        <v>3178</v>
      </c>
      <c r="G376" t="s">
        <v>3847</v>
      </c>
      <c r="H376">
        <v>5</v>
      </c>
      <c r="I376" s="164" t="s">
        <v>3187</v>
      </c>
      <c r="K376" s="55" t="str">
        <f t="shared" si="7"/>
        <v>Entregue</v>
      </c>
    </row>
    <row r="377" spans="1:11" x14ac:dyDescent="0.3">
      <c r="A377" t="s">
        <v>95</v>
      </c>
      <c r="B377" s="164" t="s">
        <v>3974</v>
      </c>
      <c r="C377" t="s">
        <v>3975</v>
      </c>
      <c r="D377" t="s">
        <v>1151</v>
      </c>
      <c r="E377" t="s">
        <v>132</v>
      </c>
      <c r="F377" t="s">
        <v>3178</v>
      </c>
      <c r="G377" t="s">
        <v>3847</v>
      </c>
      <c r="H377">
        <v>5</v>
      </c>
      <c r="I377" s="164" t="s">
        <v>3187</v>
      </c>
      <c r="K377" s="55" t="str">
        <f t="shared" si="7"/>
        <v>Entregue</v>
      </c>
    </row>
    <row r="378" spans="1:11" x14ac:dyDescent="0.3">
      <c r="A378" t="s">
        <v>96</v>
      </c>
      <c r="B378" s="164" t="s">
        <v>7024</v>
      </c>
      <c r="C378" t="s">
        <v>7025</v>
      </c>
      <c r="D378" t="s">
        <v>1151</v>
      </c>
      <c r="E378" t="s">
        <v>132</v>
      </c>
      <c r="F378" t="s">
        <v>6870</v>
      </c>
      <c r="G378" t="s">
        <v>6886</v>
      </c>
      <c r="H378">
        <v>3</v>
      </c>
      <c r="I378" s="164" t="s">
        <v>3187</v>
      </c>
      <c r="K378" s="55" t="str">
        <f t="shared" si="7"/>
        <v>Entregue</v>
      </c>
    </row>
    <row r="379" spans="1:11" x14ac:dyDescent="0.3">
      <c r="A379" t="s">
        <v>96</v>
      </c>
      <c r="B379" s="164" t="s">
        <v>7026</v>
      </c>
      <c r="C379" t="s">
        <v>7027</v>
      </c>
      <c r="D379" t="s">
        <v>1151</v>
      </c>
      <c r="E379" t="s">
        <v>132</v>
      </c>
      <c r="F379" t="s">
        <v>6870</v>
      </c>
      <c r="G379" t="s">
        <v>6886</v>
      </c>
      <c r="H379">
        <v>5</v>
      </c>
      <c r="I379" s="164" t="s">
        <v>3187</v>
      </c>
      <c r="K379" s="55" t="str">
        <f t="shared" si="7"/>
        <v>Entregue</v>
      </c>
    </row>
    <row r="380" spans="1:11" x14ac:dyDescent="0.3">
      <c r="A380" t="s">
        <v>96</v>
      </c>
      <c r="B380" s="164" t="s">
        <v>7028</v>
      </c>
      <c r="C380" t="s">
        <v>7029</v>
      </c>
      <c r="D380" t="s">
        <v>1151</v>
      </c>
      <c r="E380" t="s">
        <v>132</v>
      </c>
      <c r="F380" t="s">
        <v>6870</v>
      </c>
      <c r="G380" t="s">
        <v>6871</v>
      </c>
      <c r="H380">
        <v>1</v>
      </c>
      <c r="I380" s="164" t="s">
        <v>3187</v>
      </c>
      <c r="K380" s="55" t="str">
        <f t="shared" si="7"/>
        <v>Entregue</v>
      </c>
    </row>
    <row r="381" spans="1:11" x14ac:dyDescent="0.3">
      <c r="A381" t="s">
        <v>95</v>
      </c>
      <c r="B381" s="164" t="s">
        <v>7030</v>
      </c>
      <c r="C381" t="s">
        <v>7031</v>
      </c>
      <c r="D381" t="s">
        <v>1151</v>
      </c>
      <c r="E381" t="s">
        <v>132</v>
      </c>
      <c r="F381" t="s">
        <v>6870</v>
      </c>
      <c r="G381" t="s">
        <v>6871</v>
      </c>
      <c r="H381">
        <v>5</v>
      </c>
      <c r="I381" s="164" t="s">
        <v>3187</v>
      </c>
      <c r="K381" s="55" t="str">
        <f t="shared" si="7"/>
        <v>Entregue</v>
      </c>
    </row>
    <row r="382" spans="1:11" x14ac:dyDescent="0.3">
      <c r="A382" t="s">
        <v>96</v>
      </c>
      <c r="B382" s="164" t="s">
        <v>7032</v>
      </c>
      <c r="C382" t="s">
        <v>7033</v>
      </c>
      <c r="D382" t="s">
        <v>1151</v>
      </c>
      <c r="E382" t="s">
        <v>132</v>
      </c>
      <c r="F382" t="s">
        <v>6870</v>
      </c>
      <c r="G382" t="s">
        <v>6874</v>
      </c>
      <c r="H382">
        <v>5</v>
      </c>
      <c r="I382" s="164" t="s">
        <v>3187</v>
      </c>
      <c r="K382" s="55" t="str">
        <f t="shared" si="7"/>
        <v>Entregue</v>
      </c>
    </row>
    <row r="383" spans="1:11" x14ac:dyDescent="0.3">
      <c r="A383" t="s">
        <v>95</v>
      </c>
      <c r="B383" s="164" t="s">
        <v>7034</v>
      </c>
      <c r="C383" t="s">
        <v>7035</v>
      </c>
      <c r="D383" t="s">
        <v>1151</v>
      </c>
      <c r="E383" t="s">
        <v>132</v>
      </c>
      <c r="F383" t="s">
        <v>6870</v>
      </c>
      <c r="G383" t="s">
        <v>6871</v>
      </c>
      <c r="H383">
        <v>5</v>
      </c>
      <c r="I383" s="164" t="s">
        <v>3187</v>
      </c>
      <c r="K383" s="55" t="str">
        <f t="shared" si="7"/>
        <v>Entregue</v>
      </c>
    </row>
    <row r="384" spans="1:11" x14ac:dyDescent="0.3">
      <c r="A384" t="s">
        <v>96</v>
      </c>
      <c r="B384" s="164" t="s">
        <v>7036</v>
      </c>
      <c r="C384" t="s">
        <v>7037</v>
      </c>
      <c r="D384" t="s">
        <v>1151</v>
      </c>
      <c r="E384" t="s">
        <v>132</v>
      </c>
      <c r="F384" t="s">
        <v>6870</v>
      </c>
      <c r="G384" t="s">
        <v>6886</v>
      </c>
      <c r="H384">
        <v>8</v>
      </c>
      <c r="I384" s="164" t="s">
        <v>3187</v>
      </c>
      <c r="K384" s="55" t="str">
        <f t="shared" si="7"/>
        <v>Entregue</v>
      </c>
    </row>
    <row r="385" spans="1:11" x14ac:dyDescent="0.3">
      <c r="A385" t="s">
        <v>95</v>
      </c>
      <c r="B385" s="164" t="s">
        <v>7038</v>
      </c>
      <c r="C385" t="s">
        <v>7039</v>
      </c>
      <c r="D385" t="s">
        <v>1151</v>
      </c>
      <c r="E385" t="s">
        <v>132</v>
      </c>
      <c r="F385" t="s">
        <v>6870</v>
      </c>
      <c r="G385" t="s">
        <v>6891</v>
      </c>
      <c r="H385">
        <v>3</v>
      </c>
      <c r="I385" s="164" t="s">
        <v>3187</v>
      </c>
      <c r="K385" s="55" t="str">
        <f t="shared" si="7"/>
        <v>Entregue</v>
      </c>
    </row>
    <row r="386" spans="1:11" x14ac:dyDescent="0.3">
      <c r="A386" t="s">
        <v>96</v>
      </c>
      <c r="B386" s="164" t="s">
        <v>7040</v>
      </c>
      <c r="C386" t="s">
        <v>7041</v>
      </c>
      <c r="D386" t="s">
        <v>1151</v>
      </c>
      <c r="E386" t="s">
        <v>132</v>
      </c>
      <c r="F386" t="s">
        <v>6870</v>
      </c>
      <c r="G386" t="s">
        <v>6871</v>
      </c>
      <c r="H386">
        <v>2</v>
      </c>
      <c r="I386" s="164" t="s">
        <v>3187</v>
      </c>
      <c r="K386" s="55" t="str">
        <f t="shared" si="7"/>
        <v>Entregue</v>
      </c>
    </row>
    <row r="387" spans="1:11" x14ac:dyDescent="0.3">
      <c r="A387" t="s">
        <v>96</v>
      </c>
      <c r="B387" s="164" t="s">
        <v>7042</v>
      </c>
      <c r="C387" t="s">
        <v>7043</v>
      </c>
      <c r="D387" t="s">
        <v>1151</v>
      </c>
      <c r="E387" t="s">
        <v>132</v>
      </c>
      <c r="F387" t="s">
        <v>6870</v>
      </c>
      <c r="G387" t="s">
        <v>6871</v>
      </c>
      <c r="H387">
        <v>5</v>
      </c>
      <c r="I387" s="164" t="s">
        <v>3187</v>
      </c>
      <c r="K387" s="55" t="str">
        <f t="shared" si="7"/>
        <v>Entregue</v>
      </c>
    </row>
    <row r="388" spans="1:11" x14ac:dyDescent="0.3">
      <c r="A388" t="s">
        <v>96</v>
      </c>
      <c r="B388" s="164" t="s">
        <v>7044</v>
      </c>
      <c r="C388" t="s">
        <v>7045</v>
      </c>
      <c r="D388" t="s">
        <v>1151</v>
      </c>
      <c r="E388" t="s">
        <v>132</v>
      </c>
      <c r="F388" t="s">
        <v>6870</v>
      </c>
      <c r="G388" t="s">
        <v>6891</v>
      </c>
      <c r="H388">
        <v>5</v>
      </c>
      <c r="I388" s="164" t="s">
        <v>3187</v>
      </c>
      <c r="K388" s="55" t="str">
        <f t="shared" si="7"/>
        <v>Entregue</v>
      </c>
    </row>
    <row r="389" spans="1:11" x14ac:dyDescent="0.3">
      <c r="A389" t="s">
        <v>96</v>
      </c>
      <c r="B389" s="164" t="s">
        <v>7046</v>
      </c>
      <c r="C389" t="s">
        <v>7047</v>
      </c>
      <c r="D389" t="s">
        <v>1151</v>
      </c>
      <c r="E389" t="s">
        <v>132</v>
      </c>
      <c r="F389" t="s">
        <v>6870</v>
      </c>
      <c r="G389" t="s">
        <v>6874</v>
      </c>
      <c r="H389">
        <v>5</v>
      </c>
      <c r="I389" s="164" t="s">
        <v>3187</v>
      </c>
      <c r="K389" s="55" t="str">
        <f t="shared" si="7"/>
        <v>Entregue</v>
      </c>
    </row>
    <row r="390" spans="1:11" x14ac:dyDescent="0.3">
      <c r="A390" t="s">
        <v>96</v>
      </c>
      <c r="B390" s="164" t="s">
        <v>7048</v>
      </c>
      <c r="C390" t="s">
        <v>7049</v>
      </c>
      <c r="D390" t="s">
        <v>1151</v>
      </c>
      <c r="E390" t="s">
        <v>132</v>
      </c>
      <c r="F390" t="s">
        <v>6870</v>
      </c>
      <c r="G390" t="s">
        <v>6871</v>
      </c>
      <c r="H390">
        <v>5</v>
      </c>
      <c r="I390" s="164" t="s">
        <v>3187</v>
      </c>
      <c r="K390" s="55" t="str">
        <f t="shared" si="7"/>
        <v>Entregue</v>
      </c>
    </row>
    <row r="391" spans="1:11" x14ac:dyDescent="0.3">
      <c r="A391" t="s">
        <v>96</v>
      </c>
      <c r="B391" s="164" t="s">
        <v>7050</v>
      </c>
      <c r="C391" t="s">
        <v>7051</v>
      </c>
      <c r="D391" t="s">
        <v>1151</v>
      </c>
      <c r="E391" t="s">
        <v>132</v>
      </c>
      <c r="F391" t="s">
        <v>6870</v>
      </c>
      <c r="G391" t="s">
        <v>6871</v>
      </c>
      <c r="H391">
        <v>5</v>
      </c>
      <c r="I391" s="164" t="s">
        <v>3187</v>
      </c>
      <c r="K391" s="55" t="str">
        <f t="shared" si="7"/>
        <v>Entregue</v>
      </c>
    </row>
    <row r="392" spans="1:11" x14ac:dyDescent="0.3">
      <c r="A392" t="s">
        <v>95</v>
      </c>
      <c r="B392" s="164" t="s">
        <v>7052</v>
      </c>
      <c r="C392" t="s">
        <v>7053</v>
      </c>
      <c r="D392" t="s">
        <v>1151</v>
      </c>
      <c r="E392" t="s">
        <v>132</v>
      </c>
      <c r="F392" t="s">
        <v>6870</v>
      </c>
      <c r="G392" t="s">
        <v>6874</v>
      </c>
      <c r="H392">
        <v>5</v>
      </c>
      <c r="I392" s="164" t="s">
        <v>3187</v>
      </c>
      <c r="K392" s="55" t="str">
        <f t="shared" si="7"/>
        <v>Entregue</v>
      </c>
    </row>
    <row r="393" spans="1:11" x14ac:dyDescent="0.3">
      <c r="A393" t="s">
        <v>96</v>
      </c>
      <c r="B393" s="164" t="s">
        <v>7054</v>
      </c>
      <c r="C393" t="s">
        <v>7055</v>
      </c>
      <c r="D393" t="s">
        <v>1151</v>
      </c>
      <c r="E393" t="s">
        <v>132</v>
      </c>
      <c r="F393" t="s">
        <v>6870</v>
      </c>
      <c r="G393" t="s">
        <v>6877</v>
      </c>
      <c r="H393">
        <v>3</v>
      </c>
      <c r="I393" s="164" t="s">
        <v>3187</v>
      </c>
      <c r="K393" s="55" t="str">
        <f t="shared" si="7"/>
        <v>Entregue</v>
      </c>
    </row>
    <row r="394" spans="1:11" x14ac:dyDescent="0.3">
      <c r="A394" t="s">
        <v>106</v>
      </c>
      <c r="B394" s="164" t="s">
        <v>7056</v>
      </c>
      <c r="C394" t="s">
        <v>7057</v>
      </c>
      <c r="D394" t="s">
        <v>103</v>
      </c>
      <c r="E394" t="s">
        <v>133</v>
      </c>
      <c r="F394" t="s">
        <v>7058</v>
      </c>
      <c r="G394" t="s">
        <v>7059</v>
      </c>
      <c r="I394" s="164" t="s">
        <v>3187</v>
      </c>
      <c r="K394" s="55" t="str">
        <f t="shared" si="7"/>
        <v>Entregue</v>
      </c>
    </row>
    <row r="395" spans="1:11" x14ac:dyDescent="0.3">
      <c r="A395" t="s">
        <v>106</v>
      </c>
      <c r="B395" s="164" t="s">
        <v>7060</v>
      </c>
      <c r="C395" t="s">
        <v>7061</v>
      </c>
      <c r="D395" t="s">
        <v>103</v>
      </c>
      <c r="E395" t="s">
        <v>133</v>
      </c>
      <c r="F395" t="s">
        <v>7058</v>
      </c>
      <c r="G395" t="s">
        <v>7059</v>
      </c>
      <c r="I395" s="164" t="s">
        <v>3187</v>
      </c>
      <c r="K395" s="55" t="str">
        <f t="shared" si="7"/>
        <v>Entregue</v>
      </c>
    </row>
    <row r="396" spans="1:11" x14ac:dyDescent="0.3">
      <c r="A396" t="s">
        <v>106</v>
      </c>
      <c r="B396" s="164" t="s">
        <v>7062</v>
      </c>
      <c r="C396" t="s">
        <v>7063</v>
      </c>
      <c r="D396" t="s">
        <v>103</v>
      </c>
      <c r="E396" t="s">
        <v>133</v>
      </c>
      <c r="F396" t="s">
        <v>7064</v>
      </c>
      <c r="G396" t="s">
        <v>7059</v>
      </c>
      <c r="I396" s="164" t="s">
        <v>3187</v>
      </c>
      <c r="K396" s="55" t="str">
        <f t="shared" si="7"/>
        <v>Entregue</v>
      </c>
    </row>
    <row r="397" spans="1:11" x14ac:dyDescent="0.3">
      <c r="A397" t="s">
        <v>106</v>
      </c>
      <c r="B397" s="164" t="s">
        <v>7065</v>
      </c>
      <c r="C397" t="s">
        <v>7066</v>
      </c>
      <c r="D397" t="s">
        <v>103</v>
      </c>
      <c r="E397" t="s">
        <v>133</v>
      </c>
      <c r="F397" t="s">
        <v>7058</v>
      </c>
      <c r="G397" t="s">
        <v>7067</v>
      </c>
      <c r="I397" s="164" t="s">
        <v>3187</v>
      </c>
      <c r="K397" s="55" t="str">
        <f t="shared" si="7"/>
        <v>Entregue</v>
      </c>
    </row>
    <row r="398" spans="1:11" x14ac:dyDescent="0.3">
      <c r="A398" t="s">
        <v>106</v>
      </c>
      <c r="B398" s="164" t="s">
        <v>7068</v>
      </c>
      <c r="C398" t="s">
        <v>7069</v>
      </c>
      <c r="D398" t="s">
        <v>103</v>
      </c>
      <c r="E398" t="s">
        <v>133</v>
      </c>
      <c r="F398" t="s">
        <v>7058</v>
      </c>
      <c r="G398" t="s">
        <v>7067</v>
      </c>
      <c r="I398" s="164" t="s">
        <v>3187</v>
      </c>
      <c r="K398" s="55" t="str">
        <f t="shared" si="7"/>
        <v>Entregue</v>
      </c>
    </row>
    <row r="399" spans="1:11" x14ac:dyDescent="0.3">
      <c r="A399" t="s">
        <v>106</v>
      </c>
      <c r="B399" s="164" t="s">
        <v>7070</v>
      </c>
      <c r="C399" t="s">
        <v>7071</v>
      </c>
      <c r="D399" t="s">
        <v>103</v>
      </c>
      <c r="E399" t="s">
        <v>133</v>
      </c>
      <c r="F399" t="s">
        <v>7058</v>
      </c>
      <c r="G399" t="s">
        <v>7067</v>
      </c>
      <c r="I399" s="164" t="s">
        <v>3187</v>
      </c>
      <c r="K399" s="55" t="str">
        <f t="shared" si="7"/>
        <v>Entregue</v>
      </c>
    </row>
    <row r="400" spans="1:11" x14ac:dyDescent="0.3">
      <c r="A400" t="s">
        <v>106</v>
      </c>
      <c r="B400" s="164" t="s">
        <v>7072</v>
      </c>
      <c r="C400" t="s">
        <v>7073</v>
      </c>
      <c r="D400" t="s">
        <v>103</v>
      </c>
      <c r="E400" t="s">
        <v>133</v>
      </c>
      <c r="F400" t="s">
        <v>7058</v>
      </c>
      <c r="G400" t="s">
        <v>7067</v>
      </c>
      <c r="I400" s="164" t="s">
        <v>3187</v>
      </c>
      <c r="K400" s="55" t="str">
        <f t="shared" si="7"/>
        <v>Entregue</v>
      </c>
    </row>
    <row r="401" spans="1:11" x14ac:dyDescent="0.3">
      <c r="A401" t="s">
        <v>106</v>
      </c>
      <c r="B401" s="164" t="s">
        <v>7074</v>
      </c>
      <c r="C401" t="s">
        <v>7075</v>
      </c>
      <c r="D401" t="s">
        <v>103</v>
      </c>
      <c r="E401" t="s">
        <v>133</v>
      </c>
      <c r="F401" t="s">
        <v>7058</v>
      </c>
      <c r="G401" t="s">
        <v>7076</v>
      </c>
      <c r="I401" s="164" t="s">
        <v>3187</v>
      </c>
      <c r="K401" s="55" t="str">
        <f t="shared" si="7"/>
        <v>Entregue</v>
      </c>
    </row>
    <row r="402" spans="1:11" x14ac:dyDescent="0.3">
      <c r="A402" t="s">
        <v>106</v>
      </c>
      <c r="B402" s="164" t="s">
        <v>7077</v>
      </c>
      <c r="C402" t="s">
        <v>7078</v>
      </c>
      <c r="D402" t="s">
        <v>103</v>
      </c>
      <c r="E402" t="s">
        <v>133</v>
      </c>
      <c r="F402" t="s">
        <v>7064</v>
      </c>
      <c r="G402" t="s">
        <v>7076</v>
      </c>
      <c r="I402" s="164" t="s">
        <v>3187</v>
      </c>
      <c r="K402" s="55" t="str">
        <f t="shared" si="7"/>
        <v>Entregue</v>
      </c>
    </row>
    <row r="403" spans="1:11" x14ac:dyDescent="0.3">
      <c r="A403" t="s">
        <v>108</v>
      </c>
      <c r="B403" s="164" t="s">
        <v>7079</v>
      </c>
      <c r="C403" t="s">
        <v>7080</v>
      </c>
      <c r="D403" t="s">
        <v>103</v>
      </c>
      <c r="E403" t="s">
        <v>90</v>
      </c>
      <c r="F403" t="s">
        <v>7064</v>
      </c>
      <c r="G403" t="s">
        <v>7076</v>
      </c>
      <c r="H403">
        <v>3</v>
      </c>
      <c r="I403" s="164" t="s">
        <v>3187</v>
      </c>
      <c r="K403" s="55" t="str">
        <f t="shared" ref="K403:K466" si="8">IF(A403="","",IF(OR(E403="Aceito",E403="Pendente de Produção",E403="Em Produção"),"Entregue",IF(E403="Cancelado","Cancelado","Não Entregue")))</f>
        <v>Entregue</v>
      </c>
    </row>
    <row r="404" spans="1:11" x14ac:dyDescent="0.3">
      <c r="A404" t="s">
        <v>96</v>
      </c>
      <c r="B404" s="164" t="s">
        <v>7081</v>
      </c>
      <c r="C404" t="s">
        <v>7082</v>
      </c>
      <c r="D404" t="s">
        <v>103</v>
      </c>
      <c r="E404" t="s">
        <v>133</v>
      </c>
      <c r="F404" t="s">
        <v>7064</v>
      </c>
      <c r="G404" t="s">
        <v>7083</v>
      </c>
      <c r="H404">
        <v>3</v>
      </c>
      <c r="I404" s="164" t="s">
        <v>3187</v>
      </c>
      <c r="K404" s="55" t="str">
        <f t="shared" si="8"/>
        <v>Entregue</v>
      </c>
    </row>
    <row r="405" spans="1:11" x14ac:dyDescent="0.3">
      <c r="A405" t="s">
        <v>96</v>
      </c>
      <c r="B405" s="164" t="s">
        <v>7084</v>
      </c>
      <c r="C405" t="s">
        <v>7085</v>
      </c>
      <c r="D405" t="s">
        <v>103</v>
      </c>
      <c r="E405" t="s">
        <v>132</v>
      </c>
      <c r="F405" t="s">
        <v>7058</v>
      </c>
      <c r="G405" t="s">
        <v>7086</v>
      </c>
      <c r="H405">
        <v>2</v>
      </c>
      <c r="I405" s="164" t="s">
        <v>3187</v>
      </c>
      <c r="K405" s="55" t="str">
        <f t="shared" si="8"/>
        <v>Entregue</v>
      </c>
    </row>
    <row r="406" spans="1:11" x14ac:dyDescent="0.3">
      <c r="A406" t="s">
        <v>108</v>
      </c>
      <c r="B406" s="164" t="s">
        <v>7087</v>
      </c>
      <c r="C406" t="s">
        <v>7088</v>
      </c>
      <c r="D406" t="s">
        <v>103</v>
      </c>
      <c r="E406" t="s">
        <v>90</v>
      </c>
      <c r="F406" t="s">
        <v>7064</v>
      </c>
      <c r="G406" t="s">
        <v>7089</v>
      </c>
      <c r="H406">
        <v>5</v>
      </c>
      <c r="I406" s="164" t="s">
        <v>3187</v>
      </c>
      <c r="K406" s="55" t="str">
        <f t="shared" si="8"/>
        <v>Entregue</v>
      </c>
    </row>
    <row r="407" spans="1:11" x14ac:dyDescent="0.3">
      <c r="A407" t="s">
        <v>100</v>
      </c>
      <c r="B407" s="164" t="s">
        <v>7090</v>
      </c>
      <c r="C407" t="s">
        <v>7091</v>
      </c>
      <c r="D407" t="s">
        <v>103</v>
      </c>
      <c r="E407" t="s">
        <v>90</v>
      </c>
      <c r="F407" t="s">
        <v>7058</v>
      </c>
      <c r="G407" t="s">
        <v>7092</v>
      </c>
      <c r="H407">
        <v>1</v>
      </c>
      <c r="I407" s="164" t="s">
        <v>3187</v>
      </c>
      <c r="K407" s="55" t="str">
        <f t="shared" si="8"/>
        <v>Entregue</v>
      </c>
    </row>
    <row r="408" spans="1:11" x14ac:dyDescent="0.3">
      <c r="A408" t="s">
        <v>95</v>
      </c>
      <c r="B408" s="164" t="s">
        <v>7093</v>
      </c>
      <c r="C408" t="s">
        <v>7094</v>
      </c>
      <c r="D408" t="s">
        <v>103</v>
      </c>
      <c r="E408" t="s">
        <v>133</v>
      </c>
      <c r="F408" t="s">
        <v>7064</v>
      </c>
      <c r="G408" t="s">
        <v>7095</v>
      </c>
      <c r="H408">
        <v>3</v>
      </c>
      <c r="I408" s="164" t="s">
        <v>3187</v>
      </c>
      <c r="K408" s="55" t="str">
        <f t="shared" si="8"/>
        <v>Entregue</v>
      </c>
    </row>
    <row r="409" spans="1:11" x14ac:dyDescent="0.3">
      <c r="A409" t="s">
        <v>95</v>
      </c>
      <c r="B409" s="164" t="s">
        <v>7096</v>
      </c>
      <c r="C409" t="s">
        <v>7097</v>
      </c>
      <c r="D409" t="s">
        <v>103</v>
      </c>
      <c r="E409" t="s">
        <v>133</v>
      </c>
      <c r="F409" t="s">
        <v>7058</v>
      </c>
      <c r="G409" t="s">
        <v>7098</v>
      </c>
      <c r="H409">
        <v>3</v>
      </c>
      <c r="I409" s="164" t="s">
        <v>3187</v>
      </c>
      <c r="K409" s="55" t="str">
        <f t="shared" si="8"/>
        <v>Entregue</v>
      </c>
    </row>
    <row r="410" spans="1:11" x14ac:dyDescent="0.3">
      <c r="A410" t="s">
        <v>95</v>
      </c>
      <c r="B410" s="164" t="s">
        <v>7099</v>
      </c>
      <c r="C410" t="s">
        <v>7100</v>
      </c>
      <c r="D410" t="s">
        <v>103</v>
      </c>
      <c r="E410" t="s">
        <v>133</v>
      </c>
      <c r="F410" t="s">
        <v>7064</v>
      </c>
      <c r="G410" t="s">
        <v>7101</v>
      </c>
      <c r="H410">
        <v>3</v>
      </c>
      <c r="I410" s="164" t="s">
        <v>3187</v>
      </c>
      <c r="K410" s="55" t="str">
        <f t="shared" si="8"/>
        <v>Entregue</v>
      </c>
    </row>
    <row r="411" spans="1:11" x14ac:dyDescent="0.3">
      <c r="A411" t="s">
        <v>96</v>
      </c>
      <c r="B411" s="164" t="s">
        <v>7102</v>
      </c>
      <c r="C411" t="s">
        <v>7103</v>
      </c>
      <c r="D411" t="s">
        <v>103</v>
      </c>
      <c r="E411" t="s">
        <v>132</v>
      </c>
      <c r="F411" t="s">
        <v>7058</v>
      </c>
      <c r="G411" t="s">
        <v>7098</v>
      </c>
      <c r="H411">
        <v>2</v>
      </c>
      <c r="I411" s="164" t="s">
        <v>3187</v>
      </c>
      <c r="K411" s="55" t="str">
        <f t="shared" si="8"/>
        <v>Entregue</v>
      </c>
    </row>
    <row r="412" spans="1:11" x14ac:dyDescent="0.3">
      <c r="A412" t="s">
        <v>96</v>
      </c>
      <c r="B412" s="164" t="s">
        <v>7104</v>
      </c>
      <c r="C412" t="s">
        <v>7105</v>
      </c>
      <c r="D412" t="s">
        <v>103</v>
      </c>
      <c r="E412" t="s">
        <v>133</v>
      </c>
      <c r="F412" t="s">
        <v>7064</v>
      </c>
      <c r="G412" t="s">
        <v>7095</v>
      </c>
      <c r="H412">
        <v>5</v>
      </c>
      <c r="I412" s="164" t="s">
        <v>3187</v>
      </c>
      <c r="K412" s="55" t="str">
        <f t="shared" si="8"/>
        <v>Entregue</v>
      </c>
    </row>
    <row r="413" spans="1:11" x14ac:dyDescent="0.3">
      <c r="A413" t="s">
        <v>96</v>
      </c>
      <c r="B413" s="164" t="s">
        <v>7106</v>
      </c>
      <c r="C413" t="s">
        <v>7107</v>
      </c>
      <c r="D413" t="s">
        <v>103</v>
      </c>
      <c r="E413" t="s">
        <v>133</v>
      </c>
      <c r="F413" t="s">
        <v>7058</v>
      </c>
      <c r="G413" t="s">
        <v>7086</v>
      </c>
      <c r="H413">
        <v>5</v>
      </c>
      <c r="I413" s="164" t="s">
        <v>3187</v>
      </c>
      <c r="K413" s="55" t="str">
        <f t="shared" si="8"/>
        <v>Entregue</v>
      </c>
    </row>
    <row r="414" spans="1:11" x14ac:dyDescent="0.3">
      <c r="A414" t="s">
        <v>96</v>
      </c>
      <c r="B414" s="164" t="s">
        <v>7108</v>
      </c>
      <c r="C414" t="s">
        <v>7109</v>
      </c>
      <c r="D414" t="s">
        <v>103</v>
      </c>
      <c r="E414" t="s">
        <v>132</v>
      </c>
      <c r="F414" t="s">
        <v>7058</v>
      </c>
      <c r="G414" t="s">
        <v>7086</v>
      </c>
      <c r="H414">
        <v>1</v>
      </c>
      <c r="I414" s="164" t="s">
        <v>3187</v>
      </c>
      <c r="K414" s="55" t="str">
        <f t="shared" si="8"/>
        <v>Entregue</v>
      </c>
    </row>
    <row r="415" spans="1:11" x14ac:dyDescent="0.3">
      <c r="A415" t="s">
        <v>96</v>
      </c>
      <c r="B415" s="164" t="s">
        <v>7110</v>
      </c>
      <c r="C415" t="s">
        <v>7111</v>
      </c>
      <c r="D415" t="s">
        <v>103</v>
      </c>
      <c r="E415" t="s">
        <v>133</v>
      </c>
      <c r="F415" t="s">
        <v>7058</v>
      </c>
      <c r="G415" t="s">
        <v>7086</v>
      </c>
      <c r="H415">
        <v>5</v>
      </c>
      <c r="I415" s="164" t="s">
        <v>3187</v>
      </c>
      <c r="K415" s="55" t="str">
        <f t="shared" si="8"/>
        <v>Entregue</v>
      </c>
    </row>
    <row r="416" spans="1:11" x14ac:dyDescent="0.3">
      <c r="A416" t="s">
        <v>95</v>
      </c>
      <c r="B416" s="164" t="s">
        <v>7112</v>
      </c>
      <c r="C416" t="s">
        <v>7113</v>
      </c>
      <c r="D416" t="s">
        <v>1150</v>
      </c>
      <c r="E416" t="s">
        <v>132</v>
      </c>
      <c r="F416" t="s">
        <v>1153</v>
      </c>
      <c r="G416" t="s">
        <v>7114</v>
      </c>
      <c r="H416">
        <v>3</v>
      </c>
      <c r="I416" s="164" t="s">
        <v>4477</v>
      </c>
      <c r="K416" s="55" t="str">
        <f t="shared" si="8"/>
        <v>Entregue</v>
      </c>
    </row>
    <row r="417" spans="1:11" x14ac:dyDescent="0.3">
      <c r="A417" t="s">
        <v>108</v>
      </c>
      <c r="B417" s="164" t="s">
        <v>7115</v>
      </c>
      <c r="C417" t="s">
        <v>7116</v>
      </c>
      <c r="D417" t="s">
        <v>1150</v>
      </c>
      <c r="E417" t="s">
        <v>109</v>
      </c>
      <c r="F417" t="s">
        <v>1153</v>
      </c>
      <c r="G417" t="s">
        <v>7117</v>
      </c>
      <c r="H417">
        <v>1</v>
      </c>
      <c r="I417" s="164" t="s">
        <v>4477</v>
      </c>
      <c r="K417" s="55" t="str">
        <f t="shared" si="8"/>
        <v>Cancelado</v>
      </c>
    </row>
    <row r="418" spans="1:11" x14ac:dyDescent="0.3">
      <c r="A418" t="s">
        <v>95</v>
      </c>
      <c r="B418" s="164" t="s">
        <v>7118</v>
      </c>
      <c r="C418" t="s">
        <v>7119</v>
      </c>
      <c r="D418" t="s">
        <v>1150</v>
      </c>
      <c r="E418" t="s">
        <v>132</v>
      </c>
      <c r="F418" t="s">
        <v>1153</v>
      </c>
      <c r="G418" t="s">
        <v>7120</v>
      </c>
      <c r="H418">
        <v>2</v>
      </c>
      <c r="I418" s="164" t="s">
        <v>4477</v>
      </c>
      <c r="K418" s="55" t="str">
        <f t="shared" si="8"/>
        <v>Entregue</v>
      </c>
    </row>
    <row r="419" spans="1:11" x14ac:dyDescent="0.3">
      <c r="A419" t="s">
        <v>106</v>
      </c>
      <c r="B419" s="164" t="s">
        <v>7121</v>
      </c>
      <c r="C419" t="s">
        <v>7122</v>
      </c>
      <c r="D419" t="s">
        <v>1152</v>
      </c>
      <c r="E419" t="s">
        <v>109</v>
      </c>
      <c r="I419" s="164" t="s">
        <v>4477</v>
      </c>
      <c r="K419" s="55" t="str">
        <f t="shared" si="8"/>
        <v>Cancelado</v>
      </c>
    </row>
    <row r="420" spans="1:11" x14ac:dyDescent="0.3">
      <c r="A420" t="s">
        <v>106</v>
      </c>
      <c r="B420" s="164" t="s">
        <v>4475</v>
      </c>
      <c r="C420" t="s">
        <v>4476</v>
      </c>
      <c r="D420" t="s">
        <v>1152</v>
      </c>
      <c r="E420" t="s">
        <v>90</v>
      </c>
      <c r="F420" t="s">
        <v>4063</v>
      </c>
      <c r="G420" t="s">
        <v>4311</v>
      </c>
      <c r="I420" s="164" t="s">
        <v>4477</v>
      </c>
      <c r="K420" s="55" t="str">
        <f t="shared" si="8"/>
        <v>Entregue</v>
      </c>
    </row>
    <row r="421" spans="1:11" x14ac:dyDescent="0.3">
      <c r="A421" t="s">
        <v>106</v>
      </c>
      <c r="B421" s="164" t="s">
        <v>4692</v>
      </c>
      <c r="C421" t="s">
        <v>4693</v>
      </c>
      <c r="D421" t="s">
        <v>1152</v>
      </c>
      <c r="E421" t="s">
        <v>90</v>
      </c>
      <c r="F421" t="s">
        <v>4063</v>
      </c>
      <c r="G421" t="s">
        <v>4568</v>
      </c>
      <c r="I421" s="164" t="s">
        <v>4477</v>
      </c>
      <c r="K421" s="55" t="str">
        <f t="shared" si="8"/>
        <v>Entregue</v>
      </c>
    </row>
    <row r="422" spans="1:11" x14ac:dyDescent="0.3">
      <c r="A422" t="s">
        <v>108</v>
      </c>
      <c r="B422" s="164" t="s">
        <v>5642</v>
      </c>
      <c r="C422" t="s">
        <v>5643</v>
      </c>
      <c r="D422" t="s">
        <v>1152</v>
      </c>
      <c r="E422" t="s">
        <v>90</v>
      </c>
      <c r="F422" t="s">
        <v>4063</v>
      </c>
      <c r="G422" t="s">
        <v>4773</v>
      </c>
      <c r="H422">
        <v>2</v>
      </c>
      <c r="I422" s="164" t="s">
        <v>4477</v>
      </c>
      <c r="K422" s="55" t="str">
        <f t="shared" si="8"/>
        <v>Entregue</v>
      </c>
    </row>
    <row r="423" spans="1:11" x14ac:dyDescent="0.3">
      <c r="A423" t="s">
        <v>108</v>
      </c>
      <c r="B423" s="164" t="s">
        <v>5819</v>
      </c>
      <c r="C423" t="s">
        <v>5820</v>
      </c>
      <c r="D423" t="s">
        <v>1152</v>
      </c>
      <c r="E423" t="s">
        <v>90</v>
      </c>
      <c r="F423" t="s">
        <v>4063</v>
      </c>
      <c r="G423" t="s">
        <v>5577</v>
      </c>
      <c r="H423">
        <v>1</v>
      </c>
      <c r="I423" s="164" t="s">
        <v>4477</v>
      </c>
      <c r="K423" s="55" t="str">
        <f t="shared" si="8"/>
        <v>Entregue</v>
      </c>
    </row>
    <row r="424" spans="1:11" x14ac:dyDescent="0.3">
      <c r="A424" t="s">
        <v>108</v>
      </c>
      <c r="B424" s="164" t="s">
        <v>7123</v>
      </c>
      <c r="C424" t="s">
        <v>5820</v>
      </c>
      <c r="D424" t="s">
        <v>1152</v>
      </c>
      <c r="E424" t="s">
        <v>90</v>
      </c>
      <c r="F424" t="s">
        <v>6924</v>
      </c>
      <c r="G424" t="s">
        <v>6925</v>
      </c>
      <c r="H424">
        <v>1</v>
      </c>
      <c r="I424" s="164" t="s">
        <v>4477</v>
      </c>
      <c r="K424" s="55" t="str">
        <f t="shared" si="8"/>
        <v>Entregue</v>
      </c>
    </row>
    <row r="425" spans="1:11" x14ac:dyDescent="0.3">
      <c r="A425" t="s">
        <v>95</v>
      </c>
      <c r="B425" s="164" t="s">
        <v>7124</v>
      </c>
      <c r="C425" t="s">
        <v>7125</v>
      </c>
      <c r="D425" t="s">
        <v>1152</v>
      </c>
      <c r="E425" t="s">
        <v>132</v>
      </c>
      <c r="F425" t="s">
        <v>7126</v>
      </c>
      <c r="G425" t="s">
        <v>7127</v>
      </c>
      <c r="H425">
        <v>3</v>
      </c>
      <c r="I425" s="164" t="s">
        <v>4477</v>
      </c>
      <c r="K425" s="55" t="str">
        <f t="shared" si="8"/>
        <v>Entregue</v>
      </c>
    </row>
    <row r="426" spans="1:11" x14ac:dyDescent="0.3">
      <c r="A426" t="s">
        <v>95</v>
      </c>
      <c r="B426" s="164" t="s">
        <v>7128</v>
      </c>
      <c r="C426" t="s">
        <v>7129</v>
      </c>
      <c r="D426" t="s">
        <v>1152</v>
      </c>
      <c r="E426" t="s">
        <v>132</v>
      </c>
      <c r="F426" t="s">
        <v>7126</v>
      </c>
      <c r="G426" t="s">
        <v>7127</v>
      </c>
      <c r="H426">
        <v>8</v>
      </c>
      <c r="I426" s="164" t="s">
        <v>4477</v>
      </c>
      <c r="K426" s="55" t="str">
        <f t="shared" si="8"/>
        <v>Entregue</v>
      </c>
    </row>
    <row r="427" spans="1:11" x14ac:dyDescent="0.3">
      <c r="A427" t="s">
        <v>95</v>
      </c>
      <c r="B427" s="164" t="s">
        <v>7130</v>
      </c>
      <c r="C427" t="s">
        <v>7131</v>
      </c>
      <c r="D427" t="s">
        <v>1152</v>
      </c>
      <c r="E427" t="s">
        <v>132</v>
      </c>
      <c r="F427" t="s">
        <v>7126</v>
      </c>
      <c r="G427" t="s">
        <v>7127</v>
      </c>
      <c r="H427">
        <v>5</v>
      </c>
      <c r="I427" s="164" t="s">
        <v>4477</v>
      </c>
      <c r="K427" s="55" t="str">
        <f t="shared" si="8"/>
        <v>Entregue</v>
      </c>
    </row>
    <row r="428" spans="1:11" x14ac:dyDescent="0.3">
      <c r="A428" t="s">
        <v>95</v>
      </c>
      <c r="B428" s="164" t="s">
        <v>7132</v>
      </c>
      <c r="C428" t="s">
        <v>7133</v>
      </c>
      <c r="D428" t="s">
        <v>1152</v>
      </c>
      <c r="E428" t="s">
        <v>132</v>
      </c>
      <c r="F428" t="s">
        <v>7126</v>
      </c>
      <c r="G428" t="s">
        <v>7134</v>
      </c>
      <c r="H428">
        <v>5</v>
      </c>
      <c r="I428" s="164" t="s">
        <v>4477</v>
      </c>
      <c r="K428" s="55" t="str">
        <f t="shared" si="8"/>
        <v>Entregue</v>
      </c>
    </row>
    <row r="429" spans="1:11" x14ac:dyDescent="0.3">
      <c r="A429" t="s">
        <v>95</v>
      </c>
      <c r="B429" s="164" t="s">
        <v>7135</v>
      </c>
      <c r="C429" t="s">
        <v>7136</v>
      </c>
      <c r="D429" t="s">
        <v>1152</v>
      </c>
      <c r="E429" t="s">
        <v>132</v>
      </c>
      <c r="F429" t="s">
        <v>7126</v>
      </c>
      <c r="G429" t="s">
        <v>7134</v>
      </c>
      <c r="H429">
        <v>8</v>
      </c>
      <c r="I429" s="164" t="s">
        <v>4477</v>
      </c>
      <c r="K429" s="55" t="str">
        <f t="shared" si="8"/>
        <v>Entregue</v>
      </c>
    </row>
    <row r="430" spans="1:11" x14ac:dyDescent="0.3">
      <c r="A430" t="s">
        <v>95</v>
      </c>
      <c r="B430" s="164" t="s">
        <v>7137</v>
      </c>
      <c r="C430" t="s">
        <v>7138</v>
      </c>
      <c r="D430" t="s">
        <v>1152</v>
      </c>
      <c r="E430" t="s">
        <v>132</v>
      </c>
      <c r="F430" t="s">
        <v>7126</v>
      </c>
      <c r="G430" t="s">
        <v>7139</v>
      </c>
      <c r="H430">
        <v>8</v>
      </c>
      <c r="I430" s="164" t="s">
        <v>4477</v>
      </c>
      <c r="K430" s="55" t="str">
        <f t="shared" si="8"/>
        <v>Entregue</v>
      </c>
    </row>
    <row r="431" spans="1:11" x14ac:dyDescent="0.3">
      <c r="A431" t="s">
        <v>95</v>
      </c>
      <c r="B431" s="164" t="s">
        <v>7140</v>
      </c>
      <c r="C431" t="s">
        <v>7141</v>
      </c>
      <c r="D431" t="s">
        <v>1152</v>
      </c>
      <c r="E431" t="s">
        <v>132</v>
      </c>
      <c r="F431" t="s">
        <v>7126</v>
      </c>
      <c r="G431" t="s">
        <v>7139</v>
      </c>
      <c r="H431">
        <v>3</v>
      </c>
      <c r="I431" s="164" t="s">
        <v>4477</v>
      </c>
      <c r="K431" s="55" t="str">
        <f t="shared" si="8"/>
        <v>Entregue</v>
      </c>
    </row>
    <row r="432" spans="1:11" x14ac:dyDescent="0.3">
      <c r="A432" t="s">
        <v>95</v>
      </c>
      <c r="B432" s="164" t="s">
        <v>7142</v>
      </c>
      <c r="C432" t="s">
        <v>7143</v>
      </c>
      <c r="D432" t="s">
        <v>1152</v>
      </c>
      <c r="E432" t="s">
        <v>132</v>
      </c>
      <c r="F432" t="s">
        <v>7126</v>
      </c>
      <c r="G432" t="s">
        <v>7139</v>
      </c>
      <c r="H432">
        <v>8</v>
      </c>
      <c r="I432" s="164" t="s">
        <v>4477</v>
      </c>
      <c r="K432" s="55" t="str">
        <f t="shared" si="8"/>
        <v>Entregue</v>
      </c>
    </row>
    <row r="433" spans="1:11" x14ac:dyDescent="0.3">
      <c r="A433" t="s">
        <v>95</v>
      </c>
      <c r="B433" s="164" t="s">
        <v>7144</v>
      </c>
      <c r="C433" t="s">
        <v>7145</v>
      </c>
      <c r="D433" t="s">
        <v>1152</v>
      </c>
      <c r="E433" t="s">
        <v>132</v>
      </c>
      <c r="F433" t="s">
        <v>7126</v>
      </c>
      <c r="G433" t="s">
        <v>7139</v>
      </c>
      <c r="H433">
        <v>3</v>
      </c>
      <c r="I433" s="164" t="s">
        <v>4477</v>
      </c>
      <c r="K433" s="55" t="str">
        <f t="shared" si="8"/>
        <v>Entregue</v>
      </c>
    </row>
    <row r="434" spans="1:11" x14ac:dyDescent="0.3">
      <c r="A434" t="s">
        <v>95</v>
      </c>
      <c r="B434" s="164" t="s">
        <v>7146</v>
      </c>
      <c r="C434" t="s">
        <v>7147</v>
      </c>
      <c r="D434" t="s">
        <v>1152</v>
      </c>
      <c r="E434" t="s">
        <v>132</v>
      </c>
      <c r="F434" t="s">
        <v>7126</v>
      </c>
      <c r="G434" t="s">
        <v>7148</v>
      </c>
      <c r="H434">
        <v>13</v>
      </c>
      <c r="I434" s="164" t="s">
        <v>4477</v>
      </c>
      <c r="K434" s="55" t="str">
        <f t="shared" si="8"/>
        <v>Entregue</v>
      </c>
    </row>
    <row r="435" spans="1:11" x14ac:dyDescent="0.3">
      <c r="A435" t="s">
        <v>95</v>
      </c>
      <c r="B435" s="164" t="s">
        <v>7149</v>
      </c>
      <c r="C435" t="s">
        <v>7150</v>
      </c>
      <c r="D435" t="s">
        <v>1152</v>
      </c>
      <c r="E435" t="s">
        <v>132</v>
      </c>
      <c r="F435" t="s">
        <v>7126</v>
      </c>
      <c r="G435" t="s">
        <v>7151</v>
      </c>
      <c r="H435">
        <v>8</v>
      </c>
      <c r="I435" s="164" t="s">
        <v>4477</v>
      </c>
      <c r="K435" s="55" t="str">
        <f t="shared" si="8"/>
        <v>Entregue</v>
      </c>
    </row>
    <row r="436" spans="1:11" x14ac:dyDescent="0.3">
      <c r="A436" t="s">
        <v>95</v>
      </c>
      <c r="B436" s="164" t="s">
        <v>7152</v>
      </c>
      <c r="C436" t="s">
        <v>7153</v>
      </c>
      <c r="D436" t="s">
        <v>1152</v>
      </c>
      <c r="E436" t="s">
        <v>132</v>
      </c>
      <c r="F436" t="s">
        <v>7126</v>
      </c>
      <c r="G436" t="s">
        <v>7139</v>
      </c>
      <c r="H436">
        <v>8</v>
      </c>
      <c r="I436" s="164" t="s">
        <v>4477</v>
      </c>
      <c r="K436" s="55" t="str">
        <f t="shared" si="8"/>
        <v>Entregue</v>
      </c>
    </row>
    <row r="437" spans="1:11" x14ac:dyDescent="0.3">
      <c r="A437" t="s">
        <v>95</v>
      </c>
      <c r="B437" s="164" t="s">
        <v>7154</v>
      </c>
      <c r="C437" t="s">
        <v>7155</v>
      </c>
      <c r="D437" t="s">
        <v>1152</v>
      </c>
      <c r="E437" t="s">
        <v>132</v>
      </c>
      <c r="F437" t="s">
        <v>7126</v>
      </c>
      <c r="G437" t="s">
        <v>7127</v>
      </c>
      <c r="H437">
        <v>5</v>
      </c>
      <c r="I437" s="164" t="s">
        <v>4477</v>
      </c>
      <c r="K437" s="55" t="str">
        <f t="shared" si="8"/>
        <v>Entregue</v>
      </c>
    </row>
    <row r="438" spans="1:11" x14ac:dyDescent="0.3">
      <c r="A438" t="s">
        <v>95</v>
      </c>
      <c r="B438" s="164" t="s">
        <v>7156</v>
      </c>
      <c r="C438" t="s">
        <v>7157</v>
      </c>
      <c r="D438" t="s">
        <v>1152</v>
      </c>
      <c r="E438" t="s">
        <v>132</v>
      </c>
      <c r="F438" t="s">
        <v>1156</v>
      </c>
      <c r="G438" t="s">
        <v>7158</v>
      </c>
      <c r="H438">
        <v>8</v>
      </c>
      <c r="I438" s="164" t="s">
        <v>4477</v>
      </c>
      <c r="K438" s="55" t="str">
        <f t="shared" si="8"/>
        <v>Entregue</v>
      </c>
    </row>
    <row r="439" spans="1:11" x14ac:dyDescent="0.3">
      <c r="A439" t="s">
        <v>95</v>
      </c>
      <c r="B439" s="164" t="s">
        <v>7159</v>
      </c>
      <c r="C439" t="s">
        <v>7160</v>
      </c>
      <c r="D439" t="s">
        <v>1152</v>
      </c>
      <c r="E439" t="s">
        <v>132</v>
      </c>
      <c r="F439" t="s">
        <v>1156</v>
      </c>
      <c r="G439" t="s">
        <v>1157</v>
      </c>
      <c r="H439">
        <v>5</v>
      </c>
      <c r="I439" s="164" t="s">
        <v>4477</v>
      </c>
      <c r="K439" s="55" t="str">
        <f t="shared" si="8"/>
        <v>Entregue</v>
      </c>
    </row>
    <row r="440" spans="1:11" x14ac:dyDescent="0.3">
      <c r="A440" t="s">
        <v>95</v>
      </c>
      <c r="B440" s="164" t="s">
        <v>7161</v>
      </c>
      <c r="C440" t="s">
        <v>7162</v>
      </c>
      <c r="D440" t="s">
        <v>1152</v>
      </c>
      <c r="E440" t="s">
        <v>132</v>
      </c>
      <c r="F440" t="s">
        <v>1156</v>
      </c>
      <c r="G440" t="s">
        <v>7163</v>
      </c>
      <c r="H440">
        <v>13</v>
      </c>
      <c r="I440" s="164" t="s">
        <v>4477</v>
      </c>
      <c r="K440" s="55" t="str">
        <f t="shared" si="8"/>
        <v>Entregue</v>
      </c>
    </row>
    <row r="441" spans="1:11" x14ac:dyDescent="0.3">
      <c r="A441" t="s">
        <v>100</v>
      </c>
      <c r="B441" s="164" t="s">
        <v>7164</v>
      </c>
      <c r="C441" t="s">
        <v>7165</v>
      </c>
      <c r="D441" t="s">
        <v>1152</v>
      </c>
      <c r="E441" t="s">
        <v>132</v>
      </c>
      <c r="F441" t="s">
        <v>1156</v>
      </c>
      <c r="G441" t="s">
        <v>1157</v>
      </c>
      <c r="H441">
        <v>3</v>
      </c>
      <c r="I441" s="164" t="s">
        <v>4477</v>
      </c>
      <c r="K441" s="55" t="str">
        <f t="shared" si="8"/>
        <v>Entregue</v>
      </c>
    </row>
    <row r="442" spans="1:11" x14ac:dyDescent="0.3">
      <c r="A442" t="s">
        <v>100</v>
      </c>
      <c r="B442" s="164" t="s">
        <v>7166</v>
      </c>
      <c r="C442" t="s">
        <v>7167</v>
      </c>
      <c r="D442" t="s">
        <v>1152</v>
      </c>
      <c r="E442" t="s">
        <v>132</v>
      </c>
      <c r="F442" t="s">
        <v>1156</v>
      </c>
      <c r="G442" t="s">
        <v>7168</v>
      </c>
      <c r="H442">
        <v>5</v>
      </c>
      <c r="I442" s="164" t="s">
        <v>4477</v>
      </c>
      <c r="K442" s="55" t="str">
        <f t="shared" si="8"/>
        <v>Entregue</v>
      </c>
    </row>
    <row r="443" spans="1:11" x14ac:dyDescent="0.3">
      <c r="A443" t="s">
        <v>95</v>
      </c>
      <c r="B443" s="164" t="s">
        <v>7169</v>
      </c>
      <c r="C443" t="s">
        <v>7170</v>
      </c>
      <c r="D443" t="s">
        <v>1152</v>
      </c>
      <c r="E443" t="s">
        <v>132</v>
      </c>
      <c r="F443" t="s">
        <v>7126</v>
      </c>
      <c r="G443" t="s">
        <v>7127</v>
      </c>
      <c r="H443">
        <v>8</v>
      </c>
      <c r="I443" s="164" t="s">
        <v>4477</v>
      </c>
      <c r="K443" s="55" t="str">
        <f t="shared" si="8"/>
        <v>Entregue</v>
      </c>
    </row>
    <row r="444" spans="1:11" x14ac:dyDescent="0.3">
      <c r="A444" t="s">
        <v>95</v>
      </c>
      <c r="B444" s="164" t="s">
        <v>7171</v>
      </c>
      <c r="C444" t="s">
        <v>7172</v>
      </c>
      <c r="D444" t="s">
        <v>1152</v>
      </c>
      <c r="E444" t="s">
        <v>132</v>
      </c>
      <c r="F444" t="s">
        <v>1156</v>
      </c>
      <c r="G444" t="s">
        <v>7158</v>
      </c>
      <c r="H444">
        <v>13</v>
      </c>
      <c r="I444" s="164" t="s">
        <v>4477</v>
      </c>
      <c r="K444" s="55" t="str">
        <f t="shared" si="8"/>
        <v>Entregue</v>
      </c>
    </row>
    <row r="445" spans="1:11" x14ac:dyDescent="0.3">
      <c r="A445" t="s">
        <v>95</v>
      </c>
      <c r="B445" s="164" t="s">
        <v>7173</v>
      </c>
      <c r="C445" t="s">
        <v>7174</v>
      </c>
      <c r="D445" t="s">
        <v>1152</v>
      </c>
      <c r="E445" t="s">
        <v>132</v>
      </c>
      <c r="F445" t="s">
        <v>1156</v>
      </c>
      <c r="G445" t="s">
        <v>7163</v>
      </c>
      <c r="H445">
        <v>13</v>
      </c>
      <c r="I445" s="164" t="s">
        <v>4477</v>
      </c>
      <c r="K445" s="55" t="str">
        <f t="shared" si="8"/>
        <v>Entregue</v>
      </c>
    </row>
    <row r="446" spans="1:11" x14ac:dyDescent="0.3">
      <c r="A446" t="s">
        <v>95</v>
      </c>
      <c r="B446" s="164" t="s">
        <v>7175</v>
      </c>
      <c r="C446" t="s">
        <v>7176</v>
      </c>
      <c r="D446" t="s">
        <v>1152</v>
      </c>
      <c r="E446" t="s">
        <v>132</v>
      </c>
      <c r="F446" t="s">
        <v>7126</v>
      </c>
      <c r="G446" t="s">
        <v>7134</v>
      </c>
      <c r="H446">
        <v>5</v>
      </c>
      <c r="I446" s="164" t="s">
        <v>4477</v>
      </c>
      <c r="K446" s="55" t="str">
        <f t="shared" si="8"/>
        <v>Entregue</v>
      </c>
    </row>
    <row r="447" spans="1:11" x14ac:dyDescent="0.3">
      <c r="A447" t="s">
        <v>95</v>
      </c>
      <c r="B447" s="164" t="s">
        <v>7177</v>
      </c>
      <c r="C447" t="s">
        <v>7178</v>
      </c>
      <c r="D447" t="s">
        <v>1152</v>
      </c>
      <c r="E447" t="s">
        <v>132</v>
      </c>
      <c r="F447" t="s">
        <v>1156</v>
      </c>
      <c r="G447" t="s">
        <v>7179</v>
      </c>
      <c r="H447">
        <v>8</v>
      </c>
      <c r="I447" s="164" t="s">
        <v>4477</v>
      </c>
      <c r="K447" s="55" t="str">
        <f t="shared" si="8"/>
        <v>Entregue</v>
      </c>
    </row>
    <row r="448" spans="1:11" x14ac:dyDescent="0.3">
      <c r="A448" t="s">
        <v>98</v>
      </c>
      <c r="B448" s="164" t="s">
        <v>7180</v>
      </c>
      <c r="C448" t="s">
        <v>7181</v>
      </c>
      <c r="D448" t="s">
        <v>1152</v>
      </c>
      <c r="E448" t="s">
        <v>132</v>
      </c>
      <c r="F448" t="s">
        <v>1156</v>
      </c>
      <c r="G448" t="s">
        <v>7158</v>
      </c>
      <c r="H448">
        <v>5</v>
      </c>
      <c r="I448" s="164" t="s">
        <v>4477</v>
      </c>
      <c r="K448" s="55" t="str">
        <f t="shared" si="8"/>
        <v>Entregue</v>
      </c>
    </row>
    <row r="449" spans="1:11" x14ac:dyDescent="0.3">
      <c r="A449" t="s">
        <v>108</v>
      </c>
      <c r="B449" s="164" t="s">
        <v>7182</v>
      </c>
      <c r="C449" t="s">
        <v>7183</v>
      </c>
      <c r="D449" t="s">
        <v>7184</v>
      </c>
      <c r="E449" t="s">
        <v>109</v>
      </c>
      <c r="F449" t="s">
        <v>7185</v>
      </c>
      <c r="G449" t="s">
        <v>7186</v>
      </c>
      <c r="H449">
        <v>1</v>
      </c>
      <c r="I449" s="164" t="s">
        <v>4477</v>
      </c>
      <c r="K449" s="55" t="str">
        <f t="shared" si="8"/>
        <v>Cancelado</v>
      </c>
    </row>
    <row r="450" spans="1:11" x14ac:dyDescent="0.3">
      <c r="A450" t="s">
        <v>108</v>
      </c>
      <c r="B450" s="164" t="s">
        <v>7187</v>
      </c>
      <c r="C450" t="s">
        <v>7183</v>
      </c>
      <c r="D450" t="s">
        <v>7184</v>
      </c>
      <c r="E450" t="s">
        <v>109</v>
      </c>
      <c r="F450" t="s">
        <v>7185</v>
      </c>
      <c r="G450" t="s">
        <v>7186</v>
      </c>
      <c r="H450">
        <v>1</v>
      </c>
      <c r="I450" s="164" t="s">
        <v>4477</v>
      </c>
      <c r="K450" s="55" t="str">
        <f t="shared" si="8"/>
        <v>Cancelado</v>
      </c>
    </row>
    <row r="451" spans="1:11" x14ac:dyDescent="0.3">
      <c r="A451" t="s">
        <v>95</v>
      </c>
      <c r="B451" s="164" t="s">
        <v>7188</v>
      </c>
      <c r="C451" t="s">
        <v>7189</v>
      </c>
      <c r="D451" t="s">
        <v>7184</v>
      </c>
      <c r="E451" t="s">
        <v>132</v>
      </c>
      <c r="F451" t="s">
        <v>7185</v>
      </c>
      <c r="G451" t="s">
        <v>7190</v>
      </c>
      <c r="H451">
        <v>2</v>
      </c>
      <c r="I451" s="164" t="s">
        <v>4477</v>
      </c>
      <c r="K451" s="55" t="str">
        <f t="shared" si="8"/>
        <v>Entregue</v>
      </c>
    </row>
    <row r="452" spans="1:11" x14ac:dyDescent="0.3">
      <c r="A452" t="s">
        <v>104</v>
      </c>
      <c r="B452" s="164" t="s">
        <v>7191</v>
      </c>
      <c r="C452" t="s">
        <v>7192</v>
      </c>
      <c r="D452" t="s">
        <v>403</v>
      </c>
      <c r="E452" t="s">
        <v>90</v>
      </c>
      <c r="F452" t="s">
        <v>7193</v>
      </c>
      <c r="G452" t="s">
        <v>7194</v>
      </c>
      <c r="I452" s="164" t="s">
        <v>4477</v>
      </c>
      <c r="K452" s="55" t="str">
        <f t="shared" si="8"/>
        <v>Entregue</v>
      </c>
    </row>
    <row r="453" spans="1:11" x14ac:dyDescent="0.3">
      <c r="A453" t="s">
        <v>95</v>
      </c>
      <c r="B453" s="164" t="s">
        <v>7195</v>
      </c>
      <c r="C453" t="s">
        <v>7196</v>
      </c>
      <c r="D453" t="s">
        <v>403</v>
      </c>
      <c r="E453" t="s">
        <v>133</v>
      </c>
      <c r="F453" t="s">
        <v>7197</v>
      </c>
      <c r="G453" t="s">
        <v>7198</v>
      </c>
      <c r="H453">
        <v>1</v>
      </c>
      <c r="I453" s="164" t="s">
        <v>4477</v>
      </c>
      <c r="K453" s="55" t="str">
        <f t="shared" si="8"/>
        <v>Entregue</v>
      </c>
    </row>
    <row r="454" spans="1:11" x14ac:dyDescent="0.3">
      <c r="A454" t="s">
        <v>108</v>
      </c>
      <c r="B454" s="164" t="s">
        <v>7199</v>
      </c>
      <c r="C454" t="s">
        <v>7200</v>
      </c>
      <c r="D454" t="s">
        <v>7201</v>
      </c>
      <c r="E454" t="s">
        <v>109</v>
      </c>
      <c r="F454" t="s">
        <v>7202</v>
      </c>
      <c r="G454" t="s">
        <v>7203</v>
      </c>
      <c r="H454">
        <v>5</v>
      </c>
      <c r="I454" s="164" t="s">
        <v>4477</v>
      </c>
      <c r="K454" s="55" t="str">
        <f t="shared" si="8"/>
        <v>Cancelado</v>
      </c>
    </row>
    <row r="455" spans="1:11" x14ac:dyDescent="0.3">
      <c r="A455" t="s">
        <v>104</v>
      </c>
      <c r="B455" s="164" t="s">
        <v>7204</v>
      </c>
      <c r="C455" t="s">
        <v>7205</v>
      </c>
      <c r="D455" t="s">
        <v>7201</v>
      </c>
      <c r="E455" t="s">
        <v>90</v>
      </c>
      <c r="F455" t="s">
        <v>7202</v>
      </c>
      <c r="G455" t="s">
        <v>7206</v>
      </c>
      <c r="I455" s="164" t="s">
        <v>4477</v>
      </c>
      <c r="K455" s="55" t="str">
        <f t="shared" si="8"/>
        <v>Entregue</v>
      </c>
    </row>
    <row r="456" spans="1:11" x14ac:dyDescent="0.3">
      <c r="A456" t="s">
        <v>106</v>
      </c>
      <c r="B456" s="164" t="s">
        <v>7207</v>
      </c>
      <c r="C456" t="s">
        <v>7208</v>
      </c>
      <c r="D456" t="s">
        <v>7201</v>
      </c>
      <c r="E456" t="s">
        <v>90</v>
      </c>
      <c r="F456" t="s">
        <v>7209</v>
      </c>
      <c r="G456" t="s">
        <v>7210</v>
      </c>
      <c r="H456">
        <v>1</v>
      </c>
      <c r="I456" s="164" t="s">
        <v>4477</v>
      </c>
      <c r="K456" s="55" t="str">
        <f t="shared" si="8"/>
        <v>Entregue</v>
      </c>
    </row>
    <row r="457" spans="1:11" x14ac:dyDescent="0.3">
      <c r="A457" t="s">
        <v>108</v>
      </c>
      <c r="B457" s="164" t="s">
        <v>7211</v>
      </c>
      <c r="C457" t="s">
        <v>7212</v>
      </c>
      <c r="D457" t="s">
        <v>7201</v>
      </c>
      <c r="E457" t="s">
        <v>90</v>
      </c>
      <c r="F457" t="s">
        <v>7209</v>
      </c>
      <c r="G457" t="s">
        <v>7210</v>
      </c>
      <c r="I457" s="164" t="s">
        <v>4477</v>
      </c>
      <c r="K457" s="55" t="str">
        <f t="shared" si="8"/>
        <v>Entregue</v>
      </c>
    </row>
    <row r="458" spans="1:11" x14ac:dyDescent="0.3">
      <c r="A458" t="s">
        <v>106</v>
      </c>
      <c r="B458" s="164" t="s">
        <v>7213</v>
      </c>
      <c r="C458" t="s">
        <v>7214</v>
      </c>
      <c r="D458" t="s">
        <v>7215</v>
      </c>
      <c r="E458" t="s">
        <v>90</v>
      </c>
      <c r="F458" t="s">
        <v>7216</v>
      </c>
      <c r="G458" t="s">
        <v>7217</v>
      </c>
      <c r="I458" s="164" t="s">
        <v>4477</v>
      </c>
      <c r="K458" s="55" t="str">
        <f t="shared" si="8"/>
        <v>Entregue</v>
      </c>
    </row>
    <row r="459" spans="1:11" x14ac:dyDescent="0.3">
      <c r="A459" t="s">
        <v>108</v>
      </c>
      <c r="B459" s="164" t="s">
        <v>7218</v>
      </c>
      <c r="C459" t="s">
        <v>7219</v>
      </c>
      <c r="D459" t="s">
        <v>7215</v>
      </c>
      <c r="E459" t="s">
        <v>90</v>
      </c>
      <c r="F459" t="s">
        <v>7220</v>
      </c>
      <c r="G459" t="s">
        <v>7221</v>
      </c>
      <c r="H459">
        <v>5</v>
      </c>
      <c r="I459" s="164" t="s">
        <v>4477</v>
      </c>
      <c r="K459" s="55" t="str">
        <f t="shared" si="8"/>
        <v>Entregue</v>
      </c>
    </row>
    <row r="460" spans="1:11" x14ac:dyDescent="0.3">
      <c r="A460" t="s">
        <v>104</v>
      </c>
      <c r="B460" s="164" t="s">
        <v>7222</v>
      </c>
      <c r="C460" t="s">
        <v>7223</v>
      </c>
      <c r="D460" t="s">
        <v>7215</v>
      </c>
      <c r="E460" t="s">
        <v>90</v>
      </c>
      <c r="F460" t="s">
        <v>7216</v>
      </c>
      <c r="G460" t="s">
        <v>7224</v>
      </c>
      <c r="I460" s="164" t="s">
        <v>4477</v>
      </c>
      <c r="K460" s="55" t="str">
        <f t="shared" si="8"/>
        <v>Entregue</v>
      </c>
    </row>
    <row r="461" spans="1:11" x14ac:dyDescent="0.3">
      <c r="A461" t="s">
        <v>98</v>
      </c>
      <c r="B461" s="164" t="s">
        <v>7225</v>
      </c>
      <c r="C461" t="s">
        <v>7226</v>
      </c>
      <c r="D461" t="s">
        <v>7215</v>
      </c>
      <c r="E461" t="s">
        <v>90</v>
      </c>
      <c r="F461" t="s">
        <v>7227</v>
      </c>
      <c r="G461" t="s">
        <v>7228</v>
      </c>
      <c r="H461">
        <v>1</v>
      </c>
      <c r="I461" s="164" t="s">
        <v>4477</v>
      </c>
      <c r="K461" s="55" t="str">
        <f t="shared" si="8"/>
        <v>Entregue</v>
      </c>
    </row>
    <row r="462" spans="1:11" x14ac:dyDescent="0.3">
      <c r="A462" t="s">
        <v>104</v>
      </c>
      <c r="B462" s="164" t="s">
        <v>7229</v>
      </c>
      <c r="C462" t="s">
        <v>7230</v>
      </c>
      <c r="D462" t="s">
        <v>7215</v>
      </c>
      <c r="E462" t="s">
        <v>90</v>
      </c>
      <c r="F462" t="s">
        <v>7227</v>
      </c>
      <c r="G462" t="s">
        <v>7231</v>
      </c>
      <c r="I462" s="164" t="s">
        <v>4477</v>
      </c>
      <c r="K462" s="55" t="str">
        <f t="shared" si="8"/>
        <v>Entregue</v>
      </c>
    </row>
    <row r="463" spans="1:11" x14ac:dyDescent="0.3">
      <c r="A463" t="s">
        <v>104</v>
      </c>
      <c r="B463" s="164" t="s">
        <v>7232</v>
      </c>
      <c r="C463" t="s">
        <v>7233</v>
      </c>
      <c r="D463" t="s">
        <v>7215</v>
      </c>
      <c r="E463" t="s">
        <v>90</v>
      </c>
      <c r="F463" t="s">
        <v>7227</v>
      </c>
      <c r="G463" t="s">
        <v>7231</v>
      </c>
      <c r="I463" s="164" t="s">
        <v>4477</v>
      </c>
      <c r="K463" s="55" t="str">
        <f t="shared" si="8"/>
        <v>Entregue</v>
      </c>
    </row>
    <row r="464" spans="1:11" x14ac:dyDescent="0.3">
      <c r="A464" t="s">
        <v>95</v>
      </c>
      <c r="B464" s="164" t="s">
        <v>7234</v>
      </c>
      <c r="C464" t="s">
        <v>7235</v>
      </c>
      <c r="D464" t="s">
        <v>7236</v>
      </c>
      <c r="E464" t="s">
        <v>90</v>
      </c>
      <c r="F464" t="s">
        <v>7237</v>
      </c>
      <c r="G464" t="s">
        <v>7238</v>
      </c>
      <c r="H464">
        <v>5</v>
      </c>
      <c r="I464" s="164" t="s">
        <v>4477</v>
      </c>
      <c r="K464" s="55" t="str">
        <f t="shared" si="8"/>
        <v>Entregue</v>
      </c>
    </row>
    <row r="465" spans="1:11" x14ac:dyDescent="0.3">
      <c r="A465" t="s">
        <v>95</v>
      </c>
      <c r="B465" s="164" t="s">
        <v>7239</v>
      </c>
      <c r="C465" t="s">
        <v>7240</v>
      </c>
      <c r="D465" t="s">
        <v>7241</v>
      </c>
      <c r="E465" t="s">
        <v>90</v>
      </c>
      <c r="F465" t="s">
        <v>7242</v>
      </c>
      <c r="G465" t="s">
        <v>7243</v>
      </c>
      <c r="H465">
        <v>7</v>
      </c>
      <c r="I465" s="164" t="s">
        <v>4477</v>
      </c>
      <c r="K465" s="55" t="str">
        <f t="shared" si="8"/>
        <v>Entregue</v>
      </c>
    </row>
    <row r="466" spans="1:11" x14ac:dyDescent="0.3">
      <c r="A466" t="s">
        <v>95</v>
      </c>
      <c r="B466" s="164" t="s">
        <v>7244</v>
      </c>
      <c r="C466" t="s">
        <v>7245</v>
      </c>
      <c r="D466" t="s">
        <v>7241</v>
      </c>
      <c r="E466" t="s">
        <v>90</v>
      </c>
      <c r="F466" t="s">
        <v>7246</v>
      </c>
      <c r="G466" t="s">
        <v>7247</v>
      </c>
      <c r="H466">
        <v>0</v>
      </c>
      <c r="I466" s="164" t="s">
        <v>4477</v>
      </c>
      <c r="K466" s="55" t="str">
        <f t="shared" si="8"/>
        <v>Entregue</v>
      </c>
    </row>
    <row r="467" spans="1:11" x14ac:dyDescent="0.3">
      <c r="A467" t="s">
        <v>104</v>
      </c>
      <c r="B467" s="164" t="s">
        <v>7248</v>
      </c>
      <c r="C467" t="s">
        <v>7249</v>
      </c>
      <c r="D467" t="s">
        <v>7241</v>
      </c>
      <c r="E467" t="s">
        <v>90</v>
      </c>
      <c r="F467" t="s">
        <v>7242</v>
      </c>
      <c r="G467" t="s">
        <v>7250</v>
      </c>
      <c r="I467" s="164" t="s">
        <v>4477</v>
      </c>
      <c r="K467" s="55" t="str">
        <f t="shared" ref="K467:K530" si="9">IF(A467="","",IF(OR(E467="Aceito",E467="Pendente de Produção",E467="Em Produção"),"Entregue",IF(E467="Cancelado","Cancelado","Não Entregue")))</f>
        <v>Entregue</v>
      </c>
    </row>
    <row r="468" spans="1:11" x14ac:dyDescent="0.3">
      <c r="A468" t="s">
        <v>96</v>
      </c>
      <c r="B468" s="164" t="s">
        <v>7251</v>
      </c>
      <c r="C468" t="s">
        <v>7252</v>
      </c>
      <c r="D468" t="s">
        <v>7241</v>
      </c>
      <c r="E468" t="s">
        <v>90</v>
      </c>
      <c r="F468" t="s">
        <v>7242</v>
      </c>
      <c r="G468" t="s">
        <v>7253</v>
      </c>
      <c r="H468">
        <v>5</v>
      </c>
      <c r="I468" s="164" t="s">
        <v>4477</v>
      </c>
      <c r="K468" s="55" t="str">
        <f t="shared" si="9"/>
        <v>Entregue</v>
      </c>
    </row>
    <row r="469" spans="1:11" x14ac:dyDescent="0.3">
      <c r="A469" t="s">
        <v>95</v>
      </c>
      <c r="B469" s="164" t="s">
        <v>7254</v>
      </c>
      <c r="C469" t="s">
        <v>7255</v>
      </c>
      <c r="D469" t="s">
        <v>7241</v>
      </c>
      <c r="E469" t="s">
        <v>90</v>
      </c>
      <c r="F469" t="s">
        <v>7246</v>
      </c>
      <c r="G469" t="s">
        <v>7256</v>
      </c>
      <c r="H469">
        <v>5</v>
      </c>
      <c r="I469" s="164" t="s">
        <v>4477</v>
      </c>
      <c r="K469" s="55" t="str">
        <f t="shared" si="9"/>
        <v>Entregue</v>
      </c>
    </row>
    <row r="470" spans="1:11" x14ac:dyDescent="0.3">
      <c r="A470" t="s">
        <v>104</v>
      </c>
      <c r="B470" s="164" t="s">
        <v>7257</v>
      </c>
      <c r="C470" t="s">
        <v>7258</v>
      </c>
      <c r="D470" t="s">
        <v>7241</v>
      </c>
      <c r="E470" t="s">
        <v>90</v>
      </c>
      <c r="F470" t="s">
        <v>7246</v>
      </c>
      <c r="G470" t="s">
        <v>7259</v>
      </c>
      <c r="I470" s="164" t="s">
        <v>4477</v>
      </c>
      <c r="K470" s="55" t="str">
        <f t="shared" si="9"/>
        <v>Entregue</v>
      </c>
    </row>
    <row r="471" spans="1:11" x14ac:dyDescent="0.3">
      <c r="A471" t="s">
        <v>96</v>
      </c>
      <c r="B471" s="164" t="s">
        <v>7260</v>
      </c>
      <c r="C471" t="s">
        <v>7261</v>
      </c>
      <c r="D471" t="s">
        <v>7241</v>
      </c>
      <c r="E471" t="s">
        <v>90</v>
      </c>
      <c r="F471" t="s">
        <v>7246</v>
      </c>
      <c r="G471" t="s">
        <v>7262</v>
      </c>
      <c r="H471">
        <v>5</v>
      </c>
      <c r="I471" s="164" t="s">
        <v>4477</v>
      </c>
      <c r="K471" s="55" t="str">
        <f t="shared" si="9"/>
        <v>Entregue</v>
      </c>
    </row>
    <row r="472" spans="1:11" x14ac:dyDescent="0.3">
      <c r="A472" t="s">
        <v>96</v>
      </c>
      <c r="B472" s="164" t="s">
        <v>7263</v>
      </c>
      <c r="C472" t="s">
        <v>7264</v>
      </c>
      <c r="D472" t="s">
        <v>7241</v>
      </c>
      <c r="E472" t="s">
        <v>90</v>
      </c>
      <c r="F472" t="s">
        <v>7265</v>
      </c>
      <c r="G472" t="s">
        <v>7266</v>
      </c>
      <c r="H472">
        <v>2</v>
      </c>
      <c r="I472" s="164" t="s">
        <v>4477</v>
      </c>
      <c r="K472" s="55" t="str">
        <f t="shared" si="9"/>
        <v>Entregue</v>
      </c>
    </row>
    <row r="473" spans="1:11" x14ac:dyDescent="0.3">
      <c r="A473" t="s">
        <v>106</v>
      </c>
      <c r="B473" s="164" t="s">
        <v>7267</v>
      </c>
      <c r="C473" t="s">
        <v>7268</v>
      </c>
      <c r="D473" t="s">
        <v>7269</v>
      </c>
      <c r="E473" t="s">
        <v>90</v>
      </c>
      <c r="F473" t="s">
        <v>7270</v>
      </c>
      <c r="G473" t="s">
        <v>7271</v>
      </c>
      <c r="I473" s="164" t="s">
        <v>4477</v>
      </c>
      <c r="K473" s="55" t="str">
        <f t="shared" si="9"/>
        <v>Entregue</v>
      </c>
    </row>
    <row r="474" spans="1:11" x14ac:dyDescent="0.3">
      <c r="A474" t="s">
        <v>106</v>
      </c>
      <c r="B474" s="164" t="s">
        <v>7272</v>
      </c>
      <c r="C474" t="s">
        <v>7273</v>
      </c>
      <c r="D474" t="s">
        <v>7269</v>
      </c>
      <c r="E474" t="s">
        <v>90</v>
      </c>
      <c r="F474" t="s">
        <v>7270</v>
      </c>
      <c r="G474" t="s">
        <v>7271</v>
      </c>
      <c r="I474" s="164" t="s">
        <v>4477</v>
      </c>
      <c r="K474" s="55" t="str">
        <f t="shared" si="9"/>
        <v>Entregue</v>
      </c>
    </row>
    <row r="475" spans="1:11" x14ac:dyDescent="0.3">
      <c r="A475" t="s">
        <v>106</v>
      </c>
      <c r="B475" s="164" t="s">
        <v>7274</v>
      </c>
      <c r="C475" t="s">
        <v>7275</v>
      </c>
      <c r="D475" t="s">
        <v>7269</v>
      </c>
      <c r="E475" t="s">
        <v>90</v>
      </c>
      <c r="F475" t="s">
        <v>7270</v>
      </c>
      <c r="G475" t="s">
        <v>7276</v>
      </c>
      <c r="I475" s="164" t="s">
        <v>4477</v>
      </c>
      <c r="K475" s="55" t="str">
        <f t="shared" si="9"/>
        <v>Entregue</v>
      </c>
    </row>
    <row r="476" spans="1:11" x14ac:dyDescent="0.3">
      <c r="A476" t="s">
        <v>95</v>
      </c>
      <c r="B476" s="164" t="s">
        <v>7277</v>
      </c>
      <c r="C476" t="s">
        <v>7278</v>
      </c>
      <c r="D476" t="s">
        <v>7269</v>
      </c>
      <c r="E476" t="s">
        <v>90</v>
      </c>
      <c r="F476" t="s">
        <v>7270</v>
      </c>
      <c r="G476" t="s">
        <v>7279</v>
      </c>
      <c r="I476" s="164" t="s">
        <v>4477</v>
      </c>
      <c r="K476" s="55" t="str">
        <f t="shared" si="9"/>
        <v>Entregue</v>
      </c>
    </row>
    <row r="477" spans="1:11" x14ac:dyDescent="0.3">
      <c r="A477" t="s">
        <v>106</v>
      </c>
      <c r="B477" s="164" t="s">
        <v>7280</v>
      </c>
      <c r="C477" t="s">
        <v>7281</v>
      </c>
      <c r="D477" t="s">
        <v>1147</v>
      </c>
      <c r="E477" t="s">
        <v>90</v>
      </c>
      <c r="F477" t="s">
        <v>1148</v>
      </c>
      <c r="G477" t="s">
        <v>7282</v>
      </c>
      <c r="I477" s="164" t="s">
        <v>4477</v>
      </c>
      <c r="K477" s="55" t="str">
        <f t="shared" si="9"/>
        <v>Entregue</v>
      </c>
    </row>
    <row r="478" spans="1:11" ht="43.2" x14ac:dyDescent="0.3">
      <c r="A478" t="s">
        <v>106</v>
      </c>
      <c r="B478" s="164" t="s">
        <v>7283</v>
      </c>
      <c r="C478" s="41" t="s">
        <v>7284</v>
      </c>
      <c r="D478" t="s">
        <v>1147</v>
      </c>
      <c r="E478" t="s">
        <v>109</v>
      </c>
      <c r="G478" t="s">
        <v>7282</v>
      </c>
      <c r="I478" s="164" t="s">
        <v>4477</v>
      </c>
      <c r="K478" s="55" t="str">
        <f t="shared" si="9"/>
        <v>Cancelado</v>
      </c>
    </row>
    <row r="479" spans="1:11" x14ac:dyDescent="0.3">
      <c r="A479" t="s">
        <v>106</v>
      </c>
      <c r="B479" s="164" t="s">
        <v>7285</v>
      </c>
      <c r="C479" t="s">
        <v>7286</v>
      </c>
      <c r="D479" t="s">
        <v>1147</v>
      </c>
      <c r="E479" t="s">
        <v>90</v>
      </c>
      <c r="F479" t="s">
        <v>1148</v>
      </c>
      <c r="G479" t="s">
        <v>7287</v>
      </c>
      <c r="I479" s="164" t="s">
        <v>4477</v>
      </c>
      <c r="K479" s="55" t="str">
        <f t="shared" si="9"/>
        <v>Entregue</v>
      </c>
    </row>
    <row r="480" spans="1:11" x14ac:dyDescent="0.3">
      <c r="A480" t="s">
        <v>96</v>
      </c>
      <c r="B480" s="164" t="s">
        <v>7288</v>
      </c>
      <c r="C480" t="s">
        <v>7289</v>
      </c>
      <c r="D480" t="s">
        <v>1147</v>
      </c>
      <c r="E480" t="s">
        <v>90</v>
      </c>
      <c r="F480" t="s">
        <v>1148</v>
      </c>
      <c r="G480" t="s">
        <v>7290</v>
      </c>
      <c r="I480" s="164" t="s">
        <v>4477</v>
      </c>
      <c r="K480" s="55" t="str">
        <f t="shared" si="9"/>
        <v>Entregue</v>
      </c>
    </row>
    <row r="481" spans="1:11" x14ac:dyDescent="0.3">
      <c r="A481" t="s">
        <v>95</v>
      </c>
      <c r="B481" s="164" t="s">
        <v>7291</v>
      </c>
      <c r="C481" t="s">
        <v>7292</v>
      </c>
      <c r="D481" t="s">
        <v>1147</v>
      </c>
      <c r="E481" t="s">
        <v>90</v>
      </c>
      <c r="F481" t="s">
        <v>1148</v>
      </c>
      <c r="G481" t="s">
        <v>7293</v>
      </c>
      <c r="H481">
        <v>1</v>
      </c>
      <c r="I481" s="164" t="s">
        <v>4477</v>
      </c>
      <c r="K481" s="55" t="str">
        <f t="shared" si="9"/>
        <v>Entregue</v>
      </c>
    </row>
    <row r="482" spans="1:11" x14ac:dyDescent="0.3">
      <c r="A482" t="s">
        <v>95</v>
      </c>
      <c r="B482" s="164" t="s">
        <v>7294</v>
      </c>
      <c r="C482" t="s">
        <v>7295</v>
      </c>
      <c r="D482" t="s">
        <v>1147</v>
      </c>
      <c r="E482" t="s">
        <v>90</v>
      </c>
      <c r="F482" t="s">
        <v>1148</v>
      </c>
      <c r="G482" t="s">
        <v>7293</v>
      </c>
      <c r="H482">
        <v>1</v>
      </c>
      <c r="I482" s="164" t="s">
        <v>4477</v>
      </c>
      <c r="K482" s="55" t="str">
        <f t="shared" si="9"/>
        <v>Entregue</v>
      </c>
    </row>
    <row r="483" spans="1:11" x14ac:dyDescent="0.3">
      <c r="A483" t="s">
        <v>95</v>
      </c>
      <c r="B483" s="164" t="s">
        <v>7296</v>
      </c>
      <c r="C483" t="s">
        <v>7297</v>
      </c>
      <c r="D483" t="s">
        <v>1147</v>
      </c>
      <c r="E483" t="s">
        <v>90</v>
      </c>
      <c r="F483" t="s">
        <v>1148</v>
      </c>
      <c r="G483" t="s">
        <v>7293</v>
      </c>
      <c r="H483">
        <v>1</v>
      </c>
      <c r="I483" s="164" t="s">
        <v>4477</v>
      </c>
      <c r="K483" s="55" t="str">
        <f t="shared" si="9"/>
        <v>Entregue</v>
      </c>
    </row>
    <row r="484" spans="1:11" x14ac:dyDescent="0.3">
      <c r="A484" t="s">
        <v>95</v>
      </c>
      <c r="B484" s="164" t="s">
        <v>7298</v>
      </c>
      <c r="C484" t="s">
        <v>7299</v>
      </c>
      <c r="D484" t="s">
        <v>1147</v>
      </c>
      <c r="E484" t="s">
        <v>90</v>
      </c>
      <c r="F484" t="s">
        <v>1148</v>
      </c>
      <c r="G484" t="s">
        <v>7293</v>
      </c>
      <c r="H484">
        <v>1</v>
      </c>
      <c r="I484" s="164" t="s">
        <v>4477</v>
      </c>
      <c r="K484" s="55" t="str">
        <f t="shared" si="9"/>
        <v>Entregue</v>
      </c>
    </row>
    <row r="485" spans="1:11" x14ac:dyDescent="0.3">
      <c r="A485" t="s">
        <v>96</v>
      </c>
      <c r="B485" s="164" t="s">
        <v>7300</v>
      </c>
      <c r="C485" s="41" t="s">
        <v>7301</v>
      </c>
      <c r="D485" t="s">
        <v>1147</v>
      </c>
      <c r="E485" t="s">
        <v>90</v>
      </c>
      <c r="F485" t="s">
        <v>1148</v>
      </c>
      <c r="G485" t="s">
        <v>7293</v>
      </c>
      <c r="H485">
        <v>2</v>
      </c>
      <c r="I485" s="164" t="s">
        <v>4477</v>
      </c>
      <c r="K485" s="55" t="str">
        <f t="shared" si="9"/>
        <v>Entregue</v>
      </c>
    </row>
    <row r="486" spans="1:11" x14ac:dyDescent="0.3">
      <c r="A486" t="s">
        <v>96</v>
      </c>
      <c r="B486" s="164" t="s">
        <v>7302</v>
      </c>
      <c r="C486" t="s">
        <v>7303</v>
      </c>
      <c r="D486" t="s">
        <v>1147</v>
      </c>
      <c r="E486" t="s">
        <v>90</v>
      </c>
      <c r="F486" t="s">
        <v>1148</v>
      </c>
      <c r="G486" t="s">
        <v>7293</v>
      </c>
      <c r="H486">
        <v>3</v>
      </c>
      <c r="I486" s="164" t="s">
        <v>4477</v>
      </c>
      <c r="K486" s="55" t="str">
        <f t="shared" si="9"/>
        <v>Entregue</v>
      </c>
    </row>
    <row r="487" spans="1:11" x14ac:dyDescent="0.3">
      <c r="A487" t="s">
        <v>6647</v>
      </c>
      <c r="B487" s="164" t="s">
        <v>7304</v>
      </c>
      <c r="C487" t="s">
        <v>7305</v>
      </c>
      <c r="D487" t="s">
        <v>7306</v>
      </c>
      <c r="E487" t="s">
        <v>90</v>
      </c>
      <c r="F487" t="s">
        <v>7307</v>
      </c>
      <c r="I487" s="164" t="s">
        <v>4477</v>
      </c>
      <c r="K487" s="55" t="str">
        <f t="shared" si="9"/>
        <v>Entregue</v>
      </c>
    </row>
    <row r="488" spans="1:11" x14ac:dyDescent="0.3">
      <c r="A488" t="s">
        <v>104</v>
      </c>
      <c r="B488" s="164" t="s">
        <v>7308</v>
      </c>
      <c r="C488" t="s">
        <v>7309</v>
      </c>
      <c r="D488" t="s">
        <v>7310</v>
      </c>
      <c r="E488" t="s">
        <v>85</v>
      </c>
      <c r="F488" t="s">
        <v>7311</v>
      </c>
      <c r="G488" t="s">
        <v>7312</v>
      </c>
      <c r="I488" s="164" t="s">
        <v>4477</v>
      </c>
      <c r="K488" s="55" t="str">
        <f t="shared" si="9"/>
        <v>Não Entregue</v>
      </c>
    </row>
    <row r="489" spans="1:11" x14ac:dyDescent="0.3">
      <c r="A489" t="s">
        <v>108</v>
      </c>
      <c r="B489" s="164" t="s">
        <v>7313</v>
      </c>
      <c r="C489" t="s">
        <v>7314</v>
      </c>
      <c r="D489" t="s">
        <v>7310</v>
      </c>
      <c r="E489" t="s">
        <v>90</v>
      </c>
      <c r="F489" t="s">
        <v>7315</v>
      </c>
      <c r="G489" t="s">
        <v>7316</v>
      </c>
      <c r="H489">
        <v>0</v>
      </c>
      <c r="I489" s="164" t="s">
        <v>4477</v>
      </c>
      <c r="K489" s="55" t="str">
        <f t="shared" si="9"/>
        <v>Entregue</v>
      </c>
    </row>
    <row r="490" spans="1:11" x14ac:dyDescent="0.3">
      <c r="A490" t="s">
        <v>106</v>
      </c>
      <c r="B490" s="164" t="s">
        <v>7317</v>
      </c>
      <c r="C490" t="s">
        <v>7318</v>
      </c>
      <c r="D490" t="s">
        <v>7310</v>
      </c>
      <c r="E490" t="s">
        <v>90</v>
      </c>
      <c r="F490" t="s">
        <v>7315</v>
      </c>
      <c r="G490" t="s">
        <v>7319</v>
      </c>
      <c r="I490" s="164" t="s">
        <v>4477</v>
      </c>
      <c r="K490" s="55" t="str">
        <f t="shared" si="9"/>
        <v>Entregue</v>
      </c>
    </row>
    <row r="491" spans="1:11" x14ac:dyDescent="0.3">
      <c r="A491" t="s">
        <v>106</v>
      </c>
      <c r="B491" s="164" t="s">
        <v>7320</v>
      </c>
      <c r="C491" t="s">
        <v>7321</v>
      </c>
      <c r="D491" t="s">
        <v>7310</v>
      </c>
      <c r="E491" t="s">
        <v>90</v>
      </c>
      <c r="F491" t="s">
        <v>7315</v>
      </c>
      <c r="G491" t="s">
        <v>7322</v>
      </c>
      <c r="I491" s="164" t="s">
        <v>4477</v>
      </c>
      <c r="K491" s="55" t="str">
        <f t="shared" si="9"/>
        <v>Entregue</v>
      </c>
    </row>
    <row r="492" spans="1:11" x14ac:dyDescent="0.3">
      <c r="A492" t="s">
        <v>108</v>
      </c>
      <c r="B492" s="164" t="s">
        <v>7323</v>
      </c>
      <c r="C492" t="s">
        <v>7324</v>
      </c>
      <c r="D492" t="s">
        <v>7310</v>
      </c>
      <c r="E492" t="s">
        <v>90</v>
      </c>
      <c r="F492" t="s">
        <v>7315</v>
      </c>
      <c r="G492" t="s">
        <v>7319</v>
      </c>
      <c r="H492">
        <v>1</v>
      </c>
      <c r="I492" s="164" t="s">
        <v>4477</v>
      </c>
      <c r="K492" s="55" t="str">
        <f t="shared" si="9"/>
        <v>Entregue</v>
      </c>
    </row>
    <row r="493" spans="1:11" x14ac:dyDescent="0.3">
      <c r="A493" t="s">
        <v>108</v>
      </c>
      <c r="B493" s="164" t="s">
        <v>7325</v>
      </c>
      <c r="C493" t="s">
        <v>7326</v>
      </c>
      <c r="D493" t="s">
        <v>7310</v>
      </c>
      <c r="E493" t="s">
        <v>90</v>
      </c>
      <c r="F493" t="s">
        <v>7327</v>
      </c>
      <c r="G493" t="s">
        <v>7328</v>
      </c>
      <c r="H493">
        <v>3</v>
      </c>
      <c r="I493" s="164" t="s">
        <v>4477</v>
      </c>
      <c r="K493" s="55" t="str">
        <f t="shared" si="9"/>
        <v>Entregue</v>
      </c>
    </row>
    <row r="494" spans="1:11" x14ac:dyDescent="0.3">
      <c r="A494" t="s">
        <v>89</v>
      </c>
      <c r="B494" s="164" t="s">
        <v>7329</v>
      </c>
      <c r="C494" t="s">
        <v>7330</v>
      </c>
      <c r="D494" t="s">
        <v>7310</v>
      </c>
      <c r="E494" t="s">
        <v>90</v>
      </c>
      <c r="F494" t="s">
        <v>7327</v>
      </c>
      <c r="G494" t="s">
        <v>7331</v>
      </c>
      <c r="I494" s="164" t="s">
        <v>4477</v>
      </c>
      <c r="K494" s="55" t="str">
        <f t="shared" si="9"/>
        <v>Entregue</v>
      </c>
    </row>
    <row r="495" spans="1:11" x14ac:dyDescent="0.3">
      <c r="A495" t="s">
        <v>108</v>
      </c>
      <c r="B495" s="164" t="s">
        <v>7332</v>
      </c>
      <c r="C495" t="s">
        <v>7333</v>
      </c>
      <c r="D495" t="s">
        <v>7310</v>
      </c>
      <c r="E495" t="s">
        <v>90</v>
      </c>
      <c r="F495" t="s">
        <v>7327</v>
      </c>
      <c r="G495" t="s">
        <v>7334</v>
      </c>
      <c r="H495">
        <v>3</v>
      </c>
      <c r="I495" s="164" t="s">
        <v>4477</v>
      </c>
      <c r="K495" s="55" t="str">
        <f t="shared" si="9"/>
        <v>Entregue</v>
      </c>
    </row>
    <row r="496" spans="1:11" x14ac:dyDescent="0.3">
      <c r="A496" t="s">
        <v>96</v>
      </c>
      <c r="B496" s="164" t="s">
        <v>7335</v>
      </c>
      <c r="C496" t="s">
        <v>7336</v>
      </c>
      <c r="D496" t="s">
        <v>7310</v>
      </c>
      <c r="E496" t="s">
        <v>132</v>
      </c>
      <c r="F496" t="s">
        <v>7337</v>
      </c>
      <c r="G496" t="s">
        <v>7338</v>
      </c>
      <c r="H496">
        <v>5</v>
      </c>
      <c r="I496" s="164" t="s">
        <v>4477</v>
      </c>
      <c r="K496" s="55" t="str">
        <f t="shared" si="9"/>
        <v>Entregue</v>
      </c>
    </row>
    <row r="497" spans="1:11" x14ac:dyDescent="0.3">
      <c r="A497" t="s">
        <v>95</v>
      </c>
      <c r="B497" s="164" t="s">
        <v>7339</v>
      </c>
      <c r="C497" t="s">
        <v>7340</v>
      </c>
      <c r="D497" t="s">
        <v>7310</v>
      </c>
      <c r="E497" t="s">
        <v>132</v>
      </c>
      <c r="F497" t="s">
        <v>7337</v>
      </c>
      <c r="G497" t="s">
        <v>7341</v>
      </c>
      <c r="H497">
        <v>3</v>
      </c>
      <c r="I497" s="164" t="s">
        <v>4477</v>
      </c>
      <c r="K497" s="55" t="str">
        <f t="shared" si="9"/>
        <v>Entregue</v>
      </c>
    </row>
    <row r="498" spans="1:11" x14ac:dyDescent="0.3">
      <c r="A498" t="s">
        <v>95</v>
      </c>
      <c r="B498" s="164" t="s">
        <v>7342</v>
      </c>
      <c r="C498" t="s">
        <v>7343</v>
      </c>
      <c r="D498" t="s">
        <v>7310</v>
      </c>
      <c r="E498" t="s">
        <v>132</v>
      </c>
      <c r="F498" t="s">
        <v>7337</v>
      </c>
      <c r="G498" t="s">
        <v>7341</v>
      </c>
      <c r="H498">
        <v>3</v>
      </c>
      <c r="I498" s="164" t="s">
        <v>4477</v>
      </c>
      <c r="K498" s="55" t="str">
        <f t="shared" si="9"/>
        <v>Entregue</v>
      </c>
    </row>
    <row r="499" spans="1:11" x14ac:dyDescent="0.3">
      <c r="A499" t="s">
        <v>95</v>
      </c>
      <c r="B499" s="164" t="s">
        <v>7344</v>
      </c>
      <c r="C499" t="s">
        <v>7345</v>
      </c>
      <c r="D499" t="s">
        <v>7310</v>
      </c>
      <c r="E499" t="s">
        <v>132</v>
      </c>
      <c r="F499" t="s">
        <v>7337</v>
      </c>
      <c r="G499" t="s">
        <v>7341</v>
      </c>
      <c r="H499">
        <v>5</v>
      </c>
      <c r="I499" s="164" t="s">
        <v>4477</v>
      </c>
      <c r="K499" s="55" t="str">
        <f t="shared" si="9"/>
        <v>Entregue</v>
      </c>
    </row>
    <row r="500" spans="1:11" x14ac:dyDescent="0.3">
      <c r="A500" t="s">
        <v>89</v>
      </c>
      <c r="B500" s="164" t="s">
        <v>7346</v>
      </c>
      <c r="C500" t="s">
        <v>7347</v>
      </c>
      <c r="D500" t="s">
        <v>7310</v>
      </c>
      <c r="E500" t="s">
        <v>90</v>
      </c>
      <c r="F500" t="s">
        <v>7337</v>
      </c>
      <c r="G500" t="s">
        <v>7348</v>
      </c>
      <c r="I500" s="164" t="s">
        <v>4477</v>
      </c>
      <c r="K500" s="55" t="str">
        <f t="shared" si="9"/>
        <v>Entregue</v>
      </c>
    </row>
    <row r="501" spans="1:11" x14ac:dyDescent="0.3">
      <c r="A501" t="s">
        <v>104</v>
      </c>
      <c r="B501" s="164" t="s">
        <v>7349</v>
      </c>
      <c r="C501" t="s">
        <v>7350</v>
      </c>
      <c r="D501" t="s">
        <v>7310</v>
      </c>
      <c r="E501" t="s">
        <v>132</v>
      </c>
      <c r="F501" t="s">
        <v>7337</v>
      </c>
      <c r="G501" t="s">
        <v>7351</v>
      </c>
      <c r="I501" s="164" t="s">
        <v>4477</v>
      </c>
      <c r="K501" s="55" t="str">
        <f t="shared" si="9"/>
        <v>Entregue</v>
      </c>
    </row>
    <row r="502" spans="1:11" x14ac:dyDescent="0.3">
      <c r="A502" t="s">
        <v>96</v>
      </c>
      <c r="B502" s="164" t="s">
        <v>7352</v>
      </c>
      <c r="C502" t="s">
        <v>7353</v>
      </c>
      <c r="D502" t="s">
        <v>7310</v>
      </c>
      <c r="E502" t="s">
        <v>133</v>
      </c>
      <c r="F502" t="s">
        <v>7337</v>
      </c>
      <c r="G502" t="s">
        <v>7354</v>
      </c>
      <c r="H502">
        <v>3</v>
      </c>
      <c r="I502" s="164" t="s">
        <v>4477</v>
      </c>
      <c r="K502" s="55" t="str">
        <f t="shared" si="9"/>
        <v>Entregue</v>
      </c>
    </row>
    <row r="503" spans="1:11" x14ac:dyDescent="0.3">
      <c r="A503" t="s">
        <v>96</v>
      </c>
      <c r="B503" s="164" t="s">
        <v>7355</v>
      </c>
      <c r="C503" t="s">
        <v>7356</v>
      </c>
      <c r="D503" t="s">
        <v>7310</v>
      </c>
      <c r="E503" t="s">
        <v>133</v>
      </c>
      <c r="F503" t="s">
        <v>7337</v>
      </c>
      <c r="G503" t="s">
        <v>7354</v>
      </c>
      <c r="H503">
        <v>3</v>
      </c>
      <c r="I503" s="164" t="s">
        <v>4477</v>
      </c>
      <c r="K503" s="55" t="str">
        <f t="shared" si="9"/>
        <v>Entregue</v>
      </c>
    </row>
    <row r="504" spans="1:11" x14ac:dyDescent="0.3">
      <c r="A504" t="s">
        <v>96</v>
      </c>
      <c r="B504" s="164" t="s">
        <v>7357</v>
      </c>
      <c r="C504" s="41" t="s">
        <v>7358</v>
      </c>
      <c r="D504" t="s">
        <v>7310</v>
      </c>
      <c r="E504" t="s">
        <v>133</v>
      </c>
      <c r="F504" t="s">
        <v>7337</v>
      </c>
      <c r="G504" t="s">
        <v>7354</v>
      </c>
      <c r="H504">
        <v>3</v>
      </c>
      <c r="I504" s="164" t="s">
        <v>4477</v>
      </c>
      <c r="K504" s="55" t="str">
        <f t="shared" si="9"/>
        <v>Entregue</v>
      </c>
    </row>
    <row r="505" spans="1:11" x14ac:dyDescent="0.3">
      <c r="A505" t="s">
        <v>108</v>
      </c>
      <c r="B505" s="164" t="s">
        <v>7359</v>
      </c>
      <c r="C505" s="164" t="s">
        <v>4477</v>
      </c>
      <c r="D505" t="s">
        <v>1154</v>
      </c>
      <c r="E505" t="s">
        <v>90</v>
      </c>
      <c r="F505" t="s">
        <v>6653</v>
      </c>
      <c r="G505" t="s">
        <v>7360</v>
      </c>
      <c r="H505">
        <v>1</v>
      </c>
      <c r="I505" s="164" t="s">
        <v>4477</v>
      </c>
      <c r="K505" s="55" t="str">
        <f t="shared" si="9"/>
        <v>Entregue</v>
      </c>
    </row>
    <row r="506" spans="1:11" x14ac:dyDescent="0.3">
      <c r="A506" t="s">
        <v>108</v>
      </c>
      <c r="B506" s="164" t="s">
        <v>7361</v>
      </c>
      <c r="C506" t="s">
        <v>7362</v>
      </c>
      <c r="D506" t="s">
        <v>1154</v>
      </c>
      <c r="E506" t="s">
        <v>90</v>
      </c>
      <c r="F506" t="s">
        <v>6662</v>
      </c>
      <c r="G506" t="s">
        <v>7363</v>
      </c>
      <c r="H506">
        <v>1</v>
      </c>
      <c r="I506" s="164" t="s">
        <v>4477</v>
      </c>
      <c r="K506" s="55" t="str">
        <f t="shared" si="9"/>
        <v>Entregue</v>
      </c>
    </row>
    <row r="507" spans="1:11" x14ac:dyDescent="0.3">
      <c r="A507" t="s">
        <v>108</v>
      </c>
      <c r="B507" s="164" t="s">
        <v>7364</v>
      </c>
      <c r="C507" t="s">
        <v>7362</v>
      </c>
      <c r="D507" t="s">
        <v>1154</v>
      </c>
      <c r="E507" t="s">
        <v>90</v>
      </c>
      <c r="F507" t="s">
        <v>6662</v>
      </c>
      <c r="G507" t="s">
        <v>7365</v>
      </c>
      <c r="H507">
        <v>1</v>
      </c>
      <c r="I507" s="164" t="s">
        <v>4477</v>
      </c>
      <c r="K507" s="55" t="str">
        <f t="shared" si="9"/>
        <v>Entregue</v>
      </c>
    </row>
    <row r="508" spans="1:11" x14ac:dyDescent="0.3">
      <c r="A508" t="s">
        <v>108</v>
      </c>
      <c r="B508" s="164" t="s">
        <v>7366</v>
      </c>
      <c r="C508" t="s">
        <v>7362</v>
      </c>
      <c r="D508" t="s">
        <v>1154</v>
      </c>
      <c r="E508" t="s">
        <v>90</v>
      </c>
      <c r="F508" t="s">
        <v>6662</v>
      </c>
      <c r="G508" t="s">
        <v>7367</v>
      </c>
      <c r="H508">
        <v>1</v>
      </c>
      <c r="I508" s="164" t="s">
        <v>4477</v>
      </c>
      <c r="K508" s="55" t="str">
        <f t="shared" si="9"/>
        <v>Entregue</v>
      </c>
    </row>
    <row r="509" spans="1:11" x14ac:dyDescent="0.3">
      <c r="A509" t="s">
        <v>104</v>
      </c>
      <c r="B509" s="164" t="s">
        <v>7368</v>
      </c>
      <c r="C509" t="s">
        <v>7369</v>
      </c>
      <c r="D509" t="s">
        <v>1154</v>
      </c>
      <c r="E509" t="s">
        <v>90</v>
      </c>
      <c r="F509" t="s">
        <v>1155</v>
      </c>
      <c r="G509" t="s">
        <v>7370</v>
      </c>
      <c r="I509" s="164" t="s">
        <v>4477</v>
      </c>
      <c r="K509" s="55" t="str">
        <f t="shared" si="9"/>
        <v>Entregue</v>
      </c>
    </row>
    <row r="510" spans="1:11" x14ac:dyDescent="0.3">
      <c r="A510" t="s">
        <v>96</v>
      </c>
      <c r="B510" s="164" t="s">
        <v>7371</v>
      </c>
      <c r="C510" t="s">
        <v>7372</v>
      </c>
      <c r="D510" t="s">
        <v>1154</v>
      </c>
      <c r="E510" t="s">
        <v>132</v>
      </c>
      <c r="F510" t="s">
        <v>1155</v>
      </c>
      <c r="G510" t="s">
        <v>7373</v>
      </c>
      <c r="H510">
        <v>3</v>
      </c>
      <c r="I510" s="164" t="s">
        <v>4477</v>
      </c>
      <c r="K510" s="55" t="str">
        <f t="shared" si="9"/>
        <v>Entregue</v>
      </c>
    </row>
    <row r="511" spans="1:11" x14ac:dyDescent="0.3">
      <c r="A511" t="s">
        <v>95</v>
      </c>
      <c r="B511" s="164" t="s">
        <v>1173</v>
      </c>
      <c r="C511" t="s">
        <v>1174</v>
      </c>
      <c r="D511" t="s">
        <v>1161</v>
      </c>
      <c r="E511" t="s">
        <v>90</v>
      </c>
      <c r="F511" t="s">
        <v>1162</v>
      </c>
      <c r="G511" t="s">
        <v>1165</v>
      </c>
      <c r="H511">
        <v>2</v>
      </c>
      <c r="I511" s="164" t="s">
        <v>1143</v>
      </c>
      <c r="K511" s="55" t="str">
        <f t="shared" si="9"/>
        <v>Entregue</v>
      </c>
    </row>
    <row r="512" spans="1:11" x14ac:dyDescent="0.3">
      <c r="A512" t="s">
        <v>95</v>
      </c>
      <c r="B512" s="164" t="s">
        <v>1175</v>
      </c>
      <c r="C512" t="s">
        <v>1176</v>
      </c>
      <c r="D512" t="s">
        <v>1161</v>
      </c>
      <c r="E512" t="s">
        <v>90</v>
      </c>
      <c r="F512" t="s">
        <v>1162</v>
      </c>
      <c r="G512" t="s">
        <v>1166</v>
      </c>
      <c r="H512">
        <v>8</v>
      </c>
      <c r="I512" s="164" t="s">
        <v>1143</v>
      </c>
      <c r="K512" s="55" t="str">
        <f t="shared" si="9"/>
        <v>Entregue</v>
      </c>
    </row>
    <row r="513" spans="1:11" x14ac:dyDescent="0.3">
      <c r="A513" t="s">
        <v>95</v>
      </c>
      <c r="B513" s="164" t="s">
        <v>1177</v>
      </c>
      <c r="C513" t="s">
        <v>1178</v>
      </c>
      <c r="D513" t="s">
        <v>1161</v>
      </c>
      <c r="E513" t="s">
        <v>111</v>
      </c>
      <c r="F513" t="s">
        <v>1162</v>
      </c>
      <c r="G513" t="s">
        <v>1179</v>
      </c>
      <c r="H513">
        <v>8</v>
      </c>
      <c r="I513" s="164" t="s">
        <v>1143</v>
      </c>
      <c r="K513" s="55" t="str">
        <f t="shared" si="9"/>
        <v>Não Entregue</v>
      </c>
    </row>
    <row r="514" spans="1:11" x14ac:dyDescent="0.3">
      <c r="A514" t="s">
        <v>95</v>
      </c>
      <c r="B514" s="164" t="s">
        <v>1180</v>
      </c>
      <c r="C514" t="s">
        <v>1181</v>
      </c>
      <c r="D514" t="s">
        <v>1161</v>
      </c>
      <c r="E514" t="s">
        <v>90</v>
      </c>
      <c r="F514" t="s">
        <v>1162</v>
      </c>
      <c r="G514" t="s">
        <v>1163</v>
      </c>
      <c r="H514">
        <v>6</v>
      </c>
      <c r="I514" s="164" t="s">
        <v>1143</v>
      </c>
      <c r="K514" s="55" t="str">
        <f t="shared" si="9"/>
        <v>Entregue</v>
      </c>
    </row>
    <row r="515" spans="1:11" x14ac:dyDescent="0.3">
      <c r="A515" t="s">
        <v>95</v>
      </c>
      <c r="B515" s="164" t="s">
        <v>1182</v>
      </c>
      <c r="C515" t="s">
        <v>1183</v>
      </c>
      <c r="D515" t="s">
        <v>1161</v>
      </c>
      <c r="E515" t="s">
        <v>85</v>
      </c>
      <c r="F515" t="s">
        <v>1162</v>
      </c>
      <c r="G515" t="s">
        <v>1184</v>
      </c>
      <c r="H515">
        <v>8</v>
      </c>
      <c r="I515" s="164" t="s">
        <v>1143</v>
      </c>
      <c r="K515" s="55" t="str">
        <f t="shared" si="9"/>
        <v>Não Entregue</v>
      </c>
    </row>
    <row r="516" spans="1:11" x14ac:dyDescent="0.3">
      <c r="A516" t="s">
        <v>95</v>
      </c>
      <c r="B516" s="164" t="s">
        <v>1185</v>
      </c>
      <c r="C516" t="s">
        <v>1186</v>
      </c>
      <c r="D516" t="s">
        <v>1161</v>
      </c>
      <c r="E516" t="s">
        <v>85</v>
      </c>
      <c r="F516" t="s">
        <v>1162</v>
      </c>
      <c r="G516" t="s">
        <v>1172</v>
      </c>
      <c r="H516">
        <v>5</v>
      </c>
      <c r="I516" s="164" t="s">
        <v>1143</v>
      </c>
      <c r="K516" s="55" t="str">
        <f t="shared" si="9"/>
        <v>Não Entregue</v>
      </c>
    </row>
    <row r="517" spans="1:11" x14ac:dyDescent="0.3">
      <c r="A517" t="s">
        <v>95</v>
      </c>
      <c r="B517" s="164" t="s">
        <v>1187</v>
      </c>
      <c r="C517" t="s">
        <v>1188</v>
      </c>
      <c r="D517" t="s">
        <v>1161</v>
      </c>
      <c r="E517" t="s">
        <v>85</v>
      </c>
      <c r="F517" t="s">
        <v>1162</v>
      </c>
      <c r="G517" t="s">
        <v>1172</v>
      </c>
      <c r="H517">
        <v>5</v>
      </c>
      <c r="I517" s="164" t="s">
        <v>1143</v>
      </c>
      <c r="K517" s="55" t="str">
        <f t="shared" si="9"/>
        <v>Não Entregue</v>
      </c>
    </row>
    <row r="518" spans="1:11" x14ac:dyDescent="0.3">
      <c r="A518" t="s">
        <v>95</v>
      </c>
      <c r="B518" s="164" t="s">
        <v>1189</v>
      </c>
      <c r="C518" t="s">
        <v>1190</v>
      </c>
      <c r="D518" t="s">
        <v>1161</v>
      </c>
      <c r="E518" t="s">
        <v>85</v>
      </c>
      <c r="F518" t="s">
        <v>1162</v>
      </c>
      <c r="G518" t="s">
        <v>1172</v>
      </c>
      <c r="H518">
        <v>8</v>
      </c>
      <c r="I518" s="164" t="s">
        <v>1143</v>
      </c>
      <c r="K518" s="55" t="str">
        <f t="shared" si="9"/>
        <v>Não Entregue</v>
      </c>
    </row>
    <row r="519" spans="1:11" x14ac:dyDescent="0.3">
      <c r="A519" t="s">
        <v>95</v>
      </c>
      <c r="B519" s="164" t="s">
        <v>1191</v>
      </c>
      <c r="C519" t="s">
        <v>1192</v>
      </c>
      <c r="D519" t="s">
        <v>1161</v>
      </c>
      <c r="E519" t="s">
        <v>90</v>
      </c>
      <c r="F519" t="s">
        <v>1162</v>
      </c>
      <c r="G519" t="s">
        <v>1166</v>
      </c>
      <c r="H519">
        <v>7</v>
      </c>
      <c r="I519" s="164" t="s">
        <v>1143</v>
      </c>
      <c r="K519" s="55" t="str">
        <f t="shared" si="9"/>
        <v>Entregue</v>
      </c>
    </row>
    <row r="520" spans="1:11" x14ac:dyDescent="0.3">
      <c r="A520" t="s">
        <v>95</v>
      </c>
      <c r="B520" s="164" t="s">
        <v>1193</v>
      </c>
      <c r="C520" t="s">
        <v>1194</v>
      </c>
      <c r="D520" t="s">
        <v>1161</v>
      </c>
      <c r="E520" t="s">
        <v>90</v>
      </c>
      <c r="F520" t="s">
        <v>1162</v>
      </c>
      <c r="G520" t="s">
        <v>1165</v>
      </c>
      <c r="H520">
        <v>1</v>
      </c>
      <c r="I520" s="164" t="s">
        <v>1143</v>
      </c>
      <c r="K520" s="55" t="str">
        <f t="shared" si="9"/>
        <v>Entregue</v>
      </c>
    </row>
    <row r="521" spans="1:11" x14ac:dyDescent="0.3">
      <c r="A521" t="s">
        <v>95</v>
      </c>
      <c r="B521" s="164" t="s">
        <v>1195</v>
      </c>
      <c r="C521" t="s">
        <v>1196</v>
      </c>
      <c r="D521" t="s">
        <v>1161</v>
      </c>
      <c r="E521" t="s">
        <v>90</v>
      </c>
      <c r="F521" t="s">
        <v>1162</v>
      </c>
      <c r="G521" t="s">
        <v>1165</v>
      </c>
      <c r="H521">
        <v>1</v>
      </c>
      <c r="I521" s="164" t="s">
        <v>1143</v>
      </c>
      <c r="K521" s="55" t="str">
        <f t="shared" si="9"/>
        <v>Entregue</v>
      </c>
    </row>
    <row r="522" spans="1:11" x14ac:dyDescent="0.3">
      <c r="A522" t="s">
        <v>95</v>
      </c>
      <c r="B522" s="164" t="s">
        <v>1197</v>
      </c>
      <c r="C522" t="s">
        <v>1198</v>
      </c>
      <c r="D522" t="s">
        <v>1161</v>
      </c>
      <c r="E522" t="s">
        <v>90</v>
      </c>
      <c r="F522" t="s">
        <v>1162</v>
      </c>
      <c r="G522" t="s">
        <v>1165</v>
      </c>
      <c r="H522">
        <v>1</v>
      </c>
      <c r="I522" s="164" t="s">
        <v>1143</v>
      </c>
      <c r="K522" s="55" t="str">
        <f t="shared" si="9"/>
        <v>Entregue</v>
      </c>
    </row>
    <row r="523" spans="1:11" x14ac:dyDescent="0.3">
      <c r="A523" t="s">
        <v>95</v>
      </c>
      <c r="B523" s="164" t="s">
        <v>1199</v>
      </c>
      <c r="C523" t="s">
        <v>1200</v>
      </c>
      <c r="D523" t="s">
        <v>1161</v>
      </c>
      <c r="E523" t="s">
        <v>90</v>
      </c>
      <c r="F523" t="s">
        <v>1162</v>
      </c>
      <c r="G523" t="s">
        <v>1165</v>
      </c>
      <c r="H523">
        <v>3</v>
      </c>
      <c r="I523" s="164" t="s">
        <v>1143</v>
      </c>
      <c r="K523" s="55" t="str">
        <f t="shared" si="9"/>
        <v>Entregue</v>
      </c>
    </row>
    <row r="524" spans="1:11" x14ac:dyDescent="0.3">
      <c r="A524" t="s">
        <v>95</v>
      </c>
      <c r="B524" s="164" t="s">
        <v>1201</v>
      </c>
      <c r="C524" t="s">
        <v>1202</v>
      </c>
      <c r="D524" t="s">
        <v>1161</v>
      </c>
      <c r="E524" t="s">
        <v>85</v>
      </c>
      <c r="F524" t="s">
        <v>1162</v>
      </c>
      <c r="G524" t="s">
        <v>1184</v>
      </c>
      <c r="H524">
        <v>3</v>
      </c>
      <c r="I524" s="164" t="s">
        <v>1143</v>
      </c>
      <c r="K524" s="55" t="str">
        <f t="shared" si="9"/>
        <v>Não Entregue</v>
      </c>
    </row>
    <row r="525" spans="1:11" x14ac:dyDescent="0.3">
      <c r="A525" t="s">
        <v>95</v>
      </c>
      <c r="B525" s="164" t="s">
        <v>1203</v>
      </c>
      <c r="C525" t="s">
        <v>1204</v>
      </c>
      <c r="D525" t="s">
        <v>1161</v>
      </c>
      <c r="E525" t="s">
        <v>90</v>
      </c>
      <c r="F525" t="s">
        <v>1162</v>
      </c>
      <c r="G525" t="s">
        <v>1165</v>
      </c>
      <c r="H525">
        <v>1</v>
      </c>
      <c r="I525" s="164" t="s">
        <v>1143</v>
      </c>
      <c r="K525" s="55" t="str">
        <f t="shared" si="9"/>
        <v>Entregue</v>
      </c>
    </row>
    <row r="526" spans="1:11" x14ac:dyDescent="0.3">
      <c r="A526" t="s">
        <v>100</v>
      </c>
      <c r="B526" s="164" t="s">
        <v>1205</v>
      </c>
      <c r="C526" t="s">
        <v>1206</v>
      </c>
      <c r="D526" t="s">
        <v>1161</v>
      </c>
      <c r="E526" t="s">
        <v>90</v>
      </c>
      <c r="F526" t="s">
        <v>1167</v>
      </c>
      <c r="G526" t="s">
        <v>1207</v>
      </c>
      <c r="H526">
        <v>1</v>
      </c>
      <c r="I526" s="164" t="s">
        <v>1143</v>
      </c>
      <c r="K526" s="55" t="str">
        <f t="shared" si="9"/>
        <v>Entregue</v>
      </c>
    </row>
    <row r="527" spans="1:11" x14ac:dyDescent="0.3">
      <c r="A527" t="s">
        <v>95</v>
      </c>
      <c r="B527" s="164" t="s">
        <v>1208</v>
      </c>
      <c r="C527" t="s">
        <v>1209</v>
      </c>
      <c r="D527" t="s">
        <v>1161</v>
      </c>
      <c r="E527" t="s">
        <v>85</v>
      </c>
      <c r="F527" t="s">
        <v>1167</v>
      </c>
      <c r="G527" t="s">
        <v>1171</v>
      </c>
      <c r="H527">
        <v>1</v>
      </c>
      <c r="I527" s="164" t="s">
        <v>1143</v>
      </c>
      <c r="K527" s="55" t="str">
        <f t="shared" si="9"/>
        <v>Não Entregue</v>
      </c>
    </row>
    <row r="528" spans="1:11" x14ac:dyDescent="0.3">
      <c r="A528" t="s">
        <v>95</v>
      </c>
      <c r="B528" s="164" t="s">
        <v>1210</v>
      </c>
      <c r="C528" t="s">
        <v>1211</v>
      </c>
      <c r="D528" t="s">
        <v>1161</v>
      </c>
      <c r="E528" t="s">
        <v>85</v>
      </c>
      <c r="H528">
        <v>1</v>
      </c>
      <c r="I528" s="164" t="s">
        <v>1143</v>
      </c>
      <c r="K528" s="55" t="str">
        <f t="shared" si="9"/>
        <v>Não Entregue</v>
      </c>
    </row>
    <row r="529" spans="1:11" x14ac:dyDescent="0.3">
      <c r="A529" t="s">
        <v>95</v>
      </c>
      <c r="B529" s="164" t="s">
        <v>1212</v>
      </c>
      <c r="C529" t="s">
        <v>1213</v>
      </c>
      <c r="D529" t="s">
        <v>1161</v>
      </c>
      <c r="E529" t="s">
        <v>85</v>
      </c>
      <c r="F529" t="s">
        <v>1164</v>
      </c>
      <c r="G529" t="s">
        <v>1172</v>
      </c>
      <c r="H529">
        <v>6</v>
      </c>
      <c r="I529" s="164" t="s">
        <v>1143</v>
      </c>
      <c r="K529" s="55" t="str">
        <f t="shared" si="9"/>
        <v>Não Entregue</v>
      </c>
    </row>
    <row r="530" spans="1:11" x14ac:dyDescent="0.3">
      <c r="A530" t="s">
        <v>95</v>
      </c>
      <c r="B530" s="164" t="s">
        <v>1214</v>
      </c>
      <c r="C530" t="s">
        <v>1215</v>
      </c>
      <c r="D530" t="s">
        <v>1161</v>
      </c>
      <c r="E530" t="s">
        <v>85</v>
      </c>
      <c r="I530" s="164" t="s">
        <v>1143</v>
      </c>
      <c r="K530" s="55" t="str">
        <f t="shared" si="9"/>
        <v>Não Entregue</v>
      </c>
    </row>
    <row r="531" spans="1:11" x14ac:dyDescent="0.3">
      <c r="A531" t="s">
        <v>95</v>
      </c>
      <c r="B531" s="164" t="s">
        <v>1216</v>
      </c>
      <c r="C531" t="s">
        <v>1217</v>
      </c>
      <c r="D531" t="s">
        <v>1161</v>
      </c>
      <c r="E531" t="s">
        <v>85</v>
      </c>
      <c r="I531" s="164" t="s">
        <v>1143</v>
      </c>
      <c r="K531" s="55" t="str">
        <f t="shared" ref="K531:K594" si="10">IF(A531="","",IF(OR(E531="Aceito",E531="Pendente de Produção",E531="Em Produção"),"Entregue",IF(E531="Cancelado","Cancelado","Não Entregue")))</f>
        <v>Não Entregue</v>
      </c>
    </row>
    <row r="532" spans="1:11" x14ac:dyDescent="0.3">
      <c r="A532" t="s">
        <v>95</v>
      </c>
      <c r="B532" s="164" t="s">
        <v>1218</v>
      </c>
      <c r="C532" t="s">
        <v>1219</v>
      </c>
      <c r="D532" t="s">
        <v>1161</v>
      </c>
      <c r="E532" t="s">
        <v>85</v>
      </c>
      <c r="F532" t="s">
        <v>1167</v>
      </c>
      <c r="G532" t="s">
        <v>1184</v>
      </c>
      <c r="H532">
        <v>7</v>
      </c>
      <c r="I532" s="164" t="s">
        <v>1143</v>
      </c>
      <c r="K532" s="55" t="str">
        <f t="shared" si="10"/>
        <v>Não Entregue</v>
      </c>
    </row>
    <row r="533" spans="1:11" x14ac:dyDescent="0.3">
      <c r="A533" t="s">
        <v>95</v>
      </c>
      <c r="B533" s="164" t="s">
        <v>1220</v>
      </c>
      <c r="C533" t="s">
        <v>1221</v>
      </c>
      <c r="D533" t="s">
        <v>1161</v>
      </c>
      <c r="E533" t="s">
        <v>90</v>
      </c>
      <c r="F533" t="s">
        <v>1164</v>
      </c>
      <c r="G533" t="s">
        <v>1166</v>
      </c>
      <c r="H533">
        <v>1</v>
      </c>
      <c r="I533" s="164" t="s">
        <v>1143</v>
      </c>
      <c r="K533" s="55" t="str">
        <f t="shared" si="10"/>
        <v>Entregue</v>
      </c>
    </row>
    <row r="534" spans="1:11" x14ac:dyDescent="0.3">
      <c r="A534" t="s">
        <v>100</v>
      </c>
      <c r="B534" s="164" t="s">
        <v>1222</v>
      </c>
      <c r="C534" t="s">
        <v>1223</v>
      </c>
      <c r="D534" t="s">
        <v>1161</v>
      </c>
      <c r="E534" t="s">
        <v>85</v>
      </c>
      <c r="I534" s="164" t="s">
        <v>1143</v>
      </c>
      <c r="K534" s="55" t="str">
        <f t="shared" si="10"/>
        <v>Não Entregue</v>
      </c>
    </row>
    <row r="535" spans="1:11" x14ac:dyDescent="0.3">
      <c r="A535" t="s">
        <v>95</v>
      </c>
      <c r="B535" s="164" t="s">
        <v>1224</v>
      </c>
      <c r="C535" t="s">
        <v>1225</v>
      </c>
      <c r="D535" t="s">
        <v>1161</v>
      </c>
      <c r="E535" t="s">
        <v>92</v>
      </c>
      <c r="F535" t="s">
        <v>1168</v>
      </c>
      <c r="G535" t="s">
        <v>1226</v>
      </c>
      <c r="H535">
        <v>6</v>
      </c>
      <c r="I535" s="164" t="s">
        <v>1143</v>
      </c>
      <c r="K535" s="55" t="str">
        <f t="shared" si="10"/>
        <v>Não Entregue</v>
      </c>
    </row>
    <row r="536" spans="1:11" x14ac:dyDescent="0.3">
      <c r="A536" t="s">
        <v>95</v>
      </c>
      <c r="B536" s="164" t="s">
        <v>1227</v>
      </c>
      <c r="C536" t="s">
        <v>1228</v>
      </c>
      <c r="D536" t="s">
        <v>1161</v>
      </c>
      <c r="E536" t="s">
        <v>85</v>
      </c>
      <c r="F536" t="s">
        <v>1162</v>
      </c>
      <c r="G536" t="s">
        <v>1229</v>
      </c>
      <c r="H536">
        <v>2</v>
      </c>
      <c r="I536" s="164" t="s">
        <v>1144</v>
      </c>
      <c r="K536" s="55" t="str">
        <f t="shared" si="10"/>
        <v>Não Entregue</v>
      </c>
    </row>
    <row r="537" spans="1:11" x14ac:dyDescent="0.3">
      <c r="A537" t="s">
        <v>95</v>
      </c>
      <c r="B537" s="164" t="s">
        <v>1230</v>
      </c>
      <c r="C537" t="s">
        <v>1231</v>
      </c>
      <c r="D537" t="s">
        <v>1161</v>
      </c>
      <c r="E537" t="s">
        <v>85</v>
      </c>
      <c r="F537" t="s">
        <v>1162</v>
      </c>
      <c r="G537" t="s">
        <v>1171</v>
      </c>
      <c r="H537">
        <v>3</v>
      </c>
      <c r="I537" s="164" t="s">
        <v>1144</v>
      </c>
      <c r="K537" s="55" t="str">
        <f t="shared" si="10"/>
        <v>Não Entregue</v>
      </c>
    </row>
    <row r="538" spans="1:11" x14ac:dyDescent="0.3">
      <c r="A538" t="s">
        <v>95</v>
      </c>
      <c r="B538" s="164" t="s">
        <v>1232</v>
      </c>
      <c r="C538" t="s">
        <v>1233</v>
      </c>
      <c r="D538" t="s">
        <v>1161</v>
      </c>
      <c r="E538" t="s">
        <v>85</v>
      </c>
      <c r="F538" t="s">
        <v>1162</v>
      </c>
      <c r="G538" t="s">
        <v>1171</v>
      </c>
      <c r="H538">
        <v>2</v>
      </c>
      <c r="I538" s="164" t="s">
        <v>1144</v>
      </c>
      <c r="K538" s="55" t="str">
        <f t="shared" si="10"/>
        <v>Não Entregue</v>
      </c>
    </row>
    <row r="539" spans="1:11" x14ac:dyDescent="0.3">
      <c r="A539" t="s">
        <v>95</v>
      </c>
      <c r="B539" s="164" t="s">
        <v>1234</v>
      </c>
      <c r="C539" t="s">
        <v>1235</v>
      </c>
      <c r="D539" t="s">
        <v>1161</v>
      </c>
      <c r="E539" t="s">
        <v>85</v>
      </c>
      <c r="F539" t="s">
        <v>1162</v>
      </c>
      <c r="G539" t="s">
        <v>1184</v>
      </c>
      <c r="H539">
        <v>1</v>
      </c>
      <c r="I539" s="164" t="s">
        <v>1144</v>
      </c>
      <c r="K539" s="55" t="str">
        <f t="shared" si="10"/>
        <v>Não Entregue</v>
      </c>
    </row>
    <row r="540" spans="1:11" x14ac:dyDescent="0.3">
      <c r="A540" t="s">
        <v>95</v>
      </c>
      <c r="B540" s="164" t="s">
        <v>1236</v>
      </c>
      <c r="C540" t="s">
        <v>1237</v>
      </c>
      <c r="D540" t="s">
        <v>1161</v>
      </c>
      <c r="E540" t="s">
        <v>85</v>
      </c>
      <c r="I540" s="164" t="s">
        <v>1144</v>
      </c>
      <c r="K540" s="55" t="str">
        <f t="shared" si="10"/>
        <v>Não Entregue</v>
      </c>
    </row>
    <row r="541" spans="1:11" x14ac:dyDescent="0.3">
      <c r="A541" t="s">
        <v>95</v>
      </c>
      <c r="B541" s="164" t="s">
        <v>1238</v>
      </c>
      <c r="C541" t="s">
        <v>1239</v>
      </c>
      <c r="D541" t="s">
        <v>1161</v>
      </c>
      <c r="E541" t="s">
        <v>85</v>
      </c>
      <c r="F541" t="s">
        <v>1164</v>
      </c>
      <c r="G541" t="s">
        <v>1229</v>
      </c>
      <c r="H541">
        <v>2</v>
      </c>
      <c r="I541" s="164" t="s">
        <v>1144</v>
      </c>
      <c r="K541" s="55" t="str">
        <f t="shared" si="10"/>
        <v>Não Entregue</v>
      </c>
    </row>
    <row r="542" spans="1:11" x14ac:dyDescent="0.3">
      <c r="A542" t="s">
        <v>95</v>
      </c>
      <c r="B542" s="164" t="s">
        <v>1240</v>
      </c>
      <c r="C542" t="s">
        <v>1241</v>
      </c>
      <c r="D542" t="s">
        <v>1161</v>
      </c>
      <c r="E542" t="s">
        <v>85</v>
      </c>
      <c r="F542" t="s">
        <v>1164</v>
      </c>
      <c r="G542" t="s">
        <v>1229</v>
      </c>
      <c r="H542">
        <v>3</v>
      </c>
      <c r="I542" s="164" t="s">
        <v>1144</v>
      </c>
      <c r="K542" s="55" t="str">
        <f t="shared" si="10"/>
        <v>Não Entregue</v>
      </c>
    </row>
    <row r="543" spans="1:11" x14ac:dyDescent="0.3">
      <c r="A543" t="s">
        <v>95</v>
      </c>
      <c r="B543" s="164" t="s">
        <v>1242</v>
      </c>
      <c r="C543" t="s">
        <v>1243</v>
      </c>
      <c r="D543" t="s">
        <v>1161</v>
      </c>
      <c r="E543" t="s">
        <v>85</v>
      </c>
      <c r="F543" t="s">
        <v>1164</v>
      </c>
      <c r="G543" t="s">
        <v>1229</v>
      </c>
      <c r="H543">
        <v>2</v>
      </c>
      <c r="I543" s="164" t="s">
        <v>1144</v>
      </c>
      <c r="K543" s="55" t="str">
        <f t="shared" si="10"/>
        <v>Não Entregue</v>
      </c>
    </row>
    <row r="544" spans="1:11" x14ac:dyDescent="0.3">
      <c r="A544" t="s">
        <v>95</v>
      </c>
      <c r="B544" s="164" t="s">
        <v>1244</v>
      </c>
      <c r="C544" t="s">
        <v>1245</v>
      </c>
      <c r="D544" t="s">
        <v>1161</v>
      </c>
      <c r="E544" t="s">
        <v>85</v>
      </c>
      <c r="F544" t="s">
        <v>1164</v>
      </c>
      <c r="G544" t="s">
        <v>1229</v>
      </c>
      <c r="H544">
        <v>2</v>
      </c>
      <c r="I544" s="164" t="s">
        <v>1144</v>
      </c>
      <c r="K544" s="55" t="str">
        <f t="shared" si="10"/>
        <v>Não Entregue</v>
      </c>
    </row>
    <row r="545" spans="1:11" x14ac:dyDescent="0.3">
      <c r="A545" t="s">
        <v>95</v>
      </c>
      <c r="B545" s="164" t="s">
        <v>1246</v>
      </c>
      <c r="C545" t="s">
        <v>1247</v>
      </c>
      <c r="D545" t="s">
        <v>1161</v>
      </c>
      <c r="E545" t="s">
        <v>85</v>
      </c>
      <c r="F545" t="s">
        <v>1164</v>
      </c>
      <c r="G545" t="s">
        <v>1229</v>
      </c>
      <c r="H545">
        <v>4</v>
      </c>
      <c r="I545" s="164" t="s">
        <v>1144</v>
      </c>
      <c r="K545" s="55" t="str">
        <f t="shared" si="10"/>
        <v>Não Entregue</v>
      </c>
    </row>
    <row r="546" spans="1:11" x14ac:dyDescent="0.3">
      <c r="A546" t="s">
        <v>95</v>
      </c>
      <c r="B546" s="164" t="s">
        <v>1248</v>
      </c>
      <c r="C546" t="s">
        <v>1249</v>
      </c>
      <c r="D546" t="s">
        <v>1161</v>
      </c>
      <c r="E546" t="s">
        <v>85</v>
      </c>
      <c r="F546" t="s">
        <v>1164</v>
      </c>
      <c r="G546" t="s">
        <v>1250</v>
      </c>
      <c r="H546">
        <v>4</v>
      </c>
      <c r="I546" s="164" t="s">
        <v>1144</v>
      </c>
      <c r="K546" s="55" t="str">
        <f t="shared" si="10"/>
        <v>Não Entregue</v>
      </c>
    </row>
    <row r="547" spans="1:11" x14ac:dyDescent="0.3">
      <c r="A547" t="s">
        <v>95</v>
      </c>
      <c r="B547" s="164" t="s">
        <v>1251</v>
      </c>
      <c r="C547" t="s">
        <v>1252</v>
      </c>
      <c r="D547" t="s">
        <v>1161</v>
      </c>
      <c r="E547" t="s">
        <v>85</v>
      </c>
      <c r="F547" t="s">
        <v>1162</v>
      </c>
      <c r="G547" t="s">
        <v>1184</v>
      </c>
      <c r="H547">
        <v>6</v>
      </c>
      <c r="I547" s="164" t="s">
        <v>1141</v>
      </c>
      <c r="K547" s="55" t="str">
        <f t="shared" si="10"/>
        <v>Não Entregue</v>
      </c>
    </row>
    <row r="548" spans="1:11" x14ac:dyDescent="0.3">
      <c r="A548" t="s">
        <v>95</v>
      </c>
      <c r="B548" s="164" t="s">
        <v>1253</v>
      </c>
      <c r="C548" t="s">
        <v>1254</v>
      </c>
      <c r="D548" t="s">
        <v>1161</v>
      </c>
      <c r="E548" t="s">
        <v>85</v>
      </c>
      <c r="F548" t="s">
        <v>1162</v>
      </c>
      <c r="G548" t="s">
        <v>1184</v>
      </c>
      <c r="H548">
        <v>3</v>
      </c>
      <c r="I548" s="164" t="s">
        <v>1141</v>
      </c>
      <c r="K548" s="55" t="str">
        <f t="shared" si="10"/>
        <v>Não Entregue</v>
      </c>
    </row>
    <row r="549" spans="1:11" x14ac:dyDescent="0.3">
      <c r="A549" t="s">
        <v>95</v>
      </c>
      <c r="B549" s="164" t="s">
        <v>1255</v>
      </c>
      <c r="C549" t="s">
        <v>1256</v>
      </c>
      <c r="D549" t="s">
        <v>1161</v>
      </c>
      <c r="E549" t="s">
        <v>85</v>
      </c>
      <c r="F549" t="s">
        <v>1162</v>
      </c>
      <c r="H549">
        <v>1</v>
      </c>
      <c r="I549" s="164" t="s">
        <v>1141</v>
      </c>
      <c r="K549" s="55" t="str">
        <f t="shared" si="10"/>
        <v>Não Entregue</v>
      </c>
    </row>
    <row r="550" spans="1:11" x14ac:dyDescent="0.3">
      <c r="A550" t="s">
        <v>95</v>
      </c>
      <c r="B550" s="164" t="s">
        <v>1257</v>
      </c>
      <c r="C550" t="s">
        <v>1258</v>
      </c>
      <c r="D550" t="s">
        <v>1161</v>
      </c>
      <c r="E550" t="s">
        <v>85</v>
      </c>
      <c r="F550" t="s">
        <v>1162</v>
      </c>
      <c r="H550">
        <v>6</v>
      </c>
      <c r="I550" s="164" t="s">
        <v>1141</v>
      </c>
      <c r="K550" s="55" t="str">
        <f t="shared" si="10"/>
        <v>Não Entregue</v>
      </c>
    </row>
    <row r="551" spans="1:11" x14ac:dyDescent="0.3">
      <c r="A551" t="s">
        <v>95</v>
      </c>
      <c r="B551" s="164" t="s">
        <v>1259</v>
      </c>
      <c r="C551" t="s">
        <v>1260</v>
      </c>
      <c r="D551" t="s">
        <v>1161</v>
      </c>
      <c r="E551" t="s">
        <v>85</v>
      </c>
      <c r="F551" t="s">
        <v>1162</v>
      </c>
      <c r="G551" t="s">
        <v>1184</v>
      </c>
      <c r="H551">
        <v>4</v>
      </c>
      <c r="I551" s="164" t="s">
        <v>1141</v>
      </c>
      <c r="K551" s="55" t="str">
        <f t="shared" si="10"/>
        <v>Não Entregue</v>
      </c>
    </row>
    <row r="552" spans="1:11" x14ac:dyDescent="0.3">
      <c r="A552" t="s">
        <v>95</v>
      </c>
      <c r="B552" s="164" t="s">
        <v>1261</v>
      </c>
      <c r="C552" t="s">
        <v>1262</v>
      </c>
      <c r="D552" t="s">
        <v>1161</v>
      </c>
      <c r="E552" t="s">
        <v>90</v>
      </c>
      <c r="F552" t="s">
        <v>1162</v>
      </c>
      <c r="G552" t="s">
        <v>1163</v>
      </c>
      <c r="H552">
        <v>3</v>
      </c>
      <c r="I552" s="164" t="s">
        <v>1141</v>
      </c>
      <c r="K552" s="55" t="str">
        <f t="shared" si="10"/>
        <v>Entregue</v>
      </c>
    </row>
    <row r="553" spans="1:11" x14ac:dyDescent="0.3">
      <c r="A553" t="s">
        <v>95</v>
      </c>
      <c r="B553" s="164" t="s">
        <v>1263</v>
      </c>
      <c r="C553" t="s">
        <v>1264</v>
      </c>
      <c r="D553" t="s">
        <v>1161</v>
      </c>
      <c r="E553" t="s">
        <v>85</v>
      </c>
      <c r="F553" t="s">
        <v>1162</v>
      </c>
      <c r="G553" t="s">
        <v>1184</v>
      </c>
      <c r="H553">
        <v>3</v>
      </c>
      <c r="I553" s="164" t="s">
        <v>1141</v>
      </c>
      <c r="K553" s="55" t="str">
        <f t="shared" si="10"/>
        <v>Não Entregue</v>
      </c>
    </row>
    <row r="554" spans="1:11" x14ac:dyDescent="0.3">
      <c r="B554" s="164"/>
      <c r="I554" s="164"/>
      <c r="K554" s="55" t="str">
        <f t="shared" si="10"/>
        <v/>
      </c>
    </row>
    <row r="555" spans="1:11" x14ac:dyDescent="0.3">
      <c r="B555" s="164"/>
      <c r="I555" s="164"/>
      <c r="K555" s="55" t="str">
        <f t="shared" si="10"/>
        <v/>
      </c>
    </row>
    <row r="556" spans="1:11" x14ac:dyDescent="0.3">
      <c r="B556" s="164"/>
      <c r="I556" s="164"/>
      <c r="K556" s="55" t="str">
        <f t="shared" si="10"/>
        <v/>
      </c>
    </row>
    <row r="557" spans="1:11" x14ac:dyDescent="0.3">
      <c r="B557" s="164"/>
      <c r="I557" s="164"/>
      <c r="K557" s="55" t="str">
        <f t="shared" si="10"/>
        <v/>
      </c>
    </row>
    <row r="558" spans="1:11" x14ac:dyDescent="0.3">
      <c r="B558" s="164"/>
      <c r="I558" s="164"/>
      <c r="K558" s="55" t="str">
        <f t="shared" si="10"/>
        <v/>
      </c>
    </row>
    <row r="559" spans="1:11" x14ac:dyDescent="0.3">
      <c r="B559" s="164"/>
      <c r="I559" s="164"/>
      <c r="K559" s="55" t="str">
        <f t="shared" si="10"/>
        <v/>
      </c>
    </row>
    <row r="560" spans="1:11" x14ac:dyDescent="0.3">
      <c r="B560" s="164"/>
      <c r="I560" s="164"/>
      <c r="K560" s="55" t="str">
        <f t="shared" si="10"/>
        <v/>
      </c>
    </row>
    <row r="561" spans="2:11" x14ac:dyDescent="0.3">
      <c r="B561" s="164"/>
      <c r="I561" s="164"/>
      <c r="K561" s="55" t="str">
        <f t="shared" si="10"/>
        <v/>
      </c>
    </row>
    <row r="562" spans="2:11" x14ac:dyDescent="0.3">
      <c r="B562" s="164"/>
      <c r="I562" s="164"/>
      <c r="K562" s="55" t="str">
        <f t="shared" si="10"/>
        <v/>
      </c>
    </row>
    <row r="563" spans="2:11" x14ac:dyDescent="0.3">
      <c r="B563" s="164"/>
      <c r="I563" s="164"/>
      <c r="K563" s="55" t="str">
        <f t="shared" si="10"/>
        <v/>
      </c>
    </row>
    <row r="564" spans="2:11" x14ac:dyDescent="0.3">
      <c r="B564" s="164"/>
      <c r="I564" s="164"/>
      <c r="K564" s="55" t="str">
        <f t="shared" si="10"/>
        <v/>
      </c>
    </row>
    <row r="565" spans="2:11" x14ac:dyDescent="0.3">
      <c r="B565" s="164"/>
      <c r="I565" s="164"/>
      <c r="K565" s="55" t="str">
        <f t="shared" si="10"/>
        <v/>
      </c>
    </row>
    <row r="566" spans="2:11" x14ac:dyDescent="0.3">
      <c r="B566" s="164"/>
      <c r="I566" s="164"/>
      <c r="K566" s="55" t="str">
        <f t="shared" si="10"/>
        <v/>
      </c>
    </row>
    <row r="567" spans="2:11" x14ac:dyDescent="0.3">
      <c r="B567" s="164"/>
      <c r="I567" s="164"/>
      <c r="K567" s="55" t="str">
        <f t="shared" si="10"/>
        <v/>
      </c>
    </row>
    <row r="568" spans="2:11" x14ac:dyDescent="0.3">
      <c r="B568" s="164"/>
      <c r="I568" s="164"/>
      <c r="K568" s="55" t="str">
        <f t="shared" si="10"/>
        <v/>
      </c>
    </row>
    <row r="569" spans="2:11" x14ac:dyDescent="0.3">
      <c r="B569" s="164"/>
      <c r="I569" s="164"/>
      <c r="K569" s="55" t="str">
        <f t="shared" si="10"/>
        <v/>
      </c>
    </row>
    <row r="570" spans="2:11" x14ac:dyDescent="0.3">
      <c r="B570" s="164"/>
      <c r="I570" s="164"/>
      <c r="K570" s="55" t="str">
        <f t="shared" si="10"/>
        <v/>
      </c>
    </row>
    <row r="571" spans="2:11" x14ac:dyDescent="0.3">
      <c r="B571" s="164"/>
      <c r="I571" s="164"/>
      <c r="K571" s="55" t="str">
        <f t="shared" si="10"/>
        <v/>
      </c>
    </row>
    <row r="572" spans="2:11" x14ac:dyDescent="0.3">
      <c r="B572" s="164"/>
      <c r="I572" s="164"/>
      <c r="K572" s="55" t="str">
        <f t="shared" si="10"/>
        <v/>
      </c>
    </row>
    <row r="573" spans="2:11" x14ac:dyDescent="0.3">
      <c r="B573" s="164"/>
      <c r="I573" s="164"/>
      <c r="K573" s="55" t="str">
        <f t="shared" si="10"/>
        <v/>
      </c>
    </row>
    <row r="574" spans="2:11" x14ac:dyDescent="0.3">
      <c r="B574" s="164"/>
      <c r="I574" s="164"/>
      <c r="K574" s="55" t="str">
        <f t="shared" si="10"/>
        <v/>
      </c>
    </row>
    <row r="575" spans="2:11" x14ac:dyDescent="0.3">
      <c r="B575" s="164"/>
      <c r="I575" s="164"/>
      <c r="K575" s="55" t="str">
        <f t="shared" si="10"/>
        <v/>
      </c>
    </row>
    <row r="576" spans="2:11" x14ac:dyDescent="0.3">
      <c r="B576" s="164"/>
      <c r="I576" s="164"/>
      <c r="K576" s="55" t="str">
        <f t="shared" si="10"/>
        <v/>
      </c>
    </row>
    <row r="577" spans="2:11" x14ac:dyDescent="0.3">
      <c r="B577" s="164"/>
      <c r="I577" s="164"/>
      <c r="K577" s="55" t="str">
        <f t="shared" si="10"/>
        <v/>
      </c>
    </row>
    <row r="578" spans="2:11" x14ac:dyDescent="0.3">
      <c r="B578" s="164"/>
      <c r="I578" s="164"/>
      <c r="K578" s="55" t="str">
        <f t="shared" si="10"/>
        <v/>
      </c>
    </row>
    <row r="579" spans="2:11" x14ac:dyDescent="0.3">
      <c r="B579" s="164"/>
      <c r="I579" s="164"/>
      <c r="K579" s="55" t="str">
        <f t="shared" si="10"/>
        <v/>
      </c>
    </row>
    <row r="580" spans="2:11" x14ac:dyDescent="0.3">
      <c r="B580" s="164"/>
      <c r="I580" s="164"/>
      <c r="K580" s="55" t="str">
        <f t="shared" si="10"/>
        <v/>
      </c>
    </row>
    <row r="581" spans="2:11" x14ac:dyDescent="0.3">
      <c r="B581" s="164"/>
      <c r="I581" s="164"/>
      <c r="K581" s="55" t="str">
        <f t="shared" si="10"/>
        <v/>
      </c>
    </row>
    <row r="582" spans="2:11" x14ac:dyDescent="0.3">
      <c r="B582" s="164"/>
      <c r="I582" s="164"/>
      <c r="K582" s="55" t="str">
        <f t="shared" si="10"/>
        <v/>
      </c>
    </row>
    <row r="583" spans="2:11" x14ac:dyDescent="0.3">
      <c r="B583" s="164"/>
      <c r="I583" s="164"/>
      <c r="K583" s="55" t="str">
        <f t="shared" si="10"/>
        <v/>
      </c>
    </row>
    <row r="584" spans="2:11" x14ac:dyDescent="0.3">
      <c r="K584" s="55" t="str">
        <f t="shared" si="10"/>
        <v/>
      </c>
    </row>
    <row r="585" spans="2:11" x14ac:dyDescent="0.3">
      <c r="K585" s="55" t="str">
        <f t="shared" si="10"/>
        <v/>
      </c>
    </row>
    <row r="586" spans="2:11" x14ac:dyDescent="0.3">
      <c r="K586" s="55" t="str">
        <f t="shared" si="10"/>
        <v/>
      </c>
    </row>
    <row r="587" spans="2:11" x14ac:dyDescent="0.3">
      <c r="K587" s="55" t="str">
        <f t="shared" si="10"/>
        <v/>
      </c>
    </row>
    <row r="588" spans="2:11" x14ac:dyDescent="0.3">
      <c r="K588" s="55" t="str">
        <f t="shared" si="10"/>
        <v/>
      </c>
    </row>
    <row r="589" spans="2:11" x14ac:dyDescent="0.3">
      <c r="K589" s="55" t="str">
        <f t="shared" si="10"/>
        <v/>
      </c>
    </row>
    <row r="590" spans="2:11" x14ac:dyDescent="0.3">
      <c r="K590" s="55" t="str">
        <f t="shared" si="10"/>
        <v/>
      </c>
    </row>
    <row r="591" spans="2:11" x14ac:dyDescent="0.3">
      <c r="K591" s="55" t="str">
        <f t="shared" si="10"/>
        <v/>
      </c>
    </row>
    <row r="592" spans="2:11" x14ac:dyDescent="0.3">
      <c r="K592" s="55" t="str">
        <f t="shared" si="10"/>
        <v/>
      </c>
    </row>
    <row r="593" spans="11:11" x14ac:dyDescent="0.3">
      <c r="K593" s="55" t="str">
        <f t="shared" si="10"/>
        <v/>
      </c>
    </row>
    <row r="594" spans="11:11" x14ac:dyDescent="0.3">
      <c r="K594" s="55" t="str">
        <f t="shared" si="10"/>
        <v/>
      </c>
    </row>
    <row r="595" spans="11:11" x14ac:dyDescent="0.3">
      <c r="K595" s="55" t="str">
        <f t="shared" ref="K595:K658" si="11">IF(A595="","",IF(OR(E595="Aceito",E595="Pendente de Produção",E595="Em Produção"),"Entregue",IF(E595="Cancelado","Cancelado","Não Entregue")))</f>
        <v/>
      </c>
    </row>
    <row r="596" spans="11:11" x14ac:dyDescent="0.3">
      <c r="K596" s="55" t="str">
        <f t="shared" si="11"/>
        <v/>
      </c>
    </row>
    <row r="597" spans="11:11" x14ac:dyDescent="0.3">
      <c r="K597" s="55" t="str">
        <f t="shared" si="11"/>
        <v/>
      </c>
    </row>
    <row r="598" spans="11:11" x14ac:dyDescent="0.3">
      <c r="K598" s="55" t="str">
        <f t="shared" si="11"/>
        <v/>
      </c>
    </row>
    <row r="599" spans="11:11" x14ac:dyDescent="0.3">
      <c r="K599" s="55" t="str">
        <f t="shared" si="11"/>
        <v/>
      </c>
    </row>
    <row r="600" spans="11:11" x14ac:dyDescent="0.3">
      <c r="K600" s="55" t="str">
        <f t="shared" si="11"/>
        <v/>
      </c>
    </row>
    <row r="601" spans="11:11" x14ac:dyDescent="0.3">
      <c r="K601" s="55" t="str">
        <f t="shared" si="11"/>
        <v/>
      </c>
    </row>
    <row r="602" spans="11:11" x14ac:dyDescent="0.3">
      <c r="K602" s="55" t="str">
        <f t="shared" si="11"/>
        <v/>
      </c>
    </row>
    <row r="603" spans="11:11" x14ac:dyDescent="0.3">
      <c r="K603" s="55" t="str">
        <f t="shared" si="11"/>
        <v/>
      </c>
    </row>
    <row r="604" spans="11:11" x14ac:dyDescent="0.3">
      <c r="K604" s="55" t="str">
        <f t="shared" si="11"/>
        <v/>
      </c>
    </row>
    <row r="605" spans="11:11" x14ac:dyDescent="0.3">
      <c r="K605" s="55" t="str">
        <f t="shared" si="11"/>
        <v/>
      </c>
    </row>
    <row r="606" spans="11:11" x14ac:dyDescent="0.3">
      <c r="K606" s="55" t="str">
        <f t="shared" si="11"/>
        <v/>
      </c>
    </row>
    <row r="607" spans="11:11" x14ac:dyDescent="0.3">
      <c r="K607" s="55" t="str">
        <f t="shared" si="11"/>
        <v/>
      </c>
    </row>
    <row r="608" spans="11:11" x14ac:dyDescent="0.3">
      <c r="K608" s="55" t="str">
        <f t="shared" si="11"/>
        <v/>
      </c>
    </row>
    <row r="609" spans="11:11" x14ac:dyDescent="0.3">
      <c r="K609" s="55" t="str">
        <f t="shared" si="11"/>
        <v/>
      </c>
    </row>
    <row r="610" spans="11:11" x14ac:dyDescent="0.3">
      <c r="K610" s="55" t="str">
        <f t="shared" si="11"/>
        <v/>
      </c>
    </row>
    <row r="611" spans="11:11" x14ac:dyDescent="0.3">
      <c r="K611" s="55" t="str">
        <f t="shared" si="11"/>
        <v/>
      </c>
    </row>
    <row r="612" spans="11:11" x14ac:dyDescent="0.3">
      <c r="K612" s="55" t="str">
        <f t="shared" si="11"/>
        <v/>
      </c>
    </row>
    <row r="613" spans="11:11" x14ac:dyDescent="0.3">
      <c r="K613" s="55" t="str">
        <f t="shared" si="11"/>
        <v/>
      </c>
    </row>
    <row r="614" spans="11:11" x14ac:dyDescent="0.3">
      <c r="K614" s="55" t="str">
        <f t="shared" si="11"/>
        <v/>
      </c>
    </row>
    <row r="615" spans="11:11" x14ac:dyDescent="0.3">
      <c r="K615" s="55" t="str">
        <f t="shared" si="11"/>
        <v/>
      </c>
    </row>
    <row r="616" spans="11:11" x14ac:dyDescent="0.3">
      <c r="K616" s="55" t="str">
        <f t="shared" si="11"/>
        <v/>
      </c>
    </row>
    <row r="617" spans="11:11" x14ac:dyDescent="0.3">
      <c r="K617" s="55" t="str">
        <f t="shared" si="11"/>
        <v/>
      </c>
    </row>
    <row r="618" spans="11:11" x14ac:dyDescent="0.3">
      <c r="K618" s="55" t="str">
        <f t="shared" si="11"/>
        <v/>
      </c>
    </row>
    <row r="619" spans="11:11" x14ac:dyDescent="0.3">
      <c r="K619" s="55" t="str">
        <f t="shared" si="11"/>
        <v/>
      </c>
    </row>
    <row r="620" spans="11:11" x14ac:dyDescent="0.3">
      <c r="K620" s="55" t="str">
        <f t="shared" si="11"/>
        <v/>
      </c>
    </row>
    <row r="621" spans="11:11" x14ac:dyDescent="0.3">
      <c r="K621" s="55" t="str">
        <f t="shared" si="11"/>
        <v/>
      </c>
    </row>
    <row r="622" spans="11:11" x14ac:dyDescent="0.3">
      <c r="K622" s="55" t="str">
        <f t="shared" si="11"/>
        <v/>
      </c>
    </row>
    <row r="623" spans="11:11" x14ac:dyDescent="0.3">
      <c r="K623" s="55" t="str">
        <f t="shared" si="11"/>
        <v/>
      </c>
    </row>
    <row r="624" spans="11:11" x14ac:dyDescent="0.3">
      <c r="K624" s="55" t="str">
        <f t="shared" si="11"/>
        <v/>
      </c>
    </row>
    <row r="625" spans="11:11" x14ac:dyDescent="0.3">
      <c r="K625" s="55" t="str">
        <f t="shared" si="11"/>
        <v/>
      </c>
    </row>
    <row r="626" spans="11:11" x14ac:dyDescent="0.3">
      <c r="K626" s="55" t="str">
        <f t="shared" si="11"/>
        <v/>
      </c>
    </row>
    <row r="627" spans="11:11" x14ac:dyDescent="0.3">
      <c r="K627" s="55" t="str">
        <f t="shared" si="11"/>
        <v/>
      </c>
    </row>
    <row r="628" spans="11:11" x14ac:dyDescent="0.3">
      <c r="K628" s="55" t="str">
        <f t="shared" si="11"/>
        <v/>
      </c>
    </row>
    <row r="629" spans="11:11" x14ac:dyDescent="0.3">
      <c r="K629" s="55" t="str">
        <f t="shared" si="11"/>
        <v/>
      </c>
    </row>
    <row r="630" spans="11:11" x14ac:dyDescent="0.3">
      <c r="K630" s="55" t="str">
        <f t="shared" si="11"/>
        <v/>
      </c>
    </row>
    <row r="631" spans="11:11" x14ac:dyDescent="0.3">
      <c r="K631" s="55" t="str">
        <f t="shared" si="11"/>
        <v/>
      </c>
    </row>
    <row r="632" spans="11:11" x14ac:dyDescent="0.3">
      <c r="K632" s="55" t="str">
        <f t="shared" si="11"/>
        <v/>
      </c>
    </row>
    <row r="633" spans="11:11" x14ac:dyDescent="0.3">
      <c r="K633" s="55" t="str">
        <f t="shared" si="11"/>
        <v/>
      </c>
    </row>
    <row r="634" spans="11:11" x14ac:dyDescent="0.3">
      <c r="K634" s="55" t="str">
        <f t="shared" si="11"/>
        <v/>
      </c>
    </row>
    <row r="635" spans="11:11" x14ac:dyDescent="0.3">
      <c r="K635" s="55" t="str">
        <f t="shared" si="11"/>
        <v/>
      </c>
    </row>
    <row r="636" spans="11:11" x14ac:dyDescent="0.3">
      <c r="K636" s="55" t="str">
        <f t="shared" si="11"/>
        <v/>
      </c>
    </row>
    <row r="637" spans="11:11" x14ac:dyDescent="0.3">
      <c r="K637" s="55" t="str">
        <f t="shared" si="11"/>
        <v/>
      </c>
    </row>
    <row r="638" spans="11:11" x14ac:dyDescent="0.3">
      <c r="K638" s="55" t="str">
        <f t="shared" si="11"/>
        <v/>
      </c>
    </row>
    <row r="639" spans="11:11" x14ac:dyDescent="0.3">
      <c r="K639" s="55" t="str">
        <f t="shared" si="11"/>
        <v/>
      </c>
    </row>
    <row r="640" spans="11:11" x14ac:dyDescent="0.3">
      <c r="K640" s="55" t="str">
        <f t="shared" si="11"/>
        <v/>
      </c>
    </row>
    <row r="641" spans="11:11" x14ac:dyDescent="0.3">
      <c r="K641" s="55" t="str">
        <f t="shared" si="11"/>
        <v/>
      </c>
    </row>
    <row r="642" spans="11:11" x14ac:dyDescent="0.3">
      <c r="K642" s="55" t="str">
        <f t="shared" si="11"/>
        <v/>
      </c>
    </row>
    <row r="643" spans="11:11" x14ac:dyDescent="0.3">
      <c r="K643" s="55" t="str">
        <f t="shared" si="11"/>
        <v/>
      </c>
    </row>
    <row r="644" spans="11:11" x14ac:dyDescent="0.3">
      <c r="K644" s="55" t="str">
        <f t="shared" si="11"/>
        <v/>
      </c>
    </row>
    <row r="645" spans="11:11" x14ac:dyDescent="0.3">
      <c r="K645" s="55" t="str">
        <f t="shared" si="11"/>
        <v/>
      </c>
    </row>
    <row r="646" spans="11:11" x14ac:dyDescent="0.3">
      <c r="K646" s="55" t="str">
        <f t="shared" si="11"/>
        <v/>
      </c>
    </row>
    <row r="647" spans="11:11" x14ac:dyDescent="0.3">
      <c r="K647" s="55" t="str">
        <f t="shared" si="11"/>
        <v/>
      </c>
    </row>
    <row r="648" spans="11:11" x14ac:dyDescent="0.3">
      <c r="K648" s="55" t="str">
        <f t="shared" si="11"/>
        <v/>
      </c>
    </row>
    <row r="649" spans="11:11" x14ac:dyDescent="0.3">
      <c r="K649" s="55" t="str">
        <f t="shared" si="11"/>
        <v/>
      </c>
    </row>
    <row r="650" spans="11:11" x14ac:dyDescent="0.3">
      <c r="K650" s="55" t="str">
        <f t="shared" si="11"/>
        <v/>
      </c>
    </row>
    <row r="651" spans="11:11" x14ac:dyDescent="0.3">
      <c r="K651" s="55" t="str">
        <f t="shared" si="11"/>
        <v/>
      </c>
    </row>
    <row r="652" spans="11:11" x14ac:dyDescent="0.3">
      <c r="K652" s="55" t="str">
        <f t="shared" si="11"/>
        <v/>
      </c>
    </row>
    <row r="653" spans="11:11" x14ac:dyDescent="0.3">
      <c r="K653" s="55" t="str">
        <f t="shared" si="11"/>
        <v/>
      </c>
    </row>
    <row r="654" spans="11:11" x14ac:dyDescent="0.3">
      <c r="K654" s="55" t="str">
        <f t="shared" si="11"/>
        <v/>
      </c>
    </row>
    <row r="655" spans="11:11" x14ac:dyDescent="0.3">
      <c r="K655" s="55" t="str">
        <f t="shared" si="11"/>
        <v/>
      </c>
    </row>
    <row r="656" spans="11:11" x14ac:dyDescent="0.3">
      <c r="K656" s="55" t="str">
        <f t="shared" si="11"/>
        <v/>
      </c>
    </row>
    <row r="657" spans="11:11" x14ac:dyDescent="0.3">
      <c r="K657" s="55" t="str">
        <f t="shared" si="11"/>
        <v/>
      </c>
    </row>
    <row r="658" spans="11:11" x14ac:dyDescent="0.3">
      <c r="K658" s="55" t="str">
        <f t="shared" si="11"/>
        <v/>
      </c>
    </row>
    <row r="659" spans="11:11" x14ac:dyDescent="0.3">
      <c r="K659" s="55" t="str">
        <f t="shared" ref="K659:K722" si="12">IF(A659="","",IF(OR(E659="Aceito",E659="Pendente de Produção",E659="Em Produção"),"Entregue",IF(E659="Cancelado","Cancelado","Não Entregue")))</f>
        <v/>
      </c>
    </row>
    <row r="660" spans="11:11" x14ac:dyDescent="0.3">
      <c r="K660" s="55" t="str">
        <f t="shared" si="12"/>
        <v/>
      </c>
    </row>
    <row r="661" spans="11:11" x14ac:dyDescent="0.3">
      <c r="K661" s="55" t="str">
        <f t="shared" si="12"/>
        <v/>
      </c>
    </row>
    <row r="662" spans="11:11" x14ac:dyDescent="0.3">
      <c r="K662" s="55" t="str">
        <f t="shared" si="12"/>
        <v/>
      </c>
    </row>
    <row r="663" spans="11:11" x14ac:dyDescent="0.3">
      <c r="K663" s="55" t="str">
        <f t="shared" si="12"/>
        <v/>
      </c>
    </row>
    <row r="664" spans="11:11" x14ac:dyDescent="0.3">
      <c r="K664" s="55" t="str">
        <f t="shared" si="12"/>
        <v/>
      </c>
    </row>
    <row r="665" spans="11:11" x14ac:dyDescent="0.3">
      <c r="K665" s="55" t="str">
        <f t="shared" si="12"/>
        <v/>
      </c>
    </row>
    <row r="666" spans="11:11" x14ac:dyDescent="0.3">
      <c r="K666" s="55" t="str">
        <f t="shared" si="12"/>
        <v/>
      </c>
    </row>
    <row r="667" spans="11:11" x14ac:dyDescent="0.3">
      <c r="K667" s="55" t="str">
        <f t="shared" si="12"/>
        <v/>
      </c>
    </row>
    <row r="668" spans="11:11" x14ac:dyDescent="0.3">
      <c r="K668" s="55" t="str">
        <f t="shared" si="12"/>
        <v/>
      </c>
    </row>
    <row r="669" spans="11:11" x14ac:dyDescent="0.3">
      <c r="K669" s="55" t="str">
        <f t="shared" si="12"/>
        <v/>
      </c>
    </row>
    <row r="670" spans="11:11" x14ac:dyDescent="0.3">
      <c r="K670" s="55" t="str">
        <f t="shared" si="12"/>
        <v/>
      </c>
    </row>
    <row r="671" spans="11:11" x14ac:dyDescent="0.3">
      <c r="K671" s="55" t="str">
        <f t="shared" si="12"/>
        <v/>
      </c>
    </row>
    <row r="672" spans="11:11" x14ac:dyDescent="0.3">
      <c r="K672" s="55" t="str">
        <f t="shared" si="12"/>
        <v/>
      </c>
    </row>
    <row r="673" spans="11:11" x14ac:dyDescent="0.3">
      <c r="K673" s="55" t="str">
        <f t="shared" si="12"/>
        <v/>
      </c>
    </row>
    <row r="674" spans="11:11" x14ac:dyDescent="0.3">
      <c r="K674" s="55" t="str">
        <f t="shared" si="12"/>
        <v/>
      </c>
    </row>
    <row r="675" spans="11:11" x14ac:dyDescent="0.3">
      <c r="K675" s="55" t="str">
        <f t="shared" si="12"/>
        <v/>
      </c>
    </row>
    <row r="676" spans="11:11" x14ac:dyDescent="0.3">
      <c r="K676" s="55" t="str">
        <f t="shared" si="12"/>
        <v/>
      </c>
    </row>
    <row r="677" spans="11:11" x14ac:dyDescent="0.3">
      <c r="K677" s="55" t="str">
        <f t="shared" si="12"/>
        <v/>
      </c>
    </row>
    <row r="678" spans="11:11" x14ac:dyDescent="0.3">
      <c r="K678" s="55" t="str">
        <f t="shared" si="12"/>
        <v/>
      </c>
    </row>
    <row r="679" spans="11:11" x14ac:dyDescent="0.3">
      <c r="K679" s="55" t="str">
        <f t="shared" si="12"/>
        <v/>
      </c>
    </row>
    <row r="680" spans="11:11" x14ac:dyDescent="0.3">
      <c r="K680" s="55" t="str">
        <f t="shared" si="12"/>
        <v/>
      </c>
    </row>
    <row r="681" spans="11:11" x14ac:dyDescent="0.3">
      <c r="K681" s="55" t="str">
        <f t="shared" si="12"/>
        <v/>
      </c>
    </row>
    <row r="682" spans="11:11" x14ac:dyDescent="0.3">
      <c r="K682" s="55" t="str">
        <f t="shared" si="12"/>
        <v/>
      </c>
    </row>
    <row r="683" spans="11:11" x14ac:dyDescent="0.3">
      <c r="K683" s="55" t="str">
        <f t="shared" si="12"/>
        <v/>
      </c>
    </row>
    <row r="684" spans="11:11" x14ac:dyDescent="0.3">
      <c r="K684" s="55" t="str">
        <f t="shared" si="12"/>
        <v/>
      </c>
    </row>
    <row r="685" spans="11:11" x14ac:dyDescent="0.3">
      <c r="K685" s="55" t="str">
        <f t="shared" si="12"/>
        <v/>
      </c>
    </row>
    <row r="686" spans="11:11" x14ac:dyDescent="0.3">
      <c r="K686" s="55" t="str">
        <f t="shared" si="12"/>
        <v/>
      </c>
    </row>
    <row r="687" spans="11:11" x14ac:dyDescent="0.3">
      <c r="K687" s="55" t="str">
        <f t="shared" si="12"/>
        <v/>
      </c>
    </row>
    <row r="688" spans="11:11" x14ac:dyDescent="0.3">
      <c r="K688" s="55" t="str">
        <f t="shared" si="12"/>
        <v/>
      </c>
    </row>
    <row r="689" spans="11:11" x14ac:dyDescent="0.3">
      <c r="K689" s="55" t="str">
        <f t="shared" si="12"/>
        <v/>
      </c>
    </row>
    <row r="690" spans="11:11" x14ac:dyDescent="0.3">
      <c r="K690" s="55" t="str">
        <f t="shared" si="12"/>
        <v/>
      </c>
    </row>
    <row r="691" spans="11:11" x14ac:dyDescent="0.3">
      <c r="K691" s="55" t="str">
        <f t="shared" si="12"/>
        <v/>
      </c>
    </row>
    <row r="692" spans="11:11" x14ac:dyDescent="0.3">
      <c r="K692" s="55" t="str">
        <f t="shared" si="12"/>
        <v/>
      </c>
    </row>
    <row r="693" spans="11:11" x14ac:dyDescent="0.3">
      <c r="K693" s="55" t="str">
        <f t="shared" si="12"/>
        <v/>
      </c>
    </row>
    <row r="694" spans="11:11" x14ac:dyDescent="0.3">
      <c r="K694" s="55" t="str">
        <f t="shared" si="12"/>
        <v/>
      </c>
    </row>
    <row r="695" spans="11:11" x14ac:dyDescent="0.3">
      <c r="K695" s="55" t="str">
        <f t="shared" si="12"/>
        <v/>
      </c>
    </row>
    <row r="696" spans="11:11" x14ac:dyDescent="0.3">
      <c r="K696" s="55" t="str">
        <f t="shared" si="12"/>
        <v/>
      </c>
    </row>
    <row r="697" spans="11:11" x14ac:dyDescent="0.3">
      <c r="K697" s="55" t="str">
        <f t="shared" si="12"/>
        <v/>
      </c>
    </row>
    <row r="698" spans="11:11" x14ac:dyDescent="0.3">
      <c r="K698" s="55" t="str">
        <f t="shared" si="12"/>
        <v/>
      </c>
    </row>
    <row r="699" spans="11:11" x14ac:dyDescent="0.3">
      <c r="K699" s="55" t="str">
        <f t="shared" si="12"/>
        <v/>
      </c>
    </row>
    <row r="700" spans="11:11" x14ac:dyDescent="0.3">
      <c r="K700" s="55" t="str">
        <f t="shared" si="12"/>
        <v/>
      </c>
    </row>
    <row r="701" spans="11:11" x14ac:dyDescent="0.3">
      <c r="K701" s="55" t="str">
        <f t="shared" si="12"/>
        <v/>
      </c>
    </row>
    <row r="702" spans="11:11" x14ac:dyDescent="0.3">
      <c r="K702" s="55" t="str">
        <f t="shared" si="12"/>
        <v/>
      </c>
    </row>
    <row r="703" spans="11:11" x14ac:dyDescent="0.3">
      <c r="K703" s="55" t="str">
        <f t="shared" si="12"/>
        <v/>
      </c>
    </row>
    <row r="704" spans="11:11" x14ac:dyDescent="0.3">
      <c r="K704" s="55" t="str">
        <f t="shared" si="12"/>
        <v/>
      </c>
    </row>
    <row r="705" spans="11:11" x14ac:dyDescent="0.3">
      <c r="K705" s="55" t="str">
        <f t="shared" si="12"/>
        <v/>
      </c>
    </row>
    <row r="706" spans="11:11" x14ac:dyDescent="0.3">
      <c r="K706" s="55" t="str">
        <f t="shared" si="12"/>
        <v/>
      </c>
    </row>
    <row r="707" spans="11:11" x14ac:dyDescent="0.3">
      <c r="K707" s="55" t="str">
        <f t="shared" si="12"/>
        <v/>
      </c>
    </row>
    <row r="708" spans="11:11" x14ac:dyDescent="0.3">
      <c r="K708" s="55" t="str">
        <f t="shared" si="12"/>
        <v/>
      </c>
    </row>
    <row r="709" spans="11:11" x14ac:dyDescent="0.3">
      <c r="K709" s="55" t="str">
        <f t="shared" si="12"/>
        <v/>
      </c>
    </row>
    <row r="710" spans="11:11" x14ac:dyDescent="0.3">
      <c r="K710" s="55" t="str">
        <f t="shared" si="12"/>
        <v/>
      </c>
    </row>
    <row r="711" spans="11:11" x14ac:dyDescent="0.3">
      <c r="K711" s="55" t="str">
        <f t="shared" si="12"/>
        <v/>
      </c>
    </row>
    <row r="712" spans="11:11" x14ac:dyDescent="0.3">
      <c r="K712" s="55" t="str">
        <f t="shared" si="12"/>
        <v/>
      </c>
    </row>
    <row r="713" spans="11:11" x14ac:dyDescent="0.3">
      <c r="K713" s="55" t="str">
        <f t="shared" si="12"/>
        <v/>
      </c>
    </row>
    <row r="714" spans="11:11" x14ac:dyDescent="0.3">
      <c r="K714" s="55" t="str">
        <f t="shared" si="12"/>
        <v/>
      </c>
    </row>
    <row r="715" spans="11:11" x14ac:dyDescent="0.3">
      <c r="K715" s="55" t="str">
        <f t="shared" si="12"/>
        <v/>
      </c>
    </row>
    <row r="716" spans="11:11" x14ac:dyDescent="0.3">
      <c r="K716" s="55" t="str">
        <f t="shared" si="12"/>
        <v/>
      </c>
    </row>
    <row r="717" spans="11:11" x14ac:dyDescent="0.3">
      <c r="K717" s="55" t="str">
        <f t="shared" si="12"/>
        <v/>
      </c>
    </row>
    <row r="718" spans="11:11" x14ac:dyDescent="0.3">
      <c r="K718" s="55" t="str">
        <f t="shared" si="12"/>
        <v/>
      </c>
    </row>
    <row r="719" spans="11:11" x14ac:dyDescent="0.3">
      <c r="K719" s="55" t="str">
        <f t="shared" si="12"/>
        <v/>
      </c>
    </row>
    <row r="720" spans="11:11" x14ac:dyDescent="0.3">
      <c r="K720" s="55" t="str">
        <f t="shared" si="12"/>
        <v/>
      </c>
    </row>
    <row r="721" spans="11:11" x14ac:dyDescent="0.3">
      <c r="K721" s="55" t="str">
        <f t="shared" si="12"/>
        <v/>
      </c>
    </row>
    <row r="722" spans="11:11" x14ac:dyDescent="0.3">
      <c r="K722" s="55" t="str">
        <f t="shared" si="12"/>
        <v/>
      </c>
    </row>
    <row r="723" spans="11:11" x14ac:dyDescent="0.3">
      <c r="K723" s="55" t="str">
        <f t="shared" ref="K723:K786" si="13">IF(A723="","",IF(OR(E723="Aceito",E723="Pendente de Produção",E723="Em Produção"),"Entregue",IF(E723="Cancelado","Cancelado","Não Entregue")))</f>
        <v/>
      </c>
    </row>
    <row r="724" spans="11:11" x14ac:dyDescent="0.3">
      <c r="K724" s="55" t="str">
        <f t="shared" si="13"/>
        <v/>
      </c>
    </row>
    <row r="725" spans="11:11" x14ac:dyDescent="0.3">
      <c r="K725" s="55" t="str">
        <f t="shared" si="13"/>
        <v/>
      </c>
    </row>
    <row r="726" spans="11:11" x14ac:dyDescent="0.3">
      <c r="K726" s="55" t="str">
        <f t="shared" si="13"/>
        <v/>
      </c>
    </row>
    <row r="727" spans="11:11" x14ac:dyDescent="0.3">
      <c r="K727" s="55" t="str">
        <f t="shared" si="13"/>
        <v/>
      </c>
    </row>
    <row r="728" spans="11:11" x14ac:dyDescent="0.3">
      <c r="K728" s="55" t="str">
        <f t="shared" si="13"/>
        <v/>
      </c>
    </row>
    <row r="729" spans="11:11" x14ac:dyDescent="0.3">
      <c r="K729" s="55" t="str">
        <f t="shared" si="13"/>
        <v/>
      </c>
    </row>
    <row r="730" spans="11:11" x14ac:dyDescent="0.3">
      <c r="K730" s="55" t="str">
        <f t="shared" si="13"/>
        <v/>
      </c>
    </row>
    <row r="731" spans="11:11" x14ac:dyDescent="0.3">
      <c r="K731" s="55" t="str">
        <f t="shared" si="13"/>
        <v/>
      </c>
    </row>
    <row r="732" spans="11:11" x14ac:dyDescent="0.3">
      <c r="K732" s="55" t="str">
        <f t="shared" si="13"/>
        <v/>
      </c>
    </row>
    <row r="733" spans="11:11" x14ac:dyDescent="0.3">
      <c r="K733" s="55" t="str">
        <f t="shared" si="13"/>
        <v/>
      </c>
    </row>
    <row r="734" spans="11:11" x14ac:dyDescent="0.3">
      <c r="K734" s="55" t="str">
        <f t="shared" si="13"/>
        <v/>
      </c>
    </row>
    <row r="735" spans="11:11" x14ac:dyDescent="0.3">
      <c r="K735" s="55" t="str">
        <f t="shared" si="13"/>
        <v/>
      </c>
    </row>
    <row r="736" spans="11:11" x14ac:dyDescent="0.3">
      <c r="K736" s="55" t="str">
        <f t="shared" si="13"/>
        <v/>
      </c>
    </row>
    <row r="737" spans="11:11" x14ac:dyDescent="0.3">
      <c r="K737" s="55" t="str">
        <f t="shared" si="13"/>
        <v/>
      </c>
    </row>
    <row r="738" spans="11:11" x14ac:dyDescent="0.3">
      <c r="K738" s="55" t="str">
        <f t="shared" si="13"/>
        <v/>
      </c>
    </row>
    <row r="739" spans="11:11" x14ac:dyDescent="0.3">
      <c r="K739" s="55" t="str">
        <f t="shared" si="13"/>
        <v/>
      </c>
    </row>
    <row r="740" spans="11:11" x14ac:dyDescent="0.3">
      <c r="K740" s="55" t="str">
        <f t="shared" si="13"/>
        <v/>
      </c>
    </row>
    <row r="741" spans="11:11" x14ac:dyDescent="0.3">
      <c r="K741" s="55" t="str">
        <f t="shared" si="13"/>
        <v/>
      </c>
    </row>
    <row r="742" spans="11:11" x14ac:dyDescent="0.3">
      <c r="K742" s="55" t="str">
        <f t="shared" si="13"/>
        <v/>
      </c>
    </row>
    <row r="743" spans="11:11" x14ac:dyDescent="0.3">
      <c r="K743" s="55" t="str">
        <f t="shared" si="13"/>
        <v/>
      </c>
    </row>
    <row r="744" spans="11:11" x14ac:dyDescent="0.3">
      <c r="K744" s="55" t="str">
        <f t="shared" si="13"/>
        <v/>
      </c>
    </row>
    <row r="745" spans="11:11" x14ac:dyDescent="0.3">
      <c r="K745" s="55" t="str">
        <f t="shared" si="13"/>
        <v/>
      </c>
    </row>
    <row r="746" spans="11:11" x14ac:dyDescent="0.3">
      <c r="K746" s="55" t="str">
        <f t="shared" si="13"/>
        <v/>
      </c>
    </row>
    <row r="747" spans="11:11" x14ac:dyDescent="0.3">
      <c r="K747" s="55" t="str">
        <f t="shared" si="13"/>
        <v/>
      </c>
    </row>
    <row r="748" spans="11:11" x14ac:dyDescent="0.3">
      <c r="K748" s="55" t="str">
        <f t="shared" si="13"/>
        <v/>
      </c>
    </row>
    <row r="749" spans="11:11" x14ac:dyDescent="0.3">
      <c r="K749" s="55" t="str">
        <f t="shared" si="13"/>
        <v/>
      </c>
    </row>
    <row r="750" spans="11:11" x14ac:dyDescent="0.3">
      <c r="K750" s="55" t="str">
        <f t="shared" si="13"/>
        <v/>
      </c>
    </row>
    <row r="751" spans="11:11" x14ac:dyDescent="0.3">
      <c r="K751" s="55" t="str">
        <f t="shared" si="13"/>
        <v/>
      </c>
    </row>
    <row r="752" spans="11:11" x14ac:dyDescent="0.3">
      <c r="K752" s="55" t="str">
        <f t="shared" si="13"/>
        <v/>
      </c>
    </row>
    <row r="753" spans="11:11" x14ac:dyDescent="0.3">
      <c r="K753" s="55" t="str">
        <f t="shared" si="13"/>
        <v/>
      </c>
    </row>
    <row r="754" spans="11:11" x14ac:dyDescent="0.3">
      <c r="K754" s="55" t="str">
        <f t="shared" si="13"/>
        <v/>
      </c>
    </row>
    <row r="755" spans="11:11" x14ac:dyDescent="0.3">
      <c r="K755" s="55" t="str">
        <f t="shared" si="13"/>
        <v/>
      </c>
    </row>
    <row r="756" spans="11:11" x14ac:dyDescent="0.3">
      <c r="K756" s="55" t="str">
        <f t="shared" si="13"/>
        <v/>
      </c>
    </row>
    <row r="757" spans="11:11" x14ac:dyDescent="0.3">
      <c r="K757" s="55" t="str">
        <f t="shared" si="13"/>
        <v/>
      </c>
    </row>
    <row r="758" spans="11:11" x14ac:dyDescent="0.3">
      <c r="K758" s="55" t="str">
        <f t="shared" si="13"/>
        <v/>
      </c>
    </row>
    <row r="759" spans="11:11" x14ac:dyDescent="0.3">
      <c r="K759" s="55" t="str">
        <f t="shared" si="13"/>
        <v/>
      </c>
    </row>
    <row r="760" spans="11:11" x14ac:dyDescent="0.3">
      <c r="K760" s="55" t="str">
        <f t="shared" si="13"/>
        <v/>
      </c>
    </row>
    <row r="761" spans="11:11" x14ac:dyDescent="0.3">
      <c r="K761" s="55" t="str">
        <f t="shared" si="13"/>
        <v/>
      </c>
    </row>
    <row r="762" spans="11:11" x14ac:dyDescent="0.3">
      <c r="K762" s="55" t="str">
        <f t="shared" si="13"/>
        <v/>
      </c>
    </row>
    <row r="763" spans="11:11" x14ac:dyDescent="0.3">
      <c r="K763" s="55" t="str">
        <f t="shared" si="13"/>
        <v/>
      </c>
    </row>
    <row r="764" spans="11:11" x14ac:dyDescent="0.3">
      <c r="K764" s="55" t="str">
        <f t="shared" si="13"/>
        <v/>
      </c>
    </row>
    <row r="765" spans="11:11" x14ac:dyDescent="0.3">
      <c r="K765" s="55" t="str">
        <f t="shared" si="13"/>
        <v/>
      </c>
    </row>
    <row r="766" spans="11:11" x14ac:dyDescent="0.3">
      <c r="K766" s="55" t="str">
        <f t="shared" si="13"/>
        <v/>
      </c>
    </row>
    <row r="767" spans="11:11" x14ac:dyDescent="0.3">
      <c r="K767" s="55" t="str">
        <f t="shared" si="13"/>
        <v/>
      </c>
    </row>
    <row r="768" spans="11:11" x14ac:dyDescent="0.3">
      <c r="K768" s="55" t="str">
        <f t="shared" si="13"/>
        <v/>
      </c>
    </row>
    <row r="769" spans="11:11" x14ac:dyDescent="0.3">
      <c r="K769" s="55" t="str">
        <f t="shared" si="13"/>
        <v/>
      </c>
    </row>
    <row r="770" spans="11:11" x14ac:dyDescent="0.3">
      <c r="K770" s="55" t="str">
        <f t="shared" si="13"/>
        <v/>
      </c>
    </row>
    <row r="771" spans="11:11" x14ac:dyDescent="0.3">
      <c r="K771" s="55" t="str">
        <f t="shared" si="13"/>
        <v/>
      </c>
    </row>
    <row r="772" spans="11:11" x14ac:dyDescent="0.3">
      <c r="K772" s="55" t="str">
        <f t="shared" si="13"/>
        <v/>
      </c>
    </row>
    <row r="773" spans="11:11" x14ac:dyDescent="0.3">
      <c r="K773" s="55" t="str">
        <f t="shared" si="13"/>
        <v/>
      </c>
    </row>
    <row r="774" spans="11:11" x14ac:dyDescent="0.3">
      <c r="K774" s="55" t="str">
        <f t="shared" si="13"/>
        <v/>
      </c>
    </row>
    <row r="775" spans="11:11" x14ac:dyDescent="0.3">
      <c r="K775" s="55" t="str">
        <f t="shared" si="13"/>
        <v/>
      </c>
    </row>
    <row r="776" spans="11:11" x14ac:dyDescent="0.3">
      <c r="K776" s="55" t="str">
        <f t="shared" si="13"/>
        <v/>
      </c>
    </row>
    <row r="777" spans="11:11" x14ac:dyDescent="0.3">
      <c r="K777" s="55" t="str">
        <f t="shared" si="13"/>
        <v/>
      </c>
    </row>
    <row r="778" spans="11:11" x14ac:dyDescent="0.3">
      <c r="K778" s="55" t="str">
        <f t="shared" si="13"/>
        <v/>
      </c>
    </row>
    <row r="779" spans="11:11" x14ac:dyDescent="0.3">
      <c r="K779" s="55" t="str">
        <f t="shared" si="13"/>
        <v/>
      </c>
    </row>
    <row r="780" spans="11:11" x14ac:dyDescent="0.3">
      <c r="K780" s="55" t="str">
        <f t="shared" si="13"/>
        <v/>
      </c>
    </row>
    <row r="781" spans="11:11" x14ac:dyDescent="0.3">
      <c r="K781" s="55" t="str">
        <f t="shared" si="13"/>
        <v/>
      </c>
    </row>
    <row r="782" spans="11:11" x14ac:dyDescent="0.3">
      <c r="K782" s="55" t="str">
        <f t="shared" si="13"/>
        <v/>
      </c>
    </row>
    <row r="783" spans="11:11" x14ac:dyDescent="0.3">
      <c r="K783" s="55" t="str">
        <f t="shared" si="13"/>
        <v/>
      </c>
    </row>
    <row r="784" spans="11:11" x14ac:dyDescent="0.3">
      <c r="K784" s="55" t="str">
        <f t="shared" si="13"/>
        <v/>
      </c>
    </row>
    <row r="785" spans="11:11" x14ac:dyDescent="0.3">
      <c r="K785" s="55" t="str">
        <f t="shared" si="13"/>
        <v/>
      </c>
    </row>
    <row r="786" spans="11:11" x14ac:dyDescent="0.3">
      <c r="K786" s="55" t="str">
        <f t="shared" si="13"/>
        <v/>
      </c>
    </row>
    <row r="787" spans="11:11" x14ac:dyDescent="0.3">
      <c r="K787" s="55" t="str">
        <f t="shared" ref="K787:K850" si="14">IF(A787="","",IF(OR(E787="Aceito",E787="Pendente de Produção",E787="Em Produção"),"Entregue",IF(E787="Cancelado","Cancelado","Não Entregue")))</f>
        <v/>
      </c>
    </row>
    <row r="788" spans="11:11" x14ac:dyDescent="0.3">
      <c r="K788" s="55" t="str">
        <f t="shared" si="14"/>
        <v/>
      </c>
    </row>
    <row r="789" spans="11:11" x14ac:dyDescent="0.3">
      <c r="K789" s="55" t="str">
        <f t="shared" si="14"/>
        <v/>
      </c>
    </row>
    <row r="790" spans="11:11" x14ac:dyDescent="0.3">
      <c r="K790" s="55" t="str">
        <f t="shared" si="14"/>
        <v/>
      </c>
    </row>
    <row r="791" spans="11:11" x14ac:dyDescent="0.3">
      <c r="K791" s="55" t="str">
        <f t="shared" si="14"/>
        <v/>
      </c>
    </row>
    <row r="792" spans="11:11" x14ac:dyDescent="0.3">
      <c r="K792" s="55" t="str">
        <f t="shared" si="14"/>
        <v/>
      </c>
    </row>
    <row r="793" spans="11:11" x14ac:dyDescent="0.3">
      <c r="K793" s="55" t="str">
        <f t="shared" si="14"/>
        <v/>
      </c>
    </row>
    <row r="794" spans="11:11" x14ac:dyDescent="0.3">
      <c r="K794" s="55" t="str">
        <f t="shared" si="14"/>
        <v/>
      </c>
    </row>
    <row r="795" spans="11:11" x14ac:dyDescent="0.3">
      <c r="K795" s="55" t="str">
        <f t="shared" si="14"/>
        <v/>
      </c>
    </row>
    <row r="796" spans="11:11" x14ac:dyDescent="0.3">
      <c r="K796" s="55" t="str">
        <f t="shared" si="14"/>
        <v/>
      </c>
    </row>
    <row r="797" spans="11:11" x14ac:dyDescent="0.3">
      <c r="K797" s="55" t="str">
        <f t="shared" si="14"/>
        <v/>
      </c>
    </row>
    <row r="798" spans="11:11" x14ac:dyDescent="0.3">
      <c r="K798" s="55" t="str">
        <f t="shared" si="14"/>
        <v/>
      </c>
    </row>
    <row r="799" spans="11:11" x14ac:dyDescent="0.3">
      <c r="K799" s="55" t="str">
        <f t="shared" si="14"/>
        <v/>
      </c>
    </row>
    <row r="800" spans="11:11" x14ac:dyDescent="0.3">
      <c r="K800" s="55" t="str">
        <f t="shared" si="14"/>
        <v/>
      </c>
    </row>
    <row r="801" spans="11:11" x14ac:dyDescent="0.3">
      <c r="K801" s="55" t="str">
        <f t="shared" si="14"/>
        <v/>
      </c>
    </row>
    <row r="802" spans="11:11" x14ac:dyDescent="0.3">
      <c r="K802" s="55" t="str">
        <f t="shared" si="14"/>
        <v/>
      </c>
    </row>
    <row r="803" spans="11:11" x14ac:dyDescent="0.3">
      <c r="K803" s="55" t="str">
        <f t="shared" si="14"/>
        <v/>
      </c>
    </row>
    <row r="804" spans="11:11" x14ac:dyDescent="0.3">
      <c r="K804" s="55" t="str">
        <f t="shared" si="14"/>
        <v/>
      </c>
    </row>
    <row r="805" spans="11:11" x14ac:dyDescent="0.3">
      <c r="K805" s="55" t="str">
        <f t="shared" si="14"/>
        <v/>
      </c>
    </row>
    <row r="806" spans="11:11" x14ac:dyDescent="0.3">
      <c r="K806" s="55" t="str">
        <f t="shared" si="14"/>
        <v/>
      </c>
    </row>
    <row r="807" spans="11:11" x14ac:dyDescent="0.3">
      <c r="K807" s="55" t="str">
        <f t="shared" si="14"/>
        <v/>
      </c>
    </row>
    <row r="808" spans="11:11" x14ac:dyDescent="0.3">
      <c r="K808" s="55" t="str">
        <f t="shared" si="14"/>
        <v/>
      </c>
    </row>
    <row r="809" spans="11:11" x14ac:dyDescent="0.3">
      <c r="K809" s="55" t="str">
        <f t="shared" si="14"/>
        <v/>
      </c>
    </row>
    <row r="810" spans="11:11" x14ac:dyDescent="0.3">
      <c r="K810" s="55" t="str">
        <f t="shared" si="14"/>
        <v/>
      </c>
    </row>
    <row r="811" spans="11:11" x14ac:dyDescent="0.3">
      <c r="K811" s="55" t="str">
        <f t="shared" si="14"/>
        <v/>
      </c>
    </row>
    <row r="812" spans="11:11" x14ac:dyDescent="0.3">
      <c r="K812" s="55" t="str">
        <f t="shared" si="14"/>
        <v/>
      </c>
    </row>
    <row r="813" spans="11:11" x14ac:dyDescent="0.3">
      <c r="K813" s="55" t="str">
        <f t="shared" si="14"/>
        <v/>
      </c>
    </row>
    <row r="814" spans="11:11" x14ac:dyDescent="0.3">
      <c r="K814" s="55" t="str">
        <f t="shared" si="14"/>
        <v/>
      </c>
    </row>
    <row r="815" spans="11:11" x14ac:dyDescent="0.3">
      <c r="K815" s="55" t="str">
        <f t="shared" si="14"/>
        <v/>
      </c>
    </row>
    <row r="816" spans="11:11" x14ac:dyDescent="0.3">
      <c r="K816" s="55" t="str">
        <f t="shared" si="14"/>
        <v/>
      </c>
    </row>
    <row r="817" spans="11:11" x14ac:dyDescent="0.3">
      <c r="K817" s="55" t="str">
        <f t="shared" si="14"/>
        <v/>
      </c>
    </row>
    <row r="818" spans="11:11" x14ac:dyDescent="0.3">
      <c r="K818" s="55" t="str">
        <f t="shared" si="14"/>
        <v/>
      </c>
    </row>
    <row r="819" spans="11:11" x14ac:dyDescent="0.3">
      <c r="K819" s="55" t="str">
        <f t="shared" si="14"/>
        <v/>
      </c>
    </row>
    <row r="820" spans="11:11" x14ac:dyDescent="0.3">
      <c r="K820" s="55" t="str">
        <f t="shared" si="14"/>
        <v/>
      </c>
    </row>
    <row r="821" spans="11:11" x14ac:dyDescent="0.3">
      <c r="K821" s="55" t="str">
        <f t="shared" si="14"/>
        <v/>
      </c>
    </row>
    <row r="822" spans="11:11" x14ac:dyDescent="0.3">
      <c r="K822" s="55" t="str">
        <f t="shared" si="14"/>
        <v/>
      </c>
    </row>
    <row r="823" spans="11:11" x14ac:dyDescent="0.3">
      <c r="K823" s="55" t="str">
        <f t="shared" si="14"/>
        <v/>
      </c>
    </row>
    <row r="824" spans="11:11" x14ac:dyDescent="0.3">
      <c r="K824" s="55" t="str">
        <f t="shared" si="14"/>
        <v/>
      </c>
    </row>
    <row r="825" spans="11:11" x14ac:dyDescent="0.3">
      <c r="K825" s="55" t="str">
        <f t="shared" si="14"/>
        <v/>
      </c>
    </row>
    <row r="826" spans="11:11" x14ac:dyDescent="0.3">
      <c r="K826" s="55" t="str">
        <f t="shared" si="14"/>
        <v/>
      </c>
    </row>
    <row r="827" spans="11:11" x14ac:dyDescent="0.3">
      <c r="K827" s="55" t="str">
        <f t="shared" si="14"/>
        <v/>
      </c>
    </row>
    <row r="828" spans="11:11" x14ac:dyDescent="0.3">
      <c r="K828" s="55" t="str">
        <f t="shared" si="14"/>
        <v/>
      </c>
    </row>
    <row r="829" spans="11:11" x14ac:dyDescent="0.3">
      <c r="K829" s="55" t="str">
        <f t="shared" si="14"/>
        <v/>
      </c>
    </row>
    <row r="830" spans="11:11" x14ac:dyDescent="0.3">
      <c r="K830" s="55" t="str">
        <f t="shared" si="14"/>
        <v/>
      </c>
    </row>
    <row r="831" spans="11:11" x14ac:dyDescent="0.3">
      <c r="K831" s="55" t="str">
        <f t="shared" si="14"/>
        <v/>
      </c>
    </row>
    <row r="832" spans="11:11" x14ac:dyDescent="0.3">
      <c r="K832" s="55" t="str">
        <f t="shared" si="14"/>
        <v/>
      </c>
    </row>
    <row r="833" spans="11:11" x14ac:dyDescent="0.3">
      <c r="K833" s="55" t="str">
        <f t="shared" si="14"/>
        <v/>
      </c>
    </row>
    <row r="834" spans="11:11" x14ac:dyDescent="0.3">
      <c r="K834" s="55" t="str">
        <f t="shared" si="14"/>
        <v/>
      </c>
    </row>
    <row r="835" spans="11:11" x14ac:dyDescent="0.3">
      <c r="K835" s="55" t="str">
        <f t="shared" si="14"/>
        <v/>
      </c>
    </row>
    <row r="836" spans="11:11" x14ac:dyDescent="0.3">
      <c r="K836" s="55" t="str">
        <f t="shared" si="14"/>
        <v/>
      </c>
    </row>
    <row r="837" spans="11:11" x14ac:dyDescent="0.3">
      <c r="K837" s="55" t="str">
        <f t="shared" si="14"/>
        <v/>
      </c>
    </row>
    <row r="838" spans="11:11" x14ac:dyDescent="0.3">
      <c r="K838" s="55" t="str">
        <f t="shared" si="14"/>
        <v/>
      </c>
    </row>
    <row r="839" spans="11:11" x14ac:dyDescent="0.3">
      <c r="K839" s="55" t="str">
        <f t="shared" si="14"/>
        <v/>
      </c>
    </row>
    <row r="840" spans="11:11" x14ac:dyDescent="0.3">
      <c r="K840" s="55" t="str">
        <f t="shared" si="14"/>
        <v/>
      </c>
    </row>
    <row r="841" spans="11:11" x14ac:dyDescent="0.3">
      <c r="K841" s="55" t="str">
        <f t="shared" si="14"/>
        <v/>
      </c>
    </row>
    <row r="842" spans="11:11" x14ac:dyDescent="0.3">
      <c r="K842" s="55" t="str">
        <f t="shared" si="14"/>
        <v/>
      </c>
    </row>
    <row r="843" spans="11:11" x14ac:dyDescent="0.3">
      <c r="K843" s="55" t="str">
        <f t="shared" si="14"/>
        <v/>
      </c>
    </row>
    <row r="844" spans="11:11" x14ac:dyDescent="0.3">
      <c r="K844" s="55" t="str">
        <f t="shared" si="14"/>
        <v/>
      </c>
    </row>
    <row r="845" spans="11:11" x14ac:dyDescent="0.3">
      <c r="K845" s="55" t="str">
        <f t="shared" si="14"/>
        <v/>
      </c>
    </row>
    <row r="846" spans="11:11" x14ac:dyDescent="0.3">
      <c r="K846" s="55" t="str">
        <f t="shared" si="14"/>
        <v/>
      </c>
    </row>
    <row r="847" spans="11:11" x14ac:dyDescent="0.3">
      <c r="K847" s="55" t="str">
        <f t="shared" si="14"/>
        <v/>
      </c>
    </row>
    <row r="848" spans="11:11" x14ac:dyDescent="0.3">
      <c r="K848" s="55" t="str">
        <f t="shared" si="14"/>
        <v/>
      </c>
    </row>
    <row r="849" spans="11:11" x14ac:dyDescent="0.3">
      <c r="K849" s="55" t="str">
        <f t="shared" si="14"/>
        <v/>
      </c>
    </row>
    <row r="850" spans="11:11" x14ac:dyDescent="0.3">
      <c r="K850" s="55" t="str">
        <f t="shared" si="14"/>
        <v/>
      </c>
    </row>
    <row r="851" spans="11:11" x14ac:dyDescent="0.3">
      <c r="K851" s="55" t="str">
        <f t="shared" ref="K851:K914" si="15">IF(A851="","",IF(OR(E851="Aceito",E851="Pendente de Produção",E851="Em Produção"),"Entregue",IF(E851="Cancelado","Cancelado","Não Entregue")))</f>
        <v/>
      </c>
    </row>
    <row r="852" spans="11:11" x14ac:dyDescent="0.3">
      <c r="K852" s="55" t="str">
        <f t="shared" si="15"/>
        <v/>
      </c>
    </row>
    <row r="853" spans="11:11" x14ac:dyDescent="0.3">
      <c r="K853" s="55" t="str">
        <f t="shared" si="15"/>
        <v/>
      </c>
    </row>
    <row r="854" spans="11:11" x14ac:dyDescent="0.3">
      <c r="K854" s="55" t="str">
        <f t="shared" si="15"/>
        <v/>
      </c>
    </row>
    <row r="855" spans="11:11" x14ac:dyDescent="0.3">
      <c r="K855" s="55" t="str">
        <f t="shared" si="15"/>
        <v/>
      </c>
    </row>
    <row r="856" spans="11:11" x14ac:dyDescent="0.3">
      <c r="K856" s="55" t="str">
        <f t="shared" si="15"/>
        <v/>
      </c>
    </row>
    <row r="857" spans="11:11" x14ac:dyDescent="0.3">
      <c r="K857" s="55" t="str">
        <f t="shared" si="15"/>
        <v/>
      </c>
    </row>
    <row r="858" spans="11:11" x14ac:dyDescent="0.3">
      <c r="K858" s="55" t="str">
        <f t="shared" si="15"/>
        <v/>
      </c>
    </row>
    <row r="859" spans="11:11" x14ac:dyDescent="0.3">
      <c r="K859" s="55" t="str">
        <f t="shared" si="15"/>
        <v/>
      </c>
    </row>
    <row r="860" spans="11:11" x14ac:dyDescent="0.3">
      <c r="K860" s="55" t="str">
        <f t="shared" si="15"/>
        <v/>
      </c>
    </row>
    <row r="861" spans="11:11" x14ac:dyDescent="0.3">
      <c r="K861" s="55" t="str">
        <f t="shared" si="15"/>
        <v/>
      </c>
    </row>
    <row r="862" spans="11:11" x14ac:dyDescent="0.3">
      <c r="K862" s="55" t="str">
        <f t="shared" si="15"/>
        <v/>
      </c>
    </row>
    <row r="863" spans="11:11" x14ac:dyDescent="0.3">
      <c r="K863" s="55" t="str">
        <f t="shared" si="15"/>
        <v/>
      </c>
    </row>
    <row r="864" spans="11:11" x14ac:dyDescent="0.3">
      <c r="K864" s="55" t="str">
        <f t="shared" si="15"/>
        <v/>
      </c>
    </row>
    <row r="865" spans="11:11" x14ac:dyDescent="0.3">
      <c r="K865" s="55" t="str">
        <f t="shared" si="15"/>
        <v/>
      </c>
    </row>
    <row r="866" spans="11:11" x14ac:dyDescent="0.3">
      <c r="K866" s="55" t="str">
        <f t="shared" si="15"/>
        <v/>
      </c>
    </row>
    <row r="867" spans="11:11" x14ac:dyDescent="0.3">
      <c r="K867" s="55" t="str">
        <f t="shared" si="15"/>
        <v/>
      </c>
    </row>
    <row r="868" spans="11:11" x14ac:dyDescent="0.3">
      <c r="K868" s="55" t="str">
        <f t="shared" si="15"/>
        <v/>
      </c>
    </row>
    <row r="869" spans="11:11" x14ac:dyDescent="0.3">
      <c r="K869" s="55" t="str">
        <f t="shared" si="15"/>
        <v/>
      </c>
    </row>
    <row r="870" spans="11:11" x14ac:dyDescent="0.3">
      <c r="K870" s="55" t="str">
        <f t="shared" si="15"/>
        <v/>
      </c>
    </row>
    <row r="871" spans="11:11" x14ac:dyDescent="0.3">
      <c r="K871" s="55" t="str">
        <f t="shared" si="15"/>
        <v/>
      </c>
    </row>
    <row r="872" spans="11:11" x14ac:dyDescent="0.3">
      <c r="K872" s="55" t="str">
        <f t="shared" si="15"/>
        <v/>
      </c>
    </row>
    <row r="873" spans="11:11" x14ac:dyDescent="0.3">
      <c r="K873" s="55" t="str">
        <f t="shared" si="15"/>
        <v/>
      </c>
    </row>
    <row r="874" spans="11:11" x14ac:dyDescent="0.3">
      <c r="K874" s="55" t="str">
        <f t="shared" si="15"/>
        <v/>
      </c>
    </row>
    <row r="875" spans="11:11" x14ac:dyDescent="0.3">
      <c r="K875" s="55" t="str">
        <f t="shared" si="15"/>
        <v/>
      </c>
    </row>
    <row r="876" spans="11:11" x14ac:dyDescent="0.3">
      <c r="K876" s="55" t="str">
        <f t="shared" si="15"/>
        <v/>
      </c>
    </row>
    <row r="877" spans="11:11" x14ac:dyDescent="0.3">
      <c r="K877" s="55" t="str">
        <f t="shared" si="15"/>
        <v/>
      </c>
    </row>
    <row r="878" spans="11:11" x14ac:dyDescent="0.3">
      <c r="K878" s="55" t="str">
        <f t="shared" si="15"/>
        <v/>
      </c>
    </row>
    <row r="879" spans="11:11" x14ac:dyDescent="0.3">
      <c r="K879" s="55" t="str">
        <f t="shared" si="15"/>
        <v/>
      </c>
    </row>
    <row r="880" spans="11:11" x14ac:dyDescent="0.3">
      <c r="K880" s="55" t="str">
        <f t="shared" si="15"/>
        <v/>
      </c>
    </row>
    <row r="881" spans="11:11" x14ac:dyDescent="0.3">
      <c r="K881" s="55" t="str">
        <f t="shared" si="15"/>
        <v/>
      </c>
    </row>
    <row r="882" spans="11:11" x14ac:dyDescent="0.3">
      <c r="K882" s="55" t="str">
        <f t="shared" si="15"/>
        <v/>
      </c>
    </row>
    <row r="883" spans="11:11" x14ac:dyDescent="0.3">
      <c r="K883" s="55" t="str">
        <f t="shared" si="15"/>
        <v/>
      </c>
    </row>
    <row r="884" spans="11:11" x14ac:dyDescent="0.3">
      <c r="K884" s="55" t="str">
        <f t="shared" si="15"/>
        <v/>
      </c>
    </row>
    <row r="885" spans="11:11" x14ac:dyDescent="0.3">
      <c r="K885" s="55" t="str">
        <f t="shared" si="15"/>
        <v/>
      </c>
    </row>
    <row r="886" spans="11:11" x14ac:dyDescent="0.3">
      <c r="K886" s="55" t="str">
        <f t="shared" si="15"/>
        <v/>
      </c>
    </row>
    <row r="887" spans="11:11" x14ac:dyDescent="0.3">
      <c r="K887" s="55" t="str">
        <f t="shared" si="15"/>
        <v/>
      </c>
    </row>
    <row r="888" spans="11:11" x14ac:dyDescent="0.3">
      <c r="K888" s="55" t="str">
        <f t="shared" si="15"/>
        <v/>
      </c>
    </row>
    <row r="889" spans="11:11" x14ac:dyDescent="0.3">
      <c r="K889" s="55" t="str">
        <f t="shared" si="15"/>
        <v/>
      </c>
    </row>
    <row r="890" spans="11:11" x14ac:dyDescent="0.3">
      <c r="K890" s="55" t="str">
        <f t="shared" si="15"/>
        <v/>
      </c>
    </row>
    <row r="891" spans="11:11" x14ac:dyDescent="0.3">
      <c r="K891" s="55" t="str">
        <f t="shared" si="15"/>
        <v/>
      </c>
    </row>
    <row r="892" spans="11:11" x14ac:dyDescent="0.3">
      <c r="K892" s="55" t="str">
        <f t="shared" si="15"/>
        <v/>
      </c>
    </row>
    <row r="893" spans="11:11" x14ac:dyDescent="0.3">
      <c r="K893" s="55" t="str">
        <f t="shared" si="15"/>
        <v/>
      </c>
    </row>
    <row r="894" spans="11:11" x14ac:dyDescent="0.3">
      <c r="K894" s="55" t="str">
        <f t="shared" si="15"/>
        <v/>
      </c>
    </row>
    <row r="895" spans="11:11" x14ac:dyDescent="0.3">
      <c r="K895" s="55" t="str">
        <f t="shared" si="15"/>
        <v/>
      </c>
    </row>
    <row r="896" spans="11:11" x14ac:dyDescent="0.3">
      <c r="K896" s="55" t="str">
        <f t="shared" si="15"/>
        <v/>
      </c>
    </row>
    <row r="897" spans="11:11" x14ac:dyDescent="0.3">
      <c r="K897" s="55" t="str">
        <f t="shared" si="15"/>
        <v/>
      </c>
    </row>
    <row r="898" spans="11:11" x14ac:dyDescent="0.3">
      <c r="K898" s="55" t="str">
        <f t="shared" si="15"/>
        <v/>
      </c>
    </row>
    <row r="899" spans="11:11" x14ac:dyDescent="0.3">
      <c r="K899" s="55" t="str">
        <f t="shared" si="15"/>
        <v/>
      </c>
    </row>
    <row r="900" spans="11:11" x14ac:dyDescent="0.3">
      <c r="K900" s="55" t="str">
        <f t="shared" si="15"/>
        <v/>
      </c>
    </row>
    <row r="901" spans="11:11" x14ac:dyDescent="0.3">
      <c r="K901" s="55" t="str">
        <f t="shared" si="15"/>
        <v/>
      </c>
    </row>
    <row r="902" spans="11:11" x14ac:dyDescent="0.3">
      <c r="K902" s="55" t="str">
        <f t="shared" si="15"/>
        <v/>
      </c>
    </row>
    <row r="903" spans="11:11" x14ac:dyDescent="0.3">
      <c r="K903" s="55" t="str">
        <f t="shared" si="15"/>
        <v/>
      </c>
    </row>
    <row r="904" spans="11:11" x14ac:dyDescent="0.3">
      <c r="K904" s="55" t="str">
        <f t="shared" si="15"/>
        <v/>
      </c>
    </row>
    <row r="905" spans="11:11" x14ac:dyDescent="0.3">
      <c r="K905" s="55" t="str">
        <f t="shared" si="15"/>
        <v/>
      </c>
    </row>
    <row r="906" spans="11:11" x14ac:dyDescent="0.3">
      <c r="K906" s="55" t="str">
        <f t="shared" si="15"/>
        <v/>
      </c>
    </row>
    <row r="907" spans="11:11" x14ac:dyDescent="0.3">
      <c r="K907" s="55" t="str">
        <f t="shared" si="15"/>
        <v/>
      </c>
    </row>
    <row r="908" spans="11:11" x14ac:dyDescent="0.3">
      <c r="K908" s="55" t="str">
        <f t="shared" si="15"/>
        <v/>
      </c>
    </row>
    <row r="909" spans="11:11" x14ac:dyDescent="0.3">
      <c r="K909" s="55" t="str">
        <f t="shared" si="15"/>
        <v/>
      </c>
    </row>
    <row r="910" spans="11:11" x14ac:dyDescent="0.3">
      <c r="K910" s="55" t="str">
        <f t="shared" si="15"/>
        <v/>
      </c>
    </row>
    <row r="911" spans="11:11" x14ac:dyDescent="0.3">
      <c r="K911" s="55" t="str">
        <f t="shared" si="15"/>
        <v/>
      </c>
    </row>
    <row r="912" spans="11:11" x14ac:dyDescent="0.3">
      <c r="K912" s="55" t="str">
        <f t="shared" si="15"/>
        <v/>
      </c>
    </row>
    <row r="913" spans="11:11" x14ac:dyDescent="0.3">
      <c r="K913" s="55" t="str">
        <f t="shared" si="15"/>
        <v/>
      </c>
    </row>
    <row r="914" spans="11:11" x14ac:dyDescent="0.3">
      <c r="K914" s="55" t="str">
        <f t="shared" si="15"/>
        <v/>
      </c>
    </row>
    <row r="915" spans="11:11" x14ac:dyDescent="0.3">
      <c r="K915" s="55" t="str">
        <f t="shared" ref="K915:K978" si="16">IF(A915="","",IF(OR(E915="Aceito",E915="Pendente de Produção",E915="Em Produção"),"Entregue",IF(E915="Cancelado","Cancelado","Não Entregue")))</f>
        <v/>
      </c>
    </row>
    <row r="916" spans="11:11" x14ac:dyDescent="0.3">
      <c r="K916" s="55" t="str">
        <f t="shared" si="16"/>
        <v/>
      </c>
    </row>
    <row r="917" spans="11:11" x14ac:dyDescent="0.3">
      <c r="K917" s="55" t="str">
        <f t="shared" si="16"/>
        <v/>
      </c>
    </row>
    <row r="918" spans="11:11" x14ac:dyDescent="0.3">
      <c r="K918" s="55" t="str">
        <f t="shared" si="16"/>
        <v/>
      </c>
    </row>
    <row r="919" spans="11:11" x14ac:dyDescent="0.3">
      <c r="K919" s="55" t="str">
        <f t="shared" si="16"/>
        <v/>
      </c>
    </row>
    <row r="920" spans="11:11" x14ac:dyDescent="0.3">
      <c r="K920" s="55" t="str">
        <f t="shared" si="16"/>
        <v/>
      </c>
    </row>
    <row r="921" spans="11:11" x14ac:dyDescent="0.3">
      <c r="K921" s="55" t="str">
        <f t="shared" si="16"/>
        <v/>
      </c>
    </row>
    <row r="922" spans="11:11" x14ac:dyDescent="0.3">
      <c r="K922" s="55" t="str">
        <f t="shared" si="16"/>
        <v/>
      </c>
    </row>
    <row r="923" spans="11:11" x14ac:dyDescent="0.3">
      <c r="K923" s="55" t="str">
        <f t="shared" si="16"/>
        <v/>
      </c>
    </row>
    <row r="924" spans="11:11" x14ac:dyDescent="0.3">
      <c r="K924" s="55" t="str">
        <f t="shared" si="16"/>
        <v/>
      </c>
    </row>
    <row r="925" spans="11:11" x14ac:dyDescent="0.3">
      <c r="K925" s="55" t="str">
        <f t="shared" si="16"/>
        <v/>
      </c>
    </row>
    <row r="926" spans="11:11" x14ac:dyDescent="0.3">
      <c r="K926" s="55" t="str">
        <f t="shared" si="16"/>
        <v/>
      </c>
    </row>
    <row r="927" spans="11:11" x14ac:dyDescent="0.3">
      <c r="K927" s="55" t="str">
        <f t="shared" si="16"/>
        <v/>
      </c>
    </row>
    <row r="928" spans="11:11" x14ac:dyDescent="0.3">
      <c r="K928" s="55" t="str">
        <f t="shared" si="16"/>
        <v/>
      </c>
    </row>
    <row r="929" spans="11:11" x14ac:dyDescent="0.3">
      <c r="K929" s="55" t="str">
        <f t="shared" si="16"/>
        <v/>
      </c>
    </row>
    <row r="930" spans="11:11" x14ac:dyDescent="0.3">
      <c r="K930" s="55" t="str">
        <f t="shared" si="16"/>
        <v/>
      </c>
    </row>
    <row r="931" spans="11:11" x14ac:dyDescent="0.3">
      <c r="K931" s="55" t="str">
        <f t="shared" si="16"/>
        <v/>
      </c>
    </row>
    <row r="932" spans="11:11" x14ac:dyDescent="0.3">
      <c r="K932" s="55" t="str">
        <f t="shared" si="16"/>
        <v/>
      </c>
    </row>
    <row r="933" spans="11:11" x14ac:dyDescent="0.3">
      <c r="K933" s="55" t="str">
        <f t="shared" si="16"/>
        <v/>
      </c>
    </row>
    <row r="934" spans="11:11" x14ac:dyDescent="0.3">
      <c r="K934" s="55" t="str">
        <f t="shared" si="16"/>
        <v/>
      </c>
    </row>
    <row r="935" spans="11:11" x14ac:dyDescent="0.3">
      <c r="K935" s="55" t="str">
        <f t="shared" si="16"/>
        <v/>
      </c>
    </row>
    <row r="936" spans="11:11" x14ac:dyDescent="0.3">
      <c r="K936" s="55" t="str">
        <f t="shared" si="16"/>
        <v/>
      </c>
    </row>
    <row r="937" spans="11:11" x14ac:dyDescent="0.3">
      <c r="K937" s="55" t="str">
        <f t="shared" si="16"/>
        <v/>
      </c>
    </row>
    <row r="938" spans="11:11" x14ac:dyDescent="0.3">
      <c r="K938" s="55" t="str">
        <f t="shared" si="16"/>
        <v/>
      </c>
    </row>
    <row r="939" spans="11:11" x14ac:dyDescent="0.3">
      <c r="K939" s="55" t="str">
        <f t="shared" si="16"/>
        <v/>
      </c>
    </row>
    <row r="940" spans="11:11" x14ac:dyDescent="0.3">
      <c r="K940" s="55" t="str">
        <f t="shared" si="16"/>
        <v/>
      </c>
    </row>
    <row r="941" spans="11:11" x14ac:dyDescent="0.3">
      <c r="K941" s="55" t="str">
        <f t="shared" si="16"/>
        <v/>
      </c>
    </row>
    <row r="942" spans="11:11" x14ac:dyDescent="0.3">
      <c r="K942" s="55" t="str">
        <f t="shared" si="16"/>
        <v/>
      </c>
    </row>
    <row r="943" spans="11:11" x14ac:dyDescent="0.3">
      <c r="K943" s="55" t="str">
        <f t="shared" si="16"/>
        <v/>
      </c>
    </row>
    <row r="944" spans="11:11" x14ac:dyDescent="0.3">
      <c r="K944" s="55" t="str">
        <f t="shared" si="16"/>
        <v/>
      </c>
    </row>
    <row r="945" spans="11:11" x14ac:dyDescent="0.3">
      <c r="K945" s="55" t="str">
        <f t="shared" si="16"/>
        <v/>
      </c>
    </row>
    <row r="946" spans="11:11" x14ac:dyDescent="0.3">
      <c r="K946" s="55" t="str">
        <f t="shared" si="16"/>
        <v/>
      </c>
    </row>
    <row r="947" spans="11:11" x14ac:dyDescent="0.3">
      <c r="K947" s="55" t="str">
        <f t="shared" si="16"/>
        <v/>
      </c>
    </row>
    <row r="948" spans="11:11" x14ac:dyDescent="0.3">
      <c r="K948" s="55" t="str">
        <f t="shared" si="16"/>
        <v/>
      </c>
    </row>
    <row r="949" spans="11:11" x14ac:dyDescent="0.3">
      <c r="K949" s="55" t="str">
        <f t="shared" si="16"/>
        <v/>
      </c>
    </row>
    <row r="950" spans="11:11" x14ac:dyDescent="0.3">
      <c r="K950" s="55" t="str">
        <f t="shared" si="16"/>
        <v/>
      </c>
    </row>
    <row r="951" spans="11:11" x14ac:dyDescent="0.3">
      <c r="K951" s="55" t="str">
        <f t="shared" si="16"/>
        <v/>
      </c>
    </row>
    <row r="952" spans="11:11" x14ac:dyDescent="0.3">
      <c r="K952" s="55" t="str">
        <f t="shared" si="16"/>
        <v/>
      </c>
    </row>
    <row r="953" spans="11:11" x14ac:dyDescent="0.3">
      <c r="K953" s="55" t="str">
        <f t="shared" si="16"/>
        <v/>
      </c>
    </row>
    <row r="954" spans="11:11" x14ac:dyDescent="0.3">
      <c r="K954" s="55" t="str">
        <f t="shared" si="16"/>
        <v/>
      </c>
    </row>
    <row r="955" spans="11:11" x14ac:dyDescent="0.3">
      <c r="K955" s="55" t="str">
        <f t="shared" si="16"/>
        <v/>
      </c>
    </row>
    <row r="956" spans="11:11" x14ac:dyDescent="0.3">
      <c r="K956" s="55" t="str">
        <f t="shared" si="16"/>
        <v/>
      </c>
    </row>
    <row r="957" spans="11:11" x14ac:dyDescent="0.3">
      <c r="K957" s="55" t="str">
        <f t="shared" si="16"/>
        <v/>
      </c>
    </row>
    <row r="958" spans="11:11" x14ac:dyDescent="0.3">
      <c r="K958" s="55" t="str">
        <f t="shared" si="16"/>
        <v/>
      </c>
    </row>
    <row r="959" spans="11:11" x14ac:dyDescent="0.3">
      <c r="K959" s="55" t="str">
        <f t="shared" si="16"/>
        <v/>
      </c>
    </row>
    <row r="960" spans="11:11" x14ac:dyDescent="0.3">
      <c r="K960" s="55" t="str">
        <f t="shared" si="16"/>
        <v/>
      </c>
    </row>
    <row r="961" spans="11:11" x14ac:dyDescent="0.3">
      <c r="K961" s="55" t="str">
        <f t="shared" si="16"/>
        <v/>
      </c>
    </row>
    <row r="962" spans="11:11" x14ac:dyDescent="0.3">
      <c r="K962" s="55" t="str">
        <f t="shared" si="16"/>
        <v/>
      </c>
    </row>
    <row r="963" spans="11:11" x14ac:dyDescent="0.3">
      <c r="K963" s="55" t="str">
        <f t="shared" si="16"/>
        <v/>
      </c>
    </row>
    <row r="964" spans="11:11" x14ac:dyDescent="0.3">
      <c r="K964" s="55" t="str">
        <f t="shared" si="16"/>
        <v/>
      </c>
    </row>
    <row r="965" spans="11:11" x14ac:dyDescent="0.3">
      <c r="K965" s="55" t="str">
        <f t="shared" si="16"/>
        <v/>
      </c>
    </row>
    <row r="966" spans="11:11" x14ac:dyDescent="0.3">
      <c r="K966" s="55" t="str">
        <f t="shared" si="16"/>
        <v/>
      </c>
    </row>
    <row r="967" spans="11:11" x14ac:dyDescent="0.3">
      <c r="K967" s="55" t="str">
        <f t="shared" si="16"/>
        <v/>
      </c>
    </row>
    <row r="968" spans="11:11" x14ac:dyDescent="0.3">
      <c r="K968" s="55" t="str">
        <f t="shared" si="16"/>
        <v/>
      </c>
    </row>
    <row r="969" spans="11:11" x14ac:dyDescent="0.3">
      <c r="K969" s="55" t="str">
        <f t="shared" si="16"/>
        <v/>
      </c>
    </row>
    <row r="970" spans="11:11" x14ac:dyDescent="0.3">
      <c r="K970" s="55" t="str">
        <f t="shared" si="16"/>
        <v/>
      </c>
    </row>
    <row r="971" spans="11:11" x14ac:dyDescent="0.3">
      <c r="K971" s="55" t="str">
        <f t="shared" si="16"/>
        <v/>
      </c>
    </row>
    <row r="972" spans="11:11" x14ac:dyDescent="0.3">
      <c r="K972" s="55" t="str">
        <f t="shared" si="16"/>
        <v/>
      </c>
    </row>
    <row r="973" spans="11:11" x14ac:dyDescent="0.3">
      <c r="K973" s="55" t="str">
        <f t="shared" si="16"/>
        <v/>
      </c>
    </row>
    <row r="974" spans="11:11" x14ac:dyDescent="0.3">
      <c r="K974" s="55" t="str">
        <f t="shared" si="16"/>
        <v/>
      </c>
    </row>
    <row r="975" spans="11:11" x14ac:dyDescent="0.3">
      <c r="K975" s="55" t="str">
        <f t="shared" si="16"/>
        <v/>
      </c>
    </row>
    <row r="976" spans="11:11" x14ac:dyDescent="0.3">
      <c r="K976" s="55" t="str">
        <f t="shared" si="16"/>
        <v/>
      </c>
    </row>
    <row r="977" spans="11:11" x14ac:dyDescent="0.3">
      <c r="K977" s="55" t="str">
        <f t="shared" si="16"/>
        <v/>
      </c>
    </row>
    <row r="978" spans="11:11" x14ac:dyDescent="0.3">
      <c r="K978" s="55" t="str">
        <f t="shared" si="16"/>
        <v/>
      </c>
    </row>
    <row r="979" spans="11:11" x14ac:dyDescent="0.3">
      <c r="K979" s="55" t="str">
        <f t="shared" ref="K979:K1042" si="17">IF(A979="","",IF(OR(E979="Aceito",E979="Pendente de Produção",E979="Em Produção"),"Entregue",IF(E979="Cancelado","Cancelado","Não Entregue")))</f>
        <v/>
      </c>
    </row>
    <row r="980" spans="11:11" x14ac:dyDescent="0.3">
      <c r="K980" s="55" t="str">
        <f t="shared" si="17"/>
        <v/>
      </c>
    </row>
    <row r="981" spans="11:11" x14ac:dyDescent="0.3">
      <c r="K981" s="55" t="str">
        <f t="shared" si="17"/>
        <v/>
      </c>
    </row>
    <row r="982" spans="11:11" x14ac:dyDescent="0.3">
      <c r="K982" s="55" t="str">
        <f t="shared" si="17"/>
        <v/>
      </c>
    </row>
    <row r="983" spans="11:11" x14ac:dyDescent="0.3">
      <c r="K983" s="55" t="str">
        <f t="shared" si="17"/>
        <v/>
      </c>
    </row>
    <row r="984" spans="11:11" x14ac:dyDescent="0.3">
      <c r="K984" s="55" t="str">
        <f t="shared" si="17"/>
        <v/>
      </c>
    </row>
    <row r="985" spans="11:11" x14ac:dyDescent="0.3">
      <c r="K985" s="55" t="str">
        <f t="shared" si="17"/>
        <v/>
      </c>
    </row>
    <row r="986" spans="11:11" x14ac:dyDescent="0.3">
      <c r="K986" s="55" t="str">
        <f t="shared" si="17"/>
        <v/>
      </c>
    </row>
    <row r="987" spans="11:11" x14ac:dyDescent="0.3">
      <c r="K987" s="55" t="str">
        <f t="shared" si="17"/>
        <v/>
      </c>
    </row>
    <row r="988" spans="11:11" x14ac:dyDescent="0.3">
      <c r="K988" s="55" t="str">
        <f t="shared" si="17"/>
        <v/>
      </c>
    </row>
    <row r="989" spans="11:11" x14ac:dyDescent="0.3">
      <c r="K989" s="55" t="str">
        <f t="shared" si="17"/>
        <v/>
      </c>
    </row>
    <row r="990" spans="11:11" x14ac:dyDescent="0.3">
      <c r="K990" s="55" t="str">
        <f t="shared" si="17"/>
        <v/>
      </c>
    </row>
    <row r="991" spans="11:11" x14ac:dyDescent="0.3">
      <c r="K991" s="55" t="str">
        <f t="shared" si="17"/>
        <v/>
      </c>
    </row>
    <row r="992" spans="11:11" x14ac:dyDescent="0.3">
      <c r="K992" s="55" t="str">
        <f t="shared" si="17"/>
        <v/>
      </c>
    </row>
    <row r="993" spans="11:11" x14ac:dyDescent="0.3">
      <c r="K993" s="55" t="str">
        <f t="shared" si="17"/>
        <v/>
      </c>
    </row>
    <row r="994" spans="11:11" x14ac:dyDescent="0.3">
      <c r="K994" s="55" t="str">
        <f t="shared" si="17"/>
        <v/>
      </c>
    </row>
    <row r="995" spans="11:11" x14ac:dyDescent="0.3">
      <c r="K995" s="55" t="str">
        <f t="shared" si="17"/>
        <v/>
      </c>
    </row>
    <row r="996" spans="11:11" x14ac:dyDescent="0.3">
      <c r="K996" s="55" t="str">
        <f t="shared" si="17"/>
        <v/>
      </c>
    </row>
    <row r="997" spans="11:11" x14ac:dyDescent="0.3">
      <c r="K997" s="55" t="str">
        <f t="shared" si="17"/>
        <v/>
      </c>
    </row>
    <row r="998" spans="11:11" x14ac:dyDescent="0.3">
      <c r="K998" s="55" t="str">
        <f t="shared" si="17"/>
        <v/>
      </c>
    </row>
    <row r="999" spans="11:11" x14ac:dyDescent="0.3">
      <c r="K999" s="55" t="str">
        <f t="shared" si="17"/>
        <v/>
      </c>
    </row>
    <row r="1000" spans="11:11" x14ac:dyDescent="0.3">
      <c r="K1000" s="55" t="str">
        <f t="shared" si="17"/>
        <v/>
      </c>
    </row>
    <row r="1001" spans="11:11" x14ac:dyDescent="0.3">
      <c r="K1001" s="55" t="str">
        <f t="shared" si="17"/>
        <v/>
      </c>
    </row>
    <row r="1002" spans="11:11" x14ac:dyDescent="0.3">
      <c r="K1002" s="55" t="str">
        <f t="shared" si="17"/>
        <v/>
      </c>
    </row>
    <row r="1003" spans="11:11" x14ac:dyDescent="0.3">
      <c r="K1003" s="55" t="str">
        <f t="shared" si="17"/>
        <v/>
      </c>
    </row>
    <row r="1004" spans="11:11" x14ac:dyDescent="0.3">
      <c r="K1004" s="55" t="str">
        <f t="shared" si="17"/>
        <v/>
      </c>
    </row>
    <row r="1005" spans="11:11" x14ac:dyDescent="0.3">
      <c r="K1005" s="55" t="str">
        <f t="shared" si="17"/>
        <v/>
      </c>
    </row>
    <row r="1006" spans="11:11" x14ac:dyDescent="0.3">
      <c r="K1006" s="55" t="str">
        <f t="shared" si="17"/>
        <v/>
      </c>
    </row>
    <row r="1007" spans="11:11" x14ac:dyDescent="0.3">
      <c r="K1007" s="55" t="str">
        <f t="shared" si="17"/>
        <v/>
      </c>
    </row>
    <row r="1008" spans="11:11" x14ac:dyDescent="0.3">
      <c r="K1008" s="55" t="str">
        <f t="shared" si="17"/>
        <v/>
      </c>
    </row>
    <row r="1009" spans="11:11" x14ac:dyDescent="0.3">
      <c r="K1009" s="55" t="str">
        <f t="shared" si="17"/>
        <v/>
      </c>
    </row>
    <row r="1010" spans="11:11" x14ac:dyDescent="0.3">
      <c r="K1010" s="55" t="str">
        <f t="shared" si="17"/>
        <v/>
      </c>
    </row>
    <row r="1011" spans="11:11" x14ac:dyDescent="0.3">
      <c r="K1011" s="55" t="str">
        <f t="shared" si="17"/>
        <v/>
      </c>
    </row>
    <row r="1012" spans="11:11" x14ac:dyDescent="0.3">
      <c r="K1012" s="55" t="str">
        <f t="shared" si="17"/>
        <v/>
      </c>
    </row>
    <row r="1013" spans="11:11" x14ac:dyDescent="0.3">
      <c r="K1013" s="55" t="str">
        <f t="shared" si="17"/>
        <v/>
      </c>
    </row>
    <row r="1014" spans="11:11" x14ac:dyDescent="0.3">
      <c r="K1014" s="55" t="str">
        <f t="shared" si="17"/>
        <v/>
      </c>
    </row>
    <row r="1015" spans="11:11" x14ac:dyDescent="0.3">
      <c r="K1015" s="55" t="str">
        <f t="shared" si="17"/>
        <v/>
      </c>
    </row>
    <row r="1016" spans="11:11" x14ac:dyDescent="0.3">
      <c r="K1016" s="55" t="str">
        <f t="shared" si="17"/>
        <v/>
      </c>
    </row>
    <row r="1017" spans="11:11" x14ac:dyDescent="0.3">
      <c r="K1017" s="55" t="str">
        <f t="shared" si="17"/>
        <v/>
      </c>
    </row>
    <row r="1018" spans="11:11" x14ac:dyDescent="0.3">
      <c r="K1018" s="55" t="str">
        <f t="shared" si="17"/>
        <v/>
      </c>
    </row>
    <row r="1019" spans="11:11" x14ac:dyDescent="0.3">
      <c r="K1019" s="55" t="str">
        <f t="shared" si="17"/>
        <v/>
      </c>
    </row>
    <row r="1020" spans="11:11" x14ac:dyDescent="0.3">
      <c r="K1020" s="55" t="str">
        <f t="shared" si="17"/>
        <v/>
      </c>
    </row>
    <row r="1021" spans="11:11" x14ac:dyDescent="0.3">
      <c r="K1021" s="55" t="str">
        <f t="shared" si="17"/>
        <v/>
      </c>
    </row>
    <row r="1022" spans="11:11" x14ac:dyDescent="0.3">
      <c r="K1022" s="55" t="str">
        <f t="shared" si="17"/>
        <v/>
      </c>
    </row>
    <row r="1023" spans="11:11" x14ac:dyDescent="0.3">
      <c r="K1023" s="55" t="str">
        <f t="shared" si="17"/>
        <v/>
      </c>
    </row>
    <row r="1024" spans="11:11" x14ac:dyDescent="0.3">
      <c r="K1024" s="55" t="str">
        <f t="shared" si="17"/>
        <v/>
      </c>
    </row>
    <row r="1025" spans="11:11" x14ac:dyDescent="0.3">
      <c r="K1025" s="55" t="str">
        <f t="shared" si="17"/>
        <v/>
      </c>
    </row>
    <row r="1026" spans="11:11" x14ac:dyDescent="0.3">
      <c r="K1026" s="55" t="str">
        <f t="shared" si="17"/>
        <v/>
      </c>
    </row>
    <row r="1027" spans="11:11" x14ac:dyDescent="0.3">
      <c r="K1027" s="55" t="str">
        <f t="shared" si="17"/>
        <v/>
      </c>
    </row>
    <row r="1028" spans="11:11" x14ac:dyDescent="0.3">
      <c r="K1028" s="55" t="str">
        <f t="shared" si="17"/>
        <v/>
      </c>
    </row>
    <row r="1029" spans="11:11" x14ac:dyDescent="0.3">
      <c r="K1029" s="55" t="str">
        <f t="shared" si="17"/>
        <v/>
      </c>
    </row>
    <row r="1030" spans="11:11" x14ac:dyDescent="0.3">
      <c r="K1030" s="55" t="str">
        <f t="shared" si="17"/>
        <v/>
      </c>
    </row>
    <row r="1031" spans="11:11" x14ac:dyDescent="0.3">
      <c r="K1031" s="55" t="str">
        <f t="shared" si="17"/>
        <v/>
      </c>
    </row>
    <row r="1032" spans="11:11" x14ac:dyDescent="0.3">
      <c r="K1032" s="55" t="str">
        <f t="shared" si="17"/>
        <v/>
      </c>
    </row>
    <row r="1033" spans="11:11" x14ac:dyDescent="0.3">
      <c r="K1033" s="55" t="str">
        <f t="shared" si="17"/>
        <v/>
      </c>
    </row>
    <row r="1034" spans="11:11" x14ac:dyDescent="0.3">
      <c r="K1034" s="55" t="str">
        <f t="shared" si="17"/>
        <v/>
      </c>
    </row>
    <row r="1035" spans="11:11" x14ac:dyDescent="0.3">
      <c r="K1035" s="55" t="str">
        <f t="shared" si="17"/>
        <v/>
      </c>
    </row>
    <row r="1036" spans="11:11" x14ac:dyDescent="0.3">
      <c r="K1036" s="55" t="str">
        <f t="shared" si="17"/>
        <v/>
      </c>
    </row>
    <row r="1037" spans="11:11" x14ac:dyDescent="0.3">
      <c r="K1037" s="55" t="str">
        <f t="shared" si="17"/>
        <v/>
      </c>
    </row>
    <row r="1038" spans="11:11" x14ac:dyDescent="0.3">
      <c r="K1038" s="55" t="str">
        <f t="shared" si="17"/>
        <v/>
      </c>
    </row>
    <row r="1039" spans="11:11" x14ac:dyDescent="0.3">
      <c r="K1039" s="55" t="str">
        <f t="shared" si="17"/>
        <v/>
      </c>
    </row>
    <row r="1040" spans="11:11" x14ac:dyDescent="0.3">
      <c r="K1040" s="55" t="str">
        <f t="shared" si="17"/>
        <v/>
      </c>
    </row>
    <row r="1041" spans="11:11" x14ac:dyDescent="0.3">
      <c r="K1041" s="55" t="str">
        <f t="shared" si="17"/>
        <v/>
      </c>
    </row>
    <row r="1042" spans="11:11" x14ac:dyDescent="0.3">
      <c r="K1042" s="55" t="str">
        <f t="shared" si="17"/>
        <v/>
      </c>
    </row>
    <row r="1043" spans="11:11" x14ac:dyDescent="0.3">
      <c r="K1043" s="55" t="str">
        <f t="shared" ref="K1043:K1106" si="18">IF(A1043="","",IF(OR(E1043="Aceito",E1043="Pendente de Produção",E1043="Em Produção"),"Entregue",IF(E1043="Cancelado","Cancelado","Não Entregue")))</f>
        <v/>
      </c>
    </row>
    <row r="1044" spans="11:11" x14ac:dyDescent="0.3">
      <c r="K1044" s="55" t="str">
        <f t="shared" si="18"/>
        <v/>
      </c>
    </row>
    <row r="1045" spans="11:11" x14ac:dyDescent="0.3">
      <c r="K1045" s="55" t="str">
        <f t="shared" si="18"/>
        <v/>
      </c>
    </row>
    <row r="1046" spans="11:11" x14ac:dyDescent="0.3">
      <c r="K1046" s="55" t="str">
        <f t="shared" si="18"/>
        <v/>
      </c>
    </row>
    <row r="1047" spans="11:11" x14ac:dyDescent="0.3">
      <c r="K1047" s="55" t="str">
        <f t="shared" si="18"/>
        <v/>
      </c>
    </row>
    <row r="1048" spans="11:11" x14ac:dyDescent="0.3">
      <c r="K1048" s="55" t="str">
        <f t="shared" si="18"/>
        <v/>
      </c>
    </row>
    <row r="1049" spans="11:11" x14ac:dyDescent="0.3">
      <c r="K1049" s="55" t="str">
        <f t="shared" si="18"/>
        <v/>
      </c>
    </row>
    <row r="1050" spans="11:11" x14ac:dyDescent="0.3">
      <c r="K1050" s="55" t="str">
        <f t="shared" si="18"/>
        <v/>
      </c>
    </row>
    <row r="1051" spans="11:11" x14ac:dyDescent="0.3">
      <c r="K1051" s="55" t="str">
        <f t="shared" si="18"/>
        <v/>
      </c>
    </row>
    <row r="1052" spans="11:11" x14ac:dyDescent="0.3">
      <c r="K1052" s="55" t="str">
        <f t="shared" si="18"/>
        <v/>
      </c>
    </row>
    <row r="1053" spans="11:11" x14ac:dyDescent="0.3">
      <c r="K1053" s="55" t="str">
        <f t="shared" si="18"/>
        <v/>
      </c>
    </row>
    <row r="1054" spans="11:11" x14ac:dyDescent="0.3">
      <c r="K1054" s="55" t="str">
        <f t="shared" si="18"/>
        <v/>
      </c>
    </row>
    <row r="1055" spans="11:11" x14ac:dyDescent="0.3">
      <c r="K1055" s="55" t="str">
        <f t="shared" si="18"/>
        <v/>
      </c>
    </row>
    <row r="1056" spans="11:11" x14ac:dyDescent="0.3">
      <c r="K1056" s="55" t="str">
        <f t="shared" si="18"/>
        <v/>
      </c>
    </row>
    <row r="1057" spans="11:11" x14ac:dyDescent="0.3">
      <c r="K1057" s="55" t="str">
        <f t="shared" si="18"/>
        <v/>
      </c>
    </row>
    <row r="1058" spans="11:11" x14ac:dyDescent="0.3">
      <c r="K1058" s="55" t="str">
        <f t="shared" si="18"/>
        <v/>
      </c>
    </row>
    <row r="1059" spans="11:11" x14ac:dyDescent="0.3">
      <c r="K1059" s="55" t="str">
        <f t="shared" si="18"/>
        <v/>
      </c>
    </row>
    <row r="1060" spans="11:11" x14ac:dyDescent="0.3">
      <c r="K1060" s="55" t="str">
        <f t="shared" si="18"/>
        <v/>
      </c>
    </row>
    <row r="1061" spans="11:11" x14ac:dyDescent="0.3">
      <c r="K1061" s="55" t="str">
        <f t="shared" si="18"/>
        <v/>
      </c>
    </row>
    <row r="1062" spans="11:11" x14ac:dyDescent="0.3">
      <c r="K1062" s="55" t="str">
        <f t="shared" si="18"/>
        <v/>
      </c>
    </row>
    <row r="1063" spans="11:11" x14ac:dyDescent="0.3">
      <c r="K1063" s="55" t="str">
        <f t="shared" si="18"/>
        <v/>
      </c>
    </row>
    <row r="1064" spans="11:11" x14ac:dyDescent="0.3">
      <c r="K1064" s="55" t="str">
        <f t="shared" si="18"/>
        <v/>
      </c>
    </row>
    <row r="1065" spans="11:11" x14ac:dyDescent="0.3">
      <c r="K1065" s="55" t="str">
        <f t="shared" si="18"/>
        <v/>
      </c>
    </row>
    <row r="1066" spans="11:11" x14ac:dyDescent="0.3">
      <c r="K1066" s="55" t="str">
        <f t="shared" si="18"/>
        <v/>
      </c>
    </row>
    <row r="1067" spans="11:11" x14ac:dyDescent="0.3">
      <c r="K1067" s="55" t="str">
        <f t="shared" si="18"/>
        <v/>
      </c>
    </row>
    <row r="1068" spans="11:11" x14ac:dyDescent="0.3">
      <c r="K1068" s="55" t="str">
        <f t="shared" si="18"/>
        <v/>
      </c>
    </row>
    <row r="1069" spans="11:11" x14ac:dyDescent="0.3">
      <c r="K1069" s="55" t="str">
        <f t="shared" si="18"/>
        <v/>
      </c>
    </row>
    <row r="1070" spans="11:11" x14ac:dyDescent="0.3">
      <c r="K1070" s="55" t="str">
        <f t="shared" si="18"/>
        <v/>
      </c>
    </row>
    <row r="1071" spans="11:11" x14ac:dyDescent="0.3">
      <c r="K1071" s="55" t="str">
        <f t="shared" si="18"/>
        <v/>
      </c>
    </row>
    <row r="1072" spans="11:11" x14ac:dyDescent="0.3">
      <c r="K1072" s="55" t="str">
        <f t="shared" si="18"/>
        <v/>
      </c>
    </row>
    <row r="1073" spans="11:11" x14ac:dyDescent="0.3">
      <c r="K1073" s="55" t="str">
        <f t="shared" si="18"/>
        <v/>
      </c>
    </row>
    <row r="1074" spans="11:11" x14ac:dyDescent="0.3">
      <c r="K1074" s="55" t="str">
        <f t="shared" si="18"/>
        <v/>
      </c>
    </row>
    <row r="1075" spans="11:11" x14ac:dyDescent="0.3">
      <c r="K1075" s="55" t="str">
        <f t="shared" si="18"/>
        <v/>
      </c>
    </row>
    <row r="1076" spans="11:11" x14ac:dyDescent="0.3">
      <c r="K1076" s="55" t="str">
        <f t="shared" si="18"/>
        <v/>
      </c>
    </row>
    <row r="1077" spans="11:11" x14ac:dyDescent="0.3">
      <c r="K1077" s="55" t="str">
        <f t="shared" si="18"/>
        <v/>
      </c>
    </row>
    <row r="1078" spans="11:11" x14ac:dyDescent="0.3">
      <c r="K1078" s="55" t="str">
        <f t="shared" si="18"/>
        <v/>
      </c>
    </row>
    <row r="1079" spans="11:11" x14ac:dyDescent="0.3">
      <c r="K1079" s="55" t="str">
        <f t="shared" si="18"/>
        <v/>
      </c>
    </row>
    <row r="1080" spans="11:11" x14ac:dyDescent="0.3">
      <c r="K1080" s="55" t="str">
        <f t="shared" si="18"/>
        <v/>
      </c>
    </row>
    <row r="1081" spans="11:11" x14ac:dyDescent="0.3">
      <c r="K1081" s="55" t="str">
        <f t="shared" si="18"/>
        <v/>
      </c>
    </row>
    <row r="1082" spans="11:11" x14ac:dyDescent="0.3">
      <c r="K1082" s="55" t="str">
        <f t="shared" si="18"/>
        <v/>
      </c>
    </row>
    <row r="1083" spans="11:11" x14ac:dyDescent="0.3">
      <c r="K1083" s="55" t="str">
        <f t="shared" si="18"/>
        <v/>
      </c>
    </row>
    <row r="1084" spans="11:11" x14ac:dyDescent="0.3">
      <c r="K1084" s="55" t="str">
        <f t="shared" si="18"/>
        <v/>
      </c>
    </row>
    <row r="1085" spans="11:11" x14ac:dyDescent="0.3">
      <c r="K1085" s="55" t="str">
        <f t="shared" si="18"/>
        <v/>
      </c>
    </row>
    <row r="1086" spans="11:11" x14ac:dyDescent="0.3">
      <c r="K1086" s="55" t="str">
        <f t="shared" si="18"/>
        <v/>
      </c>
    </row>
    <row r="1087" spans="11:11" x14ac:dyDescent="0.3">
      <c r="K1087" s="55" t="str">
        <f t="shared" si="18"/>
        <v/>
      </c>
    </row>
    <row r="1088" spans="11:11" x14ac:dyDescent="0.3">
      <c r="K1088" s="55" t="str">
        <f t="shared" si="18"/>
        <v/>
      </c>
    </row>
    <row r="1089" spans="11:11" x14ac:dyDescent="0.3">
      <c r="K1089" s="55" t="str">
        <f t="shared" si="18"/>
        <v/>
      </c>
    </row>
    <row r="1090" spans="11:11" x14ac:dyDescent="0.3">
      <c r="K1090" s="55" t="str">
        <f t="shared" si="18"/>
        <v/>
      </c>
    </row>
    <row r="1091" spans="11:11" x14ac:dyDescent="0.3">
      <c r="K1091" s="55" t="str">
        <f t="shared" si="18"/>
        <v/>
      </c>
    </row>
    <row r="1092" spans="11:11" x14ac:dyDescent="0.3">
      <c r="K1092" s="55" t="str">
        <f t="shared" si="18"/>
        <v/>
      </c>
    </row>
    <row r="1093" spans="11:11" x14ac:dyDescent="0.3">
      <c r="K1093" s="55" t="str">
        <f t="shared" si="18"/>
        <v/>
      </c>
    </row>
    <row r="1094" spans="11:11" x14ac:dyDescent="0.3">
      <c r="K1094" s="55" t="str">
        <f t="shared" si="18"/>
        <v/>
      </c>
    </row>
    <row r="1095" spans="11:11" x14ac:dyDescent="0.3">
      <c r="K1095" s="55" t="str">
        <f t="shared" si="18"/>
        <v/>
      </c>
    </row>
    <row r="1096" spans="11:11" x14ac:dyDescent="0.3">
      <c r="K1096" s="55" t="str">
        <f t="shared" si="18"/>
        <v/>
      </c>
    </row>
    <row r="1097" spans="11:11" x14ac:dyDescent="0.3">
      <c r="K1097" s="55" t="str">
        <f t="shared" si="18"/>
        <v/>
      </c>
    </row>
    <row r="1098" spans="11:11" x14ac:dyDescent="0.3">
      <c r="K1098" s="55" t="str">
        <f t="shared" si="18"/>
        <v/>
      </c>
    </row>
    <row r="1099" spans="11:11" x14ac:dyDescent="0.3">
      <c r="K1099" s="55" t="str">
        <f t="shared" si="18"/>
        <v/>
      </c>
    </row>
    <row r="1100" spans="11:11" x14ac:dyDescent="0.3">
      <c r="K1100" s="55" t="str">
        <f t="shared" si="18"/>
        <v/>
      </c>
    </row>
    <row r="1101" spans="11:11" x14ac:dyDescent="0.3">
      <c r="K1101" s="55" t="str">
        <f t="shared" si="18"/>
        <v/>
      </c>
    </row>
    <row r="1102" spans="11:11" x14ac:dyDescent="0.3">
      <c r="K1102" s="55" t="str">
        <f t="shared" si="18"/>
        <v/>
      </c>
    </row>
    <row r="1103" spans="11:11" x14ac:dyDescent="0.3">
      <c r="K1103" s="55" t="str">
        <f t="shared" si="18"/>
        <v/>
      </c>
    </row>
    <row r="1104" spans="11:11" x14ac:dyDescent="0.3">
      <c r="K1104" s="55" t="str">
        <f t="shared" si="18"/>
        <v/>
      </c>
    </row>
    <row r="1105" spans="11:11" x14ac:dyDescent="0.3">
      <c r="K1105" s="55" t="str">
        <f t="shared" si="18"/>
        <v/>
      </c>
    </row>
    <row r="1106" spans="11:11" x14ac:dyDescent="0.3">
      <c r="K1106" s="55" t="str">
        <f t="shared" si="18"/>
        <v/>
      </c>
    </row>
    <row r="1107" spans="11:11" x14ac:dyDescent="0.3">
      <c r="K1107" s="55" t="str">
        <f t="shared" ref="K1107:K1170" si="19">IF(A1107="","",IF(OR(E1107="Aceito",E1107="Pendente de Produção",E1107="Em Produção"),"Entregue",IF(E1107="Cancelado","Cancelado","Não Entregue")))</f>
        <v/>
      </c>
    </row>
    <row r="1108" spans="11:11" x14ac:dyDescent="0.3">
      <c r="K1108" s="55" t="str">
        <f t="shared" si="19"/>
        <v/>
      </c>
    </row>
    <row r="1109" spans="11:11" x14ac:dyDescent="0.3">
      <c r="K1109" s="55" t="str">
        <f t="shared" si="19"/>
        <v/>
      </c>
    </row>
    <row r="1110" spans="11:11" x14ac:dyDescent="0.3">
      <c r="K1110" s="55" t="str">
        <f t="shared" si="19"/>
        <v/>
      </c>
    </row>
    <row r="1111" spans="11:11" x14ac:dyDescent="0.3">
      <c r="K1111" s="55" t="str">
        <f t="shared" si="19"/>
        <v/>
      </c>
    </row>
    <row r="1112" spans="11:11" x14ac:dyDescent="0.3">
      <c r="K1112" s="55" t="str">
        <f t="shared" si="19"/>
        <v/>
      </c>
    </row>
    <row r="1113" spans="11:11" x14ac:dyDescent="0.3">
      <c r="K1113" s="55" t="str">
        <f t="shared" si="19"/>
        <v/>
      </c>
    </row>
    <row r="1114" spans="11:11" x14ac:dyDescent="0.3">
      <c r="K1114" s="55" t="str">
        <f t="shared" si="19"/>
        <v/>
      </c>
    </row>
    <row r="1115" spans="11:11" x14ac:dyDescent="0.3">
      <c r="K1115" s="55" t="str">
        <f t="shared" si="19"/>
        <v/>
      </c>
    </row>
    <row r="1116" spans="11:11" x14ac:dyDescent="0.3">
      <c r="K1116" s="55" t="str">
        <f t="shared" si="19"/>
        <v/>
      </c>
    </row>
    <row r="1117" spans="11:11" x14ac:dyDescent="0.3">
      <c r="K1117" s="55" t="str">
        <f t="shared" si="19"/>
        <v/>
      </c>
    </row>
    <row r="1118" spans="11:11" x14ac:dyDescent="0.3">
      <c r="K1118" s="55" t="str">
        <f t="shared" si="19"/>
        <v/>
      </c>
    </row>
    <row r="1119" spans="11:11" x14ac:dyDescent="0.3">
      <c r="K1119" s="55" t="str">
        <f t="shared" si="19"/>
        <v/>
      </c>
    </row>
    <row r="1120" spans="11:11" x14ac:dyDescent="0.3">
      <c r="K1120" s="55" t="str">
        <f t="shared" si="19"/>
        <v/>
      </c>
    </row>
    <row r="1121" spans="11:11" x14ac:dyDescent="0.3">
      <c r="K1121" s="55" t="str">
        <f t="shared" si="19"/>
        <v/>
      </c>
    </row>
    <row r="1122" spans="11:11" x14ac:dyDescent="0.3">
      <c r="K1122" s="55" t="str">
        <f t="shared" si="19"/>
        <v/>
      </c>
    </row>
    <row r="1123" spans="11:11" x14ac:dyDescent="0.3">
      <c r="K1123" s="55" t="str">
        <f t="shared" si="19"/>
        <v/>
      </c>
    </row>
    <row r="1124" spans="11:11" x14ac:dyDescent="0.3">
      <c r="K1124" s="55" t="str">
        <f t="shared" si="19"/>
        <v/>
      </c>
    </row>
    <row r="1125" spans="11:11" x14ac:dyDescent="0.3">
      <c r="K1125" s="55" t="str">
        <f t="shared" si="19"/>
        <v/>
      </c>
    </row>
    <row r="1126" spans="11:11" x14ac:dyDescent="0.3">
      <c r="K1126" s="55" t="str">
        <f t="shared" si="19"/>
        <v/>
      </c>
    </row>
    <row r="1127" spans="11:11" x14ac:dyDescent="0.3">
      <c r="K1127" s="55" t="str">
        <f t="shared" si="19"/>
        <v/>
      </c>
    </row>
    <row r="1128" spans="11:11" x14ac:dyDescent="0.3">
      <c r="K1128" s="55" t="str">
        <f t="shared" si="19"/>
        <v/>
      </c>
    </row>
    <row r="1129" spans="11:11" x14ac:dyDescent="0.3">
      <c r="K1129" s="55" t="str">
        <f t="shared" si="19"/>
        <v/>
      </c>
    </row>
    <row r="1130" spans="11:11" x14ac:dyDescent="0.3">
      <c r="K1130" s="55" t="str">
        <f t="shared" si="19"/>
        <v/>
      </c>
    </row>
    <row r="1131" spans="11:11" x14ac:dyDescent="0.3">
      <c r="K1131" s="55" t="str">
        <f t="shared" si="19"/>
        <v/>
      </c>
    </row>
    <row r="1132" spans="11:11" x14ac:dyDescent="0.3">
      <c r="K1132" s="55" t="str">
        <f t="shared" si="19"/>
        <v/>
      </c>
    </row>
    <row r="1133" spans="11:11" x14ac:dyDescent="0.3">
      <c r="K1133" s="55" t="str">
        <f t="shared" si="19"/>
        <v/>
      </c>
    </row>
    <row r="1134" spans="11:11" x14ac:dyDescent="0.3">
      <c r="K1134" s="55" t="str">
        <f t="shared" si="19"/>
        <v/>
      </c>
    </row>
    <row r="1135" spans="11:11" x14ac:dyDescent="0.3">
      <c r="K1135" s="55" t="str">
        <f t="shared" si="19"/>
        <v/>
      </c>
    </row>
    <row r="1136" spans="11:11" x14ac:dyDescent="0.3">
      <c r="K1136" s="55" t="str">
        <f t="shared" si="19"/>
        <v/>
      </c>
    </row>
    <row r="1137" spans="11:11" x14ac:dyDescent="0.3">
      <c r="K1137" s="55" t="str">
        <f t="shared" si="19"/>
        <v/>
      </c>
    </row>
    <row r="1138" spans="11:11" x14ac:dyDescent="0.3">
      <c r="K1138" s="55" t="str">
        <f t="shared" si="19"/>
        <v/>
      </c>
    </row>
    <row r="1139" spans="11:11" x14ac:dyDescent="0.3">
      <c r="K1139" s="55" t="str">
        <f t="shared" si="19"/>
        <v/>
      </c>
    </row>
    <row r="1140" spans="11:11" x14ac:dyDescent="0.3">
      <c r="K1140" s="55" t="str">
        <f t="shared" si="19"/>
        <v/>
      </c>
    </row>
    <row r="1141" spans="11:11" x14ac:dyDescent="0.3">
      <c r="K1141" s="55" t="str">
        <f t="shared" si="19"/>
        <v/>
      </c>
    </row>
    <row r="1142" spans="11:11" x14ac:dyDescent="0.3">
      <c r="K1142" s="55" t="str">
        <f t="shared" si="19"/>
        <v/>
      </c>
    </row>
    <row r="1143" spans="11:11" x14ac:dyDescent="0.3">
      <c r="K1143" s="55" t="str">
        <f t="shared" si="19"/>
        <v/>
      </c>
    </row>
    <row r="1144" spans="11:11" x14ac:dyDescent="0.3">
      <c r="K1144" s="55" t="str">
        <f t="shared" si="19"/>
        <v/>
      </c>
    </row>
    <row r="1145" spans="11:11" x14ac:dyDescent="0.3">
      <c r="K1145" s="55" t="str">
        <f t="shared" si="19"/>
        <v/>
      </c>
    </row>
    <row r="1146" spans="11:11" x14ac:dyDescent="0.3">
      <c r="K1146" s="55" t="str">
        <f t="shared" si="19"/>
        <v/>
      </c>
    </row>
    <row r="1147" spans="11:11" x14ac:dyDescent="0.3">
      <c r="K1147" s="55" t="str">
        <f t="shared" si="19"/>
        <v/>
      </c>
    </row>
    <row r="1148" spans="11:11" x14ac:dyDescent="0.3">
      <c r="K1148" s="55" t="str">
        <f t="shared" si="19"/>
        <v/>
      </c>
    </row>
    <row r="1149" spans="11:11" x14ac:dyDescent="0.3">
      <c r="K1149" s="55" t="str">
        <f t="shared" si="19"/>
        <v/>
      </c>
    </row>
    <row r="1150" spans="11:11" x14ac:dyDescent="0.3">
      <c r="K1150" s="55" t="str">
        <f t="shared" si="19"/>
        <v/>
      </c>
    </row>
    <row r="1151" spans="11:11" x14ac:dyDescent="0.3">
      <c r="K1151" s="55" t="str">
        <f t="shared" si="19"/>
        <v/>
      </c>
    </row>
    <row r="1152" spans="11:11" x14ac:dyDescent="0.3">
      <c r="K1152" s="55" t="str">
        <f t="shared" si="19"/>
        <v/>
      </c>
    </row>
    <row r="1153" spans="11:11" x14ac:dyDescent="0.3">
      <c r="K1153" s="55" t="str">
        <f t="shared" si="19"/>
        <v/>
      </c>
    </row>
    <row r="1154" spans="11:11" x14ac:dyDescent="0.3">
      <c r="K1154" s="55" t="str">
        <f t="shared" si="19"/>
        <v/>
      </c>
    </row>
    <row r="1155" spans="11:11" x14ac:dyDescent="0.3">
      <c r="K1155" s="55" t="str">
        <f t="shared" si="19"/>
        <v/>
      </c>
    </row>
    <row r="1156" spans="11:11" x14ac:dyDescent="0.3">
      <c r="K1156" s="55" t="str">
        <f t="shared" si="19"/>
        <v/>
      </c>
    </row>
    <row r="1157" spans="11:11" x14ac:dyDescent="0.3">
      <c r="K1157" s="55" t="str">
        <f t="shared" si="19"/>
        <v/>
      </c>
    </row>
    <row r="1158" spans="11:11" x14ac:dyDescent="0.3">
      <c r="K1158" s="55" t="str">
        <f t="shared" si="19"/>
        <v/>
      </c>
    </row>
    <row r="1159" spans="11:11" x14ac:dyDescent="0.3">
      <c r="K1159" s="55" t="str">
        <f t="shared" si="19"/>
        <v/>
      </c>
    </row>
    <row r="1160" spans="11:11" x14ac:dyDescent="0.3">
      <c r="K1160" s="55" t="str">
        <f t="shared" si="19"/>
        <v/>
      </c>
    </row>
    <row r="1161" spans="11:11" x14ac:dyDescent="0.3">
      <c r="K1161" s="55" t="str">
        <f t="shared" si="19"/>
        <v/>
      </c>
    </row>
    <row r="1162" spans="11:11" x14ac:dyDescent="0.3">
      <c r="K1162" s="55" t="str">
        <f t="shared" si="19"/>
        <v/>
      </c>
    </row>
    <row r="1163" spans="11:11" x14ac:dyDescent="0.3">
      <c r="K1163" s="55" t="str">
        <f t="shared" si="19"/>
        <v/>
      </c>
    </row>
    <row r="1164" spans="11:11" x14ac:dyDescent="0.3">
      <c r="K1164" s="55" t="str">
        <f t="shared" si="19"/>
        <v/>
      </c>
    </row>
    <row r="1165" spans="11:11" x14ac:dyDescent="0.3">
      <c r="K1165" s="55" t="str">
        <f t="shared" si="19"/>
        <v/>
      </c>
    </row>
    <row r="1166" spans="11:11" x14ac:dyDescent="0.3">
      <c r="K1166" s="55" t="str">
        <f t="shared" si="19"/>
        <v/>
      </c>
    </row>
    <row r="1167" spans="11:11" x14ac:dyDescent="0.3">
      <c r="K1167" s="55" t="str">
        <f t="shared" si="19"/>
        <v/>
      </c>
    </row>
    <row r="1168" spans="11:11" x14ac:dyDescent="0.3">
      <c r="K1168" s="55" t="str">
        <f t="shared" si="19"/>
        <v/>
      </c>
    </row>
    <row r="1169" spans="11:11" x14ac:dyDescent="0.3">
      <c r="K1169" s="55" t="str">
        <f t="shared" si="19"/>
        <v/>
      </c>
    </row>
    <row r="1170" spans="11:11" x14ac:dyDescent="0.3">
      <c r="K1170" s="55" t="str">
        <f t="shared" si="19"/>
        <v/>
      </c>
    </row>
    <row r="1171" spans="11:11" x14ac:dyDescent="0.3">
      <c r="K1171" s="55" t="str">
        <f t="shared" ref="K1171:K1234" si="20">IF(A1171="","",IF(OR(E1171="Aceito",E1171="Pendente de Produção",E1171="Em Produção"),"Entregue",IF(E1171="Cancelado","Cancelado","Não Entregue")))</f>
        <v/>
      </c>
    </row>
    <row r="1172" spans="11:11" x14ac:dyDescent="0.3">
      <c r="K1172" s="55" t="str">
        <f t="shared" si="20"/>
        <v/>
      </c>
    </row>
    <row r="1173" spans="11:11" x14ac:dyDescent="0.3">
      <c r="K1173" s="55" t="str">
        <f t="shared" si="20"/>
        <v/>
      </c>
    </row>
    <row r="1174" spans="11:11" x14ac:dyDescent="0.3">
      <c r="K1174" s="55" t="str">
        <f t="shared" si="20"/>
        <v/>
      </c>
    </row>
    <row r="1175" spans="11:11" x14ac:dyDescent="0.3">
      <c r="K1175" s="55" t="str">
        <f t="shared" si="20"/>
        <v/>
      </c>
    </row>
    <row r="1176" spans="11:11" x14ac:dyDescent="0.3">
      <c r="K1176" s="55" t="str">
        <f t="shared" si="20"/>
        <v/>
      </c>
    </row>
    <row r="1177" spans="11:11" x14ac:dyDescent="0.3">
      <c r="K1177" s="55" t="str">
        <f t="shared" si="20"/>
        <v/>
      </c>
    </row>
    <row r="1178" spans="11:11" x14ac:dyDescent="0.3">
      <c r="K1178" s="55" t="str">
        <f t="shared" si="20"/>
        <v/>
      </c>
    </row>
    <row r="1179" spans="11:11" x14ac:dyDescent="0.3">
      <c r="K1179" s="55" t="str">
        <f t="shared" si="20"/>
        <v/>
      </c>
    </row>
    <row r="1180" spans="11:11" x14ac:dyDescent="0.3">
      <c r="K1180" s="55" t="str">
        <f t="shared" si="20"/>
        <v/>
      </c>
    </row>
    <row r="1181" spans="11:11" x14ac:dyDescent="0.3">
      <c r="K1181" s="55" t="str">
        <f t="shared" si="20"/>
        <v/>
      </c>
    </row>
    <row r="1182" spans="11:11" x14ac:dyDescent="0.3">
      <c r="K1182" s="55" t="str">
        <f t="shared" si="20"/>
        <v/>
      </c>
    </row>
    <row r="1183" spans="11:11" x14ac:dyDescent="0.3">
      <c r="K1183" s="55" t="str">
        <f t="shared" si="20"/>
        <v/>
      </c>
    </row>
    <row r="1184" spans="11:11" x14ac:dyDescent="0.3">
      <c r="K1184" s="55" t="str">
        <f t="shared" si="20"/>
        <v/>
      </c>
    </row>
    <row r="1185" spans="11:11" x14ac:dyDescent="0.3">
      <c r="K1185" s="55" t="str">
        <f t="shared" si="20"/>
        <v/>
      </c>
    </row>
    <row r="1186" spans="11:11" x14ac:dyDescent="0.3">
      <c r="K1186" s="55" t="str">
        <f t="shared" si="20"/>
        <v/>
      </c>
    </row>
    <row r="1187" spans="11:11" x14ac:dyDescent="0.3">
      <c r="K1187" s="55" t="str">
        <f t="shared" si="20"/>
        <v/>
      </c>
    </row>
    <row r="1188" spans="11:11" x14ac:dyDescent="0.3">
      <c r="K1188" s="55" t="str">
        <f t="shared" si="20"/>
        <v/>
      </c>
    </row>
    <row r="1189" spans="11:11" x14ac:dyDescent="0.3">
      <c r="K1189" s="55" t="str">
        <f t="shared" si="20"/>
        <v/>
      </c>
    </row>
    <row r="1190" spans="11:11" x14ac:dyDescent="0.3">
      <c r="K1190" s="55" t="str">
        <f t="shared" si="20"/>
        <v/>
      </c>
    </row>
    <row r="1191" spans="11:11" x14ac:dyDescent="0.3">
      <c r="K1191" s="55" t="str">
        <f t="shared" si="20"/>
        <v/>
      </c>
    </row>
    <row r="1192" spans="11:11" x14ac:dyDescent="0.3">
      <c r="K1192" s="55" t="str">
        <f t="shared" si="20"/>
        <v/>
      </c>
    </row>
    <row r="1193" spans="11:11" x14ac:dyDescent="0.3">
      <c r="K1193" s="55" t="str">
        <f t="shared" si="20"/>
        <v/>
      </c>
    </row>
    <row r="1194" spans="11:11" x14ac:dyDescent="0.3">
      <c r="K1194" s="55" t="str">
        <f t="shared" si="20"/>
        <v/>
      </c>
    </row>
    <row r="1195" spans="11:11" x14ac:dyDescent="0.3">
      <c r="K1195" s="55" t="str">
        <f t="shared" si="20"/>
        <v/>
      </c>
    </row>
    <row r="1196" spans="11:11" x14ac:dyDescent="0.3">
      <c r="K1196" s="55" t="str">
        <f t="shared" si="20"/>
        <v/>
      </c>
    </row>
    <row r="1197" spans="11:11" x14ac:dyDescent="0.3">
      <c r="K1197" s="55" t="str">
        <f t="shared" si="20"/>
        <v/>
      </c>
    </row>
    <row r="1198" spans="11:11" x14ac:dyDescent="0.3">
      <c r="K1198" s="55" t="str">
        <f t="shared" si="20"/>
        <v/>
      </c>
    </row>
    <row r="1199" spans="11:11" x14ac:dyDescent="0.3">
      <c r="K1199" s="55" t="str">
        <f t="shared" si="20"/>
        <v/>
      </c>
    </row>
    <row r="1200" spans="11:11" x14ac:dyDescent="0.3">
      <c r="K1200" s="55" t="str">
        <f t="shared" si="20"/>
        <v/>
      </c>
    </row>
    <row r="1201" spans="11:11" x14ac:dyDescent="0.3">
      <c r="K1201" s="55" t="str">
        <f t="shared" si="20"/>
        <v/>
      </c>
    </row>
    <row r="1202" spans="11:11" x14ac:dyDescent="0.3">
      <c r="K1202" s="55" t="str">
        <f t="shared" si="20"/>
        <v/>
      </c>
    </row>
    <row r="1203" spans="11:11" x14ac:dyDescent="0.3">
      <c r="K1203" s="55" t="str">
        <f t="shared" si="20"/>
        <v/>
      </c>
    </row>
    <row r="1204" spans="11:11" x14ac:dyDescent="0.3">
      <c r="K1204" s="55" t="str">
        <f t="shared" si="20"/>
        <v/>
      </c>
    </row>
    <row r="1205" spans="11:11" x14ac:dyDescent="0.3">
      <c r="K1205" s="55" t="str">
        <f t="shared" si="20"/>
        <v/>
      </c>
    </row>
    <row r="1206" spans="11:11" x14ac:dyDescent="0.3">
      <c r="K1206" s="55" t="str">
        <f t="shared" si="20"/>
        <v/>
      </c>
    </row>
    <row r="1207" spans="11:11" x14ac:dyDescent="0.3">
      <c r="K1207" s="55" t="str">
        <f t="shared" si="20"/>
        <v/>
      </c>
    </row>
    <row r="1208" spans="11:11" x14ac:dyDescent="0.3">
      <c r="K1208" s="55" t="str">
        <f t="shared" si="20"/>
        <v/>
      </c>
    </row>
    <row r="1209" spans="11:11" x14ac:dyDescent="0.3">
      <c r="K1209" s="55" t="str">
        <f t="shared" si="20"/>
        <v/>
      </c>
    </row>
    <row r="1210" spans="11:11" x14ac:dyDescent="0.3">
      <c r="K1210" s="55" t="str">
        <f t="shared" si="20"/>
        <v/>
      </c>
    </row>
    <row r="1211" spans="11:11" x14ac:dyDescent="0.3">
      <c r="K1211" s="55" t="str">
        <f t="shared" si="20"/>
        <v/>
      </c>
    </row>
    <row r="1212" spans="11:11" x14ac:dyDescent="0.3">
      <c r="K1212" s="55" t="str">
        <f t="shared" si="20"/>
        <v/>
      </c>
    </row>
    <row r="1213" spans="11:11" x14ac:dyDescent="0.3">
      <c r="K1213" s="55" t="str">
        <f t="shared" si="20"/>
        <v/>
      </c>
    </row>
    <row r="1214" spans="11:11" x14ac:dyDescent="0.3">
      <c r="K1214" s="55" t="str">
        <f t="shared" si="20"/>
        <v/>
      </c>
    </row>
    <row r="1215" spans="11:11" x14ac:dyDescent="0.3">
      <c r="K1215" s="55" t="str">
        <f t="shared" si="20"/>
        <v/>
      </c>
    </row>
    <row r="1216" spans="11:11" x14ac:dyDescent="0.3">
      <c r="K1216" s="55" t="str">
        <f t="shared" si="20"/>
        <v/>
      </c>
    </row>
    <row r="1217" spans="11:11" x14ac:dyDescent="0.3">
      <c r="K1217" s="55" t="str">
        <f t="shared" si="20"/>
        <v/>
      </c>
    </row>
    <row r="1218" spans="11:11" x14ac:dyDescent="0.3">
      <c r="K1218" s="55" t="str">
        <f t="shared" si="20"/>
        <v/>
      </c>
    </row>
    <row r="1219" spans="11:11" x14ac:dyDescent="0.3">
      <c r="K1219" s="55" t="str">
        <f t="shared" si="20"/>
        <v/>
      </c>
    </row>
    <row r="1220" spans="11:11" x14ac:dyDescent="0.3">
      <c r="K1220" s="55" t="str">
        <f t="shared" si="20"/>
        <v/>
      </c>
    </row>
    <row r="1221" spans="11:11" x14ac:dyDescent="0.3">
      <c r="K1221" s="55" t="str">
        <f t="shared" si="20"/>
        <v/>
      </c>
    </row>
    <row r="1222" spans="11:11" x14ac:dyDescent="0.3">
      <c r="K1222" s="55" t="str">
        <f t="shared" si="20"/>
        <v/>
      </c>
    </row>
    <row r="1223" spans="11:11" x14ac:dyDescent="0.3">
      <c r="K1223" s="55" t="str">
        <f t="shared" si="20"/>
        <v/>
      </c>
    </row>
    <row r="1224" spans="11:11" x14ac:dyDescent="0.3">
      <c r="K1224" s="55" t="str">
        <f t="shared" si="20"/>
        <v/>
      </c>
    </row>
    <row r="1225" spans="11:11" x14ac:dyDescent="0.3">
      <c r="K1225" s="55" t="str">
        <f t="shared" si="20"/>
        <v/>
      </c>
    </row>
    <row r="1226" spans="11:11" x14ac:dyDescent="0.3">
      <c r="K1226" s="55" t="str">
        <f t="shared" si="20"/>
        <v/>
      </c>
    </row>
    <row r="1227" spans="11:11" x14ac:dyDescent="0.3">
      <c r="K1227" s="55" t="str">
        <f t="shared" si="20"/>
        <v/>
      </c>
    </row>
    <row r="1228" spans="11:11" x14ac:dyDescent="0.3">
      <c r="K1228" s="55" t="str">
        <f t="shared" si="20"/>
        <v/>
      </c>
    </row>
    <row r="1229" spans="11:11" x14ac:dyDescent="0.3">
      <c r="K1229" s="55" t="str">
        <f t="shared" si="20"/>
        <v/>
      </c>
    </row>
    <row r="1230" spans="11:11" x14ac:dyDescent="0.3">
      <c r="K1230" s="55" t="str">
        <f t="shared" si="20"/>
        <v/>
      </c>
    </row>
    <row r="1231" spans="11:11" x14ac:dyDescent="0.3">
      <c r="K1231" s="55" t="str">
        <f t="shared" si="20"/>
        <v/>
      </c>
    </row>
    <row r="1232" spans="11:11" x14ac:dyDescent="0.3">
      <c r="K1232" s="55" t="str">
        <f t="shared" si="20"/>
        <v/>
      </c>
    </row>
    <row r="1233" spans="11:11" x14ac:dyDescent="0.3">
      <c r="K1233" s="55" t="str">
        <f t="shared" si="20"/>
        <v/>
      </c>
    </row>
    <row r="1234" spans="11:11" x14ac:dyDescent="0.3">
      <c r="K1234" s="55" t="str">
        <f t="shared" si="20"/>
        <v/>
      </c>
    </row>
    <row r="1235" spans="11:11" x14ac:dyDescent="0.3">
      <c r="K1235" s="55" t="str">
        <f t="shared" ref="K1235:K1298" si="21">IF(A1235="","",IF(OR(E1235="Aceito",E1235="Pendente de Produção",E1235="Em Produção"),"Entregue",IF(E1235="Cancelado","Cancelado","Não Entregue")))</f>
        <v/>
      </c>
    </row>
    <row r="1236" spans="11:11" x14ac:dyDescent="0.3">
      <c r="K1236" s="55" t="str">
        <f t="shared" si="21"/>
        <v/>
      </c>
    </row>
    <row r="1237" spans="11:11" x14ac:dyDescent="0.3">
      <c r="K1237" s="55" t="str">
        <f t="shared" si="21"/>
        <v/>
      </c>
    </row>
    <row r="1238" spans="11:11" x14ac:dyDescent="0.3">
      <c r="K1238" s="55" t="str">
        <f t="shared" si="21"/>
        <v/>
      </c>
    </row>
    <row r="1239" spans="11:11" x14ac:dyDescent="0.3">
      <c r="K1239" s="55" t="str">
        <f t="shared" si="21"/>
        <v/>
      </c>
    </row>
    <row r="1240" spans="11:11" x14ac:dyDescent="0.3">
      <c r="K1240" s="55" t="str">
        <f t="shared" si="21"/>
        <v/>
      </c>
    </row>
    <row r="1241" spans="11:11" x14ac:dyDescent="0.3">
      <c r="K1241" s="55" t="str">
        <f t="shared" si="21"/>
        <v/>
      </c>
    </row>
    <row r="1242" spans="11:11" x14ac:dyDescent="0.3">
      <c r="K1242" s="55" t="str">
        <f t="shared" si="21"/>
        <v/>
      </c>
    </row>
    <row r="1243" spans="11:11" x14ac:dyDescent="0.3">
      <c r="K1243" s="55" t="str">
        <f t="shared" si="21"/>
        <v/>
      </c>
    </row>
    <row r="1244" spans="11:11" x14ac:dyDescent="0.3">
      <c r="K1244" s="55" t="str">
        <f t="shared" si="21"/>
        <v/>
      </c>
    </row>
    <row r="1245" spans="11:11" x14ac:dyDescent="0.3">
      <c r="K1245" s="55" t="str">
        <f t="shared" si="21"/>
        <v/>
      </c>
    </row>
    <row r="1246" spans="11:11" x14ac:dyDescent="0.3">
      <c r="K1246" s="55" t="str">
        <f t="shared" si="21"/>
        <v/>
      </c>
    </row>
    <row r="1247" spans="11:11" x14ac:dyDescent="0.3">
      <c r="K1247" s="55" t="str">
        <f t="shared" si="21"/>
        <v/>
      </c>
    </row>
    <row r="1248" spans="11:11" x14ac:dyDescent="0.3">
      <c r="K1248" s="55" t="str">
        <f t="shared" si="21"/>
        <v/>
      </c>
    </row>
    <row r="1249" spans="11:11" x14ac:dyDescent="0.3">
      <c r="K1249" s="55" t="str">
        <f t="shared" si="21"/>
        <v/>
      </c>
    </row>
    <row r="1250" spans="11:11" x14ac:dyDescent="0.3">
      <c r="K1250" s="55" t="str">
        <f t="shared" si="21"/>
        <v/>
      </c>
    </row>
    <row r="1251" spans="11:11" x14ac:dyDescent="0.3">
      <c r="K1251" s="55" t="str">
        <f t="shared" si="21"/>
        <v/>
      </c>
    </row>
    <row r="1252" spans="11:11" x14ac:dyDescent="0.3">
      <c r="K1252" s="55" t="str">
        <f t="shared" si="21"/>
        <v/>
      </c>
    </row>
    <row r="1253" spans="11:11" x14ac:dyDescent="0.3">
      <c r="K1253" s="55" t="str">
        <f t="shared" si="21"/>
        <v/>
      </c>
    </row>
    <row r="1254" spans="11:11" x14ac:dyDescent="0.3">
      <c r="K1254" s="55" t="str">
        <f t="shared" si="21"/>
        <v/>
      </c>
    </row>
    <row r="1255" spans="11:11" x14ac:dyDescent="0.3">
      <c r="K1255" s="55" t="str">
        <f t="shared" si="21"/>
        <v/>
      </c>
    </row>
    <row r="1256" spans="11:11" x14ac:dyDescent="0.3">
      <c r="K1256" s="55" t="str">
        <f t="shared" si="21"/>
        <v/>
      </c>
    </row>
    <row r="1257" spans="11:11" x14ac:dyDescent="0.3">
      <c r="K1257" s="55" t="str">
        <f t="shared" si="21"/>
        <v/>
      </c>
    </row>
    <row r="1258" spans="11:11" x14ac:dyDescent="0.3">
      <c r="K1258" s="55" t="str">
        <f t="shared" si="21"/>
        <v/>
      </c>
    </row>
    <row r="1259" spans="11:11" x14ac:dyDescent="0.3">
      <c r="K1259" s="55" t="str">
        <f t="shared" si="21"/>
        <v/>
      </c>
    </row>
    <row r="1260" spans="11:11" x14ac:dyDescent="0.3">
      <c r="K1260" s="55" t="str">
        <f t="shared" si="21"/>
        <v/>
      </c>
    </row>
    <row r="1261" spans="11:11" x14ac:dyDescent="0.3">
      <c r="K1261" s="55" t="str">
        <f t="shared" si="21"/>
        <v/>
      </c>
    </row>
    <row r="1262" spans="11:11" x14ac:dyDescent="0.3">
      <c r="K1262" s="55" t="str">
        <f t="shared" si="21"/>
        <v/>
      </c>
    </row>
    <row r="1263" spans="11:11" x14ac:dyDescent="0.3">
      <c r="K1263" s="55" t="str">
        <f t="shared" si="21"/>
        <v/>
      </c>
    </row>
    <row r="1264" spans="11:11" x14ac:dyDescent="0.3">
      <c r="K1264" s="55" t="str">
        <f t="shared" si="21"/>
        <v/>
      </c>
    </row>
    <row r="1265" spans="11:11" x14ac:dyDescent="0.3">
      <c r="K1265" s="55" t="str">
        <f t="shared" si="21"/>
        <v/>
      </c>
    </row>
    <row r="1266" spans="11:11" x14ac:dyDescent="0.3">
      <c r="K1266" s="55" t="str">
        <f t="shared" si="21"/>
        <v/>
      </c>
    </row>
    <row r="1267" spans="11:11" x14ac:dyDescent="0.3">
      <c r="K1267" s="55" t="str">
        <f t="shared" si="21"/>
        <v/>
      </c>
    </row>
    <row r="1268" spans="11:11" x14ac:dyDescent="0.3">
      <c r="K1268" s="55" t="str">
        <f t="shared" si="21"/>
        <v/>
      </c>
    </row>
    <row r="1269" spans="11:11" x14ac:dyDescent="0.3">
      <c r="K1269" s="55" t="str">
        <f t="shared" si="21"/>
        <v/>
      </c>
    </row>
    <row r="1270" spans="11:11" x14ac:dyDescent="0.3">
      <c r="K1270" s="55" t="str">
        <f t="shared" si="21"/>
        <v/>
      </c>
    </row>
    <row r="1271" spans="11:11" x14ac:dyDescent="0.3">
      <c r="K1271" s="55" t="str">
        <f t="shared" si="21"/>
        <v/>
      </c>
    </row>
    <row r="1272" spans="11:11" x14ac:dyDescent="0.3">
      <c r="K1272" s="55" t="str">
        <f t="shared" si="21"/>
        <v/>
      </c>
    </row>
    <row r="1273" spans="11:11" x14ac:dyDescent="0.3">
      <c r="K1273" s="55" t="str">
        <f t="shared" si="21"/>
        <v/>
      </c>
    </row>
    <row r="1274" spans="11:11" x14ac:dyDescent="0.3">
      <c r="K1274" s="55" t="str">
        <f t="shared" si="21"/>
        <v/>
      </c>
    </row>
    <row r="1275" spans="11:11" x14ac:dyDescent="0.3">
      <c r="K1275" s="55" t="str">
        <f t="shared" si="21"/>
        <v/>
      </c>
    </row>
    <row r="1276" spans="11:11" x14ac:dyDescent="0.3">
      <c r="K1276" s="55" t="str">
        <f t="shared" si="21"/>
        <v/>
      </c>
    </row>
    <row r="1277" spans="11:11" x14ac:dyDescent="0.3">
      <c r="K1277" s="55" t="str">
        <f t="shared" si="21"/>
        <v/>
      </c>
    </row>
    <row r="1278" spans="11:11" x14ac:dyDescent="0.3">
      <c r="K1278" s="55" t="str">
        <f t="shared" si="21"/>
        <v/>
      </c>
    </row>
    <row r="1279" spans="11:11" x14ac:dyDescent="0.3">
      <c r="K1279" s="55" t="str">
        <f t="shared" si="21"/>
        <v/>
      </c>
    </row>
    <row r="1280" spans="11:11" x14ac:dyDescent="0.3">
      <c r="K1280" s="55" t="str">
        <f t="shared" si="21"/>
        <v/>
      </c>
    </row>
    <row r="1281" spans="11:11" x14ac:dyDescent="0.3">
      <c r="K1281" s="55" t="str">
        <f t="shared" si="21"/>
        <v/>
      </c>
    </row>
    <row r="1282" spans="11:11" x14ac:dyDescent="0.3">
      <c r="K1282" s="55" t="str">
        <f t="shared" si="21"/>
        <v/>
      </c>
    </row>
    <row r="1283" spans="11:11" x14ac:dyDescent="0.3">
      <c r="K1283" s="55" t="str">
        <f t="shared" si="21"/>
        <v/>
      </c>
    </row>
    <row r="1284" spans="11:11" x14ac:dyDescent="0.3">
      <c r="K1284" s="55" t="str">
        <f t="shared" si="21"/>
        <v/>
      </c>
    </row>
    <row r="1285" spans="11:11" x14ac:dyDescent="0.3">
      <c r="K1285" s="55" t="str">
        <f t="shared" si="21"/>
        <v/>
      </c>
    </row>
    <row r="1286" spans="11:11" x14ac:dyDescent="0.3">
      <c r="K1286" s="55" t="str">
        <f t="shared" si="21"/>
        <v/>
      </c>
    </row>
    <row r="1287" spans="11:11" x14ac:dyDescent="0.3">
      <c r="K1287" s="55" t="str">
        <f t="shared" si="21"/>
        <v/>
      </c>
    </row>
    <row r="1288" spans="11:11" x14ac:dyDescent="0.3">
      <c r="K1288" s="55" t="str">
        <f t="shared" si="21"/>
        <v/>
      </c>
    </row>
    <row r="1289" spans="11:11" x14ac:dyDescent="0.3">
      <c r="K1289" s="55" t="str">
        <f t="shared" si="21"/>
        <v/>
      </c>
    </row>
    <row r="1290" spans="11:11" x14ac:dyDescent="0.3">
      <c r="K1290" s="55" t="str">
        <f t="shared" si="21"/>
        <v/>
      </c>
    </row>
    <row r="1291" spans="11:11" x14ac:dyDescent="0.3">
      <c r="K1291" s="55" t="str">
        <f t="shared" si="21"/>
        <v/>
      </c>
    </row>
    <row r="1292" spans="11:11" x14ac:dyDescent="0.3">
      <c r="K1292" s="55" t="str">
        <f t="shared" si="21"/>
        <v/>
      </c>
    </row>
    <row r="1293" spans="11:11" x14ac:dyDescent="0.3">
      <c r="K1293" s="55" t="str">
        <f t="shared" si="21"/>
        <v/>
      </c>
    </row>
    <row r="1294" spans="11:11" x14ac:dyDescent="0.3">
      <c r="K1294" s="55" t="str">
        <f t="shared" si="21"/>
        <v/>
      </c>
    </row>
    <row r="1295" spans="11:11" x14ac:dyDescent="0.3">
      <c r="K1295" s="55" t="str">
        <f t="shared" si="21"/>
        <v/>
      </c>
    </row>
    <row r="1296" spans="11:11" x14ac:dyDescent="0.3">
      <c r="K1296" s="55" t="str">
        <f t="shared" si="21"/>
        <v/>
      </c>
    </row>
    <row r="1297" spans="11:11" x14ac:dyDescent="0.3">
      <c r="K1297" s="55" t="str">
        <f t="shared" si="21"/>
        <v/>
      </c>
    </row>
    <row r="1298" spans="11:11" x14ac:dyDescent="0.3">
      <c r="K1298" s="55" t="str">
        <f t="shared" si="21"/>
        <v/>
      </c>
    </row>
    <row r="1299" spans="11:11" x14ac:dyDescent="0.3">
      <c r="K1299" s="55" t="str">
        <f t="shared" ref="K1299:K1362" si="22">IF(A1299="","",IF(OR(E1299="Aceito",E1299="Pendente de Produção",E1299="Em Produção"),"Entregue",IF(E1299="Cancelado","Cancelado","Não Entregue")))</f>
        <v/>
      </c>
    </row>
    <row r="1300" spans="11:11" x14ac:dyDescent="0.3">
      <c r="K1300" s="55" t="str">
        <f t="shared" si="22"/>
        <v/>
      </c>
    </row>
    <row r="1301" spans="11:11" x14ac:dyDescent="0.3">
      <c r="K1301" s="55" t="str">
        <f t="shared" si="22"/>
        <v/>
      </c>
    </row>
    <row r="1302" spans="11:11" x14ac:dyDescent="0.3">
      <c r="K1302" s="55" t="str">
        <f t="shared" si="22"/>
        <v/>
      </c>
    </row>
    <row r="1303" spans="11:11" x14ac:dyDescent="0.3">
      <c r="K1303" s="55" t="str">
        <f t="shared" si="22"/>
        <v/>
      </c>
    </row>
    <row r="1304" spans="11:11" x14ac:dyDescent="0.3">
      <c r="K1304" s="55" t="str">
        <f t="shared" si="22"/>
        <v/>
      </c>
    </row>
    <row r="1305" spans="11:11" x14ac:dyDescent="0.3">
      <c r="K1305" s="55" t="str">
        <f t="shared" si="22"/>
        <v/>
      </c>
    </row>
    <row r="1306" spans="11:11" x14ac:dyDescent="0.3">
      <c r="K1306" s="55" t="str">
        <f t="shared" si="22"/>
        <v/>
      </c>
    </row>
    <row r="1307" spans="11:11" x14ac:dyDescent="0.3">
      <c r="K1307" s="55" t="str">
        <f t="shared" si="22"/>
        <v/>
      </c>
    </row>
    <row r="1308" spans="11:11" x14ac:dyDescent="0.3">
      <c r="K1308" s="55" t="str">
        <f t="shared" si="22"/>
        <v/>
      </c>
    </row>
    <row r="1309" spans="11:11" x14ac:dyDescent="0.3">
      <c r="K1309" s="55" t="str">
        <f t="shared" si="22"/>
        <v/>
      </c>
    </row>
    <row r="1310" spans="11:11" x14ac:dyDescent="0.3">
      <c r="K1310" s="55" t="str">
        <f t="shared" si="22"/>
        <v/>
      </c>
    </row>
    <row r="1311" spans="11:11" x14ac:dyDescent="0.3">
      <c r="K1311" s="55" t="str">
        <f t="shared" si="22"/>
        <v/>
      </c>
    </row>
    <row r="1312" spans="11:11" x14ac:dyDescent="0.3">
      <c r="K1312" s="55" t="str">
        <f t="shared" si="22"/>
        <v/>
      </c>
    </row>
    <row r="1313" spans="11:11" x14ac:dyDescent="0.3">
      <c r="K1313" s="55" t="str">
        <f t="shared" si="22"/>
        <v/>
      </c>
    </row>
    <row r="1314" spans="11:11" x14ac:dyDescent="0.3">
      <c r="K1314" s="55" t="str">
        <f t="shared" si="22"/>
        <v/>
      </c>
    </row>
    <row r="1315" spans="11:11" x14ac:dyDescent="0.3">
      <c r="K1315" s="55" t="str">
        <f t="shared" si="22"/>
        <v/>
      </c>
    </row>
    <row r="1316" spans="11:11" x14ac:dyDescent="0.3">
      <c r="K1316" s="55" t="str">
        <f t="shared" si="22"/>
        <v/>
      </c>
    </row>
    <row r="1317" spans="11:11" x14ac:dyDescent="0.3">
      <c r="K1317" s="55" t="str">
        <f t="shared" si="22"/>
        <v/>
      </c>
    </row>
    <row r="1318" spans="11:11" x14ac:dyDescent="0.3">
      <c r="K1318" s="55" t="str">
        <f t="shared" si="22"/>
        <v/>
      </c>
    </row>
    <row r="1319" spans="11:11" x14ac:dyDescent="0.3">
      <c r="K1319" s="55" t="str">
        <f t="shared" si="22"/>
        <v/>
      </c>
    </row>
    <row r="1320" spans="11:11" x14ac:dyDescent="0.3">
      <c r="K1320" s="55" t="str">
        <f t="shared" si="22"/>
        <v/>
      </c>
    </row>
    <row r="1321" spans="11:11" x14ac:dyDescent="0.3">
      <c r="K1321" s="55" t="str">
        <f t="shared" si="22"/>
        <v/>
      </c>
    </row>
    <row r="1322" spans="11:11" x14ac:dyDescent="0.3">
      <c r="K1322" s="55" t="str">
        <f t="shared" si="22"/>
        <v/>
      </c>
    </row>
    <row r="1323" spans="11:11" x14ac:dyDescent="0.3">
      <c r="K1323" s="55" t="str">
        <f t="shared" si="22"/>
        <v/>
      </c>
    </row>
    <row r="1324" spans="11:11" x14ac:dyDescent="0.3">
      <c r="K1324" s="55" t="str">
        <f t="shared" si="22"/>
        <v/>
      </c>
    </row>
    <row r="1325" spans="11:11" x14ac:dyDescent="0.3">
      <c r="K1325" s="55" t="str">
        <f t="shared" si="22"/>
        <v/>
      </c>
    </row>
    <row r="1326" spans="11:11" x14ac:dyDescent="0.3">
      <c r="K1326" s="55" t="str">
        <f t="shared" si="22"/>
        <v/>
      </c>
    </row>
    <row r="1327" spans="11:11" x14ac:dyDescent="0.3">
      <c r="K1327" s="55" t="str">
        <f t="shared" si="22"/>
        <v/>
      </c>
    </row>
    <row r="1328" spans="11:11" x14ac:dyDescent="0.3">
      <c r="K1328" s="55" t="str">
        <f t="shared" si="22"/>
        <v/>
      </c>
    </row>
    <row r="1329" spans="11:11" x14ac:dyDescent="0.3">
      <c r="K1329" s="55" t="str">
        <f t="shared" si="22"/>
        <v/>
      </c>
    </row>
    <row r="1330" spans="11:11" x14ac:dyDescent="0.3">
      <c r="K1330" s="55" t="str">
        <f t="shared" si="22"/>
        <v/>
      </c>
    </row>
    <row r="1331" spans="11:11" x14ac:dyDescent="0.3">
      <c r="K1331" s="55" t="str">
        <f t="shared" si="22"/>
        <v/>
      </c>
    </row>
    <row r="1332" spans="11:11" x14ac:dyDescent="0.3">
      <c r="K1332" s="55" t="str">
        <f t="shared" si="22"/>
        <v/>
      </c>
    </row>
    <row r="1333" spans="11:11" x14ac:dyDescent="0.3">
      <c r="K1333" s="55" t="str">
        <f t="shared" si="22"/>
        <v/>
      </c>
    </row>
    <row r="1334" spans="11:11" x14ac:dyDescent="0.3">
      <c r="K1334" s="55" t="str">
        <f t="shared" si="22"/>
        <v/>
      </c>
    </row>
    <row r="1335" spans="11:11" x14ac:dyDescent="0.3">
      <c r="K1335" s="55" t="str">
        <f t="shared" si="22"/>
        <v/>
      </c>
    </row>
    <row r="1336" spans="11:11" x14ac:dyDescent="0.3">
      <c r="K1336" s="55" t="str">
        <f t="shared" si="22"/>
        <v/>
      </c>
    </row>
    <row r="1337" spans="11:11" x14ac:dyDescent="0.3">
      <c r="K1337" s="55" t="str">
        <f t="shared" si="22"/>
        <v/>
      </c>
    </row>
    <row r="1338" spans="11:11" x14ac:dyDescent="0.3">
      <c r="K1338" s="55" t="str">
        <f t="shared" si="22"/>
        <v/>
      </c>
    </row>
    <row r="1339" spans="11:11" x14ac:dyDescent="0.3">
      <c r="K1339" s="55" t="str">
        <f t="shared" si="22"/>
        <v/>
      </c>
    </row>
    <row r="1340" spans="11:11" x14ac:dyDescent="0.3">
      <c r="K1340" s="55" t="str">
        <f t="shared" si="22"/>
        <v/>
      </c>
    </row>
    <row r="1341" spans="11:11" x14ac:dyDescent="0.3">
      <c r="K1341" s="55" t="str">
        <f t="shared" si="22"/>
        <v/>
      </c>
    </row>
    <row r="1342" spans="11:11" x14ac:dyDescent="0.3">
      <c r="K1342" s="55" t="str">
        <f t="shared" si="22"/>
        <v/>
      </c>
    </row>
    <row r="1343" spans="11:11" x14ac:dyDescent="0.3">
      <c r="K1343" s="55" t="str">
        <f t="shared" si="22"/>
        <v/>
      </c>
    </row>
    <row r="1344" spans="11:11" x14ac:dyDescent="0.3">
      <c r="K1344" s="55" t="str">
        <f t="shared" si="22"/>
        <v/>
      </c>
    </row>
    <row r="1345" spans="11:11" x14ac:dyDescent="0.3">
      <c r="K1345" s="55" t="str">
        <f t="shared" si="22"/>
        <v/>
      </c>
    </row>
    <row r="1346" spans="11:11" x14ac:dyDescent="0.3">
      <c r="K1346" s="55" t="str">
        <f t="shared" si="22"/>
        <v/>
      </c>
    </row>
    <row r="1347" spans="11:11" x14ac:dyDescent="0.3">
      <c r="K1347" s="55" t="str">
        <f t="shared" si="22"/>
        <v/>
      </c>
    </row>
    <row r="1348" spans="11:11" x14ac:dyDescent="0.3">
      <c r="K1348" s="55" t="str">
        <f t="shared" si="22"/>
        <v/>
      </c>
    </row>
    <row r="1349" spans="11:11" x14ac:dyDescent="0.3">
      <c r="K1349" s="55" t="str">
        <f t="shared" si="22"/>
        <v/>
      </c>
    </row>
    <row r="1350" spans="11:11" x14ac:dyDescent="0.3">
      <c r="K1350" s="55" t="str">
        <f t="shared" si="22"/>
        <v/>
      </c>
    </row>
    <row r="1351" spans="11:11" x14ac:dyDescent="0.3">
      <c r="K1351" s="55" t="str">
        <f t="shared" si="22"/>
        <v/>
      </c>
    </row>
    <row r="1352" spans="11:11" x14ac:dyDescent="0.3">
      <c r="K1352" s="55" t="str">
        <f t="shared" si="22"/>
        <v/>
      </c>
    </row>
    <row r="1353" spans="11:11" x14ac:dyDescent="0.3">
      <c r="K1353" s="55" t="str">
        <f t="shared" si="22"/>
        <v/>
      </c>
    </row>
    <row r="1354" spans="11:11" x14ac:dyDescent="0.3">
      <c r="K1354" s="55" t="str">
        <f t="shared" si="22"/>
        <v/>
      </c>
    </row>
    <row r="1355" spans="11:11" x14ac:dyDescent="0.3">
      <c r="K1355" s="55" t="str">
        <f t="shared" si="22"/>
        <v/>
      </c>
    </row>
    <row r="1356" spans="11:11" x14ac:dyDescent="0.3">
      <c r="K1356" s="55" t="str">
        <f t="shared" si="22"/>
        <v/>
      </c>
    </row>
    <row r="1357" spans="11:11" x14ac:dyDescent="0.3">
      <c r="K1357" s="55" t="str">
        <f t="shared" si="22"/>
        <v/>
      </c>
    </row>
    <row r="1358" spans="11:11" x14ac:dyDescent="0.3">
      <c r="K1358" s="55" t="str">
        <f t="shared" si="22"/>
        <v/>
      </c>
    </row>
    <row r="1359" spans="11:11" x14ac:dyDescent="0.3">
      <c r="K1359" s="55" t="str">
        <f t="shared" si="22"/>
        <v/>
      </c>
    </row>
    <row r="1360" spans="11:11" x14ac:dyDescent="0.3">
      <c r="K1360" s="55" t="str">
        <f t="shared" si="22"/>
        <v/>
      </c>
    </row>
    <row r="1361" spans="11:11" x14ac:dyDescent="0.3">
      <c r="K1361" s="55" t="str">
        <f t="shared" si="22"/>
        <v/>
      </c>
    </row>
    <row r="1362" spans="11:11" x14ac:dyDescent="0.3">
      <c r="K1362" s="55" t="str">
        <f t="shared" si="22"/>
        <v/>
      </c>
    </row>
    <row r="1363" spans="11:11" x14ac:dyDescent="0.3">
      <c r="K1363" s="55" t="str">
        <f t="shared" ref="K1363:K1426" si="23">IF(A1363="","",IF(OR(E1363="Aceito",E1363="Pendente de Produção",E1363="Em Produção"),"Entregue",IF(E1363="Cancelado","Cancelado","Não Entregue")))</f>
        <v/>
      </c>
    </row>
    <row r="1364" spans="11:11" x14ac:dyDescent="0.3">
      <c r="K1364" s="55" t="str">
        <f t="shared" si="23"/>
        <v/>
      </c>
    </row>
    <row r="1365" spans="11:11" x14ac:dyDescent="0.3">
      <c r="K1365" s="55" t="str">
        <f t="shared" si="23"/>
        <v/>
      </c>
    </row>
    <row r="1366" spans="11:11" x14ac:dyDescent="0.3">
      <c r="K1366" s="55" t="str">
        <f t="shared" si="23"/>
        <v/>
      </c>
    </row>
    <row r="1367" spans="11:11" x14ac:dyDescent="0.3">
      <c r="K1367" s="55" t="str">
        <f t="shared" si="23"/>
        <v/>
      </c>
    </row>
    <row r="1368" spans="11:11" x14ac:dyDescent="0.3">
      <c r="K1368" s="55" t="str">
        <f t="shared" si="23"/>
        <v/>
      </c>
    </row>
    <row r="1369" spans="11:11" x14ac:dyDescent="0.3">
      <c r="K1369" s="55" t="str">
        <f t="shared" si="23"/>
        <v/>
      </c>
    </row>
    <row r="1370" spans="11:11" x14ac:dyDescent="0.3">
      <c r="K1370" s="55" t="str">
        <f t="shared" si="23"/>
        <v/>
      </c>
    </row>
    <row r="1371" spans="11:11" x14ac:dyDescent="0.3">
      <c r="K1371" s="55" t="str">
        <f t="shared" si="23"/>
        <v/>
      </c>
    </row>
    <row r="1372" spans="11:11" x14ac:dyDescent="0.3">
      <c r="K1372" s="55" t="str">
        <f t="shared" si="23"/>
        <v/>
      </c>
    </row>
    <row r="1373" spans="11:11" x14ac:dyDescent="0.3">
      <c r="K1373" s="55" t="str">
        <f t="shared" si="23"/>
        <v/>
      </c>
    </row>
    <row r="1374" spans="11:11" x14ac:dyDescent="0.3">
      <c r="K1374" s="55" t="str">
        <f t="shared" si="23"/>
        <v/>
      </c>
    </row>
    <row r="1375" spans="11:11" x14ac:dyDescent="0.3">
      <c r="K1375" s="55" t="str">
        <f t="shared" si="23"/>
        <v/>
      </c>
    </row>
    <row r="1376" spans="11:11" x14ac:dyDescent="0.3">
      <c r="K1376" s="55" t="str">
        <f t="shared" si="23"/>
        <v/>
      </c>
    </row>
    <row r="1377" spans="11:11" x14ac:dyDescent="0.3">
      <c r="K1377" s="55" t="str">
        <f t="shared" si="23"/>
        <v/>
      </c>
    </row>
    <row r="1378" spans="11:11" x14ac:dyDescent="0.3">
      <c r="K1378" s="55" t="str">
        <f t="shared" si="23"/>
        <v/>
      </c>
    </row>
    <row r="1379" spans="11:11" x14ac:dyDescent="0.3">
      <c r="K1379" s="55" t="str">
        <f t="shared" si="23"/>
        <v/>
      </c>
    </row>
    <row r="1380" spans="11:11" x14ac:dyDescent="0.3">
      <c r="K1380" s="55" t="str">
        <f t="shared" si="23"/>
        <v/>
      </c>
    </row>
    <row r="1381" spans="11:11" x14ac:dyDescent="0.3">
      <c r="K1381" s="55" t="str">
        <f t="shared" si="23"/>
        <v/>
      </c>
    </row>
    <row r="1382" spans="11:11" x14ac:dyDescent="0.3">
      <c r="K1382" s="55" t="str">
        <f t="shared" si="23"/>
        <v/>
      </c>
    </row>
    <row r="1383" spans="11:11" x14ac:dyDescent="0.3">
      <c r="K1383" s="55" t="str">
        <f t="shared" si="23"/>
        <v/>
      </c>
    </row>
    <row r="1384" spans="11:11" x14ac:dyDescent="0.3">
      <c r="K1384" s="55" t="str">
        <f t="shared" si="23"/>
        <v/>
      </c>
    </row>
    <row r="1385" spans="11:11" x14ac:dyDescent="0.3">
      <c r="K1385" s="55" t="str">
        <f t="shared" si="23"/>
        <v/>
      </c>
    </row>
    <row r="1386" spans="11:11" x14ac:dyDescent="0.3">
      <c r="K1386" s="55" t="str">
        <f t="shared" si="23"/>
        <v/>
      </c>
    </row>
    <row r="1387" spans="11:11" x14ac:dyDescent="0.3">
      <c r="K1387" s="55" t="str">
        <f t="shared" si="23"/>
        <v/>
      </c>
    </row>
    <row r="1388" spans="11:11" x14ac:dyDescent="0.3">
      <c r="K1388" s="55" t="str">
        <f t="shared" si="23"/>
        <v/>
      </c>
    </row>
    <row r="1389" spans="11:11" x14ac:dyDescent="0.3">
      <c r="K1389" s="55" t="str">
        <f t="shared" si="23"/>
        <v/>
      </c>
    </row>
    <row r="1390" spans="11:11" x14ac:dyDescent="0.3">
      <c r="K1390" s="55" t="str">
        <f t="shared" si="23"/>
        <v/>
      </c>
    </row>
    <row r="1391" spans="11:11" x14ac:dyDescent="0.3">
      <c r="K1391" s="55" t="str">
        <f t="shared" si="23"/>
        <v/>
      </c>
    </row>
    <row r="1392" spans="11:11" x14ac:dyDescent="0.3">
      <c r="K1392" s="55" t="str">
        <f t="shared" si="23"/>
        <v/>
      </c>
    </row>
    <row r="1393" spans="11:11" x14ac:dyDescent="0.3">
      <c r="K1393" s="55" t="str">
        <f t="shared" si="23"/>
        <v/>
      </c>
    </row>
    <row r="1394" spans="11:11" x14ac:dyDescent="0.3">
      <c r="K1394" s="55" t="str">
        <f t="shared" si="23"/>
        <v/>
      </c>
    </row>
    <row r="1395" spans="11:11" x14ac:dyDescent="0.3">
      <c r="K1395" s="55" t="str">
        <f t="shared" si="23"/>
        <v/>
      </c>
    </row>
    <row r="1396" spans="11:11" x14ac:dyDescent="0.3">
      <c r="K1396" s="55" t="str">
        <f t="shared" si="23"/>
        <v/>
      </c>
    </row>
    <row r="1397" spans="11:11" x14ac:dyDescent="0.3">
      <c r="K1397" s="55" t="str">
        <f t="shared" si="23"/>
        <v/>
      </c>
    </row>
    <row r="1398" spans="11:11" x14ac:dyDescent="0.3">
      <c r="K1398" s="55" t="str">
        <f t="shared" si="23"/>
        <v/>
      </c>
    </row>
    <row r="1399" spans="11:11" x14ac:dyDescent="0.3">
      <c r="K1399" s="55" t="str">
        <f t="shared" si="23"/>
        <v/>
      </c>
    </row>
    <row r="1400" spans="11:11" x14ac:dyDescent="0.3">
      <c r="K1400" s="55" t="str">
        <f t="shared" si="23"/>
        <v/>
      </c>
    </row>
    <row r="1401" spans="11:11" x14ac:dyDescent="0.3">
      <c r="K1401" s="55" t="str">
        <f t="shared" si="23"/>
        <v/>
      </c>
    </row>
    <row r="1402" spans="11:11" x14ac:dyDescent="0.3">
      <c r="K1402" s="55" t="str">
        <f t="shared" si="23"/>
        <v/>
      </c>
    </row>
    <row r="1403" spans="11:11" x14ac:dyDescent="0.3">
      <c r="K1403" s="55" t="str">
        <f t="shared" si="23"/>
        <v/>
      </c>
    </row>
    <row r="1404" spans="11:11" x14ac:dyDescent="0.3">
      <c r="K1404" s="55" t="str">
        <f t="shared" si="23"/>
        <v/>
      </c>
    </row>
    <row r="1405" spans="11:11" x14ac:dyDescent="0.3">
      <c r="K1405" s="55" t="str">
        <f t="shared" si="23"/>
        <v/>
      </c>
    </row>
    <row r="1406" spans="11:11" x14ac:dyDescent="0.3">
      <c r="K1406" s="55" t="str">
        <f t="shared" si="23"/>
        <v/>
      </c>
    </row>
    <row r="1407" spans="11:11" x14ac:dyDescent="0.3">
      <c r="K1407" s="55" t="str">
        <f t="shared" si="23"/>
        <v/>
      </c>
    </row>
    <row r="1408" spans="11:11" x14ac:dyDescent="0.3">
      <c r="K1408" s="55" t="str">
        <f t="shared" si="23"/>
        <v/>
      </c>
    </row>
    <row r="1409" spans="11:11" x14ac:dyDescent="0.3">
      <c r="K1409" s="55" t="str">
        <f t="shared" si="23"/>
        <v/>
      </c>
    </row>
    <row r="1410" spans="11:11" x14ac:dyDescent="0.3">
      <c r="K1410" s="55" t="str">
        <f t="shared" si="23"/>
        <v/>
      </c>
    </row>
    <row r="1411" spans="11:11" x14ac:dyDescent="0.3">
      <c r="K1411" s="55" t="str">
        <f t="shared" si="23"/>
        <v/>
      </c>
    </row>
    <row r="1412" spans="11:11" x14ac:dyDescent="0.3">
      <c r="K1412" s="55" t="str">
        <f t="shared" si="23"/>
        <v/>
      </c>
    </row>
    <row r="1413" spans="11:11" x14ac:dyDescent="0.3">
      <c r="K1413" s="55" t="str">
        <f t="shared" si="23"/>
        <v/>
      </c>
    </row>
    <row r="1414" spans="11:11" x14ac:dyDescent="0.3">
      <c r="K1414" s="55" t="str">
        <f t="shared" si="23"/>
        <v/>
      </c>
    </row>
    <row r="1415" spans="11:11" x14ac:dyDescent="0.3">
      <c r="K1415" s="55" t="str">
        <f t="shared" si="23"/>
        <v/>
      </c>
    </row>
    <row r="1416" spans="11:11" x14ac:dyDescent="0.3">
      <c r="K1416" s="55" t="str">
        <f t="shared" si="23"/>
        <v/>
      </c>
    </row>
    <row r="1417" spans="11:11" x14ac:dyDescent="0.3">
      <c r="K1417" s="55" t="str">
        <f t="shared" si="23"/>
        <v/>
      </c>
    </row>
    <row r="1418" spans="11:11" x14ac:dyDescent="0.3">
      <c r="K1418" s="55" t="str">
        <f t="shared" si="23"/>
        <v/>
      </c>
    </row>
    <row r="1419" spans="11:11" x14ac:dyDescent="0.3">
      <c r="K1419" s="55" t="str">
        <f t="shared" si="23"/>
        <v/>
      </c>
    </row>
    <row r="1420" spans="11:11" x14ac:dyDescent="0.3">
      <c r="K1420" s="55" t="str">
        <f t="shared" si="23"/>
        <v/>
      </c>
    </row>
    <row r="1421" spans="11:11" x14ac:dyDescent="0.3">
      <c r="K1421" s="55" t="str">
        <f t="shared" si="23"/>
        <v/>
      </c>
    </row>
    <row r="1422" spans="11:11" x14ac:dyDescent="0.3">
      <c r="K1422" s="55" t="str">
        <f t="shared" si="23"/>
        <v/>
      </c>
    </row>
    <row r="1423" spans="11:11" x14ac:dyDescent="0.3">
      <c r="K1423" s="55" t="str">
        <f t="shared" si="23"/>
        <v/>
      </c>
    </row>
    <row r="1424" spans="11:11" x14ac:dyDescent="0.3">
      <c r="K1424" s="55" t="str">
        <f t="shared" si="23"/>
        <v/>
      </c>
    </row>
    <row r="1425" spans="11:11" x14ac:dyDescent="0.3">
      <c r="K1425" s="55" t="str">
        <f t="shared" si="23"/>
        <v/>
      </c>
    </row>
    <row r="1426" spans="11:11" x14ac:dyDescent="0.3">
      <c r="K1426" s="55" t="str">
        <f t="shared" si="23"/>
        <v/>
      </c>
    </row>
    <row r="1427" spans="11:11" x14ac:dyDescent="0.3">
      <c r="K1427" s="55" t="str">
        <f t="shared" ref="K1427:K1490" si="24">IF(A1427="","",IF(OR(E1427="Aceito",E1427="Pendente de Produção",E1427="Em Produção"),"Entregue",IF(E1427="Cancelado","Cancelado","Não Entregue")))</f>
        <v/>
      </c>
    </row>
    <row r="1428" spans="11:11" x14ac:dyDescent="0.3">
      <c r="K1428" s="55" t="str">
        <f t="shared" si="24"/>
        <v/>
      </c>
    </row>
    <row r="1429" spans="11:11" x14ac:dyDescent="0.3">
      <c r="K1429" s="55" t="str">
        <f t="shared" si="24"/>
        <v/>
      </c>
    </row>
    <row r="1430" spans="11:11" x14ac:dyDescent="0.3">
      <c r="K1430" s="55" t="str">
        <f t="shared" si="24"/>
        <v/>
      </c>
    </row>
    <row r="1431" spans="11:11" x14ac:dyDescent="0.3">
      <c r="K1431" s="55" t="str">
        <f t="shared" si="24"/>
        <v/>
      </c>
    </row>
    <row r="1432" spans="11:11" x14ac:dyDescent="0.3">
      <c r="K1432" s="55" t="str">
        <f t="shared" si="24"/>
        <v/>
      </c>
    </row>
    <row r="1433" spans="11:11" x14ac:dyDescent="0.3">
      <c r="K1433" s="55" t="str">
        <f t="shared" si="24"/>
        <v/>
      </c>
    </row>
    <row r="1434" spans="11:11" x14ac:dyDescent="0.3">
      <c r="K1434" s="55" t="str">
        <f t="shared" si="24"/>
        <v/>
      </c>
    </row>
    <row r="1435" spans="11:11" x14ac:dyDescent="0.3">
      <c r="K1435" s="55" t="str">
        <f t="shared" si="24"/>
        <v/>
      </c>
    </row>
    <row r="1436" spans="11:11" x14ac:dyDescent="0.3">
      <c r="K1436" s="55" t="str">
        <f t="shared" si="24"/>
        <v/>
      </c>
    </row>
    <row r="1437" spans="11:11" x14ac:dyDescent="0.3">
      <c r="K1437" s="55" t="str">
        <f t="shared" si="24"/>
        <v/>
      </c>
    </row>
    <row r="1438" spans="11:11" x14ac:dyDescent="0.3">
      <c r="K1438" s="55" t="str">
        <f t="shared" si="24"/>
        <v/>
      </c>
    </row>
    <row r="1439" spans="11:11" x14ac:dyDescent="0.3">
      <c r="K1439" s="55" t="str">
        <f t="shared" si="24"/>
        <v/>
      </c>
    </row>
    <row r="1440" spans="11:11" x14ac:dyDescent="0.3">
      <c r="K1440" s="55" t="str">
        <f t="shared" si="24"/>
        <v/>
      </c>
    </row>
    <row r="1441" spans="11:11" x14ac:dyDescent="0.3">
      <c r="K1441" s="55" t="str">
        <f t="shared" si="24"/>
        <v/>
      </c>
    </row>
    <row r="1442" spans="11:11" x14ac:dyDescent="0.3">
      <c r="K1442" s="55" t="str">
        <f t="shared" si="24"/>
        <v/>
      </c>
    </row>
    <row r="1443" spans="11:11" x14ac:dyDescent="0.3">
      <c r="K1443" s="55" t="str">
        <f t="shared" si="24"/>
        <v/>
      </c>
    </row>
    <row r="1444" spans="11:11" x14ac:dyDescent="0.3">
      <c r="K1444" s="55" t="str">
        <f t="shared" si="24"/>
        <v/>
      </c>
    </row>
    <row r="1445" spans="11:11" x14ac:dyDescent="0.3">
      <c r="K1445" s="55" t="str">
        <f t="shared" si="24"/>
        <v/>
      </c>
    </row>
    <row r="1446" spans="11:11" x14ac:dyDescent="0.3">
      <c r="K1446" s="55" t="str">
        <f t="shared" si="24"/>
        <v/>
      </c>
    </row>
    <row r="1447" spans="11:11" x14ac:dyDescent="0.3">
      <c r="K1447" s="55" t="str">
        <f t="shared" si="24"/>
        <v/>
      </c>
    </row>
    <row r="1448" spans="11:11" x14ac:dyDescent="0.3">
      <c r="K1448" s="55" t="str">
        <f t="shared" si="24"/>
        <v/>
      </c>
    </row>
    <row r="1449" spans="11:11" x14ac:dyDescent="0.3">
      <c r="K1449" s="55" t="str">
        <f t="shared" si="24"/>
        <v/>
      </c>
    </row>
    <row r="1450" spans="11:11" x14ac:dyDescent="0.3">
      <c r="K1450" s="55" t="str">
        <f t="shared" si="24"/>
        <v/>
      </c>
    </row>
    <row r="1451" spans="11:11" x14ac:dyDescent="0.3">
      <c r="K1451" s="55" t="str">
        <f t="shared" si="24"/>
        <v/>
      </c>
    </row>
    <row r="1452" spans="11:11" x14ac:dyDescent="0.3">
      <c r="K1452" s="55" t="str">
        <f t="shared" si="24"/>
        <v/>
      </c>
    </row>
    <row r="1453" spans="11:11" x14ac:dyDescent="0.3">
      <c r="K1453" s="55" t="str">
        <f t="shared" si="24"/>
        <v/>
      </c>
    </row>
    <row r="1454" spans="11:11" x14ac:dyDescent="0.3">
      <c r="K1454" s="55" t="str">
        <f t="shared" si="24"/>
        <v/>
      </c>
    </row>
    <row r="1455" spans="11:11" x14ac:dyDescent="0.3">
      <c r="K1455" s="55" t="str">
        <f t="shared" si="24"/>
        <v/>
      </c>
    </row>
    <row r="1456" spans="11:11" x14ac:dyDescent="0.3">
      <c r="K1456" s="55" t="str">
        <f t="shared" si="24"/>
        <v/>
      </c>
    </row>
    <row r="1457" spans="11:11" x14ac:dyDescent="0.3">
      <c r="K1457" s="55" t="str">
        <f t="shared" si="24"/>
        <v/>
      </c>
    </row>
    <row r="1458" spans="11:11" x14ac:dyDescent="0.3">
      <c r="K1458" s="55" t="str">
        <f t="shared" si="24"/>
        <v/>
      </c>
    </row>
    <row r="1459" spans="11:11" x14ac:dyDescent="0.3">
      <c r="K1459" s="55" t="str">
        <f t="shared" si="24"/>
        <v/>
      </c>
    </row>
    <row r="1460" spans="11:11" x14ac:dyDescent="0.3">
      <c r="K1460" s="55" t="str">
        <f t="shared" si="24"/>
        <v/>
      </c>
    </row>
    <row r="1461" spans="11:11" x14ac:dyDescent="0.3">
      <c r="K1461" s="55" t="str">
        <f t="shared" si="24"/>
        <v/>
      </c>
    </row>
    <row r="1462" spans="11:11" x14ac:dyDescent="0.3">
      <c r="K1462" s="55" t="str">
        <f t="shared" si="24"/>
        <v/>
      </c>
    </row>
    <row r="1463" spans="11:11" x14ac:dyDescent="0.3">
      <c r="K1463" s="55" t="str">
        <f t="shared" si="24"/>
        <v/>
      </c>
    </row>
    <row r="1464" spans="11:11" x14ac:dyDescent="0.3">
      <c r="K1464" s="55" t="str">
        <f t="shared" si="24"/>
        <v/>
      </c>
    </row>
    <row r="1465" spans="11:11" x14ac:dyDescent="0.3">
      <c r="K1465" s="55" t="str">
        <f t="shared" si="24"/>
        <v/>
      </c>
    </row>
    <row r="1466" spans="11:11" x14ac:dyDescent="0.3">
      <c r="K1466" s="55" t="str">
        <f t="shared" si="24"/>
        <v/>
      </c>
    </row>
    <row r="1467" spans="11:11" x14ac:dyDescent="0.3">
      <c r="K1467" s="55" t="str">
        <f t="shared" si="24"/>
        <v/>
      </c>
    </row>
    <row r="1468" spans="11:11" x14ac:dyDescent="0.3">
      <c r="K1468" s="55" t="str">
        <f t="shared" si="24"/>
        <v/>
      </c>
    </row>
    <row r="1469" spans="11:11" x14ac:dyDescent="0.3">
      <c r="K1469" s="55" t="str">
        <f t="shared" si="24"/>
        <v/>
      </c>
    </row>
    <row r="1470" spans="11:11" x14ac:dyDescent="0.3">
      <c r="K1470" s="55" t="str">
        <f t="shared" si="24"/>
        <v/>
      </c>
    </row>
    <row r="1471" spans="11:11" x14ac:dyDescent="0.3">
      <c r="K1471" s="55" t="str">
        <f t="shared" si="24"/>
        <v/>
      </c>
    </row>
    <row r="1472" spans="11:11" x14ac:dyDescent="0.3">
      <c r="K1472" s="55" t="str">
        <f t="shared" si="24"/>
        <v/>
      </c>
    </row>
    <row r="1473" spans="11:11" x14ac:dyDescent="0.3">
      <c r="K1473" s="55" t="str">
        <f t="shared" si="24"/>
        <v/>
      </c>
    </row>
    <row r="1474" spans="11:11" x14ac:dyDescent="0.3">
      <c r="K1474" s="55" t="str">
        <f t="shared" si="24"/>
        <v/>
      </c>
    </row>
    <row r="1475" spans="11:11" x14ac:dyDescent="0.3">
      <c r="K1475" s="55" t="str">
        <f t="shared" si="24"/>
        <v/>
      </c>
    </row>
    <row r="1476" spans="11:11" x14ac:dyDescent="0.3">
      <c r="K1476" s="55" t="str">
        <f t="shared" si="24"/>
        <v/>
      </c>
    </row>
    <row r="1477" spans="11:11" x14ac:dyDescent="0.3">
      <c r="K1477" s="55" t="str">
        <f t="shared" si="24"/>
        <v/>
      </c>
    </row>
    <row r="1478" spans="11:11" x14ac:dyDescent="0.3">
      <c r="K1478" s="55" t="str">
        <f t="shared" si="24"/>
        <v/>
      </c>
    </row>
    <row r="1479" spans="11:11" x14ac:dyDescent="0.3">
      <c r="K1479" s="55" t="str">
        <f t="shared" si="24"/>
        <v/>
      </c>
    </row>
    <row r="1480" spans="11:11" x14ac:dyDescent="0.3">
      <c r="K1480" s="55" t="str">
        <f t="shared" si="24"/>
        <v/>
      </c>
    </row>
    <row r="1481" spans="11:11" x14ac:dyDescent="0.3">
      <c r="K1481" s="55" t="str">
        <f t="shared" si="24"/>
        <v/>
      </c>
    </row>
    <row r="1482" spans="11:11" x14ac:dyDescent="0.3">
      <c r="K1482" s="55" t="str">
        <f t="shared" si="24"/>
        <v/>
      </c>
    </row>
    <row r="1483" spans="11:11" x14ac:dyDescent="0.3">
      <c r="K1483" s="55" t="str">
        <f t="shared" si="24"/>
        <v/>
      </c>
    </row>
    <row r="1484" spans="11:11" x14ac:dyDescent="0.3">
      <c r="K1484" s="55" t="str">
        <f t="shared" si="24"/>
        <v/>
      </c>
    </row>
    <row r="1485" spans="11:11" x14ac:dyDescent="0.3">
      <c r="K1485" s="55" t="str">
        <f t="shared" si="24"/>
        <v/>
      </c>
    </row>
    <row r="1486" spans="11:11" x14ac:dyDescent="0.3">
      <c r="K1486" s="55" t="str">
        <f t="shared" si="24"/>
        <v/>
      </c>
    </row>
    <row r="1487" spans="11:11" x14ac:dyDescent="0.3">
      <c r="K1487" s="55" t="str">
        <f t="shared" si="24"/>
        <v/>
      </c>
    </row>
    <row r="1488" spans="11:11" x14ac:dyDescent="0.3">
      <c r="K1488" s="55" t="str">
        <f t="shared" si="24"/>
        <v/>
      </c>
    </row>
    <row r="1489" spans="11:11" x14ac:dyDescent="0.3">
      <c r="K1489" s="55" t="str">
        <f t="shared" si="24"/>
        <v/>
      </c>
    </row>
    <row r="1490" spans="11:11" x14ac:dyDescent="0.3">
      <c r="K1490" s="55" t="str">
        <f t="shared" si="24"/>
        <v/>
      </c>
    </row>
    <row r="1491" spans="11:11" x14ac:dyDescent="0.3">
      <c r="K1491" s="55" t="str">
        <f t="shared" ref="K1491:K1554" si="25">IF(A1491="","",IF(OR(E1491="Aceito",E1491="Pendente de Produção",E1491="Em Produção"),"Entregue",IF(E1491="Cancelado","Cancelado","Não Entregue")))</f>
        <v/>
      </c>
    </row>
    <row r="1492" spans="11:11" x14ac:dyDescent="0.3">
      <c r="K1492" s="55" t="str">
        <f t="shared" si="25"/>
        <v/>
      </c>
    </row>
    <row r="1493" spans="11:11" x14ac:dyDescent="0.3">
      <c r="K1493" s="55" t="str">
        <f t="shared" si="25"/>
        <v/>
      </c>
    </row>
    <row r="1494" spans="11:11" x14ac:dyDescent="0.3">
      <c r="K1494" s="55" t="str">
        <f t="shared" si="25"/>
        <v/>
      </c>
    </row>
    <row r="1495" spans="11:11" x14ac:dyDescent="0.3">
      <c r="K1495" s="55" t="str">
        <f t="shared" si="25"/>
        <v/>
      </c>
    </row>
    <row r="1496" spans="11:11" x14ac:dyDescent="0.3">
      <c r="K1496" s="55" t="str">
        <f t="shared" si="25"/>
        <v/>
      </c>
    </row>
    <row r="1497" spans="11:11" x14ac:dyDescent="0.3">
      <c r="K1497" s="55" t="str">
        <f t="shared" si="25"/>
        <v/>
      </c>
    </row>
    <row r="1498" spans="11:11" x14ac:dyDescent="0.3">
      <c r="K1498" s="55" t="str">
        <f t="shared" si="25"/>
        <v/>
      </c>
    </row>
    <row r="1499" spans="11:11" x14ac:dyDescent="0.3">
      <c r="K1499" s="55" t="str">
        <f t="shared" si="25"/>
        <v/>
      </c>
    </row>
    <row r="1500" spans="11:11" x14ac:dyDescent="0.3">
      <c r="K1500" s="55" t="str">
        <f t="shared" si="25"/>
        <v/>
      </c>
    </row>
    <row r="1501" spans="11:11" x14ac:dyDescent="0.3">
      <c r="K1501" s="55" t="str">
        <f t="shared" si="25"/>
        <v/>
      </c>
    </row>
    <row r="1502" spans="11:11" x14ac:dyDescent="0.3">
      <c r="K1502" s="55" t="str">
        <f t="shared" si="25"/>
        <v/>
      </c>
    </row>
    <row r="1503" spans="11:11" x14ac:dyDescent="0.3">
      <c r="K1503" s="55" t="str">
        <f t="shared" si="25"/>
        <v/>
      </c>
    </row>
    <row r="1504" spans="11:11" x14ac:dyDescent="0.3">
      <c r="K1504" s="55" t="str">
        <f t="shared" si="25"/>
        <v/>
      </c>
    </row>
    <row r="1505" spans="11:11" x14ac:dyDescent="0.3">
      <c r="K1505" s="55" t="str">
        <f t="shared" si="25"/>
        <v/>
      </c>
    </row>
    <row r="1506" spans="11:11" x14ac:dyDescent="0.3">
      <c r="K1506" s="55" t="str">
        <f t="shared" si="25"/>
        <v/>
      </c>
    </row>
    <row r="1507" spans="11:11" x14ac:dyDescent="0.3">
      <c r="K1507" s="55" t="str">
        <f t="shared" si="25"/>
        <v/>
      </c>
    </row>
    <row r="1508" spans="11:11" x14ac:dyDescent="0.3">
      <c r="K1508" s="55" t="str">
        <f t="shared" si="25"/>
        <v/>
      </c>
    </row>
    <row r="1509" spans="11:11" x14ac:dyDescent="0.3">
      <c r="K1509" s="55" t="str">
        <f t="shared" si="25"/>
        <v/>
      </c>
    </row>
    <row r="1510" spans="11:11" x14ac:dyDescent="0.3">
      <c r="K1510" s="55" t="str">
        <f t="shared" si="25"/>
        <v/>
      </c>
    </row>
    <row r="1511" spans="11:11" x14ac:dyDescent="0.3">
      <c r="K1511" s="55" t="str">
        <f t="shared" si="25"/>
        <v/>
      </c>
    </row>
    <row r="1512" spans="11:11" x14ac:dyDescent="0.3">
      <c r="K1512" s="55" t="str">
        <f t="shared" si="25"/>
        <v/>
      </c>
    </row>
    <row r="1513" spans="11:11" x14ac:dyDescent="0.3">
      <c r="K1513" s="55" t="str">
        <f t="shared" si="25"/>
        <v/>
      </c>
    </row>
    <row r="1514" spans="11:11" x14ac:dyDescent="0.3">
      <c r="K1514" s="55" t="str">
        <f t="shared" si="25"/>
        <v/>
      </c>
    </row>
    <row r="1515" spans="11:11" x14ac:dyDescent="0.3">
      <c r="K1515" s="55" t="str">
        <f t="shared" si="25"/>
        <v/>
      </c>
    </row>
    <row r="1516" spans="11:11" x14ac:dyDescent="0.3">
      <c r="K1516" s="55" t="str">
        <f t="shared" si="25"/>
        <v/>
      </c>
    </row>
    <row r="1517" spans="11:11" x14ac:dyDescent="0.3">
      <c r="K1517" s="55" t="str">
        <f t="shared" si="25"/>
        <v/>
      </c>
    </row>
    <row r="1518" spans="11:11" x14ac:dyDescent="0.3">
      <c r="K1518" s="55" t="str">
        <f t="shared" si="25"/>
        <v/>
      </c>
    </row>
    <row r="1519" spans="11:11" x14ac:dyDescent="0.3">
      <c r="K1519" s="55" t="str">
        <f t="shared" si="25"/>
        <v/>
      </c>
    </row>
    <row r="1520" spans="11:11" x14ac:dyDescent="0.3">
      <c r="K1520" s="55" t="str">
        <f t="shared" si="25"/>
        <v/>
      </c>
    </row>
    <row r="1521" spans="11:11" x14ac:dyDescent="0.3">
      <c r="K1521" s="55" t="str">
        <f t="shared" si="25"/>
        <v/>
      </c>
    </row>
    <row r="1522" spans="11:11" x14ac:dyDescent="0.3">
      <c r="K1522" s="55" t="str">
        <f t="shared" si="25"/>
        <v/>
      </c>
    </row>
    <row r="1523" spans="11:11" x14ac:dyDescent="0.3">
      <c r="K1523" s="55" t="str">
        <f t="shared" si="25"/>
        <v/>
      </c>
    </row>
    <row r="1524" spans="11:11" x14ac:dyDescent="0.3">
      <c r="K1524" s="55" t="str">
        <f t="shared" si="25"/>
        <v/>
      </c>
    </row>
    <row r="1525" spans="11:11" x14ac:dyDescent="0.3">
      <c r="K1525" s="55" t="str">
        <f t="shared" si="25"/>
        <v/>
      </c>
    </row>
    <row r="1526" spans="11:11" x14ac:dyDescent="0.3">
      <c r="K1526" s="55" t="str">
        <f t="shared" si="25"/>
        <v/>
      </c>
    </row>
    <row r="1527" spans="11:11" x14ac:dyDescent="0.3">
      <c r="K1527" s="55" t="str">
        <f t="shared" si="25"/>
        <v/>
      </c>
    </row>
    <row r="1528" spans="11:11" x14ac:dyDescent="0.3">
      <c r="K1528" s="55" t="str">
        <f t="shared" si="25"/>
        <v/>
      </c>
    </row>
    <row r="1529" spans="11:11" x14ac:dyDescent="0.3">
      <c r="K1529" s="55" t="str">
        <f t="shared" si="25"/>
        <v/>
      </c>
    </row>
    <row r="1530" spans="11:11" x14ac:dyDescent="0.3">
      <c r="K1530" s="55" t="str">
        <f t="shared" si="25"/>
        <v/>
      </c>
    </row>
    <row r="1531" spans="11:11" x14ac:dyDescent="0.3">
      <c r="K1531" s="55" t="str">
        <f t="shared" si="25"/>
        <v/>
      </c>
    </row>
    <row r="1532" spans="11:11" x14ac:dyDescent="0.3">
      <c r="K1532" s="55" t="str">
        <f t="shared" si="25"/>
        <v/>
      </c>
    </row>
    <row r="1533" spans="11:11" x14ac:dyDescent="0.3">
      <c r="K1533" s="55" t="str">
        <f t="shared" si="25"/>
        <v/>
      </c>
    </row>
    <row r="1534" spans="11:11" x14ac:dyDescent="0.3">
      <c r="K1534" s="55" t="str">
        <f t="shared" si="25"/>
        <v/>
      </c>
    </row>
    <row r="1535" spans="11:11" x14ac:dyDescent="0.3">
      <c r="K1535" s="55" t="str">
        <f t="shared" si="25"/>
        <v/>
      </c>
    </row>
    <row r="1536" spans="11:11" x14ac:dyDescent="0.3">
      <c r="K1536" s="55" t="str">
        <f t="shared" si="25"/>
        <v/>
      </c>
    </row>
    <row r="1537" spans="11:11" x14ac:dyDescent="0.3">
      <c r="K1537" s="55" t="str">
        <f t="shared" si="25"/>
        <v/>
      </c>
    </row>
    <row r="1538" spans="11:11" x14ac:dyDescent="0.3">
      <c r="K1538" s="55" t="str">
        <f t="shared" si="25"/>
        <v/>
      </c>
    </row>
    <row r="1539" spans="11:11" x14ac:dyDescent="0.3">
      <c r="K1539" s="55" t="str">
        <f t="shared" si="25"/>
        <v/>
      </c>
    </row>
    <row r="1540" spans="11:11" x14ac:dyDescent="0.3">
      <c r="K1540" s="55" t="str">
        <f t="shared" si="25"/>
        <v/>
      </c>
    </row>
    <row r="1541" spans="11:11" x14ac:dyDescent="0.3">
      <c r="K1541" s="55" t="str">
        <f t="shared" si="25"/>
        <v/>
      </c>
    </row>
    <row r="1542" spans="11:11" x14ac:dyDescent="0.3">
      <c r="K1542" s="55" t="str">
        <f t="shared" si="25"/>
        <v/>
      </c>
    </row>
    <row r="1543" spans="11:11" x14ac:dyDescent="0.3">
      <c r="K1543" s="55" t="str">
        <f t="shared" si="25"/>
        <v/>
      </c>
    </row>
    <row r="1544" spans="11:11" x14ac:dyDescent="0.3">
      <c r="K1544" s="55" t="str">
        <f t="shared" si="25"/>
        <v/>
      </c>
    </row>
    <row r="1545" spans="11:11" x14ac:dyDescent="0.3">
      <c r="K1545" s="55" t="str">
        <f t="shared" si="25"/>
        <v/>
      </c>
    </row>
    <row r="1546" spans="11:11" x14ac:dyDescent="0.3">
      <c r="K1546" s="55" t="str">
        <f t="shared" si="25"/>
        <v/>
      </c>
    </row>
    <row r="1547" spans="11:11" x14ac:dyDescent="0.3">
      <c r="K1547" s="55" t="str">
        <f t="shared" si="25"/>
        <v/>
      </c>
    </row>
    <row r="1548" spans="11:11" x14ac:dyDescent="0.3">
      <c r="K1548" s="55" t="str">
        <f t="shared" si="25"/>
        <v/>
      </c>
    </row>
    <row r="1549" spans="11:11" x14ac:dyDescent="0.3">
      <c r="K1549" s="55" t="str">
        <f t="shared" si="25"/>
        <v/>
      </c>
    </row>
    <row r="1550" spans="11:11" x14ac:dyDescent="0.3">
      <c r="K1550" s="55" t="str">
        <f t="shared" si="25"/>
        <v/>
      </c>
    </row>
    <row r="1551" spans="11:11" x14ac:dyDescent="0.3">
      <c r="K1551" s="55" t="str">
        <f t="shared" si="25"/>
        <v/>
      </c>
    </row>
    <row r="1552" spans="11:11" x14ac:dyDescent="0.3">
      <c r="K1552" s="55" t="str">
        <f t="shared" si="25"/>
        <v/>
      </c>
    </row>
    <row r="1553" spans="11:11" x14ac:dyDescent="0.3">
      <c r="K1553" s="55" t="str">
        <f t="shared" si="25"/>
        <v/>
      </c>
    </row>
    <row r="1554" spans="11:11" x14ac:dyDescent="0.3">
      <c r="K1554" s="55" t="str">
        <f t="shared" si="25"/>
        <v/>
      </c>
    </row>
    <row r="1555" spans="11:11" x14ac:dyDescent="0.3">
      <c r="K1555" s="55" t="str">
        <f t="shared" ref="K1555:K1618" si="26">IF(A1555="","",IF(OR(E1555="Aceito",E1555="Pendente de Produção",E1555="Em Produção"),"Entregue",IF(E1555="Cancelado","Cancelado","Não Entregue")))</f>
        <v/>
      </c>
    </row>
    <row r="1556" spans="11:11" x14ac:dyDescent="0.3">
      <c r="K1556" s="55" t="str">
        <f t="shared" si="26"/>
        <v/>
      </c>
    </row>
    <row r="1557" spans="11:11" x14ac:dyDescent="0.3">
      <c r="K1557" s="55" t="str">
        <f t="shared" si="26"/>
        <v/>
      </c>
    </row>
    <row r="1558" spans="11:11" x14ac:dyDescent="0.3">
      <c r="K1558" s="55" t="str">
        <f t="shared" si="26"/>
        <v/>
      </c>
    </row>
    <row r="1559" spans="11:11" x14ac:dyDescent="0.3">
      <c r="K1559" s="55" t="str">
        <f t="shared" si="26"/>
        <v/>
      </c>
    </row>
    <row r="1560" spans="11:11" x14ac:dyDescent="0.3">
      <c r="K1560" s="55" t="str">
        <f t="shared" si="26"/>
        <v/>
      </c>
    </row>
    <row r="1561" spans="11:11" x14ac:dyDescent="0.3">
      <c r="K1561" s="55" t="str">
        <f t="shared" si="26"/>
        <v/>
      </c>
    </row>
    <row r="1562" spans="11:11" x14ac:dyDescent="0.3">
      <c r="K1562" s="55" t="str">
        <f t="shared" si="26"/>
        <v/>
      </c>
    </row>
    <row r="1563" spans="11:11" x14ac:dyDescent="0.3">
      <c r="K1563" s="55" t="str">
        <f t="shared" si="26"/>
        <v/>
      </c>
    </row>
    <row r="1564" spans="11:11" x14ac:dyDescent="0.3">
      <c r="K1564" s="55" t="str">
        <f t="shared" si="26"/>
        <v/>
      </c>
    </row>
    <row r="1565" spans="11:11" x14ac:dyDescent="0.3">
      <c r="K1565" s="55" t="str">
        <f t="shared" si="26"/>
        <v/>
      </c>
    </row>
    <row r="1566" spans="11:11" x14ac:dyDescent="0.3">
      <c r="K1566" s="55" t="str">
        <f t="shared" si="26"/>
        <v/>
      </c>
    </row>
    <row r="1567" spans="11:11" x14ac:dyDescent="0.3">
      <c r="K1567" s="55" t="str">
        <f t="shared" si="26"/>
        <v/>
      </c>
    </row>
    <row r="1568" spans="11:11" x14ac:dyDescent="0.3">
      <c r="K1568" s="55" t="str">
        <f t="shared" si="26"/>
        <v/>
      </c>
    </row>
    <row r="1569" spans="11:11" x14ac:dyDescent="0.3">
      <c r="K1569" s="55" t="str">
        <f t="shared" si="26"/>
        <v/>
      </c>
    </row>
    <row r="1570" spans="11:11" x14ac:dyDescent="0.3">
      <c r="K1570" s="55" t="str">
        <f t="shared" si="26"/>
        <v/>
      </c>
    </row>
    <row r="1571" spans="11:11" x14ac:dyDescent="0.3">
      <c r="K1571" s="55" t="str">
        <f t="shared" si="26"/>
        <v/>
      </c>
    </row>
    <row r="1572" spans="11:11" x14ac:dyDescent="0.3">
      <c r="K1572" s="55" t="str">
        <f t="shared" si="26"/>
        <v/>
      </c>
    </row>
    <row r="1573" spans="11:11" x14ac:dyDescent="0.3">
      <c r="K1573" s="55" t="str">
        <f t="shared" si="26"/>
        <v/>
      </c>
    </row>
    <row r="1574" spans="11:11" x14ac:dyDescent="0.3">
      <c r="K1574" s="55" t="str">
        <f t="shared" si="26"/>
        <v/>
      </c>
    </row>
    <row r="1575" spans="11:11" x14ac:dyDescent="0.3">
      <c r="K1575" s="55" t="str">
        <f t="shared" si="26"/>
        <v/>
      </c>
    </row>
    <row r="1576" spans="11:11" x14ac:dyDescent="0.3">
      <c r="K1576" s="55" t="str">
        <f t="shared" si="26"/>
        <v/>
      </c>
    </row>
    <row r="1577" spans="11:11" x14ac:dyDescent="0.3">
      <c r="K1577" s="55" t="str">
        <f t="shared" si="26"/>
        <v/>
      </c>
    </row>
    <row r="1578" spans="11:11" x14ac:dyDescent="0.3">
      <c r="K1578" s="55" t="str">
        <f t="shared" si="26"/>
        <v/>
      </c>
    </row>
    <row r="1579" spans="11:11" x14ac:dyDescent="0.3">
      <c r="K1579" s="55" t="str">
        <f t="shared" si="26"/>
        <v/>
      </c>
    </row>
    <row r="1580" spans="11:11" x14ac:dyDescent="0.3">
      <c r="K1580" s="55" t="str">
        <f t="shared" si="26"/>
        <v/>
      </c>
    </row>
    <row r="1581" spans="11:11" x14ac:dyDescent="0.3">
      <c r="K1581" s="55" t="str">
        <f t="shared" si="26"/>
        <v/>
      </c>
    </row>
    <row r="1582" spans="11:11" x14ac:dyDescent="0.3">
      <c r="K1582" s="55" t="str">
        <f t="shared" si="26"/>
        <v/>
      </c>
    </row>
    <row r="1583" spans="11:11" x14ac:dyDescent="0.3">
      <c r="K1583" s="55" t="str">
        <f t="shared" si="26"/>
        <v/>
      </c>
    </row>
    <row r="1584" spans="11:11" x14ac:dyDescent="0.3">
      <c r="K1584" s="55" t="str">
        <f t="shared" si="26"/>
        <v/>
      </c>
    </row>
    <row r="1585" spans="11:11" x14ac:dyDescent="0.3">
      <c r="K1585" s="55" t="str">
        <f t="shared" si="26"/>
        <v/>
      </c>
    </row>
    <row r="1586" spans="11:11" x14ac:dyDescent="0.3">
      <c r="K1586" s="55" t="str">
        <f t="shared" si="26"/>
        <v/>
      </c>
    </row>
    <row r="1587" spans="11:11" x14ac:dyDescent="0.3">
      <c r="K1587" s="55" t="str">
        <f t="shared" si="26"/>
        <v/>
      </c>
    </row>
    <row r="1588" spans="11:11" x14ac:dyDescent="0.3">
      <c r="K1588" s="55" t="str">
        <f t="shared" si="26"/>
        <v/>
      </c>
    </row>
    <row r="1589" spans="11:11" x14ac:dyDescent="0.3">
      <c r="K1589" s="55" t="str">
        <f t="shared" si="26"/>
        <v/>
      </c>
    </row>
    <row r="1590" spans="11:11" x14ac:dyDescent="0.3">
      <c r="K1590" s="55" t="str">
        <f t="shared" si="26"/>
        <v/>
      </c>
    </row>
    <row r="1591" spans="11:11" x14ac:dyDescent="0.3">
      <c r="K1591" s="55" t="str">
        <f t="shared" si="26"/>
        <v/>
      </c>
    </row>
    <row r="1592" spans="11:11" x14ac:dyDescent="0.3">
      <c r="K1592" s="55" t="str">
        <f t="shared" si="26"/>
        <v/>
      </c>
    </row>
    <row r="1593" spans="11:11" x14ac:dyDescent="0.3">
      <c r="K1593" s="55" t="str">
        <f t="shared" si="26"/>
        <v/>
      </c>
    </row>
    <row r="1594" spans="11:11" x14ac:dyDescent="0.3">
      <c r="K1594" s="55" t="str">
        <f t="shared" si="26"/>
        <v/>
      </c>
    </row>
    <row r="1595" spans="11:11" x14ac:dyDescent="0.3">
      <c r="K1595" s="55" t="str">
        <f t="shared" si="26"/>
        <v/>
      </c>
    </row>
    <row r="1596" spans="11:11" x14ac:dyDescent="0.3">
      <c r="K1596" s="55" t="str">
        <f t="shared" si="26"/>
        <v/>
      </c>
    </row>
    <row r="1597" spans="11:11" x14ac:dyDescent="0.3">
      <c r="K1597" s="55" t="str">
        <f t="shared" si="26"/>
        <v/>
      </c>
    </row>
    <row r="1598" spans="11:11" x14ac:dyDescent="0.3">
      <c r="K1598" s="55" t="str">
        <f t="shared" si="26"/>
        <v/>
      </c>
    </row>
    <row r="1599" spans="11:11" x14ac:dyDescent="0.3">
      <c r="K1599" s="55" t="str">
        <f t="shared" si="26"/>
        <v/>
      </c>
    </row>
    <row r="1600" spans="11:11" x14ac:dyDescent="0.3">
      <c r="K1600" s="55" t="str">
        <f t="shared" si="26"/>
        <v/>
      </c>
    </row>
    <row r="1601" spans="11:11" x14ac:dyDescent="0.3">
      <c r="K1601" s="55" t="str">
        <f t="shared" si="26"/>
        <v/>
      </c>
    </row>
    <row r="1602" spans="11:11" x14ac:dyDescent="0.3">
      <c r="K1602" s="55" t="str">
        <f t="shared" si="26"/>
        <v/>
      </c>
    </row>
    <row r="1603" spans="11:11" x14ac:dyDescent="0.3">
      <c r="K1603" s="55" t="str">
        <f t="shared" si="26"/>
        <v/>
      </c>
    </row>
    <row r="1604" spans="11:11" x14ac:dyDescent="0.3">
      <c r="K1604" s="55" t="str">
        <f t="shared" si="26"/>
        <v/>
      </c>
    </row>
    <row r="1605" spans="11:11" x14ac:dyDescent="0.3">
      <c r="K1605" s="55" t="str">
        <f t="shared" si="26"/>
        <v/>
      </c>
    </row>
    <row r="1606" spans="11:11" x14ac:dyDescent="0.3">
      <c r="K1606" s="55" t="str">
        <f t="shared" si="26"/>
        <v/>
      </c>
    </row>
    <row r="1607" spans="11:11" x14ac:dyDescent="0.3">
      <c r="K1607" s="55" t="str">
        <f t="shared" si="26"/>
        <v/>
      </c>
    </row>
    <row r="1608" spans="11:11" x14ac:dyDescent="0.3">
      <c r="K1608" s="55" t="str">
        <f t="shared" si="26"/>
        <v/>
      </c>
    </row>
    <row r="1609" spans="11:11" x14ac:dyDescent="0.3">
      <c r="K1609" s="55" t="str">
        <f t="shared" si="26"/>
        <v/>
      </c>
    </row>
    <row r="1610" spans="11:11" x14ac:dyDescent="0.3">
      <c r="K1610" s="55" t="str">
        <f t="shared" si="26"/>
        <v/>
      </c>
    </row>
    <row r="1611" spans="11:11" x14ac:dyDescent="0.3">
      <c r="K1611" s="55" t="str">
        <f t="shared" si="26"/>
        <v/>
      </c>
    </row>
    <row r="1612" spans="11:11" x14ac:dyDescent="0.3">
      <c r="K1612" s="55" t="str">
        <f t="shared" si="26"/>
        <v/>
      </c>
    </row>
    <row r="1613" spans="11:11" x14ac:dyDescent="0.3">
      <c r="K1613" s="55" t="str">
        <f t="shared" si="26"/>
        <v/>
      </c>
    </row>
    <row r="1614" spans="11:11" x14ac:dyDescent="0.3">
      <c r="K1614" s="55" t="str">
        <f t="shared" si="26"/>
        <v/>
      </c>
    </row>
    <row r="1615" spans="11:11" x14ac:dyDescent="0.3">
      <c r="K1615" s="55" t="str">
        <f t="shared" si="26"/>
        <v/>
      </c>
    </row>
    <row r="1616" spans="11:11" x14ac:dyDescent="0.3">
      <c r="K1616" s="55" t="str">
        <f t="shared" si="26"/>
        <v/>
      </c>
    </row>
    <row r="1617" spans="11:11" x14ac:dyDescent="0.3">
      <c r="K1617" s="55" t="str">
        <f t="shared" si="26"/>
        <v/>
      </c>
    </row>
    <row r="1618" spans="11:11" x14ac:dyDescent="0.3">
      <c r="K1618" s="55" t="str">
        <f t="shared" si="26"/>
        <v/>
      </c>
    </row>
    <row r="1619" spans="11:11" x14ac:dyDescent="0.3">
      <c r="K1619" s="55" t="str">
        <f t="shared" ref="K1619:K1682" si="27">IF(A1619="","",IF(OR(E1619="Aceito",E1619="Pendente de Produção",E1619="Em Produção"),"Entregue",IF(E1619="Cancelado","Cancelado","Não Entregue")))</f>
        <v/>
      </c>
    </row>
    <row r="1620" spans="11:11" x14ac:dyDescent="0.3">
      <c r="K1620" s="55" t="str">
        <f t="shared" si="27"/>
        <v/>
      </c>
    </row>
    <row r="1621" spans="11:11" x14ac:dyDescent="0.3">
      <c r="K1621" s="55" t="str">
        <f t="shared" si="27"/>
        <v/>
      </c>
    </row>
    <row r="1622" spans="11:11" x14ac:dyDescent="0.3">
      <c r="K1622" s="55" t="str">
        <f t="shared" si="27"/>
        <v/>
      </c>
    </row>
    <row r="1623" spans="11:11" x14ac:dyDescent="0.3">
      <c r="K1623" s="55" t="str">
        <f t="shared" si="27"/>
        <v/>
      </c>
    </row>
    <row r="1624" spans="11:11" x14ac:dyDescent="0.3">
      <c r="K1624" s="55" t="str">
        <f t="shared" si="27"/>
        <v/>
      </c>
    </row>
    <row r="1625" spans="11:11" x14ac:dyDescent="0.3">
      <c r="K1625" s="55" t="str">
        <f t="shared" si="27"/>
        <v/>
      </c>
    </row>
    <row r="1626" spans="11:11" x14ac:dyDescent="0.3">
      <c r="K1626" s="55" t="str">
        <f t="shared" si="27"/>
        <v/>
      </c>
    </row>
    <row r="1627" spans="11:11" x14ac:dyDescent="0.3">
      <c r="K1627" s="55" t="str">
        <f t="shared" si="27"/>
        <v/>
      </c>
    </row>
    <row r="1628" spans="11:11" x14ac:dyDescent="0.3">
      <c r="K1628" s="55" t="str">
        <f t="shared" si="27"/>
        <v/>
      </c>
    </row>
    <row r="1629" spans="11:11" x14ac:dyDescent="0.3">
      <c r="K1629" s="55" t="str">
        <f t="shared" si="27"/>
        <v/>
      </c>
    </row>
    <row r="1630" spans="11:11" x14ac:dyDescent="0.3">
      <c r="K1630" s="55" t="str">
        <f t="shared" si="27"/>
        <v/>
      </c>
    </row>
    <row r="1631" spans="11:11" x14ac:dyDescent="0.3">
      <c r="K1631" s="55" t="str">
        <f t="shared" si="27"/>
        <v/>
      </c>
    </row>
    <row r="1632" spans="11:11" x14ac:dyDescent="0.3">
      <c r="K1632" s="55" t="str">
        <f t="shared" si="27"/>
        <v/>
      </c>
    </row>
    <row r="1633" spans="11:11" x14ac:dyDescent="0.3">
      <c r="K1633" s="55" t="str">
        <f t="shared" si="27"/>
        <v/>
      </c>
    </row>
    <row r="1634" spans="11:11" x14ac:dyDescent="0.3">
      <c r="K1634" s="55" t="str">
        <f t="shared" si="27"/>
        <v/>
      </c>
    </row>
    <row r="1635" spans="11:11" x14ac:dyDescent="0.3">
      <c r="K1635" s="55" t="str">
        <f t="shared" si="27"/>
        <v/>
      </c>
    </row>
    <row r="1636" spans="11:11" x14ac:dyDescent="0.3">
      <c r="K1636" s="55" t="str">
        <f t="shared" si="27"/>
        <v/>
      </c>
    </row>
    <row r="1637" spans="11:11" x14ac:dyDescent="0.3">
      <c r="K1637" s="55" t="str">
        <f t="shared" si="27"/>
        <v/>
      </c>
    </row>
    <row r="1638" spans="11:11" x14ac:dyDescent="0.3">
      <c r="K1638" s="55" t="str">
        <f t="shared" si="27"/>
        <v/>
      </c>
    </row>
    <row r="1639" spans="11:11" x14ac:dyDescent="0.3">
      <c r="K1639" s="55" t="str">
        <f t="shared" si="27"/>
        <v/>
      </c>
    </row>
    <row r="1640" spans="11:11" x14ac:dyDescent="0.3">
      <c r="K1640" s="55" t="str">
        <f t="shared" si="27"/>
        <v/>
      </c>
    </row>
    <row r="1641" spans="11:11" x14ac:dyDescent="0.3">
      <c r="K1641" s="55" t="str">
        <f t="shared" si="27"/>
        <v/>
      </c>
    </row>
    <row r="1642" spans="11:11" x14ac:dyDescent="0.3">
      <c r="K1642" s="55" t="str">
        <f t="shared" si="27"/>
        <v/>
      </c>
    </row>
    <row r="1643" spans="11:11" x14ac:dyDescent="0.3">
      <c r="K1643" s="55" t="str">
        <f t="shared" si="27"/>
        <v/>
      </c>
    </row>
    <row r="1644" spans="11:11" x14ac:dyDescent="0.3">
      <c r="K1644" s="55" t="str">
        <f t="shared" si="27"/>
        <v/>
      </c>
    </row>
    <row r="1645" spans="11:11" x14ac:dyDescent="0.3">
      <c r="K1645" s="55" t="str">
        <f t="shared" si="27"/>
        <v/>
      </c>
    </row>
    <row r="1646" spans="11:11" x14ac:dyDescent="0.3">
      <c r="K1646" s="55" t="str">
        <f t="shared" si="27"/>
        <v/>
      </c>
    </row>
    <row r="1647" spans="11:11" x14ac:dyDescent="0.3">
      <c r="K1647" s="55" t="str">
        <f t="shared" si="27"/>
        <v/>
      </c>
    </row>
    <row r="1648" spans="11:11" x14ac:dyDescent="0.3">
      <c r="K1648" s="55" t="str">
        <f t="shared" si="27"/>
        <v/>
      </c>
    </row>
    <row r="1649" spans="11:11" x14ac:dyDescent="0.3">
      <c r="K1649" s="55" t="str">
        <f t="shared" si="27"/>
        <v/>
      </c>
    </row>
    <row r="1650" spans="11:11" x14ac:dyDescent="0.3">
      <c r="K1650" s="55" t="str">
        <f t="shared" si="27"/>
        <v/>
      </c>
    </row>
    <row r="1651" spans="11:11" x14ac:dyDescent="0.3">
      <c r="K1651" s="55" t="str">
        <f t="shared" si="27"/>
        <v/>
      </c>
    </row>
    <row r="1652" spans="11:11" x14ac:dyDescent="0.3">
      <c r="K1652" s="55" t="str">
        <f t="shared" si="27"/>
        <v/>
      </c>
    </row>
    <row r="1653" spans="11:11" x14ac:dyDescent="0.3">
      <c r="K1653" s="55" t="str">
        <f t="shared" si="27"/>
        <v/>
      </c>
    </row>
    <row r="1654" spans="11:11" x14ac:dyDescent="0.3">
      <c r="K1654" s="55" t="str">
        <f t="shared" si="27"/>
        <v/>
      </c>
    </row>
    <row r="1655" spans="11:11" x14ac:dyDescent="0.3">
      <c r="K1655" s="55" t="str">
        <f t="shared" si="27"/>
        <v/>
      </c>
    </row>
    <row r="1656" spans="11:11" x14ac:dyDescent="0.3">
      <c r="K1656" s="55" t="str">
        <f t="shared" si="27"/>
        <v/>
      </c>
    </row>
    <row r="1657" spans="11:11" x14ac:dyDescent="0.3">
      <c r="K1657" s="55" t="str">
        <f t="shared" si="27"/>
        <v/>
      </c>
    </row>
    <row r="1658" spans="11:11" x14ac:dyDescent="0.3">
      <c r="K1658" s="55" t="str">
        <f t="shared" si="27"/>
        <v/>
      </c>
    </row>
    <row r="1659" spans="11:11" x14ac:dyDescent="0.3">
      <c r="K1659" s="55" t="str">
        <f t="shared" si="27"/>
        <v/>
      </c>
    </row>
    <row r="1660" spans="11:11" x14ac:dyDescent="0.3">
      <c r="K1660" s="55" t="str">
        <f t="shared" si="27"/>
        <v/>
      </c>
    </row>
    <row r="1661" spans="11:11" x14ac:dyDescent="0.3">
      <c r="K1661" s="55" t="str">
        <f t="shared" si="27"/>
        <v/>
      </c>
    </row>
    <row r="1662" spans="11:11" x14ac:dyDescent="0.3">
      <c r="K1662" s="55" t="str">
        <f t="shared" si="27"/>
        <v/>
      </c>
    </row>
    <row r="1663" spans="11:11" x14ac:dyDescent="0.3">
      <c r="K1663" s="55" t="str">
        <f t="shared" si="27"/>
        <v/>
      </c>
    </row>
    <row r="1664" spans="11:11" x14ac:dyDescent="0.3">
      <c r="K1664" s="55" t="str">
        <f t="shared" si="27"/>
        <v/>
      </c>
    </row>
    <row r="1665" spans="11:11" x14ac:dyDescent="0.3">
      <c r="K1665" s="55" t="str">
        <f t="shared" si="27"/>
        <v/>
      </c>
    </row>
    <row r="1666" spans="11:11" x14ac:dyDescent="0.3">
      <c r="K1666" s="55" t="str">
        <f t="shared" si="27"/>
        <v/>
      </c>
    </row>
    <row r="1667" spans="11:11" x14ac:dyDescent="0.3">
      <c r="K1667" s="55" t="str">
        <f t="shared" si="27"/>
        <v/>
      </c>
    </row>
    <row r="1668" spans="11:11" x14ac:dyDescent="0.3">
      <c r="K1668" s="55" t="str">
        <f t="shared" si="27"/>
        <v/>
      </c>
    </row>
    <row r="1669" spans="11:11" x14ac:dyDescent="0.3">
      <c r="K1669" s="55" t="str">
        <f t="shared" si="27"/>
        <v/>
      </c>
    </row>
    <row r="1670" spans="11:11" x14ac:dyDescent="0.3">
      <c r="K1670" s="55" t="str">
        <f t="shared" si="27"/>
        <v/>
      </c>
    </row>
    <row r="1671" spans="11:11" x14ac:dyDescent="0.3">
      <c r="K1671" s="55" t="str">
        <f t="shared" si="27"/>
        <v/>
      </c>
    </row>
    <row r="1672" spans="11:11" x14ac:dyDescent="0.3">
      <c r="K1672" s="55" t="str">
        <f t="shared" si="27"/>
        <v/>
      </c>
    </row>
    <row r="1673" spans="11:11" x14ac:dyDescent="0.3">
      <c r="K1673" s="55" t="str">
        <f t="shared" si="27"/>
        <v/>
      </c>
    </row>
    <row r="1674" spans="11:11" x14ac:dyDescent="0.3">
      <c r="K1674" s="55" t="str">
        <f t="shared" si="27"/>
        <v/>
      </c>
    </row>
    <row r="1675" spans="11:11" x14ac:dyDescent="0.3">
      <c r="K1675" s="55" t="str">
        <f t="shared" si="27"/>
        <v/>
      </c>
    </row>
    <row r="1676" spans="11:11" x14ac:dyDescent="0.3">
      <c r="K1676" s="55" t="str">
        <f t="shared" si="27"/>
        <v/>
      </c>
    </row>
    <row r="1677" spans="11:11" x14ac:dyDescent="0.3">
      <c r="K1677" s="55" t="str">
        <f t="shared" si="27"/>
        <v/>
      </c>
    </row>
    <row r="1678" spans="11:11" x14ac:dyDescent="0.3">
      <c r="K1678" s="55" t="str">
        <f t="shared" si="27"/>
        <v/>
      </c>
    </row>
    <row r="1679" spans="11:11" x14ac:dyDescent="0.3">
      <c r="K1679" s="55" t="str">
        <f t="shared" si="27"/>
        <v/>
      </c>
    </row>
    <row r="1680" spans="11:11" x14ac:dyDescent="0.3">
      <c r="K1680" s="55" t="str">
        <f t="shared" si="27"/>
        <v/>
      </c>
    </row>
    <row r="1681" spans="11:11" x14ac:dyDescent="0.3">
      <c r="K1681" s="55" t="str">
        <f t="shared" si="27"/>
        <v/>
      </c>
    </row>
    <row r="1682" spans="11:11" x14ac:dyDescent="0.3">
      <c r="K1682" s="55" t="str">
        <f t="shared" si="27"/>
        <v/>
      </c>
    </row>
    <row r="1683" spans="11:11" x14ac:dyDescent="0.3">
      <c r="K1683" s="55" t="str">
        <f t="shared" ref="K1683:K1746" si="28">IF(A1683="","",IF(OR(E1683="Aceito",E1683="Pendente de Produção",E1683="Em Produção"),"Entregue",IF(E1683="Cancelado","Cancelado","Não Entregue")))</f>
        <v/>
      </c>
    </row>
    <row r="1684" spans="11:11" x14ac:dyDescent="0.3">
      <c r="K1684" s="55" t="str">
        <f t="shared" si="28"/>
        <v/>
      </c>
    </row>
    <row r="1685" spans="11:11" x14ac:dyDescent="0.3">
      <c r="K1685" s="55" t="str">
        <f t="shared" si="28"/>
        <v/>
      </c>
    </row>
    <row r="1686" spans="11:11" x14ac:dyDescent="0.3">
      <c r="K1686" s="55" t="str">
        <f t="shared" si="28"/>
        <v/>
      </c>
    </row>
    <row r="1687" spans="11:11" x14ac:dyDescent="0.3">
      <c r="K1687" s="55" t="str">
        <f t="shared" si="28"/>
        <v/>
      </c>
    </row>
    <row r="1688" spans="11:11" x14ac:dyDescent="0.3">
      <c r="K1688" s="55" t="str">
        <f t="shared" si="28"/>
        <v/>
      </c>
    </row>
    <row r="1689" spans="11:11" x14ac:dyDescent="0.3">
      <c r="K1689" s="55" t="str">
        <f t="shared" si="28"/>
        <v/>
      </c>
    </row>
    <row r="1690" spans="11:11" x14ac:dyDescent="0.3">
      <c r="K1690" s="55" t="str">
        <f t="shared" si="28"/>
        <v/>
      </c>
    </row>
    <row r="1691" spans="11:11" x14ac:dyDescent="0.3">
      <c r="K1691" s="55" t="str">
        <f t="shared" si="28"/>
        <v/>
      </c>
    </row>
    <row r="1692" spans="11:11" x14ac:dyDescent="0.3">
      <c r="K1692" s="55" t="str">
        <f t="shared" si="28"/>
        <v/>
      </c>
    </row>
    <row r="1693" spans="11:11" x14ac:dyDescent="0.3">
      <c r="K1693" s="55" t="str">
        <f t="shared" si="28"/>
        <v/>
      </c>
    </row>
    <row r="1694" spans="11:11" x14ac:dyDescent="0.3">
      <c r="K1694" s="55" t="str">
        <f t="shared" si="28"/>
        <v/>
      </c>
    </row>
    <row r="1695" spans="11:11" x14ac:dyDescent="0.3">
      <c r="K1695" s="55" t="str">
        <f t="shared" si="28"/>
        <v/>
      </c>
    </row>
    <row r="1696" spans="11:11" x14ac:dyDescent="0.3">
      <c r="K1696" s="55" t="str">
        <f t="shared" si="28"/>
        <v/>
      </c>
    </row>
    <row r="1697" spans="11:11" x14ac:dyDescent="0.3">
      <c r="K1697" s="55" t="str">
        <f t="shared" si="28"/>
        <v/>
      </c>
    </row>
    <row r="1698" spans="11:11" x14ac:dyDescent="0.3">
      <c r="K1698" s="55" t="str">
        <f t="shared" si="28"/>
        <v/>
      </c>
    </row>
    <row r="1699" spans="11:11" x14ac:dyDescent="0.3">
      <c r="K1699" s="55" t="str">
        <f t="shared" si="28"/>
        <v/>
      </c>
    </row>
    <row r="1700" spans="11:11" x14ac:dyDescent="0.3">
      <c r="K1700" s="55" t="str">
        <f t="shared" si="28"/>
        <v/>
      </c>
    </row>
    <row r="1701" spans="11:11" x14ac:dyDescent="0.3">
      <c r="K1701" s="55" t="str">
        <f t="shared" si="28"/>
        <v/>
      </c>
    </row>
    <row r="1702" spans="11:11" x14ac:dyDescent="0.3">
      <c r="K1702" s="55" t="str">
        <f t="shared" si="28"/>
        <v/>
      </c>
    </row>
    <row r="1703" spans="11:11" x14ac:dyDescent="0.3">
      <c r="K1703" s="55" t="str">
        <f t="shared" si="28"/>
        <v/>
      </c>
    </row>
    <row r="1704" spans="11:11" x14ac:dyDescent="0.3">
      <c r="K1704" s="55" t="str">
        <f t="shared" si="28"/>
        <v/>
      </c>
    </row>
    <row r="1705" spans="11:11" x14ac:dyDescent="0.3">
      <c r="K1705" s="55" t="str">
        <f t="shared" si="28"/>
        <v/>
      </c>
    </row>
    <row r="1706" spans="11:11" x14ac:dyDescent="0.3">
      <c r="K1706" s="55" t="str">
        <f t="shared" si="28"/>
        <v/>
      </c>
    </row>
    <row r="1707" spans="11:11" x14ac:dyDescent="0.3">
      <c r="K1707" s="55" t="str">
        <f t="shared" si="28"/>
        <v/>
      </c>
    </row>
    <row r="1708" spans="11:11" x14ac:dyDescent="0.3">
      <c r="K1708" s="55" t="str">
        <f t="shared" si="28"/>
        <v/>
      </c>
    </row>
    <row r="1709" spans="11:11" x14ac:dyDescent="0.3">
      <c r="K1709" s="55" t="str">
        <f t="shared" si="28"/>
        <v/>
      </c>
    </row>
    <row r="1710" spans="11:11" x14ac:dyDescent="0.3">
      <c r="K1710" s="55" t="str">
        <f t="shared" si="28"/>
        <v/>
      </c>
    </row>
    <row r="1711" spans="11:11" x14ac:dyDescent="0.3">
      <c r="K1711" s="55" t="str">
        <f t="shared" si="28"/>
        <v/>
      </c>
    </row>
    <row r="1712" spans="11:11" x14ac:dyDescent="0.3">
      <c r="K1712" s="55" t="str">
        <f t="shared" si="28"/>
        <v/>
      </c>
    </row>
    <row r="1713" spans="11:11" x14ac:dyDescent="0.3">
      <c r="K1713" s="55" t="str">
        <f t="shared" si="28"/>
        <v/>
      </c>
    </row>
    <row r="1714" spans="11:11" x14ac:dyDescent="0.3">
      <c r="K1714" s="55" t="str">
        <f t="shared" si="28"/>
        <v/>
      </c>
    </row>
    <row r="1715" spans="11:11" x14ac:dyDescent="0.3">
      <c r="K1715" s="55" t="str">
        <f t="shared" si="28"/>
        <v/>
      </c>
    </row>
    <row r="1716" spans="11:11" x14ac:dyDescent="0.3">
      <c r="K1716" s="55" t="str">
        <f t="shared" si="28"/>
        <v/>
      </c>
    </row>
    <row r="1717" spans="11:11" x14ac:dyDescent="0.3">
      <c r="K1717" s="55" t="str">
        <f t="shared" si="28"/>
        <v/>
      </c>
    </row>
    <row r="1718" spans="11:11" x14ac:dyDescent="0.3">
      <c r="K1718" s="55" t="str">
        <f t="shared" si="28"/>
        <v/>
      </c>
    </row>
    <row r="1719" spans="11:11" x14ac:dyDescent="0.3">
      <c r="K1719" s="55" t="str">
        <f t="shared" si="28"/>
        <v/>
      </c>
    </row>
    <row r="1720" spans="11:11" x14ac:dyDescent="0.3">
      <c r="K1720" s="55" t="str">
        <f t="shared" si="28"/>
        <v/>
      </c>
    </row>
    <row r="1721" spans="11:11" x14ac:dyDescent="0.3">
      <c r="K1721" s="55" t="str">
        <f t="shared" si="28"/>
        <v/>
      </c>
    </row>
    <row r="1722" spans="11:11" x14ac:dyDescent="0.3">
      <c r="K1722" s="55" t="str">
        <f t="shared" si="28"/>
        <v/>
      </c>
    </row>
    <row r="1723" spans="11:11" x14ac:dyDescent="0.3">
      <c r="K1723" s="55" t="str">
        <f t="shared" si="28"/>
        <v/>
      </c>
    </row>
    <row r="1724" spans="11:11" x14ac:dyDescent="0.3">
      <c r="K1724" s="55" t="str">
        <f t="shared" si="28"/>
        <v/>
      </c>
    </row>
    <row r="1725" spans="11:11" x14ac:dyDescent="0.3">
      <c r="K1725" s="55" t="str">
        <f t="shared" si="28"/>
        <v/>
      </c>
    </row>
    <row r="1726" spans="11:11" x14ac:dyDescent="0.3">
      <c r="K1726" s="55" t="str">
        <f t="shared" si="28"/>
        <v/>
      </c>
    </row>
    <row r="1727" spans="11:11" x14ac:dyDescent="0.3">
      <c r="K1727" s="55" t="str">
        <f t="shared" si="28"/>
        <v/>
      </c>
    </row>
    <row r="1728" spans="11:11" x14ac:dyDescent="0.3">
      <c r="K1728" s="55" t="str">
        <f t="shared" si="28"/>
        <v/>
      </c>
    </row>
    <row r="1729" spans="11:11" x14ac:dyDescent="0.3">
      <c r="K1729" s="55" t="str">
        <f t="shared" si="28"/>
        <v/>
      </c>
    </row>
    <row r="1730" spans="11:11" x14ac:dyDescent="0.3">
      <c r="K1730" s="55" t="str">
        <f t="shared" si="28"/>
        <v/>
      </c>
    </row>
    <row r="1731" spans="11:11" x14ac:dyDescent="0.3">
      <c r="K1731" s="55" t="str">
        <f t="shared" si="28"/>
        <v/>
      </c>
    </row>
    <row r="1732" spans="11:11" x14ac:dyDescent="0.3">
      <c r="K1732" s="55" t="str">
        <f t="shared" si="28"/>
        <v/>
      </c>
    </row>
    <row r="1733" spans="11:11" x14ac:dyDescent="0.3">
      <c r="K1733" s="55" t="str">
        <f t="shared" si="28"/>
        <v/>
      </c>
    </row>
    <row r="1734" spans="11:11" x14ac:dyDescent="0.3">
      <c r="K1734" s="55" t="str">
        <f t="shared" si="28"/>
        <v/>
      </c>
    </row>
    <row r="1735" spans="11:11" x14ac:dyDescent="0.3">
      <c r="K1735" s="55" t="str">
        <f t="shared" si="28"/>
        <v/>
      </c>
    </row>
    <row r="1736" spans="11:11" x14ac:dyDescent="0.3">
      <c r="K1736" s="55" t="str">
        <f t="shared" si="28"/>
        <v/>
      </c>
    </row>
    <row r="1737" spans="11:11" x14ac:dyDescent="0.3">
      <c r="K1737" s="55" t="str">
        <f t="shared" si="28"/>
        <v/>
      </c>
    </row>
    <row r="1738" spans="11:11" x14ac:dyDescent="0.3">
      <c r="K1738" s="55" t="str">
        <f t="shared" si="28"/>
        <v/>
      </c>
    </row>
    <row r="1739" spans="11:11" x14ac:dyDescent="0.3">
      <c r="K1739" s="55" t="str">
        <f t="shared" si="28"/>
        <v/>
      </c>
    </row>
    <row r="1740" spans="11:11" x14ac:dyDescent="0.3">
      <c r="K1740" s="55" t="str">
        <f t="shared" si="28"/>
        <v/>
      </c>
    </row>
    <row r="1741" spans="11:11" x14ac:dyDescent="0.3">
      <c r="K1741" s="55" t="str">
        <f t="shared" si="28"/>
        <v/>
      </c>
    </row>
    <row r="1742" spans="11:11" x14ac:dyDescent="0.3">
      <c r="K1742" s="55" t="str">
        <f t="shared" si="28"/>
        <v/>
      </c>
    </row>
    <row r="1743" spans="11:11" x14ac:dyDescent="0.3">
      <c r="K1743" s="55" t="str">
        <f t="shared" si="28"/>
        <v/>
      </c>
    </row>
    <row r="1744" spans="11:11" x14ac:dyDescent="0.3">
      <c r="K1744" s="55" t="str">
        <f t="shared" si="28"/>
        <v/>
      </c>
    </row>
    <row r="1745" spans="11:11" x14ac:dyDescent="0.3">
      <c r="K1745" s="55" t="str">
        <f t="shared" si="28"/>
        <v/>
      </c>
    </row>
    <row r="1746" spans="11:11" x14ac:dyDescent="0.3">
      <c r="K1746" s="55" t="str">
        <f t="shared" si="28"/>
        <v/>
      </c>
    </row>
    <row r="1747" spans="11:11" x14ac:dyDescent="0.3">
      <c r="K1747" s="55" t="str">
        <f t="shared" ref="K1747:K1810" si="29">IF(A1747="","",IF(OR(E1747="Aceito",E1747="Pendente de Produção",E1747="Em Produção"),"Entregue",IF(E1747="Cancelado","Cancelado","Não Entregue")))</f>
        <v/>
      </c>
    </row>
    <row r="1748" spans="11:11" x14ac:dyDescent="0.3">
      <c r="K1748" s="55" t="str">
        <f t="shared" si="29"/>
        <v/>
      </c>
    </row>
    <row r="1749" spans="11:11" x14ac:dyDescent="0.3">
      <c r="K1749" s="55" t="str">
        <f t="shared" si="29"/>
        <v/>
      </c>
    </row>
    <row r="1750" spans="11:11" x14ac:dyDescent="0.3">
      <c r="K1750" s="55" t="str">
        <f t="shared" si="29"/>
        <v/>
      </c>
    </row>
    <row r="1751" spans="11:11" x14ac:dyDescent="0.3">
      <c r="K1751" s="55" t="str">
        <f t="shared" si="29"/>
        <v/>
      </c>
    </row>
    <row r="1752" spans="11:11" x14ac:dyDescent="0.3">
      <c r="K1752" s="55" t="str">
        <f t="shared" si="29"/>
        <v/>
      </c>
    </row>
    <row r="1753" spans="11:11" x14ac:dyDescent="0.3">
      <c r="K1753" s="55" t="str">
        <f t="shared" si="29"/>
        <v/>
      </c>
    </row>
    <row r="1754" spans="11:11" x14ac:dyDescent="0.3">
      <c r="K1754" s="55" t="str">
        <f t="shared" si="29"/>
        <v/>
      </c>
    </row>
    <row r="1755" spans="11:11" x14ac:dyDescent="0.3">
      <c r="K1755" s="55" t="str">
        <f t="shared" si="29"/>
        <v/>
      </c>
    </row>
    <row r="1756" spans="11:11" x14ac:dyDescent="0.3">
      <c r="K1756" s="55" t="str">
        <f t="shared" si="29"/>
        <v/>
      </c>
    </row>
    <row r="1757" spans="11:11" x14ac:dyDescent="0.3">
      <c r="K1757" s="55" t="str">
        <f t="shared" si="29"/>
        <v/>
      </c>
    </row>
    <row r="1758" spans="11:11" x14ac:dyDescent="0.3">
      <c r="K1758" s="55" t="str">
        <f t="shared" si="29"/>
        <v/>
      </c>
    </row>
    <row r="1759" spans="11:11" x14ac:dyDescent="0.3">
      <c r="K1759" s="55" t="str">
        <f t="shared" si="29"/>
        <v/>
      </c>
    </row>
    <row r="1760" spans="11:11" x14ac:dyDescent="0.3">
      <c r="K1760" s="55" t="str">
        <f t="shared" si="29"/>
        <v/>
      </c>
    </row>
    <row r="1761" spans="11:11" x14ac:dyDescent="0.3">
      <c r="K1761" s="55" t="str">
        <f t="shared" si="29"/>
        <v/>
      </c>
    </row>
    <row r="1762" spans="11:11" x14ac:dyDescent="0.3">
      <c r="K1762" s="55" t="str">
        <f t="shared" si="29"/>
        <v/>
      </c>
    </row>
    <row r="1763" spans="11:11" x14ac:dyDescent="0.3">
      <c r="K1763" s="55" t="str">
        <f t="shared" si="29"/>
        <v/>
      </c>
    </row>
    <row r="1764" spans="11:11" x14ac:dyDescent="0.3">
      <c r="K1764" s="55" t="str">
        <f t="shared" si="29"/>
        <v/>
      </c>
    </row>
    <row r="1765" spans="11:11" x14ac:dyDescent="0.3">
      <c r="K1765" s="55" t="str">
        <f t="shared" si="29"/>
        <v/>
      </c>
    </row>
    <row r="1766" spans="11:11" x14ac:dyDescent="0.3">
      <c r="K1766" s="55" t="str">
        <f t="shared" si="29"/>
        <v/>
      </c>
    </row>
    <row r="1767" spans="11:11" x14ac:dyDescent="0.3">
      <c r="K1767" s="55" t="str">
        <f t="shared" si="29"/>
        <v/>
      </c>
    </row>
    <row r="1768" spans="11:11" x14ac:dyDescent="0.3">
      <c r="K1768" s="55" t="str">
        <f t="shared" si="29"/>
        <v/>
      </c>
    </row>
    <row r="1769" spans="11:11" x14ac:dyDescent="0.3">
      <c r="K1769" s="55" t="str">
        <f t="shared" si="29"/>
        <v/>
      </c>
    </row>
    <row r="1770" spans="11:11" x14ac:dyDescent="0.3">
      <c r="K1770" s="55" t="str">
        <f t="shared" si="29"/>
        <v/>
      </c>
    </row>
    <row r="1771" spans="11:11" x14ac:dyDescent="0.3">
      <c r="K1771" s="55" t="str">
        <f t="shared" si="29"/>
        <v/>
      </c>
    </row>
    <row r="1772" spans="11:11" x14ac:dyDescent="0.3">
      <c r="K1772" s="55" t="str">
        <f t="shared" si="29"/>
        <v/>
      </c>
    </row>
    <row r="1773" spans="11:11" x14ac:dyDescent="0.3">
      <c r="K1773" s="55" t="str">
        <f t="shared" si="29"/>
        <v/>
      </c>
    </row>
    <row r="1774" spans="11:11" x14ac:dyDescent="0.3">
      <c r="K1774" s="55" t="str">
        <f t="shared" si="29"/>
        <v/>
      </c>
    </row>
    <row r="1775" spans="11:11" x14ac:dyDescent="0.3">
      <c r="K1775" s="55" t="str">
        <f t="shared" si="29"/>
        <v/>
      </c>
    </row>
    <row r="1776" spans="11:11" x14ac:dyDescent="0.3">
      <c r="K1776" s="55" t="str">
        <f t="shared" si="29"/>
        <v/>
      </c>
    </row>
    <row r="1777" spans="11:11" x14ac:dyDescent="0.3">
      <c r="K1777" s="55" t="str">
        <f t="shared" si="29"/>
        <v/>
      </c>
    </row>
    <row r="1778" spans="11:11" x14ac:dyDescent="0.3">
      <c r="K1778" s="55" t="str">
        <f t="shared" si="29"/>
        <v/>
      </c>
    </row>
    <row r="1779" spans="11:11" x14ac:dyDescent="0.3">
      <c r="K1779" s="55" t="str">
        <f t="shared" si="29"/>
        <v/>
      </c>
    </row>
    <row r="1780" spans="11:11" x14ac:dyDescent="0.3">
      <c r="K1780" s="55" t="str">
        <f t="shared" si="29"/>
        <v/>
      </c>
    </row>
    <row r="1781" spans="11:11" x14ac:dyDescent="0.3">
      <c r="K1781" s="55" t="str">
        <f t="shared" si="29"/>
        <v/>
      </c>
    </row>
    <row r="1782" spans="11:11" x14ac:dyDescent="0.3">
      <c r="K1782" s="55" t="str">
        <f t="shared" si="29"/>
        <v/>
      </c>
    </row>
    <row r="1783" spans="11:11" x14ac:dyDescent="0.3">
      <c r="K1783" s="55" t="str">
        <f t="shared" si="29"/>
        <v/>
      </c>
    </row>
    <row r="1784" spans="11:11" x14ac:dyDescent="0.3">
      <c r="K1784" s="55" t="str">
        <f t="shared" si="29"/>
        <v/>
      </c>
    </row>
    <row r="1785" spans="11:11" x14ac:dyDescent="0.3">
      <c r="K1785" s="55" t="str">
        <f t="shared" si="29"/>
        <v/>
      </c>
    </row>
    <row r="1786" spans="11:11" x14ac:dyDescent="0.3">
      <c r="K1786" s="55" t="str">
        <f t="shared" si="29"/>
        <v/>
      </c>
    </row>
    <row r="1787" spans="11:11" x14ac:dyDescent="0.3">
      <c r="K1787" s="55" t="str">
        <f t="shared" si="29"/>
        <v/>
      </c>
    </row>
    <row r="1788" spans="11:11" x14ac:dyDescent="0.3">
      <c r="K1788" s="55" t="str">
        <f t="shared" si="29"/>
        <v/>
      </c>
    </row>
    <row r="1789" spans="11:11" x14ac:dyDescent="0.3">
      <c r="K1789" s="55" t="str">
        <f t="shared" si="29"/>
        <v/>
      </c>
    </row>
    <row r="1790" spans="11:11" x14ac:dyDescent="0.3">
      <c r="K1790" s="55" t="str">
        <f t="shared" si="29"/>
        <v/>
      </c>
    </row>
    <row r="1791" spans="11:11" x14ac:dyDescent="0.3">
      <c r="K1791" s="55" t="str">
        <f t="shared" si="29"/>
        <v/>
      </c>
    </row>
    <row r="1792" spans="11:11" x14ac:dyDescent="0.3">
      <c r="K1792" s="55" t="str">
        <f t="shared" si="29"/>
        <v/>
      </c>
    </row>
    <row r="1793" spans="11:11" x14ac:dyDescent="0.3">
      <c r="K1793" s="55" t="str">
        <f t="shared" si="29"/>
        <v/>
      </c>
    </row>
    <row r="1794" spans="11:11" x14ac:dyDescent="0.3">
      <c r="K1794" s="55" t="str">
        <f t="shared" si="29"/>
        <v/>
      </c>
    </row>
    <row r="1795" spans="11:11" x14ac:dyDescent="0.3">
      <c r="K1795" s="55" t="str">
        <f t="shared" si="29"/>
        <v/>
      </c>
    </row>
    <row r="1796" spans="11:11" x14ac:dyDescent="0.3">
      <c r="K1796" s="55" t="str">
        <f t="shared" si="29"/>
        <v/>
      </c>
    </row>
    <row r="1797" spans="11:11" x14ac:dyDescent="0.3">
      <c r="K1797" s="55" t="str">
        <f t="shared" si="29"/>
        <v/>
      </c>
    </row>
    <row r="1798" spans="11:11" x14ac:dyDescent="0.3">
      <c r="K1798" s="55" t="str">
        <f t="shared" si="29"/>
        <v/>
      </c>
    </row>
    <row r="1799" spans="11:11" x14ac:dyDescent="0.3">
      <c r="K1799" s="55" t="str">
        <f t="shared" si="29"/>
        <v/>
      </c>
    </row>
    <row r="1800" spans="11:11" x14ac:dyDescent="0.3">
      <c r="K1800" s="55" t="str">
        <f t="shared" si="29"/>
        <v/>
      </c>
    </row>
    <row r="1801" spans="11:11" x14ac:dyDescent="0.3">
      <c r="K1801" s="55" t="str">
        <f t="shared" si="29"/>
        <v/>
      </c>
    </row>
    <row r="1802" spans="11:11" x14ac:dyDescent="0.3">
      <c r="K1802" s="55" t="str">
        <f t="shared" si="29"/>
        <v/>
      </c>
    </row>
    <row r="1803" spans="11:11" x14ac:dyDescent="0.3">
      <c r="K1803" s="55" t="str">
        <f t="shared" si="29"/>
        <v/>
      </c>
    </row>
    <row r="1804" spans="11:11" x14ac:dyDescent="0.3">
      <c r="K1804" s="55" t="str">
        <f t="shared" si="29"/>
        <v/>
      </c>
    </row>
    <row r="1805" spans="11:11" x14ac:dyDescent="0.3">
      <c r="K1805" s="55" t="str">
        <f t="shared" si="29"/>
        <v/>
      </c>
    </row>
    <row r="1806" spans="11:11" x14ac:dyDescent="0.3">
      <c r="K1806" s="55" t="str">
        <f t="shared" si="29"/>
        <v/>
      </c>
    </row>
    <row r="1807" spans="11:11" x14ac:dyDescent="0.3">
      <c r="K1807" s="55" t="str">
        <f t="shared" si="29"/>
        <v/>
      </c>
    </row>
    <row r="1808" spans="11:11" x14ac:dyDescent="0.3">
      <c r="K1808" s="55" t="str">
        <f t="shared" si="29"/>
        <v/>
      </c>
    </row>
    <row r="1809" spans="11:11" x14ac:dyDescent="0.3">
      <c r="K1809" s="55" t="str">
        <f t="shared" si="29"/>
        <v/>
      </c>
    </row>
    <row r="1810" spans="11:11" x14ac:dyDescent="0.3">
      <c r="K1810" s="55" t="str">
        <f t="shared" si="29"/>
        <v/>
      </c>
    </row>
    <row r="1811" spans="11:11" x14ac:dyDescent="0.3">
      <c r="K1811" s="55" t="str">
        <f t="shared" ref="K1811:K1874" si="30">IF(A1811="","",IF(OR(E1811="Aceito",E1811="Pendente de Produção",E1811="Em Produção"),"Entregue",IF(E1811="Cancelado","Cancelado","Não Entregue")))</f>
        <v/>
      </c>
    </row>
    <row r="1812" spans="11:11" x14ac:dyDescent="0.3">
      <c r="K1812" s="55" t="str">
        <f t="shared" si="30"/>
        <v/>
      </c>
    </row>
    <row r="1813" spans="11:11" x14ac:dyDescent="0.3">
      <c r="K1813" s="55" t="str">
        <f t="shared" si="30"/>
        <v/>
      </c>
    </row>
    <row r="1814" spans="11:11" x14ac:dyDescent="0.3">
      <c r="K1814" s="55" t="str">
        <f t="shared" si="30"/>
        <v/>
      </c>
    </row>
    <row r="1815" spans="11:11" x14ac:dyDescent="0.3">
      <c r="K1815" s="55" t="str">
        <f t="shared" si="30"/>
        <v/>
      </c>
    </row>
    <row r="1816" spans="11:11" x14ac:dyDescent="0.3">
      <c r="K1816" s="55" t="str">
        <f t="shared" si="30"/>
        <v/>
      </c>
    </row>
    <row r="1817" spans="11:11" x14ac:dyDescent="0.3">
      <c r="K1817" s="55" t="str">
        <f t="shared" si="30"/>
        <v/>
      </c>
    </row>
    <row r="1818" spans="11:11" x14ac:dyDescent="0.3">
      <c r="K1818" s="55" t="str">
        <f t="shared" si="30"/>
        <v/>
      </c>
    </row>
    <row r="1819" spans="11:11" x14ac:dyDescent="0.3">
      <c r="K1819" s="55" t="str">
        <f t="shared" si="30"/>
        <v/>
      </c>
    </row>
    <row r="1820" spans="11:11" x14ac:dyDescent="0.3">
      <c r="K1820" s="55" t="str">
        <f t="shared" si="30"/>
        <v/>
      </c>
    </row>
    <row r="1821" spans="11:11" x14ac:dyDescent="0.3">
      <c r="K1821" s="55" t="str">
        <f t="shared" si="30"/>
        <v/>
      </c>
    </row>
    <row r="1822" spans="11:11" x14ac:dyDescent="0.3">
      <c r="K1822" s="55" t="str">
        <f t="shared" si="30"/>
        <v/>
      </c>
    </row>
    <row r="1823" spans="11:11" x14ac:dyDescent="0.3">
      <c r="K1823" s="55" t="str">
        <f t="shared" si="30"/>
        <v/>
      </c>
    </row>
    <row r="1824" spans="11:11" x14ac:dyDescent="0.3">
      <c r="K1824" s="55" t="str">
        <f t="shared" si="30"/>
        <v/>
      </c>
    </row>
    <row r="1825" spans="11:11" x14ac:dyDescent="0.3">
      <c r="K1825" s="55" t="str">
        <f t="shared" si="30"/>
        <v/>
      </c>
    </row>
    <row r="1826" spans="11:11" x14ac:dyDescent="0.3">
      <c r="K1826" s="55" t="str">
        <f t="shared" si="30"/>
        <v/>
      </c>
    </row>
    <row r="1827" spans="11:11" x14ac:dyDescent="0.3">
      <c r="K1827" s="55" t="str">
        <f t="shared" si="30"/>
        <v/>
      </c>
    </row>
    <row r="1828" spans="11:11" x14ac:dyDescent="0.3">
      <c r="K1828" s="55" t="str">
        <f t="shared" si="30"/>
        <v/>
      </c>
    </row>
    <row r="1829" spans="11:11" x14ac:dyDescent="0.3">
      <c r="K1829" s="55" t="str">
        <f t="shared" si="30"/>
        <v/>
      </c>
    </row>
    <row r="1830" spans="11:11" x14ac:dyDescent="0.3">
      <c r="K1830" s="55" t="str">
        <f t="shared" si="30"/>
        <v/>
      </c>
    </row>
    <row r="1831" spans="11:11" x14ac:dyDescent="0.3">
      <c r="K1831" s="55" t="str">
        <f t="shared" si="30"/>
        <v/>
      </c>
    </row>
    <row r="1832" spans="11:11" x14ac:dyDescent="0.3">
      <c r="K1832" s="55" t="str">
        <f t="shared" si="30"/>
        <v/>
      </c>
    </row>
    <row r="1833" spans="11:11" x14ac:dyDescent="0.3">
      <c r="K1833" s="55" t="str">
        <f t="shared" si="30"/>
        <v/>
      </c>
    </row>
    <row r="1834" spans="11:11" x14ac:dyDescent="0.3">
      <c r="K1834" s="55" t="str">
        <f t="shared" si="30"/>
        <v/>
      </c>
    </row>
    <row r="1835" spans="11:11" x14ac:dyDescent="0.3">
      <c r="K1835" s="55" t="str">
        <f t="shared" si="30"/>
        <v/>
      </c>
    </row>
    <row r="1836" spans="11:11" x14ac:dyDescent="0.3">
      <c r="K1836" s="55" t="str">
        <f t="shared" si="30"/>
        <v/>
      </c>
    </row>
    <row r="1837" spans="11:11" x14ac:dyDescent="0.3">
      <c r="K1837" s="55" t="str">
        <f t="shared" si="30"/>
        <v/>
      </c>
    </row>
    <row r="1838" spans="11:11" x14ac:dyDescent="0.3">
      <c r="K1838" s="55" t="str">
        <f t="shared" si="30"/>
        <v/>
      </c>
    </row>
    <row r="1839" spans="11:11" x14ac:dyDescent="0.3">
      <c r="K1839" s="55" t="str">
        <f t="shared" si="30"/>
        <v/>
      </c>
    </row>
    <row r="1840" spans="11:11" x14ac:dyDescent="0.3">
      <c r="K1840" s="55" t="str">
        <f t="shared" si="30"/>
        <v/>
      </c>
    </row>
    <row r="1841" spans="11:11" x14ac:dyDescent="0.3">
      <c r="K1841" s="55" t="str">
        <f t="shared" si="30"/>
        <v/>
      </c>
    </row>
    <row r="1842" spans="11:11" x14ac:dyDescent="0.3">
      <c r="K1842" s="55" t="str">
        <f t="shared" si="30"/>
        <v/>
      </c>
    </row>
    <row r="1843" spans="11:11" x14ac:dyDescent="0.3">
      <c r="K1843" s="55" t="str">
        <f t="shared" si="30"/>
        <v/>
      </c>
    </row>
    <row r="1844" spans="11:11" x14ac:dyDescent="0.3">
      <c r="K1844" s="55" t="str">
        <f t="shared" si="30"/>
        <v/>
      </c>
    </row>
    <row r="1845" spans="11:11" x14ac:dyDescent="0.3">
      <c r="K1845" s="55" t="str">
        <f t="shared" si="30"/>
        <v/>
      </c>
    </row>
    <row r="1846" spans="11:11" x14ac:dyDescent="0.3">
      <c r="K1846" s="55" t="str">
        <f t="shared" si="30"/>
        <v/>
      </c>
    </row>
    <row r="1847" spans="11:11" x14ac:dyDescent="0.3">
      <c r="K1847" s="55" t="str">
        <f t="shared" si="30"/>
        <v/>
      </c>
    </row>
    <row r="1848" spans="11:11" x14ac:dyDescent="0.3">
      <c r="K1848" s="55" t="str">
        <f t="shared" si="30"/>
        <v/>
      </c>
    </row>
    <row r="1849" spans="11:11" x14ac:dyDescent="0.3">
      <c r="K1849" s="55" t="str">
        <f t="shared" si="30"/>
        <v/>
      </c>
    </row>
    <row r="1850" spans="11:11" x14ac:dyDescent="0.3">
      <c r="K1850" s="55" t="str">
        <f t="shared" si="30"/>
        <v/>
      </c>
    </row>
    <row r="1851" spans="11:11" x14ac:dyDescent="0.3">
      <c r="K1851" s="55" t="str">
        <f t="shared" si="30"/>
        <v/>
      </c>
    </row>
    <row r="1852" spans="11:11" x14ac:dyDescent="0.3">
      <c r="K1852" s="55" t="str">
        <f t="shared" si="30"/>
        <v/>
      </c>
    </row>
    <row r="1853" spans="11:11" x14ac:dyDescent="0.3">
      <c r="K1853" s="55" t="str">
        <f t="shared" si="30"/>
        <v/>
      </c>
    </row>
    <row r="1854" spans="11:11" x14ac:dyDescent="0.3">
      <c r="K1854" s="55" t="str">
        <f t="shared" si="30"/>
        <v/>
      </c>
    </row>
    <row r="1855" spans="11:11" x14ac:dyDescent="0.3">
      <c r="K1855" s="55" t="str">
        <f t="shared" si="30"/>
        <v/>
      </c>
    </row>
    <row r="1856" spans="11:11" x14ac:dyDescent="0.3">
      <c r="K1856" s="55" t="str">
        <f t="shared" si="30"/>
        <v/>
      </c>
    </row>
    <row r="1857" spans="11:11" x14ac:dyDescent="0.3">
      <c r="K1857" s="55" t="str">
        <f t="shared" si="30"/>
        <v/>
      </c>
    </row>
    <row r="1858" spans="11:11" x14ac:dyDescent="0.3">
      <c r="K1858" s="55" t="str">
        <f t="shared" si="30"/>
        <v/>
      </c>
    </row>
    <row r="1859" spans="11:11" x14ac:dyDescent="0.3">
      <c r="K1859" s="55" t="str">
        <f t="shared" si="30"/>
        <v/>
      </c>
    </row>
    <row r="1860" spans="11:11" x14ac:dyDescent="0.3">
      <c r="K1860" s="55" t="str">
        <f t="shared" si="30"/>
        <v/>
      </c>
    </row>
    <row r="1861" spans="11:11" x14ac:dyDescent="0.3">
      <c r="K1861" s="55" t="str">
        <f t="shared" si="30"/>
        <v/>
      </c>
    </row>
    <row r="1862" spans="11:11" x14ac:dyDescent="0.3">
      <c r="K1862" s="55" t="str">
        <f t="shared" si="30"/>
        <v/>
      </c>
    </row>
    <row r="1863" spans="11:11" x14ac:dyDescent="0.3">
      <c r="K1863" s="55" t="str">
        <f t="shared" si="30"/>
        <v/>
      </c>
    </row>
    <row r="1864" spans="11:11" x14ac:dyDescent="0.3">
      <c r="K1864" s="55" t="str">
        <f t="shared" si="30"/>
        <v/>
      </c>
    </row>
    <row r="1865" spans="11:11" x14ac:dyDescent="0.3">
      <c r="K1865" s="55" t="str">
        <f t="shared" si="30"/>
        <v/>
      </c>
    </row>
    <row r="1866" spans="11:11" x14ac:dyDescent="0.3">
      <c r="K1866" s="55" t="str">
        <f t="shared" si="30"/>
        <v/>
      </c>
    </row>
    <row r="1867" spans="11:11" x14ac:dyDescent="0.3">
      <c r="K1867" s="55" t="str">
        <f t="shared" si="30"/>
        <v/>
      </c>
    </row>
    <row r="1868" spans="11:11" x14ac:dyDescent="0.3">
      <c r="K1868" s="55" t="str">
        <f t="shared" si="30"/>
        <v/>
      </c>
    </row>
    <row r="1869" spans="11:11" x14ac:dyDescent="0.3">
      <c r="K1869" s="55" t="str">
        <f t="shared" si="30"/>
        <v/>
      </c>
    </row>
    <row r="1870" spans="11:11" x14ac:dyDescent="0.3">
      <c r="K1870" s="55" t="str">
        <f t="shared" si="30"/>
        <v/>
      </c>
    </row>
    <row r="1871" spans="11:11" x14ac:dyDescent="0.3">
      <c r="K1871" s="55" t="str">
        <f t="shared" si="30"/>
        <v/>
      </c>
    </row>
    <row r="1872" spans="11:11" x14ac:dyDescent="0.3">
      <c r="K1872" s="55" t="str">
        <f t="shared" si="30"/>
        <v/>
      </c>
    </row>
    <row r="1873" spans="11:11" x14ac:dyDescent="0.3">
      <c r="K1873" s="55" t="str">
        <f t="shared" si="30"/>
        <v/>
      </c>
    </row>
    <row r="1874" spans="11:11" x14ac:dyDescent="0.3">
      <c r="K1874" s="55" t="str">
        <f t="shared" si="30"/>
        <v/>
      </c>
    </row>
    <row r="1875" spans="11:11" x14ac:dyDescent="0.3">
      <c r="K1875" s="55" t="str">
        <f t="shared" ref="K1875:K1938" si="31">IF(A1875="","",IF(OR(E1875="Aceito",E1875="Pendente de Produção",E1875="Em Produção"),"Entregue",IF(E1875="Cancelado","Cancelado","Não Entregue")))</f>
        <v/>
      </c>
    </row>
    <row r="1876" spans="11:11" x14ac:dyDescent="0.3">
      <c r="K1876" s="55" t="str">
        <f t="shared" si="31"/>
        <v/>
      </c>
    </row>
    <row r="1877" spans="11:11" x14ac:dyDescent="0.3">
      <c r="K1877" s="55" t="str">
        <f t="shared" si="31"/>
        <v/>
      </c>
    </row>
    <row r="1878" spans="11:11" x14ac:dyDescent="0.3">
      <c r="K1878" s="55" t="str">
        <f t="shared" si="31"/>
        <v/>
      </c>
    </row>
    <row r="1879" spans="11:11" x14ac:dyDescent="0.3">
      <c r="K1879" s="55" t="str">
        <f t="shared" si="31"/>
        <v/>
      </c>
    </row>
    <row r="1880" spans="11:11" x14ac:dyDescent="0.3">
      <c r="K1880" s="55" t="str">
        <f t="shared" si="31"/>
        <v/>
      </c>
    </row>
    <row r="1881" spans="11:11" x14ac:dyDescent="0.3">
      <c r="K1881" s="55" t="str">
        <f t="shared" si="31"/>
        <v/>
      </c>
    </row>
    <row r="1882" spans="11:11" x14ac:dyDescent="0.3">
      <c r="K1882" s="55" t="str">
        <f t="shared" si="31"/>
        <v/>
      </c>
    </row>
    <row r="1883" spans="11:11" x14ac:dyDescent="0.3">
      <c r="K1883" s="55" t="str">
        <f t="shared" si="31"/>
        <v/>
      </c>
    </row>
    <row r="1884" spans="11:11" x14ac:dyDescent="0.3">
      <c r="K1884" s="55" t="str">
        <f t="shared" si="31"/>
        <v/>
      </c>
    </row>
    <row r="1885" spans="11:11" x14ac:dyDescent="0.3">
      <c r="K1885" s="55" t="str">
        <f t="shared" si="31"/>
        <v/>
      </c>
    </row>
    <row r="1886" spans="11:11" x14ac:dyDescent="0.3">
      <c r="K1886" s="55" t="str">
        <f t="shared" si="31"/>
        <v/>
      </c>
    </row>
    <row r="1887" spans="11:11" x14ac:dyDescent="0.3">
      <c r="K1887" s="55" t="str">
        <f t="shared" si="31"/>
        <v/>
      </c>
    </row>
    <row r="1888" spans="11:11" x14ac:dyDescent="0.3">
      <c r="K1888" s="55" t="str">
        <f t="shared" si="31"/>
        <v/>
      </c>
    </row>
    <row r="1889" spans="11:11" x14ac:dyDescent="0.3">
      <c r="K1889" s="55" t="str">
        <f t="shared" si="31"/>
        <v/>
      </c>
    </row>
    <row r="1890" spans="11:11" x14ac:dyDescent="0.3">
      <c r="K1890" s="55" t="str">
        <f t="shared" si="31"/>
        <v/>
      </c>
    </row>
    <row r="1891" spans="11:11" x14ac:dyDescent="0.3">
      <c r="K1891" s="55" t="str">
        <f t="shared" si="31"/>
        <v/>
      </c>
    </row>
    <row r="1892" spans="11:11" x14ac:dyDescent="0.3">
      <c r="K1892" s="55" t="str">
        <f t="shared" si="31"/>
        <v/>
      </c>
    </row>
    <row r="1893" spans="11:11" x14ac:dyDescent="0.3">
      <c r="K1893" s="55" t="str">
        <f t="shared" si="31"/>
        <v/>
      </c>
    </row>
    <row r="1894" spans="11:11" x14ac:dyDescent="0.3">
      <c r="K1894" s="55" t="str">
        <f t="shared" si="31"/>
        <v/>
      </c>
    </row>
    <row r="1895" spans="11:11" x14ac:dyDescent="0.3">
      <c r="K1895" s="55" t="str">
        <f t="shared" si="31"/>
        <v/>
      </c>
    </row>
    <row r="1896" spans="11:11" x14ac:dyDescent="0.3">
      <c r="K1896" s="55" t="str">
        <f t="shared" si="31"/>
        <v/>
      </c>
    </row>
    <row r="1897" spans="11:11" x14ac:dyDescent="0.3">
      <c r="K1897" s="55" t="str">
        <f t="shared" si="31"/>
        <v/>
      </c>
    </row>
    <row r="1898" spans="11:11" x14ac:dyDescent="0.3">
      <c r="K1898" s="55" t="str">
        <f t="shared" si="31"/>
        <v/>
      </c>
    </row>
    <row r="1899" spans="11:11" x14ac:dyDescent="0.3">
      <c r="K1899" s="55" t="str">
        <f t="shared" si="31"/>
        <v/>
      </c>
    </row>
    <row r="1900" spans="11:11" x14ac:dyDescent="0.3">
      <c r="K1900" s="55" t="str">
        <f t="shared" si="31"/>
        <v/>
      </c>
    </row>
    <row r="1901" spans="11:11" x14ac:dyDescent="0.3">
      <c r="K1901" s="55" t="str">
        <f t="shared" si="31"/>
        <v/>
      </c>
    </row>
    <row r="1902" spans="11:11" x14ac:dyDescent="0.3">
      <c r="K1902" s="55" t="str">
        <f t="shared" si="31"/>
        <v/>
      </c>
    </row>
    <row r="1903" spans="11:11" x14ac:dyDescent="0.3">
      <c r="K1903" s="55" t="str">
        <f t="shared" si="31"/>
        <v/>
      </c>
    </row>
    <row r="1904" spans="11:11" x14ac:dyDescent="0.3">
      <c r="K1904" s="55" t="str">
        <f t="shared" si="31"/>
        <v/>
      </c>
    </row>
    <row r="1905" spans="11:11" x14ac:dyDescent="0.3">
      <c r="K1905" s="55" t="str">
        <f t="shared" si="31"/>
        <v/>
      </c>
    </row>
    <row r="1906" spans="11:11" x14ac:dyDescent="0.3">
      <c r="K1906" s="55" t="str">
        <f t="shared" si="31"/>
        <v/>
      </c>
    </row>
    <row r="1907" spans="11:11" x14ac:dyDescent="0.3">
      <c r="K1907" s="55" t="str">
        <f t="shared" si="31"/>
        <v/>
      </c>
    </row>
    <row r="1908" spans="11:11" x14ac:dyDescent="0.3">
      <c r="K1908" s="55" t="str">
        <f t="shared" si="31"/>
        <v/>
      </c>
    </row>
    <row r="1909" spans="11:11" x14ac:dyDescent="0.3">
      <c r="K1909" s="55" t="str">
        <f t="shared" si="31"/>
        <v/>
      </c>
    </row>
    <row r="1910" spans="11:11" x14ac:dyDescent="0.3">
      <c r="K1910" s="55" t="str">
        <f t="shared" si="31"/>
        <v/>
      </c>
    </row>
    <row r="1911" spans="11:11" x14ac:dyDescent="0.3">
      <c r="K1911" s="55" t="str">
        <f t="shared" si="31"/>
        <v/>
      </c>
    </row>
    <row r="1912" spans="11:11" x14ac:dyDescent="0.3">
      <c r="K1912" s="55" t="str">
        <f t="shared" si="31"/>
        <v/>
      </c>
    </row>
    <row r="1913" spans="11:11" x14ac:dyDescent="0.3">
      <c r="K1913" s="55" t="str">
        <f t="shared" si="31"/>
        <v/>
      </c>
    </row>
    <row r="1914" spans="11:11" x14ac:dyDescent="0.3">
      <c r="K1914" s="55" t="str">
        <f t="shared" si="31"/>
        <v/>
      </c>
    </row>
    <row r="1915" spans="11:11" x14ac:dyDescent="0.3">
      <c r="K1915" s="55" t="str">
        <f t="shared" si="31"/>
        <v/>
      </c>
    </row>
    <row r="1916" spans="11:11" x14ac:dyDescent="0.3">
      <c r="K1916" s="55" t="str">
        <f t="shared" si="31"/>
        <v/>
      </c>
    </row>
    <row r="1917" spans="11:11" x14ac:dyDescent="0.3">
      <c r="K1917" s="55" t="str">
        <f t="shared" si="31"/>
        <v/>
      </c>
    </row>
    <row r="1918" spans="11:11" x14ac:dyDescent="0.3">
      <c r="K1918" s="55" t="str">
        <f t="shared" si="31"/>
        <v/>
      </c>
    </row>
    <row r="1919" spans="11:11" x14ac:dyDescent="0.3">
      <c r="K1919" s="55" t="str">
        <f t="shared" si="31"/>
        <v/>
      </c>
    </row>
    <row r="1920" spans="11:11" x14ac:dyDescent="0.3">
      <c r="K1920" s="55" t="str">
        <f t="shared" si="31"/>
        <v/>
      </c>
    </row>
    <row r="1921" spans="11:11" x14ac:dyDescent="0.3">
      <c r="K1921" s="55" t="str">
        <f t="shared" si="31"/>
        <v/>
      </c>
    </row>
    <row r="1922" spans="11:11" x14ac:dyDescent="0.3">
      <c r="K1922" s="55" t="str">
        <f t="shared" si="31"/>
        <v/>
      </c>
    </row>
    <row r="1923" spans="11:11" x14ac:dyDescent="0.3">
      <c r="K1923" s="55" t="str">
        <f t="shared" si="31"/>
        <v/>
      </c>
    </row>
    <row r="1924" spans="11:11" x14ac:dyDescent="0.3">
      <c r="K1924" s="55" t="str">
        <f t="shared" si="31"/>
        <v/>
      </c>
    </row>
    <row r="1925" spans="11:11" x14ac:dyDescent="0.3">
      <c r="K1925" s="55" t="str">
        <f t="shared" si="31"/>
        <v/>
      </c>
    </row>
    <row r="1926" spans="11:11" x14ac:dyDescent="0.3">
      <c r="K1926" s="55" t="str">
        <f t="shared" si="31"/>
        <v/>
      </c>
    </row>
    <row r="1927" spans="11:11" x14ac:dyDescent="0.3">
      <c r="K1927" s="55" t="str">
        <f t="shared" si="31"/>
        <v/>
      </c>
    </row>
    <row r="1928" spans="11:11" x14ac:dyDescent="0.3">
      <c r="K1928" s="55" t="str">
        <f t="shared" si="31"/>
        <v/>
      </c>
    </row>
    <row r="1929" spans="11:11" x14ac:dyDescent="0.3">
      <c r="K1929" s="55" t="str">
        <f t="shared" si="31"/>
        <v/>
      </c>
    </row>
    <row r="1930" spans="11:11" x14ac:dyDescent="0.3">
      <c r="K1930" s="55" t="str">
        <f t="shared" si="31"/>
        <v/>
      </c>
    </row>
    <row r="1931" spans="11:11" x14ac:dyDescent="0.3">
      <c r="K1931" s="55" t="str">
        <f t="shared" si="31"/>
        <v/>
      </c>
    </row>
    <row r="1932" spans="11:11" x14ac:dyDescent="0.3">
      <c r="K1932" s="55" t="str">
        <f t="shared" si="31"/>
        <v/>
      </c>
    </row>
    <row r="1933" spans="11:11" x14ac:dyDescent="0.3">
      <c r="K1933" s="55" t="str">
        <f t="shared" si="31"/>
        <v/>
      </c>
    </row>
    <row r="1934" spans="11:11" x14ac:dyDescent="0.3">
      <c r="K1934" s="55" t="str">
        <f t="shared" si="31"/>
        <v/>
      </c>
    </row>
    <row r="1935" spans="11:11" x14ac:dyDescent="0.3">
      <c r="K1935" s="55" t="str">
        <f t="shared" si="31"/>
        <v/>
      </c>
    </row>
    <row r="1936" spans="11:11" x14ac:dyDescent="0.3">
      <c r="K1936" s="55" t="str">
        <f t="shared" si="31"/>
        <v/>
      </c>
    </row>
    <row r="1937" spans="11:11" x14ac:dyDescent="0.3">
      <c r="K1937" s="55" t="str">
        <f t="shared" si="31"/>
        <v/>
      </c>
    </row>
    <row r="1938" spans="11:11" x14ac:dyDescent="0.3">
      <c r="K1938" s="55" t="str">
        <f t="shared" si="31"/>
        <v/>
      </c>
    </row>
    <row r="1939" spans="11:11" x14ac:dyDescent="0.3">
      <c r="K1939" s="55" t="str">
        <f t="shared" ref="K1939:K1978" si="32">IF(A1939="","",IF(OR(E1939="Aceito",E1939="Pendente de Produção",E1939="Em Produção"),"Entregue",IF(E1939="Cancelado","Cancelado","Não Entregue")))</f>
        <v/>
      </c>
    </row>
    <row r="1940" spans="11:11" x14ac:dyDescent="0.3">
      <c r="K1940" s="55" t="str">
        <f t="shared" si="32"/>
        <v/>
      </c>
    </row>
    <row r="1941" spans="11:11" x14ac:dyDescent="0.3">
      <c r="K1941" s="55" t="str">
        <f t="shared" si="32"/>
        <v/>
      </c>
    </row>
    <row r="1942" spans="11:11" x14ac:dyDescent="0.3">
      <c r="K1942" s="55" t="str">
        <f t="shared" si="32"/>
        <v/>
      </c>
    </row>
    <row r="1943" spans="11:11" x14ac:dyDescent="0.3">
      <c r="K1943" s="55" t="str">
        <f t="shared" si="32"/>
        <v/>
      </c>
    </row>
    <row r="1944" spans="11:11" x14ac:dyDescent="0.3">
      <c r="K1944" s="55" t="str">
        <f t="shared" si="32"/>
        <v/>
      </c>
    </row>
    <row r="1945" spans="11:11" x14ac:dyDescent="0.3">
      <c r="K1945" s="55" t="str">
        <f t="shared" si="32"/>
        <v/>
      </c>
    </row>
    <row r="1946" spans="11:11" x14ac:dyDescent="0.3">
      <c r="K1946" s="55" t="str">
        <f t="shared" si="32"/>
        <v/>
      </c>
    </row>
    <row r="1947" spans="11:11" x14ac:dyDescent="0.3">
      <c r="K1947" s="55" t="str">
        <f t="shared" si="32"/>
        <v/>
      </c>
    </row>
    <row r="1948" spans="11:11" x14ac:dyDescent="0.3">
      <c r="K1948" s="55" t="str">
        <f t="shared" si="32"/>
        <v/>
      </c>
    </row>
    <row r="1949" spans="11:11" x14ac:dyDescent="0.3">
      <c r="K1949" s="55" t="str">
        <f t="shared" si="32"/>
        <v/>
      </c>
    </row>
    <row r="1950" spans="11:11" x14ac:dyDescent="0.3">
      <c r="K1950" s="55" t="str">
        <f t="shared" si="32"/>
        <v/>
      </c>
    </row>
    <row r="1951" spans="11:11" x14ac:dyDescent="0.3">
      <c r="K1951" s="55" t="str">
        <f t="shared" si="32"/>
        <v/>
      </c>
    </row>
    <row r="1952" spans="11:11" x14ac:dyDescent="0.3">
      <c r="K1952" s="55" t="str">
        <f t="shared" si="32"/>
        <v/>
      </c>
    </row>
    <row r="1953" spans="11:11" x14ac:dyDescent="0.3">
      <c r="K1953" s="55" t="str">
        <f t="shared" si="32"/>
        <v/>
      </c>
    </row>
    <row r="1954" spans="11:11" x14ac:dyDescent="0.3">
      <c r="K1954" s="55" t="str">
        <f t="shared" si="32"/>
        <v/>
      </c>
    </row>
    <row r="1955" spans="11:11" x14ac:dyDescent="0.3">
      <c r="K1955" s="55" t="str">
        <f t="shared" si="32"/>
        <v/>
      </c>
    </row>
    <row r="1956" spans="11:11" x14ac:dyDescent="0.3">
      <c r="K1956" s="55" t="str">
        <f t="shared" si="32"/>
        <v/>
      </c>
    </row>
    <row r="1957" spans="11:11" x14ac:dyDescent="0.3">
      <c r="K1957" s="55" t="str">
        <f t="shared" si="32"/>
        <v/>
      </c>
    </row>
    <row r="1958" spans="11:11" x14ac:dyDescent="0.3">
      <c r="K1958" s="55" t="str">
        <f t="shared" si="32"/>
        <v/>
      </c>
    </row>
    <row r="1959" spans="11:11" x14ac:dyDescent="0.3">
      <c r="K1959" s="55" t="str">
        <f t="shared" si="32"/>
        <v/>
      </c>
    </row>
    <row r="1960" spans="11:11" x14ac:dyDescent="0.3">
      <c r="K1960" s="55" t="str">
        <f t="shared" si="32"/>
        <v/>
      </c>
    </row>
    <row r="1961" spans="11:11" x14ac:dyDescent="0.3">
      <c r="K1961" s="55" t="str">
        <f t="shared" si="32"/>
        <v/>
      </c>
    </row>
    <row r="1962" spans="11:11" x14ac:dyDescent="0.3">
      <c r="K1962" s="55" t="str">
        <f t="shared" si="32"/>
        <v/>
      </c>
    </row>
    <row r="1963" spans="11:11" x14ac:dyDescent="0.3">
      <c r="K1963" s="55" t="str">
        <f t="shared" si="32"/>
        <v/>
      </c>
    </row>
    <row r="1964" spans="11:11" x14ac:dyDescent="0.3">
      <c r="K1964" s="55" t="str">
        <f t="shared" si="32"/>
        <v/>
      </c>
    </row>
    <row r="1965" spans="11:11" x14ac:dyDescent="0.3">
      <c r="K1965" s="55" t="str">
        <f t="shared" si="32"/>
        <v/>
      </c>
    </row>
    <row r="1966" spans="11:11" x14ac:dyDescent="0.3">
      <c r="K1966" s="55" t="str">
        <f t="shared" si="32"/>
        <v/>
      </c>
    </row>
    <row r="1967" spans="11:11" x14ac:dyDescent="0.3">
      <c r="K1967" s="55" t="str">
        <f t="shared" si="32"/>
        <v/>
      </c>
    </row>
    <row r="1968" spans="11:11" x14ac:dyDescent="0.3">
      <c r="K1968" s="55" t="str">
        <f t="shared" si="32"/>
        <v/>
      </c>
    </row>
    <row r="1969" spans="11:11" x14ac:dyDescent="0.3">
      <c r="K1969" s="55" t="str">
        <f t="shared" si="32"/>
        <v/>
      </c>
    </row>
    <row r="1970" spans="11:11" x14ac:dyDescent="0.3">
      <c r="K1970" s="55" t="str">
        <f t="shared" si="32"/>
        <v/>
      </c>
    </row>
    <row r="1971" spans="11:11" x14ac:dyDescent="0.3">
      <c r="K1971" s="55" t="str">
        <f t="shared" si="32"/>
        <v/>
      </c>
    </row>
    <row r="1972" spans="11:11" x14ac:dyDescent="0.3">
      <c r="K1972" s="55" t="str">
        <f t="shared" si="32"/>
        <v/>
      </c>
    </row>
    <row r="1973" spans="11:11" x14ac:dyDescent="0.3">
      <c r="K1973" s="55" t="str">
        <f t="shared" si="32"/>
        <v/>
      </c>
    </row>
    <row r="1974" spans="11:11" x14ac:dyDescent="0.3">
      <c r="K1974" s="55" t="str">
        <f t="shared" si="32"/>
        <v/>
      </c>
    </row>
    <row r="1975" spans="11:11" x14ac:dyDescent="0.3">
      <c r="K1975" s="55" t="str">
        <f t="shared" si="32"/>
        <v/>
      </c>
    </row>
    <row r="1976" spans="11:11" x14ac:dyDescent="0.3">
      <c r="K1976" s="55" t="str">
        <f t="shared" si="32"/>
        <v/>
      </c>
    </row>
    <row r="1977" spans="11:11" x14ac:dyDescent="0.3">
      <c r="K1977" s="55" t="str">
        <f t="shared" si="32"/>
        <v/>
      </c>
    </row>
    <row r="1978" spans="11:11" x14ac:dyDescent="0.3">
      <c r="K1978" s="55" t="str">
        <f t="shared" si="32"/>
        <v/>
      </c>
    </row>
  </sheetData>
  <autoFilter ref="A1:K1978" xr:uid="{1D2F43EB-4053-4AC8-B4FC-305461C0976D}"/>
  <hyperlinks>
    <hyperlink ref="B469" r:id="rId1" xr:uid="{7BCA2A28-AE34-4F66-A27B-CEC4A7FC600F}"/>
    <hyperlink ref="I469" r:id="rId2" xr:uid="{43D3E78E-2AFF-4260-8CF8-E136A3F48425}"/>
    <hyperlink ref="B470" r:id="rId3" xr:uid="{387A0832-D3B0-4AAE-89DB-A05A9DE1A7EB}"/>
    <hyperlink ref="I470" r:id="rId4" xr:uid="{892482A4-D14D-4FA5-8078-631A75805CD2}"/>
    <hyperlink ref="B471" r:id="rId5" xr:uid="{636EC2F5-7754-4599-B41C-09B2F7B31657}"/>
    <hyperlink ref="I471" r:id="rId6" xr:uid="{53380968-83A8-4A21-9BCE-09D2E00D6533}"/>
    <hyperlink ref="B472" r:id="rId7" xr:uid="{3CD68AD8-6057-4FF3-989B-082EE805BA58}"/>
    <hyperlink ref="I472" r:id="rId8" xr:uid="{4DF1C1ED-0E95-48B9-89D1-CB290DA2E72B}"/>
    <hyperlink ref="B473" r:id="rId9" xr:uid="{0B9C5AED-6240-46D4-BDDE-553A7DDD3E7E}"/>
    <hyperlink ref="I473" r:id="rId10" xr:uid="{4791CFD4-B04D-4E84-A48B-87FC2E3DBC33}"/>
    <hyperlink ref="B474" r:id="rId11" xr:uid="{C22BAD66-D418-4941-BD70-8A31DC32ABAD}"/>
    <hyperlink ref="I474" r:id="rId12" xr:uid="{78B6B890-F3A0-4752-926A-991E846D88BE}"/>
    <hyperlink ref="B475" r:id="rId13" xr:uid="{DD919BF1-0811-40DF-BCFE-196167AA5C12}"/>
    <hyperlink ref="I475" r:id="rId14" xr:uid="{1E77CD45-8879-4425-BC88-AF89C27ADA66}"/>
    <hyperlink ref="B476" r:id="rId15" xr:uid="{9D7EE8F9-BDE8-407F-878D-9CB1914519EF}"/>
    <hyperlink ref="I476" r:id="rId16" xr:uid="{7BA7D801-32F9-4165-B1DD-AF406A8DC3AC}"/>
    <hyperlink ref="B477" r:id="rId17" xr:uid="{9C3DFBE5-8A8B-412C-85B5-CCCA88BD6AE7}"/>
    <hyperlink ref="I477" r:id="rId18" xr:uid="{7F800E24-E923-4021-B085-DA718555E363}"/>
    <hyperlink ref="B478" r:id="rId19" xr:uid="{094CB1F1-A0F1-40CF-8BF4-C17D8B3A5B52}"/>
    <hyperlink ref="I478" r:id="rId20" xr:uid="{F3FABB49-5DD4-475F-9698-22845937A5A4}"/>
    <hyperlink ref="B479" r:id="rId21" xr:uid="{E79A8E81-7F1D-4389-B4EC-81B5C289677B}"/>
    <hyperlink ref="I479" r:id="rId22" xr:uid="{0AE00091-E455-481B-9BA3-F4798A9F2F44}"/>
    <hyperlink ref="B480" r:id="rId23" xr:uid="{AC74ADAC-9920-4EDE-9394-BD911EBC7991}"/>
    <hyperlink ref="I480" r:id="rId24" xr:uid="{3B29E67C-9EF4-4B54-BE4B-E77B0F5A73E1}"/>
    <hyperlink ref="B481" r:id="rId25" xr:uid="{7B261D85-40CF-426D-A488-BB7F2015F923}"/>
    <hyperlink ref="I481" r:id="rId26" xr:uid="{97494868-C6FD-44A4-8E30-D5F2D4F29949}"/>
    <hyperlink ref="B482" r:id="rId27" xr:uid="{83874039-0E7E-4823-98A2-0E568E4ABAE0}"/>
    <hyperlink ref="I482" r:id="rId28" xr:uid="{276E66B3-478C-4530-A59F-A79655754A6C}"/>
    <hyperlink ref="B483" r:id="rId29" xr:uid="{0210B666-736B-4CF3-91A8-219549D4FB43}"/>
    <hyperlink ref="I483" r:id="rId30" xr:uid="{4EFBB8E4-21AC-4E1B-AE55-D52650970F5F}"/>
    <hyperlink ref="B484" r:id="rId31" xr:uid="{1B349A89-CE5A-459A-96B8-24B4ABC1838E}"/>
    <hyperlink ref="I484" r:id="rId32" xr:uid="{DF8663A0-2D02-4F61-8A95-C4CEF3230FFF}"/>
    <hyperlink ref="B485" r:id="rId33" xr:uid="{06F22A3E-B0EB-4FFA-BEF2-CDAB49E1EC24}"/>
    <hyperlink ref="I485" r:id="rId34" xr:uid="{9A5C5CAB-C98C-4500-B943-86B3F2F17236}"/>
    <hyperlink ref="B486" r:id="rId35" xr:uid="{744F69FA-AE7B-485D-8783-91497C28E726}"/>
    <hyperlink ref="I486" r:id="rId36" xr:uid="{8F707A80-D36C-4526-87E2-BE40728654A8}"/>
    <hyperlink ref="B487" r:id="rId37" xr:uid="{69C248D8-978A-46E2-A992-1B1753D22395}"/>
    <hyperlink ref="I487" r:id="rId38" xr:uid="{7888831D-D6B5-4656-BDD4-74EADD2223FC}"/>
    <hyperlink ref="B488" r:id="rId39" xr:uid="{3D4807D1-486A-448A-A79A-886279A41611}"/>
    <hyperlink ref="I488" r:id="rId40" xr:uid="{6000363A-8AE9-4BC3-9B6E-60F7D15D2284}"/>
    <hyperlink ref="B489" r:id="rId41" xr:uid="{68A2BBCC-A5BA-4DD0-9421-4B3B8C56FDD2}"/>
    <hyperlink ref="I489" r:id="rId42" xr:uid="{1280B732-C714-47AF-8EA4-E7046BBAF889}"/>
    <hyperlink ref="B490" r:id="rId43" xr:uid="{E061DCBC-8055-44BD-A347-0F91C2B23324}"/>
    <hyperlink ref="I490" r:id="rId44" xr:uid="{79564825-9A58-4CE5-BFED-447B92C719BB}"/>
    <hyperlink ref="B491" r:id="rId45" xr:uid="{AECEE3F1-8295-4104-B09E-8BE599343DE5}"/>
    <hyperlink ref="I491" r:id="rId46" xr:uid="{D9F4393D-A08F-41B1-972A-C334BA35596F}"/>
    <hyperlink ref="B492" r:id="rId47" xr:uid="{DF07E35A-4239-4354-8F03-AFE330BAD276}"/>
    <hyperlink ref="I492" r:id="rId48" xr:uid="{120871CD-476C-44D6-BD2D-9C86E83F20B3}"/>
    <hyperlink ref="B493" r:id="rId49" xr:uid="{24CD6AA0-CE37-4915-9E2E-6F8E2A1A403B}"/>
    <hyperlink ref="I493" r:id="rId50" xr:uid="{F7CD7E29-0C6F-4BC4-88BF-4161141EE0E1}"/>
    <hyperlink ref="B494" r:id="rId51" xr:uid="{2926B724-A992-4DC3-873F-B8517F651294}"/>
    <hyperlink ref="I494" r:id="rId52" xr:uid="{28FD92E8-0E4B-4E3F-AA88-46B69FFD8AC5}"/>
    <hyperlink ref="B495" r:id="rId53" xr:uid="{773C9653-E7B6-4629-B6B7-E1A142EF8E81}"/>
    <hyperlink ref="I495" r:id="rId54" xr:uid="{B217B49E-D14B-40D1-8DDC-D2EC6E51E93F}"/>
    <hyperlink ref="B496" r:id="rId55" xr:uid="{C2221D73-3717-4CE5-A1CF-417ED22FC388}"/>
    <hyperlink ref="I496" r:id="rId56" xr:uid="{3984A4D3-AD1C-438A-895A-68AA6DC4E761}"/>
    <hyperlink ref="B497" r:id="rId57" xr:uid="{7D31703C-CA85-4789-AFBF-A2E037B60220}"/>
    <hyperlink ref="I497" r:id="rId58" xr:uid="{9265F13F-0F6B-4B1E-9894-E6D6D2426706}"/>
    <hyperlink ref="B498" r:id="rId59" xr:uid="{8AB4B308-3BFD-45D1-ACE0-63DB8592276A}"/>
    <hyperlink ref="I498" r:id="rId60" xr:uid="{8A22BB90-E730-4252-9D20-517F3A5CDAE5}"/>
    <hyperlink ref="B499" r:id="rId61" xr:uid="{A4FFCFE7-A921-4B77-A3ED-22785D4B4F2E}"/>
    <hyperlink ref="I499" r:id="rId62" xr:uid="{5142093C-0633-4B9B-A75C-0FCFC6B05811}"/>
    <hyperlink ref="B500" r:id="rId63" xr:uid="{6B6B8C20-D531-494E-B579-AC1859C9D4E0}"/>
    <hyperlink ref="I500" r:id="rId64" xr:uid="{70577061-647F-41A2-AEEB-F4E9926C798D}"/>
    <hyperlink ref="B501" r:id="rId65" xr:uid="{2FCF3847-7EBB-4AB1-9F1D-C2CB585568FB}"/>
    <hyperlink ref="I501" r:id="rId66" xr:uid="{2036DDD1-0553-425B-8883-559B1E07AEBC}"/>
    <hyperlink ref="B502" r:id="rId67" xr:uid="{521307DB-1179-4E89-8ED2-5E3A565CB541}"/>
    <hyperlink ref="I502" r:id="rId68" xr:uid="{F946D2E5-AB46-411F-9FAC-649C2036BDFD}"/>
    <hyperlink ref="B503" r:id="rId69" xr:uid="{C3A37116-6D56-442F-A9CE-90210C22BFA4}"/>
    <hyperlink ref="I503" r:id="rId70" xr:uid="{6561C0D4-4059-4439-AF0C-CD106EEE1065}"/>
    <hyperlink ref="B504" r:id="rId71" xr:uid="{D92C1223-6819-4778-A0AF-397347074E93}"/>
    <hyperlink ref="I504" r:id="rId72" xr:uid="{C880BBF4-86D2-4CEA-8BC5-4789CC0B13F4}"/>
    <hyperlink ref="B505" r:id="rId73" xr:uid="{84566F4A-A544-45EF-92F8-A4C2AD11DCAC}"/>
    <hyperlink ref="I505" r:id="rId74" xr:uid="{784242D3-8591-4AB4-85E2-B0E5FF5AEA21}"/>
    <hyperlink ref="B506" r:id="rId75" xr:uid="{A5FB4470-9A88-4611-B27E-1E5DEBE784C5}"/>
    <hyperlink ref="I506" r:id="rId76" xr:uid="{0A5AFE67-3585-4635-A031-583ED9C4794E}"/>
    <hyperlink ref="B507" r:id="rId77" xr:uid="{35E11B82-BC3F-4652-9526-CB9F89C7A459}"/>
    <hyperlink ref="I507" r:id="rId78" xr:uid="{3010DA7F-2EE6-42BA-BBAB-AF376524C27A}"/>
    <hyperlink ref="B508" r:id="rId79" xr:uid="{CC14B264-1A0A-4A13-B71A-E4D4F0857F6D}"/>
    <hyperlink ref="I508" r:id="rId80" xr:uid="{BD131F66-2C74-43F5-939F-F2019F310DF0}"/>
    <hyperlink ref="B509" r:id="rId81" xr:uid="{CF71F1A1-4E49-4274-B4EA-88EFDD20E015}"/>
    <hyperlink ref="I509" r:id="rId82" xr:uid="{04040DAC-323C-4093-AE58-1694B9587DE6}"/>
    <hyperlink ref="B510" r:id="rId83" xr:uid="{297D939E-69C1-46DC-9EC4-CE9458602C22}"/>
    <hyperlink ref="I510" r:id="rId84" xr:uid="{F814E97C-2DCE-4ADC-A070-1604F1280651}"/>
    <hyperlink ref="B511" r:id="rId85" xr:uid="{E670C840-DB02-4620-A620-F983A41D0523}"/>
    <hyperlink ref="I511" r:id="rId86" xr:uid="{0A9B8A6C-0D41-488D-97A5-A040EDA9C7BD}"/>
    <hyperlink ref="B512" r:id="rId87" xr:uid="{ADA630B8-270B-4123-96A3-5B3FC6DDA7F8}"/>
    <hyperlink ref="I512" r:id="rId88" xr:uid="{E2F5AF3D-975C-4DEC-ABEE-D10DD2D2C04E}"/>
    <hyperlink ref="B513" r:id="rId89" xr:uid="{93DF8DD9-7378-4FF2-8694-1111B89C9598}"/>
    <hyperlink ref="I513" r:id="rId90" xr:uid="{0E3EE029-9E98-4505-B22D-13AF41BEE36D}"/>
    <hyperlink ref="B514" r:id="rId91" xr:uid="{F3EB7489-6C1D-4C10-A291-0C6EE3C10DF3}"/>
    <hyperlink ref="I514" r:id="rId92" xr:uid="{277825AB-A1B1-4E80-A1EE-3C6475DD8FE0}"/>
    <hyperlink ref="B515" r:id="rId93" xr:uid="{D46F4C63-EE65-4300-B88D-95E3E73BEA09}"/>
    <hyperlink ref="I515" r:id="rId94" xr:uid="{C09666B8-9588-40EE-A88B-EF49DB00AFE6}"/>
    <hyperlink ref="B516" r:id="rId95" xr:uid="{83340BB3-F3D9-4588-A72F-D9DFEEF7C655}"/>
    <hyperlink ref="I516" r:id="rId96" xr:uid="{A385735E-ADB9-476B-BDC4-172FD8EFEDF0}"/>
    <hyperlink ref="B517" r:id="rId97" xr:uid="{4E539BCF-B7FA-4E70-A214-4BF80CB1229D}"/>
    <hyperlink ref="I517" r:id="rId98" xr:uid="{B4FF2543-78F8-4838-BC7C-46538D3B4037}"/>
    <hyperlink ref="B518" r:id="rId99" xr:uid="{6ED543FA-86E0-4649-9529-B088F93B4AF3}"/>
    <hyperlink ref="I518" r:id="rId100" xr:uid="{0C2578E0-0685-4C29-B3B5-7890BCCC1A92}"/>
    <hyperlink ref="B519" r:id="rId101" xr:uid="{2A4CED8D-F8CF-4DE4-805B-17DBBC8C0079}"/>
    <hyperlink ref="I519" r:id="rId102" xr:uid="{84CB3700-49E3-460A-A059-D1D65E2227AC}"/>
    <hyperlink ref="B520" r:id="rId103" xr:uid="{1CE5ACFA-B536-4C5D-BAE8-AFD2B6B5C6C6}"/>
    <hyperlink ref="I520" r:id="rId104" xr:uid="{58384BE6-2569-44C5-85D6-CB188A404851}"/>
    <hyperlink ref="B521" r:id="rId105" xr:uid="{46A27A0F-6B48-4117-9D8C-77E87CD6F8C4}"/>
    <hyperlink ref="I521" r:id="rId106" xr:uid="{38C62CA4-6A64-4CD7-A37C-D671F7B5E09D}"/>
    <hyperlink ref="B522" r:id="rId107" xr:uid="{979E5B3C-9D6D-4FD2-9D41-D1FFDA567DEC}"/>
    <hyperlink ref="I522" r:id="rId108" xr:uid="{DD18AC31-EC6F-4554-8445-B9FF1B64AFF1}"/>
    <hyperlink ref="B523" r:id="rId109" xr:uid="{E1A21C6E-583B-44F1-B58C-849380C93CF5}"/>
    <hyperlink ref="I523" r:id="rId110" xr:uid="{7C61F754-1F06-4F32-9139-8ECDE7A9A494}"/>
    <hyperlink ref="B524" r:id="rId111" xr:uid="{5596096D-3D7F-40A1-BCB8-6C1A85FE2175}"/>
    <hyperlink ref="I524" r:id="rId112" xr:uid="{38C9AF07-A17D-4652-9CCD-E64BCB1CAD13}"/>
    <hyperlink ref="B525" r:id="rId113" xr:uid="{A97DC95E-6CA2-4966-9ED2-83A278C9D1D8}"/>
    <hyperlink ref="I525" r:id="rId114" xr:uid="{42B4EDB3-FB7B-4D7D-9252-84639AAD59EE}"/>
    <hyperlink ref="B526" r:id="rId115" xr:uid="{4D4F1575-F643-45A8-961E-05754458E88E}"/>
    <hyperlink ref="I526" r:id="rId116" xr:uid="{7FFB0458-0DDE-45C2-9022-858C51A3FCCC}"/>
    <hyperlink ref="B527" r:id="rId117" xr:uid="{56D9E609-BA20-4ABD-854D-FCF173566CBC}"/>
    <hyperlink ref="I527" r:id="rId118" xr:uid="{CFF406B7-6942-4255-9991-24C61B33F31E}"/>
    <hyperlink ref="B528" r:id="rId119" xr:uid="{218EFF85-BE61-4F9D-906F-0400AF17B4D6}"/>
    <hyperlink ref="I528" r:id="rId120" xr:uid="{E4F8271F-F41F-4CD3-9B82-330116EAE16C}"/>
    <hyperlink ref="B529" r:id="rId121" xr:uid="{88441EC3-E12D-44C3-B564-C0FC53B4123A}"/>
    <hyperlink ref="I529" r:id="rId122" xr:uid="{EB8A04CA-6252-4A65-A4E7-D6A19394D4C1}"/>
    <hyperlink ref="B530" r:id="rId123" xr:uid="{F0B479CC-1881-42FD-9E4D-791E10107723}"/>
    <hyperlink ref="I530" r:id="rId124" xr:uid="{648CF97B-EBA2-40DE-BF54-1E44A9B08063}"/>
    <hyperlink ref="B531" r:id="rId125" xr:uid="{C4981012-F3BD-45AC-A16A-9127AA527E6D}"/>
    <hyperlink ref="I531" r:id="rId126" xr:uid="{62203C1F-4B46-4C90-89B7-1538765BF85A}"/>
    <hyperlink ref="B532" r:id="rId127" xr:uid="{A4CE199F-144A-4B58-BDF6-9CA12A9F2D02}"/>
    <hyperlink ref="I532" r:id="rId128" xr:uid="{5285812D-2A1C-4885-996A-9CE6907E1DBD}"/>
    <hyperlink ref="B533" r:id="rId129" xr:uid="{9437A024-B4D3-4E5F-AB70-6FDC13AAA960}"/>
    <hyperlink ref="I533" r:id="rId130" xr:uid="{882F6912-392C-42D8-AD3F-FD7925A0DD76}"/>
    <hyperlink ref="B534" r:id="rId131" xr:uid="{5B743D1F-81A2-4145-967C-FC6AC37E6AF4}"/>
    <hyperlink ref="I534" r:id="rId132" xr:uid="{B347CC6A-6956-4C3F-BF29-267BE8AECD13}"/>
    <hyperlink ref="B535" r:id="rId133" xr:uid="{FBB6EA5E-5BE9-4791-987A-4ACAF63A736E}"/>
    <hyperlink ref="I535" r:id="rId134" xr:uid="{ADA11C0D-8CC5-45F5-8658-25359092E428}"/>
    <hyperlink ref="B536" r:id="rId135" xr:uid="{90DDE09B-A40E-4D48-B1EA-0C936915429C}"/>
    <hyperlink ref="I536" r:id="rId136" xr:uid="{3B8810C4-024C-4AF6-B310-D4C79F8EA1CA}"/>
    <hyperlink ref="B537" r:id="rId137" xr:uid="{3975890A-097B-4946-88C8-48A2CAA11A27}"/>
    <hyperlink ref="I537" r:id="rId138" xr:uid="{DB5C04D2-05BE-4057-A0E3-0F64297AC139}"/>
    <hyperlink ref="B538" r:id="rId139" xr:uid="{693C59B8-3E2D-4011-A580-7AF8927DC5D5}"/>
    <hyperlink ref="I538" r:id="rId140" xr:uid="{DC2D7F9F-F790-4763-A23E-2BD90C6DC340}"/>
    <hyperlink ref="B539" r:id="rId141" xr:uid="{5F571C2C-E61B-42B7-873B-B986F68C9E8C}"/>
    <hyperlink ref="I539" r:id="rId142" xr:uid="{52BB9171-2FAF-44A0-9385-FB433025EE2A}"/>
    <hyperlink ref="B540" r:id="rId143" xr:uid="{B09AFEF1-4AC9-454C-9701-2FCAE950E5EA}"/>
    <hyperlink ref="I540" r:id="rId144" xr:uid="{7359198A-5C1D-4835-95F8-B59A1FDE8BA2}"/>
    <hyperlink ref="B541" r:id="rId145" xr:uid="{75720139-B1DB-40AE-A0DF-115D9A02F624}"/>
    <hyperlink ref="I541" r:id="rId146" xr:uid="{D708DF47-FDE6-43FE-A83A-2FAB64334161}"/>
    <hyperlink ref="B542" r:id="rId147" xr:uid="{B714D935-C84E-4D49-9CAF-05C2F2CE1E79}"/>
    <hyperlink ref="I542" r:id="rId148" xr:uid="{503DA559-CCA0-4AA8-B362-8AB641019E34}"/>
    <hyperlink ref="B543" r:id="rId149" xr:uid="{58FE9EC7-F001-4850-8BF2-C776EC147EEB}"/>
    <hyperlink ref="I543" r:id="rId150" xr:uid="{02177E48-080F-4FD5-B8EA-E02E28ABFF95}"/>
    <hyperlink ref="B544" r:id="rId151" xr:uid="{4E7F475D-B544-47DB-A43B-463B57D0D5FE}"/>
    <hyperlink ref="I544" r:id="rId152" xr:uid="{AE8D593D-49DE-4892-A2C5-49B46015B142}"/>
    <hyperlink ref="B545" r:id="rId153" xr:uid="{505DEF27-F193-4A2A-80A2-61562F0A7665}"/>
    <hyperlink ref="I545" r:id="rId154" xr:uid="{EF9842A5-F492-4978-8080-886E610E8EA7}"/>
    <hyperlink ref="B546" r:id="rId155" xr:uid="{C490D4EA-96FC-4C44-9AC3-A357033C043D}"/>
    <hyperlink ref="I546" r:id="rId156" xr:uid="{8E765E5C-7175-4E07-A1CB-8EF805C54941}"/>
    <hyperlink ref="B547" r:id="rId157" xr:uid="{9031677E-84DD-4B32-B52D-890FA60BAFDB}"/>
    <hyperlink ref="I547" r:id="rId158" xr:uid="{A02540C6-476B-4928-A80F-01DB14CEBFA7}"/>
    <hyperlink ref="B548" r:id="rId159" xr:uid="{D96EBB73-7F74-4E15-9A77-5A477B9FB973}"/>
    <hyperlink ref="I548" r:id="rId160" xr:uid="{48DBD470-6957-404B-9A14-57AA8621812F}"/>
    <hyperlink ref="B549" r:id="rId161" xr:uid="{311A26BE-B9C5-4753-B68B-7CD4D68C9B6A}"/>
    <hyperlink ref="I549" r:id="rId162" xr:uid="{43681BBC-90A8-4DD3-AB12-F1865018F014}"/>
    <hyperlink ref="B550" r:id="rId163" xr:uid="{E2BFB355-44CF-4A96-8CC3-9CE7858FD734}"/>
    <hyperlink ref="I550" r:id="rId164" xr:uid="{3BBF8C70-FD5E-45DB-9705-BC55079853A4}"/>
    <hyperlink ref="B551" r:id="rId165" xr:uid="{1607457E-C828-4807-8FC9-B53BE167A51C}"/>
    <hyperlink ref="I551" r:id="rId166" xr:uid="{2BD369F0-D20A-4BBA-B3E8-E4E8942DEBEC}"/>
    <hyperlink ref="B552" r:id="rId167" xr:uid="{03336C78-598E-4EF5-B06A-C0D4B1C706AF}"/>
    <hyperlink ref="I552" r:id="rId168" xr:uid="{66997B90-1C7F-418E-9D73-372578D86B5D}"/>
    <hyperlink ref="B553" r:id="rId169" xr:uid="{C94A9B81-C00A-49C6-A8E6-9F9CFBB8EA8D}"/>
    <hyperlink ref="I553" r:id="rId170" xr:uid="{1AD12177-443F-4BF4-A34C-A884DD2391C9}"/>
    <hyperlink ref="B2" r:id="rId171" xr:uid="{E4EFBF2B-728E-461C-B825-AA19E0D7F340}"/>
    <hyperlink ref="I2" r:id="rId172" xr:uid="{9DE1C6ED-38DB-4770-B7A2-10EA93473985}"/>
    <hyperlink ref="B3" r:id="rId173" xr:uid="{31AD557B-D43F-4E0A-8D38-1EB6F0434583}"/>
    <hyperlink ref="I3" r:id="rId174" xr:uid="{56C23186-FFEC-4448-B300-3EF173145F67}"/>
    <hyperlink ref="B4" r:id="rId175" xr:uid="{17EBEA4D-FC13-45BD-8398-2140D3BE04C0}"/>
    <hyperlink ref="I4" r:id="rId176" xr:uid="{CEFFC582-1C09-457E-84DF-3BC2CCEF62E5}"/>
    <hyperlink ref="B5" r:id="rId177" xr:uid="{7EC5B534-E768-4AA2-AD98-255C5EDA53D8}"/>
    <hyperlink ref="I5" r:id="rId178" xr:uid="{80DE8783-97A3-43BA-B3A8-360B94EE9AE2}"/>
    <hyperlink ref="B6" r:id="rId179" xr:uid="{E2B7F579-A52D-4CD0-BB0B-5959CF1691BE}"/>
    <hyperlink ref="I6" r:id="rId180" xr:uid="{D73C77C6-7BBB-4BB3-8C56-0B86D40086D8}"/>
    <hyperlink ref="B7" r:id="rId181" xr:uid="{DA789C5E-6237-4BF6-8C14-2AF6AD3558C9}"/>
    <hyperlink ref="I7" r:id="rId182" xr:uid="{7C555E8E-2877-4860-BB46-D640BF207C84}"/>
    <hyperlink ref="B8" r:id="rId183" xr:uid="{6FAD1C37-50C7-440D-8AF1-491FBB47F271}"/>
    <hyperlink ref="I8" r:id="rId184" xr:uid="{D8EDAEF9-E314-4839-9CB0-8260838E3042}"/>
    <hyperlink ref="B9" r:id="rId185" xr:uid="{84B03D2B-4C0C-4D96-B49D-2BD9663EDAA2}"/>
    <hyperlink ref="I9" r:id="rId186" xr:uid="{517D3A9D-CAEE-4100-A2F1-A77AEF771AB8}"/>
    <hyperlink ref="B10" r:id="rId187" xr:uid="{8B96BB0D-67AB-4B59-9D7F-04601E745E81}"/>
    <hyperlink ref="I10" r:id="rId188" xr:uid="{0F0EEF40-EEC4-470D-B550-ABE9437242EE}"/>
    <hyperlink ref="B11" r:id="rId189" xr:uid="{15C64C4C-3DF8-45FA-B8AA-C5DCE324F7CF}"/>
    <hyperlink ref="I11" r:id="rId190" xr:uid="{7CECE85B-E212-4212-9073-3384EA4C5C23}"/>
    <hyperlink ref="B12" r:id="rId191" xr:uid="{C431BC4F-9039-4DD7-974A-0BEB5BD9EA12}"/>
    <hyperlink ref="I12" r:id="rId192" xr:uid="{6525D112-F387-4270-9FBC-8DD4392758EB}"/>
    <hyperlink ref="B13" r:id="rId193" xr:uid="{B7D758B6-F6F4-4C4C-BF47-35DCD752AB5F}"/>
    <hyperlink ref="I13" r:id="rId194" xr:uid="{13028651-B97B-417E-A963-CD918B9495BA}"/>
    <hyperlink ref="B14" r:id="rId195" xr:uid="{B4E8822B-BC61-43CE-ABCF-BF396E0551F6}"/>
    <hyperlink ref="I14" r:id="rId196" xr:uid="{46974BE8-6C33-4E0F-83B8-6E6C8B3FE472}"/>
    <hyperlink ref="B15" r:id="rId197" xr:uid="{B2D7999E-7D20-44D0-BF54-C0026BFFD4F3}"/>
    <hyperlink ref="I15" r:id="rId198" xr:uid="{195AD1A0-860E-4A7C-94D2-38414649439F}"/>
    <hyperlink ref="B16" r:id="rId199" xr:uid="{225E22B3-6603-4A3F-A7DF-9639DB7A6B8B}"/>
    <hyperlink ref="I16" r:id="rId200" xr:uid="{79E3D47E-725B-4193-B2EF-536731FAC9AA}"/>
    <hyperlink ref="B17" r:id="rId201" xr:uid="{F4B0CEF9-18C5-4F18-8696-DA71F17964CF}"/>
    <hyperlink ref="I17" r:id="rId202" xr:uid="{88470065-6A65-4633-AA54-4FFF49E3F36A}"/>
    <hyperlink ref="B18" r:id="rId203" xr:uid="{D7574731-ACF0-4664-9823-1B0311170057}"/>
    <hyperlink ref="I18" r:id="rId204" xr:uid="{B0B837F8-2397-4D9C-8ABB-E50BB05182E0}"/>
    <hyperlink ref="B19" r:id="rId205" xr:uid="{1C400C22-8ED4-4264-8A0A-1C8017CF877C}"/>
    <hyperlink ref="I19" r:id="rId206" xr:uid="{A201241C-C6AB-4F0F-BE06-4638D5A03DE0}"/>
    <hyperlink ref="B20" r:id="rId207" xr:uid="{D8088C57-90D2-4344-81F5-9EC702319F87}"/>
    <hyperlink ref="I20" r:id="rId208" xr:uid="{016F05F8-C477-4B07-869C-8F32FF8BBC21}"/>
    <hyperlink ref="B21" r:id="rId209" xr:uid="{AC7470AB-9A09-4299-BE67-2D6B18D02FFD}"/>
    <hyperlink ref="I21" r:id="rId210" xr:uid="{AB0B4759-B6FB-4D2E-8311-8CAE4A70927A}"/>
    <hyperlink ref="B22" r:id="rId211" xr:uid="{49E0D07B-8B68-44B8-B384-A0767E5887B7}"/>
    <hyperlink ref="I22" r:id="rId212" xr:uid="{3AB00B04-B99E-473A-9777-77943AE42C1F}"/>
    <hyperlink ref="B23" r:id="rId213" xr:uid="{B05ECB9F-D07B-4D80-8BFF-368452042384}"/>
    <hyperlink ref="I23" r:id="rId214" xr:uid="{E61AE658-C363-486B-9A43-9A700E9A8E80}"/>
    <hyperlink ref="B24" r:id="rId215" xr:uid="{878A788A-9049-49B9-86B6-940713663E55}"/>
    <hyperlink ref="I24" r:id="rId216" xr:uid="{5BD6F7A6-FF9C-4F2E-9340-A85352444B05}"/>
    <hyperlink ref="B25" r:id="rId217" xr:uid="{292CAE2B-60E9-40A3-8843-01CC94004CBD}"/>
    <hyperlink ref="I25" r:id="rId218" xr:uid="{F9FA8F61-FDD5-4E66-8545-BA0603C2DB69}"/>
    <hyperlink ref="B26" r:id="rId219" xr:uid="{BC17F9C0-3657-4E7B-AB0D-57EDD49DF0CE}"/>
    <hyperlink ref="I26" r:id="rId220" xr:uid="{A6C02C57-4D3D-4481-89D1-2D9EF914B7F5}"/>
    <hyperlink ref="B27" r:id="rId221" xr:uid="{AA05B344-25AE-45F8-A698-7DD56DE3F5AF}"/>
    <hyperlink ref="I27" r:id="rId222" xr:uid="{3F27E7F7-7F57-4D74-B47A-1C34F7C90C8F}"/>
    <hyperlink ref="B28" r:id="rId223" xr:uid="{85895720-3C05-4824-9A1D-179AC6C92AA4}"/>
    <hyperlink ref="I28" r:id="rId224" xr:uid="{78971E07-988A-4830-B2AD-03ECBDDA33C9}"/>
    <hyperlink ref="B29" r:id="rId225" xr:uid="{623E8197-F0B4-47E6-BB2D-68F39F1BADB9}"/>
    <hyperlink ref="I29" r:id="rId226" xr:uid="{5BF1CF9B-EC5B-4F19-B484-9879A05766FD}"/>
    <hyperlink ref="B30" r:id="rId227" xr:uid="{F88D055A-F99C-4A06-B43B-A9ECCE50BF8D}"/>
    <hyperlink ref="I30" r:id="rId228" xr:uid="{E0F1BFEC-ADE6-44DA-AE97-223A2C99BBCF}"/>
    <hyperlink ref="B31" r:id="rId229" xr:uid="{8C9E4E65-0348-42BC-B41B-D7F8F286DC15}"/>
    <hyperlink ref="I31" r:id="rId230" xr:uid="{824D4075-760E-4E74-8603-2AB42510511B}"/>
    <hyperlink ref="B32" r:id="rId231" xr:uid="{BF7C89CB-6F20-4907-B77F-5C4B70A6685B}"/>
    <hyperlink ref="I32" r:id="rId232" xr:uid="{6B9A279C-14E2-4B9F-BD6B-A2C1F42A1AB1}"/>
    <hyperlink ref="B33" r:id="rId233" xr:uid="{5446EFBE-78C4-4DA6-983E-2D5353802991}"/>
    <hyperlink ref="I33" r:id="rId234" xr:uid="{4C912C95-143F-427A-A45F-39D5378598F5}"/>
    <hyperlink ref="B34" r:id="rId235" xr:uid="{390B7E7B-2420-45B1-BB25-0A2445955349}"/>
    <hyperlink ref="I34" r:id="rId236" xr:uid="{6C0B7807-52A6-41E0-B5CD-DDC945C46CD5}"/>
    <hyperlink ref="B35" r:id="rId237" xr:uid="{8FEB19C1-18D4-4FF0-9BFC-EC7E4DADC118}"/>
    <hyperlink ref="I35" r:id="rId238" xr:uid="{85B70154-4FBD-4F11-A54F-C6CADEFB3E0F}"/>
    <hyperlink ref="B36" r:id="rId239" xr:uid="{B0CA6834-BB6A-4832-A1C3-4A8A1FFE29C0}"/>
    <hyperlink ref="I36" r:id="rId240" xr:uid="{8B6CB8E1-1787-40DA-8B72-45ABCD377BCB}"/>
    <hyperlink ref="B37" r:id="rId241" xr:uid="{2191B941-C1A9-4498-9B42-936B1FF48B59}"/>
    <hyperlink ref="I37" r:id="rId242" xr:uid="{2F067CF5-A004-40F6-89B2-995A8B242E5B}"/>
    <hyperlink ref="B38" r:id="rId243" xr:uid="{496E1DC0-23FF-45CD-A1D4-D09FD86ABAA5}"/>
    <hyperlink ref="I38" r:id="rId244" xr:uid="{D141E3F3-35FC-4301-B90A-C9C4E01AFBBD}"/>
    <hyperlink ref="B39" r:id="rId245" xr:uid="{D6B7E0D2-166A-455D-98F8-3353F504131C}"/>
    <hyperlink ref="I39" r:id="rId246" xr:uid="{2B8EA4F2-BE72-4D48-A165-BF47A5E04A76}"/>
    <hyperlink ref="B40" r:id="rId247" xr:uid="{C1989E02-A5A7-4A0B-A9F0-F0317041133A}"/>
    <hyperlink ref="I40" r:id="rId248" xr:uid="{19F548FF-0012-4C36-946C-431883D210C7}"/>
    <hyperlink ref="B41" r:id="rId249" xr:uid="{E6F2FBE7-8EBB-43E1-8582-49AD882BC425}"/>
    <hyperlink ref="I41" r:id="rId250" xr:uid="{A6D4E5B3-8339-4577-929F-9E1A4EC605F7}"/>
    <hyperlink ref="B42" r:id="rId251" xr:uid="{07352C4E-5C39-42DD-82BD-519AED802994}"/>
    <hyperlink ref="I42" r:id="rId252" xr:uid="{61D2582C-662C-4EC2-93DB-6CF355F378EC}"/>
    <hyperlink ref="B43" r:id="rId253" xr:uid="{9B7DFF08-6E96-4D76-BBCF-CFC9D26DEE49}"/>
    <hyperlink ref="I43" r:id="rId254" xr:uid="{7747A9F0-7914-4DAF-988C-30EC23E111E7}"/>
    <hyperlink ref="B44" r:id="rId255" xr:uid="{597539B6-4E14-4A40-9E3E-C0C17835274D}"/>
    <hyperlink ref="I44" r:id="rId256" xr:uid="{6BADBC47-AE59-4F54-8F80-0949CFD6B19F}"/>
    <hyperlink ref="B45" r:id="rId257" xr:uid="{A5124F69-CF04-4CD2-8D74-9C61025A427C}"/>
    <hyperlink ref="I45" r:id="rId258" xr:uid="{1506318A-50C3-4FE6-97A6-82732B1EB3CF}"/>
    <hyperlink ref="B46" r:id="rId259" xr:uid="{5BBF435D-5A03-419F-9517-206BAD9509C8}"/>
    <hyperlink ref="I46" r:id="rId260" xr:uid="{37A4B2EC-CF56-4FEF-9402-E834927A6986}"/>
    <hyperlink ref="B47" r:id="rId261" xr:uid="{1DC94FE6-DE34-4979-90C2-CC577199DD15}"/>
    <hyperlink ref="I47" r:id="rId262" xr:uid="{043DE62A-6A02-4D4C-AB18-D090919B588C}"/>
    <hyperlink ref="B48" r:id="rId263" xr:uid="{7ACFDA1A-C330-4089-9B25-68FA1A852CFE}"/>
    <hyperlink ref="I48" r:id="rId264" xr:uid="{E8EDAD67-CFDB-4202-93F5-4E56B4FF1947}"/>
    <hyperlink ref="B49" r:id="rId265" xr:uid="{4F2B908B-1913-4F8B-B3C2-677147D8CD8A}"/>
    <hyperlink ref="I49" r:id="rId266" xr:uid="{63A18D33-F366-46F6-B58B-83F17C861EDD}"/>
    <hyperlink ref="B50" r:id="rId267" xr:uid="{55A9FCEC-6CF2-4399-9B10-6802DD53AEC6}"/>
    <hyperlink ref="I50" r:id="rId268" xr:uid="{8AC5B12B-B42E-4E63-8ACF-AB4E2177FA97}"/>
    <hyperlink ref="B51" r:id="rId269" xr:uid="{896147A4-6A51-4CDE-8ED4-930D7FB728E3}"/>
    <hyperlink ref="I51" r:id="rId270" xr:uid="{6A5A65BC-8FA8-45AF-BE4F-8C89DF943576}"/>
    <hyperlink ref="B52" r:id="rId271" xr:uid="{D643E65A-7E3E-411A-8577-CAB9C0244DDA}"/>
    <hyperlink ref="I52" r:id="rId272" xr:uid="{616D2BB6-4143-4551-AB31-4A3EC970E5AD}"/>
    <hyperlink ref="B53" r:id="rId273" xr:uid="{2A0DC0FE-B3C3-401D-ACF4-B60CBC279713}"/>
    <hyperlink ref="I53" r:id="rId274" xr:uid="{72FB8B26-B360-4926-B495-52B544EA5BE2}"/>
    <hyperlink ref="B54" r:id="rId275" xr:uid="{06CA0E3A-4D8E-48A4-A98F-2D2BD1AEEB1E}"/>
    <hyperlink ref="I54" r:id="rId276" xr:uid="{5F94FCE4-A201-40B9-AB60-576F32C61EF0}"/>
    <hyperlink ref="B55" r:id="rId277" xr:uid="{9CEE3597-7180-462F-A776-0D1D33192E77}"/>
    <hyperlink ref="I55" r:id="rId278" xr:uid="{DD4D390F-E4A8-4381-ABC2-86B5933AD134}"/>
    <hyperlink ref="B56" r:id="rId279" xr:uid="{9CD3511D-36D6-46A7-B24D-0748841EB01B}"/>
    <hyperlink ref="I56" r:id="rId280" xr:uid="{09A1B8E6-6058-4427-84B0-8087C5041BFB}"/>
    <hyperlink ref="B57" r:id="rId281" xr:uid="{E9997475-CC7C-4AA3-B066-E07068F21BCA}"/>
    <hyperlink ref="I57" r:id="rId282" xr:uid="{8826E0A1-5320-40E8-A59E-77D6B5D87F96}"/>
    <hyperlink ref="B58" r:id="rId283" xr:uid="{25B763F1-5789-4D7D-98F8-CAF1182D4D1B}"/>
    <hyperlink ref="I58" r:id="rId284" xr:uid="{6AFC39FE-A1D2-4E23-BD5C-1B8CBA3C73E0}"/>
    <hyperlink ref="B59" r:id="rId285" xr:uid="{C22DD1BC-167A-4639-8E13-6F74FC03F6D7}"/>
    <hyperlink ref="I59" r:id="rId286" xr:uid="{C44C693F-126B-43A5-8D1C-D26F2251D3ED}"/>
    <hyperlink ref="B60" r:id="rId287" xr:uid="{5FA61FB2-FE48-4708-AB23-D57BCA06A033}"/>
    <hyperlink ref="I60" r:id="rId288" xr:uid="{6D25374A-E5CE-409C-AFA6-A2378A8D23A7}"/>
    <hyperlink ref="B61" r:id="rId289" xr:uid="{8FC8B81F-2A3F-466A-B299-0D91BE34E6CB}"/>
    <hyperlink ref="I61" r:id="rId290" xr:uid="{FDAA5071-2B3D-48F7-9E3B-3A3A19BC0C62}"/>
    <hyperlink ref="B62" r:id="rId291" xr:uid="{72464F55-92BD-4132-B79F-9B26D9133BA6}"/>
    <hyperlink ref="I62" r:id="rId292" xr:uid="{AD8DF2B8-588A-4CF5-812F-FBFBA0BAF6CD}"/>
    <hyperlink ref="B63" r:id="rId293" xr:uid="{52C8D4A7-C274-405F-9630-BF924702EF9A}"/>
    <hyperlink ref="I63" r:id="rId294" xr:uid="{9579093F-30F1-4C28-96B4-97515DF52BD4}"/>
    <hyperlink ref="B64" r:id="rId295" xr:uid="{227310C8-B6F2-45D3-8681-99692528D6E8}"/>
    <hyperlink ref="I64" r:id="rId296" xr:uid="{D499A87E-AB92-4BB2-A4AE-A69A9A637999}"/>
    <hyperlink ref="B65" r:id="rId297" xr:uid="{B179B0F8-9F13-4012-9882-4716C93EBC6E}"/>
    <hyperlink ref="I65" r:id="rId298" xr:uid="{2936DDC5-A867-4FE8-849F-AECA282195AF}"/>
    <hyperlink ref="B66" r:id="rId299" xr:uid="{1A6D1BB4-5D90-43F1-B07F-03E952D23F92}"/>
    <hyperlink ref="I66" r:id="rId300" xr:uid="{FDFE59E5-E0E0-439A-A099-0B8BC5595A93}"/>
    <hyperlink ref="B67" r:id="rId301" xr:uid="{473304E9-F5C2-480B-8E19-F436DD35AF10}"/>
    <hyperlink ref="I67" r:id="rId302" xr:uid="{7CA3AD04-8AF0-481A-A752-F721AACE8305}"/>
    <hyperlink ref="B68" r:id="rId303" xr:uid="{69B2A0E5-8E56-4B15-97C5-CF74DD737F81}"/>
    <hyperlink ref="I68" r:id="rId304" xr:uid="{D80CAB28-6FA1-40EB-A51D-2AC5FA431127}"/>
    <hyperlink ref="B69" r:id="rId305" xr:uid="{B3187A61-5FFB-4A66-B8D9-419709B284D2}"/>
    <hyperlink ref="I69" r:id="rId306" xr:uid="{CB95DC59-71CB-4ABA-AB7B-D5C544326FC6}"/>
    <hyperlink ref="B70" r:id="rId307" xr:uid="{6EDBE320-16B8-42D2-811C-C3A67E1FED20}"/>
    <hyperlink ref="I70" r:id="rId308" xr:uid="{C5E0643B-E2E7-4BD4-96F4-319A4CD4B9D7}"/>
    <hyperlink ref="B71" r:id="rId309" xr:uid="{88B79BB5-AD55-46F9-AA88-1F0763DE3DD9}"/>
    <hyperlink ref="I71" r:id="rId310" xr:uid="{7CE86995-8D3A-4FBA-9B49-8620A631E6C6}"/>
    <hyperlink ref="B72" r:id="rId311" xr:uid="{A78F38E4-AFA2-4BDD-AB54-778F2DA1BFBA}"/>
    <hyperlink ref="I72" r:id="rId312" xr:uid="{3ADC5C03-4F2C-480A-99E7-346866AD1537}"/>
    <hyperlink ref="B73" r:id="rId313" xr:uid="{18B17261-EC55-4C7A-B76C-921398E2EF41}"/>
    <hyperlink ref="I73" r:id="rId314" xr:uid="{A753E336-EEF6-481B-9D0D-D66E4F1FD012}"/>
    <hyperlink ref="B74" r:id="rId315" xr:uid="{8685F760-2104-48B4-9C71-8FCB59452528}"/>
    <hyperlink ref="I74" r:id="rId316" xr:uid="{822DD72B-2E03-4D3C-9BF1-C9B55869890C}"/>
    <hyperlink ref="B75" r:id="rId317" xr:uid="{17B8FFDE-6459-4539-8A2C-A36ED0BA14C8}"/>
    <hyperlink ref="I75" r:id="rId318" xr:uid="{5E178EBA-3FCA-4C59-9B22-5FB8BC8FDBFC}"/>
    <hyperlink ref="B76" r:id="rId319" xr:uid="{D4976BA9-F0BD-476E-9296-B85D1001C20C}"/>
    <hyperlink ref="I76" r:id="rId320" xr:uid="{277C34C5-013A-4DD0-A47D-2659412DBA58}"/>
    <hyperlink ref="B77" r:id="rId321" xr:uid="{E1E1239E-DB92-427D-A367-B27587C900E8}"/>
    <hyperlink ref="I77" r:id="rId322" xr:uid="{C114DE51-2CFA-48A3-B531-597A4B470D3C}"/>
    <hyperlink ref="B78" r:id="rId323" xr:uid="{516179CA-3A93-4D1F-9CE3-5804086D811C}"/>
    <hyperlink ref="I78" r:id="rId324" xr:uid="{6751E5DF-A10C-46E9-8088-29373664AA29}"/>
    <hyperlink ref="B79" r:id="rId325" xr:uid="{109AAAB5-1DE7-4AAC-8179-03C793032639}"/>
    <hyperlink ref="I79" r:id="rId326" xr:uid="{7C65089E-85F5-440A-A79D-8172B3F08033}"/>
    <hyperlink ref="B80" r:id="rId327" xr:uid="{8ACFD3D0-96F7-4C92-B037-62E30543BB01}"/>
    <hyperlink ref="I80" r:id="rId328" xr:uid="{F9C82397-6545-49FA-AEFF-418176464AAC}"/>
    <hyperlink ref="B81" r:id="rId329" xr:uid="{89EE3B60-3100-4926-9F28-B25E9E95B275}"/>
    <hyperlink ref="I81" r:id="rId330" xr:uid="{3B751EB8-4E50-479E-8CBE-82591CD5E280}"/>
    <hyperlink ref="B82" r:id="rId331" xr:uid="{EF137804-9952-415F-8766-709D3FA307DF}"/>
    <hyperlink ref="I82" r:id="rId332" xr:uid="{1DF54BBD-3376-4FDB-AD65-3E585F9831E8}"/>
    <hyperlink ref="B83" r:id="rId333" xr:uid="{5285AA8F-BB52-4A1E-890D-16C5880F7AB9}"/>
    <hyperlink ref="I83" r:id="rId334" xr:uid="{A0E19687-434B-47A1-91D8-F32F702F1CCF}"/>
    <hyperlink ref="B84" r:id="rId335" xr:uid="{95F9FE7B-D480-424F-836E-C86E8E3C9E3F}"/>
    <hyperlink ref="I84" r:id="rId336" xr:uid="{301053C3-F299-4D0F-BA11-B504E5D61BF2}"/>
    <hyperlink ref="B85" r:id="rId337" xr:uid="{75A1A8FD-193A-49C7-99F4-7950E0E3D8BC}"/>
    <hyperlink ref="I85" r:id="rId338" xr:uid="{DA4F05EE-814E-4A25-9846-318F83FC32A9}"/>
    <hyperlink ref="B86" r:id="rId339" xr:uid="{B2AC1FC7-5C7E-46F5-9849-BC3AD050CE11}"/>
    <hyperlink ref="I86" r:id="rId340" xr:uid="{06AA0360-E95F-43EA-9149-659C4C0FE5BA}"/>
    <hyperlink ref="B87" r:id="rId341" xr:uid="{46430B9F-8AC0-4338-A93D-D651A20F63EB}"/>
    <hyperlink ref="I87" r:id="rId342" xr:uid="{A0D205FE-A60F-4251-A3A5-803452DA91FC}"/>
    <hyperlink ref="B88" r:id="rId343" xr:uid="{7CB17E2D-3A3C-4873-8B50-930AE729B59A}"/>
    <hyperlink ref="I88" r:id="rId344" xr:uid="{8604FB7F-2014-46DB-B89D-2BB3E4D22D8F}"/>
    <hyperlink ref="B89" r:id="rId345" xr:uid="{EF34C5CA-BCC2-463E-A798-4B354A04518A}"/>
    <hyperlink ref="I89" r:id="rId346" xr:uid="{2BC98B71-5315-42DD-8E68-D2BE013FF612}"/>
    <hyperlink ref="B90" r:id="rId347" xr:uid="{ED28D1DA-7844-4F60-935F-69E210E57FC2}"/>
    <hyperlink ref="I90" r:id="rId348" xr:uid="{F10A5744-C057-4786-AB21-10D983FE17B6}"/>
    <hyperlink ref="B91" r:id="rId349" xr:uid="{8F68951C-C89B-49F9-928D-E65C122C0BBC}"/>
    <hyperlink ref="I91" r:id="rId350" xr:uid="{812FC656-BD0E-4B71-A2AE-E2D39EE63F39}"/>
    <hyperlink ref="B92" r:id="rId351" xr:uid="{D105009D-4171-4494-83F0-0F2BE495BD5C}"/>
    <hyperlink ref="I92" r:id="rId352" xr:uid="{F5DB8340-4D17-4A2A-95D0-AF893FCA9429}"/>
    <hyperlink ref="B93" r:id="rId353" xr:uid="{7C4239A4-A15B-4917-878B-FF0FA0EA91F7}"/>
    <hyperlink ref="I93" r:id="rId354" xr:uid="{EF2EB198-DC86-42BD-9E75-767645B56F4A}"/>
    <hyperlink ref="B94" r:id="rId355" xr:uid="{A0C2703F-C97A-4EB3-81BA-95041483E945}"/>
    <hyperlink ref="I94" r:id="rId356" xr:uid="{723595A0-7DAC-49BB-9D8C-65339CA6E20F}"/>
    <hyperlink ref="B95" r:id="rId357" xr:uid="{A8B4669E-663E-4707-BFA6-A1FD30FE005D}"/>
    <hyperlink ref="I95" r:id="rId358" xr:uid="{633D0FDA-8112-4F43-99B5-671CF27200F6}"/>
    <hyperlink ref="B96" r:id="rId359" xr:uid="{17B409A3-0122-443D-8642-D52D9A216620}"/>
    <hyperlink ref="I96" r:id="rId360" xr:uid="{42814400-5C20-449B-917B-84BF7D2FCB5D}"/>
    <hyperlink ref="B97" r:id="rId361" xr:uid="{40278794-B8F6-4CCB-9444-24D290A3BB2E}"/>
    <hyperlink ref="I97" r:id="rId362" xr:uid="{BE70FCCD-9A9D-42CE-AA32-B17B5AAF648A}"/>
    <hyperlink ref="B98" r:id="rId363" xr:uid="{FDCC8E44-5288-444F-A80C-4E598C0C24CC}"/>
    <hyperlink ref="I98" r:id="rId364" xr:uid="{DA733248-7AA9-46C0-BCB3-5F65AA3EE826}"/>
    <hyperlink ref="B99" r:id="rId365" xr:uid="{A1FAE183-29D4-485A-8D0B-3CE2DDBF72C2}"/>
    <hyperlink ref="I99" r:id="rId366" xr:uid="{E704F475-D4BF-4A48-847E-F5926E4E9A8A}"/>
    <hyperlink ref="B100" r:id="rId367" xr:uid="{7A17B579-FBFF-435B-88E0-75B0F8F601D7}"/>
    <hyperlink ref="C100" r:id="rId368" xr:uid="{82EA17D2-49DE-4C4F-9126-B97863BB9E4E}"/>
    <hyperlink ref="I100" r:id="rId369" xr:uid="{1D4F5610-F7C3-44BA-8669-08533CA18728}"/>
    <hyperlink ref="B101" r:id="rId370" xr:uid="{56F9BF96-F5E3-4885-B7B5-4C4CD912D632}"/>
    <hyperlink ref="I101" r:id="rId371" xr:uid="{0ED270CE-DDDD-4D8E-8C3E-160565B3F3EE}"/>
    <hyperlink ref="B102" r:id="rId372" xr:uid="{40384559-AEB9-4B51-95D5-E5CE8320F99D}"/>
    <hyperlink ref="I102" r:id="rId373" xr:uid="{E315FCBE-BB0C-443D-B048-6E1EF30FDBBE}"/>
    <hyperlink ref="B103" r:id="rId374" xr:uid="{B8309529-399C-476C-9539-806099438E3D}"/>
    <hyperlink ref="I103" r:id="rId375" xr:uid="{9C2EF06B-009D-4FCE-A27E-AF6D8AB1BA82}"/>
    <hyperlink ref="B104" r:id="rId376" xr:uid="{B929D271-8CD3-4857-8265-6EA4E965AD02}"/>
    <hyperlink ref="I104" r:id="rId377" xr:uid="{EB2B6D36-754A-4A9A-B787-811F25BDFB2B}"/>
    <hyperlink ref="B105" r:id="rId378" xr:uid="{2BC0A13D-32EC-42E7-98B4-64A6E541A16E}"/>
    <hyperlink ref="I105" r:id="rId379" xr:uid="{54DFE863-E7A8-4E12-B64C-E093942DAD14}"/>
    <hyperlink ref="B106" r:id="rId380" xr:uid="{F0FAA4B6-4AC1-4D3A-863D-44E063D16B40}"/>
    <hyperlink ref="I106" r:id="rId381" xr:uid="{55AEE863-3000-4F9F-A8CD-CAD93A0AFED8}"/>
    <hyperlink ref="B107" r:id="rId382" xr:uid="{15112F20-AEBE-43CA-8304-06A6E1F37815}"/>
    <hyperlink ref="I107" r:id="rId383" xr:uid="{84A377CC-A30E-4B41-9A69-73F69888B04A}"/>
    <hyperlink ref="B108" r:id="rId384" xr:uid="{5C2868A7-855A-4B97-90F7-45AA7481C9CE}"/>
    <hyperlink ref="I108" r:id="rId385" xr:uid="{F4349C11-5C14-4965-9092-BEA4A1AE50E0}"/>
    <hyperlink ref="B109" r:id="rId386" xr:uid="{FF8FEB0F-6F0C-4C63-B549-0E6CC9F0D981}"/>
    <hyperlink ref="I109" r:id="rId387" xr:uid="{2A68F27B-1CB3-442B-BCAD-B471F27A87C6}"/>
    <hyperlink ref="B110" r:id="rId388" xr:uid="{9E60E2F9-5B78-417D-8617-771588528808}"/>
    <hyperlink ref="I110" r:id="rId389" xr:uid="{2D0B8E2A-17D0-4BCB-A885-D787F7189AF8}"/>
    <hyperlink ref="B111" r:id="rId390" xr:uid="{41FD6F09-82C1-4813-95FA-C5400AEC4F40}"/>
    <hyperlink ref="I111" r:id="rId391" xr:uid="{0C1FE13E-B6CD-43B3-ABE4-25A28BCBEBD8}"/>
    <hyperlink ref="B112" r:id="rId392" xr:uid="{A071F806-5990-4D79-A814-7ED7272C1E95}"/>
    <hyperlink ref="I112" r:id="rId393" xr:uid="{C134398E-8A8E-4C4D-8685-CFC2E92B5DAF}"/>
    <hyperlink ref="B113" r:id="rId394" xr:uid="{13F2EAC7-A1D1-49C6-AC10-CFB32D143F68}"/>
    <hyperlink ref="I113" r:id="rId395" xr:uid="{54D857BE-4559-4EC4-8D81-9297388EA1CD}"/>
    <hyperlink ref="B114" r:id="rId396" xr:uid="{0A31ED88-887E-482D-B697-EFB69FCFA790}"/>
    <hyperlink ref="I114" r:id="rId397" xr:uid="{C68F5807-7200-412D-96DC-FDB51E7F9443}"/>
    <hyperlink ref="B115" r:id="rId398" xr:uid="{A7822A7A-9943-4449-82A5-E2228BEBCFD5}"/>
    <hyperlink ref="I115" r:id="rId399" xr:uid="{A73E4F21-D603-4000-9C8D-7AA75AE037FC}"/>
    <hyperlink ref="B116" r:id="rId400" xr:uid="{A18C09B0-2A78-41D7-8520-BDEADB32DC4B}"/>
    <hyperlink ref="I116" r:id="rId401" xr:uid="{7E6639B8-EF64-4CBD-BB89-AB5D162365F9}"/>
    <hyperlink ref="B117" r:id="rId402" xr:uid="{D91FD2D6-8E59-4009-AE9C-B50440AC2EAE}"/>
    <hyperlink ref="I117" r:id="rId403" xr:uid="{959EF22A-0032-46E9-B632-A9A4A173F52C}"/>
    <hyperlink ref="B118" r:id="rId404" xr:uid="{97EA4DF7-7B6C-486A-A84E-45329A74B5C6}"/>
    <hyperlink ref="I118" r:id="rId405" xr:uid="{C4B0A60A-DA72-41F2-A248-039329F03DC6}"/>
    <hyperlink ref="B119" r:id="rId406" xr:uid="{C0ED4AF8-8B1C-4F21-A31A-FFD7CB973624}"/>
    <hyperlink ref="I119" r:id="rId407" xr:uid="{37D4AA2B-59FD-4433-87EA-2FE3348EE845}"/>
    <hyperlink ref="B120" r:id="rId408" xr:uid="{457DF185-9727-48BB-8AE7-7FCE39FC873A}"/>
    <hyperlink ref="I120" r:id="rId409" xr:uid="{757498A9-6D1A-4796-BA41-8E6692B148C0}"/>
    <hyperlink ref="B121" r:id="rId410" xr:uid="{2613B113-111E-49D7-91CD-15B0D947494C}"/>
    <hyperlink ref="I121" r:id="rId411" xr:uid="{30B06EC9-0D0C-4512-90D5-9BE904405E5F}"/>
    <hyperlink ref="B122" r:id="rId412" xr:uid="{BE527C0E-54E7-41F6-B505-14822F96225D}"/>
    <hyperlink ref="I122" r:id="rId413" xr:uid="{937C5B1E-D8D8-467A-BD3D-1E7132A897BD}"/>
    <hyperlink ref="B123" r:id="rId414" xr:uid="{6FDD0039-23EE-4FD6-8022-A967D4A32030}"/>
    <hyperlink ref="I123" r:id="rId415" xr:uid="{0EEA75A4-662D-4142-BFB5-BA19D44BA91C}"/>
    <hyperlink ref="B124" r:id="rId416" xr:uid="{1A70DF6F-DC2C-4C07-8813-5E650D4267A7}"/>
    <hyperlink ref="I124" r:id="rId417" xr:uid="{B50C5818-B8BD-434B-8530-597FC2B062C4}"/>
    <hyperlink ref="B125" r:id="rId418" xr:uid="{8A512C19-B130-4FE2-94EB-DD4A945AFE4C}"/>
    <hyperlink ref="I125" r:id="rId419" xr:uid="{BC393C7C-4C8E-4A1B-BF86-E8FD563CC570}"/>
    <hyperlink ref="B126" r:id="rId420" xr:uid="{39276458-962F-410D-B43A-FA521FA06DEE}"/>
    <hyperlink ref="I126" r:id="rId421" xr:uid="{7C8EE6C6-1814-4C34-910D-2F114328C989}"/>
    <hyperlink ref="B127" r:id="rId422" xr:uid="{094B0860-C6EF-406E-8DA1-2EB19360D270}"/>
    <hyperlink ref="I127" r:id="rId423" xr:uid="{3B01129A-A43C-4F85-ACEF-2B201400459E}"/>
    <hyperlink ref="B128" r:id="rId424" xr:uid="{82DC68B5-8A74-4066-9E79-F8E420F1FA20}"/>
    <hyperlink ref="I128" r:id="rId425" xr:uid="{B9703AF3-E3CD-40C6-A1BB-41BCE7CB1493}"/>
    <hyperlink ref="B129" r:id="rId426" xr:uid="{FD15E886-4E2E-41B3-905A-14DA1AC85174}"/>
    <hyperlink ref="I129" r:id="rId427" xr:uid="{1C166128-C41F-4EC4-8176-1FBF44BFBF9B}"/>
    <hyperlink ref="B130" r:id="rId428" xr:uid="{2A845431-61FE-49CB-B971-C080641567FC}"/>
    <hyperlink ref="I130" r:id="rId429" xr:uid="{A781625B-F174-40DD-BBE8-F0F8D5B585CE}"/>
    <hyperlink ref="B131" r:id="rId430" xr:uid="{4C40AB4C-AB76-4B52-AF57-EB277FE87D14}"/>
    <hyperlink ref="I131" r:id="rId431" xr:uid="{742262EB-3499-4A7B-BC5E-9E9A4E0A0FF1}"/>
    <hyperlink ref="B132" r:id="rId432" xr:uid="{F0F65574-3594-4A88-B9F5-F0ED7290D332}"/>
    <hyperlink ref="I132" r:id="rId433" xr:uid="{F5E1F25D-1444-47D1-B82A-08ED4C206A8B}"/>
    <hyperlink ref="B133" r:id="rId434" xr:uid="{CE52064D-8CC3-4985-A0AB-A2DDBA7AF75C}"/>
    <hyperlink ref="I133" r:id="rId435" xr:uid="{1A1901DB-D65A-44B2-B7C6-69223348ECD4}"/>
    <hyperlink ref="B134" r:id="rId436" xr:uid="{8293B65E-0976-42DE-9CED-8589D3AB3AF8}"/>
    <hyperlink ref="I134" r:id="rId437" xr:uid="{F4B1EA8E-9175-462A-B3AC-7FD6F22A4CCF}"/>
    <hyperlink ref="B135" r:id="rId438" xr:uid="{051B4E03-F70E-4DCB-8C98-3B064A3C5A50}"/>
    <hyperlink ref="I135" r:id="rId439" xr:uid="{6822EBB0-2170-4AD8-8812-60841FA9964E}"/>
    <hyperlink ref="B136" r:id="rId440" xr:uid="{2C5F8DCE-83B7-4A66-9949-CC512F30F10B}"/>
    <hyperlink ref="I136" r:id="rId441" xr:uid="{61C9D26C-EF26-4A73-8336-4512A18E5BFE}"/>
    <hyperlink ref="B137" r:id="rId442" xr:uid="{5369E39D-9356-4BC1-80AC-4DFE618090A6}"/>
    <hyperlink ref="I137" r:id="rId443" xr:uid="{E76439E7-BF45-4852-9884-416AFAB93CC6}"/>
    <hyperlink ref="B138" r:id="rId444" xr:uid="{23E4154C-DFDF-47B7-AEA3-D40FCFB619AF}"/>
    <hyperlink ref="I138" r:id="rId445" xr:uid="{35DA0940-47F7-4A4E-A7B1-AD185A96726C}"/>
    <hyperlink ref="B139" r:id="rId446" xr:uid="{D7E525B2-5FED-45D1-9C7C-7B598CF8CA68}"/>
    <hyperlink ref="I139" r:id="rId447" xr:uid="{A45DB700-D7F8-4DAF-994E-5024900117DD}"/>
    <hyperlink ref="B140" r:id="rId448" xr:uid="{B55F2EE7-78A7-4E6B-A5D8-2B8842AA7E0C}"/>
    <hyperlink ref="I140" r:id="rId449" xr:uid="{18CDEA0C-5A02-40F4-88D8-81B0F0A1CEFD}"/>
    <hyperlink ref="B141" r:id="rId450" xr:uid="{9910E047-D347-4A8B-82E3-80ACDD9072C8}"/>
    <hyperlink ref="I141" r:id="rId451" xr:uid="{D09D170A-CB70-4CA3-BE3F-CFCF54918EE3}"/>
    <hyperlink ref="B142" r:id="rId452" xr:uid="{3B1EF795-5E68-48A6-B785-12CAA60D1D10}"/>
    <hyperlink ref="I142" r:id="rId453" xr:uid="{A89BB1C6-02FF-4199-8E7C-66525E2C69D5}"/>
    <hyperlink ref="B143" r:id="rId454" xr:uid="{6C3FF751-96FD-452D-B548-864E5B2F174C}"/>
    <hyperlink ref="I143" r:id="rId455" xr:uid="{560BDE1B-BF04-43E5-9691-DE66462FF3D1}"/>
    <hyperlink ref="B144" r:id="rId456" xr:uid="{9F7525FC-28B3-4FD9-8DEA-4E4B1B33EBF1}"/>
    <hyperlink ref="I144" r:id="rId457" xr:uid="{C425FB68-1B65-4691-B051-546043E60851}"/>
    <hyperlink ref="B145" r:id="rId458" xr:uid="{9588AB09-FF8B-4D9D-B1E2-5F5FD441C99E}"/>
    <hyperlink ref="I145" r:id="rId459" xr:uid="{F2B866F7-ED5A-4CD7-B793-B008EB010077}"/>
    <hyperlink ref="B146" r:id="rId460" xr:uid="{6F838313-1B80-4B4A-9166-520253818AB0}"/>
    <hyperlink ref="I146" r:id="rId461" xr:uid="{5833DE70-598D-4B31-AAAE-FB081E7510DF}"/>
    <hyperlink ref="B147" r:id="rId462" xr:uid="{7EE70A31-5524-41F1-8DDB-7954231A7FE7}"/>
    <hyperlink ref="I147" r:id="rId463" xr:uid="{F62E742F-2E3F-4DCA-87AA-C7029696B4B7}"/>
    <hyperlink ref="B148" r:id="rId464" xr:uid="{4893069F-A396-4188-AFD6-0D666DF4BACA}"/>
    <hyperlink ref="I148" r:id="rId465" xr:uid="{7A74F328-9D1B-480E-B33B-7FC0AF595A48}"/>
    <hyperlink ref="B149" r:id="rId466" xr:uid="{AACDEEB7-567D-4FAA-B272-E22290386548}"/>
    <hyperlink ref="I149" r:id="rId467" xr:uid="{1DE2C836-2544-41F8-A43C-41D03B35170B}"/>
    <hyperlink ref="B150" r:id="rId468" xr:uid="{2FD69BE1-CB44-4E45-AC9E-9CEACCE150A7}"/>
    <hyperlink ref="I150" r:id="rId469" xr:uid="{B472CB1C-9E6D-473A-8A57-79A0D595C67D}"/>
    <hyperlink ref="B151" r:id="rId470" xr:uid="{D7B870D7-930C-4F20-9A60-719930E36BCE}"/>
    <hyperlink ref="I151" r:id="rId471" xr:uid="{6A0F858B-0B50-41C7-AC40-FEC9DAC91B2B}"/>
    <hyperlink ref="B152" r:id="rId472" xr:uid="{92831EA2-B807-4942-8A1C-0862F27AB910}"/>
    <hyperlink ref="I152" r:id="rId473" xr:uid="{7364033E-3B39-476F-935D-EEB5660F1044}"/>
    <hyperlink ref="B153" r:id="rId474" xr:uid="{C6F506AA-3797-4BCE-82E5-7B855615F2C6}"/>
    <hyperlink ref="I153" r:id="rId475" xr:uid="{1615AD89-32C9-43E6-98BE-72A15DE43689}"/>
    <hyperlink ref="B154" r:id="rId476" xr:uid="{D157E449-210A-4ED7-BD9B-60FB46D21AF2}"/>
    <hyperlink ref="I154" r:id="rId477" xr:uid="{5C2AA87D-2E7F-4B71-93D6-63E56B3AA8FD}"/>
    <hyperlink ref="B155" r:id="rId478" xr:uid="{387293F3-3D9F-4F11-BBC3-FF65E0040845}"/>
    <hyperlink ref="I155" r:id="rId479" xr:uid="{056432D1-B0AE-47AE-9596-69016EEC56E3}"/>
    <hyperlink ref="B156" r:id="rId480" xr:uid="{C7674E45-4F96-4F06-AE07-6384706864E0}"/>
    <hyperlink ref="I156" r:id="rId481" xr:uid="{A6CF6497-DF31-4CFB-8FA2-E599AFBD2E4F}"/>
    <hyperlink ref="B157" r:id="rId482" xr:uid="{C4622DD5-A375-482D-BA5D-2E8092039468}"/>
    <hyperlink ref="I157" r:id="rId483" xr:uid="{90337BB9-213E-4227-A403-02E65A728E19}"/>
    <hyperlink ref="B158" r:id="rId484" xr:uid="{E5830BB8-E1EF-4AD4-A4A5-C3D26440191D}"/>
    <hyperlink ref="I158" r:id="rId485" xr:uid="{00BC732A-6ACD-403D-8587-AE70AEDA3377}"/>
    <hyperlink ref="B159" r:id="rId486" xr:uid="{6F1CD4D5-3C71-4982-BA12-0EBD357DDC46}"/>
    <hyperlink ref="I159" r:id="rId487" xr:uid="{6F90F4CC-6F38-4B27-AA71-89B711903E2D}"/>
    <hyperlink ref="B160" r:id="rId488" xr:uid="{9841790B-4A0C-4F58-8C7C-012F82517A71}"/>
    <hyperlink ref="I160" r:id="rId489" xr:uid="{0DB9A14E-E847-45C9-A679-AF8988E64D9B}"/>
    <hyperlink ref="B161" r:id="rId490" xr:uid="{8C1F9DF3-70D7-420A-AF71-46CB6E0C4792}"/>
    <hyperlink ref="I161" r:id="rId491" xr:uid="{61D08808-7EB2-459C-B444-0F94A13D9DDE}"/>
    <hyperlink ref="B162" r:id="rId492" xr:uid="{A9CE6F35-404E-4D4E-9B90-EA01A024E312}"/>
    <hyperlink ref="I162" r:id="rId493" xr:uid="{7D93EBE6-5C1E-46F0-9BDA-F95DD85C4803}"/>
    <hyperlink ref="B163" r:id="rId494" xr:uid="{F5CB7AE3-8AEC-412F-BE86-E5633AA868A5}"/>
    <hyperlink ref="I163" r:id="rId495" xr:uid="{E83BFA20-0F2E-479B-A88E-5CBE080BB950}"/>
    <hyperlink ref="B164" r:id="rId496" xr:uid="{7BA6C2EE-C922-46F7-8AC5-C671B6FBB9E0}"/>
    <hyperlink ref="I164" r:id="rId497" xr:uid="{ED3C2F43-0239-4BEE-9883-80F4BE31A415}"/>
    <hyperlink ref="B165" r:id="rId498" xr:uid="{1B8CC470-202B-446D-BBFA-19875B8FA101}"/>
    <hyperlink ref="I165" r:id="rId499" xr:uid="{71394552-4ED0-45A8-A6E4-A0AD05496B51}"/>
    <hyperlink ref="B166" r:id="rId500" xr:uid="{BDCD3AF3-01BB-4E22-9E84-161BA06A9A58}"/>
    <hyperlink ref="I166" r:id="rId501" xr:uid="{5AA014F0-54C9-4E8B-A136-2AFB1430B782}"/>
    <hyperlink ref="B167" r:id="rId502" xr:uid="{FECB7783-C009-45EA-B7D5-806A8EFB1847}"/>
    <hyperlink ref="I167" r:id="rId503" xr:uid="{BA0F6889-A07B-4890-BC61-F6137C8E602E}"/>
    <hyperlink ref="B168" r:id="rId504" xr:uid="{4ECF9DCA-A3C1-4E87-898D-9BFDC78C2381}"/>
    <hyperlink ref="I168" r:id="rId505" xr:uid="{3F023301-4ABC-4C6A-9B7C-90844A4EAB7E}"/>
    <hyperlink ref="B169" r:id="rId506" xr:uid="{FD60AE31-4899-4A7B-AD08-12593D2D14C0}"/>
    <hyperlink ref="I169" r:id="rId507" xr:uid="{3C720012-F184-4D3B-B630-59B02B97D52E}"/>
    <hyperlink ref="B170" r:id="rId508" xr:uid="{99C0CA10-5994-45B6-8E5B-02EAC88C56E2}"/>
    <hyperlink ref="I170" r:id="rId509" xr:uid="{8E60A55B-4B93-4F90-BEA4-8C673D56213B}"/>
    <hyperlink ref="B171" r:id="rId510" xr:uid="{8AE770ED-CCE5-47E7-AA25-BC43B5FD56CF}"/>
    <hyperlink ref="I171" r:id="rId511" xr:uid="{29746859-0E97-49E9-B377-CA28BBCDF66C}"/>
    <hyperlink ref="B172" r:id="rId512" xr:uid="{3C2634AF-EDF3-4E1D-8029-B881EF7EA0C5}"/>
    <hyperlink ref="I172" r:id="rId513" xr:uid="{5E0B5ECF-4768-421D-8E4C-23BA506C26F7}"/>
    <hyperlink ref="B173" r:id="rId514" xr:uid="{67B10A59-940A-4ED7-922B-36BC535BB604}"/>
    <hyperlink ref="I173" r:id="rId515" xr:uid="{9960A113-AD03-4D7E-823C-C54284BB1679}"/>
    <hyperlink ref="B174" r:id="rId516" xr:uid="{767DB78B-4919-44E4-976C-CBA4AA783247}"/>
    <hyperlink ref="I174" r:id="rId517" xr:uid="{ECCF301B-2CCE-40AE-82F4-3A5834D677AF}"/>
    <hyperlink ref="B175" r:id="rId518" xr:uid="{31BAD1BB-198C-4D3B-A4CE-3B55E502E78F}"/>
    <hyperlink ref="I175" r:id="rId519" xr:uid="{CF043772-2D51-444E-8A5A-BFB92F12E405}"/>
    <hyperlink ref="B176" r:id="rId520" xr:uid="{29364C9B-B730-482A-9822-B155E900AF63}"/>
    <hyperlink ref="I176" r:id="rId521" xr:uid="{96FACB44-EB34-42F0-B27F-B2A264A44AC5}"/>
    <hyperlink ref="B177" r:id="rId522" xr:uid="{DAA3E9F5-44A5-486E-97F7-9F8F15110585}"/>
    <hyperlink ref="I177" r:id="rId523" xr:uid="{65E09B06-AF4F-479C-B422-E2C6174971ED}"/>
    <hyperlink ref="B178" r:id="rId524" xr:uid="{0ADE90D9-6027-4E51-A4A7-C5620D232DEC}"/>
    <hyperlink ref="I178" r:id="rId525" xr:uid="{9B5D506D-1DBB-4BF0-BDEB-BC622885511C}"/>
    <hyperlink ref="B179" r:id="rId526" xr:uid="{50AAFF05-B3A6-4DAF-BB82-6129FD9FFAC4}"/>
    <hyperlink ref="I179" r:id="rId527" xr:uid="{2A693CCD-6840-4B41-9D22-022503BA76B3}"/>
    <hyperlink ref="B180" r:id="rId528" xr:uid="{DCDC7ED5-4249-418E-A156-31A343EC3D7F}"/>
    <hyperlink ref="I180" r:id="rId529" xr:uid="{4BCEFC56-B714-4126-94A0-786ED1AAD73C}"/>
    <hyperlink ref="B181" r:id="rId530" xr:uid="{18F041EA-B4D1-4EAE-970A-CB69295D5A46}"/>
    <hyperlink ref="I181" r:id="rId531" xr:uid="{069EE4A4-8A2D-47A6-9125-5435ABF22B93}"/>
    <hyperlink ref="B182" r:id="rId532" xr:uid="{03F95D30-8942-4F06-99F4-581D92642C63}"/>
    <hyperlink ref="I182" r:id="rId533" xr:uid="{73F22186-E762-45DA-8B8B-F81AF5AB754D}"/>
    <hyperlink ref="B183" r:id="rId534" xr:uid="{B70C6780-CCF6-496A-A59B-D1521BF79FB2}"/>
    <hyperlink ref="I183" r:id="rId535" xr:uid="{10DD0769-0649-4CBE-8C57-379CACC79642}"/>
    <hyperlink ref="B184" r:id="rId536" xr:uid="{24A438C8-DFCD-447D-9C0C-41F020D79ECA}"/>
    <hyperlink ref="I184" r:id="rId537" xr:uid="{D06FA531-4502-4C26-8A0B-C202E3117FDC}"/>
    <hyperlink ref="B185" r:id="rId538" xr:uid="{D2F15EA4-A8F8-4310-A412-8BD12E792DD9}"/>
    <hyperlink ref="I185" r:id="rId539" xr:uid="{C31F4116-418F-48F3-9B12-84B7E72C6DD1}"/>
    <hyperlink ref="B186" r:id="rId540" xr:uid="{67C73394-6FC9-4A48-8CD7-B188F5B974BB}"/>
    <hyperlink ref="I186" r:id="rId541" xr:uid="{380769F4-5D9D-424F-BBA8-DAD592D5C512}"/>
    <hyperlink ref="B187" r:id="rId542" xr:uid="{D17DB418-A008-4270-8FF8-57A9B21AB6F4}"/>
    <hyperlink ref="I187" r:id="rId543" xr:uid="{03CA1392-6736-4A27-91B1-C4471B6AC07F}"/>
    <hyperlink ref="B188" r:id="rId544" xr:uid="{A2ADE6C5-5175-49BB-996D-F502150781A7}"/>
    <hyperlink ref="I188" r:id="rId545" xr:uid="{DB68AAB4-C335-4248-9418-1CBDDA33F06B}"/>
    <hyperlink ref="B189" r:id="rId546" xr:uid="{A59239A4-92D4-4069-8E72-425FD5DAF6F7}"/>
    <hyperlink ref="I189" r:id="rId547" xr:uid="{29D91E01-E2B1-4A18-867C-05DC0669FF02}"/>
    <hyperlink ref="B190" r:id="rId548" xr:uid="{DD0C0327-829B-4A9C-870E-3D1497C03E52}"/>
    <hyperlink ref="I190" r:id="rId549" xr:uid="{0074BB22-D010-46C5-8F5D-EF90D3A884CA}"/>
    <hyperlink ref="B191" r:id="rId550" xr:uid="{7ED5F04C-E3C9-4650-AF01-47D6BB9D1553}"/>
    <hyperlink ref="I191" r:id="rId551" xr:uid="{BF5F4556-7947-4140-8017-D3A225BC8395}"/>
    <hyperlink ref="B192" r:id="rId552" xr:uid="{728633E8-7278-44AF-B5AF-9987487387E3}"/>
    <hyperlink ref="I192" r:id="rId553" xr:uid="{1906317B-EAF5-4B2A-93F4-9741BF8B39A7}"/>
    <hyperlink ref="B193" r:id="rId554" xr:uid="{687EE311-4F96-4B1E-817F-0EE228A1CF21}"/>
    <hyperlink ref="I193" r:id="rId555" xr:uid="{CFBB6CD9-77DF-4AB8-9E73-D1DF3061AE37}"/>
    <hyperlink ref="B194" r:id="rId556" xr:uid="{853ABF80-D12A-49E1-9F94-557C453C6653}"/>
    <hyperlink ref="I194" r:id="rId557" xr:uid="{FB3B1240-61E1-4896-AFBD-0831A6B76E1A}"/>
    <hyperlink ref="B195" r:id="rId558" xr:uid="{1FA5B806-47DA-4C18-9F02-A1A2ACB5A388}"/>
    <hyperlink ref="I195" r:id="rId559" xr:uid="{3B427045-9EDA-4E5D-8E77-EC03DA50E1F5}"/>
    <hyperlink ref="B196" r:id="rId560" xr:uid="{7BCC5A97-F9FE-485C-9D10-994CD9F719B3}"/>
    <hyperlink ref="I196" r:id="rId561" xr:uid="{A7DE6CE3-65CB-4008-8586-62E72B391A3F}"/>
    <hyperlink ref="B197" r:id="rId562" xr:uid="{FCCE92B2-45C6-465D-8825-2E186DB3F5CF}"/>
    <hyperlink ref="I197" r:id="rId563" xr:uid="{19DC77C7-8142-4BAA-B536-2CEAF0A8956F}"/>
    <hyperlink ref="B198" r:id="rId564" xr:uid="{E6DD9F46-8B6D-40E4-9914-7DBF1F73D106}"/>
    <hyperlink ref="I198" r:id="rId565" xr:uid="{530F4436-AD4A-4AAF-909D-84083CCE999D}"/>
    <hyperlink ref="B199" r:id="rId566" xr:uid="{D78A0850-B7C8-4685-A19D-C0BB88C788D6}"/>
    <hyperlink ref="I199" r:id="rId567" xr:uid="{97E045F8-948F-414F-AE7A-F098B8519130}"/>
    <hyperlink ref="B200" r:id="rId568" xr:uid="{917624DE-1992-4843-AD8A-A19E6C3B496F}"/>
    <hyperlink ref="I200" r:id="rId569" xr:uid="{9873C83D-C747-4FF1-AD75-3BE14AB942D8}"/>
    <hyperlink ref="B201" r:id="rId570" xr:uid="{D382C8E6-1619-4F0C-B0F9-6595378C60F6}"/>
    <hyperlink ref="I201" r:id="rId571" xr:uid="{41AD1BAF-1C33-4A2D-8C11-AB758B62857A}"/>
    <hyperlink ref="B202" r:id="rId572" xr:uid="{2386DCA7-B4E5-4C9C-ADA7-E2F265E98041}"/>
    <hyperlink ref="I202" r:id="rId573" xr:uid="{483DC60B-EAF5-4A8F-8410-D6FFCCCAE2F6}"/>
    <hyperlink ref="B203" r:id="rId574" xr:uid="{2D944E10-2513-45DE-AF20-0C144AAA582F}"/>
    <hyperlink ref="I203" r:id="rId575" xr:uid="{79C7BF77-5CB3-43FF-84B4-589D6CCD913A}"/>
    <hyperlink ref="B204" r:id="rId576" xr:uid="{67FFFF3B-81E3-475B-ACC0-B98853F95280}"/>
    <hyperlink ref="I204" r:id="rId577" xr:uid="{3BFB7B02-F349-4216-94E5-93D5FAE71C12}"/>
    <hyperlink ref="B205" r:id="rId578" xr:uid="{9E59E8D7-BB43-4601-A25D-EFBB6AECE73D}"/>
    <hyperlink ref="I205" r:id="rId579" xr:uid="{EAB33A0B-E0A5-45A5-8388-3764BA4B3DFE}"/>
    <hyperlink ref="B206" r:id="rId580" xr:uid="{B3456CDB-0BCB-4A24-8365-3430759E2F26}"/>
    <hyperlink ref="I206" r:id="rId581" xr:uid="{5EA77FC4-10BA-47DF-B4F7-7A14EDF9DA02}"/>
    <hyperlink ref="B207" r:id="rId582" xr:uid="{D13171A4-631E-43D2-8715-C367A3CE4667}"/>
    <hyperlink ref="I207" r:id="rId583" xr:uid="{B8575F21-3F3F-4363-B9A3-9F462FEF258E}"/>
    <hyperlink ref="B208" r:id="rId584" xr:uid="{1CE9B90C-08DF-422A-A986-DBAD51C4F447}"/>
    <hyperlink ref="I208" r:id="rId585" xr:uid="{208F1370-E4F9-45DF-8D76-98F9BD4736D0}"/>
    <hyperlink ref="B209" r:id="rId586" xr:uid="{488028B9-853C-400F-8CC4-B1306546A78F}"/>
    <hyperlink ref="I209" r:id="rId587" xr:uid="{1CB2A838-24C2-43F3-87BE-FE7DE582D632}"/>
    <hyperlink ref="B210" r:id="rId588" xr:uid="{B613551A-27B3-45C5-91DC-34860F543DD2}"/>
    <hyperlink ref="I210" r:id="rId589" xr:uid="{2F89CFE7-C7C8-41F7-B5F5-DC2A010FF362}"/>
    <hyperlink ref="B211" r:id="rId590" xr:uid="{041AE805-ACBC-4BFD-8DAE-6DAD750BA6B9}"/>
    <hyperlink ref="I211" r:id="rId591" xr:uid="{676149F6-BF6B-49E8-9E1A-F96952622D16}"/>
    <hyperlink ref="B212" r:id="rId592" xr:uid="{6907EFF1-20E4-43BC-8A2A-84789D3C5253}"/>
    <hyperlink ref="I212" r:id="rId593" xr:uid="{59639FA9-24FE-48B6-B64A-A33E30EE5E49}"/>
    <hyperlink ref="B213" r:id="rId594" xr:uid="{B50B1528-D7AF-470D-A764-02F67E4516EF}"/>
    <hyperlink ref="I213" r:id="rId595" xr:uid="{C0E22FF0-EA2E-464A-B475-AFEE997A2ED4}"/>
    <hyperlink ref="B214" r:id="rId596" xr:uid="{96A03897-4325-4F8A-9A0A-D948018B87A2}"/>
    <hyperlink ref="I214" r:id="rId597" xr:uid="{9F1D6ED8-6DDE-4DC1-9633-BF5CE13D6AF2}"/>
    <hyperlink ref="B215" r:id="rId598" xr:uid="{484A83B7-002A-45EC-9227-12842365C8A5}"/>
    <hyperlink ref="I215" r:id="rId599" xr:uid="{E6B9B20A-C872-44B7-9913-5CE2CC543499}"/>
    <hyperlink ref="B216" r:id="rId600" xr:uid="{66935C5B-9106-4944-B3E4-7102C95469CF}"/>
    <hyperlink ref="I216" r:id="rId601" xr:uid="{921F9B7E-D45E-4A5D-B69E-07E06D6092AA}"/>
    <hyperlink ref="B217" r:id="rId602" xr:uid="{A7D215F1-AD42-4453-85DC-8D0CD8FBC08D}"/>
    <hyperlink ref="I217" r:id="rId603" xr:uid="{1958EE25-CF14-47A9-9E09-916E97429F3C}"/>
    <hyperlink ref="B218" r:id="rId604" xr:uid="{AB26F4F2-A156-4802-9335-6BBAD782947A}"/>
    <hyperlink ref="I218" r:id="rId605" xr:uid="{A04B77FD-44F8-49A7-8CCE-A1B8561017C5}"/>
    <hyperlink ref="B219" r:id="rId606" xr:uid="{C3529958-D474-414D-9942-25709A8249E9}"/>
    <hyperlink ref="I219" r:id="rId607" xr:uid="{94418581-A1E6-4D79-A305-5ADDEDB0FA0F}"/>
    <hyperlink ref="B220" r:id="rId608" xr:uid="{441EB0BC-1348-4538-9902-6E3F643E5D39}"/>
    <hyperlink ref="I220" r:id="rId609" xr:uid="{E0582AB9-41B0-45C8-947F-D5E2B603137B}"/>
    <hyperlink ref="B221" r:id="rId610" xr:uid="{8525FD49-096C-4BAE-97F5-4DF09F2690A0}"/>
    <hyperlink ref="I221" r:id="rId611" xr:uid="{01AC4865-9DF3-49B5-8BD1-0C49E3E3A1B9}"/>
    <hyperlink ref="B222" r:id="rId612" xr:uid="{16A77221-4A6D-406A-8022-4DCC3D8FDF6B}"/>
    <hyperlink ref="I222" r:id="rId613" xr:uid="{4A306D03-AC5A-44AB-ADBA-3F65A88B01DD}"/>
    <hyperlink ref="B223" r:id="rId614" xr:uid="{D7BC2ACC-8CF2-442E-804A-56EAF1106F6B}"/>
    <hyperlink ref="I223" r:id="rId615" xr:uid="{F2B1FFF5-8DAD-4FC1-BCCA-6D38D4B51BAF}"/>
    <hyperlink ref="B224" r:id="rId616" xr:uid="{7EA308E6-7F0B-486F-9AB4-839087D9A368}"/>
    <hyperlink ref="I224" r:id="rId617" xr:uid="{10AF7C90-2FE0-479B-A007-08811CE5FDF5}"/>
    <hyperlink ref="B225" r:id="rId618" xr:uid="{DD21CF9D-F8F2-4AD0-B490-4E3435D62C25}"/>
    <hyperlink ref="I225" r:id="rId619" xr:uid="{B1F4D67A-57D7-4F39-AE3D-0DAEAED051B2}"/>
    <hyperlink ref="B226" r:id="rId620" xr:uid="{E9E03E01-BD68-4AED-9F25-58FC62D283B4}"/>
    <hyperlink ref="I226" r:id="rId621" xr:uid="{7CE6598F-5761-4C0B-A427-86EFA6F7725E}"/>
    <hyperlink ref="B227" r:id="rId622" xr:uid="{56C6E411-20ED-47AF-9FD6-33A3D57D75F7}"/>
    <hyperlink ref="I227" r:id="rId623" xr:uid="{8FF8BEE7-F9EE-4B19-9B38-CFFDA6EC85C0}"/>
    <hyperlink ref="B228" r:id="rId624" xr:uid="{5D3E9C90-4C18-47FD-96BA-46308FC33F21}"/>
    <hyperlink ref="I228" r:id="rId625" xr:uid="{DC2C5A4C-F7A3-4950-829B-2A5684B38DBF}"/>
    <hyperlink ref="B229" r:id="rId626" xr:uid="{8FA3C398-7B84-4F11-B11A-7978C904FA30}"/>
    <hyperlink ref="I229" r:id="rId627" xr:uid="{1165896F-EF0A-4A1A-A1B4-6E36B588BF75}"/>
    <hyperlink ref="B230" r:id="rId628" xr:uid="{AC8A5202-9D0C-42FB-85AF-F41471FC0A7D}"/>
    <hyperlink ref="I230" r:id="rId629" xr:uid="{74E4F49F-E7A4-46A3-81DD-D3D404F931D1}"/>
    <hyperlink ref="B231" r:id="rId630" xr:uid="{9012E574-05DE-4FD4-803B-1E647076E1A3}"/>
    <hyperlink ref="I231" r:id="rId631" xr:uid="{15F0E544-5EBD-451F-802C-AE0A0FC6C84B}"/>
    <hyperlink ref="B232" r:id="rId632" xr:uid="{CBD50B9C-664F-4C8F-9D4B-547D6AA9F095}"/>
    <hyperlink ref="I232" r:id="rId633" xr:uid="{13871558-E7DD-480A-83CA-BF6E7407A7E2}"/>
    <hyperlink ref="B233" r:id="rId634" xr:uid="{D93C537E-9474-4186-B84A-9F9274946996}"/>
    <hyperlink ref="I233" r:id="rId635" xr:uid="{2D89807F-03A8-4AB8-975E-61FE4994B7C2}"/>
    <hyperlink ref="B234" r:id="rId636" xr:uid="{2A641AAF-7031-45A2-8518-05380E60A74E}"/>
    <hyperlink ref="I234" r:id="rId637" xr:uid="{8D5C0B30-47E4-4288-855B-7F5E19B5A1A1}"/>
    <hyperlink ref="B235" r:id="rId638" xr:uid="{C05EA9C8-0D14-4FC4-B05A-73072E306D29}"/>
    <hyperlink ref="I235" r:id="rId639" xr:uid="{F57C64FF-0B5D-49EB-A7FD-84E4E195B924}"/>
    <hyperlink ref="B236" r:id="rId640" xr:uid="{B67A6A61-2DEF-425B-A6DA-E85C7B44DE7D}"/>
    <hyperlink ref="I236" r:id="rId641" xr:uid="{7699CE51-1FF2-413E-A4C7-CB1EEC1FC201}"/>
    <hyperlink ref="B237" r:id="rId642" xr:uid="{85DC9C7E-C6BA-4B26-8B1B-B050BFF7704E}"/>
    <hyperlink ref="I237" r:id="rId643" xr:uid="{4C04AF07-4ABB-4535-8983-11554689D91F}"/>
    <hyperlink ref="B238" r:id="rId644" xr:uid="{D188B859-069B-46D7-B8CF-F7A3919B3E10}"/>
    <hyperlink ref="I238" r:id="rId645" xr:uid="{AED21CE7-0CBD-45E9-A23E-D12CFAA5CD45}"/>
    <hyperlink ref="B239" r:id="rId646" xr:uid="{4FF18E7D-5279-4678-8EE0-340DAFC5690F}"/>
    <hyperlink ref="I239" r:id="rId647" xr:uid="{88FC8121-74D2-459A-BFD0-B33F7B237AFA}"/>
    <hyperlink ref="B240" r:id="rId648" xr:uid="{B6500183-583A-4990-A9F8-40B8DB7DC64F}"/>
    <hyperlink ref="I240" r:id="rId649" xr:uid="{842D98C6-F498-4466-95BC-E26FCC4E38C9}"/>
    <hyperlink ref="B241" r:id="rId650" xr:uid="{E01CB77A-DA1B-4F38-877B-62B050A1F7B3}"/>
    <hyperlink ref="I241" r:id="rId651" xr:uid="{972F5BC0-343F-4C20-AD23-EC7E9B10AE34}"/>
    <hyperlink ref="B242" r:id="rId652" xr:uid="{089A7B64-1435-48FF-A0E0-4253CC13E23C}"/>
    <hyperlink ref="I242" r:id="rId653" xr:uid="{897DEC5D-9695-4251-88CC-1B27040A2AC5}"/>
    <hyperlink ref="B243" r:id="rId654" xr:uid="{39862826-B3AB-49CB-A8CD-D035180C27D0}"/>
    <hyperlink ref="I243" r:id="rId655" xr:uid="{57420082-17FA-4663-BDE1-340D06D29FDB}"/>
    <hyperlink ref="B244" r:id="rId656" xr:uid="{B45647E8-6064-45A1-BCAE-12DC6F8DF2BA}"/>
    <hyperlink ref="I244" r:id="rId657" xr:uid="{5CFFDC6B-B3FA-4CD2-8FBD-50997A61C3F1}"/>
    <hyperlink ref="B245" r:id="rId658" xr:uid="{16FA2392-E4D0-4339-81CC-2A709F13B533}"/>
    <hyperlink ref="I245" r:id="rId659" xr:uid="{FAD220A0-0927-40AC-AFE7-4B1F880F124E}"/>
    <hyperlink ref="B246" r:id="rId660" xr:uid="{432ADA6B-E0D9-4C08-87B7-00D05DA00542}"/>
    <hyperlink ref="I246" r:id="rId661" xr:uid="{86646D88-4088-429E-8572-6E319FFD5C8D}"/>
    <hyperlink ref="B247" r:id="rId662" xr:uid="{272769EE-5F66-4693-BF1F-7B89EF77E880}"/>
    <hyperlink ref="I247" r:id="rId663" xr:uid="{AC55BF2F-60DF-4CFE-83CB-FC8C305B3EE5}"/>
    <hyperlink ref="B248" r:id="rId664" xr:uid="{12861A08-8B41-4274-A074-806F57580DEF}"/>
    <hyperlink ref="I248" r:id="rId665" xr:uid="{F259E1A2-8D44-462D-8F99-DFCEA8AE1D0E}"/>
    <hyperlink ref="B249" r:id="rId666" xr:uid="{C3939D1A-F74C-40FA-9546-C49BFC4D6585}"/>
    <hyperlink ref="I249" r:id="rId667" xr:uid="{CB515C77-1B4E-4883-80FE-5C7EB960E5B4}"/>
    <hyperlink ref="B250" r:id="rId668" xr:uid="{ABE42A52-20C4-4984-BE9A-D8BD1611332B}"/>
    <hyperlink ref="I250" r:id="rId669" xr:uid="{AF2FBC33-AB31-44C3-B460-A9C93951C05C}"/>
    <hyperlink ref="B251" r:id="rId670" xr:uid="{13CC4F65-C444-44EE-9AD8-B2EF754A0BBB}"/>
    <hyperlink ref="I251" r:id="rId671" xr:uid="{CDE064CB-170D-45D2-B70F-B385ADBADA8C}"/>
    <hyperlink ref="B252" r:id="rId672" xr:uid="{4CFB547A-CC47-450B-890E-37DEF18E5D95}"/>
    <hyperlink ref="I252" r:id="rId673" xr:uid="{CE6AE904-B975-440D-8F18-E82C58B7F410}"/>
    <hyperlink ref="B253" r:id="rId674" xr:uid="{DB77902D-F0E0-4D12-8E70-8C80A71D208D}"/>
    <hyperlink ref="I253" r:id="rId675" xr:uid="{F836B8AE-BC95-477C-AADC-8885FA2C5A39}"/>
    <hyperlink ref="B254" r:id="rId676" xr:uid="{1F4AE9A8-A9D3-4A1A-AA62-610EA0CE8AEE}"/>
    <hyperlink ref="I254" r:id="rId677" xr:uid="{51618D4E-89F8-40FE-980C-269D30C59C11}"/>
    <hyperlink ref="B255" r:id="rId678" xr:uid="{BA01D5CA-E15F-480F-93DA-60435CBFBD57}"/>
    <hyperlink ref="I255" r:id="rId679" xr:uid="{3FDD049D-951A-4CEF-83E4-2B5A75BFD99C}"/>
    <hyperlink ref="B256" r:id="rId680" xr:uid="{54CD840E-1D71-4D2D-9AFE-A4E2360D31DA}"/>
    <hyperlink ref="I256" r:id="rId681" xr:uid="{FB360BF1-840B-4AA6-946A-8664AA52B2A3}"/>
    <hyperlink ref="B257" r:id="rId682" xr:uid="{60C12668-23C1-4AA5-8C3F-70E74538F56A}"/>
    <hyperlink ref="I257" r:id="rId683" xr:uid="{81C7FC83-DF78-4721-92C2-70B111856FE4}"/>
    <hyperlink ref="B258" r:id="rId684" xr:uid="{7609737C-F655-4F2C-91D2-6450CDB76C9F}"/>
    <hyperlink ref="I258" r:id="rId685" xr:uid="{634B8A3B-EEC3-4472-BEA5-87C675672E07}"/>
    <hyperlink ref="B259" r:id="rId686" xr:uid="{99089708-4891-4E33-B0F2-4B4B03345496}"/>
    <hyperlink ref="I259" r:id="rId687" xr:uid="{55BED628-F85F-4CAD-8D0F-B10713F40DA4}"/>
    <hyperlink ref="B260" r:id="rId688" xr:uid="{CA74C7A6-4DB7-46B4-AF2A-5E9F6C0DCC3F}"/>
    <hyperlink ref="I260" r:id="rId689" xr:uid="{5FAC856F-BE0B-4C58-B142-1738335AF24E}"/>
    <hyperlink ref="B261" r:id="rId690" xr:uid="{2176D11F-59FA-43DE-974E-A0A3DD3975B4}"/>
    <hyperlink ref="I261" r:id="rId691" xr:uid="{157D6B78-2677-47EE-AA4A-9AE33EF5A07A}"/>
    <hyperlink ref="B262" r:id="rId692" xr:uid="{50BFD4A2-8183-4149-BEA6-634679EE8507}"/>
    <hyperlink ref="I262" r:id="rId693" xr:uid="{D2283819-B9E0-48FE-AA0F-F1D3B05F31A6}"/>
    <hyperlink ref="B263" r:id="rId694" xr:uid="{A8BA9B3A-BA70-44B1-BA80-18856AAE340A}"/>
    <hyperlink ref="I263" r:id="rId695" xr:uid="{74E0F541-FB26-4D76-B901-0E66DBEE4A5B}"/>
    <hyperlink ref="B264" r:id="rId696" xr:uid="{097378B7-1B41-42E4-AC64-60143B017808}"/>
    <hyperlink ref="I264" r:id="rId697" xr:uid="{BAF20AEE-3455-4626-9490-4487B7425949}"/>
    <hyperlink ref="B265" r:id="rId698" xr:uid="{2B744E90-7123-47EF-A2E2-C39E9CD67F99}"/>
    <hyperlink ref="I265" r:id="rId699" xr:uid="{D2FAA128-8A19-4A27-AFBD-FAACFDF95E8D}"/>
    <hyperlink ref="B266" r:id="rId700" xr:uid="{4C56627B-78FB-44E3-821E-65AE6E3C627D}"/>
    <hyperlink ref="I266" r:id="rId701" xr:uid="{5D0103AC-FBE5-4997-810B-59A2E64064EB}"/>
    <hyperlink ref="B267" r:id="rId702" xr:uid="{458E4B2F-E8BA-4917-AEA5-ECEF744C2EB2}"/>
    <hyperlink ref="I267" r:id="rId703" xr:uid="{8F0570E1-37FC-4AEA-9CA3-11CC0BB73ABD}"/>
    <hyperlink ref="B268" r:id="rId704" xr:uid="{EF0FEF45-7461-422B-A119-F5BEF42DD17E}"/>
    <hyperlink ref="I268" r:id="rId705" xr:uid="{FA143C6D-6014-47C5-987D-3ED0B823B859}"/>
    <hyperlink ref="B269" r:id="rId706" xr:uid="{095F6F7F-758B-4ABD-8437-3BAB7BB526DA}"/>
    <hyperlink ref="I269" r:id="rId707" xr:uid="{DD0DBAEE-F1F5-45BC-93F7-D5E7C2E122F4}"/>
    <hyperlink ref="B270" r:id="rId708" xr:uid="{902A48BD-C42B-493A-9286-602E5BFEA1B0}"/>
    <hyperlink ref="I270" r:id="rId709" xr:uid="{F1FAF080-9A86-43BB-8D35-9F284B66D794}"/>
    <hyperlink ref="B271" r:id="rId710" xr:uid="{23247CDF-5868-424E-9126-2E3869A281D6}"/>
    <hyperlink ref="I271" r:id="rId711" xr:uid="{BA667ABF-076E-4741-9103-A54E647C6BB7}"/>
    <hyperlink ref="B272" r:id="rId712" xr:uid="{9E5F171C-1401-4233-A12C-CFCD600C0D23}"/>
    <hyperlink ref="I272" r:id="rId713" xr:uid="{7D059B6A-70E7-4938-8F21-405323E99992}"/>
    <hyperlink ref="B273" r:id="rId714" xr:uid="{4082BC5A-4107-4440-85F9-127E90B502F5}"/>
    <hyperlink ref="I273" r:id="rId715" xr:uid="{51054888-AF86-40BF-A655-3A4A13F9FC1A}"/>
    <hyperlink ref="B274" r:id="rId716" xr:uid="{7AE871F7-05C1-42B1-BA74-C002FABF5840}"/>
    <hyperlink ref="I274" r:id="rId717" xr:uid="{725AD938-544C-4E9D-A8BD-0000C7104717}"/>
    <hyperlink ref="B275" r:id="rId718" xr:uid="{9795B92F-9DEC-4155-9DBF-2D3B9A775658}"/>
    <hyperlink ref="I275" r:id="rId719" xr:uid="{5D378DF6-2486-4739-92FD-22A7955E497D}"/>
    <hyperlink ref="B276" r:id="rId720" xr:uid="{60195C61-FEAE-44FA-82CA-082EFC92C811}"/>
    <hyperlink ref="I276" r:id="rId721" xr:uid="{6B8EC7E2-F414-4B9E-9C80-2FDFBC2B34C1}"/>
    <hyperlink ref="B277" r:id="rId722" xr:uid="{EE061D7E-DFCC-41D1-9BCA-222D6EDACC81}"/>
    <hyperlink ref="I277" r:id="rId723" xr:uid="{DBEC402A-E91A-4E98-87FE-149E153862FC}"/>
    <hyperlink ref="B278" r:id="rId724" xr:uid="{A0802987-642A-4042-9FD9-605C419E646D}"/>
    <hyperlink ref="I278" r:id="rId725" xr:uid="{C30829DC-05DC-471E-98D5-42435E8BDCE6}"/>
    <hyperlink ref="B279" r:id="rId726" xr:uid="{5D5605D5-D52D-42C4-BBEB-EFCED046FE37}"/>
    <hyperlink ref="I279" r:id="rId727" xr:uid="{A966BDC0-5A7C-414D-BB6A-FC2CD1BC3F2F}"/>
    <hyperlink ref="B280" r:id="rId728" xr:uid="{2513723D-DA2A-4D91-95BD-8ADE6BCD0AB3}"/>
    <hyperlink ref="I280" r:id="rId729" xr:uid="{8BF58B71-36BF-44BE-AC5A-7566BBF3D9BC}"/>
    <hyperlink ref="B281" r:id="rId730" xr:uid="{E3283EBF-9218-4DDC-A115-8DE0856AC4F3}"/>
    <hyperlink ref="I281" r:id="rId731" xr:uid="{BA094650-55CD-4585-A382-081F28ABD400}"/>
    <hyperlink ref="B282" r:id="rId732" xr:uid="{72B4CC3D-EB81-4B68-982C-B72A853A2F37}"/>
    <hyperlink ref="I282" r:id="rId733" xr:uid="{B04A8EB5-4B4E-44E5-8F09-5A45337207D2}"/>
    <hyperlink ref="B283" r:id="rId734" xr:uid="{9C750EF6-7CEE-44A5-99A7-72721AB06A3F}"/>
    <hyperlink ref="I283" r:id="rId735" xr:uid="{2578D0FD-C10F-4B40-80D7-C3C0155DC49E}"/>
    <hyperlink ref="B284" r:id="rId736" xr:uid="{B390585A-E3F8-4B73-A17E-422D8E475A07}"/>
    <hyperlink ref="I284" r:id="rId737" xr:uid="{EE536715-35CB-41B2-BE28-927ACDD2693F}"/>
    <hyperlink ref="B285" r:id="rId738" xr:uid="{24E513D5-4502-492D-8BBC-1AE9482BBA25}"/>
    <hyperlink ref="I285" r:id="rId739" xr:uid="{965397E0-5EE3-4AC8-A177-8540007425C5}"/>
    <hyperlink ref="B286" r:id="rId740" xr:uid="{3D23C98D-61FC-46D3-931A-BEDD4426243C}"/>
    <hyperlink ref="I286" r:id="rId741" xr:uid="{80AB3C28-BAA2-4BBF-A92E-EA80DAF988A8}"/>
    <hyperlink ref="B287" r:id="rId742" xr:uid="{5B73DB7E-72F3-467E-8641-211788880F8B}"/>
    <hyperlink ref="I287" r:id="rId743" xr:uid="{2C170999-5468-4F72-830C-E84D0C1329F8}"/>
    <hyperlink ref="B288" r:id="rId744" xr:uid="{B38753DD-5C5C-4DE0-931B-78FE1FD48C2D}"/>
    <hyperlink ref="I288" r:id="rId745" xr:uid="{DBBCE710-EB63-43C0-A770-F58D8AD63703}"/>
    <hyperlink ref="B289" r:id="rId746" xr:uid="{00A3FC65-94B2-44C6-8CD5-48C0F3B6355F}"/>
    <hyperlink ref="I289" r:id="rId747" xr:uid="{F0F84C1C-B3CC-43C3-BE3B-B8914885FCAF}"/>
    <hyperlink ref="B290" r:id="rId748" xr:uid="{C0030077-E647-4F34-A509-108A41A12CC8}"/>
    <hyperlink ref="I290" r:id="rId749" xr:uid="{F7386237-5E9A-4559-AD50-5D6B1798BA04}"/>
    <hyperlink ref="B291" r:id="rId750" xr:uid="{A462BDAC-5322-409F-A64D-F6E76E06B9A4}"/>
    <hyperlink ref="I291" r:id="rId751" xr:uid="{0D07D3FF-3E5C-4A18-BC9E-5960DC0FEC53}"/>
    <hyperlink ref="B292" r:id="rId752" xr:uid="{A9DBC25E-B7D1-4590-89E1-4B9D33C2C8FF}"/>
    <hyperlink ref="I292" r:id="rId753" xr:uid="{74DE222B-C1DC-40CE-B911-218F4CA93BE8}"/>
    <hyperlink ref="B293" r:id="rId754" xr:uid="{0936279F-1203-4FA3-8DCE-ED87602239DB}"/>
    <hyperlink ref="I293" r:id="rId755" xr:uid="{11C7735A-853D-47D9-BBAC-F2FCE1012EAB}"/>
    <hyperlink ref="B294" r:id="rId756" xr:uid="{F7B008AC-F8CD-4E47-980F-EF76F5C462E6}"/>
    <hyperlink ref="I294" r:id="rId757" xr:uid="{08754AF8-3576-445F-8AFD-98DBD74CF7F2}"/>
    <hyperlink ref="B295" r:id="rId758" xr:uid="{BA43E465-04A2-444D-99F1-59B14EECF519}"/>
    <hyperlink ref="I295" r:id="rId759" xr:uid="{C9925C5F-B47D-4014-9340-5DB87C3E17C6}"/>
    <hyperlink ref="B296" r:id="rId760" xr:uid="{73ACD5FB-DF32-4254-B524-86180B0F51CD}"/>
    <hyperlink ref="I296" r:id="rId761" xr:uid="{231B38CB-FC44-487D-8D57-1B576A9E9C81}"/>
    <hyperlink ref="B297" r:id="rId762" xr:uid="{12D0C362-F9E2-420F-96CA-F1C60F514C48}"/>
    <hyperlink ref="I297" r:id="rId763" xr:uid="{9D544F9E-4554-42B5-94BD-3D6321260E19}"/>
    <hyperlink ref="B298" r:id="rId764" xr:uid="{BE24E593-ABD0-48FD-8005-B71A7A8F2F49}"/>
    <hyperlink ref="I298" r:id="rId765" xr:uid="{052A2DF5-F51E-48EE-9A4C-583DB90DC78C}"/>
    <hyperlink ref="B299" r:id="rId766" xr:uid="{57BE203D-166A-4C07-8877-6EE7C4650ED6}"/>
    <hyperlink ref="I299" r:id="rId767" xr:uid="{23AA2424-6561-4B76-B0C8-0537A14B90C6}"/>
    <hyperlink ref="B300" r:id="rId768" xr:uid="{6397D817-49A7-4C8A-BB61-A25E28D8E893}"/>
    <hyperlink ref="I300" r:id="rId769" xr:uid="{E6C52331-1357-41F0-B52D-060114A1F80B}"/>
    <hyperlink ref="B301" r:id="rId770" xr:uid="{C5AE3B31-6B7F-4077-B010-625A4D33A88B}"/>
    <hyperlink ref="I301" r:id="rId771" xr:uid="{55C5563E-0802-413E-A2A9-AD95D4683620}"/>
    <hyperlink ref="B302" r:id="rId772" xr:uid="{5C8470C8-EC34-4F84-BB73-557268CB69E9}"/>
    <hyperlink ref="I302" r:id="rId773" xr:uid="{71967A08-E044-479C-AB88-5AB26960D3B3}"/>
    <hyperlink ref="B303" r:id="rId774" xr:uid="{427D525F-7A79-4EC4-AD93-4CCB42E65C02}"/>
    <hyperlink ref="I303" r:id="rId775" xr:uid="{16BE79DC-C705-412C-B956-1EAA30F4C324}"/>
    <hyperlink ref="B304" r:id="rId776" xr:uid="{F318321F-E238-4195-A01A-6EEB7ADFB8CD}"/>
    <hyperlink ref="I304" r:id="rId777" xr:uid="{0DE0C283-A183-4CBA-991F-8D8AAFEAC3E1}"/>
    <hyperlink ref="B305" r:id="rId778" xr:uid="{ECE16449-654F-4178-B525-93ED7475DEAA}"/>
    <hyperlink ref="I305" r:id="rId779" xr:uid="{70B3C82A-3425-4A12-A8A6-32CA1F6A35C0}"/>
    <hyperlink ref="B306" r:id="rId780" xr:uid="{AE7255B4-FF72-499A-9365-4C9E3FD5966C}"/>
    <hyperlink ref="I306" r:id="rId781" xr:uid="{FC19CA3B-DADF-4A96-A994-42F4EFA3CE98}"/>
    <hyperlink ref="B307" r:id="rId782" xr:uid="{BC9E7E67-FA78-4C17-868C-836AE350C573}"/>
    <hyperlink ref="I307" r:id="rId783" xr:uid="{E694F3AE-F2B4-412B-8879-13E129524EA0}"/>
    <hyperlink ref="B308" r:id="rId784" xr:uid="{B4A7AA1C-9230-49CB-BD82-5E78121F9D4F}"/>
    <hyperlink ref="I308" r:id="rId785" xr:uid="{FD7CD2E9-BB5F-433E-8727-4D5607502E53}"/>
    <hyperlink ref="B309" r:id="rId786" xr:uid="{A822F974-C3CD-4356-B734-C689E1B84977}"/>
    <hyperlink ref="I309" r:id="rId787" xr:uid="{C157828B-BD25-4932-9D3E-271B6B0440C6}"/>
    <hyperlink ref="B310" r:id="rId788" xr:uid="{AA62E77F-C516-4E01-9B3B-794B02933F46}"/>
    <hyperlink ref="I310" r:id="rId789" xr:uid="{D10F66FA-B898-4A3E-A045-FB74330C4182}"/>
    <hyperlink ref="B311" r:id="rId790" xr:uid="{834C30CF-2699-4AA8-9B61-A204AC2BE5D0}"/>
    <hyperlink ref="I311" r:id="rId791" xr:uid="{D46E5B41-2651-427F-8E14-3FFA16283E41}"/>
    <hyperlink ref="B312" r:id="rId792" xr:uid="{D563B326-7790-46E4-A070-B22FB17B0291}"/>
    <hyperlink ref="I312" r:id="rId793" xr:uid="{834EEFCA-64EF-4465-B562-51B1C730B4B3}"/>
    <hyperlink ref="B313" r:id="rId794" xr:uid="{C3EEAD3E-6B7A-4A3D-87F6-FB6EF25A2C9D}"/>
    <hyperlink ref="I313" r:id="rId795" xr:uid="{CEB699E8-6D87-4DFD-9776-4B7016F9680D}"/>
    <hyperlink ref="B314" r:id="rId796" xr:uid="{FB1F993D-A339-47CF-AD88-68F9735ACDE6}"/>
    <hyperlink ref="I314" r:id="rId797" xr:uid="{2EC20674-2B0C-43A3-B618-C437D6B2AF05}"/>
    <hyperlink ref="B315" r:id="rId798" xr:uid="{D9640355-7573-4559-AA9C-C8AF45F0E08D}"/>
    <hyperlink ref="I315" r:id="rId799" xr:uid="{EF3BF668-4119-440F-A668-3A1E69AF19C8}"/>
    <hyperlink ref="B316" r:id="rId800" xr:uid="{1111A974-3AF9-431A-A75B-D7A742D767CB}"/>
    <hyperlink ref="I316" r:id="rId801" xr:uid="{C145DAA6-F5F2-4DB2-9620-D7AD95E6817C}"/>
    <hyperlink ref="B317" r:id="rId802" xr:uid="{7A814163-3B59-4F17-BE73-0B8BBFA3CB4B}"/>
    <hyperlink ref="I317" r:id="rId803" xr:uid="{149E9CEB-1C70-48C1-9D81-98192988DB41}"/>
    <hyperlink ref="B318" r:id="rId804" xr:uid="{19D4FDE9-1082-4F56-8528-06A1C73AD313}"/>
    <hyperlink ref="I318" r:id="rId805" xr:uid="{9869C9DC-EFDB-4DCF-ADF3-0B53C193BB50}"/>
    <hyperlink ref="B319" r:id="rId806" xr:uid="{80DA280C-5367-48BA-853D-4849D135623A}"/>
    <hyperlink ref="I319" r:id="rId807" xr:uid="{BB7D7373-158C-4622-B293-39A17748A14F}"/>
    <hyperlink ref="B320" r:id="rId808" xr:uid="{405BBD07-F2E9-46C1-98BE-505F1568B17D}"/>
    <hyperlink ref="I320" r:id="rId809" xr:uid="{91D2C857-44A5-4C34-9E24-830374402552}"/>
    <hyperlink ref="B321" r:id="rId810" xr:uid="{F9D96022-23F3-4619-911D-43698831311E}"/>
    <hyperlink ref="I321" r:id="rId811" xr:uid="{999FE4BF-A031-4ADB-807F-47F360ABE7C1}"/>
    <hyperlink ref="B322" r:id="rId812" xr:uid="{1C96DDBA-C713-44A0-B846-1FC079863FA2}"/>
    <hyperlink ref="I322" r:id="rId813" xr:uid="{DB4D7857-5DC6-419C-97BF-F6B62FF0A176}"/>
    <hyperlink ref="B323" r:id="rId814" xr:uid="{582815BC-7646-4435-B9A4-337832B429F1}"/>
    <hyperlink ref="I323" r:id="rId815" xr:uid="{852C4961-8635-4BB1-A1BB-97723AB20496}"/>
    <hyperlink ref="B324" r:id="rId816" xr:uid="{5AD285F7-00B4-401A-926C-FB6B1BC0EC57}"/>
    <hyperlink ref="I324" r:id="rId817" xr:uid="{D8572D67-118A-4105-84D0-DFC0FFFA7A75}"/>
    <hyperlink ref="B325" r:id="rId818" xr:uid="{21F56655-5409-4C35-AB16-A61D83FBD253}"/>
    <hyperlink ref="I325" r:id="rId819" xr:uid="{F403668A-26FE-4FCB-B178-B13E8284E009}"/>
    <hyperlink ref="B326" r:id="rId820" xr:uid="{F73E5A58-2DAB-4BBB-BE6A-55D223B87C1B}"/>
    <hyperlink ref="I326" r:id="rId821" xr:uid="{D1E66C71-09B7-48BA-9C3A-CEF82EB4A756}"/>
    <hyperlink ref="B327" r:id="rId822" xr:uid="{B956CE46-E503-4E45-8B11-2F31EAFAF96E}"/>
    <hyperlink ref="I327" r:id="rId823" xr:uid="{BD521393-A578-4DA9-80D6-F08DAADD43A9}"/>
    <hyperlink ref="B328" r:id="rId824" xr:uid="{A88CBE64-D269-4260-9C72-421E2A0B93F4}"/>
    <hyperlink ref="I328" r:id="rId825" xr:uid="{5A8A6E33-AC30-4AFD-83F3-EB1E7D33B4FE}"/>
    <hyperlink ref="B329" r:id="rId826" xr:uid="{B0C011A6-365C-4965-A687-B145B163A2D6}"/>
    <hyperlink ref="I329" r:id="rId827" xr:uid="{EDA7E693-E44E-4B6D-9A57-9510294B214B}"/>
    <hyperlink ref="B330" r:id="rId828" xr:uid="{94BE8840-0A57-4D24-A3F8-5804A2456FF9}"/>
    <hyperlink ref="I330" r:id="rId829" xr:uid="{D799FC1F-3E46-4D9B-A8D4-0A819C7E94DB}"/>
    <hyperlink ref="B331" r:id="rId830" xr:uid="{FCE56A83-01EB-4BB2-B3FD-EBD4A794BC27}"/>
    <hyperlink ref="I331" r:id="rId831" xr:uid="{C4526A9D-0600-45D6-A3C1-D18EC9DACFB0}"/>
    <hyperlink ref="B332" r:id="rId832" xr:uid="{21AD9956-611F-4588-9F0C-3632CEC6E622}"/>
    <hyperlink ref="I332" r:id="rId833" xr:uid="{332A8627-F129-45EA-8B4B-45D70A79AD06}"/>
    <hyperlink ref="B333" r:id="rId834" xr:uid="{F558DBFE-CD11-4D58-8449-9DD8E3E9E60D}"/>
    <hyperlink ref="I333" r:id="rId835" xr:uid="{EB15A4E3-5943-485D-8FFA-3B94DF8D2EAE}"/>
    <hyperlink ref="B334" r:id="rId836" xr:uid="{BE255928-7657-4112-AC12-6048AAB7F27B}"/>
    <hyperlink ref="I334" r:id="rId837" xr:uid="{A2980EE2-6420-4EAB-95F8-FA7FD133B29F}"/>
    <hyperlink ref="B335" r:id="rId838" xr:uid="{A9197BE3-D691-4F95-9D17-32BB0BC9A1D5}"/>
    <hyperlink ref="I335" r:id="rId839" xr:uid="{952697E0-3F27-4124-9C79-002283FC58C1}"/>
    <hyperlink ref="B336" r:id="rId840" xr:uid="{7B394559-F946-47DA-86F5-292E8247C6D0}"/>
    <hyperlink ref="I336" r:id="rId841" xr:uid="{35AC450B-569F-4156-8BFB-C1CC5A381F86}"/>
    <hyperlink ref="B337" r:id="rId842" xr:uid="{7EB74ED9-3628-482C-8009-1A3A8B9918BD}"/>
    <hyperlink ref="I337" r:id="rId843" xr:uid="{A3055D32-A065-4C84-BDD7-D0DDD8D11EF1}"/>
    <hyperlink ref="B338" r:id="rId844" xr:uid="{108A7BC4-86AD-48D4-BEDA-BE7F86F0B0F1}"/>
    <hyperlink ref="I338" r:id="rId845" xr:uid="{FDD23818-8501-43B9-88CF-22F5F54C6C77}"/>
    <hyperlink ref="B339" r:id="rId846" xr:uid="{FD6F8F30-19E9-4A78-8649-08F63F089370}"/>
    <hyperlink ref="I339" r:id="rId847" xr:uid="{AC31CC24-DF7C-48F3-992F-50FEC4E17864}"/>
    <hyperlink ref="B340" r:id="rId848" xr:uid="{BC25FBAB-62EF-42EE-A713-43D0372F7E04}"/>
    <hyperlink ref="I340" r:id="rId849" xr:uid="{17819C12-06A6-402A-A714-1DAA3F8DCB85}"/>
    <hyperlink ref="B341" r:id="rId850" xr:uid="{FFDF9468-1810-4C3A-83C8-D080B99EADD2}"/>
    <hyperlink ref="I341" r:id="rId851" xr:uid="{9608B63E-44D9-4D7F-B4A1-3905A5DD64C0}"/>
    <hyperlink ref="B342" r:id="rId852" xr:uid="{ED6A553F-3219-43CD-9998-1E9079FE15E7}"/>
    <hyperlink ref="I342" r:id="rId853" xr:uid="{5D368B22-2009-40AE-A0C6-080542497305}"/>
    <hyperlink ref="B343" r:id="rId854" xr:uid="{4DBD770A-E2F3-4E3C-9720-A99C8DF82AFD}"/>
    <hyperlink ref="I343" r:id="rId855" xr:uid="{E131BE88-4727-43B4-BF3C-2A56FFB58892}"/>
    <hyperlink ref="B344" r:id="rId856" xr:uid="{9F59C25D-A4AD-4205-86AB-262EAF7B6C47}"/>
    <hyperlink ref="I344" r:id="rId857" xr:uid="{2F6B0296-C583-4353-9EC5-9EF6C06D445D}"/>
    <hyperlink ref="B345" r:id="rId858" xr:uid="{2FAD5CC7-4EF2-4586-AA21-013233C08EA1}"/>
    <hyperlink ref="I345" r:id="rId859" xr:uid="{E152887F-0EAA-422C-89BF-86E25B1FD1AF}"/>
    <hyperlink ref="B346" r:id="rId860" xr:uid="{CD9AF69E-165A-4A43-A410-D4A0AFE0B8A1}"/>
    <hyperlink ref="I346" r:id="rId861" xr:uid="{0F8B5287-757A-4BB8-A572-C16557A7BB2C}"/>
    <hyperlink ref="B347" r:id="rId862" xr:uid="{B4DDFF5B-C30D-4B17-B4A6-FC96CFF2FA6D}"/>
    <hyperlink ref="I347" r:id="rId863" xr:uid="{BC51773B-8F14-48B4-8AFE-2B61B787BD6A}"/>
    <hyperlink ref="B348" r:id="rId864" xr:uid="{C54ECE5A-0BEB-4EE4-B520-EB13A7BED1E6}"/>
    <hyperlink ref="I348" r:id="rId865" xr:uid="{7DAEB465-9FD0-4CA7-AB36-0E7BEDBEE13E}"/>
    <hyperlink ref="B349" r:id="rId866" xr:uid="{63BEAE0F-61AF-4B42-8F0B-97EE2A471720}"/>
    <hyperlink ref="I349" r:id="rId867" xr:uid="{E10D7AB3-DC3C-4752-8B57-CDDD84ABF0FE}"/>
    <hyperlink ref="B350" r:id="rId868" xr:uid="{C025672F-94A9-4576-A2C6-648DEF3BFC06}"/>
    <hyperlink ref="I350" r:id="rId869" xr:uid="{8EABE4DB-61B5-46AF-AC75-768112D682C0}"/>
    <hyperlink ref="B351" r:id="rId870" xr:uid="{233B5139-E468-40DE-8ADB-E3D96D912D1C}"/>
    <hyperlink ref="I351" r:id="rId871" xr:uid="{DE945E0F-F9A9-489C-9798-23E520EA6EA9}"/>
    <hyperlink ref="B352" r:id="rId872" xr:uid="{215D3B01-9EAB-45FB-BDBE-C7A7B412306B}"/>
    <hyperlink ref="I352" r:id="rId873" xr:uid="{9FB23EF3-5D8F-4908-9958-AB4DF8AF503B}"/>
    <hyperlink ref="B353" r:id="rId874" xr:uid="{8BFD4DEA-830B-41B9-AA1A-2B9CF841738D}"/>
    <hyperlink ref="I353" r:id="rId875" xr:uid="{2AE98731-B225-4280-A467-0D9D0A2CD978}"/>
    <hyperlink ref="B354" r:id="rId876" xr:uid="{63F312ED-A365-4885-AB89-D94888082C24}"/>
    <hyperlink ref="I354" r:id="rId877" xr:uid="{74857D8F-3B3C-48B1-B3A5-5A455813AD16}"/>
    <hyperlink ref="B355" r:id="rId878" xr:uid="{D99E2A25-10AC-410A-A7D3-96B5587E63C0}"/>
    <hyperlink ref="I355" r:id="rId879" xr:uid="{6A5DBE5F-8C15-4F19-86DE-AA0B4981952D}"/>
    <hyperlink ref="B356" r:id="rId880" xr:uid="{70A1439E-14DA-4D3D-98F3-210C00ECFE06}"/>
    <hyperlink ref="I356" r:id="rId881" xr:uid="{CC3CF640-6FDA-4E93-B99D-CC4DDF058A71}"/>
    <hyperlink ref="B357" r:id="rId882" xr:uid="{9DB8B2D5-3ADB-4630-ABAD-3C8336695422}"/>
    <hyperlink ref="I357" r:id="rId883" xr:uid="{64C80242-A244-4F08-89CA-F04EDABAAC94}"/>
    <hyperlink ref="B358" r:id="rId884" xr:uid="{BA717F37-4B93-4742-AC74-CF974FFC8F16}"/>
    <hyperlink ref="I358" r:id="rId885" xr:uid="{C3E47974-E698-4E18-86AE-46449CAF5D11}"/>
    <hyperlink ref="B359" r:id="rId886" xr:uid="{E05C32D4-1B79-4B69-8E0C-F6DBB4C4FC14}"/>
    <hyperlink ref="I359" r:id="rId887" xr:uid="{77E36617-E12D-4E24-AF78-6A1D50FBD8CD}"/>
    <hyperlink ref="B360" r:id="rId888" xr:uid="{36A94CF8-E543-482E-91D0-EF0C0447E249}"/>
    <hyperlink ref="I360" r:id="rId889" xr:uid="{FE6E6C67-EF1F-43BE-BABF-9957BA96300C}"/>
    <hyperlink ref="B361" r:id="rId890" xr:uid="{20E3CA6E-A493-4398-858B-308EF927E386}"/>
    <hyperlink ref="I361" r:id="rId891" xr:uid="{6E01FBE6-81C3-48CB-A3A5-097ED4F4E713}"/>
    <hyperlink ref="B362" r:id="rId892" xr:uid="{25ADAD0E-C523-4727-A09A-F6876CDF2892}"/>
    <hyperlink ref="I362" r:id="rId893" xr:uid="{DF99631A-FD51-4845-814E-087F4493C8F6}"/>
    <hyperlink ref="B363" r:id="rId894" xr:uid="{C61B1719-EC24-48FF-ADF6-C27680FD9D74}"/>
    <hyperlink ref="I363" r:id="rId895" xr:uid="{A8591260-55C4-4422-8DAB-C9B94A1C1144}"/>
    <hyperlink ref="B364" r:id="rId896" xr:uid="{7964D922-6301-4329-AF65-47A878F5B4CC}"/>
    <hyperlink ref="I364" r:id="rId897" xr:uid="{E2BEEC5F-9BE5-4AF5-AF57-F0A4A59493B3}"/>
    <hyperlink ref="B365" r:id="rId898" xr:uid="{5B9453D6-3293-4688-BDBA-C0F2AFC2F484}"/>
    <hyperlink ref="I365" r:id="rId899" xr:uid="{D142C816-838C-4B0E-B1BF-48934DAE9C68}"/>
    <hyperlink ref="B366" r:id="rId900" xr:uid="{7469FBF4-FD8A-44EF-929C-40EB73A334A2}"/>
    <hyperlink ref="I366" r:id="rId901" xr:uid="{4405F4E2-5FC2-4D35-8175-1D2310667A2F}"/>
    <hyperlink ref="B367" r:id="rId902" xr:uid="{44D0E7DE-FAC8-462E-9833-C7FCFA640C77}"/>
    <hyperlink ref="I367" r:id="rId903" xr:uid="{D91660CD-E896-40D0-A1B4-47B4F828D5C5}"/>
    <hyperlink ref="B368" r:id="rId904" xr:uid="{8865D9E7-E005-46D4-B1C1-9D6C79218FCB}"/>
    <hyperlink ref="I368" r:id="rId905" xr:uid="{BC758B5D-189F-47AE-BF61-8FA286A0A40B}"/>
    <hyperlink ref="B369" r:id="rId906" xr:uid="{4D2CE610-AC2E-4D72-9EE3-82565B93B8BB}"/>
    <hyperlink ref="I369" r:id="rId907" xr:uid="{364B1805-E9D7-4A0C-B719-CA514A8BFAF0}"/>
    <hyperlink ref="B370" r:id="rId908" xr:uid="{6ADD6029-D853-4F5C-B9B9-279DCC9F54CF}"/>
    <hyperlink ref="I370" r:id="rId909" xr:uid="{C0EC0068-56FE-4B36-8011-C06CC3C5FA93}"/>
    <hyperlink ref="B371" r:id="rId910" xr:uid="{C834D2CD-FC2F-4C5E-9AE7-6B4D1EF3F7D7}"/>
    <hyperlink ref="I371" r:id="rId911" xr:uid="{94089394-A545-4AAF-924A-BA867C04BCF8}"/>
    <hyperlink ref="B372" r:id="rId912" xr:uid="{79DAB080-C610-474A-9B0F-21F25A234796}"/>
    <hyperlink ref="I372" r:id="rId913" xr:uid="{1BA2A20C-25E9-4185-8B80-32C196FD73F7}"/>
    <hyperlink ref="B373" r:id="rId914" xr:uid="{4F552B77-B0D7-463B-A809-85D2AE3ECC3D}"/>
    <hyperlink ref="I373" r:id="rId915" xr:uid="{93674AD0-937A-409C-BD4C-0A77AEA1E996}"/>
    <hyperlink ref="B374" r:id="rId916" xr:uid="{113EA8F9-0447-4629-B3FE-8B0E93DF7F00}"/>
    <hyperlink ref="I374" r:id="rId917" xr:uid="{C55890C6-77DA-4D88-9995-BDE0D003E5FA}"/>
    <hyperlink ref="B375" r:id="rId918" xr:uid="{A469E1B6-C9B7-48B2-96EC-F45FECB639E2}"/>
    <hyperlink ref="I375" r:id="rId919" xr:uid="{263B66A8-AA5C-411B-A9F9-5D0D828FC9C7}"/>
    <hyperlink ref="B376" r:id="rId920" xr:uid="{41BE375C-055C-4A7F-8941-D1A18B270641}"/>
    <hyperlink ref="I376" r:id="rId921" xr:uid="{C0F383D4-937F-4300-8D9D-833DECA5351A}"/>
    <hyperlink ref="B377" r:id="rId922" xr:uid="{BC43B39C-419F-44ED-9A0B-7C54A269E279}"/>
    <hyperlink ref="I377" r:id="rId923" xr:uid="{FBDC27CC-6286-4EDD-BA7D-0D57F17F3F9B}"/>
    <hyperlink ref="B378" r:id="rId924" xr:uid="{8AA81A7B-C51F-4500-864A-F6BF3E8220B1}"/>
    <hyperlink ref="I378" r:id="rId925" xr:uid="{C905AE1D-F041-4FDC-B4DE-21BF2CA7914C}"/>
    <hyperlink ref="B379" r:id="rId926" xr:uid="{212D8A31-AE80-4DE4-BB56-827A6605172E}"/>
    <hyperlink ref="I379" r:id="rId927" xr:uid="{F00A4137-C15E-4E83-A628-2DA5153C9419}"/>
    <hyperlink ref="B380" r:id="rId928" xr:uid="{5D86EFA2-C103-4E7B-97DA-AB11914C2449}"/>
    <hyperlink ref="I380" r:id="rId929" xr:uid="{86840C08-8B15-4A9B-845B-AC0FFCC16AE0}"/>
    <hyperlink ref="B381" r:id="rId930" xr:uid="{6D3659B1-D2C3-4BC9-8AC1-63E82B01082D}"/>
    <hyperlink ref="I381" r:id="rId931" xr:uid="{68C66007-A1D6-40D6-850B-8E8BF3EB60CC}"/>
    <hyperlink ref="B382" r:id="rId932" xr:uid="{A243D015-D64C-492D-AFA3-62D5691A667B}"/>
    <hyperlink ref="I382" r:id="rId933" xr:uid="{4CD6F17E-00EC-43FF-A1BE-D6F727C28D69}"/>
    <hyperlink ref="B383" r:id="rId934" xr:uid="{A95A9F34-7238-4EA2-B235-E9C7EA0D63F7}"/>
    <hyperlink ref="I383" r:id="rId935" xr:uid="{7D15BBB6-0BA1-4860-AEA1-D463014FDC37}"/>
    <hyperlink ref="B384" r:id="rId936" xr:uid="{47D96E15-9DA5-4655-93DD-340E07CF6717}"/>
    <hyperlink ref="I384" r:id="rId937" xr:uid="{9FF6844F-B54C-4123-87D1-1ED1A00B3C74}"/>
    <hyperlink ref="B385" r:id="rId938" xr:uid="{DF65E2F3-80F6-4AE4-A59D-C2CE8E600323}"/>
    <hyperlink ref="I385" r:id="rId939" xr:uid="{B26A968E-7AE9-49D8-8C47-F6E508ECCCA1}"/>
    <hyperlink ref="B386" r:id="rId940" xr:uid="{FDBFDF8B-33E9-4A1C-A35A-7EE94FB50994}"/>
    <hyperlink ref="I386" r:id="rId941" xr:uid="{657DC87E-FF55-4FA0-A7D5-8E902B85347A}"/>
    <hyperlink ref="B387" r:id="rId942" xr:uid="{42A6C87B-2C7E-44F3-BB23-901AC08BCC58}"/>
    <hyperlink ref="I387" r:id="rId943" xr:uid="{B0C1E76E-4027-4B9B-87D2-077F62AF1341}"/>
    <hyperlink ref="B388" r:id="rId944" xr:uid="{00EC93BC-7D8A-434C-960C-B715F1E5EABE}"/>
    <hyperlink ref="I388" r:id="rId945" xr:uid="{13D0A448-63BC-472D-8C8F-1FEADA2E0A2F}"/>
    <hyperlink ref="B389" r:id="rId946" xr:uid="{6569F1A6-816F-4807-B63A-AFD9C5EF80C0}"/>
    <hyperlink ref="I389" r:id="rId947" xr:uid="{84A4F83D-A477-4114-AA1B-C66DA9EB66F5}"/>
    <hyperlink ref="B390" r:id="rId948" xr:uid="{AAB85AD1-D9B7-4852-8E25-9EBBB0C28354}"/>
    <hyperlink ref="I390" r:id="rId949" xr:uid="{B15A9CC4-C6EC-4D62-A9A4-1A2BF7668AE1}"/>
    <hyperlink ref="B391" r:id="rId950" xr:uid="{38ADECA9-72D3-4A66-9E48-66FBB6E36344}"/>
    <hyperlink ref="I391" r:id="rId951" xr:uid="{DF42C1A9-5B48-4DE0-BE26-17967F4DC3EA}"/>
    <hyperlink ref="B392" r:id="rId952" xr:uid="{6057040B-4302-4D13-B6FC-AFFDDCBDCB5F}"/>
    <hyperlink ref="I392" r:id="rId953" xr:uid="{1F38981A-94C4-4CA2-A641-F91670E67321}"/>
    <hyperlink ref="B393" r:id="rId954" xr:uid="{3FB600BC-B9A3-4AA8-8C93-760153C32E14}"/>
    <hyperlink ref="I393" r:id="rId955" xr:uid="{8D525AF8-C085-453F-A78C-BE52A1C50683}"/>
    <hyperlink ref="B394" r:id="rId956" xr:uid="{E144B851-4236-46E1-840F-B896548B9104}"/>
    <hyperlink ref="I394" r:id="rId957" xr:uid="{FE49ECFE-6C4E-4433-B420-6179AB367E5A}"/>
    <hyperlink ref="B395" r:id="rId958" xr:uid="{E6B9D0AE-1C70-4D2B-BF68-A02B594BBA7C}"/>
    <hyperlink ref="I395" r:id="rId959" xr:uid="{B1FB527A-04F6-4CD0-BAF4-332B48674426}"/>
    <hyperlink ref="B396" r:id="rId960" xr:uid="{A58D5243-1D82-407D-A842-FA63336D1113}"/>
    <hyperlink ref="I396" r:id="rId961" xr:uid="{8124557F-F79D-457F-BF40-E199D4362DBE}"/>
    <hyperlink ref="B397" r:id="rId962" xr:uid="{7709CA56-F6FF-479B-92F1-BD769FB17955}"/>
    <hyperlink ref="I397" r:id="rId963" xr:uid="{48AE79C1-3B41-4B5B-BEAD-38E61F47998E}"/>
    <hyperlink ref="B398" r:id="rId964" xr:uid="{1D403FB9-F7C9-40BA-BF9E-991003CE54D8}"/>
    <hyperlink ref="I398" r:id="rId965" xr:uid="{EC163D2A-A543-42BE-95EF-5EA71EE4F958}"/>
    <hyperlink ref="B399" r:id="rId966" xr:uid="{BE52AAA1-8FBA-4DD0-9378-8684F59D351D}"/>
    <hyperlink ref="I399" r:id="rId967" xr:uid="{77FDA46C-084D-4DFB-9B29-234DD7FD1A32}"/>
    <hyperlink ref="B400" r:id="rId968" xr:uid="{3FEE754F-8890-4290-B206-03BA97C661D1}"/>
    <hyperlink ref="I400" r:id="rId969" xr:uid="{EF6C7D1D-9058-42AF-AF9B-648AF4170EB8}"/>
    <hyperlink ref="B401" r:id="rId970" xr:uid="{3B9F136C-1E55-41D0-BE14-76EF31F3672A}"/>
    <hyperlink ref="I401" r:id="rId971" xr:uid="{3C3D78E2-CB57-4B9D-B17F-CB7F129ECFF7}"/>
    <hyperlink ref="B402" r:id="rId972" xr:uid="{081D9924-A183-4023-9B30-968F3B01A236}"/>
    <hyperlink ref="I402" r:id="rId973" xr:uid="{A2901BEE-7C13-4120-BFAC-13CDE9B74055}"/>
    <hyperlink ref="B403" r:id="rId974" xr:uid="{BE866034-EC09-44CA-9A32-3B88E1CB50B1}"/>
    <hyperlink ref="I403" r:id="rId975" xr:uid="{139D8FF0-84AE-4EA5-B125-868B5679D9DE}"/>
    <hyperlink ref="B404" r:id="rId976" xr:uid="{4E22D564-98A8-4030-9E6E-F46D69038C6E}"/>
    <hyperlink ref="I404" r:id="rId977" xr:uid="{A4F512BB-83DD-4E96-9444-C6136D76E379}"/>
    <hyperlink ref="B405" r:id="rId978" xr:uid="{8EA4C829-E4B9-4AE1-B0F0-220619FD764C}"/>
    <hyperlink ref="I405" r:id="rId979" xr:uid="{9A7E27C0-6582-4085-8192-A702C5B32671}"/>
    <hyperlink ref="B406" r:id="rId980" xr:uid="{281AB6C8-012A-4EE5-AD8D-74D1C1D8868E}"/>
    <hyperlink ref="I406" r:id="rId981" xr:uid="{77F98E4E-09F6-4F23-8086-915D5261E6AB}"/>
    <hyperlink ref="B407" r:id="rId982" xr:uid="{35619407-86F1-47B5-8C37-163A41B56A2A}"/>
    <hyperlink ref="I407" r:id="rId983" xr:uid="{0AAC747C-32CC-4A90-B652-20ABB9AB44F5}"/>
    <hyperlink ref="B408" r:id="rId984" xr:uid="{FD2D9718-BAA2-4622-B68B-220EC4262E03}"/>
    <hyperlink ref="I408" r:id="rId985" xr:uid="{A409FC7E-E67E-48DD-903B-D2C54F48A833}"/>
    <hyperlink ref="B409" r:id="rId986" xr:uid="{A998F99E-DA38-432E-B7F9-26E7A52C7A0D}"/>
    <hyperlink ref="I409" r:id="rId987" xr:uid="{1F140F1C-6FE3-4D32-A020-3546B5A2AF2B}"/>
    <hyperlink ref="B410" r:id="rId988" xr:uid="{9DFC265E-58DA-4A7F-8BC2-26F8469F459B}"/>
    <hyperlink ref="I410" r:id="rId989" xr:uid="{043620E6-1101-4240-AB69-27861863CEE2}"/>
    <hyperlink ref="B411" r:id="rId990" xr:uid="{01205664-A5CC-4B0E-9923-EB85BC25F04E}"/>
    <hyperlink ref="I411" r:id="rId991" xr:uid="{7E067A03-E55F-4714-B10D-0A9F9E0D23FB}"/>
    <hyperlink ref="B412" r:id="rId992" xr:uid="{68188954-182C-4D83-A67B-0461F3283558}"/>
    <hyperlink ref="I412" r:id="rId993" xr:uid="{99D00D57-2EFF-488C-8053-169D1D15B9CD}"/>
    <hyperlink ref="B413" r:id="rId994" xr:uid="{2EFB54C1-3C8A-4FEF-8CAF-72A0D27CD26B}"/>
    <hyperlink ref="I413" r:id="rId995" xr:uid="{F06F386E-E027-49F6-84EA-DF658C71D247}"/>
    <hyperlink ref="B414" r:id="rId996" xr:uid="{422C628F-79DB-4979-A254-56144807F038}"/>
    <hyperlink ref="I414" r:id="rId997" xr:uid="{844303BE-DDFD-49AB-8867-BA7014214AC7}"/>
    <hyperlink ref="B415" r:id="rId998" xr:uid="{173C8B90-B7E6-4A29-A04F-932BD35DC989}"/>
    <hyperlink ref="I415" r:id="rId999" xr:uid="{BCD5A49F-B35F-48CB-8D5D-24F4B8792084}"/>
    <hyperlink ref="B416" r:id="rId1000" xr:uid="{2B6EC2E4-A25A-4628-ADC2-87F6DD8F5CB7}"/>
    <hyperlink ref="I416" r:id="rId1001" xr:uid="{80C93DAA-1ED9-48EA-B417-9D3FBDBFECCD}"/>
    <hyperlink ref="B417" r:id="rId1002" xr:uid="{A313FF3B-11CC-4C39-B6DA-4C06107A6C27}"/>
    <hyperlink ref="I417" r:id="rId1003" xr:uid="{DECE9F15-7CE7-47CB-930E-E82B72711587}"/>
    <hyperlink ref="B418" r:id="rId1004" xr:uid="{DC7CDFCA-D884-415E-B32B-6801D8D7A402}"/>
    <hyperlink ref="I418" r:id="rId1005" xr:uid="{A41C2DEC-B60D-4351-9788-285238BFE7A8}"/>
    <hyperlink ref="B419" r:id="rId1006" xr:uid="{4E0672C9-9A92-4DD3-96E3-9C6D2568E1FE}"/>
    <hyperlink ref="I419" r:id="rId1007" xr:uid="{49695279-3670-4890-979E-9F88D5A6F7BD}"/>
    <hyperlink ref="B420" r:id="rId1008" xr:uid="{7390CB63-B938-42E2-8D34-6C5ADE0D33ED}"/>
    <hyperlink ref="I420" r:id="rId1009" xr:uid="{8BAC66C5-368B-4289-9C05-CE666F447FBB}"/>
    <hyperlink ref="B421" r:id="rId1010" xr:uid="{D4C3E9BC-0260-45D2-A1E6-6ABDE0CB8FF7}"/>
    <hyperlink ref="I421" r:id="rId1011" xr:uid="{9BB0F46B-E9E5-4D76-B141-966767EAA13B}"/>
    <hyperlink ref="B422" r:id="rId1012" xr:uid="{6738A9C2-9465-4D7E-93EE-6CBBD0C095D2}"/>
    <hyperlink ref="I422" r:id="rId1013" xr:uid="{738B7667-07FF-4610-BE12-59C294D04681}"/>
    <hyperlink ref="B423" r:id="rId1014" xr:uid="{31BD81AD-BE0D-4F2F-974B-7899271D1955}"/>
    <hyperlink ref="I423" r:id="rId1015" xr:uid="{8BFE453C-B1A5-4DF5-B4A2-D484F31772B7}"/>
    <hyperlink ref="B424" r:id="rId1016" xr:uid="{67B331B3-D078-4FA7-A6A7-F32C050FBAFE}"/>
    <hyperlink ref="I424" r:id="rId1017" xr:uid="{CC392645-0C07-46D3-AF71-7D6925857841}"/>
    <hyperlink ref="B425" r:id="rId1018" xr:uid="{A4E44377-8B8C-49E1-81CD-77D995A2F94E}"/>
    <hyperlink ref="I425" r:id="rId1019" xr:uid="{A62C5EB4-4A79-4620-97AD-BCF4E44645AF}"/>
    <hyperlink ref="B426" r:id="rId1020" xr:uid="{5FCE5429-1D19-476A-9854-99811D01A212}"/>
    <hyperlink ref="I426" r:id="rId1021" xr:uid="{4A22AD65-D5E9-4D72-ABAF-5909587D3368}"/>
    <hyperlink ref="B427" r:id="rId1022" xr:uid="{8655DEB0-91E3-496F-AFBC-8F28158D832F}"/>
    <hyperlink ref="I427" r:id="rId1023" xr:uid="{E1EAF858-D075-4C31-9ADD-B7D4CCA5B1D0}"/>
    <hyperlink ref="B428" r:id="rId1024" xr:uid="{17159146-91E0-4620-BDDF-E284612DC1D5}"/>
    <hyperlink ref="I428" r:id="rId1025" xr:uid="{09BA23F2-D04E-46CC-A0ED-353CD2129BD4}"/>
    <hyperlink ref="B429" r:id="rId1026" xr:uid="{B953CB4A-5CA5-4F88-9A8A-362DFBCFC18B}"/>
    <hyperlink ref="I429" r:id="rId1027" xr:uid="{5159022B-4633-4D32-BFC4-16A4B5CE4096}"/>
    <hyperlink ref="B430" r:id="rId1028" xr:uid="{855781CC-72A0-4BE6-A502-2A887E5493F1}"/>
    <hyperlink ref="I430" r:id="rId1029" xr:uid="{66D16374-B09A-4DE4-AE4B-64174E3C6437}"/>
    <hyperlink ref="B431" r:id="rId1030" xr:uid="{80490405-D50F-42F3-9FE3-FD2C0F7DEF31}"/>
    <hyperlink ref="I431" r:id="rId1031" xr:uid="{52F5C050-AC7C-474B-A43D-463455C986D5}"/>
    <hyperlink ref="B432" r:id="rId1032" xr:uid="{431CBF34-0EE8-43AE-BE23-BFD5003050E5}"/>
    <hyperlink ref="I432" r:id="rId1033" xr:uid="{835A78A8-91C0-4E62-A182-24C48155C130}"/>
    <hyperlink ref="B433" r:id="rId1034" xr:uid="{A19BFD26-C308-47BD-AFBD-3B1039F8D5E4}"/>
    <hyperlink ref="I433" r:id="rId1035" xr:uid="{ED3D6A0A-420A-4E96-8D29-73207F8F539E}"/>
    <hyperlink ref="B434" r:id="rId1036" xr:uid="{D156F5AC-F520-493B-82BF-63951ACF283E}"/>
    <hyperlink ref="I434" r:id="rId1037" xr:uid="{508FDB11-FC58-4C73-844F-E9C5221C6AA4}"/>
    <hyperlink ref="B435" r:id="rId1038" xr:uid="{B1DA317B-DBDD-4C64-AAD6-6381BB9841D1}"/>
    <hyperlink ref="I435" r:id="rId1039" xr:uid="{6BF08D64-3F1F-4EA8-8D2B-EFAC984D694D}"/>
    <hyperlink ref="B436" r:id="rId1040" xr:uid="{C172CA32-15D8-448A-8F65-68B8BF7B1539}"/>
    <hyperlink ref="I436" r:id="rId1041" xr:uid="{7AEA4232-3A80-46A1-B94D-7A29FE29F70D}"/>
    <hyperlink ref="B437" r:id="rId1042" xr:uid="{19569ACE-6FA7-4A1A-8C7E-E7CFB77F7530}"/>
    <hyperlink ref="I437" r:id="rId1043" xr:uid="{BDD04DC6-76D4-42AB-8C31-20963EB3F1DC}"/>
    <hyperlink ref="B438" r:id="rId1044" xr:uid="{B85444C1-0DA3-44FD-B828-CD738E6BFB15}"/>
    <hyperlink ref="I438" r:id="rId1045" xr:uid="{1AF95220-42D5-4AFC-9A12-6E24C77617C9}"/>
    <hyperlink ref="B439" r:id="rId1046" xr:uid="{8FA2BBE7-3C17-48F2-AF4A-209359778B6B}"/>
    <hyperlink ref="I439" r:id="rId1047" xr:uid="{E9EC9418-4B47-4B61-8B09-7DFDC51FBB35}"/>
    <hyperlink ref="B440" r:id="rId1048" xr:uid="{509507F7-A575-4770-B9A8-F66F3EC888CE}"/>
    <hyperlink ref="I440" r:id="rId1049" xr:uid="{81FE1C66-1C61-42DA-A1F0-32A4CF2261F0}"/>
    <hyperlink ref="B441" r:id="rId1050" xr:uid="{3FBCCCD5-930B-4BAF-8677-767D76B08BF2}"/>
    <hyperlink ref="I441" r:id="rId1051" xr:uid="{DDAC623F-5AD5-4057-9CCC-FD7036FC9959}"/>
    <hyperlink ref="B442" r:id="rId1052" xr:uid="{C0AF868C-05E1-4E3B-8A4A-C63A1A979D71}"/>
    <hyperlink ref="I442" r:id="rId1053" xr:uid="{C7874B57-98CF-4FAA-82C2-0B85D55489EC}"/>
    <hyperlink ref="B443" r:id="rId1054" xr:uid="{93E1E933-6A2E-436E-AAA1-7B1C35130389}"/>
    <hyperlink ref="I443" r:id="rId1055" xr:uid="{49EE8E24-C357-4358-BDD5-8CF5BD27D57B}"/>
    <hyperlink ref="B444" r:id="rId1056" xr:uid="{3F7D92E4-6E65-428F-87DF-7D7C1C101A62}"/>
    <hyperlink ref="I444" r:id="rId1057" xr:uid="{549BA5CB-7875-4851-A8F9-27C049CF8F41}"/>
    <hyperlink ref="B445" r:id="rId1058" xr:uid="{735F4293-67BA-4B78-8097-07EF9C0B8BA9}"/>
    <hyperlink ref="I445" r:id="rId1059" xr:uid="{62E48C2F-B7BB-4D1F-ADB7-DF1E860AF11F}"/>
    <hyperlink ref="B446" r:id="rId1060" xr:uid="{70987912-A736-41C8-8841-C82E3F94D2D1}"/>
    <hyperlink ref="I446" r:id="rId1061" xr:uid="{ACD921AA-9E62-4191-9DA1-93E24EF3D433}"/>
    <hyperlink ref="B447" r:id="rId1062" xr:uid="{24A10654-06D6-4F70-9657-044A1D25DCCB}"/>
    <hyperlink ref="I447" r:id="rId1063" xr:uid="{24F052F7-BEE4-491A-A1FF-0EC5CC5C47A5}"/>
    <hyperlink ref="B448" r:id="rId1064" xr:uid="{5F82E9C2-25A1-43F6-80CF-0CED2DD31A0A}"/>
    <hyperlink ref="I448" r:id="rId1065" xr:uid="{2BE03562-C4ED-4B8A-8D65-ACAA64F8E97A}"/>
    <hyperlink ref="B449" r:id="rId1066" xr:uid="{3D217780-E073-459F-8C62-14B1ECB998A0}"/>
    <hyperlink ref="I449" r:id="rId1067" xr:uid="{FBABFDB1-56C7-4767-AE92-1FB9DCF99F24}"/>
    <hyperlink ref="B450" r:id="rId1068" xr:uid="{05839856-759C-4A08-9DF5-4533ECCE9AF2}"/>
    <hyperlink ref="I450" r:id="rId1069" xr:uid="{967CBE5A-3E6A-412C-BD68-67A48272DC15}"/>
    <hyperlink ref="B451" r:id="rId1070" xr:uid="{3BE5A1F5-9725-4E0F-AC29-0D779A060C10}"/>
    <hyperlink ref="I451" r:id="rId1071" xr:uid="{1258123D-E7CB-4EE3-9D92-0AA7E54C80DF}"/>
    <hyperlink ref="B452" r:id="rId1072" xr:uid="{8EF9167A-A486-448D-9A35-741310A23693}"/>
    <hyperlink ref="I452" r:id="rId1073" xr:uid="{F9613C41-FFE9-45C0-9440-50E44E3029AC}"/>
    <hyperlink ref="B453" r:id="rId1074" xr:uid="{35242449-026E-4B72-A180-E4F8CF6B92CE}"/>
    <hyperlink ref="I453" r:id="rId1075" xr:uid="{3D80F273-9033-48DF-95CB-1FF64C25A495}"/>
    <hyperlink ref="B454" r:id="rId1076" xr:uid="{725ACEE7-D863-498A-AF2D-E2D3AABD1BAC}"/>
    <hyperlink ref="I454" r:id="rId1077" xr:uid="{D6AD68FB-BD0B-4DA4-9739-1A4C3B02A915}"/>
    <hyperlink ref="B455" r:id="rId1078" xr:uid="{442D0057-058C-496F-AC2B-5E17E5E395EF}"/>
    <hyperlink ref="I455" r:id="rId1079" xr:uid="{D1E36DEE-2A9D-42B1-B549-96A11BDA0FB2}"/>
    <hyperlink ref="B456" r:id="rId1080" xr:uid="{E944B3C2-85C9-461E-9923-0E5046E51210}"/>
    <hyperlink ref="I456" r:id="rId1081" xr:uid="{86643E94-7836-4CBB-9776-053EFD72A417}"/>
    <hyperlink ref="B457" r:id="rId1082" xr:uid="{C97F4A3D-8248-4565-A9EE-867C3B5B5EFB}"/>
    <hyperlink ref="I457" r:id="rId1083" xr:uid="{AD15DC17-29F3-4DB9-87FA-D0FE1CFF0042}"/>
    <hyperlink ref="B458" r:id="rId1084" xr:uid="{B5459F1B-C0B7-4B4E-B84A-CC729DE7D75F}"/>
    <hyperlink ref="I458" r:id="rId1085" xr:uid="{D8EF1EE3-9B79-4725-9342-82E0D77D9855}"/>
    <hyperlink ref="B459" r:id="rId1086" xr:uid="{DFA71B9F-7F96-450C-9085-15A6730F5293}"/>
    <hyperlink ref="I459" r:id="rId1087" xr:uid="{EBBF677C-F032-4D0A-AA47-EEF15FE14F22}"/>
    <hyperlink ref="B460" r:id="rId1088" xr:uid="{49567D19-1DC6-4DDB-ABA6-10C5FED3547F}"/>
    <hyperlink ref="I460" r:id="rId1089" xr:uid="{7E8238CF-278F-4CEA-8406-3479AFC0187E}"/>
    <hyperlink ref="B461" r:id="rId1090" xr:uid="{5DB7F5C3-F7A1-4C0E-AEDD-B3F57E8E07EE}"/>
    <hyperlink ref="I461" r:id="rId1091" xr:uid="{21E0420B-835C-484D-BE32-DE496CF044B7}"/>
    <hyperlink ref="B462" r:id="rId1092" xr:uid="{C6636BDE-2BB6-4CEC-9C57-80C1CE7DD29A}"/>
    <hyperlink ref="I462" r:id="rId1093" xr:uid="{0A697CE8-5C0E-4665-B355-5FD3EABDB541}"/>
    <hyperlink ref="B463" r:id="rId1094" xr:uid="{188E782A-073C-4BD0-A459-A20CDF91110E}"/>
    <hyperlink ref="I463" r:id="rId1095" xr:uid="{35F0E3D6-7344-4F61-A365-08623A42819B}"/>
    <hyperlink ref="B464" r:id="rId1096" xr:uid="{156FCA67-C7EB-45FC-8435-0F2E90DDC975}"/>
    <hyperlink ref="I464" r:id="rId1097" xr:uid="{0ADBDD83-271A-4EA5-A076-B1B20D442D50}"/>
    <hyperlink ref="B465" r:id="rId1098" xr:uid="{34112854-DDD7-49AC-8F5B-DE9A148DCDCB}"/>
    <hyperlink ref="I465" r:id="rId1099" xr:uid="{CF055B71-AED9-47AF-8099-B75CA5B44433}"/>
    <hyperlink ref="B466" r:id="rId1100" xr:uid="{1BCE57AC-F874-44A5-ADF2-DD4670E8F367}"/>
    <hyperlink ref="I466" r:id="rId1101" xr:uid="{5A7B1BB8-B4A5-4348-A031-9FA00B78ED56}"/>
    <hyperlink ref="B467" r:id="rId1102" xr:uid="{C2F7B231-8CA7-4464-8A8E-142BB6D1A135}"/>
    <hyperlink ref="I467" r:id="rId1103" xr:uid="{2E58AEF6-3500-4597-ADE2-DDE359A8874F}"/>
    <hyperlink ref="B468" r:id="rId1104" xr:uid="{DDD140DF-95AA-438B-8B88-069A27DAE106}"/>
    <hyperlink ref="I468" r:id="rId1105" xr:uid="{E78F49DC-4E36-4909-9A91-50E5597DF400}"/>
    <hyperlink ref="C505" r:id="rId1106" xr:uid="{6CFA00EF-1367-40EC-AB0F-C1AFEFCD1B9B}"/>
  </hyperlinks>
  <pageMargins left="0.511811024" right="0.511811024" top="0.78740157499999996" bottom="0.78740157499999996" header="0.31496062000000002" footer="0.31496062000000002"/>
  <headerFooter>
    <oddFooter>&amp;L_x000D_&amp;1#&amp;"Calibri"&amp;10&amp;K000000 Público</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9BE2-16F7-4040-BF5A-FA150C199A1D}">
  <sheetPr>
    <tabColor theme="7" tint="0.79998168889431442"/>
  </sheetPr>
  <dimension ref="A1:V65"/>
  <sheetViews>
    <sheetView showGridLines="0" topLeftCell="A10" zoomScale="90" zoomScaleNormal="90" workbookViewId="0">
      <selection activeCell="Q35" sqref="Q35"/>
    </sheetView>
  </sheetViews>
  <sheetFormatPr defaultColWidth="8.6640625" defaultRowHeight="14.4" x14ac:dyDescent="0.3"/>
  <cols>
    <col min="1" max="1" width="12.6640625" customWidth="1"/>
    <col min="2" max="2" width="23.6640625" bestFit="1" customWidth="1"/>
    <col min="3" max="3" width="11.109375" style="2" bestFit="1" customWidth="1"/>
    <col min="4" max="4" width="7" style="2" customWidth="1"/>
    <col min="5" max="5" width="18.44140625" bestFit="1" customWidth="1"/>
    <col min="6" max="6" width="7" customWidth="1"/>
    <col min="7" max="7" width="24" style="2" bestFit="1" customWidth="1"/>
    <col min="8" max="8" width="7" style="2" customWidth="1"/>
    <col min="9" max="9" width="24.109375" style="2" bestFit="1" customWidth="1"/>
    <col min="10" max="10" width="7" customWidth="1"/>
    <col min="11" max="11" width="7.6640625" customWidth="1"/>
    <col min="12" max="12" width="11.6640625" customWidth="1"/>
    <col min="13" max="13" width="2.6640625" style="57" customWidth="1"/>
    <col min="14" max="14" width="4.44140625" customWidth="1"/>
    <col min="15" max="15" width="6.6640625" bestFit="1" customWidth="1"/>
    <col min="16" max="16" width="8.6640625" bestFit="1" customWidth="1"/>
    <col min="17" max="17" width="16.44140625" bestFit="1" customWidth="1"/>
    <col min="18" max="18" width="20.44140625" bestFit="1" customWidth="1"/>
    <col min="19" max="19" width="24.109375" bestFit="1" customWidth="1"/>
    <col min="20" max="20" width="17" bestFit="1" customWidth="1"/>
  </cols>
  <sheetData>
    <row r="1" spans="1:22" x14ac:dyDescent="0.3">
      <c r="C1"/>
      <c r="D1"/>
      <c r="G1"/>
      <c r="H1"/>
      <c r="I1"/>
      <c r="M1" s="34"/>
    </row>
    <row r="2" spans="1:22" x14ac:dyDescent="0.3">
      <c r="C2" s="9" t="s">
        <v>1265</v>
      </c>
      <c r="D2" s="9"/>
      <c r="G2" s="9"/>
      <c r="H2" s="9"/>
      <c r="I2" s="9"/>
      <c r="O2" s="196" t="s">
        <v>1266</v>
      </c>
      <c r="P2" s="196" t="s">
        <v>63</v>
      </c>
      <c r="Q2" s="197" t="s">
        <v>1267</v>
      </c>
      <c r="R2" s="197" t="s">
        <v>1268</v>
      </c>
      <c r="S2" s="197" t="s">
        <v>1269</v>
      </c>
      <c r="T2" s="197" t="s">
        <v>1270</v>
      </c>
    </row>
    <row r="3" spans="1:22" x14ac:dyDescent="0.3">
      <c r="B3" s="155"/>
      <c r="C3" s="156" t="s">
        <v>97</v>
      </c>
      <c r="D3" s="157" t="s">
        <v>1271</v>
      </c>
      <c r="E3" s="156" t="s">
        <v>7517</v>
      </c>
      <c r="F3" s="157" t="s">
        <v>1271</v>
      </c>
      <c r="G3" s="156" t="s">
        <v>1272</v>
      </c>
      <c r="H3" s="157" t="s">
        <v>1271</v>
      </c>
      <c r="I3" s="156" t="s">
        <v>1273</v>
      </c>
      <c r="J3" s="157" t="s">
        <v>1271</v>
      </c>
      <c r="K3" s="156" t="s">
        <v>1274</v>
      </c>
      <c r="O3" s="198" t="s">
        <v>7378</v>
      </c>
      <c r="P3" s="199" t="s">
        <v>7487</v>
      </c>
      <c r="Q3" s="200">
        <v>237</v>
      </c>
      <c r="R3" s="200">
        <v>47</v>
      </c>
      <c r="S3" s="200">
        <f t="shared" ref="S3:S26" si="0">Q3-R3</f>
        <v>190</v>
      </c>
      <c r="T3" s="201" t="s">
        <v>99</v>
      </c>
      <c r="V3" s="17"/>
    </row>
    <row r="4" spans="1:22" x14ac:dyDescent="0.3">
      <c r="A4" s="250" t="s">
        <v>1276</v>
      </c>
      <c r="B4" s="149" t="s">
        <v>1277</v>
      </c>
      <c r="C4" s="158"/>
      <c r="D4" s="153">
        <f t="shared" ref="D4:D9" si="1">C4/$K4</f>
        <v>0</v>
      </c>
      <c r="E4" s="159" t="e">
        <f>NA()</f>
        <v>#N/A</v>
      </c>
      <c r="F4" s="153" t="e">
        <f t="shared" ref="F4:F9" si="2">E4/$K4</f>
        <v>#N/A</v>
      </c>
      <c r="G4" s="158">
        <v>0</v>
      </c>
      <c r="H4" s="153">
        <f t="shared" ref="H4:H9" si="3">G4/$K4</f>
        <v>0</v>
      </c>
      <c r="I4" s="158">
        <v>293</v>
      </c>
      <c r="J4" s="153">
        <f t="shared" ref="J4:J9" si="4">I4/$K4</f>
        <v>1</v>
      </c>
      <c r="K4" s="154">
        <f>SUM(C4,G4,I4)</f>
        <v>293</v>
      </c>
      <c r="O4" s="198" t="s">
        <v>7378</v>
      </c>
      <c r="P4" s="199" t="s">
        <v>7488</v>
      </c>
      <c r="Q4" s="200">
        <v>275</v>
      </c>
      <c r="R4" s="200">
        <v>49</v>
      </c>
      <c r="S4" s="200">
        <f t="shared" si="0"/>
        <v>226</v>
      </c>
      <c r="T4" s="201" t="s">
        <v>99</v>
      </c>
      <c r="V4" s="17"/>
    </row>
    <row r="5" spans="1:22" x14ac:dyDescent="0.3">
      <c r="A5" s="251"/>
      <c r="B5" s="150" t="s">
        <v>1278</v>
      </c>
      <c r="C5" s="152">
        <f>SUMIF(Dinâmicas!$Q:$Q,"Sustentação",Dinâmicas!$T:$T)+SUMIF(Dinâmicas!$Q:$Q,"Suporte",Dinâmicas!$T:$T)</f>
        <v>328</v>
      </c>
      <c r="D5" s="153">
        <f t="shared" si="1"/>
        <v>0.2869641294838145</v>
      </c>
      <c r="E5" s="159" t="e">
        <f>NA()</f>
        <v>#N/A</v>
      </c>
      <c r="F5" s="153" t="e">
        <f t="shared" si="2"/>
        <v>#N/A</v>
      </c>
      <c r="G5" s="152">
        <f>VLOOKUP("Total Geral",Dinâmicas!$P:$T,5,0)-C5-I5</f>
        <v>34</v>
      </c>
      <c r="H5" s="153">
        <f t="shared" si="3"/>
        <v>2.974628171478565E-2</v>
      </c>
      <c r="I5" s="152">
        <f>SUMIF(Dinâmicas!$S:$S,"&lt;&gt;",Dinâmicas!$T:$T)</f>
        <v>781</v>
      </c>
      <c r="J5" s="153">
        <f t="shared" si="4"/>
        <v>0.68328958880139978</v>
      </c>
      <c r="K5" s="154">
        <f>SUM(C5,G5,I5)</f>
        <v>1143</v>
      </c>
      <c r="O5" s="198" t="s">
        <v>7378</v>
      </c>
      <c r="P5" s="199" t="s">
        <v>7489</v>
      </c>
      <c r="Q5" s="200">
        <v>200</v>
      </c>
      <c r="R5" s="200">
        <v>46</v>
      </c>
      <c r="S5" s="200">
        <f t="shared" si="0"/>
        <v>154</v>
      </c>
      <c r="T5" s="201" t="s">
        <v>99</v>
      </c>
      <c r="V5" s="17"/>
    </row>
    <row r="6" spans="1:22" x14ac:dyDescent="0.3">
      <c r="A6" s="250" t="s">
        <v>1279</v>
      </c>
      <c r="B6" s="150" t="s">
        <v>1280</v>
      </c>
      <c r="C6" s="158"/>
      <c r="D6" s="153">
        <f t="shared" si="1"/>
        <v>0</v>
      </c>
      <c r="E6" s="159" t="e">
        <f>NA()</f>
        <v>#N/A</v>
      </c>
      <c r="F6" s="153" t="e">
        <f t="shared" si="2"/>
        <v>#N/A</v>
      </c>
      <c r="G6" s="158">
        <v>0</v>
      </c>
      <c r="H6" s="153">
        <f t="shared" si="3"/>
        <v>0</v>
      </c>
      <c r="I6" s="158">
        <v>293</v>
      </c>
      <c r="J6" s="153">
        <f t="shared" si="4"/>
        <v>1</v>
      </c>
      <c r="K6" s="154">
        <f>SUM(C6,G6,I6)</f>
        <v>293</v>
      </c>
      <c r="O6" s="198" t="s">
        <v>7378</v>
      </c>
      <c r="P6" s="199" t="s">
        <v>7490</v>
      </c>
      <c r="Q6" s="200">
        <v>271</v>
      </c>
      <c r="R6" s="200">
        <v>51</v>
      </c>
      <c r="S6" s="200">
        <f t="shared" si="0"/>
        <v>220</v>
      </c>
      <c r="T6" s="201" t="s">
        <v>99</v>
      </c>
      <c r="V6" s="17"/>
    </row>
    <row r="7" spans="1:22" x14ac:dyDescent="0.3">
      <c r="A7" s="252"/>
      <c r="B7" s="150" t="s">
        <v>7516</v>
      </c>
      <c r="C7" s="152">
        <f>SUMIF(Dinâmicas!$H:$H,"Sustentação",Dinâmicas!$K:$K)+SUMIF(Dinâmicas!$H:$H,"Suporte",Dinâmicas!$K:$K)</f>
        <v>248</v>
      </c>
      <c r="D7" s="153">
        <f t="shared" si="1"/>
        <v>0.21946902654867256</v>
      </c>
      <c r="E7" s="159" t="e">
        <f>NA()</f>
        <v>#N/A</v>
      </c>
      <c r="F7" s="153" t="e">
        <f t="shared" si="2"/>
        <v>#N/A</v>
      </c>
      <c r="G7" s="152">
        <f>VLOOKUP("Total Geral",Dinâmicas!$G:$K,5,0)-C7-I7</f>
        <v>38</v>
      </c>
      <c r="H7" s="153">
        <f t="shared" si="3"/>
        <v>3.3628318584070796E-2</v>
      </c>
      <c r="I7" s="152">
        <f>SUMIF(Dinâmicas!$J:$J,"&lt;&gt;",Dinâmicas!$K:$K)</f>
        <v>844</v>
      </c>
      <c r="J7" s="153">
        <f t="shared" si="4"/>
        <v>0.7469026548672566</v>
      </c>
      <c r="K7" s="154">
        <f>SUM(C7,G7,I7)</f>
        <v>1130</v>
      </c>
      <c r="O7" s="198" t="s">
        <v>7378</v>
      </c>
      <c r="P7" s="199" t="s">
        <v>7491</v>
      </c>
      <c r="Q7" s="200">
        <v>251</v>
      </c>
      <c r="R7" s="200">
        <v>53</v>
      </c>
      <c r="S7" s="200">
        <f t="shared" si="0"/>
        <v>198</v>
      </c>
      <c r="T7" s="201" t="s">
        <v>99</v>
      </c>
      <c r="V7" s="17"/>
    </row>
    <row r="8" spans="1:22" x14ac:dyDescent="0.3">
      <c r="A8" s="252"/>
      <c r="B8" s="150" t="s">
        <v>1282</v>
      </c>
      <c r="C8" s="152">
        <f>SUMIF(Dinâmicas!$C:$C,"Sustentação",Dinâmicas!$E:$E)+SUMIF(Dinâmicas!$C:$C,"Suporte",Dinâmicas!$E:$E)</f>
        <v>187</v>
      </c>
      <c r="D8" s="153">
        <f t="shared" si="1"/>
        <v>0.20238095238095238</v>
      </c>
      <c r="E8" s="159" t="e">
        <f>NA()</f>
        <v>#N/A</v>
      </c>
      <c r="F8" s="153" t="e">
        <f t="shared" si="2"/>
        <v>#N/A</v>
      </c>
      <c r="G8" s="152">
        <f>SUMIF(Dinâmicas!$B:$B,"Total Geral",Dinâmicas!$E:$E)-C8-I8</f>
        <v>39</v>
      </c>
      <c r="H8" s="153">
        <f t="shared" si="3"/>
        <v>4.2207792207792208E-2</v>
      </c>
      <c r="I8" s="152">
        <f>SUMIFS(Dinâmicas!$E:$E,Dinâmicas!$D:$D,"&lt;&gt;(vazio)",Dinâmicas!$D:$D,"&lt;&gt;")</f>
        <v>698</v>
      </c>
      <c r="J8" s="153">
        <f t="shared" si="4"/>
        <v>0.75541125541125542</v>
      </c>
      <c r="K8" s="154">
        <f>SUM(C8,G8,I8)</f>
        <v>924</v>
      </c>
      <c r="O8" s="198" t="s">
        <v>7378</v>
      </c>
      <c r="P8" s="199" t="s">
        <v>7492</v>
      </c>
      <c r="Q8" s="200">
        <v>72</v>
      </c>
      <c r="R8" s="200">
        <v>32</v>
      </c>
      <c r="S8" s="200">
        <f t="shared" si="0"/>
        <v>40</v>
      </c>
      <c r="T8" s="201" t="s">
        <v>99</v>
      </c>
      <c r="V8" s="17"/>
    </row>
    <row r="9" spans="1:22" x14ac:dyDescent="0.3">
      <c r="A9" s="252"/>
      <c r="B9" s="151" t="s">
        <v>1283</v>
      </c>
      <c r="C9" s="152">
        <f>SUMIF($T:$T,"Sim",$R:$R)</f>
        <v>210</v>
      </c>
      <c r="D9" s="153">
        <f t="shared" si="1"/>
        <v>0.20192307692307693</v>
      </c>
      <c r="E9" s="152">
        <f>SUMIF($T:$T,"Sim",$S:$S)</f>
        <v>830</v>
      </c>
      <c r="F9" s="153">
        <f t="shared" si="2"/>
        <v>0.79807692307692313</v>
      </c>
      <c r="G9" s="159"/>
      <c r="H9" s="153">
        <f t="shared" si="3"/>
        <v>0</v>
      </c>
      <c r="I9" s="159"/>
      <c r="J9" s="153">
        <f t="shared" si="4"/>
        <v>0</v>
      </c>
      <c r="K9" s="154">
        <f>SUM(C9,E9)</f>
        <v>1040</v>
      </c>
      <c r="O9" s="202" t="s">
        <v>7379</v>
      </c>
      <c r="P9" s="203" t="s">
        <v>7493</v>
      </c>
      <c r="Q9" s="204">
        <v>127</v>
      </c>
      <c r="R9" s="204">
        <v>42</v>
      </c>
      <c r="S9" s="204">
        <f t="shared" si="0"/>
        <v>85</v>
      </c>
      <c r="T9" s="201" t="s">
        <v>99</v>
      </c>
      <c r="V9" s="17"/>
    </row>
    <row r="10" spans="1:22" x14ac:dyDescent="0.3">
      <c r="O10" s="202" t="s">
        <v>7379</v>
      </c>
      <c r="P10" s="203" t="s">
        <v>7494</v>
      </c>
      <c r="Q10" s="204">
        <v>184</v>
      </c>
      <c r="R10" s="204">
        <v>45</v>
      </c>
      <c r="S10" s="204">
        <f t="shared" si="0"/>
        <v>139</v>
      </c>
      <c r="T10" s="201" t="s">
        <v>99</v>
      </c>
      <c r="V10" s="17"/>
    </row>
    <row r="11" spans="1:22" x14ac:dyDescent="0.3">
      <c r="C11"/>
      <c r="D11"/>
      <c r="G11"/>
      <c r="H11"/>
      <c r="O11" s="202" t="s">
        <v>7379</v>
      </c>
      <c r="P11" s="203" t="s">
        <v>7495</v>
      </c>
      <c r="Q11" s="204">
        <v>228</v>
      </c>
      <c r="R11" s="204">
        <v>45</v>
      </c>
      <c r="S11" s="204">
        <f t="shared" si="0"/>
        <v>183</v>
      </c>
      <c r="T11" s="201" t="s">
        <v>99</v>
      </c>
      <c r="V11" s="17"/>
    </row>
    <row r="12" spans="1:22" x14ac:dyDescent="0.3">
      <c r="C12"/>
      <c r="D12"/>
      <c r="G12"/>
      <c r="H12"/>
      <c r="O12" s="202" t="s">
        <v>7379</v>
      </c>
      <c r="P12" s="203" t="s">
        <v>7496</v>
      </c>
      <c r="Q12" s="204">
        <v>210</v>
      </c>
      <c r="R12" s="204">
        <v>45</v>
      </c>
      <c r="S12" s="204">
        <f t="shared" si="0"/>
        <v>165</v>
      </c>
      <c r="T12" s="201" t="s">
        <v>99</v>
      </c>
      <c r="V12" s="17"/>
    </row>
    <row r="13" spans="1:22" x14ac:dyDescent="0.3">
      <c r="C13"/>
      <c r="D13"/>
      <c r="G13"/>
      <c r="H13"/>
      <c r="O13" s="202" t="s">
        <v>7379</v>
      </c>
      <c r="P13" s="203" t="s">
        <v>7497</v>
      </c>
      <c r="Q13" s="204">
        <v>263</v>
      </c>
      <c r="R13" s="204">
        <v>45</v>
      </c>
      <c r="S13" s="204">
        <f t="shared" si="0"/>
        <v>218</v>
      </c>
      <c r="T13" s="201" t="s">
        <v>99</v>
      </c>
      <c r="V13" s="17"/>
    </row>
    <row r="14" spans="1:22" x14ac:dyDescent="0.3">
      <c r="A14" s="39" t="s">
        <v>1284</v>
      </c>
      <c r="C14"/>
      <c r="D14"/>
      <c r="G14"/>
      <c r="H14"/>
      <c r="O14" s="202" t="s">
        <v>7379</v>
      </c>
      <c r="P14" s="203" t="s">
        <v>7498</v>
      </c>
      <c r="Q14" s="204">
        <v>86</v>
      </c>
      <c r="R14" s="204">
        <v>26</v>
      </c>
      <c r="S14" s="204">
        <f t="shared" si="0"/>
        <v>60</v>
      </c>
      <c r="T14" s="201" t="s">
        <v>99</v>
      </c>
      <c r="V14" s="17"/>
    </row>
    <row r="15" spans="1:22" x14ac:dyDescent="0.3">
      <c r="C15"/>
      <c r="D15"/>
      <c r="G15"/>
      <c r="H15"/>
      <c r="I15"/>
      <c r="O15" s="205" t="s">
        <v>7380</v>
      </c>
      <c r="P15" s="206" t="s">
        <v>7499</v>
      </c>
      <c r="Q15" s="207">
        <v>180</v>
      </c>
      <c r="R15" s="207">
        <v>38</v>
      </c>
      <c r="S15" s="207">
        <f t="shared" si="0"/>
        <v>142</v>
      </c>
      <c r="T15" s="201" t="s">
        <v>101</v>
      </c>
      <c r="V15" s="17"/>
    </row>
    <row r="16" spans="1:22" x14ac:dyDescent="0.3">
      <c r="C16"/>
      <c r="D16"/>
      <c r="G16"/>
      <c r="H16"/>
      <c r="O16" s="205" t="s">
        <v>7380</v>
      </c>
      <c r="P16" s="206" t="s">
        <v>7500</v>
      </c>
      <c r="Q16" s="207">
        <v>206</v>
      </c>
      <c r="R16" s="207">
        <v>37</v>
      </c>
      <c r="S16" s="207">
        <f t="shared" si="0"/>
        <v>169</v>
      </c>
      <c r="T16" s="201" t="s">
        <v>101</v>
      </c>
      <c r="V16" s="17"/>
    </row>
    <row r="17" spans="2:22" x14ac:dyDescent="0.3">
      <c r="B17" s="1"/>
      <c r="O17" s="205" t="s">
        <v>7380</v>
      </c>
      <c r="P17" s="206" t="s">
        <v>7501</v>
      </c>
      <c r="Q17" s="207">
        <v>206</v>
      </c>
      <c r="R17" s="207">
        <v>38</v>
      </c>
      <c r="S17" s="207">
        <f t="shared" si="0"/>
        <v>168</v>
      </c>
      <c r="T17" s="201" t="s">
        <v>101</v>
      </c>
      <c r="V17" s="17"/>
    </row>
    <row r="18" spans="2:22" x14ac:dyDescent="0.3">
      <c r="O18" s="205" t="s">
        <v>7380</v>
      </c>
      <c r="P18" s="206" t="s">
        <v>7502</v>
      </c>
      <c r="Q18" s="207">
        <v>199</v>
      </c>
      <c r="R18" s="207">
        <v>38</v>
      </c>
      <c r="S18" s="207">
        <f t="shared" si="0"/>
        <v>161</v>
      </c>
      <c r="T18" s="201" t="s">
        <v>101</v>
      </c>
      <c r="V18" s="17"/>
    </row>
    <row r="19" spans="2:22" x14ac:dyDescent="0.3">
      <c r="O19" s="205" t="s">
        <v>7380</v>
      </c>
      <c r="P19" s="206" t="s">
        <v>7503</v>
      </c>
      <c r="Q19" s="207">
        <v>174</v>
      </c>
      <c r="R19" s="207">
        <v>35</v>
      </c>
      <c r="S19" s="207">
        <f t="shared" si="0"/>
        <v>139</v>
      </c>
      <c r="T19" s="201" t="s">
        <v>101</v>
      </c>
      <c r="V19" s="17"/>
    </row>
    <row r="20" spans="2:22" x14ac:dyDescent="0.3">
      <c r="O20" s="205" t="s">
        <v>7380</v>
      </c>
      <c r="P20" s="206" t="s">
        <v>7504</v>
      </c>
      <c r="Q20" s="207">
        <v>75</v>
      </c>
      <c r="R20" s="207">
        <v>24</v>
      </c>
      <c r="S20" s="207">
        <f t="shared" si="0"/>
        <v>51</v>
      </c>
      <c r="T20" s="201" t="s">
        <v>101</v>
      </c>
      <c r="V20" s="17"/>
    </row>
    <row r="21" spans="2:22" x14ac:dyDescent="0.3">
      <c r="O21" s="208" t="s">
        <v>7381</v>
      </c>
      <c r="P21" s="209" t="s">
        <v>7505</v>
      </c>
      <c r="Q21" s="210"/>
      <c r="R21" s="210"/>
      <c r="S21" s="210">
        <f t="shared" si="0"/>
        <v>0</v>
      </c>
      <c r="T21" s="201" t="s">
        <v>99</v>
      </c>
      <c r="V21" s="17"/>
    </row>
    <row r="22" spans="2:22" x14ac:dyDescent="0.3">
      <c r="O22" s="208" t="s">
        <v>7381</v>
      </c>
      <c r="P22" s="209" t="s">
        <v>7506</v>
      </c>
      <c r="Q22" s="210"/>
      <c r="R22" s="210"/>
      <c r="S22" s="210">
        <f t="shared" si="0"/>
        <v>0</v>
      </c>
      <c r="T22" s="201" t="s">
        <v>99</v>
      </c>
      <c r="V22" s="17"/>
    </row>
    <row r="23" spans="2:22" x14ac:dyDescent="0.3">
      <c r="O23" s="208" t="s">
        <v>7381</v>
      </c>
      <c r="P23" s="209" t="s">
        <v>7507</v>
      </c>
      <c r="Q23" s="210"/>
      <c r="R23" s="210"/>
      <c r="S23" s="210">
        <f t="shared" si="0"/>
        <v>0</v>
      </c>
      <c r="T23" s="201" t="s">
        <v>99</v>
      </c>
      <c r="V23" s="17"/>
    </row>
    <row r="24" spans="2:22" x14ac:dyDescent="0.3">
      <c r="O24" s="208" t="s">
        <v>7381</v>
      </c>
      <c r="P24" s="209" t="s">
        <v>7508</v>
      </c>
      <c r="Q24" s="210"/>
      <c r="R24" s="210"/>
      <c r="S24" s="210">
        <f t="shared" si="0"/>
        <v>0</v>
      </c>
      <c r="T24" s="201" t="s">
        <v>99</v>
      </c>
      <c r="V24" s="17"/>
    </row>
    <row r="25" spans="2:22" x14ac:dyDescent="0.3">
      <c r="O25" s="208" t="s">
        <v>7381</v>
      </c>
      <c r="P25" s="209" t="s">
        <v>7509</v>
      </c>
      <c r="Q25" s="210"/>
      <c r="R25" s="210"/>
      <c r="S25" s="210">
        <f t="shared" si="0"/>
        <v>0</v>
      </c>
      <c r="T25" s="201" t="s">
        <v>99</v>
      </c>
      <c r="V25" s="17"/>
    </row>
    <row r="26" spans="2:22" x14ac:dyDescent="0.3">
      <c r="O26" s="211" t="s">
        <v>7381</v>
      </c>
      <c r="P26" s="212" t="s">
        <v>7510</v>
      </c>
      <c r="Q26" s="213"/>
      <c r="R26" s="213"/>
      <c r="S26" s="210">
        <f t="shared" si="0"/>
        <v>0</v>
      </c>
      <c r="T26" s="201" t="s">
        <v>99</v>
      </c>
    </row>
    <row r="27" spans="2:22" x14ac:dyDescent="0.3">
      <c r="C27"/>
      <c r="D27"/>
    </row>
    <row r="31" spans="2:22" x14ac:dyDescent="0.3">
      <c r="G31"/>
      <c r="H31"/>
      <c r="I31"/>
    </row>
    <row r="32" spans="2:22" x14ac:dyDescent="0.3">
      <c r="G32"/>
      <c r="H32"/>
      <c r="I32"/>
    </row>
    <row r="33" spans="7:9" x14ac:dyDescent="0.3">
      <c r="G33"/>
      <c r="H33"/>
      <c r="I33"/>
    </row>
    <row r="34" spans="7:9" x14ac:dyDescent="0.3">
      <c r="G34"/>
      <c r="H34"/>
      <c r="I34"/>
    </row>
    <row r="35" spans="7:9" x14ac:dyDescent="0.3">
      <c r="G35"/>
      <c r="H35"/>
      <c r="I35"/>
    </row>
    <row r="36" spans="7:9" x14ac:dyDescent="0.3">
      <c r="G36"/>
    </row>
    <row r="37" spans="7:9" x14ac:dyDescent="0.3">
      <c r="G37"/>
    </row>
    <row r="38" spans="7:9" x14ac:dyDescent="0.3">
      <c r="G38"/>
    </row>
    <row r="39" spans="7:9" x14ac:dyDescent="0.3">
      <c r="G39"/>
    </row>
    <row r="40" spans="7:9" x14ac:dyDescent="0.3">
      <c r="G40"/>
    </row>
    <row r="41" spans="7:9" x14ac:dyDescent="0.3">
      <c r="G41"/>
    </row>
    <row r="42" spans="7:9" x14ac:dyDescent="0.3">
      <c r="G42"/>
    </row>
    <row r="43" spans="7:9" x14ac:dyDescent="0.3">
      <c r="G43"/>
    </row>
    <row r="44" spans="7:9" x14ac:dyDescent="0.3">
      <c r="G44"/>
    </row>
    <row r="45" spans="7:9" x14ac:dyDescent="0.3">
      <c r="G45"/>
    </row>
    <row r="46" spans="7:9" x14ac:dyDescent="0.3">
      <c r="G46"/>
    </row>
    <row r="47" spans="7:9" x14ac:dyDescent="0.3">
      <c r="G47"/>
    </row>
    <row r="52" spans="7:7" x14ac:dyDescent="0.3">
      <c r="G52"/>
    </row>
    <row r="53" spans="7:7" x14ac:dyDescent="0.3">
      <c r="G53"/>
    </row>
    <row r="54" spans="7:7" x14ac:dyDescent="0.3">
      <c r="G54"/>
    </row>
    <row r="55" spans="7:7" x14ac:dyDescent="0.3">
      <c r="G55"/>
    </row>
    <row r="56" spans="7:7" x14ac:dyDescent="0.3">
      <c r="G56"/>
    </row>
    <row r="57" spans="7:7" x14ac:dyDescent="0.3">
      <c r="G57"/>
    </row>
    <row r="58" spans="7:7" x14ac:dyDescent="0.3">
      <c r="G58"/>
    </row>
    <row r="59" spans="7:7" x14ac:dyDescent="0.3">
      <c r="G59"/>
    </row>
    <row r="60" spans="7:7" x14ac:dyDescent="0.3">
      <c r="G60"/>
    </row>
    <row r="61" spans="7:7" x14ac:dyDescent="0.3">
      <c r="G61"/>
    </row>
    <row r="62" spans="7:7" x14ac:dyDescent="0.3">
      <c r="G62"/>
    </row>
    <row r="63" spans="7:7" x14ac:dyDescent="0.3">
      <c r="G63"/>
    </row>
    <row r="64" spans="7:7" x14ac:dyDescent="0.3">
      <c r="G64"/>
    </row>
    <row r="65" spans="7:7" x14ac:dyDescent="0.3">
      <c r="G65"/>
    </row>
  </sheetData>
  <mergeCells count="2">
    <mergeCell ref="A4:A5"/>
    <mergeCell ref="A6:A9"/>
  </mergeCells>
  <conditionalFormatting sqref="T1:T1048576">
    <cfRule type="expression" dxfId="17" priority="1">
      <formula>$T1="Não"</formula>
    </cfRule>
    <cfRule type="expression" dxfId="16" priority="2">
      <formula>$T1="Sim"</formula>
    </cfRule>
  </conditionalFormatting>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55E1-F5B5-4317-899E-CCB49C2024CF}">
  <sheetPr>
    <tabColor theme="7" tint="0.79998168889431442"/>
  </sheetPr>
  <dimension ref="A1:Q27"/>
  <sheetViews>
    <sheetView showGridLines="0" zoomScale="70" zoomScaleNormal="70" workbookViewId="0">
      <selection activeCell="C7" sqref="C7"/>
    </sheetView>
  </sheetViews>
  <sheetFormatPr defaultColWidth="8.6640625" defaultRowHeight="14.4" x14ac:dyDescent="0.3"/>
  <cols>
    <col min="1" max="1" width="12.6640625" customWidth="1"/>
    <col min="2" max="2" width="23.6640625" bestFit="1" customWidth="1"/>
    <col min="3" max="3" width="11.33203125" style="2" customWidth="1"/>
    <col min="4" max="4" width="19" style="2" bestFit="1" customWidth="1"/>
    <col min="8" max="8" width="2.6640625" customWidth="1"/>
    <col min="9" max="9" width="55" customWidth="1"/>
    <col min="10" max="10" width="2.6640625" style="57" customWidth="1"/>
    <col min="12" max="12" width="6.6640625" bestFit="1" customWidth="1"/>
    <col min="13" max="13" width="10.6640625" bestFit="1" customWidth="1"/>
    <col min="14" max="14" width="16.44140625" bestFit="1" customWidth="1"/>
    <col min="15" max="15" width="20.44140625" bestFit="1" customWidth="1"/>
    <col min="16" max="16" width="24.109375" bestFit="1" customWidth="1"/>
    <col min="17" max="17" width="17" bestFit="1" customWidth="1"/>
  </cols>
  <sheetData>
    <row r="1" spans="1:17" x14ac:dyDescent="0.3">
      <c r="C1"/>
      <c r="D1"/>
      <c r="J1" s="34"/>
    </row>
    <row r="2" spans="1:17" x14ac:dyDescent="0.3">
      <c r="C2" s="9" t="s">
        <v>1265</v>
      </c>
      <c r="D2" s="9"/>
      <c r="L2" s="109" t="str">
        <f>'Pontos Trabalhados'!O2</f>
        <v>PI</v>
      </c>
      <c r="M2" s="109" t="str">
        <f>'Pontos Trabalhados'!P2</f>
        <v>Sprint</v>
      </c>
      <c r="N2" s="109" t="str">
        <f>'Pontos Trabalhados'!Q2</f>
        <v>Velocity Total</v>
      </c>
      <c r="O2" s="109" t="str">
        <f>'Pontos Trabalhados'!R2</f>
        <v>Soma de Sustentação</v>
      </c>
      <c r="P2" s="109" t="str">
        <f>'Pontos Trabalhados'!S2</f>
        <v>Soma de Entrega de Valor</v>
      </c>
      <c r="Q2" s="109" t="str">
        <f>'Pontos Trabalhados'!T2</f>
        <v>Considerar linha?</v>
      </c>
    </row>
    <row r="3" spans="1:17" x14ac:dyDescent="0.3">
      <c r="B3" s="3"/>
      <c r="C3" s="58" t="s">
        <v>1274</v>
      </c>
      <c r="D3" s="115" t="s">
        <v>1285</v>
      </c>
      <c r="L3" s="110" t="str">
        <f>'Pontos Trabalhados'!O3</f>
        <v>PI 1/26</v>
      </c>
      <c r="M3" s="111" t="str">
        <f>'Pontos Trabalhados'!P3</f>
        <v>SP 26.1.1</v>
      </c>
      <c r="N3" s="112">
        <f>'Pontos Trabalhados'!Q3</f>
        <v>237</v>
      </c>
      <c r="O3" s="112">
        <f>'Pontos Trabalhados'!R3</f>
        <v>47</v>
      </c>
      <c r="P3" s="113">
        <f>'Pontos Trabalhados'!S3</f>
        <v>190</v>
      </c>
      <c r="Q3" s="114" t="str">
        <f>'Pontos Trabalhados'!T3</f>
        <v>Não</v>
      </c>
    </row>
    <row r="4" spans="1:17" x14ac:dyDescent="0.3">
      <c r="A4" s="8" t="s">
        <v>1286</v>
      </c>
      <c r="B4" s="59" t="s">
        <v>1278</v>
      </c>
      <c r="C4" s="6">
        <f>SUMIF(Dinâmicas!$R:$R,"&lt;&gt;",Dinâmicas!$S:$S)</f>
        <v>0</v>
      </c>
      <c r="D4" s="116" t="e">
        <f>NA()</f>
        <v>#N/A</v>
      </c>
      <c r="L4" s="110" t="str">
        <f>'Pontos Trabalhados'!O4</f>
        <v>PI 1/26</v>
      </c>
      <c r="M4" s="111" t="str">
        <f>'Pontos Trabalhados'!P4</f>
        <v>SP 26.1.2</v>
      </c>
      <c r="N4" s="112">
        <f>'Pontos Trabalhados'!Q4</f>
        <v>275</v>
      </c>
      <c r="O4" s="112">
        <f>'Pontos Trabalhados'!R4</f>
        <v>49</v>
      </c>
      <c r="P4" s="113">
        <f>'Pontos Trabalhados'!S4</f>
        <v>226</v>
      </c>
      <c r="Q4" s="114" t="str">
        <f>'Pontos Trabalhados'!T4</f>
        <v>Não</v>
      </c>
    </row>
    <row r="5" spans="1:17" x14ac:dyDescent="0.3">
      <c r="A5" s="253" t="s">
        <v>1279</v>
      </c>
      <c r="B5" s="59" t="s">
        <v>1281</v>
      </c>
      <c r="C5" s="6">
        <f>SUMIF(Dinâmicas!$J:$J,"&lt;&gt;",Dinâmicas!$K:$K)-SUM(Dinâmicas!$M:$M)</f>
        <v>715</v>
      </c>
      <c r="D5" s="6">
        <f>SUM(Dinâmicas!$M:$M)</f>
        <v>129</v>
      </c>
      <c r="L5" s="110" t="str">
        <f>'Pontos Trabalhados'!O5</f>
        <v>PI 1/26</v>
      </c>
      <c r="M5" s="111" t="str">
        <f>'Pontos Trabalhados'!P5</f>
        <v>SP 26.1.3</v>
      </c>
      <c r="N5" s="112">
        <f>'Pontos Trabalhados'!Q5</f>
        <v>200</v>
      </c>
      <c r="O5" s="112">
        <f>'Pontos Trabalhados'!R5</f>
        <v>46</v>
      </c>
      <c r="P5" s="113">
        <f>'Pontos Trabalhados'!S5</f>
        <v>154</v>
      </c>
      <c r="Q5" s="114" t="str">
        <f>'Pontos Trabalhados'!T5</f>
        <v>Não</v>
      </c>
    </row>
    <row r="6" spans="1:17" x14ac:dyDescent="0.3">
      <c r="A6" s="254"/>
      <c r="B6" s="59" t="s">
        <v>1282</v>
      </c>
      <c r="C6" s="8">
        <f>SUMIFS(Dinâmicas!$E:$E,Dinâmicas!$D:$D,"&lt;&gt;(vazio)",Dinâmicas!$D:$D,"&lt;&gt;")</f>
        <v>698</v>
      </c>
      <c r="D6" s="116" t="e">
        <f>NA()</f>
        <v>#N/A</v>
      </c>
      <c r="L6" s="110" t="str">
        <f>'Pontos Trabalhados'!O6</f>
        <v>PI 1/26</v>
      </c>
      <c r="M6" s="111" t="str">
        <f>'Pontos Trabalhados'!P6</f>
        <v>SP 26.1.4</v>
      </c>
      <c r="N6" s="112">
        <f>'Pontos Trabalhados'!Q6</f>
        <v>271</v>
      </c>
      <c r="O6" s="112">
        <f>'Pontos Trabalhados'!R6</f>
        <v>51</v>
      </c>
      <c r="P6" s="113">
        <f>'Pontos Trabalhados'!S6</f>
        <v>220</v>
      </c>
      <c r="Q6" s="114" t="str">
        <f>'Pontos Trabalhados'!T6</f>
        <v>Não</v>
      </c>
    </row>
    <row r="7" spans="1:17" x14ac:dyDescent="0.3">
      <c r="A7" s="8" t="s">
        <v>1286</v>
      </c>
      <c r="B7" s="60" t="s">
        <v>1283</v>
      </c>
      <c r="C7" s="61">
        <f>SUMIF($Q:$Q,"Sim",$N:$N)</f>
        <v>1040</v>
      </c>
      <c r="D7" s="116" t="e">
        <f>NA()</f>
        <v>#N/A</v>
      </c>
      <c r="L7" s="110" t="str">
        <f>'Pontos Trabalhados'!O7</f>
        <v>PI 1/26</v>
      </c>
      <c r="M7" s="111" t="str">
        <f>'Pontos Trabalhados'!P7</f>
        <v>SP 26.1.5</v>
      </c>
      <c r="N7" s="112">
        <f>'Pontos Trabalhados'!Q7</f>
        <v>251</v>
      </c>
      <c r="O7" s="112">
        <f>'Pontos Trabalhados'!R7</f>
        <v>53</v>
      </c>
      <c r="P7" s="113">
        <f>'Pontos Trabalhados'!S7</f>
        <v>198</v>
      </c>
      <c r="Q7" s="114" t="str">
        <f>'Pontos Trabalhados'!T7</f>
        <v>Não</v>
      </c>
    </row>
    <row r="8" spans="1:17" x14ac:dyDescent="0.3">
      <c r="L8" s="110" t="str">
        <f>'Pontos Trabalhados'!O8</f>
        <v>PI 1/26</v>
      </c>
      <c r="M8" s="111" t="str">
        <f>'Pontos Trabalhados'!P8</f>
        <v>SP 26.1.6</v>
      </c>
      <c r="N8" s="112">
        <f>'Pontos Trabalhados'!Q8</f>
        <v>72</v>
      </c>
      <c r="O8" s="112">
        <f>'Pontos Trabalhados'!R8</f>
        <v>32</v>
      </c>
      <c r="P8" s="113">
        <f>'Pontos Trabalhados'!S8</f>
        <v>40</v>
      </c>
      <c r="Q8" s="114" t="str">
        <f>'Pontos Trabalhados'!T8</f>
        <v>Não</v>
      </c>
    </row>
    <row r="9" spans="1:17" x14ac:dyDescent="0.3">
      <c r="L9" s="110" t="str">
        <f>'Pontos Trabalhados'!O9</f>
        <v>PI 2/26</v>
      </c>
      <c r="M9" s="111" t="str">
        <f>'Pontos Trabalhados'!P9</f>
        <v>SP 26.2.1</v>
      </c>
      <c r="N9" s="112">
        <f>'Pontos Trabalhados'!Q9</f>
        <v>127</v>
      </c>
      <c r="O9" s="112">
        <f>'Pontos Trabalhados'!R9</f>
        <v>42</v>
      </c>
      <c r="P9" s="113">
        <f>'Pontos Trabalhados'!S9</f>
        <v>85</v>
      </c>
      <c r="Q9" s="114" t="str">
        <f>'Pontos Trabalhados'!T9</f>
        <v>Não</v>
      </c>
    </row>
    <row r="10" spans="1:17" x14ac:dyDescent="0.3">
      <c r="L10" s="110" t="str">
        <f>'Pontos Trabalhados'!O10</f>
        <v>PI 2/26</v>
      </c>
      <c r="M10" s="111" t="str">
        <f>'Pontos Trabalhados'!P10</f>
        <v>SP 26.2.2</v>
      </c>
      <c r="N10" s="112">
        <f>'Pontos Trabalhados'!Q10</f>
        <v>184</v>
      </c>
      <c r="O10" s="112">
        <f>'Pontos Trabalhados'!R10</f>
        <v>45</v>
      </c>
      <c r="P10" s="113">
        <f>'Pontos Trabalhados'!S10</f>
        <v>139</v>
      </c>
      <c r="Q10" s="114" t="str">
        <f>'Pontos Trabalhados'!T10</f>
        <v>Não</v>
      </c>
    </row>
    <row r="11" spans="1:17" x14ac:dyDescent="0.3">
      <c r="C11"/>
      <c r="D11"/>
      <c r="L11" s="110" t="str">
        <f>'Pontos Trabalhados'!O11</f>
        <v>PI 2/26</v>
      </c>
      <c r="M11" s="111" t="str">
        <f>'Pontos Trabalhados'!P11</f>
        <v>SP 26.2.3</v>
      </c>
      <c r="N11" s="112">
        <f>'Pontos Trabalhados'!Q11</f>
        <v>228</v>
      </c>
      <c r="O11" s="112">
        <f>'Pontos Trabalhados'!R11</f>
        <v>45</v>
      </c>
      <c r="P11" s="113">
        <f>'Pontos Trabalhados'!S11</f>
        <v>183</v>
      </c>
      <c r="Q11" s="114" t="str">
        <f>'Pontos Trabalhados'!T11</f>
        <v>Não</v>
      </c>
    </row>
    <row r="12" spans="1:17" x14ac:dyDescent="0.3">
      <c r="C12"/>
      <c r="D12"/>
      <c r="L12" s="110" t="str">
        <f>'Pontos Trabalhados'!O12</f>
        <v>PI 2/26</v>
      </c>
      <c r="M12" s="111" t="str">
        <f>'Pontos Trabalhados'!P12</f>
        <v>SP 26.2.4</v>
      </c>
      <c r="N12" s="112">
        <f>'Pontos Trabalhados'!Q12</f>
        <v>210</v>
      </c>
      <c r="O12" s="112">
        <f>'Pontos Trabalhados'!R12</f>
        <v>45</v>
      </c>
      <c r="P12" s="113">
        <f>'Pontos Trabalhados'!S12</f>
        <v>165</v>
      </c>
      <c r="Q12" s="114" t="str">
        <f>'Pontos Trabalhados'!T12</f>
        <v>Não</v>
      </c>
    </row>
    <row r="13" spans="1:17" x14ac:dyDescent="0.3">
      <c r="C13"/>
      <c r="D13"/>
      <c r="L13" s="110" t="str">
        <f>'Pontos Trabalhados'!O13</f>
        <v>PI 2/26</v>
      </c>
      <c r="M13" s="111" t="str">
        <f>'Pontos Trabalhados'!P13</f>
        <v>SP 26.2.5</v>
      </c>
      <c r="N13" s="112">
        <f>'Pontos Trabalhados'!Q13</f>
        <v>263</v>
      </c>
      <c r="O13" s="112">
        <f>'Pontos Trabalhados'!R13</f>
        <v>45</v>
      </c>
      <c r="P13" s="113">
        <f>'Pontos Trabalhados'!S13</f>
        <v>218</v>
      </c>
      <c r="Q13" s="114" t="str">
        <f>'Pontos Trabalhados'!T13</f>
        <v>Não</v>
      </c>
    </row>
    <row r="14" spans="1:17" x14ac:dyDescent="0.3">
      <c r="A14" s="39" t="s">
        <v>1284</v>
      </c>
      <c r="C14"/>
      <c r="D14"/>
      <c r="L14" s="110" t="str">
        <f>'Pontos Trabalhados'!O14</f>
        <v>PI 2/26</v>
      </c>
      <c r="M14" s="111" t="str">
        <f>'Pontos Trabalhados'!P14</f>
        <v>SP 26.2.6</v>
      </c>
      <c r="N14" s="112">
        <f>'Pontos Trabalhados'!Q14</f>
        <v>86</v>
      </c>
      <c r="O14" s="112">
        <f>'Pontos Trabalhados'!R14</f>
        <v>26</v>
      </c>
      <c r="P14" s="113">
        <f>'Pontos Trabalhados'!S14</f>
        <v>60</v>
      </c>
      <c r="Q14" s="114" t="str">
        <f>'Pontos Trabalhados'!T14</f>
        <v>Não</v>
      </c>
    </row>
    <row r="15" spans="1:17" x14ac:dyDescent="0.3">
      <c r="C15"/>
      <c r="D15"/>
      <c r="L15" s="110" t="str">
        <f>'Pontos Trabalhados'!O15</f>
        <v>PI 3/26</v>
      </c>
      <c r="M15" s="111" t="str">
        <f>'Pontos Trabalhados'!P15</f>
        <v>SP 26.3.1</v>
      </c>
      <c r="N15" s="112">
        <f>'Pontos Trabalhados'!Q15</f>
        <v>180</v>
      </c>
      <c r="O15" s="112">
        <f>'Pontos Trabalhados'!R15</f>
        <v>38</v>
      </c>
      <c r="P15" s="113">
        <f>'Pontos Trabalhados'!S15</f>
        <v>142</v>
      </c>
      <c r="Q15" s="114" t="str">
        <f>'Pontos Trabalhados'!T15</f>
        <v>Sim</v>
      </c>
    </row>
    <row r="16" spans="1:17" x14ac:dyDescent="0.3">
      <c r="C16"/>
      <c r="D16"/>
      <c r="L16" s="110" t="str">
        <f>'Pontos Trabalhados'!O16</f>
        <v>PI 3/26</v>
      </c>
      <c r="M16" s="111" t="str">
        <f>'Pontos Trabalhados'!P16</f>
        <v>SP 26.3.2</v>
      </c>
      <c r="N16" s="112">
        <f>'Pontos Trabalhados'!Q16</f>
        <v>206</v>
      </c>
      <c r="O16" s="112">
        <f>'Pontos Trabalhados'!R16</f>
        <v>37</v>
      </c>
      <c r="P16" s="113">
        <f>'Pontos Trabalhados'!S16</f>
        <v>169</v>
      </c>
      <c r="Q16" s="114" t="str">
        <f>'Pontos Trabalhados'!T16</f>
        <v>Sim</v>
      </c>
    </row>
    <row r="17" spans="2:17" x14ac:dyDescent="0.3">
      <c r="B17" s="1"/>
      <c r="L17" s="110" t="str">
        <f>'Pontos Trabalhados'!O17</f>
        <v>PI 3/26</v>
      </c>
      <c r="M17" s="111" t="str">
        <f>'Pontos Trabalhados'!P17</f>
        <v>SP 26.3.3</v>
      </c>
      <c r="N17" s="112">
        <f>'Pontos Trabalhados'!Q17</f>
        <v>206</v>
      </c>
      <c r="O17" s="112">
        <f>'Pontos Trabalhados'!R17</f>
        <v>38</v>
      </c>
      <c r="P17" s="113">
        <f>'Pontos Trabalhados'!S17</f>
        <v>168</v>
      </c>
      <c r="Q17" s="114" t="str">
        <f>'Pontos Trabalhados'!T17</f>
        <v>Sim</v>
      </c>
    </row>
    <row r="18" spans="2:17" x14ac:dyDescent="0.3">
      <c r="L18" s="110" t="str">
        <f>'Pontos Trabalhados'!O18</f>
        <v>PI 3/26</v>
      </c>
      <c r="M18" s="111" t="str">
        <f>'Pontos Trabalhados'!P18</f>
        <v>SP 26.3.4</v>
      </c>
      <c r="N18" s="112">
        <f>'Pontos Trabalhados'!Q18</f>
        <v>199</v>
      </c>
      <c r="O18" s="112">
        <f>'Pontos Trabalhados'!R18</f>
        <v>38</v>
      </c>
      <c r="P18" s="113">
        <f>'Pontos Trabalhados'!S18</f>
        <v>161</v>
      </c>
      <c r="Q18" s="114" t="str">
        <f>'Pontos Trabalhados'!T18</f>
        <v>Sim</v>
      </c>
    </row>
    <row r="19" spans="2:17" x14ac:dyDescent="0.3">
      <c r="L19" s="110" t="str">
        <f>'Pontos Trabalhados'!O19</f>
        <v>PI 3/26</v>
      </c>
      <c r="M19" s="111" t="str">
        <f>'Pontos Trabalhados'!P19</f>
        <v>SP 26.3.5</v>
      </c>
      <c r="N19" s="112">
        <f>'Pontos Trabalhados'!Q19</f>
        <v>174</v>
      </c>
      <c r="O19" s="112">
        <f>'Pontos Trabalhados'!R19</f>
        <v>35</v>
      </c>
      <c r="P19" s="113">
        <f>'Pontos Trabalhados'!S19</f>
        <v>139</v>
      </c>
      <c r="Q19" s="114" t="str">
        <f>'Pontos Trabalhados'!T19</f>
        <v>Sim</v>
      </c>
    </row>
    <row r="20" spans="2:17" x14ac:dyDescent="0.3">
      <c r="L20" s="110" t="str">
        <f>'Pontos Trabalhados'!O20</f>
        <v>PI 3/26</v>
      </c>
      <c r="M20" s="111" t="str">
        <f>'Pontos Trabalhados'!P20</f>
        <v>SP 26.3.6</v>
      </c>
      <c r="N20" s="112">
        <f>'Pontos Trabalhados'!Q20</f>
        <v>75</v>
      </c>
      <c r="O20" s="112">
        <f>'Pontos Trabalhados'!R20</f>
        <v>24</v>
      </c>
      <c r="P20" s="113">
        <f>'Pontos Trabalhados'!S20</f>
        <v>51</v>
      </c>
      <c r="Q20" s="114" t="str">
        <f>'Pontos Trabalhados'!T20</f>
        <v>Sim</v>
      </c>
    </row>
    <row r="21" spans="2:17" x14ac:dyDescent="0.3">
      <c r="L21" s="110" t="str">
        <f>'Pontos Trabalhados'!O21</f>
        <v>PI 4/26</v>
      </c>
      <c r="M21" s="111" t="str">
        <f>'Pontos Trabalhados'!P21</f>
        <v>SP 26.4.1</v>
      </c>
      <c r="N21" s="112">
        <f>'Pontos Trabalhados'!Q21</f>
        <v>0</v>
      </c>
      <c r="O21" s="112">
        <f>'Pontos Trabalhados'!R21</f>
        <v>0</v>
      </c>
      <c r="P21" s="113">
        <f>'Pontos Trabalhados'!S21</f>
        <v>0</v>
      </c>
      <c r="Q21" s="114" t="str">
        <f>'Pontos Trabalhados'!T21</f>
        <v>Não</v>
      </c>
    </row>
    <row r="22" spans="2:17" x14ac:dyDescent="0.3">
      <c r="L22" s="110" t="str">
        <f>'Pontos Trabalhados'!O22</f>
        <v>PI 4/26</v>
      </c>
      <c r="M22" s="111" t="str">
        <f>'Pontos Trabalhados'!P22</f>
        <v>SP 26.4.2</v>
      </c>
      <c r="N22" s="112">
        <f>'Pontos Trabalhados'!Q22</f>
        <v>0</v>
      </c>
      <c r="O22" s="112">
        <f>'Pontos Trabalhados'!R22</f>
        <v>0</v>
      </c>
      <c r="P22" s="113">
        <f>'Pontos Trabalhados'!S22</f>
        <v>0</v>
      </c>
      <c r="Q22" s="114" t="str">
        <f>'Pontos Trabalhados'!T22</f>
        <v>Não</v>
      </c>
    </row>
    <row r="23" spans="2:17" x14ac:dyDescent="0.3">
      <c r="L23" s="110" t="str">
        <f>'Pontos Trabalhados'!O23</f>
        <v>PI 4/26</v>
      </c>
      <c r="M23" s="111" t="str">
        <f>'Pontos Trabalhados'!P23</f>
        <v>SP 26.4.3</v>
      </c>
      <c r="N23" s="112">
        <f>'Pontos Trabalhados'!Q23</f>
        <v>0</v>
      </c>
      <c r="O23" s="112">
        <f>'Pontos Trabalhados'!R23</f>
        <v>0</v>
      </c>
      <c r="P23" s="113">
        <f>'Pontos Trabalhados'!S23</f>
        <v>0</v>
      </c>
      <c r="Q23" s="114" t="str">
        <f>'Pontos Trabalhados'!T23</f>
        <v>Não</v>
      </c>
    </row>
    <row r="24" spans="2:17" x14ac:dyDescent="0.3">
      <c r="L24" s="110" t="str">
        <f>'Pontos Trabalhados'!O24</f>
        <v>PI 4/26</v>
      </c>
      <c r="M24" s="111" t="str">
        <f>'Pontos Trabalhados'!P24</f>
        <v>SP 26.4.4</v>
      </c>
      <c r="N24" s="112">
        <f>'Pontos Trabalhados'!Q24</f>
        <v>0</v>
      </c>
      <c r="O24" s="112">
        <f>'Pontos Trabalhados'!R24</f>
        <v>0</v>
      </c>
      <c r="P24" s="113">
        <f>'Pontos Trabalhados'!S24</f>
        <v>0</v>
      </c>
      <c r="Q24" s="114" t="str">
        <f>'Pontos Trabalhados'!T24</f>
        <v>Não</v>
      </c>
    </row>
    <row r="25" spans="2:17" x14ac:dyDescent="0.3">
      <c r="L25" s="110" t="str">
        <f>'Pontos Trabalhados'!O25</f>
        <v>PI 4/26</v>
      </c>
      <c r="M25" s="111" t="str">
        <f>'Pontos Trabalhados'!P25</f>
        <v>SP 26.4.5</v>
      </c>
      <c r="N25" s="112">
        <f>'Pontos Trabalhados'!Q25</f>
        <v>0</v>
      </c>
      <c r="O25" s="112">
        <f>'Pontos Trabalhados'!R25</f>
        <v>0</v>
      </c>
      <c r="P25" s="113">
        <f>'Pontos Trabalhados'!S25</f>
        <v>0</v>
      </c>
      <c r="Q25" s="114" t="str">
        <f>'Pontos Trabalhados'!T25</f>
        <v>Não</v>
      </c>
    </row>
    <row r="27" spans="2:17" x14ac:dyDescent="0.3">
      <c r="C27"/>
      <c r="D27"/>
    </row>
  </sheetData>
  <mergeCells count="1">
    <mergeCell ref="A5:A6"/>
  </mergeCells>
  <conditionalFormatting sqref="Q1:Q1048576">
    <cfRule type="expression" dxfId="15" priority="1">
      <formula>$Q1="Não"</formula>
    </cfRule>
    <cfRule type="expression" dxfId="14" priority="2">
      <formula>$Q1="Sim"</formula>
    </cfRule>
  </conditionalFormatting>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1155-B685-4BD6-A67F-F6CAB7DE6E2E}">
  <sheetPr>
    <tabColor theme="7" tint="0.79998168889431442"/>
  </sheetPr>
  <dimension ref="A1:K41"/>
  <sheetViews>
    <sheetView showGridLines="0" topLeftCell="A16" zoomScale="90" zoomScaleNormal="90" workbookViewId="0">
      <selection activeCell="J20" sqref="J20"/>
    </sheetView>
  </sheetViews>
  <sheetFormatPr defaultColWidth="8.6640625" defaultRowHeight="14.4" x14ac:dyDescent="0.3"/>
  <cols>
    <col min="2" max="2" width="61" bestFit="1" customWidth="1"/>
    <col min="3" max="3" width="20.44140625" style="2" customWidth="1"/>
    <col min="4" max="4" width="6.6640625" bestFit="1" customWidth="1"/>
    <col min="5" max="5" width="7.109375" customWidth="1"/>
    <col min="6" max="6" width="7.109375" bestFit="1" customWidth="1"/>
    <col min="7" max="7" width="6.6640625" bestFit="1" customWidth="1"/>
    <col min="9" max="9" width="9" bestFit="1" customWidth="1"/>
    <col min="10" max="10" width="66.6640625" bestFit="1" customWidth="1"/>
    <col min="11" max="11" width="3.109375" style="57" customWidth="1"/>
  </cols>
  <sheetData>
    <row r="1" spans="1:11" x14ac:dyDescent="0.3">
      <c r="B1" s="12"/>
      <c r="C1" s="214"/>
      <c r="D1" s="259" t="s">
        <v>1287</v>
      </c>
      <c r="E1" s="260"/>
      <c r="F1" s="260"/>
      <c r="G1" s="260"/>
      <c r="K1" s="34"/>
    </row>
    <row r="2" spans="1:11" x14ac:dyDescent="0.3">
      <c r="B2" s="257" t="s">
        <v>1288</v>
      </c>
      <c r="C2" s="258"/>
      <c r="D2" s="215" t="s">
        <v>7378</v>
      </c>
      <c r="E2" s="215" t="s">
        <v>7379</v>
      </c>
      <c r="F2" s="216" t="s">
        <v>7380</v>
      </c>
      <c r="G2" s="215" t="s">
        <v>7381</v>
      </c>
      <c r="J2" t="s">
        <v>1289</v>
      </c>
    </row>
    <row r="3" spans="1:11" x14ac:dyDescent="0.3">
      <c r="B3" s="178" t="s">
        <v>1432</v>
      </c>
      <c r="C3" s="180" t="s">
        <v>7374</v>
      </c>
      <c r="D3" s="226">
        <v>0</v>
      </c>
      <c r="E3" s="226">
        <v>6.2</v>
      </c>
      <c r="F3" s="227">
        <f>SUMIF(Dinâmicas!$P:$P,Produtividade!$B3,Dinâmicas!$V:$V)/SUMIF(Dinâmicas!$P:$P,Produtividade!$B3,Dinâmicas!$T:$T)</f>
        <v>6.7053805774278228</v>
      </c>
      <c r="G3" s="217"/>
      <c r="J3" t="s">
        <v>1290</v>
      </c>
    </row>
    <row r="4" spans="1:11" x14ac:dyDescent="0.3">
      <c r="B4" s="178" t="s">
        <v>1150</v>
      </c>
      <c r="C4" s="180" t="s">
        <v>7375</v>
      </c>
      <c r="D4" s="226">
        <v>4.5</v>
      </c>
      <c r="E4" s="226">
        <v>6.5</v>
      </c>
      <c r="F4" s="227">
        <f>SUMIF(Dinâmicas!$P:$P,Produtividade!$B4,Dinâmicas!$V:$V)/SUMIF(Dinâmicas!$P:$P,Produtividade!$B4,Dinâmicas!$T:$T)</f>
        <v>6.6312335958005244</v>
      </c>
      <c r="G4" s="217"/>
    </row>
    <row r="5" spans="1:11" x14ac:dyDescent="0.3">
      <c r="B5" s="178" t="s">
        <v>1151</v>
      </c>
      <c r="C5" s="180" t="s">
        <v>7376</v>
      </c>
      <c r="D5" s="226">
        <v>5.9</v>
      </c>
      <c r="E5" s="226">
        <v>5.7</v>
      </c>
      <c r="F5" s="227">
        <f>SUMIF(Dinâmicas!$P:$P,Produtividade!$B5,Dinâmicas!$V:$V)/SUMIF(Dinâmicas!$P:$P,Produtividade!$B5,Dinâmicas!$T:$T)</f>
        <v>6.2755693581780534</v>
      </c>
      <c r="G5" s="217"/>
      <c r="I5" t="s">
        <v>1291</v>
      </c>
      <c r="J5" t="s">
        <v>1292</v>
      </c>
    </row>
    <row r="6" spans="1:11" x14ac:dyDescent="0.3">
      <c r="B6" s="181" t="s">
        <v>1152</v>
      </c>
      <c r="C6" s="182" t="s">
        <v>7377</v>
      </c>
      <c r="D6" s="226">
        <v>5.6</v>
      </c>
      <c r="E6" s="226">
        <v>6.9</v>
      </c>
      <c r="F6" s="227">
        <f>SUMIF(Dinâmicas!$P:$P,Produtividade!$B6,Dinâmicas!$V:$V)/SUMIF(Dinâmicas!$P:$P,Produtividade!$B6,Dinâmicas!$T:$T)</f>
        <v>6.5070287539936098</v>
      </c>
      <c r="G6" s="217"/>
      <c r="H6" s="139"/>
      <c r="I6" s="123" t="s">
        <v>1293</v>
      </c>
      <c r="J6" s="123" t="s">
        <v>1294</v>
      </c>
    </row>
    <row r="7" spans="1:11" x14ac:dyDescent="0.3">
      <c r="B7" s="255" t="s">
        <v>1295</v>
      </c>
      <c r="C7" s="256"/>
      <c r="D7" s="218">
        <v>5.5</v>
      </c>
      <c r="E7" s="218">
        <v>5.5</v>
      </c>
      <c r="F7" s="228">
        <f>SUM(Dinâmicas!$V:$V)/SUM(Dinâmicas!$T:$T)</f>
        <v>6.5135024788568092</v>
      </c>
      <c r="G7" s="218"/>
      <c r="H7" s="139"/>
      <c r="I7" s="123" t="s">
        <v>1296</v>
      </c>
      <c r="J7" s="123" t="s">
        <v>1293</v>
      </c>
    </row>
    <row r="8" spans="1:11" x14ac:dyDescent="0.3">
      <c r="D8" s="36"/>
      <c r="H8" s="139"/>
      <c r="I8" s="123" t="s">
        <v>1297</v>
      </c>
      <c r="J8" s="123" t="s">
        <v>1298</v>
      </c>
    </row>
    <row r="9" spans="1:11" x14ac:dyDescent="0.3">
      <c r="H9" s="139"/>
      <c r="I9" s="123" t="s">
        <v>1299</v>
      </c>
      <c r="J9" s="123" t="s">
        <v>1300</v>
      </c>
    </row>
    <row r="13" spans="1:11" x14ac:dyDescent="0.3">
      <c r="C13"/>
    </row>
    <row r="14" spans="1:11" x14ac:dyDescent="0.3">
      <c r="A14" s="39" t="s">
        <v>1284</v>
      </c>
      <c r="C14"/>
    </row>
    <row r="15" spans="1:11" x14ac:dyDescent="0.3">
      <c r="C15"/>
    </row>
    <row r="16" spans="1:11" x14ac:dyDescent="0.3">
      <c r="C16"/>
    </row>
    <row r="17" spans="3:5" x14ac:dyDescent="0.3">
      <c r="C17"/>
    </row>
    <row r="28" spans="3:5" x14ac:dyDescent="0.3">
      <c r="E28" s="37"/>
    </row>
    <row r="29" spans="3:5" x14ac:dyDescent="0.3">
      <c r="E29" s="37"/>
    </row>
    <row r="30" spans="3:5" x14ac:dyDescent="0.3">
      <c r="E30" s="37"/>
    </row>
    <row r="31" spans="3:5" x14ac:dyDescent="0.3">
      <c r="E31" s="37"/>
    </row>
    <row r="32" spans="3:5" x14ac:dyDescent="0.3">
      <c r="E32" s="37"/>
    </row>
    <row r="33" spans="3:5" x14ac:dyDescent="0.3">
      <c r="C33"/>
      <c r="E33" s="37"/>
    </row>
    <row r="34" spans="3:5" x14ac:dyDescent="0.3">
      <c r="C34"/>
    </row>
    <row r="35" spans="3:5" x14ac:dyDescent="0.3">
      <c r="C35"/>
    </row>
    <row r="36" spans="3:5" x14ac:dyDescent="0.3">
      <c r="C36"/>
    </row>
    <row r="37" spans="3:5" x14ac:dyDescent="0.3">
      <c r="C37"/>
    </row>
    <row r="38" spans="3:5" x14ac:dyDescent="0.3">
      <c r="C38"/>
    </row>
    <row r="39" spans="3:5" x14ac:dyDescent="0.3">
      <c r="C39"/>
    </row>
    <row r="40" spans="3:5" x14ac:dyDescent="0.3">
      <c r="C40"/>
    </row>
    <row r="41" spans="3:5" x14ac:dyDescent="0.3">
      <c r="C41"/>
    </row>
  </sheetData>
  <mergeCells count="3">
    <mergeCell ref="B7:C7"/>
    <mergeCell ref="B2:C2"/>
    <mergeCell ref="D1:G1"/>
  </mergeCells>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178B-BC5C-4F1A-8A28-BCADD7BAB9C8}">
  <sheetPr filterMode="1">
    <tabColor rgb="FFFFAF00"/>
  </sheetPr>
  <dimension ref="A1:AC436"/>
  <sheetViews>
    <sheetView showGridLines="0" topLeftCell="O1" zoomScaleNormal="100" workbookViewId="0">
      <selection activeCell="Q20" sqref="Q20"/>
    </sheetView>
  </sheetViews>
  <sheetFormatPr defaultColWidth="8.6640625" defaultRowHeight="14.4" x14ac:dyDescent="0.3"/>
  <cols>
    <col min="2" max="2" width="22.33203125" customWidth="1"/>
    <col min="3" max="3" width="20.44140625" style="2" customWidth="1"/>
    <col min="4" max="4" width="20.33203125" bestFit="1" customWidth="1"/>
    <col min="5" max="5" width="6.6640625" customWidth="1"/>
    <col min="6" max="6" width="8.6640625" bestFit="1" customWidth="1"/>
    <col min="7" max="7" width="13.6640625" bestFit="1" customWidth="1"/>
    <col min="8" max="8" width="9.33203125" customWidth="1"/>
    <col min="11" max="11" width="3.33203125" style="57" customWidth="1"/>
    <col min="12" max="12" width="10.6640625" bestFit="1" customWidth="1"/>
    <col min="13" max="13" width="23.6640625" style="2" bestFit="1" customWidth="1"/>
    <col min="14" max="15" width="23.6640625" style="2" customWidth="1"/>
    <col min="16" max="16" width="11.44140625" customWidth="1"/>
    <col min="17" max="17" width="16.33203125" bestFit="1" customWidth="1"/>
    <col min="18" max="18" width="70.6640625" customWidth="1"/>
    <col min="19" max="19" width="14.6640625" bestFit="1" customWidth="1"/>
    <col min="20" max="20" width="13.33203125" bestFit="1" customWidth="1"/>
    <col min="21" max="21" width="20.33203125" bestFit="1" customWidth="1"/>
    <col min="22" max="22" width="5" bestFit="1" customWidth="1"/>
    <col min="23" max="23" width="9.109375" bestFit="1" customWidth="1"/>
    <col min="24" max="24" width="13.44140625" bestFit="1" customWidth="1"/>
    <col min="25" max="25" width="19.33203125" customWidth="1"/>
    <col min="27" max="27" width="18.44140625" bestFit="1" customWidth="1"/>
    <col min="28" max="28" width="17.88671875" bestFit="1" customWidth="1"/>
    <col min="29" max="29" width="18.6640625" bestFit="1" customWidth="1"/>
  </cols>
  <sheetData>
    <row r="1" spans="1:29" x14ac:dyDescent="0.3">
      <c r="B1" s="9"/>
      <c r="C1" s="261" t="s">
        <v>1301</v>
      </c>
      <c r="D1" s="262"/>
      <c r="K1" s="34"/>
      <c r="M1" s="264" t="s">
        <v>1302</v>
      </c>
      <c r="N1" s="264"/>
      <c r="O1" s="264"/>
      <c r="P1" s="34"/>
      <c r="Q1" s="34"/>
      <c r="R1" s="34"/>
      <c r="S1" s="34"/>
      <c r="T1" s="34"/>
      <c r="U1" s="34"/>
      <c r="V1" s="34"/>
      <c r="W1" s="57"/>
    </row>
    <row r="2" spans="1:29" x14ac:dyDescent="0.3">
      <c r="B2" s="3"/>
      <c r="C2" s="62" t="s">
        <v>15</v>
      </c>
      <c r="D2" s="62" t="s">
        <v>1285</v>
      </c>
      <c r="L2" s="1"/>
      <c r="P2" s="1"/>
      <c r="AA2" s="263" t="s">
        <v>1303</v>
      </c>
      <c r="AB2" s="263"/>
    </row>
    <row r="3" spans="1:29" x14ac:dyDescent="0.3">
      <c r="B3" s="69" t="s">
        <v>1304</v>
      </c>
      <c r="C3" s="15">
        <f ca="1">COUNTIFS($Y:$Y,C$2,$X:$X,"Atrasado")</f>
        <v>0</v>
      </c>
      <c r="D3" s="15">
        <f ca="1">COUNTIFS($Y:$Y,D$2,$X:$X,"Atrasado")</f>
        <v>0</v>
      </c>
      <c r="L3" s="1"/>
      <c r="M3" s="132" t="s">
        <v>1305</v>
      </c>
      <c r="N3" s="132" t="s">
        <v>1306</v>
      </c>
      <c r="O3" s="132" t="s">
        <v>1307</v>
      </c>
      <c r="Q3" s="144" t="s">
        <v>48</v>
      </c>
      <c r="R3" s="143" t="s">
        <v>385</v>
      </c>
      <c r="V3" s="130"/>
      <c r="AA3" s="20" t="s">
        <v>63</v>
      </c>
      <c r="AB3" t="s">
        <v>1336</v>
      </c>
    </row>
    <row r="4" spans="1:29" hidden="1" x14ac:dyDescent="0.3">
      <c r="B4" s="69" t="s">
        <v>1309</v>
      </c>
      <c r="C4" s="15">
        <f ca="1">COUNTIFS($Y:$Y,C$2,$X:$X,"Replanejado")</f>
        <v>0</v>
      </c>
      <c r="D4" s="15">
        <f ca="1">COUNTIFS($Y:$Y,D$2,$X:$X,"Replanejado")</f>
        <v>0</v>
      </c>
      <c r="L4" s="1"/>
      <c r="M4" s="2" cm="1">
        <f t="array" aca="1" ref="M4:M40" ca="1">_xlfn.UNIQUE(OFFSET(Baseline!$A$1,1,MATCH("parent",Baseline!$1:$1,0)-1,COUNTA(Baseline!$A:$A)-1,1))</f>
        <v>0</v>
      </c>
      <c r="O4" s="1" t="str">
        <f t="shared" ref="O4:O40" ca="1" si="0">IF(M4="","",IFERROR(IF(N4="Sim",VLOOKUP(M4,$Q$6:$Q$75,1,0),"Outra Jornada"),"Adicionar na listagem"))</f>
        <v>Outra Jornada</v>
      </c>
      <c r="Q4" s="131"/>
      <c r="R4" s="131"/>
      <c r="S4" s="131"/>
      <c r="T4" s="131"/>
      <c r="U4" s="131"/>
      <c r="V4" s="130"/>
      <c r="Y4" s="148" t="s">
        <v>1310</v>
      </c>
    </row>
    <row r="5" spans="1:29" x14ac:dyDescent="0.3">
      <c r="B5" s="69" t="s">
        <v>1311</v>
      </c>
      <c r="C5" s="15">
        <f ca="1">COUNTIFS($Y:$Y,C$2,$X:$X,"Em Risco")</f>
        <v>3</v>
      </c>
      <c r="D5" s="15">
        <f ca="1">COUNTIFS($Y:$Y,D$2,$X:$X,"Em Risco")</f>
        <v>0</v>
      </c>
      <c r="L5" s="1"/>
      <c r="M5" s="2" t="str">
        <f ca="1"/>
        <v>JAES-650</v>
      </c>
      <c r="N5" s="2" t="s">
        <v>99</v>
      </c>
      <c r="O5" s="1" t="str">
        <f t="shared" ca="1" si="0"/>
        <v>Outra Jornada</v>
      </c>
      <c r="Q5" s="145" t="s">
        <v>50</v>
      </c>
      <c r="R5" s="145" t="s">
        <v>11</v>
      </c>
      <c r="S5" s="146" t="s">
        <v>1140</v>
      </c>
      <c r="T5" s="162" t="s">
        <v>1312</v>
      </c>
      <c r="U5" s="162" t="s">
        <v>1313</v>
      </c>
      <c r="V5" s="132" t="s">
        <v>1281</v>
      </c>
      <c r="W5" s="132" t="s">
        <v>1276</v>
      </c>
      <c r="X5" s="132" t="s">
        <v>51</v>
      </c>
      <c r="Y5" s="147" t="s">
        <v>428</v>
      </c>
      <c r="AA5" s="20" t="s">
        <v>114</v>
      </c>
      <c r="AB5" s="20" t="s">
        <v>1146</v>
      </c>
      <c r="AC5" t="s">
        <v>1314</v>
      </c>
    </row>
    <row r="6" spans="1:29" x14ac:dyDescent="0.3">
      <c r="B6" s="69" t="s">
        <v>1315</v>
      </c>
      <c r="C6" s="15">
        <f ca="1">COUNTIFS($Y:$Y,C$2,$X:$X,"Em dia")</f>
        <v>0</v>
      </c>
      <c r="D6" s="15">
        <f ca="1">COUNTIFS($Y:$Y,D$2,$X:$X,"Em dia")</f>
        <v>0</v>
      </c>
      <c r="M6" s="2" t="str">
        <f ca="1"/>
        <v>SGGS-11290</v>
      </c>
      <c r="N6" s="2" t="s">
        <v>101</v>
      </c>
      <c r="O6" s="1" t="str">
        <f t="shared" ca="1" si="0"/>
        <v>Adicionar na listagem</v>
      </c>
      <c r="Q6" s="141" t="s">
        <v>3876</v>
      </c>
      <c r="R6" s="141" t="s">
        <v>6494</v>
      </c>
      <c r="S6" s="160">
        <v>46360</v>
      </c>
      <c r="T6" s="163">
        <f>IFERROR((SUMIFS('Extração Jira - Itens (Épicos)'!$H:$H,'Extração Jira - Itens (Épicos)'!$I:$I,'Situação dos Épicos'!$Q6,'Extração Jira - Itens (Épicos)'!$K:$K,"Entregue")+SUMIFS('Extração Jira - Itens (Épicos)'!$H:$H,'Extração Jira - Itens (Épicos)'!$I:$I,'Situação dos Épicos'!$Q6,'Extração Jira - Itens (Épicos)'!$K:$K,"Cancelado"))/SUMIF('Extração Jira - Itens (Épicos)'!$I:$I,'Situação dos Épicos'!$Q6,'Extração Jira - Itens (Épicos)'!$H:$H),"")</f>
        <v>0.66666666666666663</v>
      </c>
      <c r="U6" s="2">
        <f>IF($Q6="","",SUMIFS('Extração Jira - Itens (Épicos)'!$H:$H,'Extração Jira - Itens (Épicos)'!$I:$I,$Q6,'Extração Jira - Itens (Épicos)'!$K:$K,"Não Entregue"))</f>
        <v>18</v>
      </c>
      <c r="V6" s="2">
        <f t="shared" ref="V6:V69" si="1">IF($Q6="","",SUMIF($AA:$AA,$Q6,$AC:$AC)-SUMIFS($AC:$AC,$AA:$AA,$Q6,$AB:$AB,"Cancelado"))</f>
        <v>54</v>
      </c>
      <c r="W6" s="2">
        <f t="shared" ref="W6:W69" si="2">IF($Q6="","",SUMIFS($AC:$AC,$AA:$AA,$Q6,$AB:$AB,"Entregue"))</f>
        <v>36</v>
      </c>
      <c r="X6" s="2" t="str">
        <f ca="1">IF($Q6="","",IF(ISERROR(VLOOKUP($Q6,'Extração Jira - Épicos Jornada'!$B:$B,1,0)),"Despriorizado da PI",IF(V6=0,"Não considerar",IF(T6=1,"Finalizado",IF(AND($V6=$W6,$S6&lt;TODAY()),"Replanejado",IF(AND($V6=$W6,$S6&gt;=TODAY()),"Em dia",IF(AND($V6&gt;$W6,$S6&gt;TODAY()),"Em Risco","Atrasado")))))))</f>
        <v>Em Risco</v>
      </c>
      <c r="Y6" s="2" t="str">
        <f t="shared" ref="Y6:Y21" ca="1" si="3">IF($Q6="","",IF(LEFT($R6,5)="[SAG]","Baseline",IF(LEFT($R6,7)="[Adobe]","Baseline",IF(NOT(ISERROR(VLOOKUP($Q6,$M:$M,1,0))),"Baseline","Mudança de Escopo"))))</f>
        <v>Baseline</v>
      </c>
      <c r="AA6" t="s">
        <v>1143</v>
      </c>
      <c r="AB6" t="s">
        <v>1276</v>
      </c>
      <c r="AC6">
        <v>32</v>
      </c>
    </row>
    <row r="7" spans="1:29" x14ac:dyDescent="0.3">
      <c r="B7" s="69" t="s">
        <v>1316</v>
      </c>
      <c r="C7" s="15">
        <f ca="1">COUNTIFS($Y:$Y,C$2,$X:$X,"Finalizado")</f>
        <v>15</v>
      </c>
      <c r="D7" s="15">
        <f ca="1">COUNTIFS($Y:$Y,D$2,$X:$X,"Finalizado")</f>
        <v>2</v>
      </c>
      <c r="M7" s="2" t="str">
        <f ca="1"/>
        <v>SGGU-5187</v>
      </c>
      <c r="N7" s="2" t="s">
        <v>101</v>
      </c>
      <c r="O7" s="1" t="str">
        <f t="shared" ca="1" si="0"/>
        <v>SGGU-5187</v>
      </c>
      <c r="Q7" s="141" t="s">
        <v>3617</v>
      </c>
      <c r="R7" s="141" t="s">
        <v>6498</v>
      </c>
      <c r="S7" s="160">
        <v>46374</v>
      </c>
      <c r="T7" s="163">
        <f>IFERROR((SUMIFS('Extração Jira - Itens (Épicos)'!$H:$H,'Extração Jira - Itens (Épicos)'!$I:$I,'Situação dos Épicos'!$Q7,'Extração Jira - Itens (Épicos)'!$K:$K,"Entregue")+SUMIFS('Extração Jira - Itens (Épicos)'!$H:$H,'Extração Jira - Itens (Épicos)'!$I:$I,'Situação dos Épicos'!$Q7,'Extração Jira - Itens (Épicos)'!$K:$K,"Cancelado"))/SUMIF('Extração Jira - Itens (Épicos)'!$I:$I,'Situação dos Épicos'!$Q7,'Extração Jira - Itens (Épicos)'!$H:$H),"")</f>
        <v>0.52380952380952384</v>
      </c>
      <c r="U7" s="2">
        <f>IF($Q7="","",SUMIFS('Extração Jira - Itens (Épicos)'!$H:$H,'Extração Jira - Itens (Épicos)'!$I:$I,$Q7,'Extração Jira - Itens (Épicos)'!$K:$K,"Não Entregue"))</f>
        <v>10</v>
      </c>
      <c r="V7" s="2">
        <f t="shared" si="1"/>
        <v>21</v>
      </c>
      <c r="W7" s="2">
        <f t="shared" si="2"/>
        <v>11</v>
      </c>
      <c r="X7" s="2" t="str">
        <f ca="1">IF($Q7="","",IF(ISERROR(VLOOKUP($Q7,'Extração Jira - Épicos Jornada'!$B:$B,1,0)),"Despriorizado da PI",IF(V7=0,"Não considerar",IF(T7=1,"Finalizado",IF(AND($V7=$W7,$S7&lt;TODAY()),"Replanejado",IF(AND($V7=$W7,$S7&gt;=TODAY()),"Em dia",IF(AND($V7&gt;$W7,$S7&gt;TODAY()),"Em Risco","Atrasado")))))))</f>
        <v>Em Risco</v>
      </c>
      <c r="Y7" s="2" t="str">
        <f t="shared" ca="1" si="3"/>
        <v>Baseline</v>
      </c>
      <c r="AA7" t="s">
        <v>1143</v>
      </c>
      <c r="AB7" t="s">
        <v>1317</v>
      </c>
      <c r="AC7">
        <v>58</v>
      </c>
    </row>
    <row r="8" spans="1:29" x14ac:dyDescent="0.3">
      <c r="M8" s="2" t="str">
        <f ca="1"/>
        <v>APAP-10055</v>
      </c>
      <c r="N8" s="2" t="s">
        <v>99</v>
      </c>
      <c r="O8" s="1" t="str">
        <f t="shared" ca="1" si="0"/>
        <v>Outra Jornada</v>
      </c>
      <c r="Q8" s="141" t="s">
        <v>3067</v>
      </c>
      <c r="R8" s="141" t="s">
        <v>6499</v>
      </c>
      <c r="S8" s="160">
        <v>46262</v>
      </c>
      <c r="T8" s="163">
        <f>IFERROR((SUMIFS('Extração Jira - Itens (Épicos)'!$H:$H,'Extração Jira - Itens (Épicos)'!$I:$I,'Situação dos Épicos'!$Q8,'Extração Jira - Itens (Épicos)'!$K:$K,"Entregue")+SUMIFS('Extração Jira - Itens (Épicos)'!$H:$H,'Extração Jira - Itens (Épicos)'!$I:$I,'Situação dos Épicos'!$Q8,'Extração Jira - Itens (Épicos)'!$K:$K,"Cancelado"))/SUMIF('Extração Jira - Itens (Épicos)'!$I:$I,'Situação dos Épicos'!$Q8,'Extração Jira - Itens (Épicos)'!$H:$H),"")</f>
        <v>1</v>
      </c>
      <c r="U8" s="2">
        <f>IF($Q8="","",SUMIFS('Extração Jira - Itens (Épicos)'!$H:$H,'Extração Jira - Itens (Épicos)'!$I:$I,$Q8,'Extração Jira - Itens (Épicos)'!$K:$K,"Não Entregue"))</f>
        <v>0</v>
      </c>
      <c r="V8" s="2">
        <f t="shared" si="1"/>
        <v>80</v>
      </c>
      <c r="W8" s="2">
        <f t="shared" si="2"/>
        <v>80</v>
      </c>
      <c r="X8" s="2" t="str">
        <f ca="1">IF($Q8="","",IF(ISERROR(VLOOKUP($Q8,'Extração Jira - Épicos Jornada'!$B:$B,1,0)),"Despriorizado da PI",IF(V8=0,"Não considerar",IF(T8=1,"Finalizado",IF(AND($V8=$W8,$S8&lt;TODAY()),"Replanejado",IF(AND($V8=$W8,$S8&gt;=TODAY()),"Em dia",IF(AND($V8&gt;$W8,$S8&gt;TODAY()),"Em Risco","Atrasado")))))))</f>
        <v>Finalizado</v>
      </c>
      <c r="Y8" s="2" t="str">
        <f t="shared" ca="1" si="3"/>
        <v>Baseline</v>
      </c>
      <c r="AA8" t="s">
        <v>1141</v>
      </c>
      <c r="AB8" t="s">
        <v>1276</v>
      </c>
      <c r="AC8">
        <v>3</v>
      </c>
    </row>
    <row r="9" spans="1:29" hidden="1" x14ac:dyDescent="0.3">
      <c r="A9" s="39" t="s">
        <v>1284</v>
      </c>
      <c r="M9" s="2" t="str">
        <f ca="1"/>
        <v>ARTSG-185</v>
      </c>
      <c r="N9" s="2" t="s">
        <v>101</v>
      </c>
      <c r="O9" s="1" t="str">
        <f t="shared" ca="1" si="0"/>
        <v>ARTSG-185</v>
      </c>
      <c r="Q9" s="141" t="s">
        <v>6501</v>
      </c>
      <c r="R9" s="141" t="s">
        <v>6502</v>
      </c>
      <c r="S9" s="160">
        <v>46251</v>
      </c>
      <c r="T9" s="163" t="str">
        <f>IFERROR((SUMIFS('Extração Jira - Itens (Épicos)'!$H:$H,'Extração Jira - Itens (Épicos)'!$I:$I,'Situação dos Épicos'!$Q9,'Extração Jira - Itens (Épicos)'!$K:$K,"Entregue")+SUMIFS('Extração Jira - Itens (Épicos)'!$H:$H,'Extração Jira - Itens (Épicos)'!$I:$I,'Situação dos Épicos'!$Q9,'Extração Jira - Itens (Épicos)'!$K:$K,"Cancelado"))/SUMIF('Extração Jira - Itens (Épicos)'!$I:$I,'Situação dos Épicos'!$Q9,'Extração Jira - Itens (Épicos)'!$H:$H),"")</f>
        <v/>
      </c>
      <c r="U9" s="2">
        <f>IF($Q9="","",SUMIFS('Extração Jira - Itens (Épicos)'!$H:$H,'Extração Jira - Itens (Épicos)'!$I:$I,$Q9,'Extração Jira - Itens (Épicos)'!$K:$K,"Não Entregue"))</f>
        <v>0</v>
      </c>
      <c r="V9" s="2">
        <f t="shared" si="1"/>
        <v>0</v>
      </c>
      <c r="W9" s="2">
        <f t="shared" si="2"/>
        <v>0</v>
      </c>
      <c r="X9" s="2" t="str">
        <f ca="1">IF($Q9="","",IF(ISERROR(VLOOKUP($Q9,'Extração Jira - Épicos Jornada'!$B:$B,1,0)),"Despriorizado da PI",IF(V9=0,"Não considerar",IF(T9=1,"Finalizado",IF(AND($V9=$W9,$S9&lt;TODAY()),"Replanejado",IF(AND($V9=$W9,$S9&gt;=TODAY()),"Em dia",IF(AND($V9&gt;$W9,$S9&gt;TODAY()),"Em Risco","Atrasado")))))))</f>
        <v>Não considerar</v>
      </c>
      <c r="Y9" s="2" t="str">
        <f t="shared" ca="1" si="3"/>
        <v>Mudança de Escopo</v>
      </c>
      <c r="AA9" t="s">
        <v>1141</v>
      </c>
      <c r="AB9" t="s">
        <v>1317</v>
      </c>
      <c r="AC9">
        <v>23</v>
      </c>
    </row>
    <row r="10" spans="1:29" x14ac:dyDescent="0.3">
      <c r="M10" s="2" t="str">
        <f ca="1"/>
        <v>SGGU-5288</v>
      </c>
      <c r="N10" s="2" t="s">
        <v>101</v>
      </c>
      <c r="O10" s="1" t="str">
        <f t="shared" ca="1" si="0"/>
        <v>SGGU-5288</v>
      </c>
      <c r="Q10" s="141" t="s">
        <v>1548</v>
      </c>
      <c r="R10" s="141" t="s">
        <v>6503</v>
      </c>
      <c r="S10" s="160">
        <v>46276</v>
      </c>
      <c r="T10" s="163">
        <f>IFERROR((SUMIFS('Extração Jira - Itens (Épicos)'!$H:$H,'Extração Jira - Itens (Épicos)'!$I:$I,'Situação dos Épicos'!$Q10,'Extração Jira - Itens (Épicos)'!$K:$K,"Entregue")+SUMIFS('Extração Jira - Itens (Épicos)'!$H:$H,'Extração Jira - Itens (Épicos)'!$I:$I,'Situação dos Épicos'!$Q10,'Extração Jira - Itens (Épicos)'!$K:$K,"Cancelado"))/SUMIF('Extração Jira - Itens (Épicos)'!$I:$I,'Situação dos Épicos'!$Q10,'Extração Jira - Itens (Épicos)'!$H:$H),"")</f>
        <v>1</v>
      </c>
      <c r="U10" s="2">
        <f>IF($Q10="","",SUMIFS('Extração Jira - Itens (Épicos)'!$H:$H,'Extração Jira - Itens (Épicos)'!$I:$I,$Q10,'Extração Jira - Itens (Épicos)'!$K:$K,"Não Entregue"))</f>
        <v>0</v>
      </c>
      <c r="V10" s="2">
        <f t="shared" si="1"/>
        <v>38</v>
      </c>
      <c r="W10" s="2">
        <f t="shared" si="2"/>
        <v>38</v>
      </c>
      <c r="X10" s="2" t="str">
        <f ca="1">IF($Q10="","",IF(ISERROR(VLOOKUP($Q10,'Extração Jira - Épicos Jornada'!$B:$B,1,0)),"Despriorizado da PI",IF(V10=0,"Não considerar",IF(T10=1,"Finalizado",IF(AND($V10=$W10,$S10&lt;TODAY()),"Replanejado",IF(AND($V10=$W10,$S10&gt;=TODAY()),"Em dia",IF(AND($V10&gt;$W10,$S10&gt;TODAY()),"Em Risco","Atrasado")))))))</f>
        <v>Finalizado</v>
      </c>
      <c r="Y10" s="2" t="str">
        <f t="shared" ca="1" si="3"/>
        <v>Baseline</v>
      </c>
      <c r="AA10" t="s">
        <v>1144</v>
      </c>
      <c r="AB10" t="s">
        <v>1317</v>
      </c>
      <c r="AC10">
        <v>25</v>
      </c>
    </row>
    <row r="11" spans="1:29" x14ac:dyDescent="0.3">
      <c r="M11" s="2" t="str">
        <f ca="1"/>
        <v>ARTSG-190</v>
      </c>
      <c r="N11" s="2" t="s">
        <v>101</v>
      </c>
      <c r="O11" s="1" t="str">
        <f t="shared" ca="1" si="0"/>
        <v>ARTSG-190</v>
      </c>
      <c r="Q11" s="141" t="s">
        <v>6506</v>
      </c>
      <c r="R11" s="141" t="s">
        <v>6507</v>
      </c>
      <c r="S11" s="160">
        <v>46192</v>
      </c>
      <c r="T11" s="163">
        <f>IFERROR((SUMIFS('Extração Jira - Itens (Épicos)'!$H:$H,'Extração Jira - Itens (Épicos)'!$I:$I,'Situação dos Épicos'!$Q11,'Extração Jira - Itens (Épicos)'!$K:$K,"Entregue")+SUMIFS('Extração Jira - Itens (Épicos)'!$H:$H,'Extração Jira - Itens (Épicos)'!$I:$I,'Situação dos Épicos'!$Q11,'Extração Jira - Itens (Épicos)'!$K:$K,"Cancelado"))/SUMIF('Extração Jira - Itens (Épicos)'!$I:$I,'Situação dos Épicos'!$Q11,'Extração Jira - Itens (Épicos)'!$H:$H),"")</f>
        <v>1</v>
      </c>
      <c r="U11" s="2">
        <f>IF($Q11="","",SUMIFS('Extração Jira - Itens (Épicos)'!$H:$H,'Extração Jira - Itens (Épicos)'!$I:$I,$Q11,'Extração Jira - Itens (Épicos)'!$K:$K,"Não Entregue"))</f>
        <v>0</v>
      </c>
      <c r="V11" s="2">
        <f t="shared" si="1"/>
        <v>14</v>
      </c>
      <c r="W11" s="2">
        <f t="shared" si="2"/>
        <v>14</v>
      </c>
      <c r="X11" s="2" t="str">
        <f ca="1">IF($Q11="","",IF(ISERROR(VLOOKUP($Q11,'Extração Jira - Épicos Jornada'!$B:$B,1,0)),"Despriorizado da PI",IF(V11=0,"Não considerar",IF(T11=1,"Finalizado",IF(AND($V11=$W11,$S11&lt;TODAY()),"Replanejado",IF(AND($V11=$W11,$S11&gt;=TODAY()),"Em dia",IF(AND($V11&gt;$W11,$S11&gt;TODAY()),"Em Risco","Atrasado")))))))</f>
        <v>Finalizado</v>
      </c>
      <c r="Y11" s="2" t="str">
        <f t="shared" ca="1" si="3"/>
        <v>Mudança de Escopo</v>
      </c>
      <c r="AA11" t="s">
        <v>2111</v>
      </c>
      <c r="AB11" t="s">
        <v>1276</v>
      </c>
      <c r="AC11">
        <v>54</v>
      </c>
    </row>
    <row r="12" spans="1:29" x14ac:dyDescent="0.3">
      <c r="C12"/>
      <c r="M12" s="2" t="str">
        <f ca="1"/>
        <v>ARTSG-189</v>
      </c>
      <c r="N12" s="2" t="s">
        <v>101</v>
      </c>
      <c r="O12" s="1" t="str">
        <f t="shared" ca="1" si="0"/>
        <v>ARTSG-189</v>
      </c>
      <c r="Q12" s="141" t="s">
        <v>3187</v>
      </c>
      <c r="R12" s="141" t="s">
        <v>6508</v>
      </c>
      <c r="S12" s="160">
        <v>46290</v>
      </c>
      <c r="T12" s="163">
        <f>IFERROR((SUMIFS('Extração Jira - Itens (Épicos)'!$H:$H,'Extração Jira - Itens (Épicos)'!$I:$I,'Situação dos Épicos'!$Q12,'Extração Jira - Itens (Épicos)'!$K:$K,"Entregue")+SUMIFS('Extração Jira - Itens (Épicos)'!$H:$H,'Extração Jira - Itens (Épicos)'!$I:$I,'Situação dos Épicos'!$Q12,'Extração Jira - Itens (Épicos)'!$K:$K,"Cancelado"))/SUMIF('Extração Jira - Itens (Épicos)'!$I:$I,'Situação dos Épicos'!$Q12,'Extração Jira - Itens (Épicos)'!$H:$H),"")</f>
        <v>1</v>
      </c>
      <c r="U12" s="2">
        <f>IF($Q12="","",SUMIFS('Extração Jira - Itens (Épicos)'!$H:$H,'Extração Jira - Itens (Épicos)'!$I:$I,$Q12,'Extração Jira - Itens (Épicos)'!$K:$K,"Não Entregue"))</f>
        <v>0</v>
      </c>
      <c r="V12" s="2">
        <f t="shared" si="1"/>
        <v>143</v>
      </c>
      <c r="W12" s="2">
        <f t="shared" si="2"/>
        <v>143</v>
      </c>
      <c r="X12" s="2" t="str">
        <f ca="1">IF($Q12="","",IF(ISERROR(VLOOKUP($Q12,'Extração Jira - Épicos Jornada'!$B:$B,1,0)),"Despriorizado da PI",IF(V12=0,"Não considerar",IF(T12=1,"Finalizado",IF(AND($V12=$W12,$S12&lt;TODAY()),"Replanejado",IF(AND($V12=$W12,$S12&gt;=TODAY()),"Em dia",IF(AND($V12&gt;$W12,$S12&gt;TODAY()),"Em Risco","Atrasado")))))))</f>
        <v>Finalizado</v>
      </c>
      <c r="Y12" s="2" t="str">
        <f t="shared" ca="1" si="3"/>
        <v>Baseline</v>
      </c>
      <c r="AA12" t="s">
        <v>2111</v>
      </c>
      <c r="AB12" t="s">
        <v>109</v>
      </c>
      <c r="AC12">
        <v>16</v>
      </c>
    </row>
    <row r="13" spans="1:29" x14ac:dyDescent="0.3">
      <c r="C13"/>
      <c r="M13" s="2" t="str">
        <f ca="1"/>
        <v>ARTSG-193</v>
      </c>
      <c r="N13" s="2" t="s">
        <v>101</v>
      </c>
      <c r="O13" s="1" t="str">
        <f t="shared" ca="1" si="0"/>
        <v>ARTSG-193</v>
      </c>
      <c r="Q13" s="141" t="s">
        <v>3953</v>
      </c>
      <c r="R13" s="141" t="s">
        <v>6509</v>
      </c>
      <c r="S13" s="160">
        <v>46290</v>
      </c>
      <c r="T13" s="163">
        <f>IFERROR((SUMIFS('Extração Jira - Itens (Épicos)'!$H:$H,'Extração Jira - Itens (Épicos)'!$I:$I,'Situação dos Épicos'!$Q13,'Extração Jira - Itens (Épicos)'!$K:$K,"Entregue")+SUMIFS('Extração Jira - Itens (Épicos)'!$H:$H,'Extração Jira - Itens (Épicos)'!$I:$I,'Situação dos Épicos'!$Q13,'Extração Jira - Itens (Épicos)'!$K:$K,"Cancelado"))/SUMIF('Extração Jira - Itens (Épicos)'!$I:$I,'Situação dos Épicos'!$Q13,'Extração Jira - Itens (Épicos)'!$H:$H),"")</f>
        <v>1</v>
      </c>
      <c r="U13" s="2">
        <f>IF($Q13="","",SUMIFS('Extração Jira - Itens (Épicos)'!$H:$H,'Extração Jira - Itens (Épicos)'!$I:$I,$Q13,'Extração Jira - Itens (Épicos)'!$K:$K,"Não Entregue"))</f>
        <v>0</v>
      </c>
      <c r="V13" s="2">
        <f t="shared" si="1"/>
        <v>21</v>
      </c>
      <c r="W13" s="2">
        <f t="shared" si="2"/>
        <v>21</v>
      </c>
      <c r="X13" s="2" t="str">
        <f ca="1">IF($Q13="","",IF(ISERROR(VLOOKUP($Q13,'Extração Jira - Épicos Jornada'!$B:$B,1,0)),"Despriorizado da PI",IF(V13=0,"Não considerar",IF(T13=1,"Finalizado",IF(AND($V13=$W13,$S13&lt;TODAY()),"Replanejado",IF(AND($V13=$W13,$S13&gt;=TODAY()),"Em dia",IF(AND($V13&gt;$W13,$S13&gt;TODAY()),"Em Risco","Atrasado")))))))</f>
        <v>Finalizado</v>
      </c>
      <c r="Y13" s="2" t="str">
        <f t="shared" ca="1" si="3"/>
        <v>Baseline</v>
      </c>
      <c r="AA13" t="s">
        <v>1548</v>
      </c>
      <c r="AB13" t="s">
        <v>1276</v>
      </c>
      <c r="AC13">
        <v>38</v>
      </c>
    </row>
    <row r="14" spans="1:29" x14ac:dyDescent="0.3">
      <c r="C14"/>
      <c r="M14" s="2" t="str">
        <f ca="1"/>
        <v>ARTSG-184</v>
      </c>
      <c r="N14" s="2" t="s">
        <v>101</v>
      </c>
      <c r="O14" s="1" t="str">
        <f t="shared" ca="1" si="0"/>
        <v>ARTSG-184</v>
      </c>
      <c r="Q14" s="141" t="s">
        <v>2809</v>
      </c>
      <c r="R14" s="141" t="s">
        <v>6511</v>
      </c>
      <c r="S14" s="160">
        <v>46290</v>
      </c>
      <c r="T14" s="163">
        <f>IFERROR((SUMIFS('Extração Jira - Itens (Épicos)'!$H:$H,'Extração Jira - Itens (Épicos)'!$I:$I,'Situação dos Épicos'!$Q14,'Extração Jira - Itens (Épicos)'!$K:$K,"Entregue")+SUMIFS('Extração Jira - Itens (Épicos)'!$H:$H,'Extração Jira - Itens (Épicos)'!$I:$I,'Situação dos Épicos'!$Q14,'Extração Jira - Itens (Épicos)'!$K:$K,"Cancelado"))/SUMIF('Extração Jira - Itens (Épicos)'!$I:$I,'Situação dos Épicos'!$Q14,'Extração Jira - Itens (Épicos)'!$H:$H),"")</f>
        <v>1</v>
      </c>
      <c r="U14" s="2">
        <f>IF($Q14="","",SUMIFS('Extração Jira - Itens (Épicos)'!$H:$H,'Extração Jira - Itens (Épicos)'!$I:$I,$Q14,'Extração Jira - Itens (Épicos)'!$K:$K,"Não Entregue"))</f>
        <v>0</v>
      </c>
      <c r="V14" s="2">
        <f t="shared" si="1"/>
        <v>48</v>
      </c>
      <c r="W14" s="2">
        <f t="shared" si="2"/>
        <v>48</v>
      </c>
      <c r="X14" s="2" t="str">
        <f ca="1">IF($Q14="","",IF(ISERROR(VLOOKUP($Q14,'Extração Jira - Épicos Jornada'!$B:$B,1,0)),"Despriorizado da PI",IF(V14=0,"Não considerar",IF(T14=1,"Finalizado",IF(AND($V14=$W14,$S14&lt;TODAY()),"Replanejado",IF(AND($V14=$W14,$S14&gt;=TODAY()),"Em dia",IF(AND($V14&gt;$W14,$S14&gt;TODAY()),"Em Risco","Atrasado")))))))</f>
        <v>Finalizado</v>
      </c>
      <c r="Y14" s="2" t="str">
        <f t="shared" ca="1" si="3"/>
        <v>Baseline</v>
      </c>
      <c r="AA14" t="s">
        <v>2333</v>
      </c>
      <c r="AB14" t="s">
        <v>1276</v>
      </c>
      <c r="AC14">
        <v>17</v>
      </c>
    </row>
    <row r="15" spans="1:29" x14ac:dyDescent="0.3">
      <c r="C15"/>
      <c r="M15" s="2" t="str">
        <f ca="1"/>
        <v>ARTPT-669</v>
      </c>
      <c r="N15" s="2" t="s">
        <v>101</v>
      </c>
      <c r="O15" s="1" t="str">
        <f t="shared" ca="1" si="0"/>
        <v>Adicionar na listagem</v>
      </c>
      <c r="Q15" s="141" t="s">
        <v>4477</v>
      </c>
      <c r="R15" s="141" t="s">
        <v>6512</v>
      </c>
      <c r="S15" s="160">
        <v>45912</v>
      </c>
      <c r="T15" s="163">
        <f>IFERROR((SUMIFS('Extração Jira - Itens (Épicos)'!$H:$H,'Extração Jira - Itens (Épicos)'!$I:$I,'Situação dos Épicos'!$Q15,'Extração Jira - Itens (Épicos)'!$K:$K,"Entregue")+SUMIFS('Extração Jira - Itens (Épicos)'!$H:$H,'Extração Jira - Itens (Épicos)'!$I:$I,'Situação dos Épicos'!$Q15,'Extração Jira - Itens (Épicos)'!$K:$K,"Cancelado"))/SUMIF('Extração Jira - Itens (Épicos)'!$I:$I,'Situação dos Épicos'!$Q15,'Extração Jira - Itens (Épicos)'!$H:$H),"")</f>
        <v>1</v>
      </c>
      <c r="U15" s="2">
        <f>IF($Q15="","",SUMIFS('Extração Jira - Itens (Épicos)'!$H:$H,'Extração Jira - Itens (Épicos)'!$I:$I,$Q15,'Extração Jira - Itens (Épicos)'!$K:$K,"Não Entregue"))</f>
        <v>0</v>
      </c>
      <c r="V15" s="2">
        <f t="shared" si="1"/>
        <v>267</v>
      </c>
      <c r="W15" s="2">
        <f t="shared" si="2"/>
        <v>267</v>
      </c>
      <c r="X15" s="2" t="str">
        <f ca="1">IF($Q15="","",IF(ISERROR(VLOOKUP($Q15,'Extração Jira - Épicos Jornada'!$B:$B,1,0)),"Despriorizado da PI",IF(V15=0,"Não considerar",IF(T15=1,"Finalizado",IF(AND($V15=$W15,$S15&lt;TODAY()),"Replanejado",IF(AND($V15=$W15,$S15&gt;=TODAY()),"Em dia",IF(AND($V15&gt;$W15,$S15&gt;TODAY()),"Em Risco","Atrasado")))))))</f>
        <v>Finalizado</v>
      </c>
      <c r="Y15" s="2" t="str">
        <f t="shared" ca="1" si="3"/>
        <v>Baseline</v>
      </c>
      <c r="AA15" t="s">
        <v>4023</v>
      </c>
      <c r="AB15" t="s">
        <v>1276</v>
      </c>
      <c r="AC15">
        <v>1</v>
      </c>
    </row>
    <row r="16" spans="1:29" x14ac:dyDescent="0.3">
      <c r="C16"/>
      <c r="M16" s="2" t="str">
        <f ca="1"/>
        <v>ARTSG-313</v>
      </c>
      <c r="N16" s="2" t="s">
        <v>101</v>
      </c>
      <c r="O16" s="1" t="str">
        <f t="shared" ca="1" si="0"/>
        <v>ARTSG-313</v>
      </c>
      <c r="Q16" s="141" t="s">
        <v>2333</v>
      </c>
      <c r="R16" s="141" t="s">
        <v>6514</v>
      </c>
      <c r="S16" s="160">
        <v>46290</v>
      </c>
      <c r="T16" s="163">
        <f>IFERROR((SUMIFS('Extração Jira - Itens (Épicos)'!$H:$H,'Extração Jira - Itens (Épicos)'!$I:$I,'Situação dos Épicos'!$Q16,'Extração Jira - Itens (Épicos)'!$K:$K,"Entregue")+SUMIFS('Extração Jira - Itens (Épicos)'!$H:$H,'Extração Jira - Itens (Épicos)'!$I:$I,'Situação dos Épicos'!$Q16,'Extração Jira - Itens (Épicos)'!$K:$K,"Cancelado"))/SUMIF('Extração Jira - Itens (Épicos)'!$I:$I,'Situação dos Épicos'!$Q16,'Extração Jira - Itens (Épicos)'!$H:$H),"")</f>
        <v>1</v>
      </c>
      <c r="U16" s="2">
        <f>IF($Q16="","",SUMIFS('Extração Jira - Itens (Épicos)'!$H:$H,'Extração Jira - Itens (Épicos)'!$I:$I,$Q16,'Extração Jira - Itens (Épicos)'!$K:$K,"Não Entregue"))</f>
        <v>0</v>
      </c>
      <c r="V16" s="2">
        <f t="shared" si="1"/>
        <v>17</v>
      </c>
      <c r="W16" s="2">
        <f t="shared" si="2"/>
        <v>17</v>
      </c>
      <c r="X16" s="2" t="str">
        <f ca="1">IF($Q16="","",IF(ISERROR(VLOOKUP($Q16,'Extração Jira - Épicos Jornada'!$B:$B,1,0)),"Despriorizado da PI",IF(V16=0,"Não considerar",IF(T16=1,"Finalizado",IF(AND($V16=$W16,$S16&lt;TODAY()),"Replanejado",IF(AND($V16=$W16,$S16&gt;=TODAY()),"Em dia",IF(AND($V16&gt;$W16,$S16&gt;TODAY()),"Em Risco","Atrasado")))))))</f>
        <v>Finalizado</v>
      </c>
      <c r="Y16" s="2" t="str">
        <f t="shared" ca="1" si="3"/>
        <v>Baseline</v>
      </c>
      <c r="AA16" t="s">
        <v>4023</v>
      </c>
      <c r="AB16" t="s">
        <v>1317</v>
      </c>
      <c r="AC16">
        <v>13</v>
      </c>
    </row>
    <row r="17" spans="3:29" x14ac:dyDescent="0.3">
      <c r="M17" s="2" t="str">
        <f ca="1"/>
        <v>SDIA-1212</v>
      </c>
      <c r="N17" s="2" t="s">
        <v>101</v>
      </c>
      <c r="O17" s="1" t="str">
        <f t="shared" ca="1" si="0"/>
        <v>SDIA-1212</v>
      </c>
      <c r="Q17" s="141" t="s">
        <v>2455</v>
      </c>
      <c r="R17" s="141" t="s">
        <v>6515</v>
      </c>
      <c r="S17" s="160">
        <v>46290</v>
      </c>
      <c r="T17" s="163">
        <f>IFERROR((SUMIFS('Extração Jira - Itens (Épicos)'!$H:$H,'Extração Jira - Itens (Épicos)'!$I:$I,'Situação dos Épicos'!$Q17,'Extração Jira - Itens (Épicos)'!$K:$K,"Entregue")+SUMIFS('Extração Jira - Itens (Épicos)'!$H:$H,'Extração Jira - Itens (Épicos)'!$I:$I,'Situação dos Épicos'!$Q17,'Extração Jira - Itens (Épicos)'!$K:$K,"Cancelado"))/SUMIF('Extração Jira - Itens (Épicos)'!$I:$I,'Situação dos Épicos'!$Q17,'Extração Jira - Itens (Épicos)'!$H:$H),"")</f>
        <v>1</v>
      </c>
      <c r="U17" s="2">
        <f>IF($Q17="","",SUMIFS('Extração Jira - Itens (Épicos)'!$H:$H,'Extração Jira - Itens (Épicos)'!$I:$I,$Q17,'Extração Jira - Itens (Épicos)'!$K:$K,"Não Entregue"))</f>
        <v>0</v>
      </c>
      <c r="V17" s="2">
        <f t="shared" si="1"/>
        <v>7</v>
      </c>
      <c r="W17" s="2">
        <f t="shared" si="2"/>
        <v>7</v>
      </c>
      <c r="X17" s="2" t="str">
        <f ca="1">IF($Q17="","",IF(ISERROR(VLOOKUP($Q17,'Extração Jira - Épicos Jornada'!$B:$B,1,0)),"Despriorizado da PI",IF(V17=0,"Não considerar",IF(T17=1,"Finalizado",IF(AND($V17=$W17,$S17&lt;TODAY()),"Replanejado",IF(AND($V17=$W17,$S17&gt;=TODAY()),"Em dia",IF(AND($V17&gt;$W17,$S17&gt;TODAY()),"Em Risco","Atrasado")))))))</f>
        <v>Finalizado</v>
      </c>
      <c r="Y17" s="2" t="str">
        <f t="shared" ca="1" si="3"/>
        <v>Baseline</v>
      </c>
      <c r="AA17" t="s">
        <v>2455</v>
      </c>
      <c r="AB17" t="s">
        <v>1276</v>
      </c>
      <c r="AC17">
        <v>7</v>
      </c>
    </row>
    <row r="18" spans="3:29" x14ac:dyDescent="0.3">
      <c r="M18" s="2" t="str">
        <f ca="1"/>
        <v>ARTPT-691</v>
      </c>
      <c r="N18" s="2" t="s">
        <v>101</v>
      </c>
      <c r="O18" s="1" t="str">
        <f t="shared" ca="1" si="0"/>
        <v>Adicionar na listagem</v>
      </c>
      <c r="Q18" s="141" t="s">
        <v>1957</v>
      </c>
      <c r="R18" s="141" t="s">
        <v>6516</v>
      </c>
      <c r="S18" s="160">
        <v>46192</v>
      </c>
      <c r="T18" s="163">
        <f>IFERROR((SUMIFS('Extração Jira - Itens (Épicos)'!$H:$H,'Extração Jira - Itens (Épicos)'!$I:$I,'Situação dos Épicos'!$Q18,'Extração Jira - Itens (Épicos)'!$K:$K,"Entregue")+SUMIFS('Extração Jira - Itens (Épicos)'!$H:$H,'Extração Jira - Itens (Épicos)'!$I:$I,'Situação dos Épicos'!$Q18,'Extração Jira - Itens (Épicos)'!$K:$K,"Cancelado"))/SUMIF('Extração Jira - Itens (Épicos)'!$I:$I,'Situação dos Épicos'!$Q18,'Extração Jira - Itens (Épicos)'!$H:$H),"")</f>
        <v>1</v>
      </c>
      <c r="U18" s="2">
        <f>IF($Q18="","",SUMIFS('Extração Jira - Itens (Épicos)'!$H:$H,'Extração Jira - Itens (Épicos)'!$I:$I,$Q18,'Extração Jira - Itens (Épicos)'!$K:$K,"Não Entregue"))</f>
        <v>0</v>
      </c>
      <c r="V18" s="2">
        <f t="shared" si="1"/>
        <v>26</v>
      </c>
      <c r="W18" s="2">
        <f t="shared" si="2"/>
        <v>26</v>
      </c>
      <c r="X18" s="2" t="str">
        <f ca="1">IF($Q18="","",IF(ISERROR(VLOOKUP($Q18,'Extração Jira - Épicos Jornada'!$B:$B,1,0)),"Despriorizado da PI",IF(V18=0,"Não considerar",IF(T18=1,"Finalizado",IF(AND($V18=$W18,$S18&lt;TODAY()),"Replanejado",IF(AND($V18=$W18,$S18&gt;=TODAY()),"Em dia",IF(AND($V18&gt;$W18,$S18&gt;TODAY()),"Em Risco","Atrasado")))))))</f>
        <v>Finalizado</v>
      </c>
      <c r="Y18" s="2" t="str">
        <f t="shared" ca="1" si="3"/>
        <v>Mudança de Escopo</v>
      </c>
      <c r="AA18" t="s">
        <v>2893</v>
      </c>
      <c r="AB18" t="s">
        <v>1276</v>
      </c>
      <c r="AC18">
        <v>44</v>
      </c>
    </row>
    <row r="19" spans="3:29" x14ac:dyDescent="0.3">
      <c r="M19" s="2" t="str">
        <f ca="1"/>
        <v>ARTPT-680</v>
      </c>
      <c r="N19" s="2" t="s">
        <v>99</v>
      </c>
      <c r="O19" s="1" t="str">
        <f t="shared" ca="1" si="0"/>
        <v>Outra Jornada</v>
      </c>
      <c r="Q19" s="141" t="s">
        <v>3071</v>
      </c>
      <c r="R19" s="141" t="s">
        <v>6517</v>
      </c>
      <c r="S19" s="160">
        <v>46234</v>
      </c>
      <c r="T19" s="163">
        <f>IFERROR((SUMIFS('Extração Jira - Itens (Épicos)'!$H:$H,'Extração Jira - Itens (Épicos)'!$I:$I,'Situação dos Épicos'!$Q19,'Extração Jira - Itens (Épicos)'!$K:$K,"Entregue")+SUMIFS('Extração Jira - Itens (Épicos)'!$H:$H,'Extração Jira - Itens (Épicos)'!$I:$I,'Situação dos Épicos'!$Q19,'Extração Jira - Itens (Épicos)'!$K:$K,"Cancelado"))/SUMIF('Extração Jira - Itens (Épicos)'!$I:$I,'Situação dos Épicos'!$Q19,'Extração Jira - Itens (Épicos)'!$H:$H),"")</f>
        <v>1</v>
      </c>
      <c r="U19" s="2">
        <f>IF($Q19="","",SUMIFS('Extração Jira - Itens (Épicos)'!$H:$H,'Extração Jira - Itens (Épicos)'!$I:$I,$Q19,'Extração Jira - Itens (Épicos)'!$K:$K,"Não Entregue"))</f>
        <v>0</v>
      </c>
      <c r="V19" s="2">
        <f t="shared" si="1"/>
        <v>24</v>
      </c>
      <c r="W19" s="2">
        <f t="shared" si="2"/>
        <v>24</v>
      </c>
      <c r="X19" s="2" t="str">
        <f ca="1">IF($Q19="","",IF(ISERROR(VLOOKUP($Q19,'Extração Jira - Épicos Jornada'!$B:$B,1,0)),"Despriorizado da PI",IF(V19=0,"Não considerar",IF(T19=1,"Finalizado",IF(AND($V19=$W19,$S19&lt;TODAY()),"Replanejado",IF(AND($V19=$W19,$S19&gt;=TODAY()),"Em dia",IF(AND($V19&gt;$W19,$S19&gt;TODAY()),"Em Risco","Atrasado")))))))</f>
        <v>Finalizado</v>
      </c>
      <c r="Y19" s="2" t="str">
        <f t="shared" ca="1" si="3"/>
        <v>Baseline</v>
      </c>
      <c r="AA19" t="s">
        <v>2893</v>
      </c>
      <c r="AB19" t="s">
        <v>1317</v>
      </c>
    </row>
    <row r="20" spans="3:29" x14ac:dyDescent="0.3">
      <c r="M20" s="2" t="str">
        <f ca="1"/>
        <v>ARTJA-196</v>
      </c>
      <c r="N20" s="2" t="s">
        <v>99</v>
      </c>
      <c r="O20" s="1" t="str">
        <f t="shared" ca="1" si="0"/>
        <v>Outra Jornada</v>
      </c>
      <c r="Q20" s="141" t="s">
        <v>4023</v>
      </c>
      <c r="R20" s="141" t="s">
        <v>6518</v>
      </c>
      <c r="S20" s="160" t="s">
        <v>1344</v>
      </c>
      <c r="T20" s="163">
        <f>IFERROR((SUMIFS('Extração Jira - Itens (Épicos)'!$H:$H,'Extração Jira - Itens (Épicos)'!$I:$I,'Situação dos Épicos'!$Q20,'Extração Jira - Itens (Épicos)'!$K:$K,"Entregue")+SUMIFS('Extração Jira - Itens (Épicos)'!$H:$H,'Extração Jira - Itens (Épicos)'!$I:$I,'Situação dos Épicos'!$Q20,'Extração Jira - Itens (Épicos)'!$K:$K,"Cancelado"))/SUMIF('Extração Jira - Itens (Épicos)'!$I:$I,'Situação dos Épicos'!$Q20,'Extração Jira - Itens (Épicos)'!$H:$H),"")</f>
        <v>7.1428571428571425E-2</v>
      </c>
      <c r="U20" s="2">
        <f>IF($Q20="","",SUMIFS('Extração Jira - Itens (Épicos)'!$H:$H,'Extração Jira - Itens (Épicos)'!$I:$I,$Q20,'Extração Jira - Itens (Épicos)'!$K:$K,"Não Entregue"))</f>
        <v>13</v>
      </c>
      <c r="V20" s="2">
        <f t="shared" si="1"/>
        <v>14</v>
      </c>
      <c r="W20" s="2">
        <f t="shared" si="2"/>
        <v>1</v>
      </c>
      <c r="X20" s="2" t="str">
        <f ca="1">IF($Q20="","",IF(ISERROR(VLOOKUP($Q20,'Extração Jira - Épicos Jornada'!$B:$B,1,0)),"Despriorizado da PI",IF(V20=0,"Não considerar",IF(T20=1,"Finalizado",IF(AND($V20=$W20,$S20&lt;TODAY()),"Replanejado",IF(AND($V20=$W20,$S20&gt;=TODAY()),"Em dia",IF(AND($V20&gt;$W20,$S20&gt;TODAY()),"Em Risco","Atrasado")))))))</f>
        <v>Em Risco</v>
      </c>
      <c r="Y20" s="2" t="str">
        <f t="shared" ca="1" si="3"/>
        <v>Baseline</v>
      </c>
      <c r="AA20" t="s">
        <v>2893</v>
      </c>
      <c r="AB20" t="s">
        <v>109</v>
      </c>
      <c r="AC20">
        <v>1</v>
      </c>
    </row>
    <row r="21" spans="3:29" x14ac:dyDescent="0.3">
      <c r="M21" s="2" t="str">
        <f ca="1"/>
        <v>ARTSG-270</v>
      </c>
      <c r="N21" s="2" t="s">
        <v>101</v>
      </c>
      <c r="O21" s="1" t="str">
        <f t="shared" ca="1" si="0"/>
        <v>ARTSG-270</v>
      </c>
      <c r="Q21" s="141" t="s">
        <v>2111</v>
      </c>
      <c r="R21" s="141" t="s">
        <v>6521</v>
      </c>
      <c r="S21" s="160">
        <v>46276</v>
      </c>
      <c r="T21" s="163">
        <f>IFERROR((SUMIFS('Extração Jira - Itens (Épicos)'!$H:$H,'Extração Jira - Itens (Épicos)'!$I:$I,'Situação dos Épicos'!$Q21,'Extração Jira - Itens (Épicos)'!$K:$K,"Entregue")+SUMIFS('Extração Jira - Itens (Épicos)'!$H:$H,'Extração Jira - Itens (Épicos)'!$I:$I,'Situação dos Épicos'!$Q21,'Extração Jira - Itens (Épicos)'!$K:$K,"Cancelado"))/SUMIF('Extração Jira - Itens (Épicos)'!$I:$I,'Situação dos Épicos'!$Q21,'Extração Jira - Itens (Épicos)'!$H:$H),"")</f>
        <v>1</v>
      </c>
      <c r="U21" s="2">
        <f>IF($Q21="","",SUMIFS('Extração Jira - Itens (Épicos)'!$H:$H,'Extração Jira - Itens (Épicos)'!$I:$I,$Q21,'Extração Jira - Itens (Épicos)'!$K:$K,"Não Entregue"))</f>
        <v>0</v>
      </c>
      <c r="V21" s="2">
        <f t="shared" si="1"/>
        <v>54</v>
      </c>
      <c r="W21" s="2">
        <f t="shared" si="2"/>
        <v>54</v>
      </c>
      <c r="X21" s="2" t="str">
        <f ca="1">IF($Q21="","",IF(ISERROR(VLOOKUP($Q21,'Extração Jira - Épicos Jornada'!$B:$B,1,0)),"Despriorizado da PI",IF(V21=0,"Não considerar",IF(T21=1,"Finalizado",IF(AND($V21=$W21,$S21&lt;TODAY()),"Replanejado",IF(AND($V21=$W21,$S21&gt;=TODAY()),"Em dia",IF(AND($V21&gt;$W21,$S21&gt;TODAY()),"Em Risco","Atrasado")))))))</f>
        <v>Finalizado</v>
      </c>
      <c r="Y21" s="2" t="str">
        <f t="shared" ca="1" si="3"/>
        <v>Baseline</v>
      </c>
      <c r="AA21" t="s">
        <v>3071</v>
      </c>
      <c r="AB21" t="s">
        <v>1276</v>
      </c>
      <c r="AC21">
        <v>24</v>
      </c>
    </row>
    <row r="22" spans="3:29" x14ac:dyDescent="0.3">
      <c r="M22" s="2" t="str">
        <f ca="1"/>
        <v>ARTSG-178</v>
      </c>
      <c r="N22" s="2" t="s">
        <v>101</v>
      </c>
      <c r="O22" s="1" t="str">
        <f t="shared" ca="1" si="0"/>
        <v>ARTSG-178</v>
      </c>
      <c r="Q22" s="141" t="s">
        <v>2893</v>
      </c>
      <c r="R22" s="141" t="s">
        <v>6522</v>
      </c>
      <c r="S22" s="160">
        <v>46206</v>
      </c>
      <c r="T22" s="163">
        <f>IFERROR((SUMIFS('Extração Jira - Itens (Épicos)'!$H:$H,'Extração Jira - Itens (Épicos)'!$I:$I,'Situação dos Épicos'!$Q22,'Extração Jira - Itens (Épicos)'!$K:$K,"Entregue")+SUMIFS('Extração Jira - Itens (Épicos)'!$H:$H,'Extração Jira - Itens (Épicos)'!$I:$I,'Situação dos Épicos'!$Q22,'Extração Jira - Itens (Épicos)'!$K:$K,"Cancelado"))/SUMIF('Extração Jira - Itens (Épicos)'!$I:$I,'Situação dos Épicos'!$Q22,'Extração Jira - Itens (Épicos)'!$H:$H),"")</f>
        <v>1</v>
      </c>
      <c r="U22" s="2">
        <f>IF($Q22="","",SUMIFS('Extração Jira - Itens (Épicos)'!$H:$H,'Extração Jira - Itens (Épicos)'!$I:$I,$Q22,'Extração Jira - Itens (Épicos)'!$K:$K,"Não Entregue"))</f>
        <v>0</v>
      </c>
      <c r="V22" s="2">
        <f t="shared" si="1"/>
        <v>44</v>
      </c>
      <c r="W22" s="2">
        <f t="shared" si="2"/>
        <v>44</v>
      </c>
      <c r="X22" s="2" t="str">
        <f ca="1">IF($Q22="","",IF(ISERROR(VLOOKUP($Q22,'Extração Jira - Épicos Jornada'!$B:$B,1,0)),"Despriorizado da PI",IF(V22=0,"Não considerar",IF(T22=1,"Finalizado",IF(AND($V22=$W22,$S22&lt;TODAY()),"Replanejado",IF(AND($V22=$W22,$S22&gt;=TODAY()),"Em dia",IF(AND($V22&gt;$W22,$S22&gt;TODAY()),"Em Risco","Atrasado")))))))</f>
        <v>Finalizado</v>
      </c>
      <c r="Y22" s="2" t="str">
        <f t="shared" ref="Y22:Y85" ca="1" si="4">IF($Q22="","",IF(LEFT($R22,5)="[SAG]","Baseline",IF(LEFT($R22,7)="[Adobe]","Baseline",IF(NOT(ISERROR(VLOOKUP($Q22,$M:$M,1,0))),"Baseline","Mudança de Escopo"))))</f>
        <v>Baseline</v>
      </c>
      <c r="AA22" t="s">
        <v>6506</v>
      </c>
      <c r="AB22" t="s">
        <v>1276</v>
      </c>
      <c r="AC22">
        <v>14</v>
      </c>
    </row>
    <row r="23" spans="3:29" x14ac:dyDescent="0.3">
      <c r="M23" s="2" t="str">
        <f ca="1"/>
        <v>ARTSG-183</v>
      </c>
      <c r="N23" s="2" t="s">
        <v>101</v>
      </c>
      <c r="O23" s="1" t="str">
        <f t="shared" ca="1" si="0"/>
        <v>ARTSG-183</v>
      </c>
      <c r="Q23" s="141" t="s">
        <v>2876</v>
      </c>
      <c r="R23" s="141" t="s">
        <v>6523</v>
      </c>
      <c r="S23" s="160">
        <v>46290</v>
      </c>
      <c r="T23" s="163">
        <f>IFERROR((SUMIFS('Extração Jira - Itens (Épicos)'!$H:$H,'Extração Jira - Itens (Épicos)'!$I:$I,'Situação dos Épicos'!$Q23,'Extração Jira - Itens (Épicos)'!$K:$K,"Entregue")+SUMIFS('Extração Jira - Itens (Épicos)'!$H:$H,'Extração Jira - Itens (Épicos)'!$I:$I,'Situação dos Épicos'!$Q23,'Extração Jira - Itens (Épicos)'!$K:$K,"Cancelado"))/SUMIF('Extração Jira - Itens (Épicos)'!$I:$I,'Situação dos Épicos'!$Q23,'Extração Jira - Itens (Épicos)'!$H:$H),"")</f>
        <v>1</v>
      </c>
      <c r="U23" s="2">
        <f>IF($Q23="","",SUMIFS('Extração Jira - Itens (Épicos)'!$H:$H,'Extração Jira - Itens (Épicos)'!$I:$I,$Q23,'Extração Jira - Itens (Épicos)'!$K:$K,"Não Entregue"))</f>
        <v>0</v>
      </c>
      <c r="V23" s="2">
        <f t="shared" si="1"/>
        <v>157</v>
      </c>
      <c r="W23" s="2">
        <f t="shared" si="2"/>
        <v>157</v>
      </c>
      <c r="X23" s="2" t="str">
        <f ca="1">IF($Q23="","",IF(ISERROR(VLOOKUP($Q23,'Extração Jira - Épicos Jornada'!$B:$B,1,0)),"Despriorizado da PI",IF(V23=0,"Não considerar",IF(T23=1,"Finalizado",IF(AND($V23=$W23,$S23&lt;TODAY()),"Replanejado",IF(AND($V23=$W23,$S23&gt;=TODAY()),"Em dia",IF(AND($V23&gt;$W23,$S23&gt;TODAY()),"Em Risco","Atrasado")))))))</f>
        <v>Finalizado</v>
      </c>
      <c r="Y23" s="2" t="str">
        <f t="shared" ca="1" si="4"/>
        <v>Baseline</v>
      </c>
      <c r="AA23" t="s">
        <v>1957</v>
      </c>
      <c r="AB23" t="s">
        <v>1276</v>
      </c>
      <c r="AC23">
        <v>26</v>
      </c>
    </row>
    <row r="24" spans="3:29" x14ac:dyDescent="0.3">
      <c r="M24" s="2" t="str">
        <f ca="1"/>
        <v>ARTPT-710</v>
      </c>
      <c r="N24" s="2" t="s">
        <v>101</v>
      </c>
      <c r="O24" s="1" t="str">
        <f t="shared" ca="1" si="0"/>
        <v>ARTPT-710</v>
      </c>
      <c r="Q24" s="141" t="s">
        <v>2806</v>
      </c>
      <c r="R24" s="141" t="s">
        <v>6524</v>
      </c>
      <c r="S24" s="160">
        <v>46255</v>
      </c>
      <c r="T24" s="163">
        <f>IFERROR((SUMIFS('Extração Jira - Itens (Épicos)'!$H:$H,'Extração Jira - Itens (Épicos)'!$I:$I,'Situação dos Épicos'!$Q24,'Extração Jira - Itens (Épicos)'!$K:$K,"Entregue")+SUMIFS('Extração Jira - Itens (Épicos)'!$H:$H,'Extração Jira - Itens (Épicos)'!$I:$I,'Situação dos Épicos'!$Q24,'Extração Jira - Itens (Épicos)'!$K:$K,"Cancelado"))/SUMIF('Extração Jira - Itens (Épicos)'!$I:$I,'Situação dos Épicos'!$Q24,'Extração Jira - Itens (Épicos)'!$H:$H),"")</f>
        <v>1</v>
      </c>
      <c r="U24" s="2">
        <f>IF($Q24="","",SUMIFS('Extração Jira - Itens (Épicos)'!$H:$H,'Extração Jira - Itens (Épicos)'!$I:$I,$Q24,'Extração Jira - Itens (Épicos)'!$K:$K,"Não Entregue"))</f>
        <v>0</v>
      </c>
      <c r="V24" s="2">
        <f t="shared" si="1"/>
        <v>87</v>
      </c>
      <c r="W24" s="2">
        <f t="shared" si="2"/>
        <v>87</v>
      </c>
      <c r="X24" s="2" t="str">
        <f ca="1">IF($Q24="","",IF(ISERROR(VLOOKUP($Q24,'Extração Jira - Épicos Jornada'!$B:$B,1,0)),"Despriorizado da PI",IF(V24=0,"Não considerar",IF(T24=1,"Finalizado",IF(AND($V24=$W24,$S24&lt;TODAY()),"Replanejado",IF(AND($V24=$W24,$S24&gt;=TODAY()),"Em dia",IF(AND($V24&gt;$W24,$S24&gt;TODAY()),"Em Risco","Atrasado")))))))</f>
        <v>Finalizado</v>
      </c>
      <c r="Y24" s="2" t="str">
        <f t="shared" ca="1" si="4"/>
        <v>Baseline</v>
      </c>
      <c r="AA24" t="s">
        <v>3876</v>
      </c>
      <c r="AB24" t="s">
        <v>1276</v>
      </c>
      <c r="AC24">
        <v>36</v>
      </c>
    </row>
    <row r="25" spans="3:29" x14ac:dyDescent="0.3">
      <c r="M25" s="2" t="str">
        <f ca="1"/>
        <v>ASAT-10556</v>
      </c>
      <c r="N25" s="2" t="s">
        <v>99</v>
      </c>
      <c r="O25" s="1" t="str">
        <f t="shared" ca="1" si="0"/>
        <v>Outra Jornada</v>
      </c>
      <c r="Q25" s="141" t="s">
        <v>6367</v>
      </c>
      <c r="R25" s="141" t="s">
        <v>6525</v>
      </c>
      <c r="S25" s="160">
        <v>46276</v>
      </c>
      <c r="T25" s="163">
        <f>IFERROR((SUMIFS('Extração Jira - Itens (Épicos)'!$H:$H,'Extração Jira - Itens (Épicos)'!$I:$I,'Situação dos Épicos'!$Q25,'Extração Jira - Itens (Épicos)'!$K:$K,"Entregue")+SUMIFS('Extração Jira - Itens (Épicos)'!$H:$H,'Extração Jira - Itens (Épicos)'!$I:$I,'Situação dos Épicos'!$Q25,'Extração Jira - Itens (Épicos)'!$K:$K,"Cancelado"))/SUMIF('Extração Jira - Itens (Épicos)'!$I:$I,'Situação dos Épicos'!$Q25,'Extração Jira - Itens (Épicos)'!$H:$H),"")</f>
        <v>1</v>
      </c>
      <c r="U25" s="2">
        <f>IF($Q25="","",SUMIFS('Extração Jira - Itens (Épicos)'!$H:$H,'Extração Jira - Itens (Épicos)'!$I:$I,$Q25,'Extração Jira - Itens (Épicos)'!$K:$K,"Não Entregue"))</f>
        <v>0</v>
      </c>
      <c r="V25" s="2">
        <f t="shared" si="1"/>
        <v>15</v>
      </c>
      <c r="W25" s="2">
        <f t="shared" si="2"/>
        <v>15</v>
      </c>
      <c r="X25" s="2" t="str">
        <f ca="1">IF($Q25="","",IF(ISERROR(VLOOKUP($Q25,'Extração Jira - Épicos Jornada'!$B:$B,1,0)),"Despriorizado da PI",IF(V25=0,"Não considerar",IF(T25=1,"Finalizado",IF(AND($V25=$W25,$S25&lt;TODAY()),"Replanejado",IF(AND($V25=$W25,$S25&gt;=TODAY()),"Em dia",IF(AND($V25&gt;$W25,$S25&gt;TODAY()),"Em Risco","Atrasado")))))))</f>
        <v>Finalizado</v>
      </c>
      <c r="Y25" s="2" t="str">
        <f t="shared" ca="1" si="4"/>
        <v>Baseline</v>
      </c>
      <c r="AA25" t="s">
        <v>3876</v>
      </c>
      <c r="AB25" t="s">
        <v>1317</v>
      </c>
      <c r="AC25">
        <v>18</v>
      </c>
    </row>
    <row r="26" spans="3:29" x14ac:dyDescent="0.3">
      <c r="M26" s="2" t="str">
        <f ca="1"/>
        <v>ARTPT-575</v>
      </c>
      <c r="N26" s="2" t="s">
        <v>99</v>
      </c>
      <c r="O26" s="1" t="str">
        <f t="shared" ca="1" si="0"/>
        <v>Outra Jornada</v>
      </c>
      <c r="Q26" s="142" t="s">
        <v>2938</v>
      </c>
      <c r="R26" s="142" t="s">
        <v>6526</v>
      </c>
      <c r="S26" s="161">
        <v>46283</v>
      </c>
      <c r="T26" s="163">
        <f>IFERROR((SUMIFS('Extração Jira - Itens (Épicos)'!$H:$H,'Extração Jira - Itens (Épicos)'!$I:$I,'Situação dos Épicos'!$Q26,'Extração Jira - Itens (Épicos)'!$K:$K,"Entregue")+SUMIFS('Extração Jira - Itens (Épicos)'!$H:$H,'Extração Jira - Itens (Épicos)'!$I:$I,'Situação dos Épicos'!$Q26,'Extração Jira - Itens (Épicos)'!$K:$K,"Cancelado"))/SUMIF('Extração Jira - Itens (Épicos)'!$I:$I,'Situação dos Épicos'!$Q26,'Extração Jira - Itens (Épicos)'!$H:$H),"")</f>
        <v>1</v>
      </c>
      <c r="U26" s="2">
        <f>IF($Q26="","",SUMIFS('Extração Jira - Itens (Épicos)'!$H:$H,'Extração Jira - Itens (Épicos)'!$I:$I,$Q26,'Extração Jira - Itens (Épicos)'!$K:$K,"Não Entregue"))</f>
        <v>0</v>
      </c>
      <c r="V26" s="2">
        <f t="shared" si="1"/>
        <v>187</v>
      </c>
      <c r="W26" s="2">
        <f t="shared" si="2"/>
        <v>187</v>
      </c>
      <c r="X26" s="2" t="str">
        <f ca="1">IF($Q26="","",IF(ISERROR(VLOOKUP($Q26,'Extração Jira - Épicos Jornada'!$B:$B,1,0)),"Despriorizado da PI",IF(V26=0,"Não considerar",IF(T26=1,"Finalizado",IF(AND($V26=$W26,$S26&lt;TODAY()),"Replanejado",IF(AND($V26=$W26,$S26&gt;=TODAY()),"Em dia",IF(AND($V26&gt;$W26,$S26&gt;TODAY()),"Em Risco","Atrasado")))))))</f>
        <v>Finalizado</v>
      </c>
      <c r="Y26" s="2" t="str">
        <f t="shared" ca="1" si="4"/>
        <v>Baseline</v>
      </c>
      <c r="AA26" t="s">
        <v>3953</v>
      </c>
      <c r="AB26" t="s">
        <v>1276</v>
      </c>
      <c r="AC26">
        <v>21</v>
      </c>
    </row>
    <row r="27" spans="3:29" hidden="1" x14ac:dyDescent="0.3">
      <c r="M27" s="2" t="str">
        <f ca="1"/>
        <v>ARTPT-714</v>
      </c>
      <c r="N27" s="2" t="s">
        <v>99</v>
      </c>
      <c r="O27" s="1" t="str">
        <f t="shared" ca="1" si="0"/>
        <v>Outra Jornada</v>
      </c>
      <c r="T27" s="163" t="str">
        <f>IFERROR((SUMIFS('Extração Jira - Itens (Épicos)'!$H:$H,'Extração Jira - Itens (Épicos)'!$I:$I,'Situação dos Épicos'!$Q27,'Extração Jira - Itens (Épicos)'!$K:$K,"Entregue")+SUMIFS('Extração Jira - Itens (Épicos)'!$H:$H,'Extração Jira - Itens (Épicos)'!$I:$I,'Situação dos Épicos'!$Q27,'Extração Jira - Itens (Épicos)'!$K:$K,"Cancelado"))/SUMIF('Extração Jira - Itens (Épicos)'!$I:$I,'Situação dos Épicos'!$Q27,'Extração Jira - Itens (Épicos)'!$H:$H),"")</f>
        <v/>
      </c>
      <c r="U27" s="2" t="str">
        <f>IF($Q27="","",SUMIFS('Extração Jira - Itens (Épicos)'!$H:$H,'Extração Jira - Itens (Épicos)'!$I:$I,$Q27,'Extração Jira - Itens (Épicos)'!$K:$K,"Não Entregue"))</f>
        <v/>
      </c>
      <c r="V27" s="2" t="str">
        <f t="shared" si="1"/>
        <v/>
      </c>
      <c r="W27" s="2" t="str">
        <f t="shared" si="2"/>
        <v/>
      </c>
      <c r="X27" s="2" t="str">
        <f ca="1">IF($Q27="","",IF(ISERROR(VLOOKUP($Q27,'Extração Jira - Épicos Jornada'!$B:$B,1,0)),"Despriorizado da PI",IF(V27=0,"Não considerar",IF(T27=1,"Finalizado",IF(AND($V27=$W27,$S27&lt;TODAY()),"Replanejado",IF(AND($V27=$W27,$S27&gt;=TODAY()),"Em dia",IF(AND($V27&gt;$W27,$S27&gt;TODAY()),"Em Risco","Atrasado")))))))</f>
        <v/>
      </c>
      <c r="Y27" s="2" t="str">
        <f t="shared" si="4"/>
        <v/>
      </c>
      <c r="AA27" t="s">
        <v>3617</v>
      </c>
      <c r="AB27" t="s">
        <v>1276</v>
      </c>
      <c r="AC27">
        <v>11</v>
      </c>
    </row>
    <row r="28" spans="3:29" hidden="1" x14ac:dyDescent="0.3">
      <c r="F28" s="37"/>
      <c r="M28" s="2" t="str">
        <f ca="1"/>
        <v>QSTI-776</v>
      </c>
      <c r="N28" s="2" t="s">
        <v>99</v>
      </c>
      <c r="O28" s="1" t="str">
        <f t="shared" ca="1" si="0"/>
        <v>Outra Jornada</v>
      </c>
      <c r="T28" s="163" t="str">
        <f>IFERROR((SUMIFS('Extração Jira - Itens (Épicos)'!$H:$H,'Extração Jira - Itens (Épicos)'!$I:$I,'Situação dos Épicos'!$Q28,'Extração Jira - Itens (Épicos)'!$K:$K,"Entregue")+SUMIFS('Extração Jira - Itens (Épicos)'!$H:$H,'Extração Jira - Itens (Épicos)'!$I:$I,'Situação dos Épicos'!$Q28,'Extração Jira - Itens (Épicos)'!$K:$K,"Cancelado"))/SUMIF('Extração Jira - Itens (Épicos)'!$I:$I,'Situação dos Épicos'!$Q28,'Extração Jira - Itens (Épicos)'!$H:$H),"")</f>
        <v/>
      </c>
      <c r="U28" s="2" t="str">
        <f>IF($Q28="","",SUMIFS('Extração Jira - Itens (Épicos)'!$H:$H,'Extração Jira - Itens (Épicos)'!$I:$I,$Q28,'Extração Jira - Itens (Épicos)'!$K:$K,"Não Entregue"))</f>
        <v/>
      </c>
      <c r="V28" s="2" t="str">
        <f t="shared" si="1"/>
        <v/>
      </c>
      <c r="W28" s="2" t="str">
        <f t="shared" si="2"/>
        <v/>
      </c>
      <c r="X28" s="2" t="str">
        <f ca="1">IF($Q28="","",IF(ISERROR(VLOOKUP($Q28,'Extração Jira - Épicos Jornada'!$B:$B,1,0)),"Despriorizado da PI",IF(V28=0,"Não considerar",IF(T28=1,"Finalizado",IF(AND($V28=$W28,$S28&lt;TODAY()),"Replanejado",IF(AND($V28=$W28,$S28&gt;=TODAY()),"Em dia",IF(AND($V28&gt;$W28,$S28&gt;TODAY()),"Em Risco","Atrasado")))))))</f>
        <v/>
      </c>
      <c r="Y28" s="2" t="str">
        <f t="shared" si="4"/>
        <v/>
      </c>
      <c r="AA28" t="s">
        <v>3617</v>
      </c>
      <c r="AB28" t="s">
        <v>1317</v>
      </c>
      <c r="AC28">
        <v>10</v>
      </c>
    </row>
    <row r="29" spans="3:29" hidden="1" x14ac:dyDescent="0.3">
      <c r="F29" s="37"/>
      <c r="M29" s="2" t="str">
        <f ca="1"/>
        <v>ASR6-15480</v>
      </c>
      <c r="N29" s="2" t="s">
        <v>99</v>
      </c>
      <c r="O29" s="1" t="str">
        <f t="shared" ca="1" si="0"/>
        <v>Outra Jornada</v>
      </c>
      <c r="T29" s="163" t="str">
        <f>IFERROR((SUMIFS('Extração Jira - Itens (Épicos)'!$H:$H,'Extração Jira - Itens (Épicos)'!$I:$I,'Situação dos Épicos'!$Q29,'Extração Jira - Itens (Épicos)'!$K:$K,"Entregue")+SUMIFS('Extração Jira - Itens (Épicos)'!$H:$H,'Extração Jira - Itens (Épicos)'!$I:$I,'Situação dos Épicos'!$Q29,'Extração Jira - Itens (Épicos)'!$K:$K,"Cancelado"))/SUMIF('Extração Jira - Itens (Épicos)'!$I:$I,'Situação dos Épicos'!$Q29,'Extração Jira - Itens (Épicos)'!$H:$H),"")</f>
        <v/>
      </c>
      <c r="U29" s="2" t="str">
        <f>IF($Q29="","",SUMIFS('Extração Jira - Itens (Épicos)'!$H:$H,'Extração Jira - Itens (Épicos)'!$I:$I,$Q29,'Extração Jira - Itens (Épicos)'!$K:$K,"Não Entregue"))</f>
        <v/>
      </c>
      <c r="V29" s="2" t="str">
        <f t="shared" si="1"/>
        <v/>
      </c>
      <c r="W29" s="2" t="str">
        <f t="shared" si="2"/>
        <v/>
      </c>
      <c r="X29" s="2" t="str">
        <f ca="1">IF($Q29="","",IF(ISERROR(VLOOKUP($Q29,'Extração Jira - Épicos Jornada'!$B:$B,1,0)),"Despriorizado da PI",IF(V29=0,"Não considerar",IF(T29=1,"Finalizado",IF(AND($V29=$W29,$S29&lt;TODAY()),"Replanejado",IF(AND($V29=$W29,$S29&gt;=TODAY()),"Em dia",IF(AND($V29&gt;$W29,$S29&gt;TODAY()),"Em Risco","Atrasado")))))))</f>
        <v/>
      </c>
      <c r="Y29" s="2" t="str">
        <f t="shared" si="4"/>
        <v/>
      </c>
      <c r="AA29" t="s">
        <v>3067</v>
      </c>
      <c r="AB29" t="s">
        <v>1276</v>
      </c>
      <c r="AC29">
        <v>80</v>
      </c>
    </row>
    <row r="30" spans="3:29" hidden="1" x14ac:dyDescent="0.3">
      <c r="F30" s="37"/>
      <c r="M30" s="2" t="str">
        <f ca="1"/>
        <v>JIBK-14461</v>
      </c>
      <c r="N30" s="2" t="s">
        <v>99</v>
      </c>
      <c r="O30" s="1" t="str">
        <f t="shared" ca="1" si="0"/>
        <v>Outra Jornada</v>
      </c>
      <c r="T30" s="163" t="str">
        <f>IFERROR((SUMIFS('Extração Jira - Itens (Épicos)'!$H:$H,'Extração Jira - Itens (Épicos)'!$I:$I,'Situação dos Épicos'!$Q30,'Extração Jira - Itens (Épicos)'!$K:$K,"Entregue")+SUMIFS('Extração Jira - Itens (Épicos)'!$H:$H,'Extração Jira - Itens (Épicos)'!$I:$I,'Situação dos Épicos'!$Q30,'Extração Jira - Itens (Épicos)'!$K:$K,"Cancelado"))/SUMIF('Extração Jira - Itens (Épicos)'!$I:$I,'Situação dos Épicos'!$Q30,'Extração Jira - Itens (Épicos)'!$H:$H),"")</f>
        <v/>
      </c>
      <c r="U30" s="2" t="str">
        <f>IF($Q30="","",SUMIFS('Extração Jira - Itens (Épicos)'!$H:$H,'Extração Jira - Itens (Épicos)'!$I:$I,$Q30,'Extração Jira - Itens (Épicos)'!$K:$K,"Não Entregue"))</f>
        <v/>
      </c>
      <c r="V30" s="2" t="str">
        <f t="shared" si="1"/>
        <v/>
      </c>
      <c r="W30" s="2" t="str">
        <f t="shared" si="2"/>
        <v/>
      </c>
      <c r="X30" s="2" t="str">
        <f ca="1">IF($Q30="","",IF(ISERROR(VLOOKUP($Q30,'Extração Jira - Épicos Jornada'!$B:$B,1,0)),"Despriorizado da PI",IF(V30=0,"Não considerar",IF(T30=1,"Finalizado",IF(AND($V30=$W30,$S30&lt;TODAY()),"Replanejado",IF(AND($V30=$W30,$S30&gt;=TODAY()),"Em dia",IF(AND($V30&gt;$W30,$S30&gt;TODAY()),"Em Risco","Atrasado")))))))</f>
        <v/>
      </c>
      <c r="Y30" s="2" t="str">
        <f t="shared" si="4"/>
        <v/>
      </c>
      <c r="AA30" t="s">
        <v>3067</v>
      </c>
      <c r="AB30" t="s">
        <v>109</v>
      </c>
      <c r="AC30">
        <v>81</v>
      </c>
    </row>
    <row r="31" spans="3:29" hidden="1" x14ac:dyDescent="0.3">
      <c r="F31" s="37"/>
      <c r="M31" s="2" t="str">
        <f ca="1"/>
        <v>ARTDF-475</v>
      </c>
      <c r="N31" s="2" t="s">
        <v>99</v>
      </c>
      <c r="O31" s="1" t="str">
        <f t="shared" ca="1" si="0"/>
        <v>Outra Jornada</v>
      </c>
      <c r="T31" s="163" t="str">
        <f>IFERROR((SUMIFS('Extração Jira - Itens (Épicos)'!$H:$H,'Extração Jira - Itens (Épicos)'!$I:$I,'Situação dos Épicos'!$Q31,'Extração Jira - Itens (Épicos)'!$K:$K,"Entregue")+SUMIFS('Extração Jira - Itens (Épicos)'!$H:$H,'Extração Jira - Itens (Épicos)'!$I:$I,'Situação dos Épicos'!$Q31,'Extração Jira - Itens (Épicos)'!$K:$K,"Cancelado"))/SUMIF('Extração Jira - Itens (Épicos)'!$I:$I,'Situação dos Épicos'!$Q31,'Extração Jira - Itens (Épicos)'!$H:$H),"")</f>
        <v/>
      </c>
      <c r="U31" s="2" t="str">
        <f>IF($Q31="","",SUMIFS('Extração Jira - Itens (Épicos)'!$H:$H,'Extração Jira - Itens (Épicos)'!$I:$I,$Q31,'Extração Jira - Itens (Épicos)'!$K:$K,"Não Entregue"))</f>
        <v/>
      </c>
      <c r="V31" s="2" t="str">
        <f t="shared" si="1"/>
        <v/>
      </c>
      <c r="W31" s="2" t="str">
        <f t="shared" si="2"/>
        <v/>
      </c>
      <c r="X31" s="2" t="str">
        <f ca="1">IF($Q31="","",IF(ISERROR(VLOOKUP($Q31,'Extração Jira - Épicos Jornada'!$B:$B,1,0)),"Despriorizado da PI",IF(V31=0,"Não considerar",IF(T31=1,"Finalizado",IF(AND($V31=$W31,$S31&lt;TODAY()),"Replanejado",IF(AND($V31=$W31,$S31&gt;=TODAY()),"Em dia",IF(AND($V31&gt;$W31,$S31&gt;TODAY()),"Em Risco","Atrasado")))))))</f>
        <v/>
      </c>
      <c r="Y31" s="2" t="str">
        <f t="shared" si="4"/>
        <v/>
      </c>
      <c r="AA31" t="s">
        <v>2876</v>
      </c>
      <c r="AB31" t="s">
        <v>1276</v>
      </c>
      <c r="AC31">
        <v>157</v>
      </c>
    </row>
    <row r="32" spans="3:29" hidden="1" x14ac:dyDescent="0.3">
      <c r="C32"/>
      <c r="F32" s="37"/>
      <c r="M32" s="2" t="str">
        <f ca="1"/>
        <v>ARTSG-182</v>
      </c>
      <c r="N32" s="2" t="s">
        <v>101</v>
      </c>
      <c r="O32" s="1" t="str">
        <f t="shared" ca="1" si="0"/>
        <v>ARTSG-182</v>
      </c>
      <c r="T32" s="163" t="str">
        <f>IFERROR((SUMIFS('Extração Jira - Itens (Épicos)'!$H:$H,'Extração Jira - Itens (Épicos)'!$I:$I,'Situação dos Épicos'!$Q32,'Extração Jira - Itens (Épicos)'!$K:$K,"Entregue")+SUMIFS('Extração Jira - Itens (Épicos)'!$H:$H,'Extração Jira - Itens (Épicos)'!$I:$I,'Situação dos Épicos'!$Q32,'Extração Jira - Itens (Épicos)'!$K:$K,"Cancelado"))/SUMIF('Extração Jira - Itens (Épicos)'!$I:$I,'Situação dos Épicos'!$Q32,'Extração Jira - Itens (Épicos)'!$H:$H),"")</f>
        <v/>
      </c>
      <c r="U32" s="2" t="str">
        <f>IF($Q32="","",SUMIFS('Extração Jira - Itens (Épicos)'!$H:$H,'Extração Jira - Itens (Épicos)'!$I:$I,$Q32,'Extração Jira - Itens (Épicos)'!$K:$K,"Não Entregue"))</f>
        <v/>
      </c>
      <c r="V32" s="2" t="str">
        <f t="shared" si="1"/>
        <v/>
      </c>
      <c r="W32" s="2" t="str">
        <f t="shared" si="2"/>
        <v/>
      </c>
      <c r="X32" s="2" t="str">
        <f ca="1">IF($Q32="","",IF(ISERROR(VLOOKUP($Q32,'Extração Jira - Épicos Jornada'!$B:$B,1,0)),"Despriorizado da PI",IF(V32=0,"Não considerar",IF(T32=1,"Finalizado",IF(AND($V32=$W32,$S32&lt;TODAY()),"Replanejado",IF(AND($V32=$W32,$S32&gt;=TODAY()),"Em dia",IF(AND($V32&gt;$W32,$S32&gt;TODAY()),"Em Risco","Atrasado")))))))</f>
        <v/>
      </c>
      <c r="Y32" s="2" t="str">
        <f t="shared" si="4"/>
        <v/>
      </c>
      <c r="AA32" t="s">
        <v>2806</v>
      </c>
      <c r="AB32" t="s">
        <v>1276</v>
      </c>
      <c r="AC32">
        <v>87</v>
      </c>
    </row>
    <row r="33" spans="3:29" hidden="1" x14ac:dyDescent="0.3">
      <c r="C33"/>
      <c r="F33" s="37"/>
      <c r="M33" s="2" t="str">
        <f ca="1"/>
        <v>ARTSG-267</v>
      </c>
      <c r="N33" s="2" t="s">
        <v>101</v>
      </c>
      <c r="O33" s="1" t="str">
        <f t="shared" ca="1" si="0"/>
        <v>Adicionar na listagem</v>
      </c>
      <c r="T33" s="163" t="str">
        <f>IFERROR((SUMIFS('Extração Jira - Itens (Épicos)'!$H:$H,'Extração Jira - Itens (Épicos)'!$I:$I,'Situação dos Épicos'!$Q33,'Extração Jira - Itens (Épicos)'!$K:$K,"Entregue")+SUMIFS('Extração Jira - Itens (Épicos)'!$H:$H,'Extração Jira - Itens (Épicos)'!$I:$I,'Situação dos Épicos'!$Q33,'Extração Jira - Itens (Épicos)'!$K:$K,"Cancelado"))/SUMIF('Extração Jira - Itens (Épicos)'!$I:$I,'Situação dos Épicos'!$Q33,'Extração Jira - Itens (Épicos)'!$H:$H),"")</f>
        <v/>
      </c>
      <c r="U33" s="2" t="str">
        <f>IF($Q33="","",SUMIFS('Extração Jira - Itens (Épicos)'!$H:$H,'Extração Jira - Itens (Épicos)'!$I:$I,$Q33,'Extração Jira - Itens (Épicos)'!$K:$K,"Não Entregue"))</f>
        <v/>
      </c>
      <c r="V33" s="2" t="str">
        <f t="shared" si="1"/>
        <v/>
      </c>
      <c r="W33" s="2" t="str">
        <f t="shared" si="2"/>
        <v/>
      </c>
      <c r="X33" s="2" t="str">
        <f ca="1">IF($Q33="","",IF(ISERROR(VLOOKUP($Q33,'Extração Jira - Épicos Jornada'!$B:$B,1,0)),"Despriorizado da PI",IF(V33=0,"Não considerar",IF(T33=1,"Finalizado",IF(AND($V33=$W33,$S33&lt;TODAY()),"Replanejado",IF(AND($V33=$W33,$S33&gt;=TODAY()),"Em dia",IF(AND($V33&gt;$W33,$S33&gt;TODAY()),"Em Risco","Atrasado")))))))</f>
        <v/>
      </c>
      <c r="Y33" s="2" t="str">
        <f t="shared" si="4"/>
        <v/>
      </c>
      <c r="AA33" t="s">
        <v>2809</v>
      </c>
      <c r="AB33" t="s">
        <v>1276</v>
      </c>
      <c r="AC33">
        <v>48</v>
      </c>
    </row>
    <row r="34" spans="3:29" hidden="1" x14ac:dyDescent="0.3">
      <c r="C34"/>
      <c r="M34" s="2" t="str">
        <f ca="1"/>
        <v>ARTSG-180</v>
      </c>
      <c r="N34" s="2" t="s">
        <v>101</v>
      </c>
      <c r="O34" s="1" t="str">
        <f t="shared" ca="1" si="0"/>
        <v>ARTSG-180</v>
      </c>
      <c r="T34" s="163" t="str">
        <f>IFERROR((SUMIFS('Extração Jira - Itens (Épicos)'!$H:$H,'Extração Jira - Itens (Épicos)'!$I:$I,'Situação dos Épicos'!$Q34,'Extração Jira - Itens (Épicos)'!$K:$K,"Entregue")+SUMIFS('Extração Jira - Itens (Épicos)'!$H:$H,'Extração Jira - Itens (Épicos)'!$I:$I,'Situação dos Épicos'!$Q34,'Extração Jira - Itens (Épicos)'!$K:$K,"Cancelado"))/SUMIF('Extração Jira - Itens (Épicos)'!$I:$I,'Situação dos Épicos'!$Q34,'Extração Jira - Itens (Épicos)'!$H:$H),"")</f>
        <v/>
      </c>
      <c r="U34" s="2" t="str">
        <f>IF($Q34="","",SUMIFS('Extração Jira - Itens (Épicos)'!$H:$H,'Extração Jira - Itens (Épicos)'!$I:$I,$Q34,'Extração Jira - Itens (Épicos)'!$K:$K,"Não Entregue"))</f>
        <v/>
      </c>
      <c r="V34" s="2" t="str">
        <f t="shared" si="1"/>
        <v/>
      </c>
      <c r="W34" s="2" t="str">
        <f t="shared" si="2"/>
        <v/>
      </c>
      <c r="X34" s="2" t="str">
        <f ca="1">IF($Q34="","",IF(ISERROR(VLOOKUP($Q34,'Extração Jira - Épicos Jornada'!$B:$B,1,0)),"Despriorizado da PI",IF(V34=0,"Não considerar",IF(T34=1,"Finalizado",IF(AND($V34=$W34,$S34&lt;TODAY()),"Replanejado",IF(AND($V34=$W34,$S34&gt;=TODAY()),"Em dia",IF(AND($V34&gt;$W34,$S34&gt;TODAY()),"Em Risco","Atrasado")))))))</f>
        <v/>
      </c>
      <c r="Y34" s="2" t="str">
        <f t="shared" si="4"/>
        <v/>
      </c>
      <c r="AA34" t="s">
        <v>6367</v>
      </c>
      <c r="AB34" t="s">
        <v>1276</v>
      </c>
      <c r="AC34">
        <v>15</v>
      </c>
    </row>
    <row r="35" spans="3:29" hidden="1" x14ac:dyDescent="0.3">
      <c r="C35"/>
      <c r="M35" s="2" t="str">
        <f ca="1"/>
        <v>SGTB-1013</v>
      </c>
      <c r="N35" s="2" t="s">
        <v>101</v>
      </c>
      <c r="O35" s="1" t="str">
        <f t="shared" ca="1" si="0"/>
        <v>SGTB-1013</v>
      </c>
      <c r="T35" s="163" t="str">
        <f>IFERROR((SUMIFS('Extração Jira - Itens (Épicos)'!$H:$H,'Extração Jira - Itens (Épicos)'!$I:$I,'Situação dos Épicos'!$Q35,'Extração Jira - Itens (Épicos)'!$K:$K,"Entregue")+SUMIFS('Extração Jira - Itens (Épicos)'!$H:$H,'Extração Jira - Itens (Épicos)'!$I:$I,'Situação dos Épicos'!$Q35,'Extração Jira - Itens (Épicos)'!$K:$K,"Cancelado"))/SUMIF('Extração Jira - Itens (Épicos)'!$I:$I,'Situação dos Épicos'!$Q35,'Extração Jira - Itens (Épicos)'!$H:$H),"")</f>
        <v/>
      </c>
      <c r="U35" s="2" t="str">
        <f>IF($Q35="","",SUMIFS('Extração Jira - Itens (Épicos)'!$H:$H,'Extração Jira - Itens (Épicos)'!$I:$I,$Q35,'Extração Jira - Itens (Épicos)'!$K:$K,"Não Entregue"))</f>
        <v/>
      </c>
      <c r="V35" s="2" t="str">
        <f t="shared" si="1"/>
        <v/>
      </c>
      <c r="W35" s="2" t="str">
        <f t="shared" si="2"/>
        <v/>
      </c>
      <c r="X35" s="2" t="str">
        <f ca="1">IF($Q35="","",IF(ISERROR(VLOOKUP($Q35,'Extração Jira - Épicos Jornada'!$B:$B,1,0)),"Despriorizado da PI",IF(V35=0,"Não considerar",IF(T35=1,"Finalizado",IF(AND($V35=$W35,$S35&lt;TODAY()),"Replanejado",IF(AND($V35=$W35,$S35&gt;=TODAY()),"Em dia",IF(AND($V35&gt;$W35,$S35&gt;TODAY()),"Em Risco","Atrasado")))))))</f>
        <v/>
      </c>
      <c r="Y35" s="2" t="str">
        <f t="shared" si="4"/>
        <v/>
      </c>
      <c r="AA35" t="s">
        <v>2938</v>
      </c>
      <c r="AB35" t="s">
        <v>1276</v>
      </c>
      <c r="AC35">
        <v>187</v>
      </c>
    </row>
    <row r="36" spans="3:29" hidden="1" x14ac:dyDescent="0.3">
      <c r="C36"/>
      <c r="M36" s="2" t="str">
        <f ca="1"/>
        <v>SDIA-1423</v>
      </c>
      <c r="N36" s="2" t="s">
        <v>99</v>
      </c>
      <c r="O36" s="1" t="str">
        <f t="shared" ca="1" si="0"/>
        <v>Outra Jornada</v>
      </c>
      <c r="T36" s="163" t="str">
        <f>IFERROR((SUMIFS('Extração Jira - Itens (Épicos)'!$H:$H,'Extração Jira - Itens (Épicos)'!$I:$I,'Situação dos Épicos'!$Q36,'Extração Jira - Itens (Épicos)'!$K:$K,"Entregue")+SUMIFS('Extração Jira - Itens (Épicos)'!$H:$H,'Extração Jira - Itens (Épicos)'!$I:$I,'Situação dos Épicos'!$Q36,'Extração Jira - Itens (Épicos)'!$K:$K,"Cancelado"))/SUMIF('Extração Jira - Itens (Épicos)'!$I:$I,'Situação dos Épicos'!$Q36,'Extração Jira - Itens (Épicos)'!$H:$H),"")</f>
        <v/>
      </c>
      <c r="U36" s="2" t="str">
        <f>IF($Q36="","",SUMIFS('Extração Jira - Itens (Épicos)'!$H:$H,'Extração Jira - Itens (Épicos)'!$I:$I,$Q36,'Extração Jira - Itens (Épicos)'!$K:$K,"Não Entregue"))</f>
        <v/>
      </c>
      <c r="V36" s="2" t="str">
        <f t="shared" si="1"/>
        <v/>
      </c>
      <c r="W36" s="2" t="str">
        <f t="shared" si="2"/>
        <v/>
      </c>
      <c r="X36" s="2" t="str">
        <f ca="1">IF($Q36="","",IF(ISERROR(VLOOKUP($Q36,'Extração Jira - Épicos Jornada'!$B:$B,1,0)),"Despriorizado da PI",IF(V36=0,"Não considerar",IF(T36=1,"Finalizado",IF(AND($V36=$W36,$S36&lt;TODAY()),"Replanejado",IF(AND($V36=$W36,$S36&gt;=TODAY()),"Em dia",IF(AND($V36&gt;$W36,$S36&gt;TODAY()),"Em Risco","Atrasado")))))))</f>
        <v/>
      </c>
      <c r="Y36" s="2" t="str">
        <f t="shared" si="4"/>
        <v/>
      </c>
      <c r="AA36" t="s">
        <v>2938</v>
      </c>
      <c r="AB36" t="s">
        <v>109</v>
      </c>
      <c r="AC36">
        <v>2</v>
      </c>
    </row>
    <row r="37" spans="3:29" hidden="1" x14ac:dyDescent="0.3">
      <c r="C37"/>
      <c r="M37" s="2" t="str">
        <f ca="1"/>
        <v>SGTB-999</v>
      </c>
      <c r="N37" s="2" t="s">
        <v>101</v>
      </c>
      <c r="O37" s="1" t="str">
        <f t="shared" ca="1" si="0"/>
        <v>SGTB-999</v>
      </c>
      <c r="T37" s="163" t="str">
        <f>IFERROR((SUMIFS('Extração Jira - Itens (Épicos)'!$H:$H,'Extração Jira - Itens (Épicos)'!$I:$I,'Situação dos Épicos'!$Q37,'Extração Jira - Itens (Épicos)'!$K:$K,"Entregue")+SUMIFS('Extração Jira - Itens (Épicos)'!$H:$H,'Extração Jira - Itens (Épicos)'!$I:$I,'Situação dos Épicos'!$Q37,'Extração Jira - Itens (Épicos)'!$K:$K,"Cancelado"))/SUMIF('Extração Jira - Itens (Épicos)'!$I:$I,'Situação dos Épicos'!$Q37,'Extração Jira - Itens (Épicos)'!$H:$H),"")</f>
        <v/>
      </c>
      <c r="U37" s="2" t="str">
        <f>IF($Q37="","",SUMIFS('Extração Jira - Itens (Épicos)'!$H:$H,'Extração Jira - Itens (Épicos)'!$I:$I,$Q37,'Extração Jira - Itens (Épicos)'!$K:$K,"Não Entregue"))</f>
        <v/>
      </c>
      <c r="V37" s="2" t="str">
        <f t="shared" si="1"/>
        <v/>
      </c>
      <c r="W37" s="2" t="str">
        <f t="shared" si="2"/>
        <v/>
      </c>
      <c r="X37" s="2" t="str">
        <f ca="1">IF($Q37="","",IF(ISERROR(VLOOKUP($Q37,'Extração Jira - Épicos Jornada'!$B:$B,1,0)),"Despriorizado da PI",IF(V37=0,"Não considerar",IF(T37=1,"Finalizado",IF(AND($V37=$W37,$S37&lt;TODAY()),"Replanejado",IF(AND($V37=$W37,$S37&gt;=TODAY()),"Em dia",IF(AND($V37&gt;$W37,$S37&gt;TODAY()),"Em Risco","Atrasado")))))))</f>
        <v/>
      </c>
      <c r="Y37" s="2" t="str">
        <f t="shared" si="4"/>
        <v/>
      </c>
      <c r="AA37" t="s">
        <v>3187</v>
      </c>
      <c r="AB37" t="s">
        <v>1276</v>
      </c>
      <c r="AC37">
        <v>143</v>
      </c>
    </row>
    <row r="38" spans="3:29" hidden="1" x14ac:dyDescent="0.3">
      <c r="C38"/>
      <c r="M38" s="2" t="str">
        <f ca="1"/>
        <v>ASPL-21126</v>
      </c>
      <c r="N38" s="2" t="s">
        <v>99</v>
      </c>
      <c r="O38" s="1" t="str">
        <f t="shared" ca="1" si="0"/>
        <v>Outra Jornada</v>
      </c>
      <c r="T38" s="163" t="str">
        <f>IFERROR((SUMIFS('Extração Jira - Itens (Épicos)'!$H:$H,'Extração Jira - Itens (Épicos)'!$I:$I,'Situação dos Épicos'!$Q38,'Extração Jira - Itens (Épicos)'!$K:$K,"Entregue")+SUMIFS('Extração Jira - Itens (Épicos)'!$H:$H,'Extração Jira - Itens (Épicos)'!$I:$I,'Situação dos Épicos'!$Q38,'Extração Jira - Itens (Épicos)'!$K:$K,"Cancelado"))/SUMIF('Extração Jira - Itens (Épicos)'!$I:$I,'Situação dos Épicos'!$Q38,'Extração Jira - Itens (Épicos)'!$H:$H),"")</f>
        <v/>
      </c>
      <c r="U38" s="2" t="str">
        <f>IF($Q38="","",SUMIFS('Extração Jira - Itens (Épicos)'!$H:$H,'Extração Jira - Itens (Épicos)'!$I:$I,$Q38,'Extração Jira - Itens (Épicos)'!$K:$K,"Não Entregue"))</f>
        <v/>
      </c>
      <c r="V38" s="2" t="str">
        <f t="shared" si="1"/>
        <v/>
      </c>
      <c r="W38" s="2" t="str">
        <f t="shared" si="2"/>
        <v/>
      </c>
      <c r="X38" s="2" t="str">
        <f ca="1">IF($Q38="","",IF(ISERROR(VLOOKUP($Q38,'Extração Jira - Épicos Jornada'!$B:$B,1,0)),"Despriorizado da PI",IF(V38=0,"Não considerar",IF(T38=1,"Finalizado",IF(AND($V38=$W38,$S38&lt;TODAY()),"Replanejado",IF(AND($V38=$W38,$S38&gt;=TODAY()),"Em dia",IF(AND($V38&gt;$W38,$S38&gt;TODAY()),"Em Risco","Atrasado")))))))</f>
        <v/>
      </c>
      <c r="Y38" s="2" t="str">
        <f t="shared" si="4"/>
        <v/>
      </c>
      <c r="AA38" t="s">
        <v>3187</v>
      </c>
      <c r="AB38" t="s">
        <v>109</v>
      </c>
    </row>
    <row r="39" spans="3:29" hidden="1" x14ac:dyDescent="0.3">
      <c r="C39"/>
      <c r="M39" s="2" t="str">
        <f ca="1"/>
        <v>JFTS-3686</v>
      </c>
      <c r="N39" s="2" t="s">
        <v>99</v>
      </c>
      <c r="O39" s="1" t="str">
        <f t="shared" ca="1" si="0"/>
        <v>Outra Jornada</v>
      </c>
      <c r="T39" s="163" t="str">
        <f>IFERROR((SUMIFS('Extração Jira - Itens (Épicos)'!$H:$H,'Extração Jira - Itens (Épicos)'!$I:$I,'Situação dos Épicos'!$Q39,'Extração Jira - Itens (Épicos)'!$K:$K,"Entregue")+SUMIFS('Extração Jira - Itens (Épicos)'!$H:$H,'Extração Jira - Itens (Épicos)'!$I:$I,'Situação dos Épicos'!$Q39,'Extração Jira - Itens (Épicos)'!$K:$K,"Cancelado"))/SUMIF('Extração Jira - Itens (Épicos)'!$I:$I,'Situação dos Épicos'!$Q39,'Extração Jira - Itens (Épicos)'!$H:$H),"")</f>
        <v/>
      </c>
      <c r="U39" s="2" t="str">
        <f>IF($Q39="","",SUMIFS('Extração Jira - Itens (Épicos)'!$H:$H,'Extração Jira - Itens (Épicos)'!$I:$I,$Q39,'Extração Jira - Itens (Épicos)'!$K:$K,"Não Entregue"))</f>
        <v/>
      </c>
      <c r="V39" s="2" t="str">
        <f t="shared" si="1"/>
        <v/>
      </c>
      <c r="W39" s="2" t="str">
        <f t="shared" si="2"/>
        <v/>
      </c>
      <c r="X39" s="2" t="str">
        <f ca="1">IF($Q39="","",IF(ISERROR(VLOOKUP($Q39,'Extração Jira - Épicos Jornada'!$B:$B,1,0)),"Despriorizado da PI",IF(V39=0,"Não considerar",IF(T39=1,"Finalizado",IF(AND($V39=$W39,$S39&lt;TODAY()),"Replanejado",IF(AND($V39=$W39,$S39&gt;=TODAY()),"Em dia",IF(AND($V39&gt;$W39,$S39&gt;TODAY()),"Em Risco","Atrasado")))))))</f>
        <v/>
      </c>
      <c r="Y39" s="2" t="str">
        <f t="shared" si="4"/>
        <v/>
      </c>
      <c r="AA39" t="s">
        <v>4477</v>
      </c>
      <c r="AB39" t="s">
        <v>1276</v>
      </c>
      <c r="AC39">
        <v>267</v>
      </c>
    </row>
    <row r="40" spans="3:29" hidden="1" x14ac:dyDescent="0.3">
      <c r="C40"/>
      <c r="M40" s="2" t="str">
        <f ca="1"/>
        <v>SGTB-247</v>
      </c>
      <c r="N40" s="2" t="s">
        <v>101</v>
      </c>
      <c r="O40" s="1" t="str">
        <f t="shared" ca="1" si="0"/>
        <v>SGTB-247</v>
      </c>
      <c r="T40" s="163" t="str">
        <f>IFERROR((SUMIFS('Extração Jira - Itens (Épicos)'!$H:$H,'Extração Jira - Itens (Épicos)'!$I:$I,'Situação dos Épicos'!$Q40,'Extração Jira - Itens (Épicos)'!$K:$K,"Entregue")+SUMIFS('Extração Jira - Itens (Épicos)'!$H:$H,'Extração Jira - Itens (Épicos)'!$I:$I,'Situação dos Épicos'!$Q40,'Extração Jira - Itens (Épicos)'!$K:$K,"Cancelado"))/SUMIF('Extração Jira - Itens (Épicos)'!$I:$I,'Situação dos Épicos'!$Q40,'Extração Jira - Itens (Épicos)'!$H:$H),"")</f>
        <v/>
      </c>
      <c r="U40" s="2" t="str">
        <f>IF($Q40="","",SUMIFS('Extração Jira - Itens (Épicos)'!$H:$H,'Extração Jira - Itens (Épicos)'!$I:$I,$Q40,'Extração Jira - Itens (Épicos)'!$K:$K,"Não Entregue"))</f>
        <v/>
      </c>
      <c r="V40" s="2" t="str">
        <f t="shared" si="1"/>
        <v/>
      </c>
      <c r="W40" s="2" t="str">
        <f t="shared" si="2"/>
        <v/>
      </c>
      <c r="X40" s="2" t="str">
        <f ca="1">IF($Q40="","",IF(ISERROR(VLOOKUP($Q40,'Extração Jira - Épicos Jornada'!$B:$B,1,0)),"Despriorizado da PI",IF(V40=0,"Não considerar",IF(T40=1,"Finalizado",IF(AND($V40=$W40,$S40&lt;TODAY()),"Replanejado",IF(AND($V40=$W40,$S40&gt;=TODAY()),"Em dia",IF(AND($V40&gt;$W40,$S40&gt;TODAY()),"Em Risco","Atrasado")))))))</f>
        <v/>
      </c>
      <c r="Y40" s="2" t="str">
        <f t="shared" si="4"/>
        <v/>
      </c>
      <c r="AA40" t="s">
        <v>4477</v>
      </c>
      <c r="AB40" t="s">
        <v>1317</v>
      </c>
    </row>
    <row r="41" spans="3:29" hidden="1" x14ac:dyDescent="0.3">
      <c r="T41" s="163" t="str">
        <f>IFERROR((SUMIFS('Extração Jira - Itens (Épicos)'!$H:$H,'Extração Jira - Itens (Épicos)'!$I:$I,'Situação dos Épicos'!$Q41,'Extração Jira - Itens (Épicos)'!$K:$K,"Entregue")+SUMIFS('Extração Jira - Itens (Épicos)'!$H:$H,'Extração Jira - Itens (Épicos)'!$I:$I,'Situação dos Épicos'!$Q41,'Extração Jira - Itens (Épicos)'!$K:$K,"Cancelado"))/SUMIF('Extração Jira - Itens (Épicos)'!$I:$I,'Situação dos Épicos'!$Q41,'Extração Jira - Itens (Épicos)'!$H:$H),"")</f>
        <v/>
      </c>
      <c r="U41" s="2" t="str">
        <f>IF($Q41="","",SUMIFS('Extração Jira - Itens (Épicos)'!$H:$H,'Extração Jira - Itens (Épicos)'!$I:$I,$Q41,'Extração Jira - Itens (Épicos)'!$K:$K,"Não Entregue"))</f>
        <v/>
      </c>
      <c r="V41" s="2" t="str">
        <f t="shared" si="1"/>
        <v/>
      </c>
      <c r="W41" s="2" t="str">
        <f t="shared" si="2"/>
        <v/>
      </c>
      <c r="X41" s="2" t="str">
        <f ca="1">IF($Q41="","",IF(ISERROR(VLOOKUP($Q41,'Extração Jira - Épicos Jornada'!$B:$B,1,0)),"Despriorizado da PI",IF(V41=0,"Não considerar",IF(T41=1,"Finalizado",IF(AND($V41=$W41,$S41&lt;TODAY()),"Replanejado",IF(AND($V41=$W41,$S41&gt;=TODAY()),"Em dia",IF(AND($V41&gt;$W41,$S41&gt;TODAY()),"Em Risco","Atrasado")))))))</f>
        <v/>
      </c>
      <c r="Y41" s="2" t="str">
        <f t="shared" si="4"/>
        <v/>
      </c>
      <c r="AA41" t="s">
        <v>4477</v>
      </c>
      <c r="AB41" t="s">
        <v>109</v>
      </c>
      <c r="AC41">
        <v>8</v>
      </c>
    </row>
    <row r="42" spans="3:29" hidden="1" x14ac:dyDescent="0.3">
      <c r="T42" s="163" t="str">
        <f>IFERROR((SUMIFS('Extração Jira - Itens (Épicos)'!$H:$H,'Extração Jira - Itens (Épicos)'!$I:$I,'Situação dos Épicos'!$Q42,'Extração Jira - Itens (Épicos)'!$K:$K,"Entregue")+SUMIFS('Extração Jira - Itens (Épicos)'!$H:$H,'Extração Jira - Itens (Épicos)'!$I:$I,'Situação dos Épicos'!$Q42,'Extração Jira - Itens (Épicos)'!$K:$K,"Cancelado"))/SUMIF('Extração Jira - Itens (Épicos)'!$I:$I,'Situação dos Épicos'!$Q42,'Extração Jira - Itens (Épicos)'!$H:$H),"")</f>
        <v/>
      </c>
      <c r="U42" s="2" t="str">
        <f>IF($Q42="","",SUMIFS('Extração Jira - Itens (Épicos)'!$H:$H,'Extração Jira - Itens (Épicos)'!$I:$I,$Q42,'Extração Jira - Itens (Épicos)'!$K:$K,"Não Entregue"))</f>
        <v/>
      </c>
      <c r="V42" s="2" t="str">
        <f t="shared" si="1"/>
        <v/>
      </c>
      <c r="W42" s="2" t="str">
        <f t="shared" si="2"/>
        <v/>
      </c>
      <c r="X42" s="2" t="str">
        <f ca="1">IF($Q42="","",IF(ISERROR(VLOOKUP($Q42,'Extração Jira - Épicos Jornada'!$B:$B,1,0)),"Despriorizado da PI",IF(V42=0,"Não considerar",IF(T42=1,"Finalizado",IF(AND($V42=$W42,$S42&lt;TODAY()),"Replanejado",IF(AND($V42=$W42,$S42&gt;=TODAY()),"Em dia",IF(AND($V42&gt;$W42,$S42&gt;TODAY()),"Em Risco","Atrasado")))))))</f>
        <v/>
      </c>
      <c r="Y42" s="2" t="str">
        <f t="shared" si="4"/>
        <v/>
      </c>
    </row>
    <row r="43" spans="3:29" hidden="1" x14ac:dyDescent="0.3">
      <c r="T43" s="163" t="str">
        <f>IFERROR((SUMIFS('Extração Jira - Itens (Épicos)'!$H:$H,'Extração Jira - Itens (Épicos)'!$I:$I,'Situação dos Épicos'!$Q43,'Extração Jira - Itens (Épicos)'!$K:$K,"Entregue")+SUMIFS('Extração Jira - Itens (Épicos)'!$H:$H,'Extração Jira - Itens (Épicos)'!$I:$I,'Situação dos Épicos'!$Q43,'Extração Jira - Itens (Épicos)'!$K:$K,"Cancelado"))/SUMIF('Extração Jira - Itens (Épicos)'!$I:$I,'Situação dos Épicos'!$Q43,'Extração Jira - Itens (Épicos)'!$H:$H),"")</f>
        <v/>
      </c>
      <c r="U43" s="2" t="str">
        <f>IF($Q43="","",SUMIFS('Extração Jira - Itens (Épicos)'!$H:$H,'Extração Jira - Itens (Épicos)'!$I:$I,$Q43,'Extração Jira - Itens (Épicos)'!$K:$K,"Não Entregue"))</f>
        <v/>
      </c>
      <c r="V43" s="2" t="str">
        <f t="shared" si="1"/>
        <v/>
      </c>
      <c r="W43" s="2" t="str">
        <f t="shared" si="2"/>
        <v/>
      </c>
      <c r="X43" s="2" t="str">
        <f ca="1">IF($Q43="","",IF(ISERROR(VLOOKUP($Q43,'Extração Jira - Épicos Jornada'!$B:$B,1,0)),"Despriorizado da PI",IF(V43=0,"Não considerar",IF(T43=1,"Finalizado",IF(AND($V43=$W43,$S43&lt;TODAY()),"Replanejado",IF(AND($V43=$W43,$S43&gt;=TODAY()),"Em dia",IF(AND($V43&gt;$W43,$S43&gt;TODAY()),"Em Risco","Atrasado")))))))</f>
        <v/>
      </c>
      <c r="Y43" s="2" t="str">
        <f t="shared" si="4"/>
        <v/>
      </c>
    </row>
    <row r="44" spans="3:29" hidden="1" x14ac:dyDescent="0.3">
      <c r="T44" s="163" t="str">
        <f>IFERROR((SUMIFS('Extração Jira - Itens (Épicos)'!$H:$H,'Extração Jira - Itens (Épicos)'!$I:$I,'Situação dos Épicos'!$Q44,'Extração Jira - Itens (Épicos)'!$K:$K,"Entregue")+SUMIFS('Extração Jira - Itens (Épicos)'!$H:$H,'Extração Jira - Itens (Épicos)'!$I:$I,'Situação dos Épicos'!$Q44,'Extração Jira - Itens (Épicos)'!$K:$K,"Cancelado"))/SUMIF('Extração Jira - Itens (Épicos)'!$I:$I,'Situação dos Épicos'!$Q44,'Extração Jira - Itens (Épicos)'!$H:$H),"")</f>
        <v/>
      </c>
      <c r="U44" s="2" t="str">
        <f>IF($Q44="","",SUMIFS('Extração Jira - Itens (Épicos)'!$H:$H,'Extração Jira - Itens (Épicos)'!$I:$I,$Q44,'Extração Jira - Itens (Épicos)'!$K:$K,"Não Entregue"))</f>
        <v/>
      </c>
      <c r="V44" s="2" t="str">
        <f t="shared" si="1"/>
        <v/>
      </c>
      <c r="W44" s="2" t="str">
        <f t="shared" si="2"/>
        <v/>
      </c>
      <c r="X44" s="2" t="str">
        <f ca="1">IF($Q44="","",IF(ISERROR(VLOOKUP($Q44,'Extração Jira - Épicos Jornada'!$B:$B,1,0)),"Despriorizado da PI",IF(V44=0,"Não considerar",IF(T44=1,"Finalizado",IF(AND($V44=$W44,$S44&lt;TODAY()),"Replanejado",IF(AND($V44=$W44,$S44&gt;=TODAY()),"Em dia",IF(AND($V44&gt;$W44,$S44&gt;TODAY()),"Em Risco","Atrasado")))))))</f>
        <v/>
      </c>
      <c r="Y44" s="2" t="str">
        <f t="shared" si="4"/>
        <v/>
      </c>
    </row>
    <row r="45" spans="3:29" hidden="1" x14ac:dyDescent="0.3">
      <c r="T45" s="163" t="str">
        <f>IFERROR((SUMIFS('Extração Jira - Itens (Épicos)'!$H:$H,'Extração Jira - Itens (Épicos)'!$I:$I,'Situação dos Épicos'!$Q45,'Extração Jira - Itens (Épicos)'!$K:$K,"Entregue")+SUMIFS('Extração Jira - Itens (Épicos)'!$H:$H,'Extração Jira - Itens (Épicos)'!$I:$I,'Situação dos Épicos'!$Q45,'Extração Jira - Itens (Épicos)'!$K:$K,"Cancelado"))/SUMIF('Extração Jira - Itens (Épicos)'!$I:$I,'Situação dos Épicos'!$Q45,'Extração Jira - Itens (Épicos)'!$H:$H),"")</f>
        <v/>
      </c>
      <c r="U45" s="2" t="str">
        <f>IF($Q45="","",SUMIFS('Extração Jira - Itens (Épicos)'!$H:$H,'Extração Jira - Itens (Épicos)'!$I:$I,$Q45,'Extração Jira - Itens (Épicos)'!$K:$K,"Não Entregue"))</f>
        <v/>
      </c>
      <c r="V45" s="2" t="str">
        <f t="shared" si="1"/>
        <v/>
      </c>
      <c r="W45" s="2" t="str">
        <f t="shared" si="2"/>
        <v/>
      </c>
      <c r="X45" s="2" t="str">
        <f ca="1">IF($Q45="","",IF(ISERROR(VLOOKUP($Q45,'Extração Jira - Épicos Jornada'!$B:$B,1,0)),"Despriorizado da PI",IF(V45=0,"Não considerar",IF(T45=1,"Finalizado",IF(AND($V45=$W45,$S45&lt;TODAY()),"Replanejado",IF(AND($V45=$W45,$S45&gt;=TODAY()),"Em dia",IF(AND($V45&gt;$W45,$S45&gt;TODAY()),"Em Risco","Atrasado")))))))</f>
        <v/>
      </c>
      <c r="Y45" s="2" t="str">
        <f t="shared" si="4"/>
        <v/>
      </c>
    </row>
    <row r="46" spans="3:29" hidden="1" x14ac:dyDescent="0.3">
      <c r="T46" s="163" t="str">
        <f>IFERROR((SUMIFS('Extração Jira - Itens (Épicos)'!$H:$H,'Extração Jira - Itens (Épicos)'!$I:$I,'Situação dos Épicos'!$Q46,'Extração Jira - Itens (Épicos)'!$K:$K,"Entregue")+SUMIFS('Extração Jira - Itens (Épicos)'!$H:$H,'Extração Jira - Itens (Épicos)'!$I:$I,'Situação dos Épicos'!$Q46,'Extração Jira - Itens (Épicos)'!$K:$K,"Cancelado"))/SUMIF('Extração Jira - Itens (Épicos)'!$I:$I,'Situação dos Épicos'!$Q46,'Extração Jira - Itens (Épicos)'!$H:$H),"")</f>
        <v/>
      </c>
      <c r="U46" s="2" t="str">
        <f>IF($Q46="","",SUMIFS('Extração Jira - Itens (Épicos)'!$H:$H,'Extração Jira - Itens (Épicos)'!$I:$I,$Q46,'Extração Jira - Itens (Épicos)'!$K:$K,"Não Entregue"))</f>
        <v/>
      </c>
      <c r="V46" s="2" t="str">
        <f t="shared" si="1"/>
        <v/>
      </c>
      <c r="W46" s="2" t="str">
        <f t="shared" si="2"/>
        <v/>
      </c>
      <c r="X46" s="2" t="str">
        <f ca="1">IF($Q46="","",IF(ISERROR(VLOOKUP($Q46,'Extração Jira - Épicos Jornada'!$B:$B,1,0)),"Despriorizado da PI",IF(V46=0,"Não considerar",IF(T46=1,"Finalizado",IF(AND($V46=$W46,$S46&lt;TODAY()),"Replanejado",IF(AND($V46=$W46,$S46&gt;=TODAY()),"Em dia",IF(AND($V46&gt;$W46,$S46&gt;TODAY()),"Em Risco","Atrasado")))))))</f>
        <v/>
      </c>
      <c r="Y46" s="2" t="str">
        <f t="shared" si="4"/>
        <v/>
      </c>
    </row>
    <row r="47" spans="3:29" hidden="1" x14ac:dyDescent="0.3">
      <c r="T47" s="163" t="str">
        <f>IFERROR((SUMIFS('Extração Jira - Itens (Épicos)'!$H:$H,'Extração Jira - Itens (Épicos)'!$I:$I,'Situação dos Épicos'!$Q47,'Extração Jira - Itens (Épicos)'!$K:$K,"Entregue")+SUMIFS('Extração Jira - Itens (Épicos)'!$H:$H,'Extração Jira - Itens (Épicos)'!$I:$I,'Situação dos Épicos'!$Q47,'Extração Jira - Itens (Épicos)'!$K:$K,"Cancelado"))/SUMIF('Extração Jira - Itens (Épicos)'!$I:$I,'Situação dos Épicos'!$Q47,'Extração Jira - Itens (Épicos)'!$H:$H),"")</f>
        <v/>
      </c>
      <c r="U47" s="2" t="str">
        <f>IF($Q47="","",SUMIFS('Extração Jira - Itens (Épicos)'!$H:$H,'Extração Jira - Itens (Épicos)'!$I:$I,$Q47,'Extração Jira - Itens (Épicos)'!$K:$K,"Não Entregue"))</f>
        <v/>
      </c>
      <c r="V47" s="2" t="str">
        <f t="shared" si="1"/>
        <v/>
      </c>
      <c r="W47" s="2" t="str">
        <f t="shared" si="2"/>
        <v/>
      </c>
      <c r="X47" s="2" t="str">
        <f ca="1">IF($Q47="","",IF(ISERROR(VLOOKUP($Q47,'Extração Jira - Épicos Jornada'!$B:$B,1,0)),"Despriorizado da PI",IF(V47=0,"Não considerar",IF(T47=1,"Finalizado",IF(AND($V47=$W47,$S47&lt;TODAY()),"Replanejado",IF(AND($V47=$W47,$S47&gt;=TODAY()),"Em dia",IF(AND($V47&gt;$W47,$S47&gt;TODAY()),"Em Risco","Atrasado")))))))</f>
        <v/>
      </c>
      <c r="Y47" s="2" t="str">
        <f t="shared" si="4"/>
        <v/>
      </c>
    </row>
    <row r="48" spans="3:29" hidden="1" x14ac:dyDescent="0.3">
      <c r="T48" s="163" t="str">
        <f>IFERROR((SUMIFS('Extração Jira - Itens (Épicos)'!$H:$H,'Extração Jira - Itens (Épicos)'!$I:$I,'Situação dos Épicos'!$Q48,'Extração Jira - Itens (Épicos)'!$K:$K,"Entregue")+SUMIFS('Extração Jira - Itens (Épicos)'!$H:$H,'Extração Jira - Itens (Épicos)'!$I:$I,'Situação dos Épicos'!$Q48,'Extração Jira - Itens (Épicos)'!$K:$K,"Cancelado"))/SUMIF('Extração Jira - Itens (Épicos)'!$I:$I,'Situação dos Épicos'!$Q48,'Extração Jira - Itens (Épicos)'!$H:$H),"")</f>
        <v/>
      </c>
      <c r="U48" s="2" t="str">
        <f>IF($Q48="","",SUMIFS('Extração Jira - Itens (Épicos)'!$H:$H,'Extração Jira - Itens (Épicos)'!$I:$I,$Q48,'Extração Jira - Itens (Épicos)'!$K:$K,"Não Entregue"))</f>
        <v/>
      </c>
      <c r="V48" s="2" t="str">
        <f t="shared" si="1"/>
        <v/>
      </c>
      <c r="W48" s="2" t="str">
        <f t="shared" si="2"/>
        <v/>
      </c>
      <c r="X48" s="2" t="str">
        <f ca="1">IF($Q48="","",IF(ISERROR(VLOOKUP($Q48,'Extração Jira - Épicos Jornada'!$B:$B,1,0)),"Despriorizado da PI",IF(V48=0,"Não considerar",IF(T48=1,"Finalizado",IF(AND($V48=$W48,$S48&lt;TODAY()),"Replanejado",IF(AND($V48=$W48,$S48&gt;=TODAY()),"Em dia",IF(AND($V48&gt;$W48,$S48&gt;TODAY()),"Em Risco","Atrasado")))))))</f>
        <v/>
      </c>
      <c r="Y48" s="2" t="str">
        <f t="shared" si="4"/>
        <v/>
      </c>
    </row>
    <row r="49" spans="20:25" hidden="1" x14ac:dyDescent="0.3">
      <c r="T49" s="163" t="str">
        <f>IFERROR((SUMIFS('Extração Jira - Itens (Épicos)'!$H:$H,'Extração Jira - Itens (Épicos)'!$I:$I,'Situação dos Épicos'!$Q49,'Extração Jira - Itens (Épicos)'!$K:$K,"Entregue")+SUMIFS('Extração Jira - Itens (Épicos)'!$H:$H,'Extração Jira - Itens (Épicos)'!$I:$I,'Situação dos Épicos'!$Q49,'Extração Jira - Itens (Épicos)'!$K:$K,"Cancelado"))/SUMIF('Extração Jira - Itens (Épicos)'!$I:$I,'Situação dos Épicos'!$Q49,'Extração Jira - Itens (Épicos)'!$H:$H),"")</f>
        <v/>
      </c>
      <c r="U49" s="2" t="str">
        <f>IF($Q49="","",SUMIFS('Extração Jira - Itens (Épicos)'!$H:$H,'Extração Jira - Itens (Épicos)'!$I:$I,$Q49,'Extração Jira - Itens (Épicos)'!$K:$K,"Não Entregue"))</f>
        <v/>
      </c>
      <c r="V49" s="2" t="str">
        <f t="shared" si="1"/>
        <v/>
      </c>
      <c r="W49" s="2" t="str">
        <f t="shared" si="2"/>
        <v/>
      </c>
      <c r="X49" s="2" t="str">
        <f ca="1">IF($Q49="","",IF(ISERROR(VLOOKUP($Q49,'Extração Jira - Épicos Jornada'!$B:$B,1,0)),"Despriorizado da PI",IF(V49=0,"Não considerar",IF(T49=1,"Finalizado",IF(AND($V49=$W49,$S49&lt;TODAY()),"Replanejado",IF(AND($V49=$W49,$S49&gt;=TODAY()),"Em dia",IF(AND($V49&gt;$W49,$S49&gt;TODAY()),"Em Risco","Atrasado")))))))</f>
        <v/>
      </c>
      <c r="Y49" s="2" t="str">
        <f t="shared" si="4"/>
        <v/>
      </c>
    </row>
    <row r="50" spans="20:25" hidden="1" x14ac:dyDescent="0.3">
      <c r="T50" s="163" t="str">
        <f>IFERROR((SUMIFS('Extração Jira - Itens (Épicos)'!$H:$H,'Extração Jira - Itens (Épicos)'!$I:$I,'Situação dos Épicos'!$Q50,'Extração Jira - Itens (Épicos)'!$K:$K,"Entregue")+SUMIFS('Extração Jira - Itens (Épicos)'!$H:$H,'Extração Jira - Itens (Épicos)'!$I:$I,'Situação dos Épicos'!$Q50,'Extração Jira - Itens (Épicos)'!$K:$K,"Cancelado"))/SUMIF('Extração Jira - Itens (Épicos)'!$I:$I,'Situação dos Épicos'!$Q50,'Extração Jira - Itens (Épicos)'!$H:$H),"")</f>
        <v/>
      </c>
      <c r="U50" s="2" t="str">
        <f>IF($Q50="","",SUMIFS('Extração Jira - Itens (Épicos)'!$H:$H,'Extração Jira - Itens (Épicos)'!$I:$I,$Q50,'Extração Jira - Itens (Épicos)'!$K:$K,"Não Entregue"))</f>
        <v/>
      </c>
      <c r="V50" s="2" t="str">
        <f t="shared" si="1"/>
        <v/>
      </c>
      <c r="W50" s="2" t="str">
        <f t="shared" si="2"/>
        <v/>
      </c>
      <c r="X50" s="2" t="str">
        <f ca="1">IF($Q50="","",IF(ISERROR(VLOOKUP($Q50,'Extração Jira - Épicos Jornada'!$B:$B,1,0)),"Despriorizado da PI",IF(V50=0,"Não considerar",IF(T50=1,"Finalizado",IF(AND($V50=$W50,$S50&lt;TODAY()),"Replanejado",IF(AND($V50=$W50,$S50&gt;=TODAY()),"Em dia",IF(AND($V50&gt;$W50,$S50&gt;TODAY()),"Em Risco","Atrasado")))))))</f>
        <v/>
      </c>
      <c r="Y50" s="2" t="str">
        <f t="shared" si="4"/>
        <v/>
      </c>
    </row>
    <row r="51" spans="20:25" hidden="1" x14ac:dyDescent="0.3">
      <c r="T51" s="163" t="str">
        <f>IFERROR((SUMIFS('Extração Jira - Itens (Épicos)'!$H:$H,'Extração Jira - Itens (Épicos)'!$I:$I,'Situação dos Épicos'!$Q51,'Extração Jira - Itens (Épicos)'!$K:$K,"Entregue")+SUMIFS('Extração Jira - Itens (Épicos)'!$H:$H,'Extração Jira - Itens (Épicos)'!$I:$I,'Situação dos Épicos'!$Q51,'Extração Jira - Itens (Épicos)'!$K:$K,"Cancelado"))/SUMIF('Extração Jira - Itens (Épicos)'!$I:$I,'Situação dos Épicos'!$Q51,'Extração Jira - Itens (Épicos)'!$H:$H),"")</f>
        <v/>
      </c>
      <c r="U51" s="2" t="str">
        <f>IF($Q51="","",SUMIFS('Extração Jira - Itens (Épicos)'!$H:$H,'Extração Jira - Itens (Épicos)'!$I:$I,$Q51,'Extração Jira - Itens (Épicos)'!$K:$K,"Não Entregue"))</f>
        <v/>
      </c>
      <c r="V51" s="2" t="str">
        <f t="shared" si="1"/>
        <v/>
      </c>
      <c r="W51" s="2" t="str">
        <f t="shared" si="2"/>
        <v/>
      </c>
      <c r="X51" s="2" t="str">
        <f ca="1">IF($Q51="","",IF(ISERROR(VLOOKUP($Q51,'Extração Jira - Épicos Jornada'!$B:$B,1,0)),"Despriorizado da PI",IF(V51=0,"Não considerar",IF(T51=1,"Finalizado",IF(AND($V51=$W51,$S51&lt;TODAY()),"Replanejado",IF(AND($V51=$W51,$S51&gt;=TODAY()),"Em dia",IF(AND($V51&gt;$W51,$S51&gt;TODAY()),"Em Risco","Atrasado")))))))</f>
        <v/>
      </c>
      <c r="Y51" s="2" t="str">
        <f t="shared" si="4"/>
        <v/>
      </c>
    </row>
    <row r="52" spans="20:25" hidden="1" x14ac:dyDescent="0.3">
      <c r="T52" s="163" t="str">
        <f>IFERROR((SUMIFS('Extração Jira - Itens (Épicos)'!$H:$H,'Extração Jira - Itens (Épicos)'!$I:$I,'Situação dos Épicos'!$Q52,'Extração Jira - Itens (Épicos)'!$K:$K,"Entregue")+SUMIFS('Extração Jira - Itens (Épicos)'!$H:$H,'Extração Jira - Itens (Épicos)'!$I:$I,'Situação dos Épicos'!$Q52,'Extração Jira - Itens (Épicos)'!$K:$K,"Cancelado"))/SUMIF('Extração Jira - Itens (Épicos)'!$I:$I,'Situação dos Épicos'!$Q52,'Extração Jira - Itens (Épicos)'!$H:$H),"")</f>
        <v/>
      </c>
      <c r="U52" s="2" t="str">
        <f>IF($Q52="","",SUMIFS('Extração Jira - Itens (Épicos)'!$H:$H,'Extração Jira - Itens (Épicos)'!$I:$I,$Q52,'Extração Jira - Itens (Épicos)'!$K:$K,"Não Entregue"))</f>
        <v/>
      </c>
      <c r="V52" s="2" t="str">
        <f t="shared" si="1"/>
        <v/>
      </c>
      <c r="W52" s="2" t="str">
        <f t="shared" si="2"/>
        <v/>
      </c>
      <c r="X52" s="2" t="str">
        <f ca="1">IF($Q52="","",IF(ISERROR(VLOOKUP($Q52,'Extração Jira - Épicos Jornada'!$B:$B,1,0)),"Despriorizado da PI",IF(V52=0,"Não considerar",IF(T52=1,"Finalizado",IF(AND($V52=$W52,$S52&lt;TODAY()),"Replanejado",IF(AND($V52=$W52,$S52&gt;=TODAY()),"Em dia",IF(AND($V52&gt;$W52,$S52&gt;TODAY()),"Em Risco","Atrasado")))))))</f>
        <v/>
      </c>
      <c r="Y52" s="2" t="str">
        <f t="shared" si="4"/>
        <v/>
      </c>
    </row>
    <row r="53" spans="20:25" hidden="1" x14ac:dyDescent="0.3">
      <c r="T53" s="163" t="str">
        <f>IFERROR((SUMIFS('Extração Jira - Itens (Épicos)'!$H:$H,'Extração Jira - Itens (Épicos)'!$I:$I,'Situação dos Épicos'!$Q53,'Extração Jira - Itens (Épicos)'!$K:$K,"Entregue")+SUMIFS('Extração Jira - Itens (Épicos)'!$H:$H,'Extração Jira - Itens (Épicos)'!$I:$I,'Situação dos Épicos'!$Q53,'Extração Jira - Itens (Épicos)'!$K:$K,"Cancelado"))/SUMIF('Extração Jira - Itens (Épicos)'!$I:$I,'Situação dos Épicos'!$Q53,'Extração Jira - Itens (Épicos)'!$H:$H),"")</f>
        <v/>
      </c>
      <c r="U53" s="2" t="str">
        <f>IF($Q53="","",SUMIFS('Extração Jira - Itens (Épicos)'!$H:$H,'Extração Jira - Itens (Épicos)'!$I:$I,$Q53,'Extração Jira - Itens (Épicos)'!$K:$K,"Não Entregue"))</f>
        <v/>
      </c>
      <c r="V53" s="2" t="str">
        <f t="shared" si="1"/>
        <v/>
      </c>
      <c r="W53" s="2" t="str">
        <f t="shared" si="2"/>
        <v/>
      </c>
      <c r="X53" s="2" t="str">
        <f ca="1">IF($Q53="","",IF(ISERROR(VLOOKUP($Q53,'Extração Jira - Épicos Jornada'!$B:$B,1,0)),"Despriorizado da PI",IF(V53=0,"Não considerar",IF(T53=1,"Finalizado",IF(AND($V53=$W53,$S53&lt;TODAY()),"Replanejado",IF(AND($V53=$W53,$S53&gt;=TODAY()),"Em dia",IF(AND($V53&gt;$W53,$S53&gt;TODAY()),"Em Risco","Atrasado")))))))</f>
        <v/>
      </c>
      <c r="Y53" s="2" t="str">
        <f t="shared" si="4"/>
        <v/>
      </c>
    </row>
    <row r="54" spans="20:25" hidden="1" x14ac:dyDescent="0.3">
      <c r="T54" s="163" t="str">
        <f>IFERROR((SUMIFS('Extração Jira - Itens (Épicos)'!$H:$H,'Extração Jira - Itens (Épicos)'!$I:$I,'Situação dos Épicos'!$Q54,'Extração Jira - Itens (Épicos)'!$K:$K,"Entregue")+SUMIFS('Extração Jira - Itens (Épicos)'!$H:$H,'Extração Jira - Itens (Épicos)'!$I:$I,'Situação dos Épicos'!$Q54,'Extração Jira - Itens (Épicos)'!$K:$K,"Cancelado"))/SUMIF('Extração Jira - Itens (Épicos)'!$I:$I,'Situação dos Épicos'!$Q54,'Extração Jira - Itens (Épicos)'!$H:$H),"")</f>
        <v/>
      </c>
      <c r="U54" s="2" t="str">
        <f>IF($Q54="","",SUMIFS('Extração Jira - Itens (Épicos)'!$H:$H,'Extração Jira - Itens (Épicos)'!$I:$I,$Q54,'Extração Jira - Itens (Épicos)'!$K:$K,"Não Entregue"))</f>
        <v/>
      </c>
      <c r="V54" s="2" t="str">
        <f t="shared" si="1"/>
        <v/>
      </c>
      <c r="W54" s="2" t="str">
        <f t="shared" si="2"/>
        <v/>
      </c>
      <c r="X54" s="2" t="str">
        <f ca="1">IF($Q54="","",IF(ISERROR(VLOOKUP($Q54,'Extração Jira - Épicos Jornada'!$B:$B,1,0)),"Despriorizado da PI",IF(V54=0,"Não considerar",IF(T54=1,"Finalizado",IF(AND($V54=$W54,$S54&lt;TODAY()),"Replanejado",IF(AND($V54=$W54,$S54&gt;=TODAY()),"Em dia",IF(AND($V54&gt;$W54,$S54&gt;TODAY()),"Em Risco","Atrasado")))))))</f>
        <v/>
      </c>
      <c r="Y54" s="2" t="str">
        <f t="shared" si="4"/>
        <v/>
      </c>
    </row>
    <row r="55" spans="20:25" hidden="1" x14ac:dyDescent="0.3">
      <c r="T55" s="163" t="str">
        <f>IFERROR((SUMIFS('Extração Jira - Itens (Épicos)'!$H:$H,'Extração Jira - Itens (Épicos)'!$I:$I,'Situação dos Épicos'!$Q55,'Extração Jira - Itens (Épicos)'!$K:$K,"Entregue")+SUMIFS('Extração Jira - Itens (Épicos)'!$H:$H,'Extração Jira - Itens (Épicos)'!$I:$I,'Situação dos Épicos'!$Q55,'Extração Jira - Itens (Épicos)'!$K:$K,"Cancelado"))/SUMIF('Extração Jira - Itens (Épicos)'!$I:$I,'Situação dos Épicos'!$Q55,'Extração Jira - Itens (Épicos)'!$H:$H),"")</f>
        <v/>
      </c>
      <c r="U55" s="2" t="str">
        <f>IF($Q55="","",SUMIFS('Extração Jira - Itens (Épicos)'!$H:$H,'Extração Jira - Itens (Épicos)'!$I:$I,$Q55,'Extração Jira - Itens (Épicos)'!$K:$K,"Não Entregue"))</f>
        <v/>
      </c>
      <c r="V55" s="2" t="str">
        <f t="shared" si="1"/>
        <v/>
      </c>
      <c r="W55" s="2" t="str">
        <f t="shared" si="2"/>
        <v/>
      </c>
      <c r="X55" s="2" t="str">
        <f ca="1">IF($Q55="","",IF(ISERROR(VLOOKUP($Q55,'Extração Jira - Épicos Jornada'!$B:$B,1,0)),"Despriorizado da PI",IF(V55=0,"Não considerar",IF(T55=1,"Finalizado",IF(AND($V55=$W55,$S55&lt;TODAY()),"Replanejado",IF(AND($V55=$W55,$S55&gt;=TODAY()),"Em dia",IF(AND($V55&gt;$W55,$S55&gt;TODAY()),"Em Risco","Atrasado")))))))</f>
        <v/>
      </c>
      <c r="Y55" s="2" t="str">
        <f t="shared" si="4"/>
        <v/>
      </c>
    </row>
    <row r="56" spans="20:25" hidden="1" x14ac:dyDescent="0.3">
      <c r="T56" s="163" t="str">
        <f>IFERROR((SUMIFS('Extração Jira - Itens (Épicos)'!$H:$H,'Extração Jira - Itens (Épicos)'!$I:$I,'Situação dos Épicos'!$Q56,'Extração Jira - Itens (Épicos)'!$K:$K,"Entregue")+SUMIFS('Extração Jira - Itens (Épicos)'!$H:$H,'Extração Jira - Itens (Épicos)'!$I:$I,'Situação dos Épicos'!$Q56,'Extração Jira - Itens (Épicos)'!$K:$K,"Cancelado"))/SUMIF('Extração Jira - Itens (Épicos)'!$I:$I,'Situação dos Épicos'!$Q56,'Extração Jira - Itens (Épicos)'!$H:$H),"")</f>
        <v/>
      </c>
      <c r="U56" s="2" t="str">
        <f>IF($Q56="","",SUMIFS('Extração Jira - Itens (Épicos)'!$H:$H,'Extração Jira - Itens (Épicos)'!$I:$I,$Q56,'Extração Jira - Itens (Épicos)'!$K:$K,"Não Entregue"))</f>
        <v/>
      </c>
      <c r="V56" s="2" t="str">
        <f t="shared" si="1"/>
        <v/>
      </c>
      <c r="W56" s="2" t="str">
        <f t="shared" si="2"/>
        <v/>
      </c>
      <c r="X56" s="2" t="str">
        <f ca="1">IF($Q56="","",IF(ISERROR(VLOOKUP($Q56,'Extração Jira - Épicos Jornada'!$B:$B,1,0)),"Despriorizado da PI",IF(V56=0,"Não considerar",IF(T56=1,"Finalizado",IF(AND($V56=$W56,$S56&lt;TODAY()),"Replanejado",IF(AND($V56=$W56,$S56&gt;=TODAY()),"Em dia",IF(AND($V56&gt;$W56,$S56&gt;TODAY()),"Em Risco","Atrasado")))))))</f>
        <v/>
      </c>
      <c r="Y56" s="2" t="str">
        <f t="shared" si="4"/>
        <v/>
      </c>
    </row>
    <row r="57" spans="20:25" hidden="1" x14ac:dyDescent="0.3">
      <c r="T57" s="163" t="str">
        <f>IFERROR((SUMIFS('Extração Jira - Itens (Épicos)'!$H:$H,'Extração Jira - Itens (Épicos)'!$I:$I,'Situação dos Épicos'!$Q57,'Extração Jira - Itens (Épicos)'!$K:$K,"Entregue")+SUMIFS('Extração Jira - Itens (Épicos)'!$H:$H,'Extração Jira - Itens (Épicos)'!$I:$I,'Situação dos Épicos'!$Q57,'Extração Jira - Itens (Épicos)'!$K:$K,"Cancelado"))/SUMIF('Extração Jira - Itens (Épicos)'!$I:$I,'Situação dos Épicos'!$Q57,'Extração Jira - Itens (Épicos)'!$H:$H),"")</f>
        <v/>
      </c>
      <c r="U57" s="2" t="str">
        <f>IF($Q57="","",SUMIFS('Extração Jira - Itens (Épicos)'!$H:$H,'Extração Jira - Itens (Épicos)'!$I:$I,$Q57,'Extração Jira - Itens (Épicos)'!$K:$K,"Não Entregue"))</f>
        <v/>
      </c>
      <c r="V57" s="2" t="str">
        <f t="shared" si="1"/>
        <v/>
      </c>
      <c r="W57" s="2" t="str">
        <f t="shared" si="2"/>
        <v/>
      </c>
      <c r="X57" s="2" t="str">
        <f ca="1">IF($Q57="","",IF(ISERROR(VLOOKUP($Q57,'Extração Jira - Épicos Jornada'!$B:$B,1,0)),"Despriorizado da PI",IF(V57=0,"Não considerar",IF(T57=1,"Finalizado",IF(AND($V57=$W57,$S57&lt;TODAY()),"Replanejado",IF(AND($V57=$W57,$S57&gt;=TODAY()),"Em dia",IF(AND($V57&gt;$W57,$S57&gt;TODAY()),"Em Risco","Atrasado")))))))</f>
        <v/>
      </c>
      <c r="Y57" s="2" t="str">
        <f t="shared" si="4"/>
        <v/>
      </c>
    </row>
    <row r="58" spans="20:25" hidden="1" x14ac:dyDescent="0.3">
      <c r="T58" s="163" t="str">
        <f>IFERROR((SUMIFS('Extração Jira - Itens (Épicos)'!$H:$H,'Extração Jira - Itens (Épicos)'!$I:$I,'Situação dos Épicos'!$Q58,'Extração Jira - Itens (Épicos)'!$K:$K,"Entregue")+SUMIFS('Extração Jira - Itens (Épicos)'!$H:$H,'Extração Jira - Itens (Épicos)'!$I:$I,'Situação dos Épicos'!$Q58,'Extração Jira - Itens (Épicos)'!$K:$K,"Cancelado"))/SUMIF('Extração Jira - Itens (Épicos)'!$I:$I,'Situação dos Épicos'!$Q58,'Extração Jira - Itens (Épicos)'!$H:$H),"")</f>
        <v/>
      </c>
      <c r="U58" s="2" t="str">
        <f>IF($Q58="","",SUMIFS('Extração Jira - Itens (Épicos)'!$H:$H,'Extração Jira - Itens (Épicos)'!$I:$I,$Q58,'Extração Jira - Itens (Épicos)'!$K:$K,"Não Entregue"))</f>
        <v/>
      </c>
      <c r="V58" s="2" t="str">
        <f t="shared" si="1"/>
        <v/>
      </c>
      <c r="W58" s="2" t="str">
        <f t="shared" si="2"/>
        <v/>
      </c>
      <c r="X58" s="2" t="str">
        <f ca="1">IF($Q58="","",IF(ISERROR(VLOOKUP($Q58,'Extração Jira - Épicos Jornada'!$B:$B,1,0)),"Despriorizado da PI",IF(V58=0,"Não considerar",IF(T58=1,"Finalizado",IF(AND($V58=$W58,$S58&lt;TODAY()),"Replanejado",IF(AND($V58=$W58,$S58&gt;=TODAY()),"Em dia",IF(AND($V58&gt;$W58,$S58&gt;TODAY()),"Em Risco","Atrasado")))))))</f>
        <v/>
      </c>
      <c r="Y58" s="2" t="str">
        <f t="shared" si="4"/>
        <v/>
      </c>
    </row>
    <row r="59" spans="20:25" hidden="1" x14ac:dyDescent="0.3">
      <c r="T59" s="163" t="str">
        <f>IFERROR((SUMIFS('Extração Jira - Itens (Épicos)'!$H:$H,'Extração Jira - Itens (Épicos)'!$I:$I,'Situação dos Épicos'!$Q59,'Extração Jira - Itens (Épicos)'!$K:$K,"Entregue")+SUMIFS('Extração Jira - Itens (Épicos)'!$H:$H,'Extração Jira - Itens (Épicos)'!$I:$I,'Situação dos Épicos'!$Q59,'Extração Jira - Itens (Épicos)'!$K:$K,"Cancelado"))/SUMIF('Extração Jira - Itens (Épicos)'!$I:$I,'Situação dos Épicos'!$Q59,'Extração Jira - Itens (Épicos)'!$H:$H),"")</f>
        <v/>
      </c>
      <c r="U59" s="2" t="str">
        <f>IF($Q59="","",SUMIFS('Extração Jira - Itens (Épicos)'!$H:$H,'Extração Jira - Itens (Épicos)'!$I:$I,$Q59,'Extração Jira - Itens (Épicos)'!$K:$K,"Não Entregue"))</f>
        <v/>
      </c>
      <c r="V59" s="2" t="str">
        <f t="shared" si="1"/>
        <v/>
      </c>
      <c r="W59" s="2" t="str">
        <f t="shared" si="2"/>
        <v/>
      </c>
      <c r="X59" s="2" t="str">
        <f ca="1">IF($Q59="","",IF(ISERROR(VLOOKUP($Q59,'Extração Jira - Épicos Jornada'!$B:$B,1,0)),"Despriorizado da PI",IF(V59=0,"Não considerar",IF(T59=1,"Finalizado",IF(AND($V59=$W59,$S59&lt;TODAY()),"Replanejado",IF(AND($V59=$W59,$S59&gt;=TODAY()),"Em dia",IF(AND($V59&gt;$W59,$S59&gt;TODAY()),"Em Risco","Atrasado")))))))</f>
        <v/>
      </c>
      <c r="Y59" s="2" t="str">
        <f t="shared" si="4"/>
        <v/>
      </c>
    </row>
    <row r="60" spans="20:25" hidden="1" x14ac:dyDescent="0.3">
      <c r="T60" s="163" t="str">
        <f>IFERROR((SUMIFS('Extração Jira - Itens (Épicos)'!$H:$H,'Extração Jira - Itens (Épicos)'!$I:$I,'Situação dos Épicos'!$Q60,'Extração Jira - Itens (Épicos)'!$K:$K,"Entregue")+SUMIFS('Extração Jira - Itens (Épicos)'!$H:$H,'Extração Jira - Itens (Épicos)'!$I:$I,'Situação dos Épicos'!$Q60,'Extração Jira - Itens (Épicos)'!$K:$K,"Cancelado"))/SUMIF('Extração Jira - Itens (Épicos)'!$I:$I,'Situação dos Épicos'!$Q60,'Extração Jira - Itens (Épicos)'!$H:$H),"")</f>
        <v/>
      </c>
      <c r="U60" s="2" t="str">
        <f>IF($Q60="","",SUMIFS('Extração Jira - Itens (Épicos)'!$H:$H,'Extração Jira - Itens (Épicos)'!$I:$I,$Q60,'Extração Jira - Itens (Épicos)'!$K:$K,"Não Entregue"))</f>
        <v/>
      </c>
      <c r="V60" s="2" t="str">
        <f t="shared" si="1"/>
        <v/>
      </c>
      <c r="W60" s="2" t="str">
        <f t="shared" si="2"/>
        <v/>
      </c>
      <c r="X60" s="2" t="str">
        <f ca="1">IF($Q60="","",IF(ISERROR(VLOOKUP($Q60,'Extração Jira - Épicos Jornada'!$B:$B,1,0)),"Despriorizado da PI",IF(V60=0,"Não considerar",IF(T60=1,"Finalizado",IF(AND($V60=$W60,$S60&lt;TODAY()),"Replanejado",IF(AND($V60=$W60,$S60&gt;=TODAY()),"Em dia",IF(AND($V60&gt;$W60,$S60&gt;TODAY()),"Em Risco","Atrasado")))))))</f>
        <v/>
      </c>
      <c r="Y60" s="2" t="str">
        <f t="shared" si="4"/>
        <v/>
      </c>
    </row>
    <row r="61" spans="20:25" hidden="1" x14ac:dyDescent="0.3">
      <c r="T61" s="163" t="str">
        <f>IFERROR((SUMIFS('Extração Jira - Itens (Épicos)'!$H:$H,'Extração Jira - Itens (Épicos)'!$I:$I,'Situação dos Épicos'!$Q61,'Extração Jira - Itens (Épicos)'!$K:$K,"Entregue")+SUMIFS('Extração Jira - Itens (Épicos)'!$H:$H,'Extração Jira - Itens (Épicos)'!$I:$I,'Situação dos Épicos'!$Q61,'Extração Jira - Itens (Épicos)'!$K:$K,"Cancelado"))/SUMIF('Extração Jira - Itens (Épicos)'!$I:$I,'Situação dos Épicos'!$Q61,'Extração Jira - Itens (Épicos)'!$H:$H),"")</f>
        <v/>
      </c>
      <c r="U61" s="2" t="str">
        <f>IF($Q61="","",SUMIFS('Extração Jira - Itens (Épicos)'!$H:$H,'Extração Jira - Itens (Épicos)'!$I:$I,$Q61,'Extração Jira - Itens (Épicos)'!$K:$K,"Não Entregue"))</f>
        <v/>
      </c>
      <c r="V61" s="2" t="str">
        <f t="shared" si="1"/>
        <v/>
      </c>
      <c r="W61" s="2" t="str">
        <f t="shared" si="2"/>
        <v/>
      </c>
      <c r="X61" s="2" t="str">
        <f ca="1">IF($Q61="","",IF(ISERROR(VLOOKUP($Q61,'Extração Jira - Épicos Jornada'!$B:$B,1,0)),"Despriorizado da PI",IF(V61=0,"Não considerar",IF(T61=1,"Finalizado",IF(AND($V61=$W61,$S61&lt;TODAY()),"Replanejado",IF(AND($V61=$W61,$S61&gt;=TODAY()),"Em dia",IF(AND($V61&gt;$W61,$S61&gt;TODAY()),"Em Risco","Atrasado")))))))</f>
        <v/>
      </c>
      <c r="Y61" s="2" t="str">
        <f t="shared" si="4"/>
        <v/>
      </c>
    </row>
    <row r="62" spans="20:25" hidden="1" x14ac:dyDescent="0.3">
      <c r="T62" s="163" t="str">
        <f>IFERROR((SUMIFS('Extração Jira - Itens (Épicos)'!$H:$H,'Extração Jira - Itens (Épicos)'!$I:$I,'Situação dos Épicos'!$Q62,'Extração Jira - Itens (Épicos)'!$K:$K,"Entregue")+SUMIFS('Extração Jira - Itens (Épicos)'!$H:$H,'Extração Jira - Itens (Épicos)'!$I:$I,'Situação dos Épicos'!$Q62,'Extração Jira - Itens (Épicos)'!$K:$K,"Cancelado"))/SUMIF('Extração Jira - Itens (Épicos)'!$I:$I,'Situação dos Épicos'!$Q62,'Extração Jira - Itens (Épicos)'!$H:$H),"")</f>
        <v/>
      </c>
      <c r="U62" s="2" t="str">
        <f>IF($Q62="","",SUMIFS('Extração Jira - Itens (Épicos)'!$H:$H,'Extração Jira - Itens (Épicos)'!$I:$I,$Q62,'Extração Jira - Itens (Épicos)'!$K:$K,"Não Entregue"))</f>
        <v/>
      </c>
      <c r="V62" s="2" t="str">
        <f t="shared" si="1"/>
        <v/>
      </c>
      <c r="W62" s="2" t="str">
        <f t="shared" si="2"/>
        <v/>
      </c>
      <c r="X62" s="2" t="str">
        <f ca="1">IF($Q62="","",IF(ISERROR(VLOOKUP($Q62,'Extração Jira - Épicos Jornada'!$B:$B,1,0)),"Despriorizado da PI",IF(V62=0,"Não considerar",IF(T62=1,"Finalizado",IF(AND($V62=$W62,$S62&lt;TODAY()),"Replanejado",IF(AND($V62=$W62,$S62&gt;=TODAY()),"Em dia",IF(AND($V62&gt;$W62,$S62&gt;TODAY()),"Em Risco","Atrasado")))))))</f>
        <v/>
      </c>
      <c r="Y62" s="2" t="str">
        <f t="shared" si="4"/>
        <v/>
      </c>
    </row>
    <row r="63" spans="20:25" hidden="1" x14ac:dyDescent="0.3">
      <c r="T63" s="163" t="str">
        <f>IFERROR((SUMIFS('Extração Jira - Itens (Épicos)'!$H:$H,'Extração Jira - Itens (Épicos)'!$I:$I,'Situação dos Épicos'!$Q63,'Extração Jira - Itens (Épicos)'!$K:$K,"Entregue")+SUMIFS('Extração Jira - Itens (Épicos)'!$H:$H,'Extração Jira - Itens (Épicos)'!$I:$I,'Situação dos Épicos'!$Q63,'Extração Jira - Itens (Épicos)'!$K:$K,"Cancelado"))/SUMIF('Extração Jira - Itens (Épicos)'!$I:$I,'Situação dos Épicos'!$Q63,'Extração Jira - Itens (Épicos)'!$H:$H),"")</f>
        <v/>
      </c>
      <c r="U63" s="2" t="str">
        <f>IF($Q63="","",SUMIFS('Extração Jira - Itens (Épicos)'!$H:$H,'Extração Jira - Itens (Épicos)'!$I:$I,$Q63,'Extração Jira - Itens (Épicos)'!$K:$K,"Não Entregue"))</f>
        <v/>
      </c>
      <c r="V63" s="2" t="str">
        <f t="shared" si="1"/>
        <v/>
      </c>
      <c r="W63" s="2" t="str">
        <f t="shared" si="2"/>
        <v/>
      </c>
      <c r="X63" s="2" t="str">
        <f ca="1">IF($Q63="","",IF(ISERROR(VLOOKUP($Q63,'Extração Jira - Épicos Jornada'!$B:$B,1,0)),"Despriorizado da PI",IF(V63=0,"Não considerar",IF(T63=1,"Finalizado",IF(AND($V63=$W63,$S63&lt;TODAY()),"Replanejado",IF(AND($V63=$W63,$S63&gt;=TODAY()),"Em dia",IF(AND($V63&gt;$W63,$S63&gt;TODAY()),"Em Risco","Atrasado")))))))</f>
        <v/>
      </c>
      <c r="Y63" s="2" t="str">
        <f t="shared" si="4"/>
        <v/>
      </c>
    </row>
    <row r="64" spans="20:25" hidden="1" x14ac:dyDescent="0.3">
      <c r="T64" s="163" t="str">
        <f>IFERROR((SUMIFS('Extração Jira - Itens (Épicos)'!$H:$H,'Extração Jira - Itens (Épicos)'!$I:$I,'Situação dos Épicos'!$Q64,'Extração Jira - Itens (Épicos)'!$K:$K,"Entregue")+SUMIFS('Extração Jira - Itens (Épicos)'!$H:$H,'Extração Jira - Itens (Épicos)'!$I:$I,'Situação dos Épicos'!$Q64,'Extração Jira - Itens (Épicos)'!$K:$K,"Cancelado"))/SUMIF('Extração Jira - Itens (Épicos)'!$I:$I,'Situação dos Épicos'!$Q64,'Extração Jira - Itens (Épicos)'!$H:$H),"")</f>
        <v/>
      </c>
      <c r="U64" s="2" t="str">
        <f>IF($Q64="","",SUMIFS('Extração Jira - Itens (Épicos)'!$H:$H,'Extração Jira - Itens (Épicos)'!$I:$I,$Q64,'Extração Jira - Itens (Épicos)'!$K:$K,"Não Entregue"))</f>
        <v/>
      </c>
      <c r="V64" s="2" t="str">
        <f t="shared" si="1"/>
        <v/>
      </c>
      <c r="W64" s="2" t="str">
        <f t="shared" si="2"/>
        <v/>
      </c>
      <c r="X64" s="2" t="str">
        <f ca="1">IF($Q64="","",IF(ISERROR(VLOOKUP($Q64,'Extração Jira - Épicos Jornada'!$B:$B,1,0)),"Despriorizado da PI",IF(V64=0,"Não considerar",IF(T64=1,"Finalizado",IF(AND($V64=$W64,$S64&lt;TODAY()),"Replanejado",IF(AND($V64=$W64,$S64&gt;=TODAY()),"Em dia",IF(AND($V64&gt;$W64,$S64&gt;TODAY()),"Em Risco","Atrasado")))))))</f>
        <v/>
      </c>
      <c r="Y64" s="2" t="str">
        <f t="shared" si="4"/>
        <v/>
      </c>
    </row>
    <row r="65" spans="20:25" hidden="1" x14ac:dyDescent="0.3">
      <c r="T65" s="163" t="str">
        <f>IFERROR((SUMIFS('Extração Jira - Itens (Épicos)'!$H:$H,'Extração Jira - Itens (Épicos)'!$I:$I,'Situação dos Épicos'!$Q65,'Extração Jira - Itens (Épicos)'!$K:$K,"Entregue")+SUMIFS('Extração Jira - Itens (Épicos)'!$H:$H,'Extração Jira - Itens (Épicos)'!$I:$I,'Situação dos Épicos'!$Q65,'Extração Jira - Itens (Épicos)'!$K:$K,"Cancelado"))/SUMIF('Extração Jira - Itens (Épicos)'!$I:$I,'Situação dos Épicos'!$Q65,'Extração Jira - Itens (Épicos)'!$H:$H),"")</f>
        <v/>
      </c>
      <c r="U65" s="2" t="str">
        <f>IF($Q65="","",SUMIFS('Extração Jira - Itens (Épicos)'!$H:$H,'Extração Jira - Itens (Épicos)'!$I:$I,$Q65,'Extração Jira - Itens (Épicos)'!$K:$K,"Não Entregue"))</f>
        <v/>
      </c>
      <c r="V65" s="2" t="str">
        <f t="shared" si="1"/>
        <v/>
      </c>
      <c r="W65" s="2" t="str">
        <f t="shared" si="2"/>
        <v/>
      </c>
      <c r="X65" s="2" t="str">
        <f ca="1">IF($Q65="","",IF(ISERROR(VLOOKUP($Q65,'Extração Jira - Épicos Jornada'!$B:$B,1,0)),"Despriorizado da PI",IF(V65=0,"Não considerar",IF(T65=1,"Finalizado",IF(AND($V65=$W65,$S65&lt;TODAY()),"Replanejado",IF(AND($V65=$W65,$S65&gt;=TODAY()),"Em dia",IF(AND($V65&gt;$W65,$S65&gt;TODAY()),"Em Risco","Atrasado")))))))</f>
        <v/>
      </c>
      <c r="Y65" s="2" t="str">
        <f t="shared" si="4"/>
        <v/>
      </c>
    </row>
    <row r="66" spans="20:25" hidden="1" x14ac:dyDescent="0.3">
      <c r="T66" s="163" t="str">
        <f>IFERROR((SUMIFS('Extração Jira - Itens (Épicos)'!$H:$H,'Extração Jira - Itens (Épicos)'!$I:$I,'Situação dos Épicos'!$Q66,'Extração Jira - Itens (Épicos)'!$K:$K,"Entregue")+SUMIFS('Extração Jira - Itens (Épicos)'!$H:$H,'Extração Jira - Itens (Épicos)'!$I:$I,'Situação dos Épicos'!$Q66,'Extração Jira - Itens (Épicos)'!$K:$K,"Cancelado"))/SUMIF('Extração Jira - Itens (Épicos)'!$I:$I,'Situação dos Épicos'!$Q66,'Extração Jira - Itens (Épicos)'!$H:$H),"")</f>
        <v/>
      </c>
      <c r="U66" s="2" t="str">
        <f>IF($Q66="","",SUMIFS('Extração Jira - Itens (Épicos)'!$H:$H,'Extração Jira - Itens (Épicos)'!$I:$I,$Q66,'Extração Jira - Itens (Épicos)'!$K:$K,"Não Entregue"))</f>
        <v/>
      </c>
      <c r="V66" s="2" t="str">
        <f t="shared" si="1"/>
        <v/>
      </c>
      <c r="W66" s="2" t="str">
        <f t="shared" si="2"/>
        <v/>
      </c>
      <c r="X66" s="2" t="str">
        <f ca="1">IF($Q66="","",IF(ISERROR(VLOOKUP($Q66,'Extração Jira - Épicos Jornada'!$B:$B,1,0)),"Despriorizado da PI",IF(V66=0,"Não considerar",IF(T66=1,"Finalizado",IF(AND($V66=$W66,$S66&lt;TODAY()),"Replanejado",IF(AND($V66=$W66,$S66&gt;=TODAY()),"Em dia",IF(AND($V66&gt;$W66,$S66&gt;TODAY()),"Em Risco","Atrasado")))))))</f>
        <v/>
      </c>
      <c r="Y66" s="2" t="str">
        <f t="shared" si="4"/>
        <v/>
      </c>
    </row>
    <row r="67" spans="20:25" hidden="1" x14ac:dyDescent="0.3">
      <c r="T67" s="163" t="str">
        <f>IFERROR((SUMIFS('Extração Jira - Itens (Épicos)'!$H:$H,'Extração Jira - Itens (Épicos)'!$I:$I,'Situação dos Épicos'!$Q67,'Extração Jira - Itens (Épicos)'!$K:$K,"Entregue")+SUMIFS('Extração Jira - Itens (Épicos)'!$H:$H,'Extração Jira - Itens (Épicos)'!$I:$I,'Situação dos Épicos'!$Q67,'Extração Jira - Itens (Épicos)'!$K:$K,"Cancelado"))/SUMIF('Extração Jira - Itens (Épicos)'!$I:$I,'Situação dos Épicos'!$Q67,'Extração Jira - Itens (Épicos)'!$H:$H),"")</f>
        <v/>
      </c>
      <c r="U67" s="2" t="str">
        <f>IF($Q67="","",SUMIFS('Extração Jira - Itens (Épicos)'!$H:$H,'Extração Jira - Itens (Épicos)'!$I:$I,$Q67,'Extração Jira - Itens (Épicos)'!$K:$K,"Não Entregue"))</f>
        <v/>
      </c>
      <c r="V67" s="2" t="str">
        <f t="shared" si="1"/>
        <v/>
      </c>
      <c r="W67" s="2" t="str">
        <f t="shared" si="2"/>
        <v/>
      </c>
      <c r="X67" s="2" t="str">
        <f ca="1">IF($Q67="","",IF(ISERROR(VLOOKUP($Q67,'Extração Jira - Épicos Jornada'!$B:$B,1,0)),"Despriorizado da PI",IF(V67=0,"Não considerar",IF(T67=1,"Finalizado",IF(AND($V67=$W67,$S67&lt;TODAY()),"Replanejado",IF(AND($V67=$W67,$S67&gt;=TODAY()),"Em dia",IF(AND($V67&gt;$W67,$S67&gt;TODAY()),"Em Risco","Atrasado")))))))</f>
        <v/>
      </c>
      <c r="Y67" s="2" t="str">
        <f t="shared" si="4"/>
        <v/>
      </c>
    </row>
    <row r="68" spans="20:25" hidden="1" x14ac:dyDescent="0.3">
      <c r="T68" s="163" t="str">
        <f>IFERROR((SUMIFS('Extração Jira - Itens (Épicos)'!$H:$H,'Extração Jira - Itens (Épicos)'!$I:$I,'Situação dos Épicos'!$Q68,'Extração Jira - Itens (Épicos)'!$K:$K,"Entregue")+SUMIFS('Extração Jira - Itens (Épicos)'!$H:$H,'Extração Jira - Itens (Épicos)'!$I:$I,'Situação dos Épicos'!$Q68,'Extração Jira - Itens (Épicos)'!$K:$K,"Cancelado"))/SUMIF('Extração Jira - Itens (Épicos)'!$I:$I,'Situação dos Épicos'!$Q68,'Extração Jira - Itens (Épicos)'!$H:$H),"")</f>
        <v/>
      </c>
      <c r="U68" s="2" t="str">
        <f>IF($Q68="","",SUMIFS('Extração Jira - Itens (Épicos)'!$H:$H,'Extração Jira - Itens (Épicos)'!$I:$I,$Q68,'Extração Jira - Itens (Épicos)'!$K:$K,"Não Entregue"))</f>
        <v/>
      </c>
      <c r="V68" s="2" t="str">
        <f t="shared" si="1"/>
        <v/>
      </c>
      <c r="W68" s="2" t="str">
        <f t="shared" si="2"/>
        <v/>
      </c>
      <c r="X68" s="2" t="str">
        <f ca="1">IF($Q68="","",IF(ISERROR(VLOOKUP($Q68,'Extração Jira - Épicos Jornada'!$B:$B,1,0)),"Despriorizado da PI",IF(V68=0,"Não considerar",IF(T68=1,"Finalizado",IF(AND($V68=$W68,$S68&lt;TODAY()),"Replanejado",IF(AND($V68=$W68,$S68&gt;=TODAY()),"Em dia",IF(AND($V68&gt;$W68,$S68&gt;TODAY()),"Em Risco","Atrasado")))))))</f>
        <v/>
      </c>
      <c r="Y68" s="2" t="str">
        <f t="shared" si="4"/>
        <v/>
      </c>
    </row>
    <row r="69" spans="20:25" hidden="1" x14ac:dyDescent="0.3">
      <c r="T69" s="163" t="str">
        <f>IFERROR((SUMIFS('Extração Jira - Itens (Épicos)'!$H:$H,'Extração Jira - Itens (Épicos)'!$I:$I,'Situação dos Épicos'!$Q69,'Extração Jira - Itens (Épicos)'!$K:$K,"Entregue")+SUMIFS('Extração Jira - Itens (Épicos)'!$H:$H,'Extração Jira - Itens (Épicos)'!$I:$I,'Situação dos Épicos'!$Q69,'Extração Jira - Itens (Épicos)'!$K:$K,"Cancelado"))/SUMIF('Extração Jira - Itens (Épicos)'!$I:$I,'Situação dos Épicos'!$Q69,'Extração Jira - Itens (Épicos)'!$H:$H),"")</f>
        <v/>
      </c>
      <c r="U69" s="2" t="str">
        <f>IF($Q69="","",SUMIFS('Extração Jira - Itens (Épicos)'!$H:$H,'Extração Jira - Itens (Épicos)'!$I:$I,$Q69,'Extração Jira - Itens (Épicos)'!$K:$K,"Não Entregue"))</f>
        <v/>
      </c>
      <c r="V69" s="2" t="str">
        <f t="shared" si="1"/>
        <v/>
      </c>
      <c r="W69" s="2" t="str">
        <f t="shared" si="2"/>
        <v/>
      </c>
      <c r="X69" s="2" t="str">
        <f ca="1">IF($Q69="","",IF(ISERROR(VLOOKUP($Q69,'Extração Jira - Épicos Jornada'!$B:$B,1,0)),"Despriorizado da PI",IF(V69=0,"Não considerar",IF(T69=1,"Finalizado",IF(AND($V69=$W69,$S69&lt;TODAY()),"Replanejado",IF(AND($V69=$W69,$S69&gt;=TODAY()),"Em dia",IF(AND($V69&gt;$W69,$S69&gt;TODAY()),"Em Risco","Atrasado")))))))</f>
        <v/>
      </c>
      <c r="Y69" s="2" t="str">
        <f t="shared" si="4"/>
        <v/>
      </c>
    </row>
    <row r="70" spans="20:25" hidden="1" x14ac:dyDescent="0.3">
      <c r="T70" s="163" t="str">
        <f>IFERROR((SUMIFS('Extração Jira - Itens (Épicos)'!$H:$H,'Extração Jira - Itens (Épicos)'!$I:$I,'Situação dos Épicos'!$Q70,'Extração Jira - Itens (Épicos)'!$K:$K,"Entregue")+SUMIFS('Extração Jira - Itens (Épicos)'!$H:$H,'Extração Jira - Itens (Épicos)'!$I:$I,'Situação dos Épicos'!$Q70,'Extração Jira - Itens (Épicos)'!$K:$K,"Cancelado"))/SUMIF('Extração Jira - Itens (Épicos)'!$I:$I,'Situação dos Épicos'!$Q70,'Extração Jira - Itens (Épicos)'!$H:$H),"")</f>
        <v/>
      </c>
      <c r="U70" s="2" t="str">
        <f>IF($Q70="","",SUMIFS('Extração Jira - Itens (Épicos)'!$H:$H,'Extração Jira - Itens (Épicos)'!$I:$I,$Q70,'Extração Jira - Itens (Épicos)'!$K:$K,"Não Entregue"))</f>
        <v/>
      </c>
      <c r="V70" s="2" t="str">
        <f t="shared" ref="V70:V133" si="5">IF($Q70="","",SUMIF($AA:$AA,$Q70,$AC:$AC)-SUMIFS($AC:$AC,$AA:$AA,$Q70,$AB:$AB,"Cancelado"))</f>
        <v/>
      </c>
      <c r="W70" s="2" t="str">
        <f t="shared" ref="W70:W133" si="6">IF($Q70="","",SUMIFS($AC:$AC,$AA:$AA,$Q70,$AB:$AB,"Entregue"))</f>
        <v/>
      </c>
      <c r="X70" s="2" t="str">
        <f ca="1">IF($Q70="","",IF(ISERROR(VLOOKUP($Q70,'Extração Jira - Épicos Jornada'!$B:$B,1,0)),"Despriorizado da PI",IF(V70=0,"Não considerar",IF(T70=1,"Finalizado",IF(AND($V70=$W70,$S70&lt;TODAY()),"Replanejado",IF(AND($V70=$W70,$S70&gt;=TODAY()),"Em dia",IF(AND($V70&gt;$W70,$S70&gt;TODAY()),"Em Risco","Atrasado")))))))</f>
        <v/>
      </c>
      <c r="Y70" s="2" t="str">
        <f t="shared" si="4"/>
        <v/>
      </c>
    </row>
    <row r="71" spans="20:25" hidden="1" x14ac:dyDescent="0.3">
      <c r="T71" s="163" t="str">
        <f>IFERROR((SUMIFS('Extração Jira - Itens (Épicos)'!$H:$H,'Extração Jira - Itens (Épicos)'!$I:$I,'Situação dos Épicos'!$Q71,'Extração Jira - Itens (Épicos)'!$K:$K,"Entregue")+SUMIFS('Extração Jira - Itens (Épicos)'!$H:$H,'Extração Jira - Itens (Épicos)'!$I:$I,'Situação dos Épicos'!$Q71,'Extração Jira - Itens (Épicos)'!$K:$K,"Cancelado"))/SUMIF('Extração Jira - Itens (Épicos)'!$I:$I,'Situação dos Épicos'!$Q71,'Extração Jira - Itens (Épicos)'!$H:$H),"")</f>
        <v/>
      </c>
      <c r="U71" s="2" t="str">
        <f>IF($Q71="","",SUMIFS('Extração Jira - Itens (Épicos)'!$H:$H,'Extração Jira - Itens (Épicos)'!$I:$I,$Q71,'Extração Jira - Itens (Épicos)'!$K:$K,"Não Entregue"))</f>
        <v/>
      </c>
      <c r="V71" s="2" t="str">
        <f t="shared" si="5"/>
        <v/>
      </c>
      <c r="W71" s="2" t="str">
        <f t="shared" si="6"/>
        <v/>
      </c>
      <c r="X71" s="2" t="str">
        <f ca="1">IF($Q71="","",IF(ISERROR(VLOOKUP($Q71,'Extração Jira - Épicos Jornada'!$B:$B,1,0)),"Despriorizado da PI",IF(V71=0,"Não considerar",IF(T71=1,"Finalizado",IF(AND($V71=$W71,$S71&lt;TODAY()),"Replanejado",IF(AND($V71=$W71,$S71&gt;=TODAY()),"Em dia",IF(AND($V71&gt;$W71,$S71&gt;TODAY()),"Em Risco","Atrasado")))))))</f>
        <v/>
      </c>
      <c r="Y71" s="2" t="str">
        <f t="shared" si="4"/>
        <v/>
      </c>
    </row>
    <row r="72" spans="20:25" hidden="1" x14ac:dyDescent="0.3">
      <c r="T72" s="163" t="str">
        <f>IFERROR((SUMIFS('Extração Jira - Itens (Épicos)'!$H:$H,'Extração Jira - Itens (Épicos)'!$I:$I,'Situação dos Épicos'!$Q72,'Extração Jira - Itens (Épicos)'!$K:$K,"Entregue")+SUMIFS('Extração Jira - Itens (Épicos)'!$H:$H,'Extração Jira - Itens (Épicos)'!$I:$I,'Situação dos Épicos'!$Q72,'Extração Jira - Itens (Épicos)'!$K:$K,"Cancelado"))/SUMIF('Extração Jira - Itens (Épicos)'!$I:$I,'Situação dos Épicos'!$Q72,'Extração Jira - Itens (Épicos)'!$H:$H),"")</f>
        <v/>
      </c>
      <c r="U72" s="2" t="str">
        <f>IF($Q72="","",SUMIFS('Extração Jira - Itens (Épicos)'!$H:$H,'Extração Jira - Itens (Épicos)'!$I:$I,$Q72,'Extração Jira - Itens (Épicos)'!$K:$K,"Não Entregue"))</f>
        <v/>
      </c>
      <c r="V72" s="2" t="str">
        <f t="shared" si="5"/>
        <v/>
      </c>
      <c r="W72" s="2" t="str">
        <f t="shared" si="6"/>
        <v/>
      </c>
      <c r="X72" s="2" t="str">
        <f ca="1">IF($Q72="","",IF(ISERROR(VLOOKUP($Q72,'Extração Jira - Épicos Jornada'!$B:$B,1,0)),"Despriorizado da PI",IF(V72=0,"Não considerar",IF(T72=1,"Finalizado",IF(AND($V72=$W72,$S72&lt;TODAY()),"Replanejado",IF(AND($V72=$W72,$S72&gt;=TODAY()),"Em dia",IF(AND($V72&gt;$W72,$S72&gt;TODAY()),"Em Risco","Atrasado")))))))</f>
        <v/>
      </c>
      <c r="Y72" s="2" t="str">
        <f t="shared" si="4"/>
        <v/>
      </c>
    </row>
    <row r="73" spans="20:25" hidden="1" x14ac:dyDescent="0.3">
      <c r="T73" s="163" t="str">
        <f>IFERROR((SUMIFS('Extração Jira - Itens (Épicos)'!$H:$H,'Extração Jira - Itens (Épicos)'!$I:$I,'Situação dos Épicos'!$Q73,'Extração Jira - Itens (Épicos)'!$K:$K,"Entregue")+SUMIFS('Extração Jira - Itens (Épicos)'!$H:$H,'Extração Jira - Itens (Épicos)'!$I:$I,'Situação dos Épicos'!$Q73,'Extração Jira - Itens (Épicos)'!$K:$K,"Cancelado"))/SUMIF('Extração Jira - Itens (Épicos)'!$I:$I,'Situação dos Épicos'!$Q73,'Extração Jira - Itens (Épicos)'!$H:$H),"")</f>
        <v/>
      </c>
      <c r="U73" s="2" t="str">
        <f>IF($Q73="","",SUMIFS('Extração Jira - Itens (Épicos)'!$H:$H,'Extração Jira - Itens (Épicos)'!$I:$I,$Q73,'Extração Jira - Itens (Épicos)'!$K:$K,"Não Entregue"))</f>
        <v/>
      </c>
      <c r="V73" s="2" t="str">
        <f t="shared" si="5"/>
        <v/>
      </c>
      <c r="W73" s="2" t="str">
        <f t="shared" si="6"/>
        <v/>
      </c>
      <c r="X73" s="2" t="str">
        <f ca="1">IF($Q73="","",IF(ISERROR(VLOOKUP($Q73,'Extração Jira - Épicos Jornada'!$B:$B,1,0)),"Despriorizado da PI",IF(V73=0,"Não considerar",IF(T73=1,"Finalizado",IF(AND($V73=$W73,$S73&lt;TODAY()),"Replanejado",IF(AND($V73=$W73,$S73&gt;=TODAY()),"Em dia",IF(AND($V73&gt;$W73,$S73&gt;TODAY()),"Em Risco","Atrasado")))))))</f>
        <v/>
      </c>
      <c r="Y73" s="2" t="str">
        <f t="shared" si="4"/>
        <v/>
      </c>
    </row>
    <row r="74" spans="20:25" hidden="1" x14ac:dyDescent="0.3">
      <c r="T74" s="163" t="str">
        <f>IFERROR((SUMIFS('Extração Jira - Itens (Épicos)'!$H:$H,'Extração Jira - Itens (Épicos)'!$I:$I,'Situação dos Épicos'!$Q74,'Extração Jira - Itens (Épicos)'!$K:$K,"Entregue")+SUMIFS('Extração Jira - Itens (Épicos)'!$H:$H,'Extração Jira - Itens (Épicos)'!$I:$I,'Situação dos Épicos'!$Q74,'Extração Jira - Itens (Épicos)'!$K:$K,"Cancelado"))/SUMIF('Extração Jira - Itens (Épicos)'!$I:$I,'Situação dos Épicos'!$Q74,'Extração Jira - Itens (Épicos)'!$H:$H),"")</f>
        <v/>
      </c>
      <c r="U74" s="2" t="str">
        <f>IF($Q74="","",SUMIFS('Extração Jira - Itens (Épicos)'!$H:$H,'Extração Jira - Itens (Épicos)'!$I:$I,$Q74,'Extração Jira - Itens (Épicos)'!$K:$K,"Não Entregue"))</f>
        <v/>
      </c>
      <c r="V74" s="2" t="str">
        <f t="shared" si="5"/>
        <v/>
      </c>
      <c r="W74" s="2" t="str">
        <f t="shared" si="6"/>
        <v/>
      </c>
      <c r="X74" s="2" t="str">
        <f ca="1">IF($Q74="","",IF(ISERROR(VLOOKUP($Q74,'Extração Jira - Épicos Jornada'!$B:$B,1,0)),"Despriorizado da PI",IF(V74=0,"Não considerar",IF(T74=1,"Finalizado",IF(AND($V74=$W74,$S74&lt;TODAY()),"Replanejado",IF(AND($V74=$W74,$S74&gt;=TODAY()),"Em dia",IF(AND($V74&gt;$W74,$S74&gt;TODAY()),"Em Risco","Atrasado")))))))</f>
        <v/>
      </c>
      <c r="Y74" s="2" t="str">
        <f t="shared" si="4"/>
        <v/>
      </c>
    </row>
    <row r="75" spans="20:25" hidden="1" x14ac:dyDescent="0.3">
      <c r="T75" s="163" t="str">
        <f>IFERROR((SUMIFS('Extração Jira - Itens (Épicos)'!$H:$H,'Extração Jira - Itens (Épicos)'!$I:$I,'Situação dos Épicos'!$Q75,'Extração Jira - Itens (Épicos)'!$K:$K,"Entregue")+SUMIFS('Extração Jira - Itens (Épicos)'!$H:$H,'Extração Jira - Itens (Épicos)'!$I:$I,'Situação dos Épicos'!$Q75,'Extração Jira - Itens (Épicos)'!$K:$K,"Cancelado"))/SUMIF('Extração Jira - Itens (Épicos)'!$I:$I,'Situação dos Épicos'!$Q75,'Extração Jira - Itens (Épicos)'!$H:$H),"")</f>
        <v/>
      </c>
      <c r="U75" s="2" t="str">
        <f>IF($Q75="","",SUMIFS('Extração Jira - Itens (Épicos)'!$H:$H,'Extração Jira - Itens (Épicos)'!$I:$I,$Q75,'Extração Jira - Itens (Épicos)'!$K:$K,"Não Entregue"))</f>
        <v/>
      </c>
      <c r="V75" s="2" t="str">
        <f t="shared" si="5"/>
        <v/>
      </c>
      <c r="W75" s="2" t="str">
        <f t="shared" si="6"/>
        <v/>
      </c>
      <c r="X75" s="2" t="str">
        <f ca="1">IF($Q75="","",IF(ISERROR(VLOOKUP($Q75,'Extração Jira - Épicos Jornada'!$B:$B,1,0)),"Despriorizado da PI",IF(V75=0,"Não considerar",IF(T75=1,"Finalizado",IF(AND($V75=$W75,$S75&lt;TODAY()),"Replanejado",IF(AND($V75=$W75,$S75&gt;=TODAY()),"Em dia",IF(AND($V75&gt;$W75,$S75&gt;TODAY()),"Em Risco","Atrasado")))))))</f>
        <v/>
      </c>
      <c r="Y75" s="2" t="str">
        <f t="shared" si="4"/>
        <v/>
      </c>
    </row>
    <row r="76" spans="20:25" hidden="1" x14ac:dyDescent="0.3">
      <c r="T76" s="163" t="str">
        <f>IFERROR((SUMIFS('Extração Jira - Itens (Épicos)'!$H:$H,'Extração Jira - Itens (Épicos)'!$I:$I,'Situação dos Épicos'!$Q76,'Extração Jira - Itens (Épicos)'!$K:$K,"Entregue")+SUMIFS('Extração Jira - Itens (Épicos)'!$H:$H,'Extração Jira - Itens (Épicos)'!$I:$I,'Situação dos Épicos'!$Q76,'Extração Jira - Itens (Épicos)'!$K:$K,"Cancelado"))/SUMIF('Extração Jira - Itens (Épicos)'!$I:$I,'Situação dos Épicos'!$Q76,'Extração Jira - Itens (Épicos)'!$H:$H),"")</f>
        <v/>
      </c>
      <c r="U76" s="2" t="str">
        <f>IF($Q76="","",SUMIFS('Extração Jira - Itens (Épicos)'!$H:$H,'Extração Jira - Itens (Épicos)'!$I:$I,$Q76,'Extração Jira - Itens (Épicos)'!$K:$K,"Não Entregue"))</f>
        <v/>
      </c>
      <c r="V76" s="2" t="str">
        <f t="shared" si="5"/>
        <v/>
      </c>
      <c r="W76" s="2" t="str">
        <f t="shared" si="6"/>
        <v/>
      </c>
      <c r="X76" s="2" t="str">
        <f ca="1">IF($Q76="","",IF(ISERROR(VLOOKUP($Q76,'Extração Jira - Épicos Jornada'!$B:$B,1,0)),"Despriorizado da PI",IF(V76=0,"Não considerar",IF(T76=1,"Finalizado",IF(AND($V76=$W76,$S76&lt;TODAY()),"Replanejado",IF(AND($V76=$W76,$S76&gt;=TODAY()),"Em dia",IF(AND($V76&gt;$W76,$S76&gt;TODAY()),"Em Risco","Atrasado")))))))</f>
        <v/>
      </c>
      <c r="Y76" s="2" t="str">
        <f t="shared" si="4"/>
        <v/>
      </c>
    </row>
    <row r="77" spans="20:25" hidden="1" x14ac:dyDescent="0.3">
      <c r="T77" s="163" t="str">
        <f>IFERROR((SUMIFS('Extração Jira - Itens (Épicos)'!$H:$H,'Extração Jira - Itens (Épicos)'!$I:$I,'Situação dos Épicos'!$Q77,'Extração Jira - Itens (Épicos)'!$K:$K,"Entregue")+SUMIFS('Extração Jira - Itens (Épicos)'!$H:$H,'Extração Jira - Itens (Épicos)'!$I:$I,'Situação dos Épicos'!$Q77,'Extração Jira - Itens (Épicos)'!$K:$K,"Cancelado"))/SUMIF('Extração Jira - Itens (Épicos)'!$I:$I,'Situação dos Épicos'!$Q77,'Extração Jira - Itens (Épicos)'!$H:$H),"")</f>
        <v/>
      </c>
      <c r="U77" s="2" t="str">
        <f>IF($Q77="","",SUMIFS('Extração Jira - Itens (Épicos)'!$H:$H,'Extração Jira - Itens (Épicos)'!$I:$I,$Q77,'Extração Jira - Itens (Épicos)'!$K:$K,"Não Entregue"))</f>
        <v/>
      </c>
      <c r="V77" s="2" t="str">
        <f t="shared" si="5"/>
        <v/>
      </c>
      <c r="W77" s="2" t="str">
        <f t="shared" si="6"/>
        <v/>
      </c>
      <c r="X77" s="2" t="str">
        <f ca="1">IF($Q77="","",IF(ISERROR(VLOOKUP($Q77,'Extração Jira - Épicos Jornada'!$B:$B,1,0)),"Despriorizado da PI",IF(V77=0,"Não considerar",IF(T77=1,"Finalizado",IF(AND($V77=$W77,$S77&lt;TODAY()),"Replanejado",IF(AND($V77=$W77,$S77&gt;=TODAY()),"Em dia",IF(AND($V77&gt;$W77,$S77&gt;TODAY()),"Em Risco","Atrasado")))))))</f>
        <v/>
      </c>
      <c r="Y77" s="2" t="str">
        <f t="shared" si="4"/>
        <v/>
      </c>
    </row>
    <row r="78" spans="20:25" hidden="1" x14ac:dyDescent="0.3">
      <c r="T78" s="163" t="str">
        <f>IFERROR((SUMIFS('Extração Jira - Itens (Épicos)'!$H:$H,'Extração Jira - Itens (Épicos)'!$I:$I,'Situação dos Épicos'!$Q78,'Extração Jira - Itens (Épicos)'!$K:$K,"Entregue")+SUMIFS('Extração Jira - Itens (Épicos)'!$H:$H,'Extração Jira - Itens (Épicos)'!$I:$I,'Situação dos Épicos'!$Q78,'Extração Jira - Itens (Épicos)'!$K:$K,"Cancelado"))/SUMIF('Extração Jira - Itens (Épicos)'!$I:$I,'Situação dos Épicos'!$Q78,'Extração Jira - Itens (Épicos)'!$H:$H),"")</f>
        <v/>
      </c>
      <c r="U78" s="2" t="str">
        <f>IF($Q78="","",SUMIFS('Extração Jira - Itens (Épicos)'!$H:$H,'Extração Jira - Itens (Épicos)'!$I:$I,$Q78,'Extração Jira - Itens (Épicos)'!$K:$K,"Não Entregue"))</f>
        <v/>
      </c>
      <c r="V78" s="2" t="str">
        <f t="shared" si="5"/>
        <v/>
      </c>
      <c r="W78" s="2" t="str">
        <f t="shared" si="6"/>
        <v/>
      </c>
      <c r="X78" s="2" t="str">
        <f ca="1">IF($Q78="","",IF(ISERROR(VLOOKUP($Q78,'Extração Jira - Épicos Jornada'!$B:$B,1,0)),"Despriorizado da PI",IF(V78=0,"Não considerar",IF(T78=1,"Finalizado",IF(AND($V78=$W78,$S78&lt;TODAY()),"Replanejado",IF(AND($V78=$W78,$S78&gt;=TODAY()),"Em dia",IF(AND($V78&gt;$W78,$S78&gt;TODAY()),"Em Risco","Atrasado")))))))</f>
        <v/>
      </c>
      <c r="Y78" s="2" t="str">
        <f t="shared" si="4"/>
        <v/>
      </c>
    </row>
    <row r="79" spans="20:25" hidden="1" x14ac:dyDescent="0.3">
      <c r="T79" s="163" t="str">
        <f>IFERROR((SUMIFS('Extração Jira - Itens (Épicos)'!$H:$H,'Extração Jira - Itens (Épicos)'!$I:$I,'Situação dos Épicos'!$Q79,'Extração Jira - Itens (Épicos)'!$K:$K,"Entregue")+SUMIFS('Extração Jira - Itens (Épicos)'!$H:$H,'Extração Jira - Itens (Épicos)'!$I:$I,'Situação dos Épicos'!$Q79,'Extração Jira - Itens (Épicos)'!$K:$K,"Cancelado"))/SUMIF('Extração Jira - Itens (Épicos)'!$I:$I,'Situação dos Épicos'!$Q79,'Extração Jira - Itens (Épicos)'!$H:$H),"")</f>
        <v/>
      </c>
      <c r="U79" s="2" t="str">
        <f>IF($Q79="","",SUMIFS('Extração Jira - Itens (Épicos)'!$H:$H,'Extração Jira - Itens (Épicos)'!$I:$I,$Q79,'Extração Jira - Itens (Épicos)'!$K:$K,"Não Entregue"))</f>
        <v/>
      </c>
      <c r="V79" s="2" t="str">
        <f t="shared" si="5"/>
        <v/>
      </c>
      <c r="W79" s="2" t="str">
        <f t="shared" si="6"/>
        <v/>
      </c>
      <c r="X79" s="2" t="str">
        <f ca="1">IF($Q79="","",IF(ISERROR(VLOOKUP($Q79,'Extração Jira - Épicos Jornada'!$B:$B,1,0)),"Despriorizado da PI",IF(V79=0,"Não considerar",IF(T79=1,"Finalizado",IF(AND($V79=$W79,$S79&lt;TODAY()),"Replanejado",IF(AND($V79=$W79,$S79&gt;=TODAY()),"Em dia",IF(AND($V79&gt;$W79,$S79&gt;TODAY()),"Em Risco","Atrasado")))))))</f>
        <v/>
      </c>
      <c r="Y79" s="2" t="str">
        <f t="shared" si="4"/>
        <v/>
      </c>
    </row>
    <row r="80" spans="20:25" hidden="1" x14ac:dyDescent="0.3">
      <c r="T80" s="163" t="str">
        <f>IFERROR((SUMIFS('Extração Jira - Itens (Épicos)'!$H:$H,'Extração Jira - Itens (Épicos)'!$I:$I,'Situação dos Épicos'!$Q80,'Extração Jira - Itens (Épicos)'!$K:$K,"Entregue")+SUMIFS('Extração Jira - Itens (Épicos)'!$H:$H,'Extração Jira - Itens (Épicos)'!$I:$I,'Situação dos Épicos'!$Q80,'Extração Jira - Itens (Épicos)'!$K:$K,"Cancelado"))/SUMIF('Extração Jira - Itens (Épicos)'!$I:$I,'Situação dos Épicos'!$Q80,'Extração Jira - Itens (Épicos)'!$H:$H),"")</f>
        <v/>
      </c>
      <c r="U80" s="2" t="str">
        <f>IF($Q80="","",SUMIFS('Extração Jira - Itens (Épicos)'!$H:$H,'Extração Jira - Itens (Épicos)'!$I:$I,$Q80,'Extração Jira - Itens (Épicos)'!$K:$K,"Não Entregue"))</f>
        <v/>
      </c>
      <c r="V80" s="2" t="str">
        <f t="shared" si="5"/>
        <v/>
      </c>
      <c r="W80" s="2" t="str">
        <f t="shared" si="6"/>
        <v/>
      </c>
      <c r="X80" s="2" t="str">
        <f ca="1">IF($Q80="","",IF(ISERROR(VLOOKUP($Q80,'Extração Jira - Épicos Jornada'!$B:$B,1,0)),"Despriorizado da PI",IF(V80=0,"Não considerar",IF(T80=1,"Finalizado",IF(AND($V80=$W80,$S80&lt;TODAY()),"Replanejado",IF(AND($V80=$W80,$S80&gt;=TODAY()),"Em dia",IF(AND($V80&gt;$W80,$S80&gt;TODAY()),"Em Risco","Atrasado")))))))</f>
        <v/>
      </c>
      <c r="Y80" s="2" t="str">
        <f t="shared" si="4"/>
        <v/>
      </c>
    </row>
    <row r="81" spans="20:25" hidden="1" x14ac:dyDescent="0.3">
      <c r="T81" s="163" t="str">
        <f>IFERROR((SUMIFS('Extração Jira - Itens (Épicos)'!$H:$H,'Extração Jira - Itens (Épicos)'!$I:$I,'Situação dos Épicos'!$Q81,'Extração Jira - Itens (Épicos)'!$K:$K,"Entregue")+SUMIFS('Extração Jira - Itens (Épicos)'!$H:$H,'Extração Jira - Itens (Épicos)'!$I:$I,'Situação dos Épicos'!$Q81,'Extração Jira - Itens (Épicos)'!$K:$K,"Cancelado"))/SUMIF('Extração Jira - Itens (Épicos)'!$I:$I,'Situação dos Épicos'!$Q81,'Extração Jira - Itens (Épicos)'!$H:$H),"")</f>
        <v/>
      </c>
      <c r="U81" s="2" t="str">
        <f>IF($Q81="","",SUMIFS('Extração Jira - Itens (Épicos)'!$H:$H,'Extração Jira - Itens (Épicos)'!$I:$I,$Q81,'Extração Jira - Itens (Épicos)'!$K:$K,"Não Entregue"))</f>
        <v/>
      </c>
      <c r="V81" s="2" t="str">
        <f t="shared" si="5"/>
        <v/>
      </c>
      <c r="W81" s="2" t="str">
        <f t="shared" si="6"/>
        <v/>
      </c>
      <c r="X81" s="2" t="str">
        <f ca="1">IF($Q81="","",IF(ISERROR(VLOOKUP($Q81,'Extração Jira - Épicos Jornada'!$B:$B,1,0)),"Despriorizado da PI",IF(V81=0,"Não considerar",IF(T81=1,"Finalizado",IF(AND($V81=$W81,$S81&lt;TODAY()),"Replanejado",IF(AND($V81=$W81,$S81&gt;=TODAY()),"Em dia",IF(AND($V81&gt;$W81,$S81&gt;TODAY()),"Em Risco","Atrasado")))))))</f>
        <v/>
      </c>
      <c r="Y81" s="2" t="str">
        <f t="shared" si="4"/>
        <v/>
      </c>
    </row>
    <row r="82" spans="20:25" hidden="1" x14ac:dyDescent="0.3">
      <c r="T82" s="163" t="str">
        <f>IFERROR((SUMIFS('Extração Jira - Itens (Épicos)'!$H:$H,'Extração Jira - Itens (Épicos)'!$I:$I,'Situação dos Épicos'!$Q82,'Extração Jira - Itens (Épicos)'!$K:$K,"Entregue")+SUMIFS('Extração Jira - Itens (Épicos)'!$H:$H,'Extração Jira - Itens (Épicos)'!$I:$I,'Situação dos Épicos'!$Q82,'Extração Jira - Itens (Épicos)'!$K:$K,"Cancelado"))/SUMIF('Extração Jira - Itens (Épicos)'!$I:$I,'Situação dos Épicos'!$Q82,'Extração Jira - Itens (Épicos)'!$H:$H),"")</f>
        <v/>
      </c>
      <c r="U82" s="2" t="str">
        <f>IF($Q82="","",SUMIFS('Extração Jira - Itens (Épicos)'!$H:$H,'Extração Jira - Itens (Épicos)'!$I:$I,$Q82,'Extração Jira - Itens (Épicos)'!$K:$K,"Não Entregue"))</f>
        <v/>
      </c>
      <c r="V82" s="2" t="str">
        <f t="shared" si="5"/>
        <v/>
      </c>
      <c r="W82" s="2" t="str">
        <f t="shared" si="6"/>
        <v/>
      </c>
      <c r="X82" s="2" t="str">
        <f ca="1">IF($Q82="","",IF(ISERROR(VLOOKUP($Q82,'Extração Jira - Épicos Jornada'!$B:$B,1,0)),"Despriorizado da PI",IF(V82=0,"Não considerar",IF(T82=1,"Finalizado",IF(AND($V82=$W82,$S82&lt;TODAY()),"Replanejado",IF(AND($V82=$W82,$S82&gt;=TODAY()),"Em dia",IF(AND($V82&gt;$W82,$S82&gt;TODAY()),"Em Risco","Atrasado")))))))</f>
        <v/>
      </c>
      <c r="Y82" s="2" t="str">
        <f t="shared" si="4"/>
        <v/>
      </c>
    </row>
    <row r="83" spans="20:25" hidden="1" x14ac:dyDescent="0.3">
      <c r="T83" s="163" t="str">
        <f>IFERROR((SUMIFS('Extração Jira - Itens (Épicos)'!$H:$H,'Extração Jira - Itens (Épicos)'!$I:$I,'Situação dos Épicos'!$Q83,'Extração Jira - Itens (Épicos)'!$K:$K,"Entregue")+SUMIFS('Extração Jira - Itens (Épicos)'!$H:$H,'Extração Jira - Itens (Épicos)'!$I:$I,'Situação dos Épicos'!$Q83,'Extração Jira - Itens (Épicos)'!$K:$K,"Cancelado"))/SUMIF('Extração Jira - Itens (Épicos)'!$I:$I,'Situação dos Épicos'!$Q83,'Extração Jira - Itens (Épicos)'!$H:$H),"")</f>
        <v/>
      </c>
      <c r="U83" s="2" t="str">
        <f>IF($Q83="","",SUMIFS('Extração Jira - Itens (Épicos)'!$H:$H,'Extração Jira - Itens (Épicos)'!$I:$I,$Q83,'Extração Jira - Itens (Épicos)'!$K:$K,"Não Entregue"))</f>
        <v/>
      </c>
      <c r="V83" s="2" t="str">
        <f t="shared" si="5"/>
        <v/>
      </c>
      <c r="W83" s="2" t="str">
        <f t="shared" si="6"/>
        <v/>
      </c>
      <c r="X83" s="2" t="str">
        <f ca="1">IF($Q83="","",IF(ISERROR(VLOOKUP($Q83,'Extração Jira - Épicos Jornada'!$B:$B,1,0)),"Despriorizado da PI",IF(V83=0,"Não considerar",IF(T83=1,"Finalizado",IF(AND($V83=$W83,$S83&lt;TODAY()),"Replanejado",IF(AND($V83=$W83,$S83&gt;=TODAY()),"Em dia",IF(AND($V83&gt;$W83,$S83&gt;TODAY()),"Em Risco","Atrasado")))))))</f>
        <v/>
      </c>
      <c r="Y83" s="2" t="str">
        <f t="shared" si="4"/>
        <v/>
      </c>
    </row>
    <row r="84" spans="20:25" hidden="1" x14ac:dyDescent="0.3">
      <c r="T84" s="163" t="str">
        <f>IFERROR((SUMIFS('Extração Jira - Itens (Épicos)'!$H:$H,'Extração Jira - Itens (Épicos)'!$I:$I,'Situação dos Épicos'!$Q84,'Extração Jira - Itens (Épicos)'!$K:$K,"Entregue")+SUMIFS('Extração Jira - Itens (Épicos)'!$H:$H,'Extração Jira - Itens (Épicos)'!$I:$I,'Situação dos Épicos'!$Q84,'Extração Jira - Itens (Épicos)'!$K:$K,"Cancelado"))/SUMIF('Extração Jira - Itens (Épicos)'!$I:$I,'Situação dos Épicos'!$Q84,'Extração Jira - Itens (Épicos)'!$H:$H),"")</f>
        <v/>
      </c>
      <c r="U84" s="2" t="str">
        <f>IF($Q84="","",SUMIFS('Extração Jira - Itens (Épicos)'!$H:$H,'Extração Jira - Itens (Épicos)'!$I:$I,$Q84,'Extração Jira - Itens (Épicos)'!$K:$K,"Não Entregue"))</f>
        <v/>
      </c>
      <c r="V84" s="2" t="str">
        <f t="shared" si="5"/>
        <v/>
      </c>
      <c r="W84" s="2" t="str">
        <f t="shared" si="6"/>
        <v/>
      </c>
      <c r="X84" s="2" t="str">
        <f ca="1">IF($Q84="","",IF(ISERROR(VLOOKUP($Q84,'Extração Jira - Épicos Jornada'!$B:$B,1,0)),"Despriorizado da PI",IF(V84=0,"Não considerar",IF(T84=1,"Finalizado",IF(AND($V84=$W84,$S84&lt;TODAY()),"Replanejado",IF(AND($V84=$W84,$S84&gt;=TODAY()),"Em dia",IF(AND($V84&gt;$W84,$S84&gt;TODAY()),"Em Risco","Atrasado")))))))</f>
        <v/>
      </c>
      <c r="Y84" s="2" t="str">
        <f t="shared" si="4"/>
        <v/>
      </c>
    </row>
    <row r="85" spans="20:25" hidden="1" x14ac:dyDescent="0.3">
      <c r="T85" s="163" t="str">
        <f>IFERROR((SUMIFS('Extração Jira - Itens (Épicos)'!$H:$H,'Extração Jira - Itens (Épicos)'!$I:$I,'Situação dos Épicos'!$Q85,'Extração Jira - Itens (Épicos)'!$K:$K,"Entregue")+SUMIFS('Extração Jira - Itens (Épicos)'!$H:$H,'Extração Jira - Itens (Épicos)'!$I:$I,'Situação dos Épicos'!$Q85,'Extração Jira - Itens (Épicos)'!$K:$K,"Cancelado"))/SUMIF('Extração Jira - Itens (Épicos)'!$I:$I,'Situação dos Épicos'!$Q85,'Extração Jira - Itens (Épicos)'!$H:$H),"")</f>
        <v/>
      </c>
      <c r="U85" s="2" t="str">
        <f>IF($Q85="","",SUMIFS('Extração Jira - Itens (Épicos)'!$H:$H,'Extração Jira - Itens (Épicos)'!$I:$I,$Q85,'Extração Jira - Itens (Épicos)'!$K:$K,"Não Entregue"))</f>
        <v/>
      </c>
      <c r="V85" s="2" t="str">
        <f t="shared" si="5"/>
        <v/>
      </c>
      <c r="W85" s="2" t="str">
        <f t="shared" si="6"/>
        <v/>
      </c>
      <c r="X85" s="2" t="str">
        <f ca="1">IF($Q85="","",IF(ISERROR(VLOOKUP($Q85,'Extração Jira - Épicos Jornada'!$B:$B,1,0)),"Despriorizado da PI",IF(V85=0,"Não considerar",IF(T85=1,"Finalizado",IF(AND($V85=$W85,$S85&lt;TODAY()),"Replanejado",IF(AND($V85=$W85,$S85&gt;=TODAY()),"Em dia",IF(AND($V85&gt;$W85,$S85&gt;TODAY()),"Em Risco","Atrasado")))))))</f>
        <v/>
      </c>
      <c r="Y85" s="2" t="str">
        <f t="shared" si="4"/>
        <v/>
      </c>
    </row>
    <row r="86" spans="20:25" hidden="1" x14ac:dyDescent="0.3">
      <c r="T86" s="163" t="str">
        <f>IFERROR((SUMIFS('Extração Jira - Itens (Épicos)'!$H:$H,'Extração Jira - Itens (Épicos)'!$I:$I,'Situação dos Épicos'!$Q86,'Extração Jira - Itens (Épicos)'!$K:$K,"Entregue")+SUMIFS('Extração Jira - Itens (Épicos)'!$H:$H,'Extração Jira - Itens (Épicos)'!$I:$I,'Situação dos Épicos'!$Q86,'Extração Jira - Itens (Épicos)'!$K:$K,"Cancelado"))/SUMIF('Extração Jira - Itens (Épicos)'!$I:$I,'Situação dos Épicos'!$Q86,'Extração Jira - Itens (Épicos)'!$H:$H),"")</f>
        <v/>
      </c>
      <c r="U86" s="2" t="str">
        <f>IF($Q86="","",SUMIFS('Extração Jira - Itens (Épicos)'!$H:$H,'Extração Jira - Itens (Épicos)'!$I:$I,$Q86,'Extração Jira - Itens (Épicos)'!$K:$K,"Não Entregue"))</f>
        <v/>
      </c>
      <c r="V86" s="2" t="str">
        <f t="shared" si="5"/>
        <v/>
      </c>
      <c r="W86" s="2" t="str">
        <f t="shared" si="6"/>
        <v/>
      </c>
      <c r="X86" s="2" t="str">
        <f ca="1">IF($Q86="","",IF(ISERROR(VLOOKUP($Q86,'Extração Jira - Épicos Jornada'!$B:$B,1,0)),"Despriorizado da PI",IF(V86=0,"Não considerar",IF(T86=1,"Finalizado",IF(AND($V86=$W86,$S86&lt;TODAY()),"Replanejado",IF(AND($V86=$W86,$S86&gt;=TODAY()),"Em dia",IF(AND($V86&gt;$W86,$S86&gt;TODAY()),"Em Risco","Atrasado")))))))</f>
        <v/>
      </c>
      <c r="Y86" s="2" t="str">
        <f t="shared" ref="Y86:Y149" si="7">IF($Q86="","",IF(LEFT($R86,5)="[SAG]","Baseline",IF(LEFT($R86,7)="[Adobe]","Baseline",IF(NOT(ISERROR(VLOOKUP($Q86,$M:$M,1,0))),"Baseline","Mudança de Escopo"))))</f>
        <v/>
      </c>
    </row>
    <row r="87" spans="20:25" hidden="1" x14ac:dyDescent="0.3">
      <c r="T87" s="163" t="str">
        <f>IFERROR((SUMIFS('Extração Jira - Itens (Épicos)'!$H:$H,'Extração Jira - Itens (Épicos)'!$I:$I,'Situação dos Épicos'!$Q87,'Extração Jira - Itens (Épicos)'!$K:$K,"Entregue")+SUMIFS('Extração Jira - Itens (Épicos)'!$H:$H,'Extração Jira - Itens (Épicos)'!$I:$I,'Situação dos Épicos'!$Q87,'Extração Jira - Itens (Épicos)'!$K:$K,"Cancelado"))/SUMIF('Extração Jira - Itens (Épicos)'!$I:$I,'Situação dos Épicos'!$Q87,'Extração Jira - Itens (Épicos)'!$H:$H),"")</f>
        <v/>
      </c>
      <c r="U87" s="2" t="str">
        <f>IF($Q87="","",SUMIFS('Extração Jira - Itens (Épicos)'!$H:$H,'Extração Jira - Itens (Épicos)'!$I:$I,$Q87,'Extração Jira - Itens (Épicos)'!$K:$K,"Não Entregue"))</f>
        <v/>
      </c>
      <c r="V87" s="2" t="str">
        <f t="shared" si="5"/>
        <v/>
      </c>
      <c r="W87" s="2" t="str">
        <f t="shared" si="6"/>
        <v/>
      </c>
      <c r="X87" s="2" t="str">
        <f ca="1">IF($Q87="","",IF(ISERROR(VLOOKUP($Q87,'Extração Jira - Épicos Jornada'!$B:$B,1,0)),"Despriorizado da PI",IF(V87=0,"Não considerar",IF(T87=1,"Finalizado",IF(AND($V87=$W87,$S87&lt;TODAY()),"Replanejado",IF(AND($V87=$W87,$S87&gt;=TODAY()),"Em dia",IF(AND($V87&gt;$W87,$S87&gt;TODAY()),"Em Risco","Atrasado")))))))</f>
        <v/>
      </c>
      <c r="Y87" s="2" t="str">
        <f t="shared" si="7"/>
        <v/>
      </c>
    </row>
    <row r="88" spans="20:25" hidden="1" x14ac:dyDescent="0.3">
      <c r="T88" s="163" t="str">
        <f>IFERROR((SUMIFS('Extração Jira - Itens (Épicos)'!$H:$H,'Extração Jira - Itens (Épicos)'!$I:$I,'Situação dos Épicos'!$Q88,'Extração Jira - Itens (Épicos)'!$K:$K,"Entregue")+SUMIFS('Extração Jira - Itens (Épicos)'!$H:$H,'Extração Jira - Itens (Épicos)'!$I:$I,'Situação dos Épicos'!$Q88,'Extração Jira - Itens (Épicos)'!$K:$K,"Cancelado"))/SUMIF('Extração Jira - Itens (Épicos)'!$I:$I,'Situação dos Épicos'!$Q88,'Extração Jira - Itens (Épicos)'!$H:$H),"")</f>
        <v/>
      </c>
      <c r="U88" s="2" t="str">
        <f>IF($Q88="","",SUMIFS('Extração Jira - Itens (Épicos)'!$H:$H,'Extração Jira - Itens (Épicos)'!$I:$I,$Q88,'Extração Jira - Itens (Épicos)'!$K:$K,"Não Entregue"))</f>
        <v/>
      </c>
      <c r="V88" s="2" t="str">
        <f t="shared" si="5"/>
        <v/>
      </c>
      <c r="W88" s="2" t="str">
        <f t="shared" si="6"/>
        <v/>
      </c>
      <c r="X88" s="2" t="str">
        <f ca="1">IF($Q88="","",IF(ISERROR(VLOOKUP($Q88,'Extração Jira - Épicos Jornada'!$B:$B,1,0)),"Despriorizado da PI",IF(V88=0,"Não considerar",IF(T88=1,"Finalizado",IF(AND($V88=$W88,$S88&lt;TODAY()),"Replanejado",IF(AND($V88=$W88,$S88&gt;=TODAY()),"Em dia",IF(AND($V88&gt;$W88,$S88&gt;TODAY()),"Em Risco","Atrasado")))))))</f>
        <v/>
      </c>
      <c r="Y88" s="2" t="str">
        <f t="shared" si="7"/>
        <v/>
      </c>
    </row>
    <row r="89" spans="20:25" hidden="1" x14ac:dyDescent="0.3">
      <c r="T89" s="163" t="str">
        <f>IFERROR((SUMIFS('Extração Jira - Itens (Épicos)'!$H:$H,'Extração Jira - Itens (Épicos)'!$I:$I,'Situação dos Épicos'!$Q89,'Extração Jira - Itens (Épicos)'!$K:$K,"Entregue")+SUMIFS('Extração Jira - Itens (Épicos)'!$H:$H,'Extração Jira - Itens (Épicos)'!$I:$I,'Situação dos Épicos'!$Q89,'Extração Jira - Itens (Épicos)'!$K:$K,"Cancelado"))/SUMIF('Extração Jira - Itens (Épicos)'!$I:$I,'Situação dos Épicos'!$Q89,'Extração Jira - Itens (Épicos)'!$H:$H),"")</f>
        <v/>
      </c>
      <c r="U89" s="2" t="str">
        <f>IF($Q89="","",SUMIFS('Extração Jira - Itens (Épicos)'!$H:$H,'Extração Jira - Itens (Épicos)'!$I:$I,$Q89,'Extração Jira - Itens (Épicos)'!$K:$K,"Não Entregue"))</f>
        <v/>
      </c>
      <c r="V89" s="2" t="str">
        <f t="shared" si="5"/>
        <v/>
      </c>
      <c r="W89" s="2" t="str">
        <f t="shared" si="6"/>
        <v/>
      </c>
      <c r="X89" s="2" t="str">
        <f ca="1">IF($Q89="","",IF(ISERROR(VLOOKUP($Q89,'Extração Jira - Épicos Jornada'!$B:$B,1,0)),"Despriorizado da PI",IF(V89=0,"Não considerar",IF(T89=1,"Finalizado",IF(AND($V89=$W89,$S89&lt;TODAY()),"Replanejado",IF(AND($V89=$W89,$S89&gt;=TODAY()),"Em dia",IF(AND($V89&gt;$W89,$S89&gt;TODAY()),"Em Risco","Atrasado")))))))</f>
        <v/>
      </c>
      <c r="Y89" s="2" t="str">
        <f t="shared" si="7"/>
        <v/>
      </c>
    </row>
    <row r="90" spans="20:25" hidden="1" x14ac:dyDescent="0.3">
      <c r="T90" s="163" t="str">
        <f>IFERROR((SUMIFS('Extração Jira - Itens (Épicos)'!$H:$H,'Extração Jira - Itens (Épicos)'!$I:$I,'Situação dos Épicos'!$Q90,'Extração Jira - Itens (Épicos)'!$K:$K,"Entregue")+SUMIFS('Extração Jira - Itens (Épicos)'!$H:$H,'Extração Jira - Itens (Épicos)'!$I:$I,'Situação dos Épicos'!$Q90,'Extração Jira - Itens (Épicos)'!$K:$K,"Cancelado"))/SUMIF('Extração Jira - Itens (Épicos)'!$I:$I,'Situação dos Épicos'!$Q90,'Extração Jira - Itens (Épicos)'!$H:$H),"")</f>
        <v/>
      </c>
      <c r="U90" s="2" t="str">
        <f>IF($Q90="","",SUMIFS('Extração Jira - Itens (Épicos)'!$H:$H,'Extração Jira - Itens (Épicos)'!$I:$I,$Q90,'Extração Jira - Itens (Épicos)'!$K:$K,"Não Entregue"))</f>
        <v/>
      </c>
      <c r="V90" s="2" t="str">
        <f t="shared" si="5"/>
        <v/>
      </c>
      <c r="W90" s="2" t="str">
        <f t="shared" si="6"/>
        <v/>
      </c>
      <c r="X90" s="2" t="str">
        <f ca="1">IF($Q90="","",IF(ISERROR(VLOOKUP($Q90,'Extração Jira - Épicos Jornada'!$B:$B,1,0)),"Despriorizado da PI",IF(V90=0,"Não considerar",IF(T90=1,"Finalizado",IF(AND($V90=$W90,$S90&lt;TODAY()),"Replanejado",IF(AND($V90=$W90,$S90&gt;=TODAY()),"Em dia",IF(AND($V90&gt;$W90,$S90&gt;TODAY()),"Em Risco","Atrasado")))))))</f>
        <v/>
      </c>
      <c r="Y90" s="2" t="str">
        <f t="shared" si="7"/>
        <v/>
      </c>
    </row>
    <row r="91" spans="20:25" hidden="1" x14ac:dyDescent="0.3">
      <c r="T91" s="163" t="str">
        <f>IFERROR((SUMIFS('Extração Jira - Itens (Épicos)'!$H:$H,'Extração Jira - Itens (Épicos)'!$I:$I,'Situação dos Épicos'!$Q91,'Extração Jira - Itens (Épicos)'!$K:$K,"Entregue")+SUMIFS('Extração Jira - Itens (Épicos)'!$H:$H,'Extração Jira - Itens (Épicos)'!$I:$I,'Situação dos Épicos'!$Q91,'Extração Jira - Itens (Épicos)'!$K:$K,"Cancelado"))/SUMIF('Extração Jira - Itens (Épicos)'!$I:$I,'Situação dos Épicos'!$Q91,'Extração Jira - Itens (Épicos)'!$H:$H),"")</f>
        <v/>
      </c>
      <c r="U91" s="2" t="str">
        <f>IF($Q91="","",SUMIFS('Extração Jira - Itens (Épicos)'!$H:$H,'Extração Jira - Itens (Épicos)'!$I:$I,$Q91,'Extração Jira - Itens (Épicos)'!$K:$K,"Não Entregue"))</f>
        <v/>
      </c>
      <c r="V91" s="2" t="str">
        <f t="shared" si="5"/>
        <v/>
      </c>
      <c r="W91" s="2" t="str">
        <f t="shared" si="6"/>
        <v/>
      </c>
      <c r="X91" s="2" t="str">
        <f ca="1">IF($Q91="","",IF(ISERROR(VLOOKUP($Q91,'Extração Jira - Épicos Jornada'!$B:$B,1,0)),"Despriorizado da PI",IF(V91=0,"Não considerar",IF(T91=1,"Finalizado",IF(AND($V91=$W91,$S91&lt;TODAY()),"Replanejado",IF(AND($V91=$W91,$S91&gt;=TODAY()),"Em dia",IF(AND($V91&gt;$W91,$S91&gt;TODAY()),"Em Risco","Atrasado")))))))</f>
        <v/>
      </c>
      <c r="Y91" s="2" t="str">
        <f t="shared" si="7"/>
        <v/>
      </c>
    </row>
    <row r="92" spans="20:25" hidden="1" x14ac:dyDescent="0.3">
      <c r="T92" s="163" t="str">
        <f>IFERROR((SUMIFS('Extração Jira - Itens (Épicos)'!$H:$H,'Extração Jira - Itens (Épicos)'!$I:$I,'Situação dos Épicos'!$Q92,'Extração Jira - Itens (Épicos)'!$K:$K,"Entregue")+SUMIFS('Extração Jira - Itens (Épicos)'!$H:$H,'Extração Jira - Itens (Épicos)'!$I:$I,'Situação dos Épicos'!$Q92,'Extração Jira - Itens (Épicos)'!$K:$K,"Cancelado"))/SUMIF('Extração Jira - Itens (Épicos)'!$I:$I,'Situação dos Épicos'!$Q92,'Extração Jira - Itens (Épicos)'!$H:$H),"")</f>
        <v/>
      </c>
      <c r="U92" s="2" t="str">
        <f>IF($Q92="","",SUMIFS('Extração Jira - Itens (Épicos)'!$H:$H,'Extração Jira - Itens (Épicos)'!$I:$I,$Q92,'Extração Jira - Itens (Épicos)'!$K:$K,"Não Entregue"))</f>
        <v/>
      </c>
      <c r="V92" s="2" t="str">
        <f t="shared" si="5"/>
        <v/>
      </c>
      <c r="W92" s="2" t="str">
        <f t="shared" si="6"/>
        <v/>
      </c>
      <c r="X92" s="2" t="str">
        <f ca="1">IF($Q92="","",IF(ISERROR(VLOOKUP($Q92,'Extração Jira - Épicos Jornada'!$B:$B,1,0)),"Despriorizado da PI",IF(V92=0,"Não considerar",IF(T92=1,"Finalizado",IF(AND($V92=$W92,$S92&lt;TODAY()),"Replanejado",IF(AND($V92=$W92,$S92&gt;=TODAY()),"Em dia",IF(AND($V92&gt;$W92,$S92&gt;TODAY()),"Em Risco","Atrasado")))))))</f>
        <v/>
      </c>
      <c r="Y92" s="2" t="str">
        <f t="shared" si="7"/>
        <v/>
      </c>
    </row>
    <row r="93" spans="20:25" hidden="1" x14ac:dyDescent="0.3">
      <c r="T93" s="163" t="str">
        <f>IFERROR((SUMIFS('Extração Jira - Itens (Épicos)'!$H:$H,'Extração Jira - Itens (Épicos)'!$I:$I,'Situação dos Épicos'!$Q93,'Extração Jira - Itens (Épicos)'!$K:$K,"Entregue")+SUMIFS('Extração Jira - Itens (Épicos)'!$H:$H,'Extração Jira - Itens (Épicos)'!$I:$I,'Situação dos Épicos'!$Q93,'Extração Jira - Itens (Épicos)'!$K:$K,"Cancelado"))/SUMIF('Extração Jira - Itens (Épicos)'!$I:$I,'Situação dos Épicos'!$Q93,'Extração Jira - Itens (Épicos)'!$H:$H),"")</f>
        <v/>
      </c>
      <c r="U93" s="2" t="str">
        <f>IF($Q93="","",SUMIFS('Extração Jira - Itens (Épicos)'!$H:$H,'Extração Jira - Itens (Épicos)'!$I:$I,$Q93,'Extração Jira - Itens (Épicos)'!$K:$K,"Não Entregue"))</f>
        <v/>
      </c>
      <c r="V93" s="2" t="str">
        <f t="shared" si="5"/>
        <v/>
      </c>
      <c r="W93" s="2" t="str">
        <f t="shared" si="6"/>
        <v/>
      </c>
      <c r="X93" s="2" t="str">
        <f ca="1">IF($Q93="","",IF(ISERROR(VLOOKUP($Q93,'Extração Jira - Épicos Jornada'!$B:$B,1,0)),"Despriorizado da PI",IF(V93=0,"Não considerar",IF(T93=1,"Finalizado",IF(AND($V93=$W93,$S93&lt;TODAY()),"Replanejado",IF(AND($V93=$W93,$S93&gt;=TODAY()),"Em dia",IF(AND($V93&gt;$W93,$S93&gt;TODAY()),"Em Risco","Atrasado")))))))</f>
        <v/>
      </c>
      <c r="Y93" s="2" t="str">
        <f t="shared" si="7"/>
        <v/>
      </c>
    </row>
    <row r="94" spans="20:25" hidden="1" x14ac:dyDescent="0.3">
      <c r="T94" s="163" t="str">
        <f>IFERROR((SUMIFS('Extração Jira - Itens (Épicos)'!$H:$H,'Extração Jira - Itens (Épicos)'!$I:$I,'Situação dos Épicos'!$Q94,'Extração Jira - Itens (Épicos)'!$K:$K,"Entregue")+SUMIFS('Extração Jira - Itens (Épicos)'!$H:$H,'Extração Jira - Itens (Épicos)'!$I:$I,'Situação dos Épicos'!$Q94,'Extração Jira - Itens (Épicos)'!$K:$K,"Cancelado"))/SUMIF('Extração Jira - Itens (Épicos)'!$I:$I,'Situação dos Épicos'!$Q94,'Extração Jira - Itens (Épicos)'!$H:$H),"")</f>
        <v/>
      </c>
      <c r="U94" s="2" t="str">
        <f>IF($Q94="","",SUMIFS('Extração Jira - Itens (Épicos)'!$H:$H,'Extração Jira - Itens (Épicos)'!$I:$I,$Q94,'Extração Jira - Itens (Épicos)'!$K:$K,"Não Entregue"))</f>
        <v/>
      </c>
      <c r="V94" s="2" t="str">
        <f t="shared" si="5"/>
        <v/>
      </c>
      <c r="W94" s="2" t="str">
        <f t="shared" si="6"/>
        <v/>
      </c>
      <c r="X94" s="2" t="str">
        <f ca="1">IF($Q94="","",IF(ISERROR(VLOOKUP($Q94,'Extração Jira - Épicos Jornada'!$B:$B,1,0)),"Despriorizado da PI",IF(V94=0,"Não considerar",IF(T94=1,"Finalizado",IF(AND($V94=$W94,$S94&lt;TODAY()),"Replanejado",IF(AND($V94=$W94,$S94&gt;=TODAY()),"Em dia",IF(AND($V94&gt;$W94,$S94&gt;TODAY()),"Em Risco","Atrasado")))))))</f>
        <v/>
      </c>
      <c r="Y94" s="2" t="str">
        <f t="shared" si="7"/>
        <v/>
      </c>
    </row>
    <row r="95" spans="20:25" hidden="1" x14ac:dyDescent="0.3">
      <c r="T95" s="163" t="str">
        <f>IFERROR((SUMIFS('Extração Jira - Itens (Épicos)'!$H:$H,'Extração Jira - Itens (Épicos)'!$I:$I,'Situação dos Épicos'!$Q95,'Extração Jira - Itens (Épicos)'!$K:$K,"Entregue")+SUMIFS('Extração Jira - Itens (Épicos)'!$H:$H,'Extração Jira - Itens (Épicos)'!$I:$I,'Situação dos Épicos'!$Q95,'Extração Jira - Itens (Épicos)'!$K:$K,"Cancelado"))/SUMIF('Extração Jira - Itens (Épicos)'!$I:$I,'Situação dos Épicos'!$Q95,'Extração Jira - Itens (Épicos)'!$H:$H),"")</f>
        <v/>
      </c>
      <c r="U95" s="2" t="str">
        <f>IF($Q95="","",SUMIFS('Extração Jira - Itens (Épicos)'!$H:$H,'Extração Jira - Itens (Épicos)'!$I:$I,$Q95,'Extração Jira - Itens (Épicos)'!$K:$K,"Não Entregue"))</f>
        <v/>
      </c>
      <c r="V95" s="2" t="str">
        <f t="shared" si="5"/>
        <v/>
      </c>
      <c r="W95" s="2" t="str">
        <f t="shared" si="6"/>
        <v/>
      </c>
      <c r="X95" s="2" t="str">
        <f ca="1">IF($Q95="","",IF(ISERROR(VLOOKUP($Q95,'Extração Jira - Épicos Jornada'!$B:$B,1,0)),"Despriorizado da PI",IF(V95=0,"Não considerar",IF(T95=1,"Finalizado",IF(AND($V95=$W95,$S95&lt;TODAY()),"Replanejado",IF(AND($V95=$W95,$S95&gt;=TODAY()),"Em dia",IF(AND($V95&gt;$W95,$S95&gt;TODAY()),"Em Risco","Atrasado")))))))</f>
        <v/>
      </c>
      <c r="Y95" s="2" t="str">
        <f t="shared" si="7"/>
        <v/>
      </c>
    </row>
    <row r="96" spans="20:25" hidden="1" x14ac:dyDescent="0.3">
      <c r="T96" s="163" t="str">
        <f>IFERROR((SUMIFS('Extração Jira - Itens (Épicos)'!$H:$H,'Extração Jira - Itens (Épicos)'!$I:$I,'Situação dos Épicos'!$Q96,'Extração Jira - Itens (Épicos)'!$K:$K,"Entregue")+SUMIFS('Extração Jira - Itens (Épicos)'!$H:$H,'Extração Jira - Itens (Épicos)'!$I:$I,'Situação dos Épicos'!$Q96,'Extração Jira - Itens (Épicos)'!$K:$K,"Cancelado"))/SUMIF('Extração Jira - Itens (Épicos)'!$I:$I,'Situação dos Épicos'!$Q96,'Extração Jira - Itens (Épicos)'!$H:$H),"")</f>
        <v/>
      </c>
      <c r="U96" s="2" t="str">
        <f>IF($Q96="","",SUMIFS('Extração Jira - Itens (Épicos)'!$H:$H,'Extração Jira - Itens (Épicos)'!$I:$I,$Q96,'Extração Jira - Itens (Épicos)'!$K:$K,"Não Entregue"))</f>
        <v/>
      </c>
      <c r="V96" s="2" t="str">
        <f t="shared" si="5"/>
        <v/>
      </c>
      <c r="W96" s="2" t="str">
        <f t="shared" si="6"/>
        <v/>
      </c>
      <c r="X96" s="2" t="str">
        <f ca="1">IF($Q96="","",IF(ISERROR(VLOOKUP($Q96,'Extração Jira - Épicos Jornada'!$B:$B,1,0)),"Despriorizado da PI",IF(V96=0,"Não considerar",IF(T96=1,"Finalizado",IF(AND($V96=$W96,$S96&lt;TODAY()),"Replanejado",IF(AND($V96=$W96,$S96&gt;=TODAY()),"Em dia",IF(AND($V96&gt;$W96,$S96&gt;TODAY()),"Em Risco","Atrasado")))))))</f>
        <v/>
      </c>
      <c r="Y96" s="2" t="str">
        <f t="shared" si="7"/>
        <v/>
      </c>
    </row>
    <row r="97" spans="20:25" hidden="1" x14ac:dyDescent="0.3">
      <c r="T97" s="163" t="str">
        <f>IFERROR((SUMIFS('Extração Jira - Itens (Épicos)'!$H:$H,'Extração Jira - Itens (Épicos)'!$I:$I,'Situação dos Épicos'!$Q97,'Extração Jira - Itens (Épicos)'!$K:$K,"Entregue")+SUMIFS('Extração Jira - Itens (Épicos)'!$H:$H,'Extração Jira - Itens (Épicos)'!$I:$I,'Situação dos Épicos'!$Q97,'Extração Jira - Itens (Épicos)'!$K:$K,"Cancelado"))/SUMIF('Extração Jira - Itens (Épicos)'!$I:$I,'Situação dos Épicos'!$Q97,'Extração Jira - Itens (Épicos)'!$H:$H),"")</f>
        <v/>
      </c>
      <c r="U97" s="2" t="str">
        <f>IF($Q97="","",SUMIFS('Extração Jira - Itens (Épicos)'!$H:$H,'Extração Jira - Itens (Épicos)'!$I:$I,$Q97,'Extração Jira - Itens (Épicos)'!$K:$K,"Não Entregue"))</f>
        <v/>
      </c>
      <c r="V97" s="2" t="str">
        <f t="shared" si="5"/>
        <v/>
      </c>
      <c r="W97" s="2" t="str">
        <f t="shared" si="6"/>
        <v/>
      </c>
      <c r="X97" s="2" t="str">
        <f ca="1">IF($Q97="","",IF(ISERROR(VLOOKUP($Q97,'Extração Jira - Épicos Jornada'!$B:$B,1,0)),"Despriorizado da PI",IF(V97=0,"Não considerar",IF(T97=1,"Finalizado",IF(AND($V97=$W97,$S97&lt;TODAY()),"Replanejado",IF(AND($V97=$W97,$S97&gt;=TODAY()),"Em dia",IF(AND($V97&gt;$W97,$S97&gt;TODAY()),"Em Risco","Atrasado")))))))</f>
        <v/>
      </c>
      <c r="Y97" s="2" t="str">
        <f t="shared" si="7"/>
        <v/>
      </c>
    </row>
    <row r="98" spans="20:25" hidden="1" x14ac:dyDescent="0.3">
      <c r="T98" s="163" t="str">
        <f>IFERROR((SUMIFS('Extração Jira - Itens (Épicos)'!$H:$H,'Extração Jira - Itens (Épicos)'!$I:$I,'Situação dos Épicos'!$Q98,'Extração Jira - Itens (Épicos)'!$K:$K,"Entregue")+SUMIFS('Extração Jira - Itens (Épicos)'!$H:$H,'Extração Jira - Itens (Épicos)'!$I:$I,'Situação dos Épicos'!$Q98,'Extração Jira - Itens (Épicos)'!$K:$K,"Cancelado"))/SUMIF('Extração Jira - Itens (Épicos)'!$I:$I,'Situação dos Épicos'!$Q98,'Extração Jira - Itens (Épicos)'!$H:$H),"")</f>
        <v/>
      </c>
      <c r="U98" s="2" t="str">
        <f>IF($Q98="","",SUMIFS('Extração Jira - Itens (Épicos)'!$H:$H,'Extração Jira - Itens (Épicos)'!$I:$I,$Q98,'Extração Jira - Itens (Épicos)'!$K:$K,"Não Entregue"))</f>
        <v/>
      </c>
      <c r="V98" s="2" t="str">
        <f t="shared" si="5"/>
        <v/>
      </c>
      <c r="W98" s="2" t="str">
        <f t="shared" si="6"/>
        <v/>
      </c>
      <c r="X98" s="2" t="str">
        <f ca="1">IF($Q98="","",IF(ISERROR(VLOOKUP($Q98,'Extração Jira - Épicos Jornada'!$B:$B,1,0)),"Despriorizado da PI",IF(V98=0,"Não considerar",IF(T98=1,"Finalizado",IF(AND($V98=$W98,$S98&lt;TODAY()),"Replanejado",IF(AND($V98=$W98,$S98&gt;=TODAY()),"Em dia",IF(AND($V98&gt;$W98,$S98&gt;TODAY()),"Em Risco","Atrasado")))))))</f>
        <v/>
      </c>
      <c r="Y98" s="2" t="str">
        <f t="shared" si="7"/>
        <v/>
      </c>
    </row>
    <row r="99" spans="20:25" hidden="1" x14ac:dyDescent="0.3">
      <c r="T99" s="163" t="str">
        <f>IFERROR((SUMIFS('Extração Jira - Itens (Épicos)'!$H:$H,'Extração Jira - Itens (Épicos)'!$I:$I,'Situação dos Épicos'!$Q99,'Extração Jira - Itens (Épicos)'!$K:$K,"Entregue")+SUMIFS('Extração Jira - Itens (Épicos)'!$H:$H,'Extração Jira - Itens (Épicos)'!$I:$I,'Situação dos Épicos'!$Q99,'Extração Jira - Itens (Épicos)'!$K:$K,"Cancelado"))/SUMIF('Extração Jira - Itens (Épicos)'!$I:$I,'Situação dos Épicos'!$Q99,'Extração Jira - Itens (Épicos)'!$H:$H),"")</f>
        <v/>
      </c>
      <c r="U99" s="2" t="str">
        <f>IF($Q99="","",SUMIFS('Extração Jira - Itens (Épicos)'!$H:$H,'Extração Jira - Itens (Épicos)'!$I:$I,$Q99,'Extração Jira - Itens (Épicos)'!$K:$K,"Não Entregue"))</f>
        <v/>
      </c>
      <c r="V99" s="2" t="str">
        <f t="shared" si="5"/>
        <v/>
      </c>
      <c r="W99" s="2" t="str">
        <f t="shared" si="6"/>
        <v/>
      </c>
      <c r="X99" s="2" t="str">
        <f ca="1">IF($Q99="","",IF(ISERROR(VLOOKUP($Q99,'Extração Jira - Épicos Jornada'!$B:$B,1,0)),"Despriorizado da PI",IF(V99=0,"Não considerar",IF(T99=1,"Finalizado",IF(AND($V99=$W99,$S99&lt;TODAY()),"Replanejado",IF(AND($V99=$W99,$S99&gt;=TODAY()),"Em dia",IF(AND($V99&gt;$W99,$S99&gt;TODAY()),"Em Risco","Atrasado")))))))</f>
        <v/>
      </c>
      <c r="Y99" s="2" t="str">
        <f t="shared" si="7"/>
        <v/>
      </c>
    </row>
    <row r="100" spans="20:25" hidden="1" x14ac:dyDescent="0.3">
      <c r="T100" s="163" t="str">
        <f>IFERROR((SUMIFS('Extração Jira - Itens (Épicos)'!$H:$H,'Extração Jira - Itens (Épicos)'!$I:$I,'Situação dos Épicos'!$Q100,'Extração Jira - Itens (Épicos)'!$K:$K,"Entregue")+SUMIFS('Extração Jira - Itens (Épicos)'!$H:$H,'Extração Jira - Itens (Épicos)'!$I:$I,'Situação dos Épicos'!$Q100,'Extração Jira - Itens (Épicos)'!$K:$K,"Cancelado"))/SUMIF('Extração Jira - Itens (Épicos)'!$I:$I,'Situação dos Épicos'!$Q100,'Extração Jira - Itens (Épicos)'!$H:$H),"")</f>
        <v/>
      </c>
      <c r="U100" s="2" t="str">
        <f>IF($Q100="","",SUMIFS('Extração Jira - Itens (Épicos)'!$H:$H,'Extração Jira - Itens (Épicos)'!$I:$I,$Q100,'Extração Jira - Itens (Épicos)'!$K:$K,"Não Entregue"))</f>
        <v/>
      </c>
      <c r="V100" s="2" t="str">
        <f t="shared" si="5"/>
        <v/>
      </c>
      <c r="W100" s="2" t="str">
        <f t="shared" si="6"/>
        <v/>
      </c>
      <c r="X100" s="2" t="str">
        <f ca="1">IF($Q100="","",IF(ISERROR(VLOOKUP($Q100,'Extração Jira - Épicos Jornada'!$B:$B,1,0)),"Despriorizado da PI",IF(V100=0,"Não considerar",IF(T100=1,"Finalizado",IF(AND($V100=$W100,$S100&lt;TODAY()),"Replanejado",IF(AND($V100=$W100,$S100&gt;=TODAY()),"Em dia",IF(AND($V100&gt;$W100,$S100&gt;TODAY()),"Em Risco","Atrasado")))))))</f>
        <v/>
      </c>
      <c r="Y100" s="2" t="str">
        <f t="shared" si="7"/>
        <v/>
      </c>
    </row>
    <row r="101" spans="20:25" hidden="1" x14ac:dyDescent="0.3">
      <c r="T101" s="163" t="str">
        <f>IFERROR((SUMIFS('Extração Jira - Itens (Épicos)'!$H:$H,'Extração Jira - Itens (Épicos)'!$I:$I,'Situação dos Épicos'!$Q101,'Extração Jira - Itens (Épicos)'!$K:$K,"Entregue")+SUMIFS('Extração Jira - Itens (Épicos)'!$H:$H,'Extração Jira - Itens (Épicos)'!$I:$I,'Situação dos Épicos'!$Q101,'Extração Jira - Itens (Épicos)'!$K:$K,"Cancelado"))/SUMIF('Extração Jira - Itens (Épicos)'!$I:$I,'Situação dos Épicos'!$Q101,'Extração Jira - Itens (Épicos)'!$H:$H),"")</f>
        <v/>
      </c>
      <c r="U101" s="2" t="str">
        <f>IF($Q101="","",SUMIFS('Extração Jira - Itens (Épicos)'!$H:$H,'Extração Jira - Itens (Épicos)'!$I:$I,$Q101,'Extração Jira - Itens (Épicos)'!$K:$K,"Não Entregue"))</f>
        <v/>
      </c>
      <c r="V101" s="2" t="str">
        <f t="shared" si="5"/>
        <v/>
      </c>
      <c r="W101" s="2" t="str">
        <f t="shared" si="6"/>
        <v/>
      </c>
      <c r="X101" s="2" t="str">
        <f ca="1">IF($Q101="","",IF(ISERROR(VLOOKUP($Q101,'Extração Jira - Épicos Jornada'!$B:$B,1,0)),"Despriorizado da PI",IF(V101=0,"Não considerar",IF(T101=1,"Finalizado",IF(AND($V101=$W101,$S101&lt;TODAY()),"Replanejado",IF(AND($V101=$W101,$S101&gt;=TODAY()),"Em dia",IF(AND($V101&gt;$W101,$S101&gt;TODAY()),"Em Risco","Atrasado")))))))</f>
        <v/>
      </c>
      <c r="Y101" s="2" t="str">
        <f t="shared" si="7"/>
        <v/>
      </c>
    </row>
    <row r="102" spans="20:25" hidden="1" x14ac:dyDescent="0.3">
      <c r="T102" s="163" t="str">
        <f>IFERROR((SUMIFS('Extração Jira - Itens (Épicos)'!$H:$H,'Extração Jira - Itens (Épicos)'!$I:$I,'Situação dos Épicos'!$Q102,'Extração Jira - Itens (Épicos)'!$K:$K,"Entregue")+SUMIFS('Extração Jira - Itens (Épicos)'!$H:$H,'Extração Jira - Itens (Épicos)'!$I:$I,'Situação dos Épicos'!$Q102,'Extração Jira - Itens (Épicos)'!$K:$K,"Cancelado"))/SUMIF('Extração Jira - Itens (Épicos)'!$I:$I,'Situação dos Épicos'!$Q102,'Extração Jira - Itens (Épicos)'!$H:$H),"")</f>
        <v/>
      </c>
      <c r="U102" s="2" t="str">
        <f>IF($Q102="","",SUMIFS('Extração Jira - Itens (Épicos)'!$H:$H,'Extração Jira - Itens (Épicos)'!$I:$I,$Q102,'Extração Jira - Itens (Épicos)'!$K:$K,"Não Entregue"))</f>
        <v/>
      </c>
      <c r="V102" s="2" t="str">
        <f t="shared" si="5"/>
        <v/>
      </c>
      <c r="W102" s="2" t="str">
        <f t="shared" si="6"/>
        <v/>
      </c>
      <c r="X102" s="2" t="str">
        <f ca="1">IF($Q102="","",IF(ISERROR(VLOOKUP($Q102,'Extração Jira - Épicos Jornada'!$B:$B,1,0)),"Despriorizado da PI",IF(V102=0,"Não considerar",IF(T102=1,"Finalizado",IF(AND($V102=$W102,$S102&lt;TODAY()),"Replanejado",IF(AND($V102=$W102,$S102&gt;=TODAY()),"Em dia",IF(AND($V102&gt;$W102,$S102&gt;TODAY()),"Em Risco","Atrasado")))))))</f>
        <v/>
      </c>
      <c r="Y102" s="2" t="str">
        <f t="shared" si="7"/>
        <v/>
      </c>
    </row>
    <row r="103" spans="20:25" hidden="1" x14ac:dyDescent="0.3">
      <c r="T103" s="163" t="str">
        <f>IFERROR((SUMIFS('Extração Jira - Itens (Épicos)'!$H:$H,'Extração Jira - Itens (Épicos)'!$I:$I,'Situação dos Épicos'!$Q103,'Extração Jira - Itens (Épicos)'!$K:$K,"Entregue")+SUMIFS('Extração Jira - Itens (Épicos)'!$H:$H,'Extração Jira - Itens (Épicos)'!$I:$I,'Situação dos Épicos'!$Q103,'Extração Jira - Itens (Épicos)'!$K:$K,"Cancelado"))/SUMIF('Extração Jira - Itens (Épicos)'!$I:$I,'Situação dos Épicos'!$Q103,'Extração Jira - Itens (Épicos)'!$H:$H),"")</f>
        <v/>
      </c>
      <c r="U103" s="2" t="str">
        <f>IF($Q103="","",SUMIFS('Extração Jira - Itens (Épicos)'!$H:$H,'Extração Jira - Itens (Épicos)'!$I:$I,$Q103,'Extração Jira - Itens (Épicos)'!$K:$K,"Não Entregue"))</f>
        <v/>
      </c>
      <c r="V103" s="2" t="str">
        <f t="shared" si="5"/>
        <v/>
      </c>
      <c r="W103" s="2" t="str">
        <f t="shared" si="6"/>
        <v/>
      </c>
      <c r="X103" s="2" t="str">
        <f ca="1">IF($Q103="","",IF(ISERROR(VLOOKUP($Q103,'Extração Jira - Épicos Jornada'!$B:$B,1,0)),"Despriorizado da PI",IF(V103=0,"Não considerar",IF(T103=1,"Finalizado",IF(AND($V103=$W103,$S103&lt;TODAY()),"Replanejado",IF(AND($V103=$W103,$S103&gt;=TODAY()),"Em dia",IF(AND($V103&gt;$W103,$S103&gt;TODAY()),"Em Risco","Atrasado")))))))</f>
        <v/>
      </c>
      <c r="Y103" s="2" t="str">
        <f t="shared" si="7"/>
        <v/>
      </c>
    </row>
    <row r="104" spans="20:25" hidden="1" x14ac:dyDescent="0.3">
      <c r="T104" s="163" t="str">
        <f>IFERROR((SUMIFS('Extração Jira - Itens (Épicos)'!$H:$H,'Extração Jira - Itens (Épicos)'!$I:$I,'Situação dos Épicos'!$Q104,'Extração Jira - Itens (Épicos)'!$K:$K,"Entregue")+SUMIFS('Extração Jira - Itens (Épicos)'!$H:$H,'Extração Jira - Itens (Épicos)'!$I:$I,'Situação dos Épicos'!$Q104,'Extração Jira - Itens (Épicos)'!$K:$K,"Cancelado"))/SUMIF('Extração Jira - Itens (Épicos)'!$I:$I,'Situação dos Épicos'!$Q104,'Extração Jira - Itens (Épicos)'!$H:$H),"")</f>
        <v/>
      </c>
      <c r="U104" s="2" t="str">
        <f>IF($Q104="","",SUMIFS('Extração Jira - Itens (Épicos)'!$H:$H,'Extração Jira - Itens (Épicos)'!$I:$I,$Q104,'Extração Jira - Itens (Épicos)'!$K:$K,"Não Entregue"))</f>
        <v/>
      </c>
      <c r="V104" s="2" t="str">
        <f t="shared" si="5"/>
        <v/>
      </c>
      <c r="W104" s="2" t="str">
        <f t="shared" si="6"/>
        <v/>
      </c>
      <c r="X104" s="2" t="str">
        <f ca="1">IF($Q104="","",IF(ISERROR(VLOOKUP($Q104,'Extração Jira - Épicos Jornada'!$B:$B,1,0)),"Despriorizado da PI",IF(V104=0,"Não considerar",IF(T104=1,"Finalizado",IF(AND($V104=$W104,$S104&lt;TODAY()),"Replanejado",IF(AND($V104=$W104,$S104&gt;=TODAY()),"Em dia",IF(AND($V104&gt;$W104,$S104&gt;TODAY()),"Em Risco","Atrasado")))))))</f>
        <v/>
      </c>
      <c r="Y104" s="2" t="str">
        <f t="shared" si="7"/>
        <v/>
      </c>
    </row>
    <row r="105" spans="20:25" hidden="1" x14ac:dyDescent="0.3">
      <c r="T105" s="163" t="str">
        <f>IFERROR((SUMIFS('Extração Jira - Itens (Épicos)'!$H:$H,'Extração Jira - Itens (Épicos)'!$I:$I,'Situação dos Épicos'!$Q105,'Extração Jira - Itens (Épicos)'!$K:$K,"Entregue")+SUMIFS('Extração Jira - Itens (Épicos)'!$H:$H,'Extração Jira - Itens (Épicos)'!$I:$I,'Situação dos Épicos'!$Q105,'Extração Jira - Itens (Épicos)'!$K:$K,"Cancelado"))/SUMIF('Extração Jira - Itens (Épicos)'!$I:$I,'Situação dos Épicos'!$Q105,'Extração Jira - Itens (Épicos)'!$H:$H),"")</f>
        <v/>
      </c>
      <c r="U105" s="2" t="str">
        <f>IF($Q105="","",SUMIFS('Extração Jira - Itens (Épicos)'!$H:$H,'Extração Jira - Itens (Épicos)'!$I:$I,$Q105,'Extração Jira - Itens (Épicos)'!$K:$K,"Não Entregue"))</f>
        <v/>
      </c>
      <c r="V105" s="2" t="str">
        <f t="shared" si="5"/>
        <v/>
      </c>
      <c r="W105" s="2" t="str">
        <f t="shared" si="6"/>
        <v/>
      </c>
      <c r="X105" s="2" t="str">
        <f ca="1">IF($Q105="","",IF(ISERROR(VLOOKUP($Q105,'Extração Jira - Épicos Jornada'!$B:$B,1,0)),"Despriorizado da PI",IF(V105=0,"Não considerar",IF(T105=1,"Finalizado",IF(AND($V105=$W105,$S105&lt;TODAY()),"Replanejado",IF(AND($V105=$W105,$S105&gt;=TODAY()),"Em dia",IF(AND($V105&gt;$W105,$S105&gt;TODAY()),"Em Risco","Atrasado")))))))</f>
        <v/>
      </c>
      <c r="Y105" s="2" t="str">
        <f t="shared" si="7"/>
        <v/>
      </c>
    </row>
    <row r="106" spans="20:25" hidden="1" x14ac:dyDescent="0.3">
      <c r="T106" s="163" t="str">
        <f>IFERROR((SUMIFS('Extração Jira - Itens (Épicos)'!$H:$H,'Extração Jira - Itens (Épicos)'!$I:$I,'Situação dos Épicos'!$Q106,'Extração Jira - Itens (Épicos)'!$K:$K,"Entregue")+SUMIFS('Extração Jira - Itens (Épicos)'!$H:$H,'Extração Jira - Itens (Épicos)'!$I:$I,'Situação dos Épicos'!$Q106,'Extração Jira - Itens (Épicos)'!$K:$K,"Cancelado"))/SUMIF('Extração Jira - Itens (Épicos)'!$I:$I,'Situação dos Épicos'!$Q106,'Extração Jira - Itens (Épicos)'!$H:$H),"")</f>
        <v/>
      </c>
      <c r="U106" s="2" t="str">
        <f>IF($Q106="","",SUMIFS('Extração Jira - Itens (Épicos)'!$H:$H,'Extração Jira - Itens (Épicos)'!$I:$I,$Q106,'Extração Jira - Itens (Épicos)'!$K:$K,"Não Entregue"))</f>
        <v/>
      </c>
      <c r="V106" s="2" t="str">
        <f t="shared" si="5"/>
        <v/>
      </c>
      <c r="W106" s="2" t="str">
        <f t="shared" si="6"/>
        <v/>
      </c>
      <c r="X106" s="2" t="str">
        <f ca="1">IF($Q106="","",IF(ISERROR(VLOOKUP($Q106,'Extração Jira - Épicos Jornada'!$B:$B,1,0)),"Despriorizado da PI",IF(V106=0,"Não considerar",IF(T106=1,"Finalizado",IF(AND($V106=$W106,$S106&lt;TODAY()),"Replanejado",IF(AND($V106=$W106,$S106&gt;=TODAY()),"Em dia",IF(AND($V106&gt;$W106,$S106&gt;TODAY()),"Em Risco","Atrasado")))))))</f>
        <v/>
      </c>
      <c r="Y106" s="2" t="str">
        <f t="shared" si="7"/>
        <v/>
      </c>
    </row>
    <row r="107" spans="20:25" hidden="1" x14ac:dyDescent="0.3">
      <c r="T107" s="163" t="str">
        <f>IFERROR((SUMIFS('Extração Jira - Itens (Épicos)'!$H:$H,'Extração Jira - Itens (Épicos)'!$I:$I,'Situação dos Épicos'!$Q107,'Extração Jira - Itens (Épicos)'!$K:$K,"Entregue")+SUMIFS('Extração Jira - Itens (Épicos)'!$H:$H,'Extração Jira - Itens (Épicos)'!$I:$I,'Situação dos Épicos'!$Q107,'Extração Jira - Itens (Épicos)'!$K:$K,"Cancelado"))/SUMIF('Extração Jira - Itens (Épicos)'!$I:$I,'Situação dos Épicos'!$Q107,'Extração Jira - Itens (Épicos)'!$H:$H),"")</f>
        <v/>
      </c>
      <c r="U107" s="2" t="str">
        <f>IF($Q107="","",SUMIFS('Extração Jira - Itens (Épicos)'!$H:$H,'Extração Jira - Itens (Épicos)'!$I:$I,$Q107,'Extração Jira - Itens (Épicos)'!$K:$K,"Não Entregue"))</f>
        <v/>
      </c>
      <c r="V107" s="2" t="str">
        <f t="shared" si="5"/>
        <v/>
      </c>
      <c r="W107" s="2" t="str">
        <f t="shared" si="6"/>
        <v/>
      </c>
      <c r="X107" s="2" t="str">
        <f ca="1">IF($Q107="","",IF(ISERROR(VLOOKUP($Q107,'Extração Jira - Épicos Jornada'!$B:$B,1,0)),"Despriorizado da PI",IF(V107=0,"Não considerar",IF(T107=1,"Finalizado",IF(AND($V107=$W107,$S107&lt;TODAY()),"Replanejado",IF(AND($V107=$W107,$S107&gt;=TODAY()),"Em dia",IF(AND($V107&gt;$W107,$S107&gt;TODAY()),"Em Risco","Atrasado")))))))</f>
        <v/>
      </c>
      <c r="Y107" s="2" t="str">
        <f t="shared" si="7"/>
        <v/>
      </c>
    </row>
    <row r="108" spans="20:25" hidden="1" x14ac:dyDescent="0.3">
      <c r="T108" s="163" t="str">
        <f>IFERROR((SUMIFS('Extração Jira - Itens (Épicos)'!$H:$H,'Extração Jira - Itens (Épicos)'!$I:$I,'Situação dos Épicos'!$Q108,'Extração Jira - Itens (Épicos)'!$K:$K,"Entregue")+SUMIFS('Extração Jira - Itens (Épicos)'!$H:$H,'Extração Jira - Itens (Épicos)'!$I:$I,'Situação dos Épicos'!$Q108,'Extração Jira - Itens (Épicos)'!$K:$K,"Cancelado"))/SUMIF('Extração Jira - Itens (Épicos)'!$I:$I,'Situação dos Épicos'!$Q108,'Extração Jira - Itens (Épicos)'!$H:$H),"")</f>
        <v/>
      </c>
      <c r="U108" s="2" t="str">
        <f>IF($Q108="","",SUMIFS('Extração Jira - Itens (Épicos)'!$H:$H,'Extração Jira - Itens (Épicos)'!$I:$I,$Q108,'Extração Jira - Itens (Épicos)'!$K:$K,"Não Entregue"))</f>
        <v/>
      </c>
      <c r="V108" s="2" t="str">
        <f t="shared" si="5"/>
        <v/>
      </c>
      <c r="W108" s="2" t="str">
        <f t="shared" si="6"/>
        <v/>
      </c>
      <c r="X108" s="2" t="str">
        <f ca="1">IF($Q108="","",IF(ISERROR(VLOOKUP($Q108,'Extração Jira - Épicos Jornada'!$B:$B,1,0)),"Despriorizado da PI",IF(V108=0,"Não considerar",IF(T108=1,"Finalizado",IF(AND($V108=$W108,$S108&lt;TODAY()),"Replanejado",IF(AND($V108=$W108,$S108&gt;=TODAY()),"Em dia",IF(AND($V108&gt;$W108,$S108&gt;TODAY()),"Em Risco","Atrasado")))))))</f>
        <v/>
      </c>
      <c r="Y108" s="2" t="str">
        <f t="shared" si="7"/>
        <v/>
      </c>
    </row>
    <row r="109" spans="20:25" hidden="1" x14ac:dyDescent="0.3">
      <c r="T109" s="163" t="str">
        <f>IFERROR((SUMIFS('Extração Jira - Itens (Épicos)'!$H:$H,'Extração Jira - Itens (Épicos)'!$I:$I,'Situação dos Épicos'!$Q109,'Extração Jira - Itens (Épicos)'!$K:$K,"Entregue")+SUMIFS('Extração Jira - Itens (Épicos)'!$H:$H,'Extração Jira - Itens (Épicos)'!$I:$I,'Situação dos Épicos'!$Q109,'Extração Jira - Itens (Épicos)'!$K:$K,"Cancelado"))/SUMIF('Extração Jira - Itens (Épicos)'!$I:$I,'Situação dos Épicos'!$Q109,'Extração Jira - Itens (Épicos)'!$H:$H),"")</f>
        <v/>
      </c>
      <c r="U109" s="2" t="str">
        <f>IF($Q109="","",SUMIFS('Extração Jira - Itens (Épicos)'!$H:$H,'Extração Jira - Itens (Épicos)'!$I:$I,$Q109,'Extração Jira - Itens (Épicos)'!$K:$K,"Não Entregue"))</f>
        <v/>
      </c>
      <c r="V109" s="2" t="str">
        <f t="shared" si="5"/>
        <v/>
      </c>
      <c r="W109" s="2" t="str">
        <f t="shared" si="6"/>
        <v/>
      </c>
      <c r="X109" s="2" t="str">
        <f ca="1">IF($Q109="","",IF(ISERROR(VLOOKUP($Q109,'Extração Jira - Épicos Jornada'!$B:$B,1,0)),"Despriorizado da PI",IF(V109=0,"Não considerar",IF(T109=1,"Finalizado",IF(AND($V109=$W109,$S109&lt;TODAY()),"Replanejado",IF(AND($V109=$W109,$S109&gt;=TODAY()),"Em dia",IF(AND($V109&gt;$W109,$S109&gt;TODAY()),"Em Risco","Atrasado")))))))</f>
        <v/>
      </c>
      <c r="Y109" s="2" t="str">
        <f t="shared" si="7"/>
        <v/>
      </c>
    </row>
    <row r="110" spans="20:25" hidden="1" x14ac:dyDescent="0.3">
      <c r="T110" s="163" t="str">
        <f>IFERROR((SUMIFS('Extração Jira - Itens (Épicos)'!$H:$H,'Extração Jira - Itens (Épicos)'!$I:$I,'Situação dos Épicos'!$Q110,'Extração Jira - Itens (Épicos)'!$K:$K,"Entregue")+SUMIFS('Extração Jira - Itens (Épicos)'!$H:$H,'Extração Jira - Itens (Épicos)'!$I:$I,'Situação dos Épicos'!$Q110,'Extração Jira - Itens (Épicos)'!$K:$K,"Cancelado"))/SUMIF('Extração Jira - Itens (Épicos)'!$I:$I,'Situação dos Épicos'!$Q110,'Extração Jira - Itens (Épicos)'!$H:$H),"")</f>
        <v/>
      </c>
      <c r="U110" s="2" t="str">
        <f>IF($Q110="","",SUMIFS('Extração Jira - Itens (Épicos)'!$H:$H,'Extração Jira - Itens (Épicos)'!$I:$I,$Q110,'Extração Jira - Itens (Épicos)'!$K:$K,"Não Entregue"))</f>
        <v/>
      </c>
      <c r="V110" s="2" t="str">
        <f t="shared" si="5"/>
        <v/>
      </c>
      <c r="W110" s="2" t="str">
        <f t="shared" si="6"/>
        <v/>
      </c>
      <c r="X110" s="2" t="str">
        <f ca="1">IF($Q110="","",IF(ISERROR(VLOOKUP($Q110,'Extração Jira - Épicos Jornada'!$B:$B,1,0)),"Despriorizado da PI",IF(V110=0,"Não considerar",IF(T110=1,"Finalizado",IF(AND($V110=$W110,$S110&lt;TODAY()),"Replanejado",IF(AND($V110=$W110,$S110&gt;=TODAY()),"Em dia",IF(AND($V110&gt;$W110,$S110&gt;TODAY()),"Em Risco","Atrasado")))))))</f>
        <v/>
      </c>
      <c r="Y110" s="2" t="str">
        <f t="shared" si="7"/>
        <v/>
      </c>
    </row>
    <row r="111" spans="20:25" hidden="1" x14ac:dyDescent="0.3">
      <c r="T111" s="163" t="str">
        <f>IFERROR((SUMIFS('Extração Jira - Itens (Épicos)'!$H:$H,'Extração Jira - Itens (Épicos)'!$I:$I,'Situação dos Épicos'!$Q111,'Extração Jira - Itens (Épicos)'!$K:$K,"Entregue")+SUMIFS('Extração Jira - Itens (Épicos)'!$H:$H,'Extração Jira - Itens (Épicos)'!$I:$I,'Situação dos Épicos'!$Q111,'Extração Jira - Itens (Épicos)'!$K:$K,"Cancelado"))/SUMIF('Extração Jira - Itens (Épicos)'!$I:$I,'Situação dos Épicos'!$Q111,'Extração Jira - Itens (Épicos)'!$H:$H),"")</f>
        <v/>
      </c>
      <c r="U111" s="2" t="str">
        <f>IF($Q111="","",SUMIFS('Extração Jira - Itens (Épicos)'!$H:$H,'Extração Jira - Itens (Épicos)'!$I:$I,$Q111,'Extração Jira - Itens (Épicos)'!$K:$K,"Não Entregue"))</f>
        <v/>
      </c>
      <c r="V111" s="2" t="str">
        <f t="shared" si="5"/>
        <v/>
      </c>
      <c r="W111" s="2" t="str">
        <f t="shared" si="6"/>
        <v/>
      </c>
      <c r="X111" s="2" t="str">
        <f ca="1">IF($Q111="","",IF(ISERROR(VLOOKUP($Q111,'Extração Jira - Épicos Jornada'!$B:$B,1,0)),"Despriorizado da PI",IF(V111=0,"Não considerar",IF(T111=1,"Finalizado",IF(AND($V111=$W111,$S111&lt;TODAY()),"Replanejado",IF(AND($V111=$W111,$S111&gt;=TODAY()),"Em dia",IF(AND($V111&gt;$W111,$S111&gt;TODAY()),"Em Risco","Atrasado")))))))</f>
        <v/>
      </c>
      <c r="Y111" s="2" t="str">
        <f t="shared" si="7"/>
        <v/>
      </c>
    </row>
    <row r="112" spans="20:25" hidden="1" x14ac:dyDescent="0.3">
      <c r="T112" s="163" t="str">
        <f>IFERROR((SUMIFS('Extração Jira - Itens (Épicos)'!$H:$H,'Extração Jira - Itens (Épicos)'!$I:$I,'Situação dos Épicos'!$Q112,'Extração Jira - Itens (Épicos)'!$K:$K,"Entregue")+SUMIFS('Extração Jira - Itens (Épicos)'!$H:$H,'Extração Jira - Itens (Épicos)'!$I:$I,'Situação dos Épicos'!$Q112,'Extração Jira - Itens (Épicos)'!$K:$K,"Cancelado"))/SUMIF('Extração Jira - Itens (Épicos)'!$I:$I,'Situação dos Épicos'!$Q112,'Extração Jira - Itens (Épicos)'!$H:$H),"")</f>
        <v/>
      </c>
      <c r="U112" s="2" t="str">
        <f>IF($Q112="","",SUMIFS('Extração Jira - Itens (Épicos)'!$H:$H,'Extração Jira - Itens (Épicos)'!$I:$I,$Q112,'Extração Jira - Itens (Épicos)'!$K:$K,"Não Entregue"))</f>
        <v/>
      </c>
      <c r="V112" s="2" t="str">
        <f t="shared" si="5"/>
        <v/>
      </c>
      <c r="W112" s="2" t="str">
        <f t="shared" si="6"/>
        <v/>
      </c>
      <c r="X112" s="2" t="str">
        <f ca="1">IF($Q112="","",IF(ISERROR(VLOOKUP($Q112,'Extração Jira - Épicos Jornada'!$B:$B,1,0)),"Despriorizado da PI",IF(V112=0,"Não considerar",IF(T112=1,"Finalizado",IF(AND($V112=$W112,$S112&lt;TODAY()),"Replanejado",IF(AND($V112=$W112,$S112&gt;=TODAY()),"Em dia",IF(AND($V112&gt;$W112,$S112&gt;TODAY()),"Em Risco","Atrasado")))))))</f>
        <v/>
      </c>
      <c r="Y112" s="2" t="str">
        <f t="shared" si="7"/>
        <v/>
      </c>
    </row>
    <row r="113" spans="20:25" hidden="1" x14ac:dyDescent="0.3">
      <c r="T113" s="163" t="str">
        <f>IFERROR((SUMIFS('Extração Jira - Itens (Épicos)'!$H:$H,'Extração Jira - Itens (Épicos)'!$I:$I,'Situação dos Épicos'!$Q113,'Extração Jira - Itens (Épicos)'!$K:$K,"Entregue")+SUMIFS('Extração Jira - Itens (Épicos)'!$H:$H,'Extração Jira - Itens (Épicos)'!$I:$I,'Situação dos Épicos'!$Q113,'Extração Jira - Itens (Épicos)'!$K:$K,"Cancelado"))/SUMIF('Extração Jira - Itens (Épicos)'!$I:$I,'Situação dos Épicos'!$Q113,'Extração Jira - Itens (Épicos)'!$H:$H),"")</f>
        <v/>
      </c>
      <c r="U113" s="2" t="str">
        <f>IF($Q113="","",SUMIFS('Extração Jira - Itens (Épicos)'!$H:$H,'Extração Jira - Itens (Épicos)'!$I:$I,$Q113,'Extração Jira - Itens (Épicos)'!$K:$K,"Não Entregue"))</f>
        <v/>
      </c>
      <c r="V113" s="2" t="str">
        <f t="shared" si="5"/>
        <v/>
      </c>
      <c r="W113" s="2" t="str">
        <f t="shared" si="6"/>
        <v/>
      </c>
      <c r="X113" s="2" t="str">
        <f ca="1">IF($Q113="","",IF(ISERROR(VLOOKUP($Q113,'Extração Jira - Épicos Jornada'!$B:$B,1,0)),"Despriorizado da PI",IF(V113=0,"Não considerar",IF(T113=1,"Finalizado",IF(AND($V113=$W113,$S113&lt;TODAY()),"Replanejado",IF(AND($V113=$W113,$S113&gt;=TODAY()),"Em dia",IF(AND($V113&gt;$W113,$S113&gt;TODAY()),"Em Risco","Atrasado")))))))</f>
        <v/>
      </c>
      <c r="Y113" s="2" t="str">
        <f t="shared" si="7"/>
        <v/>
      </c>
    </row>
    <row r="114" spans="20:25" hidden="1" x14ac:dyDescent="0.3">
      <c r="T114" s="163" t="str">
        <f>IFERROR((SUMIFS('Extração Jira - Itens (Épicos)'!$H:$H,'Extração Jira - Itens (Épicos)'!$I:$I,'Situação dos Épicos'!$Q114,'Extração Jira - Itens (Épicos)'!$K:$K,"Entregue")+SUMIFS('Extração Jira - Itens (Épicos)'!$H:$H,'Extração Jira - Itens (Épicos)'!$I:$I,'Situação dos Épicos'!$Q114,'Extração Jira - Itens (Épicos)'!$K:$K,"Cancelado"))/SUMIF('Extração Jira - Itens (Épicos)'!$I:$I,'Situação dos Épicos'!$Q114,'Extração Jira - Itens (Épicos)'!$H:$H),"")</f>
        <v/>
      </c>
      <c r="U114" s="2" t="str">
        <f>IF($Q114="","",SUMIFS('Extração Jira - Itens (Épicos)'!$H:$H,'Extração Jira - Itens (Épicos)'!$I:$I,$Q114,'Extração Jira - Itens (Épicos)'!$K:$K,"Não Entregue"))</f>
        <v/>
      </c>
      <c r="V114" s="2" t="str">
        <f t="shared" si="5"/>
        <v/>
      </c>
      <c r="W114" s="2" t="str">
        <f t="shared" si="6"/>
        <v/>
      </c>
      <c r="X114" s="2" t="str">
        <f ca="1">IF($Q114="","",IF(ISERROR(VLOOKUP($Q114,'Extração Jira - Épicos Jornada'!$B:$B,1,0)),"Despriorizado da PI",IF(V114=0,"Não considerar",IF(T114=1,"Finalizado",IF(AND($V114=$W114,$S114&lt;TODAY()),"Replanejado",IF(AND($V114=$W114,$S114&gt;=TODAY()),"Em dia",IF(AND($V114&gt;$W114,$S114&gt;TODAY()),"Em Risco","Atrasado")))))))</f>
        <v/>
      </c>
      <c r="Y114" s="2" t="str">
        <f t="shared" si="7"/>
        <v/>
      </c>
    </row>
    <row r="115" spans="20:25" hidden="1" x14ac:dyDescent="0.3">
      <c r="T115" s="163" t="str">
        <f>IFERROR((SUMIFS('Extração Jira - Itens (Épicos)'!$H:$H,'Extração Jira - Itens (Épicos)'!$I:$I,'Situação dos Épicos'!$Q115,'Extração Jira - Itens (Épicos)'!$K:$K,"Entregue")+SUMIFS('Extração Jira - Itens (Épicos)'!$H:$H,'Extração Jira - Itens (Épicos)'!$I:$I,'Situação dos Épicos'!$Q115,'Extração Jira - Itens (Épicos)'!$K:$K,"Cancelado"))/SUMIF('Extração Jira - Itens (Épicos)'!$I:$I,'Situação dos Épicos'!$Q115,'Extração Jira - Itens (Épicos)'!$H:$H),"")</f>
        <v/>
      </c>
      <c r="U115" s="2" t="str">
        <f>IF($Q115="","",SUMIFS('Extração Jira - Itens (Épicos)'!$H:$H,'Extração Jira - Itens (Épicos)'!$I:$I,$Q115,'Extração Jira - Itens (Épicos)'!$K:$K,"Não Entregue"))</f>
        <v/>
      </c>
      <c r="V115" s="2" t="str">
        <f t="shared" si="5"/>
        <v/>
      </c>
      <c r="W115" s="2" t="str">
        <f t="shared" si="6"/>
        <v/>
      </c>
      <c r="X115" s="2" t="str">
        <f ca="1">IF($Q115="","",IF(ISERROR(VLOOKUP($Q115,'Extração Jira - Épicos Jornada'!$B:$B,1,0)),"Despriorizado da PI",IF(V115=0,"Não considerar",IF(T115=1,"Finalizado",IF(AND($V115=$W115,$S115&lt;TODAY()),"Replanejado",IF(AND($V115=$W115,$S115&gt;=TODAY()),"Em dia",IF(AND($V115&gt;$W115,$S115&gt;TODAY()),"Em Risco","Atrasado")))))))</f>
        <v/>
      </c>
      <c r="Y115" s="2" t="str">
        <f t="shared" si="7"/>
        <v/>
      </c>
    </row>
    <row r="116" spans="20:25" hidden="1" x14ac:dyDescent="0.3">
      <c r="T116" s="163" t="str">
        <f>IFERROR((SUMIFS('Extração Jira - Itens (Épicos)'!$H:$H,'Extração Jira - Itens (Épicos)'!$I:$I,'Situação dos Épicos'!$Q116,'Extração Jira - Itens (Épicos)'!$K:$K,"Entregue")+SUMIFS('Extração Jira - Itens (Épicos)'!$H:$H,'Extração Jira - Itens (Épicos)'!$I:$I,'Situação dos Épicos'!$Q116,'Extração Jira - Itens (Épicos)'!$K:$K,"Cancelado"))/SUMIF('Extração Jira - Itens (Épicos)'!$I:$I,'Situação dos Épicos'!$Q116,'Extração Jira - Itens (Épicos)'!$H:$H),"")</f>
        <v/>
      </c>
      <c r="U116" s="2" t="str">
        <f>IF($Q116="","",SUMIFS('Extração Jira - Itens (Épicos)'!$H:$H,'Extração Jira - Itens (Épicos)'!$I:$I,$Q116,'Extração Jira - Itens (Épicos)'!$K:$K,"Não Entregue"))</f>
        <v/>
      </c>
      <c r="V116" s="2" t="str">
        <f t="shared" si="5"/>
        <v/>
      </c>
      <c r="W116" s="2" t="str">
        <f t="shared" si="6"/>
        <v/>
      </c>
      <c r="X116" s="2" t="str">
        <f ca="1">IF($Q116="","",IF(ISERROR(VLOOKUP($Q116,'Extração Jira - Épicos Jornada'!$B:$B,1,0)),"Despriorizado da PI",IF(V116=0,"Não considerar",IF(T116=1,"Finalizado",IF(AND($V116=$W116,$S116&lt;TODAY()),"Replanejado",IF(AND($V116=$W116,$S116&gt;=TODAY()),"Em dia",IF(AND($V116&gt;$W116,$S116&gt;TODAY()),"Em Risco","Atrasado")))))))</f>
        <v/>
      </c>
      <c r="Y116" s="2" t="str">
        <f t="shared" si="7"/>
        <v/>
      </c>
    </row>
    <row r="117" spans="20:25" hidden="1" x14ac:dyDescent="0.3">
      <c r="T117" s="163" t="str">
        <f>IFERROR((SUMIFS('Extração Jira - Itens (Épicos)'!$H:$H,'Extração Jira - Itens (Épicos)'!$I:$I,'Situação dos Épicos'!$Q117,'Extração Jira - Itens (Épicos)'!$K:$K,"Entregue")+SUMIFS('Extração Jira - Itens (Épicos)'!$H:$H,'Extração Jira - Itens (Épicos)'!$I:$I,'Situação dos Épicos'!$Q117,'Extração Jira - Itens (Épicos)'!$K:$K,"Cancelado"))/SUMIF('Extração Jira - Itens (Épicos)'!$I:$I,'Situação dos Épicos'!$Q117,'Extração Jira - Itens (Épicos)'!$H:$H),"")</f>
        <v/>
      </c>
      <c r="U117" s="2" t="str">
        <f>IF($Q117="","",SUMIFS('Extração Jira - Itens (Épicos)'!$H:$H,'Extração Jira - Itens (Épicos)'!$I:$I,$Q117,'Extração Jira - Itens (Épicos)'!$K:$K,"Não Entregue"))</f>
        <v/>
      </c>
      <c r="V117" s="2" t="str">
        <f t="shared" si="5"/>
        <v/>
      </c>
      <c r="W117" s="2" t="str">
        <f t="shared" si="6"/>
        <v/>
      </c>
      <c r="X117" s="2" t="str">
        <f ca="1">IF($Q117="","",IF(ISERROR(VLOOKUP($Q117,'Extração Jira - Épicos Jornada'!$B:$B,1,0)),"Despriorizado da PI",IF(V117=0,"Não considerar",IF(T117=1,"Finalizado",IF(AND($V117=$W117,$S117&lt;TODAY()),"Replanejado",IF(AND($V117=$W117,$S117&gt;=TODAY()),"Em dia",IF(AND($V117&gt;$W117,$S117&gt;TODAY()),"Em Risco","Atrasado")))))))</f>
        <v/>
      </c>
      <c r="Y117" s="2" t="str">
        <f t="shared" si="7"/>
        <v/>
      </c>
    </row>
    <row r="118" spans="20:25" hidden="1" x14ac:dyDescent="0.3">
      <c r="T118" s="163" t="str">
        <f>IFERROR((SUMIFS('Extração Jira - Itens (Épicos)'!$H:$H,'Extração Jira - Itens (Épicos)'!$I:$I,'Situação dos Épicos'!$Q118,'Extração Jira - Itens (Épicos)'!$K:$K,"Entregue")+SUMIFS('Extração Jira - Itens (Épicos)'!$H:$H,'Extração Jira - Itens (Épicos)'!$I:$I,'Situação dos Épicos'!$Q118,'Extração Jira - Itens (Épicos)'!$K:$K,"Cancelado"))/SUMIF('Extração Jira - Itens (Épicos)'!$I:$I,'Situação dos Épicos'!$Q118,'Extração Jira - Itens (Épicos)'!$H:$H),"")</f>
        <v/>
      </c>
      <c r="U118" s="2" t="str">
        <f>IF($Q118="","",SUMIFS('Extração Jira - Itens (Épicos)'!$H:$H,'Extração Jira - Itens (Épicos)'!$I:$I,$Q118,'Extração Jira - Itens (Épicos)'!$K:$K,"Não Entregue"))</f>
        <v/>
      </c>
      <c r="V118" s="2" t="str">
        <f t="shared" si="5"/>
        <v/>
      </c>
      <c r="W118" s="2" t="str">
        <f t="shared" si="6"/>
        <v/>
      </c>
      <c r="X118" s="2" t="str">
        <f ca="1">IF($Q118="","",IF(ISERROR(VLOOKUP($Q118,'Extração Jira - Épicos Jornada'!$B:$B,1,0)),"Despriorizado da PI",IF(V118=0,"Não considerar",IF(T118=1,"Finalizado",IF(AND($V118=$W118,$S118&lt;TODAY()),"Replanejado",IF(AND($V118=$W118,$S118&gt;=TODAY()),"Em dia",IF(AND($V118&gt;$W118,$S118&gt;TODAY()),"Em Risco","Atrasado")))))))</f>
        <v/>
      </c>
      <c r="Y118" s="2" t="str">
        <f t="shared" si="7"/>
        <v/>
      </c>
    </row>
    <row r="119" spans="20:25" hidden="1" x14ac:dyDescent="0.3">
      <c r="T119" s="163" t="str">
        <f>IFERROR((SUMIFS('Extração Jira - Itens (Épicos)'!$H:$H,'Extração Jira - Itens (Épicos)'!$I:$I,'Situação dos Épicos'!$Q119,'Extração Jira - Itens (Épicos)'!$K:$K,"Entregue")+SUMIFS('Extração Jira - Itens (Épicos)'!$H:$H,'Extração Jira - Itens (Épicos)'!$I:$I,'Situação dos Épicos'!$Q119,'Extração Jira - Itens (Épicos)'!$K:$K,"Cancelado"))/SUMIF('Extração Jira - Itens (Épicos)'!$I:$I,'Situação dos Épicos'!$Q119,'Extração Jira - Itens (Épicos)'!$H:$H),"")</f>
        <v/>
      </c>
      <c r="U119" s="2" t="str">
        <f>IF($Q119="","",SUMIFS('Extração Jira - Itens (Épicos)'!$H:$H,'Extração Jira - Itens (Épicos)'!$I:$I,$Q119,'Extração Jira - Itens (Épicos)'!$K:$K,"Não Entregue"))</f>
        <v/>
      </c>
      <c r="V119" s="2" t="str">
        <f t="shared" si="5"/>
        <v/>
      </c>
      <c r="W119" s="2" t="str">
        <f t="shared" si="6"/>
        <v/>
      </c>
      <c r="X119" s="2" t="str">
        <f ca="1">IF($Q119="","",IF(ISERROR(VLOOKUP($Q119,'Extração Jira - Épicos Jornada'!$B:$B,1,0)),"Despriorizado da PI",IF(V119=0,"Não considerar",IF(T119=1,"Finalizado",IF(AND($V119=$W119,$S119&lt;TODAY()),"Replanejado",IF(AND($V119=$W119,$S119&gt;=TODAY()),"Em dia",IF(AND($V119&gt;$W119,$S119&gt;TODAY()),"Em Risco","Atrasado")))))))</f>
        <v/>
      </c>
      <c r="Y119" s="2" t="str">
        <f t="shared" si="7"/>
        <v/>
      </c>
    </row>
    <row r="120" spans="20:25" hidden="1" x14ac:dyDescent="0.3">
      <c r="T120" s="163" t="str">
        <f>IFERROR((SUMIFS('Extração Jira - Itens (Épicos)'!$H:$H,'Extração Jira - Itens (Épicos)'!$I:$I,'Situação dos Épicos'!$Q120,'Extração Jira - Itens (Épicos)'!$K:$K,"Entregue")+SUMIFS('Extração Jira - Itens (Épicos)'!$H:$H,'Extração Jira - Itens (Épicos)'!$I:$I,'Situação dos Épicos'!$Q120,'Extração Jira - Itens (Épicos)'!$K:$K,"Cancelado"))/SUMIF('Extração Jira - Itens (Épicos)'!$I:$I,'Situação dos Épicos'!$Q120,'Extração Jira - Itens (Épicos)'!$H:$H),"")</f>
        <v/>
      </c>
      <c r="U120" s="2" t="str">
        <f>IF($Q120="","",SUMIFS('Extração Jira - Itens (Épicos)'!$H:$H,'Extração Jira - Itens (Épicos)'!$I:$I,$Q120,'Extração Jira - Itens (Épicos)'!$K:$K,"Não Entregue"))</f>
        <v/>
      </c>
      <c r="V120" s="2" t="str">
        <f t="shared" si="5"/>
        <v/>
      </c>
      <c r="W120" s="2" t="str">
        <f t="shared" si="6"/>
        <v/>
      </c>
      <c r="X120" s="2" t="str">
        <f ca="1">IF($Q120="","",IF(ISERROR(VLOOKUP($Q120,'Extração Jira - Épicos Jornada'!$B:$B,1,0)),"Despriorizado da PI",IF(V120=0,"Não considerar",IF(T120=1,"Finalizado",IF(AND($V120=$W120,$S120&lt;TODAY()),"Replanejado",IF(AND($V120=$W120,$S120&gt;=TODAY()),"Em dia",IF(AND($V120&gt;$W120,$S120&gt;TODAY()),"Em Risco","Atrasado")))))))</f>
        <v/>
      </c>
      <c r="Y120" s="2" t="str">
        <f t="shared" si="7"/>
        <v/>
      </c>
    </row>
    <row r="121" spans="20:25" hidden="1" x14ac:dyDescent="0.3">
      <c r="T121" s="163" t="str">
        <f>IFERROR((SUMIFS('Extração Jira - Itens (Épicos)'!$H:$H,'Extração Jira - Itens (Épicos)'!$I:$I,'Situação dos Épicos'!$Q121,'Extração Jira - Itens (Épicos)'!$K:$K,"Entregue")+SUMIFS('Extração Jira - Itens (Épicos)'!$H:$H,'Extração Jira - Itens (Épicos)'!$I:$I,'Situação dos Épicos'!$Q121,'Extração Jira - Itens (Épicos)'!$K:$K,"Cancelado"))/SUMIF('Extração Jira - Itens (Épicos)'!$I:$I,'Situação dos Épicos'!$Q121,'Extração Jira - Itens (Épicos)'!$H:$H),"")</f>
        <v/>
      </c>
      <c r="U121" s="2" t="str">
        <f>IF($Q121="","",SUMIFS('Extração Jira - Itens (Épicos)'!$H:$H,'Extração Jira - Itens (Épicos)'!$I:$I,$Q121,'Extração Jira - Itens (Épicos)'!$K:$K,"Não Entregue"))</f>
        <v/>
      </c>
      <c r="V121" s="2" t="str">
        <f t="shared" si="5"/>
        <v/>
      </c>
      <c r="W121" s="2" t="str">
        <f t="shared" si="6"/>
        <v/>
      </c>
      <c r="X121" s="2" t="str">
        <f ca="1">IF($Q121="","",IF(ISERROR(VLOOKUP($Q121,'Extração Jira - Épicos Jornada'!$B:$B,1,0)),"Despriorizado da PI",IF(V121=0,"Não considerar",IF(T121=1,"Finalizado",IF(AND($V121=$W121,$S121&lt;TODAY()),"Replanejado",IF(AND($V121=$W121,$S121&gt;=TODAY()),"Em dia",IF(AND($V121&gt;$W121,$S121&gt;TODAY()),"Em Risco","Atrasado")))))))</f>
        <v/>
      </c>
      <c r="Y121" s="2" t="str">
        <f t="shared" si="7"/>
        <v/>
      </c>
    </row>
    <row r="122" spans="20:25" hidden="1" x14ac:dyDescent="0.3">
      <c r="T122" s="163" t="str">
        <f>IFERROR((SUMIFS('Extração Jira - Itens (Épicos)'!$H:$H,'Extração Jira - Itens (Épicos)'!$I:$I,'Situação dos Épicos'!$Q122,'Extração Jira - Itens (Épicos)'!$K:$K,"Entregue")+SUMIFS('Extração Jira - Itens (Épicos)'!$H:$H,'Extração Jira - Itens (Épicos)'!$I:$I,'Situação dos Épicos'!$Q122,'Extração Jira - Itens (Épicos)'!$K:$K,"Cancelado"))/SUMIF('Extração Jira - Itens (Épicos)'!$I:$I,'Situação dos Épicos'!$Q122,'Extração Jira - Itens (Épicos)'!$H:$H),"")</f>
        <v/>
      </c>
      <c r="U122" s="2" t="str">
        <f>IF($Q122="","",SUMIFS('Extração Jira - Itens (Épicos)'!$H:$H,'Extração Jira - Itens (Épicos)'!$I:$I,$Q122,'Extração Jira - Itens (Épicos)'!$K:$K,"Não Entregue"))</f>
        <v/>
      </c>
      <c r="V122" s="2" t="str">
        <f t="shared" si="5"/>
        <v/>
      </c>
      <c r="W122" s="2" t="str">
        <f t="shared" si="6"/>
        <v/>
      </c>
      <c r="X122" s="2" t="str">
        <f ca="1">IF($Q122="","",IF(ISERROR(VLOOKUP($Q122,'Extração Jira - Épicos Jornada'!$B:$B,1,0)),"Despriorizado da PI",IF(V122=0,"Não considerar",IF(T122=1,"Finalizado",IF(AND($V122=$W122,$S122&lt;TODAY()),"Replanejado",IF(AND($V122=$W122,$S122&gt;=TODAY()),"Em dia",IF(AND($V122&gt;$W122,$S122&gt;TODAY()),"Em Risco","Atrasado")))))))</f>
        <v/>
      </c>
      <c r="Y122" s="2" t="str">
        <f t="shared" si="7"/>
        <v/>
      </c>
    </row>
    <row r="123" spans="20:25" hidden="1" x14ac:dyDescent="0.3">
      <c r="T123" s="163" t="str">
        <f>IFERROR((SUMIFS('Extração Jira - Itens (Épicos)'!$H:$H,'Extração Jira - Itens (Épicos)'!$I:$I,'Situação dos Épicos'!$Q123,'Extração Jira - Itens (Épicos)'!$K:$K,"Entregue")+SUMIFS('Extração Jira - Itens (Épicos)'!$H:$H,'Extração Jira - Itens (Épicos)'!$I:$I,'Situação dos Épicos'!$Q123,'Extração Jira - Itens (Épicos)'!$K:$K,"Cancelado"))/SUMIF('Extração Jira - Itens (Épicos)'!$I:$I,'Situação dos Épicos'!$Q123,'Extração Jira - Itens (Épicos)'!$H:$H),"")</f>
        <v/>
      </c>
      <c r="U123" s="2" t="str">
        <f>IF($Q123="","",SUMIFS('Extração Jira - Itens (Épicos)'!$H:$H,'Extração Jira - Itens (Épicos)'!$I:$I,$Q123,'Extração Jira - Itens (Épicos)'!$K:$K,"Não Entregue"))</f>
        <v/>
      </c>
      <c r="V123" s="2" t="str">
        <f t="shared" si="5"/>
        <v/>
      </c>
      <c r="W123" s="2" t="str">
        <f t="shared" si="6"/>
        <v/>
      </c>
      <c r="X123" s="2" t="str">
        <f ca="1">IF($Q123="","",IF(ISERROR(VLOOKUP($Q123,'Extração Jira - Épicos Jornada'!$B:$B,1,0)),"Despriorizado da PI",IF(V123=0,"Não considerar",IF(T123=1,"Finalizado",IF(AND($V123=$W123,$S123&lt;TODAY()),"Replanejado",IF(AND($V123=$W123,$S123&gt;=TODAY()),"Em dia",IF(AND($V123&gt;$W123,$S123&gt;TODAY()),"Em Risco","Atrasado")))))))</f>
        <v/>
      </c>
      <c r="Y123" s="2" t="str">
        <f t="shared" si="7"/>
        <v/>
      </c>
    </row>
    <row r="124" spans="20:25" hidden="1" x14ac:dyDescent="0.3">
      <c r="T124" s="163" t="str">
        <f>IFERROR((SUMIFS('Extração Jira - Itens (Épicos)'!$H:$H,'Extração Jira - Itens (Épicos)'!$I:$I,'Situação dos Épicos'!$Q124,'Extração Jira - Itens (Épicos)'!$K:$K,"Entregue")+SUMIFS('Extração Jira - Itens (Épicos)'!$H:$H,'Extração Jira - Itens (Épicos)'!$I:$I,'Situação dos Épicos'!$Q124,'Extração Jira - Itens (Épicos)'!$K:$K,"Cancelado"))/SUMIF('Extração Jira - Itens (Épicos)'!$I:$I,'Situação dos Épicos'!$Q124,'Extração Jira - Itens (Épicos)'!$H:$H),"")</f>
        <v/>
      </c>
      <c r="U124" s="2" t="str">
        <f>IF($Q124="","",SUMIFS('Extração Jira - Itens (Épicos)'!$H:$H,'Extração Jira - Itens (Épicos)'!$I:$I,$Q124,'Extração Jira - Itens (Épicos)'!$K:$K,"Não Entregue"))</f>
        <v/>
      </c>
      <c r="V124" s="2" t="str">
        <f t="shared" si="5"/>
        <v/>
      </c>
      <c r="W124" s="2" t="str">
        <f t="shared" si="6"/>
        <v/>
      </c>
      <c r="X124" s="2" t="str">
        <f ca="1">IF($Q124="","",IF(ISERROR(VLOOKUP($Q124,'Extração Jira - Épicos Jornada'!$B:$B,1,0)),"Despriorizado da PI",IF(V124=0,"Não considerar",IF(T124=1,"Finalizado",IF(AND($V124=$W124,$S124&lt;TODAY()),"Replanejado",IF(AND($V124=$W124,$S124&gt;=TODAY()),"Em dia",IF(AND($V124&gt;$W124,$S124&gt;TODAY()),"Em Risco","Atrasado")))))))</f>
        <v/>
      </c>
      <c r="Y124" s="2" t="str">
        <f t="shared" si="7"/>
        <v/>
      </c>
    </row>
    <row r="125" spans="20:25" hidden="1" x14ac:dyDescent="0.3">
      <c r="T125" s="163" t="str">
        <f>IFERROR((SUMIFS('Extração Jira - Itens (Épicos)'!$H:$H,'Extração Jira - Itens (Épicos)'!$I:$I,'Situação dos Épicos'!$Q125,'Extração Jira - Itens (Épicos)'!$K:$K,"Entregue")+SUMIFS('Extração Jira - Itens (Épicos)'!$H:$H,'Extração Jira - Itens (Épicos)'!$I:$I,'Situação dos Épicos'!$Q125,'Extração Jira - Itens (Épicos)'!$K:$K,"Cancelado"))/SUMIF('Extração Jira - Itens (Épicos)'!$I:$I,'Situação dos Épicos'!$Q125,'Extração Jira - Itens (Épicos)'!$H:$H),"")</f>
        <v/>
      </c>
      <c r="U125" s="2" t="str">
        <f>IF($Q125="","",SUMIFS('Extração Jira - Itens (Épicos)'!$H:$H,'Extração Jira - Itens (Épicos)'!$I:$I,$Q125,'Extração Jira - Itens (Épicos)'!$K:$K,"Não Entregue"))</f>
        <v/>
      </c>
      <c r="V125" s="2" t="str">
        <f t="shared" si="5"/>
        <v/>
      </c>
      <c r="W125" s="2" t="str">
        <f t="shared" si="6"/>
        <v/>
      </c>
      <c r="X125" s="2" t="str">
        <f ca="1">IF($Q125="","",IF(ISERROR(VLOOKUP($Q125,'Extração Jira - Épicos Jornada'!$B:$B,1,0)),"Despriorizado da PI",IF(V125=0,"Não considerar",IF(T125=1,"Finalizado",IF(AND($V125=$W125,$S125&lt;TODAY()),"Replanejado",IF(AND($V125=$W125,$S125&gt;=TODAY()),"Em dia",IF(AND($V125&gt;$W125,$S125&gt;TODAY()),"Em Risco","Atrasado")))))))</f>
        <v/>
      </c>
      <c r="Y125" s="2" t="str">
        <f t="shared" si="7"/>
        <v/>
      </c>
    </row>
    <row r="126" spans="20:25" hidden="1" x14ac:dyDescent="0.3">
      <c r="T126" s="163" t="str">
        <f>IFERROR((SUMIFS('Extração Jira - Itens (Épicos)'!$H:$H,'Extração Jira - Itens (Épicos)'!$I:$I,'Situação dos Épicos'!$Q126,'Extração Jira - Itens (Épicos)'!$K:$K,"Entregue")+SUMIFS('Extração Jira - Itens (Épicos)'!$H:$H,'Extração Jira - Itens (Épicos)'!$I:$I,'Situação dos Épicos'!$Q126,'Extração Jira - Itens (Épicos)'!$K:$K,"Cancelado"))/SUMIF('Extração Jira - Itens (Épicos)'!$I:$I,'Situação dos Épicos'!$Q126,'Extração Jira - Itens (Épicos)'!$H:$H),"")</f>
        <v/>
      </c>
      <c r="U126" s="2" t="str">
        <f>IF($Q126="","",SUMIFS('Extração Jira - Itens (Épicos)'!$H:$H,'Extração Jira - Itens (Épicos)'!$I:$I,$Q126,'Extração Jira - Itens (Épicos)'!$K:$K,"Não Entregue"))</f>
        <v/>
      </c>
      <c r="V126" s="2" t="str">
        <f t="shared" si="5"/>
        <v/>
      </c>
      <c r="W126" s="2" t="str">
        <f t="shared" si="6"/>
        <v/>
      </c>
      <c r="X126" s="2" t="str">
        <f ca="1">IF($Q126="","",IF(ISERROR(VLOOKUP($Q126,'Extração Jira - Épicos Jornada'!$B:$B,1,0)),"Despriorizado da PI",IF(V126=0,"Não considerar",IF(T126=1,"Finalizado",IF(AND($V126=$W126,$S126&lt;TODAY()),"Replanejado",IF(AND($V126=$W126,$S126&gt;=TODAY()),"Em dia",IF(AND($V126&gt;$W126,$S126&gt;TODAY()),"Em Risco","Atrasado")))))))</f>
        <v/>
      </c>
      <c r="Y126" s="2" t="str">
        <f t="shared" si="7"/>
        <v/>
      </c>
    </row>
    <row r="127" spans="20:25" hidden="1" x14ac:dyDescent="0.3">
      <c r="T127" s="163" t="str">
        <f>IFERROR((SUMIFS('Extração Jira - Itens (Épicos)'!$H:$H,'Extração Jira - Itens (Épicos)'!$I:$I,'Situação dos Épicos'!$Q127,'Extração Jira - Itens (Épicos)'!$K:$K,"Entregue")+SUMIFS('Extração Jira - Itens (Épicos)'!$H:$H,'Extração Jira - Itens (Épicos)'!$I:$I,'Situação dos Épicos'!$Q127,'Extração Jira - Itens (Épicos)'!$K:$K,"Cancelado"))/SUMIF('Extração Jira - Itens (Épicos)'!$I:$I,'Situação dos Épicos'!$Q127,'Extração Jira - Itens (Épicos)'!$H:$H),"")</f>
        <v/>
      </c>
      <c r="U127" s="2" t="str">
        <f>IF($Q127="","",SUMIFS('Extração Jira - Itens (Épicos)'!$H:$H,'Extração Jira - Itens (Épicos)'!$I:$I,$Q127,'Extração Jira - Itens (Épicos)'!$K:$K,"Não Entregue"))</f>
        <v/>
      </c>
      <c r="V127" s="2" t="str">
        <f t="shared" si="5"/>
        <v/>
      </c>
      <c r="W127" s="2" t="str">
        <f t="shared" si="6"/>
        <v/>
      </c>
      <c r="X127" s="2" t="str">
        <f ca="1">IF($Q127="","",IF(ISERROR(VLOOKUP($Q127,'Extração Jira - Épicos Jornada'!$B:$B,1,0)),"Despriorizado da PI",IF(V127=0,"Não considerar",IF(T127=1,"Finalizado",IF(AND($V127=$W127,$S127&lt;TODAY()),"Replanejado",IF(AND($V127=$W127,$S127&gt;=TODAY()),"Em dia",IF(AND($V127&gt;$W127,$S127&gt;TODAY()),"Em Risco","Atrasado")))))))</f>
        <v/>
      </c>
      <c r="Y127" s="2" t="str">
        <f t="shared" si="7"/>
        <v/>
      </c>
    </row>
    <row r="128" spans="20:25" hidden="1" x14ac:dyDescent="0.3">
      <c r="T128" s="163" t="str">
        <f>IFERROR((SUMIFS('Extração Jira - Itens (Épicos)'!$H:$H,'Extração Jira - Itens (Épicos)'!$I:$I,'Situação dos Épicos'!$Q128,'Extração Jira - Itens (Épicos)'!$K:$K,"Entregue")+SUMIFS('Extração Jira - Itens (Épicos)'!$H:$H,'Extração Jira - Itens (Épicos)'!$I:$I,'Situação dos Épicos'!$Q128,'Extração Jira - Itens (Épicos)'!$K:$K,"Cancelado"))/SUMIF('Extração Jira - Itens (Épicos)'!$I:$I,'Situação dos Épicos'!$Q128,'Extração Jira - Itens (Épicos)'!$H:$H),"")</f>
        <v/>
      </c>
      <c r="U128" s="2" t="str">
        <f>IF($Q128="","",SUMIFS('Extração Jira - Itens (Épicos)'!$H:$H,'Extração Jira - Itens (Épicos)'!$I:$I,$Q128,'Extração Jira - Itens (Épicos)'!$K:$K,"Não Entregue"))</f>
        <v/>
      </c>
      <c r="V128" s="2" t="str">
        <f t="shared" si="5"/>
        <v/>
      </c>
      <c r="W128" s="2" t="str">
        <f t="shared" si="6"/>
        <v/>
      </c>
      <c r="X128" s="2" t="str">
        <f ca="1">IF($Q128="","",IF(ISERROR(VLOOKUP($Q128,'Extração Jira - Épicos Jornada'!$B:$B,1,0)),"Despriorizado da PI",IF(V128=0,"Não considerar",IF(T128=1,"Finalizado",IF(AND($V128=$W128,$S128&lt;TODAY()),"Replanejado",IF(AND($V128=$W128,$S128&gt;=TODAY()),"Em dia",IF(AND($V128&gt;$W128,$S128&gt;TODAY()),"Em Risco","Atrasado")))))))</f>
        <v/>
      </c>
      <c r="Y128" s="2" t="str">
        <f t="shared" si="7"/>
        <v/>
      </c>
    </row>
    <row r="129" spans="20:25" hidden="1" x14ac:dyDescent="0.3">
      <c r="T129" s="163" t="str">
        <f>IFERROR((SUMIFS('Extração Jira - Itens (Épicos)'!$H:$H,'Extração Jira - Itens (Épicos)'!$I:$I,'Situação dos Épicos'!$Q129,'Extração Jira - Itens (Épicos)'!$K:$K,"Entregue")+SUMIFS('Extração Jira - Itens (Épicos)'!$H:$H,'Extração Jira - Itens (Épicos)'!$I:$I,'Situação dos Épicos'!$Q129,'Extração Jira - Itens (Épicos)'!$K:$K,"Cancelado"))/SUMIF('Extração Jira - Itens (Épicos)'!$I:$I,'Situação dos Épicos'!$Q129,'Extração Jira - Itens (Épicos)'!$H:$H),"")</f>
        <v/>
      </c>
      <c r="U129" s="2" t="str">
        <f>IF($Q129="","",SUMIFS('Extração Jira - Itens (Épicos)'!$H:$H,'Extração Jira - Itens (Épicos)'!$I:$I,$Q129,'Extração Jira - Itens (Épicos)'!$K:$K,"Não Entregue"))</f>
        <v/>
      </c>
      <c r="V129" s="2" t="str">
        <f t="shared" si="5"/>
        <v/>
      </c>
      <c r="W129" s="2" t="str">
        <f t="shared" si="6"/>
        <v/>
      </c>
      <c r="X129" s="2" t="str">
        <f ca="1">IF($Q129="","",IF(ISERROR(VLOOKUP($Q129,'Extração Jira - Épicos Jornada'!$B:$B,1,0)),"Despriorizado da PI",IF(V129=0,"Não considerar",IF(T129=1,"Finalizado",IF(AND($V129=$W129,$S129&lt;TODAY()),"Replanejado",IF(AND($V129=$W129,$S129&gt;=TODAY()),"Em dia",IF(AND($V129&gt;$W129,$S129&gt;TODAY()),"Em Risco","Atrasado")))))))</f>
        <v/>
      </c>
      <c r="Y129" s="2" t="str">
        <f t="shared" si="7"/>
        <v/>
      </c>
    </row>
    <row r="130" spans="20:25" hidden="1" x14ac:dyDescent="0.3">
      <c r="T130" s="163" t="str">
        <f>IFERROR((SUMIFS('Extração Jira - Itens (Épicos)'!$H:$H,'Extração Jira - Itens (Épicos)'!$I:$I,'Situação dos Épicos'!$Q130,'Extração Jira - Itens (Épicos)'!$K:$K,"Entregue")+SUMIFS('Extração Jira - Itens (Épicos)'!$H:$H,'Extração Jira - Itens (Épicos)'!$I:$I,'Situação dos Épicos'!$Q130,'Extração Jira - Itens (Épicos)'!$K:$K,"Cancelado"))/SUMIF('Extração Jira - Itens (Épicos)'!$I:$I,'Situação dos Épicos'!$Q130,'Extração Jira - Itens (Épicos)'!$H:$H),"")</f>
        <v/>
      </c>
      <c r="U130" s="2" t="str">
        <f>IF($Q130="","",SUMIFS('Extração Jira - Itens (Épicos)'!$H:$H,'Extração Jira - Itens (Épicos)'!$I:$I,$Q130,'Extração Jira - Itens (Épicos)'!$K:$K,"Não Entregue"))</f>
        <v/>
      </c>
      <c r="V130" s="2" t="str">
        <f t="shared" si="5"/>
        <v/>
      </c>
      <c r="W130" s="2" t="str">
        <f t="shared" si="6"/>
        <v/>
      </c>
      <c r="X130" s="2" t="str">
        <f ca="1">IF($Q130="","",IF(ISERROR(VLOOKUP($Q130,'Extração Jira - Épicos Jornada'!$B:$B,1,0)),"Despriorizado da PI",IF(V130=0,"Não considerar",IF(T130=1,"Finalizado",IF(AND($V130=$W130,$S130&lt;TODAY()),"Replanejado",IF(AND($V130=$W130,$S130&gt;=TODAY()),"Em dia",IF(AND($V130&gt;$W130,$S130&gt;TODAY()),"Em Risco","Atrasado")))))))</f>
        <v/>
      </c>
      <c r="Y130" s="2" t="str">
        <f t="shared" si="7"/>
        <v/>
      </c>
    </row>
    <row r="131" spans="20:25" hidden="1" x14ac:dyDescent="0.3">
      <c r="T131" s="163" t="str">
        <f>IFERROR((SUMIFS('Extração Jira - Itens (Épicos)'!$H:$H,'Extração Jira - Itens (Épicos)'!$I:$I,'Situação dos Épicos'!$Q131,'Extração Jira - Itens (Épicos)'!$K:$K,"Entregue")+SUMIFS('Extração Jira - Itens (Épicos)'!$H:$H,'Extração Jira - Itens (Épicos)'!$I:$I,'Situação dos Épicos'!$Q131,'Extração Jira - Itens (Épicos)'!$K:$K,"Cancelado"))/SUMIF('Extração Jira - Itens (Épicos)'!$I:$I,'Situação dos Épicos'!$Q131,'Extração Jira - Itens (Épicos)'!$H:$H),"")</f>
        <v/>
      </c>
      <c r="U131" s="2" t="str">
        <f>IF($Q131="","",SUMIFS('Extração Jira - Itens (Épicos)'!$H:$H,'Extração Jira - Itens (Épicos)'!$I:$I,$Q131,'Extração Jira - Itens (Épicos)'!$K:$K,"Não Entregue"))</f>
        <v/>
      </c>
      <c r="V131" s="2" t="str">
        <f t="shared" si="5"/>
        <v/>
      </c>
      <c r="W131" s="2" t="str">
        <f t="shared" si="6"/>
        <v/>
      </c>
      <c r="X131" s="2" t="str">
        <f ca="1">IF($Q131="","",IF(ISERROR(VLOOKUP($Q131,'Extração Jira - Épicos Jornada'!$B:$B,1,0)),"Despriorizado da PI",IF(V131=0,"Não considerar",IF(T131=1,"Finalizado",IF(AND($V131=$W131,$S131&lt;TODAY()),"Replanejado",IF(AND($V131=$W131,$S131&gt;=TODAY()),"Em dia",IF(AND($V131&gt;$W131,$S131&gt;TODAY()),"Em Risco","Atrasado")))))))</f>
        <v/>
      </c>
      <c r="Y131" s="2" t="str">
        <f t="shared" si="7"/>
        <v/>
      </c>
    </row>
    <row r="132" spans="20:25" hidden="1" x14ac:dyDescent="0.3">
      <c r="T132" s="163" t="str">
        <f>IFERROR((SUMIFS('Extração Jira - Itens (Épicos)'!$H:$H,'Extração Jira - Itens (Épicos)'!$I:$I,'Situação dos Épicos'!$Q132,'Extração Jira - Itens (Épicos)'!$K:$K,"Entregue")+SUMIFS('Extração Jira - Itens (Épicos)'!$H:$H,'Extração Jira - Itens (Épicos)'!$I:$I,'Situação dos Épicos'!$Q132,'Extração Jira - Itens (Épicos)'!$K:$K,"Cancelado"))/SUMIF('Extração Jira - Itens (Épicos)'!$I:$I,'Situação dos Épicos'!$Q132,'Extração Jira - Itens (Épicos)'!$H:$H),"")</f>
        <v/>
      </c>
      <c r="U132" s="2" t="str">
        <f>IF($Q132="","",SUMIFS('Extração Jira - Itens (Épicos)'!$H:$H,'Extração Jira - Itens (Épicos)'!$I:$I,$Q132,'Extração Jira - Itens (Épicos)'!$K:$K,"Não Entregue"))</f>
        <v/>
      </c>
      <c r="V132" s="2" t="str">
        <f t="shared" si="5"/>
        <v/>
      </c>
      <c r="W132" s="2" t="str">
        <f t="shared" si="6"/>
        <v/>
      </c>
      <c r="X132" s="2" t="str">
        <f ca="1">IF($Q132="","",IF(ISERROR(VLOOKUP($Q132,'Extração Jira - Épicos Jornada'!$B:$B,1,0)),"Despriorizado da PI",IF(V132=0,"Não considerar",IF(T132=1,"Finalizado",IF(AND($V132=$W132,$S132&lt;TODAY()),"Replanejado",IF(AND($V132=$W132,$S132&gt;=TODAY()),"Em dia",IF(AND($V132&gt;$W132,$S132&gt;TODAY()),"Em Risco","Atrasado")))))))</f>
        <v/>
      </c>
      <c r="Y132" s="2" t="str">
        <f t="shared" si="7"/>
        <v/>
      </c>
    </row>
    <row r="133" spans="20:25" hidden="1" x14ac:dyDescent="0.3">
      <c r="T133" s="163" t="str">
        <f>IFERROR((SUMIFS('Extração Jira - Itens (Épicos)'!$H:$H,'Extração Jira - Itens (Épicos)'!$I:$I,'Situação dos Épicos'!$Q133,'Extração Jira - Itens (Épicos)'!$K:$K,"Entregue")+SUMIFS('Extração Jira - Itens (Épicos)'!$H:$H,'Extração Jira - Itens (Épicos)'!$I:$I,'Situação dos Épicos'!$Q133,'Extração Jira - Itens (Épicos)'!$K:$K,"Cancelado"))/SUMIF('Extração Jira - Itens (Épicos)'!$I:$I,'Situação dos Épicos'!$Q133,'Extração Jira - Itens (Épicos)'!$H:$H),"")</f>
        <v/>
      </c>
      <c r="U133" s="2" t="str">
        <f>IF($Q133="","",SUMIFS('Extração Jira - Itens (Épicos)'!$H:$H,'Extração Jira - Itens (Épicos)'!$I:$I,$Q133,'Extração Jira - Itens (Épicos)'!$K:$K,"Não Entregue"))</f>
        <v/>
      </c>
      <c r="V133" s="2" t="str">
        <f t="shared" si="5"/>
        <v/>
      </c>
      <c r="W133" s="2" t="str">
        <f t="shared" si="6"/>
        <v/>
      </c>
      <c r="X133" s="2" t="str">
        <f ca="1">IF($Q133="","",IF(ISERROR(VLOOKUP($Q133,'Extração Jira - Épicos Jornada'!$B:$B,1,0)),"Despriorizado da PI",IF(V133=0,"Não considerar",IF(T133=1,"Finalizado",IF(AND($V133=$W133,$S133&lt;TODAY()),"Replanejado",IF(AND($V133=$W133,$S133&gt;=TODAY()),"Em dia",IF(AND($V133&gt;$W133,$S133&gt;TODAY()),"Em Risco","Atrasado")))))))</f>
        <v/>
      </c>
      <c r="Y133" s="2" t="str">
        <f t="shared" si="7"/>
        <v/>
      </c>
    </row>
    <row r="134" spans="20:25" hidden="1" x14ac:dyDescent="0.3">
      <c r="T134" s="163" t="str">
        <f>IFERROR((SUMIFS('Extração Jira - Itens (Épicos)'!$H:$H,'Extração Jira - Itens (Épicos)'!$I:$I,'Situação dos Épicos'!$Q134,'Extração Jira - Itens (Épicos)'!$K:$K,"Entregue")+SUMIFS('Extração Jira - Itens (Épicos)'!$H:$H,'Extração Jira - Itens (Épicos)'!$I:$I,'Situação dos Épicos'!$Q134,'Extração Jira - Itens (Épicos)'!$K:$K,"Cancelado"))/SUMIF('Extração Jira - Itens (Épicos)'!$I:$I,'Situação dos Épicos'!$Q134,'Extração Jira - Itens (Épicos)'!$H:$H),"")</f>
        <v/>
      </c>
      <c r="U134" s="2" t="str">
        <f>IF($Q134="","",SUMIFS('Extração Jira - Itens (Épicos)'!$H:$H,'Extração Jira - Itens (Épicos)'!$I:$I,$Q134,'Extração Jira - Itens (Épicos)'!$K:$K,"Não Entregue"))</f>
        <v/>
      </c>
      <c r="V134" s="2" t="str">
        <f t="shared" ref="V134:V197" si="8">IF($Q134="","",SUMIF($AA:$AA,$Q134,$AC:$AC)-SUMIFS($AC:$AC,$AA:$AA,$Q134,$AB:$AB,"Cancelado"))</f>
        <v/>
      </c>
      <c r="W134" s="2" t="str">
        <f t="shared" ref="W134:W197" si="9">IF($Q134="","",SUMIFS($AC:$AC,$AA:$AA,$Q134,$AB:$AB,"Entregue"))</f>
        <v/>
      </c>
      <c r="X134" s="2" t="str">
        <f ca="1">IF($Q134="","",IF(ISERROR(VLOOKUP($Q134,'Extração Jira - Épicos Jornada'!$B:$B,1,0)),"Despriorizado da PI",IF(V134=0,"Não considerar",IF(T134=1,"Finalizado",IF(AND($V134=$W134,$S134&lt;TODAY()),"Replanejado",IF(AND($V134=$W134,$S134&gt;=TODAY()),"Em dia",IF(AND($V134&gt;$W134,$S134&gt;TODAY()),"Em Risco","Atrasado")))))))</f>
        <v/>
      </c>
      <c r="Y134" s="2" t="str">
        <f t="shared" si="7"/>
        <v/>
      </c>
    </row>
    <row r="135" spans="20:25" hidden="1" x14ac:dyDescent="0.3">
      <c r="T135" s="163" t="str">
        <f>IFERROR((SUMIFS('Extração Jira - Itens (Épicos)'!$H:$H,'Extração Jira - Itens (Épicos)'!$I:$I,'Situação dos Épicos'!$Q135,'Extração Jira - Itens (Épicos)'!$K:$K,"Entregue")+SUMIFS('Extração Jira - Itens (Épicos)'!$H:$H,'Extração Jira - Itens (Épicos)'!$I:$I,'Situação dos Épicos'!$Q135,'Extração Jira - Itens (Épicos)'!$K:$K,"Cancelado"))/SUMIF('Extração Jira - Itens (Épicos)'!$I:$I,'Situação dos Épicos'!$Q135,'Extração Jira - Itens (Épicos)'!$H:$H),"")</f>
        <v/>
      </c>
      <c r="U135" s="2" t="str">
        <f>IF($Q135="","",SUMIFS('Extração Jira - Itens (Épicos)'!$H:$H,'Extração Jira - Itens (Épicos)'!$I:$I,$Q135,'Extração Jira - Itens (Épicos)'!$K:$K,"Não Entregue"))</f>
        <v/>
      </c>
      <c r="V135" s="2" t="str">
        <f t="shared" si="8"/>
        <v/>
      </c>
      <c r="W135" s="2" t="str">
        <f t="shared" si="9"/>
        <v/>
      </c>
      <c r="X135" s="2" t="str">
        <f ca="1">IF($Q135="","",IF(ISERROR(VLOOKUP($Q135,'Extração Jira - Épicos Jornada'!$B:$B,1,0)),"Despriorizado da PI",IF(V135=0,"Não considerar",IF(T135=1,"Finalizado",IF(AND($V135=$W135,$S135&lt;TODAY()),"Replanejado",IF(AND($V135=$W135,$S135&gt;=TODAY()),"Em dia",IF(AND($V135&gt;$W135,$S135&gt;TODAY()),"Em Risco","Atrasado")))))))</f>
        <v/>
      </c>
      <c r="Y135" s="2" t="str">
        <f t="shared" si="7"/>
        <v/>
      </c>
    </row>
    <row r="136" spans="20:25" hidden="1" x14ac:dyDescent="0.3">
      <c r="T136" s="163" t="str">
        <f>IFERROR((SUMIFS('Extração Jira - Itens (Épicos)'!$H:$H,'Extração Jira - Itens (Épicos)'!$I:$I,'Situação dos Épicos'!$Q136,'Extração Jira - Itens (Épicos)'!$K:$K,"Entregue")+SUMIFS('Extração Jira - Itens (Épicos)'!$H:$H,'Extração Jira - Itens (Épicos)'!$I:$I,'Situação dos Épicos'!$Q136,'Extração Jira - Itens (Épicos)'!$K:$K,"Cancelado"))/SUMIF('Extração Jira - Itens (Épicos)'!$I:$I,'Situação dos Épicos'!$Q136,'Extração Jira - Itens (Épicos)'!$H:$H),"")</f>
        <v/>
      </c>
      <c r="U136" s="2" t="str">
        <f>IF($Q136="","",SUMIFS('Extração Jira - Itens (Épicos)'!$H:$H,'Extração Jira - Itens (Épicos)'!$I:$I,$Q136,'Extração Jira - Itens (Épicos)'!$K:$K,"Não Entregue"))</f>
        <v/>
      </c>
      <c r="V136" s="2" t="str">
        <f t="shared" si="8"/>
        <v/>
      </c>
      <c r="W136" s="2" t="str">
        <f t="shared" si="9"/>
        <v/>
      </c>
      <c r="X136" s="2" t="str">
        <f ca="1">IF($Q136="","",IF(ISERROR(VLOOKUP($Q136,'Extração Jira - Épicos Jornada'!$B:$B,1,0)),"Despriorizado da PI",IF(V136=0,"Não considerar",IF(T136=1,"Finalizado",IF(AND($V136=$W136,$S136&lt;TODAY()),"Replanejado",IF(AND($V136=$W136,$S136&gt;=TODAY()),"Em dia",IF(AND($V136&gt;$W136,$S136&gt;TODAY()),"Em Risco","Atrasado")))))))</f>
        <v/>
      </c>
      <c r="Y136" s="2" t="str">
        <f t="shared" si="7"/>
        <v/>
      </c>
    </row>
    <row r="137" spans="20:25" hidden="1" x14ac:dyDescent="0.3">
      <c r="T137" s="163" t="str">
        <f>IFERROR((SUMIFS('Extração Jira - Itens (Épicos)'!$H:$H,'Extração Jira - Itens (Épicos)'!$I:$I,'Situação dos Épicos'!$Q137,'Extração Jira - Itens (Épicos)'!$K:$K,"Entregue")+SUMIFS('Extração Jira - Itens (Épicos)'!$H:$H,'Extração Jira - Itens (Épicos)'!$I:$I,'Situação dos Épicos'!$Q137,'Extração Jira - Itens (Épicos)'!$K:$K,"Cancelado"))/SUMIF('Extração Jira - Itens (Épicos)'!$I:$I,'Situação dos Épicos'!$Q137,'Extração Jira - Itens (Épicos)'!$H:$H),"")</f>
        <v/>
      </c>
      <c r="U137" s="2" t="str">
        <f>IF($Q137="","",SUMIFS('Extração Jira - Itens (Épicos)'!$H:$H,'Extração Jira - Itens (Épicos)'!$I:$I,$Q137,'Extração Jira - Itens (Épicos)'!$K:$K,"Não Entregue"))</f>
        <v/>
      </c>
      <c r="V137" s="2" t="str">
        <f t="shared" si="8"/>
        <v/>
      </c>
      <c r="W137" s="2" t="str">
        <f t="shared" si="9"/>
        <v/>
      </c>
      <c r="X137" s="2" t="str">
        <f ca="1">IF($Q137="","",IF(ISERROR(VLOOKUP($Q137,'Extração Jira - Épicos Jornada'!$B:$B,1,0)),"Despriorizado da PI",IF(V137=0,"Não considerar",IF(T137=1,"Finalizado",IF(AND($V137=$W137,$S137&lt;TODAY()),"Replanejado",IF(AND($V137=$W137,$S137&gt;=TODAY()),"Em dia",IF(AND($V137&gt;$W137,$S137&gt;TODAY()),"Em Risco","Atrasado")))))))</f>
        <v/>
      </c>
      <c r="Y137" s="2" t="str">
        <f t="shared" si="7"/>
        <v/>
      </c>
    </row>
    <row r="138" spans="20:25" hidden="1" x14ac:dyDescent="0.3">
      <c r="T138" s="163" t="str">
        <f>IFERROR((SUMIFS('Extração Jira - Itens (Épicos)'!$H:$H,'Extração Jira - Itens (Épicos)'!$I:$I,'Situação dos Épicos'!$Q138,'Extração Jira - Itens (Épicos)'!$K:$K,"Entregue")+SUMIFS('Extração Jira - Itens (Épicos)'!$H:$H,'Extração Jira - Itens (Épicos)'!$I:$I,'Situação dos Épicos'!$Q138,'Extração Jira - Itens (Épicos)'!$K:$K,"Cancelado"))/SUMIF('Extração Jira - Itens (Épicos)'!$I:$I,'Situação dos Épicos'!$Q138,'Extração Jira - Itens (Épicos)'!$H:$H),"")</f>
        <v/>
      </c>
      <c r="U138" s="2" t="str">
        <f>IF($Q138="","",SUMIFS('Extração Jira - Itens (Épicos)'!$H:$H,'Extração Jira - Itens (Épicos)'!$I:$I,$Q138,'Extração Jira - Itens (Épicos)'!$K:$K,"Não Entregue"))</f>
        <v/>
      </c>
      <c r="V138" s="2" t="str">
        <f t="shared" si="8"/>
        <v/>
      </c>
      <c r="W138" s="2" t="str">
        <f t="shared" si="9"/>
        <v/>
      </c>
      <c r="X138" s="2" t="str">
        <f ca="1">IF($Q138="","",IF(ISERROR(VLOOKUP($Q138,'Extração Jira - Épicos Jornada'!$B:$B,1,0)),"Despriorizado da PI",IF(V138=0,"Não considerar",IF(T138=1,"Finalizado",IF(AND($V138=$W138,$S138&lt;TODAY()),"Replanejado",IF(AND($V138=$W138,$S138&gt;=TODAY()),"Em dia",IF(AND($V138&gt;$W138,$S138&gt;TODAY()),"Em Risco","Atrasado")))))))</f>
        <v/>
      </c>
      <c r="Y138" s="2" t="str">
        <f t="shared" si="7"/>
        <v/>
      </c>
    </row>
    <row r="139" spans="20:25" hidden="1" x14ac:dyDescent="0.3">
      <c r="T139" s="163" t="str">
        <f>IFERROR((SUMIFS('Extração Jira - Itens (Épicos)'!$H:$H,'Extração Jira - Itens (Épicos)'!$I:$I,'Situação dos Épicos'!$Q139,'Extração Jira - Itens (Épicos)'!$K:$K,"Entregue")+SUMIFS('Extração Jira - Itens (Épicos)'!$H:$H,'Extração Jira - Itens (Épicos)'!$I:$I,'Situação dos Épicos'!$Q139,'Extração Jira - Itens (Épicos)'!$K:$K,"Cancelado"))/SUMIF('Extração Jira - Itens (Épicos)'!$I:$I,'Situação dos Épicos'!$Q139,'Extração Jira - Itens (Épicos)'!$H:$H),"")</f>
        <v/>
      </c>
      <c r="U139" s="2" t="str">
        <f>IF($Q139="","",SUMIFS('Extração Jira - Itens (Épicos)'!$H:$H,'Extração Jira - Itens (Épicos)'!$I:$I,$Q139,'Extração Jira - Itens (Épicos)'!$K:$K,"Não Entregue"))</f>
        <v/>
      </c>
      <c r="V139" s="2" t="str">
        <f t="shared" si="8"/>
        <v/>
      </c>
      <c r="W139" s="2" t="str">
        <f t="shared" si="9"/>
        <v/>
      </c>
      <c r="X139" s="2" t="str">
        <f ca="1">IF($Q139="","",IF(ISERROR(VLOOKUP($Q139,'Extração Jira - Épicos Jornada'!$B:$B,1,0)),"Despriorizado da PI",IF(V139=0,"Não considerar",IF(T139=1,"Finalizado",IF(AND($V139=$W139,$S139&lt;TODAY()),"Replanejado",IF(AND($V139=$W139,$S139&gt;=TODAY()),"Em dia",IF(AND($V139&gt;$W139,$S139&gt;TODAY()),"Em Risco","Atrasado")))))))</f>
        <v/>
      </c>
      <c r="Y139" s="2" t="str">
        <f t="shared" si="7"/>
        <v/>
      </c>
    </row>
    <row r="140" spans="20:25" hidden="1" x14ac:dyDescent="0.3">
      <c r="T140" s="163" t="str">
        <f>IFERROR((SUMIFS('Extração Jira - Itens (Épicos)'!$H:$H,'Extração Jira - Itens (Épicos)'!$I:$I,'Situação dos Épicos'!$Q140,'Extração Jira - Itens (Épicos)'!$K:$K,"Entregue")+SUMIFS('Extração Jira - Itens (Épicos)'!$H:$H,'Extração Jira - Itens (Épicos)'!$I:$I,'Situação dos Épicos'!$Q140,'Extração Jira - Itens (Épicos)'!$K:$K,"Cancelado"))/SUMIF('Extração Jira - Itens (Épicos)'!$I:$I,'Situação dos Épicos'!$Q140,'Extração Jira - Itens (Épicos)'!$H:$H),"")</f>
        <v/>
      </c>
      <c r="U140" s="2" t="str">
        <f>IF($Q140="","",SUMIFS('Extração Jira - Itens (Épicos)'!$H:$H,'Extração Jira - Itens (Épicos)'!$I:$I,$Q140,'Extração Jira - Itens (Épicos)'!$K:$K,"Não Entregue"))</f>
        <v/>
      </c>
      <c r="V140" s="2" t="str">
        <f t="shared" si="8"/>
        <v/>
      </c>
      <c r="W140" s="2" t="str">
        <f t="shared" si="9"/>
        <v/>
      </c>
      <c r="X140" s="2" t="str">
        <f ca="1">IF($Q140="","",IF(ISERROR(VLOOKUP($Q140,'Extração Jira - Épicos Jornada'!$B:$B,1,0)),"Despriorizado da PI",IF(V140=0,"Não considerar",IF(T140=1,"Finalizado",IF(AND($V140=$W140,$S140&lt;TODAY()),"Replanejado",IF(AND($V140=$W140,$S140&gt;=TODAY()),"Em dia",IF(AND($V140&gt;$W140,$S140&gt;TODAY()),"Em Risco","Atrasado")))))))</f>
        <v/>
      </c>
      <c r="Y140" s="2" t="str">
        <f t="shared" si="7"/>
        <v/>
      </c>
    </row>
    <row r="141" spans="20:25" hidden="1" x14ac:dyDescent="0.3">
      <c r="T141" s="163" t="str">
        <f>IFERROR((SUMIFS('Extração Jira - Itens (Épicos)'!$H:$H,'Extração Jira - Itens (Épicos)'!$I:$I,'Situação dos Épicos'!$Q141,'Extração Jira - Itens (Épicos)'!$K:$K,"Entregue")+SUMIFS('Extração Jira - Itens (Épicos)'!$H:$H,'Extração Jira - Itens (Épicos)'!$I:$I,'Situação dos Épicos'!$Q141,'Extração Jira - Itens (Épicos)'!$K:$K,"Cancelado"))/SUMIF('Extração Jira - Itens (Épicos)'!$I:$I,'Situação dos Épicos'!$Q141,'Extração Jira - Itens (Épicos)'!$H:$H),"")</f>
        <v/>
      </c>
      <c r="U141" s="2" t="str">
        <f>IF($Q141="","",SUMIFS('Extração Jira - Itens (Épicos)'!$H:$H,'Extração Jira - Itens (Épicos)'!$I:$I,$Q141,'Extração Jira - Itens (Épicos)'!$K:$K,"Não Entregue"))</f>
        <v/>
      </c>
      <c r="V141" s="2" t="str">
        <f t="shared" si="8"/>
        <v/>
      </c>
      <c r="W141" s="2" t="str">
        <f t="shared" si="9"/>
        <v/>
      </c>
      <c r="X141" s="2" t="str">
        <f ca="1">IF($Q141="","",IF(ISERROR(VLOOKUP($Q141,'Extração Jira - Épicos Jornada'!$B:$B,1,0)),"Despriorizado da PI",IF(V141=0,"Não considerar",IF(T141=1,"Finalizado",IF(AND($V141=$W141,$S141&lt;TODAY()),"Replanejado",IF(AND($V141=$W141,$S141&gt;=TODAY()),"Em dia",IF(AND($V141&gt;$W141,$S141&gt;TODAY()),"Em Risco","Atrasado")))))))</f>
        <v/>
      </c>
      <c r="Y141" s="2" t="str">
        <f t="shared" si="7"/>
        <v/>
      </c>
    </row>
    <row r="142" spans="20:25" hidden="1" x14ac:dyDescent="0.3">
      <c r="T142" s="163" t="str">
        <f>IFERROR((SUMIFS('Extração Jira - Itens (Épicos)'!$H:$H,'Extração Jira - Itens (Épicos)'!$I:$I,'Situação dos Épicos'!$Q142,'Extração Jira - Itens (Épicos)'!$K:$K,"Entregue")+SUMIFS('Extração Jira - Itens (Épicos)'!$H:$H,'Extração Jira - Itens (Épicos)'!$I:$I,'Situação dos Épicos'!$Q142,'Extração Jira - Itens (Épicos)'!$K:$K,"Cancelado"))/SUMIF('Extração Jira - Itens (Épicos)'!$I:$I,'Situação dos Épicos'!$Q142,'Extração Jira - Itens (Épicos)'!$H:$H),"")</f>
        <v/>
      </c>
      <c r="U142" s="2" t="str">
        <f>IF($Q142="","",SUMIFS('Extração Jira - Itens (Épicos)'!$H:$H,'Extração Jira - Itens (Épicos)'!$I:$I,$Q142,'Extração Jira - Itens (Épicos)'!$K:$K,"Não Entregue"))</f>
        <v/>
      </c>
      <c r="V142" s="2" t="str">
        <f t="shared" si="8"/>
        <v/>
      </c>
      <c r="W142" s="2" t="str">
        <f t="shared" si="9"/>
        <v/>
      </c>
      <c r="X142" s="2" t="str">
        <f ca="1">IF($Q142="","",IF(ISERROR(VLOOKUP($Q142,'Extração Jira - Épicos Jornada'!$B:$B,1,0)),"Despriorizado da PI",IF(V142=0,"Não considerar",IF(T142=1,"Finalizado",IF(AND($V142=$W142,$S142&lt;TODAY()),"Replanejado",IF(AND($V142=$W142,$S142&gt;=TODAY()),"Em dia",IF(AND($V142&gt;$W142,$S142&gt;TODAY()),"Em Risco","Atrasado")))))))</f>
        <v/>
      </c>
      <c r="Y142" s="2" t="str">
        <f t="shared" si="7"/>
        <v/>
      </c>
    </row>
    <row r="143" spans="20:25" hidden="1" x14ac:dyDescent="0.3">
      <c r="T143" s="163" t="str">
        <f>IFERROR((SUMIFS('Extração Jira - Itens (Épicos)'!$H:$H,'Extração Jira - Itens (Épicos)'!$I:$I,'Situação dos Épicos'!$Q143,'Extração Jira - Itens (Épicos)'!$K:$K,"Entregue")+SUMIFS('Extração Jira - Itens (Épicos)'!$H:$H,'Extração Jira - Itens (Épicos)'!$I:$I,'Situação dos Épicos'!$Q143,'Extração Jira - Itens (Épicos)'!$K:$K,"Cancelado"))/SUMIF('Extração Jira - Itens (Épicos)'!$I:$I,'Situação dos Épicos'!$Q143,'Extração Jira - Itens (Épicos)'!$H:$H),"")</f>
        <v/>
      </c>
      <c r="U143" s="2" t="str">
        <f>IF($Q143="","",SUMIFS('Extração Jira - Itens (Épicos)'!$H:$H,'Extração Jira - Itens (Épicos)'!$I:$I,$Q143,'Extração Jira - Itens (Épicos)'!$K:$K,"Não Entregue"))</f>
        <v/>
      </c>
      <c r="V143" s="2" t="str">
        <f t="shared" si="8"/>
        <v/>
      </c>
      <c r="W143" s="2" t="str">
        <f t="shared" si="9"/>
        <v/>
      </c>
      <c r="X143" s="2" t="str">
        <f ca="1">IF($Q143="","",IF(ISERROR(VLOOKUP($Q143,'Extração Jira - Épicos Jornada'!$B:$B,1,0)),"Despriorizado da PI",IF(V143=0,"Não considerar",IF(T143=1,"Finalizado",IF(AND($V143=$W143,$S143&lt;TODAY()),"Replanejado",IF(AND($V143=$W143,$S143&gt;=TODAY()),"Em dia",IF(AND($V143&gt;$W143,$S143&gt;TODAY()),"Em Risco","Atrasado")))))))</f>
        <v/>
      </c>
      <c r="Y143" s="2" t="str">
        <f t="shared" si="7"/>
        <v/>
      </c>
    </row>
    <row r="144" spans="20:25" hidden="1" x14ac:dyDescent="0.3">
      <c r="T144" s="163" t="str">
        <f>IFERROR((SUMIFS('Extração Jira - Itens (Épicos)'!$H:$H,'Extração Jira - Itens (Épicos)'!$I:$I,'Situação dos Épicos'!$Q144,'Extração Jira - Itens (Épicos)'!$K:$K,"Entregue")+SUMIFS('Extração Jira - Itens (Épicos)'!$H:$H,'Extração Jira - Itens (Épicos)'!$I:$I,'Situação dos Épicos'!$Q144,'Extração Jira - Itens (Épicos)'!$K:$K,"Cancelado"))/SUMIF('Extração Jira - Itens (Épicos)'!$I:$I,'Situação dos Épicos'!$Q144,'Extração Jira - Itens (Épicos)'!$H:$H),"")</f>
        <v/>
      </c>
      <c r="U144" s="2" t="str">
        <f>IF($Q144="","",SUMIFS('Extração Jira - Itens (Épicos)'!$H:$H,'Extração Jira - Itens (Épicos)'!$I:$I,$Q144,'Extração Jira - Itens (Épicos)'!$K:$K,"Não Entregue"))</f>
        <v/>
      </c>
      <c r="V144" s="2" t="str">
        <f t="shared" si="8"/>
        <v/>
      </c>
      <c r="W144" s="2" t="str">
        <f t="shared" si="9"/>
        <v/>
      </c>
      <c r="X144" s="2" t="str">
        <f ca="1">IF($Q144="","",IF(ISERROR(VLOOKUP($Q144,'Extração Jira - Épicos Jornada'!$B:$B,1,0)),"Despriorizado da PI",IF(V144=0,"Não considerar",IF(T144=1,"Finalizado",IF(AND($V144=$W144,$S144&lt;TODAY()),"Replanejado",IF(AND($V144=$W144,$S144&gt;=TODAY()),"Em dia",IF(AND($V144&gt;$W144,$S144&gt;TODAY()),"Em Risco","Atrasado")))))))</f>
        <v/>
      </c>
      <c r="Y144" s="2" t="str">
        <f t="shared" si="7"/>
        <v/>
      </c>
    </row>
    <row r="145" spans="20:25" hidden="1" x14ac:dyDescent="0.3">
      <c r="T145" s="163" t="str">
        <f>IFERROR((SUMIFS('Extração Jira - Itens (Épicos)'!$H:$H,'Extração Jira - Itens (Épicos)'!$I:$I,'Situação dos Épicos'!$Q145,'Extração Jira - Itens (Épicos)'!$K:$K,"Entregue")+SUMIFS('Extração Jira - Itens (Épicos)'!$H:$H,'Extração Jira - Itens (Épicos)'!$I:$I,'Situação dos Épicos'!$Q145,'Extração Jira - Itens (Épicos)'!$K:$K,"Cancelado"))/SUMIF('Extração Jira - Itens (Épicos)'!$I:$I,'Situação dos Épicos'!$Q145,'Extração Jira - Itens (Épicos)'!$H:$H),"")</f>
        <v/>
      </c>
      <c r="U145" s="2" t="str">
        <f>IF($Q145="","",SUMIFS('Extração Jira - Itens (Épicos)'!$H:$H,'Extração Jira - Itens (Épicos)'!$I:$I,$Q145,'Extração Jira - Itens (Épicos)'!$K:$K,"Não Entregue"))</f>
        <v/>
      </c>
      <c r="V145" s="2" t="str">
        <f t="shared" si="8"/>
        <v/>
      </c>
      <c r="W145" s="2" t="str">
        <f t="shared" si="9"/>
        <v/>
      </c>
      <c r="X145" s="2" t="str">
        <f ca="1">IF($Q145="","",IF(ISERROR(VLOOKUP($Q145,'Extração Jira - Épicos Jornada'!$B:$B,1,0)),"Despriorizado da PI",IF(V145=0,"Não considerar",IF(T145=1,"Finalizado",IF(AND($V145=$W145,$S145&lt;TODAY()),"Replanejado",IF(AND($V145=$W145,$S145&gt;=TODAY()),"Em dia",IF(AND($V145&gt;$W145,$S145&gt;TODAY()),"Em Risco","Atrasado")))))))</f>
        <v/>
      </c>
      <c r="Y145" s="2" t="str">
        <f t="shared" si="7"/>
        <v/>
      </c>
    </row>
    <row r="146" spans="20:25" hidden="1" x14ac:dyDescent="0.3">
      <c r="T146" s="163" t="str">
        <f>IFERROR((SUMIFS('Extração Jira - Itens (Épicos)'!$H:$H,'Extração Jira - Itens (Épicos)'!$I:$I,'Situação dos Épicos'!$Q146,'Extração Jira - Itens (Épicos)'!$K:$K,"Entregue")+SUMIFS('Extração Jira - Itens (Épicos)'!$H:$H,'Extração Jira - Itens (Épicos)'!$I:$I,'Situação dos Épicos'!$Q146,'Extração Jira - Itens (Épicos)'!$K:$K,"Cancelado"))/SUMIF('Extração Jira - Itens (Épicos)'!$I:$I,'Situação dos Épicos'!$Q146,'Extração Jira - Itens (Épicos)'!$H:$H),"")</f>
        <v/>
      </c>
      <c r="U146" s="2" t="str">
        <f>IF($Q146="","",SUMIFS('Extração Jira - Itens (Épicos)'!$H:$H,'Extração Jira - Itens (Épicos)'!$I:$I,$Q146,'Extração Jira - Itens (Épicos)'!$K:$K,"Não Entregue"))</f>
        <v/>
      </c>
      <c r="V146" s="2" t="str">
        <f t="shared" si="8"/>
        <v/>
      </c>
      <c r="W146" s="2" t="str">
        <f t="shared" si="9"/>
        <v/>
      </c>
      <c r="X146" s="2" t="str">
        <f ca="1">IF($Q146="","",IF(ISERROR(VLOOKUP($Q146,'Extração Jira - Épicos Jornada'!$B:$B,1,0)),"Despriorizado da PI",IF(V146=0,"Não considerar",IF(T146=1,"Finalizado",IF(AND($V146=$W146,$S146&lt;TODAY()),"Replanejado",IF(AND($V146=$W146,$S146&gt;=TODAY()),"Em dia",IF(AND($V146&gt;$W146,$S146&gt;TODAY()),"Em Risco","Atrasado")))))))</f>
        <v/>
      </c>
      <c r="Y146" s="2" t="str">
        <f t="shared" si="7"/>
        <v/>
      </c>
    </row>
    <row r="147" spans="20:25" hidden="1" x14ac:dyDescent="0.3">
      <c r="T147" s="163" t="str">
        <f>IFERROR((SUMIFS('Extração Jira - Itens (Épicos)'!$H:$H,'Extração Jira - Itens (Épicos)'!$I:$I,'Situação dos Épicos'!$Q147,'Extração Jira - Itens (Épicos)'!$K:$K,"Entregue")+SUMIFS('Extração Jira - Itens (Épicos)'!$H:$H,'Extração Jira - Itens (Épicos)'!$I:$I,'Situação dos Épicos'!$Q147,'Extração Jira - Itens (Épicos)'!$K:$K,"Cancelado"))/SUMIF('Extração Jira - Itens (Épicos)'!$I:$I,'Situação dos Épicos'!$Q147,'Extração Jira - Itens (Épicos)'!$H:$H),"")</f>
        <v/>
      </c>
      <c r="U147" s="2" t="str">
        <f>IF($Q147="","",SUMIFS('Extração Jira - Itens (Épicos)'!$H:$H,'Extração Jira - Itens (Épicos)'!$I:$I,$Q147,'Extração Jira - Itens (Épicos)'!$K:$K,"Não Entregue"))</f>
        <v/>
      </c>
      <c r="V147" s="2" t="str">
        <f t="shared" si="8"/>
        <v/>
      </c>
      <c r="W147" s="2" t="str">
        <f t="shared" si="9"/>
        <v/>
      </c>
      <c r="X147" s="2" t="str">
        <f ca="1">IF($Q147="","",IF(ISERROR(VLOOKUP($Q147,'Extração Jira - Épicos Jornada'!$B:$B,1,0)),"Despriorizado da PI",IF(V147=0,"Não considerar",IF(T147=1,"Finalizado",IF(AND($V147=$W147,$S147&lt;TODAY()),"Replanejado",IF(AND($V147=$W147,$S147&gt;=TODAY()),"Em dia",IF(AND($V147&gt;$W147,$S147&gt;TODAY()),"Em Risco","Atrasado")))))))</f>
        <v/>
      </c>
      <c r="Y147" s="2" t="str">
        <f t="shared" si="7"/>
        <v/>
      </c>
    </row>
    <row r="148" spans="20:25" hidden="1" x14ac:dyDescent="0.3">
      <c r="T148" s="163" t="str">
        <f>IFERROR((SUMIFS('Extração Jira - Itens (Épicos)'!$H:$H,'Extração Jira - Itens (Épicos)'!$I:$I,'Situação dos Épicos'!$Q148,'Extração Jira - Itens (Épicos)'!$K:$K,"Entregue")+SUMIFS('Extração Jira - Itens (Épicos)'!$H:$H,'Extração Jira - Itens (Épicos)'!$I:$I,'Situação dos Épicos'!$Q148,'Extração Jira - Itens (Épicos)'!$K:$K,"Cancelado"))/SUMIF('Extração Jira - Itens (Épicos)'!$I:$I,'Situação dos Épicos'!$Q148,'Extração Jira - Itens (Épicos)'!$H:$H),"")</f>
        <v/>
      </c>
      <c r="U148" s="2" t="str">
        <f>IF($Q148="","",SUMIFS('Extração Jira - Itens (Épicos)'!$H:$H,'Extração Jira - Itens (Épicos)'!$I:$I,$Q148,'Extração Jira - Itens (Épicos)'!$K:$K,"Não Entregue"))</f>
        <v/>
      </c>
      <c r="V148" s="2" t="str">
        <f t="shared" si="8"/>
        <v/>
      </c>
      <c r="W148" s="2" t="str">
        <f t="shared" si="9"/>
        <v/>
      </c>
      <c r="X148" s="2" t="str">
        <f ca="1">IF($Q148="","",IF(ISERROR(VLOOKUP($Q148,'Extração Jira - Épicos Jornada'!$B:$B,1,0)),"Despriorizado da PI",IF(V148=0,"Não considerar",IF(T148=1,"Finalizado",IF(AND($V148=$W148,$S148&lt;TODAY()),"Replanejado",IF(AND($V148=$W148,$S148&gt;=TODAY()),"Em dia",IF(AND($V148&gt;$W148,$S148&gt;TODAY()),"Em Risco","Atrasado")))))))</f>
        <v/>
      </c>
      <c r="Y148" s="2" t="str">
        <f t="shared" si="7"/>
        <v/>
      </c>
    </row>
    <row r="149" spans="20:25" hidden="1" x14ac:dyDescent="0.3">
      <c r="T149" s="163" t="str">
        <f>IFERROR((SUMIFS('Extração Jira - Itens (Épicos)'!$H:$H,'Extração Jira - Itens (Épicos)'!$I:$I,'Situação dos Épicos'!$Q149,'Extração Jira - Itens (Épicos)'!$K:$K,"Entregue")+SUMIFS('Extração Jira - Itens (Épicos)'!$H:$H,'Extração Jira - Itens (Épicos)'!$I:$I,'Situação dos Épicos'!$Q149,'Extração Jira - Itens (Épicos)'!$K:$K,"Cancelado"))/SUMIF('Extração Jira - Itens (Épicos)'!$I:$I,'Situação dos Épicos'!$Q149,'Extração Jira - Itens (Épicos)'!$H:$H),"")</f>
        <v/>
      </c>
      <c r="U149" s="2" t="str">
        <f>IF($Q149="","",SUMIFS('Extração Jira - Itens (Épicos)'!$H:$H,'Extração Jira - Itens (Épicos)'!$I:$I,$Q149,'Extração Jira - Itens (Épicos)'!$K:$K,"Não Entregue"))</f>
        <v/>
      </c>
      <c r="V149" s="2" t="str">
        <f t="shared" si="8"/>
        <v/>
      </c>
      <c r="W149" s="2" t="str">
        <f t="shared" si="9"/>
        <v/>
      </c>
      <c r="X149" s="2" t="str">
        <f ca="1">IF($Q149="","",IF(ISERROR(VLOOKUP($Q149,'Extração Jira - Épicos Jornada'!$B:$B,1,0)),"Despriorizado da PI",IF(V149=0,"Não considerar",IF(T149=1,"Finalizado",IF(AND($V149=$W149,$S149&lt;TODAY()),"Replanejado",IF(AND($V149=$W149,$S149&gt;=TODAY()),"Em dia",IF(AND($V149&gt;$W149,$S149&gt;TODAY()),"Em Risco","Atrasado")))))))</f>
        <v/>
      </c>
      <c r="Y149" s="2" t="str">
        <f t="shared" si="7"/>
        <v/>
      </c>
    </row>
    <row r="150" spans="20:25" hidden="1" x14ac:dyDescent="0.3">
      <c r="T150" s="163" t="str">
        <f>IFERROR((SUMIFS('Extração Jira - Itens (Épicos)'!$H:$H,'Extração Jira - Itens (Épicos)'!$I:$I,'Situação dos Épicos'!$Q150,'Extração Jira - Itens (Épicos)'!$K:$K,"Entregue")+SUMIFS('Extração Jira - Itens (Épicos)'!$H:$H,'Extração Jira - Itens (Épicos)'!$I:$I,'Situação dos Épicos'!$Q150,'Extração Jira - Itens (Épicos)'!$K:$K,"Cancelado"))/SUMIF('Extração Jira - Itens (Épicos)'!$I:$I,'Situação dos Épicos'!$Q150,'Extração Jira - Itens (Épicos)'!$H:$H),"")</f>
        <v/>
      </c>
      <c r="U150" s="2" t="str">
        <f>IF($Q150="","",SUMIFS('Extração Jira - Itens (Épicos)'!$H:$H,'Extração Jira - Itens (Épicos)'!$I:$I,$Q150,'Extração Jira - Itens (Épicos)'!$K:$K,"Não Entregue"))</f>
        <v/>
      </c>
      <c r="V150" s="2" t="str">
        <f t="shared" si="8"/>
        <v/>
      </c>
      <c r="W150" s="2" t="str">
        <f t="shared" si="9"/>
        <v/>
      </c>
      <c r="X150" s="2" t="str">
        <f ca="1">IF($Q150="","",IF(ISERROR(VLOOKUP($Q150,'Extração Jira - Épicos Jornada'!$B:$B,1,0)),"Despriorizado da PI",IF(V150=0,"Não considerar",IF(T150=1,"Finalizado",IF(AND($V150=$W150,$S150&lt;TODAY()),"Replanejado",IF(AND($V150=$W150,$S150&gt;=TODAY()),"Em dia",IF(AND($V150&gt;$W150,$S150&gt;TODAY()),"Em Risco","Atrasado")))))))</f>
        <v/>
      </c>
      <c r="Y150" s="2" t="str">
        <f t="shared" ref="Y150:Y213" si="10">IF($Q150="","",IF(LEFT($R150,5)="[SAG]","Baseline",IF(LEFT($R150,7)="[Adobe]","Baseline",IF(NOT(ISERROR(VLOOKUP($Q150,$M:$M,1,0))),"Baseline","Mudança de Escopo"))))</f>
        <v/>
      </c>
    </row>
    <row r="151" spans="20:25" hidden="1" x14ac:dyDescent="0.3">
      <c r="T151" s="163" t="str">
        <f>IFERROR((SUMIFS('Extração Jira - Itens (Épicos)'!$H:$H,'Extração Jira - Itens (Épicos)'!$I:$I,'Situação dos Épicos'!$Q151,'Extração Jira - Itens (Épicos)'!$K:$K,"Entregue")+SUMIFS('Extração Jira - Itens (Épicos)'!$H:$H,'Extração Jira - Itens (Épicos)'!$I:$I,'Situação dos Épicos'!$Q151,'Extração Jira - Itens (Épicos)'!$K:$K,"Cancelado"))/SUMIF('Extração Jira - Itens (Épicos)'!$I:$I,'Situação dos Épicos'!$Q151,'Extração Jira - Itens (Épicos)'!$H:$H),"")</f>
        <v/>
      </c>
      <c r="U151" s="2" t="str">
        <f>IF($Q151="","",SUMIFS('Extração Jira - Itens (Épicos)'!$H:$H,'Extração Jira - Itens (Épicos)'!$I:$I,$Q151,'Extração Jira - Itens (Épicos)'!$K:$K,"Não Entregue"))</f>
        <v/>
      </c>
      <c r="V151" s="2" t="str">
        <f t="shared" si="8"/>
        <v/>
      </c>
      <c r="W151" s="2" t="str">
        <f t="shared" si="9"/>
        <v/>
      </c>
      <c r="X151" s="2" t="str">
        <f ca="1">IF($Q151="","",IF(ISERROR(VLOOKUP($Q151,'Extração Jira - Épicos Jornada'!$B:$B,1,0)),"Despriorizado da PI",IF(V151=0,"Não considerar",IF(T151=1,"Finalizado",IF(AND($V151=$W151,$S151&lt;TODAY()),"Replanejado",IF(AND($V151=$W151,$S151&gt;=TODAY()),"Em dia",IF(AND($V151&gt;$W151,$S151&gt;TODAY()),"Em Risco","Atrasado")))))))</f>
        <v/>
      </c>
      <c r="Y151" s="2" t="str">
        <f t="shared" si="10"/>
        <v/>
      </c>
    </row>
    <row r="152" spans="20:25" hidden="1" x14ac:dyDescent="0.3">
      <c r="T152" s="163" t="str">
        <f>IFERROR((SUMIFS('Extração Jira - Itens (Épicos)'!$H:$H,'Extração Jira - Itens (Épicos)'!$I:$I,'Situação dos Épicos'!$Q152,'Extração Jira - Itens (Épicos)'!$K:$K,"Entregue")+SUMIFS('Extração Jira - Itens (Épicos)'!$H:$H,'Extração Jira - Itens (Épicos)'!$I:$I,'Situação dos Épicos'!$Q152,'Extração Jira - Itens (Épicos)'!$K:$K,"Cancelado"))/SUMIF('Extração Jira - Itens (Épicos)'!$I:$I,'Situação dos Épicos'!$Q152,'Extração Jira - Itens (Épicos)'!$H:$H),"")</f>
        <v/>
      </c>
      <c r="U152" s="2" t="str">
        <f>IF($Q152="","",SUMIFS('Extração Jira - Itens (Épicos)'!$H:$H,'Extração Jira - Itens (Épicos)'!$I:$I,$Q152,'Extração Jira - Itens (Épicos)'!$K:$K,"Não Entregue"))</f>
        <v/>
      </c>
      <c r="V152" s="2" t="str">
        <f t="shared" si="8"/>
        <v/>
      </c>
      <c r="W152" s="2" t="str">
        <f t="shared" si="9"/>
        <v/>
      </c>
      <c r="X152" s="2" t="str">
        <f ca="1">IF($Q152="","",IF(ISERROR(VLOOKUP($Q152,'Extração Jira - Épicos Jornada'!$B:$B,1,0)),"Despriorizado da PI",IF(V152=0,"Não considerar",IF(T152=1,"Finalizado",IF(AND($V152=$W152,$S152&lt;TODAY()),"Replanejado",IF(AND($V152=$W152,$S152&gt;=TODAY()),"Em dia",IF(AND($V152&gt;$W152,$S152&gt;TODAY()),"Em Risco","Atrasado")))))))</f>
        <v/>
      </c>
      <c r="Y152" s="2" t="str">
        <f t="shared" si="10"/>
        <v/>
      </c>
    </row>
    <row r="153" spans="20:25" hidden="1" x14ac:dyDescent="0.3">
      <c r="T153" s="163" t="str">
        <f>IFERROR((SUMIFS('Extração Jira - Itens (Épicos)'!$H:$H,'Extração Jira - Itens (Épicos)'!$I:$I,'Situação dos Épicos'!$Q153,'Extração Jira - Itens (Épicos)'!$K:$K,"Entregue")+SUMIFS('Extração Jira - Itens (Épicos)'!$H:$H,'Extração Jira - Itens (Épicos)'!$I:$I,'Situação dos Épicos'!$Q153,'Extração Jira - Itens (Épicos)'!$K:$K,"Cancelado"))/SUMIF('Extração Jira - Itens (Épicos)'!$I:$I,'Situação dos Épicos'!$Q153,'Extração Jira - Itens (Épicos)'!$H:$H),"")</f>
        <v/>
      </c>
      <c r="U153" s="2" t="str">
        <f>IF($Q153="","",SUMIFS('Extração Jira - Itens (Épicos)'!$H:$H,'Extração Jira - Itens (Épicos)'!$I:$I,$Q153,'Extração Jira - Itens (Épicos)'!$K:$K,"Não Entregue"))</f>
        <v/>
      </c>
      <c r="V153" s="2" t="str">
        <f t="shared" si="8"/>
        <v/>
      </c>
      <c r="W153" s="2" t="str">
        <f t="shared" si="9"/>
        <v/>
      </c>
      <c r="X153" s="2" t="str">
        <f ca="1">IF($Q153="","",IF(ISERROR(VLOOKUP($Q153,'Extração Jira - Épicos Jornada'!$B:$B,1,0)),"Despriorizado da PI",IF(V153=0,"Não considerar",IF(T153=1,"Finalizado",IF(AND($V153=$W153,$S153&lt;TODAY()),"Replanejado",IF(AND($V153=$W153,$S153&gt;=TODAY()),"Em dia",IF(AND($V153&gt;$W153,$S153&gt;TODAY()),"Em Risco","Atrasado")))))))</f>
        <v/>
      </c>
      <c r="Y153" s="2" t="str">
        <f t="shared" si="10"/>
        <v/>
      </c>
    </row>
    <row r="154" spans="20:25" hidden="1" x14ac:dyDescent="0.3">
      <c r="T154" s="163" t="str">
        <f>IFERROR((SUMIFS('Extração Jira - Itens (Épicos)'!$H:$H,'Extração Jira - Itens (Épicos)'!$I:$I,'Situação dos Épicos'!$Q154,'Extração Jira - Itens (Épicos)'!$K:$K,"Entregue")+SUMIFS('Extração Jira - Itens (Épicos)'!$H:$H,'Extração Jira - Itens (Épicos)'!$I:$I,'Situação dos Épicos'!$Q154,'Extração Jira - Itens (Épicos)'!$K:$K,"Cancelado"))/SUMIF('Extração Jira - Itens (Épicos)'!$I:$I,'Situação dos Épicos'!$Q154,'Extração Jira - Itens (Épicos)'!$H:$H),"")</f>
        <v/>
      </c>
      <c r="U154" s="2" t="str">
        <f>IF($Q154="","",SUMIFS('Extração Jira - Itens (Épicos)'!$H:$H,'Extração Jira - Itens (Épicos)'!$I:$I,$Q154,'Extração Jira - Itens (Épicos)'!$K:$K,"Não Entregue"))</f>
        <v/>
      </c>
      <c r="V154" s="2" t="str">
        <f t="shared" si="8"/>
        <v/>
      </c>
      <c r="W154" s="2" t="str">
        <f t="shared" si="9"/>
        <v/>
      </c>
      <c r="X154" s="2" t="str">
        <f ca="1">IF($Q154="","",IF(ISERROR(VLOOKUP($Q154,'Extração Jira - Épicos Jornada'!$B:$B,1,0)),"Despriorizado da PI",IF(V154=0,"Não considerar",IF(T154=1,"Finalizado",IF(AND($V154=$W154,$S154&lt;TODAY()),"Replanejado",IF(AND($V154=$W154,$S154&gt;=TODAY()),"Em dia",IF(AND($V154&gt;$W154,$S154&gt;TODAY()),"Em Risco","Atrasado")))))))</f>
        <v/>
      </c>
      <c r="Y154" s="2" t="str">
        <f t="shared" si="10"/>
        <v/>
      </c>
    </row>
    <row r="155" spans="20:25" hidden="1" x14ac:dyDescent="0.3">
      <c r="T155" s="163" t="str">
        <f>IFERROR((SUMIFS('Extração Jira - Itens (Épicos)'!$H:$H,'Extração Jira - Itens (Épicos)'!$I:$I,'Situação dos Épicos'!$Q155,'Extração Jira - Itens (Épicos)'!$K:$K,"Entregue")+SUMIFS('Extração Jira - Itens (Épicos)'!$H:$H,'Extração Jira - Itens (Épicos)'!$I:$I,'Situação dos Épicos'!$Q155,'Extração Jira - Itens (Épicos)'!$K:$K,"Cancelado"))/SUMIF('Extração Jira - Itens (Épicos)'!$I:$I,'Situação dos Épicos'!$Q155,'Extração Jira - Itens (Épicos)'!$H:$H),"")</f>
        <v/>
      </c>
      <c r="U155" s="2" t="str">
        <f>IF($Q155="","",SUMIFS('Extração Jira - Itens (Épicos)'!$H:$H,'Extração Jira - Itens (Épicos)'!$I:$I,$Q155,'Extração Jira - Itens (Épicos)'!$K:$K,"Não Entregue"))</f>
        <v/>
      </c>
      <c r="V155" s="2" t="str">
        <f t="shared" si="8"/>
        <v/>
      </c>
      <c r="W155" s="2" t="str">
        <f t="shared" si="9"/>
        <v/>
      </c>
      <c r="X155" s="2" t="str">
        <f ca="1">IF($Q155="","",IF(ISERROR(VLOOKUP($Q155,'Extração Jira - Épicos Jornada'!$B:$B,1,0)),"Despriorizado da PI",IF(V155=0,"Não considerar",IF(T155=1,"Finalizado",IF(AND($V155=$W155,$S155&lt;TODAY()),"Replanejado",IF(AND($V155=$W155,$S155&gt;=TODAY()),"Em dia",IF(AND($V155&gt;$W155,$S155&gt;TODAY()),"Em Risco","Atrasado")))))))</f>
        <v/>
      </c>
      <c r="Y155" s="2" t="str">
        <f t="shared" si="10"/>
        <v/>
      </c>
    </row>
    <row r="156" spans="20:25" hidden="1" x14ac:dyDescent="0.3">
      <c r="T156" s="163" t="str">
        <f>IFERROR((SUMIFS('Extração Jira - Itens (Épicos)'!$H:$H,'Extração Jira - Itens (Épicos)'!$I:$I,'Situação dos Épicos'!$Q156,'Extração Jira - Itens (Épicos)'!$K:$K,"Entregue")+SUMIFS('Extração Jira - Itens (Épicos)'!$H:$H,'Extração Jira - Itens (Épicos)'!$I:$I,'Situação dos Épicos'!$Q156,'Extração Jira - Itens (Épicos)'!$K:$K,"Cancelado"))/SUMIF('Extração Jira - Itens (Épicos)'!$I:$I,'Situação dos Épicos'!$Q156,'Extração Jira - Itens (Épicos)'!$H:$H),"")</f>
        <v/>
      </c>
      <c r="U156" s="2" t="str">
        <f>IF($Q156="","",SUMIFS('Extração Jira - Itens (Épicos)'!$H:$H,'Extração Jira - Itens (Épicos)'!$I:$I,$Q156,'Extração Jira - Itens (Épicos)'!$K:$K,"Não Entregue"))</f>
        <v/>
      </c>
      <c r="V156" s="2" t="str">
        <f t="shared" si="8"/>
        <v/>
      </c>
      <c r="W156" s="2" t="str">
        <f t="shared" si="9"/>
        <v/>
      </c>
      <c r="X156" s="2" t="str">
        <f ca="1">IF($Q156="","",IF(ISERROR(VLOOKUP($Q156,'Extração Jira - Épicos Jornada'!$B:$B,1,0)),"Despriorizado da PI",IF(V156=0,"Não considerar",IF(T156=1,"Finalizado",IF(AND($V156=$W156,$S156&lt;TODAY()),"Replanejado",IF(AND($V156=$W156,$S156&gt;=TODAY()),"Em dia",IF(AND($V156&gt;$W156,$S156&gt;TODAY()),"Em Risco","Atrasado")))))))</f>
        <v/>
      </c>
      <c r="Y156" s="2" t="str">
        <f t="shared" si="10"/>
        <v/>
      </c>
    </row>
    <row r="157" spans="20:25" hidden="1" x14ac:dyDescent="0.3">
      <c r="T157" s="163" t="str">
        <f>IFERROR((SUMIFS('Extração Jira - Itens (Épicos)'!$H:$H,'Extração Jira - Itens (Épicos)'!$I:$I,'Situação dos Épicos'!$Q157,'Extração Jira - Itens (Épicos)'!$K:$K,"Entregue")+SUMIFS('Extração Jira - Itens (Épicos)'!$H:$H,'Extração Jira - Itens (Épicos)'!$I:$I,'Situação dos Épicos'!$Q157,'Extração Jira - Itens (Épicos)'!$K:$K,"Cancelado"))/SUMIF('Extração Jira - Itens (Épicos)'!$I:$I,'Situação dos Épicos'!$Q157,'Extração Jira - Itens (Épicos)'!$H:$H),"")</f>
        <v/>
      </c>
      <c r="U157" s="2" t="str">
        <f>IF($Q157="","",SUMIFS('Extração Jira - Itens (Épicos)'!$H:$H,'Extração Jira - Itens (Épicos)'!$I:$I,$Q157,'Extração Jira - Itens (Épicos)'!$K:$K,"Não Entregue"))</f>
        <v/>
      </c>
      <c r="V157" s="2" t="str">
        <f t="shared" si="8"/>
        <v/>
      </c>
      <c r="W157" s="2" t="str">
        <f t="shared" si="9"/>
        <v/>
      </c>
      <c r="X157" s="2" t="str">
        <f ca="1">IF($Q157="","",IF(ISERROR(VLOOKUP($Q157,'Extração Jira - Épicos Jornada'!$B:$B,1,0)),"Despriorizado da PI",IF(V157=0,"Não considerar",IF(T157=1,"Finalizado",IF(AND($V157=$W157,$S157&lt;TODAY()),"Replanejado",IF(AND($V157=$W157,$S157&gt;=TODAY()),"Em dia",IF(AND($V157&gt;$W157,$S157&gt;TODAY()),"Em Risco","Atrasado")))))))</f>
        <v/>
      </c>
      <c r="Y157" s="2" t="str">
        <f t="shared" si="10"/>
        <v/>
      </c>
    </row>
    <row r="158" spans="20:25" hidden="1" x14ac:dyDescent="0.3">
      <c r="T158" s="163" t="str">
        <f>IFERROR((SUMIFS('Extração Jira - Itens (Épicos)'!$H:$H,'Extração Jira - Itens (Épicos)'!$I:$I,'Situação dos Épicos'!$Q158,'Extração Jira - Itens (Épicos)'!$K:$K,"Entregue")+SUMIFS('Extração Jira - Itens (Épicos)'!$H:$H,'Extração Jira - Itens (Épicos)'!$I:$I,'Situação dos Épicos'!$Q158,'Extração Jira - Itens (Épicos)'!$K:$K,"Cancelado"))/SUMIF('Extração Jira - Itens (Épicos)'!$I:$I,'Situação dos Épicos'!$Q158,'Extração Jira - Itens (Épicos)'!$H:$H),"")</f>
        <v/>
      </c>
      <c r="U158" s="2" t="str">
        <f>IF($Q158="","",SUMIFS('Extração Jira - Itens (Épicos)'!$H:$H,'Extração Jira - Itens (Épicos)'!$I:$I,$Q158,'Extração Jira - Itens (Épicos)'!$K:$K,"Não Entregue"))</f>
        <v/>
      </c>
      <c r="V158" s="2" t="str">
        <f t="shared" si="8"/>
        <v/>
      </c>
      <c r="W158" s="2" t="str">
        <f t="shared" si="9"/>
        <v/>
      </c>
      <c r="X158" s="2" t="str">
        <f ca="1">IF($Q158="","",IF(ISERROR(VLOOKUP($Q158,'Extração Jira - Épicos Jornada'!$B:$B,1,0)),"Despriorizado da PI",IF(V158=0,"Não considerar",IF(T158=1,"Finalizado",IF(AND($V158=$W158,$S158&lt;TODAY()),"Replanejado",IF(AND($V158=$W158,$S158&gt;=TODAY()),"Em dia",IF(AND($V158&gt;$W158,$S158&gt;TODAY()),"Em Risco","Atrasado")))))))</f>
        <v/>
      </c>
      <c r="Y158" s="2" t="str">
        <f t="shared" si="10"/>
        <v/>
      </c>
    </row>
    <row r="159" spans="20:25" hidden="1" x14ac:dyDescent="0.3">
      <c r="T159" s="163" t="str">
        <f>IFERROR((SUMIFS('Extração Jira - Itens (Épicos)'!$H:$H,'Extração Jira - Itens (Épicos)'!$I:$I,'Situação dos Épicos'!$Q159,'Extração Jira - Itens (Épicos)'!$K:$K,"Entregue")+SUMIFS('Extração Jira - Itens (Épicos)'!$H:$H,'Extração Jira - Itens (Épicos)'!$I:$I,'Situação dos Épicos'!$Q159,'Extração Jira - Itens (Épicos)'!$K:$K,"Cancelado"))/SUMIF('Extração Jira - Itens (Épicos)'!$I:$I,'Situação dos Épicos'!$Q159,'Extração Jira - Itens (Épicos)'!$H:$H),"")</f>
        <v/>
      </c>
      <c r="U159" s="2" t="str">
        <f>IF($Q159="","",SUMIFS('Extração Jira - Itens (Épicos)'!$H:$H,'Extração Jira - Itens (Épicos)'!$I:$I,$Q159,'Extração Jira - Itens (Épicos)'!$K:$K,"Não Entregue"))</f>
        <v/>
      </c>
      <c r="V159" s="2" t="str">
        <f t="shared" si="8"/>
        <v/>
      </c>
      <c r="W159" s="2" t="str">
        <f t="shared" si="9"/>
        <v/>
      </c>
      <c r="X159" s="2" t="str">
        <f ca="1">IF($Q159="","",IF(ISERROR(VLOOKUP($Q159,'Extração Jira - Épicos Jornada'!$B:$B,1,0)),"Despriorizado da PI",IF(V159=0,"Não considerar",IF(T159=1,"Finalizado",IF(AND($V159=$W159,$S159&lt;TODAY()),"Replanejado",IF(AND($V159=$W159,$S159&gt;=TODAY()),"Em dia",IF(AND($V159&gt;$W159,$S159&gt;TODAY()),"Em Risco","Atrasado")))))))</f>
        <v/>
      </c>
      <c r="Y159" s="2" t="str">
        <f t="shared" si="10"/>
        <v/>
      </c>
    </row>
    <row r="160" spans="20:25" hidden="1" x14ac:dyDescent="0.3">
      <c r="T160" s="163" t="str">
        <f>IFERROR((SUMIFS('Extração Jira - Itens (Épicos)'!$H:$H,'Extração Jira - Itens (Épicos)'!$I:$I,'Situação dos Épicos'!$Q160,'Extração Jira - Itens (Épicos)'!$K:$K,"Entregue")+SUMIFS('Extração Jira - Itens (Épicos)'!$H:$H,'Extração Jira - Itens (Épicos)'!$I:$I,'Situação dos Épicos'!$Q160,'Extração Jira - Itens (Épicos)'!$K:$K,"Cancelado"))/SUMIF('Extração Jira - Itens (Épicos)'!$I:$I,'Situação dos Épicos'!$Q160,'Extração Jira - Itens (Épicos)'!$H:$H),"")</f>
        <v/>
      </c>
      <c r="U160" s="2" t="str">
        <f>IF($Q160="","",SUMIFS('Extração Jira - Itens (Épicos)'!$H:$H,'Extração Jira - Itens (Épicos)'!$I:$I,$Q160,'Extração Jira - Itens (Épicos)'!$K:$K,"Não Entregue"))</f>
        <v/>
      </c>
      <c r="V160" s="2" t="str">
        <f t="shared" si="8"/>
        <v/>
      </c>
      <c r="W160" s="2" t="str">
        <f t="shared" si="9"/>
        <v/>
      </c>
      <c r="X160" s="2" t="str">
        <f ca="1">IF($Q160="","",IF(ISERROR(VLOOKUP($Q160,'Extração Jira - Épicos Jornada'!$B:$B,1,0)),"Despriorizado da PI",IF(V160=0,"Não considerar",IF(T160=1,"Finalizado",IF(AND($V160=$W160,$S160&lt;TODAY()),"Replanejado",IF(AND($V160=$W160,$S160&gt;=TODAY()),"Em dia",IF(AND($V160&gt;$W160,$S160&gt;TODAY()),"Em Risco","Atrasado")))))))</f>
        <v/>
      </c>
      <c r="Y160" s="2" t="str">
        <f t="shared" si="10"/>
        <v/>
      </c>
    </row>
    <row r="161" spans="20:25" hidden="1" x14ac:dyDescent="0.3">
      <c r="T161" s="163" t="str">
        <f>IFERROR((SUMIFS('Extração Jira - Itens (Épicos)'!$H:$H,'Extração Jira - Itens (Épicos)'!$I:$I,'Situação dos Épicos'!$Q161,'Extração Jira - Itens (Épicos)'!$K:$K,"Entregue")+SUMIFS('Extração Jira - Itens (Épicos)'!$H:$H,'Extração Jira - Itens (Épicos)'!$I:$I,'Situação dos Épicos'!$Q161,'Extração Jira - Itens (Épicos)'!$K:$K,"Cancelado"))/SUMIF('Extração Jira - Itens (Épicos)'!$I:$I,'Situação dos Épicos'!$Q161,'Extração Jira - Itens (Épicos)'!$H:$H),"")</f>
        <v/>
      </c>
      <c r="U161" s="2" t="str">
        <f>IF($Q161="","",SUMIFS('Extração Jira - Itens (Épicos)'!$H:$H,'Extração Jira - Itens (Épicos)'!$I:$I,$Q161,'Extração Jira - Itens (Épicos)'!$K:$K,"Não Entregue"))</f>
        <v/>
      </c>
      <c r="V161" s="2" t="str">
        <f t="shared" si="8"/>
        <v/>
      </c>
      <c r="W161" s="2" t="str">
        <f t="shared" si="9"/>
        <v/>
      </c>
      <c r="X161" s="2" t="str">
        <f ca="1">IF($Q161="","",IF(ISERROR(VLOOKUP($Q161,'Extração Jira - Épicos Jornada'!$B:$B,1,0)),"Despriorizado da PI",IF(V161=0,"Não considerar",IF(T161=1,"Finalizado",IF(AND($V161=$W161,$S161&lt;TODAY()),"Replanejado",IF(AND($V161=$W161,$S161&gt;=TODAY()),"Em dia",IF(AND($V161&gt;$W161,$S161&gt;TODAY()),"Em Risco","Atrasado")))))))</f>
        <v/>
      </c>
      <c r="Y161" s="2" t="str">
        <f t="shared" si="10"/>
        <v/>
      </c>
    </row>
    <row r="162" spans="20:25" hidden="1" x14ac:dyDescent="0.3">
      <c r="T162" s="163" t="str">
        <f>IFERROR((SUMIFS('Extração Jira - Itens (Épicos)'!$H:$H,'Extração Jira - Itens (Épicos)'!$I:$I,'Situação dos Épicos'!$Q162,'Extração Jira - Itens (Épicos)'!$K:$K,"Entregue")+SUMIFS('Extração Jira - Itens (Épicos)'!$H:$H,'Extração Jira - Itens (Épicos)'!$I:$I,'Situação dos Épicos'!$Q162,'Extração Jira - Itens (Épicos)'!$K:$K,"Cancelado"))/SUMIF('Extração Jira - Itens (Épicos)'!$I:$I,'Situação dos Épicos'!$Q162,'Extração Jira - Itens (Épicos)'!$H:$H),"")</f>
        <v/>
      </c>
      <c r="U162" s="2" t="str">
        <f>IF($Q162="","",SUMIFS('Extração Jira - Itens (Épicos)'!$H:$H,'Extração Jira - Itens (Épicos)'!$I:$I,$Q162,'Extração Jira - Itens (Épicos)'!$K:$K,"Não Entregue"))</f>
        <v/>
      </c>
      <c r="V162" s="2" t="str">
        <f t="shared" si="8"/>
        <v/>
      </c>
      <c r="W162" s="2" t="str">
        <f t="shared" si="9"/>
        <v/>
      </c>
      <c r="X162" s="2" t="str">
        <f ca="1">IF($Q162="","",IF(ISERROR(VLOOKUP($Q162,'Extração Jira - Épicos Jornada'!$B:$B,1,0)),"Despriorizado da PI",IF(V162=0,"Não considerar",IF(T162=1,"Finalizado",IF(AND($V162=$W162,$S162&lt;TODAY()),"Replanejado",IF(AND($V162=$W162,$S162&gt;=TODAY()),"Em dia",IF(AND($V162&gt;$W162,$S162&gt;TODAY()),"Em Risco","Atrasado")))))))</f>
        <v/>
      </c>
      <c r="Y162" s="2" t="str">
        <f t="shared" si="10"/>
        <v/>
      </c>
    </row>
    <row r="163" spans="20:25" hidden="1" x14ac:dyDescent="0.3">
      <c r="T163" s="163" t="str">
        <f>IFERROR((SUMIFS('Extração Jira - Itens (Épicos)'!$H:$H,'Extração Jira - Itens (Épicos)'!$I:$I,'Situação dos Épicos'!$Q163,'Extração Jira - Itens (Épicos)'!$K:$K,"Entregue")+SUMIFS('Extração Jira - Itens (Épicos)'!$H:$H,'Extração Jira - Itens (Épicos)'!$I:$I,'Situação dos Épicos'!$Q163,'Extração Jira - Itens (Épicos)'!$K:$K,"Cancelado"))/SUMIF('Extração Jira - Itens (Épicos)'!$I:$I,'Situação dos Épicos'!$Q163,'Extração Jira - Itens (Épicos)'!$H:$H),"")</f>
        <v/>
      </c>
      <c r="U163" s="2" t="str">
        <f>IF($Q163="","",SUMIFS('Extração Jira - Itens (Épicos)'!$H:$H,'Extração Jira - Itens (Épicos)'!$I:$I,$Q163,'Extração Jira - Itens (Épicos)'!$K:$K,"Não Entregue"))</f>
        <v/>
      </c>
      <c r="V163" s="2" t="str">
        <f t="shared" si="8"/>
        <v/>
      </c>
      <c r="W163" s="2" t="str">
        <f t="shared" si="9"/>
        <v/>
      </c>
      <c r="X163" s="2" t="str">
        <f ca="1">IF($Q163="","",IF(ISERROR(VLOOKUP($Q163,'Extração Jira - Épicos Jornada'!$B:$B,1,0)),"Despriorizado da PI",IF(V163=0,"Não considerar",IF(T163=1,"Finalizado",IF(AND($V163=$W163,$S163&lt;TODAY()),"Replanejado",IF(AND($V163=$W163,$S163&gt;=TODAY()),"Em dia",IF(AND($V163&gt;$W163,$S163&gt;TODAY()),"Em Risco","Atrasado")))))))</f>
        <v/>
      </c>
      <c r="Y163" s="2" t="str">
        <f t="shared" si="10"/>
        <v/>
      </c>
    </row>
    <row r="164" spans="20:25" hidden="1" x14ac:dyDescent="0.3">
      <c r="T164" s="163" t="str">
        <f>IFERROR((SUMIFS('Extração Jira - Itens (Épicos)'!$H:$H,'Extração Jira - Itens (Épicos)'!$I:$I,'Situação dos Épicos'!$Q164,'Extração Jira - Itens (Épicos)'!$K:$K,"Entregue")+SUMIFS('Extração Jira - Itens (Épicos)'!$H:$H,'Extração Jira - Itens (Épicos)'!$I:$I,'Situação dos Épicos'!$Q164,'Extração Jira - Itens (Épicos)'!$K:$K,"Cancelado"))/SUMIF('Extração Jira - Itens (Épicos)'!$I:$I,'Situação dos Épicos'!$Q164,'Extração Jira - Itens (Épicos)'!$H:$H),"")</f>
        <v/>
      </c>
      <c r="U164" s="2" t="str">
        <f>IF($Q164="","",SUMIFS('Extração Jira - Itens (Épicos)'!$H:$H,'Extração Jira - Itens (Épicos)'!$I:$I,$Q164,'Extração Jira - Itens (Épicos)'!$K:$K,"Não Entregue"))</f>
        <v/>
      </c>
      <c r="V164" s="2" t="str">
        <f t="shared" si="8"/>
        <v/>
      </c>
      <c r="W164" s="2" t="str">
        <f t="shared" si="9"/>
        <v/>
      </c>
      <c r="X164" s="2" t="str">
        <f ca="1">IF($Q164="","",IF(ISERROR(VLOOKUP($Q164,'Extração Jira - Épicos Jornada'!$B:$B,1,0)),"Despriorizado da PI",IF(V164=0,"Não considerar",IF(T164=1,"Finalizado",IF(AND($V164=$W164,$S164&lt;TODAY()),"Replanejado",IF(AND($V164=$W164,$S164&gt;=TODAY()),"Em dia",IF(AND($V164&gt;$W164,$S164&gt;TODAY()),"Em Risco","Atrasado")))))))</f>
        <v/>
      </c>
      <c r="Y164" s="2" t="str">
        <f t="shared" si="10"/>
        <v/>
      </c>
    </row>
    <row r="165" spans="20:25" hidden="1" x14ac:dyDescent="0.3">
      <c r="T165" s="163" t="str">
        <f>IFERROR((SUMIFS('Extração Jira - Itens (Épicos)'!$H:$H,'Extração Jira - Itens (Épicos)'!$I:$I,'Situação dos Épicos'!$Q165,'Extração Jira - Itens (Épicos)'!$K:$K,"Entregue")+SUMIFS('Extração Jira - Itens (Épicos)'!$H:$H,'Extração Jira - Itens (Épicos)'!$I:$I,'Situação dos Épicos'!$Q165,'Extração Jira - Itens (Épicos)'!$K:$K,"Cancelado"))/SUMIF('Extração Jira - Itens (Épicos)'!$I:$I,'Situação dos Épicos'!$Q165,'Extração Jira - Itens (Épicos)'!$H:$H),"")</f>
        <v/>
      </c>
      <c r="U165" s="2" t="str">
        <f>IF($Q165="","",SUMIFS('Extração Jira - Itens (Épicos)'!$H:$H,'Extração Jira - Itens (Épicos)'!$I:$I,$Q165,'Extração Jira - Itens (Épicos)'!$K:$K,"Não Entregue"))</f>
        <v/>
      </c>
      <c r="V165" s="2" t="str">
        <f t="shared" si="8"/>
        <v/>
      </c>
      <c r="W165" s="2" t="str">
        <f t="shared" si="9"/>
        <v/>
      </c>
      <c r="X165" s="2" t="str">
        <f ca="1">IF($Q165="","",IF(ISERROR(VLOOKUP($Q165,'Extração Jira - Épicos Jornada'!$B:$B,1,0)),"Despriorizado da PI",IF(V165=0,"Não considerar",IF(T165=1,"Finalizado",IF(AND($V165=$W165,$S165&lt;TODAY()),"Replanejado",IF(AND($V165=$W165,$S165&gt;=TODAY()),"Em dia",IF(AND($V165&gt;$W165,$S165&gt;TODAY()),"Em Risco","Atrasado")))))))</f>
        <v/>
      </c>
      <c r="Y165" s="2" t="str">
        <f t="shared" si="10"/>
        <v/>
      </c>
    </row>
    <row r="166" spans="20:25" hidden="1" x14ac:dyDescent="0.3">
      <c r="T166" s="163" t="str">
        <f>IFERROR((SUMIFS('Extração Jira - Itens (Épicos)'!$H:$H,'Extração Jira - Itens (Épicos)'!$I:$I,'Situação dos Épicos'!$Q166,'Extração Jira - Itens (Épicos)'!$K:$K,"Entregue")+SUMIFS('Extração Jira - Itens (Épicos)'!$H:$H,'Extração Jira - Itens (Épicos)'!$I:$I,'Situação dos Épicos'!$Q166,'Extração Jira - Itens (Épicos)'!$K:$K,"Cancelado"))/SUMIF('Extração Jira - Itens (Épicos)'!$I:$I,'Situação dos Épicos'!$Q166,'Extração Jira - Itens (Épicos)'!$H:$H),"")</f>
        <v/>
      </c>
      <c r="U166" s="2" t="str">
        <f>IF($Q166="","",SUMIFS('Extração Jira - Itens (Épicos)'!$H:$H,'Extração Jira - Itens (Épicos)'!$I:$I,$Q166,'Extração Jira - Itens (Épicos)'!$K:$K,"Não Entregue"))</f>
        <v/>
      </c>
      <c r="V166" s="2" t="str">
        <f t="shared" si="8"/>
        <v/>
      </c>
      <c r="W166" s="2" t="str">
        <f t="shared" si="9"/>
        <v/>
      </c>
      <c r="X166" s="2" t="str">
        <f ca="1">IF($Q166="","",IF(ISERROR(VLOOKUP($Q166,'Extração Jira - Épicos Jornada'!$B:$B,1,0)),"Despriorizado da PI",IF(V166=0,"Não considerar",IF(T166=1,"Finalizado",IF(AND($V166=$W166,$S166&lt;TODAY()),"Replanejado",IF(AND($V166=$W166,$S166&gt;=TODAY()),"Em dia",IF(AND($V166&gt;$W166,$S166&gt;TODAY()),"Em Risco","Atrasado")))))))</f>
        <v/>
      </c>
      <c r="Y166" s="2" t="str">
        <f t="shared" si="10"/>
        <v/>
      </c>
    </row>
    <row r="167" spans="20:25" hidden="1" x14ac:dyDescent="0.3">
      <c r="T167" s="163" t="str">
        <f>IFERROR((SUMIFS('Extração Jira - Itens (Épicos)'!$H:$H,'Extração Jira - Itens (Épicos)'!$I:$I,'Situação dos Épicos'!$Q167,'Extração Jira - Itens (Épicos)'!$K:$K,"Entregue")+SUMIFS('Extração Jira - Itens (Épicos)'!$H:$H,'Extração Jira - Itens (Épicos)'!$I:$I,'Situação dos Épicos'!$Q167,'Extração Jira - Itens (Épicos)'!$K:$K,"Cancelado"))/SUMIF('Extração Jira - Itens (Épicos)'!$I:$I,'Situação dos Épicos'!$Q167,'Extração Jira - Itens (Épicos)'!$H:$H),"")</f>
        <v/>
      </c>
      <c r="U167" s="2" t="str">
        <f>IF($Q167="","",SUMIFS('Extração Jira - Itens (Épicos)'!$H:$H,'Extração Jira - Itens (Épicos)'!$I:$I,$Q167,'Extração Jira - Itens (Épicos)'!$K:$K,"Não Entregue"))</f>
        <v/>
      </c>
      <c r="V167" s="2" t="str">
        <f t="shared" si="8"/>
        <v/>
      </c>
      <c r="W167" s="2" t="str">
        <f t="shared" si="9"/>
        <v/>
      </c>
      <c r="X167" s="2" t="str">
        <f ca="1">IF($Q167="","",IF(ISERROR(VLOOKUP($Q167,'Extração Jira - Épicos Jornada'!$B:$B,1,0)),"Despriorizado da PI",IF(V167=0,"Não considerar",IF(T167=1,"Finalizado",IF(AND($V167=$W167,$S167&lt;TODAY()),"Replanejado",IF(AND($V167=$W167,$S167&gt;=TODAY()),"Em dia",IF(AND($V167&gt;$W167,$S167&gt;TODAY()),"Em Risco","Atrasado")))))))</f>
        <v/>
      </c>
      <c r="Y167" s="2" t="str">
        <f t="shared" si="10"/>
        <v/>
      </c>
    </row>
    <row r="168" spans="20:25" hidden="1" x14ac:dyDescent="0.3">
      <c r="T168" s="163" t="str">
        <f>IFERROR((SUMIFS('Extração Jira - Itens (Épicos)'!$H:$H,'Extração Jira - Itens (Épicos)'!$I:$I,'Situação dos Épicos'!$Q168,'Extração Jira - Itens (Épicos)'!$K:$K,"Entregue")+SUMIFS('Extração Jira - Itens (Épicos)'!$H:$H,'Extração Jira - Itens (Épicos)'!$I:$I,'Situação dos Épicos'!$Q168,'Extração Jira - Itens (Épicos)'!$K:$K,"Cancelado"))/SUMIF('Extração Jira - Itens (Épicos)'!$I:$I,'Situação dos Épicos'!$Q168,'Extração Jira - Itens (Épicos)'!$H:$H),"")</f>
        <v/>
      </c>
      <c r="U168" s="2" t="str">
        <f>IF($Q168="","",SUMIFS('Extração Jira - Itens (Épicos)'!$H:$H,'Extração Jira - Itens (Épicos)'!$I:$I,$Q168,'Extração Jira - Itens (Épicos)'!$K:$K,"Não Entregue"))</f>
        <v/>
      </c>
      <c r="V168" s="2" t="str">
        <f t="shared" si="8"/>
        <v/>
      </c>
      <c r="W168" s="2" t="str">
        <f t="shared" si="9"/>
        <v/>
      </c>
      <c r="X168" s="2" t="str">
        <f ca="1">IF($Q168="","",IF(ISERROR(VLOOKUP($Q168,'Extração Jira - Épicos Jornada'!$B:$B,1,0)),"Despriorizado da PI",IF(V168=0,"Não considerar",IF(T168=1,"Finalizado",IF(AND($V168=$W168,$S168&lt;TODAY()),"Replanejado",IF(AND($V168=$W168,$S168&gt;=TODAY()),"Em dia",IF(AND($V168&gt;$W168,$S168&gt;TODAY()),"Em Risco","Atrasado")))))))</f>
        <v/>
      </c>
      <c r="Y168" s="2" t="str">
        <f t="shared" si="10"/>
        <v/>
      </c>
    </row>
    <row r="169" spans="20:25" hidden="1" x14ac:dyDescent="0.3">
      <c r="T169" s="163" t="str">
        <f>IFERROR((SUMIFS('Extração Jira - Itens (Épicos)'!$H:$H,'Extração Jira - Itens (Épicos)'!$I:$I,'Situação dos Épicos'!$Q169,'Extração Jira - Itens (Épicos)'!$K:$K,"Entregue")+SUMIFS('Extração Jira - Itens (Épicos)'!$H:$H,'Extração Jira - Itens (Épicos)'!$I:$I,'Situação dos Épicos'!$Q169,'Extração Jira - Itens (Épicos)'!$K:$K,"Cancelado"))/SUMIF('Extração Jira - Itens (Épicos)'!$I:$I,'Situação dos Épicos'!$Q169,'Extração Jira - Itens (Épicos)'!$H:$H),"")</f>
        <v/>
      </c>
      <c r="U169" s="2" t="str">
        <f>IF($Q169="","",SUMIFS('Extração Jira - Itens (Épicos)'!$H:$H,'Extração Jira - Itens (Épicos)'!$I:$I,$Q169,'Extração Jira - Itens (Épicos)'!$K:$K,"Não Entregue"))</f>
        <v/>
      </c>
      <c r="V169" s="2" t="str">
        <f t="shared" si="8"/>
        <v/>
      </c>
      <c r="W169" s="2" t="str">
        <f t="shared" si="9"/>
        <v/>
      </c>
      <c r="X169" s="2" t="str">
        <f ca="1">IF($Q169="","",IF(ISERROR(VLOOKUP($Q169,'Extração Jira - Épicos Jornada'!$B:$B,1,0)),"Despriorizado da PI",IF(V169=0,"Não considerar",IF(T169=1,"Finalizado",IF(AND($V169=$W169,$S169&lt;TODAY()),"Replanejado",IF(AND($V169=$W169,$S169&gt;=TODAY()),"Em dia",IF(AND($V169&gt;$W169,$S169&gt;TODAY()),"Em Risco","Atrasado")))))))</f>
        <v/>
      </c>
      <c r="Y169" s="2" t="str">
        <f t="shared" si="10"/>
        <v/>
      </c>
    </row>
    <row r="170" spans="20:25" hidden="1" x14ac:dyDescent="0.3">
      <c r="T170" s="163" t="str">
        <f>IFERROR((SUMIFS('Extração Jira - Itens (Épicos)'!$H:$H,'Extração Jira - Itens (Épicos)'!$I:$I,'Situação dos Épicos'!$Q170,'Extração Jira - Itens (Épicos)'!$K:$K,"Entregue")+SUMIFS('Extração Jira - Itens (Épicos)'!$H:$H,'Extração Jira - Itens (Épicos)'!$I:$I,'Situação dos Épicos'!$Q170,'Extração Jira - Itens (Épicos)'!$K:$K,"Cancelado"))/SUMIF('Extração Jira - Itens (Épicos)'!$I:$I,'Situação dos Épicos'!$Q170,'Extração Jira - Itens (Épicos)'!$H:$H),"")</f>
        <v/>
      </c>
      <c r="U170" s="2" t="str">
        <f>IF($Q170="","",SUMIFS('Extração Jira - Itens (Épicos)'!$H:$H,'Extração Jira - Itens (Épicos)'!$I:$I,$Q170,'Extração Jira - Itens (Épicos)'!$K:$K,"Não Entregue"))</f>
        <v/>
      </c>
      <c r="V170" s="2" t="str">
        <f t="shared" si="8"/>
        <v/>
      </c>
      <c r="W170" s="2" t="str">
        <f t="shared" si="9"/>
        <v/>
      </c>
      <c r="X170" s="2" t="str">
        <f ca="1">IF($Q170="","",IF(ISERROR(VLOOKUP($Q170,'Extração Jira - Épicos Jornada'!$B:$B,1,0)),"Despriorizado da PI",IF(V170=0,"Não considerar",IF(T170=1,"Finalizado",IF(AND($V170=$W170,$S170&lt;TODAY()),"Replanejado",IF(AND($V170=$W170,$S170&gt;=TODAY()),"Em dia",IF(AND($V170&gt;$W170,$S170&gt;TODAY()),"Em Risco","Atrasado")))))))</f>
        <v/>
      </c>
      <c r="Y170" s="2" t="str">
        <f t="shared" si="10"/>
        <v/>
      </c>
    </row>
    <row r="171" spans="20:25" hidden="1" x14ac:dyDescent="0.3">
      <c r="T171" s="163" t="str">
        <f>IFERROR((SUMIFS('Extração Jira - Itens (Épicos)'!$H:$H,'Extração Jira - Itens (Épicos)'!$I:$I,'Situação dos Épicos'!$Q171,'Extração Jira - Itens (Épicos)'!$K:$K,"Entregue")+SUMIFS('Extração Jira - Itens (Épicos)'!$H:$H,'Extração Jira - Itens (Épicos)'!$I:$I,'Situação dos Épicos'!$Q171,'Extração Jira - Itens (Épicos)'!$K:$K,"Cancelado"))/SUMIF('Extração Jira - Itens (Épicos)'!$I:$I,'Situação dos Épicos'!$Q171,'Extração Jira - Itens (Épicos)'!$H:$H),"")</f>
        <v/>
      </c>
      <c r="U171" s="2" t="str">
        <f>IF($Q171="","",SUMIFS('Extração Jira - Itens (Épicos)'!$H:$H,'Extração Jira - Itens (Épicos)'!$I:$I,$Q171,'Extração Jira - Itens (Épicos)'!$K:$K,"Não Entregue"))</f>
        <v/>
      </c>
      <c r="V171" s="2" t="str">
        <f t="shared" si="8"/>
        <v/>
      </c>
      <c r="W171" s="2" t="str">
        <f t="shared" si="9"/>
        <v/>
      </c>
      <c r="X171" s="2" t="str">
        <f ca="1">IF($Q171="","",IF(ISERROR(VLOOKUP($Q171,'Extração Jira - Épicos Jornada'!$B:$B,1,0)),"Despriorizado da PI",IF(V171=0,"Não considerar",IF(T171=1,"Finalizado",IF(AND($V171=$W171,$S171&lt;TODAY()),"Replanejado",IF(AND($V171=$W171,$S171&gt;=TODAY()),"Em dia",IF(AND($V171&gt;$W171,$S171&gt;TODAY()),"Em Risco","Atrasado")))))))</f>
        <v/>
      </c>
      <c r="Y171" s="2" t="str">
        <f t="shared" si="10"/>
        <v/>
      </c>
    </row>
    <row r="172" spans="20:25" hidden="1" x14ac:dyDescent="0.3">
      <c r="T172" s="163" t="str">
        <f>IFERROR((SUMIFS('Extração Jira - Itens (Épicos)'!$H:$H,'Extração Jira - Itens (Épicos)'!$I:$I,'Situação dos Épicos'!$Q172,'Extração Jira - Itens (Épicos)'!$K:$K,"Entregue")+SUMIFS('Extração Jira - Itens (Épicos)'!$H:$H,'Extração Jira - Itens (Épicos)'!$I:$I,'Situação dos Épicos'!$Q172,'Extração Jira - Itens (Épicos)'!$K:$K,"Cancelado"))/SUMIF('Extração Jira - Itens (Épicos)'!$I:$I,'Situação dos Épicos'!$Q172,'Extração Jira - Itens (Épicos)'!$H:$H),"")</f>
        <v/>
      </c>
      <c r="U172" s="2" t="str">
        <f>IF($Q172="","",SUMIFS('Extração Jira - Itens (Épicos)'!$H:$H,'Extração Jira - Itens (Épicos)'!$I:$I,$Q172,'Extração Jira - Itens (Épicos)'!$K:$K,"Não Entregue"))</f>
        <v/>
      </c>
      <c r="V172" s="2" t="str">
        <f t="shared" si="8"/>
        <v/>
      </c>
      <c r="W172" s="2" t="str">
        <f t="shared" si="9"/>
        <v/>
      </c>
      <c r="X172" s="2" t="str">
        <f ca="1">IF($Q172="","",IF(ISERROR(VLOOKUP($Q172,'Extração Jira - Épicos Jornada'!$B:$B,1,0)),"Despriorizado da PI",IF(V172=0,"Não considerar",IF(T172=1,"Finalizado",IF(AND($V172=$W172,$S172&lt;TODAY()),"Replanejado",IF(AND($V172=$W172,$S172&gt;=TODAY()),"Em dia",IF(AND($V172&gt;$W172,$S172&gt;TODAY()),"Em Risco","Atrasado")))))))</f>
        <v/>
      </c>
      <c r="Y172" s="2" t="str">
        <f t="shared" si="10"/>
        <v/>
      </c>
    </row>
    <row r="173" spans="20:25" hidden="1" x14ac:dyDescent="0.3">
      <c r="T173" s="163" t="str">
        <f>IFERROR((SUMIFS('Extração Jira - Itens (Épicos)'!$H:$H,'Extração Jira - Itens (Épicos)'!$I:$I,'Situação dos Épicos'!$Q173,'Extração Jira - Itens (Épicos)'!$K:$K,"Entregue")+SUMIFS('Extração Jira - Itens (Épicos)'!$H:$H,'Extração Jira - Itens (Épicos)'!$I:$I,'Situação dos Épicos'!$Q173,'Extração Jira - Itens (Épicos)'!$K:$K,"Cancelado"))/SUMIF('Extração Jira - Itens (Épicos)'!$I:$I,'Situação dos Épicos'!$Q173,'Extração Jira - Itens (Épicos)'!$H:$H),"")</f>
        <v/>
      </c>
      <c r="U173" s="2" t="str">
        <f>IF($Q173="","",SUMIFS('Extração Jira - Itens (Épicos)'!$H:$H,'Extração Jira - Itens (Épicos)'!$I:$I,$Q173,'Extração Jira - Itens (Épicos)'!$K:$K,"Não Entregue"))</f>
        <v/>
      </c>
      <c r="V173" s="2" t="str">
        <f t="shared" si="8"/>
        <v/>
      </c>
      <c r="W173" s="2" t="str">
        <f t="shared" si="9"/>
        <v/>
      </c>
      <c r="X173" s="2" t="str">
        <f ca="1">IF($Q173="","",IF(ISERROR(VLOOKUP($Q173,'Extração Jira - Épicos Jornada'!$B:$B,1,0)),"Despriorizado da PI",IF(V173=0,"Não considerar",IF(T173=1,"Finalizado",IF(AND($V173=$W173,$S173&lt;TODAY()),"Replanejado",IF(AND($V173=$W173,$S173&gt;=TODAY()),"Em dia",IF(AND($V173&gt;$W173,$S173&gt;TODAY()),"Em Risco","Atrasado")))))))</f>
        <v/>
      </c>
      <c r="Y173" s="2" t="str">
        <f t="shared" si="10"/>
        <v/>
      </c>
    </row>
    <row r="174" spans="20:25" hidden="1" x14ac:dyDescent="0.3">
      <c r="T174" s="163" t="str">
        <f>IFERROR((SUMIFS('Extração Jira - Itens (Épicos)'!$H:$H,'Extração Jira - Itens (Épicos)'!$I:$I,'Situação dos Épicos'!$Q174,'Extração Jira - Itens (Épicos)'!$K:$K,"Entregue")+SUMIFS('Extração Jira - Itens (Épicos)'!$H:$H,'Extração Jira - Itens (Épicos)'!$I:$I,'Situação dos Épicos'!$Q174,'Extração Jira - Itens (Épicos)'!$K:$K,"Cancelado"))/SUMIF('Extração Jira - Itens (Épicos)'!$I:$I,'Situação dos Épicos'!$Q174,'Extração Jira - Itens (Épicos)'!$H:$H),"")</f>
        <v/>
      </c>
      <c r="U174" s="2" t="str">
        <f>IF($Q174="","",SUMIFS('Extração Jira - Itens (Épicos)'!$H:$H,'Extração Jira - Itens (Épicos)'!$I:$I,$Q174,'Extração Jira - Itens (Épicos)'!$K:$K,"Não Entregue"))</f>
        <v/>
      </c>
      <c r="V174" s="2" t="str">
        <f t="shared" si="8"/>
        <v/>
      </c>
      <c r="W174" s="2" t="str">
        <f t="shared" si="9"/>
        <v/>
      </c>
      <c r="X174" s="2" t="str">
        <f ca="1">IF($Q174="","",IF(ISERROR(VLOOKUP($Q174,'Extração Jira - Épicos Jornada'!$B:$B,1,0)),"Despriorizado da PI",IF(V174=0,"Não considerar",IF(T174=1,"Finalizado",IF(AND($V174=$W174,$S174&lt;TODAY()),"Replanejado",IF(AND($V174=$W174,$S174&gt;=TODAY()),"Em dia",IF(AND($V174&gt;$W174,$S174&gt;TODAY()),"Em Risco","Atrasado")))))))</f>
        <v/>
      </c>
      <c r="Y174" s="2" t="str">
        <f t="shared" si="10"/>
        <v/>
      </c>
    </row>
    <row r="175" spans="20:25" hidden="1" x14ac:dyDescent="0.3">
      <c r="T175" s="163" t="str">
        <f>IFERROR((SUMIFS('Extração Jira - Itens (Épicos)'!$H:$H,'Extração Jira - Itens (Épicos)'!$I:$I,'Situação dos Épicos'!$Q175,'Extração Jira - Itens (Épicos)'!$K:$K,"Entregue")+SUMIFS('Extração Jira - Itens (Épicos)'!$H:$H,'Extração Jira - Itens (Épicos)'!$I:$I,'Situação dos Épicos'!$Q175,'Extração Jira - Itens (Épicos)'!$K:$K,"Cancelado"))/SUMIF('Extração Jira - Itens (Épicos)'!$I:$I,'Situação dos Épicos'!$Q175,'Extração Jira - Itens (Épicos)'!$H:$H),"")</f>
        <v/>
      </c>
      <c r="U175" s="2" t="str">
        <f>IF($Q175="","",SUMIFS('Extração Jira - Itens (Épicos)'!$H:$H,'Extração Jira - Itens (Épicos)'!$I:$I,$Q175,'Extração Jira - Itens (Épicos)'!$K:$K,"Não Entregue"))</f>
        <v/>
      </c>
      <c r="V175" s="2" t="str">
        <f t="shared" si="8"/>
        <v/>
      </c>
      <c r="W175" s="2" t="str">
        <f t="shared" si="9"/>
        <v/>
      </c>
      <c r="X175" s="2" t="str">
        <f ca="1">IF($Q175="","",IF(ISERROR(VLOOKUP($Q175,'Extração Jira - Épicos Jornada'!$B:$B,1,0)),"Despriorizado da PI",IF(V175=0,"Não considerar",IF(T175=1,"Finalizado",IF(AND($V175=$W175,$S175&lt;TODAY()),"Replanejado",IF(AND($V175=$W175,$S175&gt;=TODAY()),"Em dia",IF(AND($V175&gt;$W175,$S175&gt;TODAY()),"Em Risco","Atrasado")))))))</f>
        <v/>
      </c>
      <c r="Y175" s="2" t="str">
        <f t="shared" si="10"/>
        <v/>
      </c>
    </row>
    <row r="176" spans="20:25" hidden="1" x14ac:dyDescent="0.3">
      <c r="T176" s="163" t="str">
        <f>IFERROR((SUMIFS('Extração Jira - Itens (Épicos)'!$H:$H,'Extração Jira - Itens (Épicos)'!$I:$I,'Situação dos Épicos'!$Q176,'Extração Jira - Itens (Épicos)'!$K:$K,"Entregue")+SUMIFS('Extração Jira - Itens (Épicos)'!$H:$H,'Extração Jira - Itens (Épicos)'!$I:$I,'Situação dos Épicos'!$Q176,'Extração Jira - Itens (Épicos)'!$K:$K,"Cancelado"))/SUMIF('Extração Jira - Itens (Épicos)'!$I:$I,'Situação dos Épicos'!$Q176,'Extração Jira - Itens (Épicos)'!$H:$H),"")</f>
        <v/>
      </c>
      <c r="U176" s="2" t="str">
        <f>IF($Q176="","",SUMIFS('Extração Jira - Itens (Épicos)'!$H:$H,'Extração Jira - Itens (Épicos)'!$I:$I,$Q176,'Extração Jira - Itens (Épicos)'!$K:$K,"Não Entregue"))</f>
        <v/>
      </c>
      <c r="V176" s="2" t="str">
        <f t="shared" si="8"/>
        <v/>
      </c>
      <c r="W176" s="2" t="str">
        <f t="shared" si="9"/>
        <v/>
      </c>
      <c r="X176" s="2" t="str">
        <f ca="1">IF($Q176="","",IF(ISERROR(VLOOKUP($Q176,'Extração Jira - Épicos Jornada'!$B:$B,1,0)),"Despriorizado da PI",IF(V176=0,"Não considerar",IF(T176=1,"Finalizado",IF(AND($V176=$W176,$S176&lt;TODAY()),"Replanejado",IF(AND($V176=$W176,$S176&gt;=TODAY()),"Em dia",IF(AND($V176&gt;$W176,$S176&gt;TODAY()),"Em Risco","Atrasado")))))))</f>
        <v/>
      </c>
      <c r="Y176" s="2" t="str">
        <f t="shared" si="10"/>
        <v/>
      </c>
    </row>
    <row r="177" spans="20:25" hidden="1" x14ac:dyDescent="0.3">
      <c r="T177" s="163" t="str">
        <f>IFERROR((SUMIFS('Extração Jira - Itens (Épicos)'!$H:$H,'Extração Jira - Itens (Épicos)'!$I:$I,'Situação dos Épicos'!$Q177,'Extração Jira - Itens (Épicos)'!$K:$K,"Entregue")+SUMIFS('Extração Jira - Itens (Épicos)'!$H:$H,'Extração Jira - Itens (Épicos)'!$I:$I,'Situação dos Épicos'!$Q177,'Extração Jira - Itens (Épicos)'!$K:$K,"Cancelado"))/SUMIF('Extração Jira - Itens (Épicos)'!$I:$I,'Situação dos Épicos'!$Q177,'Extração Jira - Itens (Épicos)'!$H:$H),"")</f>
        <v/>
      </c>
      <c r="U177" s="2" t="str">
        <f>IF($Q177="","",SUMIFS('Extração Jira - Itens (Épicos)'!$H:$H,'Extração Jira - Itens (Épicos)'!$I:$I,$Q177,'Extração Jira - Itens (Épicos)'!$K:$K,"Não Entregue"))</f>
        <v/>
      </c>
      <c r="V177" s="2" t="str">
        <f t="shared" si="8"/>
        <v/>
      </c>
      <c r="W177" s="2" t="str">
        <f t="shared" si="9"/>
        <v/>
      </c>
      <c r="X177" s="2" t="str">
        <f ca="1">IF($Q177="","",IF(ISERROR(VLOOKUP($Q177,'Extração Jira - Épicos Jornada'!$B:$B,1,0)),"Despriorizado da PI",IF(V177=0,"Não considerar",IF(T177=1,"Finalizado",IF(AND($V177=$W177,$S177&lt;TODAY()),"Replanejado",IF(AND($V177=$W177,$S177&gt;=TODAY()),"Em dia",IF(AND($V177&gt;$W177,$S177&gt;TODAY()),"Em Risco","Atrasado")))))))</f>
        <v/>
      </c>
      <c r="Y177" s="2" t="str">
        <f t="shared" si="10"/>
        <v/>
      </c>
    </row>
    <row r="178" spans="20:25" hidden="1" x14ac:dyDescent="0.3">
      <c r="T178" s="163" t="str">
        <f>IFERROR((SUMIFS('Extração Jira - Itens (Épicos)'!$H:$H,'Extração Jira - Itens (Épicos)'!$I:$I,'Situação dos Épicos'!$Q178,'Extração Jira - Itens (Épicos)'!$K:$K,"Entregue")+SUMIFS('Extração Jira - Itens (Épicos)'!$H:$H,'Extração Jira - Itens (Épicos)'!$I:$I,'Situação dos Épicos'!$Q178,'Extração Jira - Itens (Épicos)'!$K:$K,"Cancelado"))/SUMIF('Extração Jira - Itens (Épicos)'!$I:$I,'Situação dos Épicos'!$Q178,'Extração Jira - Itens (Épicos)'!$H:$H),"")</f>
        <v/>
      </c>
      <c r="U178" s="2" t="str">
        <f>IF($Q178="","",SUMIFS('Extração Jira - Itens (Épicos)'!$H:$H,'Extração Jira - Itens (Épicos)'!$I:$I,$Q178,'Extração Jira - Itens (Épicos)'!$K:$K,"Não Entregue"))</f>
        <v/>
      </c>
      <c r="V178" s="2" t="str">
        <f t="shared" si="8"/>
        <v/>
      </c>
      <c r="W178" s="2" t="str">
        <f t="shared" si="9"/>
        <v/>
      </c>
      <c r="X178" s="2" t="str">
        <f ca="1">IF($Q178="","",IF(ISERROR(VLOOKUP($Q178,'Extração Jira - Épicos Jornada'!$B:$B,1,0)),"Despriorizado da PI",IF(V178=0,"Não considerar",IF(T178=1,"Finalizado",IF(AND($V178=$W178,$S178&lt;TODAY()),"Replanejado",IF(AND($V178=$W178,$S178&gt;=TODAY()),"Em dia",IF(AND($V178&gt;$W178,$S178&gt;TODAY()),"Em Risco","Atrasado")))))))</f>
        <v/>
      </c>
      <c r="Y178" s="2" t="str">
        <f t="shared" si="10"/>
        <v/>
      </c>
    </row>
    <row r="179" spans="20:25" hidden="1" x14ac:dyDescent="0.3">
      <c r="T179" s="163" t="str">
        <f>IFERROR((SUMIFS('Extração Jira - Itens (Épicos)'!$H:$H,'Extração Jira - Itens (Épicos)'!$I:$I,'Situação dos Épicos'!$Q179,'Extração Jira - Itens (Épicos)'!$K:$K,"Entregue")+SUMIFS('Extração Jira - Itens (Épicos)'!$H:$H,'Extração Jira - Itens (Épicos)'!$I:$I,'Situação dos Épicos'!$Q179,'Extração Jira - Itens (Épicos)'!$K:$K,"Cancelado"))/SUMIF('Extração Jira - Itens (Épicos)'!$I:$I,'Situação dos Épicos'!$Q179,'Extração Jira - Itens (Épicos)'!$H:$H),"")</f>
        <v/>
      </c>
      <c r="U179" s="2" t="str">
        <f>IF($Q179="","",SUMIFS('Extração Jira - Itens (Épicos)'!$H:$H,'Extração Jira - Itens (Épicos)'!$I:$I,$Q179,'Extração Jira - Itens (Épicos)'!$K:$K,"Não Entregue"))</f>
        <v/>
      </c>
      <c r="V179" s="2" t="str">
        <f t="shared" si="8"/>
        <v/>
      </c>
      <c r="W179" s="2" t="str">
        <f t="shared" si="9"/>
        <v/>
      </c>
      <c r="X179" s="2" t="str">
        <f ca="1">IF($Q179="","",IF(ISERROR(VLOOKUP($Q179,'Extração Jira - Épicos Jornada'!$B:$B,1,0)),"Despriorizado da PI",IF(V179=0,"Não considerar",IF(T179=1,"Finalizado",IF(AND($V179=$W179,$S179&lt;TODAY()),"Replanejado",IF(AND($V179=$W179,$S179&gt;=TODAY()),"Em dia",IF(AND($V179&gt;$W179,$S179&gt;TODAY()),"Em Risco","Atrasado")))))))</f>
        <v/>
      </c>
      <c r="Y179" s="2" t="str">
        <f t="shared" si="10"/>
        <v/>
      </c>
    </row>
    <row r="180" spans="20:25" hidden="1" x14ac:dyDescent="0.3">
      <c r="T180" s="163" t="str">
        <f>IFERROR((SUMIFS('Extração Jira - Itens (Épicos)'!$H:$H,'Extração Jira - Itens (Épicos)'!$I:$I,'Situação dos Épicos'!$Q180,'Extração Jira - Itens (Épicos)'!$K:$K,"Entregue")+SUMIFS('Extração Jira - Itens (Épicos)'!$H:$H,'Extração Jira - Itens (Épicos)'!$I:$I,'Situação dos Épicos'!$Q180,'Extração Jira - Itens (Épicos)'!$K:$K,"Cancelado"))/SUMIF('Extração Jira - Itens (Épicos)'!$I:$I,'Situação dos Épicos'!$Q180,'Extração Jira - Itens (Épicos)'!$H:$H),"")</f>
        <v/>
      </c>
      <c r="U180" s="2" t="str">
        <f>IF($Q180="","",SUMIFS('Extração Jira - Itens (Épicos)'!$H:$H,'Extração Jira - Itens (Épicos)'!$I:$I,$Q180,'Extração Jira - Itens (Épicos)'!$K:$K,"Não Entregue"))</f>
        <v/>
      </c>
      <c r="V180" s="2" t="str">
        <f t="shared" si="8"/>
        <v/>
      </c>
      <c r="W180" s="2" t="str">
        <f t="shared" si="9"/>
        <v/>
      </c>
      <c r="X180" s="2" t="str">
        <f ca="1">IF($Q180="","",IF(ISERROR(VLOOKUP($Q180,'Extração Jira - Épicos Jornada'!$B:$B,1,0)),"Despriorizado da PI",IF(V180=0,"Não considerar",IF(T180=1,"Finalizado",IF(AND($V180=$W180,$S180&lt;TODAY()),"Replanejado",IF(AND($V180=$W180,$S180&gt;=TODAY()),"Em dia",IF(AND($V180&gt;$W180,$S180&gt;TODAY()),"Em Risco","Atrasado")))))))</f>
        <v/>
      </c>
      <c r="Y180" s="2" t="str">
        <f t="shared" si="10"/>
        <v/>
      </c>
    </row>
    <row r="181" spans="20:25" hidden="1" x14ac:dyDescent="0.3">
      <c r="T181" s="163" t="str">
        <f>IFERROR((SUMIFS('Extração Jira - Itens (Épicos)'!$H:$H,'Extração Jira - Itens (Épicos)'!$I:$I,'Situação dos Épicos'!$Q181,'Extração Jira - Itens (Épicos)'!$K:$K,"Entregue")+SUMIFS('Extração Jira - Itens (Épicos)'!$H:$H,'Extração Jira - Itens (Épicos)'!$I:$I,'Situação dos Épicos'!$Q181,'Extração Jira - Itens (Épicos)'!$K:$K,"Cancelado"))/SUMIF('Extração Jira - Itens (Épicos)'!$I:$I,'Situação dos Épicos'!$Q181,'Extração Jira - Itens (Épicos)'!$H:$H),"")</f>
        <v/>
      </c>
      <c r="U181" s="2" t="str">
        <f>IF($Q181="","",SUMIFS('Extração Jira - Itens (Épicos)'!$H:$H,'Extração Jira - Itens (Épicos)'!$I:$I,$Q181,'Extração Jira - Itens (Épicos)'!$K:$K,"Não Entregue"))</f>
        <v/>
      </c>
      <c r="V181" s="2" t="str">
        <f t="shared" si="8"/>
        <v/>
      </c>
      <c r="W181" s="2" t="str">
        <f t="shared" si="9"/>
        <v/>
      </c>
      <c r="X181" s="2" t="str">
        <f ca="1">IF($Q181="","",IF(ISERROR(VLOOKUP($Q181,'Extração Jira - Épicos Jornada'!$B:$B,1,0)),"Despriorizado da PI",IF(V181=0,"Não considerar",IF(T181=1,"Finalizado",IF(AND($V181=$W181,$S181&lt;TODAY()),"Replanejado",IF(AND($V181=$W181,$S181&gt;=TODAY()),"Em dia",IF(AND($V181&gt;$W181,$S181&gt;TODAY()),"Em Risco","Atrasado")))))))</f>
        <v/>
      </c>
      <c r="Y181" s="2" t="str">
        <f t="shared" si="10"/>
        <v/>
      </c>
    </row>
    <row r="182" spans="20:25" hidden="1" x14ac:dyDescent="0.3">
      <c r="T182" s="163" t="str">
        <f>IFERROR((SUMIFS('Extração Jira - Itens (Épicos)'!$H:$H,'Extração Jira - Itens (Épicos)'!$I:$I,'Situação dos Épicos'!$Q182,'Extração Jira - Itens (Épicos)'!$K:$K,"Entregue")+SUMIFS('Extração Jira - Itens (Épicos)'!$H:$H,'Extração Jira - Itens (Épicos)'!$I:$I,'Situação dos Épicos'!$Q182,'Extração Jira - Itens (Épicos)'!$K:$K,"Cancelado"))/SUMIF('Extração Jira - Itens (Épicos)'!$I:$I,'Situação dos Épicos'!$Q182,'Extração Jira - Itens (Épicos)'!$H:$H),"")</f>
        <v/>
      </c>
      <c r="U182" s="2" t="str">
        <f>IF($Q182="","",SUMIFS('Extração Jira - Itens (Épicos)'!$H:$H,'Extração Jira - Itens (Épicos)'!$I:$I,$Q182,'Extração Jira - Itens (Épicos)'!$K:$K,"Não Entregue"))</f>
        <v/>
      </c>
      <c r="V182" s="2" t="str">
        <f t="shared" si="8"/>
        <v/>
      </c>
      <c r="W182" s="2" t="str">
        <f t="shared" si="9"/>
        <v/>
      </c>
      <c r="X182" s="2" t="str">
        <f ca="1">IF($Q182="","",IF(ISERROR(VLOOKUP($Q182,'Extração Jira - Épicos Jornada'!$B:$B,1,0)),"Despriorizado da PI",IF(V182=0,"Não considerar",IF(T182=1,"Finalizado",IF(AND($V182=$W182,$S182&lt;TODAY()),"Replanejado",IF(AND($V182=$W182,$S182&gt;=TODAY()),"Em dia",IF(AND($V182&gt;$W182,$S182&gt;TODAY()),"Em Risco","Atrasado")))))))</f>
        <v/>
      </c>
      <c r="Y182" s="2" t="str">
        <f t="shared" si="10"/>
        <v/>
      </c>
    </row>
    <row r="183" spans="20:25" hidden="1" x14ac:dyDescent="0.3">
      <c r="T183" s="163" t="str">
        <f>IFERROR((SUMIFS('Extração Jira - Itens (Épicos)'!$H:$H,'Extração Jira - Itens (Épicos)'!$I:$I,'Situação dos Épicos'!$Q183,'Extração Jira - Itens (Épicos)'!$K:$K,"Entregue")+SUMIFS('Extração Jira - Itens (Épicos)'!$H:$H,'Extração Jira - Itens (Épicos)'!$I:$I,'Situação dos Épicos'!$Q183,'Extração Jira - Itens (Épicos)'!$K:$K,"Cancelado"))/SUMIF('Extração Jira - Itens (Épicos)'!$I:$I,'Situação dos Épicos'!$Q183,'Extração Jira - Itens (Épicos)'!$H:$H),"")</f>
        <v/>
      </c>
      <c r="U183" s="2" t="str">
        <f>IF($Q183="","",SUMIFS('Extração Jira - Itens (Épicos)'!$H:$H,'Extração Jira - Itens (Épicos)'!$I:$I,$Q183,'Extração Jira - Itens (Épicos)'!$K:$K,"Não Entregue"))</f>
        <v/>
      </c>
      <c r="V183" s="2" t="str">
        <f t="shared" si="8"/>
        <v/>
      </c>
      <c r="W183" s="2" t="str">
        <f t="shared" si="9"/>
        <v/>
      </c>
      <c r="X183" s="2" t="str">
        <f ca="1">IF($Q183="","",IF(ISERROR(VLOOKUP($Q183,'Extração Jira - Épicos Jornada'!$B:$B,1,0)),"Despriorizado da PI",IF(V183=0,"Não considerar",IF(T183=1,"Finalizado",IF(AND($V183=$W183,$S183&lt;TODAY()),"Replanejado",IF(AND($V183=$W183,$S183&gt;=TODAY()),"Em dia",IF(AND($V183&gt;$W183,$S183&gt;TODAY()),"Em Risco","Atrasado")))))))</f>
        <v/>
      </c>
      <c r="Y183" s="2" t="str">
        <f t="shared" si="10"/>
        <v/>
      </c>
    </row>
    <row r="184" spans="20:25" hidden="1" x14ac:dyDescent="0.3">
      <c r="T184" s="163" t="str">
        <f>IFERROR((SUMIFS('Extração Jira - Itens (Épicos)'!$H:$H,'Extração Jira - Itens (Épicos)'!$I:$I,'Situação dos Épicos'!$Q184,'Extração Jira - Itens (Épicos)'!$K:$K,"Entregue")+SUMIFS('Extração Jira - Itens (Épicos)'!$H:$H,'Extração Jira - Itens (Épicos)'!$I:$I,'Situação dos Épicos'!$Q184,'Extração Jira - Itens (Épicos)'!$K:$K,"Cancelado"))/SUMIF('Extração Jira - Itens (Épicos)'!$I:$I,'Situação dos Épicos'!$Q184,'Extração Jira - Itens (Épicos)'!$H:$H),"")</f>
        <v/>
      </c>
      <c r="U184" s="2" t="str">
        <f>IF($Q184="","",SUMIFS('Extração Jira - Itens (Épicos)'!$H:$H,'Extração Jira - Itens (Épicos)'!$I:$I,$Q184,'Extração Jira - Itens (Épicos)'!$K:$K,"Não Entregue"))</f>
        <v/>
      </c>
      <c r="V184" s="2" t="str">
        <f t="shared" si="8"/>
        <v/>
      </c>
      <c r="W184" s="2" t="str">
        <f t="shared" si="9"/>
        <v/>
      </c>
      <c r="X184" s="2" t="str">
        <f ca="1">IF($Q184="","",IF(ISERROR(VLOOKUP($Q184,'Extração Jira - Épicos Jornada'!$B:$B,1,0)),"Despriorizado da PI",IF(V184=0,"Não considerar",IF(T184=1,"Finalizado",IF(AND($V184=$W184,$S184&lt;TODAY()),"Replanejado",IF(AND($V184=$W184,$S184&gt;=TODAY()),"Em dia",IF(AND($V184&gt;$W184,$S184&gt;TODAY()),"Em Risco","Atrasado")))))))</f>
        <v/>
      </c>
      <c r="Y184" s="2" t="str">
        <f t="shared" si="10"/>
        <v/>
      </c>
    </row>
    <row r="185" spans="20:25" hidden="1" x14ac:dyDescent="0.3">
      <c r="T185" s="163" t="str">
        <f>IFERROR((SUMIFS('Extração Jira - Itens (Épicos)'!$H:$H,'Extração Jira - Itens (Épicos)'!$I:$I,'Situação dos Épicos'!$Q185,'Extração Jira - Itens (Épicos)'!$K:$K,"Entregue")+SUMIFS('Extração Jira - Itens (Épicos)'!$H:$H,'Extração Jira - Itens (Épicos)'!$I:$I,'Situação dos Épicos'!$Q185,'Extração Jira - Itens (Épicos)'!$K:$K,"Cancelado"))/SUMIF('Extração Jira - Itens (Épicos)'!$I:$I,'Situação dos Épicos'!$Q185,'Extração Jira - Itens (Épicos)'!$H:$H),"")</f>
        <v/>
      </c>
      <c r="U185" s="2" t="str">
        <f>IF($Q185="","",SUMIFS('Extração Jira - Itens (Épicos)'!$H:$H,'Extração Jira - Itens (Épicos)'!$I:$I,$Q185,'Extração Jira - Itens (Épicos)'!$K:$K,"Não Entregue"))</f>
        <v/>
      </c>
      <c r="V185" s="2" t="str">
        <f t="shared" si="8"/>
        <v/>
      </c>
      <c r="W185" s="2" t="str">
        <f t="shared" si="9"/>
        <v/>
      </c>
      <c r="X185" s="2" t="str">
        <f ca="1">IF($Q185="","",IF(ISERROR(VLOOKUP($Q185,'Extração Jira - Épicos Jornada'!$B:$B,1,0)),"Despriorizado da PI",IF(V185=0,"Não considerar",IF(T185=1,"Finalizado",IF(AND($V185=$W185,$S185&lt;TODAY()),"Replanejado",IF(AND($V185=$W185,$S185&gt;=TODAY()),"Em dia",IF(AND($V185&gt;$W185,$S185&gt;TODAY()),"Em Risco","Atrasado")))))))</f>
        <v/>
      </c>
      <c r="Y185" s="2" t="str">
        <f t="shared" si="10"/>
        <v/>
      </c>
    </row>
    <row r="186" spans="20:25" hidden="1" x14ac:dyDescent="0.3">
      <c r="T186" s="163" t="str">
        <f>IFERROR((SUMIFS('Extração Jira - Itens (Épicos)'!$H:$H,'Extração Jira - Itens (Épicos)'!$I:$I,'Situação dos Épicos'!$Q186,'Extração Jira - Itens (Épicos)'!$K:$K,"Entregue")+SUMIFS('Extração Jira - Itens (Épicos)'!$H:$H,'Extração Jira - Itens (Épicos)'!$I:$I,'Situação dos Épicos'!$Q186,'Extração Jira - Itens (Épicos)'!$K:$K,"Cancelado"))/SUMIF('Extração Jira - Itens (Épicos)'!$I:$I,'Situação dos Épicos'!$Q186,'Extração Jira - Itens (Épicos)'!$H:$H),"")</f>
        <v/>
      </c>
      <c r="U186" s="2" t="str">
        <f>IF($Q186="","",SUMIFS('Extração Jira - Itens (Épicos)'!$H:$H,'Extração Jira - Itens (Épicos)'!$I:$I,$Q186,'Extração Jira - Itens (Épicos)'!$K:$K,"Não Entregue"))</f>
        <v/>
      </c>
      <c r="V186" s="2" t="str">
        <f t="shared" si="8"/>
        <v/>
      </c>
      <c r="W186" s="2" t="str">
        <f t="shared" si="9"/>
        <v/>
      </c>
      <c r="X186" s="2" t="str">
        <f ca="1">IF($Q186="","",IF(ISERROR(VLOOKUP($Q186,'Extração Jira - Épicos Jornada'!$B:$B,1,0)),"Despriorizado da PI",IF(V186=0,"Não considerar",IF(T186=1,"Finalizado",IF(AND($V186=$W186,$S186&lt;TODAY()),"Replanejado",IF(AND($V186=$W186,$S186&gt;=TODAY()),"Em dia",IF(AND($V186&gt;$W186,$S186&gt;TODAY()),"Em Risco","Atrasado")))))))</f>
        <v/>
      </c>
      <c r="Y186" s="2" t="str">
        <f t="shared" si="10"/>
        <v/>
      </c>
    </row>
    <row r="187" spans="20:25" hidden="1" x14ac:dyDescent="0.3">
      <c r="T187" s="163" t="str">
        <f>IFERROR((SUMIFS('Extração Jira - Itens (Épicos)'!$H:$H,'Extração Jira - Itens (Épicos)'!$I:$I,'Situação dos Épicos'!$Q187,'Extração Jira - Itens (Épicos)'!$K:$K,"Entregue")+SUMIFS('Extração Jira - Itens (Épicos)'!$H:$H,'Extração Jira - Itens (Épicos)'!$I:$I,'Situação dos Épicos'!$Q187,'Extração Jira - Itens (Épicos)'!$K:$K,"Cancelado"))/SUMIF('Extração Jira - Itens (Épicos)'!$I:$I,'Situação dos Épicos'!$Q187,'Extração Jira - Itens (Épicos)'!$H:$H),"")</f>
        <v/>
      </c>
      <c r="U187" s="2" t="str">
        <f>IF($Q187="","",SUMIFS('Extração Jira - Itens (Épicos)'!$H:$H,'Extração Jira - Itens (Épicos)'!$I:$I,$Q187,'Extração Jira - Itens (Épicos)'!$K:$K,"Não Entregue"))</f>
        <v/>
      </c>
      <c r="V187" s="2" t="str">
        <f t="shared" si="8"/>
        <v/>
      </c>
      <c r="W187" s="2" t="str">
        <f t="shared" si="9"/>
        <v/>
      </c>
      <c r="X187" s="2" t="str">
        <f ca="1">IF($Q187="","",IF(ISERROR(VLOOKUP($Q187,'Extração Jira - Épicos Jornada'!$B:$B,1,0)),"Despriorizado da PI",IF(V187=0,"Não considerar",IF(T187=1,"Finalizado",IF(AND($V187=$W187,$S187&lt;TODAY()),"Replanejado",IF(AND($V187=$W187,$S187&gt;=TODAY()),"Em dia",IF(AND($V187&gt;$W187,$S187&gt;TODAY()),"Em Risco","Atrasado")))))))</f>
        <v/>
      </c>
      <c r="Y187" s="2" t="str">
        <f t="shared" si="10"/>
        <v/>
      </c>
    </row>
    <row r="188" spans="20:25" hidden="1" x14ac:dyDescent="0.3">
      <c r="T188" s="163" t="str">
        <f>IFERROR((SUMIFS('Extração Jira - Itens (Épicos)'!$H:$H,'Extração Jira - Itens (Épicos)'!$I:$I,'Situação dos Épicos'!$Q188,'Extração Jira - Itens (Épicos)'!$K:$K,"Entregue")+SUMIFS('Extração Jira - Itens (Épicos)'!$H:$H,'Extração Jira - Itens (Épicos)'!$I:$I,'Situação dos Épicos'!$Q188,'Extração Jira - Itens (Épicos)'!$K:$K,"Cancelado"))/SUMIF('Extração Jira - Itens (Épicos)'!$I:$I,'Situação dos Épicos'!$Q188,'Extração Jira - Itens (Épicos)'!$H:$H),"")</f>
        <v/>
      </c>
      <c r="U188" s="2" t="str">
        <f>IF($Q188="","",SUMIFS('Extração Jira - Itens (Épicos)'!$H:$H,'Extração Jira - Itens (Épicos)'!$I:$I,$Q188,'Extração Jira - Itens (Épicos)'!$K:$K,"Não Entregue"))</f>
        <v/>
      </c>
      <c r="V188" s="2" t="str">
        <f t="shared" si="8"/>
        <v/>
      </c>
      <c r="W188" s="2" t="str">
        <f t="shared" si="9"/>
        <v/>
      </c>
      <c r="X188" s="2" t="str">
        <f ca="1">IF($Q188="","",IF(ISERROR(VLOOKUP($Q188,'Extração Jira - Épicos Jornada'!$B:$B,1,0)),"Despriorizado da PI",IF(V188=0,"Não considerar",IF(T188=1,"Finalizado",IF(AND($V188=$W188,$S188&lt;TODAY()),"Replanejado",IF(AND($V188=$W188,$S188&gt;=TODAY()),"Em dia",IF(AND($V188&gt;$W188,$S188&gt;TODAY()),"Em Risco","Atrasado")))))))</f>
        <v/>
      </c>
      <c r="Y188" s="2" t="str">
        <f t="shared" si="10"/>
        <v/>
      </c>
    </row>
    <row r="189" spans="20:25" hidden="1" x14ac:dyDescent="0.3">
      <c r="T189" s="163" t="str">
        <f>IFERROR((SUMIFS('Extração Jira - Itens (Épicos)'!$H:$H,'Extração Jira - Itens (Épicos)'!$I:$I,'Situação dos Épicos'!$Q189,'Extração Jira - Itens (Épicos)'!$K:$K,"Entregue")+SUMIFS('Extração Jira - Itens (Épicos)'!$H:$H,'Extração Jira - Itens (Épicos)'!$I:$I,'Situação dos Épicos'!$Q189,'Extração Jira - Itens (Épicos)'!$K:$K,"Cancelado"))/SUMIF('Extração Jira - Itens (Épicos)'!$I:$I,'Situação dos Épicos'!$Q189,'Extração Jira - Itens (Épicos)'!$H:$H),"")</f>
        <v/>
      </c>
      <c r="U189" s="2" t="str">
        <f>IF($Q189="","",SUMIFS('Extração Jira - Itens (Épicos)'!$H:$H,'Extração Jira - Itens (Épicos)'!$I:$I,$Q189,'Extração Jira - Itens (Épicos)'!$K:$K,"Não Entregue"))</f>
        <v/>
      </c>
      <c r="V189" s="2" t="str">
        <f t="shared" si="8"/>
        <v/>
      </c>
      <c r="W189" s="2" t="str">
        <f t="shared" si="9"/>
        <v/>
      </c>
      <c r="X189" s="2" t="str">
        <f ca="1">IF($Q189="","",IF(ISERROR(VLOOKUP($Q189,'Extração Jira - Épicos Jornada'!$B:$B,1,0)),"Despriorizado da PI",IF(V189=0,"Não considerar",IF(T189=1,"Finalizado",IF(AND($V189=$W189,$S189&lt;TODAY()),"Replanejado",IF(AND($V189=$W189,$S189&gt;=TODAY()),"Em dia",IF(AND($V189&gt;$W189,$S189&gt;TODAY()),"Em Risco","Atrasado")))))))</f>
        <v/>
      </c>
      <c r="Y189" s="2" t="str">
        <f t="shared" si="10"/>
        <v/>
      </c>
    </row>
    <row r="190" spans="20:25" hidden="1" x14ac:dyDescent="0.3">
      <c r="T190" s="163" t="str">
        <f>IFERROR((SUMIFS('Extração Jira - Itens (Épicos)'!$H:$H,'Extração Jira - Itens (Épicos)'!$I:$I,'Situação dos Épicos'!$Q190,'Extração Jira - Itens (Épicos)'!$K:$K,"Entregue")+SUMIFS('Extração Jira - Itens (Épicos)'!$H:$H,'Extração Jira - Itens (Épicos)'!$I:$I,'Situação dos Épicos'!$Q190,'Extração Jira - Itens (Épicos)'!$K:$K,"Cancelado"))/SUMIF('Extração Jira - Itens (Épicos)'!$I:$I,'Situação dos Épicos'!$Q190,'Extração Jira - Itens (Épicos)'!$H:$H),"")</f>
        <v/>
      </c>
      <c r="U190" s="2" t="str">
        <f>IF($Q190="","",SUMIFS('Extração Jira - Itens (Épicos)'!$H:$H,'Extração Jira - Itens (Épicos)'!$I:$I,$Q190,'Extração Jira - Itens (Épicos)'!$K:$K,"Não Entregue"))</f>
        <v/>
      </c>
      <c r="V190" s="2" t="str">
        <f t="shared" si="8"/>
        <v/>
      </c>
      <c r="W190" s="2" t="str">
        <f t="shared" si="9"/>
        <v/>
      </c>
      <c r="X190" s="2" t="str">
        <f ca="1">IF($Q190="","",IF(ISERROR(VLOOKUP($Q190,'Extração Jira - Épicos Jornada'!$B:$B,1,0)),"Despriorizado da PI",IF(V190=0,"Não considerar",IF(T190=1,"Finalizado",IF(AND($V190=$W190,$S190&lt;TODAY()),"Replanejado",IF(AND($V190=$W190,$S190&gt;=TODAY()),"Em dia",IF(AND($V190&gt;$W190,$S190&gt;TODAY()),"Em Risco","Atrasado")))))))</f>
        <v/>
      </c>
      <c r="Y190" s="2" t="str">
        <f t="shared" si="10"/>
        <v/>
      </c>
    </row>
    <row r="191" spans="20:25" hidden="1" x14ac:dyDescent="0.3">
      <c r="T191" s="163" t="str">
        <f>IFERROR((SUMIFS('Extração Jira - Itens (Épicos)'!$H:$H,'Extração Jira - Itens (Épicos)'!$I:$I,'Situação dos Épicos'!$Q191,'Extração Jira - Itens (Épicos)'!$K:$K,"Entregue")+SUMIFS('Extração Jira - Itens (Épicos)'!$H:$H,'Extração Jira - Itens (Épicos)'!$I:$I,'Situação dos Épicos'!$Q191,'Extração Jira - Itens (Épicos)'!$K:$K,"Cancelado"))/SUMIF('Extração Jira - Itens (Épicos)'!$I:$I,'Situação dos Épicos'!$Q191,'Extração Jira - Itens (Épicos)'!$H:$H),"")</f>
        <v/>
      </c>
      <c r="U191" s="2" t="str">
        <f>IF($Q191="","",SUMIFS('Extração Jira - Itens (Épicos)'!$H:$H,'Extração Jira - Itens (Épicos)'!$I:$I,$Q191,'Extração Jira - Itens (Épicos)'!$K:$K,"Não Entregue"))</f>
        <v/>
      </c>
      <c r="V191" s="2" t="str">
        <f t="shared" si="8"/>
        <v/>
      </c>
      <c r="W191" s="2" t="str">
        <f t="shared" si="9"/>
        <v/>
      </c>
      <c r="X191" s="2" t="str">
        <f ca="1">IF($Q191="","",IF(ISERROR(VLOOKUP($Q191,'Extração Jira - Épicos Jornada'!$B:$B,1,0)),"Despriorizado da PI",IF(V191=0,"Não considerar",IF(T191=1,"Finalizado",IF(AND($V191=$W191,$S191&lt;TODAY()),"Replanejado",IF(AND($V191=$W191,$S191&gt;=TODAY()),"Em dia",IF(AND($V191&gt;$W191,$S191&gt;TODAY()),"Em Risco","Atrasado")))))))</f>
        <v/>
      </c>
      <c r="Y191" s="2" t="str">
        <f t="shared" si="10"/>
        <v/>
      </c>
    </row>
    <row r="192" spans="20:25" hidden="1" x14ac:dyDescent="0.3">
      <c r="T192" s="163" t="str">
        <f>IFERROR((SUMIFS('Extração Jira - Itens (Épicos)'!$H:$H,'Extração Jira - Itens (Épicos)'!$I:$I,'Situação dos Épicos'!$Q192,'Extração Jira - Itens (Épicos)'!$K:$K,"Entregue")+SUMIFS('Extração Jira - Itens (Épicos)'!$H:$H,'Extração Jira - Itens (Épicos)'!$I:$I,'Situação dos Épicos'!$Q192,'Extração Jira - Itens (Épicos)'!$K:$K,"Cancelado"))/SUMIF('Extração Jira - Itens (Épicos)'!$I:$I,'Situação dos Épicos'!$Q192,'Extração Jira - Itens (Épicos)'!$H:$H),"")</f>
        <v/>
      </c>
      <c r="U192" s="2" t="str">
        <f>IF($Q192="","",SUMIFS('Extração Jira - Itens (Épicos)'!$H:$H,'Extração Jira - Itens (Épicos)'!$I:$I,$Q192,'Extração Jira - Itens (Épicos)'!$K:$K,"Não Entregue"))</f>
        <v/>
      </c>
      <c r="V192" s="2" t="str">
        <f t="shared" si="8"/>
        <v/>
      </c>
      <c r="W192" s="2" t="str">
        <f t="shared" si="9"/>
        <v/>
      </c>
      <c r="X192" s="2" t="str">
        <f ca="1">IF($Q192="","",IF(ISERROR(VLOOKUP($Q192,'Extração Jira - Épicos Jornada'!$B:$B,1,0)),"Despriorizado da PI",IF(V192=0,"Não considerar",IF(T192=1,"Finalizado",IF(AND($V192=$W192,$S192&lt;TODAY()),"Replanejado",IF(AND($V192=$W192,$S192&gt;=TODAY()),"Em dia",IF(AND($V192&gt;$W192,$S192&gt;TODAY()),"Em Risco","Atrasado")))))))</f>
        <v/>
      </c>
      <c r="Y192" s="2" t="str">
        <f t="shared" si="10"/>
        <v/>
      </c>
    </row>
    <row r="193" spans="20:25" hidden="1" x14ac:dyDescent="0.3">
      <c r="T193" s="163" t="str">
        <f>IFERROR((SUMIFS('Extração Jira - Itens (Épicos)'!$H:$H,'Extração Jira - Itens (Épicos)'!$I:$I,'Situação dos Épicos'!$Q193,'Extração Jira - Itens (Épicos)'!$K:$K,"Entregue")+SUMIFS('Extração Jira - Itens (Épicos)'!$H:$H,'Extração Jira - Itens (Épicos)'!$I:$I,'Situação dos Épicos'!$Q193,'Extração Jira - Itens (Épicos)'!$K:$K,"Cancelado"))/SUMIF('Extração Jira - Itens (Épicos)'!$I:$I,'Situação dos Épicos'!$Q193,'Extração Jira - Itens (Épicos)'!$H:$H),"")</f>
        <v/>
      </c>
      <c r="U193" s="2" t="str">
        <f>IF($Q193="","",SUMIFS('Extração Jira - Itens (Épicos)'!$H:$H,'Extração Jira - Itens (Épicos)'!$I:$I,$Q193,'Extração Jira - Itens (Épicos)'!$K:$K,"Não Entregue"))</f>
        <v/>
      </c>
      <c r="V193" s="2" t="str">
        <f t="shared" si="8"/>
        <v/>
      </c>
      <c r="W193" s="2" t="str">
        <f t="shared" si="9"/>
        <v/>
      </c>
      <c r="X193" s="2" t="str">
        <f ca="1">IF($Q193="","",IF(ISERROR(VLOOKUP($Q193,'Extração Jira - Épicos Jornada'!$B:$B,1,0)),"Despriorizado da PI",IF(V193=0,"Não considerar",IF(T193=1,"Finalizado",IF(AND($V193=$W193,$S193&lt;TODAY()),"Replanejado",IF(AND($V193=$W193,$S193&gt;=TODAY()),"Em dia",IF(AND($V193&gt;$W193,$S193&gt;TODAY()),"Em Risco","Atrasado")))))))</f>
        <v/>
      </c>
      <c r="Y193" s="2" t="str">
        <f t="shared" si="10"/>
        <v/>
      </c>
    </row>
    <row r="194" spans="20:25" hidden="1" x14ac:dyDescent="0.3">
      <c r="T194" s="163" t="str">
        <f>IFERROR((SUMIFS('Extração Jira - Itens (Épicos)'!$H:$H,'Extração Jira - Itens (Épicos)'!$I:$I,'Situação dos Épicos'!$Q194,'Extração Jira - Itens (Épicos)'!$K:$K,"Entregue")+SUMIFS('Extração Jira - Itens (Épicos)'!$H:$H,'Extração Jira - Itens (Épicos)'!$I:$I,'Situação dos Épicos'!$Q194,'Extração Jira - Itens (Épicos)'!$K:$K,"Cancelado"))/SUMIF('Extração Jira - Itens (Épicos)'!$I:$I,'Situação dos Épicos'!$Q194,'Extração Jira - Itens (Épicos)'!$H:$H),"")</f>
        <v/>
      </c>
      <c r="U194" s="2" t="str">
        <f>IF($Q194="","",SUMIFS('Extração Jira - Itens (Épicos)'!$H:$H,'Extração Jira - Itens (Épicos)'!$I:$I,$Q194,'Extração Jira - Itens (Épicos)'!$K:$K,"Não Entregue"))</f>
        <v/>
      </c>
      <c r="V194" s="2" t="str">
        <f t="shared" si="8"/>
        <v/>
      </c>
      <c r="W194" s="2" t="str">
        <f t="shared" si="9"/>
        <v/>
      </c>
      <c r="X194" s="2" t="str">
        <f ca="1">IF($Q194="","",IF(ISERROR(VLOOKUP($Q194,'Extração Jira - Épicos Jornada'!$B:$B,1,0)),"Despriorizado da PI",IF(V194=0,"Não considerar",IF(T194=1,"Finalizado",IF(AND($V194=$W194,$S194&lt;TODAY()),"Replanejado",IF(AND($V194=$W194,$S194&gt;=TODAY()),"Em dia",IF(AND($V194&gt;$W194,$S194&gt;TODAY()),"Em Risco","Atrasado")))))))</f>
        <v/>
      </c>
      <c r="Y194" s="2" t="str">
        <f t="shared" si="10"/>
        <v/>
      </c>
    </row>
    <row r="195" spans="20:25" hidden="1" x14ac:dyDescent="0.3">
      <c r="T195" s="163" t="str">
        <f>IFERROR((SUMIFS('Extração Jira - Itens (Épicos)'!$H:$H,'Extração Jira - Itens (Épicos)'!$I:$I,'Situação dos Épicos'!$Q195,'Extração Jira - Itens (Épicos)'!$K:$K,"Entregue")+SUMIFS('Extração Jira - Itens (Épicos)'!$H:$H,'Extração Jira - Itens (Épicos)'!$I:$I,'Situação dos Épicos'!$Q195,'Extração Jira - Itens (Épicos)'!$K:$K,"Cancelado"))/SUMIF('Extração Jira - Itens (Épicos)'!$I:$I,'Situação dos Épicos'!$Q195,'Extração Jira - Itens (Épicos)'!$H:$H),"")</f>
        <v/>
      </c>
      <c r="U195" s="2" t="str">
        <f>IF($Q195="","",SUMIFS('Extração Jira - Itens (Épicos)'!$H:$H,'Extração Jira - Itens (Épicos)'!$I:$I,$Q195,'Extração Jira - Itens (Épicos)'!$K:$K,"Não Entregue"))</f>
        <v/>
      </c>
      <c r="V195" s="2" t="str">
        <f t="shared" si="8"/>
        <v/>
      </c>
      <c r="W195" s="2" t="str">
        <f t="shared" si="9"/>
        <v/>
      </c>
      <c r="X195" s="2" t="str">
        <f ca="1">IF($Q195="","",IF(ISERROR(VLOOKUP($Q195,'Extração Jira - Épicos Jornada'!$B:$B,1,0)),"Despriorizado da PI",IF(V195=0,"Não considerar",IF(T195=1,"Finalizado",IF(AND($V195=$W195,$S195&lt;TODAY()),"Replanejado",IF(AND($V195=$W195,$S195&gt;=TODAY()),"Em dia",IF(AND($V195&gt;$W195,$S195&gt;TODAY()),"Em Risco","Atrasado")))))))</f>
        <v/>
      </c>
      <c r="Y195" s="2" t="str">
        <f t="shared" si="10"/>
        <v/>
      </c>
    </row>
    <row r="196" spans="20:25" hidden="1" x14ac:dyDescent="0.3">
      <c r="T196" s="163" t="str">
        <f>IFERROR((SUMIFS('Extração Jira - Itens (Épicos)'!$H:$H,'Extração Jira - Itens (Épicos)'!$I:$I,'Situação dos Épicos'!$Q196,'Extração Jira - Itens (Épicos)'!$K:$K,"Entregue")+SUMIFS('Extração Jira - Itens (Épicos)'!$H:$H,'Extração Jira - Itens (Épicos)'!$I:$I,'Situação dos Épicos'!$Q196,'Extração Jira - Itens (Épicos)'!$K:$K,"Cancelado"))/SUMIF('Extração Jira - Itens (Épicos)'!$I:$I,'Situação dos Épicos'!$Q196,'Extração Jira - Itens (Épicos)'!$H:$H),"")</f>
        <v/>
      </c>
      <c r="U196" s="2" t="str">
        <f>IF($Q196="","",SUMIFS('Extração Jira - Itens (Épicos)'!$H:$H,'Extração Jira - Itens (Épicos)'!$I:$I,$Q196,'Extração Jira - Itens (Épicos)'!$K:$K,"Não Entregue"))</f>
        <v/>
      </c>
      <c r="V196" s="2" t="str">
        <f t="shared" si="8"/>
        <v/>
      </c>
      <c r="W196" s="2" t="str">
        <f t="shared" si="9"/>
        <v/>
      </c>
      <c r="X196" s="2" t="str">
        <f ca="1">IF($Q196="","",IF(ISERROR(VLOOKUP($Q196,'Extração Jira - Épicos Jornada'!$B:$B,1,0)),"Despriorizado da PI",IF(V196=0,"Não considerar",IF(T196=1,"Finalizado",IF(AND($V196=$W196,$S196&lt;TODAY()),"Replanejado",IF(AND($V196=$W196,$S196&gt;=TODAY()),"Em dia",IF(AND($V196&gt;$W196,$S196&gt;TODAY()),"Em Risco","Atrasado")))))))</f>
        <v/>
      </c>
      <c r="Y196" s="2" t="str">
        <f t="shared" si="10"/>
        <v/>
      </c>
    </row>
    <row r="197" spans="20:25" hidden="1" x14ac:dyDescent="0.3">
      <c r="T197" s="163" t="str">
        <f>IFERROR((SUMIFS('Extração Jira - Itens (Épicos)'!$H:$H,'Extração Jira - Itens (Épicos)'!$I:$I,'Situação dos Épicos'!$Q197,'Extração Jira - Itens (Épicos)'!$K:$K,"Entregue")+SUMIFS('Extração Jira - Itens (Épicos)'!$H:$H,'Extração Jira - Itens (Épicos)'!$I:$I,'Situação dos Épicos'!$Q197,'Extração Jira - Itens (Épicos)'!$K:$K,"Cancelado"))/SUMIF('Extração Jira - Itens (Épicos)'!$I:$I,'Situação dos Épicos'!$Q197,'Extração Jira - Itens (Épicos)'!$H:$H),"")</f>
        <v/>
      </c>
      <c r="U197" s="2" t="str">
        <f>IF($Q197="","",SUMIFS('Extração Jira - Itens (Épicos)'!$H:$H,'Extração Jira - Itens (Épicos)'!$I:$I,$Q197,'Extração Jira - Itens (Épicos)'!$K:$K,"Não Entregue"))</f>
        <v/>
      </c>
      <c r="V197" s="2" t="str">
        <f t="shared" si="8"/>
        <v/>
      </c>
      <c r="W197" s="2" t="str">
        <f t="shared" si="9"/>
        <v/>
      </c>
      <c r="X197" s="2" t="str">
        <f ca="1">IF($Q197="","",IF(ISERROR(VLOOKUP($Q197,'Extração Jira - Épicos Jornada'!$B:$B,1,0)),"Despriorizado da PI",IF(V197=0,"Não considerar",IF(T197=1,"Finalizado",IF(AND($V197=$W197,$S197&lt;TODAY()),"Replanejado",IF(AND($V197=$W197,$S197&gt;=TODAY()),"Em dia",IF(AND($V197&gt;$W197,$S197&gt;TODAY()),"Em Risco","Atrasado")))))))</f>
        <v/>
      </c>
      <c r="Y197" s="2" t="str">
        <f t="shared" si="10"/>
        <v/>
      </c>
    </row>
    <row r="198" spans="20:25" hidden="1" x14ac:dyDescent="0.3">
      <c r="T198" s="163" t="str">
        <f>IFERROR((SUMIFS('Extração Jira - Itens (Épicos)'!$H:$H,'Extração Jira - Itens (Épicos)'!$I:$I,'Situação dos Épicos'!$Q198,'Extração Jira - Itens (Épicos)'!$K:$K,"Entregue")+SUMIFS('Extração Jira - Itens (Épicos)'!$H:$H,'Extração Jira - Itens (Épicos)'!$I:$I,'Situação dos Épicos'!$Q198,'Extração Jira - Itens (Épicos)'!$K:$K,"Cancelado"))/SUMIF('Extração Jira - Itens (Épicos)'!$I:$I,'Situação dos Épicos'!$Q198,'Extração Jira - Itens (Épicos)'!$H:$H),"")</f>
        <v/>
      </c>
      <c r="U198" s="2" t="str">
        <f>IF($Q198="","",SUMIFS('Extração Jira - Itens (Épicos)'!$H:$H,'Extração Jira - Itens (Épicos)'!$I:$I,$Q198,'Extração Jira - Itens (Épicos)'!$K:$K,"Não Entregue"))</f>
        <v/>
      </c>
      <c r="V198" s="2" t="str">
        <f t="shared" ref="V198:V261" si="11">IF($Q198="","",SUMIF($AA:$AA,$Q198,$AC:$AC)-SUMIFS($AC:$AC,$AA:$AA,$Q198,$AB:$AB,"Cancelado"))</f>
        <v/>
      </c>
      <c r="W198" s="2" t="str">
        <f t="shared" ref="W198:W261" si="12">IF($Q198="","",SUMIFS($AC:$AC,$AA:$AA,$Q198,$AB:$AB,"Entregue"))</f>
        <v/>
      </c>
      <c r="X198" s="2" t="str">
        <f ca="1">IF($Q198="","",IF(ISERROR(VLOOKUP($Q198,'Extração Jira - Épicos Jornada'!$B:$B,1,0)),"Despriorizado da PI",IF(V198=0,"Não considerar",IF(T198=1,"Finalizado",IF(AND($V198=$W198,$S198&lt;TODAY()),"Replanejado",IF(AND($V198=$W198,$S198&gt;=TODAY()),"Em dia",IF(AND($V198&gt;$W198,$S198&gt;TODAY()),"Em Risco","Atrasado")))))))</f>
        <v/>
      </c>
      <c r="Y198" s="2" t="str">
        <f t="shared" si="10"/>
        <v/>
      </c>
    </row>
    <row r="199" spans="20:25" hidden="1" x14ac:dyDescent="0.3">
      <c r="T199" s="163" t="str">
        <f>IFERROR((SUMIFS('Extração Jira - Itens (Épicos)'!$H:$H,'Extração Jira - Itens (Épicos)'!$I:$I,'Situação dos Épicos'!$Q199,'Extração Jira - Itens (Épicos)'!$K:$K,"Entregue")+SUMIFS('Extração Jira - Itens (Épicos)'!$H:$H,'Extração Jira - Itens (Épicos)'!$I:$I,'Situação dos Épicos'!$Q199,'Extração Jira - Itens (Épicos)'!$K:$K,"Cancelado"))/SUMIF('Extração Jira - Itens (Épicos)'!$I:$I,'Situação dos Épicos'!$Q199,'Extração Jira - Itens (Épicos)'!$H:$H),"")</f>
        <v/>
      </c>
      <c r="U199" s="2" t="str">
        <f>IF($Q199="","",SUMIFS('Extração Jira - Itens (Épicos)'!$H:$H,'Extração Jira - Itens (Épicos)'!$I:$I,$Q199,'Extração Jira - Itens (Épicos)'!$K:$K,"Não Entregue"))</f>
        <v/>
      </c>
      <c r="V199" s="2" t="str">
        <f t="shared" si="11"/>
        <v/>
      </c>
      <c r="W199" s="2" t="str">
        <f t="shared" si="12"/>
        <v/>
      </c>
      <c r="X199" s="2" t="str">
        <f ca="1">IF($Q199="","",IF(ISERROR(VLOOKUP($Q199,'Extração Jira - Épicos Jornada'!$B:$B,1,0)),"Despriorizado da PI",IF(V199=0,"Não considerar",IF(T199=1,"Finalizado",IF(AND($V199=$W199,$S199&lt;TODAY()),"Replanejado",IF(AND($V199=$W199,$S199&gt;=TODAY()),"Em dia",IF(AND($V199&gt;$W199,$S199&gt;TODAY()),"Em Risco","Atrasado")))))))</f>
        <v/>
      </c>
      <c r="Y199" s="2" t="str">
        <f t="shared" si="10"/>
        <v/>
      </c>
    </row>
    <row r="200" spans="20:25" hidden="1" x14ac:dyDescent="0.3">
      <c r="T200" s="163" t="str">
        <f>IFERROR((SUMIFS('Extração Jira - Itens (Épicos)'!$H:$H,'Extração Jira - Itens (Épicos)'!$I:$I,'Situação dos Épicos'!$Q200,'Extração Jira - Itens (Épicos)'!$K:$K,"Entregue")+SUMIFS('Extração Jira - Itens (Épicos)'!$H:$H,'Extração Jira - Itens (Épicos)'!$I:$I,'Situação dos Épicos'!$Q200,'Extração Jira - Itens (Épicos)'!$K:$K,"Cancelado"))/SUMIF('Extração Jira - Itens (Épicos)'!$I:$I,'Situação dos Épicos'!$Q200,'Extração Jira - Itens (Épicos)'!$H:$H),"")</f>
        <v/>
      </c>
      <c r="U200" s="2" t="str">
        <f>IF($Q200="","",SUMIFS('Extração Jira - Itens (Épicos)'!$H:$H,'Extração Jira - Itens (Épicos)'!$I:$I,$Q200,'Extração Jira - Itens (Épicos)'!$K:$K,"Não Entregue"))</f>
        <v/>
      </c>
      <c r="V200" s="2" t="str">
        <f t="shared" si="11"/>
        <v/>
      </c>
      <c r="W200" s="2" t="str">
        <f t="shared" si="12"/>
        <v/>
      </c>
      <c r="X200" s="2" t="str">
        <f ca="1">IF($Q200="","",IF(ISERROR(VLOOKUP($Q200,'Extração Jira - Épicos Jornada'!$B:$B,1,0)),"Despriorizado da PI",IF(V200=0,"Não considerar",IF(T200=1,"Finalizado",IF(AND($V200=$W200,$S200&lt;TODAY()),"Replanejado",IF(AND($V200=$W200,$S200&gt;=TODAY()),"Em dia",IF(AND($V200&gt;$W200,$S200&gt;TODAY()),"Em Risco","Atrasado")))))))</f>
        <v/>
      </c>
      <c r="Y200" s="2" t="str">
        <f t="shared" si="10"/>
        <v/>
      </c>
    </row>
    <row r="201" spans="20:25" hidden="1" x14ac:dyDescent="0.3">
      <c r="T201" s="163" t="str">
        <f>IFERROR((SUMIFS('Extração Jira - Itens (Épicos)'!$H:$H,'Extração Jira - Itens (Épicos)'!$I:$I,'Situação dos Épicos'!$Q201,'Extração Jira - Itens (Épicos)'!$K:$K,"Entregue")+SUMIFS('Extração Jira - Itens (Épicos)'!$H:$H,'Extração Jira - Itens (Épicos)'!$I:$I,'Situação dos Épicos'!$Q201,'Extração Jira - Itens (Épicos)'!$K:$K,"Cancelado"))/SUMIF('Extração Jira - Itens (Épicos)'!$I:$I,'Situação dos Épicos'!$Q201,'Extração Jira - Itens (Épicos)'!$H:$H),"")</f>
        <v/>
      </c>
      <c r="U201" s="2" t="str">
        <f>IF($Q201="","",SUMIFS('Extração Jira - Itens (Épicos)'!$H:$H,'Extração Jira - Itens (Épicos)'!$I:$I,$Q201,'Extração Jira - Itens (Épicos)'!$K:$K,"Não Entregue"))</f>
        <v/>
      </c>
      <c r="V201" s="2" t="str">
        <f t="shared" si="11"/>
        <v/>
      </c>
      <c r="W201" s="2" t="str">
        <f t="shared" si="12"/>
        <v/>
      </c>
      <c r="X201" s="2" t="str">
        <f ca="1">IF($Q201="","",IF(ISERROR(VLOOKUP($Q201,'Extração Jira - Épicos Jornada'!$B:$B,1,0)),"Despriorizado da PI",IF(V201=0,"Não considerar",IF(T201=1,"Finalizado",IF(AND($V201=$W201,$S201&lt;TODAY()),"Replanejado",IF(AND($V201=$W201,$S201&gt;=TODAY()),"Em dia",IF(AND($V201&gt;$W201,$S201&gt;TODAY()),"Em Risco","Atrasado")))))))</f>
        <v/>
      </c>
      <c r="Y201" s="2" t="str">
        <f t="shared" si="10"/>
        <v/>
      </c>
    </row>
    <row r="202" spans="20:25" hidden="1" x14ac:dyDescent="0.3">
      <c r="T202" s="163" t="str">
        <f>IFERROR((SUMIFS('Extração Jira - Itens (Épicos)'!$H:$H,'Extração Jira - Itens (Épicos)'!$I:$I,'Situação dos Épicos'!$Q202,'Extração Jira - Itens (Épicos)'!$K:$K,"Entregue")+SUMIFS('Extração Jira - Itens (Épicos)'!$H:$H,'Extração Jira - Itens (Épicos)'!$I:$I,'Situação dos Épicos'!$Q202,'Extração Jira - Itens (Épicos)'!$K:$K,"Cancelado"))/SUMIF('Extração Jira - Itens (Épicos)'!$I:$I,'Situação dos Épicos'!$Q202,'Extração Jira - Itens (Épicos)'!$H:$H),"")</f>
        <v/>
      </c>
      <c r="U202" s="2" t="str">
        <f>IF($Q202="","",SUMIFS('Extração Jira - Itens (Épicos)'!$H:$H,'Extração Jira - Itens (Épicos)'!$I:$I,$Q202,'Extração Jira - Itens (Épicos)'!$K:$K,"Não Entregue"))</f>
        <v/>
      </c>
      <c r="V202" s="2" t="str">
        <f t="shared" si="11"/>
        <v/>
      </c>
      <c r="W202" s="2" t="str">
        <f t="shared" si="12"/>
        <v/>
      </c>
      <c r="X202" s="2" t="str">
        <f ca="1">IF($Q202="","",IF(ISERROR(VLOOKUP($Q202,'Extração Jira - Épicos Jornada'!$B:$B,1,0)),"Despriorizado da PI",IF(V202=0,"Não considerar",IF(T202=1,"Finalizado",IF(AND($V202=$W202,$S202&lt;TODAY()),"Replanejado",IF(AND($V202=$W202,$S202&gt;=TODAY()),"Em dia",IF(AND($V202&gt;$W202,$S202&gt;TODAY()),"Em Risco","Atrasado")))))))</f>
        <v/>
      </c>
      <c r="Y202" s="2" t="str">
        <f t="shared" si="10"/>
        <v/>
      </c>
    </row>
    <row r="203" spans="20:25" hidden="1" x14ac:dyDescent="0.3">
      <c r="T203" s="163" t="str">
        <f>IFERROR((SUMIFS('Extração Jira - Itens (Épicos)'!$H:$H,'Extração Jira - Itens (Épicos)'!$I:$I,'Situação dos Épicos'!$Q203,'Extração Jira - Itens (Épicos)'!$K:$K,"Entregue")+SUMIFS('Extração Jira - Itens (Épicos)'!$H:$H,'Extração Jira - Itens (Épicos)'!$I:$I,'Situação dos Épicos'!$Q203,'Extração Jira - Itens (Épicos)'!$K:$K,"Cancelado"))/SUMIF('Extração Jira - Itens (Épicos)'!$I:$I,'Situação dos Épicos'!$Q203,'Extração Jira - Itens (Épicos)'!$H:$H),"")</f>
        <v/>
      </c>
      <c r="U203" s="2" t="str">
        <f>IF($Q203="","",SUMIFS('Extração Jira - Itens (Épicos)'!$H:$H,'Extração Jira - Itens (Épicos)'!$I:$I,$Q203,'Extração Jira - Itens (Épicos)'!$K:$K,"Não Entregue"))</f>
        <v/>
      </c>
      <c r="V203" s="2" t="str">
        <f t="shared" si="11"/>
        <v/>
      </c>
      <c r="W203" s="2" t="str">
        <f t="shared" si="12"/>
        <v/>
      </c>
      <c r="X203" s="2" t="str">
        <f ca="1">IF($Q203="","",IF(ISERROR(VLOOKUP($Q203,'Extração Jira - Épicos Jornada'!$B:$B,1,0)),"Despriorizado da PI",IF(V203=0,"Não considerar",IF(T203=1,"Finalizado",IF(AND($V203=$W203,$S203&lt;TODAY()),"Replanejado",IF(AND($V203=$W203,$S203&gt;=TODAY()),"Em dia",IF(AND($V203&gt;$W203,$S203&gt;TODAY()),"Em Risco","Atrasado")))))))</f>
        <v/>
      </c>
      <c r="Y203" s="2" t="str">
        <f t="shared" si="10"/>
        <v/>
      </c>
    </row>
    <row r="204" spans="20:25" hidden="1" x14ac:dyDescent="0.3">
      <c r="T204" s="163" t="str">
        <f>IFERROR((SUMIFS('Extração Jira - Itens (Épicos)'!$H:$H,'Extração Jira - Itens (Épicos)'!$I:$I,'Situação dos Épicos'!$Q204,'Extração Jira - Itens (Épicos)'!$K:$K,"Entregue")+SUMIFS('Extração Jira - Itens (Épicos)'!$H:$H,'Extração Jira - Itens (Épicos)'!$I:$I,'Situação dos Épicos'!$Q204,'Extração Jira - Itens (Épicos)'!$K:$K,"Cancelado"))/SUMIF('Extração Jira - Itens (Épicos)'!$I:$I,'Situação dos Épicos'!$Q204,'Extração Jira - Itens (Épicos)'!$H:$H),"")</f>
        <v/>
      </c>
      <c r="U204" s="2" t="str">
        <f>IF($Q204="","",SUMIFS('Extração Jira - Itens (Épicos)'!$H:$H,'Extração Jira - Itens (Épicos)'!$I:$I,$Q204,'Extração Jira - Itens (Épicos)'!$K:$K,"Não Entregue"))</f>
        <v/>
      </c>
      <c r="V204" s="2" t="str">
        <f t="shared" si="11"/>
        <v/>
      </c>
      <c r="W204" s="2" t="str">
        <f t="shared" si="12"/>
        <v/>
      </c>
      <c r="X204" s="2" t="str">
        <f ca="1">IF($Q204="","",IF(ISERROR(VLOOKUP($Q204,'Extração Jira - Épicos Jornada'!$B:$B,1,0)),"Despriorizado da PI",IF(V204=0,"Não considerar",IF(T204=1,"Finalizado",IF(AND($V204=$W204,$S204&lt;TODAY()),"Replanejado",IF(AND($V204=$W204,$S204&gt;=TODAY()),"Em dia",IF(AND($V204&gt;$W204,$S204&gt;TODAY()),"Em Risco","Atrasado")))))))</f>
        <v/>
      </c>
      <c r="Y204" s="2" t="str">
        <f t="shared" si="10"/>
        <v/>
      </c>
    </row>
    <row r="205" spans="20:25" hidden="1" x14ac:dyDescent="0.3">
      <c r="T205" s="163" t="str">
        <f>IFERROR((SUMIFS('Extração Jira - Itens (Épicos)'!$H:$H,'Extração Jira - Itens (Épicos)'!$I:$I,'Situação dos Épicos'!$Q205,'Extração Jira - Itens (Épicos)'!$K:$K,"Entregue")+SUMIFS('Extração Jira - Itens (Épicos)'!$H:$H,'Extração Jira - Itens (Épicos)'!$I:$I,'Situação dos Épicos'!$Q205,'Extração Jira - Itens (Épicos)'!$K:$K,"Cancelado"))/SUMIF('Extração Jira - Itens (Épicos)'!$I:$I,'Situação dos Épicos'!$Q205,'Extração Jira - Itens (Épicos)'!$H:$H),"")</f>
        <v/>
      </c>
      <c r="U205" s="2" t="str">
        <f>IF($Q205="","",SUMIFS('Extração Jira - Itens (Épicos)'!$H:$H,'Extração Jira - Itens (Épicos)'!$I:$I,$Q205,'Extração Jira - Itens (Épicos)'!$K:$K,"Não Entregue"))</f>
        <v/>
      </c>
      <c r="V205" s="2" t="str">
        <f t="shared" si="11"/>
        <v/>
      </c>
      <c r="W205" s="2" t="str">
        <f t="shared" si="12"/>
        <v/>
      </c>
      <c r="X205" s="2" t="str">
        <f ca="1">IF($Q205="","",IF(ISERROR(VLOOKUP($Q205,'Extração Jira - Épicos Jornada'!$B:$B,1,0)),"Despriorizado da PI",IF(V205=0,"Não considerar",IF(T205=1,"Finalizado",IF(AND($V205=$W205,$S205&lt;TODAY()),"Replanejado",IF(AND($V205=$W205,$S205&gt;=TODAY()),"Em dia",IF(AND($V205&gt;$W205,$S205&gt;TODAY()),"Em Risco","Atrasado")))))))</f>
        <v/>
      </c>
      <c r="Y205" s="2" t="str">
        <f t="shared" si="10"/>
        <v/>
      </c>
    </row>
    <row r="206" spans="20:25" hidden="1" x14ac:dyDescent="0.3">
      <c r="T206" s="163" t="str">
        <f>IFERROR((SUMIFS('Extração Jira - Itens (Épicos)'!$H:$H,'Extração Jira - Itens (Épicos)'!$I:$I,'Situação dos Épicos'!$Q206,'Extração Jira - Itens (Épicos)'!$K:$K,"Entregue")+SUMIFS('Extração Jira - Itens (Épicos)'!$H:$H,'Extração Jira - Itens (Épicos)'!$I:$I,'Situação dos Épicos'!$Q206,'Extração Jira - Itens (Épicos)'!$K:$K,"Cancelado"))/SUMIF('Extração Jira - Itens (Épicos)'!$I:$I,'Situação dos Épicos'!$Q206,'Extração Jira - Itens (Épicos)'!$H:$H),"")</f>
        <v/>
      </c>
      <c r="U206" s="2" t="str">
        <f>IF($Q206="","",SUMIFS('Extração Jira - Itens (Épicos)'!$H:$H,'Extração Jira - Itens (Épicos)'!$I:$I,$Q206,'Extração Jira - Itens (Épicos)'!$K:$K,"Não Entregue"))</f>
        <v/>
      </c>
      <c r="V206" s="2" t="str">
        <f t="shared" si="11"/>
        <v/>
      </c>
      <c r="W206" s="2" t="str">
        <f t="shared" si="12"/>
        <v/>
      </c>
      <c r="X206" s="2" t="str">
        <f ca="1">IF($Q206="","",IF(ISERROR(VLOOKUP($Q206,'Extração Jira - Épicos Jornada'!$B:$B,1,0)),"Despriorizado da PI",IF(V206=0,"Não considerar",IF(T206=1,"Finalizado",IF(AND($V206=$W206,$S206&lt;TODAY()),"Replanejado",IF(AND($V206=$W206,$S206&gt;=TODAY()),"Em dia",IF(AND($V206&gt;$W206,$S206&gt;TODAY()),"Em Risco","Atrasado")))))))</f>
        <v/>
      </c>
      <c r="Y206" s="2" t="str">
        <f t="shared" si="10"/>
        <v/>
      </c>
    </row>
    <row r="207" spans="20:25" hidden="1" x14ac:dyDescent="0.3">
      <c r="T207" s="163" t="str">
        <f>IFERROR((SUMIFS('Extração Jira - Itens (Épicos)'!$H:$H,'Extração Jira - Itens (Épicos)'!$I:$I,'Situação dos Épicos'!$Q207,'Extração Jira - Itens (Épicos)'!$K:$K,"Entregue")+SUMIFS('Extração Jira - Itens (Épicos)'!$H:$H,'Extração Jira - Itens (Épicos)'!$I:$I,'Situação dos Épicos'!$Q207,'Extração Jira - Itens (Épicos)'!$K:$K,"Cancelado"))/SUMIF('Extração Jira - Itens (Épicos)'!$I:$I,'Situação dos Épicos'!$Q207,'Extração Jira - Itens (Épicos)'!$H:$H),"")</f>
        <v/>
      </c>
      <c r="U207" s="2" t="str">
        <f>IF($Q207="","",SUMIFS('Extração Jira - Itens (Épicos)'!$H:$H,'Extração Jira - Itens (Épicos)'!$I:$I,$Q207,'Extração Jira - Itens (Épicos)'!$K:$K,"Não Entregue"))</f>
        <v/>
      </c>
      <c r="V207" s="2" t="str">
        <f t="shared" si="11"/>
        <v/>
      </c>
      <c r="W207" s="2" t="str">
        <f t="shared" si="12"/>
        <v/>
      </c>
      <c r="X207" s="2" t="str">
        <f ca="1">IF($Q207="","",IF(ISERROR(VLOOKUP($Q207,'Extração Jira - Épicos Jornada'!$B:$B,1,0)),"Despriorizado da PI",IF(V207=0,"Não considerar",IF(T207=1,"Finalizado",IF(AND($V207=$W207,$S207&lt;TODAY()),"Replanejado",IF(AND($V207=$W207,$S207&gt;=TODAY()),"Em dia",IF(AND($V207&gt;$W207,$S207&gt;TODAY()),"Em Risco","Atrasado")))))))</f>
        <v/>
      </c>
      <c r="Y207" s="2" t="str">
        <f t="shared" si="10"/>
        <v/>
      </c>
    </row>
    <row r="208" spans="20:25" hidden="1" x14ac:dyDescent="0.3">
      <c r="T208" s="163" t="str">
        <f>IFERROR((SUMIFS('Extração Jira - Itens (Épicos)'!$H:$H,'Extração Jira - Itens (Épicos)'!$I:$I,'Situação dos Épicos'!$Q208,'Extração Jira - Itens (Épicos)'!$K:$K,"Entregue")+SUMIFS('Extração Jira - Itens (Épicos)'!$H:$H,'Extração Jira - Itens (Épicos)'!$I:$I,'Situação dos Épicos'!$Q208,'Extração Jira - Itens (Épicos)'!$K:$K,"Cancelado"))/SUMIF('Extração Jira - Itens (Épicos)'!$I:$I,'Situação dos Épicos'!$Q208,'Extração Jira - Itens (Épicos)'!$H:$H),"")</f>
        <v/>
      </c>
      <c r="U208" s="2" t="str">
        <f>IF($Q208="","",SUMIFS('Extração Jira - Itens (Épicos)'!$H:$H,'Extração Jira - Itens (Épicos)'!$I:$I,$Q208,'Extração Jira - Itens (Épicos)'!$K:$K,"Não Entregue"))</f>
        <v/>
      </c>
      <c r="V208" s="2" t="str">
        <f t="shared" si="11"/>
        <v/>
      </c>
      <c r="W208" s="2" t="str">
        <f t="shared" si="12"/>
        <v/>
      </c>
      <c r="X208" s="2" t="str">
        <f ca="1">IF($Q208="","",IF(ISERROR(VLOOKUP($Q208,'Extração Jira - Épicos Jornada'!$B:$B,1,0)),"Despriorizado da PI",IF(V208=0,"Não considerar",IF(T208=1,"Finalizado",IF(AND($V208=$W208,$S208&lt;TODAY()),"Replanejado",IF(AND($V208=$W208,$S208&gt;=TODAY()),"Em dia",IF(AND($V208&gt;$W208,$S208&gt;TODAY()),"Em Risco","Atrasado")))))))</f>
        <v/>
      </c>
      <c r="Y208" s="2" t="str">
        <f t="shared" si="10"/>
        <v/>
      </c>
    </row>
    <row r="209" spans="20:25" hidden="1" x14ac:dyDescent="0.3">
      <c r="T209" s="163" t="str">
        <f>IFERROR((SUMIFS('Extração Jira - Itens (Épicos)'!$H:$H,'Extração Jira - Itens (Épicos)'!$I:$I,'Situação dos Épicos'!$Q209,'Extração Jira - Itens (Épicos)'!$K:$K,"Entregue")+SUMIFS('Extração Jira - Itens (Épicos)'!$H:$H,'Extração Jira - Itens (Épicos)'!$I:$I,'Situação dos Épicos'!$Q209,'Extração Jira - Itens (Épicos)'!$K:$K,"Cancelado"))/SUMIF('Extração Jira - Itens (Épicos)'!$I:$I,'Situação dos Épicos'!$Q209,'Extração Jira - Itens (Épicos)'!$H:$H),"")</f>
        <v/>
      </c>
      <c r="U209" s="2" t="str">
        <f>IF($Q209="","",SUMIFS('Extração Jira - Itens (Épicos)'!$H:$H,'Extração Jira - Itens (Épicos)'!$I:$I,$Q209,'Extração Jira - Itens (Épicos)'!$K:$K,"Não Entregue"))</f>
        <v/>
      </c>
      <c r="V209" s="2" t="str">
        <f t="shared" si="11"/>
        <v/>
      </c>
      <c r="W209" s="2" t="str">
        <f t="shared" si="12"/>
        <v/>
      </c>
      <c r="X209" s="2" t="str">
        <f ca="1">IF($Q209="","",IF(ISERROR(VLOOKUP($Q209,'Extração Jira - Épicos Jornada'!$B:$B,1,0)),"Despriorizado da PI",IF(V209=0,"Não considerar",IF(T209=1,"Finalizado",IF(AND($V209=$W209,$S209&lt;TODAY()),"Replanejado",IF(AND($V209=$W209,$S209&gt;=TODAY()),"Em dia",IF(AND($V209&gt;$W209,$S209&gt;TODAY()),"Em Risco","Atrasado")))))))</f>
        <v/>
      </c>
      <c r="Y209" s="2" t="str">
        <f t="shared" si="10"/>
        <v/>
      </c>
    </row>
    <row r="210" spans="20:25" hidden="1" x14ac:dyDescent="0.3">
      <c r="T210" s="163" t="str">
        <f>IFERROR((SUMIFS('Extração Jira - Itens (Épicos)'!$H:$H,'Extração Jira - Itens (Épicos)'!$I:$I,'Situação dos Épicos'!$Q210,'Extração Jira - Itens (Épicos)'!$K:$K,"Entregue")+SUMIFS('Extração Jira - Itens (Épicos)'!$H:$H,'Extração Jira - Itens (Épicos)'!$I:$I,'Situação dos Épicos'!$Q210,'Extração Jira - Itens (Épicos)'!$K:$K,"Cancelado"))/SUMIF('Extração Jira - Itens (Épicos)'!$I:$I,'Situação dos Épicos'!$Q210,'Extração Jira - Itens (Épicos)'!$H:$H),"")</f>
        <v/>
      </c>
      <c r="U210" s="2" t="str">
        <f>IF($Q210="","",SUMIFS('Extração Jira - Itens (Épicos)'!$H:$H,'Extração Jira - Itens (Épicos)'!$I:$I,$Q210,'Extração Jira - Itens (Épicos)'!$K:$K,"Não Entregue"))</f>
        <v/>
      </c>
      <c r="V210" s="2" t="str">
        <f t="shared" si="11"/>
        <v/>
      </c>
      <c r="W210" s="2" t="str">
        <f t="shared" si="12"/>
        <v/>
      </c>
      <c r="X210" s="2" t="str">
        <f ca="1">IF($Q210="","",IF(ISERROR(VLOOKUP($Q210,'Extração Jira - Épicos Jornada'!$B:$B,1,0)),"Despriorizado da PI",IF(V210=0,"Não considerar",IF(T210=1,"Finalizado",IF(AND($V210=$W210,$S210&lt;TODAY()),"Replanejado",IF(AND($V210=$W210,$S210&gt;=TODAY()),"Em dia",IF(AND($V210&gt;$W210,$S210&gt;TODAY()),"Em Risco","Atrasado")))))))</f>
        <v/>
      </c>
      <c r="Y210" s="2" t="str">
        <f t="shared" si="10"/>
        <v/>
      </c>
    </row>
    <row r="211" spans="20:25" hidden="1" x14ac:dyDescent="0.3">
      <c r="T211" s="163" t="str">
        <f>IFERROR((SUMIFS('Extração Jira - Itens (Épicos)'!$H:$H,'Extração Jira - Itens (Épicos)'!$I:$I,'Situação dos Épicos'!$Q211,'Extração Jira - Itens (Épicos)'!$K:$K,"Entregue")+SUMIFS('Extração Jira - Itens (Épicos)'!$H:$H,'Extração Jira - Itens (Épicos)'!$I:$I,'Situação dos Épicos'!$Q211,'Extração Jira - Itens (Épicos)'!$K:$K,"Cancelado"))/SUMIF('Extração Jira - Itens (Épicos)'!$I:$I,'Situação dos Épicos'!$Q211,'Extração Jira - Itens (Épicos)'!$H:$H),"")</f>
        <v/>
      </c>
      <c r="U211" s="2" t="str">
        <f>IF($Q211="","",SUMIFS('Extração Jira - Itens (Épicos)'!$H:$H,'Extração Jira - Itens (Épicos)'!$I:$I,$Q211,'Extração Jira - Itens (Épicos)'!$K:$K,"Não Entregue"))</f>
        <v/>
      </c>
      <c r="V211" s="2" t="str">
        <f t="shared" si="11"/>
        <v/>
      </c>
      <c r="W211" s="2" t="str">
        <f t="shared" si="12"/>
        <v/>
      </c>
      <c r="X211" s="2" t="str">
        <f ca="1">IF($Q211="","",IF(ISERROR(VLOOKUP($Q211,'Extração Jira - Épicos Jornada'!$B:$B,1,0)),"Despriorizado da PI",IF(V211=0,"Não considerar",IF(T211=1,"Finalizado",IF(AND($V211=$W211,$S211&lt;TODAY()),"Replanejado",IF(AND($V211=$W211,$S211&gt;=TODAY()),"Em dia",IF(AND($V211&gt;$W211,$S211&gt;TODAY()),"Em Risco","Atrasado")))))))</f>
        <v/>
      </c>
      <c r="Y211" s="2" t="str">
        <f t="shared" si="10"/>
        <v/>
      </c>
    </row>
    <row r="212" spans="20:25" hidden="1" x14ac:dyDescent="0.3">
      <c r="T212" s="163" t="str">
        <f>IFERROR((SUMIFS('Extração Jira - Itens (Épicos)'!$H:$H,'Extração Jira - Itens (Épicos)'!$I:$I,'Situação dos Épicos'!$Q212,'Extração Jira - Itens (Épicos)'!$K:$K,"Entregue")+SUMIFS('Extração Jira - Itens (Épicos)'!$H:$H,'Extração Jira - Itens (Épicos)'!$I:$I,'Situação dos Épicos'!$Q212,'Extração Jira - Itens (Épicos)'!$K:$K,"Cancelado"))/SUMIF('Extração Jira - Itens (Épicos)'!$I:$I,'Situação dos Épicos'!$Q212,'Extração Jira - Itens (Épicos)'!$H:$H),"")</f>
        <v/>
      </c>
      <c r="U212" s="2" t="str">
        <f>IF($Q212="","",SUMIFS('Extração Jira - Itens (Épicos)'!$H:$H,'Extração Jira - Itens (Épicos)'!$I:$I,$Q212,'Extração Jira - Itens (Épicos)'!$K:$K,"Não Entregue"))</f>
        <v/>
      </c>
      <c r="V212" s="2" t="str">
        <f t="shared" si="11"/>
        <v/>
      </c>
      <c r="W212" s="2" t="str">
        <f t="shared" si="12"/>
        <v/>
      </c>
      <c r="X212" s="2" t="str">
        <f ca="1">IF($Q212="","",IF(ISERROR(VLOOKUP($Q212,'Extração Jira - Épicos Jornada'!$B:$B,1,0)),"Despriorizado da PI",IF(V212=0,"Não considerar",IF(T212=1,"Finalizado",IF(AND($V212=$W212,$S212&lt;TODAY()),"Replanejado",IF(AND($V212=$W212,$S212&gt;=TODAY()),"Em dia",IF(AND($V212&gt;$W212,$S212&gt;TODAY()),"Em Risco","Atrasado")))))))</f>
        <v/>
      </c>
      <c r="Y212" s="2" t="str">
        <f t="shared" si="10"/>
        <v/>
      </c>
    </row>
    <row r="213" spans="20:25" hidden="1" x14ac:dyDescent="0.3">
      <c r="T213" s="163" t="str">
        <f>IFERROR((SUMIFS('Extração Jira - Itens (Épicos)'!$H:$H,'Extração Jira - Itens (Épicos)'!$I:$I,'Situação dos Épicos'!$Q213,'Extração Jira - Itens (Épicos)'!$K:$K,"Entregue")+SUMIFS('Extração Jira - Itens (Épicos)'!$H:$H,'Extração Jira - Itens (Épicos)'!$I:$I,'Situação dos Épicos'!$Q213,'Extração Jira - Itens (Épicos)'!$K:$K,"Cancelado"))/SUMIF('Extração Jira - Itens (Épicos)'!$I:$I,'Situação dos Épicos'!$Q213,'Extração Jira - Itens (Épicos)'!$H:$H),"")</f>
        <v/>
      </c>
      <c r="U213" s="2" t="str">
        <f>IF($Q213="","",SUMIFS('Extração Jira - Itens (Épicos)'!$H:$H,'Extração Jira - Itens (Épicos)'!$I:$I,$Q213,'Extração Jira - Itens (Épicos)'!$K:$K,"Não Entregue"))</f>
        <v/>
      </c>
      <c r="V213" s="2" t="str">
        <f t="shared" si="11"/>
        <v/>
      </c>
      <c r="W213" s="2" t="str">
        <f t="shared" si="12"/>
        <v/>
      </c>
      <c r="X213" s="2" t="str">
        <f ca="1">IF($Q213="","",IF(ISERROR(VLOOKUP($Q213,'Extração Jira - Épicos Jornada'!$B:$B,1,0)),"Despriorizado da PI",IF(V213=0,"Não considerar",IF(T213=1,"Finalizado",IF(AND($V213=$W213,$S213&lt;TODAY()),"Replanejado",IF(AND($V213=$W213,$S213&gt;=TODAY()),"Em dia",IF(AND($V213&gt;$W213,$S213&gt;TODAY()),"Em Risco","Atrasado")))))))</f>
        <v/>
      </c>
      <c r="Y213" s="2" t="str">
        <f t="shared" si="10"/>
        <v/>
      </c>
    </row>
    <row r="214" spans="20:25" hidden="1" x14ac:dyDescent="0.3">
      <c r="T214" s="163" t="str">
        <f>IFERROR((SUMIFS('Extração Jira - Itens (Épicos)'!$H:$H,'Extração Jira - Itens (Épicos)'!$I:$I,'Situação dos Épicos'!$Q214,'Extração Jira - Itens (Épicos)'!$K:$K,"Entregue")+SUMIFS('Extração Jira - Itens (Épicos)'!$H:$H,'Extração Jira - Itens (Épicos)'!$I:$I,'Situação dos Épicos'!$Q214,'Extração Jira - Itens (Épicos)'!$K:$K,"Cancelado"))/SUMIF('Extração Jira - Itens (Épicos)'!$I:$I,'Situação dos Épicos'!$Q214,'Extração Jira - Itens (Épicos)'!$H:$H),"")</f>
        <v/>
      </c>
      <c r="U214" s="2" t="str">
        <f>IF($Q214="","",SUMIFS('Extração Jira - Itens (Épicos)'!$H:$H,'Extração Jira - Itens (Épicos)'!$I:$I,$Q214,'Extração Jira - Itens (Épicos)'!$K:$K,"Não Entregue"))</f>
        <v/>
      </c>
      <c r="V214" s="2" t="str">
        <f t="shared" si="11"/>
        <v/>
      </c>
      <c r="W214" s="2" t="str">
        <f t="shared" si="12"/>
        <v/>
      </c>
      <c r="X214" s="2" t="str">
        <f ca="1">IF($Q214="","",IF(ISERROR(VLOOKUP($Q214,'Extração Jira - Épicos Jornada'!$B:$B,1,0)),"Despriorizado da PI",IF(V214=0,"Não considerar",IF(T214=1,"Finalizado",IF(AND($V214=$W214,$S214&lt;TODAY()),"Replanejado",IF(AND($V214=$W214,$S214&gt;=TODAY()),"Em dia",IF(AND($V214&gt;$W214,$S214&gt;TODAY()),"Em Risco","Atrasado")))))))</f>
        <v/>
      </c>
      <c r="Y214" s="2" t="str">
        <f t="shared" ref="Y214:Y277" si="13">IF($Q214="","",IF(LEFT($R214,5)="[SAG]","Baseline",IF(LEFT($R214,7)="[Adobe]","Baseline",IF(NOT(ISERROR(VLOOKUP($Q214,$M:$M,1,0))),"Baseline","Mudança de Escopo"))))</f>
        <v/>
      </c>
    </row>
    <row r="215" spans="20:25" hidden="1" x14ac:dyDescent="0.3">
      <c r="T215" s="163" t="str">
        <f>IFERROR((SUMIFS('Extração Jira - Itens (Épicos)'!$H:$H,'Extração Jira - Itens (Épicos)'!$I:$I,'Situação dos Épicos'!$Q215,'Extração Jira - Itens (Épicos)'!$K:$K,"Entregue")+SUMIFS('Extração Jira - Itens (Épicos)'!$H:$H,'Extração Jira - Itens (Épicos)'!$I:$I,'Situação dos Épicos'!$Q215,'Extração Jira - Itens (Épicos)'!$K:$K,"Cancelado"))/SUMIF('Extração Jira - Itens (Épicos)'!$I:$I,'Situação dos Épicos'!$Q215,'Extração Jira - Itens (Épicos)'!$H:$H),"")</f>
        <v/>
      </c>
      <c r="U215" s="2" t="str">
        <f>IF($Q215="","",SUMIFS('Extração Jira - Itens (Épicos)'!$H:$H,'Extração Jira - Itens (Épicos)'!$I:$I,$Q215,'Extração Jira - Itens (Épicos)'!$K:$K,"Não Entregue"))</f>
        <v/>
      </c>
      <c r="V215" s="2" t="str">
        <f t="shared" si="11"/>
        <v/>
      </c>
      <c r="W215" s="2" t="str">
        <f t="shared" si="12"/>
        <v/>
      </c>
      <c r="X215" s="2" t="str">
        <f ca="1">IF($Q215="","",IF(ISERROR(VLOOKUP($Q215,'Extração Jira - Épicos Jornada'!$B:$B,1,0)),"Despriorizado da PI",IF(V215=0,"Não considerar",IF(T215=1,"Finalizado",IF(AND($V215=$W215,$S215&lt;TODAY()),"Replanejado",IF(AND($V215=$W215,$S215&gt;=TODAY()),"Em dia",IF(AND($V215&gt;$W215,$S215&gt;TODAY()),"Em Risco","Atrasado")))))))</f>
        <v/>
      </c>
      <c r="Y215" s="2" t="str">
        <f t="shared" si="13"/>
        <v/>
      </c>
    </row>
    <row r="216" spans="20:25" hidden="1" x14ac:dyDescent="0.3">
      <c r="T216" s="163" t="str">
        <f>IFERROR((SUMIFS('Extração Jira - Itens (Épicos)'!$H:$H,'Extração Jira - Itens (Épicos)'!$I:$I,'Situação dos Épicos'!$Q216,'Extração Jira - Itens (Épicos)'!$K:$K,"Entregue")+SUMIFS('Extração Jira - Itens (Épicos)'!$H:$H,'Extração Jira - Itens (Épicos)'!$I:$I,'Situação dos Épicos'!$Q216,'Extração Jira - Itens (Épicos)'!$K:$K,"Cancelado"))/SUMIF('Extração Jira - Itens (Épicos)'!$I:$I,'Situação dos Épicos'!$Q216,'Extração Jira - Itens (Épicos)'!$H:$H),"")</f>
        <v/>
      </c>
      <c r="U216" s="2" t="str">
        <f>IF($Q216="","",SUMIFS('Extração Jira - Itens (Épicos)'!$H:$H,'Extração Jira - Itens (Épicos)'!$I:$I,$Q216,'Extração Jira - Itens (Épicos)'!$K:$K,"Não Entregue"))</f>
        <v/>
      </c>
      <c r="V216" s="2" t="str">
        <f t="shared" si="11"/>
        <v/>
      </c>
      <c r="W216" s="2" t="str">
        <f t="shared" si="12"/>
        <v/>
      </c>
      <c r="X216" s="2" t="str">
        <f ca="1">IF($Q216="","",IF(ISERROR(VLOOKUP($Q216,'Extração Jira - Épicos Jornada'!$B:$B,1,0)),"Despriorizado da PI",IF(V216=0,"Não considerar",IF(T216=1,"Finalizado",IF(AND($V216=$W216,$S216&lt;TODAY()),"Replanejado",IF(AND($V216=$W216,$S216&gt;=TODAY()),"Em dia",IF(AND($V216&gt;$W216,$S216&gt;TODAY()),"Em Risco","Atrasado")))))))</f>
        <v/>
      </c>
      <c r="Y216" s="2" t="str">
        <f t="shared" si="13"/>
        <v/>
      </c>
    </row>
    <row r="217" spans="20:25" hidden="1" x14ac:dyDescent="0.3">
      <c r="T217" s="163" t="str">
        <f>IFERROR((SUMIFS('Extração Jira - Itens (Épicos)'!$H:$H,'Extração Jira - Itens (Épicos)'!$I:$I,'Situação dos Épicos'!$Q217,'Extração Jira - Itens (Épicos)'!$K:$K,"Entregue")+SUMIFS('Extração Jira - Itens (Épicos)'!$H:$H,'Extração Jira - Itens (Épicos)'!$I:$I,'Situação dos Épicos'!$Q217,'Extração Jira - Itens (Épicos)'!$K:$K,"Cancelado"))/SUMIF('Extração Jira - Itens (Épicos)'!$I:$I,'Situação dos Épicos'!$Q217,'Extração Jira - Itens (Épicos)'!$H:$H),"")</f>
        <v/>
      </c>
      <c r="U217" s="2" t="str">
        <f>IF($Q217="","",SUMIFS('Extração Jira - Itens (Épicos)'!$H:$H,'Extração Jira - Itens (Épicos)'!$I:$I,$Q217,'Extração Jira - Itens (Épicos)'!$K:$K,"Não Entregue"))</f>
        <v/>
      </c>
      <c r="V217" s="2" t="str">
        <f t="shared" si="11"/>
        <v/>
      </c>
      <c r="W217" s="2" t="str">
        <f t="shared" si="12"/>
        <v/>
      </c>
      <c r="X217" s="2" t="str">
        <f ca="1">IF($Q217="","",IF(ISERROR(VLOOKUP($Q217,'Extração Jira - Épicos Jornada'!$B:$B,1,0)),"Despriorizado da PI",IF(V217=0,"Não considerar",IF(T217=1,"Finalizado",IF(AND($V217=$W217,$S217&lt;TODAY()),"Replanejado",IF(AND($V217=$W217,$S217&gt;=TODAY()),"Em dia",IF(AND($V217&gt;$W217,$S217&gt;TODAY()),"Em Risco","Atrasado")))))))</f>
        <v/>
      </c>
      <c r="Y217" s="2" t="str">
        <f t="shared" si="13"/>
        <v/>
      </c>
    </row>
    <row r="218" spans="20:25" hidden="1" x14ac:dyDescent="0.3">
      <c r="T218" s="163" t="str">
        <f>IFERROR((SUMIFS('Extração Jira - Itens (Épicos)'!$H:$H,'Extração Jira - Itens (Épicos)'!$I:$I,'Situação dos Épicos'!$Q218,'Extração Jira - Itens (Épicos)'!$K:$K,"Entregue")+SUMIFS('Extração Jira - Itens (Épicos)'!$H:$H,'Extração Jira - Itens (Épicos)'!$I:$I,'Situação dos Épicos'!$Q218,'Extração Jira - Itens (Épicos)'!$K:$K,"Cancelado"))/SUMIF('Extração Jira - Itens (Épicos)'!$I:$I,'Situação dos Épicos'!$Q218,'Extração Jira - Itens (Épicos)'!$H:$H),"")</f>
        <v/>
      </c>
      <c r="U218" s="2" t="str">
        <f>IF($Q218="","",SUMIFS('Extração Jira - Itens (Épicos)'!$H:$H,'Extração Jira - Itens (Épicos)'!$I:$I,$Q218,'Extração Jira - Itens (Épicos)'!$K:$K,"Não Entregue"))</f>
        <v/>
      </c>
      <c r="V218" s="2" t="str">
        <f t="shared" si="11"/>
        <v/>
      </c>
      <c r="W218" s="2" t="str">
        <f t="shared" si="12"/>
        <v/>
      </c>
      <c r="X218" s="2" t="str">
        <f ca="1">IF($Q218="","",IF(ISERROR(VLOOKUP($Q218,'Extração Jira - Épicos Jornada'!$B:$B,1,0)),"Despriorizado da PI",IF(V218=0,"Não considerar",IF(T218=1,"Finalizado",IF(AND($V218=$W218,$S218&lt;TODAY()),"Replanejado",IF(AND($V218=$W218,$S218&gt;=TODAY()),"Em dia",IF(AND($V218&gt;$W218,$S218&gt;TODAY()),"Em Risco","Atrasado")))))))</f>
        <v/>
      </c>
      <c r="Y218" s="2" t="str">
        <f t="shared" si="13"/>
        <v/>
      </c>
    </row>
    <row r="219" spans="20:25" hidden="1" x14ac:dyDescent="0.3">
      <c r="T219" s="163" t="str">
        <f>IFERROR((SUMIFS('Extração Jira - Itens (Épicos)'!$H:$H,'Extração Jira - Itens (Épicos)'!$I:$I,'Situação dos Épicos'!$Q219,'Extração Jira - Itens (Épicos)'!$K:$K,"Entregue")+SUMIFS('Extração Jira - Itens (Épicos)'!$H:$H,'Extração Jira - Itens (Épicos)'!$I:$I,'Situação dos Épicos'!$Q219,'Extração Jira - Itens (Épicos)'!$K:$K,"Cancelado"))/SUMIF('Extração Jira - Itens (Épicos)'!$I:$I,'Situação dos Épicos'!$Q219,'Extração Jira - Itens (Épicos)'!$H:$H),"")</f>
        <v/>
      </c>
      <c r="U219" s="2" t="str">
        <f>IF($Q219="","",SUMIFS('Extração Jira - Itens (Épicos)'!$H:$H,'Extração Jira - Itens (Épicos)'!$I:$I,$Q219,'Extração Jira - Itens (Épicos)'!$K:$K,"Não Entregue"))</f>
        <v/>
      </c>
      <c r="V219" s="2" t="str">
        <f t="shared" si="11"/>
        <v/>
      </c>
      <c r="W219" s="2" t="str">
        <f t="shared" si="12"/>
        <v/>
      </c>
      <c r="X219" s="2" t="str">
        <f ca="1">IF($Q219="","",IF(ISERROR(VLOOKUP($Q219,'Extração Jira - Épicos Jornada'!$B:$B,1,0)),"Despriorizado da PI",IF(V219=0,"Não considerar",IF(T219=1,"Finalizado",IF(AND($V219=$W219,$S219&lt;TODAY()),"Replanejado",IF(AND($V219=$W219,$S219&gt;=TODAY()),"Em dia",IF(AND($V219&gt;$W219,$S219&gt;TODAY()),"Em Risco","Atrasado")))))))</f>
        <v/>
      </c>
      <c r="Y219" s="2" t="str">
        <f t="shared" si="13"/>
        <v/>
      </c>
    </row>
    <row r="220" spans="20:25" hidden="1" x14ac:dyDescent="0.3">
      <c r="T220" s="163" t="str">
        <f>IFERROR((SUMIFS('Extração Jira - Itens (Épicos)'!$H:$H,'Extração Jira - Itens (Épicos)'!$I:$I,'Situação dos Épicos'!$Q220,'Extração Jira - Itens (Épicos)'!$K:$K,"Entregue")+SUMIFS('Extração Jira - Itens (Épicos)'!$H:$H,'Extração Jira - Itens (Épicos)'!$I:$I,'Situação dos Épicos'!$Q220,'Extração Jira - Itens (Épicos)'!$K:$K,"Cancelado"))/SUMIF('Extração Jira - Itens (Épicos)'!$I:$I,'Situação dos Épicos'!$Q220,'Extração Jira - Itens (Épicos)'!$H:$H),"")</f>
        <v/>
      </c>
      <c r="U220" s="2" t="str">
        <f>IF($Q220="","",SUMIFS('Extração Jira - Itens (Épicos)'!$H:$H,'Extração Jira - Itens (Épicos)'!$I:$I,$Q220,'Extração Jira - Itens (Épicos)'!$K:$K,"Não Entregue"))</f>
        <v/>
      </c>
      <c r="V220" s="2" t="str">
        <f t="shared" si="11"/>
        <v/>
      </c>
      <c r="W220" s="2" t="str">
        <f t="shared" si="12"/>
        <v/>
      </c>
      <c r="X220" s="2" t="str">
        <f ca="1">IF($Q220="","",IF(ISERROR(VLOOKUP($Q220,'Extração Jira - Épicos Jornada'!$B:$B,1,0)),"Despriorizado da PI",IF(V220=0,"Não considerar",IF(T220=1,"Finalizado",IF(AND($V220=$W220,$S220&lt;TODAY()),"Replanejado",IF(AND($V220=$W220,$S220&gt;=TODAY()),"Em dia",IF(AND($V220&gt;$W220,$S220&gt;TODAY()),"Em Risco","Atrasado")))))))</f>
        <v/>
      </c>
      <c r="Y220" s="2" t="str">
        <f t="shared" si="13"/>
        <v/>
      </c>
    </row>
    <row r="221" spans="20:25" hidden="1" x14ac:dyDescent="0.3">
      <c r="T221" s="163" t="str">
        <f>IFERROR((SUMIFS('Extração Jira - Itens (Épicos)'!$H:$H,'Extração Jira - Itens (Épicos)'!$I:$I,'Situação dos Épicos'!$Q221,'Extração Jira - Itens (Épicos)'!$K:$K,"Entregue")+SUMIFS('Extração Jira - Itens (Épicos)'!$H:$H,'Extração Jira - Itens (Épicos)'!$I:$I,'Situação dos Épicos'!$Q221,'Extração Jira - Itens (Épicos)'!$K:$K,"Cancelado"))/SUMIF('Extração Jira - Itens (Épicos)'!$I:$I,'Situação dos Épicos'!$Q221,'Extração Jira - Itens (Épicos)'!$H:$H),"")</f>
        <v/>
      </c>
      <c r="U221" s="2" t="str">
        <f>IF($Q221="","",SUMIFS('Extração Jira - Itens (Épicos)'!$H:$H,'Extração Jira - Itens (Épicos)'!$I:$I,$Q221,'Extração Jira - Itens (Épicos)'!$K:$K,"Não Entregue"))</f>
        <v/>
      </c>
      <c r="V221" s="2" t="str">
        <f t="shared" si="11"/>
        <v/>
      </c>
      <c r="W221" s="2" t="str">
        <f t="shared" si="12"/>
        <v/>
      </c>
      <c r="X221" s="2" t="str">
        <f ca="1">IF($Q221="","",IF(ISERROR(VLOOKUP($Q221,'Extração Jira - Épicos Jornada'!$B:$B,1,0)),"Despriorizado da PI",IF(V221=0,"Não considerar",IF(T221=1,"Finalizado",IF(AND($V221=$W221,$S221&lt;TODAY()),"Replanejado",IF(AND($V221=$W221,$S221&gt;=TODAY()),"Em dia",IF(AND($V221&gt;$W221,$S221&gt;TODAY()),"Em Risco","Atrasado")))))))</f>
        <v/>
      </c>
      <c r="Y221" s="2" t="str">
        <f t="shared" si="13"/>
        <v/>
      </c>
    </row>
    <row r="222" spans="20:25" hidden="1" x14ac:dyDescent="0.3">
      <c r="T222" s="163" t="str">
        <f>IFERROR((SUMIFS('Extração Jira - Itens (Épicos)'!$H:$H,'Extração Jira - Itens (Épicos)'!$I:$I,'Situação dos Épicos'!$Q222,'Extração Jira - Itens (Épicos)'!$K:$K,"Entregue")+SUMIFS('Extração Jira - Itens (Épicos)'!$H:$H,'Extração Jira - Itens (Épicos)'!$I:$I,'Situação dos Épicos'!$Q222,'Extração Jira - Itens (Épicos)'!$K:$K,"Cancelado"))/SUMIF('Extração Jira - Itens (Épicos)'!$I:$I,'Situação dos Épicos'!$Q222,'Extração Jira - Itens (Épicos)'!$H:$H),"")</f>
        <v/>
      </c>
      <c r="U222" s="2" t="str">
        <f>IF($Q222="","",SUMIFS('Extração Jira - Itens (Épicos)'!$H:$H,'Extração Jira - Itens (Épicos)'!$I:$I,$Q222,'Extração Jira - Itens (Épicos)'!$K:$K,"Não Entregue"))</f>
        <v/>
      </c>
      <c r="V222" s="2" t="str">
        <f t="shared" si="11"/>
        <v/>
      </c>
      <c r="W222" s="2" t="str">
        <f t="shared" si="12"/>
        <v/>
      </c>
      <c r="X222" s="2" t="str">
        <f ca="1">IF($Q222="","",IF(ISERROR(VLOOKUP($Q222,'Extração Jira - Épicos Jornada'!$B:$B,1,0)),"Despriorizado da PI",IF(V222=0,"Não considerar",IF(T222=1,"Finalizado",IF(AND($V222=$W222,$S222&lt;TODAY()),"Replanejado",IF(AND($V222=$W222,$S222&gt;=TODAY()),"Em dia",IF(AND($V222&gt;$W222,$S222&gt;TODAY()),"Em Risco","Atrasado")))))))</f>
        <v/>
      </c>
      <c r="Y222" s="2" t="str">
        <f t="shared" si="13"/>
        <v/>
      </c>
    </row>
    <row r="223" spans="20:25" hidden="1" x14ac:dyDescent="0.3">
      <c r="T223" s="163" t="str">
        <f>IFERROR((SUMIFS('Extração Jira - Itens (Épicos)'!$H:$H,'Extração Jira - Itens (Épicos)'!$I:$I,'Situação dos Épicos'!$Q223,'Extração Jira - Itens (Épicos)'!$K:$K,"Entregue")+SUMIFS('Extração Jira - Itens (Épicos)'!$H:$H,'Extração Jira - Itens (Épicos)'!$I:$I,'Situação dos Épicos'!$Q223,'Extração Jira - Itens (Épicos)'!$K:$K,"Cancelado"))/SUMIF('Extração Jira - Itens (Épicos)'!$I:$I,'Situação dos Épicos'!$Q223,'Extração Jira - Itens (Épicos)'!$H:$H),"")</f>
        <v/>
      </c>
      <c r="U223" s="2" t="str">
        <f>IF($Q223="","",SUMIFS('Extração Jira - Itens (Épicos)'!$H:$H,'Extração Jira - Itens (Épicos)'!$I:$I,$Q223,'Extração Jira - Itens (Épicos)'!$K:$K,"Não Entregue"))</f>
        <v/>
      </c>
      <c r="V223" s="2" t="str">
        <f t="shared" si="11"/>
        <v/>
      </c>
      <c r="W223" s="2" t="str">
        <f t="shared" si="12"/>
        <v/>
      </c>
      <c r="X223" s="2" t="str">
        <f ca="1">IF($Q223="","",IF(ISERROR(VLOOKUP($Q223,'Extração Jira - Épicos Jornada'!$B:$B,1,0)),"Despriorizado da PI",IF(V223=0,"Não considerar",IF(T223=1,"Finalizado",IF(AND($V223=$W223,$S223&lt;TODAY()),"Replanejado",IF(AND($V223=$W223,$S223&gt;=TODAY()),"Em dia",IF(AND($V223&gt;$W223,$S223&gt;TODAY()),"Em Risco","Atrasado")))))))</f>
        <v/>
      </c>
      <c r="Y223" s="2" t="str">
        <f t="shared" si="13"/>
        <v/>
      </c>
    </row>
    <row r="224" spans="20:25" hidden="1" x14ac:dyDescent="0.3">
      <c r="T224" s="163" t="str">
        <f>IFERROR((SUMIFS('Extração Jira - Itens (Épicos)'!$H:$H,'Extração Jira - Itens (Épicos)'!$I:$I,'Situação dos Épicos'!$Q224,'Extração Jira - Itens (Épicos)'!$K:$K,"Entregue")+SUMIFS('Extração Jira - Itens (Épicos)'!$H:$H,'Extração Jira - Itens (Épicos)'!$I:$I,'Situação dos Épicos'!$Q224,'Extração Jira - Itens (Épicos)'!$K:$K,"Cancelado"))/SUMIF('Extração Jira - Itens (Épicos)'!$I:$I,'Situação dos Épicos'!$Q224,'Extração Jira - Itens (Épicos)'!$H:$H),"")</f>
        <v/>
      </c>
      <c r="U224" s="2" t="str">
        <f>IF($Q224="","",SUMIFS('Extração Jira - Itens (Épicos)'!$H:$H,'Extração Jira - Itens (Épicos)'!$I:$I,$Q224,'Extração Jira - Itens (Épicos)'!$K:$K,"Não Entregue"))</f>
        <v/>
      </c>
      <c r="V224" s="2" t="str">
        <f t="shared" si="11"/>
        <v/>
      </c>
      <c r="W224" s="2" t="str">
        <f t="shared" si="12"/>
        <v/>
      </c>
      <c r="X224" s="2" t="str">
        <f ca="1">IF($Q224="","",IF(ISERROR(VLOOKUP($Q224,'Extração Jira - Épicos Jornada'!$B:$B,1,0)),"Despriorizado da PI",IF(V224=0,"Não considerar",IF(T224=1,"Finalizado",IF(AND($V224=$W224,$S224&lt;TODAY()),"Replanejado",IF(AND($V224=$W224,$S224&gt;=TODAY()),"Em dia",IF(AND($V224&gt;$W224,$S224&gt;TODAY()),"Em Risco","Atrasado")))))))</f>
        <v/>
      </c>
      <c r="Y224" s="2" t="str">
        <f t="shared" si="13"/>
        <v/>
      </c>
    </row>
    <row r="225" spans="20:25" hidden="1" x14ac:dyDescent="0.3">
      <c r="T225" s="163" t="str">
        <f>IFERROR((SUMIFS('Extração Jira - Itens (Épicos)'!$H:$H,'Extração Jira - Itens (Épicos)'!$I:$I,'Situação dos Épicos'!$Q225,'Extração Jira - Itens (Épicos)'!$K:$K,"Entregue")+SUMIFS('Extração Jira - Itens (Épicos)'!$H:$H,'Extração Jira - Itens (Épicos)'!$I:$I,'Situação dos Épicos'!$Q225,'Extração Jira - Itens (Épicos)'!$K:$K,"Cancelado"))/SUMIF('Extração Jira - Itens (Épicos)'!$I:$I,'Situação dos Épicos'!$Q225,'Extração Jira - Itens (Épicos)'!$H:$H),"")</f>
        <v/>
      </c>
      <c r="U225" s="2" t="str">
        <f>IF($Q225="","",SUMIFS('Extração Jira - Itens (Épicos)'!$H:$H,'Extração Jira - Itens (Épicos)'!$I:$I,$Q225,'Extração Jira - Itens (Épicos)'!$K:$K,"Não Entregue"))</f>
        <v/>
      </c>
      <c r="V225" s="2" t="str">
        <f t="shared" si="11"/>
        <v/>
      </c>
      <c r="W225" s="2" t="str">
        <f t="shared" si="12"/>
        <v/>
      </c>
      <c r="X225" s="2" t="str">
        <f ca="1">IF($Q225="","",IF(ISERROR(VLOOKUP($Q225,'Extração Jira - Épicos Jornada'!$B:$B,1,0)),"Despriorizado da PI",IF(V225=0,"Não considerar",IF(T225=1,"Finalizado",IF(AND($V225=$W225,$S225&lt;TODAY()),"Replanejado",IF(AND($V225=$W225,$S225&gt;=TODAY()),"Em dia",IF(AND($V225&gt;$W225,$S225&gt;TODAY()),"Em Risco","Atrasado")))))))</f>
        <v/>
      </c>
      <c r="Y225" s="2" t="str">
        <f t="shared" si="13"/>
        <v/>
      </c>
    </row>
    <row r="226" spans="20:25" hidden="1" x14ac:dyDescent="0.3">
      <c r="T226" s="163" t="str">
        <f>IFERROR((SUMIFS('Extração Jira - Itens (Épicos)'!$H:$H,'Extração Jira - Itens (Épicos)'!$I:$I,'Situação dos Épicos'!$Q226,'Extração Jira - Itens (Épicos)'!$K:$K,"Entregue")+SUMIFS('Extração Jira - Itens (Épicos)'!$H:$H,'Extração Jira - Itens (Épicos)'!$I:$I,'Situação dos Épicos'!$Q226,'Extração Jira - Itens (Épicos)'!$K:$K,"Cancelado"))/SUMIF('Extração Jira - Itens (Épicos)'!$I:$I,'Situação dos Épicos'!$Q226,'Extração Jira - Itens (Épicos)'!$H:$H),"")</f>
        <v/>
      </c>
      <c r="U226" s="2" t="str">
        <f>IF($Q226="","",SUMIFS('Extração Jira - Itens (Épicos)'!$H:$H,'Extração Jira - Itens (Épicos)'!$I:$I,$Q226,'Extração Jira - Itens (Épicos)'!$K:$K,"Não Entregue"))</f>
        <v/>
      </c>
      <c r="V226" s="2" t="str">
        <f t="shared" si="11"/>
        <v/>
      </c>
      <c r="W226" s="2" t="str">
        <f t="shared" si="12"/>
        <v/>
      </c>
      <c r="X226" s="2" t="str">
        <f ca="1">IF($Q226="","",IF(ISERROR(VLOOKUP($Q226,'Extração Jira - Épicos Jornada'!$B:$B,1,0)),"Despriorizado da PI",IF(V226=0,"Não considerar",IF(T226=1,"Finalizado",IF(AND($V226=$W226,$S226&lt;TODAY()),"Replanejado",IF(AND($V226=$W226,$S226&gt;=TODAY()),"Em dia",IF(AND($V226&gt;$W226,$S226&gt;TODAY()),"Em Risco","Atrasado")))))))</f>
        <v/>
      </c>
      <c r="Y226" s="2" t="str">
        <f t="shared" si="13"/>
        <v/>
      </c>
    </row>
    <row r="227" spans="20:25" hidden="1" x14ac:dyDescent="0.3">
      <c r="T227" s="163" t="str">
        <f>IFERROR((SUMIFS('Extração Jira - Itens (Épicos)'!$H:$H,'Extração Jira - Itens (Épicos)'!$I:$I,'Situação dos Épicos'!$Q227,'Extração Jira - Itens (Épicos)'!$K:$K,"Entregue")+SUMIFS('Extração Jira - Itens (Épicos)'!$H:$H,'Extração Jira - Itens (Épicos)'!$I:$I,'Situação dos Épicos'!$Q227,'Extração Jira - Itens (Épicos)'!$K:$K,"Cancelado"))/SUMIF('Extração Jira - Itens (Épicos)'!$I:$I,'Situação dos Épicos'!$Q227,'Extração Jira - Itens (Épicos)'!$H:$H),"")</f>
        <v/>
      </c>
      <c r="U227" s="2" t="str">
        <f>IF($Q227="","",SUMIFS('Extração Jira - Itens (Épicos)'!$H:$H,'Extração Jira - Itens (Épicos)'!$I:$I,$Q227,'Extração Jira - Itens (Épicos)'!$K:$K,"Não Entregue"))</f>
        <v/>
      </c>
      <c r="V227" s="2" t="str">
        <f t="shared" si="11"/>
        <v/>
      </c>
      <c r="W227" s="2" t="str">
        <f t="shared" si="12"/>
        <v/>
      </c>
      <c r="X227" s="2" t="str">
        <f ca="1">IF($Q227="","",IF(ISERROR(VLOOKUP($Q227,'Extração Jira - Épicos Jornada'!$B:$B,1,0)),"Despriorizado da PI",IF(V227=0,"Não considerar",IF(T227=1,"Finalizado",IF(AND($V227=$W227,$S227&lt;TODAY()),"Replanejado",IF(AND($V227=$W227,$S227&gt;=TODAY()),"Em dia",IF(AND($V227&gt;$W227,$S227&gt;TODAY()),"Em Risco","Atrasado")))))))</f>
        <v/>
      </c>
      <c r="Y227" s="2" t="str">
        <f t="shared" si="13"/>
        <v/>
      </c>
    </row>
    <row r="228" spans="20:25" hidden="1" x14ac:dyDescent="0.3">
      <c r="T228" s="163" t="str">
        <f>IFERROR((SUMIFS('Extração Jira - Itens (Épicos)'!$H:$H,'Extração Jira - Itens (Épicos)'!$I:$I,'Situação dos Épicos'!$Q228,'Extração Jira - Itens (Épicos)'!$K:$K,"Entregue")+SUMIFS('Extração Jira - Itens (Épicos)'!$H:$H,'Extração Jira - Itens (Épicos)'!$I:$I,'Situação dos Épicos'!$Q228,'Extração Jira - Itens (Épicos)'!$K:$K,"Cancelado"))/SUMIF('Extração Jira - Itens (Épicos)'!$I:$I,'Situação dos Épicos'!$Q228,'Extração Jira - Itens (Épicos)'!$H:$H),"")</f>
        <v/>
      </c>
      <c r="U228" s="2" t="str">
        <f>IF($Q228="","",SUMIFS('Extração Jira - Itens (Épicos)'!$H:$H,'Extração Jira - Itens (Épicos)'!$I:$I,$Q228,'Extração Jira - Itens (Épicos)'!$K:$K,"Não Entregue"))</f>
        <v/>
      </c>
      <c r="V228" s="2" t="str">
        <f t="shared" si="11"/>
        <v/>
      </c>
      <c r="W228" s="2" t="str">
        <f t="shared" si="12"/>
        <v/>
      </c>
      <c r="X228" s="2" t="str">
        <f ca="1">IF($Q228="","",IF(ISERROR(VLOOKUP($Q228,'Extração Jira - Épicos Jornada'!$B:$B,1,0)),"Despriorizado da PI",IF(V228=0,"Não considerar",IF(T228=1,"Finalizado",IF(AND($V228=$W228,$S228&lt;TODAY()),"Replanejado",IF(AND($V228=$W228,$S228&gt;=TODAY()),"Em dia",IF(AND($V228&gt;$W228,$S228&gt;TODAY()),"Em Risco","Atrasado")))))))</f>
        <v/>
      </c>
      <c r="Y228" s="2" t="str">
        <f t="shared" si="13"/>
        <v/>
      </c>
    </row>
    <row r="229" spans="20:25" hidden="1" x14ac:dyDescent="0.3">
      <c r="T229" s="163" t="str">
        <f>IFERROR((SUMIFS('Extração Jira - Itens (Épicos)'!$H:$H,'Extração Jira - Itens (Épicos)'!$I:$I,'Situação dos Épicos'!$Q229,'Extração Jira - Itens (Épicos)'!$K:$K,"Entregue")+SUMIFS('Extração Jira - Itens (Épicos)'!$H:$H,'Extração Jira - Itens (Épicos)'!$I:$I,'Situação dos Épicos'!$Q229,'Extração Jira - Itens (Épicos)'!$K:$K,"Cancelado"))/SUMIF('Extração Jira - Itens (Épicos)'!$I:$I,'Situação dos Épicos'!$Q229,'Extração Jira - Itens (Épicos)'!$H:$H),"")</f>
        <v/>
      </c>
      <c r="U229" s="2" t="str">
        <f>IF($Q229="","",SUMIFS('Extração Jira - Itens (Épicos)'!$H:$H,'Extração Jira - Itens (Épicos)'!$I:$I,$Q229,'Extração Jira - Itens (Épicos)'!$K:$K,"Não Entregue"))</f>
        <v/>
      </c>
      <c r="V229" s="2" t="str">
        <f t="shared" si="11"/>
        <v/>
      </c>
      <c r="W229" s="2" t="str">
        <f t="shared" si="12"/>
        <v/>
      </c>
      <c r="X229" s="2" t="str">
        <f ca="1">IF($Q229="","",IF(ISERROR(VLOOKUP($Q229,'Extração Jira - Épicos Jornada'!$B:$B,1,0)),"Despriorizado da PI",IF(V229=0,"Não considerar",IF(T229=1,"Finalizado",IF(AND($V229=$W229,$S229&lt;TODAY()),"Replanejado",IF(AND($V229=$W229,$S229&gt;=TODAY()),"Em dia",IF(AND($V229&gt;$W229,$S229&gt;TODAY()),"Em Risco","Atrasado")))))))</f>
        <v/>
      </c>
      <c r="Y229" s="2" t="str">
        <f t="shared" si="13"/>
        <v/>
      </c>
    </row>
    <row r="230" spans="20:25" hidden="1" x14ac:dyDescent="0.3">
      <c r="T230" s="163" t="str">
        <f>IFERROR((SUMIFS('Extração Jira - Itens (Épicos)'!$H:$H,'Extração Jira - Itens (Épicos)'!$I:$I,'Situação dos Épicos'!$Q230,'Extração Jira - Itens (Épicos)'!$K:$K,"Entregue")+SUMIFS('Extração Jira - Itens (Épicos)'!$H:$H,'Extração Jira - Itens (Épicos)'!$I:$I,'Situação dos Épicos'!$Q230,'Extração Jira - Itens (Épicos)'!$K:$K,"Cancelado"))/SUMIF('Extração Jira - Itens (Épicos)'!$I:$I,'Situação dos Épicos'!$Q230,'Extração Jira - Itens (Épicos)'!$H:$H),"")</f>
        <v/>
      </c>
      <c r="U230" s="2" t="str">
        <f>IF($Q230="","",SUMIFS('Extração Jira - Itens (Épicos)'!$H:$H,'Extração Jira - Itens (Épicos)'!$I:$I,$Q230,'Extração Jira - Itens (Épicos)'!$K:$K,"Não Entregue"))</f>
        <v/>
      </c>
      <c r="V230" s="2" t="str">
        <f t="shared" si="11"/>
        <v/>
      </c>
      <c r="W230" s="2" t="str">
        <f t="shared" si="12"/>
        <v/>
      </c>
      <c r="X230" s="2" t="str">
        <f ca="1">IF($Q230="","",IF(ISERROR(VLOOKUP($Q230,'Extração Jira - Épicos Jornada'!$B:$B,1,0)),"Despriorizado da PI",IF(V230=0,"Não considerar",IF(T230=1,"Finalizado",IF(AND($V230=$W230,$S230&lt;TODAY()),"Replanejado",IF(AND($V230=$W230,$S230&gt;=TODAY()),"Em dia",IF(AND($V230&gt;$W230,$S230&gt;TODAY()),"Em Risco","Atrasado")))))))</f>
        <v/>
      </c>
      <c r="Y230" s="2" t="str">
        <f t="shared" si="13"/>
        <v/>
      </c>
    </row>
    <row r="231" spans="20:25" hidden="1" x14ac:dyDescent="0.3">
      <c r="T231" s="163" t="str">
        <f>IFERROR((SUMIFS('Extração Jira - Itens (Épicos)'!$H:$H,'Extração Jira - Itens (Épicos)'!$I:$I,'Situação dos Épicos'!$Q231,'Extração Jira - Itens (Épicos)'!$K:$K,"Entregue")+SUMIFS('Extração Jira - Itens (Épicos)'!$H:$H,'Extração Jira - Itens (Épicos)'!$I:$I,'Situação dos Épicos'!$Q231,'Extração Jira - Itens (Épicos)'!$K:$K,"Cancelado"))/SUMIF('Extração Jira - Itens (Épicos)'!$I:$I,'Situação dos Épicos'!$Q231,'Extração Jira - Itens (Épicos)'!$H:$H),"")</f>
        <v/>
      </c>
      <c r="U231" s="2" t="str">
        <f>IF($Q231="","",SUMIFS('Extração Jira - Itens (Épicos)'!$H:$H,'Extração Jira - Itens (Épicos)'!$I:$I,$Q231,'Extração Jira - Itens (Épicos)'!$K:$K,"Não Entregue"))</f>
        <v/>
      </c>
      <c r="V231" s="2" t="str">
        <f t="shared" si="11"/>
        <v/>
      </c>
      <c r="W231" s="2" t="str">
        <f t="shared" si="12"/>
        <v/>
      </c>
      <c r="X231" s="2" t="str">
        <f ca="1">IF($Q231="","",IF(ISERROR(VLOOKUP($Q231,'Extração Jira - Épicos Jornada'!$B:$B,1,0)),"Despriorizado da PI",IF(V231=0,"Não considerar",IF(T231=1,"Finalizado",IF(AND($V231=$W231,$S231&lt;TODAY()),"Replanejado",IF(AND($V231=$W231,$S231&gt;=TODAY()),"Em dia",IF(AND($V231&gt;$W231,$S231&gt;TODAY()),"Em Risco","Atrasado")))))))</f>
        <v/>
      </c>
      <c r="Y231" s="2" t="str">
        <f t="shared" si="13"/>
        <v/>
      </c>
    </row>
    <row r="232" spans="20:25" hidden="1" x14ac:dyDescent="0.3">
      <c r="T232" s="163" t="str">
        <f>IFERROR((SUMIFS('Extração Jira - Itens (Épicos)'!$H:$H,'Extração Jira - Itens (Épicos)'!$I:$I,'Situação dos Épicos'!$Q232,'Extração Jira - Itens (Épicos)'!$K:$K,"Entregue")+SUMIFS('Extração Jira - Itens (Épicos)'!$H:$H,'Extração Jira - Itens (Épicos)'!$I:$I,'Situação dos Épicos'!$Q232,'Extração Jira - Itens (Épicos)'!$K:$K,"Cancelado"))/SUMIF('Extração Jira - Itens (Épicos)'!$I:$I,'Situação dos Épicos'!$Q232,'Extração Jira - Itens (Épicos)'!$H:$H),"")</f>
        <v/>
      </c>
      <c r="U232" s="2" t="str">
        <f>IF($Q232="","",SUMIFS('Extração Jira - Itens (Épicos)'!$H:$H,'Extração Jira - Itens (Épicos)'!$I:$I,$Q232,'Extração Jira - Itens (Épicos)'!$K:$K,"Não Entregue"))</f>
        <v/>
      </c>
      <c r="V232" s="2" t="str">
        <f t="shared" si="11"/>
        <v/>
      </c>
      <c r="W232" s="2" t="str">
        <f t="shared" si="12"/>
        <v/>
      </c>
      <c r="X232" s="2" t="str">
        <f ca="1">IF($Q232="","",IF(ISERROR(VLOOKUP($Q232,'Extração Jira - Épicos Jornada'!$B:$B,1,0)),"Despriorizado da PI",IF(V232=0,"Não considerar",IF(T232=1,"Finalizado",IF(AND($V232=$W232,$S232&lt;TODAY()),"Replanejado",IF(AND($V232=$W232,$S232&gt;=TODAY()),"Em dia",IF(AND($V232&gt;$W232,$S232&gt;TODAY()),"Em Risco","Atrasado")))))))</f>
        <v/>
      </c>
      <c r="Y232" s="2" t="str">
        <f t="shared" si="13"/>
        <v/>
      </c>
    </row>
    <row r="233" spans="20:25" hidden="1" x14ac:dyDescent="0.3">
      <c r="T233" s="163" t="str">
        <f>IFERROR((SUMIFS('Extração Jira - Itens (Épicos)'!$H:$H,'Extração Jira - Itens (Épicos)'!$I:$I,'Situação dos Épicos'!$Q233,'Extração Jira - Itens (Épicos)'!$K:$K,"Entregue")+SUMIFS('Extração Jira - Itens (Épicos)'!$H:$H,'Extração Jira - Itens (Épicos)'!$I:$I,'Situação dos Épicos'!$Q233,'Extração Jira - Itens (Épicos)'!$K:$K,"Cancelado"))/SUMIF('Extração Jira - Itens (Épicos)'!$I:$I,'Situação dos Épicos'!$Q233,'Extração Jira - Itens (Épicos)'!$H:$H),"")</f>
        <v/>
      </c>
      <c r="U233" s="2" t="str">
        <f>IF($Q233="","",SUMIFS('Extração Jira - Itens (Épicos)'!$H:$H,'Extração Jira - Itens (Épicos)'!$I:$I,$Q233,'Extração Jira - Itens (Épicos)'!$K:$K,"Não Entregue"))</f>
        <v/>
      </c>
      <c r="V233" s="2" t="str">
        <f t="shared" si="11"/>
        <v/>
      </c>
      <c r="W233" s="2" t="str">
        <f t="shared" si="12"/>
        <v/>
      </c>
      <c r="X233" s="2" t="str">
        <f ca="1">IF($Q233="","",IF(ISERROR(VLOOKUP($Q233,'Extração Jira - Épicos Jornada'!$B:$B,1,0)),"Despriorizado da PI",IF(V233=0,"Não considerar",IF(T233=1,"Finalizado",IF(AND($V233=$W233,$S233&lt;TODAY()),"Replanejado",IF(AND($V233=$W233,$S233&gt;=TODAY()),"Em dia",IF(AND($V233&gt;$W233,$S233&gt;TODAY()),"Em Risco","Atrasado")))))))</f>
        <v/>
      </c>
      <c r="Y233" s="2" t="str">
        <f t="shared" si="13"/>
        <v/>
      </c>
    </row>
    <row r="234" spans="20:25" hidden="1" x14ac:dyDescent="0.3">
      <c r="T234" s="163" t="str">
        <f>IFERROR((SUMIFS('Extração Jira - Itens (Épicos)'!$H:$H,'Extração Jira - Itens (Épicos)'!$I:$I,'Situação dos Épicos'!$Q234,'Extração Jira - Itens (Épicos)'!$K:$K,"Entregue")+SUMIFS('Extração Jira - Itens (Épicos)'!$H:$H,'Extração Jira - Itens (Épicos)'!$I:$I,'Situação dos Épicos'!$Q234,'Extração Jira - Itens (Épicos)'!$K:$K,"Cancelado"))/SUMIF('Extração Jira - Itens (Épicos)'!$I:$I,'Situação dos Épicos'!$Q234,'Extração Jira - Itens (Épicos)'!$H:$H),"")</f>
        <v/>
      </c>
      <c r="U234" s="2" t="str">
        <f>IF($Q234="","",SUMIFS('Extração Jira - Itens (Épicos)'!$H:$H,'Extração Jira - Itens (Épicos)'!$I:$I,$Q234,'Extração Jira - Itens (Épicos)'!$K:$K,"Não Entregue"))</f>
        <v/>
      </c>
      <c r="V234" s="2" t="str">
        <f t="shared" si="11"/>
        <v/>
      </c>
      <c r="W234" s="2" t="str">
        <f t="shared" si="12"/>
        <v/>
      </c>
      <c r="X234" s="2" t="str">
        <f ca="1">IF($Q234="","",IF(ISERROR(VLOOKUP($Q234,'Extração Jira - Épicos Jornada'!$B:$B,1,0)),"Despriorizado da PI",IF(V234=0,"Não considerar",IF(T234=1,"Finalizado",IF(AND($V234=$W234,$S234&lt;TODAY()),"Replanejado",IF(AND($V234=$W234,$S234&gt;=TODAY()),"Em dia",IF(AND($V234&gt;$W234,$S234&gt;TODAY()),"Em Risco","Atrasado")))))))</f>
        <v/>
      </c>
      <c r="Y234" s="2" t="str">
        <f t="shared" si="13"/>
        <v/>
      </c>
    </row>
    <row r="235" spans="20:25" hidden="1" x14ac:dyDescent="0.3">
      <c r="T235" s="163" t="str">
        <f>IFERROR((SUMIFS('Extração Jira - Itens (Épicos)'!$H:$H,'Extração Jira - Itens (Épicos)'!$I:$I,'Situação dos Épicos'!$Q235,'Extração Jira - Itens (Épicos)'!$K:$K,"Entregue")+SUMIFS('Extração Jira - Itens (Épicos)'!$H:$H,'Extração Jira - Itens (Épicos)'!$I:$I,'Situação dos Épicos'!$Q235,'Extração Jira - Itens (Épicos)'!$K:$K,"Cancelado"))/SUMIF('Extração Jira - Itens (Épicos)'!$I:$I,'Situação dos Épicos'!$Q235,'Extração Jira - Itens (Épicos)'!$H:$H),"")</f>
        <v/>
      </c>
      <c r="U235" s="2" t="str">
        <f>IF($Q235="","",SUMIFS('Extração Jira - Itens (Épicos)'!$H:$H,'Extração Jira - Itens (Épicos)'!$I:$I,$Q235,'Extração Jira - Itens (Épicos)'!$K:$K,"Não Entregue"))</f>
        <v/>
      </c>
      <c r="V235" s="2" t="str">
        <f t="shared" si="11"/>
        <v/>
      </c>
      <c r="W235" s="2" t="str">
        <f t="shared" si="12"/>
        <v/>
      </c>
      <c r="X235" s="2" t="str">
        <f ca="1">IF($Q235="","",IF(ISERROR(VLOOKUP($Q235,'Extração Jira - Épicos Jornada'!$B:$B,1,0)),"Despriorizado da PI",IF(V235=0,"Não considerar",IF(T235=1,"Finalizado",IF(AND($V235=$W235,$S235&lt;TODAY()),"Replanejado",IF(AND($V235=$W235,$S235&gt;=TODAY()),"Em dia",IF(AND($V235&gt;$W235,$S235&gt;TODAY()),"Em Risco","Atrasado")))))))</f>
        <v/>
      </c>
      <c r="Y235" s="2" t="str">
        <f t="shared" si="13"/>
        <v/>
      </c>
    </row>
    <row r="236" spans="20:25" hidden="1" x14ac:dyDescent="0.3">
      <c r="T236" s="163" t="str">
        <f>IFERROR((SUMIFS('Extração Jira - Itens (Épicos)'!$H:$H,'Extração Jira - Itens (Épicos)'!$I:$I,'Situação dos Épicos'!$Q236,'Extração Jira - Itens (Épicos)'!$K:$K,"Entregue")+SUMIFS('Extração Jira - Itens (Épicos)'!$H:$H,'Extração Jira - Itens (Épicos)'!$I:$I,'Situação dos Épicos'!$Q236,'Extração Jira - Itens (Épicos)'!$K:$K,"Cancelado"))/SUMIF('Extração Jira - Itens (Épicos)'!$I:$I,'Situação dos Épicos'!$Q236,'Extração Jira - Itens (Épicos)'!$H:$H),"")</f>
        <v/>
      </c>
      <c r="U236" s="2" t="str">
        <f>IF($Q236="","",SUMIFS('Extração Jira - Itens (Épicos)'!$H:$H,'Extração Jira - Itens (Épicos)'!$I:$I,$Q236,'Extração Jira - Itens (Épicos)'!$K:$K,"Não Entregue"))</f>
        <v/>
      </c>
      <c r="V236" s="2" t="str">
        <f t="shared" si="11"/>
        <v/>
      </c>
      <c r="W236" s="2" t="str">
        <f t="shared" si="12"/>
        <v/>
      </c>
      <c r="X236" s="2" t="str">
        <f ca="1">IF($Q236="","",IF(ISERROR(VLOOKUP($Q236,'Extração Jira - Épicos Jornada'!$B:$B,1,0)),"Despriorizado da PI",IF(V236=0,"Não considerar",IF(T236=1,"Finalizado",IF(AND($V236=$W236,$S236&lt;TODAY()),"Replanejado",IF(AND($V236=$W236,$S236&gt;=TODAY()),"Em dia",IF(AND($V236&gt;$W236,$S236&gt;TODAY()),"Em Risco","Atrasado")))))))</f>
        <v/>
      </c>
      <c r="Y236" s="2" t="str">
        <f t="shared" si="13"/>
        <v/>
      </c>
    </row>
    <row r="237" spans="20:25" hidden="1" x14ac:dyDescent="0.3">
      <c r="T237" s="163" t="str">
        <f>IFERROR((SUMIFS('Extração Jira - Itens (Épicos)'!$H:$H,'Extração Jira - Itens (Épicos)'!$I:$I,'Situação dos Épicos'!$Q237,'Extração Jira - Itens (Épicos)'!$K:$K,"Entregue")+SUMIFS('Extração Jira - Itens (Épicos)'!$H:$H,'Extração Jira - Itens (Épicos)'!$I:$I,'Situação dos Épicos'!$Q237,'Extração Jira - Itens (Épicos)'!$K:$K,"Cancelado"))/SUMIF('Extração Jira - Itens (Épicos)'!$I:$I,'Situação dos Épicos'!$Q237,'Extração Jira - Itens (Épicos)'!$H:$H),"")</f>
        <v/>
      </c>
      <c r="U237" s="2" t="str">
        <f>IF($Q237="","",SUMIFS('Extração Jira - Itens (Épicos)'!$H:$H,'Extração Jira - Itens (Épicos)'!$I:$I,$Q237,'Extração Jira - Itens (Épicos)'!$K:$K,"Não Entregue"))</f>
        <v/>
      </c>
      <c r="V237" s="2" t="str">
        <f t="shared" si="11"/>
        <v/>
      </c>
      <c r="W237" s="2" t="str">
        <f t="shared" si="12"/>
        <v/>
      </c>
      <c r="X237" s="2" t="str">
        <f ca="1">IF($Q237="","",IF(ISERROR(VLOOKUP($Q237,'Extração Jira - Épicos Jornada'!$B:$B,1,0)),"Despriorizado da PI",IF(V237=0,"Não considerar",IF(T237=1,"Finalizado",IF(AND($V237=$W237,$S237&lt;TODAY()),"Replanejado",IF(AND($V237=$W237,$S237&gt;=TODAY()),"Em dia",IF(AND($V237&gt;$W237,$S237&gt;TODAY()),"Em Risco","Atrasado")))))))</f>
        <v/>
      </c>
      <c r="Y237" s="2" t="str">
        <f t="shared" si="13"/>
        <v/>
      </c>
    </row>
    <row r="238" spans="20:25" hidden="1" x14ac:dyDescent="0.3">
      <c r="T238" s="163" t="str">
        <f>IFERROR((SUMIFS('Extração Jira - Itens (Épicos)'!$H:$H,'Extração Jira - Itens (Épicos)'!$I:$I,'Situação dos Épicos'!$Q238,'Extração Jira - Itens (Épicos)'!$K:$K,"Entregue")+SUMIFS('Extração Jira - Itens (Épicos)'!$H:$H,'Extração Jira - Itens (Épicos)'!$I:$I,'Situação dos Épicos'!$Q238,'Extração Jira - Itens (Épicos)'!$K:$K,"Cancelado"))/SUMIF('Extração Jira - Itens (Épicos)'!$I:$I,'Situação dos Épicos'!$Q238,'Extração Jira - Itens (Épicos)'!$H:$H),"")</f>
        <v/>
      </c>
      <c r="U238" s="2" t="str">
        <f>IF($Q238="","",SUMIFS('Extração Jira - Itens (Épicos)'!$H:$H,'Extração Jira - Itens (Épicos)'!$I:$I,$Q238,'Extração Jira - Itens (Épicos)'!$K:$K,"Não Entregue"))</f>
        <v/>
      </c>
      <c r="V238" s="2" t="str">
        <f t="shared" si="11"/>
        <v/>
      </c>
      <c r="W238" s="2" t="str">
        <f t="shared" si="12"/>
        <v/>
      </c>
      <c r="X238" s="2" t="str">
        <f ca="1">IF($Q238="","",IF(ISERROR(VLOOKUP($Q238,'Extração Jira - Épicos Jornada'!$B:$B,1,0)),"Despriorizado da PI",IF(V238=0,"Não considerar",IF(T238=1,"Finalizado",IF(AND($V238=$W238,$S238&lt;TODAY()),"Replanejado",IF(AND($V238=$W238,$S238&gt;=TODAY()),"Em dia",IF(AND($V238&gt;$W238,$S238&gt;TODAY()),"Em Risco","Atrasado")))))))</f>
        <v/>
      </c>
      <c r="Y238" s="2" t="str">
        <f t="shared" si="13"/>
        <v/>
      </c>
    </row>
    <row r="239" spans="20:25" hidden="1" x14ac:dyDescent="0.3">
      <c r="T239" s="163" t="str">
        <f>IFERROR((SUMIFS('Extração Jira - Itens (Épicos)'!$H:$H,'Extração Jira - Itens (Épicos)'!$I:$I,'Situação dos Épicos'!$Q239,'Extração Jira - Itens (Épicos)'!$K:$K,"Entregue")+SUMIFS('Extração Jira - Itens (Épicos)'!$H:$H,'Extração Jira - Itens (Épicos)'!$I:$I,'Situação dos Épicos'!$Q239,'Extração Jira - Itens (Épicos)'!$K:$K,"Cancelado"))/SUMIF('Extração Jira - Itens (Épicos)'!$I:$I,'Situação dos Épicos'!$Q239,'Extração Jira - Itens (Épicos)'!$H:$H),"")</f>
        <v/>
      </c>
      <c r="U239" s="2" t="str">
        <f>IF($Q239="","",SUMIFS('Extração Jira - Itens (Épicos)'!$H:$H,'Extração Jira - Itens (Épicos)'!$I:$I,$Q239,'Extração Jira - Itens (Épicos)'!$K:$K,"Não Entregue"))</f>
        <v/>
      </c>
      <c r="V239" s="2" t="str">
        <f t="shared" si="11"/>
        <v/>
      </c>
      <c r="W239" s="2" t="str">
        <f t="shared" si="12"/>
        <v/>
      </c>
      <c r="X239" s="2" t="str">
        <f ca="1">IF($Q239="","",IF(ISERROR(VLOOKUP($Q239,'Extração Jira - Épicos Jornada'!$B:$B,1,0)),"Despriorizado da PI",IF(V239=0,"Não considerar",IF(T239=1,"Finalizado",IF(AND($V239=$W239,$S239&lt;TODAY()),"Replanejado",IF(AND($V239=$W239,$S239&gt;=TODAY()),"Em dia",IF(AND($V239&gt;$W239,$S239&gt;TODAY()),"Em Risco","Atrasado")))))))</f>
        <v/>
      </c>
      <c r="Y239" s="2" t="str">
        <f t="shared" si="13"/>
        <v/>
      </c>
    </row>
    <row r="240" spans="20:25" hidden="1" x14ac:dyDescent="0.3">
      <c r="T240" s="163" t="str">
        <f>IFERROR((SUMIFS('Extração Jira - Itens (Épicos)'!$H:$H,'Extração Jira - Itens (Épicos)'!$I:$I,'Situação dos Épicos'!$Q240,'Extração Jira - Itens (Épicos)'!$K:$K,"Entregue")+SUMIFS('Extração Jira - Itens (Épicos)'!$H:$H,'Extração Jira - Itens (Épicos)'!$I:$I,'Situação dos Épicos'!$Q240,'Extração Jira - Itens (Épicos)'!$K:$K,"Cancelado"))/SUMIF('Extração Jira - Itens (Épicos)'!$I:$I,'Situação dos Épicos'!$Q240,'Extração Jira - Itens (Épicos)'!$H:$H),"")</f>
        <v/>
      </c>
      <c r="U240" s="2" t="str">
        <f>IF($Q240="","",SUMIFS('Extração Jira - Itens (Épicos)'!$H:$H,'Extração Jira - Itens (Épicos)'!$I:$I,$Q240,'Extração Jira - Itens (Épicos)'!$K:$K,"Não Entregue"))</f>
        <v/>
      </c>
      <c r="V240" s="2" t="str">
        <f t="shared" si="11"/>
        <v/>
      </c>
      <c r="W240" s="2" t="str">
        <f t="shared" si="12"/>
        <v/>
      </c>
      <c r="X240" s="2" t="str">
        <f ca="1">IF($Q240="","",IF(ISERROR(VLOOKUP($Q240,'Extração Jira - Épicos Jornada'!$B:$B,1,0)),"Despriorizado da PI",IF(V240=0,"Não considerar",IF(T240=1,"Finalizado",IF(AND($V240=$W240,$S240&lt;TODAY()),"Replanejado",IF(AND($V240=$W240,$S240&gt;=TODAY()),"Em dia",IF(AND($V240&gt;$W240,$S240&gt;TODAY()),"Em Risco","Atrasado")))))))</f>
        <v/>
      </c>
      <c r="Y240" s="2" t="str">
        <f t="shared" si="13"/>
        <v/>
      </c>
    </row>
    <row r="241" spans="20:25" hidden="1" x14ac:dyDescent="0.3">
      <c r="T241" s="163" t="str">
        <f>IFERROR((SUMIFS('Extração Jira - Itens (Épicos)'!$H:$H,'Extração Jira - Itens (Épicos)'!$I:$I,'Situação dos Épicos'!$Q241,'Extração Jira - Itens (Épicos)'!$K:$K,"Entregue")+SUMIFS('Extração Jira - Itens (Épicos)'!$H:$H,'Extração Jira - Itens (Épicos)'!$I:$I,'Situação dos Épicos'!$Q241,'Extração Jira - Itens (Épicos)'!$K:$K,"Cancelado"))/SUMIF('Extração Jira - Itens (Épicos)'!$I:$I,'Situação dos Épicos'!$Q241,'Extração Jira - Itens (Épicos)'!$H:$H),"")</f>
        <v/>
      </c>
      <c r="U241" s="2" t="str">
        <f>IF($Q241="","",SUMIFS('Extração Jira - Itens (Épicos)'!$H:$H,'Extração Jira - Itens (Épicos)'!$I:$I,$Q241,'Extração Jira - Itens (Épicos)'!$K:$K,"Não Entregue"))</f>
        <v/>
      </c>
      <c r="V241" s="2" t="str">
        <f t="shared" si="11"/>
        <v/>
      </c>
      <c r="W241" s="2" t="str">
        <f t="shared" si="12"/>
        <v/>
      </c>
      <c r="X241" s="2" t="str">
        <f ca="1">IF($Q241="","",IF(ISERROR(VLOOKUP($Q241,'Extração Jira - Épicos Jornada'!$B:$B,1,0)),"Despriorizado da PI",IF(V241=0,"Não considerar",IF(T241=1,"Finalizado",IF(AND($V241=$W241,$S241&lt;TODAY()),"Replanejado",IF(AND($V241=$W241,$S241&gt;=TODAY()),"Em dia",IF(AND($V241&gt;$W241,$S241&gt;TODAY()),"Em Risco","Atrasado")))))))</f>
        <v/>
      </c>
      <c r="Y241" s="2" t="str">
        <f t="shared" si="13"/>
        <v/>
      </c>
    </row>
    <row r="242" spans="20:25" hidden="1" x14ac:dyDescent="0.3">
      <c r="T242" s="163" t="str">
        <f>IFERROR((SUMIFS('Extração Jira - Itens (Épicos)'!$H:$H,'Extração Jira - Itens (Épicos)'!$I:$I,'Situação dos Épicos'!$Q242,'Extração Jira - Itens (Épicos)'!$K:$K,"Entregue")+SUMIFS('Extração Jira - Itens (Épicos)'!$H:$H,'Extração Jira - Itens (Épicos)'!$I:$I,'Situação dos Épicos'!$Q242,'Extração Jira - Itens (Épicos)'!$K:$K,"Cancelado"))/SUMIF('Extração Jira - Itens (Épicos)'!$I:$I,'Situação dos Épicos'!$Q242,'Extração Jira - Itens (Épicos)'!$H:$H),"")</f>
        <v/>
      </c>
      <c r="U242" s="2" t="str">
        <f>IF($Q242="","",SUMIFS('Extração Jira - Itens (Épicos)'!$H:$H,'Extração Jira - Itens (Épicos)'!$I:$I,$Q242,'Extração Jira - Itens (Épicos)'!$K:$K,"Não Entregue"))</f>
        <v/>
      </c>
      <c r="V242" s="2" t="str">
        <f t="shared" si="11"/>
        <v/>
      </c>
      <c r="W242" s="2" t="str">
        <f t="shared" si="12"/>
        <v/>
      </c>
      <c r="X242" s="2" t="str">
        <f ca="1">IF($Q242="","",IF(ISERROR(VLOOKUP($Q242,'Extração Jira - Épicos Jornada'!$B:$B,1,0)),"Despriorizado da PI",IF(V242=0,"Não considerar",IF(T242=1,"Finalizado",IF(AND($V242=$W242,$S242&lt;TODAY()),"Replanejado",IF(AND($V242=$W242,$S242&gt;=TODAY()),"Em dia",IF(AND($V242&gt;$W242,$S242&gt;TODAY()),"Em Risco","Atrasado")))))))</f>
        <v/>
      </c>
      <c r="Y242" s="2" t="str">
        <f t="shared" si="13"/>
        <v/>
      </c>
    </row>
    <row r="243" spans="20:25" hidden="1" x14ac:dyDescent="0.3">
      <c r="T243" s="163" t="str">
        <f>IFERROR((SUMIFS('Extração Jira - Itens (Épicos)'!$H:$H,'Extração Jira - Itens (Épicos)'!$I:$I,'Situação dos Épicos'!$Q243,'Extração Jira - Itens (Épicos)'!$K:$K,"Entregue")+SUMIFS('Extração Jira - Itens (Épicos)'!$H:$H,'Extração Jira - Itens (Épicos)'!$I:$I,'Situação dos Épicos'!$Q243,'Extração Jira - Itens (Épicos)'!$K:$K,"Cancelado"))/SUMIF('Extração Jira - Itens (Épicos)'!$I:$I,'Situação dos Épicos'!$Q243,'Extração Jira - Itens (Épicos)'!$H:$H),"")</f>
        <v/>
      </c>
      <c r="U243" s="2" t="str">
        <f>IF($Q243="","",SUMIFS('Extração Jira - Itens (Épicos)'!$H:$H,'Extração Jira - Itens (Épicos)'!$I:$I,$Q243,'Extração Jira - Itens (Épicos)'!$K:$K,"Não Entregue"))</f>
        <v/>
      </c>
      <c r="V243" s="2" t="str">
        <f t="shared" si="11"/>
        <v/>
      </c>
      <c r="W243" s="2" t="str">
        <f t="shared" si="12"/>
        <v/>
      </c>
      <c r="X243" s="2" t="str">
        <f ca="1">IF($Q243="","",IF(ISERROR(VLOOKUP($Q243,'Extração Jira - Épicos Jornada'!$B:$B,1,0)),"Despriorizado da PI",IF(V243=0,"Não considerar",IF(T243=1,"Finalizado",IF(AND($V243=$W243,$S243&lt;TODAY()),"Replanejado",IF(AND($V243=$W243,$S243&gt;=TODAY()),"Em dia",IF(AND($V243&gt;$W243,$S243&gt;TODAY()),"Em Risco","Atrasado")))))))</f>
        <v/>
      </c>
      <c r="Y243" s="2" t="str">
        <f t="shared" si="13"/>
        <v/>
      </c>
    </row>
    <row r="244" spans="20:25" hidden="1" x14ac:dyDescent="0.3">
      <c r="T244" s="163" t="str">
        <f>IFERROR((SUMIFS('Extração Jira - Itens (Épicos)'!$H:$H,'Extração Jira - Itens (Épicos)'!$I:$I,'Situação dos Épicos'!$Q244,'Extração Jira - Itens (Épicos)'!$K:$K,"Entregue")+SUMIFS('Extração Jira - Itens (Épicos)'!$H:$H,'Extração Jira - Itens (Épicos)'!$I:$I,'Situação dos Épicos'!$Q244,'Extração Jira - Itens (Épicos)'!$K:$K,"Cancelado"))/SUMIF('Extração Jira - Itens (Épicos)'!$I:$I,'Situação dos Épicos'!$Q244,'Extração Jira - Itens (Épicos)'!$H:$H),"")</f>
        <v/>
      </c>
      <c r="U244" s="2" t="str">
        <f>IF($Q244="","",SUMIFS('Extração Jira - Itens (Épicos)'!$H:$H,'Extração Jira - Itens (Épicos)'!$I:$I,$Q244,'Extração Jira - Itens (Épicos)'!$K:$K,"Não Entregue"))</f>
        <v/>
      </c>
      <c r="V244" s="2" t="str">
        <f t="shared" si="11"/>
        <v/>
      </c>
      <c r="W244" s="2" t="str">
        <f t="shared" si="12"/>
        <v/>
      </c>
      <c r="X244" s="2" t="str">
        <f ca="1">IF($Q244="","",IF(ISERROR(VLOOKUP($Q244,'Extração Jira - Épicos Jornada'!$B:$B,1,0)),"Despriorizado da PI",IF(V244=0,"Não considerar",IF(T244=1,"Finalizado",IF(AND($V244=$W244,$S244&lt;TODAY()),"Replanejado",IF(AND($V244=$W244,$S244&gt;=TODAY()),"Em dia",IF(AND($V244&gt;$W244,$S244&gt;TODAY()),"Em Risco","Atrasado")))))))</f>
        <v/>
      </c>
      <c r="Y244" s="2" t="str">
        <f t="shared" si="13"/>
        <v/>
      </c>
    </row>
    <row r="245" spans="20:25" hidden="1" x14ac:dyDescent="0.3">
      <c r="T245" s="163" t="str">
        <f>IFERROR((SUMIFS('Extração Jira - Itens (Épicos)'!$H:$H,'Extração Jira - Itens (Épicos)'!$I:$I,'Situação dos Épicos'!$Q245,'Extração Jira - Itens (Épicos)'!$K:$K,"Entregue")+SUMIFS('Extração Jira - Itens (Épicos)'!$H:$H,'Extração Jira - Itens (Épicos)'!$I:$I,'Situação dos Épicos'!$Q245,'Extração Jira - Itens (Épicos)'!$K:$K,"Cancelado"))/SUMIF('Extração Jira - Itens (Épicos)'!$I:$I,'Situação dos Épicos'!$Q245,'Extração Jira - Itens (Épicos)'!$H:$H),"")</f>
        <v/>
      </c>
      <c r="U245" s="2" t="str">
        <f>IF($Q245="","",SUMIFS('Extração Jira - Itens (Épicos)'!$H:$H,'Extração Jira - Itens (Épicos)'!$I:$I,$Q245,'Extração Jira - Itens (Épicos)'!$K:$K,"Não Entregue"))</f>
        <v/>
      </c>
      <c r="V245" s="2" t="str">
        <f t="shared" si="11"/>
        <v/>
      </c>
      <c r="W245" s="2" t="str">
        <f t="shared" si="12"/>
        <v/>
      </c>
      <c r="X245" s="2" t="str">
        <f ca="1">IF($Q245="","",IF(ISERROR(VLOOKUP($Q245,'Extração Jira - Épicos Jornada'!$B:$B,1,0)),"Despriorizado da PI",IF(V245=0,"Não considerar",IF(T245=1,"Finalizado",IF(AND($V245=$W245,$S245&lt;TODAY()),"Replanejado",IF(AND($V245=$W245,$S245&gt;=TODAY()),"Em dia",IF(AND($V245&gt;$W245,$S245&gt;TODAY()),"Em Risco","Atrasado")))))))</f>
        <v/>
      </c>
      <c r="Y245" s="2" t="str">
        <f t="shared" si="13"/>
        <v/>
      </c>
    </row>
    <row r="246" spans="20:25" hidden="1" x14ac:dyDescent="0.3">
      <c r="T246" s="163" t="str">
        <f>IFERROR((SUMIFS('Extração Jira - Itens (Épicos)'!$H:$H,'Extração Jira - Itens (Épicos)'!$I:$I,'Situação dos Épicos'!$Q246,'Extração Jira - Itens (Épicos)'!$K:$K,"Entregue")+SUMIFS('Extração Jira - Itens (Épicos)'!$H:$H,'Extração Jira - Itens (Épicos)'!$I:$I,'Situação dos Épicos'!$Q246,'Extração Jira - Itens (Épicos)'!$K:$K,"Cancelado"))/SUMIF('Extração Jira - Itens (Épicos)'!$I:$I,'Situação dos Épicos'!$Q246,'Extração Jira - Itens (Épicos)'!$H:$H),"")</f>
        <v/>
      </c>
      <c r="U246" s="2" t="str">
        <f>IF($Q246="","",SUMIFS('Extração Jira - Itens (Épicos)'!$H:$H,'Extração Jira - Itens (Épicos)'!$I:$I,$Q246,'Extração Jira - Itens (Épicos)'!$K:$K,"Não Entregue"))</f>
        <v/>
      </c>
      <c r="V246" s="2" t="str">
        <f t="shared" si="11"/>
        <v/>
      </c>
      <c r="W246" s="2" t="str">
        <f t="shared" si="12"/>
        <v/>
      </c>
      <c r="X246" s="2" t="str">
        <f ca="1">IF($Q246="","",IF(ISERROR(VLOOKUP($Q246,'Extração Jira - Épicos Jornada'!$B:$B,1,0)),"Despriorizado da PI",IF(V246=0,"Não considerar",IF(T246=1,"Finalizado",IF(AND($V246=$W246,$S246&lt;TODAY()),"Replanejado",IF(AND($V246=$W246,$S246&gt;=TODAY()),"Em dia",IF(AND($V246&gt;$W246,$S246&gt;TODAY()),"Em Risco","Atrasado")))))))</f>
        <v/>
      </c>
      <c r="Y246" s="2" t="str">
        <f t="shared" si="13"/>
        <v/>
      </c>
    </row>
    <row r="247" spans="20:25" hidden="1" x14ac:dyDescent="0.3">
      <c r="T247" s="163" t="str">
        <f>IFERROR((SUMIFS('Extração Jira - Itens (Épicos)'!$H:$H,'Extração Jira - Itens (Épicos)'!$I:$I,'Situação dos Épicos'!$Q247,'Extração Jira - Itens (Épicos)'!$K:$K,"Entregue")+SUMIFS('Extração Jira - Itens (Épicos)'!$H:$H,'Extração Jira - Itens (Épicos)'!$I:$I,'Situação dos Épicos'!$Q247,'Extração Jira - Itens (Épicos)'!$K:$K,"Cancelado"))/SUMIF('Extração Jira - Itens (Épicos)'!$I:$I,'Situação dos Épicos'!$Q247,'Extração Jira - Itens (Épicos)'!$H:$H),"")</f>
        <v/>
      </c>
      <c r="U247" s="2" t="str">
        <f>IF($Q247="","",SUMIFS('Extração Jira - Itens (Épicos)'!$H:$H,'Extração Jira - Itens (Épicos)'!$I:$I,$Q247,'Extração Jira - Itens (Épicos)'!$K:$K,"Não Entregue"))</f>
        <v/>
      </c>
      <c r="V247" s="2" t="str">
        <f t="shared" si="11"/>
        <v/>
      </c>
      <c r="W247" s="2" t="str">
        <f t="shared" si="12"/>
        <v/>
      </c>
      <c r="X247" s="2" t="str">
        <f ca="1">IF($Q247="","",IF(ISERROR(VLOOKUP($Q247,'Extração Jira - Épicos Jornada'!$B:$B,1,0)),"Despriorizado da PI",IF(V247=0,"Não considerar",IF(T247=1,"Finalizado",IF(AND($V247=$W247,$S247&lt;TODAY()),"Replanejado",IF(AND($V247=$W247,$S247&gt;=TODAY()),"Em dia",IF(AND($V247&gt;$W247,$S247&gt;TODAY()),"Em Risco","Atrasado")))))))</f>
        <v/>
      </c>
      <c r="Y247" s="2" t="str">
        <f t="shared" si="13"/>
        <v/>
      </c>
    </row>
    <row r="248" spans="20:25" hidden="1" x14ac:dyDescent="0.3">
      <c r="T248" s="163" t="str">
        <f>IFERROR((SUMIFS('Extração Jira - Itens (Épicos)'!$H:$H,'Extração Jira - Itens (Épicos)'!$I:$I,'Situação dos Épicos'!$Q248,'Extração Jira - Itens (Épicos)'!$K:$K,"Entregue")+SUMIFS('Extração Jira - Itens (Épicos)'!$H:$H,'Extração Jira - Itens (Épicos)'!$I:$I,'Situação dos Épicos'!$Q248,'Extração Jira - Itens (Épicos)'!$K:$K,"Cancelado"))/SUMIF('Extração Jira - Itens (Épicos)'!$I:$I,'Situação dos Épicos'!$Q248,'Extração Jira - Itens (Épicos)'!$H:$H),"")</f>
        <v/>
      </c>
      <c r="U248" s="2" t="str">
        <f>IF($Q248="","",SUMIFS('Extração Jira - Itens (Épicos)'!$H:$H,'Extração Jira - Itens (Épicos)'!$I:$I,$Q248,'Extração Jira - Itens (Épicos)'!$K:$K,"Não Entregue"))</f>
        <v/>
      </c>
      <c r="V248" s="2" t="str">
        <f t="shared" si="11"/>
        <v/>
      </c>
      <c r="W248" s="2" t="str">
        <f t="shared" si="12"/>
        <v/>
      </c>
      <c r="X248" s="2" t="str">
        <f ca="1">IF($Q248="","",IF(ISERROR(VLOOKUP($Q248,'Extração Jira - Épicos Jornada'!$B:$B,1,0)),"Despriorizado da PI",IF(V248=0,"Não considerar",IF(T248=1,"Finalizado",IF(AND($V248=$W248,$S248&lt;TODAY()),"Replanejado",IF(AND($V248=$W248,$S248&gt;=TODAY()),"Em dia",IF(AND($V248&gt;$W248,$S248&gt;TODAY()),"Em Risco","Atrasado")))))))</f>
        <v/>
      </c>
      <c r="Y248" s="2" t="str">
        <f t="shared" si="13"/>
        <v/>
      </c>
    </row>
    <row r="249" spans="20:25" hidden="1" x14ac:dyDescent="0.3">
      <c r="T249" s="163" t="str">
        <f>IFERROR((SUMIFS('Extração Jira - Itens (Épicos)'!$H:$H,'Extração Jira - Itens (Épicos)'!$I:$I,'Situação dos Épicos'!$Q249,'Extração Jira - Itens (Épicos)'!$K:$K,"Entregue")+SUMIFS('Extração Jira - Itens (Épicos)'!$H:$H,'Extração Jira - Itens (Épicos)'!$I:$I,'Situação dos Épicos'!$Q249,'Extração Jira - Itens (Épicos)'!$K:$K,"Cancelado"))/SUMIF('Extração Jira - Itens (Épicos)'!$I:$I,'Situação dos Épicos'!$Q249,'Extração Jira - Itens (Épicos)'!$H:$H),"")</f>
        <v/>
      </c>
      <c r="U249" s="2" t="str">
        <f>IF($Q249="","",SUMIFS('Extração Jira - Itens (Épicos)'!$H:$H,'Extração Jira - Itens (Épicos)'!$I:$I,$Q249,'Extração Jira - Itens (Épicos)'!$K:$K,"Não Entregue"))</f>
        <v/>
      </c>
      <c r="V249" s="2" t="str">
        <f t="shared" si="11"/>
        <v/>
      </c>
      <c r="W249" s="2" t="str">
        <f t="shared" si="12"/>
        <v/>
      </c>
      <c r="X249" s="2" t="str">
        <f ca="1">IF($Q249="","",IF(ISERROR(VLOOKUP($Q249,'Extração Jira - Épicos Jornada'!$B:$B,1,0)),"Despriorizado da PI",IF(V249=0,"Não considerar",IF(T249=1,"Finalizado",IF(AND($V249=$W249,$S249&lt;TODAY()),"Replanejado",IF(AND($V249=$W249,$S249&gt;=TODAY()),"Em dia",IF(AND($V249&gt;$W249,$S249&gt;TODAY()),"Em Risco","Atrasado")))))))</f>
        <v/>
      </c>
      <c r="Y249" s="2" t="str">
        <f t="shared" si="13"/>
        <v/>
      </c>
    </row>
    <row r="250" spans="20:25" hidden="1" x14ac:dyDescent="0.3">
      <c r="T250" s="163" t="str">
        <f>IFERROR((SUMIFS('Extração Jira - Itens (Épicos)'!$H:$H,'Extração Jira - Itens (Épicos)'!$I:$I,'Situação dos Épicos'!$Q250,'Extração Jira - Itens (Épicos)'!$K:$K,"Entregue")+SUMIFS('Extração Jira - Itens (Épicos)'!$H:$H,'Extração Jira - Itens (Épicos)'!$I:$I,'Situação dos Épicos'!$Q250,'Extração Jira - Itens (Épicos)'!$K:$K,"Cancelado"))/SUMIF('Extração Jira - Itens (Épicos)'!$I:$I,'Situação dos Épicos'!$Q250,'Extração Jira - Itens (Épicos)'!$H:$H),"")</f>
        <v/>
      </c>
      <c r="U250" s="2" t="str">
        <f>IF($Q250="","",SUMIFS('Extração Jira - Itens (Épicos)'!$H:$H,'Extração Jira - Itens (Épicos)'!$I:$I,$Q250,'Extração Jira - Itens (Épicos)'!$K:$K,"Não Entregue"))</f>
        <v/>
      </c>
      <c r="V250" s="2" t="str">
        <f t="shared" si="11"/>
        <v/>
      </c>
      <c r="W250" s="2" t="str">
        <f t="shared" si="12"/>
        <v/>
      </c>
      <c r="X250" s="2" t="str">
        <f ca="1">IF($Q250="","",IF(ISERROR(VLOOKUP($Q250,'Extração Jira - Épicos Jornada'!$B:$B,1,0)),"Despriorizado da PI",IF(V250=0,"Não considerar",IF(T250=1,"Finalizado",IF(AND($V250=$W250,$S250&lt;TODAY()),"Replanejado",IF(AND($V250=$W250,$S250&gt;=TODAY()),"Em dia",IF(AND($V250&gt;$W250,$S250&gt;TODAY()),"Em Risco","Atrasado")))))))</f>
        <v/>
      </c>
      <c r="Y250" s="2" t="str">
        <f t="shared" si="13"/>
        <v/>
      </c>
    </row>
    <row r="251" spans="20:25" hidden="1" x14ac:dyDescent="0.3">
      <c r="T251" s="163" t="str">
        <f>IFERROR((SUMIFS('Extração Jira - Itens (Épicos)'!$H:$H,'Extração Jira - Itens (Épicos)'!$I:$I,'Situação dos Épicos'!$Q251,'Extração Jira - Itens (Épicos)'!$K:$K,"Entregue")+SUMIFS('Extração Jira - Itens (Épicos)'!$H:$H,'Extração Jira - Itens (Épicos)'!$I:$I,'Situação dos Épicos'!$Q251,'Extração Jira - Itens (Épicos)'!$K:$K,"Cancelado"))/SUMIF('Extração Jira - Itens (Épicos)'!$I:$I,'Situação dos Épicos'!$Q251,'Extração Jira - Itens (Épicos)'!$H:$H),"")</f>
        <v/>
      </c>
      <c r="U251" s="2" t="str">
        <f>IF($Q251="","",SUMIFS('Extração Jira - Itens (Épicos)'!$H:$H,'Extração Jira - Itens (Épicos)'!$I:$I,$Q251,'Extração Jira - Itens (Épicos)'!$K:$K,"Não Entregue"))</f>
        <v/>
      </c>
      <c r="V251" s="2" t="str">
        <f t="shared" si="11"/>
        <v/>
      </c>
      <c r="W251" s="2" t="str">
        <f t="shared" si="12"/>
        <v/>
      </c>
      <c r="X251" s="2" t="str">
        <f ca="1">IF($Q251="","",IF(ISERROR(VLOOKUP($Q251,'Extração Jira - Épicos Jornada'!$B:$B,1,0)),"Despriorizado da PI",IF(V251=0,"Não considerar",IF(T251=1,"Finalizado",IF(AND($V251=$W251,$S251&lt;TODAY()),"Replanejado",IF(AND($V251=$W251,$S251&gt;=TODAY()),"Em dia",IF(AND($V251&gt;$W251,$S251&gt;TODAY()),"Em Risco","Atrasado")))))))</f>
        <v/>
      </c>
      <c r="Y251" s="2" t="str">
        <f t="shared" si="13"/>
        <v/>
      </c>
    </row>
    <row r="252" spans="20:25" hidden="1" x14ac:dyDescent="0.3">
      <c r="T252" s="163" t="str">
        <f>IFERROR((SUMIFS('Extração Jira - Itens (Épicos)'!$H:$H,'Extração Jira - Itens (Épicos)'!$I:$I,'Situação dos Épicos'!$Q252,'Extração Jira - Itens (Épicos)'!$K:$K,"Entregue")+SUMIFS('Extração Jira - Itens (Épicos)'!$H:$H,'Extração Jira - Itens (Épicos)'!$I:$I,'Situação dos Épicos'!$Q252,'Extração Jira - Itens (Épicos)'!$K:$K,"Cancelado"))/SUMIF('Extração Jira - Itens (Épicos)'!$I:$I,'Situação dos Épicos'!$Q252,'Extração Jira - Itens (Épicos)'!$H:$H),"")</f>
        <v/>
      </c>
      <c r="U252" s="2" t="str">
        <f>IF($Q252="","",SUMIFS('Extração Jira - Itens (Épicos)'!$H:$H,'Extração Jira - Itens (Épicos)'!$I:$I,$Q252,'Extração Jira - Itens (Épicos)'!$K:$K,"Não Entregue"))</f>
        <v/>
      </c>
      <c r="V252" s="2" t="str">
        <f t="shared" si="11"/>
        <v/>
      </c>
      <c r="W252" s="2" t="str">
        <f t="shared" si="12"/>
        <v/>
      </c>
      <c r="X252" s="2" t="str">
        <f ca="1">IF($Q252="","",IF(ISERROR(VLOOKUP($Q252,'Extração Jira - Épicos Jornada'!$B:$B,1,0)),"Despriorizado da PI",IF(V252=0,"Não considerar",IF(T252=1,"Finalizado",IF(AND($V252=$W252,$S252&lt;TODAY()),"Replanejado",IF(AND($V252=$W252,$S252&gt;=TODAY()),"Em dia",IF(AND($V252&gt;$W252,$S252&gt;TODAY()),"Em Risco","Atrasado")))))))</f>
        <v/>
      </c>
      <c r="Y252" s="2" t="str">
        <f t="shared" si="13"/>
        <v/>
      </c>
    </row>
    <row r="253" spans="20:25" hidden="1" x14ac:dyDescent="0.3">
      <c r="T253" s="163" t="str">
        <f>IFERROR((SUMIFS('Extração Jira - Itens (Épicos)'!$H:$H,'Extração Jira - Itens (Épicos)'!$I:$I,'Situação dos Épicos'!$Q253,'Extração Jira - Itens (Épicos)'!$K:$K,"Entregue")+SUMIFS('Extração Jira - Itens (Épicos)'!$H:$H,'Extração Jira - Itens (Épicos)'!$I:$I,'Situação dos Épicos'!$Q253,'Extração Jira - Itens (Épicos)'!$K:$K,"Cancelado"))/SUMIF('Extração Jira - Itens (Épicos)'!$I:$I,'Situação dos Épicos'!$Q253,'Extração Jira - Itens (Épicos)'!$H:$H),"")</f>
        <v/>
      </c>
      <c r="U253" s="2" t="str">
        <f>IF($Q253="","",SUMIFS('Extração Jira - Itens (Épicos)'!$H:$H,'Extração Jira - Itens (Épicos)'!$I:$I,$Q253,'Extração Jira - Itens (Épicos)'!$K:$K,"Não Entregue"))</f>
        <v/>
      </c>
      <c r="V253" s="2" t="str">
        <f t="shared" si="11"/>
        <v/>
      </c>
      <c r="W253" s="2" t="str">
        <f t="shared" si="12"/>
        <v/>
      </c>
      <c r="X253" s="2" t="str">
        <f ca="1">IF($Q253="","",IF(ISERROR(VLOOKUP($Q253,'Extração Jira - Épicos Jornada'!$B:$B,1,0)),"Despriorizado da PI",IF(V253=0,"Não considerar",IF(T253=1,"Finalizado",IF(AND($V253=$W253,$S253&lt;TODAY()),"Replanejado",IF(AND($V253=$W253,$S253&gt;=TODAY()),"Em dia",IF(AND($V253&gt;$W253,$S253&gt;TODAY()),"Em Risco","Atrasado")))))))</f>
        <v/>
      </c>
      <c r="Y253" s="2" t="str">
        <f t="shared" si="13"/>
        <v/>
      </c>
    </row>
    <row r="254" spans="20:25" hidden="1" x14ac:dyDescent="0.3">
      <c r="T254" s="163" t="str">
        <f>IFERROR((SUMIFS('Extração Jira - Itens (Épicos)'!$H:$H,'Extração Jira - Itens (Épicos)'!$I:$I,'Situação dos Épicos'!$Q254,'Extração Jira - Itens (Épicos)'!$K:$K,"Entregue")+SUMIFS('Extração Jira - Itens (Épicos)'!$H:$H,'Extração Jira - Itens (Épicos)'!$I:$I,'Situação dos Épicos'!$Q254,'Extração Jira - Itens (Épicos)'!$K:$K,"Cancelado"))/SUMIF('Extração Jira - Itens (Épicos)'!$I:$I,'Situação dos Épicos'!$Q254,'Extração Jira - Itens (Épicos)'!$H:$H),"")</f>
        <v/>
      </c>
      <c r="U254" s="2" t="str">
        <f>IF($Q254="","",SUMIFS('Extração Jira - Itens (Épicos)'!$H:$H,'Extração Jira - Itens (Épicos)'!$I:$I,$Q254,'Extração Jira - Itens (Épicos)'!$K:$K,"Não Entregue"))</f>
        <v/>
      </c>
      <c r="V254" s="2" t="str">
        <f t="shared" si="11"/>
        <v/>
      </c>
      <c r="W254" s="2" t="str">
        <f t="shared" si="12"/>
        <v/>
      </c>
      <c r="X254" s="2" t="str">
        <f ca="1">IF($Q254="","",IF(ISERROR(VLOOKUP($Q254,'Extração Jira - Épicos Jornada'!$B:$B,1,0)),"Despriorizado da PI",IF(V254=0,"Não considerar",IF(T254=1,"Finalizado",IF(AND($V254=$W254,$S254&lt;TODAY()),"Replanejado",IF(AND($V254=$W254,$S254&gt;=TODAY()),"Em dia",IF(AND($V254&gt;$W254,$S254&gt;TODAY()),"Em Risco","Atrasado")))))))</f>
        <v/>
      </c>
      <c r="Y254" s="2" t="str">
        <f t="shared" si="13"/>
        <v/>
      </c>
    </row>
    <row r="255" spans="20:25" hidden="1" x14ac:dyDescent="0.3">
      <c r="T255" s="163" t="str">
        <f>IFERROR((SUMIFS('Extração Jira - Itens (Épicos)'!$H:$H,'Extração Jira - Itens (Épicos)'!$I:$I,'Situação dos Épicos'!$Q255,'Extração Jira - Itens (Épicos)'!$K:$K,"Entregue")+SUMIFS('Extração Jira - Itens (Épicos)'!$H:$H,'Extração Jira - Itens (Épicos)'!$I:$I,'Situação dos Épicos'!$Q255,'Extração Jira - Itens (Épicos)'!$K:$K,"Cancelado"))/SUMIF('Extração Jira - Itens (Épicos)'!$I:$I,'Situação dos Épicos'!$Q255,'Extração Jira - Itens (Épicos)'!$H:$H),"")</f>
        <v/>
      </c>
      <c r="U255" s="2" t="str">
        <f>IF($Q255="","",SUMIFS('Extração Jira - Itens (Épicos)'!$H:$H,'Extração Jira - Itens (Épicos)'!$I:$I,$Q255,'Extração Jira - Itens (Épicos)'!$K:$K,"Não Entregue"))</f>
        <v/>
      </c>
      <c r="V255" s="2" t="str">
        <f t="shared" si="11"/>
        <v/>
      </c>
      <c r="W255" s="2" t="str">
        <f t="shared" si="12"/>
        <v/>
      </c>
      <c r="X255" s="2" t="str">
        <f ca="1">IF($Q255="","",IF(ISERROR(VLOOKUP($Q255,'Extração Jira - Épicos Jornada'!$B:$B,1,0)),"Despriorizado da PI",IF(V255=0,"Não considerar",IF(T255=1,"Finalizado",IF(AND($V255=$W255,$S255&lt;TODAY()),"Replanejado",IF(AND($V255=$W255,$S255&gt;=TODAY()),"Em dia",IF(AND($V255&gt;$W255,$S255&gt;TODAY()),"Em Risco","Atrasado")))))))</f>
        <v/>
      </c>
      <c r="Y255" s="2" t="str">
        <f t="shared" si="13"/>
        <v/>
      </c>
    </row>
    <row r="256" spans="20:25" hidden="1" x14ac:dyDescent="0.3">
      <c r="T256" s="163" t="str">
        <f>IFERROR((SUMIFS('Extração Jira - Itens (Épicos)'!$H:$H,'Extração Jira - Itens (Épicos)'!$I:$I,'Situação dos Épicos'!$Q256,'Extração Jira - Itens (Épicos)'!$K:$K,"Entregue")+SUMIFS('Extração Jira - Itens (Épicos)'!$H:$H,'Extração Jira - Itens (Épicos)'!$I:$I,'Situação dos Épicos'!$Q256,'Extração Jira - Itens (Épicos)'!$K:$K,"Cancelado"))/SUMIF('Extração Jira - Itens (Épicos)'!$I:$I,'Situação dos Épicos'!$Q256,'Extração Jira - Itens (Épicos)'!$H:$H),"")</f>
        <v/>
      </c>
      <c r="U256" s="2" t="str">
        <f>IF($Q256="","",SUMIFS('Extração Jira - Itens (Épicos)'!$H:$H,'Extração Jira - Itens (Épicos)'!$I:$I,$Q256,'Extração Jira - Itens (Épicos)'!$K:$K,"Não Entregue"))</f>
        <v/>
      </c>
      <c r="V256" s="2" t="str">
        <f t="shared" si="11"/>
        <v/>
      </c>
      <c r="W256" s="2" t="str">
        <f t="shared" si="12"/>
        <v/>
      </c>
      <c r="X256" s="2" t="str">
        <f ca="1">IF($Q256="","",IF(ISERROR(VLOOKUP($Q256,'Extração Jira - Épicos Jornada'!$B:$B,1,0)),"Despriorizado da PI",IF(V256=0,"Não considerar",IF(T256=1,"Finalizado",IF(AND($V256=$W256,$S256&lt;TODAY()),"Replanejado",IF(AND($V256=$W256,$S256&gt;=TODAY()),"Em dia",IF(AND($V256&gt;$W256,$S256&gt;TODAY()),"Em Risco","Atrasado")))))))</f>
        <v/>
      </c>
      <c r="Y256" s="2" t="str">
        <f t="shared" si="13"/>
        <v/>
      </c>
    </row>
    <row r="257" spans="20:25" hidden="1" x14ac:dyDescent="0.3">
      <c r="T257" s="163" t="str">
        <f>IFERROR((SUMIFS('Extração Jira - Itens (Épicos)'!$H:$H,'Extração Jira - Itens (Épicos)'!$I:$I,'Situação dos Épicos'!$Q257,'Extração Jira - Itens (Épicos)'!$K:$K,"Entregue")+SUMIFS('Extração Jira - Itens (Épicos)'!$H:$H,'Extração Jira - Itens (Épicos)'!$I:$I,'Situação dos Épicos'!$Q257,'Extração Jira - Itens (Épicos)'!$K:$K,"Cancelado"))/SUMIF('Extração Jira - Itens (Épicos)'!$I:$I,'Situação dos Épicos'!$Q257,'Extração Jira - Itens (Épicos)'!$H:$H),"")</f>
        <v/>
      </c>
      <c r="U257" s="2" t="str">
        <f>IF($Q257="","",SUMIFS('Extração Jira - Itens (Épicos)'!$H:$H,'Extração Jira - Itens (Épicos)'!$I:$I,$Q257,'Extração Jira - Itens (Épicos)'!$K:$K,"Não Entregue"))</f>
        <v/>
      </c>
      <c r="V257" s="2" t="str">
        <f t="shared" si="11"/>
        <v/>
      </c>
      <c r="W257" s="2" t="str">
        <f t="shared" si="12"/>
        <v/>
      </c>
      <c r="X257" s="2" t="str">
        <f ca="1">IF($Q257="","",IF(ISERROR(VLOOKUP($Q257,'Extração Jira - Épicos Jornada'!$B:$B,1,0)),"Despriorizado da PI",IF(V257=0,"Não considerar",IF(T257=1,"Finalizado",IF(AND($V257=$W257,$S257&lt;TODAY()),"Replanejado",IF(AND($V257=$W257,$S257&gt;=TODAY()),"Em dia",IF(AND($V257&gt;$W257,$S257&gt;TODAY()),"Em Risco","Atrasado")))))))</f>
        <v/>
      </c>
      <c r="Y257" s="2" t="str">
        <f t="shared" si="13"/>
        <v/>
      </c>
    </row>
    <row r="258" spans="20:25" hidden="1" x14ac:dyDescent="0.3">
      <c r="T258" s="163" t="str">
        <f>IFERROR((SUMIFS('Extração Jira - Itens (Épicos)'!$H:$H,'Extração Jira - Itens (Épicos)'!$I:$I,'Situação dos Épicos'!$Q258,'Extração Jira - Itens (Épicos)'!$K:$K,"Entregue")+SUMIFS('Extração Jira - Itens (Épicos)'!$H:$H,'Extração Jira - Itens (Épicos)'!$I:$I,'Situação dos Épicos'!$Q258,'Extração Jira - Itens (Épicos)'!$K:$K,"Cancelado"))/SUMIF('Extração Jira - Itens (Épicos)'!$I:$I,'Situação dos Épicos'!$Q258,'Extração Jira - Itens (Épicos)'!$H:$H),"")</f>
        <v/>
      </c>
      <c r="U258" s="2" t="str">
        <f>IF($Q258="","",SUMIFS('Extração Jira - Itens (Épicos)'!$H:$H,'Extração Jira - Itens (Épicos)'!$I:$I,$Q258,'Extração Jira - Itens (Épicos)'!$K:$K,"Não Entregue"))</f>
        <v/>
      </c>
      <c r="V258" s="2" t="str">
        <f t="shared" si="11"/>
        <v/>
      </c>
      <c r="W258" s="2" t="str">
        <f t="shared" si="12"/>
        <v/>
      </c>
      <c r="X258" s="2" t="str">
        <f ca="1">IF($Q258="","",IF(ISERROR(VLOOKUP($Q258,'Extração Jira - Épicos Jornada'!$B:$B,1,0)),"Despriorizado da PI",IF(V258=0,"Não considerar",IF(T258=1,"Finalizado",IF(AND($V258=$W258,$S258&lt;TODAY()),"Replanejado",IF(AND($V258=$W258,$S258&gt;=TODAY()),"Em dia",IF(AND($V258&gt;$W258,$S258&gt;TODAY()),"Em Risco","Atrasado")))))))</f>
        <v/>
      </c>
      <c r="Y258" s="2" t="str">
        <f t="shared" si="13"/>
        <v/>
      </c>
    </row>
    <row r="259" spans="20:25" hidden="1" x14ac:dyDescent="0.3">
      <c r="T259" s="163" t="str">
        <f>IFERROR((SUMIFS('Extração Jira - Itens (Épicos)'!$H:$H,'Extração Jira - Itens (Épicos)'!$I:$I,'Situação dos Épicos'!$Q259,'Extração Jira - Itens (Épicos)'!$K:$K,"Entregue")+SUMIFS('Extração Jira - Itens (Épicos)'!$H:$H,'Extração Jira - Itens (Épicos)'!$I:$I,'Situação dos Épicos'!$Q259,'Extração Jira - Itens (Épicos)'!$K:$K,"Cancelado"))/SUMIF('Extração Jira - Itens (Épicos)'!$I:$I,'Situação dos Épicos'!$Q259,'Extração Jira - Itens (Épicos)'!$H:$H),"")</f>
        <v/>
      </c>
      <c r="U259" s="2" t="str">
        <f>IF($Q259="","",SUMIFS('Extração Jira - Itens (Épicos)'!$H:$H,'Extração Jira - Itens (Épicos)'!$I:$I,$Q259,'Extração Jira - Itens (Épicos)'!$K:$K,"Não Entregue"))</f>
        <v/>
      </c>
      <c r="V259" s="2" t="str">
        <f t="shared" si="11"/>
        <v/>
      </c>
      <c r="W259" s="2" t="str">
        <f t="shared" si="12"/>
        <v/>
      </c>
      <c r="X259" s="2" t="str">
        <f ca="1">IF($Q259="","",IF(ISERROR(VLOOKUP($Q259,'Extração Jira - Épicos Jornada'!$B:$B,1,0)),"Despriorizado da PI",IF(V259=0,"Não considerar",IF(T259=1,"Finalizado",IF(AND($V259=$W259,$S259&lt;TODAY()),"Replanejado",IF(AND($V259=$W259,$S259&gt;=TODAY()),"Em dia",IF(AND($V259&gt;$W259,$S259&gt;TODAY()),"Em Risco","Atrasado")))))))</f>
        <v/>
      </c>
      <c r="Y259" s="2" t="str">
        <f t="shared" si="13"/>
        <v/>
      </c>
    </row>
    <row r="260" spans="20:25" hidden="1" x14ac:dyDescent="0.3">
      <c r="T260" s="163" t="str">
        <f>IFERROR((SUMIFS('Extração Jira - Itens (Épicos)'!$H:$H,'Extração Jira - Itens (Épicos)'!$I:$I,'Situação dos Épicos'!$Q260,'Extração Jira - Itens (Épicos)'!$K:$K,"Entregue")+SUMIFS('Extração Jira - Itens (Épicos)'!$H:$H,'Extração Jira - Itens (Épicos)'!$I:$I,'Situação dos Épicos'!$Q260,'Extração Jira - Itens (Épicos)'!$K:$K,"Cancelado"))/SUMIF('Extração Jira - Itens (Épicos)'!$I:$I,'Situação dos Épicos'!$Q260,'Extração Jira - Itens (Épicos)'!$H:$H),"")</f>
        <v/>
      </c>
      <c r="U260" s="2" t="str">
        <f>IF($Q260="","",SUMIFS('Extração Jira - Itens (Épicos)'!$H:$H,'Extração Jira - Itens (Épicos)'!$I:$I,$Q260,'Extração Jira - Itens (Épicos)'!$K:$K,"Não Entregue"))</f>
        <v/>
      </c>
      <c r="V260" s="2" t="str">
        <f t="shared" si="11"/>
        <v/>
      </c>
      <c r="W260" s="2" t="str">
        <f t="shared" si="12"/>
        <v/>
      </c>
      <c r="X260" s="2" t="str">
        <f ca="1">IF($Q260="","",IF(ISERROR(VLOOKUP($Q260,'Extração Jira - Épicos Jornada'!$B:$B,1,0)),"Despriorizado da PI",IF(V260=0,"Não considerar",IF(T260=1,"Finalizado",IF(AND($V260=$W260,$S260&lt;TODAY()),"Replanejado",IF(AND($V260=$W260,$S260&gt;=TODAY()),"Em dia",IF(AND($V260&gt;$W260,$S260&gt;TODAY()),"Em Risco","Atrasado")))))))</f>
        <v/>
      </c>
      <c r="Y260" s="2" t="str">
        <f t="shared" si="13"/>
        <v/>
      </c>
    </row>
    <row r="261" spans="20:25" hidden="1" x14ac:dyDescent="0.3">
      <c r="T261" s="163" t="str">
        <f>IFERROR((SUMIFS('Extração Jira - Itens (Épicos)'!$H:$H,'Extração Jira - Itens (Épicos)'!$I:$I,'Situação dos Épicos'!$Q261,'Extração Jira - Itens (Épicos)'!$K:$K,"Entregue")+SUMIFS('Extração Jira - Itens (Épicos)'!$H:$H,'Extração Jira - Itens (Épicos)'!$I:$I,'Situação dos Épicos'!$Q261,'Extração Jira - Itens (Épicos)'!$K:$K,"Cancelado"))/SUMIF('Extração Jira - Itens (Épicos)'!$I:$I,'Situação dos Épicos'!$Q261,'Extração Jira - Itens (Épicos)'!$H:$H),"")</f>
        <v/>
      </c>
      <c r="U261" s="2" t="str">
        <f>IF($Q261="","",SUMIFS('Extração Jira - Itens (Épicos)'!$H:$H,'Extração Jira - Itens (Épicos)'!$I:$I,$Q261,'Extração Jira - Itens (Épicos)'!$K:$K,"Não Entregue"))</f>
        <v/>
      </c>
      <c r="V261" s="2" t="str">
        <f t="shared" si="11"/>
        <v/>
      </c>
      <c r="W261" s="2" t="str">
        <f t="shared" si="12"/>
        <v/>
      </c>
      <c r="X261" s="2" t="str">
        <f ca="1">IF($Q261="","",IF(ISERROR(VLOOKUP($Q261,'Extração Jira - Épicos Jornada'!$B:$B,1,0)),"Despriorizado da PI",IF(V261=0,"Não considerar",IF(T261=1,"Finalizado",IF(AND($V261=$W261,$S261&lt;TODAY()),"Replanejado",IF(AND($V261=$W261,$S261&gt;=TODAY()),"Em dia",IF(AND($V261&gt;$W261,$S261&gt;TODAY()),"Em Risco","Atrasado")))))))</f>
        <v/>
      </c>
      <c r="Y261" s="2" t="str">
        <f t="shared" si="13"/>
        <v/>
      </c>
    </row>
    <row r="262" spans="20:25" hidden="1" x14ac:dyDescent="0.3">
      <c r="T262" s="163" t="str">
        <f>IFERROR((SUMIFS('Extração Jira - Itens (Épicos)'!$H:$H,'Extração Jira - Itens (Épicos)'!$I:$I,'Situação dos Épicos'!$Q262,'Extração Jira - Itens (Épicos)'!$K:$K,"Entregue")+SUMIFS('Extração Jira - Itens (Épicos)'!$H:$H,'Extração Jira - Itens (Épicos)'!$I:$I,'Situação dos Épicos'!$Q262,'Extração Jira - Itens (Épicos)'!$K:$K,"Cancelado"))/SUMIF('Extração Jira - Itens (Épicos)'!$I:$I,'Situação dos Épicos'!$Q262,'Extração Jira - Itens (Épicos)'!$H:$H),"")</f>
        <v/>
      </c>
      <c r="U262" s="2" t="str">
        <f>IF($Q262="","",SUMIFS('Extração Jira - Itens (Épicos)'!$H:$H,'Extração Jira - Itens (Épicos)'!$I:$I,$Q262,'Extração Jira - Itens (Épicos)'!$K:$K,"Não Entregue"))</f>
        <v/>
      </c>
      <c r="V262" s="2" t="str">
        <f t="shared" ref="V262:V325" si="14">IF($Q262="","",SUMIF($AA:$AA,$Q262,$AC:$AC)-SUMIFS($AC:$AC,$AA:$AA,$Q262,$AB:$AB,"Cancelado"))</f>
        <v/>
      </c>
      <c r="W262" s="2" t="str">
        <f t="shared" ref="W262:W325" si="15">IF($Q262="","",SUMIFS($AC:$AC,$AA:$AA,$Q262,$AB:$AB,"Entregue"))</f>
        <v/>
      </c>
      <c r="X262" s="2" t="str">
        <f ca="1">IF($Q262="","",IF(ISERROR(VLOOKUP($Q262,'Extração Jira - Épicos Jornada'!$B:$B,1,0)),"Despriorizado da PI",IF(V262=0,"Não considerar",IF(T262=1,"Finalizado",IF(AND($V262=$W262,$S262&lt;TODAY()),"Replanejado",IF(AND($V262=$W262,$S262&gt;=TODAY()),"Em dia",IF(AND($V262&gt;$W262,$S262&gt;TODAY()),"Em Risco","Atrasado")))))))</f>
        <v/>
      </c>
      <c r="Y262" s="2" t="str">
        <f t="shared" si="13"/>
        <v/>
      </c>
    </row>
    <row r="263" spans="20:25" hidden="1" x14ac:dyDescent="0.3">
      <c r="T263" s="163" t="str">
        <f>IFERROR((SUMIFS('Extração Jira - Itens (Épicos)'!$H:$H,'Extração Jira - Itens (Épicos)'!$I:$I,'Situação dos Épicos'!$Q263,'Extração Jira - Itens (Épicos)'!$K:$K,"Entregue")+SUMIFS('Extração Jira - Itens (Épicos)'!$H:$H,'Extração Jira - Itens (Épicos)'!$I:$I,'Situação dos Épicos'!$Q263,'Extração Jira - Itens (Épicos)'!$K:$K,"Cancelado"))/SUMIF('Extração Jira - Itens (Épicos)'!$I:$I,'Situação dos Épicos'!$Q263,'Extração Jira - Itens (Épicos)'!$H:$H),"")</f>
        <v/>
      </c>
      <c r="U263" s="2" t="str">
        <f>IF($Q263="","",SUMIFS('Extração Jira - Itens (Épicos)'!$H:$H,'Extração Jira - Itens (Épicos)'!$I:$I,$Q263,'Extração Jira - Itens (Épicos)'!$K:$K,"Não Entregue"))</f>
        <v/>
      </c>
      <c r="V263" s="2" t="str">
        <f t="shared" si="14"/>
        <v/>
      </c>
      <c r="W263" s="2" t="str">
        <f t="shared" si="15"/>
        <v/>
      </c>
      <c r="X263" s="2" t="str">
        <f ca="1">IF($Q263="","",IF(ISERROR(VLOOKUP($Q263,'Extração Jira - Épicos Jornada'!$B:$B,1,0)),"Despriorizado da PI",IF(V263=0,"Não considerar",IF(T263=1,"Finalizado",IF(AND($V263=$W263,$S263&lt;TODAY()),"Replanejado",IF(AND($V263=$W263,$S263&gt;=TODAY()),"Em dia",IF(AND($V263&gt;$W263,$S263&gt;TODAY()),"Em Risco","Atrasado")))))))</f>
        <v/>
      </c>
      <c r="Y263" s="2" t="str">
        <f t="shared" si="13"/>
        <v/>
      </c>
    </row>
    <row r="264" spans="20:25" hidden="1" x14ac:dyDescent="0.3">
      <c r="T264" s="163" t="str">
        <f>IFERROR((SUMIFS('Extração Jira - Itens (Épicos)'!$H:$H,'Extração Jira - Itens (Épicos)'!$I:$I,'Situação dos Épicos'!$Q264,'Extração Jira - Itens (Épicos)'!$K:$K,"Entregue")+SUMIFS('Extração Jira - Itens (Épicos)'!$H:$H,'Extração Jira - Itens (Épicos)'!$I:$I,'Situação dos Épicos'!$Q264,'Extração Jira - Itens (Épicos)'!$K:$K,"Cancelado"))/SUMIF('Extração Jira - Itens (Épicos)'!$I:$I,'Situação dos Épicos'!$Q264,'Extração Jira - Itens (Épicos)'!$H:$H),"")</f>
        <v/>
      </c>
      <c r="U264" s="2" t="str">
        <f>IF($Q264="","",SUMIFS('Extração Jira - Itens (Épicos)'!$H:$H,'Extração Jira - Itens (Épicos)'!$I:$I,$Q264,'Extração Jira - Itens (Épicos)'!$K:$K,"Não Entregue"))</f>
        <v/>
      </c>
      <c r="V264" s="2" t="str">
        <f t="shared" si="14"/>
        <v/>
      </c>
      <c r="W264" s="2" t="str">
        <f t="shared" si="15"/>
        <v/>
      </c>
      <c r="X264" s="2" t="str">
        <f ca="1">IF($Q264="","",IF(ISERROR(VLOOKUP($Q264,'Extração Jira - Épicos Jornada'!$B:$B,1,0)),"Despriorizado da PI",IF(V264=0,"Não considerar",IF(T264=1,"Finalizado",IF(AND($V264=$W264,$S264&lt;TODAY()),"Replanejado",IF(AND($V264=$W264,$S264&gt;=TODAY()),"Em dia",IF(AND($V264&gt;$W264,$S264&gt;TODAY()),"Em Risco","Atrasado")))))))</f>
        <v/>
      </c>
      <c r="Y264" s="2" t="str">
        <f t="shared" si="13"/>
        <v/>
      </c>
    </row>
    <row r="265" spans="20:25" hidden="1" x14ac:dyDescent="0.3">
      <c r="T265" s="163" t="str">
        <f>IFERROR((SUMIFS('Extração Jira - Itens (Épicos)'!$H:$H,'Extração Jira - Itens (Épicos)'!$I:$I,'Situação dos Épicos'!$Q265,'Extração Jira - Itens (Épicos)'!$K:$K,"Entregue")+SUMIFS('Extração Jira - Itens (Épicos)'!$H:$H,'Extração Jira - Itens (Épicos)'!$I:$I,'Situação dos Épicos'!$Q265,'Extração Jira - Itens (Épicos)'!$K:$K,"Cancelado"))/SUMIF('Extração Jira - Itens (Épicos)'!$I:$I,'Situação dos Épicos'!$Q265,'Extração Jira - Itens (Épicos)'!$H:$H),"")</f>
        <v/>
      </c>
      <c r="U265" s="2" t="str">
        <f>IF($Q265="","",SUMIFS('Extração Jira - Itens (Épicos)'!$H:$H,'Extração Jira - Itens (Épicos)'!$I:$I,$Q265,'Extração Jira - Itens (Épicos)'!$K:$K,"Não Entregue"))</f>
        <v/>
      </c>
      <c r="V265" s="2" t="str">
        <f t="shared" si="14"/>
        <v/>
      </c>
      <c r="W265" s="2" t="str">
        <f t="shared" si="15"/>
        <v/>
      </c>
      <c r="X265" s="2" t="str">
        <f ca="1">IF($Q265="","",IF(ISERROR(VLOOKUP($Q265,'Extração Jira - Épicos Jornada'!$B:$B,1,0)),"Despriorizado da PI",IF(V265=0,"Não considerar",IF(T265=1,"Finalizado",IF(AND($V265=$W265,$S265&lt;TODAY()),"Replanejado",IF(AND($V265=$W265,$S265&gt;=TODAY()),"Em dia",IF(AND($V265&gt;$W265,$S265&gt;TODAY()),"Em Risco","Atrasado")))))))</f>
        <v/>
      </c>
      <c r="Y265" s="2" t="str">
        <f t="shared" si="13"/>
        <v/>
      </c>
    </row>
    <row r="266" spans="20:25" hidden="1" x14ac:dyDescent="0.3">
      <c r="T266" s="163" t="str">
        <f>IFERROR((SUMIFS('Extração Jira - Itens (Épicos)'!$H:$H,'Extração Jira - Itens (Épicos)'!$I:$I,'Situação dos Épicos'!$Q266,'Extração Jira - Itens (Épicos)'!$K:$K,"Entregue")+SUMIFS('Extração Jira - Itens (Épicos)'!$H:$H,'Extração Jira - Itens (Épicos)'!$I:$I,'Situação dos Épicos'!$Q266,'Extração Jira - Itens (Épicos)'!$K:$K,"Cancelado"))/SUMIF('Extração Jira - Itens (Épicos)'!$I:$I,'Situação dos Épicos'!$Q266,'Extração Jira - Itens (Épicos)'!$H:$H),"")</f>
        <v/>
      </c>
      <c r="U266" s="2" t="str">
        <f>IF($Q266="","",SUMIFS('Extração Jira - Itens (Épicos)'!$H:$H,'Extração Jira - Itens (Épicos)'!$I:$I,$Q266,'Extração Jira - Itens (Épicos)'!$K:$K,"Não Entregue"))</f>
        <v/>
      </c>
      <c r="V266" s="2" t="str">
        <f t="shared" si="14"/>
        <v/>
      </c>
      <c r="W266" s="2" t="str">
        <f t="shared" si="15"/>
        <v/>
      </c>
      <c r="X266" s="2" t="str">
        <f ca="1">IF($Q266="","",IF(ISERROR(VLOOKUP($Q266,'Extração Jira - Épicos Jornada'!$B:$B,1,0)),"Despriorizado da PI",IF(V266=0,"Não considerar",IF(T266=1,"Finalizado",IF(AND($V266=$W266,$S266&lt;TODAY()),"Replanejado",IF(AND($V266=$W266,$S266&gt;=TODAY()),"Em dia",IF(AND($V266&gt;$W266,$S266&gt;TODAY()),"Em Risco","Atrasado")))))))</f>
        <v/>
      </c>
      <c r="Y266" s="2" t="str">
        <f t="shared" si="13"/>
        <v/>
      </c>
    </row>
    <row r="267" spans="20:25" hidden="1" x14ac:dyDescent="0.3">
      <c r="T267" s="163" t="str">
        <f>IFERROR((SUMIFS('Extração Jira - Itens (Épicos)'!$H:$H,'Extração Jira - Itens (Épicos)'!$I:$I,'Situação dos Épicos'!$Q267,'Extração Jira - Itens (Épicos)'!$K:$K,"Entregue")+SUMIFS('Extração Jira - Itens (Épicos)'!$H:$H,'Extração Jira - Itens (Épicos)'!$I:$I,'Situação dos Épicos'!$Q267,'Extração Jira - Itens (Épicos)'!$K:$K,"Cancelado"))/SUMIF('Extração Jira - Itens (Épicos)'!$I:$I,'Situação dos Épicos'!$Q267,'Extração Jira - Itens (Épicos)'!$H:$H),"")</f>
        <v/>
      </c>
      <c r="U267" s="2" t="str">
        <f>IF($Q267="","",SUMIFS('Extração Jira - Itens (Épicos)'!$H:$H,'Extração Jira - Itens (Épicos)'!$I:$I,$Q267,'Extração Jira - Itens (Épicos)'!$K:$K,"Não Entregue"))</f>
        <v/>
      </c>
      <c r="V267" s="2" t="str">
        <f t="shared" si="14"/>
        <v/>
      </c>
      <c r="W267" s="2" t="str">
        <f t="shared" si="15"/>
        <v/>
      </c>
      <c r="X267" s="2" t="str">
        <f ca="1">IF($Q267="","",IF(ISERROR(VLOOKUP($Q267,'Extração Jira - Épicos Jornada'!$B:$B,1,0)),"Despriorizado da PI",IF(V267=0,"Não considerar",IF(T267=1,"Finalizado",IF(AND($V267=$W267,$S267&lt;TODAY()),"Replanejado",IF(AND($V267=$W267,$S267&gt;=TODAY()),"Em dia",IF(AND($V267&gt;$W267,$S267&gt;TODAY()),"Em Risco","Atrasado")))))))</f>
        <v/>
      </c>
      <c r="Y267" s="2" t="str">
        <f t="shared" si="13"/>
        <v/>
      </c>
    </row>
    <row r="268" spans="20:25" hidden="1" x14ac:dyDescent="0.3">
      <c r="T268" s="163" t="str">
        <f>IFERROR((SUMIFS('Extração Jira - Itens (Épicos)'!$H:$H,'Extração Jira - Itens (Épicos)'!$I:$I,'Situação dos Épicos'!$Q268,'Extração Jira - Itens (Épicos)'!$K:$K,"Entregue")+SUMIFS('Extração Jira - Itens (Épicos)'!$H:$H,'Extração Jira - Itens (Épicos)'!$I:$I,'Situação dos Épicos'!$Q268,'Extração Jira - Itens (Épicos)'!$K:$K,"Cancelado"))/SUMIF('Extração Jira - Itens (Épicos)'!$I:$I,'Situação dos Épicos'!$Q268,'Extração Jira - Itens (Épicos)'!$H:$H),"")</f>
        <v/>
      </c>
      <c r="U268" s="2" t="str">
        <f>IF($Q268="","",SUMIFS('Extração Jira - Itens (Épicos)'!$H:$H,'Extração Jira - Itens (Épicos)'!$I:$I,$Q268,'Extração Jira - Itens (Épicos)'!$K:$K,"Não Entregue"))</f>
        <v/>
      </c>
      <c r="V268" s="2" t="str">
        <f t="shared" si="14"/>
        <v/>
      </c>
      <c r="W268" s="2" t="str">
        <f t="shared" si="15"/>
        <v/>
      </c>
      <c r="X268" s="2" t="str">
        <f ca="1">IF($Q268="","",IF(ISERROR(VLOOKUP($Q268,'Extração Jira - Épicos Jornada'!$B:$B,1,0)),"Despriorizado da PI",IF(V268=0,"Não considerar",IF(T268=1,"Finalizado",IF(AND($V268=$W268,$S268&lt;TODAY()),"Replanejado",IF(AND($V268=$W268,$S268&gt;=TODAY()),"Em dia",IF(AND($V268&gt;$W268,$S268&gt;TODAY()),"Em Risco","Atrasado")))))))</f>
        <v/>
      </c>
      <c r="Y268" s="2" t="str">
        <f t="shared" si="13"/>
        <v/>
      </c>
    </row>
    <row r="269" spans="20:25" hidden="1" x14ac:dyDescent="0.3">
      <c r="T269" s="163" t="str">
        <f>IFERROR((SUMIFS('Extração Jira - Itens (Épicos)'!$H:$H,'Extração Jira - Itens (Épicos)'!$I:$I,'Situação dos Épicos'!$Q269,'Extração Jira - Itens (Épicos)'!$K:$K,"Entregue")+SUMIFS('Extração Jira - Itens (Épicos)'!$H:$H,'Extração Jira - Itens (Épicos)'!$I:$I,'Situação dos Épicos'!$Q269,'Extração Jira - Itens (Épicos)'!$K:$K,"Cancelado"))/SUMIF('Extração Jira - Itens (Épicos)'!$I:$I,'Situação dos Épicos'!$Q269,'Extração Jira - Itens (Épicos)'!$H:$H),"")</f>
        <v/>
      </c>
      <c r="U269" s="2" t="str">
        <f>IF($Q269="","",SUMIFS('Extração Jira - Itens (Épicos)'!$H:$H,'Extração Jira - Itens (Épicos)'!$I:$I,$Q269,'Extração Jira - Itens (Épicos)'!$K:$K,"Não Entregue"))</f>
        <v/>
      </c>
      <c r="V269" s="2" t="str">
        <f t="shared" si="14"/>
        <v/>
      </c>
      <c r="W269" s="2" t="str">
        <f t="shared" si="15"/>
        <v/>
      </c>
      <c r="X269" s="2" t="str">
        <f ca="1">IF($Q269="","",IF(ISERROR(VLOOKUP($Q269,'Extração Jira - Épicos Jornada'!$B:$B,1,0)),"Despriorizado da PI",IF(V269=0,"Não considerar",IF(T269=1,"Finalizado",IF(AND($V269=$W269,$S269&lt;TODAY()),"Replanejado",IF(AND($V269=$W269,$S269&gt;=TODAY()),"Em dia",IF(AND($V269&gt;$W269,$S269&gt;TODAY()),"Em Risco","Atrasado")))))))</f>
        <v/>
      </c>
      <c r="Y269" s="2" t="str">
        <f t="shared" si="13"/>
        <v/>
      </c>
    </row>
    <row r="270" spans="20:25" hidden="1" x14ac:dyDescent="0.3">
      <c r="T270" s="163" t="str">
        <f>IFERROR((SUMIFS('Extração Jira - Itens (Épicos)'!$H:$H,'Extração Jira - Itens (Épicos)'!$I:$I,'Situação dos Épicos'!$Q270,'Extração Jira - Itens (Épicos)'!$K:$K,"Entregue")+SUMIFS('Extração Jira - Itens (Épicos)'!$H:$H,'Extração Jira - Itens (Épicos)'!$I:$I,'Situação dos Épicos'!$Q270,'Extração Jira - Itens (Épicos)'!$K:$K,"Cancelado"))/SUMIF('Extração Jira - Itens (Épicos)'!$I:$I,'Situação dos Épicos'!$Q270,'Extração Jira - Itens (Épicos)'!$H:$H),"")</f>
        <v/>
      </c>
      <c r="U270" s="2" t="str">
        <f>IF($Q270="","",SUMIFS('Extração Jira - Itens (Épicos)'!$H:$H,'Extração Jira - Itens (Épicos)'!$I:$I,$Q270,'Extração Jira - Itens (Épicos)'!$K:$K,"Não Entregue"))</f>
        <v/>
      </c>
      <c r="V270" s="2" t="str">
        <f t="shared" si="14"/>
        <v/>
      </c>
      <c r="W270" s="2" t="str">
        <f t="shared" si="15"/>
        <v/>
      </c>
      <c r="X270" s="2" t="str">
        <f ca="1">IF($Q270="","",IF(ISERROR(VLOOKUP($Q270,'Extração Jira - Épicos Jornada'!$B:$B,1,0)),"Despriorizado da PI",IF(V270=0,"Não considerar",IF(T270=1,"Finalizado",IF(AND($V270=$W270,$S270&lt;TODAY()),"Replanejado",IF(AND($V270=$W270,$S270&gt;=TODAY()),"Em dia",IF(AND($V270&gt;$W270,$S270&gt;TODAY()),"Em Risco","Atrasado")))))))</f>
        <v/>
      </c>
      <c r="Y270" s="2" t="str">
        <f t="shared" si="13"/>
        <v/>
      </c>
    </row>
    <row r="271" spans="20:25" hidden="1" x14ac:dyDescent="0.3">
      <c r="T271" s="163" t="str">
        <f>IFERROR((SUMIFS('Extração Jira - Itens (Épicos)'!$H:$H,'Extração Jira - Itens (Épicos)'!$I:$I,'Situação dos Épicos'!$Q271,'Extração Jira - Itens (Épicos)'!$K:$K,"Entregue")+SUMIFS('Extração Jira - Itens (Épicos)'!$H:$H,'Extração Jira - Itens (Épicos)'!$I:$I,'Situação dos Épicos'!$Q271,'Extração Jira - Itens (Épicos)'!$K:$K,"Cancelado"))/SUMIF('Extração Jira - Itens (Épicos)'!$I:$I,'Situação dos Épicos'!$Q271,'Extração Jira - Itens (Épicos)'!$H:$H),"")</f>
        <v/>
      </c>
      <c r="U271" s="2" t="str">
        <f>IF($Q271="","",SUMIFS('Extração Jira - Itens (Épicos)'!$H:$H,'Extração Jira - Itens (Épicos)'!$I:$I,$Q271,'Extração Jira - Itens (Épicos)'!$K:$K,"Não Entregue"))</f>
        <v/>
      </c>
      <c r="V271" s="2" t="str">
        <f t="shared" si="14"/>
        <v/>
      </c>
      <c r="W271" s="2" t="str">
        <f t="shared" si="15"/>
        <v/>
      </c>
      <c r="X271" s="2" t="str">
        <f ca="1">IF($Q271="","",IF(ISERROR(VLOOKUP($Q271,'Extração Jira - Épicos Jornada'!$B:$B,1,0)),"Despriorizado da PI",IF(V271=0,"Não considerar",IF(T271=1,"Finalizado",IF(AND($V271=$W271,$S271&lt;TODAY()),"Replanejado",IF(AND($V271=$W271,$S271&gt;=TODAY()),"Em dia",IF(AND($V271&gt;$W271,$S271&gt;TODAY()),"Em Risco","Atrasado")))))))</f>
        <v/>
      </c>
      <c r="Y271" s="2" t="str">
        <f t="shared" si="13"/>
        <v/>
      </c>
    </row>
    <row r="272" spans="20:25" hidden="1" x14ac:dyDescent="0.3">
      <c r="T272" s="163" t="str">
        <f>IFERROR((SUMIFS('Extração Jira - Itens (Épicos)'!$H:$H,'Extração Jira - Itens (Épicos)'!$I:$I,'Situação dos Épicos'!$Q272,'Extração Jira - Itens (Épicos)'!$K:$K,"Entregue")+SUMIFS('Extração Jira - Itens (Épicos)'!$H:$H,'Extração Jira - Itens (Épicos)'!$I:$I,'Situação dos Épicos'!$Q272,'Extração Jira - Itens (Épicos)'!$K:$K,"Cancelado"))/SUMIF('Extração Jira - Itens (Épicos)'!$I:$I,'Situação dos Épicos'!$Q272,'Extração Jira - Itens (Épicos)'!$H:$H),"")</f>
        <v/>
      </c>
      <c r="U272" s="2" t="str">
        <f>IF($Q272="","",SUMIFS('Extração Jira - Itens (Épicos)'!$H:$H,'Extração Jira - Itens (Épicos)'!$I:$I,$Q272,'Extração Jira - Itens (Épicos)'!$K:$K,"Não Entregue"))</f>
        <v/>
      </c>
      <c r="V272" s="2" t="str">
        <f t="shared" si="14"/>
        <v/>
      </c>
      <c r="W272" s="2" t="str">
        <f t="shared" si="15"/>
        <v/>
      </c>
      <c r="X272" s="2" t="str">
        <f ca="1">IF($Q272="","",IF(ISERROR(VLOOKUP($Q272,'Extração Jira - Épicos Jornada'!$B:$B,1,0)),"Despriorizado da PI",IF(V272=0,"Não considerar",IF(T272=1,"Finalizado",IF(AND($V272=$W272,$S272&lt;TODAY()),"Replanejado",IF(AND($V272=$W272,$S272&gt;=TODAY()),"Em dia",IF(AND($V272&gt;$W272,$S272&gt;TODAY()),"Em Risco","Atrasado")))))))</f>
        <v/>
      </c>
      <c r="Y272" s="2" t="str">
        <f t="shared" si="13"/>
        <v/>
      </c>
    </row>
    <row r="273" spans="20:25" hidden="1" x14ac:dyDescent="0.3">
      <c r="T273" s="163" t="str">
        <f>IFERROR((SUMIFS('Extração Jira - Itens (Épicos)'!$H:$H,'Extração Jira - Itens (Épicos)'!$I:$I,'Situação dos Épicos'!$Q273,'Extração Jira - Itens (Épicos)'!$K:$K,"Entregue")+SUMIFS('Extração Jira - Itens (Épicos)'!$H:$H,'Extração Jira - Itens (Épicos)'!$I:$I,'Situação dos Épicos'!$Q273,'Extração Jira - Itens (Épicos)'!$K:$K,"Cancelado"))/SUMIF('Extração Jira - Itens (Épicos)'!$I:$I,'Situação dos Épicos'!$Q273,'Extração Jira - Itens (Épicos)'!$H:$H),"")</f>
        <v/>
      </c>
      <c r="U273" s="2" t="str">
        <f>IF($Q273="","",SUMIFS('Extração Jira - Itens (Épicos)'!$H:$H,'Extração Jira - Itens (Épicos)'!$I:$I,$Q273,'Extração Jira - Itens (Épicos)'!$K:$K,"Não Entregue"))</f>
        <v/>
      </c>
      <c r="V273" s="2" t="str">
        <f t="shared" si="14"/>
        <v/>
      </c>
      <c r="W273" s="2" t="str">
        <f t="shared" si="15"/>
        <v/>
      </c>
      <c r="X273" s="2" t="str">
        <f ca="1">IF($Q273="","",IF(ISERROR(VLOOKUP($Q273,'Extração Jira - Épicos Jornada'!$B:$B,1,0)),"Despriorizado da PI",IF(V273=0,"Não considerar",IF(T273=1,"Finalizado",IF(AND($V273=$W273,$S273&lt;TODAY()),"Replanejado",IF(AND($V273=$W273,$S273&gt;=TODAY()),"Em dia",IF(AND($V273&gt;$W273,$S273&gt;TODAY()),"Em Risco","Atrasado")))))))</f>
        <v/>
      </c>
      <c r="Y273" s="2" t="str">
        <f t="shared" si="13"/>
        <v/>
      </c>
    </row>
    <row r="274" spans="20:25" hidden="1" x14ac:dyDescent="0.3">
      <c r="T274" s="163" t="str">
        <f>IFERROR((SUMIFS('Extração Jira - Itens (Épicos)'!$H:$H,'Extração Jira - Itens (Épicos)'!$I:$I,'Situação dos Épicos'!$Q274,'Extração Jira - Itens (Épicos)'!$K:$K,"Entregue")+SUMIFS('Extração Jira - Itens (Épicos)'!$H:$H,'Extração Jira - Itens (Épicos)'!$I:$I,'Situação dos Épicos'!$Q274,'Extração Jira - Itens (Épicos)'!$K:$K,"Cancelado"))/SUMIF('Extração Jira - Itens (Épicos)'!$I:$I,'Situação dos Épicos'!$Q274,'Extração Jira - Itens (Épicos)'!$H:$H),"")</f>
        <v/>
      </c>
      <c r="U274" s="2" t="str">
        <f>IF($Q274="","",SUMIFS('Extração Jira - Itens (Épicos)'!$H:$H,'Extração Jira - Itens (Épicos)'!$I:$I,$Q274,'Extração Jira - Itens (Épicos)'!$K:$K,"Não Entregue"))</f>
        <v/>
      </c>
      <c r="V274" s="2" t="str">
        <f t="shared" si="14"/>
        <v/>
      </c>
      <c r="W274" s="2" t="str">
        <f t="shared" si="15"/>
        <v/>
      </c>
      <c r="X274" s="2" t="str">
        <f ca="1">IF($Q274="","",IF(ISERROR(VLOOKUP($Q274,'Extração Jira - Épicos Jornada'!$B:$B,1,0)),"Despriorizado da PI",IF(V274=0,"Não considerar",IF(T274=1,"Finalizado",IF(AND($V274=$W274,$S274&lt;TODAY()),"Replanejado",IF(AND($V274=$W274,$S274&gt;=TODAY()),"Em dia",IF(AND($V274&gt;$W274,$S274&gt;TODAY()),"Em Risco","Atrasado")))))))</f>
        <v/>
      </c>
      <c r="Y274" s="2" t="str">
        <f t="shared" si="13"/>
        <v/>
      </c>
    </row>
    <row r="275" spans="20:25" hidden="1" x14ac:dyDescent="0.3">
      <c r="T275" s="163" t="str">
        <f>IFERROR((SUMIFS('Extração Jira - Itens (Épicos)'!$H:$H,'Extração Jira - Itens (Épicos)'!$I:$I,'Situação dos Épicos'!$Q275,'Extração Jira - Itens (Épicos)'!$K:$K,"Entregue")+SUMIFS('Extração Jira - Itens (Épicos)'!$H:$H,'Extração Jira - Itens (Épicos)'!$I:$I,'Situação dos Épicos'!$Q275,'Extração Jira - Itens (Épicos)'!$K:$K,"Cancelado"))/SUMIF('Extração Jira - Itens (Épicos)'!$I:$I,'Situação dos Épicos'!$Q275,'Extração Jira - Itens (Épicos)'!$H:$H),"")</f>
        <v/>
      </c>
      <c r="U275" s="2" t="str">
        <f>IF($Q275="","",SUMIFS('Extração Jira - Itens (Épicos)'!$H:$H,'Extração Jira - Itens (Épicos)'!$I:$I,$Q275,'Extração Jira - Itens (Épicos)'!$K:$K,"Não Entregue"))</f>
        <v/>
      </c>
      <c r="V275" s="2" t="str">
        <f t="shared" si="14"/>
        <v/>
      </c>
      <c r="W275" s="2" t="str">
        <f t="shared" si="15"/>
        <v/>
      </c>
      <c r="X275" s="2" t="str">
        <f ca="1">IF($Q275="","",IF(ISERROR(VLOOKUP($Q275,'Extração Jira - Épicos Jornada'!$B:$B,1,0)),"Despriorizado da PI",IF(V275=0,"Não considerar",IF(T275=1,"Finalizado",IF(AND($V275=$W275,$S275&lt;TODAY()),"Replanejado",IF(AND($V275=$W275,$S275&gt;=TODAY()),"Em dia",IF(AND($V275&gt;$W275,$S275&gt;TODAY()),"Em Risco","Atrasado")))))))</f>
        <v/>
      </c>
      <c r="Y275" s="2" t="str">
        <f t="shared" si="13"/>
        <v/>
      </c>
    </row>
    <row r="276" spans="20:25" hidden="1" x14ac:dyDescent="0.3">
      <c r="T276" s="163" t="str">
        <f>IFERROR((SUMIFS('Extração Jira - Itens (Épicos)'!$H:$H,'Extração Jira - Itens (Épicos)'!$I:$I,'Situação dos Épicos'!$Q276,'Extração Jira - Itens (Épicos)'!$K:$K,"Entregue")+SUMIFS('Extração Jira - Itens (Épicos)'!$H:$H,'Extração Jira - Itens (Épicos)'!$I:$I,'Situação dos Épicos'!$Q276,'Extração Jira - Itens (Épicos)'!$K:$K,"Cancelado"))/SUMIF('Extração Jira - Itens (Épicos)'!$I:$I,'Situação dos Épicos'!$Q276,'Extração Jira - Itens (Épicos)'!$H:$H),"")</f>
        <v/>
      </c>
      <c r="U276" s="2" t="str">
        <f>IF($Q276="","",SUMIFS('Extração Jira - Itens (Épicos)'!$H:$H,'Extração Jira - Itens (Épicos)'!$I:$I,$Q276,'Extração Jira - Itens (Épicos)'!$K:$K,"Não Entregue"))</f>
        <v/>
      </c>
      <c r="V276" s="2" t="str">
        <f t="shared" si="14"/>
        <v/>
      </c>
      <c r="W276" s="2" t="str">
        <f t="shared" si="15"/>
        <v/>
      </c>
      <c r="X276" s="2" t="str">
        <f ca="1">IF($Q276="","",IF(ISERROR(VLOOKUP($Q276,'Extração Jira - Épicos Jornada'!$B:$B,1,0)),"Despriorizado da PI",IF(V276=0,"Não considerar",IF(T276=1,"Finalizado",IF(AND($V276=$W276,$S276&lt;TODAY()),"Replanejado",IF(AND($V276=$W276,$S276&gt;=TODAY()),"Em dia",IF(AND($V276&gt;$W276,$S276&gt;TODAY()),"Em Risco","Atrasado")))))))</f>
        <v/>
      </c>
      <c r="Y276" s="2" t="str">
        <f t="shared" si="13"/>
        <v/>
      </c>
    </row>
    <row r="277" spans="20:25" hidden="1" x14ac:dyDescent="0.3">
      <c r="T277" s="163" t="str">
        <f>IFERROR((SUMIFS('Extração Jira - Itens (Épicos)'!$H:$H,'Extração Jira - Itens (Épicos)'!$I:$I,'Situação dos Épicos'!$Q277,'Extração Jira - Itens (Épicos)'!$K:$K,"Entregue")+SUMIFS('Extração Jira - Itens (Épicos)'!$H:$H,'Extração Jira - Itens (Épicos)'!$I:$I,'Situação dos Épicos'!$Q277,'Extração Jira - Itens (Épicos)'!$K:$K,"Cancelado"))/SUMIF('Extração Jira - Itens (Épicos)'!$I:$I,'Situação dos Épicos'!$Q277,'Extração Jira - Itens (Épicos)'!$H:$H),"")</f>
        <v/>
      </c>
      <c r="U277" s="2" t="str">
        <f>IF($Q277="","",SUMIFS('Extração Jira - Itens (Épicos)'!$H:$H,'Extração Jira - Itens (Épicos)'!$I:$I,$Q277,'Extração Jira - Itens (Épicos)'!$K:$K,"Não Entregue"))</f>
        <v/>
      </c>
      <c r="V277" s="2" t="str">
        <f t="shared" si="14"/>
        <v/>
      </c>
      <c r="W277" s="2" t="str">
        <f t="shared" si="15"/>
        <v/>
      </c>
      <c r="X277" s="2" t="str">
        <f ca="1">IF($Q277="","",IF(ISERROR(VLOOKUP($Q277,'Extração Jira - Épicos Jornada'!$B:$B,1,0)),"Despriorizado da PI",IF(V277=0,"Não considerar",IF(T277=1,"Finalizado",IF(AND($V277=$W277,$S277&lt;TODAY()),"Replanejado",IF(AND($V277=$W277,$S277&gt;=TODAY()),"Em dia",IF(AND($V277&gt;$W277,$S277&gt;TODAY()),"Em Risco","Atrasado")))))))</f>
        <v/>
      </c>
      <c r="Y277" s="2" t="str">
        <f t="shared" si="13"/>
        <v/>
      </c>
    </row>
    <row r="278" spans="20:25" hidden="1" x14ac:dyDescent="0.3">
      <c r="T278" s="163" t="str">
        <f>IFERROR((SUMIFS('Extração Jira - Itens (Épicos)'!$H:$H,'Extração Jira - Itens (Épicos)'!$I:$I,'Situação dos Épicos'!$Q278,'Extração Jira - Itens (Épicos)'!$K:$K,"Entregue")+SUMIFS('Extração Jira - Itens (Épicos)'!$H:$H,'Extração Jira - Itens (Épicos)'!$I:$I,'Situação dos Épicos'!$Q278,'Extração Jira - Itens (Épicos)'!$K:$K,"Cancelado"))/SUMIF('Extração Jira - Itens (Épicos)'!$I:$I,'Situação dos Épicos'!$Q278,'Extração Jira - Itens (Épicos)'!$H:$H),"")</f>
        <v/>
      </c>
      <c r="U278" s="2" t="str">
        <f>IF($Q278="","",SUMIFS('Extração Jira - Itens (Épicos)'!$H:$H,'Extração Jira - Itens (Épicos)'!$I:$I,$Q278,'Extração Jira - Itens (Épicos)'!$K:$K,"Não Entregue"))</f>
        <v/>
      </c>
      <c r="V278" s="2" t="str">
        <f t="shared" si="14"/>
        <v/>
      </c>
      <c r="W278" s="2" t="str">
        <f t="shared" si="15"/>
        <v/>
      </c>
      <c r="X278" s="2" t="str">
        <f ca="1">IF($Q278="","",IF(ISERROR(VLOOKUP($Q278,'Extração Jira - Épicos Jornada'!$B:$B,1,0)),"Despriorizado da PI",IF(V278=0,"Não considerar",IF(T278=1,"Finalizado",IF(AND($V278=$W278,$S278&lt;TODAY()),"Replanejado",IF(AND($V278=$W278,$S278&gt;=TODAY()),"Em dia",IF(AND($V278&gt;$W278,$S278&gt;TODAY()),"Em Risco","Atrasado")))))))</f>
        <v/>
      </c>
      <c r="Y278" s="2" t="str">
        <f t="shared" ref="Y278:Y341" si="16">IF($Q278="","",IF(LEFT($R278,5)="[SAG]","Baseline",IF(LEFT($R278,7)="[Adobe]","Baseline",IF(NOT(ISERROR(VLOOKUP($Q278,$M:$M,1,0))),"Baseline","Mudança de Escopo"))))</f>
        <v/>
      </c>
    </row>
    <row r="279" spans="20:25" hidden="1" x14ac:dyDescent="0.3">
      <c r="T279" s="163" t="str">
        <f>IFERROR((SUMIFS('Extração Jira - Itens (Épicos)'!$H:$H,'Extração Jira - Itens (Épicos)'!$I:$I,'Situação dos Épicos'!$Q279,'Extração Jira - Itens (Épicos)'!$K:$K,"Entregue")+SUMIFS('Extração Jira - Itens (Épicos)'!$H:$H,'Extração Jira - Itens (Épicos)'!$I:$I,'Situação dos Épicos'!$Q279,'Extração Jira - Itens (Épicos)'!$K:$K,"Cancelado"))/SUMIF('Extração Jira - Itens (Épicos)'!$I:$I,'Situação dos Épicos'!$Q279,'Extração Jira - Itens (Épicos)'!$H:$H),"")</f>
        <v/>
      </c>
      <c r="U279" s="2" t="str">
        <f>IF($Q279="","",SUMIFS('Extração Jira - Itens (Épicos)'!$H:$H,'Extração Jira - Itens (Épicos)'!$I:$I,$Q279,'Extração Jira - Itens (Épicos)'!$K:$K,"Não Entregue"))</f>
        <v/>
      </c>
      <c r="V279" s="2" t="str">
        <f t="shared" si="14"/>
        <v/>
      </c>
      <c r="W279" s="2" t="str">
        <f t="shared" si="15"/>
        <v/>
      </c>
      <c r="X279" s="2" t="str">
        <f ca="1">IF($Q279="","",IF(ISERROR(VLOOKUP($Q279,'Extração Jira - Épicos Jornada'!$B:$B,1,0)),"Despriorizado da PI",IF(V279=0,"Não considerar",IF(T279=1,"Finalizado",IF(AND($V279=$W279,$S279&lt;TODAY()),"Replanejado",IF(AND($V279=$W279,$S279&gt;=TODAY()),"Em dia",IF(AND($V279&gt;$W279,$S279&gt;TODAY()),"Em Risco","Atrasado")))))))</f>
        <v/>
      </c>
      <c r="Y279" s="2" t="str">
        <f t="shared" si="16"/>
        <v/>
      </c>
    </row>
    <row r="280" spans="20:25" hidden="1" x14ac:dyDescent="0.3">
      <c r="T280" s="163" t="str">
        <f>IFERROR((SUMIFS('Extração Jira - Itens (Épicos)'!$H:$H,'Extração Jira - Itens (Épicos)'!$I:$I,'Situação dos Épicos'!$Q280,'Extração Jira - Itens (Épicos)'!$K:$K,"Entregue")+SUMIFS('Extração Jira - Itens (Épicos)'!$H:$H,'Extração Jira - Itens (Épicos)'!$I:$I,'Situação dos Épicos'!$Q280,'Extração Jira - Itens (Épicos)'!$K:$K,"Cancelado"))/SUMIF('Extração Jira - Itens (Épicos)'!$I:$I,'Situação dos Épicos'!$Q280,'Extração Jira - Itens (Épicos)'!$H:$H),"")</f>
        <v/>
      </c>
      <c r="U280" s="2" t="str">
        <f>IF($Q280="","",SUMIFS('Extração Jira - Itens (Épicos)'!$H:$H,'Extração Jira - Itens (Épicos)'!$I:$I,$Q280,'Extração Jira - Itens (Épicos)'!$K:$K,"Não Entregue"))</f>
        <v/>
      </c>
      <c r="V280" s="2" t="str">
        <f t="shared" si="14"/>
        <v/>
      </c>
      <c r="W280" s="2" t="str">
        <f t="shared" si="15"/>
        <v/>
      </c>
      <c r="X280" s="2" t="str">
        <f ca="1">IF($Q280="","",IF(ISERROR(VLOOKUP($Q280,'Extração Jira - Épicos Jornada'!$B:$B,1,0)),"Despriorizado da PI",IF(V280=0,"Não considerar",IF(T280=1,"Finalizado",IF(AND($V280=$W280,$S280&lt;TODAY()),"Replanejado",IF(AND($V280=$W280,$S280&gt;=TODAY()),"Em dia",IF(AND($V280&gt;$W280,$S280&gt;TODAY()),"Em Risco","Atrasado")))))))</f>
        <v/>
      </c>
      <c r="Y280" s="2" t="str">
        <f t="shared" si="16"/>
        <v/>
      </c>
    </row>
    <row r="281" spans="20:25" hidden="1" x14ac:dyDescent="0.3">
      <c r="T281" s="163" t="str">
        <f>IFERROR((SUMIFS('Extração Jira - Itens (Épicos)'!$H:$H,'Extração Jira - Itens (Épicos)'!$I:$I,'Situação dos Épicos'!$Q281,'Extração Jira - Itens (Épicos)'!$K:$K,"Entregue")+SUMIFS('Extração Jira - Itens (Épicos)'!$H:$H,'Extração Jira - Itens (Épicos)'!$I:$I,'Situação dos Épicos'!$Q281,'Extração Jira - Itens (Épicos)'!$K:$K,"Cancelado"))/SUMIF('Extração Jira - Itens (Épicos)'!$I:$I,'Situação dos Épicos'!$Q281,'Extração Jira - Itens (Épicos)'!$H:$H),"")</f>
        <v/>
      </c>
      <c r="U281" s="2" t="str">
        <f>IF($Q281="","",SUMIFS('Extração Jira - Itens (Épicos)'!$H:$H,'Extração Jira - Itens (Épicos)'!$I:$I,$Q281,'Extração Jira - Itens (Épicos)'!$K:$K,"Não Entregue"))</f>
        <v/>
      </c>
      <c r="V281" s="2" t="str">
        <f t="shared" si="14"/>
        <v/>
      </c>
      <c r="W281" s="2" t="str">
        <f t="shared" si="15"/>
        <v/>
      </c>
      <c r="X281" s="2" t="str">
        <f ca="1">IF($Q281="","",IF(ISERROR(VLOOKUP($Q281,'Extração Jira - Épicos Jornada'!$B:$B,1,0)),"Despriorizado da PI",IF(V281=0,"Não considerar",IF(T281=1,"Finalizado",IF(AND($V281=$W281,$S281&lt;TODAY()),"Replanejado",IF(AND($V281=$W281,$S281&gt;=TODAY()),"Em dia",IF(AND($V281&gt;$W281,$S281&gt;TODAY()),"Em Risco","Atrasado")))))))</f>
        <v/>
      </c>
      <c r="Y281" s="2" t="str">
        <f t="shared" si="16"/>
        <v/>
      </c>
    </row>
    <row r="282" spans="20:25" hidden="1" x14ac:dyDescent="0.3">
      <c r="T282" s="163" t="str">
        <f>IFERROR((SUMIFS('Extração Jira - Itens (Épicos)'!$H:$H,'Extração Jira - Itens (Épicos)'!$I:$I,'Situação dos Épicos'!$Q282,'Extração Jira - Itens (Épicos)'!$K:$K,"Entregue")+SUMIFS('Extração Jira - Itens (Épicos)'!$H:$H,'Extração Jira - Itens (Épicos)'!$I:$I,'Situação dos Épicos'!$Q282,'Extração Jira - Itens (Épicos)'!$K:$K,"Cancelado"))/SUMIF('Extração Jira - Itens (Épicos)'!$I:$I,'Situação dos Épicos'!$Q282,'Extração Jira - Itens (Épicos)'!$H:$H),"")</f>
        <v/>
      </c>
      <c r="U282" s="2" t="str">
        <f>IF($Q282="","",SUMIFS('Extração Jira - Itens (Épicos)'!$H:$H,'Extração Jira - Itens (Épicos)'!$I:$I,$Q282,'Extração Jira - Itens (Épicos)'!$K:$K,"Não Entregue"))</f>
        <v/>
      </c>
      <c r="V282" s="2" t="str">
        <f t="shared" si="14"/>
        <v/>
      </c>
      <c r="W282" s="2" t="str">
        <f t="shared" si="15"/>
        <v/>
      </c>
      <c r="X282" s="2" t="str">
        <f ca="1">IF($Q282="","",IF(ISERROR(VLOOKUP($Q282,'Extração Jira - Épicos Jornada'!$B:$B,1,0)),"Despriorizado da PI",IF(V282=0,"Não considerar",IF(T282=1,"Finalizado",IF(AND($V282=$W282,$S282&lt;TODAY()),"Replanejado",IF(AND($V282=$W282,$S282&gt;=TODAY()),"Em dia",IF(AND($V282&gt;$W282,$S282&gt;TODAY()),"Em Risco","Atrasado")))))))</f>
        <v/>
      </c>
      <c r="Y282" s="2" t="str">
        <f t="shared" si="16"/>
        <v/>
      </c>
    </row>
    <row r="283" spans="20:25" hidden="1" x14ac:dyDescent="0.3">
      <c r="T283" s="163" t="str">
        <f>IFERROR((SUMIFS('Extração Jira - Itens (Épicos)'!$H:$H,'Extração Jira - Itens (Épicos)'!$I:$I,'Situação dos Épicos'!$Q283,'Extração Jira - Itens (Épicos)'!$K:$K,"Entregue")+SUMIFS('Extração Jira - Itens (Épicos)'!$H:$H,'Extração Jira - Itens (Épicos)'!$I:$I,'Situação dos Épicos'!$Q283,'Extração Jira - Itens (Épicos)'!$K:$K,"Cancelado"))/SUMIF('Extração Jira - Itens (Épicos)'!$I:$I,'Situação dos Épicos'!$Q283,'Extração Jira - Itens (Épicos)'!$H:$H),"")</f>
        <v/>
      </c>
      <c r="U283" s="2" t="str">
        <f>IF($Q283="","",SUMIFS('Extração Jira - Itens (Épicos)'!$H:$H,'Extração Jira - Itens (Épicos)'!$I:$I,$Q283,'Extração Jira - Itens (Épicos)'!$K:$K,"Não Entregue"))</f>
        <v/>
      </c>
      <c r="V283" s="2" t="str">
        <f t="shared" si="14"/>
        <v/>
      </c>
      <c r="W283" s="2" t="str">
        <f t="shared" si="15"/>
        <v/>
      </c>
      <c r="X283" s="2" t="str">
        <f ca="1">IF($Q283="","",IF(ISERROR(VLOOKUP($Q283,'Extração Jira - Épicos Jornada'!$B:$B,1,0)),"Despriorizado da PI",IF(V283=0,"Não considerar",IF(T283=1,"Finalizado",IF(AND($V283=$W283,$S283&lt;TODAY()),"Replanejado",IF(AND($V283=$W283,$S283&gt;=TODAY()),"Em dia",IF(AND($V283&gt;$W283,$S283&gt;TODAY()),"Em Risco","Atrasado")))))))</f>
        <v/>
      </c>
      <c r="Y283" s="2" t="str">
        <f t="shared" si="16"/>
        <v/>
      </c>
    </row>
    <row r="284" spans="20:25" hidden="1" x14ac:dyDescent="0.3">
      <c r="T284" s="163" t="str">
        <f>IFERROR((SUMIFS('Extração Jira - Itens (Épicos)'!$H:$H,'Extração Jira - Itens (Épicos)'!$I:$I,'Situação dos Épicos'!$Q284,'Extração Jira - Itens (Épicos)'!$K:$K,"Entregue")+SUMIFS('Extração Jira - Itens (Épicos)'!$H:$H,'Extração Jira - Itens (Épicos)'!$I:$I,'Situação dos Épicos'!$Q284,'Extração Jira - Itens (Épicos)'!$K:$K,"Cancelado"))/SUMIF('Extração Jira - Itens (Épicos)'!$I:$I,'Situação dos Épicos'!$Q284,'Extração Jira - Itens (Épicos)'!$H:$H),"")</f>
        <v/>
      </c>
      <c r="U284" s="2" t="str">
        <f>IF($Q284="","",SUMIFS('Extração Jira - Itens (Épicos)'!$H:$H,'Extração Jira - Itens (Épicos)'!$I:$I,$Q284,'Extração Jira - Itens (Épicos)'!$K:$K,"Não Entregue"))</f>
        <v/>
      </c>
      <c r="V284" s="2" t="str">
        <f t="shared" si="14"/>
        <v/>
      </c>
      <c r="W284" s="2" t="str">
        <f t="shared" si="15"/>
        <v/>
      </c>
      <c r="X284" s="2" t="str">
        <f ca="1">IF($Q284="","",IF(ISERROR(VLOOKUP($Q284,'Extração Jira - Épicos Jornada'!$B:$B,1,0)),"Despriorizado da PI",IF(V284=0,"Não considerar",IF(T284=1,"Finalizado",IF(AND($V284=$W284,$S284&lt;TODAY()),"Replanejado",IF(AND($V284=$W284,$S284&gt;=TODAY()),"Em dia",IF(AND($V284&gt;$W284,$S284&gt;TODAY()),"Em Risco","Atrasado")))))))</f>
        <v/>
      </c>
      <c r="Y284" s="2" t="str">
        <f t="shared" si="16"/>
        <v/>
      </c>
    </row>
    <row r="285" spans="20:25" hidden="1" x14ac:dyDescent="0.3">
      <c r="T285" s="163" t="str">
        <f>IFERROR((SUMIFS('Extração Jira - Itens (Épicos)'!$H:$H,'Extração Jira - Itens (Épicos)'!$I:$I,'Situação dos Épicos'!$Q285,'Extração Jira - Itens (Épicos)'!$K:$K,"Entregue")+SUMIFS('Extração Jira - Itens (Épicos)'!$H:$H,'Extração Jira - Itens (Épicos)'!$I:$I,'Situação dos Épicos'!$Q285,'Extração Jira - Itens (Épicos)'!$K:$K,"Cancelado"))/SUMIF('Extração Jira - Itens (Épicos)'!$I:$I,'Situação dos Épicos'!$Q285,'Extração Jira - Itens (Épicos)'!$H:$H),"")</f>
        <v/>
      </c>
      <c r="U285" s="2" t="str">
        <f>IF($Q285="","",SUMIFS('Extração Jira - Itens (Épicos)'!$H:$H,'Extração Jira - Itens (Épicos)'!$I:$I,$Q285,'Extração Jira - Itens (Épicos)'!$K:$K,"Não Entregue"))</f>
        <v/>
      </c>
      <c r="V285" s="2" t="str">
        <f t="shared" si="14"/>
        <v/>
      </c>
      <c r="W285" s="2" t="str">
        <f t="shared" si="15"/>
        <v/>
      </c>
      <c r="X285" s="2" t="str">
        <f ca="1">IF($Q285="","",IF(ISERROR(VLOOKUP($Q285,'Extração Jira - Épicos Jornada'!$B:$B,1,0)),"Despriorizado da PI",IF(V285=0,"Não considerar",IF(T285=1,"Finalizado",IF(AND($V285=$W285,$S285&lt;TODAY()),"Replanejado",IF(AND($V285=$W285,$S285&gt;=TODAY()),"Em dia",IF(AND($V285&gt;$W285,$S285&gt;TODAY()),"Em Risco","Atrasado")))))))</f>
        <v/>
      </c>
      <c r="Y285" s="2" t="str">
        <f t="shared" si="16"/>
        <v/>
      </c>
    </row>
    <row r="286" spans="20:25" hidden="1" x14ac:dyDescent="0.3">
      <c r="T286" s="163" t="str">
        <f>IFERROR((SUMIFS('Extração Jira - Itens (Épicos)'!$H:$H,'Extração Jira - Itens (Épicos)'!$I:$I,'Situação dos Épicos'!$Q286,'Extração Jira - Itens (Épicos)'!$K:$K,"Entregue")+SUMIFS('Extração Jira - Itens (Épicos)'!$H:$H,'Extração Jira - Itens (Épicos)'!$I:$I,'Situação dos Épicos'!$Q286,'Extração Jira - Itens (Épicos)'!$K:$K,"Cancelado"))/SUMIF('Extração Jira - Itens (Épicos)'!$I:$I,'Situação dos Épicos'!$Q286,'Extração Jira - Itens (Épicos)'!$H:$H),"")</f>
        <v/>
      </c>
      <c r="U286" s="2" t="str">
        <f>IF($Q286="","",SUMIFS('Extração Jira - Itens (Épicos)'!$H:$H,'Extração Jira - Itens (Épicos)'!$I:$I,$Q286,'Extração Jira - Itens (Épicos)'!$K:$K,"Não Entregue"))</f>
        <v/>
      </c>
      <c r="V286" s="2" t="str">
        <f t="shared" si="14"/>
        <v/>
      </c>
      <c r="W286" s="2" t="str">
        <f t="shared" si="15"/>
        <v/>
      </c>
      <c r="X286" s="2" t="str">
        <f ca="1">IF($Q286="","",IF(ISERROR(VLOOKUP($Q286,'Extração Jira - Épicos Jornada'!$B:$B,1,0)),"Despriorizado da PI",IF(V286=0,"Não considerar",IF(T286=1,"Finalizado",IF(AND($V286=$W286,$S286&lt;TODAY()),"Replanejado",IF(AND($V286=$W286,$S286&gt;=TODAY()),"Em dia",IF(AND($V286&gt;$W286,$S286&gt;TODAY()),"Em Risco","Atrasado")))))))</f>
        <v/>
      </c>
      <c r="Y286" s="2" t="str">
        <f t="shared" si="16"/>
        <v/>
      </c>
    </row>
    <row r="287" spans="20:25" hidden="1" x14ac:dyDescent="0.3">
      <c r="T287" s="163" t="str">
        <f>IFERROR((SUMIFS('Extração Jira - Itens (Épicos)'!$H:$H,'Extração Jira - Itens (Épicos)'!$I:$I,'Situação dos Épicos'!$Q287,'Extração Jira - Itens (Épicos)'!$K:$K,"Entregue")+SUMIFS('Extração Jira - Itens (Épicos)'!$H:$H,'Extração Jira - Itens (Épicos)'!$I:$I,'Situação dos Épicos'!$Q287,'Extração Jira - Itens (Épicos)'!$K:$K,"Cancelado"))/SUMIF('Extração Jira - Itens (Épicos)'!$I:$I,'Situação dos Épicos'!$Q287,'Extração Jira - Itens (Épicos)'!$H:$H),"")</f>
        <v/>
      </c>
      <c r="U287" s="2" t="str">
        <f>IF($Q287="","",SUMIFS('Extração Jira - Itens (Épicos)'!$H:$H,'Extração Jira - Itens (Épicos)'!$I:$I,$Q287,'Extração Jira - Itens (Épicos)'!$K:$K,"Não Entregue"))</f>
        <v/>
      </c>
      <c r="V287" s="2" t="str">
        <f t="shared" si="14"/>
        <v/>
      </c>
      <c r="W287" s="2" t="str">
        <f t="shared" si="15"/>
        <v/>
      </c>
      <c r="X287" s="2" t="str">
        <f ca="1">IF($Q287="","",IF(ISERROR(VLOOKUP($Q287,'Extração Jira - Épicos Jornada'!$B:$B,1,0)),"Despriorizado da PI",IF(V287=0,"Não considerar",IF(T287=1,"Finalizado",IF(AND($V287=$W287,$S287&lt;TODAY()),"Replanejado",IF(AND($V287=$W287,$S287&gt;=TODAY()),"Em dia",IF(AND($V287&gt;$W287,$S287&gt;TODAY()),"Em Risco","Atrasado")))))))</f>
        <v/>
      </c>
      <c r="Y287" s="2" t="str">
        <f t="shared" si="16"/>
        <v/>
      </c>
    </row>
    <row r="288" spans="20:25" hidden="1" x14ac:dyDescent="0.3">
      <c r="T288" s="163" t="str">
        <f>IFERROR((SUMIFS('Extração Jira - Itens (Épicos)'!$H:$H,'Extração Jira - Itens (Épicos)'!$I:$I,'Situação dos Épicos'!$Q288,'Extração Jira - Itens (Épicos)'!$K:$K,"Entregue")+SUMIFS('Extração Jira - Itens (Épicos)'!$H:$H,'Extração Jira - Itens (Épicos)'!$I:$I,'Situação dos Épicos'!$Q288,'Extração Jira - Itens (Épicos)'!$K:$K,"Cancelado"))/SUMIF('Extração Jira - Itens (Épicos)'!$I:$I,'Situação dos Épicos'!$Q288,'Extração Jira - Itens (Épicos)'!$H:$H),"")</f>
        <v/>
      </c>
      <c r="U288" s="2" t="str">
        <f>IF($Q288="","",SUMIFS('Extração Jira - Itens (Épicos)'!$H:$H,'Extração Jira - Itens (Épicos)'!$I:$I,$Q288,'Extração Jira - Itens (Épicos)'!$K:$K,"Não Entregue"))</f>
        <v/>
      </c>
      <c r="V288" s="2" t="str">
        <f t="shared" si="14"/>
        <v/>
      </c>
      <c r="W288" s="2" t="str">
        <f t="shared" si="15"/>
        <v/>
      </c>
      <c r="X288" s="2" t="str">
        <f ca="1">IF($Q288="","",IF(ISERROR(VLOOKUP($Q288,'Extração Jira - Épicos Jornada'!$B:$B,1,0)),"Despriorizado da PI",IF(V288=0,"Não considerar",IF(T288=1,"Finalizado",IF(AND($V288=$W288,$S288&lt;TODAY()),"Replanejado",IF(AND($V288=$W288,$S288&gt;=TODAY()),"Em dia",IF(AND($V288&gt;$W288,$S288&gt;TODAY()),"Em Risco","Atrasado")))))))</f>
        <v/>
      </c>
      <c r="Y288" s="2" t="str">
        <f t="shared" si="16"/>
        <v/>
      </c>
    </row>
    <row r="289" spans="20:25" hidden="1" x14ac:dyDescent="0.3">
      <c r="T289" s="163" t="str">
        <f>IFERROR((SUMIFS('Extração Jira - Itens (Épicos)'!$H:$H,'Extração Jira - Itens (Épicos)'!$I:$I,'Situação dos Épicos'!$Q289,'Extração Jira - Itens (Épicos)'!$K:$K,"Entregue")+SUMIFS('Extração Jira - Itens (Épicos)'!$H:$H,'Extração Jira - Itens (Épicos)'!$I:$I,'Situação dos Épicos'!$Q289,'Extração Jira - Itens (Épicos)'!$K:$K,"Cancelado"))/SUMIF('Extração Jira - Itens (Épicos)'!$I:$I,'Situação dos Épicos'!$Q289,'Extração Jira - Itens (Épicos)'!$H:$H),"")</f>
        <v/>
      </c>
      <c r="U289" s="2" t="str">
        <f>IF($Q289="","",SUMIFS('Extração Jira - Itens (Épicos)'!$H:$H,'Extração Jira - Itens (Épicos)'!$I:$I,$Q289,'Extração Jira - Itens (Épicos)'!$K:$K,"Não Entregue"))</f>
        <v/>
      </c>
      <c r="V289" s="2" t="str">
        <f t="shared" si="14"/>
        <v/>
      </c>
      <c r="W289" s="2" t="str">
        <f t="shared" si="15"/>
        <v/>
      </c>
      <c r="X289" s="2" t="str">
        <f ca="1">IF($Q289="","",IF(ISERROR(VLOOKUP($Q289,'Extração Jira - Épicos Jornada'!$B:$B,1,0)),"Despriorizado da PI",IF(V289=0,"Não considerar",IF(T289=1,"Finalizado",IF(AND($V289=$W289,$S289&lt;TODAY()),"Replanejado",IF(AND($V289=$W289,$S289&gt;=TODAY()),"Em dia",IF(AND($V289&gt;$W289,$S289&gt;TODAY()),"Em Risco","Atrasado")))))))</f>
        <v/>
      </c>
      <c r="Y289" s="2" t="str">
        <f t="shared" si="16"/>
        <v/>
      </c>
    </row>
    <row r="290" spans="20:25" hidden="1" x14ac:dyDescent="0.3">
      <c r="T290" s="163" t="str">
        <f>IFERROR((SUMIFS('Extração Jira - Itens (Épicos)'!$H:$H,'Extração Jira - Itens (Épicos)'!$I:$I,'Situação dos Épicos'!$Q290,'Extração Jira - Itens (Épicos)'!$K:$K,"Entregue")+SUMIFS('Extração Jira - Itens (Épicos)'!$H:$H,'Extração Jira - Itens (Épicos)'!$I:$I,'Situação dos Épicos'!$Q290,'Extração Jira - Itens (Épicos)'!$K:$K,"Cancelado"))/SUMIF('Extração Jira - Itens (Épicos)'!$I:$I,'Situação dos Épicos'!$Q290,'Extração Jira - Itens (Épicos)'!$H:$H),"")</f>
        <v/>
      </c>
      <c r="U290" s="2" t="str">
        <f>IF($Q290="","",SUMIFS('Extração Jira - Itens (Épicos)'!$H:$H,'Extração Jira - Itens (Épicos)'!$I:$I,$Q290,'Extração Jira - Itens (Épicos)'!$K:$K,"Não Entregue"))</f>
        <v/>
      </c>
      <c r="V290" s="2" t="str">
        <f t="shared" si="14"/>
        <v/>
      </c>
      <c r="W290" s="2" t="str">
        <f t="shared" si="15"/>
        <v/>
      </c>
      <c r="X290" s="2" t="str">
        <f ca="1">IF($Q290="","",IF(ISERROR(VLOOKUP($Q290,'Extração Jira - Épicos Jornada'!$B:$B,1,0)),"Despriorizado da PI",IF(V290=0,"Não considerar",IF(T290=1,"Finalizado",IF(AND($V290=$W290,$S290&lt;TODAY()),"Replanejado",IF(AND($V290=$W290,$S290&gt;=TODAY()),"Em dia",IF(AND($V290&gt;$W290,$S290&gt;TODAY()),"Em Risco","Atrasado")))))))</f>
        <v/>
      </c>
      <c r="Y290" s="2" t="str">
        <f t="shared" si="16"/>
        <v/>
      </c>
    </row>
    <row r="291" spans="20:25" hidden="1" x14ac:dyDescent="0.3">
      <c r="T291" s="163" t="str">
        <f>IFERROR((SUMIFS('Extração Jira - Itens (Épicos)'!$H:$H,'Extração Jira - Itens (Épicos)'!$I:$I,'Situação dos Épicos'!$Q291,'Extração Jira - Itens (Épicos)'!$K:$K,"Entregue")+SUMIFS('Extração Jira - Itens (Épicos)'!$H:$H,'Extração Jira - Itens (Épicos)'!$I:$I,'Situação dos Épicos'!$Q291,'Extração Jira - Itens (Épicos)'!$K:$K,"Cancelado"))/SUMIF('Extração Jira - Itens (Épicos)'!$I:$I,'Situação dos Épicos'!$Q291,'Extração Jira - Itens (Épicos)'!$H:$H),"")</f>
        <v/>
      </c>
      <c r="U291" s="2" t="str">
        <f>IF($Q291="","",SUMIFS('Extração Jira - Itens (Épicos)'!$H:$H,'Extração Jira - Itens (Épicos)'!$I:$I,$Q291,'Extração Jira - Itens (Épicos)'!$K:$K,"Não Entregue"))</f>
        <v/>
      </c>
      <c r="V291" s="2" t="str">
        <f t="shared" si="14"/>
        <v/>
      </c>
      <c r="W291" s="2" t="str">
        <f t="shared" si="15"/>
        <v/>
      </c>
      <c r="X291" s="2" t="str">
        <f ca="1">IF($Q291="","",IF(ISERROR(VLOOKUP($Q291,'Extração Jira - Épicos Jornada'!$B:$B,1,0)),"Despriorizado da PI",IF(V291=0,"Não considerar",IF(T291=1,"Finalizado",IF(AND($V291=$W291,$S291&lt;TODAY()),"Replanejado",IF(AND($V291=$W291,$S291&gt;=TODAY()),"Em dia",IF(AND($V291&gt;$W291,$S291&gt;TODAY()),"Em Risco","Atrasado")))))))</f>
        <v/>
      </c>
      <c r="Y291" s="2" t="str">
        <f t="shared" si="16"/>
        <v/>
      </c>
    </row>
    <row r="292" spans="20:25" hidden="1" x14ac:dyDescent="0.3">
      <c r="T292" s="163" t="str">
        <f>IFERROR((SUMIFS('Extração Jira - Itens (Épicos)'!$H:$H,'Extração Jira - Itens (Épicos)'!$I:$I,'Situação dos Épicos'!$Q292,'Extração Jira - Itens (Épicos)'!$K:$K,"Entregue")+SUMIFS('Extração Jira - Itens (Épicos)'!$H:$H,'Extração Jira - Itens (Épicos)'!$I:$I,'Situação dos Épicos'!$Q292,'Extração Jira - Itens (Épicos)'!$K:$K,"Cancelado"))/SUMIF('Extração Jira - Itens (Épicos)'!$I:$I,'Situação dos Épicos'!$Q292,'Extração Jira - Itens (Épicos)'!$H:$H),"")</f>
        <v/>
      </c>
      <c r="U292" s="2" t="str">
        <f>IF($Q292="","",SUMIFS('Extração Jira - Itens (Épicos)'!$H:$H,'Extração Jira - Itens (Épicos)'!$I:$I,$Q292,'Extração Jira - Itens (Épicos)'!$K:$K,"Não Entregue"))</f>
        <v/>
      </c>
      <c r="V292" s="2" t="str">
        <f t="shared" si="14"/>
        <v/>
      </c>
      <c r="W292" s="2" t="str">
        <f t="shared" si="15"/>
        <v/>
      </c>
      <c r="X292" s="2" t="str">
        <f ca="1">IF($Q292="","",IF(ISERROR(VLOOKUP($Q292,'Extração Jira - Épicos Jornada'!$B:$B,1,0)),"Despriorizado da PI",IF(V292=0,"Não considerar",IF(T292=1,"Finalizado",IF(AND($V292=$W292,$S292&lt;TODAY()),"Replanejado",IF(AND($V292=$W292,$S292&gt;=TODAY()),"Em dia",IF(AND($V292&gt;$W292,$S292&gt;TODAY()),"Em Risco","Atrasado")))))))</f>
        <v/>
      </c>
      <c r="Y292" s="2" t="str">
        <f t="shared" si="16"/>
        <v/>
      </c>
    </row>
    <row r="293" spans="20:25" hidden="1" x14ac:dyDescent="0.3">
      <c r="T293" s="163" t="str">
        <f>IFERROR((SUMIFS('Extração Jira - Itens (Épicos)'!$H:$H,'Extração Jira - Itens (Épicos)'!$I:$I,'Situação dos Épicos'!$Q293,'Extração Jira - Itens (Épicos)'!$K:$K,"Entregue")+SUMIFS('Extração Jira - Itens (Épicos)'!$H:$H,'Extração Jira - Itens (Épicos)'!$I:$I,'Situação dos Épicos'!$Q293,'Extração Jira - Itens (Épicos)'!$K:$K,"Cancelado"))/SUMIF('Extração Jira - Itens (Épicos)'!$I:$I,'Situação dos Épicos'!$Q293,'Extração Jira - Itens (Épicos)'!$H:$H),"")</f>
        <v/>
      </c>
      <c r="U293" s="2" t="str">
        <f>IF($Q293="","",SUMIFS('Extração Jira - Itens (Épicos)'!$H:$H,'Extração Jira - Itens (Épicos)'!$I:$I,$Q293,'Extração Jira - Itens (Épicos)'!$K:$K,"Não Entregue"))</f>
        <v/>
      </c>
      <c r="V293" s="2" t="str">
        <f t="shared" si="14"/>
        <v/>
      </c>
      <c r="W293" s="2" t="str">
        <f t="shared" si="15"/>
        <v/>
      </c>
      <c r="X293" s="2" t="str">
        <f ca="1">IF($Q293="","",IF(ISERROR(VLOOKUP($Q293,'Extração Jira - Épicos Jornada'!$B:$B,1,0)),"Despriorizado da PI",IF(V293=0,"Não considerar",IF(T293=1,"Finalizado",IF(AND($V293=$W293,$S293&lt;TODAY()),"Replanejado",IF(AND($V293=$W293,$S293&gt;=TODAY()),"Em dia",IF(AND($V293&gt;$W293,$S293&gt;TODAY()),"Em Risco","Atrasado")))))))</f>
        <v/>
      </c>
      <c r="Y293" s="2" t="str">
        <f t="shared" si="16"/>
        <v/>
      </c>
    </row>
    <row r="294" spans="20:25" hidden="1" x14ac:dyDescent="0.3">
      <c r="T294" s="163" t="str">
        <f>IFERROR((SUMIFS('Extração Jira - Itens (Épicos)'!$H:$H,'Extração Jira - Itens (Épicos)'!$I:$I,'Situação dos Épicos'!$Q294,'Extração Jira - Itens (Épicos)'!$K:$K,"Entregue")+SUMIFS('Extração Jira - Itens (Épicos)'!$H:$H,'Extração Jira - Itens (Épicos)'!$I:$I,'Situação dos Épicos'!$Q294,'Extração Jira - Itens (Épicos)'!$K:$K,"Cancelado"))/SUMIF('Extração Jira - Itens (Épicos)'!$I:$I,'Situação dos Épicos'!$Q294,'Extração Jira - Itens (Épicos)'!$H:$H),"")</f>
        <v/>
      </c>
      <c r="U294" s="2" t="str">
        <f>IF($Q294="","",SUMIFS('Extração Jira - Itens (Épicos)'!$H:$H,'Extração Jira - Itens (Épicos)'!$I:$I,$Q294,'Extração Jira - Itens (Épicos)'!$K:$K,"Não Entregue"))</f>
        <v/>
      </c>
      <c r="V294" s="2" t="str">
        <f t="shared" si="14"/>
        <v/>
      </c>
      <c r="W294" s="2" t="str">
        <f t="shared" si="15"/>
        <v/>
      </c>
      <c r="X294" s="2" t="str">
        <f ca="1">IF($Q294="","",IF(ISERROR(VLOOKUP($Q294,'Extração Jira - Épicos Jornada'!$B:$B,1,0)),"Despriorizado da PI",IF(V294=0,"Não considerar",IF(T294=1,"Finalizado",IF(AND($V294=$W294,$S294&lt;TODAY()),"Replanejado",IF(AND($V294=$W294,$S294&gt;=TODAY()),"Em dia",IF(AND($V294&gt;$W294,$S294&gt;TODAY()),"Em Risco","Atrasado")))))))</f>
        <v/>
      </c>
      <c r="Y294" s="2" t="str">
        <f t="shared" si="16"/>
        <v/>
      </c>
    </row>
    <row r="295" spans="20:25" hidden="1" x14ac:dyDescent="0.3">
      <c r="T295" s="163" t="str">
        <f>IFERROR((SUMIFS('Extração Jira - Itens (Épicos)'!$H:$H,'Extração Jira - Itens (Épicos)'!$I:$I,'Situação dos Épicos'!$Q295,'Extração Jira - Itens (Épicos)'!$K:$K,"Entregue")+SUMIFS('Extração Jira - Itens (Épicos)'!$H:$H,'Extração Jira - Itens (Épicos)'!$I:$I,'Situação dos Épicos'!$Q295,'Extração Jira - Itens (Épicos)'!$K:$K,"Cancelado"))/SUMIF('Extração Jira - Itens (Épicos)'!$I:$I,'Situação dos Épicos'!$Q295,'Extração Jira - Itens (Épicos)'!$H:$H),"")</f>
        <v/>
      </c>
      <c r="U295" s="2" t="str">
        <f>IF($Q295="","",SUMIFS('Extração Jira - Itens (Épicos)'!$H:$H,'Extração Jira - Itens (Épicos)'!$I:$I,$Q295,'Extração Jira - Itens (Épicos)'!$K:$K,"Não Entregue"))</f>
        <v/>
      </c>
      <c r="V295" s="2" t="str">
        <f t="shared" si="14"/>
        <v/>
      </c>
      <c r="W295" s="2" t="str">
        <f t="shared" si="15"/>
        <v/>
      </c>
      <c r="X295" s="2" t="str">
        <f ca="1">IF($Q295="","",IF(ISERROR(VLOOKUP($Q295,'Extração Jira - Épicos Jornada'!$B:$B,1,0)),"Despriorizado da PI",IF(V295=0,"Não considerar",IF(T295=1,"Finalizado",IF(AND($V295=$W295,$S295&lt;TODAY()),"Replanejado",IF(AND($V295=$W295,$S295&gt;=TODAY()),"Em dia",IF(AND($V295&gt;$W295,$S295&gt;TODAY()),"Em Risco","Atrasado")))))))</f>
        <v/>
      </c>
      <c r="Y295" s="2" t="str">
        <f t="shared" si="16"/>
        <v/>
      </c>
    </row>
    <row r="296" spans="20:25" hidden="1" x14ac:dyDescent="0.3">
      <c r="T296" s="163" t="str">
        <f>IFERROR((SUMIFS('Extração Jira - Itens (Épicos)'!$H:$H,'Extração Jira - Itens (Épicos)'!$I:$I,'Situação dos Épicos'!$Q296,'Extração Jira - Itens (Épicos)'!$K:$K,"Entregue")+SUMIFS('Extração Jira - Itens (Épicos)'!$H:$H,'Extração Jira - Itens (Épicos)'!$I:$I,'Situação dos Épicos'!$Q296,'Extração Jira - Itens (Épicos)'!$K:$K,"Cancelado"))/SUMIF('Extração Jira - Itens (Épicos)'!$I:$I,'Situação dos Épicos'!$Q296,'Extração Jira - Itens (Épicos)'!$H:$H),"")</f>
        <v/>
      </c>
      <c r="U296" s="2" t="str">
        <f>IF($Q296="","",SUMIFS('Extração Jira - Itens (Épicos)'!$H:$H,'Extração Jira - Itens (Épicos)'!$I:$I,$Q296,'Extração Jira - Itens (Épicos)'!$K:$K,"Não Entregue"))</f>
        <v/>
      </c>
      <c r="V296" s="2" t="str">
        <f t="shared" si="14"/>
        <v/>
      </c>
      <c r="W296" s="2" t="str">
        <f t="shared" si="15"/>
        <v/>
      </c>
      <c r="X296" s="2" t="str">
        <f ca="1">IF($Q296="","",IF(ISERROR(VLOOKUP($Q296,'Extração Jira - Épicos Jornada'!$B:$B,1,0)),"Despriorizado da PI",IF(V296=0,"Não considerar",IF(T296=1,"Finalizado",IF(AND($V296=$W296,$S296&lt;TODAY()),"Replanejado",IF(AND($V296=$W296,$S296&gt;=TODAY()),"Em dia",IF(AND($V296&gt;$W296,$S296&gt;TODAY()),"Em Risco","Atrasado")))))))</f>
        <v/>
      </c>
      <c r="Y296" s="2" t="str">
        <f t="shared" si="16"/>
        <v/>
      </c>
    </row>
    <row r="297" spans="20:25" hidden="1" x14ac:dyDescent="0.3">
      <c r="T297" s="163" t="str">
        <f>IFERROR((SUMIFS('Extração Jira - Itens (Épicos)'!$H:$H,'Extração Jira - Itens (Épicos)'!$I:$I,'Situação dos Épicos'!$Q297,'Extração Jira - Itens (Épicos)'!$K:$K,"Entregue")+SUMIFS('Extração Jira - Itens (Épicos)'!$H:$H,'Extração Jira - Itens (Épicos)'!$I:$I,'Situação dos Épicos'!$Q297,'Extração Jira - Itens (Épicos)'!$K:$K,"Cancelado"))/SUMIF('Extração Jira - Itens (Épicos)'!$I:$I,'Situação dos Épicos'!$Q297,'Extração Jira - Itens (Épicos)'!$H:$H),"")</f>
        <v/>
      </c>
      <c r="U297" s="2" t="str">
        <f>IF($Q297="","",SUMIFS('Extração Jira - Itens (Épicos)'!$H:$H,'Extração Jira - Itens (Épicos)'!$I:$I,$Q297,'Extração Jira - Itens (Épicos)'!$K:$K,"Não Entregue"))</f>
        <v/>
      </c>
      <c r="V297" s="2" t="str">
        <f t="shared" si="14"/>
        <v/>
      </c>
      <c r="W297" s="2" t="str">
        <f t="shared" si="15"/>
        <v/>
      </c>
      <c r="X297" s="2" t="str">
        <f ca="1">IF($Q297="","",IF(ISERROR(VLOOKUP($Q297,'Extração Jira - Épicos Jornada'!$B:$B,1,0)),"Despriorizado da PI",IF(V297=0,"Não considerar",IF(T297=1,"Finalizado",IF(AND($V297=$W297,$S297&lt;TODAY()),"Replanejado",IF(AND($V297=$W297,$S297&gt;=TODAY()),"Em dia",IF(AND($V297&gt;$W297,$S297&gt;TODAY()),"Em Risco","Atrasado")))))))</f>
        <v/>
      </c>
      <c r="Y297" s="2" t="str">
        <f t="shared" si="16"/>
        <v/>
      </c>
    </row>
    <row r="298" spans="20:25" hidden="1" x14ac:dyDescent="0.3">
      <c r="T298" s="163" t="str">
        <f>IFERROR((SUMIFS('Extração Jira - Itens (Épicos)'!$H:$H,'Extração Jira - Itens (Épicos)'!$I:$I,'Situação dos Épicos'!$Q298,'Extração Jira - Itens (Épicos)'!$K:$K,"Entregue")+SUMIFS('Extração Jira - Itens (Épicos)'!$H:$H,'Extração Jira - Itens (Épicos)'!$I:$I,'Situação dos Épicos'!$Q298,'Extração Jira - Itens (Épicos)'!$K:$K,"Cancelado"))/SUMIF('Extração Jira - Itens (Épicos)'!$I:$I,'Situação dos Épicos'!$Q298,'Extração Jira - Itens (Épicos)'!$H:$H),"")</f>
        <v/>
      </c>
      <c r="U298" s="2" t="str">
        <f>IF($Q298="","",SUMIFS('Extração Jira - Itens (Épicos)'!$H:$H,'Extração Jira - Itens (Épicos)'!$I:$I,$Q298,'Extração Jira - Itens (Épicos)'!$K:$K,"Não Entregue"))</f>
        <v/>
      </c>
      <c r="V298" s="2" t="str">
        <f t="shared" si="14"/>
        <v/>
      </c>
      <c r="W298" s="2" t="str">
        <f t="shared" si="15"/>
        <v/>
      </c>
      <c r="X298" s="2" t="str">
        <f ca="1">IF($Q298="","",IF(ISERROR(VLOOKUP($Q298,'Extração Jira - Épicos Jornada'!$B:$B,1,0)),"Despriorizado da PI",IF(V298=0,"Não considerar",IF(T298=1,"Finalizado",IF(AND($V298=$W298,$S298&lt;TODAY()),"Replanejado",IF(AND($V298=$W298,$S298&gt;=TODAY()),"Em dia",IF(AND($V298&gt;$W298,$S298&gt;TODAY()),"Em Risco","Atrasado")))))))</f>
        <v/>
      </c>
      <c r="Y298" s="2" t="str">
        <f t="shared" si="16"/>
        <v/>
      </c>
    </row>
    <row r="299" spans="20:25" hidden="1" x14ac:dyDescent="0.3">
      <c r="T299" s="163" t="str">
        <f>IFERROR((SUMIFS('Extração Jira - Itens (Épicos)'!$H:$H,'Extração Jira - Itens (Épicos)'!$I:$I,'Situação dos Épicos'!$Q299,'Extração Jira - Itens (Épicos)'!$K:$K,"Entregue")+SUMIFS('Extração Jira - Itens (Épicos)'!$H:$H,'Extração Jira - Itens (Épicos)'!$I:$I,'Situação dos Épicos'!$Q299,'Extração Jira - Itens (Épicos)'!$K:$K,"Cancelado"))/SUMIF('Extração Jira - Itens (Épicos)'!$I:$I,'Situação dos Épicos'!$Q299,'Extração Jira - Itens (Épicos)'!$H:$H),"")</f>
        <v/>
      </c>
      <c r="U299" s="2" t="str">
        <f>IF($Q299="","",SUMIFS('Extração Jira - Itens (Épicos)'!$H:$H,'Extração Jira - Itens (Épicos)'!$I:$I,$Q299,'Extração Jira - Itens (Épicos)'!$K:$K,"Não Entregue"))</f>
        <v/>
      </c>
      <c r="V299" s="2" t="str">
        <f t="shared" si="14"/>
        <v/>
      </c>
      <c r="W299" s="2" t="str">
        <f t="shared" si="15"/>
        <v/>
      </c>
      <c r="X299" s="2" t="str">
        <f ca="1">IF($Q299="","",IF(ISERROR(VLOOKUP($Q299,'Extração Jira - Épicos Jornada'!$B:$B,1,0)),"Despriorizado da PI",IF(V299=0,"Não considerar",IF(T299=1,"Finalizado",IF(AND($V299=$W299,$S299&lt;TODAY()),"Replanejado",IF(AND($V299=$W299,$S299&gt;=TODAY()),"Em dia",IF(AND($V299&gt;$W299,$S299&gt;TODAY()),"Em Risco","Atrasado")))))))</f>
        <v/>
      </c>
      <c r="Y299" s="2" t="str">
        <f t="shared" si="16"/>
        <v/>
      </c>
    </row>
    <row r="300" spans="20:25" hidden="1" x14ac:dyDescent="0.3">
      <c r="T300" s="163" t="str">
        <f>IFERROR((SUMIFS('Extração Jira - Itens (Épicos)'!$H:$H,'Extração Jira - Itens (Épicos)'!$I:$I,'Situação dos Épicos'!$Q300,'Extração Jira - Itens (Épicos)'!$K:$K,"Entregue")+SUMIFS('Extração Jira - Itens (Épicos)'!$H:$H,'Extração Jira - Itens (Épicos)'!$I:$I,'Situação dos Épicos'!$Q300,'Extração Jira - Itens (Épicos)'!$K:$K,"Cancelado"))/SUMIF('Extração Jira - Itens (Épicos)'!$I:$I,'Situação dos Épicos'!$Q300,'Extração Jira - Itens (Épicos)'!$H:$H),"")</f>
        <v/>
      </c>
      <c r="U300" s="2" t="str">
        <f>IF($Q300="","",SUMIFS('Extração Jira - Itens (Épicos)'!$H:$H,'Extração Jira - Itens (Épicos)'!$I:$I,$Q300,'Extração Jira - Itens (Épicos)'!$K:$K,"Não Entregue"))</f>
        <v/>
      </c>
      <c r="V300" s="2" t="str">
        <f t="shared" si="14"/>
        <v/>
      </c>
      <c r="W300" s="2" t="str">
        <f t="shared" si="15"/>
        <v/>
      </c>
      <c r="X300" s="2" t="str">
        <f ca="1">IF($Q300="","",IF(ISERROR(VLOOKUP($Q300,'Extração Jira - Épicos Jornada'!$B:$B,1,0)),"Despriorizado da PI",IF(V300=0,"Não considerar",IF(T300=1,"Finalizado",IF(AND($V300=$W300,$S300&lt;TODAY()),"Replanejado",IF(AND($V300=$W300,$S300&gt;=TODAY()),"Em dia",IF(AND($V300&gt;$W300,$S300&gt;TODAY()),"Em Risco","Atrasado")))))))</f>
        <v/>
      </c>
      <c r="Y300" s="2" t="str">
        <f t="shared" si="16"/>
        <v/>
      </c>
    </row>
    <row r="301" spans="20:25" hidden="1" x14ac:dyDescent="0.3">
      <c r="T301" s="163" t="str">
        <f>IFERROR((SUMIFS('Extração Jira - Itens (Épicos)'!$H:$H,'Extração Jira - Itens (Épicos)'!$I:$I,'Situação dos Épicos'!$Q301,'Extração Jira - Itens (Épicos)'!$K:$K,"Entregue")+SUMIFS('Extração Jira - Itens (Épicos)'!$H:$H,'Extração Jira - Itens (Épicos)'!$I:$I,'Situação dos Épicos'!$Q301,'Extração Jira - Itens (Épicos)'!$K:$K,"Cancelado"))/SUMIF('Extração Jira - Itens (Épicos)'!$I:$I,'Situação dos Épicos'!$Q301,'Extração Jira - Itens (Épicos)'!$H:$H),"")</f>
        <v/>
      </c>
      <c r="U301" s="2" t="str">
        <f>IF($Q301="","",SUMIFS('Extração Jira - Itens (Épicos)'!$H:$H,'Extração Jira - Itens (Épicos)'!$I:$I,$Q301,'Extração Jira - Itens (Épicos)'!$K:$K,"Não Entregue"))</f>
        <v/>
      </c>
      <c r="V301" s="2" t="str">
        <f t="shared" si="14"/>
        <v/>
      </c>
      <c r="W301" s="2" t="str">
        <f t="shared" si="15"/>
        <v/>
      </c>
      <c r="X301" s="2" t="str">
        <f ca="1">IF($Q301="","",IF(ISERROR(VLOOKUP($Q301,'Extração Jira - Épicos Jornada'!$B:$B,1,0)),"Despriorizado da PI",IF(V301=0,"Não considerar",IF(T301=1,"Finalizado",IF(AND($V301=$W301,$S301&lt;TODAY()),"Replanejado",IF(AND($V301=$W301,$S301&gt;=TODAY()),"Em dia",IF(AND($V301&gt;$W301,$S301&gt;TODAY()),"Em Risco","Atrasado")))))))</f>
        <v/>
      </c>
      <c r="Y301" s="2" t="str">
        <f t="shared" si="16"/>
        <v/>
      </c>
    </row>
    <row r="302" spans="20:25" hidden="1" x14ac:dyDescent="0.3">
      <c r="T302" s="163" t="str">
        <f>IFERROR((SUMIFS('Extração Jira - Itens (Épicos)'!$H:$H,'Extração Jira - Itens (Épicos)'!$I:$I,'Situação dos Épicos'!$Q302,'Extração Jira - Itens (Épicos)'!$K:$K,"Entregue")+SUMIFS('Extração Jira - Itens (Épicos)'!$H:$H,'Extração Jira - Itens (Épicos)'!$I:$I,'Situação dos Épicos'!$Q302,'Extração Jira - Itens (Épicos)'!$K:$K,"Cancelado"))/SUMIF('Extração Jira - Itens (Épicos)'!$I:$I,'Situação dos Épicos'!$Q302,'Extração Jira - Itens (Épicos)'!$H:$H),"")</f>
        <v/>
      </c>
      <c r="U302" s="2" t="str">
        <f>IF($Q302="","",SUMIFS('Extração Jira - Itens (Épicos)'!$H:$H,'Extração Jira - Itens (Épicos)'!$I:$I,$Q302,'Extração Jira - Itens (Épicos)'!$K:$K,"Não Entregue"))</f>
        <v/>
      </c>
      <c r="V302" s="2" t="str">
        <f t="shared" si="14"/>
        <v/>
      </c>
      <c r="W302" s="2" t="str">
        <f t="shared" si="15"/>
        <v/>
      </c>
      <c r="X302" s="2" t="str">
        <f ca="1">IF($Q302="","",IF(ISERROR(VLOOKUP($Q302,'Extração Jira - Épicos Jornada'!$B:$B,1,0)),"Despriorizado da PI",IF(V302=0,"Não considerar",IF(T302=1,"Finalizado",IF(AND($V302=$W302,$S302&lt;TODAY()),"Replanejado",IF(AND($V302=$W302,$S302&gt;=TODAY()),"Em dia",IF(AND($V302&gt;$W302,$S302&gt;TODAY()),"Em Risco","Atrasado")))))))</f>
        <v/>
      </c>
      <c r="Y302" s="2" t="str">
        <f t="shared" si="16"/>
        <v/>
      </c>
    </row>
    <row r="303" spans="20:25" hidden="1" x14ac:dyDescent="0.3">
      <c r="T303" s="163" t="str">
        <f>IFERROR((SUMIFS('Extração Jira - Itens (Épicos)'!$H:$H,'Extração Jira - Itens (Épicos)'!$I:$I,'Situação dos Épicos'!$Q303,'Extração Jira - Itens (Épicos)'!$K:$K,"Entregue")+SUMIFS('Extração Jira - Itens (Épicos)'!$H:$H,'Extração Jira - Itens (Épicos)'!$I:$I,'Situação dos Épicos'!$Q303,'Extração Jira - Itens (Épicos)'!$K:$K,"Cancelado"))/SUMIF('Extração Jira - Itens (Épicos)'!$I:$I,'Situação dos Épicos'!$Q303,'Extração Jira - Itens (Épicos)'!$H:$H),"")</f>
        <v/>
      </c>
      <c r="U303" s="2" t="str">
        <f>IF($Q303="","",SUMIFS('Extração Jira - Itens (Épicos)'!$H:$H,'Extração Jira - Itens (Épicos)'!$I:$I,$Q303,'Extração Jira - Itens (Épicos)'!$K:$K,"Não Entregue"))</f>
        <v/>
      </c>
      <c r="V303" s="2" t="str">
        <f t="shared" si="14"/>
        <v/>
      </c>
      <c r="W303" s="2" t="str">
        <f t="shared" si="15"/>
        <v/>
      </c>
      <c r="X303" s="2" t="str">
        <f ca="1">IF($Q303="","",IF(ISERROR(VLOOKUP($Q303,'Extração Jira - Épicos Jornada'!$B:$B,1,0)),"Despriorizado da PI",IF(V303=0,"Não considerar",IF(T303=1,"Finalizado",IF(AND($V303=$W303,$S303&lt;TODAY()),"Replanejado",IF(AND($V303=$W303,$S303&gt;=TODAY()),"Em dia",IF(AND($V303&gt;$W303,$S303&gt;TODAY()),"Em Risco","Atrasado")))))))</f>
        <v/>
      </c>
      <c r="Y303" s="2" t="str">
        <f t="shared" si="16"/>
        <v/>
      </c>
    </row>
    <row r="304" spans="20:25" hidden="1" x14ac:dyDescent="0.3">
      <c r="T304" s="163" t="str">
        <f>IFERROR((SUMIFS('Extração Jira - Itens (Épicos)'!$H:$H,'Extração Jira - Itens (Épicos)'!$I:$I,'Situação dos Épicos'!$Q304,'Extração Jira - Itens (Épicos)'!$K:$K,"Entregue")+SUMIFS('Extração Jira - Itens (Épicos)'!$H:$H,'Extração Jira - Itens (Épicos)'!$I:$I,'Situação dos Épicos'!$Q304,'Extração Jira - Itens (Épicos)'!$K:$K,"Cancelado"))/SUMIF('Extração Jira - Itens (Épicos)'!$I:$I,'Situação dos Épicos'!$Q304,'Extração Jira - Itens (Épicos)'!$H:$H),"")</f>
        <v/>
      </c>
      <c r="U304" s="2" t="str">
        <f>IF($Q304="","",SUMIFS('Extração Jira - Itens (Épicos)'!$H:$H,'Extração Jira - Itens (Épicos)'!$I:$I,$Q304,'Extração Jira - Itens (Épicos)'!$K:$K,"Não Entregue"))</f>
        <v/>
      </c>
      <c r="V304" s="2" t="str">
        <f t="shared" si="14"/>
        <v/>
      </c>
      <c r="W304" s="2" t="str">
        <f t="shared" si="15"/>
        <v/>
      </c>
      <c r="X304" s="2" t="str">
        <f ca="1">IF($Q304="","",IF(ISERROR(VLOOKUP($Q304,'Extração Jira - Épicos Jornada'!$B:$B,1,0)),"Despriorizado da PI",IF(V304=0,"Não considerar",IF(T304=1,"Finalizado",IF(AND($V304=$W304,$S304&lt;TODAY()),"Replanejado",IF(AND($V304=$W304,$S304&gt;=TODAY()),"Em dia",IF(AND($V304&gt;$W304,$S304&gt;TODAY()),"Em Risco","Atrasado")))))))</f>
        <v/>
      </c>
      <c r="Y304" s="2" t="str">
        <f t="shared" si="16"/>
        <v/>
      </c>
    </row>
    <row r="305" spans="20:25" hidden="1" x14ac:dyDescent="0.3">
      <c r="T305" s="163" t="str">
        <f>IFERROR((SUMIFS('Extração Jira - Itens (Épicos)'!$H:$H,'Extração Jira - Itens (Épicos)'!$I:$I,'Situação dos Épicos'!$Q305,'Extração Jira - Itens (Épicos)'!$K:$K,"Entregue")+SUMIFS('Extração Jira - Itens (Épicos)'!$H:$H,'Extração Jira - Itens (Épicos)'!$I:$I,'Situação dos Épicos'!$Q305,'Extração Jira - Itens (Épicos)'!$K:$K,"Cancelado"))/SUMIF('Extração Jira - Itens (Épicos)'!$I:$I,'Situação dos Épicos'!$Q305,'Extração Jira - Itens (Épicos)'!$H:$H),"")</f>
        <v/>
      </c>
      <c r="U305" s="2" t="str">
        <f>IF($Q305="","",SUMIFS('Extração Jira - Itens (Épicos)'!$H:$H,'Extração Jira - Itens (Épicos)'!$I:$I,$Q305,'Extração Jira - Itens (Épicos)'!$K:$K,"Não Entregue"))</f>
        <v/>
      </c>
      <c r="V305" s="2" t="str">
        <f t="shared" si="14"/>
        <v/>
      </c>
      <c r="W305" s="2" t="str">
        <f t="shared" si="15"/>
        <v/>
      </c>
      <c r="X305" s="2" t="str">
        <f ca="1">IF($Q305="","",IF(ISERROR(VLOOKUP($Q305,'Extração Jira - Épicos Jornada'!$B:$B,1,0)),"Despriorizado da PI",IF(V305=0,"Não considerar",IF(T305=1,"Finalizado",IF(AND($V305=$W305,$S305&lt;TODAY()),"Replanejado",IF(AND($V305=$W305,$S305&gt;=TODAY()),"Em dia",IF(AND($V305&gt;$W305,$S305&gt;TODAY()),"Em Risco","Atrasado")))))))</f>
        <v/>
      </c>
      <c r="Y305" s="2" t="str">
        <f t="shared" si="16"/>
        <v/>
      </c>
    </row>
    <row r="306" spans="20:25" hidden="1" x14ac:dyDescent="0.3">
      <c r="T306" s="163" t="str">
        <f>IFERROR((SUMIFS('Extração Jira - Itens (Épicos)'!$H:$H,'Extração Jira - Itens (Épicos)'!$I:$I,'Situação dos Épicos'!$Q306,'Extração Jira - Itens (Épicos)'!$K:$K,"Entregue")+SUMIFS('Extração Jira - Itens (Épicos)'!$H:$H,'Extração Jira - Itens (Épicos)'!$I:$I,'Situação dos Épicos'!$Q306,'Extração Jira - Itens (Épicos)'!$K:$K,"Cancelado"))/SUMIF('Extração Jira - Itens (Épicos)'!$I:$I,'Situação dos Épicos'!$Q306,'Extração Jira - Itens (Épicos)'!$H:$H),"")</f>
        <v/>
      </c>
      <c r="U306" s="2" t="str">
        <f>IF($Q306="","",SUMIFS('Extração Jira - Itens (Épicos)'!$H:$H,'Extração Jira - Itens (Épicos)'!$I:$I,$Q306,'Extração Jira - Itens (Épicos)'!$K:$K,"Não Entregue"))</f>
        <v/>
      </c>
      <c r="V306" s="2" t="str">
        <f t="shared" si="14"/>
        <v/>
      </c>
      <c r="W306" s="2" t="str">
        <f t="shared" si="15"/>
        <v/>
      </c>
      <c r="X306" s="2" t="str">
        <f ca="1">IF($Q306="","",IF(ISERROR(VLOOKUP($Q306,'Extração Jira - Épicos Jornada'!$B:$B,1,0)),"Despriorizado da PI",IF(V306=0,"Não considerar",IF(T306=1,"Finalizado",IF(AND($V306=$W306,$S306&lt;TODAY()),"Replanejado",IF(AND($V306=$W306,$S306&gt;=TODAY()),"Em dia",IF(AND($V306&gt;$W306,$S306&gt;TODAY()),"Em Risco","Atrasado")))))))</f>
        <v/>
      </c>
      <c r="Y306" s="2" t="str">
        <f t="shared" si="16"/>
        <v/>
      </c>
    </row>
    <row r="307" spans="20:25" hidden="1" x14ac:dyDescent="0.3">
      <c r="T307" s="163" t="str">
        <f>IFERROR((SUMIFS('Extração Jira - Itens (Épicos)'!$H:$H,'Extração Jira - Itens (Épicos)'!$I:$I,'Situação dos Épicos'!$Q307,'Extração Jira - Itens (Épicos)'!$K:$K,"Entregue")+SUMIFS('Extração Jira - Itens (Épicos)'!$H:$H,'Extração Jira - Itens (Épicos)'!$I:$I,'Situação dos Épicos'!$Q307,'Extração Jira - Itens (Épicos)'!$K:$K,"Cancelado"))/SUMIF('Extração Jira - Itens (Épicos)'!$I:$I,'Situação dos Épicos'!$Q307,'Extração Jira - Itens (Épicos)'!$H:$H),"")</f>
        <v/>
      </c>
      <c r="U307" s="2" t="str">
        <f>IF($Q307="","",SUMIFS('Extração Jira - Itens (Épicos)'!$H:$H,'Extração Jira - Itens (Épicos)'!$I:$I,$Q307,'Extração Jira - Itens (Épicos)'!$K:$K,"Não Entregue"))</f>
        <v/>
      </c>
      <c r="V307" s="2" t="str">
        <f t="shared" si="14"/>
        <v/>
      </c>
      <c r="W307" s="2" t="str">
        <f t="shared" si="15"/>
        <v/>
      </c>
      <c r="X307" s="2" t="str">
        <f ca="1">IF($Q307="","",IF(ISERROR(VLOOKUP($Q307,'Extração Jira - Épicos Jornada'!$B:$B,1,0)),"Despriorizado da PI",IF(V307=0,"Não considerar",IF(T307=1,"Finalizado",IF(AND($V307=$W307,$S307&lt;TODAY()),"Replanejado",IF(AND($V307=$W307,$S307&gt;=TODAY()),"Em dia",IF(AND($V307&gt;$W307,$S307&gt;TODAY()),"Em Risco","Atrasado")))))))</f>
        <v/>
      </c>
      <c r="Y307" s="2" t="str">
        <f t="shared" si="16"/>
        <v/>
      </c>
    </row>
    <row r="308" spans="20:25" hidden="1" x14ac:dyDescent="0.3">
      <c r="T308" s="163" t="str">
        <f>IFERROR((SUMIFS('Extração Jira - Itens (Épicos)'!$H:$H,'Extração Jira - Itens (Épicos)'!$I:$I,'Situação dos Épicos'!$Q308,'Extração Jira - Itens (Épicos)'!$K:$K,"Entregue")+SUMIFS('Extração Jira - Itens (Épicos)'!$H:$H,'Extração Jira - Itens (Épicos)'!$I:$I,'Situação dos Épicos'!$Q308,'Extração Jira - Itens (Épicos)'!$K:$K,"Cancelado"))/SUMIF('Extração Jira - Itens (Épicos)'!$I:$I,'Situação dos Épicos'!$Q308,'Extração Jira - Itens (Épicos)'!$H:$H),"")</f>
        <v/>
      </c>
      <c r="U308" s="2" t="str">
        <f>IF($Q308="","",SUMIFS('Extração Jira - Itens (Épicos)'!$H:$H,'Extração Jira - Itens (Épicos)'!$I:$I,$Q308,'Extração Jira - Itens (Épicos)'!$K:$K,"Não Entregue"))</f>
        <v/>
      </c>
      <c r="V308" s="2" t="str">
        <f t="shared" si="14"/>
        <v/>
      </c>
      <c r="W308" s="2" t="str">
        <f t="shared" si="15"/>
        <v/>
      </c>
      <c r="X308" s="2" t="str">
        <f ca="1">IF($Q308="","",IF(ISERROR(VLOOKUP($Q308,'Extração Jira - Épicos Jornada'!$B:$B,1,0)),"Despriorizado da PI",IF(V308=0,"Não considerar",IF(T308=1,"Finalizado",IF(AND($V308=$W308,$S308&lt;TODAY()),"Replanejado",IF(AND($V308=$W308,$S308&gt;=TODAY()),"Em dia",IF(AND($V308&gt;$W308,$S308&gt;TODAY()),"Em Risco","Atrasado")))))))</f>
        <v/>
      </c>
      <c r="Y308" s="2" t="str">
        <f t="shared" si="16"/>
        <v/>
      </c>
    </row>
    <row r="309" spans="20:25" hidden="1" x14ac:dyDescent="0.3">
      <c r="T309" s="163" t="str">
        <f>IFERROR((SUMIFS('Extração Jira - Itens (Épicos)'!$H:$H,'Extração Jira - Itens (Épicos)'!$I:$I,'Situação dos Épicos'!$Q309,'Extração Jira - Itens (Épicos)'!$K:$K,"Entregue")+SUMIFS('Extração Jira - Itens (Épicos)'!$H:$H,'Extração Jira - Itens (Épicos)'!$I:$I,'Situação dos Épicos'!$Q309,'Extração Jira - Itens (Épicos)'!$K:$K,"Cancelado"))/SUMIF('Extração Jira - Itens (Épicos)'!$I:$I,'Situação dos Épicos'!$Q309,'Extração Jira - Itens (Épicos)'!$H:$H),"")</f>
        <v/>
      </c>
      <c r="U309" s="2" t="str">
        <f>IF($Q309="","",SUMIFS('Extração Jira - Itens (Épicos)'!$H:$H,'Extração Jira - Itens (Épicos)'!$I:$I,$Q309,'Extração Jira - Itens (Épicos)'!$K:$K,"Não Entregue"))</f>
        <v/>
      </c>
      <c r="V309" s="2" t="str">
        <f t="shared" si="14"/>
        <v/>
      </c>
      <c r="W309" s="2" t="str">
        <f t="shared" si="15"/>
        <v/>
      </c>
      <c r="X309" s="2" t="str">
        <f ca="1">IF($Q309="","",IF(ISERROR(VLOOKUP($Q309,'Extração Jira - Épicos Jornada'!$B:$B,1,0)),"Despriorizado da PI",IF(V309=0,"Não considerar",IF(T309=1,"Finalizado",IF(AND($V309=$W309,$S309&lt;TODAY()),"Replanejado",IF(AND($V309=$W309,$S309&gt;=TODAY()),"Em dia",IF(AND($V309&gt;$W309,$S309&gt;TODAY()),"Em Risco","Atrasado")))))))</f>
        <v/>
      </c>
      <c r="Y309" s="2" t="str">
        <f t="shared" si="16"/>
        <v/>
      </c>
    </row>
    <row r="310" spans="20:25" hidden="1" x14ac:dyDescent="0.3">
      <c r="T310" s="163" t="str">
        <f>IFERROR((SUMIFS('Extração Jira - Itens (Épicos)'!$H:$H,'Extração Jira - Itens (Épicos)'!$I:$I,'Situação dos Épicos'!$Q310,'Extração Jira - Itens (Épicos)'!$K:$K,"Entregue")+SUMIFS('Extração Jira - Itens (Épicos)'!$H:$H,'Extração Jira - Itens (Épicos)'!$I:$I,'Situação dos Épicos'!$Q310,'Extração Jira - Itens (Épicos)'!$K:$K,"Cancelado"))/SUMIF('Extração Jira - Itens (Épicos)'!$I:$I,'Situação dos Épicos'!$Q310,'Extração Jira - Itens (Épicos)'!$H:$H),"")</f>
        <v/>
      </c>
      <c r="U310" s="2" t="str">
        <f>IF($Q310="","",SUMIFS('Extração Jira - Itens (Épicos)'!$H:$H,'Extração Jira - Itens (Épicos)'!$I:$I,$Q310,'Extração Jira - Itens (Épicos)'!$K:$K,"Não Entregue"))</f>
        <v/>
      </c>
      <c r="V310" s="2" t="str">
        <f t="shared" si="14"/>
        <v/>
      </c>
      <c r="W310" s="2" t="str">
        <f t="shared" si="15"/>
        <v/>
      </c>
      <c r="X310" s="2" t="str">
        <f ca="1">IF($Q310="","",IF(ISERROR(VLOOKUP($Q310,'Extração Jira - Épicos Jornada'!$B:$B,1,0)),"Despriorizado da PI",IF(V310=0,"Não considerar",IF(T310=1,"Finalizado",IF(AND($V310=$W310,$S310&lt;TODAY()),"Replanejado",IF(AND($V310=$W310,$S310&gt;=TODAY()),"Em dia",IF(AND($V310&gt;$W310,$S310&gt;TODAY()),"Em Risco","Atrasado")))))))</f>
        <v/>
      </c>
      <c r="Y310" s="2" t="str">
        <f t="shared" si="16"/>
        <v/>
      </c>
    </row>
    <row r="311" spans="20:25" hidden="1" x14ac:dyDescent="0.3">
      <c r="T311" s="163" t="str">
        <f>IFERROR((SUMIFS('Extração Jira - Itens (Épicos)'!$H:$H,'Extração Jira - Itens (Épicos)'!$I:$I,'Situação dos Épicos'!$Q311,'Extração Jira - Itens (Épicos)'!$K:$K,"Entregue")+SUMIFS('Extração Jira - Itens (Épicos)'!$H:$H,'Extração Jira - Itens (Épicos)'!$I:$I,'Situação dos Épicos'!$Q311,'Extração Jira - Itens (Épicos)'!$K:$K,"Cancelado"))/SUMIF('Extração Jira - Itens (Épicos)'!$I:$I,'Situação dos Épicos'!$Q311,'Extração Jira - Itens (Épicos)'!$H:$H),"")</f>
        <v/>
      </c>
      <c r="U311" s="2" t="str">
        <f>IF($Q311="","",SUMIFS('Extração Jira - Itens (Épicos)'!$H:$H,'Extração Jira - Itens (Épicos)'!$I:$I,$Q311,'Extração Jira - Itens (Épicos)'!$K:$K,"Não Entregue"))</f>
        <v/>
      </c>
      <c r="V311" s="2" t="str">
        <f t="shared" si="14"/>
        <v/>
      </c>
      <c r="W311" s="2" t="str">
        <f t="shared" si="15"/>
        <v/>
      </c>
      <c r="X311" s="2" t="str">
        <f ca="1">IF($Q311="","",IF(ISERROR(VLOOKUP($Q311,'Extração Jira - Épicos Jornada'!$B:$B,1,0)),"Despriorizado da PI",IF(V311=0,"Não considerar",IF(T311=1,"Finalizado",IF(AND($V311=$W311,$S311&lt;TODAY()),"Replanejado",IF(AND($V311=$W311,$S311&gt;=TODAY()),"Em dia",IF(AND($V311&gt;$W311,$S311&gt;TODAY()),"Em Risco","Atrasado")))))))</f>
        <v/>
      </c>
      <c r="Y311" s="2" t="str">
        <f t="shared" si="16"/>
        <v/>
      </c>
    </row>
    <row r="312" spans="20:25" hidden="1" x14ac:dyDescent="0.3">
      <c r="T312" s="163" t="str">
        <f>IFERROR((SUMIFS('Extração Jira - Itens (Épicos)'!$H:$H,'Extração Jira - Itens (Épicos)'!$I:$I,'Situação dos Épicos'!$Q312,'Extração Jira - Itens (Épicos)'!$K:$K,"Entregue")+SUMIFS('Extração Jira - Itens (Épicos)'!$H:$H,'Extração Jira - Itens (Épicos)'!$I:$I,'Situação dos Épicos'!$Q312,'Extração Jira - Itens (Épicos)'!$K:$K,"Cancelado"))/SUMIF('Extração Jira - Itens (Épicos)'!$I:$I,'Situação dos Épicos'!$Q312,'Extração Jira - Itens (Épicos)'!$H:$H),"")</f>
        <v/>
      </c>
      <c r="U312" s="2" t="str">
        <f>IF($Q312="","",SUMIFS('Extração Jira - Itens (Épicos)'!$H:$H,'Extração Jira - Itens (Épicos)'!$I:$I,$Q312,'Extração Jira - Itens (Épicos)'!$K:$K,"Não Entregue"))</f>
        <v/>
      </c>
      <c r="V312" s="2" t="str">
        <f t="shared" si="14"/>
        <v/>
      </c>
      <c r="W312" s="2" t="str">
        <f t="shared" si="15"/>
        <v/>
      </c>
      <c r="X312" s="2" t="str">
        <f ca="1">IF($Q312="","",IF(ISERROR(VLOOKUP($Q312,'Extração Jira - Épicos Jornada'!$B:$B,1,0)),"Despriorizado da PI",IF(V312=0,"Não considerar",IF(T312=1,"Finalizado",IF(AND($V312=$W312,$S312&lt;TODAY()),"Replanejado",IF(AND($V312=$W312,$S312&gt;=TODAY()),"Em dia",IF(AND($V312&gt;$W312,$S312&gt;TODAY()),"Em Risco","Atrasado")))))))</f>
        <v/>
      </c>
      <c r="Y312" s="2" t="str">
        <f t="shared" si="16"/>
        <v/>
      </c>
    </row>
    <row r="313" spans="20:25" hidden="1" x14ac:dyDescent="0.3">
      <c r="T313" s="163" t="str">
        <f>IFERROR((SUMIFS('Extração Jira - Itens (Épicos)'!$H:$H,'Extração Jira - Itens (Épicos)'!$I:$I,'Situação dos Épicos'!$Q313,'Extração Jira - Itens (Épicos)'!$K:$K,"Entregue")+SUMIFS('Extração Jira - Itens (Épicos)'!$H:$H,'Extração Jira - Itens (Épicos)'!$I:$I,'Situação dos Épicos'!$Q313,'Extração Jira - Itens (Épicos)'!$K:$K,"Cancelado"))/SUMIF('Extração Jira - Itens (Épicos)'!$I:$I,'Situação dos Épicos'!$Q313,'Extração Jira - Itens (Épicos)'!$H:$H),"")</f>
        <v/>
      </c>
      <c r="U313" s="2" t="str">
        <f>IF($Q313="","",SUMIFS('Extração Jira - Itens (Épicos)'!$H:$H,'Extração Jira - Itens (Épicos)'!$I:$I,$Q313,'Extração Jira - Itens (Épicos)'!$K:$K,"Não Entregue"))</f>
        <v/>
      </c>
      <c r="V313" s="2" t="str">
        <f t="shared" si="14"/>
        <v/>
      </c>
      <c r="W313" s="2" t="str">
        <f t="shared" si="15"/>
        <v/>
      </c>
      <c r="X313" s="2" t="str">
        <f ca="1">IF($Q313="","",IF(ISERROR(VLOOKUP($Q313,'Extração Jira - Épicos Jornada'!$B:$B,1,0)),"Despriorizado da PI",IF(V313=0,"Não considerar",IF(T313=1,"Finalizado",IF(AND($V313=$W313,$S313&lt;TODAY()),"Replanejado",IF(AND($V313=$W313,$S313&gt;=TODAY()),"Em dia",IF(AND($V313&gt;$W313,$S313&gt;TODAY()),"Em Risco","Atrasado")))))))</f>
        <v/>
      </c>
      <c r="Y313" s="2" t="str">
        <f t="shared" si="16"/>
        <v/>
      </c>
    </row>
    <row r="314" spans="20:25" hidden="1" x14ac:dyDescent="0.3">
      <c r="T314" s="163" t="str">
        <f>IFERROR((SUMIFS('Extração Jira - Itens (Épicos)'!$H:$H,'Extração Jira - Itens (Épicos)'!$I:$I,'Situação dos Épicos'!$Q314,'Extração Jira - Itens (Épicos)'!$K:$K,"Entregue")+SUMIFS('Extração Jira - Itens (Épicos)'!$H:$H,'Extração Jira - Itens (Épicos)'!$I:$I,'Situação dos Épicos'!$Q314,'Extração Jira - Itens (Épicos)'!$K:$K,"Cancelado"))/SUMIF('Extração Jira - Itens (Épicos)'!$I:$I,'Situação dos Épicos'!$Q314,'Extração Jira - Itens (Épicos)'!$H:$H),"")</f>
        <v/>
      </c>
      <c r="U314" s="2" t="str">
        <f>IF($Q314="","",SUMIFS('Extração Jira - Itens (Épicos)'!$H:$H,'Extração Jira - Itens (Épicos)'!$I:$I,$Q314,'Extração Jira - Itens (Épicos)'!$K:$K,"Não Entregue"))</f>
        <v/>
      </c>
      <c r="V314" s="2" t="str">
        <f t="shared" si="14"/>
        <v/>
      </c>
      <c r="W314" s="2" t="str">
        <f t="shared" si="15"/>
        <v/>
      </c>
      <c r="X314" s="2" t="str">
        <f ca="1">IF($Q314="","",IF(ISERROR(VLOOKUP($Q314,'Extração Jira - Épicos Jornada'!$B:$B,1,0)),"Despriorizado da PI",IF(V314=0,"Não considerar",IF(T314=1,"Finalizado",IF(AND($V314=$W314,$S314&lt;TODAY()),"Replanejado",IF(AND($V314=$W314,$S314&gt;=TODAY()),"Em dia",IF(AND($V314&gt;$W314,$S314&gt;TODAY()),"Em Risco","Atrasado")))))))</f>
        <v/>
      </c>
      <c r="Y314" s="2" t="str">
        <f t="shared" si="16"/>
        <v/>
      </c>
    </row>
    <row r="315" spans="20:25" hidden="1" x14ac:dyDescent="0.3">
      <c r="T315" s="163" t="str">
        <f>IFERROR((SUMIFS('Extração Jira - Itens (Épicos)'!$H:$H,'Extração Jira - Itens (Épicos)'!$I:$I,'Situação dos Épicos'!$Q315,'Extração Jira - Itens (Épicos)'!$K:$K,"Entregue")+SUMIFS('Extração Jira - Itens (Épicos)'!$H:$H,'Extração Jira - Itens (Épicos)'!$I:$I,'Situação dos Épicos'!$Q315,'Extração Jira - Itens (Épicos)'!$K:$K,"Cancelado"))/SUMIF('Extração Jira - Itens (Épicos)'!$I:$I,'Situação dos Épicos'!$Q315,'Extração Jira - Itens (Épicos)'!$H:$H),"")</f>
        <v/>
      </c>
      <c r="U315" s="2" t="str">
        <f>IF($Q315="","",SUMIFS('Extração Jira - Itens (Épicos)'!$H:$H,'Extração Jira - Itens (Épicos)'!$I:$I,$Q315,'Extração Jira - Itens (Épicos)'!$K:$K,"Não Entregue"))</f>
        <v/>
      </c>
      <c r="V315" s="2" t="str">
        <f t="shared" si="14"/>
        <v/>
      </c>
      <c r="W315" s="2" t="str">
        <f t="shared" si="15"/>
        <v/>
      </c>
      <c r="X315" s="2" t="str">
        <f ca="1">IF($Q315="","",IF(ISERROR(VLOOKUP($Q315,'Extração Jira - Épicos Jornada'!$B:$B,1,0)),"Despriorizado da PI",IF(V315=0,"Não considerar",IF(T315=1,"Finalizado",IF(AND($V315=$W315,$S315&lt;TODAY()),"Replanejado",IF(AND($V315=$W315,$S315&gt;=TODAY()),"Em dia",IF(AND($V315&gt;$W315,$S315&gt;TODAY()),"Em Risco","Atrasado")))))))</f>
        <v/>
      </c>
      <c r="Y315" s="2" t="str">
        <f t="shared" si="16"/>
        <v/>
      </c>
    </row>
    <row r="316" spans="20:25" hidden="1" x14ac:dyDescent="0.3">
      <c r="T316" s="163" t="str">
        <f>IFERROR((SUMIFS('Extração Jira - Itens (Épicos)'!$H:$H,'Extração Jira - Itens (Épicos)'!$I:$I,'Situação dos Épicos'!$Q316,'Extração Jira - Itens (Épicos)'!$K:$K,"Entregue")+SUMIFS('Extração Jira - Itens (Épicos)'!$H:$H,'Extração Jira - Itens (Épicos)'!$I:$I,'Situação dos Épicos'!$Q316,'Extração Jira - Itens (Épicos)'!$K:$K,"Cancelado"))/SUMIF('Extração Jira - Itens (Épicos)'!$I:$I,'Situação dos Épicos'!$Q316,'Extração Jira - Itens (Épicos)'!$H:$H),"")</f>
        <v/>
      </c>
      <c r="U316" s="2" t="str">
        <f>IF($Q316="","",SUMIFS('Extração Jira - Itens (Épicos)'!$H:$H,'Extração Jira - Itens (Épicos)'!$I:$I,$Q316,'Extração Jira - Itens (Épicos)'!$K:$K,"Não Entregue"))</f>
        <v/>
      </c>
      <c r="V316" s="2" t="str">
        <f t="shared" si="14"/>
        <v/>
      </c>
      <c r="W316" s="2" t="str">
        <f t="shared" si="15"/>
        <v/>
      </c>
      <c r="X316" s="2" t="str">
        <f ca="1">IF($Q316="","",IF(ISERROR(VLOOKUP($Q316,'Extração Jira - Épicos Jornada'!$B:$B,1,0)),"Despriorizado da PI",IF(V316=0,"Não considerar",IF(T316=1,"Finalizado",IF(AND($V316=$W316,$S316&lt;TODAY()),"Replanejado",IF(AND($V316=$W316,$S316&gt;=TODAY()),"Em dia",IF(AND($V316&gt;$W316,$S316&gt;TODAY()),"Em Risco","Atrasado")))))))</f>
        <v/>
      </c>
      <c r="Y316" s="2" t="str">
        <f t="shared" si="16"/>
        <v/>
      </c>
    </row>
    <row r="317" spans="20:25" hidden="1" x14ac:dyDescent="0.3">
      <c r="T317" s="163" t="str">
        <f>IFERROR((SUMIFS('Extração Jira - Itens (Épicos)'!$H:$H,'Extração Jira - Itens (Épicos)'!$I:$I,'Situação dos Épicos'!$Q317,'Extração Jira - Itens (Épicos)'!$K:$K,"Entregue")+SUMIFS('Extração Jira - Itens (Épicos)'!$H:$H,'Extração Jira - Itens (Épicos)'!$I:$I,'Situação dos Épicos'!$Q317,'Extração Jira - Itens (Épicos)'!$K:$K,"Cancelado"))/SUMIF('Extração Jira - Itens (Épicos)'!$I:$I,'Situação dos Épicos'!$Q317,'Extração Jira - Itens (Épicos)'!$H:$H),"")</f>
        <v/>
      </c>
      <c r="U317" s="2" t="str">
        <f>IF($Q317="","",SUMIFS('Extração Jira - Itens (Épicos)'!$H:$H,'Extração Jira - Itens (Épicos)'!$I:$I,$Q317,'Extração Jira - Itens (Épicos)'!$K:$K,"Não Entregue"))</f>
        <v/>
      </c>
      <c r="V317" s="2" t="str">
        <f t="shared" si="14"/>
        <v/>
      </c>
      <c r="W317" s="2" t="str">
        <f t="shared" si="15"/>
        <v/>
      </c>
      <c r="X317" s="2" t="str">
        <f ca="1">IF($Q317="","",IF(ISERROR(VLOOKUP($Q317,'Extração Jira - Épicos Jornada'!$B:$B,1,0)),"Despriorizado da PI",IF(V317=0,"Não considerar",IF(T317=1,"Finalizado",IF(AND($V317=$W317,$S317&lt;TODAY()),"Replanejado",IF(AND($V317=$W317,$S317&gt;=TODAY()),"Em dia",IF(AND($V317&gt;$W317,$S317&gt;TODAY()),"Em Risco","Atrasado")))))))</f>
        <v/>
      </c>
      <c r="Y317" s="2" t="str">
        <f t="shared" si="16"/>
        <v/>
      </c>
    </row>
    <row r="318" spans="20:25" hidden="1" x14ac:dyDescent="0.3">
      <c r="T318" s="163" t="str">
        <f>IFERROR((SUMIFS('Extração Jira - Itens (Épicos)'!$H:$H,'Extração Jira - Itens (Épicos)'!$I:$I,'Situação dos Épicos'!$Q318,'Extração Jira - Itens (Épicos)'!$K:$K,"Entregue")+SUMIFS('Extração Jira - Itens (Épicos)'!$H:$H,'Extração Jira - Itens (Épicos)'!$I:$I,'Situação dos Épicos'!$Q318,'Extração Jira - Itens (Épicos)'!$K:$K,"Cancelado"))/SUMIF('Extração Jira - Itens (Épicos)'!$I:$I,'Situação dos Épicos'!$Q318,'Extração Jira - Itens (Épicos)'!$H:$H),"")</f>
        <v/>
      </c>
      <c r="U318" s="2" t="str">
        <f>IF($Q318="","",SUMIFS('Extração Jira - Itens (Épicos)'!$H:$H,'Extração Jira - Itens (Épicos)'!$I:$I,$Q318,'Extração Jira - Itens (Épicos)'!$K:$K,"Não Entregue"))</f>
        <v/>
      </c>
      <c r="V318" s="2" t="str">
        <f t="shared" si="14"/>
        <v/>
      </c>
      <c r="W318" s="2" t="str">
        <f t="shared" si="15"/>
        <v/>
      </c>
      <c r="X318" s="2" t="str">
        <f ca="1">IF($Q318="","",IF(ISERROR(VLOOKUP($Q318,'Extração Jira - Épicos Jornada'!$B:$B,1,0)),"Despriorizado da PI",IF(V318=0,"Não considerar",IF(T318=1,"Finalizado",IF(AND($V318=$W318,$S318&lt;TODAY()),"Replanejado",IF(AND($V318=$W318,$S318&gt;=TODAY()),"Em dia",IF(AND($V318&gt;$W318,$S318&gt;TODAY()),"Em Risco","Atrasado")))))))</f>
        <v/>
      </c>
      <c r="Y318" s="2" t="str">
        <f t="shared" si="16"/>
        <v/>
      </c>
    </row>
    <row r="319" spans="20:25" hidden="1" x14ac:dyDescent="0.3">
      <c r="T319" s="163" t="str">
        <f>IFERROR((SUMIFS('Extração Jira - Itens (Épicos)'!$H:$H,'Extração Jira - Itens (Épicos)'!$I:$I,'Situação dos Épicos'!$Q319,'Extração Jira - Itens (Épicos)'!$K:$K,"Entregue")+SUMIFS('Extração Jira - Itens (Épicos)'!$H:$H,'Extração Jira - Itens (Épicos)'!$I:$I,'Situação dos Épicos'!$Q319,'Extração Jira - Itens (Épicos)'!$K:$K,"Cancelado"))/SUMIF('Extração Jira - Itens (Épicos)'!$I:$I,'Situação dos Épicos'!$Q319,'Extração Jira - Itens (Épicos)'!$H:$H),"")</f>
        <v/>
      </c>
      <c r="U319" s="2" t="str">
        <f>IF($Q319="","",SUMIFS('Extração Jira - Itens (Épicos)'!$H:$H,'Extração Jira - Itens (Épicos)'!$I:$I,$Q319,'Extração Jira - Itens (Épicos)'!$K:$K,"Não Entregue"))</f>
        <v/>
      </c>
      <c r="V319" s="2" t="str">
        <f t="shared" si="14"/>
        <v/>
      </c>
      <c r="W319" s="2" t="str">
        <f t="shared" si="15"/>
        <v/>
      </c>
      <c r="X319" s="2" t="str">
        <f ca="1">IF($Q319="","",IF(ISERROR(VLOOKUP($Q319,'Extração Jira - Épicos Jornada'!$B:$B,1,0)),"Despriorizado da PI",IF(V319=0,"Não considerar",IF(T319=1,"Finalizado",IF(AND($V319=$W319,$S319&lt;TODAY()),"Replanejado",IF(AND($V319=$W319,$S319&gt;=TODAY()),"Em dia",IF(AND($V319&gt;$W319,$S319&gt;TODAY()),"Em Risco","Atrasado")))))))</f>
        <v/>
      </c>
      <c r="Y319" s="2" t="str">
        <f t="shared" si="16"/>
        <v/>
      </c>
    </row>
    <row r="320" spans="20:25" hidden="1" x14ac:dyDescent="0.3">
      <c r="T320" s="163" t="str">
        <f>IFERROR((SUMIFS('Extração Jira - Itens (Épicos)'!$H:$H,'Extração Jira - Itens (Épicos)'!$I:$I,'Situação dos Épicos'!$Q320,'Extração Jira - Itens (Épicos)'!$K:$K,"Entregue")+SUMIFS('Extração Jira - Itens (Épicos)'!$H:$H,'Extração Jira - Itens (Épicos)'!$I:$I,'Situação dos Épicos'!$Q320,'Extração Jira - Itens (Épicos)'!$K:$K,"Cancelado"))/SUMIF('Extração Jira - Itens (Épicos)'!$I:$I,'Situação dos Épicos'!$Q320,'Extração Jira - Itens (Épicos)'!$H:$H),"")</f>
        <v/>
      </c>
      <c r="U320" s="2" t="str">
        <f>IF($Q320="","",SUMIFS('Extração Jira - Itens (Épicos)'!$H:$H,'Extração Jira - Itens (Épicos)'!$I:$I,$Q320,'Extração Jira - Itens (Épicos)'!$K:$K,"Não Entregue"))</f>
        <v/>
      </c>
      <c r="V320" s="2" t="str">
        <f t="shared" si="14"/>
        <v/>
      </c>
      <c r="W320" s="2" t="str">
        <f t="shared" si="15"/>
        <v/>
      </c>
      <c r="X320" s="2" t="str">
        <f ca="1">IF($Q320="","",IF(ISERROR(VLOOKUP($Q320,'Extração Jira - Épicos Jornada'!$B:$B,1,0)),"Despriorizado da PI",IF(V320=0,"Não considerar",IF(T320=1,"Finalizado",IF(AND($V320=$W320,$S320&lt;TODAY()),"Replanejado",IF(AND($V320=$W320,$S320&gt;=TODAY()),"Em dia",IF(AND($V320&gt;$W320,$S320&gt;TODAY()),"Em Risco","Atrasado")))))))</f>
        <v/>
      </c>
      <c r="Y320" s="2" t="str">
        <f t="shared" si="16"/>
        <v/>
      </c>
    </row>
    <row r="321" spans="20:25" hidden="1" x14ac:dyDescent="0.3">
      <c r="T321" s="163" t="str">
        <f>IFERROR((SUMIFS('Extração Jira - Itens (Épicos)'!$H:$H,'Extração Jira - Itens (Épicos)'!$I:$I,'Situação dos Épicos'!$Q321,'Extração Jira - Itens (Épicos)'!$K:$K,"Entregue")+SUMIFS('Extração Jira - Itens (Épicos)'!$H:$H,'Extração Jira - Itens (Épicos)'!$I:$I,'Situação dos Épicos'!$Q321,'Extração Jira - Itens (Épicos)'!$K:$K,"Cancelado"))/SUMIF('Extração Jira - Itens (Épicos)'!$I:$I,'Situação dos Épicos'!$Q321,'Extração Jira - Itens (Épicos)'!$H:$H),"")</f>
        <v/>
      </c>
      <c r="U321" s="2" t="str">
        <f>IF($Q321="","",SUMIFS('Extração Jira - Itens (Épicos)'!$H:$H,'Extração Jira - Itens (Épicos)'!$I:$I,$Q321,'Extração Jira - Itens (Épicos)'!$K:$K,"Não Entregue"))</f>
        <v/>
      </c>
      <c r="V321" s="2" t="str">
        <f t="shared" si="14"/>
        <v/>
      </c>
      <c r="W321" s="2" t="str">
        <f t="shared" si="15"/>
        <v/>
      </c>
      <c r="X321" s="2" t="str">
        <f ca="1">IF($Q321="","",IF(ISERROR(VLOOKUP($Q321,'Extração Jira - Épicos Jornada'!$B:$B,1,0)),"Despriorizado da PI",IF(V321=0,"Não considerar",IF(T321=1,"Finalizado",IF(AND($V321=$W321,$S321&lt;TODAY()),"Replanejado",IF(AND($V321=$W321,$S321&gt;=TODAY()),"Em dia",IF(AND($V321&gt;$W321,$S321&gt;TODAY()),"Em Risco","Atrasado")))))))</f>
        <v/>
      </c>
      <c r="Y321" s="2" t="str">
        <f t="shared" si="16"/>
        <v/>
      </c>
    </row>
    <row r="322" spans="20:25" hidden="1" x14ac:dyDescent="0.3">
      <c r="T322" s="163" t="str">
        <f>IFERROR((SUMIFS('Extração Jira - Itens (Épicos)'!$H:$H,'Extração Jira - Itens (Épicos)'!$I:$I,'Situação dos Épicos'!$Q322,'Extração Jira - Itens (Épicos)'!$K:$K,"Entregue")+SUMIFS('Extração Jira - Itens (Épicos)'!$H:$H,'Extração Jira - Itens (Épicos)'!$I:$I,'Situação dos Épicos'!$Q322,'Extração Jira - Itens (Épicos)'!$K:$K,"Cancelado"))/SUMIF('Extração Jira - Itens (Épicos)'!$I:$I,'Situação dos Épicos'!$Q322,'Extração Jira - Itens (Épicos)'!$H:$H),"")</f>
        <v/>
      </c>
      <c r="U322" s="2" t="str">
        <f>IF($Q322="","",SUMIFS('Extração Jira - Itens (Épicos)'!$H:$H,'Extração Jira - Itens (Épicos)'!$I:$I,$Q322,'Extração Jira - Itens (Épicos)'!$K:$K,"Não Entregue"))</f>
        <v/>
      </c>
      <c r="V322" s="2" t="str">
        <f t="shared" si="14"/>
        <v/>
      </c>
      <c r="W322" s="2" t="str">
        <f t="shared" si="15"/>
        <v/>
      </c>
      <c r="X322" s="2" t="str">
        <f ca="1">IF($Q322="","",IF(ISERROR(VLOOKUP($Q322,'Extração Jira - Épicos Jornada'!$B:$B,1,0)),"Despriorizado da PI",IF(V322=0,"Não considerar",IF(T322=1,"Finalizado",IF(AND($V322=$W322,$S322&lt;TODAY()),"Replanejado",IF(AND($V322=$W322,$S322&gt;=TODAY()),"Em dia",IF(AND($V322&gt;$W322,$S322&gt;TODAY()),"Em Risco","Atrasado")))))))</f>
        <v/>
      </c>
      <c r="Y322" s="2" t="str">
        <f t="shared" si="16"/>
        <v/>
      </c>
    </row>
    <row r="323" spans="20:25" hidden="1" x14ac:dyDescent="0.3">
      <c r="T323" s="163" t="str">
        <f>IFERROR((SUMIFS('Extração Jira - Itens (Épicos)'!$H:$H,'Extração Jira - Itens (Épicos)'!$I:$I,'Situação dos Épicos'!$Q323,'Extração Jira - Itens (Épicos)'!$K:$K,"Entregue")+SUMIFS('Extração Jira - Itens (Épicos)'!$H:$H,'Extração Jira - Itens (Épicos)'!$I:$I,'Situação dos Épicos'!$Q323,'Extração Jira - Itens (Épicos)'!$K:$K,"Cancelado"))/SUMIF('Extração Jira - Itens (Épicos)'!$I:$I,'Situação dos Épicos'!$Q323,'Extração Jira - Itens (Épicos)'!$H:$H),"")</f>
        <v/>
      </c>
      <c r="U323" s="2" t="str">
        <f>IF($Q323="","",SUMIFS('Extração Jira - Itens (Épicos)'!$H:$H,'Extração Jira - Itens (Épicos)'!$I:$I,$Q323,'Extração Jira - Itens (Épicos)'!$K:$K,"Não Entregue"))</f>
        <v/>
      </c>
      <c r="V323" s="2" t="str">
        <f t="shared" si="14"/>
        <v/>
      </c>
      <c r="W323" s="2" t="str">
        <f t="shared" si="15"/>
        <v/>
      </c>
      <c r="X323" s="2" t="str">
        <f ca="1">IF($Q323="","",IF(ISERROR(VLOOKUP($Q323,'Extração Jira - Épicos Jornada'!$B:$B,1,0)),"Despriorizado da PI",IF(V323=0,"Não considerar",IF(T323=1,"Finalizado",IF(AND($V323=$W323,$S323&lt;TODAY()),"Replanejado",IF(AND($V323=$W323,$S323&gt;=TODAY()),"Em dia",IF(AND($V323&gt;$W323,$S323&gt;TODAY()),"Em Risco","Atrasado")))))))</f>
        <v/>
      </c>
      <c r="Y323" s="2" t="str">
        <f t="shared" si="16"/>
        <v/>
      </c>
    </row>
    <row r="324" spans="20:25" hidden="1" x14ac:dyDescent="0.3">
      <c r="T324" s="163" t="str">
        <f>IFERROR((SUMIFS('Extração Jira - Itens (Épicos)'!$H:$H,'Extração Jira - Itens (Épicos)'!$I:$I,'Situação dos Épicos'!$Q324,'Extração Jira - Itens (Épicos)'!$K:$K,"Entregue")+SUMIFS('Extração Jira - Itens (Épicos)'!$H:$H,'Extração Jira - Itens (Épicos)'!$I:$I,'Situação dos Épicos'!$Q324,'Extração Jira - Itens (Épicos)'!$K:$K,"Cancelado"))/SUMIF('Extração Jira - Itens (Épicos)'!$I:$I,'Situação dos Épicos'!$Q324,'Extração Jira - Itens (Épicos)'!$H:$H),"")</f>
        <v/>
      </c>
      <c r="U324" s="2" t="str">
        <f>IF($Q324="","",SUMIFS('Extração Jira - Itens (Épicos)'!$H:$H,'Extração Jira - Itens (Épicos)'!$I:$I,$Q324,'Extração Jira - Itens (Épicos)'!$K:$K,"Não Entregue"))</f>
        <v/>
      </c>
      <c r="V324" s="2" t="str">
        <f t="shared" si="14"/>
        <v/>
      </c>
      <c r="W324" s="2" t="str">
        <f t="shared" si="15"/>
        <v/>
      </c>
      <c r="X324" s="2" t="str">
        <f ca="1">IF($Q324="","",IF(ISERROR(VLOOKUP($Q324,'Extração Jira - Épicos Jornada'!$B:$B,1,0)),"Despriorizado da PI",IF(V324=0,"Não considerar",IF(T324=1,"Finalizado",IF(AND($V324=$W324,$S324&lt;TODAY()),"Replanejado",IF(AND($V324=$W324,$S324&gt;=TODAY()),"Em dia",IF(AND($V324&gt;$W324,$S324&gt;TODAY()),"Em Risco","Atrasado")))))))</f>
        <v/>
      </c>
      <c r="Y324" s="2" t="str">
        <f t="shared" si="16"/>
        <v/>
      </c>
    </row>
    <row r="325" spans="20:25" hidden="1" x14ac:dyDescent="0.3">
      <c r="T325" s="163" t="str">
        <f>IFERROR((SUMIFS('Extração Jira - Itens (Épicos)'!$H:$H,'Extração Jira - Itens (Épicos)'!$I:$I,'Situação dos Épicos'!$Q325,'Extração Jira - Itens (Épicos)'!$K:$K,"Entregue")+SUMIFS('Extração Jira - Itens (Épicos)'!$H:$H,'Extração Jira - Itens (Épicos)'!$I:$I,'Situação dos Épicos'!$Q325,'Extração Jira - Itens (Épicos)'!$K:$K,"Cancelado"))/SUMIF('Extração Jira - Itens (Épicos)'!$I:$I,'Situação dos Épicos'!$Q325,'Extração Jira - Itens (Épicos)'!$H:$H),"")</f>
        <v/>
      </c>
      <c r="U325" s="2" t="str">
        <f>IF($Q325="","",SUMIFS('Extração Jira - Itens (Épicos)'!$H:$H,'Extração Jira - Itens (Épicos)'!$I:$I,$Q325,'Extração Jira - Itens (Épicos)'!$K:$K,"Não Entregue"))</f>
        <v/>
      </c>
      <c r="V325" s="2" t="str">
        <f t="shared" si="14"/>
        <v/>
      </c>
      <c r="W325" s="2" t="str">
        <f t="shared" si="15"/>
        <v/>
      </c>
      <c r="X325" s="2" t="str">
        <f ca="1">IF($Q325="","",IF(ISERROR(VLOOKUP($Q325,'Extração Jira - Épicos Jornada'!$B:$B,1,0)),"Despriorizado da PI",IF(V325=0,"Não considerar",IF(T325=1,"Finalizado",IF(AND($V325=$W325,$S325&lt;TODAY()),"Replanejado",IF(AND($V325=$W325,$S325&gt;=TODAY()),"Em dia",IF(AND($V325&gt;$W325,$S325&gt;TODAY()),"Em Risco","Atrasado")))))))</f>
        <v/>
      </c>
      <c r="Y325" s="2" t="str">
        <f t="shared" si="16"/>
        <v/>
      </c>
    </row>
    <row r="326" spans="20:25" hidden="1" x14ac:dyDescent="0.3">
      <c r="T326" s="163" t="str">
        <f>IFERROR((SUMIFS('Extração Jira - Itens (Épicos)'!$H:$H,'Extração Jira - Itens (Épicos)'!$I:$I,'Situação dos Épicos'!$Q326,'Extração Jira - Itens (Épicos)'!$K:$K,"Entregue")+SUMIFS('Extração Jira - Itens (Épicos)'!$H:$H,'Extração Jira - Itens (Épicos)'!$I:$I,'Situação dos Épicos'!$Q326,'Extração Jira - Itens (Épicos)'!$K:$K,"Cancelado"))/SUMIF('Extração Jira - Itens (Épicos)'!$I:$I,'Situação dos Épicos'!$Q326,'Extração Jira - Itens (Épicos)'!$H:$H),"")</f>
        <v/>
      </c>
      <c r="U326" s="2" t="str">
        <f>IF($Q326="","",SUMIFS('Extração Jira - Itens (Épicos)'!$H:$H,'Extração Jira - Itens (Épicos)'!$I:$I,$Q326,'Extração Jira - Itens (Épicos)'!$K:$K,"Não Entregue"))</f>
        <v/>
      </c>
      <c r="V326" s="2" t="str">
        <f t="shared" ref="V326:V389" si="17">IF($Q326="","",SUMIF($AA:$AA,$Q326,$AC:$AC)-SUMIFS($AC:$AC,$AA:$AA,$Q326,$AB:$AB,"Cancelado"))</f>
        <v/>
      </c>
      <c r="W326" s="2" t="str">
        <f t="shared" ref="W326:W389" si="18">IF($Q326="","",SUMIFS($AC:$AC,$AA:$AA,$Q326,$AB:$AB,"Entregue"))</f>
        <v/>
      </c>
      <c r="X326" s="2" t="str">
        <f ca="1">IF($Q326="","",IF(ISERROR(VLOOKUP($Q326,'Extração Jira - Épicos Jornada'!$B:$B,1,0)),"Despriorizado da PI",IF(V326=0,"Não considerar",IF(T326=1,"Finalizado",IF(AND($V326=$W326,$S326&lt;TODAY()),"Replanejado",IF(AND($V326=$W326,$S326&gt;=TODAY()),"Em dia",IF(AND($V326&gt;$W326,$S326&gt;TODAY()),"Em Risco","Atrasado")))))))</f>
        <v/>
      </c>
      <c r="Y326" s="2" t="str">
        <f t="shared" si="16"/>
        <v/>
      </c>
    </row>
    <row r="327" spans="20:25" hidden="1" x14ac:dyDescent="0.3">
      <c r="T327" s="163" t="str">
        <f>IFERROR((SUMIFS('Extração Jira - Itens (Épicos)'!$H:$H,'Extração Jira - Itens (Épicos)'!$I:$I,'Situação dos Épicos'!$Q327,'Extração Jira - Itens (Épicos)'!$K:$K,"Entregue")+SUMIFS('Extração Jira - Itens (Épicos)'!$H:$H,'Extração Jira - Itens (Épicos)'!$I:$I,'Situação dos Épicos'!$Q327,'Extração Jira - Itens (Épicos)'!$K:$K,"Cancelado"))/SUMIF('Extração Jira - Itens (Épicos)'!$I:$I,'Situação dos Épicos'!$Q327,'Extração Jira - Itens (Épicos)'!$H:$H),"")</f>
        <v/>
      </c>
      <c r="U327" s="2" t="str">
        <f>IF($Q327="","",SUMIFS('Extração Jira - Itens (Épicos)'!$H:$H,'Extração Jira - Itens (Épicos)'!$I:$I,$Q327,'Extração Jira - Itens (Épicos)'!$K:$K,"Não Entregue"))</f>
        <v/>
      </c>
      <c r="V327" s="2" t="str">
        <f t="shared" si="17"/>
        <v/>
      </c>
      <c r="W327" s="2" t="str">
        <f t="shared" si="18"/>
        <v/>
      </c>
      <c r="X327" s="2" t="str">
        <f ca="1">IF($Q327="","",IF(ISERROR(VLOOKUP($Q327,'Extração Jira - Épicos Jornada'!$B:$B,1,0)),"Despriorizado da PI",IF(V327=0,"Não considerar",IF(T327=1,"Finalizado",IF(AND($V327=$W327,$S327&lt;TODAY()),"Replanejado",IF(AND($V327=$W327,$S327&gt;=TODAY()),"Em dia",IF(AND($V327&gt;$W327,$S327&gt;TODAY()),"Em Risco","Atrasado")))))))</f>
        <v/>
      </c>
      <c r="Y327" s="2" t="str">
        <f t="shared" si="16"/>
        <v/>
      </c>
    </row>
    <row r="328" spans="20:25" hidden="1" x14ac:dyDescent="0.3">
      <c r="T328" s="163" t="str">
        <f>IFERROR((SUMIFS('Extração Jira - Itens (Épicos)'!$H:$H,'Extração Jira - Itens (Épicos)'!$I:$I,'Situação dos Épicos'!$Q328,'Extração Jira - Itens (Épicos)'!$K:$K,"Entregue")+SUMIFS('Extração Jira - Itens (Épicos)'!$H:$H,'Extração Jira - Itens (Épicos)'!$I:$I,'Situação dos Épicos'!$Q328,'Extração Jira - Itens (Épicos)'!$K:$K,"Cancelado"))/SUMIF('Extração Jira - Itens (Épicos)'!$I:$I,'Situação dos Épicos'!$Q328,'Extração Jira - Itens (Épicos)'!$H:$H),"")</f>
        <v/>
      </c>
      <c r="U328" s="2" t="str">
        <f>IF($Q328="","",SUMIFS('Extração Jira - Itens (Épicos)'!$H:$H,'Extração Jira - Itens (Épicos)'!$I:$I,$Q328,'Extração Jira - Itens (Épicos)'!$K:$K,"Não Entregue"))</f>
        <v/>
      </c>
      <c r="V328" s="2" t="str">
        <f t="shared" si="17"/>
        <v/>
      </c>
      <c r="W328" s="2" t="str">
        <f t="shared" si="18"/>
        <v/>
      </c>
      <c r="X328" s="2" t="str">
        <f ca="1">IF($Q328="","",IF(ISERROR(VLOOKUP($Q328,'Extração Jira - Épicos Jornada'!$B:$B,1,0)),"Despriorizado da PI",IF(V328=0,"Não considerar",IF(T328=1,"Finalizado",IF(AND($V328=$W328,$S328&lt;TODAY()),"Replanejado",IF(AND($V328=$W328,$S328&gt;=TODAY()),"Em dia",IF(AND($V328&gt;$W328,$S328&gt;TODAY()),"Em Risco","Atrasado")))))))</f>
        <v/>
      </c>
      <c r="Y328" s="2" t="str">
        <f t="shared" si="16"/>
        <v/>
      </c>
    </row>
    <row r="329" spans="20:25" hidden="1" x14ac:dyDescent="0.3">
      <c r="T329" s="163" t="str">
        <f>IFERROR((SUMIFS('Extração Jira - Itens (Épicos)'!$H:$H,'Extração Jira - Itens (Épicos)'!$I:$I,'Situação dos Épicos'!$Q329,'Extração Jira - Itens (Épicos)'!$K:$K,"Entregue")+SUMIFS('Extração Jira - Itens (Épicos)'!$H:$H,'Extração Jira - Itens (Épicos)'!$I:$I,'Situação dos Épicos'!$Q329,'Extração Jira - Itens (Épicos)'!$K:$K,"Cancelado"))/SUMIF('Extração Jira - Itens (Épicos)'!$I:$I,'Situação dos Épicos'!$Q329,'Extração Jira - Itens (Épicos)'!$H:$H),"")</f>
        <v/>
      </c>
      <c r="U329" s="2" t="str">
        <f>IF($Q329="","",SUMIFS('Extração Jira - Itens (Épicos)'!$H:$H,'Extração Jira - Itens (Épicos)'!$I:$I,$Q329,'Extração Jira - Itens (Épicos)'!$K:$K,"Não Entregue"))</f>
        <v/>
      </c>
      <c r="V329" s="2" t="str">
        <f t="shared" si="17"/>
        <v/>
      </c>
      <c r="W329" s="2" t="str">
        <f t="shared" si="18"/>
        <v/>
      </c>
      <c r="X329" s="2" t="str">
        <f ca="1">IF($Q329="","",IF(ISERROR(VLOOKUP($Q329,'Extração Jira - Épicos Jornada'!$B:$B,1,0)),"Despriorizado da PI",IF(V329=0,"Não considerar",IF(T329=1,"Finalizado",IF(AND($V329=$W329,$S329&lt;TODAY()),"Replanejado",IF(AND($V329=$W329,$S329&gt;=TODAY()),"Em dia",IF(AND($V329&gt;$W329,$S329&gt;TODAY()),"Em Risco","Atrasado")))))))</f>
        <v/>
      </c>
      <c r="Y329" s="2" t="str">
        <f t="shared" si="16"/>
        <v/>
      </c>
    </row>
    <row r="330" spans="20:25" hidden="1" x14ac:dyDescent="0.3">
      <c r="T330" s="163" t="str">
        <f>IFERROR((SUMIFS('Extração Jira - Itens (Épicos)'!$H:$H,'Extração Jira - Itens (Épicos)'!$I:$I,'Situação dos Épicos'!$Q330,'Extração Jira - Itens (Épicos)'!$K:$K,"Entregue")+SUMIFS('Extração Jira - Itens (Épicos)'!$H:$H,'Extração Jira - Itens (Épicos)'!$I:$I,'Situação dos Épicos'!$Q330,'Extração Jira - Itens (Épicos)'!$K:$K,"Cancelado"))/SUMIF('Extração Jira - Itens (Épicos)'!$I:$I,'Situação dos Épicos'!$Q330,'Extração Jira - Itens (Épicos)'!$H:$H),"")</f>
        <v/>
      </c>
      <c r="U330" s="2" t="str">
        <f>IF($Q330="","",SUMIFS('Extração Jira - Itens (Épicos)'!$H:$H,'Extração Jira - Itens (Épicos)'!$I:$I,$Q330,'Extração Jira - Itens (Épicos)'!$K:$K,"Não Entregue"))</f>
        <v/>
      </c>
      <c r="V330" s="2" t="str">
        <f t="shared" si="17"/>
        <v/>
      </c>
      <c r="W330" s="2" t="str">
        <f t="shared" si="18"/>
        <v/>
      </c>
      <c r="X330" s="2" t="str">
        <f ca="1">IF($Q330="","",IF(ISERROR(VLOOKUP($Q330,'Extração Jira - Épicos Jornada'!$B:$B,1,0)),"Despriorizado da PI",IF(V330=0,"Não considerar",IF(T330=1,"Finalizado",IF(AND($V330=$W330,$S330&lt;TODAY()),"Replanejado",IF(AND($V330=$W330,$S330&gt;=TODAY()),"Em dia",IF(AND($V330&gt;$W330,$S330&gt;TODAY()),"Em Risco","Atrasado")))))))</f>
        <v/>
      </c>
      <c r="Y330" s="2" t="str">
        <f t="shared" si="16"/>
        <v/>
      </c>
    </row>
    <row r="331" spans="20:25" hidden="1" x14ac:dyDescent="0.3">
      <c r="T331" s="163" t="str">
        <f>IFERROR((SUMIFS('Extração Jira - Itens (Épicos)'!$H:$H,'Extração Jira - Itens (Épicos)'!$I:$I,'Situação dos Épicos'!$Q331,'Extração Jira - Itens (Épicos)'!$K:$K,"Entregue")+SUMIFS('Extração Jira - Itens (Épicos)'!$H:$H,'Extração Jira - Itens (Épicos)'!$I:$I,'Situação dos Épicos'!$Q331,'Extração Jira - Itens (Épicos)'!$K:$K,"Cancelado"))/SUMIF('Extração Jira - Itens (Épicos)'!$I:$I,'Situação dos Épicos'!$Q331,'Extração Jira - Itens (Épicos)'!$H:$H),"")</f>
        <v/>
      </c>
      <c r="U331" s="2" t="str">
        <f>IF($Q331="","",SUMIFS('Extração Jira - Itens (Épicos)'!$H:$H,'Extração Jira - Itens (Épicos)'!$I:$I,$Q331,'Extração Jira - Itens (Épicos)'!$K:$K,"Não Entregue"))</f>
        <v/>
      </c>
      <c r="V331" s="2" t="str">
        <f t="shared" si="17"/>
        <v/>
      </c>
      <c r="W331" s="2" t="str">
        <f t="shared" si="18"/>
        <v/>
      </c>
      <c r="X331" s="2" t="str">
        <f ca="1">IF($Q331="","",IF(ISERROR(VLOOKUP($Q331,'Extração Jira - Épicos Jornada'!$B:$B,1,0)),"Despriorizado da PI",IF(V331=0,"Não considerar",IF(T331=1,"Finalizado",IF(AND($V331=$W331,$S331&lt;TODAY()),"Replanejado",IF(AND($V331=$W331,$S331&gt;=TODAY()),"Em dia",IF(AND($V331&gt;$W331,$S331&gt;TODAY()),"Em Risco","Atrasado")))))))</f>
        <v/>
      </c>
      <c r="Y331" s="2" t="str">
        <f t="shared" si="16"/>
        <v/>
      </c>
    </row>
    <row r="332" spans="20:25" hidden="1" x14ac:dyDescent="0.3">
      <c r="T332" s="163" t="str">
        <f>IFERROR((SUMIFS('Extração Jira - Itens (Épicos)'!$H:$H,'Extração Jira - Itens (Épicos)'!$I:$I,'Situação dos Épicos'!$Q332,'Extração Jira - Itens (Épicos)'!$K:$K,"Entregue")+SUMIFS('Extração Jira - Itens (Épicos)'!$H:$H,'Extração Jira - Itens (Épicos)'!$I:$I,'Situação dos Épicos'!$Q332,'Extração Jira - Itens (Épicos)'!$K:$K,"Cancelado"))/SUMIF('Extração Jira - Itens (Épicos)'!$I:$I,'Situação dos Épicos'!$Q332,'Extração Jira - Itens (Épicos)'!$H:$H),"")</f>
        <v/>
      </c>
      <c r="U332" s="2" t="str">
        <f>IF($Q332="","",SUMIFS('Extração Jira - Itens (Épicos)'!$H:$H,'Extração Jira - Itens (Épicos)'!$I:$I,$Q332,'Extração Jira - Itens (Épicos)'!$K:$K,"Não Entregue"))</f>
        <v/>
      </c>
      <c r="V332" s="2" t="str">
        <f t="shared" si="17"/>
        <v/>
      </c>
      <c r="W332" s="2" t="str">
        <f t="shared" si="18"/>
        <v/>
      </c>
      <c r="X332" s="2" t="str">
        <f ca="1">IF($Q332="","",IF(ISERROR(VLOOKUP($Q332,'Extração Jira - Épicos Jornada'!$B:$B,1,0)),"Despriorizado da PI",IF(V332=0,"Não considerar",IF(T332=1,"Finalizado",IF(AND($V332=$W332,$S332&lt;TODAY()),"Replanejado",IF(AND($V332=$W332,$S332&gt;=TODAY()),"Em dia",IF(AND($V332&gt;$W332,$S332&gt;TODAY()),"Em Risco","Atrasado")))))))</f>
        <v/>
      </c>
      <c r="Y332" s="2" t="str">
        <f t="shared" si="16"/>
        <v/>
      </c>
    </row>
    <row r="333" spans="20:25" hidden="1" x14ac:dyDescent="0.3">
      <c r="T333" s="163" t="str">
        <f>IFERROR((SUMIFS('Extração Jira - Itens (Épicos)'!$H:$H,'Extração Jira - Itens (Épicos)'!$I:$I,'Situação dos Épicos'!$Q333,'Extração Jira - Itens (Épicos)'!$K:$K,"Entregue")+SUMIFS('Extração Jira - Itens (Épicos)'!$H:$H,'Extração Jira - Itens (Épicos)'!$I:$I,'Situação dos Épicos'!$Q333,'Extração Jira - Itens (Épicos)'!$K:$K,"Cancelado"))/SUMIF('Extração Jira - Itens (Épicos)'!$I:$I,'Situação dos Épicos'!$Q333,'Extração Jira - Itens (Épicos)'!$H:$H),"")</f>
        <v/>
      </c>
      <c r="U333" s="2" t="str">
        <f>IF($Q333="","",SUMIFS('Extração Jira - Itens (Épicos)'!$H:$H,'Extração Jira - Itens (Épicos)'!$I:$I,$Q333,'Extração Jira - Itens (Épicos)'!$K:$K,"Não Entregue"))</f>
        <v/>
      </c>
      <c r="V333" s="2" t="str">
        <f t="shared" si="17"/>
        <v/>
      </c>
      <c r="W333" s="2" t="str">
        <f t="shared" si="18"/>
        <v/>
      </c>
      <c r="X333" s="2" t="str">
        <f ca="1">IF($Q333="","",IF(ISERROR(VLOOKUP($Q333,'Extração Jira - Épicos Jornada'!$B:$B,1,0)),"Despriorizado da PI",IF(V333=0,"Não considerar",IF(T333=1,"Finalizado",IF(AND($V333=$W333,$S333&lt;TODAY()),"Replanejado",IF(AND($V333=$W333,$S333&gt;=TODAY()),"Em dia",IF(AND($V333&gt;$W333,$S333&gt;TODAY()),"Em Risco","Atrasado")))))))</f>
        <v/>
      </c>
      <c r="Y333" s="2" t="str">
        <f t="shared" si="16"/>
        <v/>
      </c>
    </row>
    <row r="334" spans="20:25" hidden="1" x14ac:dyDescent="0.3">
      <c r="T334" s="163" t="str">
        <f>IFERROR((SUMIFS('Extração Jira - Itens (Épicos)'!$H:$H,'Extração Jira - Itens (Épicos)'!$I:$I,'Situação dos Épicos'!$Q334,'Extração Jira - Itens (Épicos)'!$K:$K,"Entregue")+SUMIFS('Extração Jira - Itens (Épicos)'!$H:$H,'Extração Jira - Itens (Épicos)'!$I:$I,'Situação dos Épicos'!$Q334,'Extração Jira - Itens (Épicos)'!$K:$K,"Cancelado"))/SUMIF('Extração Jira - Itens (Épicos)'!$I:$I,'Situação dos Épicos'!$Q334,'Extração Jira - Itens (Épicos)'!$H:$H),"")</f>
        <v/>
      </c>
      <c r="U334" s="2" t="str">
        <f>IF($Q334="","",SUMIFS('Extração Jira - Itens (Épicos)'!$H:$H,'Extração Jira - Itens (Épicos)'!$I:$I,$Q334,'Extração Jira - Itens (Épicos)'!$K:$K,"Não Entregue"))</f>
        <v/>
      </c>
      <c r="V334" s="2" t="str">
        <f t="shared" si="17"/>
        <v/>
      </c>
      <c r="W334" s="2" t="str">
        <f t="shared" si="18"/>
        <v/>
      </c>
      <c r="X334" s="2" t="str">
        <f ca="1">IF($Q334="","",IF(ISERROR(VLOOKUP($Q334,'Extração Jira - Épicos Jornada'!$B:$B,1,0)),"Despriorizado da PI",IF(V334=0,"Não considerar",IF(T334=1,"Finalizado",IF(AND($V334=$W334,$S334&lt;TODAY()),"Replanejado",IF(AND($V334=$W334,$S334&gt;=TODAY()),"Em dia",IF(AND($V334&gt;$W334,$S334&gt;TODAY()),"Em Risco","Atrasado")))))))</f>
        <v/>
      </c>
      <c r="Y334" s="2" t="str">
        <f t="shared" si="16"/>
        <v/>
      </c>
    </row>
    <row r="335" spans="20:25" hidden="1" x14ac:dyDescent="0.3">
      <c r="T335" s="163" t="str">
        <f>IFERROR((SUMIFS('Extração Jira - Itens (Épicos)'!$H:$H,'Extração Jira - Itens (Épicos)'!$I:$I,'Situação dos Épicos'!$Q335,'Extração Jira - Itens (Épicos)'!$K:$K,"Entregue")+SUMIFS('Extração Jira - Itens (Épicos)'!$H:$H,'Extração Jira - Itens (Épicos)'!$I:$I,'Situação dos Épicos'!$Q335,'Extração Jira - Itens (Épicos)'!$K:$K,"Cancelado"))/SUMIF('Extração Jira - Itens (Épicos)'!$I:$I,'Situação dos Épicos'!$Q335,'Extração Jira - Itens (Épicos)'!$H:$H),"")</f>
        <v/>
      </c>
      <c r="U335" s="2" t="str">
        <f>IF($Q335="","",SUMIFS('Extração Jira - Itens (Épicos)'!$H:$H,'Extração Jira - Itens (Épicos)'!$I:$I,$Q335,'Extração Jira - Itens (Épicos)'!$K:$K,"Não Entregue"))</f>
        <v/>
      </c>
      <c r="V335" s="2" t="str">
        <f t="shared" si="17"/>
        <v/>
      </c>
      <c r="W335" s="2" t="str">
        <f t="shared" si="18"/>
        <v/>
      </c>
      <c r="X335" s="2" t="str">
        <f ca="1">IF($Q335="","",IF(ISERROR(VLOOKUP($Q335,'Extração Jira - Épicos Jornada'!$B:$B,1,0)),"Despriorizado da PI",IF(V335=0,"Não considerar",IF(T335=1,"Finalizado",IF(AND($V335=$W335,$S335&lt;TODAY()),"Replanejado",IF(AND($V335=$W335,$S335&gt;=TODAY()),"Em dia",IF(AND($V335&gt;$W335,$S335&gt;TODAY()),"Em Risco","Atrasado")))))))</f>
        <v/>
      </c>
      <c r="Y335" s="2" t="str">
        <f t="shared" si="16"/>
        <v/>
      </c>
    </row>
    <row r="336" spans="20:25" hidden="1" x14ac:dyDescent="0.3">
      <c r="T336" s="163" t="str">
        <f>IFERROR((SUMIFS('Extração Jira - Itens (Épicos)'!$H:$H,'Extração Jira - Itens (Épicos)'!$I:$I,'Situação dos Épicos'!$Q336,'Extração Jira - Itens (Épicos)'!$K:$K,"Entregue")+SUMIFS('Extração Jira - Itens (Épicos)'!$H:$H,'Extração Jira - Itens (Épicos)'!$I:$I,'Situação dos Épicos'!$Q336,'Extração Jira - Itens (Épicos)'!$K:$K,"Cancelado"))/SUMIF('Extração Jira - Itens (Épicos)'!$I:$I,'Situação dos Épicos'!$Q336,'Extração Jira - Itens (Épicos)'!$H:$H),"")</f>
        <v/>
      </c>
      <c r="U336" s="2" t="str">
        <f>IF($Q336="","",SUMIFS('Extração Jira - Itens (Épicos)'!$H:$H,'Extração Jira - Itens (Épicos)'!$I:$I,$Q336,'Extração Jira - Itens (Épicos)'!$K:$K,"Não Entregue"))</f>
        <v/>
      </c>
      <c r="V336" s="2" t="str">
        <f t="shared" si="17"/>
        <v/>
      </c>
      <c r="W336" s="2" t="str">
        <f t="shared" si="18"/>
        <v/>
      </c>
      <c r="X336" s="2" t="str">
        <f ca="1">IF($Q336="","",IF(ISERROR(VLOOKUP($Q336,'Extração Jira - Épicos Jornada'!$B:$B,1,0)),"Despriorizado da PI",IF(V336=0,"Não considerar",IF(T336=1,"Finalizado",IF(AND($V336=$W336,$S336&lt;TODAY()),"Replanejado",IF(AND($V336=$W336,$S336&gt;=TODAY()),"Em dia",IF(AND($V336&gt;$W336,$S336&gt;TODAY()),"Em Risco","Atrasado")))))))</f>
        <v/>
      </c>
      <c r="Y336" s="2" t="str">
        <f t="shared" si="16"/>
        <v/>
      </c>
    </row>
    <row r="337" spans="20:25" hidden="1" x14ac:dyDescent="0.3">
      <c r="T337" s="163" t="str">
        <f>IFERROR((SUMIFS('Extração Jira - Itens (Épicos)'!$H:$H,'Extração Jira - Itens (Épicos)'!$I:$I,'Situação dos Épicos'!$Q337,'Extração Jira - Itens (Épicos)'!$K:$K,"Entregue")+SUMIFS('Extração Jira - Itens (Épicos)'!$H:$H,'Extração Jira - Itens (Épicos)'!$I:$I,'Situação dos Épicos'!$Q337,'Extração Jira - Itens (Épicos)'!$K:$K,"Cancelado"))/SUMIF('Extração Jira - Itens (Épicos)'!$I:$I,'Situação dos Épicos'!$Q337,'Extração Jira - Itens (Épicos)'!$H:$H),"")</f>
        <v/>
      </c>
      <c r="U337" s="2" t="str">
        <f>IF($Q337="","",SUMIFS('Extração Jira - Itens (Épicos)'!$H:$H,'Extração Jira - Itens (Épicos)'!$I:$I,$Q337,'Extração Jira - Itens (Épicos)'!$K:$K,"Não Entregue"))</f>
        <v/>
      </c>
      <c r="V337" s="2" t="str">
        <f t="shared" si="17"/>
        <v/>
      </c>
      <c r="W337" s="2" t="str">
        <f t="shared" si="18"/>
        <v/>
      </c>
      <c r="X337" s="2" t="str">
        <f ca="1">IF($Q337="","",IF(ISERROR(VLOOKUP($Q337,'Extração Jira - Épicos Jornada'!$B:$B,1,0)),"Despriorizado da PI",IF(V337=0,"Não considerar",IF(T337=1,"Finalizado",IF(AND($V337=$W337,$S337&lt;TODAY()),"Replanejado",IF(AND($V337=$W337,$S337&gt;=TODAY()),"Em dia",IF(AND($V337&gt;$W337,$S337&gt;TODAY()),"Em Risco","Atrasado")))))))</f>
        <v/>
      </c>
      <c r="Y337" s="2" t="str">
        <f t="shared" si="16"/>
        <v/>
      </c>
    </row>
    <row r="338" spans="20:25" hidden="1" x14ac:dyDescent="0.3">
      <c r="T338" s="163" t="str">
        <f>IFERROR((SUMIFS('Extração Jira - Itens (Épicos)'!$H:$H,'Extração Jira - Itens (Épicos)'!$I:$I,'Situação dos Épicos'!$Q338,'Extração Jira - Itens (Épicos)'!$K:$K,"Entregue")+SUMIFS('Extração Jira - Itens (Épicos)'!$H:$H,'Extração Jira - Itens (Épicos)'!$I:$I,'Situação dos Épicos'!$Q338,'Extração Jira - Itens (Épicos)'!$K:$K,"Cancelado"))/SUMIF('Extração Jira - Itens (Épicos)'!$I:$I,'Situação dos Épicos'!$Q338,'Extração Jira - Itens (Épicos)'!$H:$H),"")</f>
        <v/>
      </c>
      <c r="U338" s="2" t="str">
        <f>IF($Q338="","",SUMIFS('Extração Jira - Itens (Épicos)'!$H:$H,'Extração Jira - Itens (Épicos)'!$I:$I,$Q338,'Extração Jira - Itens (Épicos)'!$K:$K,"Não Entregue"))</f>
        <v/>
      </c>
      <c r="V338" s="2" t="str">
        <f t="shared" si="17"/>
        <v/>
      </c>
      <c r="W338" s="2" t="str">
        <f t="shared" si="18"/>
        <v/>
      </c>
      <c r="X338" s="2" t="str">
        <f ca="1">IF($Q338="","",IF(ISERROR(VLOOKUP($Q338,'Extração Jira - Épicos Jornada'!$B:$B,1,0)),"Despriorizado da PI",IF(V338=0,"Não considerar",IF(T338=1,"Finalizado",IF(AND($V338=$W338,$S338&lt;TODAY()),"Replanejado",IF(AND($V338=$W338,$S338&gt;=TODAY()),"Em dia",IF(AND($V338&gt;$W338,$S338&gt;TODAY()),"Em Risco","Atrasado")))))))</f>
        <v/>
      </c>
      <c r="Y338" s="2" t="str">
        <f t="shared" si="16"/>
        <v/>
      </c>
    </row>
    <row r="339" spans="20:25" hidden="1" x14ac:dyDescent="0.3">
      <c r="T339" s="163" t="str">
        <f>IFERROR((SUMIFS('Extração Jira - Itens (Épicos)'!$H:$H,'Extração Jira - Itens (Épicos)'!$I:$I,'Situação dos Épicos'!$Q339,'Extração Jira - Itens (Épicos)'!$K:$K,"Entregue")+SUMIFS('Extração Jira - Itens (Épicos)'!$H:$H,'Extração Jira - Itens (Épicos)'!$I:$I,'Situação dos Épicos'!$Q339,'Extração Jira - Itens (Épicos)'!$K:$K,"Cancelado"))/SUMIF('Extração Jira - Itens (Épicos)'!$I:$I,'Situação dos Épicos'!$Q339,'Extração Jira - Itens (Épicos)'!$H:$H),"")</f>
        <v/>
      </c>
      <c r="U339" s="2" t="str">
        <f>IF($Q339="","",SUMIFS('Extração Jira - Itens (Épicos)'!$H:$H,'Extração Jira - Itens (Épicos)'!$I:$I,$Q339,'Extração Jira - Itens (Épicos)'!$K:$K,"Não Entregue"))</f>
        <v/>
      </c>
      <c r="V339" s="2" t="str">
        <f t="shared" si="17"/>
        <v/>
      </c>
      <c r="W339" s="2" t="str">
        <f t="shared" si="18"/>
        <v/>
      </c>
      <c r="X339" s="2" t="str">
        <f ca="1">IF($Q339="","",IF(ISERROR(VLOOKUP($Q339,'Extração Jira - Épicos Jornada'!$B:$B,1,0)),"Despriorizado da PI",IF(V339=0,"Não considerar",IF(T339=1,"Finalizado",IF(AND($V339=$W339,$S339&lt;TODAY()),"Replanejado",IF(AND($V339=$W339,$S339&gt;=TODAY()),"Em dia",IF(AND($V339&gt;$W339,$S339&gt;TODAY()),"Em Risco","Atrasado")))))))</f>
        <v/>
      </c>
      <c r="Y339" s="2" t="str">
        <f t="shared" si="16"/>
        <v/>
      </c>
    </row>
    <row r="340" spans="20:25" hidden="1" x14ac:dyDescent="0.3">
      <c r="T340" s="163" t="str">
        <f>IFERROR((SUMIFS('Extração Jira - Itens (Épicos)'!$H:$H,'Extração Jira - Itens (Épicos)'!$I:$I,'Situação dos Épicos'!$Q340,'Extração Jira - Itens (Épicos)'!$K:$K,"Entregue")+SUMIFS('Extração Jira - Itens (Épicos)'!$H:$H,'Extração Jira - Itens (Épicos)'!$I:$I,'Situação dos Épicos'!$Q340,'Extração Jira - Itens (Épicos)'!$K:$K,"Cancelado"))/SUMIF('Extração Jira - Itens (Épicos)'!$I:$I,'Situação dos Épicos'!$Q340,'Extração Jira - Itens (Épicos)'!$H:$H),"")</f>
        <v/>
      </c>
      <c r="U340" s="2" t="str">
        <f>IF($Q340="","",SUMIFS('Extração Jira - Itens (Épicos)'!$H:$H,'Extração Jira - Itens (Épicos)'!$I:$I,$Q340,'Extração Jira - Itens (Épicos)'!$K:$K,"Não Entregue"))</f>
        <v/>
      </c>
      <c r="V340" s="2" t="str">
        <f t="shared" si="17"/>
        <v/>
      </c>
      <c r="W340" s="2" t="str">
        <f t="shared" si="18"/>
        <v/>
      </c>
      <c r="X340" s="2" t="str">
        <f ca="1">IF($Q340="","",IF(ISERROR(VLOOKUP($Q340,'Extração Jira - Épicos Jornada'!$B:$B,1,0)),"Despriorizado da PI",IF(V340=0,"Não considerar",IF(T340=1,"Finalizado",IF(AND($V340=$W340,$S340&lt;TODAY()),"Replanejado",IF(AND($V340=$W340,$S340&gt;=TODAY()),"Em dia",IF(AND($V340&gt;$W340,$S340&gt;TODAY()),"Em Risco","Atrasado")))))))</f>
        <v/>
      </c>
      <c r="Y340" s="2" t="str">
        <f t="shared" si="16"/>
        <v/>
      </c>
    </row>
    <row r="341" spans="20:25" hidden="1" x14ac:dyDescent="0.3">
      <c r="T341" s="163" t="str">
        <f>IFERROR((SUMIFS('Extração Jira - Itens (Épicos)'!$H:$H,'Extração Jira - Itens (Épicos)'!$I:$I,'Situação dos Épicos'!$Q341,'Extração Jira - Itens (Épicos)'!$K:$K,"Entregue")+SUMIFS('Extração Jira - Itens (Épicos)'!$H:$H,'Extração Jira - Itens (Épicos)'!$I:$I,'Situação dos Épicos'!$Q341,'Extração Jira - Itens (Épicos)'!$K:$K,"Cancelado"))/SUMIF('Extração Jira - Itens (Épicos)'!$I:$I,'Situação dos Épicos'!$Q341,'Extração Jira - Itens (Épicos)'!$H:$H),"")</f>
        <v/>
      </c>
      <c r="U341" s="2" t="str">
        <f>IF($Q341="","",SUMIFS('Extração Jira - Itens (Épicos)'!$H:$H,'Extração Jira - Itens (Épicos)'!$I:$I,$Q341,'Extração Jira - Itens (Épicos)'!$K:$K,"Não Entregue"))</f>
        <v/>
      </c>
      <c r="V341" s="2" t="str">
        <f t="shared" si="17"/>
        <v/>
      </c>
      <c r="W341" s="2" t="str">
        <f t="shared" si="18"/>
        <v/>
      </c>
      <c r="X341" s="2" t="str">
        <f ca="1">IF($Q341="","",IF(ISERROR(VLOOKUP($Q341,'Extração Jira - Épicos Jornada'!$B:$B,1,0)),"Despriorizado da PI",IF(V341=0,"Não considerar",IF(T341=1,"Finalizado",IF(AND($V341=$W341,$S341&lt;TODAY()),"Replanejado",IF(AND($V341=$W341,$S341&gt;=TODAY()),"Em dia",IF(AND($V341&gt;$W341,$S341&gt;TODAY()),"Em Risco","Atrasado")))))))</f>
        <v/>
      </c>
      <c r="Y341" s="2" t="str">
        <f t="shared" si="16"/>
        <v/>
      </c>
    </row>
    <row r="342" spans="20:25" hidden="1" x14ac:dyDescent="0.3">
      <c r="T342" s="163" t="str">
        <f>IFERROR((SUMIFS('Extração Jira - Itens (Épicos)'!$H:$H,'Extração Jira - Itens (Épicos)'!$I:$I,'Situação dos Épicos'!$Q342,'Extração Jira - Itens (Épicos)'!$K:$K,"Entregue")+SUMIFS('Extração Jira - Itens (Épicos)'!$H:$H,'Extração Jira - Itens (Épicos)'!$I:$I,'Situação dos Épicos'!$Q342,'Extração Jira - Itens (Épicos)'!$K:$K,"Cancelado"))/SUMIF('Extração Jira - Itens (Épicos)'!$I:$I,'Situação dos Épicos'!$Q342,'Extração Jira - Itens (Épicos)'!$H:$H),"")</f>
        <v/>
      </c>
      <c r="U342" s="2" t="str">
        <f>IF($Q342="","",SUMIFS('Extração Jira - Itens (Épicos)'!$H:$H,'Extração Jira - Itens (Épicos)'!$I:$I,$Q342,'Extração Jira - Itens (Épicos)'!$K:$K,"Não Entregue"))</f>
        <v/>
      </c>
      <c r="V342" s="2" t="str">
        <f t="shared" si="17"/>
        <v/>
      </c>
      <c r="W342" s="2" t="str">
        <f t="shared" si="18"/>
        <v/>
      </c>
      <c r="X342" s="2" t="str">
        <f ca="1">IF($Q342="","",IF(ISERROR(VLOOKUP($Q342,'Extração Jira - Épicos Jornada'!$B:$B,1,0)),"Despriorizado da PI",IF(V342=0,"Não considerar",IF(T342=1,"Finalizado",IF(AND($V342=$W342,$S342&lt;TODAY()),"Replanejado",IF(AND($V342=$W342,$S342&gt;=TODAY()),"Em dia",IF(AND($V342&gt;$W342,$S342&gt;TODAY()),"Em Risco","Atrasado")))))))</f>
        <v/>
      </c>
      <c r="Y342" s="2" t="str">
        <f t="shared" ref="Y342:Y405" si="19">IF($Q342="","",IF(LEFT($R342,5)="[SAG]","Baseline",IF(LEFT($R342,7)="[Adobe]","Baseline",IF(NOT(ISERROR(VLOOKUP($Q342,$M:$M,1,0))),"Baseline","Mudança de Escopo"))))</f>
        <v/>
      </c>
    </row>
    <row r="343" spans="20:25" hidden="1" x14ac:dyDescent="0.3">
      <c r="T343" s="163" t="str">
        <f>IFERROR((SUMIFS('Extração Jira - Itens (Épicos)'!$H:$H,'Extração Jira - Itens (Épicos)'!$I:$I,'Situação dos Épicos'!$Q343,'Extração Jira - Itens (Épicos)'!$K:$K,"Entregue")+SUMIFS('Extração Jira - Itens (Épicos)'!$H:$H,'Extração Jira - Itens (Épicos)'!$I:$I,'Situação dos Épicos'!$Q343,'Extração Jira - Itens (Épicos)'!$K:$K,"Cancelado"))/SUMIF('Extração Jira - Itens (Épicos)'!$I:$I,'Situação dos Épicos'!$Q343,'Extração Jira - Itens (Épicos)'!$H:$H),"")</f>
        <v/>
      </c>
      <c r="U343" s="2" t="str">
        <f>IF($Q343="","",SUMIFS('Extração Jira - Itens (Épicos)'!$H:$H,'Extração Jira - Itens (Épicos)'!$I:$I,$Q343,'Extração Jira - Itens (Épicos)'!$K:$K,"Não Entregue"))</f>
        <v/>
      </c>
      <c r="V343" s="2" t="str">
        <f t="shared" si="17"/>
        <v/>
      </c>
      <c r="W343" s="2" t="str">
        <f t="shared" si="18"/>
        <v/>
      </c>
      <c r="X343" s="2" t="str">
        <f ca="1">IF($Q343="","",IF(ISERROR(VLOOKUP($Q343,'Extração Jira - Épicos Jornada'!$B:$B,1,0)),"Despriorizado da PI",IF(V343=0,"Não considerar",IF(T343=1,"Finalizado",IF(AND($V343=$W343,$S343&lt;TODAY()),"Replanejado",IF(AND($V343=$W343,$S343&gt;=TODAY()),"Em dia",IF(AND($V343&gt;$W343,$S343&gt;TODAY()),"Em Risco","Atrasado")))))))</f>
        <v/>
      </c>
      <c r="Y343" s="2" t="str">
        <f t="shared" si="19"/>
        <v/>
      </c>
    </row>
    <row r="344" spans="20:25" hidden="1" x14ac:dyDescent="0.3">
      <c r="T344" s="163" t="str">
        <f>IFERROR((SUMIFS('Extração Jira - Itens (Épicos)'!$H:$H,'Extração Jira - Itens (Épicos)'!$I:$I,'Situação dos Épicos'!$Q344,'Extração Jira - Itens (Épicos)'!$K:$K,"Entregue")+SUMIFS('Extração Jira - Itens (Épicos)'!$H:$H,'Extração Jira - Itens (Épicos)'!$I:$I,'Situação dos Épicos'!$Q344,'Extração Jira - Itens (Épicos)'!$K:$K,"Cancelado"))/SUMIF('Extração Jira - Itens (Épicos)'!$I:$I,'Situação dos Épicos'!$Q344,'Extração Jira - Itens (Épicos)'!$H:$H),"")</f>
        <v/>
      </c>
      <c r="U344" s="2" t="str">
        <f>IF($Q344="","",SUMIFS('Extração Jira - Itens (Épicos)'!$H:$H,'Extração Jira - Itens (Épicos)'!$I:$I,$Q344,'Extração Jira - Itens (Épicos)'!$K:$K,"Não Entregue"))</f>
        <v/>
      </c>
      <c r="V344" s="2" t="str">
        <f t="shared" si="17"/>
        <v/>
      </c>
      <c r="W344" s="2" t="str">
        <f t="shared" si="18"/>
        <v/>
      </c>
      <c r="X344" s="2" t="str">
        <f ca="1">IF($Q344="","",IF(ISERROR(VLOOKUP($Q344,'Extração Jira - Épicos Jornada'!$B:$B,1,0)),"Despriorizado da PI",IF(V344=0,"Não considerar",IF(T344=1,"Finalizado",IF(AND($V344=$W344,$S344&lt;TODAY()),"Replanejado",IF(AND($V344=$W344,$S344&gt;=TODAY()),"Em dia",IF(AND($V344&gt;$W344,$S344&gt;TODAY()),"Em Risco","Atrasado")))))))</f>
        <v/>
      </c>
      <c r="Y344" s="2" t="str">
        <f t="shared" si="19"/>
        <v/>
      </c>
    </row>
    <row r="345" spans="20:25" hidden="1" x14ac:dyDescent="0.3">
      <c r="T345" s="163" t="str">
        <f>IFERROR((SUMIFS('Extração Jira - Itens (Épicos)'!$H:$H,'Extração Jira - Itens (Épicos)'!$I:$I,'Situação dos Épicos'!$Q345,'Extração Jira - Itens (Épicos)'!$K:$K,"Entregue")+SUMIFS('Extração Jira - Itens (Épicos)'!$H:$H,'Extração Jira - Itens (Épicos)'!$I:$I,'Situação dos Épicos'!$Q345,'Extração Jira - Itens (Épicos)'!$K:$K,"Cancelado"))/SUMIF('Extração Jira - Itens (Épicos)'!$I:$I,'Situação dos Épicos'!$Q345,'Extração Jira - Itens (Épicos)'!$H:$H),"")</f>
        <v/>
      </c>
      <c r="U345" s="2" t="str">
        <f>IF($Q345="","",SUMIFS('Extração Jira - Itens (Épicos)'!$H:$H,'Extração Jira - Itens (Épicos)'!$I:$I,$Q345,'Extração Jira - Itens (Épicos)'!$K:$K,"Não Entregue"))</f>
        <v/>
      </c>
      <c r="V345" s="2" t="str">
        <f t="shared" si="17"/>
        <v/>
      </c>
      <c r="W345" s="2" t="str">
        <f t="shared" si="18"/>
        <v/>
      </c>
      <c r="X345" s="2" t="str">
        <f ca="1">IF($Q345="","",IF(ISERROR(VLOOKUP($Q345,'Extração Jira - Épicos Jornada'!$B:$B,1,0)),"Despriorizado da PI",IF(V345=0,"Não considerar",IF(T345=1,"Finalizado",IF(AND($V345=$W345,$S345&lt;TODAY()),"Replanejado",IF(AND($V345=$W345,$S345&gt;=TODAY()),"Em dia",IF(AND($V345&gt;$W345,$S345&gt;TODAY()),"Em Risco","Atrasado")))))))</f>
        <v/>
      </c>
      <c r="Y345" s="2" t="str">
        <f t="shared" si="19"/>
        <v/>
      </c>
    </row>
    <row r="346" spans="20:25" hidden="1" x14ac:dyDescent="0.3">
      <c r="T346" s="163" t="str">
        <f>IFERROR((SUMIFS('Extração Jira - Itens (Épicos)'!$H:$H,'Extração Jira - Itens (Épicos)'!$I:$I,'Situação dos Épicos'!$Q346,'Extração Jira - Itens (Épicos)'!$K:$K,"Entregue")+SUMIFS('Extração Jira - Itens (Épicos)'!$H:$H,'Extração Jira - Itens (Épicos)'!$I:$I,'Situação dos Épicos'!$Q346,'Extração Jira - Itens (Épicos)'!$K:$K,"Cancelado"))/SUMIF('Extração Jira - Itens (Épicos)'!$I:$I,'Situação dos Épicos'!$Q346,'Extração Jira - Itens (Épicos)'!$H:$H),"")</f>
        <v/>
      </c>
      <c r="U346" s="2" t="str">
        <f>IF($Q346="","",SUMIFS('Extração Jira - Itens (Épicos)'!$H:$H,'Extração Jira - Itens (Épicos)'!$I:$I,$Q346,'Extração Jira - Itens (Épicos)'!$K:$K,"Não Entregue"))</f>
        <v/>
      </c>
      <c r="V346" s="2" t="str">
        <f t="shared" si="17"/>
        <v/>
      </c>
      <c r="W346" s="2" t="str">
        <f t="shared" si="18"/>
        <v/>
      </c>
      <c r="X346" s="2" t="str">
        <f ca="1">IF($Q346="","",IF(ISERROR(VLOOKUP($Q346,'Extração Jira - Épicos Jornada'!$B:$B,1,0)),"Despriorizado da PI",IF(V346=0,"Não considerar",IF(T346=1,"Finalizado",IF(AND($V346=$W346,$S346&lt;TODAY()),"Replanejado",IF(AND($V346=$W346,$S346&gt;=TODAY()),"Em dia",IF(AND($V346&gt;$W346,$S346&gt;TODAY()),"Em Risco","Atrasado")))))))</f>
        <v/>
      </c>
      <c r="Y346" s="2" t="str">
        <f t="shared" si="19"/>
        <v/>
      </c>
    </row>
    <row r="347" spans="20:25" hidden="1" x14ac:dyDescent="0.3">
      <c r="T347" s="163" t="str">
        <f>IFERROR((SUMIFS('Extração Jira - Itens (Épicos)'!$H:$H,'Extração Jira - Itens (Épicos)'!$I:$I,'Situação dos Épicos'!$Q347,'Extração Jira - Itens (Épicos)'!$K:$K,"Entregue")+SUMIFS('Extração Jira - Itens (Épicos)'!$H:$H,'Extração Jira - Itens (Épicos)'!$I:$I,'Situação dos Épicos'!$Q347,'Extração Jira - Itens (Épicos)'!$K:$K,"Cancelado"))/SUMIF('Extração Jira - Itens (Épicos)'!$I:$I,'Situação dos Épicos'!$Q347,'Extração Jira - Itens (Épicos)'!$H:$H),"")</f>
        <v/>
      </c>
      <c r="U347" s="2" t="str">
        <f>IF($Q347="","",SUMIFS('Extração Jira - Itens (Épicos)'!$H:$H,'Extração Jira - Itens (Épicos)'!$I:$I,$Q347,'Extração Jira - Itens (Épicos)'!$K:$K,"Não Entregue"))</f>
        <v/>
      </c>
      <c r="V347" s="2" t="str">
        <f t="shared" si="17"/>
        <v/>
      </c>
      <c r="W347" s="2" t="str">
        <f t="shared" si="18"/>
        <v/>
      </c>
      <c r="X347" s="2" t="str">
        <f ca="1">IF($Q347="","",IF(ISERROR(VLOOKUP($Q347,'Extração Jira - Épicos Jornada'!$B:$B,1,0)),"Despriorizado da PI",IF(V347=0,"Não considerar",IF(T347=1,"Finalizado",IF(AND($V347=$W347,$S347&lt;TODAY()),"Replanejado",IF(AND($V347=$W347,$S347&gt;=TODAY()),"Em dia",IF(AND($V347&gt;$W347,$S347&gt;TODAY()),"Em Risco","Atrasado")))))))</f>
        <v/>
      </c>
      <c r="Y347" s="2" t="str">
        <f t="shared" si="19"/>
        <v/>
      </c>
    </row>
    <row r="348" spans="20:25" hidden="1" x14ac:dyDescent="0.3">
      <c r="T348" s="163" t="str">
        <f>IFERROR((SUMIFS('Extração Jira - Itens (Épicos)'!$H:$H,'Extração Jira - Itens (Épicos)'!$I:$I,'Situação dos Épicos'!$Q348,'Extração Jira - Itens (Épicos)'!$K:$K,"Entregue")+SUMIFS('Extração Jira - Itens (Épicos)'!$H:$H,'Extração Jira - Itens (Épicos)'!$I:$I,'Situação dos Épicos'!$Q348,'Extração Jira - Itens (Épicos)'!$K:$K,"Cancelado"))/SUMIF('Extração Jira - Itens (Épicos)'!$I:$I,'Situação dos Épicos'!$Q348,'Extração Jira - Itens (Épicos)'!$H:$H),"")</f>
        <v/>
      </c>
      <c r="U348" s="2" t="str">
        <f>IF($Q348="","",SUMIFS('Extração Jira - Itens (Épicos)'!$H:$H,'Extração Jira - Itens (Épicos)'!$I:$I,$Q348,'Extração Jira - Itens (Épicos)'!$K:$K,"Não Entregue"))</f>
        <v/>
      </c>
      <c r="V348" s="2" t="str">
        <f t="shared" si="17"/>
        <v/>
      </c>
      <c r="W348" s="2" t="str">
        <f t="shared" si="18"/>
        <v/>
      </c>
      <c r="X348" s="2" t="str">
        <f ca="1">IF($Q348="","",IF(ISERROR(VLOOKUP($Q348,'Extração Jira - Épicos Jornada'!$B:$B,1,0)),"Despriorizado da PI",IF(V348=0,"Não considerar",IF(T348=1,"Finalizado",IF(AND($V348=$W348,$S348&lt;TODAY()),"Replanejado",IF(AND($V348=$W348,$S348&gt;=TODAY()),"Em dia",IF(AND($V348&gt;$W348,$S348&gt;TODAY()),"Em Risco","Atrasado")))))))</f>
        <v/>
      </c>
      <c r="Y348" s="2" t="str">
        <f t="shared" si="19"/>
        <v/>
      </c>
    </row>
    <row r="349" spans="20:25" hidden="1" x14ac:dyDescent="0.3">
      <c r="T349" s="163" t="str">
        <f>IFERROR((SUMIFS('Extração Jira - Itens (Épicos)'!$H:$H,'Extração Jira - Itens (Épicos)'!$I:$I,'Situação dos Épicos'!$Q349,'Extração Jira - Itens (Épicos)'!$K:$K,"Entregue")+SUMIFS('Extração Jira - Itens (Épicos)'!$H:$H,'Extração Jira - Itens (Épicos)'!$I:$I,'Situação dos Épicos'!$Q349,'Extração Jira - Itens (Épicos)'!$K:$K,"Cancelado"))/SUMIF('Extração Jira - Itens (Épicos)'!$I:$I,'Situação dos Épicos'!$Q349,'Extração Jira - Itens (Épicos)'!$H:$H),"")</f>
        <v/>
      </c>
      <c r="U349" s="2" t="str">
        <f>IF($Q349="","",SUMIFS('Extração Jira - Itens (Épicos)'!$H:$H,'Extração Jira - Itens (Épicos)'!$I:$I,$Q349,'Extração Jira - Itens (Épicos)'!$K:$K,"Não Entregue"))</f>
        <v/>
      </c>
      <c r="V349" s="2" t="str">
        <f t="shared" si="17"/>
        <v/>
      </c>
      <c r="W349" s="2" t="str">
        <f t="shared" si="18"/>
        <v/>
      </c>
      <c r="X349" s="2" t="str">
        <f ca="1">IF($Q349="","",IF(ISERROR(VLOOKUP($Q349,'Extração Jira - Épicos Jornada'!$B:$B,1,0)),"Despriorizado da PI",IF(V349=0,"Não considerar",IF(T349=1,"Finalizado",IF(AND($V349=$W349,$S349&lt;TODAY()),"Replanejado",IF(AND($V349=$W349,$S349&gt;=TODAY()),"Em dia",IF(AND($V349&gt;$W349,$S349&gt;TODAY()),"Em Risco","Atrasado")))))))</f>
        <v/>
      </c>
      <c r="Y349" s="2" t="str">
        <f t="shared" si="19"/>
        <v/>
      </c>
    </row>
    <row r="350" spans="20:25" hidden="1" x14ac:dyDescent="0.3">
      <c r="T350" s="163" t="str">
        <f>IFERROR((SUMIFS('Extração Jira - Itens (Épicos)'!$H:$H,'Extração Jira - Itens (Épicos)'!$I:$I,'Situação dos Épicos'!$Q350,'Extração Jira - Itens (Épicos)'!$K:$K,"Entregue")+SUMIFS('Extração Jira - Itens (Épicos)'!$H:$H,'Extração Jira - Itens (Épicos)'!$I:$I,'Situação dos Épicos'!$Q350,'Extração Jira - Itens (Épicos)'!$K:$K,"Cancelado"))/SUMIF('Extração Jira - Itens (Épicos)'!$I:$I,'Situação dos Épicos'!$Q350,'Extração Jira - Itens (Épicos)'!$H:$H),"")</f>
        <v/>
      </c>
      <c r="U350" s="2" t="str">
        <f>IF($Q350="","",SUMIFS('Extração Jira - Itens (Épicos)'!$H:$H,'Extração Jira - Itens (Épicos)'!$I:$I,$Q350,'Extração Jira - Itens (Épicos)'!$K:$K,"Não Entregue"))</f>
        <v/>
      </c>
      <c r="V350" s="2" t="str">
        <f t="shared" si="17"/>
        <v/>
      </c>
      <c r="W350" s="2" t="str">
        <f t="shared" si="18"/>
        <v/>
      </c>
      <c r="X350" s="2" t="str">
        <f ca="1">IF($Q350="","",IF(ISERROR(VLOOKUP($Q350,'Extração Jira - Épicos Jornada'!$B:$B,1,0)),"Despriorizado da PI",IF(V350=0,"Não considerar",IF(T350=1,"Finalizado",IF(AND($V350=$W350,$S350&lt;TODAY()),"Replanejado",IF(AND($V350=$W350,$S350&gt;=TODAY()),"Em dia",IF(AND($V350&gt;$W350,$S350&gt;TODAY()),"Em Risco","Atrasado")))))))</f>
        <v/>
      </c>
      <c r="Y350" s="2" t="str">
        <f t="shared" si="19"/>
        <v/>
      </c>
    </row>
    <row r="351" spans="20:25" hidden="1" x14ac:dyDescent="0.3">
      <c r="T351" s="163" t="str">
        <f>IFERROR((SUMIFS('Extração Jira - Itens (Épicos)'!$H:$H,'Extração Jira - Itens (Épicos)'!$I:$I,'Situação dos Épicos'!$Q351,'Extração Jira - Itens (Épicos)'!$K:$K,"Entregue")+SUMIFS('Extração Jira - Itens (Épicos)'!$H:$H,'Extração Jira - Itens (Épicos)'!$I:$I,'Situação dos Épicos'!$Q351,'Extração Jira - Itens (Épicos)'!$K:$K,"Cancelado"))/SUMIF('Extração Jira - Itens (Épicos)'!$I:$I,'Situação dos Épicos'!$Q351,'Extração Jira - Itens (Épicos)'!$H:$H),"")</f>
        <v/>
      </c>
      <c r="U351" s="2" t="str">
        <f>IF($Q351="","",SUMIFS('Extração Jira - Itens (Épicos)'!$H:$H,'Extração Jira - Itens (Épicos)'!$I:$I,$Q351,'Extração Jira - Itens (Épicos)'!$K:$K,"Não Entregue"))</f>
        <v/>
      </c>
      <c r="V351" s="2" t="str">
        <f t="shared" si="17"/>
        <v/>
      </c>
      <c r="W351" s="2" t="str">
        <f t="shared" si="18"/>
        <v/>
      </c>
      <c r="X351" s="2" t="str">
        <f ca="1">IF($Q351="","",IF(ISERROR(VLOOKUP($Q351,'Extração Jira - Épicos Jornada'!$B:$B,1,0)),"Despriorizado da PI",IF(V351=0,"Não considerar",IF(T351=1,"Finalizado",IF(AND($V351=$W351,$S351&lt;TODAY()),"Replanejado",IF(AND($V351=$W351,$S351&gt;=TODAY()),"Em dia",IF(AND($V351&gt;$W351,$S351&gt;TODAY()),"Em Risco","Atrasado")))))))</f>
        <v/>
      </c>
      <c r="Y351" s="2" t="str">
        <f t="shared" si="19"/>
        <v/>
      </c>
    </row>
    <row r="352" spans="20:25" hidden="1" x14ac:dyDescent="0.3">
      <c r="T352" s="163" t="str">
        <f>IFERROR((SUMIFS('Extração Jira - Itens (Épicos)'!$H:$H,'Extração Jira - Itens (Épicos)'!$I:$I,'Situação dos Épicos'!$Q352,'Extração Jira - Itens (Épicos)'!$K:$K,"Entregue")+SUMIFS('Extração Jira - Itens (Épicos)'!$H:$H,'Extração Jira - Itens (Épicos)'!$I:$I,'Situação dos Épicos'!$Q352,'Extração Jira - Itens (Épicos)'!$K:$K,"Cancelado"))/SUMIF('Extração Jira - Itens (Épicos)'!$I:$I,'Situação dos Épicos'!$Q352,'Extração Jira - Itens (Épicos)'!$H:$H),"")</f>
        <v/>
      </c>
      <c r="U352" s="2" t="str">
        <f>IF($Q352="","",SUMIFS('Extração Jira - Itens (Épicos)'!$H:$H,'Extração Jira - Itens (Épicos)'!$I:$I,$Q352,'Extração Jira - Itens (Épicos)'!$K:$K,"Não Entregue"))</f>
        <v/>
      </c>
      <c r="V352" s="2" t="str">
        <f t="shared" si="17"/>
        <v/>
      </c>
      <c r="W352" s="2" t="str">
        <f t="shared" si="18"/>
        <v/>
      </c>
      <c r="X352" s="2" t="str">
        <f ca="1">IF($Q352="","",IF(ISERROR(VLOOKUP($Q352,'Extração Jira - Épicos Jornada'!$B:$B,1,0)),"Despriorizado da PI",IF(V352=0,"Não considerar",IF(T352=1,"Finalizado",IF(AND($V352=$W352,$S352&lt;TODAY()),"Replanejado",IF(AND($V352=$W352,$S352&gt;=TODAY()),"Em dia",IF(AND($V352&gt;$W352,$S352&gt;TODAY()),"Em Risco","Atrasado")))))))</f>
        <v/>
      </c>
      <c r="Y352" s="2" t="str">
        <f t="shared" si="19"/>
        <v/>
      </c>
    </row>
    <row r="353" spans="20:25" hidden="1" x14ac:dyDescent="0.3">
      <c r="T353" s="163" t="str">
        <f>IFERROR((SUMIFS('Extração Jira - Itens (Épicos)'!$H:$H,'Extração Jira - Itens (Épicos)'!$I:$I,'Situação dos Épicos'!$Q353,'Extração Jira - Itens (Épicos)'!$K:$K,"Entregue")+SUMIFS('Extração Jira - Itens (Épicos)'!$H:$H,'Extração Jira - Itens (Épicos)'!$I:$I,'Situação dos Épicos'!$Q353,'Extração Jira - Itens (Épicos)'!$K:$K,"Cancelado"))/SUMIF('Extração Jira - Itens (Épicos)'!$I:$I,'Situação dos Épicos'!$Q353,'Extração Jira - Itens (Épicos)'!$H:$H),"")</f>
        <v/>
      </c>
      <c r="U353" s="2" t="str">
        <f>IF($Q353="","",SUMIFS('Extração Jira - Itens (Épicos)'!$H:$H,'Extração Jira - Itens (Épicos)'!$I:$I,$Q353,'Extração Jira - Itens (Épicos)'!$K:$K,"Não Entregue"))</f>
        <v/>
      </c>
      <c r="V353" s="2" t="str">
        <f t="shared" si="17"/>
        <v/>
      </c>
      <c r="W353" s="2" t="str">
        <f t="shared" si="18"/>
        <v/>
      </c>
      <c r="X353" s="2" t="str">
        <f ca="1">IF($Q353="","",IF(ISERROR(VLOOKUP($Q353,'Extração Jira - Épicos Jornada'!$B:$B,1,0)),"Despriorizado da PI",IF(V353=0,"Não considerar",IF(T353=1,"Finalizado",IF(AND($V353=$W353,$S353&lt;TODAY()),"Replanejado",IF(AND($V353=$W353,$S353&gt;=TODAY()),"Em dia",IF(AND($V353&gt;$W353,$S353&gt;TODAY()),"Em Risco","Atrasado")))))))</f>
        <v/>
      </c>
      <c r="Y353" s="2" t="str">
        <f t="shared" si="19"/>
        <v/>
      </c>
    </row>
    <row r="354" spans="20:25" hidden="1" x14ac:dyDescent="0.3">
      <c r="T354" s="163" t="str">
        <f>IFERROR((SUMIFS('Extração Jira - Itens (Épicos)'!$H:$H,'Extração Jira - Itens (Épicos)'!$I:$I,'Situação dos Épicos'!$Q354,'Extração Jira - Itens (Épicos)'!$K:$K,"Entregue")+SUMIFS('Extração Jira - Itens (Épicos)'!$H:$H,'Extração Jira - Itens (Épicos)'!$I:$I,'Situação dos Épicos'!$Q354,'Extração Jira - Itens (Épicos)'!$K:$K,"Cancelado"))/SUMIF('Extração Jira - Itens (Épicos)'!$I:$I,'Situação dos Épicos'!$Q354,'Extração Jira - Itens (Épicos)'!$H:$H),"")</f>
        <v/>
      </c>
      <c r="U354" s="2" t="str">
        <f>IF($Q354="","",SUMIFS('Extração Jira - Itens (Épicos)'!$H:$H,'Extração Jira - Itens (Épicos)'!$I:$I,$Q354,'Extração Jira - Itens (Épicos)'!$K:$K,"Não Entregue"))</f>
        <v/>
      </c>
      <c r="V354" s="2" t="str">
        <f t="shared" si="17"/>
        <v/>
      </c>
      <c r="W354" s="2" t="str">
        <f t="shared" si="18"/>
        <v/>
      </c>
      <c r="X354" s="2" t="str">
        <f ca="1">IF($Q354="","",IF(ISERROR(VLOOKUP($Q354,'Extração Jira - Épicos Jornada'!$B:$B,1,0)),"Despriorizado da PI",IF(V354=0,"Não considerar",IF(T354=1,"Finalizado",IF(AND($V354=$W354,$S354&lt;TODAY()),"Replanejado",IF(AND($V354=$W354,$S354&gt;=TODAY()),"Em dia",IF(AND($V354&gt;$W354,$S354&gt;TODAY()),"Em Risco","Atrasado")))))))</f>
        <v/>
      </c>
      <c r="Y354" s="2" t="str">
        <f t="shared" si="19"/>
        <v/>
      </c>
    </row>
    <row r="355" spans="20:25" hidden="1" x14ac:dyDescent="0.3">
      <c r="T355" s="163" t="str">
        <f>IFERROR((SUMIFS('Extração Jira - Itens (Épicos)'!$H:$H,'Extração Jira - Itens (Épicos)'!$I:$I,'Situação dos Épicos'!$Q355,'Extração Jira - Itens (Épicos)'!$K:$K,"Entregue")+SUMIFS('Extração Jira - Itens (Épicos)'!$H:$H,'Extração Jira - Itens (Épicos)'!$I:$I,'Situação dos Épicos'!$Q355,'Extração Jira - Itens (Épicos)'!$K:$K,"Cancelado"))/SUMIF('Extração Jira - Itens (Épicos)'!$I:$I,'Situação dos Épicos'!$Q355,'Extração Jira - Itens (Épicos)'!$H:$H),"")</f>
        <v/>
      </c>
      <c r="U355" s="2" t="str">
        <f>IF($Q355="","",SUMIFS('Extração Jira - Itens (Épicos)'!$H:$H,'Extração Jira - Itens (Épicos)'!$I:$I,$Q355,'Extração Jira - Itens (Épicos)'!$K:$K,"Não Entregue"))</f>
        <v/>
      </c>
      <c r="V355" s="2" t="str">
        <f t="shared" si="17"/>
        <v/>
      </c>
      <c r="W355" s="2" t="str">
        <f t="shared" si="18"/>
        <v/>
      </c>
      <c r="X355" s="2" t="str">
        <f ca="1">IF($Q355="","",IF(ISERROR(VLOOKUP($Q355,'Extração Jira - Épicos Jornada'!$B:$B,1,0)),"Despriorizado da PI",IF(V355=0,"Não considerar",IF(T355=1,"Finalizado",IF(AND($V355=$W355,$S355&lt;TODAY()),"Replanejado",IF(AND($V355=$W355,$S355&gt;=TODAY()),"Em dia",IF(AND($V355&gt;$W355,$S355&gt;TODAY()),"Em Risco","Atrasado")))))))</f>
        <v/>
      </c>
      <c r="Y355" s="2" t="str">
        <f t="shared" si="19"/>
        <v/>
      </c>
    </row>
    <row r="356" spans="20:25" hidden="1" x14ac:dyDescent="0.3">
      <c r="T356" s="163" t="str">
        <f>IFERROR((SUMIFS('Extração Jira - Itens (Épicos)'!$H:$H,'Extração Jira - Itens (Épicos)'!$I:$I,'Situação dos Épicos'!$Q356,'Extração Jira - Itens (Épicos)'!$K:$K,"Entregue")+SUMIFS('Extração Jira - Itens (Épicos)'!$H:$H,'Extração Jira - Itens (Épicos)'!$I:$I,'Situação dos Épicos'!$Q356,'Extração Jira - Itens (Épicos)'!$K:$K,"Cancelado"))/SUMIF('Extração Jira - Itens (Épicos)'!$I:$I,'Situação dos Épicos'!$Q356,'Extração Jira - Itens (Épicos)'!$H:$H),"")</f>
        <v/>
      </c>
      <c r="U356" s="2" t="str">
        <f>IF($Q356="","",SUMIFS('Extração Jira - Itens (Épicos)'!$H:$H,'Extração Jira - Itens (Épicos)'!$I:$I,$Q356,'Extração Jira - Itens (Épicos)'!$K:$K,"Não Entregue"))</f>
        <v/>
      </c>
      <c r="V356" s="2" t="str">
        <f t="shared" si="17"/>
        <v/>
      </c>
      <c r="W356" s="2" t="str">
        <f t="shared" si="18"/>
        <v/>
      </c>
      <c r="X356" s="2" t="str">
        <f ca="1">IF($Q356="","",IF(ISERROR(VLOOKUP($Q356,'Extração Jira - Épicos Jornada'!$B:$B,1,0)),"Despriorizado da PI",IF(V356=0,"Não considerar",IF(T356=1,"Finalizado",IF(AND($V356=$W356,$S356&lt;TODAY()),"Replanejado",IF(AND($V356=$W356,$S356&gt;=TODAY()),"Em dia",IF(AND($V356&gt;$W356,$S356&gt;TODAY()),"Em Risco","Atrasado")))))))</f>
        <v/>
      </c>
      <c r="Y356" s="2" t="str">
        <f t="shared" si="19"/>
        <v/>
      </c>
    </row>
    <row r="357" spans="20:25" hidden="1" x14ac:dyDescent="0.3">
      <c r="T357" s="163" t="str">
        <f>IFERROR((SUMIFS('Extração Jira - Itens (Épicos)'!$H:$H,'Extração Jira - Itens (Épicos)'!$I:$I,'Situação dos Épicos'!$Q357,'Extração Jira - Itens (Épicos)'!$K:$K,"Entregue")+SUMIFS('Extração Jira - Itens (Épicos)'!$H:$H,'Extração Jira - Itens (Épicos)'!$I:$I,'Situação dos Épicos'!$Q357,'Extração Jira - Itens (Épicos)'!$K:$K,"Cancelado"))/SUMIF('Extração Jira - Itens (Épicos)'!$I:$I,'Situação dos Épicos'!$Q357,'Extração Jira - Itens (Épicos)'!$H:$H),"")</f>
        <v/>
      </c>
      <c r="U357" s="2" t="str">
        <f>IF($Q357="","",SUMIFS('Extração Jira - Itens (Épicos)'!$H:$H,'Extração Jira - Itens (Épicos)'!$I:$I,$Q357,'Extração Jira - Itens (Épicos)'!$K:$K,"Não Entregue"))</f>
        <v/>
      </c>
      <c r="V357" s="2" t="str">
        <f t="shared" si="17"/>
        <v/>
      </c>
      <c r="W357" s="2" t="str">
        <f t="shared" si="18"/>
        <v/>
      </c>
      <c r="X357" s="2" t="str">
        <f ca="1">IF($Q357="","",IF(ISERROR(VLOOKUP($Q357,'Extração Jira - Épicos Jornada'!$B:$B,1,0)),"Despriorizado da PI",IF(V357=0,"Não considerar",IF(T357=1,"Finalizado",IF(AND($V357=$W357,$S357&lt;TODAY()),"Replanejado",IF(AND($V357=$W357,$S357&gt;=TODAY()),"Em dia",IF(AND($V357&gt;$W357,$S357&gt;TODAY()),"Em Risco","Atrasado")))))))</f>
        <v/>
      </c>
      <c r="Y357" s="2" t="str">
        <f t="shared" si="19"/>
        <v/>
      </c>
    </row>
    <row r="358" spans="20:25" hidden="1" x14ac:dyDescent="0.3">
      <c r="T358" s="163" t="str">
        <f>IFERROR((SUMIFS('Extração Jira - Itens (Épicos)'!$H:$H,'Extração Jira - Itens (Épicos)'!$I:$I,'Situação dos Épicos'!$Q358,'Extração Jira - Itens (Épicos)'!$K:$K,"Entregue")+SUMIFS('Extração Jira - Itens (Épicos)'!$H:$H,'Extração Jira - Itens (Épicos)'!$I:$I,'Situação dos Épicos'!$Q358,'Extração Jira - Itens (Épicos)'!$K:$K,"Cancelado"))/SUMIF('Extração Jira - Itens (Épicos)'!$I:$I,'Situação dos Épicos'!$Q358,'Extração Jira - Itens (Épicos)'!$H:$H),"")</f>
        <v/>
      </c>
      <c r="U358" s="2" t="str">
        <f>IF($Q358="","",SUMIFS('Extração Jira - Itens (Épicos)'!$H:$H,'Extração Jira - Itens (Épicos)'!$I:$I,$Q358,'Extração Jira - Itens (Épicos)'!$K:$K,"Não Entregue"))</f>
        <v/>
      </c>
      <c r="V358" s="2" t="str">
        <f t="shared" si="17"/>
        <v/>
      </c>
      <c r="W358" s="2" t="str">
        <f t="shared" si="18"/>
        <v/>
      </c>
      <c r="X358" s="2" t="str">
        <f ca="1">IF($Q358="","",IF(ISERROR(VLOOKUP($Q358,'Extração Jira - Épicos Jornada'!$B:$B,1,0)),"Despriorizado da PI",IF(V358=0,"Não considerar",IF(T358=1,"Finalizado",IF(AND($V358=$W358,$S358&lt;TODAY()),"Replanejado",IF(AND($V358=$W358,$S358&gt;=TODAY()),"Em dia",IF(AND($V358&gt;$W358,$S358&gt;TODAY()),"Em Risco","Atrasado")))))))</f>
        <v/>
      </c>
      <c r="Y358" s="2" t="str">
        <f t="shared" si="19"/>
        <v/>
      </c>
    </row>
    <row r="359" spans="20:25" hidden="1" x14ac:dyDescent="0.3">
      <c r="T359" s="163" t="str">
        <f>IFERROR((SUMIFS('Extração Jira - Itens (Épicos)'!$H:$H,'Extração Jira - Itens (Épicos)'!$I:$I,'Situação dos Épicos'!$Q359,'Extração Jira - Itens (Épicos)'!$K:$K,"Entregue")+SUMIFS('Extração Jira - Itens (Épicos)'!$H:$H,'Extração Jira - Itens (Épicos)'!$I:$I,'Situação dos Épicos'!$Q359,'Extração Jira - Itens (Épicos)'!$K:$K,"Cancelado"))/SUMIF('Extração Jira - Itens (Épicos)'!$I:$I,'Situação dos Épicos'!$Q359,'Extração Jira - Itens (Épicos)'!$H:$H),"")</f>
        <v/>
      </c>
      <c r="U359" s="2" t="str">
        <f>IF($Q359="","",SUMIFS('Extração Jira - Itens (Épicos)'!$H:$H,'Extração Jira - Itens (Épicos)'!$I:$I,$Q359,'Extração Jira - Itens (Épicos)'!$K:$K,"Não Entregue"))</f>
        <v/>
      </c>
      <c r="V359" s="2" t="str">
        <f t="shared" si="17"/>
        <v/>
      </c>
      <c r="W359" s="2" t="str">
        <f t="shared" si="18"/>
        <v/>
      </c>
      <c r="X359" s="2" t="str">
        <f ca="1">IF($Q359="","",IF(ISERROR(VLOOKUP($Q359,'Extração Jira - Épicos Jornada'!$B:$B,1,0)),"Despriorizado da PI",IF(V359=0,"Não considerar",IF(T359=1,"Finalizado",IF(AND($V359=$W359,$S359&lt;TODAY()),"Replanejado",IF(AND($V359=$W359,$S359&gt;=TODAY()),"Em dia",IF(AND($V359&gt;$W359,$S359&gt;TODAY()),"Em Risco","Atrasado")))))))</f>
        <v/>
      </c>
      <c r="Y359" s="2" t="str">
        <f t="shared" si="19"/>
        <v/>
      </c>
    </row>
    <row r="360" spans="20:25" hidden="1" x14ac:dyDescent="0.3">
      <c r="T360" s="163" t="str">
        <f>IFERROR((SUMIFS('Extração Jira - Itens (Épicos)'!$H:$H,'Extração Jira - Itens (Épicos)'!$I:$I,'Situação dos Épicos'!$Q360,'Extração Jira - Itens (Épicos)'!$K:$K,"Entregue")+SUMIFS('Extração Jira - Itens (Épicos)'!$H:$H,'Extração Jira - Itens (Épicos)'!$I:$I,'Situação dos Épicos'!$Q360,'Extração Jira - Itens (Épicos)'!$K:$K,"Cancelado"))/SUMIF('Extração Jira - Itens (Épicos)'!$I:$I,'Situação dos Épicos'!$Q360,'Extração Jira - Itens (Épicos)'!$H:$H),"")</f>
        <v/>
      </c>
      <c r="U360" s="2" t="str">
        <f>IF($Q360="","",SUMIFS('Extração Jira - Itens (Épicos)'!$H:$H,'Extração Jira - Itens (Épicos)'!$I:$I,$Q360,'Extração Jira - Itens (Épicos)'!$K:$K,"Não Entregue"))</f>
        <v/>
      </c>
      <c r="V360" s="2" t="str">
        <f t="shared" si="17"/>
        <v/>
      </c>
      <c r="W360" s="2" t="str">
        <f t="shared" si="18"/>
        <v/>
      </c>
      <c r="X360" s="2" t="str">
        <f ca="1">IF($Q360="","",IF(ISERROR(VLOOKUP($Q360,'Extração Jira - Épicos Jornada'!$B:$B,1,0)),"Despriorizado da PI",IF(V360=0,"Não considerar",IF(T360=1,"Finalizado",IF(AND($V360=$W360,$S360&lt;TODAY()),"Replanejado",IF(AND($V360=$W360,$S360&gt;=TODAY()),"Em dia",IF(AND($V360&gt;$W360,$S360&gt;TODAY()),"Em Risco","Atrasado")))))))</f>
        <v/>
      </c>
      <c r="Y360" s="2" t="str">
        <f t="shared" si="19"/>
        <v/>
      </c>
    </row>
    <row r="361" spans="20:25" hidden="1" x14ac:dyDescent="0.3">
      <c r="T361" s="163" t="str">
        <f>IFERROR((SUMIFS('Extração Jira - Itens (Épicos)'!$H:$H,'Extração Jira - Itens (Épicos)'!$I:$I,'Situação dos Épicos'!$Q361,'Extração Jira - Itens (Épicos)'!$K:$K,"Entregue")+SUMIFS('Extração Jira - Itens (Épicos)'!$H:$H,'Extração Jira - Itens (Épicos)'!$I:$I,'Situação dos Épicos'!$Q361,'Extração Jira - Itens (Épicos)'!$K:$K,"Cancelado"))/SUMIF('Extração Jira - Itens (Épicos)'!$I:$I,'Situação dos Épicos'!$Q361,'Extração Jira - Itens (Épicos)'!$H:$H),"")</f>
        <v/>
      </c>
      <c r="U361" s="2" t="str">
        <f>IF($Q361="","",SUMIFS('Extração Jira - Itens (Épicos)'!$H:$H,'Extração Jira - Itens (Épicos)'!$I:$I,$Q361,'Extração Jira - Itens (Épicos)'!$K:$K,"Não Entregue"))</f>
        <v/>
      </c>
      <c r="V361" s="2" t="str">
        <f t="shared" si="17"/>
        <v/>
      </c>
      <c r="W361" s="2" t="str">
        <f t="shared" si="18"/>
        <v/>
      </c>
      <c r="X361" s="2" t="str">
        <f ca="1">IF($Q361="","",IF(ISERROR(VLOOKUP($Q361,'Extração Jira - Épicos Jornada'!$B:$B,1,0)),"Despriorizado da PI",IF(V361=0,"Não considerar",IF(T361=1,"Finalizado",IF(AND($V361=$W361,$S361&lt;TODAY()),"Replanejado",IF(AND($V361=$W361,$S361&gt;=TODAY()),"Em dia",IF(AND($V361&gt;$W361,$S361&gt;TODAY()),"Em Risco","Atrasado")))))))</f>
        <v/>
      </c>
      <c r="Y361" s="2" t="str">
        <f t="shared" si="19"/>
        <v/>
      </c>
    </row>
    <row r="362" spans="20:25" hidden="1" x14ac:dyDescent="0.3">
      <c r="T362" s="163" t="str">
        <f>IFERROR((SUMIFS('Extração Jira - Itens (Épicos)'!$H:$H,'Extração Jira - Itens (Épicos)'!$I:$I,'Situação dos Épicos'!$Q362,'Extração Jira - Itens (Épicos)'!$K:$K,"Entregue")+SUMIFS('Extração Jira - Itens (Épicos)'!$H:$H,'Extração Jira - Itens (Épicos)'!$I:$I,'Situação dos Épicos'!$Q362,'Extração Jira - Itens (Épicos)'!$K:$K,"Cancelado"))/SUMIF('Extração Jira - Itens (Épicos)'!$I:$I,'Situação dos Épicos'!$Q362,'Extração Jira - Itens (Épicos)'!$H:$H),"")</f>
        <v/>
      </c>
      <c r="U362" s="2" t="str">
        <f>IF($Q362="","",SUMIFS('Extração Jira - Itens (Épicos)'!$H:$H,'Extração Jira - Itens (Épicos)'!$I:$I,$Q362,'Extração Jira - Itens (Épicos)'!$K:$K,"Não Entregue"))</f>
        <v/>
      </c>
      <c r="V362" s="2" t="str">
        <f t="shared" si="17"/>
        <v/>
      </c>
      <c r="W362" s="2" t="str">
        <f t="shared" si="18"/>
        <v/>
      </c>
      <c r="X362" s="2" t="str">
        <f ca="1">IF($Q362="","",IF(ISERROR(VLOOKUP($Q362,'Extração Jira - Épicos Jornada'!$B:$B,1,0)),"Despriorizado da PI",IF(V362=0,"Não considerar",IF(T362=1,"Finalizado",IF(AND($V362=$W362,$S362&lt;TODAY()),"Replanejado",IF(AND($V362=$W362,$S362&gt;=TODAY()),"Em dia",IF(AND($V362&gt;$W362,$S362&gt;TODAY()),"Em Risco","Atrasado")))))))</f>
        <v/>
      </c>
      <c r="Y362" s="2" t="str">
        <f t="shared" si="19"/>
        <v/>
      </c>
    </row>
    <row r="363" spans="20:25" hidden="1" x14ac:dyDescent="0.3">
      <c r="T363" s="163" t="str">
        <f>IFERROR((SUMIFS('Extração Jira - Itens (Épicos)'!$H:$H,'Extração Jira - Itens (Épicos)'!$I:$I,'Situação dos Épicos'!$Q363,'Extração Jira - Itens (Épicos)'!$K:$K,"Entregue")+SUMIFS('Extração Jira - Itens (Épicos)'!$H:$H,'Extração Jira - Itens (Épicos)'!$I:$I,'Situação dos Épicos'!$Q363,'Extração Jira - Itens (Épicos)'!$K:$K,"Cancelado"))/SUMIF('Extração Jira - Itens (Épicos)'!$I:$I,'Situação dos Épicos'!$Q363,'Extração Jira - Itens (Épicos)'!$H:$H),"")</f>
        <v/>
      </c>
      <c r="U363" s="2" t="str">
        <f>IF($Q363="","",SUMIFS('Extração Jira - Itens (Épicos)'!$H:$H,'Extração Jira - Itens (Épicos)'!$I:$I,$Q363,'Extração Jira - Itens (Épicos)'!$K:$K,"Não Entregue"))</f>
        <v/>
      </c>
      <c r="V363" s="2" t="str">
        <f t="shared" si="17"/>
        <v/>
      </c>
      <c r="W363" s="2" t="str">
        <f t="shared" si="18"/>
        <v/>
      </c>
      <c r="X363" s="2" t="str">
        <f ca="1">IF($Q363="","",IF(ISERROR(VLOOKUP($Q363,'Extração Jira - Épicos Jornada'!$B:$B,1,0)),"Despriorizado da PI",IF(V363=0,"Não considerar",IF(T363=1,"Finalizado",IF(AND($V363=$W363,$S363&lt;TODAY()),"Replanejado",IF(AND($V363=$W363,$S363&gt;=TODAY()),"Em dia",IF(AND($V363&gt;$W363,$S363&gt;TODAY()),"Em Risco","Atrasado")))))))</f>
        <v/>
      </c>
      <c r="Y363" s="2" t="str">
        <f t="shared" si="19"/>
        <v/>
      </c>
    </row>
    <row r="364" spans="20:25" hidden="1" x14ac:dyDescent="0.3">
      <c r="T364" s="163" t="str">
        <f>IFERROR((SUMIFS('Extração Jira - Itens (Épicos)'!$H:$H,'Extração Jira - Itens (Épicos)'!$I:$I,'Situação dos Épicos'!$Q364,'Extração Jira - Itens (Épicos)'!$K:$K,"Entregue")+SUMIFS('Extração Jira - Itens (Épicos)'!$H:$H,'Extração Jira - Itens (Épicos)'!$I:$I,'Situação dos Épicos'!$Q364,'Extração Jira - Itens (Épicos)'!$K:$K,"Cancelado"))/SUMIF('Extração Jira - Itens (Épicos)'!$I:$I,'Situação dos Épicos'!$Q364,'Extração Jira - Itens (Épicos)'!$H:$H),"")</f>
        <v/>
      </c>
      <c r="U364" s="2" t="str">
        <f>IF($Q364="","",SUMIFS('Extração Jira - Itens (Épicos)'!$H:$H,'Extração Jira - Itens (Épicos)'!$I:$I,$Q364,'Extração Jira - Itens (Épicos)'!$K:$K,"Não Entregue"))</f>
        <v/>
      </c>
      <c r="V364" s="2" t="str">
        <f t="shared" si="17"/>
        <v/>
      </c>
      <c r="W364" s="2" t="str">
        <f t="shared" si="18"/>
        <v/>
      </c>
      <c r="X364" s="2" t="str">
        <f ca="1">IF($Q364="","",IF(ISERROR(VLOOKUP($Q364,'Extração Jira - Épicos Jornada'!$B:$B,1,0)),"Despriorizado da PI",IF(V364=0,"Não considerar",IF(T364=1,"Finalizado",IF(AND($V364=$W364,$S364&lt;TODAY()),"Replanejado",IF(AND($V364=$W364,$S364&gt;=TODAY()),"Em dia",IF(AND($V364&gt;$W364,$S364&gt;TODAY()),"Em Risco","Atrasado")))))))</f>
        <v/>
      </c>
      <c r="Y364" s="2" t="str">
        <f t="shared" si="19"/>
        <v/>
      </c>
    </row>
    <row r="365" spans="20:25" hidden="1" x14ac:dyDescent="0.3">
      <c r="T365" s="163" t="str">
        <f>IFERROR((SUMIFS('Extração Jira - Itens (Épicos)'!$H:$H,'Extração Jira - Itens (Épicos)'!$I:$I,'Situação dos Épicos'!$Q365,'Extração Jira - Itens (Épicos)'!$K:$K,"Entregue")+SUMIFS('Extração Jira - Itens (Épicos)'!$H:$H,'Extração Jira - Itens (Épicos)'!$I:$I,'Situação dos Épicos'!$Q365,'Extração Jira - Itens (Épicos)'!$K:$K,"Cancelado"))/SUMIF('Extração Jira - Itens (Épicos)'!$I:$I,'Situação dos Épicos'!$Q365,'Extração Jira - Itens (Épicos)'!$H:$H),"")</f>
        <v/>
      </c>
      <c r="U365" s="2" t="str">
        <f>IF($Q365="","",SUMIFS('Extração Jira - Itens (Épicos)'!$H:$H,'Extração Jira - Itens (Épicos)'!$I:$I,$Q365,'Extração Jira - Itens (Épicos)'!$K:$K,"Não Entregue"))</f>
        <v/>
      </c>
      <c r="V365" s="2" t="str">
        <f t="shared" si="17"/>
        <v/>
      </c>
      <c r="W365" s="2" t="str">
        <f t="shared" si="18"/>
        <v/>
      </c>
      <c r="X365" s="2" t="str">
        <f ca="1">IF($Q365="","",IF(ISERROR(VLOOKUP($Q365,'Extração Jira - Épicos Jornada'!$B:$B,1,0)),"Despriorizado da PI",IF(V365=0,"Não considerar",IF(T365=1,"Finalizado",IF(AND($V365=$W365,$S365&lt;TODAY()),"Replanejado",IF(AND($V365=$W365,$S365&gt;=TODAY()),"Em dia",IF(AND($V365&gt;$W365,$S365&gt;TODAY()),"Em Risco","Atrasado")))))))</f>
        <v/>
      </c>
      <c r="Y365" s="2" t="str">
        <f t="shared" si="19"/>
        <v/>
      </c>
    </row>
    <row r="366" spans="20:25" hidden="1" x14ac:dyDescent="0.3">
      <c r="T366" s="163" t="str">
        <f>IFERROR((SUMIFS('Extração Jira - Itens (Épicos)'!$H:$H,'Extração Jira - Itens (Épicos)'!$I:$I,'Situação dos Épicos'!$Q366,'Extração Jira - Itens (Épicos)'!$K:$K,"Entregue")+SUMIFS('Extração Jira - Itens (Épicos)'!$H:$H,'Extração Jira - Itens (Épicos)'!$I:$I,'Situação dos Épicos'!$Q366,'Extração Jira - Itens (Épicos)'!$K:$K,"Cancelado"))/SUMIF('Extração Jira - Itens (Épicos)'!$I:$I,'Situação dos Épicos'!$Q366,'Extração Jira - Itens (Épicos)'!$H:$H),"")</f>
        <v/>
      </c>
      <c r="U366" s="2" t="str">
        <f>IF($Q366="","",SUMIFS('Extração Jira - Itens (Épicos)'!$H:$H,'Extração Jira - Itens (Épicos)'!$I:$I,$Q366,'Extração Jira - Itens (Épicos)'!$K:$K,"Não Entregue"))</f>
        <v/>
      </c>
      <c r="V366" s="2" t="str">
        <f t="shared" si="17"/>
        <v/>
      </c>
      <c r="W366" s="2" t="str">
        <f t="shared" si="18"/>
        <v/>
      </c>
      <c r="X366" s="2" t="str">
        <f ca="1">IF($Q366="","",IF(ISERROR(VLOOKUP($Q366,'Extração Jira - Épicos Jornada'!$B:$B,1,0)),"Despriorizado da PI",IF(V366=0,"Não considerar",IF(T366=1,"Finalizado",IF(AND($V366=$W366,$S366&lt;TODAY()),"Replanejado",IF(AND($V366=$W366,$S366&gt;=TODAY()),"Em dia",IF(AND($V366&gt;$W366,$S366&gt;TODAY()),"Em Risco","Atrasado")))))))</f>
        <v/>
      </c>
      <c r="Y366" s="2" t="str">
        <f t="shared" si="19"/>
        <v/>
      </c>
    </row>
    <row r="367" spans="20:25" hidden="1" x14ac:dyDescent="0.3">
      <c r="T367" s="163" t="str">
        <f>IFERROR((SUMIFS('Extração Jira - Itens (Épicos)'!$H:$H,'Extração Jira - Itens (Épicos)'!$I:$I,'Situação dos Épicos'!$Q367,'Extração Jira - Itens (Épicos)'!$K:$K,"Entregue")+SUMIFS('Extração Jira - Itens (Épicos)'!$H:$H,'Extração Jira - Itens (Épicos)'!$I:$I,'Situação dos Épicos'!$Q367,'Extração Jira - Itens (Épicos)'!$K:$K,"Cancelado"))/SUMIF('Extração Jira - Itens (Épicos)'!$I:$I,'Situação dos Épicos'!$Q367,'Extração Jira - Itens (Épicos)'!$H:$H),"")</f>
        <v/>
      </c>
      <c r="U367" s="2" t="str">
        <f>IF($Q367="","",SUMIFS('Extração Jira - Itens (Épicos)'!$H:$H,'Extração Jira - Itens (Épicos)'!$I:$I,$Q367,'Extração Jira - Itens (Épicos)'!$K:$K,"Não Entregue"))</f>
        <v/>
      </c>
      <c r="V367" s="2" t="str">
        <f t="shared" si="17"/>
        <v/>
      </c>
      <c r="W367" s="2" t="str">
        <f t="shared" si="18"/>
        <v/>
      </c>
      <c r="X367" s="2" t="str">
        <f ca="1">IF($Q367="","",IF(ISERROR(VLOOKUP($Q367,'Extração Jira - Épicos Jornada'!$B:$B,1,0)),"Despriorizado da PI",IF(V367=0,"Não considerar",IF(T367=1,"Finalizado",IF(AND($V367=$W367,$S367&lt;TODAY()),"Replanejado",IF(AND($V367=$W367,$S367&gt;=TODAY()),"Em dia",IF(AND($V367&gt;$W367,$S367&gt;TODAY()),"Em Risco","Atrasado")))))))</f>
        <v/>
      </c>
      <c r="Y367" s="2" t="str">
        <f t="shared" si="19"/>
        <v/>
      </c>
    </row>
    <row r="368" spans="20:25" hidden="1" x14ac:dyDescent="0.3">
      <c r="T368" s="163" t="str">
        <f>IFERROR((SUMIFS('Extração Jira - Itens (Épicos)'!$H:$H,'Extração Jira - Itens (Épicos)'!$I:$I,'Situação dos Épicos'!$Q368,'Extração Jira - Itens (Épicos)'!$K:$K,"Entregue")+SUMIFS('Extração Jira - Itens (Épicos)'!$H:$H,'Extração Jira - Itens (Épicos)'!$I:$I,'Situação dos Épicos'!$Q368,'Extração Jira - Itens (Épicos)'!$K:$K,"Cancelado"))/SUMIF('Extração Jira - Itens (Épicos)'!$I:$I,'Situação dos Épicos'!$Q368,'Extração Jira - Itens (Épicos)'!$H:$H),"")</f>
        <v/>
      </c>
      <c r="U368" s="2" t="str">
        <f>IF($Q368="","",SUMIFS('Extração Jira - Itens (Épicos)'!$H:$H,'Extração Jira - Itens (Épicos)'!$I:$I,$Q368,'Extração Jira - Itens (Épicos)'!$K:$K,"Não Entregue"))</f>
        <v/>
      </c>
      <c r="V368" s="2" t="str">
        <f t="shared" si="17"/>
        <v/>
      </c>
      <c r="W368" s="2" t="str">
        <f t="shared" si="18"/>
        <v/>
      </c>
      <c r="X368" s="2" t="str">
        <f ca="1">IF($Q368="","",IF(ISERROR(VLOOKUP($Q368,'Extração Jira - Épicos Jornada'!$B:$B,1,0)),"Despriorizado da PI",IF(V368=0,"Não considerar",IF(T368=1,"Finalizado",IF(AND($V368=$W368,$S368&lt;TODAY()),"Replanejado",IF(AND($V368=$W368,$S368&gt;=TODAY()),"Em dia",IF(AND($V368&gt;$W368,$S368&gt;TODAY()),"Em Risco","Atrasado")))))))</f>
        <v/>
      </c>
      <c r="Y368" s="2" t="str">
        <f t="shared" si="19"/>
        <v/>
      </c>
    </row>
    <row r="369" spans="20:25" hidden="1" x14ac:dyDescent="0.3">
      <c r="T369" s="163" t="str">
        <f>IFERROR((SUMIFS('Extração Jira - Itens (Épicos)'!$H:$H,'Extração Jira - Itens (Épicos)'!$I:$I,'Situação dos Épicos'!$Q369,'Extração Jira - Itens (Épicos)'!$K:$K,"Entregue")+SUMIFS('Extração Jira - Itens (Épicos)'!$H:$H,'Extração Jira - Itens (Épicos)'!$I:$I,'Situação dos Épicos'!$Q369,'Extração Jira - Itens (Épicos)'!$K:$K,"Cancelado"))/SUMIF('Extração Jira - Itens (Épicos)'!$I:$I,'Situação dos Épicos'!$Q369,'Extração Jira - Itens (Épicos)'!$H:$H),"")</f>
        <v/>
      </c>
      <c r="U369" s="2" t="str">
        <f>IF($Q369="","",SUMIFS('Extração Jira - Itens (Épicos)'!$H:$H,'Extração Jira - Itens (Épicos)'!$I:$I,$Q369,'Extração Jira - Itens (Épicos)'!$K:$K,"Não Entregue"))</f>
        <v/>
      </c>
      <c r="V369" s="2" t="str">
        <f t="shared" si="17"/>
        <v/>
      </c>
      <c r="W369" s="2" t="str">
        <f t="shared" si="18"/>
        <v/>
      </c>
      <c r="X369" s="2" t="str">
        <f ca="1">IF($Q369="","",IF(ISERROR(VLOOKUP($Q369,'Extração Jira - Épicos Jornada'!$B:$B,1,0)),"Despriorizado da PI",IF(V369=0,"Não considerar",IF(T369=1,"Finalizado",IF(AND($V369=$W369,$S369&lt;TODAY()),"Replanejado",IF(AND($V369=$W369,$S369&gt;=TODAY()),"Em dia",IF(AND($V369&gt;$W369,$S369&gt;TODAY()),"Em Risco","Atrasado")))))))</f>
        <v/>
      </c>
      <c r="Y369" s="2" t="str">
        <f t="shared" si="19"/>
        <v/>
      </c>
    </row>
    <row r="370" spans="20:25" hidden="1" x14ac:dyDescent="0.3">
      <c r="T370" s="163" t="str">
        <f>IFERROR((SUMIFS('Extração Jira - Itens (Épicos)'!$H:$H,'Extração Jira - Itens (Épicos)'!$I:$I,'Situação dos Épicos'!$Q370,'Extração Jira - Itens (Épicos)'!$K:$K,"Entregue")+SUMIFS('Extração Jira - Itens (Épicos)'!$H:$H,'Extração Jira - Itens (Épicos)'!$I:$I,'Situação dos Épicos'!$Q370,'Extração Jira - Itens (Épicos)'!$K:$K,"Cancelado"))/SUMIF('Extração Jira - Itens (Épicos)'!$I:$I,'Situação dos Épicos'!$Q370,'Extração Jira - Itens (Épicos)'!$H:$H),"")</f>
        <v/>
      </c>
      <c r="U370" s="2" t="str">
        <f>IF($Q370="","",SUMIFS('Extração Jira - Itens (Épicos)'!$H:$H,'Extração Jira - Itens (Épicos)'!$I:$I,$Q370,'Extração Jira - Itens (Épicos)'!$K:$K,"Não Entregue"))</f>
        <v/>
      </c>
      <c r="V370" s="2" t="str">
        <f t="shared" si="17"/>
        <v/>
      </c>
      <c r="W370" s="2" t="str">
        <f t="shared" si="18"/>
        <v/>
      </c>
      <c r="X370" s="2" t="str">
        <f ca="1">IF($Q370="","",IF(ISERROR(VLOOKUP($Q370,'Extração Jira - Épicos Jornada'!$B:$B,1,0)),"Despriorizado da PI",IF(V370=0,"Não considerar",IF(T370=1,"Finalizado",IF(AND($V370=$W370,$S370&lt;TODAY()),"Replanejado",IF(AND($V370=$W370,$S370&gt;=TODAY()),"Em dia",IF(AND($V370&gt;$W370,$S370&gt;TODAY()),"Em Risco","Atrasado")))))))</f>
        <v/>
      </c>
      <c r="Y370" s="2" t="str">
        <f t="shared" si="19"/>
        <v/>
      </c>
    </row>
    <row r="371" spans="20:25" hidden="1" x14ac:dyDescent="0.3">
      <c r="T371" s="163" t="str">
        <f>IFERROR((SUMIFS('Extração Jira - Itens (Épicos)'!$H:$H,'Extração Jira - Itens (Épicos)'!$I:$I,'Situação dos Épicos'!$Q371,'Extração Jira - Itens (Épicos)'!$K:$K,"Entregue")+SUMIFS('Extração Jira - Itens (Épicos)'!$H:$H,'Extração Jira - Itens (Épicos)'!$I:$I,'Situação dos Épicos'!$Q371,'Extração Jira - Itens (Épicos)'!$K:$K,"Cancelado"))/SUMIF('Extração Jira - Itens (Épicos)'!$I:$I,'Situação dos Épicos'!$Q371,'Extração Jira - Itens (Épicos)'!$H:$H),"")</f>
        <v/>
      </c>
      <c r="U371" s="2" t="str">
        <f>IF($Q371="","",SUMIFS('Extração Jira - Itens (Épicos)'!$H:$H,'Extração Jira - Itens (Épicos)'!$I:$I,$Q371,'Extração Jira - Itens (Épicos)'!$K:$K,"Não Entregue"))</f>
        <v/>
      </c>
      <c r="V371" s="2" t="str">
        <f t="shared" si="17"/>
        <v/>
      </c>
      <c r="W371" s="2" t="str">
        <f t="shared" si="18"/>
        <v/>
      </c>
      <c r="X371" s="2" t="str">
        <f ca="1">IF($Q371="","",IF(ISERROR(VLOOKUP($Q371,'Extração Jira - Épicos Jornada'!$B:$B,1,0)),"Despriorizado da PI",IF(V371=0,"Não considerar",IF(T371=1,"Finalizado",IF(AND($V371=$W371,$S371&lt;TODAY()),"Replanejado",IF(AND($V371=$W371,$S371&gt;=TODAY()),"Em dia",IF(AND($V371&gt;$W371,$S371&gt;TODAY()),"Em Risco","Atrasado")))))))</f>
        <v/>
      </c>
      <c r="Y371" s="2" t="str">
        <f t="shared" si="19"/>
        <v/>
      </c>
    </row>
    <row r="372" spans="20:25" hidden="1" x14ac:dyDescent="0.3">
      <c r="T372" s="163" t="str">
        <f>IFERROR((SUMIFS('Extração Jira - Itens (Épicos)'!$H:$H,'Extração Jira - Itens (Épicos)'!$I:$I,'Situação dos Épicos'!$Q372,'Extração Jira - Itens (Épicos)'!$K:$K,"Entregue")+SUMIFS('Extração Jira - Itens (Épicos)'!$H:$H,'Extração Jira - Itens (Épicos)'!$I:$I,'Situação dos Épicos'!$Q372,'Extração Jira - Itens (Épicos)'!$K:$K,"Cancelado"))/SUMIF('Extração Jira - Itens (Épicos)'!$I:$I,'Situação dos Épicos'!$Q372,'Extração Jira - Itens (Épicos)'!$H:$H),"")</f>
        <v/>
      </c>
      <c r="U372" s="2" t="str">
        <f>IF($Q372="","",SUMIFS('Extração Jira - Itens (Épicos)'!$H:$H,'Extração Jira - Itens (Épicos)'!$I:$I,$Q372,'Extração Jira - Itens (Épicos)'!$K:$K,"Não Entregue"))</f>
        <v/>
      </c>
      <c r="V372" s="2" t="str">
        <f t="shared" si="17"/>
        <v/>
      </c>
      <c r="W372" s="2" t="str">
        <f t="shared" si="18"/>
        <v/>
      </c>
      <c r="X372" s="2" t="str">
        <f ca="1">IF($Q372="","",IF(ISERROR(VLOOKUP($Q372,'Extração Jira - Épicos Jornada'!$B:$B,1,0)),"Despriorizado da PI",IF(V372=0,"Não considerar",IF(T372=1,"Finalizado",IF(AND($V372=$W372,$S372&lt;TODAY()),"Replanejado",IF(AND($V372=$W372,$S372&gt;=TODAY()),"Em dia",IF(AND($V372&gt;$W372,$S372&gt;TODAY()),"Em Risco","Atrasado")))))))</f>
        <v/>
      </c>
      <c r="Y372" s="2" t="str">
        <f t="shared" si="19"/>
        <v/>
      </c>
    </row>
    <row r="373" spans="20:25" hidden="1" x14ac:dyDescent="0.3">
      <c r="T373" s="163" t="str">
        <f>IFERROR((SUMIFS('Extração Jira - Itens (Épicos)'!$H:$H,'Extração Jira - Itens (Épicos)'!$I:$I,'Situação dos Épicos'!$Q373,'Extração Jira - Itens (Épicos)'!$K:$K,"Entregue")+SUMIFS('Extração Jira - Itens (Épicos)'!$H:$H,'Extração Jira - Itens (Épicos)'!$I:$I,'Situação dos Épicos'!$Q373,'Extração Jira - Itens (Épicos)'!$K:$K,"Cancelado"))/SUMIF('Extração Jira - Itens (Épicos)'!$I:$I,'Situação dos Épicos'!$Q373,'Extração Jira - Itens (Épicos)'!$H:$H),"")</f>
        <v/>
      </c>
      <c r="U373" s="2" t="str">
        <f>IF($Q373="","",SUMIFS('Extração Jira - Itens (Épicos)'!$H:$H,'Extração Jira - Itens (Épicos)'!$I:$I,$Q373,'Extração Jira - Itens (Épicos)'!$K:$K,"Não Entregue"))</f>
        <v/>
      </c>
      <c r="V373" s="2" t="str">
        <f t="shared" si="17"/>
        <v/>
      </c>
      <c r="W373" s="2" t="str">
        <f t="shared" si="18"/>
        <v/>
      </c>
      <c r="X373" s="2" t="str">
        <f ca="1">IF($Q373="","",IF(ISERROR(VLOOKUP($Q373,'Extração Jira - Épicos Jornada'!$B:$B,1,0)),"Despriorizado da PI",IF(V373=0,"Não considerar",IF(T373=1,"Finalizado",IF(AND($V373=$W373,$S373&lt;TODAY()),"Replanejado",IF(AND($V373=$W373,$S373&gt;=TODAY()),"Em dia",IF(AND($V373&gt;$W373,$S373&gt;TODAY()),"Em Risco","Atrasado")))))))</f>
        <v/>
      </c>
      <c r="Y373" s="2" t="str">
        <f t="shared" si="19"/>
        <v/>
      </c>
    </row>
    <row r="374" spans="20:25" hidden="1" x14ac:dyDescent="0.3">
      <c r="T374" s="163" t="str">
        <f>IFERROR((SUMIFS('Extração Jira - Itens (Épicos)'!$H:$H,'Extração Jira - Itens (Épicos)'!$I:$I,'Situação dos Épicos'!$Q374,'Extração Jira - Itens (Épicos)'!$K:$K,"Entregue")+SUMIFS('Extração Jira - Itens (Épicos)'!$H:$H,'Extração Jira - Itens (Épicos)'!$I:$I,'Situação dos Épicos'!$Q374,'Extração Jira - Itens (Épicos)'!$K:$K,"Cancelado"))/SUMIF('Extração Jira - Itens (Épicos)'!$I:$I,'Situação dos Épicos'!$Q374,'Extração Jira - Itens (Épicos)'!$H:$H),"")</f>
        <v/>
      </c>
      <c r="U374" s="2" t="str">
        <f>IF($Q374="","",SUMIFS('Extração Jira - Itens (Épicos)'!$H:$H,'Extração Jira - Itens (Épicos)'!$I:$I,$Q374,'Extração Jira - Itens (Épicos)'!$K:$K,"Não Entregue"))</f>
        <v/>
      </c>
      <c r="V374" s="2" t="str">
        <f t="shared" si="17"/>
        <v/>
      </c>
      <c r="W374" s="2" t="str">
        <f t="shared" si="18"/>
        <v/>
      </c>
      <c r="X374" s="2" t="str">
        <f ca="1">IF($Q374="","",IF(ISERROR(VLOOKUP($Q374,'Extração Jira - Épicos Jornada'!$B:$B,1,0)),"Despriorizado da PI",IF(V374=0,"Não considerar",IF(T374=1,"Finalizado",IF(AND($V374=$W374,$S374&lt;TODAY()),"Replanejado",IF(AND($V374=$W374,$S374&gt;=TODAY()),"Em dia",IF(AND($V374&gt;$W374,$S374&gt;TODAY()),"Em Risco","Atrasado")))))))</f>
        <v/>
      </c>
      <c r="Y374" s="2" t="str">
        <f t="shared" si="19"/>
        <v/>
      </c>
    </row>
    <row r="375" spans="20:25" hidden="1" x14ac:dyDescent="0.3">
      <c r="T375" s="163" t="str">
        <f>IFERROR((SUMIFS('Extração Jira - Itens (Épicos)'!$H:$H,'Extração Jira - Itens (Épicos)'!$I:$I,'Situação dos Épicos'!$Q375,'Extração Jira - Itens (Épicos)'!$K:$K,"Entregue")+SUMIFS('Extração Jira - Itens (Épicos)'!$H:$H,'Extração Jira - Itens (Épicos)'!$I:$I,'Situação dos Épicos'!$Q375,'Extração Jira - Itens (Épicos)'!$K:$K,"Cancelado"))/SUMIF('Extração Jira - Itens (Épicos)'!$I:$I,'Situação dos Épicos'!$Q375,'Extração Jira - Itens (Épicos)'!$H:$H),"")</f>
        <v/>
      </c>
      <c r="U375" s="2" t="str">
        <f>IF($Q375="","",SUMIFS('Extração Jira - Itens (Épicos)'!$H:$H,'Extração Jira - Itens (Épicos)'!$I:$I,$Q375,'Extração Jira - Itens (Épicos)'!$K:$K,"Não Entregue"))</f>
        <v/>
      </c>
      <c r="V375" s="2" t="str">
        <f t="shared" si="17"/>
        <v/>
      </c>
      <c r="W375" s="2" t="str">
        <f t="shared" si="18"/>
        <v/>
      </c>
      <c r="X375" s="2" t="str">
        <f ca="1">IF($Q375="","",IF(ISERROR(VLOOKUP($Q375,'Extração Jira - Épicos Jornada'!$B:$B,1,0)),"Despriorizado da PI",IF(V375=0,"Não considerar",IF(T375=1,"Finalizado",IF(AND($V375=$W375,$S375&lt;TODAY()),"Replanejado",IF(AND($V375=$W375,$S375&gt;=TODAY()),"Em dia",IF(AND($V375&gt;$W375,$S375&gt;TODAY()),"Em Risco","Atrasado")))))))</f>
        <v/>
      </c>
      <c r="Y375" s="2" t="str">
        <f t="shared" si="19"/>
        <v/>
      </c>
    </row>
    <row r="376" spans="20:25" hidden="1" x14ac:dyDescent="0.3">
      <c r="T376" s="163" t="str">
        <f>IFERROR((SUMIFS('Extração Jira - Itens (Épicos)'!$H:$H,'Extração Jira - Itens (Épicos)'!$I:$I,'Situação dos Épicos'!$Q376,'Extração Jira - Itens (Épicos)'!$K:$K,"Entregue")+SUMIFS('Extração Jira - Itens (Épicos)'!$H:$H,'Extração Jira - Itens (Épicos)'!$I:$I,'Situação dos Épicos'!$Q376,'Extração Jira - Itens (Épicos)'!$K:$K,"Cancelado"))/SUMIF('Extração Jira - Itens (Épicos)'!$I:$I,'Situação dos Épicos'!$Q376,'Extração Jira - Itens (Épicos)'!$H:$H),"")</f>
        <v/>
      </c>
      <c r="U376" s="2" t="str">
        <f>IF($Q376="","",SUMIFS('Extração Jira - Itens (Épicos)'!$H:$H,'Extração Jira - Itens (Épicos)'!$I:$I,$Q376,'Extração Jira - Itens (Épicos)'!$K:$K,"Não Entregue"))</f>
        <v/>
      </c>
      <c r="V376" s="2" t="str">
        <f t="shared" si="17"/>
        <v/>
      </c>
      <c r="W376" s="2" t="str">
        <f t="shared" si="18"/>
        <v/>
      </c>
      <c r="X376" s="2" t="str">
        <f ca="1">IF($Q376="","",IF(ISERROR(VLOOKUP($Q376,'Extração Jira - Épicos Jornada'!$B:$B,1,0)),"Despriorizado da PI",IF(V376=0,"Não considerar",IF(T376=1,"Finalizado",IF(AND($V376=$W376,$S376&lt;TODAY()),"Replanejado",IF(AND($V376=$W376,$S376&gt;=TODAY()),"Em dia",IF(AND($V376&gt;$W376,$S376&gt;TODAY()),"Em Risco","Atrasado")))))))</f>
        <v/>
      </c>
      <c r="Y376" s="2" t="str">
        <f t="shared" si="19"/>
        <v/>
      </c>
    </row>
    <row r="377" spans="20:25" hidden="1" x14ac:dyDescent="0.3">
      <c r="T377" s="163" t="str">
        <f>IFERROR((SUMIFS('Extração Jira - Itens (Épicos)'!$H:$H,'Extração Jira - Itens (Épicos)'!$I:$I,'Situação dos Épicos'!$Q377,'Extração Jira - Itens (Épicos)'!$K:$K,"Entregue")+SUMIFS('Extração Jira - Itens (Épicos)'!$H:$H,'Extração Jira - Itens (Épicos)'!$I:$I,'Situação dos Épicos'!$Q377,'Extração Jira - Itens (Épicos)'!$K:$K,"Cancelado"))/SUMIF('Extração Jira - Itens (Épicos)'!$I:$I,'Situação dos Épicos'!$Q377,'Extração Jira - Itens (Épicos)'!$H:$H),"")</f>
        <v/>
      </c>
      <c r="U377" s="2" t="str">
        <f>IF($Q377="","",SUMIFS('Extração Jira - Itens (Épicos)'!$H:$H,'Extração Jira - Itens (Épicos)'!$I:$I,$Q377,'Extração Jira - Itens (Épicos)'!$K:$K,"Não Entregue"))</f>
        <v/>
      </c>
      <c r="V377" s="2" t="str">
        <f t="shared" si="17"/>
        <v/>
      </c>
      <c r="W377" s="2" t="str">
        <f t="shared" si="18"/>
        <v/>
      </c>
      <c r="X377" s="2" t="str">
        <f ca="1">IF($Q377="","",IF(ISERROR(VLOOKUP($Q377,'Extração Jira - Épicos Jornada'!$B:$B,1,0)),"Despriorizado da PI",IF(V377=0,"Não considerar",IF(T377=1,"Finalizado",IF(AND($V377=$W377,$S377&lt;TODAY()),"Replanejado",IF(AND($V377=$W377,$S377&gt;=TODAY()),"Em dia",IF(AND($V377&gt;$W377,$S377&gt;TODAY()),"Em Risco","Atrasado")))))))</f>
        <v/>
      </c>
      <c r="Y377" s="2" t="str">
        <f t="shared" si="19"/>
        <v/>
      </c>
    </row>
    <row r="378" spans="20:25" hidden="1" x14ac:dyDescent="0.3">
      <c r="T378" s="163" t="str">
        <f>IFERROR((SUMIFS('Extração Jira - Itens (Épicos)'!$H:$H,'Extração Jira - Itens (Épicos)'!$I:$I,'Situação dos Épicos'!$Q378,'Extração Jira - Itens (Épicos)'!$K:$K,"Entregue")+SUMIFS('Extração Jira - Itens (Épicos)'!$H:$H,'Extração Jira - Itens (Épicos)'!$I:$I,'Situação dos Épicos'!$Q378,'Extração Jira - Itens (Épicos)'!$K:$K,"Cancelado"))/SUMIF('Extração Jira - Itens (Épicos)'!$I:$I,'Situação dos Épicos'!$Q378,'Extração Jira - Itens (Épicos)'!$H:$H),"")</f>
        <v/>
      </c>
      <c r="U378" s="2" t="str">
        <f>IF($Q378="","",SUMIFS('Extração Jira - Itens (Épicos)'!$H:$H,'Extração Jira - Itens (Épicos)'!$I:$I,$Q378,'Extração Jira - Itens (Épicos)'!$K:$K,"Não Entregue"))</f>
        <v/>
      </c>
      <c r="V378" s="2" t="str">
        <f t="shared" si="17"/>
        <v/>
      </c>
      <c r="W378" s="2" t="str">
        <f t="shared" si="18"/>
        <v/>
      </c>
      <c r="X378" s="2" t="str">
        <f ca="1">IF($Q378="","",IF(ISERROR(VLOOKUP($Q378,'Extração Jira - Épicos Jornada'!$B:$B,1,0)),"Despriorizado da PI",IF(V378=0,"Não considerar",IF(T378=1,"Finalizado",IF(AND($V378=$W378,$S378&lt;TODAY()),"Replanejado",IF(AND($V378=$W378,$S378&gt;=TODAY()),"Em dia",IF(AND($V378&gt;$W378,$S378&gt;TODAY()),"Em Risco","Atrasado")))))))</f>
        <v/>
      </c>
      <c r="Y378" s="2" t="str">
        <f t="shared" si="19"/>
        <v/>
      </c>
    </row>
    <row r="379" spans="20:25" hidden="1" x14ac:dyDescent="0.3">
      <c r="T379" s="163" t="str">
        <f>IFERROR((SUMIFS('Extração Jira - Itens (Épicos)'!$H:$H,'Extração Jira - Itens (Épicos)'!$I:$I,'Situação dos Épicos'!$Q379,'Extração Jira - Itens (Épicos)'!$K:$K,"Entregue")+SUMIFS('Extração Jira - Itens (Épicos)'!$H:$H,'Extração Jira - Itens (Épicos)'!$I:$I,'Situação dos Épicos'!$Q379,'Extração Jira - Itens (Épicos)'!$K:$K,"Cancelado"))/SUMIF('Extração Jira - Itens (Épicos)'!$I:$I,'Situação dos Épicos'!$Q379,'Extração Jira - Itens (Épicos)'!$H:$H),"")</f>
        <v/>
      </c>
      <c r="U379" s="2" t="str">
        <f>IF($Q379="","",SUMIFS('Extração Jira - Itens (Épicos)'!$H:$H,'Extração Jira - Itens (Épicos)'!$I:$I,$Q379,'Extração Jira - Itens (Épicos)'!$K:$K,"Não Entregue"))</f>
        <v/>
      </c>
      <c r="V379" s="2" t="str">
        <f t="shared" si="17"/>
        <v/>
      </c>
      <c r="W379" s="2" t="str">
        <f t="shared" si="18"/>
        <v/>
      </c>
      <c r="X379" s="2" t="str">
        <f ca="1">IF($Q379="","",IF(ISERROR(VLOOKUP($Q379,'Extração Jira - Épicos Jornada'!$B:$B,1,0)),"Despriorizado da PI",IF(V379=0,"Não considerar",IF(T379=1,"Finalizado",IF(AND($V379=$W379,$S379&lt;TODAY()),"Replanejado",IF(AND($V379=$W379,$S379&gt;=TODAY()),"Em dia",IF(AND($V379&gt;$W379,$S379&gt;TODAY()),"Em Risco","Atrasado")))))))</f>
        <v/>
      </c>
      <c r="Y379" s="2" t="str">
        <f t="shared" si="19"/>
        <v/>
      </c>
    </row>
    <row r="380" spans="20:25" hidden="1" x14ac:dyDescent="0.3">
      <c r="T380" s="163" t="str">
        <f>IFERROR((SUMIFS('Extração Jira - Itens (Épicos)'!$H:$H,'Extração Jira - Itens (Épicos)'!$I:$I,'Situação dos Épicos'!$Q380,'Extração Jira - Itens (Épicos)'!$K:$K,"Entregue")+SUMIFS('Extração Jira - Itens (Épicos)'!$H:$H,'Extração Jira - Itens (Épicos)'!$I:$I,'Situação dos Épicos'!$Q380,'Extração Jira - Itens (Épicos)'!$K:$K,"Cancelado"))/SUMIF('Extração Jira - Itens (Épicos)'!$I:$I,'Situação dos Épicos'!$Q380,'Extração Jira - Itens (Épicos)'!$H:$H),"")</f>
        <v/>
      </c>
      <c r="U380" s="2" t="str">
        <f>IF($Q380="","",SUMIFS('Extração Jira - Itens (Épicos)'!$H:$H,'Extração Jira - Itens (Épicos)'!$I:$I,$Q380,'Extração Jira - Itens (Épicos)'!$K:$K,"Não Entregue"))</f>
        <v/>
      </c>
      <c r="V380" s="2" t="str">
        <f t="shared" si="17"/>
        <v/>
      </c>
      <c r="W380" s="2" t="str">
        <f t="shared" si="18"/>
        <v/>
      </c>
      <c r="X380" s="2" t="str">
        <f ca="1">IF($Q380="","",IF(ISERROR(VLOOKUP($Q380,'Extração Jira - Épicos Jornada'!$B:$B,1,0)),"Despriorizado da PI",IF(V380=0,"Não considerar",IF(T380=1,"Finalizado",IF(AND($V380=$W380,$S380&lt;TODAY()),"Replanejado",IF(AND($V380=$W380,$S380&gt;=TODAY()),"Em dia",IF(AND($V380&gt;$W380,$S380&gt;TODAY()),"Em Risco","Atrasado")))))))</f>
        <v/>
      </c>
      <c r="Y380" s="2" t="str">
        <f t="shared" si="19"/>
        <v/>
      </c>
    </row>
    <row r="381" spans="20:25" hidden="1" x14ac:dyDescent="0.3">
      <c r="T381" s="163" t="str">
        <f>IFERROR((SUMIFS('Extração Jira - Itens (Épicos)'!$H:$H,'Extração Jira - Itens (Épicos)'!$I:$I,'Situação dos Épicos'!$Q381,'Extração Jira - Itens (Épicos)'!$K:$K,"Entregue")+SUMIFS('Extração Jira - Itens (Épicos)'!$H:$H,'Extração Jira - Itens (Épicos)'!$I:$I,'Situação dos Épicos'!$Q381,'Extração Jira - Itens (Épicos)'!$K:$K,"Cancelado"))/SUMIF('Extração Jira - Itens (Épicos)'!$I:$I,'Situação dos Épicos'!$Q381,'Extração Jira - Itens (Épicos)'!$H:$H),"")</f>
        <v/>
      </c>
      <c r="U381" s="2" t="str">
        <f>IF($Q381="","",SUMIFS('Extração Jira - Itens (Épicos)'!$H:$H,'Extração Jira - Itens (Épicos)'!$I:$I,$Q381,'Extração Jira - Itens (Épicos)'!$K:$K,"Não Entregue"))</f>
        <v/>
      </c>
      <c r="V381" s="2" t="str">
        <f t="shared" si="17"/>
        <v/>
      </c>
      <c r="W381" s="2" t="str">
        <f t="shared" si="18"/>
        <v/>
      </c>
      <c r="X381" s="2" t="str">
        <f ca="1">IF($Q381="","",IF(ISERROR(VLOOKUP($Q381,'Extração Jira - Épicos Jornada'!$B:$B,1,0)),"Despriorizado da PI",IF(V381=0,"Não considerar",IF(T381=1,"Finalizado",IF(AND($V381=$W381,$S381&lt;TODAY()),"Replanejado",IF(AND($V381=$W381,$S381&gt;=TODAY()),"Em dia",IF(AND($V381&gt;$W381,$S381&gt;TODAY()),"Em Risco","Atrasado")))))))</f>
        <v/>
      </c>
      <c r="Y381" s="2" t="str">
        <f t="shared" si="19"/>
        <v/>
      </c>
    </row>
    <row r="382" spans="20:25" hidden="1" x14ac:dyDescent="0.3">
      <c r="T382" s="163" t="str">
        <f>IFERROR((SUMIFS('Extração Jira - Itens (Épicos)'!$H:$H,'Extração Jira - Itens (Épicos)'!$I:$I,'Situação dos Épicos'!$Q382,'Extração Jira - Itens (Épicos)'!$K:$K,"Entregue")+SUMIFS('Extração Jira - Itens (Épicos)'!$H:$H,'Extração Jira - Itens (Épicos)'!$I:$I,'Situação dos Épicos'!$Q382,'Extração Jira - Itens (Épicos)'!$K:$K,"Cancelado"))/SUMIF('Extração Jira - Itens (Épicos)'!$I:$I,'Situação dos Épicos'!$Q382,'Extração Jira - Itens (Épicos)'!$H:$H),"")</f>
        <v/>
      </c>
      <c r="U382" s="2" t="str">
        <f>IF($Q382="","",SUMIFS('Extração Jira - Itens (Épicos)'!$H:$H,'Extração Jira - Itens (Épicos)'!$I:$I,$Q382,'Extração Jira - Itens (Épicos)'!$K:$K,"Não Entregue"))</f>
        <v/>
      </c>
      <c r="V382" s="2" t="str">
        <f t="shared" si="17"/>
        <v/>
      </c>
      <c r="W382" s="2" t="str">
        <f t="shared" si="18"/>
        <v/>
      </c>
      <c r="X382" s="2" t="str">
        <f ca="1">IF($Q382="","",IF(ISERROR(VLOOKUP($Q382,'Extração Jira - Épicos Jornada'!$B:$B,1,0)),"Despriorizado da PI",IF(V382=0,"Não considerar",IF(T382=1,"Finalizado",IF(AND($V382=$W382,$S382&lt;TODAY()),"Replanejado",IF(AND($V382=$W382,$S382&gt;=TODAY()),"Em dia",IF(AND($V382&gt;$W382,$S382&gt;TODAY()),"Em Risco","Atrasado")))))))</f>
        <v/>
      </c>
      <c r="Y382" s="2" t="str">
        <f t="shared" si="19"/>
        <v/>
      </c>
    </row>
    <row r="383" spans="20:25" hidden="1" x14ac:dyDescent="0.3">
      <c r="T383" s="163" t="str">
        <f>IFERROR((SUMIFS('Extração Jira - Itens (Épicos)'!$H:$H,'Extração Jira - Itens (Épicos)'!$I:$I,'Situação dos Épicos'!$Q383,'Extração Jira - Itens (Épicos)'!$K:$K,"Entregue")+SUMIFS('Extração Jira - Itens (Épicos)'!$H:$H,'Extração Jira - Itens (Épicos)'!$I:$I,'Situação dos Épicos'!$Q383,'Extração Jira - Itens (Épicos)'!$K:$K,"Cancelado"))/SUMIF('Extração Jira - Itens (Épicos)'!$I:$I,'Situação dos Épicos'!$Q383,'Extração Jira - Itens (Épicos)'!$H:$H),"")</f>
        <v/>
      </c>
      <c r="U383" s="2" t="str">
        <f>IF($Q383="","",SUMIFS('Extração Jira - Itens (Épicos)'!$H:$H,'Extração Jira - Itens (Épicos)'!$I:$I,$Q383,'Extração Jira - Itens (Épicos)'!$K:$K,"Não Entregue"))</f>
        <v/>
      </c>
      <c r="V383" s="2" t="str">
        <f t="shared" si="17"/>
        <v/>
      </c>
      <c r="W383" s="2" t="str">
        <f t="shared" si="18"/>
        <v/>
      </c>
      <c r="X383" s="2" t="str">
        <f ca="1">IF($Q383="","",IF(ISERROR(VLOOKUP($Q383,'Extração Jira - Épicos Jornada'!$B:$B,1,0)),"Despriorizado da PI",IF(V383=0,"Não considerar",IF(T383=1,"Finalizado",IF(AND($V383=$W383,$S383&lt;TODAY()),"Replanejado",IF(AND($V383=$W383,$S383&gt;=TODAY()),"Em dia",IF(AND($V383&gt;$W383,$S383&gt;TODAY()),"Em Risco","Atrasado")))))))</f>
        <v/>
      </c>
      <c r="Y383" s="2" t="str">
        <f t="shared" si="19"/>
        <v/>
      </c>
    </row>
    <row r="384" spans="20:25" hidden="1" x14ac:dyDescent="0.3">
      <c r="T384" s="163" t="str">
        <f>IFERROR((SUMIFS('Extração Jira - Itens (Épicos)'!$H:$H,'Extração Jira - Itens (Épicos)'!$I:$I,'Situação dos Épicos'!$Q384,'Extração Jira - Itens (Épicos)'!$K:$K,"Entregue")+SUMIFS('Extração Jira - Itens (Épicos)'!$H:$H,'Extração Jira - Itens (Épicos)'!$I:$I,'Situação dos Épicos'!$Q384,'Extração Jira - Itens (Épicos)'!$K:$K,"Cancelado"))/SUMIF('Extração Jira - Itens (Épicos)'!$I:$I,'Situação dos Épicos'!$Q384,'Extração Jira - Itens (Épicos)'!$H:$H),"")</f>
        <v/>
      </c>
      <c r="U384" s="2" t="str">
        <f>IF($Q384="","",SUMIFS('Extração Jira - Itens (Épicos)'!$H:$H,'Extração Jira - Itens (Épicos)'!$I:$I,$Q384,'Extração Jira - Itens (Épicos)'!$K:$K,"Não Entregue"))</f>
        <v/>
      </c>
      <c r="V384" s="2" t="str">
        <f t="shared" si="17"/>
        <v/>
      </c>
      <c r="W384" s="2" t="str">
        <f t="shared" si="18"/>
        <v/>
      </c>
      <c r="X384" s="2" t="str">
        <f ca="1">IF($Q384="","",IF(ISERROR(VLOOKUP($Q384,'Extração Jira - Épicos Jornada'!$B:$B,1,0)),"Despriorizado da PI",IF(V384=0,"Não considerar",IF(T384=1,"Finalizado",IF(AND($V384=$W384,$S384&lt;TODAY()),"Replanejado",IF(AND($V384=$W384,$S384&gt;=TODAY()),"Em dia",IF(AND($V384&gt;$W384,$S384&gt;TODAY()),"Em Risco","Atrasado")))))))</f>
        <v/>
      </c>
      <c r="Y384" s="2" t="str">
        <f t="shared" si="19"/>
        <v/>
      </c>
    </row>
    <row r="385" spans="20:25" hidden="1" x14ac:dyDescent="0.3">
      <c r="T385" s="163" t="str">
        <f>IFERROR((SUMIFS('Extração Jira - Itens (Épicos)'!$H:$H,'Extração Jira - Itens (Épicos)'!$I:$I,'Situação dos Épicos'!$Q385,'Extração Jira - Itens (Épicos)'!$K:$K,"Entregue")+SUMIFS('Extração Jira - Itens (Épicos)'!$H:$H,'Extração Jira - Itens (Épicos)'!$I:$I,'Situação dos Épicos'!$Q385,'Extração Jira - Itens (Épicos)'!$K:$K,"Cancelado"))/SUMIF('Extração Jira - Itens (Épicos)'!$I:$I,'Situação dos Épicos'!$Q385,'Extração Jira - Itens (Épicos)'!$H:$H),"")</f>
        <v/>
      </c>
      <c r="U385" s="2" t="str">
        <f>IF($Q385="","",SUMIFS('Extração Jira - Itens (Épicos)'!$H:$H,'Extração Jira - Itens (Épicos)'!$I:$I,$Q385,'Extração Jira - Itens (Épicos)'!$K:$K,"Não Entregue"))</f>
        <v/>
      </c>
      <c r="V385" s="2" t="str">
        <f t="shared" si="17"/>
        <v/>
      </c>
      <c r="W385" s="2" t="str">
        <f t="shared" si="18"/>
        <v/>
      </c>
      <c r="X385" s="2" t="str">
        <f ca="1">IF($Q385="","",IF(ISERROR(VLOOKUP($Q385,'Extração Jira - Épicos Jornada'!$B:$B,1,0)),"Despriorizado da PI",IF(V385=0,"Não considerar",IF(T385=1,"Finalizado",IF(AND($V385=$W385,$S385&lt;TODAY()),"Replanejado",IF(AND($V385=$W385,$S385&gt;=TODAY()),"Em dia",IF(AND($V385&gt;$W385,$S385&gt;TODAY()),"Em Risco","Atrasado")))))))</f>
        <v/>
      </c>
      <c r="Y385" s="2" t="str">
        <f t="shared" si="19"/>
        <v/>
      </c>
    </row>
    <row r="386" spans="20:25" hidden="1" x14ac:dyDescent="0.3">
      <c r="T386" s="163" t="str">
        <f>IFERROR((SUMIFS('Extração Jira - Itens (Épicos)'!$H:$H,'Extração Jira - Itens (Épicos)'!$I:$I,'Situação dos Épicos'!$Q386,'Extração Jira - Itens (Épicos)'!$K:$K,"Entregue")+SUMIFS('Extração Jira - Itens (Épicos)'!$H:$H,'Extração Jira - Itens (Épicos)'!$I:$I,'Situação dos Épicos'!$Q386,'Extração Jira - Itens (Épicos)'!$K:$K,"Cancelado"))/SUMIF('Extração Jira - Itens (Épicos)'!$I:$I,'Situação dos Épicos'!$Q386,'Extração Jira - Itens (Épicos)'!$H:$H),"")</f>
        <v/>
      </c>
      <c r="U386" s="2" t="str">
        <f>IF($Q386="","",SUMIFS('Extração Jira - Itens (Épicos)'!$H:$H,'Extração Jira - Itens (Épicos)'!$I:$I,$Q386,'Extração Jira - Itens (Épicos)'!$K:$K,"Não Entregue"))</f>
        <v/>
      </c>
      <c r="V386" s="2" t="str">
        <f t="shared" si="17"/>
        <v/>
      </c>
      <c r="W386" s="2" t="str">
        <f t="shared" si="18"/>
        <v/>
      </c>
      <c r="X386" s="2" t="str">
        <f ca="1">IF($Q386="","",IF(ISERROR(VLOOKUP($Q386,'Extração Jira - Épicos Jornada'!$B:$B,1,0)),"Despriorizado da PI",IF(V386=0,"Não considerar",IF(T386=1,"Finalizado",IF(AND($V386=$W386,$S386&lt;TODAY()),"Replanejado",IF(AND($V386=$W386,$S386&gt;=TODAY()),"Em dia",IF(AND($V386&gt;$W386,$S386&gt;TODAY()),"Em Risco","Atrasado")))))))</f>
        <v/>
      </c>
      <c r="Y386" s="2" t="str">
        <f t="shared" si="19"/>
        <v/>
      </c>
    </row>
    <row r="387" spans="20:25" hidden="1" x14ac:dyDescent="0.3">
      <c r="T387" s="163" t="str">
        <f>IFERROR((SUMIFS('Extração Jira - Itens (Épicos)'!$H:$H,'Extração Jira - Itens (Épicos)'!$I:$I,'Situação dos Épicos'!$Q387,'Extração Jira - Itens (Épicos)'!$K:$K,"Entregue")+SUMIFS('Extração Jira - Itens (Épicos)'!$H:$H,'Extração Jira - Itens (Épicos)'!$I:$I,'Situação dos Épicos'!$Q387,'Extração Jira - Itens (Épicos)'!$K:$K,"Cancelado"))/SUMIF('Extração Jira - Itens (Épicos)'!$I:$I,'Situação dos Épicos'!$Q387,'Extração Jira - Itens (Épicos)'!$H:$H),"")</f>
        <v/>
      </c>
      <c r="U387" s="2" t="str">
        <f>IF($Q387="","",SUMIFS('Extração Jira - Itens (Épicos)'!$H:$H,'Extração Jira - Itens (Épicos)'!$I:$I,$Q387,'Extração Jira - Itens (Épicos)'!$K:$K,"Não Entregue"))</f>
        <v/>
      </c>
      <c r="V387" s="2" t="str">
        <f t="shared" si="17"/>
        <v/>
      </c>
      <c r="W387" s="2" t="str">
        <f t="shared" si="18"/>
        <v/>
      </c>
      <c r="X387" s="2" t="str">
        <f ca="1">IF($Q387="","",IF(ISERROR(VLOOKUP($Q387,'Extração Jira - Épicos Jornada'!$B:$B,1,0)),"Despriorizado da PI",IF(V387=0,"Não considerar",IF(T387=1,"Finalizado",IF(AND($V387=$W387,$S387&lt;TODAY()),"Replanejado",IF(AND($V387=$W387,$S387&gt;=TODAY()),"Em dia",IF(AND($V387&gt;$W387,$S387&gt;TODAY()),"Em Risco","Atrasado")))))))</f>
        <v/>
      </c>
      <c r="Y387" s="2" t="str">
        <f t="shared" si="19"/>
        <v/>
      </c>
    </row>
    <row r="388" spans="20:25" hidden="1" x14ac:dyDescent="0.3">
      <c r="T388" s="163" t="str">
        <f>IFERROR((SUMIFS('Extração Jira - Itens (Épicos)'!$H:$H,'Extração Jira - Itens (Épicos)'!$I:$I,'Situação dos Épicos'!$Q388,'Extração Jira - Itens (Épicos)'!$K:$K,"Entregue")+SUMIFS('Extração Jira - Itens (Épicos)'!$H:$H,'Extração Jira - Itens (Épicos)'!$I:$I,'Situação dos Épicos'!$Q388,'Extração Jira - Itens (Épicos)'!$K:$K,"Cancelado"))/SUMIF('Extração Jira - Itens (Épicos)'!$I:$I,'Situação dos Épicos'!$Q388,'Extração Jira - Itens (Épicos)'!$H:$H),"")</f>
        <v/>
      </c>
      <c r="U388" s="2" t="str">
        <f>IF($Q388="","",SUMIFS('Extração Jira - Itens (Épicos)'!$H:$H,'Extração Jira - Itens (Épicos)'!$I:$I,$Q388,'Extração Jira - Itens (Épicos)'!$K:$K,"Não Entregue"))</f>
        <v/>
      </c>
      <c r="V388" s="2" t="str">
        <f t="shared" si="17"/>
        <v/>
      </c>
      <c r="W388" s="2" t="str">
        <f t="shared" si="18"/>
        <v/>
      </c>
      <c r="X388" s="2" t="str">
        <f ca="1">IF($Q388="","",IF(ISERROR(VLOOKUP($Q388,'Extração Jira - Épicos Jornada'!$B:$B,1,0)),"Despriorizado da PI",IF(V388=0,"Não considerar",IF(T388=1,"Finalizado",IF(AND($V388=$W388,$S388&lt;TODAY()),"Replanejado",IF(AND($V388=$W388,$S388&gt;=TODAY()),"Em dia",IF(AND($V388&gt;$W388,$S388&gt;TODAY()),"Em Risco","Atrasado")))))))</f>
        <v/>
      </c>
      <c r="Y388" s="2" t="str">
        <f t="shared" si="19"/>
        <v/>
      </c>
    </row>
    <row r="389" spans="20:25" hidden="1" x14ac:dyDescent="0.3">
      <c r="T389" s="163" t="str">
        <f>IFERROR((SUMIFS('Extração Jira - Itens (Épicos)'!$H:$H,'Extração Jira - Itens (Épicos)'!$I:$I,'Situação dos Épicos'!$Q389,'Extração Jira - Itens (Épicos)'!$K:$K,"Entregue")+SUMIFS('Extração Jira - Itens (Épicos)'!$H:$H,'Extração Jira - Itens (Épicos)'!$I:$I,'Situação dos Épicos'!$Q389,'Extração Jira - Itens (Épicos)'!$K:$K,"Cancelado"))/SUMIF('Extração Jira - Itens (Épicos)'!$I:$I,'Situação dos Épicos'!$Q389,'Extração Jira - Itens (Épicos)'!$H:$H),"")</f>
        <v/>
      </c>
      <c r="U389" s="2" t="str">
        <f>IF($Q389="","",SUMIFS('Extração Jira - Itens (Épicos)'!$H:$H,'Extração Jira - Itens (Épicos)'!$I:$I,$Q389,'Extração Jira - Itens (Épicos)'!$K:$K,"Não Entregue"))</f>
        <v/>
      </c>
      <c r="V389" s="2" t="str">
        <f t="shared" si="17"/>
        <v/>
      </c>
      <c r="W389" s="2" t="str">
        <f t="shared" si="18"/>
        <v/>
      </c>
      <c r="X389" s="2" t="str">
        <f ca="1">IF($Q389="","",IF(ISERROR(VLOOKUP($Q389,'Extração Jira - Épicos Jornada'!$B:$B,1,0)),"Despriorizado da PI",IF(V389=0,"Não considerar",IF(T389=1,"Finalizado",IF(AND($V389=$W389,$S389&lt;TODAY()),"Replanejado",IF(AND($V389=$W389,$S389&gt;=TODAY()),"Em dia",IF(AND($V389&gt;$W389,$S389&gt;TODAY()),"Em Risco","Atrasado")))))))</f>
        <v/>
      </c>
      <c r="Y389" s="2" t="str">
        <f t="shared" si="19"/>
        <v/>
      </c>
    </row>
    <row r="390" spans="20:25" hidden="1" x14ac:dyDescent="0.3">
      <c r="T390" s="163" t="str">
        <f>IFERROR((SUMIFS('Extração Jira - Itens (Épicos)'!$H:$H,'Extração Jira - Itens (Épicos)'!$I:$I,'Situação dos Épicos'!$Q390,'Extração Jira - Itens (Épicos)'!$K:$K,"Entregue")+SUMIFS('Extração Jira - Itens (Épicos)'!$H:$H,'Extração Jira - Itens (Épicos)'!$I:$I,'Situação dos Épicos'!$Q390,'Extração Jira - Itens (Épicos)'!$K:$K,"Cancelado"))/SUMIF('Extração Jira - Itens (Épicos)'!$I:$I,'Situação dos Épicos'!$Q390,'Extração Jira - Itens (Épicos)'!$H:$H),"")</f>
        <v/>
      </c>
      <c r="U390" s="2" t="str">
        <f>IF($Q390="","",SUMIFS('Extração Jira - Itens (Épicos)'!$H:$H,'Extração Jira - Itens (Épicos)'!$I:$I,$Q390,'Extração Jira - Itens (Épicos)'!$K:$K,"Não Entregue"))</f>
        <v/>
      </c>
      <c r="V390" s="2" t="str">
        <f t="shared" ref="V390:V436" si="20">IF($Q390="","",SUMIF($AA:$AA,$Q390,$AC:$AC)-SUMIFS($AC:$AC,$AA:$AA,$Q390,$AB:$AB,"Cancelado"))</f>
        <v/>
      </c>
      <c r="W390" s="2" t="str">
        <f t="shared" ref="W390:W436" si="21">IF($Q390="","",SUMIFS($AC:$AC,$AA:$AA,$Q390,$AB:$AB,"Entregue"))</f>
        <v/>
      </c>
      <c r="X390" s="2" t="str">
        <f ca="1">IF($Q390="","",IF(ISERROR(VLOOKUP($Q390,'Extração Jira - Épicos Jornada'!$B:$B,1,0)),"Despriorizado da PI",IF(V390=0,"Não considerar",IF(T390=1,"Finalizado",IF(AND($V390=$W390,$S390&lt;TODAY()),"Replanejado",IF(AND($V390=$W390,$S390&gt;=TODAY()),"Em dia",IF(AND($V390&gt;$W390,$S390&gt;TODAY()),"Em Risco","Atrasado")))))))</f>
        <v/>
      </c>
      <c r="Y390" s="2" t="str">
        <f t="shared" si="19"/>
        <v/>
      </c>
    </row>
    <row r="391" spans="20:25" hidden="1" x14ac:dyDescent="0.3">
      <c r="T391" s="163" t="str">
        <f>IFERROR((SUMIFS('Extração Jira - Itens (Épicos)'!$H:$H,'Extração Jira - Itens (Épicos)'!$I:$I,'Situação dos Épicos'!$Q391,'Extração Jira - Itens (Épicos)'!$K:$K,"Entregue")+SUMIFS('Extração Jira - Itens (Épicos)'!$H:$H,'Extração Jira - Itens (Épicos)'!$I:$I,'Situação dos Épicos'!$Q391,'Extração Jira - Itens (Épicos)'!$K:$K,"Cancelado"))/SUMIF('Extração Jira - Itens (Épicos)'!$I:$I,'Situação dos Épicos'!$Q391,'Extração Jira - Itens (Épicos)'!$H:$H),"")</f>
        <v/>
      </c>
      <c r="U391" s="2" t="str">
        <f>IF($Q391="","",SUMIFS('Extração Jira - Itens (Épicos)'!$H:$H,'Extração Jira - Itens (Épicos)'!$I:$I,$Q391,'Extração Jira - Itens (Épicos)'!$K:$K,"Não Entregue"))</f>
        <v/>
      </c>
      <c r="V391" s="2" t="str">
        <f t="shared" si="20"/>
        <v/>
      </c>
      <c r="W391" s="2" t="str">
        <f t="shared" si="21"/>
        <v/>
      </c>
      <c r="X391" s="2" t="str">
        <f ca="1">IF($Q391="","",IF(ISERROR(VLOOKUP($Q391,'Extração Jira - Épicos Jornada'!$B:$B,1,0)),"Despriorizado da PI",IF(V391=0,"Não considerar",IF(T391=1,"Finalizado",IF(AND($V391=$W391,$S391&lt;TODAY()),"Replanejado",IF(AND($V391=$W391,$S391&gt;=TODAY()),"Em dia",IF(AND($V391&gt;$W391,$S391&gt;TODAY()),"Em Risco","Atrasado")))))))</f>
        <v/>
      </c>
      <c r="Y391" s="2" t="str">
        <f t="shared" si="19"/>
        <v/>
      </c>
    </row>
    <row r="392" spans="20:25" hidden="1" x14ac:dyDescent="0.3">
      <c r="T392" s="163" t="str">
        <f>IFERROR((SUMIFS('Extração Jira - Itens (Épicos)'!$H:$H,'Extração Jira - Itens (Épicos)'!$I:$I,'Situação dos Épicos'!$Q392,'Extração Jira - Itens (Épicos)'!$K:$K,"Entregue")+SUMIFS('Extração Jira - Itens (Épicos)'!$H:$H,'Extração Jira - Itens (Épicos)'!$I:$I,'Situação dos Épicos'!$Q392,'Extração Jira - Itens (Épicos)'!$K:$K,"Cancelado"))/SUMIF('Extração Jira - Itens (Épicos)'!$I:$I,'Situação dos Épicos'!$Q392,'Extração Jira - Itens (Épicos)'!$H:$H),"")</f>
        <v/>
      </c>
      <c r="U392" s="2" t="str">
        <f>IF($Q392="","",SUMIFS('Extração Jira - Itens (Épicos)'!$H:$H,'Extração Jira - Itens (Épicos)'!$I:$I,$Q392,'Extração Jira - Itens (Épicos)'!$K:$K,"Não Entregue"))</f>
        <v/>
      </c>
      <c r="V392" s="2" t="str">
        <f t="shared" si="20"/>
        <v/>
      </c>
      <c r="W392" s="2" t="str">
        <f t="shared" si="21"/>
        <v/>
      </c>
      <c r="X392" s="2" t="str">
        <f ca="1">IF($Q392="","",IF(ISERROR(VLOOKUP($Q392,'Extração Jira - Épicos Jornada'!$B:$B,1,0)),"Despriorizado da PI",IF(V392=0,"Não considerar",IF(T392=1,"Finalizado",IF(AND($V392=$W392,$S392&lt;TODAY()),"Replanejado",IF(AND($V392=$W392,$S392&gt;=TODAY()),"Em dia",IF(AND($V392&gt;$W392,$S392&gt;TODAY()),"Em Risco","Atrasado")))))))</f>
        <v/>
      </c>
      <c r="Y392" s="2" t="str">
        <f t="shared" si="19"/>
        <v/>
      </c>
    </row>
    <row r="393" spans="20:25" hidden="1" x14ac:dyDescent="0.3">
      <c r="T393" s="163" t="str">
        <f>IFERROR((SUMIFS('Extração Jira - Itens (Épicos)'!$H:$H,'Extração Jira - Itens (Épicos)'!$I:$I,'Situação dos Épicos'!$Q393,'Extração Jira - Itens (Épicos)'!$K:$K,"Entregue")+SUMIFS('Extração Jira - Itens (Épicos)'!$H:$H,'Extração Jira - Itens (Épicos)'!$I:$I,'Situação dos Épicos'!$Q393,'Extração Jira - Itens (Épicos)'!$K:$K,"Cancelado"))/SUMIF('Extração Jira - Itens (Épicos)'!$I:$I,'Situação dos Épicos'!$Q393,'Extração Jira - Itens (Épicos)'!$H:$H),"")</f>
        <v/>
      </c>
      <c r="U393" s="2" t="str">
        <f>IF($Q393="","",SUMIFS('Extração Jira - Itens (Épicos)'!$H:$H,'Extração Jira - Itens (Épicos)'!$I:$I,$Q393,'Extração Jira - Itens (Épicos)'!$K:$K,"Não Entregue"))</f>
        <v/>
      </c>
      <c r="V393" s="2" t="str">
        <f t="shared" si="20"/>
        <v/>
      </c>
      <c r="W393" s="2" t="str">
        <f t="shared" si="21"/>
        <v/>
      </c>
      <c r="X393" s="2" t="str">
        <f ca="1">IF($Q393="","",IF(ISERROR(VLOOKUP($Q393,'Extração Jira - Épicos Jornada'!$B:$B,1,0)),"Despriorizado da PI",IF(V393=0,"Não considerar",IF(T393=1,"Finalizado",IF(AND($V393=$W393,$S393&lt;TODAY()),"Replanejado",IF(AND($V393=$W393,$S393&gt;=TODAY()),"Em dia",IF(AND($V393&gt;$W393,$S393&gt;TODAY()),"Em Risco","Atrasado")))))))</f>
        <v/>
      </c>
      <c r="Y393" s="2" t="str">
        <f t="shared" si="19"/>
        <v/>
      </c>
    </row>
    <row r="394" spans="20:25" hidden="1" x14ac:dyDescent="0.3">
      <c r="T394" s="163" t="str">
        <f>IFERROR((SUMIFS('Extração Jira - Itens (Épicos)'!$H:$H,'Extração Jira - Itens (Épicos)'!$I:$I,'Situação dos Épicos'!$Q394,'Extração Jira - Itens (Épicos)'!$K:$K,"Entregue")+SUMIFS('Extração Jira - Itens (Épicos)'!$H:$H,'Extração Jira - Itens (Épicos)'!$I:$I,'Situação dos Épicos'!$Q394,'Extração Jira - Itens (Épicos)'!$K:$K,"Cancelado"))/SUMIF('Extração Jira - Itens (Épicos)'!$I:$I,'Situação dos Épicos'!$Q394,'Extração Jira - Itens (Épicos)'!$H:$H),"")</f>
        <v/>
      </c>
      <c r="U394" s="2" t="str">
        <f>IF($Q394="","",SUMIFS('Extração Jira - Itens (Épicos)'!$H:$H,'Extração Jira - Itens (Épicos)'!$I:$I,$Q394,'Extração Jira - Itens (Épicos)'!$K:$K,"Não Entregue"))</f>
        <v/>
      </c>
      <c r="V394" s="2" t="str">
        <f t="shared" si="20"/>
        <v/>
      </c>
      <c r="W394" s="2" t="str">
        <f t="shared" si="21"/>
        <v/>
      </c>
      <c r="X394" s="2" t="str">
        <f ca="1">IF($Q394="","",IF(ISERROR(VLOOKUP($Q394,'Extração Jira - Épicos Jornada'!$B:$B,1,0)),"Despriorizado da PI",IF(V394=0,"Não considerar",IF(T394=1,"Finalizado",IF(AND($V394=$W394,$S394&lt;TODAY()),"Replanejado",IF(AND($V394=$W394,$S394&gt;=TODAY()),"Em dia",IF(AND($V394&gt;$W394,$S394&gt;TODAY()),"Em Risco","Atrasado")))))))</f>
        <v/>
      </c>
      <c r="Y394" s="2" t="str">
        <f t="shared" si="19"/>
        <v/>
      </c>
    </row>
    <row r="395" spans="20:25" hidden="1" x14ac:dyDescent="0.3">
      <c r="T395" s="163" t="str">
        <f>IFERROR((SUMIFS('Extração Jira - Itens (Épicos)'!$H:$H,'Extração Jira - Itens (Épicos)'!$I:$I,'Situação dos Épicos'!$Q395,'Extração Jira - Itens (Épicos)'!$K:$K,"Entregue")+SUMIFS('Extração Jira - Itens (Épicos)'!$H:$H,'Extração Jira - Itens (Épicos)'!$I:$I,'Situação dos Épicos'!$Q395,'Extração Jira - Itens (Épicos)'!$K:$K,"Cancelado"))/SUMIF('Extração Jira - Itens (Épicos)'!$I:$I,'Situação dos Épicos'!$Q395,'Extração Jira - Itens (Épicos)'!$H:$H),"")</f>
        <v/>
      </c>
      <c r="U395" s="2" t="str">
        <f>IF($Q395="","",SUMIFS('Extração Jira - Itens (Épicos)'!$H:$H,'Extração Jira - Itens (Épicos)'!$I:$I,$Q395,'Extração Jira - Itens (Épicos)'!$K:$K,"Não Entregue"))</f>
        <v/>
      </c>
      <c r="V395" s="2" t="str">
        <f t="shared" si="20"/>
        <v/>
      </c>
      <c r="W395" s="2" t="str">
        <f t="shared" si="21"/>
        <v/>
      </c>
      <c r="X395" s="2" t="str">
        <f ca="1">IF($Q395="","",IF(ISERROR(VLOOKUP($Q395,'Extração Jira - Épicos Jornada'!$B:$B,1,0)),"Despriorizado da PI",IF(V395=0,"Não considerar",IF(T395=1,"Finalizado",IF(AND($V395=$W395,$S395&lt;TODAY()),"Replanejado",IF(AND($V395=$W395,$S395&gt;=TODAY()),"Em dia",IF(AND($V395&gt;$W395,$S395&gt;TODAY()),"Em Risco","Atrasado")))))))</f>
        <v/>
      </c>
      <c r="Y395" s="2" t="str">
        <f t="shared" si="19"/>
        <v/>
      </c>
    </row>
    <row r="396" spans="20:25" hidden="1" x14ac:dyDescent="0.3">
      <c r="T396" s="163" t="str">
        <f>IFERROR((SUMIFS('Extração Jira - Itens (Épicos)'!$H:$H,'Extração Jira - Itens (Épicos)'!$I:$I,'Situação dos Épicos'!$Q396,'Extração Jira - Itens (Épicos)'!$K:$K,"Entregue")+SUMIFS('Extração Jira - Itens (Épicos)'!$H:$H,'Extração Jira - Itens (Épicos)'!$I:$I,'Situação dos Épicos'!$Q396,'Extração Jira - Itens (Épicos)'!$K:$K,"Cancelado"))/SUMIF('Extração Jira - Itens (Épicos)'!$I:$I,'Situação dos Épicos'!$Q396,'Extração Jira - Itens (Épicos)'!$H:$H),"")</f>
        <v/>
      </c>
      <c r="U396" s="2" t="str">
        <f>IF($Q396="","",SUMIFS('Extração Jira - Itens (Épicos)'!$H:$H,'Extração Jira - Itens (Épicos)'!$I:$I,$Q396,'Extração Jira - Itens (Épicos)'!$K:$K,"Não Entregue"))</f>
        <v/>
      </c>
      <c r="V396" s="2" t="str">
        <f t="shared" si="20"/>
        <v/>
      </c>
      <c r="W396" s="2" t="str">
        <f t="shared" si="21"/>
        <v/>
      </c>
      <c r="X396" s="2" t="str">
        <f ca="1">IF($Q396="","",IF(ISERROR(VLOOKUP($Q396,'Extração Jira - Épicos Jornada'!$B:$B,1,0)),"Despriorizado da PI",IF(V396=0,"Não considerar",IF(T396=1,"Finalizado",IF(AND($V396=$W396,$S396&lt;TODAY()),"Replanejado",IF(AND($V396=$W396,$S396&gt;=TODAY()),"Em dia",IF(AND($V396&gt;$W396,$S396&gt;TODAY()),"Em Risco","Atrasado")))))))</f>
        <v/>
      </c>
      <c r="Y396" s="2" t="str">
        <f t="shared" si="19"/>
        <v/>
      </c>
    </row>
    <row r="397" spans="20:25" hidden="1" x14ac:dyDescent="0.3">
      <c r="T397" s="163" t="str">
        <f>IFERROR((SUMIFS('Extração Jira - Itens (Épicos)'!$H:$H,'Extração Jira - Itens (Épicos)'!$I:$I,'Situação dos Épicos'!$Q397,'Extração Jira - Itens (Épicos)'!$K:$K,"Entregue")+SUMIFS('Extração Jira - Itens (Épicos)'!$H:$H,'Extração Jira - Itens (Épicos)'!$I:$I,'Situação dos Épicos'!$Q397,'Extração Jira - Itens (Épicos)'!$K:$K,"Cancelado"))/SUMIF('Extração Jira - Itens (Épicos)'!$I:$I,'Situação dos Épicos'!$Q397,'Extração Jira - Itens (Épicos)'!$H:$H),"")</f>
        <v/>
      </c>
      <c r="U397" s="2" t="str">
        <f>IF($Q397="","",SUMIFS('Extração Jira - Itens (Épicos)'!$H:$H,'Extração Jira - Itens (Épicos)'!$I:$I,$Q397,'Extração Jira - Itens (Épicos)'!$K:$K,"Não Entregue"))</f>
        <v/>
      </c>
      <c r="V397" s="2" t="str">
        <f t="shared" si="20"/>
        <v/>
      </c>
      <c r="W397" s="2" t="str">
        <f t="shared" si="21"/>
        <v/>
      </c>
      <c r="X397" s="2" t="str">
        <f ca="1">IF($Q397="","",IF(ISERROR(VLOOKUP($Q397,'Extração Jira - Épicos Jornada'!$B:$B,1,0)),"Despriorizado da PI",IF(V397=0,"Não considerar",IF(T397=1,"Finalizado",IF(AND($V397=$W397,$S397&lt;TODAY()),"Replanejado",IF(AND($V397=$W397,$S397&gt;=TODAY()),"Em dia",IF(AND($V397&gt;$W397,$S397&gt;TODAY()),"Em Risco","Atrasado")))))))</f>
        <v/>
      </c>
      <c r="Y397" s="2" t="str">
        <f t="shared" si="19"/>
        <v/>
      </c>
    </row>
    <row r="398" spans="20:25" hidden="1" x14ac:dyDescent="0.3">
      <c r="T398" s="163" t="str">
        <f>IFERROR((SUMIFS('Extração Jira - Itens (Épicos)'!$H:$H,'Extração Jira - Itens (Épicos)'!$I:$I,'Situação dos Épicos'!$Q398,'Extração Jira - Itens (Épicos)'!$K:$K,"Entregue")+SUMIFS('Extração Jira - Itens (Épicos)'!$H:$H,'Extração Jira - Itens (Épicos)'!$I:$I,'Situação dos Épicos'!$Q398,'Extração Jira - Itens (Épicos)'!$K:$K,"Cancelado"))/SUMIF('Extração Jira - Itens (Épicos)'!$I:$I,'Situação dos Épicos'!$Q398,'Extração Jira - Itens (Épicos)'!$H:$H),"")</f>
        <v/>
      </c>
      <c r="U398" s="2" t="str">
        <f>IF($Q398="","",SUMIFS('Extração Jira - Itens (Épicos)'!$H:$H,'Extração Jira - Itens (Épicos)'!$I:$I,$Q398,'Extração Jira - Itens (Épicos)'!$K:$K,"Não Entregue"))</f>
        <v/>
      </c>
      <c r="V398" s="2" t="str">
        <f t="shared" si="20"/>
        <v/>
      </c>
      <c r="W398" s="2" t="str">
        <f t="shared" si="21"/>
        <v/>
      </c>
      <c r="X398" s="2" t="str">
        <f ca="1">IF($Q398="","",IF(ISERROR(VLOOKUP($Q398,'Extração Jira - Épicos Jornada'!$B:$B,1,0)),"Despriorizado da PI",IF(V398=0,"Não considerar",IF(T398=1,"Finalizado",IF(AND($V398=$W398,$S398&lt;TODAY()),"Replanejado",IF(AND($V398=$W398,$S398&gt;=TODAY()),"Em dia",IF(AND($V398&gt;$W398,$S398&gt;TODAY()),"Em Risco","Atrasado")))))))</f>
        <v/>
      </c>
      <c r="Y398" s="2" t="str">
        <f t="shared" si="19"/>
        <v/>
      </c>
    </row>
    <row r="399" spans="20:25" hidden="1" x14ac:dyDescent="0.3">
      <c r="T399" s="163" t="str">
        <f>IFERROR((SUMIFS('Extração Jira - Itens (Épicos)'!$H:$H,'Extração Jira - Itens (Épicos)'!$I:$I,'Situação dos Épicos'!$Q399,'Extração Jira - Itens (Épicos)'!$K:$K,"Entregue")+SUMIFS('Extração Jira - Itens (Épicos)'!$H:$H,'Extração Jira - Itens (Épicos)'!$I:$I,'Situação dos Épicos'!$Q399,'Extração Jira - Itens (Épicos)'!$K:$K,"Cancelado"))/SUMIF('Extração Jira - Itens (Épicos)'!$I:$I,'Situação dos Épicos'!$Q399,'Extração Jira - Itens (Épicos)'!$H:$H),"")</f>
        <v/>
      </c>
      <c r="U399" s="2" t="str">
        <f>IF($Q399="","",SUMIFS('Extração Jira - Itens (Épicos)'!$H:$H,'Extração Jira - Itens (Épicos)'!$I:$I,$Q399,'Extração Jira - Itens (Épicos)'!$K:$K,"Não Entregue"))</f>
        <v/>
      </c>
      <c r="V399" s="2" t="str">
        <f t="shared" si="20"/>
        <v/>
      </c>
      <c r="W399" s="2" t="str">
        <f t="shared" si="21"/>
        <v/>
      </c>
      <c r="X399" s="2" t="str">
        <f ca="1">IF($Q399="","",IF(ISERROR(VLOOKUP($Q399,'Extração Jira - Épicos Jornada'!$B:$B,1,0)),"Despriorizado da PI",IF(V399=0,"Não considerar",IF(T399=1,"Finalizado",IF(AND($V399=$W399,$S399&lt;TODAY()),"Replanejado",IF(AND($V399=$W399,$S399&gt;=TODAY()),"Em dia",IF(AND($V399&gt;$W399,$S399&gt;TODAY()),"Em Risco","Atrasado")))))))</f>
        <v/>
      </c>
      <c r="Y399" s="2" t="str">
        <f t="shared" si="19"/>
        <v/>
      </c>
    </row>
    <row r="400" spans="20:25" hidden="1" x14ac:dyDescent="0.3">
      <c r="T400" s="163" t="str">
        <f>IFERROR((SUMIFS('Extração Jira - Itens (Épicos)'!$H:$H,'Extração Jira - Itens (Épicos)'!$I:$I,'Situação dos Épicos'!$Q400,'Extração Jira - Itens (Épicos)'!$K:$K,"Entregue")+SUMIFS('Extração Jira - Itens (Épicos)'!$H:$H,'Extração Jira - Itens (Épicos)'!$I:$I,'Situação dos Épicos'!$Q400,'Extração Jira - Itens (Épicos)'!$K:$K,"Cancelado"))/SUMIF('Extração Jira - Itens (Épicos)'!$I:$I,'Situação dos Épicos'!$Q400,'Extração Jira - Itens (Épicos)'!$H:$H),"")</f>
        <v/>
      </c>
      <c r="U400" s="2" t="str">
        <f>IF($Q400="","",SUMIFS('Extração Jira - Itens (Épicos)'!$H:$H,'Extração Jira - Itens (Épicos)'!$I:$I,$Q400,'Extração Jira - Itens (Épicos)'!$K:$K,"Não Entregue"))</f>
        <v/>
      </c>
      <c r="V400" s="2" t="str">
        <f t="shared" si="20"/>
        <v/>
      </c>
      <c r="W400" s="2" t="str">
        <f t="shared" si="21"/>
        <v/>
      </c>
      <c r="X400" s="2" t="str">
        <f ca="1">IF($Q400="","",IF(ISERROR(VLOOKUP($Q400,'Extração Jira - Épicos Jornada'!$B:$B,1,0)),"Despriorizado da PI",IF(V400=0,"Não considerar",IF(T400=1,"Finalizado",IF(AND($V400=$W400,$S400&lt;TODAY()),"Replanejado",IF(AND($V400=$W400,$S400&gt;=TODAY()),"Em dia",IF(AND($V400&gt;$W400,$S400&gt;TODAY()),"Em Risco","Atrasado")))))))</f>
        <v/>
      </c>
      <c r="Y400" s="2" t="str">
        <f t="shared" si="19"/>
        <v/>
      </c>
    </row>
    <row r="401" spans="20:25" hidden="1" x14ac:dyDescent="0.3">
      <c r="T401" s="163" t="str">
        <f>IFERROR((SUMIFS('Extração Jira - Itens (Épicos)'!$H:$H,'Extração Jira - Itens (Épicos)'!$I:$I,'Situação dos Épicos'!$Q401,'Extração Jira - Itens (Épicos)'!$K:$K,"Entregue")+SUMIFS('Extração Jira - Itens (Épicos)'!$H:$H,'Extração Jira - Itens (Épicos)'!$I:$I,'Situação dos Épicos'!$Q401,'Extração Jira - Itens (Épicos)'!$K:$K,"Cancelado"))/SUMIF('Extração Jira - Itens (Épicos)'!$I:$I,'Situação dos Épicos'!$Q401,'Extração Jira - Itens (Épicos)'!$H:$H),"")</f>
        <v/>
      </c>
      <c r="U401" s="2" t="str">
        <f>IF($Q401="","",SUMIFS('Extração Jira - Itens (Épicos)'!$H:$H,'Extração Jira - Itens (Épicos)'!$I:$I,$Q401,'Extração Jira - Itens (Épicos)'!$K:$K,"Não Entregue"))</f>
        <v/>
      </c>
      <c r="V401" s="2" t="str">
        <f t="shared" si="20"/>
        <v/>
      </c>
      <c r="W401" s="2" t="str">
        <f t="shared" si="21"/>
        <v/>
      </c>
      <c r="X401" s="2" t="str">
        <f ca="1">IF($Q401="","",IF(ISERROR(VLOOKUP($Q401,'Extração Jira - Épicos Jornada'!$B:$B,1,0)),"Despriorizado da PI",IF(V401=0,"Não considerar",IF(T401=1,"Finalizado",IF(AND($V401=$W401,$S401&lt;TODAY()),"Replanejado",IF(AND($V401=$W401,$S401&gt;=TODAY()),"Em dia",IF(AND($V401&gt;$W401,$S401&gt;TODAY()),"Em Risco","Atrasado")))))))</f>
        <v/>
      </c>
      <c r="Y401" s="2" t="str">
        <f t="shared" si="19"/>
        <v/>
      </c>
    </row>
    <row r="402" spans="20:25" hidden="1" x14ac:dyDescent="0.3">
      <c r="T402" s="163" t="str">
        <f>IFERROR((SUMIFS('Extração Jira - Itens (Épicos)'!$H:$H,'Extração Jira - Itens (Épicos)'!$I:$I,'Situação dos Épicos'!$Q402,'Extração Jira - Itens (Épicos)'!$K:$K,"Entregue")+SUMIFS('Extração Jira - Itens (Épicos)'!$H:$H,'Extração Jira - Itens (Épicos)'!$I:$I,'Situação dos Épicos'!$Q402,'Extração Jira - Itens (Épicos)'!$K:$K,"Cancelado"))/SUMIF('Extração Jira - Itens (Épicos)'!$I:$I,'Situação dos Épicos'!$Q402,'Extração Jira - Itens (Épicos)'!$H:$H),"")</f>
        <v/>
      </c>
      <c r="U402" s="2" t="str">
        <f>IF($Q402="","",SUMIFS('Extração Jira - Itens (Épicos)'!$H:$H,'Extração Jira - Itens (Épicos)'!$I:$I,$Q402,'Extração Jira - Itens (Épicos)'!$K:$K,"Não Entregue"))</f>
        <v/>
      </c>
      <c r="V402" s="2" t="str">
        <f t="shared" si="20"/>
        <v/>
      </c>
      <c r="W402" s="2" t="str">
        <f t="shared" si="21"/>
        <v/>
      </c>
      <c r="X402" s="2" t="str">
        <f ca="1">IF($Q402="","",IF(ISERROR(VLOOKUP($Q402,'Extração Jira - Épicos Jornada'!$B:$B,1,0)),"Despriorizado da PI",IF(V402=0,"Não considerar",IF(T402=1,"Finalizado",IF(AND($V402=$W402,$S402&lt;TODAY()),"Replanejado",IF(AND($V402=$W402,$S402&gt;=TODAY()),"Em dia",IF(AND($V402&gt;$W402,$S402&gt;TODAY()),"Em Risco","Atrasado")))))))</f>
        <v/>
      </c>
      <c r="Y402" s="2" t="str">
        <f t="shared" si="19"/>
        <v/>
      </c>
    </row>
    <row r="403" spans="20:25" hidden="1" x14ac:dyDescent="0.3">
      <c r="T403" s="163" t="str">
        <f>IFERROR((SUMIFS('Extração Jira - Itens (Épicos)'!$H:$H,'Extração Jira - Itens (Épicos)'!$I:$I,'Situação dos Épicos'!$Q403,'Extração Jira - Itens (Épicos)'!$K:$K,"Entregue")+SUMIFS('Extração Jira - Itens (Épicos)'!$H:$H,'Extração Jira - Itens (Épicos)'!$I:$I,'Situação dos Épicos'!$Q403,'Extração Jira - Itens (Épicos)'!$K:$K,"Cancelado"))/SUMIF('Extração Jira - Itens (Épicos)'!$I:$I,'Situação dos Épicos'!$Q403,'Extração Jira - Itens (Épicos)'!$H:$H),"")</f>
        <v/>
      </c>
      <c r="U403" s="2" t="str">
        <f>IF($Q403="","",SUMIFS('Extração Jira - Itens (Épicos)'!$H:$H,'Extração Jira - Itens (Épicos)'!$I:$I,$Q403,'Extração Jira - Itens (Épicos)'!$K:$K,"Não Entregue"))</f>
        <v/>
      </c>
      <c r="V403" s="2" t="str">
        <f t="shared" si="20"/>
        <v/>
      </c>
      <c r="W403" s="2" t="str">
        <f t="shared" si="21"/>
        <v/>
      </c>
      <c r="X403" s="2" t="str">
        <f ca="1">IF($Q403="","",IF(ISERROR(VLOOKUP($Q403,'Extração Jira - Épicos Jornada'!$B:$B,1,0)),"Despriorizado da PI",IF(V403=0,"Não considerar",IF(T403=1,"Finalizado",IF(AND($V403=$W403,$S403&lt;TODAY()),"Replanejado",IF(AND($V403=$W403,$S403&gt;=TODAY()),"Em dia",IF(AND($V403&gt;$W403,$S403&gt;TODAY()),"Em Risco","Atrasado")))))))</f>
        <v/>
      </c>
      <c r="Y403" s="2" t="str">
        <f t="shared" si="19"/>
        <v/>
      </c>
    </row>
    <row r="404" spans="20:25" hidden="1" x14ac:dyDescent="0.3">
      <c r="T404" s="163" t="str">
        <f>IFERROR((SUMIFS('Extração Jira - Itens (Épicos)'!$H:$H,'Extração Jira - Itens (Épicos)'!$I:$I,'Situação dos Épicos'!$Q404,'Extração Jira - Itens (Épicos)'!$K:$K,"Entregue")+SUMIFS('Extração Jira - Itens (Épicos)'!$H:$H,'Extração Jira - Itens (Épicos)'!$I:$I,'Situação dos Épicos'!$Q404,'Extração Jira - Itens (Épicos)'!$K:$K,"Cancelado"))/SUMIF('Extração Jira - Itens (Épicos)'!$I:$I,'Situação dos Épicos'!$Q404,'Extração Jira - Itens (Épicos)'!$H:$H),"")</f>
        <v/>
      </c>
      <c r="U404" s="2" t="str">
        <f>IF($Q404="","",SUMIFS('Extração Jira - Itens (Épicos)'!$H:$H,'Extração Jira - Itens (Épicos)'!$I:$I,$Q404,'Extração Jira - Itens (Épicos)'!$K:$K,"Não Entregue"))</f>
        <v/>
      </c>
      <c r="V404" s="2" t="str">
        <f t="shared" si="20"/>
        <v/>
      </c>
      <c r="W404" s="2" t="str">
        <f t="shared" si="21"/>
        <v/>
      </c>
      <c r="X404" s="2" t="str">
        <f ca="1">IF($Q404="","",IF(ISERROR(VLOOKUP($Q404,'Extração Jira - Épicos Jornada'!$B:$B,1,0)),"Despriorizado da PI",IF(V404=0,"Não considerar",IF(T404=1,"Finalizado",IF(AND($V404=$W404,$S404&lt;TODAY()),"Replanejado",IF(AND($V404=$W404,$S404&gt;=TODAY()),"Em dia",IF(AND($V404&gt;$W404,$S404&gt;TODAY()),"Em Risco","Atrasado")))))))</f>
        <v/>
      </c>
      <c r="Y404" s="2" t="str">
        <f t="shared" si="19"/>
        <v/>
      </c>
    </row>
    <row r="405" spans="20:25" hidden="1" x14ac:dyDescent="0.3">
      <c r="T405" s="163" t="str">
        <f>IFERROR((SUMIFS('Extração Jira - Itens (Épicos)'!$H:$H,'Extração Jira - Itens (Épicos)'!$I:$I,'Situação dos Épicos'!$Q405,'Extração Jira - Itens (Épicos)'!$K:$K,"Entregue")+SUMIFS('Extração Jira - Itens (Épicos)'!$H:$H,'Extração Jira - Itens (Épicos)'!$I:$I,'Situação dos Épicos'!$Q405,'Extração Jira - Itens (Épicos)'!$K:$K,"Cancelado"))/SUMIF('Extração Jira - Itens (Épicos)'!$I:$I,'Situação dos Épicos'!$Q405,'Extração Jira - Itens (Épicos)'!$H:$H),"")</f>
        <v/>
      </c>
      <c r="U405" s="2" t="str">
        <f>IF($Q405="","",SUMIFS('Extração Jira - Itens (Épicos)'!$H:$H,'Extração Jira - Itens (Épicos)'!$I:$I,$Q405,'Extração Jira - Itens (Épicos)'!$K:$K,"Não Entregue"))</f>
        <v/>
      </c>
      <c r="V405" s="2" t="str">
        <f t="shared" si="20"/>
        <v/>
      </c>
      <c r="W405" s="2" t="str">
        <f t="shared" si="21"/>
        <v/>
      </c>
      <c r="X405" s="2" t="str">
        <f ca="1">IF($Q405="","",IF(ISERROR(VLOOKUP($Q405,'Extração Jira - Épicos Jornada'!$B:$B,1,0)),"Despriorizado da PI",IF(V405=0,"Não considerar",IF(T405=1,"Finalizado",IF(AND($V405=$W405,$S405&lt;TODAY()),"Replanejado",IF(AND($V405=$W405,$S405&gt;=TODAY()),"Em dia",IF(AND($V405&gt;$W405,$S405&gt;TODAY()),"Em Risco","Atrasado")))))))</f>
        <v/>
      </c>
      <c r="Y405" s="2" t="str">
        <f t="shared" si="19"/>
        <v/>
      </c>
    </row>
    <row r="406" spans="20:25" hidden="1" x14ac:dyDescent="0.3">
      <c r="T406" s="163" t="str">
        <f>IFERROR((SUMIFS('Extração Jira - Itens (Épicos)'!$H:$H,'Extração Jira - Itens (Épicos)'!$I:$I,'Situação dos Épicos'!$Q406,'Extração Jira - Itens (Épicos)'!$K:$K,"Entregue")+SUMIFS('Extração Jira - Itens (Épicos)'!$H:$H,'Extração Jira - Itens (Épicos)'!$I:$I,'Situação dos Épicos'!$Q406,'Extração Jira - Itens (Épicos)'!$K:$K,"Cancelado"))/SUMIF('Extração Jira - Itens (Épicos)'!$I:$I,'Situação dos Épicos'!$Q406,'Extração Jira - Itens (Épicos)'!$H:$H),"")</f>
        <v/>
      </c>
      <c r="U406" s="2" t="str">
        <f>IF($Q406="","",SUMIFS('Extração Jira - Itens (Épicos)'!$H:$H,'Extração Jira - Itens (Épicos)'!$I:$I,$Q406,'Extração Jira - Itens (Épicos)'!$K:$K,"Não Entregue"))</f>
        <v/>
      </c>
      <c r="V406" s="2" t="str">
        <f t="shared" si="20"/>
        <v/>
      </c>
      <c r="W406" s="2" t="str">
        <f t="shared" si="21"/>
        <v/>
      </c>
      <c r="X406" s="2" t="str">
        <f ca="1">IF($Q406="","",IF(ISERROR(VLOOKUP($Q406,'Extração Jira - Épicos Jornada'!$B:$B,1,0)),"Despriorizado da PI",IF(V406=0,"Não considerar",IF(T406=1,"Finalizado",IF(AND($V406=$W406,$S406&lt;TODAY()),"Replanejado",IF(AND($V406=$W406,$S406&gt;=TODAY()),"Em dia",IF(AND($V406&gt;$W406,$S406&gt;TODAY()),"Em Risco","Atrasado")))))))</f>
        <v/>
      </c>
      <c r="Y406" s="2" t="str">
        <f t="shared" ref="Y406:Y436" si="22">IF($Q406="","",IF(LEFT($R406,5)="[SAG]","Baseline",IF(LEFT($R406,7)="[Adobe]","Baseline",IF(NOT(ISERROR(VLOOKUP($Q406,$M:$M,1,0))),"Baseline","Mudança de Escopo"))))</f>
        <v/>
      </c>
    </row>
    <row r="407" spans="20:25" hidden="1" x14ac:dyDescent="0.3">
      <c r="T407" s="163" t="str">
        <f>IFERROR((SUMIFS('Extração Jira - Itens (Épicos)'!$H:$H,'Extração Jira - Itens (Épicos)'!$I:$I,'Situação dos Épicos'!$Q407,'Extração Jira - Itens (Épicos)'!$K:$K,"Entregue")+SUMIFS('Extração Jira - Itens (Épicos)'!$H:$H,'Extração Jira - Itens (Épicos)'!$I:$I,'Situação dos Épicos'!$Q407,'Extração Jira - Itens (Épicos)'!$K:$K,"Cancelado"))/SUMIF('Extração Jira - Itens (Épicos)'!$I:$I,'Situação dos Épicos'!$Q407,'Extração Jira - Itens (Épicos)'!$H:$H),"")</f>
        <v/>
      </c>
      <c r="U407" s="2" t="str">
        <f>IF($Q407="","",SUMIFS('Extração Jira - Itens (Épicos)'!$H:$H,'Extração Jira - Itens (Épicos)'!$I:$I,$Q407,'Extração Jira - Itens (Épicos)'!$K:$K,"Não Entregue"))</f>
        <v/>
      </c>
      <c r="V407" s="2" t="str">
        <f t="shared" si="20"/>
        <v/>
      </c>
      <c r="W407" s="2" t="str">
        <f t="shared" si="21"/>
        <v/>
      </c>
      <c r="X407" s="2" t="str">
        <f ca="1">IF($Q407="","",IF(ISERROR(VLOOKUP($Q407,'Extração Jira - Épicos Jornada'!$B:$B,1,0)),"Despriorizado da PI",IF(V407=0,"Não considerar",IF(T407=1,"Finalizado",IF(AND($V407=$W407,$S407&lt;TODAY()),"Replanejado",IF(AND($V407=$W407,$S407&gt;=TODAY()),"Em dia",IF(AND($V407&gt;$W407,$S407&gt;TODAY()),"Em Risco","Atrasado")))))))</f>
        <v/>
      </c>
      <c r="Y407" s="2" t="str">
        <f t="shared" si="22"/>
        <v/>
      </c>
    </row>
    <row r="408" spans="20:25" hidden="1" x14ac:dyDescent="0.3">
      <c r="T408" s="163" t="str">
        <f>IFERROR((SUMIFS('Extração Jira - Itens (Épicos)'!$H:$H,'Extração Jira - Itens (Épicos)'!$I:$I,'Situação dos Épicos'!$Q408,'Extração Jira - Itens (Épicos)'!$K:$K,"Entregue")+SUMIFS('Extração Jira - Itens (Épicos)'!$H:$H,'Extração Jira - Itens (Épicos)'!$I:$I,'Situação dos Épicos'!$Q408,'Extração Jira - Itens (Épicos)'!$K:$K,"Cancelado"))/SUMIF('Extração Jira - Itens (Épicos)'!$I:$I,'Situação dos Épicos'!$Q408,'Extração Jira - Itens (Épicos)'!$H:$H),"")</f>
        <v/>
      </c>
      <c r="U408" s="2" t="str">
        <f>IF($Q408="","",SUMIFS('Extração Jira - Itens (Épicos)'!$H:$H,'Extração Jira - Itens (Épicos)'!$I:$I,$Q408,'Extração Jira - Itens (Épicos)'!$K:$K,"Não Entregue"))</f>
        <v/>
      </c>
      <c r="V408" s="2" t="str">
        <f t="shared" si="20"/>
        <v/>
      </c>
      <c r="W408" s="2" t="str">
        <f t="shared" si="21"/>
        <v/>
      </c>
      <c r="X408" s="2" t="str">
        <f ca="1">IF($Q408="","",IF(ISERROR(VLOOKUP($Q408,'Extração Jira - Épicos Jornada'!$B:$B,1,0)),"Despriorizado da PI",IF(V408=0,"Não considerar",IF(T408=1,"Finalizado",IF(AND($V408=$W408,$S408&lt;TODAY()),"Replanejado",IF(AND($V408=$W408,$S408&gt;=TODAY()),"Em dia",IF(AND($V408&gt;$W408,$S408&gt;TODAY()),"Em Risco","Atrasado")))))))</f>
        <v/>
      </c>
      <c r="Y408" s="2" t="str">
        <f t="shared" si="22"/>
        <v/>
      </c>
    </row>
    <row r="409" spans="20:25" hidden="1" x14ac:dyDescent="0.3">
      <c r="T409" s="163" t="str">
        <f>IFERROR((SUMIFS('Extração Jira - Itens (Épicos)'!$H:$H,'Extração Jira - Itens (Épicos)'!$I:$I,'Situação dos Épicos'!$Q409,'Extração Jira - Itens (Épicos)'!$K:$K,"Entregue")+SUMIFS('Extração Jira - Itens (Épicos)'!$H:$H,'Extração Jira - Itens (Épicos)'!$I:$I,'Situação dos Épicos'!$Q409,'Extração Jira - Itens (Épicos)'!$K:$K,"Cancelado"))/SUMIF('Extração Jira - Itens (Épicos)'!$I:$I,'Situação dos Épicos'!$Q409,'Extração Jira - Itens (Épicos)'!$H:$H),"")</f>
        <v/>
      </c>
      <c r="U409" s="2" t="str">
        <f>IF($Q409="","",SUMIFS('Extração Jira - Itens (Épicos)'!$H:$H,'Extração Jira - Itens (Épicos)'!$I:$I,$Q409,'Extração Jira - Itens (Épicos)'!$K:$K,"Não Entregue"))</f>
        <v/>
      </c>
      <c r="V409" s="2" t="str">
        <f t="shared" si="20"/>
        <v/>
      </c>
      <c r="W409" s="2" t="str">
        <f t="shared" si="21"/>
        <v/>
      </c>
      <c r="X409" s="2" t="str">
        <f ca="1">IF($Q409="","",IF(ISERROR(VLOOKUP($Q409,'Extração Jira - Épicos Jornada'!$B:$B,1,0)),"Despriorizado da PI",IF(V409=0,"Não considerar",IF(T409=1,"Finalizado",IF(AND($V409=$W409,$S409&lt;TODAY()),"Replanejado",IF(AND($V409=$W409,$S409&gt;=TODAY()),"Em dia",IF(AND($V409&gt;$W409,$S409&gt;TODAY()),"Em Risco","Atrasado")))))))</f>
        <v/>
      </c>
      <c r="Y409" s="2" t="str">
        <f t="shared" si="22"/>
        <v/>
      </c>
    </row>
    <row r="410" spans="20:25" hidden="1" x14ac:dyDescent="0.3">
      <c r="T410" s="163" t="str">
        <f>IFERROR((SUMIFS('Extração Jira - Itens (Épicos)'!$H:$H,'Extração Jira - Itens (Épicos)'!$I:$I,'Situação dos Épicos'!$Q410,'Extração Jira - Itens (Épicos)'!$K:$K,"Entregue")+SUMIFS('Extração Jira - Itens (Épicos)'!$H:$H,'Extração Jira - Itens (Épicos)'!$I:$I,'Situação dos Épicos'!$Q410,'Extração Jira - Itens (Épicos)'!$K:$K,"Cancelado"))/SUMIF('Extração Jira - Itens (Épicos)'!$I:$I,'Situação dos Épicos'!$Q410,'Extração Jira - Itens (Épicos)'!$H:$H),"")</f>
        <v/>
      </c>
      <c r="U410" s="2" t="str">
        <f>IF($Q410="","",SUMIFS('Extração Jira - Itens (Épicos)'!$H:$H,'Extração Jira - Itens (Épicos)'!$I:$I,$Q410,'Extração Jira - Itens (Épicos)'!$K:$K,"Não Entregue"))</f>
        <v/>
      </c>
      <c r="V410" s="2" t="str">
        <f t="shared" si="20"/>
        <v/>
      </c>
      <c r="W410" s="2" t="str">
        <f t="shared" si="21"/>
        <v/>
      </c>
      <c r="X410" s="2" t="str">
        <f ca="1">IF($Q410="","",IF(ISERROR(VLOOKUP($Q410,'Extração Jira - Épicos Jornada'!$B:$B,1,0)),"Despriorizado da PI",IF(V410=0,"Não considerar",IF(T410=1,"Finalizado",IF(AND($V410=$W410,$S410&lt;TODAY()),"Replanejado",IF(AND($V410=$W410,$S410&gt;=TODAY()),"Em dia",IF(AND($V410&gt;$W410,$S410&gt;TODAY()),"Em Risco","Atrasado")))))))</f>
        <v/>
      </c>
      <c r="Y410" s="2" t="str">
        <f t="shared" si="22"/>
        <v/>
      </c>
    </row>
    <row r="411" spans="20:25" hidden="1" x14ac:dyDescent="0.3">
      <c r="T411" s="163" t="str">
        <f>IFERROR((SUMIFS('Extração Jira - Itens (Épicos)'!$H:$H,'Extração Jira - Itens (Épicos)'!$I:$I,'Situação dos Épicos'!$Q411,'Extração Jira - Itens (Épicos)'!$K:$K,"Entregue")+SUMIFS('Extração Jira - Itens (Épicos)'!$H:$H,'Extração Jira - Itens (Épicos)'!$I:$I,'Situação dos Épicos'!$Q411,'Extração Jira - Itens (Épicos)'!$K:$K,"Cancelado"))/SUMIF('Extração Jira - Itens (Épicos)'!$I:$I,'Situação dos Épicos'!$Q411,'Extração Jira - Itens (Épicos)'!$H:$H),"")</f>
        <v/>
      </c>
      <c r="U411" s="2" t="str">
        <f>IF($Q411="","",SUMIFS('Extração Jira - Itens (Épicos)'!$H:$H,'Extração Jira - Itens (Épicos)'!$I:$I,$Q411,'Extração Jira - Itens (Épicos)'!$K:$K,"Não Entregue"))</f>
        <v/>
      </c>
      <c r="V411" s="2" t="str">
        <f t="shared" si="20"/>
        <v/>
      </c>
      <c r="W411" s="2" t="str">
        <f t="shared" si="21"/>
        <v/>
      </c>
      <c r="X411" s="2" t="str">
        <f ca="1">IF($Q411="","",IF(ISERROR(VLOOKUP($Q411,'Extração Jira - Épicos Jornada'!$B:$B,1,0)),"Despriorizado da PI",IF(V411=0,"Não considerar",IF(T411=1,"Finalizado",IF(AND($V411=$W411,$S411&lt;TODAY()),"Replanejado",IF(AND($V411=$W411,$S411&gt;=TODAY()),"Em dia",IF(AND($V411&gt;$W411,$S411&gt;TODAY()),"Em Risco","Atrasado")))))))</f>
        <v/>
      </c>
      <c r="Y411" s="2" t="str">
        <f t="shared" si="22"/>
        <v/>
      </c>
    </row>
    <row r="412" spans="20:25" hidden="1" x14ac:dyDescent="0.3">
      <c r="T412" s="163" t="str">
        <f>IFERROR((SUMIFS('Extração Jira - Itens (Épicos)'!$H:$H,'Extração Jira - Itens (Épicos)'!$I:$I,'Situação dos Épicos'!$Q412,'Extração Jira - Itens (Épicos)'!$K:$K,"Entregue")+SUMIFS('Extração Jira - Itens (Épicos)'!$H:$H,'Extração Jira - Itens (Épicos)'!$I:$I,'Situação dos Épicos'!$Q412,'Extração Jira - Itens (Épicos)'!$K:$K,"Cancelado"))/SUMIF('Extração Jira - Itens (Épicos)'!$I:$I,'Situação dos Épicos'!$Q412,'Extração Jira - Itens (Épicos)'!$H:$H),"")</f>
        <v/>
      </c>
      <c r="U412" s="2" t="str">
        <f>IF($Q412="","",SUMIFS('Extração Jira - Itens (Épicos)'!$H:$H,'Extração Jira - Itens (Épicos)'!$I:$I,$Q412,'Extração Jira - Itens (Épicos)'!$K:$K,"Não Entregue"))</f>
        <v/>
      </c>
      <c r="V412" s="2" t="str">
        <f t="shared" si="20"/>
        <v/>
      </c>
      <c r="W412" s="2" t="str">
        <f t="shared" si="21"/>
        <v/>
      </c>
      <c r="X412" s="2" t="str">
        <f ca="1">IF($Q412="","",IF(ISERROR(VLOOKUP($Q412,'Extração Jira - Épicos Jornada'!$B:$B,1,0)),"Despriorizado da PI",IF(V412=0,"Não considerar",IF(T412=1,"Finalizado",IF(AND($V412=$W412,$S412&lt;TODAY()),"Replanejado",IF(AND($V412=$W412,$S412&gt;=TODAY()),"Em dia",IF(AND($V412&gt;$W412,$S412&gt;TODAY()),"Em Risco","Atrasado")))))))</f>
        <v/>
      </c>
      <c r="Y412" s="2" t="str">
        <f t="shared" si="22"/>
        <v/>
      </c>
    </row>
    <row r="413" spans="20:25" hidden="1" x14ac:dyDescent="0.3">
      <c r="T413" s="163" t="str">
        <f>IFERROR((SUMIFS('Extração Jira - Itens (Épicos)'!$H:$H,'Extração Jira - Itens (Épicos)'!$I:$I,'Situação dos Épicos'!$Q413,'Extração Jira - Itens (Épicos)'!$K:$K,"Entregue")+SUMIFS('Extração Jira - Itens (Épicos)'!$H:$H,'Extração Jira - Itens (Épicos)'!$I:$I,'Situação dos Épicos'!$Q413,'Extração Jira - Itens (Épicos)'!$K:$K,"Cancelado"))/SUMIF('Extração Jira - Itens (Épicos)'!$I:$I,'Situação dos Épicos'!$Q413,'Extração Jira - Itens (Épicos)'!$H:$H),"")</f>
        <v/>
      </c>
      <c r="U413" s="2" t="str">
        <f>IF($Q413="","",SUMIFS('Extração Jira - Itens (Épicos)'!$H:$H,'Extração Jira - Itens (Épicos)'!$I:$I,$Q413,'Extração Jira - Itens (Épicos)'!$K:$K,"Não Entregue"))</f>
        <v/>
      </c>
      <c r="V413" s="2" t="str">
        <f t="shared" si="20"/>
        <v/>
      </c>
      <c r="W413" s="2" t="str">
        <f t="shared" si="21"/>
        <v/>
      </c>
      <c r="X413" s="2" t="str">
        <f ca="1">IF($Q413="","",IF(ISERROR(VLOOKUP($Q413,'Extração Jira - Épicos Jornada'!$B:$B,1,0)),"Despriorizado da PI",IF(V413=0,"Não considerar",IF(T413=1,"Finalizado",IF(AND($V413=$W413,$S413&lt;TODAY()),"Replanejado",IF(AND($V413=$W413,$S413&gt;=TODAY()),"Em dia",IF(AND($V413&gt;$W413,$S413&gt;TODAY()),"Em Risco","Atrasado")))))))</f>
        <v/>
      </c>
      <c r="Y413" s="2" t="str">
        <f t="shared" si="22"/>
        <v/>
      </c>
    </row>
    <row r="414" spans="20:25" hidden="1" x14ac:dyDescent="0.3">
      <c r="T414" s="163" t="str">
        <f>IFERROR((SUMIFS('Extração Jira - Itens (Épicos)'!$H:$H,'Extração Jira - Itens (Épicos)'!$I:$I,'Situação dos Épicos'!$Q414,'Extração Jira - Itens (Épicos)'!$K:$K,"Entregue")+SUMIFS('Extração Jira - Itens (Épicos)'!$H:$H,'Extração Jira - Itens (Épicos)'!$I:$I,'Situação dos Épicos'!$Q414,'Extração Jira - Itens (Épicos)'!$K:$K,"Cancelado"))/SUMIF('Extração Jira - Itens (Épicos)'!$I:$I,'Situação dos Épicos'!$Q414,'Extração Jira - Itens (Épicos)'!$H:$H),"")</f>
        <v/>
      </c>
      <c r="U414" s="2" t="str">
        <f>IF($Q414="","",SUMIFS('Extração Jira - Itens (Épicos)'!$H:$H,'Extração Jira - Itens (Épicos)'!$I:$I,$Q414,'Extração Jira - Itens (Épicos)'!$K:$K,"Não Entregue"))</f>
        <v/>
      </c>
      <c r="V414" s="2" t="str">
        <f t="shared" si="20"/>
        <v/>
      </c>
      <c r="W414" s="2" t="str">
        <f t="shared" si="21"/>
        <v/>
      </c>
      <c r="X414" s="2" t="str">
        <f ca="1">IF($Q414="","",IF(ISERROR(VLOOKUP($Q414,'Extração Jira - Épicos Jornada'!$B:$B,1,0)),"Despriorizado da PI",IF(V414=0,"Não considerar",IF(T414=1,"Finalizado",IF(AND($V414=$W414,$S414&lt;TODAY()),"Replanejado",IF(AND($V414=$W414,$S414&gt;=TODAY()),"Em dia",IF(AND($V414&gt;$W414,$S414&gt;TODAY()),"Em Risco","Atrasado")))))))</f>
        <v/>
      </c>
      <c r="Y414" s="2" t="str">
        <f t="shared" si="22"/>
        <v/>
      </c>
    </row>
    <row r="415" spans="20:25" hidden="1" x14ac:dyDescent="0.3">
      <c r="T415" s="163" t="str">
        <f>IFERROR((SUMIFS('Extração Jira - Itens (Épicos)'!$H:$H,'Extração Jira - Itens (Épicos)'!$I:$I,'Situação dos Épicos'!$Q415,'Extração Jira - Itens (Épicos)'!$K:$K,"Entregue")+SUMIFS('Extração Jira - Itens (Épicos)'!$H:$H,'Extração Jira - Itens (Épicos)'!$I:$I,'Situação dos Épicos'!$Q415,'Extração Jira - Itens (Épicos)'!$K:$K,"Cancelado"))/SUMIF('Extração Jira - Itens (Épicos)'!$I:$I,'Situação dos Épicos'!$Q415,'Extração Jira - Itens (Épicos)'!$H:$H),"")</f>
        <v/>
      </c>
      <c r="U415" s="2" t="str">
        <f>IF($Q415="","",SUMIFS('Extração Jira - Itens (Épicos)'!$H:$H,'Extração Jira - Itens (Épicos)'!$I:$I,$Q415,'Extração Jira - Itens (Épicos)'!$K:$K,"Não Entregue"))</f>
        <v/>
      </c>
      <c r="V415" s="2" t="str">
        <f t="shared" si="20"/>
        <v/>
      </c>
      <c r="W415" s="2" t="str">
        <f t="shared" si="21"/>
        <v/>
      </c>
      <c r="X415" s="2" t="str">
        <f ca="1">IF($Q415="","",IF(ISERROR(VLOOKUP($Q415,'Extração Jira - Épicos Jornada'!$B:$B,1,0)),"Despriorizado da PI",IF(V415=0,"Não considerar",IF(T415=1,"Finalizado",IF(AND($V415=$W415,$S415&lt;TODAY()),"Replanejado",IF(AND($V415=$W415,$S415&gt;=TODAY()),"Em dia",IF(AND($V415&gt;$W415,$S415&gt;TODAY()),"Em Risco","Atrasado")))))))</f>
        <v/>
      </c>
      <c r="Y415" s="2" t="str">
        <f t="shared" si="22"/>
        <v/>
      </c>
    </row>
    <row r="416" spans="20:25" hidden="1" x14ac:dyDescent="0.3">
      <c r="T416" s="163" t="str">
        <f>IFERROR((SUMIFS('Extração Jira - Itens (Épicos)'!$H:$H,'Extração Jira - Itens (Épicos)'!$I:$I,'Situação dos Épicos'!$Q416,'Extração Jira - Itens (Épicos)'!$K:$K,"Entregue")+SUMIFS('Extração Jira - Itens (Épicos)'!$H:$H,'Extração Jira - Itens (Épicos)'!$I:$I,'Situação dos Épicos'!$Q416,'Extração Jira - Itens (Épicos)'!$K:$K,"Cancelado"))/SUMIF('Extração Jira - Itens (Épicos)'!$I:$I,'Situação dos Épicos'!$Q416,'Extração Jira - Itens (Épicos)'!$H:$H),"")</f>
        <v/>
      </c>
      <c r="U416" s="2" t="str">
        <f>IF($Q416="","",SUMIFS('Extração Jira - Itens (Épicos)'!$H:$H,'Extração Jira - Itens (Épicos)'!$I:$I,$Q416,'Extração Jira - Itens (Épicos)'!$K:$K,"Não Entregue"))</f>
        <v/>
      </c>
      <c r="V416" s="2" t="str">
        <f t="shared" si="20"/>
        <v/>
      </c>
      <c r="W416" s="2" t="str">
        <f t="shared" si="21"/>
        <v/>
      </c>
      <c r="X416" s="2" t="str">
        <f ca="1">IF($Q416="","",IF(ISERROR(VLOOKUP($Q416,'Extração Jira - Épicos Jornada'!$B:$B,1,0)),"Despriorizado da PI",IF(V416=0,"Não considerar",IF(T416=1,"Finalizado",IF(AND($V416=$W416,$S416&lt;TODAY()),"Replanejado",IF(AND($V416=$W416,$S416&gt;=TODAY()),"Em dia",IF(AND($V416&gt;$W416,$S416&gt;TODAY()),"Em Risco","Atrasado")))))))</f>
        <v/>
      </c>
      <c r="Y416" s="2" t="str">
        <f t="shared" si="22"/>
        <v/>
      </c>
    </row>
    <row r="417" spans="20:25" hidden="1" x14ac:dyDescent="0.3">
      <c r="T417" s="163" t="str">
        <f>IFERROR((SUMIFS('Extração Jira - Itens (Épicos)'!$H:$H,'Extração Jira - Itens (Épicos)'!$I:$I,'Situação dos Épicos'!$Q417,'Extração Jira - Itens (Épicos)'!$K:$K,"Entregue")+SUMIFS('Extração Jira - Itens (Épicos)'!$H:$H,'Extração Jira - Itens (Épicos)'!$I:$I,'Situação dos Épicos'!$Q417,'Extração Jira - Itens (Épicos)'!$K:$K,"Cancelado"))/SUMIF('Extração Jira - Itens (Épicos)'!$I:$I,'Situação dos Épicos'!$Q417,'Extração Jira - Itens (Épicos)'!$H:$H),"")</f>
        <v/>
      </c>
      <c r="U417" s="2" t="str">
        <f>IF($Q417="","",SUMIFS('Extração Jira - Itens (Épicos)'!$H:$H,'Extração Jira - Itens (Épicos)'!$I:$I,$Q417,'Extração Jira - Itens (Épicos)'!$K:$K,"Não Entregue"))</f>
        <v/>
      </c>
      <c r="V417" s="2" t="str">
        <f t="shared" si="20"/>
        <v/>
      </c>
      <c r="W417" s="2" t="str">
        <f t="shared" si="21"/>
        <v/>
      </c>
      <c r="X417" s="2" t="str">
        <f ca="1">IF($Q417="","",IF(ISERROR(VLOOKUP($Q417,'Extração Jira - Épicos Jornada'!$B:$B,1,0)),"Despriorizado da PI",IF(V417=0,"Não considerar",IF(T417=1,"Finalizado",IF(AND($V417=$W417,$S417&lt;TODAY()),"Replanejado",IF(AND($V417=$W417,$S417&gt;=TODAY()),"Em dia",IF(AND($V417&gt;$W417,$S417&gt;TODAY()),"Em Risco","Atrasado")))))))</f>
        <v/>
      </c>
      <c r="Y417" s="2" t="str">
        <f t="shared" si="22"/>
        <v/>
      </c>
    </row>
    <row r="418" spans="20:25" hidden="1" x14ac:dyDescent="0.3">
      <c r="T418" s="163" t="str">
        <f>IFERROR((SUMIFS('Extração Jira - Itens (Épicos)'!$H:$H,'Extração Jira - Itens (Épicos)'!$I:$I,'Situação dos Épicos'!$Q418,'Extração Jira - Itens (Épicos)'!$K:$K,"Entregue")+SUMIFS('Extração Jira - Itens (Épicos)'!$H:$H,'Extração Jira - Itens (Épicos)'!$I:$I,'Situação dos Épicos'!$Q418,'Extração Jira - Itens (Épicos)'!$K:$K,"Cancelado"))/SUMIF('Extração Jira - Itens (Épicos)'!$I:$I,'Situação dos Épicos'!$Q418,'Extração Jira - Itens (Épicos)'!$H:$H),"")</f>
        <v/>
      </c>
      <c r="U418" s="2" t="str">
        <f>IF($Q418="","",SUMIFS('Extração Jira - Itens (Épicos)'!$H:$H,'Extração Jira - Itens (Épicos)'!$I:$I,$Q418,'Extração Jira - Itens (Épicos)'!$K:$K,"Não Entregue"))</f>
        <v/>
      </c>
      <c r="V418" s="2" t="str">
        <f t="shared" si="20"/>
        <v/>
      </c>
      <c r="W418" s="2" t="str">
        <f t="shared" si="21"/>
        <v/>
      </c>
      <c r="X418" s="2" t="str">
        <f ca="1">IF($Q418="","",IF(ISERROR(VLOOKUP($Q418,'Extração Jira - Épicos Jornada'!$B:$B,1,0)),"Despriorizado da PI",IF(V418=0,"Não considerar",IF(T418=1,"Finalizado",IF(AND($V418=$W418,$S418&lt;TODAY()),"Replanejado",IF(AND($V418=$W418,$S418&gt;=TODAY()),"Em dia",IF(AND($V418&gt;$W418,$S418&gt;TODAY()),"Em Risco","Atrasado")))))))</f>
        <v/>
      </c>
      <c r="Y418" s="2" t="str">
        <f t="shared" si="22"/>
        <v/>
      </c>
    </row>
    <row r="419" spans="20:25" hidden="1" x14ac:dyDescent="0.3">
      <c r="T419" s="163" t="str">
        <f>IFERROR((SUMIFS('Extração Jira - Itens (Épicos)'!$H:$H,'Extração Jira - Itens (Épicos)'!$I:$I,'Situação dos Épicos'!$Q419,'Extração Jira - Itens (Épicos)'!$K:$K,"Entregue")+SUMIFS('Extração Jira - Itens (Épicos)'!$H:$H,'Extração Jira - Itens (Épicos)'!$I:$I,'Situação dos Épicos'!$Q419,'Extração Jira - Itens (Épicos)'!$K:$K,"Cancelado"))/SUMIF('Extração Jira - Itens (Épicos)'!$I:$I,'Situação dos Épicos'!$Q419,'Extração Jira - Itens (Épicos)'!$H:$H),"")</f>
        <v/>
      </c>
      <c r="U419" s="2" t="str">
        <f>IF($Q419="","",SUMIFS('Extração Jira - Itens (Épicos)'!$H:$H,'Extração Jira - Itens (Épicos)'!$I:$I,$Q419,'Extração Jira - Itens (Épicos)'!$K:$K,"Não Entregue"))</f>
        <v/>
      </c>
      <c r="V419" s="2" t="str">
        <f t="shared" si="20"/>
        <v/>
      </c>
      <c r="W419" s="2" t="str">
        <f t="shared" si="21"/>
        <v/>
      </c>
      <c r="X419" s="2" t="str">
        <f ca="1">IF($Q419="","",IF(ISERROR(VLOOKUP($Q419,'Extração Jira - Épicos Jornada'!$B:$B,1,0)),"Despriorizado da PI",IF(V419=0,"Não considerar",IF(T419=1,"Finalizado",IF(AND($V419=$W419,$S419&lt;TODAY()),"Replanejado",IF(AND($V419=$W419,$S419&gt;=TODAY()),"Em dia",IF(AND($V419&gt;$W419,$S419&gt;TODAY()),"Em Risco","Atrasado")))))))</f>
        <v/>
      </c>
      <c r="Y419" s="2" t="str">
        <f t="shared" si="22"/>
        <v/>
      </c>
    </row>
    <row r="420" spans="20:25" hidden="1" x14ac:dyDescent="0.3">
      <c r="T420" s="163" t="str">
        <f>IFERROR((SUMIFS('Extração Jira - Itens (Épicos)'!$H:$H,'Extração Jira - Itens (Épicos)'!$I:$I,'Situação dos Épicos'!$Q420,'Extração Jira - Itens (Épicos)'!$K:$K,"Entregue")+SUMIFS('Extração Jira - Itens (Épicos)'!$H:$H,'Extração Jira - Itens (Épicos)'!$I:$I,'Situação dos Épicos'!$Q420,'Extração Jira - Itens (Épicos)'!$K:$K,"Cancelado"))/SUMIF('Extração Jira - Itens (Épicos)'!$I:$I,'Situação dos Épicos'!$Q420,'Extração Jira - Itens (Épicos)'!$H:$H),"")</f>
        <v/>
      </c>
      <c r="U420" s="2" t="str">
        <f>IF($Q420="","",SUMIFS('Extração Jira - Itens (Épicos)'!$H:$H,'Extração Jira - Itens (Épicos)'!$I:$I,$Q420,'Extração Jira - Itens (Épicos)'!$K:$K,"Não Entregue"))</f>
        <v/>
      </c>
      <c r="V420" s="2" t="str">
        <f t="shared" si="20"/>
        <v/>
      </c>
      <c r="W420" s="2" t="str">
        <f t="shared" si="21"/>
        <v/>
      </c>
      <c r="X420" s="2" t="str">
        <f ca="1">IF($Q420="","",IF(ISERROR(VLOOKUP($Q420,'Extração Jira - Épicos Jornada'!$B:$B,1,0)),"Despriorizado da PI",IF(V420=0,"Não considerar",IF(T420=1,"Finalizado",IF(AND($V420=$W420,$S420&lt;TODAY()),"Replanejado",IF(AND($V420=$W420,$S420&gt;=TODAY()),"Em dia",IF(AND($V420&gt;$W420,$S420&gt;TODAY()),"Em Risco","Atrasado")))))))</f>
        <v/>
      </c>
      <c r="Y420" s="2" t="str">
        <f t="shared" si="22"/>
        <v/>
      </c>
    </row>
    <row r="421" spans="20:25" hidden="1" x14ac:dyDescent="0.3">
      <c r="T421" s="163" t="str">
        <f>IFERROR((SUMIFS('Extração Jira - Itens (Épicos)'!$H:$H,'Extração Jira - Itens (Épicos)'!$I:$I,'Situação dos Épicos'!$Q421,'Extração Jira - Itens (Épicos)'!$K:$K,"Entregue")+SUMIFS('Extração Jira - Itens (Épicos)'!$H:$H,'Extração Jira - Itens (Épicos)'!$I:$I,'Situação dos Épicos'!$Q421,'Extração Jira - Itens (Épicos)'!$K:$K,"Cancelado"))/SUMIF('Extração Jira - Itens (Épicos)'!$I:$I,'Situação dos Épicos'!$Q421,'Extração Jira - Itens (Épicos)'!$H:$H),"")</f>
        <v/>
      </c>
      <c r="U421" s="2" t="str">
        <f>IF($Q421="","",SUMIFS('Extração Jira - Itens (Épicos)'!$H:$H,'Extração Jira - Itens (Épicos)'!$I:$I,$Q421,'Extração Jira - Itens (Épicos)'!$K:$K,"Não Entregue"))</f>
        <v/>
      </c>
      <c r="V421" s="2" t="str">
        <f t="shared" si="20"/>
        <v/>
      </c>
      <c r="W421" s="2" t="str">
        <f t="shared" si="21"/>
        <v/>
      </c>
      <c r="X421" s="2" t="str">
        <f ca="1">IF($Q421="","",IF(ISERROR(VLOOKUP($Q421,'Extração Jira - Épicos Jornada'!$B:$B,1,0)),"Despriorizado da PI",IF(V421=0,"Não considerar",IF(T421=1,"Finalizado",IF(AND($V421=$W421,$S421&lt;TODAY()),"Replanejado",IF(AND($V421=$W421,$S421&gt;=TODAY()),"Em dia",IF(AND($V421&gt;$W421,$S421&gt;TODAY()),"Em Risco","Atrasado")))))))</f>
        <v/>
      </c>
      <c r="Y421" s="2" t="str">
        <f t="shared" si="22"/>
        <v/>
      </c>
    </row>
    <row r="422" spans="20:25" hidden="1" x14ac:dyDescent="0.3">
      <c r="T422" s="163" t="str">
        <f>IFERROR((SUMIFS('Extração Jira - Itens (Épicos)'!$H:$H,'Extração Jira - Itens (Épicos)'!$I:$I,'Situação dos Épicos'!$Q422,'Extração Jira - Itens (Épicos)'!$K:$K,"Entregue")+SUMIFS('Extração Jira - Itens (Épicos)'!$H:$H,'Extração Jira - Itens (Épicos)'!$I:$I,'Situação dos Épicos'!$Q422,'Extração Jira - Itens (Épicos)'!$K:$K,"Cancelado"))/SUMIF('Extração Jira - Itens (Épicos)'!$I:$I,'Situação dos Épicos'!$Q422,'Extração Jira - Itens (Épicos)'!$H:$H),"")</f>
        <v/>
      </c>
      <c r="U422" s="2" t="str">
        <f>IF($Q422="","",SUMIFS('Extração Jira - Itens (Épicos)'!$H:$H,'Extração Jira - Itens (Épicos)'!$I:$I,$Q422,'Extração Jira - Itens (Épicos)'!$K:$K,"Não Entregue"))</f>
        <v/>
      </c>
      <c r="V422" s="2" t="str">
        <f t="shared" si="20"/>
        <v/>
      </c>
      <c r="W422" s="2" t="str">
        <f t="shared" si="21"/>
        <v/>
      </c>
      <c r="X422" s="2" t="str">
        <f ca="1">IF($Q422="","",IF(ISERROR(VLOOKUP($Q422,'Extração Jira - Épicos Jornada'!$B:$B,1,0)),"Despriorizado da PI",IF(V422=0,"Não considerar",IF(T422=1,"Finalizado",IF(AND($V422=$W422,$S422&lt;TODAY()),"Replanejado",IF(AND($V422=$W422,$S422&gt;=TODAY()),"Em dia",IF(AND($V422&gt;$W422,$S422&gt;TODAY()),"Em Risco","Atrasado")))))))</f>
        <v/>
      </c>
      <c r="Y422" s="2" t="str">
        <f t="shared" si="22"/>
        <v/>
      </c>
    </row>
    <row r="423" spans="20:25" hidden="1" x14ac:dyDescent="0.3">
      <c r="T423" s="163" t="str">
        <f>IFERROR((SUMIFS('Extração Jira - Itens (Épicos)'!$H:$H,'Extração Jira - Itens (Épicos)'!$I:$I,'Situação dos Épicos'!$Q423,'Extração Jira - Itens (Épicos)'!$K:$K,"Entregue")+SUMIFS('Extração Jira - Itens (Épicos)'!$H:$H,'Extração Jira - Itens (Épicos)'!$I:$I,'Situação dos Épicos'!$Q423,'Extração Jira - Itens (Épicos)'!$K:$K,"Cancelado"))/SUMIF('Extração Jira - Itens (Épicos)'!$I:$I,'Situação dos Épicos'!$Q423,'Extração Jira - Itens (Épicos)'!$H:$H),"")</f>
        <v/>
      </c>
      <c r="U423" s="2" t="str">
        <f>IF($Q423="","",SUMIFS('Extração Jira - Itens (Épicos)'!$H:$H,'Extração Jira - Itens (Épicos)'!$I:$I,$Q423,'Extração Jira - Itens (Épicos)'!$K:$K,"Não Entregue"))</f>
        <v/>
      </c>
      <c r="V423" s="2" t="str">
        <f t="shared" si="20"/>
        <v/>
      </c>
      <c r="W423" s="2" t="str">
        <f t="shared" si="21"/>
        <v/>
      </c>
      <c r="X423" s="2" t="str">
        <f ca="1">IF($Q423="","",IF(ISERROR(VLOOKUP($Q423,'Extração Jira - Épicos Jornada'!$B:$B,1,0)),"Despriorizado da PI",IF(V423=0,"Não considerar",IF(T423=1,"Finalizado",IF(AND($V423=$W423,$S423&lt;TODAY()),"Replanejado",IF(AND($V423=$W423,$S423&gt;=TODAY()),"Em dia",IF(AND($V423&gt;$W423,$S423&gt;TODAY()),"Em Risco","Atrasado")))))))</f>
        <v/>
      </c>
      <c r="Y423" s="2" t="str">
        <f t="shared" si="22"/>
        <v/>
      </c>
    </row>
    <row r="424" spans="20:25" hidden="1" x14ac:dyDescent="0.3">
      <c r="T424" s="163" t="str">
        <f>IFERROR((SUMIFS('Extração Jira - Itens (Épicos)'!$H:$H,'Extração Jira - Itens (Épicos)'!$I:$I,'Situação dos Épicos'!$Q424,'Extração Jira - Itens (Épicos)'!$K:$K,"Entregue")+SUMIFS('Extração Jira - Itens (Épicos)'!$H:$H,'Extração Jira - Itens (Épicos)'!$I:$I,'Situação dos Épicos'!$Q424,'Extração Jira - Itens (Épicos)'!$K:$K,"Cancelado"))/SUMIF('Extração Jira - Itens (Épicos)'!$I:$I,'Situação dos Épicos'!$Q424,'Extração Jira - Itens (Épicos)'!$H:$H),"")</f>
        <v/>
      </c>
      <c r="U424" s="2" t="str">
        <f>IF($Q424="","",SUMIFS('Extração Jira - Itens (Épicos)'!$H:$H,'Extração Jira - Itens (Épicos)'!$I:$I,$Q424,'Extração Jira - Itens (Épicos)'!$K:$K,"Não Entregue"))</f>
        <v/>
      </c>
      <c r="V424" s="2" t="str">
        <f t="shared" si="20"/>
        <v/>
      </c>
      <c r="W424" s="2" t="str">
        <f t="shared" si="21"/>
        <v/>
      </c>
      <c r="X424" s="2" t="str">
        <f ca="1">IF($Q424="","",IF(ISERROR(VLOOKUP($Q424,'Extração Jira - Épicos Jornada'!$B:$B,1,0)),"Despriorizado da PI",IF(V424=0,"Não considerar",IF(T424=1,"Finalizado",IF(AND($V424=$W424,$S424&lt;TODAY()),"Replanejado",IF(AND($V424=$W424,$S424&gt;=TODAY()),"Em dia",IF(AND($V424&gt;$W424,$S424&gt;TODAY()),"Em Risco","Atrasado")))))))</f>
        <v/>
      </c>
      <c r="Y424" s="2" t="str">
        <f t="shared" si="22"/>
        <v/>
      </c>
    </row>
    <row r="425" spans="20:25" hidden="1" x14ac:dyDescent="0.3">
      <c r="T425" s="163" t="str">
        <f>IFERROR((SUMIFS('Extração Jira - Itens (Épicos)'!$H:$H,'Extração Jira - Itens (Épicos)'!$I:$I,'Situação dos Épicos'!$Q425,'Extração Jira - Itens (Épicos)'!$K:$K,"Entregue")+SUMIFS('Extração Jira - Itens (Épicos)'!$H:$H,'Extração Jira - Itens (Épicos)'!$I:$I,'Situação dos Épicos'!$Q425,'Extração Jira - Itens (Épicos)'!$K:$K,"Cancelado"))/SUMIF('Extração Jira - Itens (Épicos)'!$I:$I,'Situação dos Épicos'!$Q425,'Extração Jira - Itens (Épicos)'!$H:$H),"")</f>
        <v/>
      </c>
      <c r="U425" s="2" t="str">
        <f>IF($Q425="","",SUMIFS('Extração Jira - Itens (Épicos)'!$H:$H,'Extração Jira - Itens (Épicos)'!$I:$I,$Q425,'Extração Jira - Itens (Épicos)'!$K:$K,"Não Entregue"))</f>
        <v/>
      </c>
      <c r="V425" s="2" t="str">
        <f t="shared" si="20"/>
        <v/>
      </c>
      <c r="W425" s="2" t="str">
        <f t="shared" si="21"/>
        <v/>
      </c>
      <c r="X425" s="2" t="str">
        <f ca="1">IF($Q425="","",IF(ISERROR(VLOOKUP($Q425,'Extração Jira - Épicos Jornada'!$B:$B,1,0)),"Despriorizado da PI",IF(V425=0,"Não considerar",IF(T425=1,"Finalizado",IF(AND($V425=$W425,$S425&lt;TODAY()),"Replanejado",IF(AND($V425=$W425,$S425&gt;=TODAY()),"Em dia",IF(AND($V425&gt;$W425,$S425&gt;TODAY()),"Em Risco","Atrasado")))))))</f>
        <v/>
      </c>
      <c r="Y425" s="2" t="str">
        <f t="shared" si="22"/>
        <v/>
      </c>
    </row>
    <row r="426" spans="20:25" hidden="1" x14ac:dyDescent="0.3">
      <c r="T426" s="163" t="str">
        <f>IFERROR((SUMIFS('Extração Jira - Itens (Épicos)'!$H:$H,'Extração Jira - Itens (Épicos)'!$I:$I,'Situação dos Épicos'!$Q426,'Extração Jira - Itens (Épicos)'!$K:$K,"Entregue")+SUMIFS('Extração Jira - Itens (Épicos)'!$H:$H,'Extração Jira - Itens (Épicos)'!$I:$I,'Situação dos Épicos'!$Q426,'Extração Jira - Itens (Épicos)'!$K:$K,"Cancelado"))/SUMIF('Extração Jira - Itens (Épicos)'!$I:$I,'Situação dos Épicos'!$Q426,'Extração Jira - Itens (Épicos)'!$H:$H),"")</f>
        <v/>
      </c>
      <c r="U426" s="2" t="str">
        <f>IF($Q426="","",SUMIFS('Extração Jira - Itens (Épicos)'!$H:$H,'Extração Jira - Itens (Épicos)'!$I:$I,$Q426,'Extração Jira - Itens (Épicos)'!$K:$K,"Não Entregue"))</f>
        <v/>
      </c>
      <c r="V426" s="2" t="str">
        <f t="shared" si="20"/>
        <v/>
      </c>
      <c r="W426" s="2" t="str">
        <f t="shared" si="21"/>
        <v/>
      </c>
      <c r="X426" s="2" t="str">
        <f ca="1">IF($Q426="","",IF(ISERROR(VLOOKUP($Q426,'Extração Jira - Épicos Jornada'!$B:$B,1,0)),"Despriorizado da PI",IF(V426=0,"Não considerar",IF(T426=1,"Finalizado",IF(AND($V426=$W426,$S426&lt;TODAY()),"Replanejado",IF(AND($V426=$W426,$S426&gt;=TODAY()),"Em dia",IF(AND($V426&gt;$W426,$S426&gt;TODAY()),"Em Risco","Atrasado")))))))</f>
        <v/>
      </c>
      <c r="Y426" s="2" t="str">
        <f t="shared" si="22"/>
        <v/>
      </c>
    </row>
    <row r="427" spans="20:25" hidden="1" x14ac:dyDescent="0.3">
      <c r="T427" s="163" t="str">
        <f>IFERROR((SUMIFS('Extração Jira - Itens (Épicos)'!$H:$H,'Extração Jira - Itens (Épicos)'!$I:$I,'Situação dos Épicos'!$Q427,'Extração Jira - Itens (Épicos)'!$K:$K,"Entregue")+SUMIFS('Extração Jira - Itens (Épicos)'!$H:$H,'Extração Jira - Itens (Épicos)'!$I:$I,'Situação dos Épicos'!$Q427,'Extração Jira - Itens (Épicos)'!$K:$K,"Cancelado"))/SUMIF('Extração Jira - Itens (Épicos)'!$I:$I,'Situação dos Épicos'!$Q427,'Extração Jira - Itens (Épicos)'!$H:$H),"")</f>
        <v/>
      </c>
      <c r="U427" s="2" t="str">
        <f>IF($Q427="","",SUMIFS('Extração Jira - Itens (Épicos)'!$H:$H,'Extração Jira - Itens (Épicos)'!$I:$I,$Q427,'Extração Jira - Itens (Épicos)'!$K:$K,"Não Entregue"))</f>
        <v/>
      </c>
      <c r="V427" s="2" t="str">
        <f t="shared" si="20"/>
        <v/>
      </c>
      <c r="W427" s="2" t="str">
        <f t="shared" si="21"/>
        <v/>
      </c>
      <c r="X427" s="2" t="str">
        <f ca="1">IF($Q427="","",IF(ISERROR(VLOOKUP($Q427,'Extração Jira - Épicos Jornada'!$B:$B,1,0)),"Despriorizado da PI",IF(V427=0,"Não considerar",IF(T427=1,"Finalizado",IF(AND($V427=$W427,$S427&lt;TODAY()),"Replanejado",IF(AND($V427=$W427,$S427&gt;=TODAY()),"Em dia",IF(AND($V427&gt;$W427,$S427&gt;TODAY()),"Em Risco","Atrasado")))))))</f>
        <v/>
      </c>
      <c r="Y427" s="2" t="str">
        <f t="shared" si="22"/>
        <v/>
      </c>
    </row>
    <row r="428" spans="20:25" hidden="1" x14ac:dyDescent="0.3">
      <c r="T428" s="163" t="str">
        <f>IFERROR((SUMIFS('Extração Jira - Itens (Épicos)'!$H:$H,'Extração Jira - Itens (Épicos)'!$I:$I,'Situação dos Épicos'!$Q428,'Extração Jira - Itens (Épicos)'!$K:$K,"Entregue")+SUMIFS('Extração Jira - Itens (Épicos)'!$H:$H,'Extração Jira - Itens (Épicos)'!$I:$I,'Situação dos Épicos'!$Q428,'Extração Jira - Itens (Épicos)'!$K:$K,"Cancelado"))/SUMIF('Extração Jira - Itens (Épicos)'!$I:$I,'Situação dos Épicos'!$Q428,'Extração Jira - Itens (Épicos)'!$H:$H),"")</f>
        <v/>
      </c>
      <c r="U428" s="2" t="str">
        <f>IF($Q428="","",SUMIFS('Extração Jira - Itens (Épicos)'!$H:$H,'Extração Jira - Itens (Épicos)'!$I:$I,$Q428,'Extração Jira - Itens (Épicos)'!$K:$K,"Não Entregue"))</f>
        <v/>
      </c>
      <c r="V428" s="2" t="str">
        <f t="shared" si="20"/>
        <v/>
      </c>
      <c r="W428" s="2" t="str">
        <f t="shared" si="21"/>
        <v/>
      </c>
      <c r="X428" s="2" t="str">
        <f ca="1">IF($Q428="","",IF(ISERROR(VLOOKUP($Q428,'Extração Jira - Épicos Jornada'!$B:$B,1,0)),"Despriorizado da PI",IF(V428=0,"Não considerar",IF(T428=1,"Finalizado",IF(AND($V428=$W428,$S428&lt;TODAY()),"Replanejado",IF(AND($V428=$W428,$S428&gt;=TODAY()),"Em dia",IF(AND($V428&gt;$W428,$S428&gt;TODAY()),"Em Risco","Atrasado")))))))</f>
        <v/>
      </c>
      <c r="Y428" s="2" t="str">
        <f t="shared" si="22"/>
        <v/>
      </c>
    </row>
    <row r="429" spans="20:25" hidden="1" x14ac:dyDescent="0.3">
      <c r="T429" s="163" t="str">
        <f>IFERROR((SUMIFS('Extração Jira - Itens (Épicos)'!$H:$H,'Extração Jira - Itens (Épicos)'!$I:$I,'Situação dos Épicos'!$Q429,'Extração Jira - Itens (Épicos)'!$K:$K,"Entregue")+SUMIFS('Extração Jira - Itens (Épicos)'!$H:$H,'Extração Jira - Itens (Épicos)'!$I:$I,'Situação dos Épicos'!$Q429,'Extração Jira - Itens (Épicos)'!$K:$K,"Cancelado"))/SUMIF('Extração Jira - Itens (Épicos)'!$I:$I,'Situação dos Épicos'!$Q429,'Extração Jira - Itens (Épicos)'!$H:$H),"")</f>
        <v/>
      </c>
      <c r="U429" s="2" t="str">
        <f>IF($Q429="","",SUMIFS('Extração Jira - Itens (Épicos)'!$H:$H,'Extração Jira - Itens (Épicos)'!$I:$I,$Q429,'Extração Jira - Itens (Épicos)'!$K:$K,"Não Entregue"))</f>
        <v/>
      </c>
      <c r="V429" s="2" t="str">
        <f t="shared" si="20"/>
        <v/>
      </c>
      <c r="W429" s="2" t="str">
        <f t="shared" si="21"/>
        <v/>
      </c>
      <c r="X429" s="2" t="str">
        <f ca="1">IF($Q429="","",IF(ISERROR(VLOOKUP($Q429,'Extração Jira - Épicos Jornada'!$B:$B,1,0)),"Despriorizado da PI",IF(V429=0,"Não considerar",IF(T429=1,"Finalizado",IF(AND($V429=$W429,$S429&lt;TODAY()),"Replanejado",IF(AND($V429=$W429,$S429&gt;=TODAY()),"Em dia",IF(AND($V429&gt;$W429,$S429&gt;TODAY()),"Em Risco","Atrasado")))))))</f>
        <v/>
      </c>
      <c r="Y429" s="2" t="str">
        <f t="shared" si="22"/>
        <v/>
      </c>
    </row>
    <row r="430" spans="20:25" hidden="1" x14ac:dyDescent="0.3">
      <c r="T430" s="163" t="str">
        <f>IFERROR((SUMIFS('Extração Jira - Itens (Épicos)'!$H:$H,'Extração Jira - Itens (Épicos)'!$I:$I,'Situação dos Épicos'!$Q430,'Extração Jira - Itens (Épicos)'!$K:$K,"Entregue")+SUMIFS('Extração Jira - Itens (Épicos)'!$H:$H,'Extração Jira - Itens (Épicos)'!$I:$I,'Situação dos Épicos'!$Q430,'Extração Jira - Itens (Épicos)'!$K:$K,"Cancelado"))/SUMIF('Extração Jira - Itens (Épicos)'!$I:$I,'Situação dos Épicos'!$Q430,'Extração Jira - Itens (Épicos)'!$H:$H),"")</f>
        <v/>
      </c>
      <c r="U430" s="2" t="str">
        <f>IF($Q430="","",SUMIFS('Extração Jira - Itens (Épicos)'!$H:$H,'Extração Jira - Itens (Épicos)'!$I:$I,$Q430,'Extração Jira - Itens (Épicos)'!$K:$K,"Não Entregue"))</f>
        <v/>
      </c>
      <c r="V430" s="2" t="str">
        <f t="shared" si="20"/>
        <v/>
      </c>
      <c r="W430" s="2" t="str">
        <f t="shared" si="21"/>
        <v/>
      </c>
      <c r="X430" s="2" t="str">
        <f ca="1">IF($Q430="","",IF(ISERROR(VLOOKUP($Q430,'Extração Jira - Épicos Jornada'!$B:$B,1,0)),"Despriorizado da PI",IF(V430=0,"Não considerar",IF(T430=1,"Finalizado",IF(AND($V430=$W430,$S430&lt;TODAY()),"Replanejado",IF(AND($V430=$W430,$S430&gt;=TODAY()),"Em dia",IF(AND($V430&gt;$W430,$S430&gt;TODAY()),"Em Risco","Atrasado")))))))</f>
        <v/>
      </c>
      <c r="Y430" s="2" t="str">
        <f t="shared" si="22"/>
        <v/>
      </c>
    </row>
    <row r="431" spans="20:25" hidden="1" x14ac:dyDescent="0.3">
      <c r="T431" s="163" t="str">
        <f>IFERROR((SUMIFS('Extração Jira - Itens (Épicos)'!$H:$H,'Extração Jira - Itens (Épicos)'!$I:$I,'Situação dos Épicos'!$Q431,'Extração Jira - Itens (Épicos)'!$K:$K,"Entregue")+SUMIFS('Extração Jira - Itens (Épicos)'!$H:$H,'Extração Jira - Itens (Épicos)'!$I:$I,'Situação dos Épicos'!$Q431,'Extração Jira - Itens (Épicos)'!$K:$K,"Cancelado"))/SUMIF('Extração Jira - Itens (Épicos)'!$I:$I,'Situação dos Épicos'!$Q431,'Extração Jira - Itens (Épicos)'!$H:$H),"")</f>
        <v/>
      </c>
      <c r="U431" s="2" t="str">
        <f>IF($Q431="","",SUMIFS('Extração Jira - Itens (Épicos)'!$H:$H,'Extração Jira - Itens (Épicos)'!$I:$I,$Q431,'Extração Jira - Itens (Épicos)'!$K:$K,"Não Entregue"))</f>
        <v/>
      </c>
      <c r="V431" s="2" t="str">
        <f t="shared" si="20"/>
        <v/>
      </c>
      <c r="W431" s="2" t="str">
        <f t="shared" si="21"/>
        <v/>
      </c>
      <c r="X431" s="2" t="str">
        <f ca="1">IF($Q431="","",IF(ISERROR(VLOOKUP($Q431,'Extração Jira - Épicos Jornada'!$B:$B,1,0)),"Despriorizado da PI",IF(V431=0,"Não considerar",IF(T431=1,"Finalizado",IF(AND($V431=$W431,$S431&lt;TODAY()),"Replanejado",IF(AND($V431=$W431,$S431&gt;=TODAY()),"Em dia",IF(AND($V431&gt;$W431,$S431&gt;TODAY()),"Em Risco","Atrasado")))))))</f>
        <v/>
      </c>
      <c r="Y431" s="2" t="str">
        <f t="shared" si="22"/>
        <v/>
      </c>
    </row>
    <row r="432" spans="20:25" hidden="1" x14ac:dyDescent="0.3">
      <c r="T432" s="163" t="str">
        <f>IFERROR((SUMIFS('Extração Jira - Itens (Épicos)'!$H:$H,'Extração Jira - Itens (Épicos)'!$I:$I,'Situação dos Épicos'!$Q432,'Extração Jira - Itens (Épicos)'!$K:$K,"Entregue")+SUMIFS('Extração Jira - Itens (Épicos)'!$H:$H,'Extração Jira - Itens (Épicos)'!$I:$I,'Situação dos Épicos'!$Q432,'Extração Jira - Itens (Épicos)'!$K:$K,"Cancelado"))/SUMIF('Extração Jira - Itens (Épicos)'!$I:$I,'Situação dos Épicos'!$Q432,'Extração Jira - Itens (Épicos)'!$H:$H),"")</f>
        <v/>
      </c>
      <c r="U432" s="2" t="str">
        <f>IF($Q432="","",SUMIFS('Extração Jira - Itens (Épicos)'!$H:$H,'Extração Jira - Itens (Épicos)'!$I:$I,$Q432,'Extração Jira - Itens (Épicos)'!$K:$K,"Não Entregue"))</f>
        <v/>
      </c>
      <c r="V432" s="2" t="str">
        <f t="shared" si="20"/>
        <v/>
      </c>
      <c r="W432" s="2" t="str">
        <f t="shared" si="21"/>
        <v/>
      </c>
      <c r="X432" s="2" t="str">
        <f ca="1">IF($Q432="","",IF(ISERROR(VLOOKUP($Q432,'Extração Jira - Épicos Jornada'!$B:$B,1,0)),"Despriorizado da PI",IF(V432=0,"Não considerar",IF(T432=1,"Finalizado",IF(AND($V432=$W432,$S432&lt;TODAY()),"Replanejado",IF(AND($V432=$W432,$S432&gt;=TODAY()),"Em dia",IF(AND($V432&gt;$W432,$S432&gt;TODAY()),"Em Risco","Atrasado")))))))</f>
        <v/>
      </c>
      <c r="Y432" s="2" t="str">
        <f t="shared" si="22"/>
        <v/>
      </c>
    </row>
    <row r="433" spans="20:25" hidden="1" x14ac:dyDescent="0.3">
      <c r="T433" s="163" t="str">
        <f>IFERROR((SUMIFS('Extração Jira - Itens (Épicos)'!$H:$H,'Extração Jira - Itens (Épicos)'!$I:$I,'Situação dos Épicos'!$Q433,'Extração Jira - Itens (Épicos)'!$K:$K,"Entregue")+SUMIFS('Extração Jira - Itens (Épicos)'!$H:$H,'Extração Jira - Itens (Épicos)'!$I:$I,'Situação dos Épicos'!$Q433,'Extração Jira - Itens (Épicos)'!$K:$K,"Cancelado"))/SUMIF('Extração Jira - Itens (Épicos)'!$I:$I,'Situação dos Épicos'!$Q433,'Extração Jira - Itens (Épicos)'!$H:$H),"")</f>
        <v/>
      </c>
      <c r="U433" s="2" t="str">
        <f>IF($Q433="","",SUMIFS('Extração Jira - Itens (Épicos)'!$H:$H,'Extração Jira - Itens (Épicos)'!$I:$I,$Q433,'Extração Jira - Itens (Épicos)'!$K:$K,"Não Entregue"))</f>
        <v/>
      </c>
      <c r="V433" s="2" t="str">
        <f t="shared" si="20"/>
        <v/>
      </c>
      <c r="W433" s="2" t="str">
        <f t="shared" si="21"/>
        <v/>
      </c>
      <c r="X433" s="2" t="str">
        <f ca="1">IF($Q433="","",IF(ISERROR(VLOOKUP($Q433,'Extração Jira - Épicos Jornada'!$B:$B,1,0)),"Despriorizado da PI",IF(V433=0,"Não considerar",IF(T433=1,"Finalizado",IF(AND($V433=$W433,$S433&lt;TODAY()),"Replanejado",IF(AND($V433=$W433,$S433&gt;=TODAY()),"Em dia",IF(AND($V433&gt;$W433,$S433&gt;TODAY()),"Em Risco","Atrasado")))))))</f>
        <v/>
      </c>
      <c r="Y433" s="2" t="str">
        <f t="shared" si="22"/>
        <v/>
      </c>
    </row>
    <row r="434" spans="20:25" hidden="1" x14ac:dyDescent="0.3">
      <c r="T434" s="163" t="str">
        <f>IFERROR((SUMIFS('Extração Jira - Itens (Épicos)'!$H:$H,'Extração Jira - Itens (Épicos)'!$I:$I,'Situação dos Épicos'!$Q434,'Extração Jira - Itens (Épicos)'!$K:$K,"Entregue")+SUMIFS('Extração Jira - Itens (Épicos)'!$H:$H,'Extração Jira - Itens (Épicos)'!$I:$I,'Situação dos Épicos'!$Q434,'Extração Jira - Itens (Épicos)'!$K:$K,"Cancelado"))/SUMIF('Extração Jira - Itens (Épicos)'!$I:$I,'Situação dos Épicos'!$Q434,'Extração Jira - Itens (Épicos)'!$H:$H),"")</f>
        <v/>
      </c>
      <c r="U434" s="2" t="str">
        <f>IF($Q434="","",SUMIFS('Extração Jira - Itens (Épicos)'!$H:$H,'Extração Jira - Itens (Épicos)'!$I:$I,$Q434,'Extração Jira - Itens (Épicos)'!$K:$K,"Não Entregue"))</f>
        <v/>
      </c>
      <c r="V434" s="2" t="str">
        <f t="shared" si="20"/>
        <v/>
      </c>
      <c r="W434" s="2" t="str">
        <f t="shared" si="21"/>
        <v/>
      </c>
      <c r="X434" s="2" t="str">
        <f ca="1">IF($Q434="","",IF(ISERROR(VLOOKUP($Q434,'Extração Jira - Épicos Jornada'!$B:$B,1,0)),"Despriorizado da PI",IF(V434=0,"Não considerar",IF(T434=1,"Finalizado",IF(AND($V434=$W434,$S434&lt;TODAY()),"Replanejado",IF(AND($V434=$W434,$S434&gt;=TODAY()),"Em dia",IF(AND($V434&gt;$W434,$S434&gt;TODAY()),"Em Risco","Atrasado")))))))</f>
        <v/>
      </c>
      <c r="Y434" s="2" t="str">
        <f t="shared" si="22"/>
        <v/>
      </c>
    </row>
    <row r="435" spans="20:25" hidden="1" x14ac:dyDescent="0.3">
      <c r="T435" s="163" t="str">
        <f>IFERROR((SUMIFS('Extração Jira - Itens (Épicos)'!$H:$H,'Extração Jira - Itens (Épicos)'!$I:$I,'Situação dos Épicos'!$Q435,'Extração Jira - Itens (Épicos)'!$K:$K,"Entregue")+SUMIFS('Extração Jira - Itens (Épicos)'!$H:$H,'Extração Jira - Itens (Épicos)'!$I:$I,'Situação dos Épicos'!$Q435,'Extração Jira - Itens (Épicos)'!$K:$K,"Cancelado"))/SUMIF('Extração Jira - Itens (Épicos)'!$I:$I,'Situação dos Épicos'!$Q435,'Extração Jira - Itens (Épicos)'!$H:$H),"")</f>
        <v/>
      </c>
      <c r="U435" s="2" t="str">
        <f>IF($Q435="","",SUMIFS('Extração Jira - Itens (Épicos)'!$H:$H,'Extração Jira - Itens (Épicos)'!$I:$I,$Q435,'Extração Jira - Itens (Épicos)'!$K:$K,"Não Entregue"))</f>
        <v/>
      </c>
      <c r="V435" s="2" t="str">
        <f t="shared" si="20"/>
        <v/>
      </c>
      <c r="W435" s="2" t="str">
        <f t="shared" si="21"/>
        <v/>
      </c>
      <c r="X435" s="2" t="str">
        <f ca="1">IF($Q435="","",IF(ISERROR(VLOOKUP($Q435,'Extração Jira - Épicos Jornada'!$B:$B,1,0)),"Despriorizado da PI",IF(V435=0,"Não considerar",IF(T435=1,"Finalizado",IF(AND($V435=$W435,$S435&lt;TODAY()),"Replanejado",IF(AND($V435=$W435,$S435&gt;=TODAY()),"Em dia",IF(AND($V435&gt;$W435,$S435&gt;TODAY()),"Em Risco","Atrasado")))))))</f>
        <v/>
      </c>
      <c r="Y435" s="2" t="str">
        <f t="shared" si="22"/>
        <v/>
      </c>
    </row>
    <row r="436" spans="20:25" hidden="1" x14ac:dyDescent="0.3">
      <c r="T436" s="163" t="str">
        <f>IFERROR((SUMIFS('Extração Jira - Itens (Épicos)'!$H:$H,'Extração Jira - Itens (Épicos)'!$I:$I,'Situação dos Épicos'!$Q436,'Extração Jira - Itens (Épicos)'!$K:$K,"Entregue")+SUMIFS('Extração Jira - Itens (Épicos)'!$H:$H,'Extração Jira - Itens (Épicos)'!$I:$I,'Situação dos Épicos'!$Q436,'Extração Jira - Itens (Épicos)'!$K:$K,"Cancelado"))/SUMIF('Extração Jira - Itens (Épicos)'!$I:$I,'Situação dos Épicos'!$Q436,'Extração Jira - Itens (Épicos)'!$H:$H),"")</f>
        <v/>
      </c>
      <c r="U436" s="2" t="str">
        <f>IF($Q436="","",SUMIFS('Extração Jira - Itens (Épicos)'!$H:$H,'Extração Jira - Itens (Épicos)'!$I:$I,$Q436,'Extração Jira - Itens (Épicos)'!$K:$K,"Não Entregue"))</f>
        <v/>
      </c>
      <c r="V436" s="2" t="str">
        <f t="shared" si="20"/>
        <v/>
      </c>
      <c r="W436" s="2" t="str">
        <f t="shared" si="21"/>
        <v/>
      </c>
      <c r="X436" s="2" t="str">
        <f ca="1">IF($Q436="","",IF(ISERROR(VLOOKUP($Q436,'Extração Jira - Épicos Jornada'!$B:$B,1,0)),"Despriorizado da PI",IF(V436=0,"Não considerar",IF(T436=1,"Finalizado",IF(AND($V436=$W436,$S436&lt;TODAY()),"Replanejado",IF(AND($V436=$W436,$S436&gt;=TODAY()),"Em dia",IF(AND($V436&gt;$W436,$S436&gt;TODAY()),"Em Risco","Atrasado")))))))</f>
        <v/>
      </c>
      <c r="Y436" s="2" t="str">
        <f t="shared" si="22"/>
        <v/>
      </c>
    </row>
  </sheetData>
  <autoFilter ref="Q3:Y436" xr:uid="{0226178B-BC5C-4F1A-8A28-BCADD7BAB9C8}">
    <filterColumn colId="7">
      <filters>
        <filter val="Em Risco"/>
        <filter val="Finalizado"/>
        <filter val="Status"/>
      </filters>
    </filterColumn>
  </autoFilter>
  <mergeCells count="3">
    <mergeCell ref="C1:D1"/>
    <mergeCell ref="AA2:AB2"/>
    <mergeCell ref="M1:O1"/>
  </mergeCells>
  <conditionalFormatting sqref="M4:O4 O19:O40 M41:O63 M5:M40">
    <cfRule type="expression" dxfId="13" priority="22">
      <formula>$M4&lt;&gt;""</formula>
    </cfRule>
  </conditionalFormatting>
  <conditionalFormatting sqref="N19:N40">
    <cfRule type="expression" dxfId="12" priority="1">
      <formula>$M19&lt;&gt;""</formula>
    </cfRule>
  </conditionalFormatting>
  <conditionalFormatting sqref="N5:O18">
    <cfRule type="expression" dxfId="11" priority="14">
      <formula>$M5&lt;&gt;""</formula>
    </cfRule>
  </conditionalFormatting>
  <conditionalFormatting sqref="O1:O1048576">
    <cfRule type="expression" dxfId="10" priority="9">
      <formula>$O1="Outra Jornada"</formula>
    </cfRule>
    <cfRule type="expression" dxfId="9" priority="10">
      <formula>$O1="Adicionar na listagem"</formula>
    </cfRule>
  </conditionalFormatting>
  <conditionalFormatting sqref="Q6:W6 Q7:T400 V7:W400 U7:U436">
    <cfRule type="expression" dxfId="8" priority="17">
      <formula>$Y6="Mudança de Escopo"</formula>
    </cfRule>
    <cfRule type="expression" dxfId="7" priority="18">
      <formula>$Y6="Baseline"</formula>
    </cfRule>
  </conditionalFormatting>
  <conditionalFormatting sqref="Q6:X6 Q7:T400 V7:X400 U7:U436 X7:X436">
    <cfRule type="expression" dxfId="6" priority="16">
      <formula>$V6=0</formula>
    </cfRule>
    <cfRule type="expression" dxfId="5" priority="21">
      <formula>$Q6&lt;&gt;""</formula>
    </cfRule>
  </conditionalFormatting>
  <conditionalFormatting sqref="X6:X436">
    <cfRule type="expression" dxfId="4" priority="19">
      <formula>$X6="Finalizado"</formula>
    </cfRule>
    <cfRule type="expression" dxfId="3" priority="20">
      <formula>$X6="Replanejado"</formula>
    </cfRule>
    <cfRule type="expression" dxfId="2" priority="24">
      <formula>$X6="Atrasado"</formula>
    </cfRule>
    <cfRule type="expression" dxfId="1" priority="25">
      <formula>$X6="Em dia"</formula>
    </cfRule>
  </conditionalFormatting>
  <pageMargins left="0.511811024" right="0.511811024" top="0.78740157499999996" bottom="0.78740157499999996" header="0.31496062000000002" footer="0.31496062000000002"/>
  <pageSetup paperSize="9" orientation="portrait" r:id="rId3"/>
  <headerFooter>
    <oddFooter>&amp;L_x000D_&amp;1#&amp;"Calibri"&amp;10&amp;K000000 Público</oddFooter>
  </headerFooter>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5DF4-012A-40D7-AF58-A8B6776FCBF6}">
  <sheetPr>
    <tabColor rgb="FFC00000"/>
  </sheetPr>
  <dimension ref="B1:D28"/>
  <sheetViews>
    <sheetView workbookViewId="0">
      <selection activeCell="C7" sqref="C7"/>
    </sheetView>
  </sheetViews>
  <sheetFormatPr defaultColWidth="8.6640625" defaultRowHeight="14.4" x14ac:dyDescent="0.3"/>
  <cols>
    <col min="2" max="2" width="64.5546875" bestFit="1" customWidth="1"/>
    <col min="3" max="3" width="26.44140625" bestFit="1" customWidth="1"/>
  </cols>
  <sheetData>
    <row r="1" spans="2:4" x14ac:dyDescent="0.3">
      <c r="B1" s="20" t="s">
        <v>48</v>
      </c>
      <c r="C1" t="s">
        <v>1308</v>
      </c>
    </row>
    <row r="2" spans="2:4" x14ac:dyDescent="0.3">
      <c r="B2" s="20" t="s">
        <v>51</v>
      </c>
      <c r="C2" t="s">
        <v>1308</v>
      </c>
    </row>
    <row r="4" spans="2:4" x14ac:dyDescent="0.3">
      <c r="B4" s="20" t="s">
        <v>1318</v>
      </c>
      <c r="C4" t="s">
        <v>1319</v>
      </c>
    </row>
    <row r="5" spans="2:4" x14ac:dyDescent="0.3">
      <c r="B5" s="21" t="s">
        <v>1432</v>
      </c>
      <c r="C5">
        <v>21.381944444444443</v>
      </c>
      <c r="D5" s="98" t="e">
        <f>C5/B5</f>
        <v>#VALUE!</v>
      </c>
    </row>
    <row r="6" spans="2:4" x14ac:dyDescent="0.3">
      <c r="B6" s="169">
        <v>1</v>
      </c>
      <c r="C6">
        <v>6.5</v>
      </c>
      <c r="D6" s="98">
        <f t="shared" ref="D6:D28" si="0">C6/B6</f>
        <v>6.5</v>
      </c>
    </row>
    <row r="7" spans="2:4" x14ac:dyDescent="0.3">
      <c r="B7" s="169">
        <v>2</v>
      </c>
      <c r="C7">
        <v>13.833333333333334</v>
      </c>
      <c r="D7" s="98">
        <f t="shared" si="0"/>
        <v>6.916666666666667</v>
      </c>
    </row>
    <row r="8" spans="2:4" x14ac:dyDescent="0.3">
      <c r="B8" s="169">
        <v>3</v>
      </c>
      <c r="C8">
        <v>19.342592592592595</v>
      </c>
      <c r="D8" s="98">
        <f t="shared" si="0"/>
        <v>6.4475308641975317</v>
      </c>
    </row>
    <row r="9" spans="2:4" x14ac:dyDescent="0.3">
      <c r="B9" s="169">
        <v>5</v>
      </c>
      <c r="C9">
        <v>32.572916666666671</v>
      </c>
      <c r="D9" s="98">
        <f t="shared" si="0"/>
        <v>6.5145833333333343</v>
      </c>
    </row>
    <row r="10" spans="2:4" x14ac:dyDescent="0.3">
      <c r="B10" s="21" t="s">
        <v>1150</v>
      </c>
      <c r="C10">
        <v>22.667989417989421</v>
      </c>
      <c r="D10" s="98" t="e">
        <f t="shared" si="0"/>
        <v>#VALUE!</v>
      </c>
    </row>
    <row r="11" spans="2:4" x14ac:dyDescent="0.3">
      <c r="B11" s="169">
        <v>1</v>
      </c>
      <c r="C11">
        <v>7.0801282051282053</v>
      </c>
    </row>
    <row r="12" spans="2:4" x14ac:dyDescent="0.3">
      <c r="B12" s="169">
        <v>2</v>
      </c>
      <c r="C12">
        <v>12.333333333333334</v>
      </c>
      <c r="D12" s="98">
        <f t="shared" si="0"/>
        <v>6.166666666666667</v>
      </c>
    </row>
    <row r="13" spans="2:4" x14ac:dyDescent="0.3">
      <c r="B13" s="169">
        <v>3</v>
      </c>
      <c r="C13">
        <v>20.09090909090909</v>
      </c>
      <c r="D13" s="98">
        <f t="shared" si="0"/>
        <v>6.6969696969696964</v>
      </c>
    </row>
    <row r="14" spans="2:4" x14ac:dyDescent="0.3">
      <c r="B14" s="169">
        <v>5</v>
      </c>
      <c r="C14">
        <v>38.090909090909093</v>
      </c>
      <c r="D14" s="98">
        <f t="shared" si="0"/>
        <v>7.6181818181818191</v>
      </c>
    </row>
    <row r="15" spans="2:4" x14ac:dyDescent="0.3">
      <c r="B15" s="169">
        <v>8</v>
      </c>
      <c r="C15">
        <v>58.888888888888886</v>
      </c>
      <c r="D15" s="98">
        <f t="shared" si="0"/>
        <v>7.3611111111111107</v>
      </c>
    </row>
    <row r="16" spans="2:4" x14ac:dyDescent="0.3">
      <c r="B16" s="21" t="s">
        <v>1151</v>
      </c>
      <c r="C16">
        <v>21.867748917748923</v>
      </c>
      <c r="D16" s="98" t="e">
        <f t="shared" si="0"/>
        <v>#VALUE!</v>
      </c>
    </row>
    <row r="17" spans="2:4" x14ac:dyDescent="0.3">
      <c r="B17" s="169">
        <v>1</v>
      </c>
      <c r="C17">
        <v>7.2857142857142856</v>
      </c>
    </row>
    <row r="18" spans="2:4" x14ac:dyDescent="0.3">
      <c r="B18" s="169">
        <v>2</v>
      </c>
      <c r="C18">
        <v>11.833333333333334</v>
      </c>
      <c r="D18" s="98">
        <f t="shared" si="0"/>
        <v>5.916666666666667</v>
      </c>
    </row>
    <row r="19" spans="2:4" x14ac:dyDescent="0.3">
      <c r="B19" s="169">
        <v>3</v>
      </c>
      <c r="C19">
        <v>20.554861111111112</v>
      </c>
      <c r="D19" s="98">
        <f t="shared" si="0"/>
        <v>6.8516203703703704</v>
      </c>
    </row>
    <row r="20" spans="2:4" x14ac:dyDescent="0.3">
      <c r="B20" s="169">
        <v>5</v>
      </c>
      <c r="C20">
        <v>33.770833333333329</v>
      </c>
      <c r="D20" s="98">
        <f t="shared" si="0"/>
        <v>6.7541666666666655</v>
      </c>
    </row>
    <row r="21" spans="2:4" x14ac:dyDescent="0.3">
      <c r="B21" s="169">
        <v>8</v>
      </c>
      <c r="C21">
        <v>45.333333333333336</v>
      </c>
      <c r="D21" s="98">
        <f t="shared" si="0"/>
        <v>5.666666666666667</v>
      </c>
    </row>
    <row r="22" spans="2:4" x14ac:dyDescent="0.3">
      <c r="B22" s="21" t="s">
        <v>1152</v>
      </c>
      <c r="C22">
        <v>25.262068965517233</v>
      </c>
      <c r="D22" s="98" t="e">
        <f t="shared" si="0"/>
        <v>#VALUE!</v>
      </c>
    </row>
    <row r="23" spans="2:4" x14ac:dyDescent="0.3">
      <c r="B23" s="169">
        <v>1</v>
      </c>
      <c r="C23">
        <v>8.9666666666666668</v>
      </c>
    </row>
    <row r="24" spans="2:4" x14ac:dyDescent="0.3">
      <c r="B24" s="169">
        <v>2</v>
      </c>
      <c r="C24">
        <v>12.166666666666666</v>
      </c>
      <c r="D24" s="98">
        <f t="shared" si="0"/>
        <v>6.083333333333333</v>
      </c>
    </row>
    <row r="25" spans="2:4" x14ac:dyDescent="0.3">
      <c r="B25" s="169">
        <v>3</v>
      </c>
      <c r="C25">
        <v>24.845238095238098</v>
      </c>
      <c r="D25" s="98">
        <f t="shared" si="0"/>
        <v>8.2817460317460334</v>
      </c>
    </row>
    <row r="26" spans="2:4" x14ac:dyDescent="0.3">
      <c r="B26" s="169">
        <v>5</v>
      </c>
      <c r="C26">
        <v>31.761538461538461</v>
      </c>
      <c r="D26" s="98">
        <f t="shared" si="0"/>
        <v>6.3523076923076918</v>
      </c>
    </row>
    <row r="27" spans="2:4" x14ac:dyDescent="0.3">
      <c r="B27" s="169">
        <v>8</v>
      </c>
      <c r="C27">
        <v>49.696666666666665</v>
      </c>
      <c r="D27" s="98">
        <f t="shared" si="0"/>
        <v>6.2120833333333332</v>
      </c>
    </row>
    <row r="28" spans="2:4" x14ac:dyDescent="0.3">
      <c r="B28" s="21" t="s">
        <v>1320</v>
      </c>
      <c r="C28">
        <v>22.778184281842808</v>
      </c>
      <c r="D28" s="98" t="e">
        <f t="shared" si="0"/>
        <v>#VALUE!</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E7C5-6FDF-4B0E-8F62-C0E19A02824F}">
  <sheetPr>
    <tabColor theme="7" tint="0.79998168889431442"/>
  </sheetPr>
  <dimension ref="A1:J47"/>
  <sheetViews>
    <sheetView showGridLines="0" topLeftCell="A4" zoomScaleNormal="100" workbookViewId="0">
      <selection activeCell="F46" sqref="F46"/>
    </sheetView>
  </sheetViews>
  <sheetFormatPr defaultColWidth="8.6640625" defaultRowHeight="14.4" x14ac:dyDescent="0.3"/>
  <cols>
    <col min="1" max="1" width="6.33203125" customWidth="1"/>
    <col min="2" max="2" width="20.44140625" bestFit="1" customWidth="1"/>
    <col min="3" max="3" width="20.109375" style="2" bestFit="1" customWidth="1"/>
    <col min="4" max="4" width="15.33203125" style="2" bestFit="1" customWidth="1"/>
    <col min="5" max="5" width="21.109375" bestFit="1" customWidth="1"/>
    <col min="6" max="6" width="20.109375" bestFit="1" customWidth="1"/>
    <col min="7" max="7" width="19.44140625" bestFit="1" customWidth="1"/>
    <col min="8" max="8" width="15.6640625" customWidth="1"/>
    <col min="9" max="9" width="55.44140625" customWidth="1"/>
    <col min="10" max="10" width="4.44140625" style="57" customWidth="1"/>
  </cols>
  <sheetData>
    <row r="1" spans="1:10" x14ac:dyDescent="0.3">
      <c r="B1" s="9"/>
      <c r="C1" s="9"/>
      <c r="D1" s="9"/>
      <c r="J1" s="34"/>
    </row>
    <row r="2" spans="1:10" x14ac:dyDescent="0.3">
      <c r="B2" s="62" t="s">
        <v>1321</v>
      </c>
      <c r="C2" s="62" t="s">
        <v>1322</v>
      </c>
      <c r="D2" s="66" t="s">
        <v>1323</v>
      </c>
      <c r="E2" s="65" t="s">
        <v>1324</v>
      </c>
      <c r="F2" s="67" t="s">
        <v>1325</v>
      </c>
      <c r="G2" s="65" t="s">
        <v>1326</v>
      </c>
    </row>
    <row r="3" spans="1:10" x14ac:dyDescent="0.3">
      <c r="B3" s="63" t="s">
        <v>95</v>
      </c>
      <c r="C3" s="15">
        <f>SUMIF(Dinâmicas!$Q:$Q,B3,Dinâmicas!$T:$T)</f>
        <v>334</v>
      </c>
      <c r="D3" s="121">
        <f t="shared" ref="D3:D11" si="0">C3/SUM($C$3:$C$11)</f>
        <v>0.29221347331583553</v>
      </c>
      <c r="E3" s="15">
        <f>SUMIF(Dinâmicas!$Q:$Q,B3,Dinâmicas!$U:$U)</f>
        <v>81</v>
      </c>
      <c r="F3" s="121">
        <f t="shared" ref="F3:F11" si="1">E3/(SUM($E$3:$E$11))</f>
        <v>3.5682819383259914E-2</v>
      </c>
      <c r="G3" s="120">
        <f>C3/E3</f>
        <v>4.1234567901234565</v>
      </c>
    </row>
    <row r="4" spans="1:10" x14ac:dyDescent="0.3">
      <c r="B4" s="63" t="s">
        <v>96</v>
      </c>
      <c r="C4" s="15">
        <f>SUMIF(Dinâmicas!$Q:$Q,B4,Dinâmicas!$T:$T)</f>
        <v>213</v>
      </c>
      <c r="D4" s="121">
        <f t="shared" si="0"/>
        <v>0.18635170603674542</v>
      </c>
      <c r="E4" s="15">
        <f>SUMIF(Dinâmicas!$Q:$Q,B4,Dinâmicas!$U:$U)</f>
        <v>74</v>
      </c>
      <c r="F4" s="121">
        <f t="shared" si="1"/>
        <v>3.2599118942731278E-2</v>
      </c>
      <c r="G4" s="120">
        <f t="shared" ref="G4:G12" si="2">C4/E4</f>
        <v>2.8783783783783785</v>
      </c>
      <c r="H4" s="87"/>
    </row>
    <row r="5" spans="1:10" x14ac:dyDescent="0.3">
      <c r="B5" s="63" t="s">
        <v>100</v>
      </c>
      <c r="C5" s="15">
        <f>SUMIF(Dinâmicas!$Q:$Q,B5,Dinâmicas!$T:$T)</f>
        <v>61</v>
      </c>
      <c r="D5" s="121">
        <f t="shared" si="0"/>
        <v>5.3368328958880142E-2</v>
      </c>
      <c r="E5" s="15">
        <f>SUMIF(Dinâmicas!$Q:$Q,B5,Dinâmicas!$U:$U)</f>
        <v>18</v>
      </c>
      <c r="F5" s="121">
        <f t="shared" si="1"/>
        <v>7.9295154185022032E-3</v>
      </c>
      <c r="G5" s="120">
        <f t="shared" si="2"/>
        <v>3.3888888888888888</v>
      </c>
    </row>
    <row r="6" spans="1:10" x14ac:dyDescent="0.3">
      <c r="B6" s="64" t="s">
        <v>108</v>
      </c>
      <c r="C6" s="15">
        <f>SUMIF(Dinâmicas!$Q:$Q,B6,Dinâmicas!$T:$T)</f>
        <v>64</v>
      </c>
      <c r="D6" s="121">
        <f t="shared" si="0"/>
        <v>5.599300087489064E-2</v>
      </c>
      <c r="E6" s="15">
        <f>SUMIF(Dinâmicas!$Q:$Q,B6,Dinâmicas!$U:$U)</f>
        <v>26</v>
      </c>
      <c r="F6" s="121">
        <f t="shared" si="1"/>
        <v>1.145374449339207E-2</v>
      </c>
      <c r="G6" s="120">
        <f t="shared" si="2"/>
        <v>2.4615384615384617</v>
      </c>
    </row>
    <row r="7" spans="1:10" x14ac:dyDescent="0.3">
      <c r="B7" s="64" t="s">
        <v>98</v>
      </c>
      <c r="C7" s="15">
        <f>SUMIF(Dinâmicas!$Q:$Q,B7,Dinâmicas!$T:$T)</f>
        <v>141</v>
      </c>
      <c r="D7" s="121">
        <f t="shared" si="0"/>
        <v>0.12335958005249344</v>
      </c>
      <c r="E7" s="15">
        <f>SUMIF(Dinâmicas!$Q:$Q,B7,Dinâmicas!$U:$U)</f>
        <v>43</v>
      </c>
      <c r="F7" s="121">
        <f t="shared" si="1"/>
        <v>1.8942731277533039E-2</v>
      </c>
      <c r="G7" s="120">
        <f t="shared" si="2"/>
        <v>3.2790697674418605</v>
      </c>
    </row>
    <row r="8" spans="1:10" x14ac:dyDescent="0.3">
      <c r="B8" s="64" t="s">
        <v>4020</v>
      </c>
      <c r="C8" s="15">
        <f>SUMIF(Dinâmicas!$Q:$Q,B8,Dinâmicas!$T:$T)</f>
        <v>2</v>
      </c>
      <c r="D8" s="121">
        <f t="shared" si="0"/>
        <v>1.7497812773403325E-3</v>
      </c>
      <c r="E8" s="15">
        <f>SUMIF(Dinâmicas!$Q:$Q,B8,Dinâmicas!$U:$U)</f>
        <v>2</v>
      </c>
      <c r="F8" s="121">
        <f t="shared" si="1"/>
        <v>8.81057268722467E-4</v>
      </c>
      <c r="G8" s="120">
        <f t="shared" si="2"/>
        <v>1</v>
      </c>
    </row>
    <row r="9" spans="1:10" x14ac:dyDescent="0.3">
      <c r="B9" s="64" t="s">
        <v>84</v>
      </c>
      <c r="C9" s="15">
        <f>SUMIF(Dinâmicas!$R:$R,B9,Dinâmicas!$T:$T)</f>
        <v>260</v>
      </c>
      <c r="D9" s="121">
        <f>C9/SUM($C$3:$C$11)</f>
        <v>0.22747156605424321</v>
      </c>
      <c r="E9" s="15">
        <f>SUMIF(Dinâmicas!$Q:$Q,B9,Dinâmicas!$U:$U)</f>
        <v>1890</v>
      </c>
      <c r="F9" s="121">
        <f t="shared" si="1"/>
        <v>0.83259911894273131</v>
      </c>
      <c r="G9" s="120">
        <f t="shared" si="2"/>
        <v>0.13756613756613756</v>
      </c>
    </row>
    <row r="10" spans="1:10" x14ac:dyDescent="0.3">
      <c r="B10" s="64" t="s">
        <v>89</v>
      </c>
      <c r="C10" s="15">
        <f>SUMIF(Dinâmicas!$R:$R,B10,Dinâmicas!$T:$T)</f>
        <v>48</v>
      </c>
      <c r="D10" s="121">
        <f t="shared" si="0"/>
        <v>4.1994750656167978E-2</v>
      </c>
      <c r="E10" s="15">
        <f>SUMIF(Dinâmicas!$Q:$Q,B10,Dinâmicas!$U:$U)</f>
        <v>122</v>
      </c>
      <c r="F10" s="121">
        <f t="shared" si="1"/>
        <v>5.3744493392070485E-2</v>
      </c>
      <c r="G10" s="120">
        <f t="shared" si="2"/>
        <v>0.39344262295081966</v>
      </c>
    </row>
    <row r="11" spans="1:10" x14ac:dyDescent="0.3">
      <c r="B11" s="64" t="s">
        <v>113</v>
      </c>
      <c r="C11" s="15">
        <f>SUMIF(Dinâmicas!$Q:$Q,B11,Dinâmicas!$T:$T)</f>
        <v>20</v>
      </c>
      <c r="D11" s="121">
        <f t="shared" si="0"/>
        <v>1.7497812773403325E-2</v>
      </c>
      <c r="E11" s="15">
        <f>SUMIF(Dinâmicas!$Q:$Q,B11,Dinâmicas!$U:$U)</f>
        <v>14</v>
      </c>
      <c r="F11" s="121">
        <f t="shared" si="1"/>
        <v>6.1674008810572688E-3</v>
      </c>
      <c r="G11" s="120">
        <f t="shared" si="2"/>
        <v>1.4285714285714286</v>
      </c>
    </row>
    <row r="12" spans="1:10" x14ac:dyDescent="0.3">
      <c r="C12" s="15">
        <f>SUM(C3:C8,C11)</f>
        <v>835</v>
      </c>
      <c r="E12" s="15">
        <f>SUM(E3:E8,E11)</f>
        <v>258</v>
      </c>
      <c r="G12" s="120">
        <f t="shared" si="2"/>
        <v>3.2364341085271318</v>
      </c>
    </row>
    <row r="14" spans="1:10" x14ac:dyDescent="0.3">
      <c r="A14" s="39" t="s">
        <v>1284</v>
      </c>
    </row>
    <row r="18" spans="3:5" x14ac:dyDescent="0.3">
      <c r="C18"/>
      <c r="E18" s="2"/>
    </row>
    <row r="19" spans="3:5" x14ac:dyDescent="0.3">
      <c r="C19"/>
      <c r="E19" s="2"/>
    </row>
    <row r="20" spans="3:5" x14ac:dyDescent="0.3">
      <c r="C20"/>
      <c r="E20" s="2"/>
    </row>
    <row r="21" spans="3:5" x14ac:dyDescent="0.3">
      <c r="C21"/>
    </row>
    <row r="22" spans="3:5" x14ac:dyDescent="0.3">
      <c r="C22"/>
    </row>
    <row r="26" spans="3:5" x14ac:dyDescent="0.3">
      <c r="C26"/>
      <c r="D26"/>
    </row>
    <row r="36" spans="2:8" x14ac:dyDescent="0.3">
      <c r="C36" s="214" t="s">
        <v>7511</v>
      </c>
      <c r="D36" s="231" t="s">
        <v>7512</v>
      </c>
      <c r="E36" s="214" t="s">
        <v>7512</v>
      </c>
      <c r="F36" s="214" t="s">
        <v>7513</v>
      </c>
    </row>
    <row r="37" spans="2:8" x14ac:dyDescent="0.3">
      <c r="B37" s="101" t="s">
        <v>95</v>
      </c>
      <c r="C37" s="232">
        <v>4.41</v>
      </c>
      <c r="D37" s="229">
        <v>4.57</v>
      </c>
      <c r="E37" s="231">
        <v>4.5599999999999996</v>
      </c>
      <c r="F37" s="232">
        <v>4.12</v>
      </c>
    </row>
    <row r="38" spans="2:8" x14ac:dyDescent="0.3">
      <c r="B38" s="101" t="s">
        <v>96</v>
      </c>
      <c r="C38" s="232">
        <v>2.4300000000000002</v>
      </c>
      <c r="D38" s="229">
        <v>2.88</v>
      </c>
      <c r="E38" s="231">
        <v>2.92</v>
      </c>
      <c r="F38" s="232">
        <v>2.88</v>
      </c>
    </row>
    <row r="39" spans="2:8" x14ac:dyDescent="0.3">
      <c r="B39" s="101" t="s">
        <v>100</v>
      </c>
      <c r="C39" s="233">
        <v>2.71</v>
      </c>
      <c r="D39" s="229">
        <v>2.33</v>
      </c>
      <c r="E39" s="231">
        <v>2.33</v>
      </c>
      <c r="F39" s="232">
        <v>3.39</v>
      </c>
      <c r="H39" s="18"/>
    </row>
    <row r="40" spans="2:8" x14ac:dyDescent="0.3">
      <c r="B40" s="101" t="s">
        <v>108</v>
      </c>
      <c r="C40" s="232">
        <v>1.69</v>
      </c>
      <c r="D40" s="229">
        <v>1.18</v>
      </c>
      <c r="E40" s="231">
        <v>1.68</v>
      </c>
      <c r="F40" s="232">
        <v>2.46</v>
      </c>
    </row>
    <row r="41" spans="2:8" x14ac:dyDescent="0.3">
      <c r="B41" s="101" t="s">
        <v>7514</v>
      </c>
      <c r="C41" s="232">
        <v>3.86</v>
      </c>
      <c r="D41" s="229">
        <v>4.41</v>
      </c>
      <c r="E41" s="231">
        <v>4.4400000000000004</v>
      </c>
      <c r="F41" s="232">
        <v>3.28</v>
      </c>
    </row>
    <row r="42" spans="2:8" x14ac:dyDescent="0.3">
      <c r="B42" s="101" t="s">
        <v>4020</v>
      </c>
      <c r="C42" s="232">
        <v>2.3199999999999998</v>
      </c>
      <c r="D42" s="229">
        <v>0.33</v>
      </c>
      <c r="E42" s="231">
        <v>1.38</v>
      </c>
      <c r="F42" s="232">
        <v>1</v>
      </c>
    </row>
    <row r="43" spans="2:8" x14ac:dyDescent="0.3">
      <c r="B43" s="101" t="s">
        <v>84</v>
      </c>
      <c r="C43" s="232">
        <v>0.12</v>
      </c>
      <c r="D43" s="229">
        <v>0.08</v>
      </c>
      <c r="E43" s="231">
        <v>0.09</v>
      </c>
      <c r="F43" s="232">
        <v>0.14000000000000001</v>
      </c>
    </row>
    <row r="44" spans="2:8" x14ac:dyDescent="0.3">
      <c r="B44" s="101" t="s">
        <v>7515</v>
      </c>
      <c r="C44" s="232">
        <v>0.2</v>
      </c>
      <c r="D44" s="229">
        <v>0.1</v>
      </c>
      <c r="E44" s="231">
        <v>0.16</v>
      </c>
      <c r="F44" s="232">
        <v>0.39</v>
      </c>
    </row>
    <row r="45" spans="2:8" x14ac:dyDescent="0.3">
      <c r="B45" s="101" t="s">
        <v>113</v>
      </c>
      <c r="C45" s="232">
        <v>0</v>
      </c>
      <c r="D45" s="230">
        <v>0</v>
      </c>
      <c r="E45" s="231">
        <v>1.5</v>
      </c>
      <c r="F45" s="232">
        <v>1.46</v>
      </c>
    </row>
    <row r="47" spans="2:8" x14ac:dyDescent="0.3">
      <c r="C47"/>
      <c r="D47"/>
    </row>
  </sheetData>
  <autoFilter ref="B2:E11" xr:uid="{9B1EE7C5-6FDF-4B0E-8F62-C0E19A02824F}"/>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46AD-0812-4965-98BC-1BD2FD1A5C2B}">
  <sheetPr>
    <tabColor theme="6"/>
  </sheetPr>
  <dimension ref="A1:AA133"/>
  <sheetViews>
    <sheetView showGridLines="0" topLeftCell="A10" zoomScale="130" zoomScaleNormal="130" workbookViewId="0">
      <selection activeCell="X20" sqref="X20"/>
    </sheetView>
  </sheetViews>
  <sheetFormatPr defaultColWidth="8.6640625" defaultRowHeight="14.4" x14ac:dyDescent="0.3"/>
  <cols>
    <col min="1" max="1" width="3.6640625" customWidth="1"/>
    <col min="2" max="3" width="19" bestFit="1" customWidth="1"/>
    <col min="4" max="4" width="6" bestFit="1" customWidth="1"/>
    <col min="5" max="5" width="9.109375" bestFit="1" customWidth="1"/>
    <col min="6" max="6" width="7.6640625" bestFit="1" customWidth="1"/>
    <col min="7" max="7" width="14.44140625" bestFit="1" customWidth="1"/>
    <col min="8" max="8" width="6.6640625" customWidth="1"/>
    <col min="9" max="9" width="19.109375" customWidth="1"/>
    <col min="10" max="10" width="2.6640625" customWidth="1"/>
    <col min="11" max="14" width="8.109375" customWidth="1"/>
    <col min="15" max="15" width="3.109375" style="57" customWidth="1"/>
    <col min="16" max="16" width="9.109375" customWidth="1"/>
    <col min="17" max="17" width="17.88671875" bestFit="1" customWidth="1"/>
    <col min="18" max="18" width="19.44140625" bestFit="1" customWidth="1"/>
    <col min="19" max="19" width="28" bestFit="1" customWidth="1"/>
    <col min="20" max="20" width="12.6640625" customWidth="1"/>
    <col min="21" max="21" width="34.5546875" bestFit="1" customWidth="1"/>
    <col min="22" max="22" width="13.6640625" bestFit="1" customWidth="1"/>
    <col min="23" max="23" width="26.6640625" bestFit="1" customWidth="1"/>
    <col min="24" max="24" width="11.5546875" bestFit="1" customWidth="1"/>
    <col min="25" max="25" width="18.77734375" bestFit="1" customWidth="1"/>
    <col min="26" max="26" width="26.6640625" bestFit="1" customWidth="1"/>
  </cols>
  <sheetData>
    <row r="1" spans="1:27" x14ac:dyDescent="0.3">
      <c r="A1" s="81"/>
      <c r="B1" s="81" t="s">
        <v>1327</v>
      </c>
      <c r="C1" s="81"/>
      <c r="O1" s="34"/>
      <c r="P1" s="34" t="s">
        <v>1302</v>
      </c>
      <c r="Q1" s="34"/>
      <c r="R1" s="34"/>
      <c r="S1" s="34"/>
      <c r="T1" s="34"/>
      <c r="U1" s="34"/>
      <c r="V1" s="34"/>
      <c r="W1" s="57"/>
      <c r="X1" s="57"/>
      <c r="Y1" s="57"/>
      <c r="Z1" s="57"/>
      <c r="AA1" s="57"/>
    </row>
    <row r="3" spans="1:27" x14ac:dyDescent="0.3">
      <c r="D3" s="73" t="s">
        <v>1328</v>
      </c>
      <c r="E3" s="73" t="s">
        <v>1329</v>
      </c>
      <c r="F3" s="73" t="s">
        <v>1330</v>
      </c>
      <c r="Q3" s="88" t="s">
        <v>1331</v>
      </c>
      <c r="R3" s="32"/>
      <c r="U3" s="88" t="s">
        <v>1332</v>
      </c>
      <c r="V3" s="32"/>
      <c r="X3" s="88" t="s">
        <v>1333</v>
      </c>
      <c r="Y3" s="32"/>
      <c r="Z3" s="32"/>
    </row>
    <row r="4" spans="1:27" x14ac:dyDescent="0.3">
      <c r="B4" s="70"/>
      <c r="C4" s="71" t="s">
        <v>15</v>
      </c>
      <c r="D4" s="26">
        <v>23</v>
      </c>
      <c r="E4" s="26">
        <v>103</v>
      </c>
      <c r="F4" s="27">
        <v>374</v>
      </c>
      <c r="Q4" t="s">
        <v>1334</v>
      </c>
    </row>
    <row r="5" spans="1:27" ht="15" customHeight="1" x14ac:dyDescent="0.3">
      <c r="B5" s="268" t="s">
        <v>1285</v>
      </c>
      <c r="C5" s="72" t="s">
        <v>1335</v>
      </c>
      <c r="D5" s="23">
        <v>23</v>
      </c>
      <c r="E5" s="23">
        <v>86</v>
      </c>
      <c r="F5" s="24">
        <v>275</v>
      </c>
      <c r="Q5">
        <v>1</v>
      </c>
      <c r="U5" s="20" t="s">
        <v>51</v>
      </c>
      <c r="V5" t="s">
        <v>1336</v>
      </c>
      <c r="X5" s="20" t="s">
        <v>52</v>
      </c>
      <c r="Y5" t="s">
        <v>1336</v>
      </c>
    </row>
    <row r="6" spans="1:27" x14ac:dyDescent="0.3">
      <c r="B6" s="269"/>
      <c r="C6" s="69" t="s">
        <v>1285</v>
      </c>
      <c r="D6" s="6">
        <v>5</v>
      </c>
      <c r="E6" s="6">
        <v>47</v>
      </c>
      <c r="F6" s="25">
        <v>61</v>
      </c>
      <c r="U6" s="20" t="s">
        <v>52</v>
      </c>
      <c r="V6" t="s">
        <v>1336</v>
      </c>
      <c r="Y6" s="2"/>
    </row>
    <row r="7" spans="1:27" x14ac:dyDescent="0.3">
      <c r="B7" s="269"/>
      <c r="C7" s="69" t="s">
        <v>109</v>
      </c>
      <c r="D7" s="6">
        <v>0</v>
      </c>
      <c r="E7" s="6">
        <v>0</v>
      </c>
      <c r="F7" s="25">
        <v>0</v>
      </c>
      <c r="U7" s="20" t="s">
        <v>68</v>
      </c>
      <c r="V7" t="s">
        <v>1308</v>
      </c>
      <c r="X7" s="20" t="s">
        <v>51</v>
      </c>
      <c r="Y7" t="s">
        <v>1314</v>
      </c>
    </row>
    <row r="8" spans="1:27" x14ac:dyDescent="0.3">
      <c r="B8" s="270"/>
      <c r="C8" s="78" t="s">
        <v>1274</v>
      </c>
      <c r="D8" s="79">
        <f>SUM(D5:D6)</f>
        <v>28</v>
      </c>
      <c r="E8" s="79">
        <f>SUM(E5:E6)</f>
        <v>133</v>
      </c>
      <c r="F8" s="80">
        <f>SUM(F5:F6)</f>
        <v>336</v>
      </c>
      <c r="V8" s="2"/>
      <c r="X8" t="s">
        <v>90</v>
      </c>
      <c r="Y8">
        <v>8</v>
      </c>
    </row>
    <row r="9" spans="1:27" x14ac:dyDescent="0.3">
      <c r="B9" s="265" t="s">
        <v>1337</v>
      </c>
      <c r="C9" s="72" t="s">
        <v>90</v>
      </c>
      <c r="D9" s="23">
        <v>6</v>
      </c>
      <c r="E9" s="23">
        <v>83</v>
      </c>
      <c r="F9" s="24">
        <v>274</v>
      </c>
      <c r="H9" s="90" t="s">
        <v>1338</v>
      </c>
      <c r="U9" t="s">
        <v>1314</v>
      </c>
      <c r="W9" s="2"/>
      <c r="X9" t="s">
        <v>132</v>
      </c>
      <c r="Y9">
        <v>17</v>
      </c>
    </row>
    <row r="10" spans="1:27" x14ac:dyDescent="0.3">
      <c r="B10" s="266"/>
      <c r="C10" s="69" t="s">
        <v>1339</v>
      </c>
      <c r="D10" s="6">
        <v>17</v>
      </c>
      <c r="E10" s="6">
        <v>8</v>
      </c>
      <c r="F10" s="25">
        <v>16</v>
      </c>
      <c r="X10" t="s">
        <v>1320</v>
      </c>
      <c r="Y10">
        <v>25</v>
      </c>
    </row>
    <row r="11" spans="1:27" x14ac:dyDescent="0.3">
      <c r="B11" s="267"/>
      <c r="C11" s="78" t="s">
        <v>1274</v>
      </c>
      <c r="D11" s="79">
        <f>SUM(D9:D10)</f>
        <v>23</v>
      </c>
      <c r="E11" s="79">
        <f>SUM(E9:E10)</f>
        <v>91</v>
      </c>
      <c r="F11" s="80">
        <f>SUM(F9:F10)</f>
        <v>290</v>
      </c>
    </row>
    <row r="13" spans="1:27" ht="15" customHeight="1" x14ac:dyDescent="0.3">
      <c r="B13" s="271" t="s">
        <v>1340</v>
      </c>
      <c r="C13" s="271"/>
      <c r="D13" s="271"/>
      <c r="E13" s="271"/>
      <c r="F13" s="271"/>
      <c r="U13" s="88" t="s">
        <v>1341</v>
      </c>
      <c r="V13" s="32"/>
    </row>
    <row r="14" spans="1:27" x14ac:dyDescent="0.3">
      <c r="B14" s="271"/>
      <c r="C14" s="271"/>
      <c r="D14" s="271"/>
      <c r="E14" s="271"/>
      <c r="F14" s="271"/>
    </row>
    <row r="15" spans="1:27" x14ac:dyDescent="0.3">
      <c r="U15" s="20" t="s">
        <v>51</v>
      </c>
      <c r="V15" t="s">
        <v>1336</v>
      </c>
    </row>
    <row r="16" spans="1:27" x14ac:dyDescent="0.3">
      <c r="U16" s="20" t="s">
        <v>52</v>
      </c>
      <c r="V16" t="s">
        <v>1336</v>
      </c>
    </row>
    <row r="17" spans="21:25" x14ac:dyDescent="0.3">
      <c r="U17" s="20" t="s">
        <v>68</v>
      </c>
      <c r="V17" t="s">
        <v>1308</v>
      </c>
    </row>
    <row r="18" spans="21:25" x14ac:dyDescent="0.3">
      <c r="V18" s="2"/>
    </row>
    <row r="19" spans="21:25" x14ac:dyDescent="0.3">
      <c r="U19" t="s">
        <v>1314</v>
      </c>
      <c r="W19" s="2"/>
    </row>
    <row r="23" spans="21:25" x14ac:dyDescent="0.3">
      <c r="U23" s="88" t="s">
        <v>1342</v>
      </c>
      <c r="V23" s="32"/>
    </row>
    <row r="25" spans="21:25" x14ac:dyDescent="0.3">
      <c r="U25" s="20" t="s">
        <v>52</v>
      </c>
      <c r="V25" t="s">
        <v>1308</v>
      </c>
      <c r="X25" s="88" t="s">
        <v>1343</v>
      </c>
      <c r="Y25" s="32"/>
    </row>
    <row r="26" spans="21:25" x14ac:dyDescent="0.3">
      <c r="U26" s="20" t="s">
        <v>51</v>
      </c>
      <c r="V26" t="s">
        <v>90</v>
      </c>
      <c r="X26" s="20" t="s">
        <v>1318</v>
      </c>
      <c r="Y26" t="s">
        <v>1334</v>
      </c>
    </row>
    <row r="27" spans="21:25" x14ac:dyDescent="0.3">
      <c r="V27" s="2"/>
      <c r="X27" s="21" t="s">
        <v>85</v>
      </c>
      <c r="Y27">
        <v>1</v>
      </c>
    </row>
    <row r="28" spans="21:25" x14ac:dyDescent="0.3">
      <c r="U28" t="s">
        <v>1314</v>
      </c>
      <c r="X28" s="21" t="s">
        <v>92</v>
      </c>
      <c r="Y28">
        <v>4</v>
      </c>
    </row>
    <row r="29" spans="21:25" x14ac:dyDescent="0.3">
      <c r="X29" s="21" t="s">
        <v>411</v>
      </c>
      <c r="Y29">
        <v>7</v>
      </c>
    </row>
    <row r="30" spans="21:25" x14ac:dyDescent="0.3">
      <c r="X30" s="21" t="s">
        <v>389</v>
      </c>
      <c r="Y30">
        <v>3</v>
      </c>
    </row>
    <row r="31" spans="21:25" x14ac:dyDescent="0.3">
      <c r="X31" s="21" t="s">
        <v>1344</v>
      </c>
    </row>
    <row r="32" spans="21:25" x14ac:dyDescent="0.3">
      <c r="X32" s="21" t="s">
        <v>1320</v>
      </c>
      <c r="Y32">
        <v>15</v>
      </c>
    </row>
    <row r="33" spans="21:22" x14ac:dyDescent="0.3">
      <c r="U33" s="88" t="s">
        <v>1345</v>
      </c>
      <c r="V33" s="32"/>
    </row>
    <row r="34" spans="21:22" x14ac:dyDescent="0.3">
      <c r="U34" s="20" t="s">
        <v>1318</v>
      </c>
      <c r="V34" t="s">
        <v>1334</v>
      </c>
    </row>
    <row r="35" spans="21:22" x14ac:dyDescent="0.3">
      <c r="U35" s="21" t="s">
        <v>411</v>
      </c>
      <c r="V35">
        <v>7</v>
      </c>
    </row>
    <row r="36" spans="21:22" x14ac:dyDescent="0.3">
      <c r="U36" s="21" t="s">
        <v>85</v>
      </c>
      <c r="V36">
        <v>1</v>
      </c>
    </row>
    <row r="37" spans="21:22" x14ac:dyDescent="0.3">
      <c r="U37" s="21" t="s">
        <v>92</v>
      </c>
      <c r="V37">
        <v>4</v>
      </c>
    </row>
    <row r="38" spans="21:22" x14ac:dyDescent="0.3">
      <c r="U38" s="21" t="s">
        <v>389</v>
      </c>
      <c r="V38">
        <v>3</v>
      </c>
    </row>
    <row r="39" spans="21:22" x14ac:dyDescent="0.3">
      <c r="U39" s="21" t="s">
        <v>1344</v>
      </c>
    </row>
    <row r="40" spans="21:22" x14ac:dyDescent="0.3">
      <c r="U40" s="21" t="s">
        <v>1320</v>
      </c>
      <c r="V40">
        <v>15</v>
      </c>
    </row>
    <row r="49" spans="21:23" x14ac:dyDescent="0.3">
      <c r="U49" s="89" t="s">
        <v>1338</v>
      </c>
      <c r="V49" s="40"/>
      <c r="W49" s="40"/>
    </row>
    <row r="51" spans="21:23" x14ac:dyDescent="0.3">
      <c r="V51" s="2"/>
    </row>
    <row r="52" spans="21:23" x14ac:dyDescent="0.3">
      <c r="U52" s="20" t="s">
        <v>48</v>
      </c>
      <c r="V52" t="s">
        <v>1314</v>
      </c>
    </row>
    <row r="53" spans="21:23" x14ac:dyDescent="0.3">
      <c r="U53" t="s">
        <v>98</v>
      </c>
      <c r="V53">
        <v>141</v>
      </c>
    </row>
    <row r="54" spans="21:23" x14ac:dyDescent="0.3">
      <c r="U54" t="s">
        <v>96</v>
      </c>
      <c r="V54">
        <v>216</v>
      </c>
    </row>
    <row r="55" spans="21:23" x14ac:dyDescent="0.3">
      <c r="U55" t="s">
        <v>95</v>
      </c>
      <c r="V55">
        <v>350</v>
      </c>
    </row>
    <row r="56" spans="21:23" x14ac:dyDescent="0.3">
      <c r="U56" t="s">
        <v>100</v>
      </c>
      <c r="V56">
        <v>61</v>
      </c>
    </row>
    <row r="57" spans="21:23" x14ac:dyDescent="0.3">
      <c r="U57" t="s">
        <v>108</v>
      </c>
      <c r="V57">
        <v>70</v>
      </c>
    </row>
    <row r="58" spans="21:23" x14ac:dyDescent="0.3">
      <c r="U58" t="s">
        <v>113</v>
      </c>
      <c r="V58">
        <v>26</v>
      </c>
    </row>
    <row r="59" spans="21:23" x14ac:dyDescent="0.3">
      <c r="U59" t="s">
        <v>1320</v>
      </c>
      <c r="V59">
        <v>864</v>
      </c>
    </row>
    <row r="62" spans="21:23" x14ac:dyDescent="0.3">
      <c r="U62" s="89" t="s">
        <v>1346</v>
      </c>
      <c r="V62" s="40"/>
      <c r="W62" s="40"/>
    </row>
    <row r="64" spans="21:23" x14ac:dyDescent="0.3">
      <c r="U64" s="20" t="s">
        <v>51</v>
      </c>
      <c r="V64" t="s">
        <v>1308</v>
      </c>
    </row>
    <row r="65" spans="21:22" x14ac:dyDescent="0.3">
      <c r="U65" s="20" t="s">
        <v>52</v>
      </c>
      <c r="V65" t="s">
        <v>1308</v>
      </c>
    </row>
    <row r="66" spans="21:22" x14ac:dyDescent="0.3">
      <c r="V66" s="2"/>
    </row>
    <row r="67" spans="21:22" x14ac:dyDescent="0.3">
      <c r="U67" s="20" t="s">
        <v>48</v>
      </c>
      <c r="V67" t="s">
        <v>1314</v>
      </c>
    </row>
    <row r="68" spans="21:22" x14ac:dyDescent="0.3">
      <c r="U68" t="s">
        <v>1320</v>
      </c>
    </row>
    <row r="108" spans="7:7" x14ac:dyDescent="0.3">
      <c r="G108" s="35"/>
    </row>
    <row r="109" spans="7:7" x14ac:dyDescent="0.3">
      <c r="G109" s="35"/>
    </row>
    <row r="110" spans="7:7" x14ac:dyDescent="0.3">
      <c r="G110" s="35"/>
    </row>
    <row r="111" spans="7:7" x14ac:dyDescent="0.3">
      <c r="G111" s="35"/>
    </row>
    <row r="112" spans="7:7" x14ac:dyDescent="0.3">
      <c r="G112" s="35"/>
    </row>
    <row r="113" spans="7:7" x14ac:dyDescent="0.3">
      <c r="G113" s="35"/>
    </row>
    <row r="114" spans="7:7" x14ac:dyDescent="0.3">
      <c r="G114" s="35"/>
    </row>
    <row r="115" spans="7:7" x14ac:dyDescent="0.3">
      <c r="G115" s="35"/>
    </row>
    <row r="116" spans="7:7" x14ac:dyDescent="0.3">
      <c r="G116" s="35"/>
    </row>
    <row r="117" spans="7:7" x14ac:dyDescent="0.3">
      <c r="G117" s="35"/>
    </row>
    <row r="118" spans="7:7" x14ac:dyDescent="0.3">
      <c r="G118" s="35"/>
    </row>
    <row r="119" spans="7:7" x14ac:dyDescent="0.3">
      <c r="G119" s="35"/>
    </row>
    <row r="120" spans="7:7" x14ac:dyDescent="0.3">
      <c r="G120" s="35"/>
    </row>
    <row r="121" spans="7:7" x14ac:dyDescent="0.3">
      <c r="G121" s="35"/>
    </row>
    <row r="122" spans="7:7" x14ac:dyDescent="0.3">
      <c r="G122" s="35"/>
    </row>
    <row r="123" spans="7:7" x14ac:dyDescent="0.3">
      <c r="G123" s="35"/>
    </row>
    <row r="124" spans="7:7" x14ac:dyDescent="0.3">
      <c r="G124" s="35"/>
    </row>
    <row r="125" spans="7:7" x14ac:dyDescent="0.3">
      <c r="G125" s="35"/>
    </row>
    <row r="126" spans="7:7" x14ac:dyDescent="0.3">
      <c r="G126" s="35"/>
    </row>
    <row r="127" spans="7:7" x14ac:dyDescent="0.3">
      <c r="G127" s="35"/>
    </row>
    <row r="128" spans="7:7" x14ac:dyDescent="0.3">
      <c r="G128" s="35"/>
    </row>
    <row r="129" spans="7:7" x14ac:dyDescent="0.3">
      <c r="G129" s="35"/>
    </row>
    <row r="130" spans="7:7" x14ac:dyDescent="0.3">
      <c r="G130" s="35"/>
    </row>
    <row r="131" spans="7:7" x14ac:dyDescent="0.3">
      <c r="G131" s="35"/>
    </row>
    <row r="132" spans="7:7" x14ac:dyDescent="0.3">
      <c r="G132" s="35"/>
    </row>
    <row r="133" spans="7:7" x14ac:dyDescent="0.3">
      <c r="G133" s="35"/>
    </row>
  </sheetData>
  <mergeCells count="3">
    <mergeCell ref="B9:B11"/>
    <mergeCell ref="B5:B8"/>
    <mergeCell ref="B13:F14"/>
  </mergeCells>
  <pageMargins left="0.511811024" right="0.511811024" top="0.78740157499999996" bottom="0.78740157499999996" header="0.31496062000000002" footer="0.31496062000000002"/>
  <headerFooter>
    <oddFooter>&amp;L_x000D_&amp;1#&amp;"Calibri"&amp;10&amp;K000000 Público</oddFooter>
  </headerFooter>
  <drawing r:id="rId10"/>
  <legacyDrawing r:id="rId1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35D3-7D8E-4FC4-AF38-173F67B04F1C}">
  <sheetPr>
    <tabColor theme="7" tint="0.79998168889431442"/>
  </sheetPr>
  <dimension ref="B1:O41"/>
  <sheetViews>
    <sheetView showGridLines="0" topLeftCell="A15" zoomScale="90" zoomScaleNormal="90" workbookViewId="0">
      <selection activeCell="H15" sqref="H15"/>
    </sheetView>
  </sheetViews>
  <sheetFormatPr defaultColWidth="8.6640625" defaultRowHeight="14.4" x14ac:dyDescent="0.3"/>
  <cols>
    <col min="2" max="2" width="71.77734375" bestFit="1" customWidth="1"/>
    <col min="3" max="3" width="20.33203125" customWidth="1"/>
    <col min="4" max="7" width="17.33203125" bestFit="1" customWidth="1"/>
    <col min="8" max="8" width="16.33203125" customWidth="1"/>
    <col min="9" max="9" width="3.109375" style="57" customWidth="1"/>
    <col min="11" max="11" width="63.21875" bestFit="1" customWidth="1"/>
    <col min="12" max="12" width="16.33203125" bestFit="1" customWidth="1"/>
    <col min="13" max="13" width="25.21875" bestFit="1" customWidth="1"/>
    <col min="14" max="14" width="21.5546875" bestFit="1" customWidth="1"/>
    <col min="15" max="15" width="20.33203125" bestFit="1" customWidth="1"/>
  </cols>
  <sheetData>
    <row r="1" spans="2:15" x14ac:dyDescent="0.3">
      <c r="I1" s="34"/>
    </row>
    <row r="2" spans="2:15" x14ac:dyDescent="0.3">
      <c r="B2" s="9"/>
      <c r="D2" s="273" t="s">
        <v>383</v>
      </c>
      <c r="E2" s="273"/>
      <c r="F2" s="273"/>
      <c r="G2" s="273"/>
      <c r="K2" s="104" t="s">
        <v>1347</v>
      </c>
      <c r="L2" s="105"/>
      <c r="M2" s="105"/>
      <c r="N2" s="105"/>
      <c r="O2" s="105"/>
    </row>
    <row r="3" spans="2:15" x14ac:dyDescent="0.3">
      <c r="B3" s="274" t="s">
        <v>1288</v>
      </c>
      <c r="C3" s="275"/>
      <c r="D3" s="122" t="s">
        <v>120</v>
      </c>
      <c r="E3" s="122" t="s">
        <v>122</v>
      </c>
      <c r="F3" s="122" t="s">
        <v>124</v>
      </c>
      <c r="G3" s="122" t="s">
        <v>126</v>
      </c>
      <c r="K3" s="20" t="s">
        <v>48</v>
      </c>
      <c r="L3" t="s">
        <v>1308</v>
      </c>
    </row>
    <row r="4" spans="2:15" x14ac:dyDescent="0.3">
      <c r="B4" s="176" t="s">
        <v>1432</v>
      </c>
      <c r="C4" s="5" t="s">
        <v>7374</v>
      </c>
      <c r="D4" s="15">
        <f>IFERROR(VLOOKUP($B4,$K:$O,2,0),0)</f>
        <v>21.527777777777779</v>
      </c>
      <c r="E4" s="15">
        <f>IFERROR(VLOOKUP($B4,$K:$O,3,0),0)</f>
        <v>2.8421052631578947</v>
      </c>
      <c r="F4" s="15">
        <f>IFERROR(VLOOKUP($B4,$K:$O,4,0),0)</f>
        <v>1.8157894736842106</v>
      </c>
      <c r="G4" s="15">
        <f>IFERROR(VLOOKUP($B4,$K:$O,5,0),0)</f>
        <v>16.423076923076923</v>
      </c>
      <c r="H4" s="17"/>
      <c r="K4" s="20" t="s">
        <v>51</v>
      </c>
      <c r="L4" t="s">
        <v>1308</v>
      </c>
    </row>
    <row r="5" spans="2:15" x14ac:dyDescent="0.3">
      <c r="B5" s="176" t="s">
        <v>1150</v>
      </c>
      <c r="C5" s="5" t="s">
        <v>7375</v>
      </c>
      <c r="D5" s="15">
        <f t="shared" ref="D5:D7" si="0">IFERROR(VLOOKUP($B5,$K:$O,2,0),0)</f>
        <v>41.8</v>
      </c>
      <c r="E5" s="15">
        <f t="shared" ref="E5:E7" si="1">IFERROR(VLOOKUP($B5,$K:$O,3,0),0)</f>
        <v>3.5319148936170213</v>
      </c>
      <c r="F5" s="15">
        <f t="shared" ref="F5:F7" si="2">IFERROR(VLOOKUP($B5,$K:$O,4,0),0)</f>
        <v>1.1489361702127661</v>
      </c>
      <c r="G5" s="15">
        <f t="shared" ref="G5:G7" si="3">IFERROR(VLOOKUP($B5,$K:$O,5,0),0)</f>
        <v>11.844444444444445</v>
      </c>
      <c r="H5" s="17"/>
    </row>
    <row r="6" spans="2:15" x14ac:dyDescent="0.3">
      <c r="B6" s="176" t="s">
        <v>1151</v>
      </c>
      <c r="C6" s="5" t="s">
        <v>7376</v>
      </c>
      <c r="D6" s="15">
        <f t="shared" si="0"/>
        <v>27.096774193548388</v>
      </c>
      <c r="E6" s="15">
        <f t="shared" si="1"/>
        <v>3.0857142857142859</v>
      </c>
      <c r="F6" s="15">
        <f t="shared" si="2"/>
        <v>1.2428571428571429</v>
      </c>
      <c r="G6" s="15">
        <f t="shared" si="3"/>
        <v>13.851851851851851</v>
      </c>
      <c r="H6" s="17"/>
      <c r="K6" s="20" t="s">
        <v>1318</v>
      </c>
      <c r="L6" t="s">
        <v>1348</v>
      </c>
      <c r="M6" t="s">
        <v>1349</v>
      </c>
      <c r="N6" t="s">
        <v>1350</v>
      </c>
      <c r="O6" t="s">
        <v>1351</v>
      </c>
    </row>
    <row r="7" spans="2:15" x14ac:dyDescent="0.3">
      <c r="B7" s="177" t="s">
        <v>1152</v>
      </c>
      <c r="C7" s="14" t="s">
        <v>7377</v>
      </c>
      <c r="D7" s="15">
        <f t="shared" si="0"/>
        <v>42.815789473684212</v>
      </c>
      <c r="E7" s="15">
        <f t="shared" si="1"/>
        <v>4.5116279069767442</v>
      </c>
      <c r="F7" s="15">
        <f t="shared" si="2"/>
        <v>1.1395348837209303</v>
      </c>
      <c r="G7" s="15">
        <f t="shared" si="3"/>
        <v>5.333333333333333</v>
      </c>
      <c r="H7" s="17"/>
      <c r="K7" s="21" t="s">
        <v>1432</v>
      </c>
      <c r="L7" s="98">
        <v>21.527777777777779</v>
      </c>
      <c r="M7" s="98">
        <v>2.8421052631578947</v>
      </c>
      <c r="N7" s="98">
        <v>1.8157894736842106</v>
      </c>
      <c r="O7" s="98">
        <v>16.423076923076923</v>
      </c>
    </row>
    <row r="8" spans="2:15" x14ac:dyDescent="0.3">
      <c r="B8" s="119"/>
      <c r="C8" s="119" t="s">
        <v>1352</v>
      </c>
      <c r="D8" s="7">
        <f>IFERROR(VLOOKUP("Total Geral",$K:$O,2,0),0)</f>
        <v>32.944751381215468</v>
      </c>
      <c r="E8" s="7">
        <f>IFERROR(VLOOKUP("Total Geral",$K:$O,3,0),0)</f>
        <v>3.4545454545454546</v>
      </c>
      <c r="F8" s="7">
        <f>IFERROR(VLOOKUP("Total Geral",$K:$O,4,0),0)</f>
        <v>1.3080808080808082</v>
      </c>
      <c r="G8" s="7">
        <f>IFERROR(VLOOKUP("Total Geral",$K:$O,5,0),0)</f>
        <v>13.134615384615385</v>
      </c>
      <c r="H8" s="17"/>
      <c r="K8" s="21" t="s">
        <v>1150</v>
      </c>
      <c r="L8" s="98">
        <v>41.8</v>
      </c>
      <c r="M8" s="98">
        <v>3.5319148936170213</v>
      </c>
      <c r="N8" s="98">
        <v>1.1489361702127661</v>
      </c>
      <c r="O8" s="98">
        <v>11.844444444444445</v>
      </c>
    </row>
    <row r="9" spans="2:15" x14ac:dyDescent="0.3">
      <c r="D9" s="165"/>
      <c r="E9" s="165"/>
      <c r="F9" s="165"/>
      <c r="G9" s="165"/>
      <c r="H9" s="17"/>
      <c r="K9" s="21" t="s">
        <v>1151</v>
      </c>
      <c r="L9" s="98">
        <v>27.096774193548388</v>
      </c>
      <c r="M9" s="98">
        <v>3.0857142857142859</v>
      </c>
      <c r="N9" s="98">
        <v>1.2428571428571429</v>
      </c>
      <c r="O9" s="98">
        <v>13.851851851851851</v>
      </c>
    </row>
    <row r="10" spans="2:15" x14ac:dyDescent="0.3">
      <c r="H10" s="17"/>
      <c r="K10" s="21" t="s">
        <v>1152</v>
      </c>
      <c r="L10" s="98">
        <v>42.815789473684212</v>
      </c>
      <c r="M10" s="98">
        <v>4.5116279069767442</v>
      </c>
      <c r="N10" s="98">
        <v>1.1395348837209303</v>
      </c>
      <c r="O10" s="98">
        <v>5.333333333333333</v>
      </c>
    </row>
    <row r="11" spans="2:15" x14ac:dyDescent="0.3">
      <c r="B11" s="14" t="s">
        <v>1353</v>
      </c>
      <c r="C11" t="s">
        <v>1354</v>
      </c>
      <c r="H11" s="17"/>
      <c r="K11" s="21" t="s">
        <v>1320</v>
      </c>
      <c r="L11" s="98">
        <v>32.944751381215468</v>
      </c>
      <c r="M11" s="98">
        <v>3.4545454545454546</v>
      </c>
      <c r="N11" s="98">
        <v>1.3080808080808082</v>
      </c>
      <c r="O11" s="98">
        <v>13.134615384615385</v>
      </c>
    </row>
    <row r="12" spans="2:15" x14ac:dyDescent="0.3">
      <c r="C12" t="s">
        <v>1355</v>
      </c>
    </row>
    <row r="13" spans="2:15" x14ac:dyDescent="0.3">
      <c r="C13" t="s">
        <v>98</v>
      </c>
    </row>
    <row r="15" spans="2:15" ht="75" customHeight="1" x14ac:dyDescent="0.3">
      <c r="B15" s="99"/>
      <c r="C15" s="272" t="s">
        <v>1356</v>
      </c>
      <c r="D15" s="272"/>
      <c r="E15" s="272"/>
      <c r="F15" s="272"/>
    </row>
    <row r="18" spans="7:7" ht="7.5" customHeight="1" x14ac:dyDescent="0.3"/>
    <row r="19" spans="7:7" ht="110.25" customHeight="1" x14ac:dyDescent="0.3">
      <c r="G19" s="100"/>
    </row>
    <row r="41" ht="36.75" customHeight="1" x14ac:dyDescent="0.3"/>
  </sheetData>
  <mergeCells count="3">
    <mergeCell ref="C15:F15"/>
    <mergeCell ref="D2:G2"/>
    <mergeCell ref="B3:C3"/>
  </mergeCells>
  <pageMargins left="0.511811024" right="0.511811024" top="0.78740157499999996" bottom="0.78740157499999996" header="0.31496062000000002" footer="0.31496062000000002"/>
  <headerFooter>
    <oddFooter>&amp;L_x000D_&amp;1#&amp;"Calibri"&amp;10&amp;K000000 Público</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0A35-4F7E-48AE-BBEB-CC5DB2CB8E3A}">
  <sheetPr>
    <tabColor theme="8"/>
  </sheetPr>
  <dimension ref="B1:R41"/>
  <sheetViews>
    <sheetView showGridLines="0" zoomScaleNormal="100" workbookViewId="0"/>
  </sheetViews>
  <sheetFormatPr defaultColWidth="8.6640625" defaultRowHeight="14.4" x14ac:dyDescent="0.3"/>
  <cols>
    <col min="2" max="2" width="20.33203125" customWidth="1"/>
    <col min="3" max="3" width="13.33203125" customWidth="1"/>
    <col min="4" max="4" width="17.33203125" bestFit="1" customWidth="1"/>
    <col min="5" max="5" width="17.33203125" customWidth="1"/>
    <col min="6" max="7" width="17.33203125" bestFit="1" customWidth="1"/>
    <col min="10" max="10" width="3.109375" style="57" customWidth="1"/>
    <col min="12" max="12" width="18.5546875" bestFit="1" customWidth="1"/>
    <col min="13" max="13" width="18.109375" bestFit="1" customWidth="1"/>
    <col min="14" max="14" width="7.6640625" bestFit="1" customWidth="1"/>
    <col min="15" max="16" width="12" bestFit="1" customWidth="1"/>
    <col min="17" max="17" width="6" bestFit="1" customWidth="1"/>
    <col min="18" max="18" width="10.44140625" bestFit="1" customWidth="1"/>
  </cols>
  <sheetData>
    <row r="1" spans="2:18" x14ac:dyDescent="0.3">
      <c r="J1" s="34"/>
      <c r="K1" s="34" t="s">
        <v>1302</v>
      </c>
      <c r="L1" s="34"/>
      <c r="M1" s="34"/>
      <c r="N1" s="34"/>
      <c r="O1" s="34"/>
      <c r="P1" s="34"/>
      <c r="Q1" s="34"/>
      <c r="R1" s="57"/>
    </row>
    <row r="2" spans="2:18" x14ac:dyDescent="0.3">
      <c r="C2" s="4" t="s">
        <v>79</v>
      </c>
      <c r="D2" s="4"/>
      <c r="E2" s="4"/>
      <c r="F2" s="4"/>
      <c r="G2" s="4"/>
    </row>
    <row r="3" spans="2:18" x14ac:dyDescent="0.3">
      <c r="C3" s="28" t="s">
        <v>95</v>
      </c>
      <c r="D3" s="28" t="s">
        <v>96</v>
      </c>
      <c r="E3" s="29" t="s">
        <v>98</v>
      </c>
      <c r="F3" s="28" t="s">
        <v>100</v>
      </c>
      <c r="G3" s="29" t="s">
        <v>108</v>
      </c>
      <c r="L3" s="276" t="s">
        <v>1357</v>
      </c>
      <c r="M3" s="276"/>
      <c r="N3" s="276"/>
    </row>
    <row r="4" spans="2:18" ht="15" customHeight="1" x14ac:dyDescent="0.3">
      <c r="B4" s="5" t="s">
        <v>1358</v>
      </c>
      <c r="C4" s="15">
        <v>28</v>
      </c>
      <c r="D4" s="15">
        <v>21</v>
      </c>
      <c r="E4" s="15">
        <v>12</v>
      </c>
      <c r="F4" s="15">
        <v>22</v>
      </c>
      <c r="G4" s="15">
        <v>25</v>
      </c>
      <c r="L4" s="20" t="s">
        <v>51</v>
      </c>
      <c r="M4" t="s">
        <v>1336</v>
      </c>
    </row>
    <row r="5" spans="2:18" x14ac:dyDescent="0.3">
      <c r="B5" s="5" t="s">
        <v>1359</v>
      </c>
      <c r="C5" s="15">
        <v>25</v>
      </c>
      <c r="D5" s="15">
        <v>29</v>
      </c>
      <c r="E5" s="15">
        <v>10</v>
      </c>
      <c r="F5" s="15">
        <v>40</v>
      </c>
      <c r="G5" s="15">
        <v>15</v>
      </c>
      <c r="L5" s="20" t="s">
        <v>52</v>
      </c>
      <c r="M5" t="s">
        <v>1308</v>
      </c>
    </row>
    <row r="6" spans="2:18" x14ac:dyDescent="0.3">
      <c r="B6" s="5" t="s">
        <v>1360</v>
      </c>
      <c r="C6" s="15">
        <v>40</v>
      </c>
      <c r="D6" s="15">
        <v>32</v>
      </c>
      <c r="E6" s="15">
        <v>22</v>
      </c>
      <c r="F6" s="15">
        <v>28</v>
      </c>
      <c r="G6" s="15">
        <v>18</v>
      </c>
    </row>
    <row r="7" spans="2:18" x14ac:dyDescent="0.3">
      <c r="B7" s="14" t="s">
        <v>1361</v>
      </c>
      <c r="C7" s="15">
        <v>24</v>
      </c>
      <c r="D7" s="15">
        <v>20</v>
      </c>
      <c r="E7" s="15">
        <v>13</v>
      </c>
      <c r="F7" s="15">
        <v>27</v>
      </c>
      <c r="G7" s="15">
        <v>15</v>
      </c>
      <c r="L7" s="20" t="s">
        <v>1362</v>
      </c>
      <c r="M7" s="20" t="s">
        <v>1363</v>
      </c>
    </row>
    <row r="8" spans="2:18" x14ac:dyDescent="0.3">
      <c r="B8" s="14" t="s">
        <v>1364</v>
      </c>
      <c r="C8" s="15">
        <v>22</v>
      </c>
      <c r="D8" s="15">
        <v>21</v>
      </c>
      <c r="E8" s="15">
        <v>19</v>
      </c>
      <c r="F8" s="15">
        <v>22</v>
      </c>
      <c r="G8" s="15">
        <v>25</v>
      </c>
      <c r="L8" s="20" t="s">
        <v>1318</v>
      </c>
      <c r="M8" t="s">
        <v>1320</v>
      </c>
    </row>
    <row r="9" spans="2:18" x14ac:dyDescent="0.3">
      <c r="B9" s="14" t="s">
        <v>1365</v>
      </c>
      <c r="C9" s="15">
        <v>28</v>
      </c>
      <c r="D9" s="15">
        <v>29</v>
      </c>
      <c r="E9" s="15">
        <v>15</v>
      </c>
      <c r="F9" s="15">
        <v>40</v>
      </c>
      <c r="G9" s="15">
        <v>15</v>
      </c>
      <c r="L9" s="21" t="s">
        <v>1320</v>
      </c>
    </row>
    <row r="10" spans="2:18" x14ac:dyDescent="0.3">
      <c r="B10" s="14" t="s">
        <v>1366</v>
      </c>
      <c r="C10" s="15">
        <v>26</v>
      </c>
      <c r="D10" s="15">
        <v>32</v>
      </c>
      <c r="E10" s="15">
        <v>10</v>
      </c>
      <c r="F10" s="15">
        <v>28</v>
      </c>
      <c r="G10" s="15">
        <v>18</v>
      </c>
    </row>
    <row r="11" spans="2:18" x14ac:dyDescent="0.3">
      <c r="B11" s="14" t="s">
        <v>1367</v>
      </c>
      <c r="C11" s="15">
        <v>44</v>
      </c>
      <c r="D11" s="15">
        <v>20</v>
      </c>
      <c r="E11" s="15">
        <v>18</v>
      </c>
      <c r="F11" s="15">
        <v>27</v>
      </c>
      <c r="G11" s="15">
        <v>15</v>
      </c>
    </row>
    <row r="12" spans="2:18" x14ac:dyDescent="0.3">
      <c r="B12" s="30" t="s">
        <v>1352</v>
      </c>
      <c r="C12" s="7">
        <f>AVERAGE(C4:C11)</f>
        <v>29.625</v>
      </c>
      <c r="D12" s="7">
        <f>AVERAGE(D4:D11)</f>
        <v>25.5</v>
      </c>
      <c r="E12" s="7">
        <f>AVERAGE(E4:E11)</f>
        <v>14.875</v>
      </c>
      <c r="F12" s="7">
        <f>AVERAGE(F4:F11)</f>
        <v>29.25</v>
      </c>
      <c r="G12" s="7">
        <f>AVERAGE(G4:G11)</f>
        <v>18.25</v>
      </c>
    </row>
    <row r="16" spans="2:18" x14ac:dyDescent="0.3">
      <c r="B16" s="272" t="s">
        <v>1368</v>
      </c>
      <c r="C16" s="272"/>
      <c r="D16" s="272"/>
      <c r="E16" s="272"/>
      <c r="F16" s="272"/>
      <c r="G16" s="272"/>
    </row>
    <row r="19" ht="110.25" customHeight="1" x14ac:dyDescent="0.3"/>
    <row r="41" ht="36.75" customHeight="1" x14ac:dyDescent="0.3"/>
  </sheetData>
  <mergeCells count="2">
    <mergeCell ref="B16:G16"/>
    <mergeCell ref="L3:N3"/>
  </mergeCells>
  <pageMargins left="0.511811024" right="0.511811024" top="0.78740157499999996" bottom="0.78740157499999996" header="0.31496062000000002" footer="0.31496062000000002"/>
  <headerFooter>
    <oddFooter>&amp;L_x000D_&amp;1#&amp;"Calibri"&amp;10&amp;K000000 Público</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595B-1274-4A26-97AA-73F68694D0D9}">
  <sheetPr>
    <tabColor rgb="FFC00000"/>
  </sheetPr>
  <dimension ref="A1:AC36"/>
  <sheetViews>
    <sheetView showGridLines="0" zoomScale="85" zoomScaleNormal="85" workbookViewId="0">
      <selection activeCell="N43" sqref="N43"/>
    </sheetView>
  </sheetViews>
  <sheetFormatPr defaultColWidth="8.6640625" defaultRowHeight="14.4" x14ac:dyDescent="0.3"/>
  <cols>
    <col min="1" max="1" width="6.44140625" customWidth="1"/>
    <col min="2" max="2" width="13.6640625" customWidth="1"/>
    <col min="3" max="3" width="24.44140625" style="2" customWidth="1"/>
    <col min="4" max="4" width="26.44140625" customWidth="1"/>
    <col min="5" max="5" width="29.33203125" customWidth="1"/>
    <col min="6" max="6" width="12" bestFit="1" customWidth="1"/>
    <col min="7" max="7" width="12.109375" customWidth="1"/>
    <col min="8" max="8" width="8.109375" customWidth="1"/>
    <col min="9" max="9" width="11.6640625" customWidth="1"/>
    <col min="10" max="10" width="3.109375" style="57" customWidth="1"/>
    <col min="11" max="11" width="13.6640625" customWidth="1"/>
    <col min="12" max="12" width="18.44140625" bestFit="1" customWidth="1"/>
    <col min="13" max="13" width="19.44140625" bestFit="1" customWidth="1"/>
    <col min="14" max="14" width="25.44140625" bestFit="1" customWidth="1"/>
    <col min="15" max="15" width="19.6640625" customWidth="1"/>
    <col min="16" max="16" width="28.44140625" bestFit="1" customWidth="1"/>
    <col min="17" max="17" width="6.44140625" bestFit="1" customWidth="1"/>
    <col min="18" max="18" width="8" bestFit="1" customWidth="1"/>
    <col min="19" max="19" width="10.44140625" bestFit="1" customWidth="1"/>
    <col min="20" max="20" width="10" bestFit="1" customWidth="1"/>
    <col min="21" max="21" width="14.44140625" bestFit="1" customWidth="1"/>
    <col min="22" max="22" width="19.33203125" bestFit="1" customWidth="1"/>
    <col min="23" max="23" width="10.109375" bestFit="1" customWidth="1"/>
    <col min="24" max="24" width="12.6640625" bestFit="1" customWidth="1"/>
    <col min="25" max="25" width="8.33203125" bestFit="1" customWidth="1"/>
    <col min="26" max="26" width="21" bestFit="1" customWidth="1"/>
    <col min="27" max="27" width="17" bestFit="1" customWidth="1"/>
    <col min="28" max="28" width="12.44140625" bestFit="1" customWidth="1"/>
    <col min="29" max="29" width="16.44140625" bestFit="1" customWidth="1"/>
  </cols>
  <sheetData>
    <row r="1" spans="1:29" x14ac:dyDescent="0.3">
      <c r="A1" s="81"/>
      <c r="B1" s="81" t="s">
        <v>1327</v>
      </c>
      <c r="C1" s="81"/>
      <c r="J1" s="34"/>
      <c r="K1" s="32" t="s">
        <v>1369</v>
      </c>
      <c r="L1" s="32"/>
      <c r="M1" s="32"/>
      <c r="N1" s="32"/>
      <c r="O1" s="32"/>
      <c r="P1" s="32"/>
      <c r="Q1" s="32"/>
      <c r="R1" s="32"/>
      <c r="S1" s="32"/>
      <c r="T1" s="32"/>
      <c r="U1" s="32"/>
      <c r="V1" s="32"/>
      <c r="W1" s="32"/>
      <c r="X1" s="32"/>
      <c r="Y1" s="32"/>
      <c r="Z1" s="32"/>
      <c r="AA1" s="32"/>
      <c r="AB1" s="32"/>
      <c r="AC1" s="32"/>
    </row>
    <row r="2" spans="1:29" x14ac:dyDescent="0.3">
      <c r="K2" s="38" t="s">
        <v>50</v>
      </c>
      <c r="L2" s="38" t="s">
        <v>48</v>
      </c>
      <c r="M2" s="38" t="s">
        <v>49</v>
      </c>
      <c r="N2" s="38" t="s">
        <v>51</v>
      </c>
      <c r="O2" s="38" t="s">
        <v>53</v>
      </c>
      <c r="P2" s="38" t="s">
        <v>63</v>
      </c>
      <c r="Q2" s="38" t="s">
        <v>90</v>
      </c>
      <c r="R2" s="38" t="s">
        <v>85</v>
      </c>
      <c r="S2" s="38" t="s">
        <v>136</v>
      </c>
      <c r="T2" s="38" t="s">
        <v>94</v>
      </c>
      <c r="U2" s="38" t="s">
        <v>92</v>
      </c>
      <c r="V2" s="38" t="s">
        <v>111</v>
      </c>
      <c r="W2" s="38" t="s">
        <v>110</v>
      </c>
      <c r="X2" s="38" t="s">
        <v>132</v>
      </c>
      <c r="Y2" s="38" t="s">
        <v>107</v>
      </c>
      <c r="Z2" s="38" t="s">
        <v>133</v>
      </c>
      <c r="AA2" s="38" t="s">
        <v>1160</v>
      </c>
      <c r="AB2" s="82" t="s">
        <v>1370</v>
      </c>
      <c r="AC2" s="82" t="s">
        <v>1371</v>
      </c>
    </row>
    <row r="3" spans="1:29" x14ac:dyDescent="0.3">
      <c r="B3" s="9"/>
      <c r="C3" s="9" t="s">
        <v>1372</v>
      </c>
      <c r="K3" t="s">
        <v>177</v>
      </c>
      <c r="L3" t="s">
        <v>96</v>
      </c>
      <c r="M3" t="s">
        <v>1373</v>
      </c>
      <c r="N3" t="s">
        <v>1374</v>
      </c>
      <c r="O3" s="19">
        <v>45635.713888888888</v>
      </c>
      <c r="P3" t="s">
        <v>1375</v>
      </c>
      <c r="Q3">
        <v>0</v>
      </c>
      <c r="R3">
        <v>201.69</v>
      </c>
      <c r="S3">
        <v>32.979999999999997</v>
      </c>
      <c r="T3">
        <v>6.22</v>
      </c>
      <c r="U3">
        <v>21.36</v>
      </c>
      <c r="V3">
        <v>85.3</v>
      </c>
      <c r="W3">
        <v>5.31</v>
      </c>
      <c r="X3">
        <v>43.98</v>
      </c>
      <c r="Y3" t="s">
        <v>1376</v>
      </c>
      <c r="Z3">
        <v>66.349999999999994</v>
      </c>
      <c r="AA3" t="s">
        <v>1376</v>
      </c>
      <c r="AB3" s="83" t="str">
        <f t="shared" ref="AB3:AB12" si="0">RIGHT(P3,6)</f>
        <v>25.1.2</v>
      </c>
      <c r="AC3" s="84">
        <f>S3/8</f>
        <v>4.1224999999999996</v>
      </c>
    </row>
    <row r="4" spans="1:29" x14ac:dyDescent="0.3">
      <c r="B4" s="3"/>
      <c r="C4" s="65" t="s">
        <v>1377</v>
      </c>
      <c r="D4" s="22" t="s">
        <v>1378</v>
      </c>
      <c r="E4" s="65" t="s">
        <v>1379</v>
      </c>
      <c r="K4" t="s">
        <v>1380</v>
      </c>
      <c r="L4" t="s">
        <v>1381</v>
      </c>
      <c r="M4" t="s">
        <v>1382</v>
      </c>
      <c r="N4" t="s">
        <v>1383</v>
      </c>
      <c r="O4" s="19">
        <v>45596.738194444442</v>
      </c>
      <c r="P4" t="s">
        <v>1384</v>
      </c>
      <c r="Q4">
        <v>0</v>
      </c>
      <c r="R4">
        <v>576.27</v>
      </c>
      <c r="S4">
        <v>7.48</v>
      </c>
      <c r="T4">
        <v>0.08</v>
      </c>
      <c r="U4">
        <v>34.700000000000003</v>
      </c>
      <c r="V4">
        <v>5.18</v>
      </c>
      <c r="W4" t="s">
        <v>1376</v>
      </c>
      <c r="X4" t="s">
        <v>1376</v>
      </c>
      <c r="Y4" t="s">
        <v>1376</v>
      </c>
      <c r="Z4">
        <v>24.62</v>
      </c>
      <c r="AA4">
        <v>14.28</v>
      </c>
      <c r="AB4" s="83" t="str">
        <f t="shared" si="0"/>
        <v>25.1.3</v>
      </c>
      <c r="AC4" s="84">
        <f>S4/8</f>
        <v>0.93500000000000005</v>
      </c>
    </row>
    <row r="5" spans="1:29" x14ac:dyDescent="0.3">
      <c r="B5" s="69" t="s">
        <v>1385</v>
      </c>
      <c r="C5" s="108">
        <v>7</v>
      </c>
      <c r="D5" s="16">
        <v>3</v>
      </c>
      <c r="E5" s="108">
        <v>2</v>
      </c>
      <c r="K5" t="s">
        <v>358</v>
      </c>
      <c r="L5" t="s">
        <v>96</v>
      </c>
      <c r="M5" t="s">
        <v>1386</v>
      </c>
      <c r="N5" t="s">
        <v>1383</v>
      </c>
      <c r="O5" s="19">
        <v>45618.60833333333</v>
      </c>
      <c r="P5" t="s">
        <v>1387</v>
      </c>
      <c r="Q5">
        <v>0</v>
      </c>
      <c r="R5">
        <v>355.53</v>
      </c>
      <c r="S5">
        <v>3.69</v>
      </c>
      <c r="T5">
        <v>0</v>
      </c>
      <c r="U5">
        <v>105.42</v>
      </c>
      <c r="V5">
        <v>40.43</v>
      </c>
      <c r="W5" t="s">
        <v>1376</v>
      </c>
      <c r="X5" t="s">
        <v>1376</v>
      </c>
      <c r="Y5" t="s">
        <v>1376</v>
      </c>
      <c r="Z5">
        <v>48.65</v>
      </c>
      <c r="AA5" t="s">
        <v>1376</v>
      </c>
      <c r="AB5" s="83" t="str">
        <f t="shared" si="0"/>
        <v>25.1.3</v>
      </c>
      <c r="AC5" s="84">
        <f t="shared" ref="AC5:AC7" si="1">S5/8</f>
        <v>0.46124999999999999</v>
      </c>
    </row>
    <row r="6" spans="1:29" x14ac:dyDescent="0.3">
      <c r="B6" s="69" t="s">
        <v>1275</v>
      </c>
      <c r="C6" s="6">
        <f>COUNTA($K:$K)-2</f>
        <v>6</v>
      </c>
      <c r="D6" s="16">
        <v>3</v>
      </c>
      <c r="E6" s="15">
        <f>AVERAGE($AC:$AC)</f>
        <v>3.1395833333333329</v>
      </c>
      <c r="F6" s="17"/>
      <c r="K6" t="s">
        <v>317</v>
      </c>
      <c r="L6" t="s">
        <v>100</v>
      </c>
      <c r="M6" t="s">
        <v>1388</v>
      </c>
      <c r="N6" t="s">
        <v>90</v>
      </c>
      <c r="O6" s="19">
        <v>45579.515277777777</v>
      </c>
      <c r="P6" t="s">
        <v>1389</v>
      </c>
      <c r="Q6">
        <v>102.33</v>
      </c>
      <c r="R6">
        <v>516.13</v>
      </c>
      <c r="S6">
        <v>76.78</v>
      </c>
      <c r="T6">
        <v>2.23</v>
      </c>
      <c r="U6">
        <v>0.01</v>
      </c>
      <c r="V6">
        <v>5.37</v>
      </c>
      <c r="W6">
        <v>68.48</v>
      </c>
      <c r="X6" t="s">
        <v>1376</v>
      </c>
      <c r="Y6" t="s">
        <v>1376</v>
      </c>
      <c r="Z6" t="s">
        <v>1376</v>
      </c>
      <c r="AA6" t="s">
        <v>1376</v>
      </c>
      <c r="AB6" s="83" t="str">
        <f t="shared" si="0"/>
        <v>25.1.2</v>
      </c>
      <c r="AC6" s="84">
        <f t="shared" si="1"/>
        <v>9.5975000000000001</v>
      </c>
    </row>
    <row r="7" spans="1:29" x14ac:dyDescent="0.3">
      <c r="B7" s="69"/>
      <c r="C7" s="6"/>
      <c r="D7" s="16">
        <v>3</v>
      </c>
      <c r="E7" s="6"/>
      <c r="K7" t="s">
        <v>1390</v>
      </c>
      <c r="L7" t="s">
        <v>1381</v>
      </c>
      <c r="M7" t="s">
        <v>1391</v>
      </c>
      <c r="N7" t="s">
        <v>136</v>
      </c>
      <c r="O7" s="19">
        <v>45705.717361111114</v>
      </c>
      <c r="P7" t="s">
        <v>1392</v>
      </c>
      <c r="Q7" t="s">
        <v>1376</v>
      </c>
      <c r="R7">
        <v>43.78</v>
      </c>
      <c r="S7">
        <v>23.67</v>
      </c>
      <c r="T7" t="s">
        <v>1376</v>
      </c>
      <c r="U7">
        <v>0</v>
      </c>
      <c r="V7">
        <v>27.58</v>
      </c>
      <c r="W7" t="s">
        <v>1376</v>
      </c>
      <c r="X7" t="s">
        <v>1376</v>
      </c>
      <c r="Y7">
        <v>0.08</v>
      </c>
      <c r="Z7" t="s">
        <v>1376</v>
      </c>
      <c r="AA7">
        <v>0</v>
      </c>
      <c r="AB7" s="83" t="str">
        <f t="shared" si="0"/>
        <v>25.1.3</v>
      </c>
      <c r="AC7" s="84">
        <f t="shared" si="1"/>
        <v>2.9587500000000002</v>
      </c>
    </row>
    <row r="8" spans="1:29" x14ac:dyDescent="0.3">
      <c r="B8" s="69"/>
      <c r="C8" s="6"/>
      <c r="D8" s="16">
        <v>3</v>
      </c>
      <c r="E8" s="6"/>
      <c r="K8" t="s">
        <v>1169</v>
      </c>
      <c r="L8" t="s">
        <v>100</v>
      </c>
      <c r="M8" t="s">
        <v>1393</v>
      </c>
      <c r="N8" t="s">
        <v>90</v>
      </c>
      <c r="O8" s="19">
        <v>45670.61041666667</v>
      </c>
      <c r="P8" t="s">
        <v>1170</v>
      </c>
      <c r="Q8">
        <v>52.98</v>
      </c>
      <c r="R8">
        <v>185.66</v>
      </c>
      <c r="S8">
        <v>6.1</v>
      </c>
      <c r="T8">
        <v>2.79</v>
      </c>
      <c r="U8">
        <v>27.91</v>
      </c>
      <c r="V8">
        <v>6.24</v>
      </c>
      <c r="W8" t="s">
        <v>1376</v>
      </c>
      <c r="X8" t="s">
        <v>1376</v>
      </c>
      <c r="Y8" t="s">
        <v>1376</v>
      </c>
      <c r="Z8" t="s">
        <v>1376</v>
      </c>
      <c r="AA8" t="s">
        <v>1376</v>
      </c>
      <c r="AB8" s="83" t="str">
        <f t="shared" si="0"/>
        <v>25.1.3</v>
      </c>
      <c r="AC8" s="84">
        <f>S8/8</f>
        <v>0.76249999999999996</v>
      </c>
    </row>
    <row r="9" spans="1:29" x14ac:dyDescent="0.3">
      <c r="O9" s="19"/>
      <c r="AB9" s="83" t="str">
        <f t="shared" si="0"/>
        <v/>
      </c>
      <c r="AC9" s="84"/>
    </row>
    <row r="10" spans="1:29" x14ac:dyDescent="0.3">
      <c r="C10" s="9" t="s">
        <v>63</v>
      </c>
      <c r="O10" s="19"/>
      <c r="AB10" s="83" t="str">
        <f t="shared" si="0"/>
        <v/>
      </c>
      <c r="AC10" s="84"/>
    </row>
    <row r="11" spans="1:29" x14ac:dyDescent="0.3">
      <c r="B11" s="3"/>
      <c r="C11" s="65" t="s">
        <v>1377</v>
      </c>
      <c r="D11" s="22" t="s">
        <v>1378</v>
      </c>
      <c r="E11" s="65" t="s">
        <v>1379</v>
      </c>
      <c r="O11" s="19"/>
      <c r="AB11" s="83" t="str">
        <f t="shared" si="0"/>
        <v/>
      </c>
      <c r="AC11" s="84"/>
    </row>
    <row r="12" spans="1:29" x14ac:dyDescent="0.3">
      <c r="B12" s="69" t="s">
        <v>1394</v>
      </c>
      <c r="C12" s="6">
        <f t="shared" ref="C12:C17" si="2">COUNTIF($AB:$AB,RIGHT($B12,6))</f>
        <v>0</v>
      </c>
      <c r="D12" s="16">
        <v>0.5</v>
      </c>
      <c r="E12" s="6">
        <f t="shared" ref="E12:E17" si="3">IFERROR(SUMIF($AB:$AB,RIGHT($B12,6),$AC:$AC)/COUNTIF($AB:$AB,RIGHT($B12,6)),0)</f>
        <v>0</v>
      </c>
      <c r="O12" s="19"/>
      <c r="AB12" s="83" t="str">
        <f t="shared" si="0"/>
        <v/>
      </c>
      <c r="AC12" s="84"/>
    </row>
    <row r="13" spans="1:29" x14ac:dyDescent="0.3">
      <c r="B13" s="69" t="s">
        <v>1395</v>
      </c>
      <c r="C13" s="6">
        <f t="shared" si="2"/>
        <v>2</v>
      </c>
      <c r="D13" s="16">
        <v>0.5</v>
      </c>
      <c r="E13" s="15">
        <f t="shared" si="3"/>
        <v>6.8599999999999994</v>
      </c>
      <c r="O13" s="19"/>
      <c r="AB13" s="83" t="str">
        <f t="shared" ref="AB13:AB14" si="4">RIGHT(P13,6)</f>
        <v/>
      </c>
      <c r="AC13" s="84"/>
    </row>
    <row r="14" spans="1:29" x14ac:dyDescent="0.3">
      <c r="B14" s="69" t="s">
        <v>1396</v>
      </c>
      <c r="C14" s="6">
        <f t="shared" si="2"/>
        <v>4</v>
      </c>
      <c r="D14" s="16">
        <v>0.5</v>
      </c>
      <c r="E14" s="15">
        <f t="shared" si="3"/>
        <v>1.2793750000000002</v>
      </c>
      <c r="O14" s="19"/>
      <c r="AB14" s="83" t="str">
        <f t="shared" si="4"/>
        <v/>
      </c>
      <c r="AC14" s="84"/>
    </row>
    <row r="15" spans="1:29" x14ac:dyDescent="0.3">
      <c r="B15" s="69" t="s">
        <v>1397</v>
      </c>
      <c r="C15" s="6">
        <f t="shared" si="2"/>
        <v>0</v>
      </c>
      <c r="D15" s="16">
        <v>0.5</v>
      </c>
      <c r="E15" s="15">
        <f t="shared" si="3"/>
        <v>0</v>
      </c>
    </row>
    <row r="16" spans="1:29" x14ac:dyDescent="0.3">
      <c r="B16" s="69" t="s">
        <v>1398</v>
      </c>
      <c r="C16" s="6">
        <f t="shared" si="2"/>
        <v>0</v>
      </c>
      <c r="D16" s="16">
        <v>0.5</v>
      </c>
      <c r="E16" s="15">
        <f t="shared" si="3"/>
        <v>0</v>
      </c>
    </row>
    <row r="17" spans="2:5" x14ac:dyDescent="0.3">
      <c r="B17" s="69" t="s">
        <v>1399</v>
      </c>
      <c r="C17" s="6">
        <f t="shared" si="2"/>
        <v>0</v>
      </c>
      <c r="D17" s="16">
        <v>0.5</v>
      </c>
      <c r="E17" s="15">
        <f t="shared" si="3"/>
        <v>0</v>
      </c>
    </row>
    <row r="20" spans="2:5" ht="15" customHeight="1" x14ac:dyDescent="0.3">
      <c r="C20"/>
    </row>
    <row r="21" spans="2:5" x14ac:dyDescent="0.3">
      <c r="C21"/>
      <c r="E21" s="2"/>
    </row>
    <row r="22" spans="2:5" x14ac:dyDescent="0.3">
      <c r="B22" s="39" t="s">
        <v>1284</v>
      </c>
      <c r="C22"/>
      <c r="E22" s="2"/>
    </row>
    <row r="23" spans="2:5" x14ac:dyDescent="0.3">
      <c r="C23"/>
      <c r="E23" s="2"/>
    </row>
    <row r="24" spans="2:5" x14ac:dyDescent="0.3">
      <c r="C24"/>
    </row>
    <row r="25" spans="2:5" x14ac:dyDescent="0.3">
      <c r="C25"/>
    </row>
    <row r="26" spans="2:5" x14ac:dyDescent="0.3">
      <c r="C26"/>
    </row>
    <row r="35" spans="8:8" x14ac:dyDescent="0.3">
      <c r="H35" s="21"/>
    </row>
    <row r="36" spans="8:8" x14ac:dyDescent="0.3">
      <c r="H36" s="21"/>
    </row>
  </sheetData>
  <phoneticPr fontId="3" type="noConversion"/>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F7E9-C640-4C4E-A09F-F5BE3614CE0B}">
  <sheetPr>
    <tabColor theme="7" tint="0.79998168889431442"/>
  </sheetPr>
  <dimension ref="B2:L7"/>
  <sheetViews>
    <sheetView showGridLines="0" zoomScaleNormal="100" workbookViewId="0">
      <selection activeCell="F11" sqref="F11"/>
    </sheetView>
  </sheetViews>
  <sheetFormatPr defaultColWidth="8.6640625" defaultRowHeight="14.4" x14ac:dyDescent="0.3"/>
  <cols>
    <col min="2" max="2" width="51.5546875" bestFit="1" customWidth="1"/>
    <col min="3" max="3" width="19.109375" bestFit="1" customWidth="1"/>
    <col min="4" max="4" width="14.33203125" bestFit="1" customWidth="1"/>
    <col min="7" max="7" width="15.44140625" customWidth="1"/>
    <col min="8" max="8" width="13.33203125" bestFit="1" customWidth="1"/>
    <col min="9" max="9" width="7.44140625" bestFit="1" customWidth="1"/>
    <col min="10" max="10" width="12.33203125" bestFit="1" customWidth="1"/>
    <col min="11" max="11" width="11.6640625" bestFit="1" customWidth="1"/>
    <col min="12" max="12" width="13.6640625" bestFit="1" customWidth="1"/>
  </cols>
  <sheetData>
    <row r="2" spans="2:12" x14ac:dyDescent="0.3">
      <c r="B2" s="183" t="s">
        <v>1288</v>
      </c>
      <c r="C2" s="219"/>
      <c r="D2" s="220" t="s">
        <v>1400</v>
      </c>
      <c r="G2" s="125"/>
      <c r="H2" s="126" t="s">
        <v>1401</v>
      </c>
      <c r="I2" s="126" t="s">
        <v>1402</v>
      </c>
      <c r="J2" s="126" t="s">
        <v>1403</v>
      </c>
      <c r="K2" s="126" t="s">
        <v>1404</v>
      </c>
      <c r="L2" s="126" t="s">
        <v>1405</v>
      </c>
    </row>
    <row r="3" spans="2:12" x14ac:dyDescent="0.3">
      <c r="B3" s="221" t="s">
        <v>1432</v>
      </c>
      <c r="C3" s="222" t="s">
        <v>7374</v>
      </c>
      <c r="D3" s="214">
        <f>IFERROR(VLOOKUP($B3,Dinâmicas!$Z:$AA,2,0),"")</f>
        <v>7</v>
      </c>
      <c r="G3" s="127" t="s">
        <v>62</v>
      </c>
      <c r="H3" s="128">
        <f>SUMIF(Dinâmicas!$Z:$Z,"Débito Técnico",Dinâmicas!$AA:$AA)</f>
        <v>118</v>
      </c>
      <c r="I3" s="128">
        <f ca="1">VLOOKUP("Total Geral",OFFSET(Dinâmicas!$Z$13,0,0,15,2),2,0)</f>
        <v>141</v>
      </c>
      <c r="J3" s="128">
        <f>-(SUMIF(Dinâmicas!$Z:$Z,"Aceito",Dinâmicas!$AA:$AA)+SUMIF(Dinâmicas!$Z:$Z,"Pendente de Produção",Dinâmicas!$AA:$AA)+SUMIF(Dinâmicas!$Z:$Z,"Em Produção",Dinâmicas!$AA:$AA))</f>
        <v>-141</v>
      </c>
      <c r="K3" s="128">
        <f ca="1">-I3-J3-L3</f>
        <v>0</v>
      </c>
      <c r="L3" s="128">
        <f>-SUMIF(Dinâmicas!$Z:$Z,"Cancelado",Dinâmicas!$AA:$AA)</f>
        <v>0</v>
      </c>
    </row>
    <row r="4" spans="2:12" x14ac:dyDescent="0.3">
      <c r="B4" s="221" t="s">
        <v>1150</v>
      </c>
      <c r="C4" s="222" t="s">
        <v>7375</v>
      </c>
      <c r="D4" s="214">
        <f>IFERROR(VLOOKUP($B4,Dinâmicas!$Z:$AA,2,0),"")</f>
        <v>7</v>
      </c>
      <c r="G4" s="166" t="s">
        <v>1406</v>
      </c>
      <c r="H4" s="167">
        <f>SUMIF(Dinâmicas!$Z:$Z,"Débito Técnico",Dinâmicas!$AB:$AB)</f>
        <v>39</v>
      </c>
      <c r="I4" s="167">
        <f ca="1">VLOOKUP("Total Geral",OFFSET(Dinâmicas!$Z$13,0,0,15,3),3,0)</f>
        <v>43</v>
      </c>
      <c r="J4" s="167">
        <f>-(SUMIF(Dinâmicas!$Z:$Z,"Aceito",Dinâmicas!$AB:$AB)+SUMIF(Dinâmicas!$Z:$Z,"Pendente de Produção",Dinâmicas!$AB:$AB)+SUMIF(Dinâmicas!$Z:$Z,"Em Produção",Dinâmicas!$AB:$AB))</f>
        <v>-43</v>
      </c>
      <c r="K4" s="167">
        <f ca="1">-I4-J4-L4</f>
        <v>0</v>
      </c>
      <c r="L4" s="167">
        <f>-SUMIF(Dinâmicas!$Z:$Z,"Cancelado",Dinâmicas!$AA:$AA)</f>
        <v>0</v>
      </c>
    </row>
    <row r="5" spans="2:12" x14ac:dyDescent="0.3">
      <c r="B5" s="221" t="s">
        <v>1151</v>
      </c>
      <c r="C5" s="222" t="s">
        <v>7376</v>
      </c>
      <c r="D5" s="214">
        <f>IFERROR(VLOOKUP($B5,Dinâmicas!$Z:$AA,2,0),"")</f>
        <v>9</v>
      </c>
    </row>
    <row r="6" spans="2:12" x14ac:dyDescent="0.3">
      <c r="B6" s="223" t="s">
        <v>1152</v>
      </c>
      <c r="C6" s="224" t="s">
        <v>7377</v>
      </c>
      <c r="D6" s="214">
        <f>IFERROR(VLOOKUP($B6,Dinâmicas!$Z:$AA,2,0),"")</f>
        <v>42</v>
      </c>
    </row>
    <row r="7" spans="2:12" x14ac:dyDescent="0.3">
      <c r="B7" s="225"/>
      <c r="C7" s="225" t="s">
        <v>1407</v>
      </c>
      <c r="D7" s="214">
        <f>SUM(D3:D6)</f>
        <v>65</v>
      </c>
    </row>
  </sheetData>
  <pageMargins left="0.511811024" right="0.511811024" top="0.78740157499999996" bottom="0.78740157499999996" header="0.31496062000000002" footer="0.31496062000000002"/>
  <headerFooter>
    <oddFooter>&amp;L_x000D_&amp;1#&amp;"Calibri"&amp;10&amp;K000000 Público</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1D88-00E9-4706-B854-82651F155970}">
  <sheetPr>
    <tabColor theme="7" tint="0.79998168889431442"/>
  </sheetPr>
  <dimension ref="A1:M58"/>
  <sheetViews>
    <sheetView showGridLines="0" topLeftCell="A69" zoomScaleNormal="100" workbookViewId="0">
      <selection activeCell="F61" sqref="F61"/>
    </sheetView>
  </sheetViews>
  <sheetFormatPr defaultColWidth="8.6640625" defaultRowHeight="14.4" x14ac:dyDescent="0.3"/>
  <cols>
    <col min="2" max="2" width="38.109375" bestFit="1" customWidth="1"/>
    <col min="3" max="3" width="17.6640625" customWidth="1"/>
    <col min="4" max="4" width="15.6640625" style="1" bestFit="1" customWidth="1"/>
    <col min="5" max="5" width="14.44140625" style="1" bestFit="1" customWidth="1"/>
    <col min="6" max="6" width="10.44140625" bestFit="1" customWidth="1"/>
    <col min="7" max="7" width="10.6640625" customWidth="1"/>
    <col min="8" max="8" width="11.6640625" customWidth="1"/>
    <col min="9" max="9" width="9.109375" bestFit="1" customWidth="1"/>
    <col min="10" max="10" width="9.44140625" bestFit="1" customWidth="1"/>
    <col min="11" max="11" width="9.109375" bestFit="1" customWidth="1"/>
    <col min="12" max="12" width="28" bestFit="1" customWidth="1"/>
    <col min="13" max="13" width="3.109375" style="57" customWidth="1"/>
  </cols>
  <sheetData>
    <row r="1" spans="1:13" x14ac:dyDescent="0.3">
      <c r="A1" s="85"/>
      <c r="B1" s="85"/>
      <c r="C1" s="85" t="s">
        <v>1408</v>
      </c>
      <c r="D1" s="85"/>
      <c r="E1" s="86"/>
      <c r="F1" s="107"/>
      <c r="G1" s="107"/>
      <c r="M1" s="34"/>
    </row>
    <row r="3" spans="1:13" ht="15.6" x14ac:dyDescent="0.3">
      <c r="B3" s="277" t="s">
        <v>1409</v>
      </c>
      <c r="C3" s="277"/>
      <c r="D3" s="277"/>
      <c r="E3" s="277"/>
    </row>
    <row r="4" spans="1:13" x14ac:dyDescent="0.3">
      <c r="C4" s="10"/>
      <c r="D4" s="278" t="s">
        <v>1410</v>
      </c>
      <c r="E4" s="278"/>
    </row>
    <row r="5" spans="1:13" x14ac:dyDescent="0.3">
      <c r="B5" s="257" t="s">
        <v>1288</v>
      </c>
      <c r="C5" s="258"/>
      <c r="D5" s="184" t="s">
        <v>1411</v>
      </c>
      <c r="E5" s="185" t="s">
        <v>1279</v>
      </c>
    </row>
    <row r="6" spans="1:13" x14ac:dyDescent="0.3">
      <c r="B6" s="178" t="s">
        <v>1432</v>
      </c>
      <c r="C6" s="179" t="s">
        <v>7374</v>
      </c>
      <c r="D6" s="186">
        <f>SUMIFS(Dinâmicas!$T:$T,Dinâmicas!$P:$P,Sustentação!$B6,Dinâmicas!$Q:$Q,"Sustentação")+SUMIFS(Dinâmicas!$T:$T,Dinâmicas!$P:$P,Sustentação!$B6,Dinâmicas!$Q:$Q,"Suporte")</f>
        <v>96</v>
      </c>
      <c r="E6" s="186">
        <f>SUMIFS(Dinâmicas!$E:$E,Dinâmicas!$B:$B,Sustentação!$B6,Dinâmicas!$C:$C,"Sustentação")+SUMIFS(Dinâmicas!$E:$E,Dinâmicas!$B:$B,Sustentação!$B6,Dinâmicas!$C:$C,"Suporte")</f>
        <v>51</v>
      </c>
    </row>
    <row r="7" spans="1:13" x14ac:dyDescent="0.3">
      <c r="B7" s="178" t="s">
        <v>1150</v>
      </c>
      <c r="C7" s="180" t="s">
        <v>7375</v>
      </c>
      <c r="D7" s="186">
        <f>SUMIFS(Dinâmicas!$T:$T,Dinâmicas!$P:$P,Sustentação!$B7,Dinâmicas!$Q:$Q,"Sustentação")+SUMIFS(Dinâmicas!$T:$T,Dinâmicas!$P:$P,Sustentação!$B7,Dinâmicas!$Q:$Q,"Suporte")</f>
        <v>60</v>
      </c>
      <c r="E7" s="186">
        <f>SUMIFS(Dinâmicas!$E:$E,Dinâmicas!$B:$B,Sustentação!$B7,Dinâmicas!$C:$C,"Sustentação")+SUMIFS(Dinâmicas!$E:$E,Dinâmicas!$B:$B,Sustentação!$B7,Dinâmicas!$C:$C,"Suporte")</f>
        <v>47</v>
      </c>
    </row>
    <row r="8" spans="1:13" x14ac:dyDescent="0.3">
      <c r="B8" s="178" t="s">
        <v>1151</v>
      </c>
      <c r="C8" s="180" t="s">
        <v>7376</v>
      </c>
      <c r="D8" s="186">
        <f>SUMIFS(Dinâmicas!$T:$T,Dinâmicas!$P:$P,Sustentação!$B8,Dinâmicas!$Q:$Q,"Sustentação")+SUMIFS(Dinâmicas!$T:$T,Dinâmicas!$P:$P,Sustentação!$B8,Dinâmicas!$Q:$Q,"Suporte")</f>
        <v>67</v>
      </c>
      <c r="E8" s="186">
        <f>SUMIFS(Dinâmicas!$E:$E,Dinâmicas!$B:$B,Sustentação!$B8,Dinâmicas!$C:$C,"Sustentação")+SUMIFS(Dinâmicas!$E:$E,Dinâmicas!$B:$B,Sustentação!$B8,Dinâmicas!$C:$C,"Suporte")</f>
        <v>66</v>
      </c>
    </row>
    <row r="9" spans="1:13" x14ac:dyDescent="0.3">
      <c r="B9" s="181" t="s">
        <v>1152</v>
      </c>
      <c r="C9" s="182" t="s">
        <v>7377</v>
      </c>
      <c r="D9" s="186">
        <f>SUMIFS(Dinâmicas!$T:$T,Dinâmicas!$P:$P,Sustentação!$B9,Dinâmicas!$Q:$Q,"Sustentação")+SUMIFS(Dinâmicas!$T:$T,Dinâmicas!$P:$P,Sustentação!$B9,Dinâmicas!$Q:$Q,"Suporte")</f>
        <v>105</v>
      </c>
      <c r="E9" s="186">
        <f>SUMIFS(Dinâmicas!$E:$E,Dinâmicas!$B:$B,Sustentação!$B9,Dinâmicas!$C:$C,"Sustentação")+SUMIFS(Dinâmicas!$E:$E,Dinâmicas!$B:$B,Sustentação!$B9,Dinâmicas!$C:$C,"Suporte")</f>
        <v>23</v>
      </c>
    </row>
    <row r="10" spans="1:13" x14ac:dyDescent="0.3">
      <c r="B10" s="101"/>
      <c r="C10" s="187" t="s">
        <v>1295</v>
      </c>
      <c r="D10" s="188">
        <f>SUM(D6:D9)</f>
        <v>328</v>
      </c>
      <c r="E10" s="188">
        <f>SUM(E6:E9)</f>
        <v>187</v>
      </c>
    </row>
    <row r="13" spans="1:13" x14ac:dyDescent="0.3">
      <c r="B13" s="281" t="s">
        <v>1372</v>
      </c>
      <c r="C13" s="281"/>
      <c r="D13" s="281"/>
      <c r="E13" s="281"/>
      <c r="F13" s="281"/>
      <c r="G13" s="281"/>
      <c r="H13" s="1"/>
      <c r="I13" s="1"/>
    </row>
    <row r="14" spans="1:13" ht="15.6" x14ac:dyDescent="0.3">
      <c r="B14" s="277" t="s">
        <v>1412</v>
      </c>
      <c r="C14" s="277"/>
      <c r="D14" s="277"/>
      <c r="E14" s="277"/>
      <c r="F14" s="277"/>
      <c r="G14" s="277"/>
      <c r="H14" s="1"/>
      <c r="I14" s="1"/>
    </row>
    <row r="15" spans="1:13" x14ac:dyDescent="0.3">
      <c r="C15" s="10"/>
      <c r="D15" s="12"/>
      <c r="E15" s="13" t="s">
        <v>1271</v>
      </c>
      <c r="G15" s="13"/>
    </row>
    <row r="16" spans="1:13" x14ac:dyDescent="0.3">
      <c r="B16" s="257" t="s">
        <v>1288</v>
      </c>
      <c r="C16" s="258"/>
      <c r="D16" s="189" t="s">
        <v>7379</v>
      </c>
      <c r="E16" s="189" t="s">
        <v>7379</v>
      </c>
      <c r="F16" s="190" t="s">
        <v>7380</v>
      </c>
      <c r="G16" s="190" t="s">
        <v>7380</v>
      </c>
    </row>
    <row r="17" spans="2:11" x14ac:dyDescent="0.3">
      <c r="B17" s="178" t="s">
        <v>1432</v>
      </c>
      <c r="C17" s="179" t="s">
        <v>7374</v>
      </c>
      <c r="D17" s="191">
        <v>30</v>
      </c>
      <c r="E17" s="192">
        <v>0.13</v>
      </c>
      <c r="F17" s="11">
        <f>SUMIFS(Dinâmicas!$T:$T,Dinâmicas!$P:$P,Sustentação!$B17,Dinâmicas!$R:$R,"Incidente")</f>
        <v>71</v>
      </c>
      <c r="G17" s="68">
        <f>F17/SUMIF(Dinâmicas!$P:$P,Sustentação!$B17,Dinâmicas!$T:$T)</f>
        <v>0.27952755905511811</v>
      </c>
    </row>
    <row r="18" spans="2:11" x14ac:dyDescent="0.3">
      <c r="B18" s="178" t="s">
        <v>1150</v>
      </c>
      <c r="C18" s="180" t="s">
        <v>7375</v>
      </c>
      <c r="D18" s="191">
        <v>26</v>
      </c>
      <c r="E18" s="192">
        <v>0.1</v>
      </c>
      <c r="F18" s="11">
        <f>SUMIFS(Dinâmicas!$T:$T,Dinâmicas!$P:$P,Sustentação!$B18,Dinâmicas!$R:$R,"Incidente")</f>
        <v>49</v>
      </c>
      <c r="G18" s="68">
        <f>F18/SUMIF(Dinâmicas!$P:$P,Sustentação!$B18,Dinâmicas!$T:$T)</f>
        <v>0.19291338582677164</v>
      </c>
    </row>
    <row r="19" spans="2:11" x14ac:dyDescent="0.3">
      <c r="B19" s="178" t="s">
        <v>1151</v>
      </c>
      <c r="C19" s="180" t="s">
        <v>7376</v>
      </c>
      <c r="D19" s="191">
        <v>31</v>
      </c>
      <c r="E19" s="192">
        <v>0.11</v>
      </c>
      <c r="F19" s="11">
        <f>SUMIFS(Dinâmicas!$T:$T,Dinâmicas!$P:$P,Sustentação!$B19,Dinâmicas!$R:$R,"Incidente")</f>
        <v>49</v>
      </c>
      <c r="G19" s="68">
        <f>F19/SUMIF(Dinâmicas!$P:$P,Sustentação!$B19,Dinâmicas!$T:$T)</f>
        <v>0.15217391304347827</v>
      </c>
      <c r="J19" s="138"/>
      <c r="K19" s="138"/>
    </row>
    <row r="20" spans="2:11" x14ac:dyDescent="0.3">
      <c r="B20" s="181" t="s">
        <v>1152</v>
      </c>
      <c r="C20" s="182" t="s">
        <v>7377</v>
      </c>
      <c r="D20" s="191">
        <v>52</v>
      </c>
      <c r="E20" s="192">
        <v>0.18</v>
      </c>
      <c r="F20" s="11">
        <f>SUMIFS(Dinâmicas!$T:$T,Dinâmicas!$P:$P,Sustentação!$B20,Dinâmicas!$R:$R,"Incidente")</f>
        <v>91</v>
      </c>
      <c r="G20" s="68">
        <f>F20/SUMIF(Dinâmicas!$P:$P,Sustentação!$B20,Dinâmicas!$T:$T)</f>
        <v>0.29073482428115016</v>
      </c>
      <c r="J20" s="138"/>
      <c r="K20" s="138"/>
    </row>
    <row r="21" spans="2:11" x14ac:dyDescent="0.3">
      <c r="C21" s="92" t="s">
        <v>1295</v>
      </c>
      <c r="D21" s="193">
        <v>244</v>
      </c>
      <c r="E21" s="194">
        <v>0.32</v>
      </c>
      <c r="F21" s="91">
        <f>IFERROR(SUM(F17:F20),0)</f>
        <v>260</v>
      </c>
      <c r="G21" s="68">
        <f>F21/(SUM(Dinâmicas!$T:$T)/2)</f>
        <v>0.22747156605424321</v>
      </c>
      <c r="J21" s="138"/>
      <c r="K21" s="138"/>
    </row>
    <row r="22" spans="2:11" x14ac:dyDescent="0.3">
      <c r="E22"/>
      <c r="I22" s="138"/>
      <c r="J22" s="138"/>
      <c r="K22" s="138"/>
    </row>
    <row r="23" spans="2:11" x14ac:dyDescent="0.3">
      <c r="I23" s="138"/>
      <c r="J23" s="138"/>
      <c r="K23" s="138"/>
    </row>
    <row r="24" spans="2:11" ht="15.6" x14ac:dyDescent="0.3">
      <c r="B24" s="277" t="s">
        <v>89</v>
      </c>
      <c r="C24" s="277"/>
      <c r="D24" s="277"/>
      <c r="E24" s="277"/>
      <c r="F24" s="277"/>
      <c r="G24" s="277"/>
      <c r="I24" s="138"/>
      <c r="J24" s="138"/>
      <c r="K24" s="138"/>
    </row>
    <row r="25" spans="2:11" x14ac:dyDescent="0.3">
      <c r="C25" s="10"/>
      <c r="D25" s="13"/>
      <c r="E25" s="13" t="s">
        <v>1271</v>
      </c>
      <c r="G25" s="13"/>
      <c r="H25" s="1"/>
      <c r="J25" s="138"/>
      <c r="K25" s="138"/>
    </row>
    <row r="26" spans="2:11" x14ac:dyDescent="0.3">
      <c r="B26" s="279" t="s">
        <v>1288</v>
      </c>
      <c r="C26" s="280"/>
      <c r="D26" s="189" t="s">
        <v>7379</v>
      </c>
      <c r="E26" s="189" t="s">
        <v>7379</v>
      </c>
      <c r="F26" s="190" t="s">
        <v>7380</v>
      </c>
      <c r="G26" s="190" t="s">
        <v>7380</v>
      </c>
      <c r="J26" s="138"/>
      <c r="K26" s="138"/>
    </row>
    <row r="27" spans="2:11" x14ac:dyDescent="0.3">
      <c r="B27" s="178" t="s">
        <v>1432</v>
      </c>
      <c r="C27" s="179" t="s">
        <v>7374</v>
      </c>
      <c r="D27" s="186">
        <v>15</v>
      </c>
      <c r="E27" s="192">
        <v>0.06</v>
      </c>
      <c r="F27" s="11">
        <f>SUMIFS(Dinâmicas!$T:$T,Dinâmicas!$P:$P,Sustentação!$B27,Dinâmicas!$R:$R,"Solicitação de Serviço")</f>
        <v>25</v>
      </c>
      <c r="G27" s="68">
        <f>F27/SUMIF(Dinâmicas!$P:$P,Sustentação!$B27,Dinâmicas!$T:$T)</f>
        <v>9.8425196850393706E-2</v>
      </c>
      <c r="J27" s="138"/>
      <c r="K27" s="138"/>
    </row>
    <row r="28" spans="2:11" x14ac:dyDescent="0.3">
      <c r="B28" s="178" t="s">
        <v>1150</v>
      </c>
      <c r="C28" s="180" t="s">
        <v>7375</v>
      </c>
      <c r="D28" s="186">
        <v>17</v>
      </c>
      <c r="E28" s="192">
        <v>0.06</v>
      </c>
      <c r="F28" s="11">
        <f>SUMIFS(Dinâmicas!$T:$T,Dinâmicas!$P:$P,Sustentação!$B28,Dinâmicas!$R:$R,"Solicitação de Serviço")</f>
        <v>5</v>
      </c>
      <c r="G28" s="68">
        <f>F28/SUMIF(Dinâmicas!$P:$P,Sustentação!$B28,Dinâmicas!$T:$T)</f>
        <v>1.968503937007874E-2</v>
      </c>
      <c r="J28" s="138"/>
      <c r="K28" s="138"/>
    </row>
    <row r="29" spans="2:11" x14ac:dyDescent="0.3">
      <c r="B29" s="178" t="s">
        <v>1151</v>
      </c>
      <c r="C29" s="180" t="s">
        <v>7376</v>
      </c>
      <c r="D29" s="186">
        <v>12</v>
      </c>
      <c r="E29" s="192">
        <v>0.04</v>
      </c>
      <c r="F29" s="11">
        <f>SUMIFS(Dinâmicas!$T:$T,Dinâmicas!$P:$P,Sustentação!$B29,Dinâmicas!$R:$R,"Solicitação de Serviço")</f>
        <v>18</v>
      </c>
      <c r="G29" s="68">
        <f>F29/SUMIF(Dinâmicas!$P:$P,Sustentação!$B29,Dinâmicas!$T:$T)</f>
        <v>5.5900621118012424E-2</v>
      </c>
      <c r="J29" s="138"/>
      <c r="K29" s="138"/>
    </row>
    <row r="30" spans="2:11" x14ac:dyDescent="0.3">
      <c r="B30" s="181" t="s">
        <v>1152</v>
      </c>
      <c r="C30" s="182" t="s">
        <v>7377</v>
      </c>
      <c r="D30" s="186">
        <v>0</v>
      </c>
      <c r="E30" s="192">
        <v>0</v>
      </c>
      <c r="F30" s="11">
        <f>SUMIFS(Dinâmicas!$T:$T,Dinâmicas!$P:$P,Sustentação!$B30,Dinâmicas!$R:$R,"Solicitação de Serviço")</f>
        <v>0</v>
      </c>
      <c r="G30" s="68">
        <f>F30/SUMIF(Dinâmicas!$P:$P,Sustentação!$B30,Dinâmicas!$T:$T)</f>
        <v>0</v>
      </c>
      <c r="J30" s="138"/>
      <c r="K30" s="138"/>
    </row>
    <row r="31" spans="2:11" x14ac:dyDescent="0.3">
      <c r="C31" s="92" t="s">
        <v>1295</v>
      </c>
      <c r="D31" s="193">
        <v>20</v>
      </c>
      <c r="E31" s="194">
        <v>0.03</v>
      </c>
      <c r="F31" s="91">
        <f>IFERROR(SUM(F27:F30),0)</f>
        <v>48</v>
      </c>
      <c r="G31" s="68">
        <f>F31/(SUM(Dinâmicas!$T:$T)/2)</f>
        <v>4.1994750656167978E-2</v>
      </c>
    </row>
    <row r="33" spans="2:8" x14ac:dyDescent="0.3">
      <c r="E33"/>
    </row>
    <row r="35" spans="2:8" ht="15.6" x14ac:dyDescent="0.3">
      <c r="B35" s="277" t="s">
        <v>113</v>
      </c>
      <c r="C35" s="277"/>
      <c r="D35" s="277"/>
      <c r="E35" s="277"/>
      <c r="F35" s="277"/>
      <c r="G35" s="277"/>
    </row>
    <row r="36" spans="2:8" x14ac:dyDescent="0.3">
      <c r="C36" s="10"/>
      <c r="D36" s="13"/>
      <c r="E36" s="13" t="s">
        <v>1271</v>
      </c>
      <c r="G36" s="13"/>
      <c r="H36" s="1"/>
    </row>
    <row r="37" spans="2:8" x14ac:dyDescent="0.3">
      <c r="B37" s="274" t="s">
        <v>1288</v>
      </c>
      <c r="C37" s="275"/>
      <c r="D37" s="189" t="s">
        <v>7379</v>
      </c>
      <c r="E37" s="189" t="s">
        <v>7379</v>
      </c>
      <c r="F37" s="190" t="s">
        <v>7380</v>
      </c>
      <c r="G37" s="190" t="s">
        <v>7380</v>
      </c>
    </row>
    <row r="38" spans="2:8" x14ac:dyDescent="0.3">
      <c r="B38" s="178" t="s">
        <v>1432</v>
      </c>
      <c r="C38" s="179" t="s">
        <v>7374</v>
      </c>
      <c r="D38" s="186">
        <v>0</v>
      </c>
      <c r="E38" s="192">
        <v>0</v>
      </c>
      <c r="F38" s="11">
        <f>SUMIFS(Dinâmicas!$T:$T,Dinâmicas!$P:$P,Sustentação!$B38,Dinâmicas!$Q:$Q,"Suporte")</f>
        <v>0</v>
      </c>
      <c r="G38" s="68">
        <f>F38/SUMIF(Dinâmicas!$P:$P,Sustentação!$B38,Dinâmicas!$T:$T)</f>
        <v>0</v>
      </c>
    </row>
    <row r="39" spans="2:8" x14ac:dyDescent="0.3">
      <c r="B39" s="178" t="s">
        <v>1150</v>
      </c>
      <c r="C39" s="180" t="s">
        <v>7375</v>
      </c>
      <c r="D39" s="186">
        <v>0</v>
      </c>
      <c r="E39" s="192">
        <v>0</v>
      </c>
      <c r="F39" s="11">
        <f>SUMIFS(Dinâmicas!$T:$T,Dinâmicas!$P:$P,Sustentação!$B39,Dinâmicas!$Q:$Q,"Suporte")</f>
        <v>6</v>
      </c>
      <c r="G39" s="68">
        <f>F39/SUMIF(Dinâmicas!$P:$P,Sustentação!$B39,Dinâmicas!$T:$T)</f>
        <v>2.3622047244094488E-2</v>
      </c>
    </row>
    <row r="40" spans="2:8" x14ac:dyDescent="0.3">
      <c r="B40" s="178" t="s">
        <v>1151</v>
      </c>
      <c r="C40" s="180" t="s">
        <v>7376</v>
      </c>
      <c r="D40" s="186">
        <v>0</v>
      </c>
      <c r="E40" s="192">
        <v>0</v>
      </c>
      <c r="F40" s="11">
        <f>SUMIFS(Dinâmicas!$T:$T,Dinâmicas!$P:$P,Sustentação!$B40,Dinâmicas!$Q:$Q,"Suporte")</f>
        <v>0</v>
      </c>
      <c r="G40" s="68">
        <f>F40/SUMIF(Dinâmicas!$P:$P,Sustentação!$B40,Dinâmicas!$T:$T)</f>
        <v>0</v>
      </c>
    </row>
    <row r="41" spans="2:8" x14ac:dyDescent="0.3">
      <c r="B41" s="181" t="s">
        <v>1152</v>
      </c>
      <c r="C41" s="182" t="s">
        <v>7377</v>
      </c>
      <c r="D41" s="186">
        <v>3</v>
      </c>
      <c r="E41" s="192">
        <v>0.01</v>
      </c>
      <c r="F41" s="11">
        <f>SUMIFS(Dinâmicas!$T:$T,Dinâmicas!$P:$P,Sustentação!$B41,Dinâmicas!$Q:$Q,"Suporte")</f>
        <v>14</v>
      </c>
      <c r="G41" s="68">
        <f>F41/SUMIF(Dinâmicas!$P:$P,Sustentação!$B41,Dinâmicas!$T:$T)</f>
        <v>4.472843450479233E-2</v>
      </c>
    </row>
    <row r="42" spans="2:8" x14ac:dyDescent="0.3">
      <c r="C42" s="92" t="s">
        <v>1295</v>
      </c>
      <c r="D42" s="193">
        <v>0</v>
      </c>
      <c r="E42" s="194">
        <v>0</v>
      </c>
      <c r="F42" s="91">
        <f>IFERROR(SUM(F38:F41),0)</f>
        <v>20</v>
      </c>
      <c r="G42" s="68">
        <f>F42/(SUM(Dinâmicas!$T:$T)/2)</f>
        <v>1.7497812773403325E-2</v>
      </c>
    </row>
    <row r="48" spans="2:8" x14ac:dyDescent="0.3">
      <c r="E48"/>
    </row>
    <row r="49" spans="5:5" x14ac:dyDescent="0.3">
      <c r="E49"/>
    </row>
    <row r="50" spans="5:5" x14ac:dyDescent="0.3">
      <c r="E50"/>
    </row>
    <row r="51" spans="5:5" x14ac:dyDescent="0.3">
      <c r="E51"/>
    </row>
    <row r="52" spans="5:5" x14ac:dyDescent="0.3">
      <c r="E52"/>
    </row>
    <row r="53" spans="5:5" x14ac:dyDescent="0.3">
      <c r="E53"/>
    </row>
    <row r="54" spans="5:5" x14ac:dyDescent="0.3">
      <c r="E54"/>
    </row>
    <row r="55" spans="5:5" x14ac:dyDescent="0.3">
      <c r="E55"/>
    </row>
    <row r="56" spans="5:5" x14ac:dyDescent="0.3">
      <c r="E56"/>
    </row>
    <row r="57" spans="5:5" x14ac:dyDescent="0.3">
      <c r="E57"/>
    </row>
    <row r="58" spans="5:5" x14ac:dyDescent="0.3">
      <c r="E58"/>
    </row>
  </sheetData>
  <mergeCells count="10">
    <mergeCell ref="B35:G35"/>
    <mergeCell ref="B37:C37"/>
    <mergeCell ref="B3:E3"/>
    <mergeCell ref="D4:E4"/>
    <mergeCell ref="B5:C5"/>
    <mergeCell ref="B16:C16"/>
    <mergeCell ref="B26:C26"/>
    <mergeCell ref="B24:G24"/>
    <mergeCell ref="B14:G14"/>
    <mergeCell ref="B13:G13"/>
  </mergeCells>
  <pageMargins left="0.511811024" right="0.511811024" top="0.78740157499999996" bottom="0.78740157499999996" header="0.31496062000000002" footer="0.31496062000000002"/>
  <pageSetup paperSize="9" orientation="portrait" r:id="rId1"/>
  <headerFooter>
    <oddFooter>&amp;L_x000D_&amp;1#&amp;"Calibri"&amp;10&amp;K000000 Público</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08A0-3F6C-4D83-81B2-ABDD40A99ED1}">
  <sheetPr>
    <tabColor theme="1"/>
  </sheetPr>
  <dimension ref="A1:AJ1582"/>
  <sheetViews>
    <sheetView showGridLines="0" zoomScale="85" zoomScaleNormal="85" workbookViewId="0">
      <selection activeCell="Z136" sqref="Z135:Z136"/>
    </sheetView>
  </sheetViews>
  <sheetFormatPr defaultColWidth="8.6640625" defaultRowHeight="14.4" x14ac:dyDescent="0.3"/>
  <cols>
    <col min="1" max="1" width="8" customWidth="1"/>
    <col min="2" max="2" width="62.88671875" bestFit="1" customWidth="1"/>
    <col min="3" max="3" width="25.77734375" bestFit="1" customWidth="1"/>
    <col min="4" max="4" width="22.33203125" bestFit="1" customWidth="1"/>
    <col min="5" max="5" width="26.21875" bestFit="1" customWidth="1"/>
    <col min="6" max="6" width="8.6640625" customWidth="1"/>
    <col min="7" max="7" width="93.6640625" bestFit="1" customWidth="1"/>
    <col min="8" max="9" width="20.44140625" bestFit="1" customWidth="1"/>
    <col min="10" max="10" width="11.33203125" bestFit="1" customWidth="1"/>
    <col min="11" max="11" width="25.77734375" bestFit="1" customWidth="1"/>
    <col min="12" max="12" width="19" bestFit="1" customWidth="1"/>
    <col min="13" max="13" width="16.109375" bestFit="1" customWidth="1"/>
    <col min="14" max="14" width="8.6640625" customWidth="1"/>
    <col min="15" max="15" width="6.44140625" customWidth="1"/>
    <col min="16" max="16" width="62.88671875" bestFit="1" customWidth="1"/>
    <col min="17" max="17" width="19.6640625" bestFit="1" customWidth="1"/>
    <col min="18" max="19" width="11.33203125" bestFit="1" customWidth="1"/>
    <col min="20" max="20" width="18.6640625" bestFit="1" customWidth="1"/>
    <col min="21" max="21" width="17.6640625" bestFit="1" customWidth="1"/>
    <col min="22" max="22" width="26.109375" bestFit="1" customWidth="1"/>
    <col min="23" max="23" width="13" customWidth="1"/>
    <col min="24" max="25" width="1.44140625" customWidth="1"/>
    <col min="26" max="26" width="64.109375" bestFit="1" customWidth="1"/>
    <col min="27" max="27" width="18.109375" bestFit="1" customWidth="1"/>
    <col min="28" max="28" width="24.109375" bestFit="1" customWidth="1"/>
    <col min="29" max="30" width="1.44140625" customWidth="1"/>
    <col min="31" max="31" width="11.109375" customWidth="1"/>
    <col min="32" max="32" width="61" bestFit="1" customWidth="1"/>
    <col min="33" max="33" width="16.6640625" bestFit="1" customWidth="1"/>
    <col min="34" max="34" width="26.109375" bestFit="1" customWidth="1"/>
    <col min="35" max="35" width="22.33203125" bestFit="1" customWidth="1"/>
    <col min="36" max="36" width="20.6640625" bestFit="1" customWidth="1"/>
    <col min="38" max="38" width="29.44140625" bestFit="1" customWidth="1"/>
    <col min="39" max="39" width="19.44140625" bestFit="1" customWidth="1"/>
    <col min="40" max="40" width="8.44140625" bestFit="1" customWidth="1"/>
    <col min="41" max="41" width="21" bestFit="1" customWidth="1"/>
    <col min="42" max="43" width="20.33203125" bestFit="1" customWidth="1"/>
  </cols>
  <sheetData>
    <row r="1" spans="1:36" x14ac:dyDescent="0.3">
      <c r="A1" s="39"/>
      <c r="B1" s="102" t="s">
        <v>1413</v>
      </c>
      <c r="C1" s="39"/>
      <c r="D1" s="39"/>
      <c r="E1" s="39"/>
      <c r="F1" s="39"/>
      <c r="G1" s="101"/>
      <c r="H1" s="2"/>
      <c r="I1" s="39"/>
      <c r="J1" s="101"/>
      <c r="K1" s="101"/>
      <c r="L1" s="101"/>
      <c r="M1" s="101"/>
      <c r="N1" s="101"/>
    </row>
    <row r="2" spans="1:36" x14ac:dyDescent="0.3">
      <c r="A2" s="39"/>
      <c r="B2" s="20" t="s">
        <v>63</v>
      </c>
      <c r="C2" t="s">
        <v>1336</v>
      </c>
      <c r="D2" s="39"/>
      <c r="E2" s="39"/>
      <c r="F2" s="39"/>
      <c r="G2" s="102" t="s">
        <v>1414</v>
      </c>
      <c r="H2" s="103"/>
      <c r="I2" s="103"/>
      <c r="J2" s="103"/>
      <c r="K2" s="103"/>
      <c r="L2" s="103"/>
      <c r="M2" s="103"/>
      <c r="N2" s="103"/>
      <c r="O2" s="103"/>
      <c r="P2" s="103"/>
      <c r="Q2" s="103"/>
      <c r="R2" s="103"/>
      <c r="S2" s="103"/>
      <c r="T2" s="103"/>
      <c r="U2" s="103"/>
      <c r="V2" s="103"/>
      <c r="W2" s="103"/>
      <c r="X2" s="105"/>
      <c r="Y2" s="105"/>
      <c r="Z2" s="282" t="s">
        <v>1415</v>
      </c>
      <c r="AA2" s="282"/>
      <c r="AB2" s="137"/>
      <c r="AC2" s="105"/>
      <c r="AD2" s="105"/>
      <c r="AE2" s="103"/>
      <c r="AF2" s="103"/>
      <c r="AG2" s="103"/>
      <c r="AH2" s="103"/>
      <c r="AI2" s="103"/>
      <c r="AJ2" s="103"/>
    </row>
    <row r="3" spans="1:36" x14ac:dyDescent="0.3">
      <c r="D3" s="32" t="s">
        <v>1416</v>
      </c>
      <c r="E3" s="32"/>
      <c r="G3" s="104" t="s">
        <v>1417</v>
      </c>
      <c r="H3" s="105"/>
      <c r="I3" s="105"/>
      <c r="J3" s="105"/>
      <c r="K3" s="105"/>
      <c r="L3" s="105"/>
      <c r="M3" s="105"/>
      <c r="P3" s="104" t="s">
        <v>1418</v>
      </c>
      <c r="Q3" s="105"/>
      <c r="R3" s="105"/>
      <c r="S3" s="105"/>
      <c r="T3" s="105"/>
      <c r="U3" s="105"/>
      <c r="V3" s="105"/>
      <c r="X3" s="105"/>
      <c r="AD3" s="105"/>
    </row>
    <row r="4" spans="1:36" x14ac:dyDescent="0.3">
      <c r="B4" s="20" t="s">
        <v>82</v>
      </c>
      <c r="C4" s="20" t="s">
        <v>48</v>
      </c>
      <c r="D4" s="20" t="s">
        <v>58</v>
      </c>
      <c r="E4" t="s">
        <v>1421</v>
      </c>
      <c r="X4" s="105"/>
      <c r="Z4" s="102" t="s">
        <v>1419</v>
      </c>
      <c r="AA4" s="102"/>
      <c r="AB4" s="102"/>
      <c r="AD4" s="105"/>
      <c r="AF4" s="234" t="s">
        <v>1288</v>
      </c>
      <c r="AG4" s="235" t="s">
        <v>1279</v>
      </c>
      <c r="AH4" s="235" t="s">
        <v>1276</v>
      </c>
      <c r="AI4" s="235" t="s">
        <v>1420</v>
      </c>
    </row>
    <row r="5" spans="1:36" x14ac:dyDescent="0.3">
      <c r="B5" t="s">
        <v>1151</v>
      </c>
      <c r="C5" t="s">
        <v>98</v>
      </c>
      <c r="D5" t="s">
        <v>2876</v>
      </c>
      <c r="E5" s="283">
        <v>8</v>
      </c>
      <c r="P5" s="20" t="s">
        <v>51</v>
      </c>
      <c r="Q5" t="s">
        <v>1308</v>
      </c>
      <c r="X5" s="105"/>
      <c r="AD5" s="105"/>
      <c r="AF5" s="21" t="s">
        <v>1432</v>
      </c>
      <c r="AG5" s="2">
        <f>SUMIFS($K:$K,$G:$G,AF5,$J:$J,"&lt;&gt;")</f>
        <v>174</v>
      </c>
      <c r="AH5" s="2">
        <f>SUMIFS($T:$T,$P:$P,AF5,$S:$S,"&lt;&gt;")</f>
        <v>150</v>
      </c>
      <c r="AI5" s="236">
        <f>IFERROR(AH5/AG5,1)</f>
        <v>0.86206896551724133</v>
      </c>
    </row>
    <row r="6" spans="1:36" x14ac:dyDescent="0.3">
      <c r="B6" t="s">
        <v>1151</v>
      </c>
      <c r="C6" t="s">
        <v>98</v>
      </c>
      <c r="D6" t="s">
        <v>3953</v>
      </c>
      <c r="E6" s="283">
        <v>11</v>
      </c>
      <c r="X6" s="105"/>
      <c r="Z6" s="20" t="s">
        <v>1318</v>
      </c>
      <c r="AA6" t="s">
        <v>1314</v>
      </c>
      <c r="AB6" t="s">
        <v>1422</v>
      </c>
      <c r="AD6" s="105"/>
      <c r="AF6" s="21" t="s">
        <v>1150</v>
      </c>
      <c r="AG6" s="2">
        <f t="shared" ref="AG6:AG7" si="0">SUMIFS($K:$K,$G:$G,AF6,$J:$J,"&lt;&gt;")</f>
        <v>179</v>
      </c>
      <c r="AH6" s="2">
        <f t="shared" ref="AH6:AH8" si="1">SUMIFS($T:$T,$P:$P,AF6,$S:$S,"&lt;&gt;")</f>
        <v>179</v>
      </c>
      <c r="AI6" s="236">
        <f t="shared" ref="AI6:AI8" si="2">IFERROR(AH6/AG6,1)</f>
        <v>1</v>
      </c>
    </row>
    <row r="7" spans="1:36" x14ac:dyDescent="0.3">
      <c r="B7" t="s">
        <v>1151</v>
      </c>
      <c r="C7" t="s">
        <v>98</v>
      </c>
      <c r="D7" t="s">
        <v>3876</v>
      </c>
      <c r="E7" s="283">
        <v>48</v>
      </c>
      <c r="G7" s="20" t="s">
        <v>82</v>
      </c>
      <c r="H7" s="20" t="s">
        <v>48</v>
      </c>
      <c r="I7" s="20" t="s">
        <v>51</v>
      </c>
      <c r="J7" s="20" t="s">
        <v>129</v>
      </c>
      <c r="K7" t="s">
        <v>1421</v>
      </c>
      <c r="L7" s="117" t="s">
        <v>1423</v>
      </c>
      <c r="M7" s="118" t="s">
        <v>1424</v>
      </c>
      <c r="P7" s="20" t="s">
        <v>82</v>
      </c>
      <c r="Q7" s="20" t="s">
        <v>48</v>
      </c>
      <c r="R7" s="20" t="s">
        <v>81</v>
      </c>
      <c r="S7" s="20" t="s">
        <v>129</v>
      </c>
      <c r="T7" t="s">
        <v>1314</v>
      </c>
      <c r="U7" t="s">
        <v>1334</v>
      </c>
      <c r="V7" t="s">
        <v>1425</v>
      </c>
      <c r="X7" s="105"/>
      <c r="Z7" s="21" t="s">
        <v>98</v>
      </c>
      <c r="AA7">
        <v>118</v>
      </c>
      <c r="AB7">
        <v>39</v>
      </c>
      <c r="AD7" s="105"/>
      <c r="AF7" s="21" t="s">
        <v>1151</v>
      </c>
      <c r="AG7" s="2">
        <f t="shared" si="0"/>
        <v>250</v>
      </c>
      <c r="AH7" s="2">
        <f t="shared" si="1"/>
        <v>236</v>
      </c>
      <c r="AI7" s="236">
        <f t="shared" si="2"/>
        <v>0.94399999999999995</v>
      </c>
    </row>
    <row r="8" spans="1:36" x14ac:dyDescent="0.3">
      <c r="B8" t="s">
        <v>1151</v>
      </c>
      <c r="C8" t="s">
        <v>98</v>
      </c>
      <c r="D8" t="s">
        <v>3187</v>
      </c>
      <c r="E8" s="283">
        <v>5</v>
      </c>
      <c r="G8" t="s">
        <v>1432</v>
      </c>
      <c r="H8" t="s">
        <v>95</v>
      </c>
      <c r="I8" t="s">
        <v>132</v>
      </c>
      <c r="J8" t="s">
        <v>1548</v>
      </c>
      <c r="K8">
        <v>8</v>
      </c>
      <c r="L8">
        <f>IFERROR(IF(OR(J8="(vazio)",J8=""),"",VLOOKUP(J8,$D:$E,2,0)),"Mudança de escopo")</f>
        <v>8</v>
      </c>
      <c r="M8" t="str">
        <f>IF(L8="Mudança de escopo",K8,"")</f>
        <v/>
      </c>
      <c r="P8" t="s">
        <v>1432</v>
      </c>
      <c r="Q8" t="s">
        <v>98</v>
      </c>
      <c r="R8" t="s">
        <v>1344</v>
      </c>
      <c r="S8" t="s">
        <v>1957</v>
      </c>
      <c r="T8">
        <v>2</v>
      </c>
      <c r="U8">
        <v>1</v>
      </c>
      <c r="V8" s="106">
        <v>8</v>
      </c>
      <c r="W8" s="106"/>
      <c r="X8" s="105"/>
      <c r="Z8" s="21" t="s">
        <v>1320</v>
      </c>
      <c r="AA8">
        <v>118</v>
      </c>
      <c r="AB8">
        <v>39</v>
      </c>
      <c r="AD8" s="105"/>
      <c r="AF8" s="21" t="s">
        <v>1152</v>
      </c>
      <c r="AG8" s="2">
        <f>SUMIFS($K:$K,$G:$G,AF8,$J:$J,"&lt;&gt;")</f>
        <v>241</v>
      </c>
      <c r="AH8" s="2">
        <f t="shared" si="1"/>
        <v>216</v>
      </c>
      <c r="AI8" s="236">
        <f t="shared" si="2"/>
        <v>0.89626556016597514</v>
      </c>
    </row>
    <row r="9" spans="1:36" x14ac:dyDescent="0.3">
      <c r="B9" t="s">
        <v>1151</v>
      </c>
      <c r="C9" t="s">
        <v>96</v>
      </c>
      <c r="D9" t="s">
        <v>3412</v>
      </c>
      <c r="E9" s="283">
        <v>13</v>
      </c>
      <c r="G9" t="s">
        <v>1432</v>
      </c>
      <c r="H9" t="s">
        <v>95</v>
      </c>
      <c r="I9" t="s">
        <v>132</v>
      </c>
      <c r="J9" t="s">
        <v>1649</v>
      </c>
      <c r="K9">
        <v>44</v>
      </c>
      <c r="L9" t="str">
        <f t="shared" ref="L9:L72" si="3">IFERROR(IF(OR(J9="(vazio)",J9=""),"",VLOOKUP(J9,$D:$E,2,0)),"Mudança de escopo")</f>
        <v>Mudança de escopo</v>
      </c>
      <c r="M9">
        <f t="shared" ref="M9:M72" si="4">IF(L9="Mudança de escopo",K9,"")</f>
        <v>44</v>
      </c>
      <c r="P9" t="s">
        <v>1432</v>
      </c>
      <c r="Q9" t="s">
        <v>95</v>
      </c>
      <c r="R9" t="s">
        <v>1344</v>
      </c>
      <c r="S9" t="s">
        <v>1548</v>
      </c>
      <c r="T9">
        <v>21</v>
      </c>
      <c r="U9">
        <v>5</v>
      </c>
      <c r="V9" s="106">
        <v>160</v>
      </c>
      <c r="W9" s="106"/>
      <c r="X9" s="105"/>
      <c r="AD9" s="105"/>
    </row>
    <row r="10" spans="1:36" x14ac:dyDescent="0.3">
      <c r="B10" t="s">
        <v>1151</v>
      </c>
      <c r="C10" t="s">
        <v>96</v>
      </c>
      <c r="D10" t="s">
        <v>1149</v>
      </c>
      <c r="E10" s="283">
        <v>1</v>
      </c>
      <c r="G10" t="s">
        <v>1432</v>
      </c>
      <c r="H10" t="s">
        <v>95</v>
      </c>
      <c r="I10" t="s">
        <v>132</v>
      </c>
      <c r="J10" t="s">
        <v>2111</v>
      </c>
      <c r="K10">
        <v>29</v>
      </c>
      <c r="L10">
        <f t="shared" si="3"/>
        <v>0</v>
      </c>
      <c r="M10" t="str">
        <f t="shared" si="4"/>
        <v/>
      </c>
      <c r="P10" t="s">
        <v>1432</v>
      </c>
      <c r="Q10" t="s">
        <v>95</v>
      </c>
      <c r="R10" t="s">
        <v>1344</v>
      </c>
      <c r="S10" t="s">
        <v>1649</v>
      </c>
      <c r="T10">
        <v>40</v>
      </c>
      <c r="U10">
        <v>10</v>
      </c>
      <c r="V10" s="106">
        <v>272</v>
      </c>
      <c r="W10" s="106"/>
      <c r="X10" s="105"/>
      <c r="AD10" s="105"/>
      <c r="AF10" s="31" t="s">
        <v>1426</v>
      </c>
    </row>
    <row r="11" spans="1:36" x14ac:dyDescent="0.3">
      <c r="B11" t="s">
        <v>1151</v>
      </c>
      <c r="C11" t="s">
        <v>96</v>
      </c>
      <c r="D11" t="s">
        <v>2876</v>
      </c>
      <c r="E11" s="283">
        <v>11</v>
      </c>
      <c r="G11" t="s">
        <v>1432</v>
      </c>
      <c r="H11" t="s">
        <v>95</v>
      </c>
      <c r="I11" t="s">
        <v>132</v>
      </c>
      <c r="J11" t="s">
        <v>2346</v>
      </c>
      <c r="K11">
        <v>3</v>
      </c>
      <c r="L11">
        <f t="shared" si="3"/>
        <v>3</v>
      </c>
      <c r="M11" t="str">
        <f t="shared" si="4"/>
        <v/>
      </c>
      <c r="P11" t="s">
        <v>1432</v>
      </c>
      <c r="Q11" t="s">
        <v>95</v>
      </c>
      <c r="R11" t="s">
        <v>1344</v>
      </c>
      <c r="S11" t="s">
        <v>2111</v>
      </c>
      <c r="T11">
        <v>18</v>
      </c>
      <c r="U11">
        <v>6</v>
      </c>
      <c r="V11" s="106">
        <v>105.5</v>
      </c>
      <c r="W11" s="106"/>
      <c r="X11" s="105"/>
      <c r="Z11" s="102" t="s">
        <v>1427</v>
      </c>
      <c r="AA11" s="102"/>
      <c r="AB11" s="102"/>
      <c r="AD11" s="105"/>
    </row>
    <row r="12" spans="1:36" x14ac:dyDescent="0.3">
      <c r="B12" t="s">
        <v>1151</v>
      </c>
      <c r="C12" t="s">
        <v>96</v>
      </c>
      <c r="D12" t="s">
        <v>3067</v>
      </c>
      <c r="E12" s="283">
        <v>3</v>
      </c>
      <c r="G12" t="s">
        <v>1432</v>
      </c>
      <c r="H12" t="s">
        <v>95</v>
      </c>
      <c r="I12" t="s">
        <v>133</v>
      </c>
      <c r="J12" t="s">
        <v>1548</v>
      </c>
      <c r="K12">
        <v>16</v>
      </c>
      <c r="L12">
        <f t="shared" si="3"/>
        <v>8</v>
      </c>
      <c r="M12" t="str">
        <f t="shared" si="4"/>
        <v/>
      </c>
      <c r="P12" t="s">
        <v>1432</v>
      </c>
      <c r="Q12" t="s">
        <v>95</v>
      </c>
      <c r="R12" t="s">
        <v>1344</v>
      </c>
      <c r="S12" t="s">
        <v>2346</v>
      </c>
      <c r="T12">
        <v>3</v>
      </c>
      <c r="U12">
        <v>1</v>
      </c>
      <c r="V12" s="106">
        <v>16</v>
      </c>
      <c r="W12" s="106"/>
      <c r="X12" s="105"/>
      <c r="AD12" s="105"/>
    </row>
    <row r="13" spans="1:36" x14ac:dyDescent="0.3">
      <c r="B13" t="s">
        <v>1151</v>
      </c>
      <c r="C13" t="s">
        <v>96</v>
      </c>
      <c r="D13" t="s">
        <v>3617</v>
      </c>
      <c r="E13" s="283">
        <v>3</v>
      </c>
      <c r="G13" t="s">
        <v>1432</v>
      </c>
      <c r="H13" t="s">
        <v>96</v>
      </c>
      <c r="I13" t="s">
        <v>90</v>
      </c>
      <c r="K13">
        <v>12</v>
      </c>
      <c r="L13" t="str">
        <f t="shared" si="3"/>
        <v/>
      </c>
      <c r="M13" t="str">
        <f t="shared" si="4"/>
        <v/>
      </c>
      <c r="P13" t="s">
        <v>1432</v>
      </c>
      <c r="Q13" t="s">
        <v>96</v>
      </c>
      <c r="R13" t="s">
        <v>1344</v>
      </c>
      <c r="T13">
        <v>8</v>
      </c>
      <c r="U13">
        <v>6</v>
      </c>
      <c r="V13" s="106">
        <v>51</v>
      </c>
      <c r="W13" s="106"/>
      <c r="X13" s="105"/>
      <c r="Z13" s="20" t="s">
        <v>51</v>
      </c>
      <c r="AA13" t="s">
        <v>1314</v>
      </c>
      <c r="AB13" t="s">
        <v>1422</v>
      </c>
      <c r="AD13" s="105"/>
    </row>
    <row r="14" spans="1:36" x14ac:dyDescent="0.3">
      <c r="B14" t="s">
        <v>1151</v>
      </c>
      <c r="C14" t="s">
        <v>96</v>
      </c>
      <c r="D14" t="s">
        <v>3953</v>
      </c>
      <c r="E14" s="283">
        <v>13</v>
      </c>
      <c r="G14" t="s">
        <v>1432</v>
      </c>
      <c r="H14" t="s">
        <v>96</v>
      </c>
      <c r="I14" t="s">
        <v>90</v>
      </c>
      <c r="J14" t="s">
        <v>2455</v>
      </c>
      <c r="K14">
        <v>2</v>
      </c>
      <c r="L14">
        <f t="shared" si="3"/>
        <v>2</v>
      </c>
      <c r="M14" t="str">
        <f t="shared" si="4"/>
        <v/>
      </c>
      <c r="P14" t="s">
        <v>1432</v>
      </c>
      <c r="Q14" t="s">
        <v>96</v>
      </c>
      <c r="R14" t="s">
        <v>1344</v>
      </c>
      <c r="S14" t="s">
        <v>1548</v>
      </c>
      <c r="T14">
        <v>2</v>
      </c>
      <c r="U14">
        <v>1</v>
      </c>
      <c r="V14" s="106">
        <v>9</v>
      </c>
      <c r="W14" s="106"/>
      <c r="X14" s="105"/>
      <c r="Z14" t="s">
        <v>90</v>
      </c>
      <c r="AA14">
        <v>19</v>
      </c>
      <c r="AB14">
        <v>5</v>
      </c>
      <c r="AD14" s="105"/>
    </row>
    <row r="15" spans="1:36" x14ac:dyDescent="0.3">
      <c r="B15" t="s">
        <v>1151</v>
      </c>
      <c r="C15" t="s">
        <v>96</v>
      </c>
      <c r="D15" t="s">
        <v>3876</v>
      </c>
      <c r="E15" s="283">
        <v>2</v>
      </c>
      <c r="G15" t="s">
        <v>1432</v>
      </c>
      <c r="H15" t="s">
        <v>96</v>
      </c>
      <c r="I15" t="s">
        <v>132</v>
      </c>
      <c r="J15" t="s">
        <v>1649</v>
      </c>
      <c r="K15">
        <v>5</v>
      </c>
      <c r="L15" t="str">
        <f t="shared" si="3"/>
        <v>Mudança de escopo</v>
      </c>
      <c r="M15">
        <f t="shared" si="4"/>
        <v>5</v>
      </c>
      <c r="P15" t="s">
        <v>1432</v>
      </c>
      <c r="Q15" t="s">
        <v>96</v>
      </c>
      <c r="R15" t="s">
        <v>1344</v>
      </c>
      <c r="S15" t="s">
        <v>1649</v>
      </c>
      <c r="T15">
        <v>2</v>
      </c>
      <c r="U15">
        <v>1</v>
      </c>
      <c r="V15" s="106">
        <v>11</v>
      </c>
      <c r="W15" s="106"/>
      <c r="X15" s="105"/>
      <c r="Z15" t="s">
        <v>132</v>
      </c>
      <c r="AA15">
        <v>81</v>
      </c>
      <c r="AB15">
        <v>29</v>
      </c>
      <c r="AD15" s="105"/>
    </row>
    <row r="16" spans="1:36" x14ac:dyDescent="0.3">
      <c r="B16" t="s">
        <v>1151</v>
      </c>
      <c r="C16" t="s">
        <v>96</v>
      </c>
      <c r="D16" t="s">
        <v>2885</v>
      </c>
      <c r="E16" s="283">
        <v>37</v>
      </c>
      <c r="G16" t="s">
        <v>1432</v>
      </c>
      <c r="H16" t="s">
        <v>96</v>
      </c>
      <c r="I16" t="s">
        <v>132</v>
      </c>
      <c r="J16" t="s">
        <v>2333</v>
      </c>
      <c r="K16">
        <v>18</v>
      </c>
      <c r="L16">
        <f t="shared" si="3"/>
        <v>18</v>
      </c>
      <c r="M16" t="str">
        <f t="shared" si="4"/>
        <v/>
      </c>
      <c r="P16" t="s">
        <v>1432</v>
      </c>
      <c r="Q16" t="s">
        <v>96</v>
      </c>
      <c r="R16" t="s">
        <v>1344</v>
      </c>
      <c r="S16" t="s">
        <v>2333</v>
      </c>
      <c r="T16">
        <v>17</v>
      </c>
      <c r="U16">
        <v>6</v>
      </c>
      <c r="V16" s="106">
        <v>119</v>
      </c>
      <c r="W16" s="106"/>
      <c r="X16" s="105"/>
      <c r="Z16" t="s">
        <v>133</v>
      </c>
      <c r="AA16">
        <v>41</v>
      </c>
      <c r="AB16">
        <v>9</v>
      </c>
      <c r="AD16" s="105"/>
    </row>
    <row r="17" spans="2:30" x14ac:dyDescent="0.3">
      <c r="B17" t="s">
        <v>1151</v>
      </c>
      <c r="C17" t="s">
        <v>96</v>
      </c>
      <c r="D17" t="s">
        <v>3187</v>
      </c>
      <c r="E17" s="283">
        <v>2</v>
      </c>
      <c r="G17" t="s">
        <v>1432</v>
      </c>
      <c r="H17" t="s">
        <v>96</v>
      </c>
      <c r="I17" t="s">
        <v>133</v>
      </c>
      <c r="J17" t="s">
        <v>1548</v>
      </c>
      <c r="K17">
        <v>3</v>
      </c>
      <c r="L17">
        <f t="shared" si="3"/>
        <v>8</v>
      </c>
      <c r="M17" t="str">
        <f t="shared" si="4"/>
        <v/>
      </c>
      <c r="P17" t="s">
        <v>1432</v>
      </c>
      <c r="Q17" t="s">
        <v>96</v>
      </c>
      <c r="R17" t="s">
        <v>1344</v>
      </c>
      <c r="S17" t="s">
        <v>2455</v>
      </c>
      <c r="T17">
        <v>3</v>
      </c>
      <c r="U17">
        <v>1</v>
      </c>
      <c r="V17" s="106">
        <v>15.166666666666666</v>
      </c>
      <c r="W17" s="106"/>
      <c r="X17" s="105"/>
      <c r="Z17" t="s">
        <v>1320</v>
      </c>
      <c r="AA17">
        <v>141</v>
      </c>
      <c r="AB17">
        <v>43</v>
      </c>
      <c r="AD17" s="105"/>
    </row>
    <row r="18" spans="2:30" x14ac:dyDescent="0.3">
      <c r="B18" t="s">
        <v>1151</v>
      </c>
      <c r="C18" t="s">
        <v>96</v>
      </c>
      <c r="D18" t="s">
        <v>3071</v>
      </c>
      <c r="E18" s="283">
        <v>0</v>
      </c>
      <c r="G18" t="s">
        <v>1432</v>
      </c>
      <c r="H18" t="s">
        <v>98</v>
      </c>
      <c r="I18" t="s">
        <v>90</v>
      </c>
      <c r="J18" t="s">
        <v>1957</v>
      </c>
      <c r="K18">
        <v>2</v>
      </c>
      <c r="L18" t="str">
        <f t="shared" si="3"/>
        <v>Mudança de escopo</v>
      </c>
      <c r="M18">
        <f t="shared" si="4"/>
        <v>2</v>
      </c>
      <c r="P18" t="s">
        <v>1432</v>
      </c>
      <c r="Q18" t="s">
        <v>108</v>
      </c>
      <c r="R18" t="s">
        <v>1344</v>
      </c>
      <c r="S18" t="s">
        <v>102</v>
      </c>
      <c r="T18">
        <v>2</v>
      </c>
      <c r="U18">
        <v>1</v>
      </c>
      <c r="V18" s="106">
        <v>14</v>
      </c>
      <c r="W18" s="106"/>
      <c r="X18" s="105"/>
      <c r="AD18" s="105"/>
    </row>
    <row r="19" spans="2:30" x14ac:dyDescent="0.3">
      <c r="B19" t="s">
        <v>1151</v>
      </c>
      <c r="C19" t="s">
        <v>96</v>
      </c>
      <c r="D19" t="s">
        <v>1344</v>
      </c>
      <c r="E19" s="283">
        <v>12</v>
      </c>
      <c r="G19" t="s">
        <v>1432</v>
      </c>
      <c r="H19" t="s">
        <v>108</v>
      </c>
      <c r="I19" t="s">
        <v>90</v>
      </c>
      <c r="J19" t="s">
        <v>102</v>
      </c>
      <c r="K19">
        <v>2</v>
      </c>
      <c r="L19" t="str">
        <f t="shared" si="3"/>
        <v>Mudança de escopo</v>
      </c>
      <c r="M19">
        <f t="shared" si="4"/>
        <v>2</v>
      </c>
      <c r="P19" t="s">
        <v>1432</v>
      </c>
      <c r="Q19" t="s">
        <v>108</v>
      </c>
      <c r="R19" t="s">
        <v>1344</v>
      </c>
      <c r="S19" t="s">
        <v>1548</v>
      </c>
      <c r="T19">
        <v>5</v>
      </c>
      <c r="U19">
        <v>2</v>
      </c>
      <c r="V19" s="106">
        <v>41.5</v>
      </c>
      <c r="W19" s="106"/>
      <c r="X19" s="105"/>
      <c r="AD19" s="105"/>
    </row>
    <row r="20" spans="2:30" x14ac:dyDescent="0.3">
      <c r="B20" t="s">
        <v>1151</v>
      </c>
      <c r="C20" t="s">
        <v>95</v>
      </c>
      <c r="D20" t="s">
        <v>3412</v>
      </c>
      <c r="E20" s="283">
        <v>3</v>
      </c>
      <c r="G20" t="s">
        <v>1432</v>
      </c>
      <c r="H20" t="s">
        <v>108</v>
      </c>
      <c r="I20" t="s">
        <v>90</v>
      </c>
      <c r="J20" t="s">
        <v>1548</v>
      </c>
      <c r="K20">
        <v>2</v>
      </c>
      <c r="L20">
        <f t="shared" si="3"/>
        <v>8</v>
      </c>
      <c r="M20" t="str">
        <f t="shared" si="4"/>
        <v/>
      </c>
      <c r="P20" t="s">
        <v>1432</v>
      </c>
      <c r="Q20" t="s">
        <v>108</v>
      </c>
      <c r="R20" t="s">
        <v>1344</v>
      </c>
      <c r="S20" t="s">
        <v>1649</v>
      </c>
      <c r="T20">
        <v>3</v>
      </c>
      <c r="U20">
        <v>1</v>
      </c>
      <c r="V20" s="106">
        <v>8</v>
      </c>
      <c r="W20" s="106"/>
      <c r="X20" s="105"/>
      <c r="AD20" s="105"/>
    </row>
    <row r="21" spans="2:30" x14ac:dyDescent="0.3">
      <c r="B21" t="s">
        <v>1151</v>
      </c>
      <c r="C21" t="s">
        <v>95</v>
      </c>
      <c r="D21" t="s">
        <v>2111</v>
      </c>
      <c r="E21" s="283">
        <v>0</v>
      </c>
      <c r="G21" t="s">
        <v>1432</v>
      </c>
      <c r="H21" t="s">
        <v>108</v>
      </c>
      <c r="I21" t="s">
        <v>90</v>
      </c>
      <c r="J21" t="s">
        <v>1649</v>
      </c>
      <c r="K21">
        <v>5</v>
      </c>
      <c r="L21" t="str">
        <f t="shared" si="3"/>
        <v>Mudança de escopo</v>
      </c>
      <c r="M21">
        <f t="shared" si="4"/>
        <v>5</v>
      </c>
      <c r="P21" t="s">
        <v>1432</v>
      </c>
      <c r="Q21" t="s">
        <v>108</v>
      </c>
      <c r="R21" t="s">
        <v>1344</v>
      </c>
      <c r="S21" t="s">
        <v>1957</v>
      </c>
      <c r="T21">
        <v>2</v>
      </c>
      <c r="U21">
        <v>1</v>
      </c>
      <c r="V21" s="106">
        <v>21</v>
      </c>
      <c r="W21" s="106"/>
      <c r="X21" s="105"/>
      <c r="AD21" s="105"/>
    </row>
    <row r="22" spans="2:30" x14ac:dyDescent="0.3">
      <c r="B22" t="s">
        <v>1151</v>
      </c>
      <c r="C22" t="s">
        <v>95</v>
      </c>
      <c r="D22" t="s">
        <v>2885</v>
      </c>
      <c r="E22" s="283">
        <v>20</v>
      </c>
      <c r="G22" t="s">
        <v>1432</v>
      </c>
      <c r="H22" t="s">
        <v>108</v>
      </c>
      <c r="I22" t="s">
        <v>90</v>
      </c>
      <c r="J22" t="s">
        <v>1957</v>
      </c>
      <c r="K22">
        <v>2</v>
      </c>
      <c r="L22" t="str">
        <f t="shared" si="3"/>
        <v>Mudança de escopo</v>
      </c>
      <c r="M22">
        <f t="shared" si="4"/>
        <v>2</v>
      </c>
      <c r="P22" t="s">
        <v>1432</v>
      </c>
      <c r="Q22" t="s">
        <v>97</v>
      </c>
      <c r="R22" t="s">
        <v>84</v>
      </c>
      <c r="T22">
        <v>71</v>
      </c>
      <c r="U22">
        <v>6</v>
      </c>
      <c r="V22" s="106">
        <v>0</v>
      </c>
      <c r="W22" s="106"/>
      <c r="X22" s="105"/>
      <c r="AD22" s="105"/>
    </row>
    <row r="23" spans="2:30" x14ac:dyDescent="0.3">
      <c r="B23" t="s">
        <v>1151</v>
      </c>
      <c r="C23" t="s">
        <v>95</v>
      </c>
      <c r="D23" t="s">
        <v>3187</v>
      </c>
      <c r="E23" s="283">
        <v>7</v>
      </c>
      <c r="G23" t="s">
        <v>1432</v>
      </c>
      <c r="H23" t="s">
        <v>108</v>
      </c>
      <c r="I23" t="s">
        <v>132</v>
      </c>
      <c r="J23" t="s">
        <v>1548</v>
      </c>
      <c r="K23">
        <v>3</v>
      </c>
      <c r="L23">
        <f t="shared" si="3"/>
        <v>8</v>
      </c>
      <c r="M23" t="str">
        <f t="shared" si="4"/>
        <v/>
      </c>
      <c r="P23" t="s">
        <v>1432</v>
      </c>
      <c r="Q23" t="s">
        <v>97</v>
      </c>
      <c r="R23" t="s">
        <v>89</v>
      </c>
      <c r="T23">
        <v>25</v>
      </c>
      <c r="U23">
        <v>6</v>
      </c>
      <c r="V23" s="106">
        <v>0</v>
      </c>
      <c r="W23" s="106"/>
      <c r="X23" s="105"/>
      <c r="AD23" s="105"/>
    </row>
    <row r="24" spans="2:30" x14ac:dyDescent="0.3">
      <c r="B24" t="s">
        <v>1151</v>
      </c>
      <c r="C24" t="s">
        <v>95</v>
      </c>
      <c r="D24" t="s">
        <v>3071</v>
      </c>
      <c r="E24" s="283">
        <v>8</v>
      </c>
      <c r="G24" t="s">
        <v>1432</v>
      </c>
      <c r="H24" t="s">
        <v>97</v>
      </c>
      <c r="I24" t="s">
        <v>90</v>
      </c>
      <c r="K24">
        <v>69</v>
      </c>
      <c r="L24" t="str">
        <f t="shared" si="3"/>
        <v/>
      </c>
      <c r="M24" t="str">
        <f t="shared" si="4"/>
        <v/>
      </c>
      <c r="P24" t="s">
        <v>1432</v>
      </c>
      <c r="Q24" t="s">
        <v>84</v>
      </c>
      <c r="R24" t="s">
        <v>1344</v>
      </c>
      <c r="U24">
        <v>345</v>
      </c>
      <c r="V24" s="106">
        <v>506.66666666666674</v>
      </c>
      <c r="W24" s="106"/>
      <c r="X24" s="105"/>
      <c r="AD24" s="105"/>
    </row>
    <row r="25" spans="2:30" x14ac:dyDescent="0.3">
      <c r="B25" t="s">
        <v>1151</v>
      </c>
      <c r="C25" t="s">
        <v>84</v>
      </c>
      <c r="D25" t="s">
        <v>1344</v>
      </c>
      <c r="E25" s="283"/>
      <c r="G25" t="s">
        <v>1432</v>
      </c>
      <c r="H25" t="s">
        <v>84</v>
      </c>
      <c r="I25" t="s">
        <v>90</v>
      </c>
      <c r="L25" t="str">
        <f t="shared" si="3"/>
        <v/>
      </c>
      <c r="M25" t="str">
        <f t="shared" si="4"/>
        <v/>
      </c>
      <c r="P25" t="s">
        <v>1432</v>
      </c>
      <c r="Q25" t="s">
        <v>89</v>
      </c>
      <c r="R25" t="s">
        <v>1344</v>
      </c>
      <c r="U25">
        <v>97</v>
      </c>
      <c r="V25" s="106">
        <v>170.16666666666671</v>
      </c>
      <c r="W25" s="106"/>
      <c r="X25" s="105"/>
      <c r="AD25" s="105"/>
    </row>
    <row r="26" spans="2:30" x14ac:dyDescent="0.3">
      <c r="B26" t="s">
        <v>1151</v>
      </c>
      <c r="C26" t="s">
        <v>4020</v>
      </c>
      <c r="D26" t="s">
        <v>4023</v>
      </c>
      <c r="E26" s="283">
        <v>0</v>
      </c>
      <c r="G26" t="s">
        <v>1432</v>
      </c>
      <c r="H26" t="s">
        <v>89</v>
      </c>
      <c r="I26" t="s">
        <v>90</v>
      </c>
      <c r="L26" t="str">
        <f t="shared" si="3"/>
        <v/>
      </c>
      <c r="M26" t="str">
        <f t="shared" si="4"/>
        <v/>
      </c>
      <c r="P26" t="s">
        <v>1432</v>
      </c>
      <c r="Q26" t="s">
        <v>100</v>
      </c>
      <c r="R26" t="s">
        <v>1344</v>
      </c>
      <c r="S26" t="s">
        <v>1548</v>
      </c>
      <c r="T26">
        <v>10</v>
      </c>
      <c r="U26">
        <v>2</v>
      </c>
      <c r="V26" s="106">
        <v>54</v>
      </c>
      <c r="W26" s="106"/>
      <c r="X26" s="105"/>
      <c r="AD26" s="105"/>
    </row>
    <row r="27" spans="2:30" x14ac:dyDescent="0.3">
      <c r="B27" t="s">
        <v>1151</v>
      </c>
      <c r="C27" t="s">
        <v>89</v>
      </c>
      <c r="D27" t="s">
        <v>1344</v>
      </c>
      <c r="E27" s="283"/>
      <c r="G27" t="s">
        <v>1432</v>
      </c>
      <c r="H27" t="s">
        <v>100</v>
      </c>
      <c r="I27" t="s">
        <v>90</v>
      </c>
      <c r="J27" t="s">
        <v>1548</v>
      </c>
      <c r="K27">
        <v>5</v>
      </c>
      <c r="L27">
        <f t="shared" si="3"/>
        <v>8</v>
      </c>
      <c r="M27" t="str">
        <f t="shared" si="4"/>
        <v/>
      </c>
      <c r="P27" t="s">
        <v>1432</v>
      </c>
      <c r="Q27" t="s">
        <v>100</v>
      </c>
      <c r="R27" t="s">
        <v>1344</v>
      </c>
      <c r="S27" t="s">
        <v>2111</v>
      </c>
      <c r="T27">
        <v>20</v>
      </c>
      <c r="U27">
        <v>4</v>
      </c>
      <c r="V27" s="106">
        <v>121.16666666666667</v>
      </c>
      <c r="W27" s="106"/>
      <c r="X27" s="105"/>
      <c r="Z27" s="102" t="s">
        <v>1428</v>
      </c>
      <c r="AA27" s="102"/>
      <c r="AB27" s="102"/>
      <c r="AD27" s="105"/>
    </row>
    <row r="28" spans="2:30" x14ac:dyDescent="0.3">
      <c r="B28" t="s">
        <v>1151</v>
      </c>
      <c r="C28" t="s">
        <v>100</v>
      </c>
      <c r="D28" t="s">
        <v>3617</v>
      </c>
      <c r="E28" s="283">
        <v>2</v>
      </c>
      <c r="G28" t="s">
        <v>1432</v>
      </c>
      <c r="H28" t="s">
        <v>100</v>
      </c>
      <c r="I28" t="s">
        <v>132</v>
      </c>
      <c r="J28" t="s">
        <v>1548</v>
      </c>
      <c r="K28">
        <v>5</v>
      </c>
      <c r="L28">
        <f t="shared" si="3"/>
        <v>8</v>
      </c>
      <c r="M28" t="str">
        <f t="shared" si="4"/>
        <v/>
      </c>
      <c r="P28" t="s">
        <v>1150</v>
      </c>
      <c r="Q28" t="s">
        <v>98</v>
      </c>
      <c r="R28" t="s">
        <v>1344</v>
      </c>
      <c r="S28" t="s">
        <v>2806</v>
      </c>
      <c r="T28">
        <v>15</v>
      </c>
      <c r="U28">
        <v>8</v>
      </c>
      <c r="V28" s="106">
        <v>71</v>
      </c>
      <c r="W28" s="106"/>
      <c r="X28" s="105"/>
      <c r="AD28" s="105"/>
    </row>
    <row r="29" spans="2:30" x14ac:dyDescent="0.3">
      <c r="B29" t="s">
        <v>1151</v>
      </c>
      <c r="C29" t="s">
        <v>100</v>
      </c>
      <c r="D29" t="s">
        <v>3071</v>
      </c>
      <c r="E29" s="283">
        <v>3</v>
      </c>
      <c r="G29" t="s">
        <v>1432</v>
      </c>
      <c r="H29" t="s">
        <v>100</v>
      </c>
      <c r="I29" t="s">
        <v>132</v>
      </c>
      <c r="J29" t="s">
        <v>2111</v>
      </c>
      <c r="K29">
        <v>20</v>
      </c>
      <c r="L29">
        <f t="shared" si="3"/>
        <v>0</v>
      </c>
      <c r="M29" t="str">
        <f t="shared" si="4"/>
        <v/>
      </c>
      <c r="P29" t="s">
        <v>1150</v>
      </c>
      <c r="Q29" t="s">
        <v>98</v>
      </c>
      <c r="R29" t="s">
        <v>1344</v>
      </c>
      <c r="S29" t="s">
        <v>2876</v>
      </c>
      <c r="T29">
        <v>19</v>
      </c>
      <c r="U29">
        <v>10</v>
      </c>
      <c r="V29" s="106">
        <v>111.08333333333333</v>
      </c>
      <c r="W29" s="106"/>
      <c r="X29" s="105"/>
      <c r="Z29" s="20" t="s">
        <v>1318</v>
      </c>
      <c r="AA29" t="s">
        <v>1334</v>
      </c>
      <c r="AD29" s="105"/>
    </row>
    <row r="30" spans="2:30" x14ac:dyDescent="0.3">
      <c r="B30" t="s">
        <v>1151</v>
      </c>
      <c r="C30" t="s">
        <v>97</v>
      </c>
      <c r="D30" t="s">
        <v>1344</v>
      </c>
      <c r="E30" s="283">
        <v>66</v>
      </c>
      <c r="G30" t="s">
        <v>1150</v>
      </c>
      <c r="H30" t="s">
        <v>95</v>
      </c>
      <c r="I30" t="s">
        <v>132</v>
      </c>
      <c r="J30" t="s">
        <v>2809</v>
      </c>
      <c r="K30">
        <v>5</v>
      </c>
      <c r="L30">
        <f t="shared" si="3"/>
        <v>24</v>
      </c>
      <c r="M30" t="str">
        <f t="shared" si="4"/>
        <v/>
      </c>
      <c r="P30" t="s">
        <v>1150</v>
      </c>
      <c r="Q30" t="s">
        <v>95</v>
      </c>
      <c r="R30" t="s">
        <v>1344</v>
      </c>
      <c r="T30">
        <v>3</v>
      </c>
      <c r="U30">
        <v>1</v>
      </c>
      <c r="V30" s="106">
        <v>21</v>
      </c>
      <c r="W30" s="106"/>
      <c r="X30" s="105"/>
      <c r="Z30" s="21" t="s">
        <v>1432</v>
      </c>
      <c r="AA30">
        <v>7</v>
      </c>
      <c r="AD30" s="105"/>
    </row>
    <row r="31" spans="2:30" x14ac:dyDescent="0.3">
      <c r="B31" t="s">
        <v>1151</v>
      </c>
      <c r="C31" t="s">
        <v>108</v>
      </c>
      <c r="D31" t="s">
        <v>3915</v>
      </c>
      <c r="E31" s="283">
        <v>2</v>
      </c>
      <c r="G31" t="s">
        <v>1150</v>
      </c>
      <c r="H31" t="s">
        <v>95</v>
      </c>
      <c r="I31" t="s">
        <v>132</v>
      </c>
      <c r="J31" t="s">
        <v>2885</v>
      </c>
      <c r="K31">
        <v>10</v>
      </c>
      <c r="L31">
        <f t="shared" si="3"/>
        <v>37</v>
      </c>
      <c r="M31" t="str">
        <f t="shared" si="4"/>
        <v/>
      </c>
      <c r="P31" t="s">
        <v>1150</v>
      </c>
      <c r="Q31" t="s">
        <v>95</v>
      </c>
      <c r="R31" t="s">
        <v>1344</v>
      </c>
      <c r="S31" t="s">
        <v>2809</v>
      </c>
      <c r="T31">
        <v>5</v>
      </c>
      <c r="U31">
        <v>1</v>
      </c>
      <c r="V31" s="106">
        <v>29</v>
      </c>
      <c r="W31" s="106"/>
      <c r="X31" s="105"/>
      <c r="Z31" s="21" t="s">
        <v>1150</v>
      </c>
      <c r="AA31">
        <v>7</v>
      </c>
      <c r="AD31" s="105"/>
    </row>
    <row r="32" spans="2:30" x14ac:dyDescent="0.3">
      <c r="B32" t="s">
        <v>1151</v>
      </c>
      <c r="C32" t="s">
        <v>108</v>
      </c>
      <c r="D32" t="s">
        <v>3187</v>
      </c>
      <c r="E32" s="283">
        <v>1</v>
      </c>
      <c r="G32" t="s">
        <v>1150</v>
      </c>
      <c r="H32" t="s">
        <v>95</v>
      </c>
      <c r="I32" t="s">
        <v>132</v>
      </c>
      <c r="J32" t="s">
        <v>2893</v>
      </c>
      <c r="K32">
        <v>9</v>
      </c>
      <c r="L32">
        <f t="shared" si="3"/>
        <v>11</v>
      </c>
      <c r="M32" t="str">
        <f t="shared" si="4"/>
        <v/>
      </c>
      <c r="P32" t="s">
        <v>1150</v>
      </c>
      <c r="Q32" t="s">
        <v>95</v>
      </c>
      <c r="R32" t="s">
        <v>1344</v>
      </c>
      <c r="S32" t="s">
        <v>2885</v>
      </c>
      <c r="T32">
        <v>10</v>
      </c>
      <c r="U32">
        <v>2</v>
      </c>
      <c r="V32" s="106">
        <v>54</v>
      </c>
      <c r="W32" s="106"/>
      <c r="X32" s="105"/>
      <c r="Z32" s="21" t="s">
        <v>1151</v>
      </c>
      <c r="AA32">
        <v>9</v>
      </c>
      <c r="AD32" s="105"/>
    </row>
    <row r="33" spans="2:32" x14ac:dyDescent="0.3">
      <c r="B33" t="s">
        <v>1150</v>
      </c>
      <c r="C33" t="s">
        <v>98</v>
      </c>
      <c r="D33" t="s">
        <v>2806</v>
      </c>
      <c r="E33" s="283">
        <v>10</v>
      </c>
      <c r="G33" t="s">
        <v>1150</v>
      </c>
      <c r="H33" t="s">
        <v>95</v>
      </c>
      <c r="I33" t="s">
        <v>132</v>
      </c>
      <c r="J33" t="s">
        <v>2938</v>
      </c>
      <c r="K33">
        <v>13</v>
      </c>
      <c r="L33">
        <f t="shared" si="3"/>
        <v>16</v>
      </c>
      <c r="M33" t="str">
        <f t="shared" si="4"/>
        <v/>
      </c>
      <c r="P33" t="s">
        <v>1150</v>
      </c>
      <c r="Q33" t="s">
        <v>95</v>
      </c>
      <c r="R33" t="s">
        <v>1344</v>
      </c>
      <c r="S33" t="s">
        <v>2893</v>
      </c>
      <c r="T33">
        <v>9</v>
      </c>
      <c r="U33">
        <v>3</v>
      </c>
      <c r="V33" s="106">
        <v>57</v>
      </c>
      <c r="W33" s="106"/>
      <c r="X33" s="105"/>
      <c r="Z33" s="21" t="s">
        <v>1152</v>
      </c>
      <c r="AA33">
        <v>42</v>
      </c>
      <c r="AD33" s="105"/>
      <c r="AF33" s="106"/>
    </row>
    <row r="34" spans="2:32" x14ac:dyDescent="0.3">
      <c r="B34" t="s">
        <v>1150</v>
      </c>
      <c r="C34" t="s">
        <v>98</v>
      </c>
      <c r="D34" t="s">
        <v>2876</v>
      </c>
      <c r="E34" s="283">
        <v>11</v>
      </c>
      <c r="G34" t="s">
        <v>1150</v>
      </c>
      <c r="H34" t="s">
        <v>95</v>
      </c>
      <c r="I34" t="s">
        <v>132</v>
      </c>
      <c r="J34" t="s">
        <v>2947</v>
      </c>
      <c r="K34">
        <v>1</v>
      </c>
      <c r="L34">
        <f t="shared" si="3"/>
        <v>1</v>
      </c>
      <c r="M34" t="str">
        <f t="shared" si="4"/>
        <v/>
      </c>
      <c r="P34" t="s">
        <v>1150</v>
      </c>
      <c r="Q34" t="s">
        <v>95</v>
      </c>
      <c r="R34" t="s">
        <v>1344</v>
      </c>
      <c r="S34" t="s">
        <v>2938</v>
      </c>
      <c r="T34">
        <v>13</v>
      </c>
      <c r="U34">
        <v>2</v>
      </c>
      <c r="V34" s="106">
        <v>222</v>
      </c>
      <c r="W34" s="106"/>
      <c r="X34" s="105"/>
      <c r="Z34" s="21" t="s">
        <v>1320</v>
      </c>
      <c r="AA34">
        <v>65</v>
      </c>
      <c r="AD34" s="105"/>
    </row>
    <row r="35" spans="2:32" x14ac:dyDescent="0.3">
      <c r="B35" t="s">
        <v>1150</v>
      </c>
      <c r="C35" t="s">
        <v>96</v>
      </c>
      <c r="D35" t="s">
        <v>2938</v>
      </c>
      <c r="E35" s="283">
        <v>16</v>
      </c>
      <c r="G35" t="s">
        <v>1150</v>
      </c>
      <c r="H35" t="s">
        <v>95</v>
      </c>
      <c r="I35" t="s">
        <v>132</v>
      </c>
      <c r="J35" t="s">
        <v>3071</v>
      </c>
      <c r="K35">
        <v>8</v>
      </c>
      <c r="L35">
        <f t="shared" si="3"/>
        <v>0</v>
      </c>
      <c r="M35" t="str">
        <f t="shared" si="4"/>
        <v/>
      </c>
      <c r="P35" t="s">
        <v>1150</v>
      </c>
      <c r="Q35" t="s">
        <v>95</v>
      </c>
      <c r="R35" t="s">
        <v>1344</v>
      </c>
      <c r="S35" t="s">
        <v>2947</v>
      </c>
      <c r="T35">
        <v>1</v>
      </c>
      <c r="U35">
        <v>1</v>
      </c>
      <c r="V35" s="106">
        <v>6</v>
      </c>
      <c r="W35" s="106"/>
      <c r="X35" s="105"/>
      <c r="AD35" s="105"/>
    </row>
    <row r="36" spans="2:32" x14ac:dyDescent="0.3">
      <c r="B36" t="s">
        <v>1150</v>
      </c>
      <c r="C36" t="s">
        <v>96</v>
      </c>
      <c r="D36" t="s">
        <v>3067</v>
      </c>
      <c r="E36" s="283">
        <v>10</v>
      </c>
      <c r="G36" t="s">
        <v>1150</v>
      </c>
      <c r="H36" t="s">
        <v>95</v>
      </c>
      <c r="I36" t="s">
        <v>132</v>
      </c>
      <c r="J36" t="s">
        <v>3079</v>
      </c>
      <c r="K36">
        <v>16</v>
      </c>
      <c r="L36">
        <f t="shared" si="3"/>
        <v>18</v>
      </c>
      <c r="M36" t="str">
        <f t="shared" si="4"/>
        <v/>
      </c>
      <c r="P36" t="s">
        <v>1150</v>
      </c>
      <c r="Q36" t="s">
        <v>95</v>
      </c>
      <c r="R36" t="s">
        <v>1344</v>
      </c>
      <c r="S36" t="s">
        <v>3071</v>
      </c>
      <c r="T36">
        <v>8</v>
      </c>
      <c r="U36">
        <v>2</v>
      </c>
      <c r="V36" s="106">
        <v>48</v>
      </c>
      <c r="W36" s="106"/>
      <c r="X36" s="105"/>
      <c r="AD36" s="105"/>
    </row>
    <row r="37" spans="2:32" x14ac:dyDescent="0.3">
      <c r="B37" t="s">
        <v>1150</v>
      </c>
      <c r="C37" t="s">
        <v>96</v>
      </c>
      <c r="D37" t="s">
        <v>1344</v>
      </c>
      <c r="E37" s="283">
        <v>10</v>
      </c>
      <c r="G37" t="s">
        <v>1150</v>
      </c>
      <c r="H37" t="s">
        <v>95</v>
      </c>
      <c r="I37" t="s">
        <v>133</v>
      </c>
      <c r="K37">
        <v>3</v>
      </c>
      <c r="L37" t="str">
        <f t="shared" si="3"/>
        <v/>
      </c>
      <c r="M37" t="str">
        <f t="shared" si="4"/>
        <v/>
      </c>
      <c r="P37" t="s">
        <v>1150</v>
      </c>
      <c r="Q37" t="s">
        <v>95</v>
      </c>
      <c r="R37" t="s">
        <v>1344</v>
      </c>
      <c r="S37" t="s">
        <v>3079</v>
      </c>
      <c r="T37">
        <v>16</v>
      </c>
      <c r="U37">
        <v>2</v>
      </c>
      <c r="V37" s="106">
        <v>48</v>
      </c>
      <c r="W37" s="106"/>
      <c r="X37" s="105"/>
      <c r="AD37" s="105"/>
    </row>
    <row r="38" spans="2:32" x14ac:dyDescent="0.3">
      <c r="B38" t="s">
        <v>1150</v>
      </c>
      <c r="C38" t="s">
        <v>95</v>
      </c>
      <c r="D38" t="s">
        <v>3079</v>
      </c>
      <c r="E38" s="283">
        <v>18</v>
      </c>
      <c r="G38" t="s">
        <v>1150</v>
      </c>
      <c r="H38" t="s">
        <v>96</v>
      </c>
      <c r="I38" t="s">
        <v>90</v>
      </c>
      <c r="J38" t="s">
        <v>2938</v>
      </c>
      <c r="K38">
        <v>3</v>
      </c>
      <c r="L38">
        <f t="shared" si="3"/>
        <v>16</v>
      </c>
      <c r="M38" t="str">
        <f t="shared" si="4"/>
        <v/>
      </c>
      <c r="P38" t="s">
        <v>1150</v>
      </c>
      <c r="Q38" t="s">
        <v>96</v>
      </c>
      <c r="R38" t="s">
        <v>1344</v>
      </c>
      <c r="T38">
        <v>11</v>
      </c>
      <c r="U38">
        <v>5</v>
      </c>
      <c r="V38" s="106">
        <v>58</v>
      </c>
      <c r="W38" s="106"/>
      <c r="X38" s="105"/>
      <c r="AD38" s="105"/>
    </row>
    <row r="39" spans="2:32" x14ac:dyDescent="0.3">
      <c r="B39" t="s">
        <v>1150</v>
      </c>
      <c r="C39" t="s">
        <v>95</v>
      </c>
      <c r="D39" t="s">
        <v>1145</v>
      </c>
      <c r="E39" s="283">
        <v>40</v>
      </c>
      <c r="G39" t="s">
        <v>1150</v>
      </c>
      <c r="H39" t="s">
        <v>96</v>
      </c>
      <c r="I39" t="s">
        <v>132</v>
      </c>
      <c r="K39">
        <v>11</v>
      </c>
      <c r="L39" t="str">
        <f t="shared" si="3"/>
        <v/>
      </c>
      <c r="M39" t="str">
        <f t="shared" si="4"/>
        <v/>
      </c>
      <c r="P39" t="s">
        <v>1150</v>
      </c>
      <c r="Q39" t="s">
        <v>96</v>
      </c>
      <c r="R39" t="s">
        <v>1344</v>
      </c>
      <c r="S39" t="s">
        <v>1145</v>
      </c>
      <c r="T39">
        <v>11</v>
      </c>
      <c r="U39">
        <v>3</v>
      </c>
      <c r="V39" s="106">
        <v>66</v>
      </c>
      <c r="W39" s="106"/>
    </row>
    <row r="40" spans="2:32" x14ac:dyDescent="0.3">
      <c r="B40" t="s">
        <v>1150</v>
      </c>
      <c r="C40" t="s">
        <v>95</v>
      </c>
      <c r="D40" t="s">
        <v>2947</v>
      </c>
      <c r="E40" s="283">
        <v>1</v>
      </c>
      <c r="G40" t="s">
        <v>1150</v>
      </c>
      <c r="H40" t="s">
        <v>96</v>
      </c>
      <c r="I40" t="s">
        <v>132</v>
      </c>
      <c r="J40" t="s">
        <v>1145</v>
      </c>
      <c r="K40">
        <v>11</v>
      </c>
      <c r="L40">
        <f t="shared" si="3"/>
        <v>40</v>
      </c>
      <c r="M40" t="str">
        <f t="shared" si="4"/>
        <v/>
      </c>
      <c r="P40" t="s">
        <v>1150</v>
      </c>
      <c r="Q40" t="s">
        <v>96</v>
      </c>
      <c r="R40" t="s">
        <v>1344</v>
      </c>
      <c r="S40" t="s">
        <v>2876</v>
      </c>
      <c r="T40">
        <v>1</v>
      </c>
      <c r="U40">
        <v>1</v>
      </c>
      <c r="V40" s="106">
        <v>6</v>
      </c>
      <c r="W40" s="106"/>
    </row>
    <row r="41" spans="2:32" x14ac:dyDescent="0.3">
      <c r="B41" t="s">
        <v>1150</v>
      </c>
      <c r="C41" t="s">
        <v>95</v>
      </c>
      <c r="D41" t="s">
        <v>3067</v>
      </c>
      <c r="E41" s="283">
        <v>5</v>
      </c>
      <c r="G41" t="s">
        <v>1150</v>
      </c>
      <c r="H41" t="s">
        <v>96</v>
      </c>
      <c r="I41" t="s">
        <v>132</v>
      </c>
      <c r="J41" t="s">
        <v>2876</v>
      </c>
      <c r="K41">
        <v>1</v>
      </c>
      <c r="L41">
        <f t="shared" si="3"/>
        <v>8</v>
      </c>
      <c r="M41" t="str">
        <f t="shared" si="4"/>
        <v/>
      </c>
      <c r="P41" t="s">
        <v>1150</v>
      </c>
      <c r="Q41" t="s">
        <v>96</v>
      </c>
      <c r="R41" t="s">
        <v>1344</v>
      </c>
      <c r="S41" t="s">
        <v>2938</v>
      </c>
      <c r="T41">
        <v>15</v>
      </c>
      <c r="U41">
        <v>4</v>
      </c>
      <c r="V41" s="106">
        <v>114</v>
      </c>
      <c r="W41" s="106"/>
    </row>
    <row r="42" spans="2:32" x14ac:dyDescent="0.3">
      <c r="B42" t="s">
        <v>1150</v>
      </c>
      <c r="C42" t="s">
        <v>95</v>
      </c>
      <c r="D42" t="s">
        <v>2893</v>
      </c>
      <c r="E42" s="283">
        <v>11</v>
      </c>
      <c r="G42" t="s">
        <v>1150</v>
      </c>
      <c r="H42" t="s">
        <v>96</v>
      </c>
      <c r="I42" t="s">
        <v>132</v>
      </c>
      <c r="J42" t="s">
        <v>2938</v>
      </c>
      <c r="K42">
        <v>12</v>
      </c>
      <c r="L42">
        <f t="shared" si="3"/>
        <v>16</v>
      </c>
      <c r="M42" t="str">
        <f t="shared" si="4"/>
        <v/>
      </c>
      <c r="P42" t="s">
        <v>1150</v>
      </c>
      <c r="Q42" t="s">
        <v>96</v>
      </c>
      <c r="R42" t="s">
        <v>1344</v>
      </c>
      <c r="S42" t="s">
        <v>3067</v>
      </c>
      <c r="T42">
        <v>8</v>
      </c>
      <c r="U42">
        <v>2</v>
      </c>
      <c r="V42" s="106">
        <v>49</v>
      </c>
      <c r="W42" s="106"/>
    </row>
    <row r="43" spans="2:32" x14ac:dyDescent="0.3">
      <c r="B43" t="s">
        <v>1150</v>
      </c>
      <c r="C43" t="s">
        <v>95</v>
      </c>
      <c r="D43" t="s">
        <v>3071</v>
      </c>
      <c r="E43" s="283">
        <v>10</v>
      </c>
      <c r="G43" t="s">
        <v>1150</v>
      </c>
      <c r="H43" t="s">
        <v>96</v>
      </c>
      <c r="I43" t="s">
        <v>132</v>
      </c>
      <c r="J43" t="s">
        <v>3067</v>
      </c>
      <c r="K43">
        <v>8</v>
      </c>
      <c r="L43">
        <f t="shared" si="3"/>
        <v>3</v>
      </c>
      <c r="M43" t="str">
        <f t="shared" si="4"/>
        <v/>
      </c>
      <c r="P43" t="s">
        <v>1150</v>
      </c>
      <c r="Q43" t="s">
        <v>108</v>
      </c>
      <c r="R43" t="s">
        <v>1344</v>
      </c>
      <c r="T43">
        <v>4</v>
      </c>
      <c r="U43">
        <v>2</v>
      </c>
      <c r="V43" s="106">
        <v>26</v>
      </c>
      <c r="W43" s="106"/>
    </row>
    <row r="44" spans="2:32" x14ac:dyDescent="0.3">
      <c r="B44" t="s">
        <v>1150</v>
      </c>
      <c r="C44" t="s">
        <v>84</v>
      </c>
      <c r="D44" t="s">
        <v>1344</v>
      </c>
      <c r="E44" s="283"/>
      <c r="G44" t="s">
        <v>1150</v>
      </c>
      <c r="H44" t="s">
        <v>98</v>
      </c>
      <c r="I44" t="s">
        <v>132</v>
      </c>
      <c r="J44" t="s">
        <v>2806</v>
      </c>
      <c r="K44">
        <v>15</v>
      </c>
      <c r="L44">
        <f t="shared" si="3"/>
        <v>10</v>
      </c>
      <c r="M44" t="str">
        <f t="shared" si="4"/>
        <v/>
      </c>
      <c r="P44" t="s">
        <v>1150</v>
      </c>
      <c r="Q44" t="s">
        <v>108</v>
      </c>
      <c r="R44" t="s">
        <v>1344</v>
      </c>
      <c r="S44" t="s">
        <v>2809</v>
      </c>
      <c r="T44">
        <v>5</v>
      </c>
      <c r="U44">
        <v>1</v>
      </c>
      <c r="V44" s="106">
        <v>23</v>
      </c>
      <c r="W44" s="106"/>
    </row>
    <row r="45" spans="2:32" x14ac:dyDescent="0.3">
      <c r="B45" t="s">
        <v>1150</v>
      </c>
      <c r="C45" t="s">
        <v>100</v>
      </c>
      <c r="D45" t="s">
        <v>1145</v>
      </c>
      <c r="E45" s="283">
        <v>2</v>
      </c>
      <c r="G45" t="s">
        <v>1150</v>
      </c>
      <c r="H45" t="s">
        <v>98</v>
      </c>
      <c r="I45" t="s">
        <v>132</v>
      </c>
      <c r="J45" t="s">
        <v>2876</v>
      </c>
      <c r="K45">
        <v>19</v>
      </c>
      <c r="L45">
        <f t="shared" si="3"/>
        <v>8</v>
      </c>
      <c r="M45" t="str">
        <f t="shared" si="4"/>
        <v/>
      </c>
      <c r="P45" t="s">
        <v>1150</v>
      </c>
      <c r="Q45" t="s">
        <v>108</v>
      </c>
      <c r="R45" t="s">
        <v>1344</v>
      </c>
      <c r="S45" t="s">
        <v>2893</v>
      </c>
      <c r="T45">
        <v>1</v>
      </c>
      <c r="U45">
        <v>1</v>
      </c>
      <c r="V45" s="106">
        <v>6</v>
      </c>
      <c r="W45" s="106"/>
    </row>
    <row r="46" spans="2:32" x14ac:dyDescent="0.3">
      <c r="B46" t="s">
        <v>1150</v>
      </c>
      <c r="C46" t="s">
        <v>113</v>
      </c>
      <c r="D46" t="s">
        <v>2947</v>
      </c>
      <c r="E46" s="283">
        <v>1</v>
      </c>
      <c r="G46" t="s">
        <v>1150</v>
      </c>
      <c r="H46" t="s">
        <v>108</v>
      </c>
      <c r="I46" t="s">
        <v>90</v>
      </c>
      <c r="K46">
        <v>3</v>
      </c>
      <c r="L46" t="str">
        <f t="shared" si="3"/>
        <v/>
      </c>
      <c r="M46" t="str">
        <f t="shared" si="4"/>
        <v/>
      </c>
      <c r="P46" t="s">
        <v>1150</v>
      </c>
      <c r="Q46" t="s">
        <v>108</v>
      </c>
      <c r="R46" t="s">
        <v>1344</v>
      </c>
      <c r="S46" t="s">
        <v>2938</v>
      </c>
      <c r="T46">
        <v>24</v>
      </c>
      <c r="U46">
        <v>3</v>
      </c>
      <c r="V46" s="106">
        <v>258</v>
      </c>
      <c r="W46" s="106"/>
    </row>
    <row r="47" spans="2:32" x14ac:dyDescent="0.3">
      <c r="B47" t="s">
        <v>1150</v>
      </c>
      <c r="C47" t="s">
        <v>97</v>
      </c>
      <c r="D47" t="s">
        <v>1344</v>
      </c>
      <c r="E47" s="283">
        <v>46</v>
      </c>
      <c r="G47" t="s">
        <v>1150</v>
      </c>
      <c r="H47" t="s">
        <v>108</v>
      </c>
      <c r="I47" t="s">
        <v>90</v>
      </c>
      <c r="J47" t="s">
        <v>2809</v>
      </c>
      <c r="K47">
        <v>5</v>
      </c>
      <c r="L47">
        <f t="shared" si="3"/>
        <v>24</v>
      </c>
      <c r="M47" t="str">
        <f t="shared" si="4"/>
        <v/>
      </c>
      <c r="P47" t="s">
        <v>1150</v>
      </c>
      <c r="Q47" t="s">
        <v>108</v>
      </c>
      <c r="R47" t="s">
        <v>1344</v>
      </c>
      <c r="S47" t="s">
        <v>3041</v>
      </c>
      <c r="T47">
        <v>1</v>
      </c>
      <c r="U47">
        <v>1</v>
      </c>
      <c r="V47" s="106">
        <v>6</v>
      </c>
      <c r="W47" s="106"/>
    </row>
    <row r="48" spans="2:32" x14ac:dyDescent="0.3">
      <c r="B48" t="s">
        <v>1150</v>
      </c>
      <c r="C48" t="s">
        <v>108</v>
      </c>
      <c r="D48" t="s">
        <v>2947</v>
      </c>
      <c r="E48" s="283">
        <v>1</v>
      </c>
      <c r="G48" t="s">
        <v>1150</v>
      </c>
      <c r="H48" t="s">
        <v>108</v>
      </c>
      <c r="I48" t="s">
        <v>90</v>
      </c>
      <c r="J48" t="s">
        <v>2893</v>
      </c>
      <c r="K48">
        <v>1</v>
      </c>
      <c r="L48">
        <f t="shared" si="3"/>
        <v>11</v>
      </c>
      <c r="M48" t="str">
        <f t="shared" si="4"/>
        <v/>
      </c>
      <c r="P48" t="s">
        <v>1150</v>
      </c>
      <c r="Q48" t="s">
        <v>97</v>
      </c>
      <c r="R48" t="s">
        <v>84</v>
      </c>
      <c r="T48">
        <v>49</v>
      </c>
      <c r="U48">
        <v>6</v>
      </c>
      <c r="V48" s="106">
        <v>0</v>
      </c>
      <c r="W48" s="106"/>
    </row>
    <row r="49" spans="2:23" x14ac:dyDescent="0.3">
      <c r="B49" t="s">
        <v>1150</v>
      </c>
      <c r="C49" t="s">
        <v>108</v>
      </c>
      <c r="D49" t="s">
        <v>2938</v>
      </c>
      <c r="E49" s="283">
        <v>16</v>
      </c>
      <c r="G49" t="s">
        <v>1150</v>
      </c>
      <c r="H49" t="s">
        <v>108</v>
      </c>
      <c r="I49" t="s">
        <v>90</v>
      </c>
      <c r="J49" t="s">
        <v>2938</v>
      </c>
      <c r="K49">
        <v>24</v>
      </c>
      <c r="L49">
        <f t="shared" si="3"/>
        <v>16</v>
      </c>
      <c r="M49" t="str">
        <f t="shared" si="4"/>
        <v/>
      </c>
      <c r="P49" t="s">
        <v>1150</v>
      </c>
      <c r="Q49" t="s">
        <v>97</v>
      </c>
      <c r="R49" t="s">
        <v>89</v>
      </c>
      <c r="T49">
        <v>5</v>
      </c>
      <c r="U49">
        <v>5</v>
      </c>
      <c r="V49" s="106">
        <v>0</v>
      </c>
      <c r="W49" s="106"/>
    </row>
    <row r="50" spans="2:23" x14ac:dyDescent="0.3">
      <c r="B50" t="s">
        <v>1150</v>
      </c>
      <c r="C50" t="s">
        <v>108</v>
      </c>
      <c r="D50" t="s">
        <v>2893</v>
      </c>
      <c r="E50" s="283">
        <v>2</v>
      </c>
      <c r="G50" t="s">
        <v>1150</v>
      </c>
      <c r="H50" t="s">
        <v>108</v>
      </c>
      <c r="I50" t="s">
        <v>90</v>
      </c>
      <c r="J50" t="s">
        <v>3041</v>
      </c>
      <c r="K50">
        <v>1</v>
      </c>
      <c r="L50" t="str">
        <f t="shared" si="3"/>
        <v>Mudança de escopo</v>
      </c>
      <c r="M50">
        <f t="shared" si="4"/>
        <v>1</v>
      </c>
      <c r="P50" t="s">
        <v>1150</v>
      </c>
      <c r="Q50" t="s">
        <v>84</v>
      </c>
      <c r="R50" t="s">
        <v>1344</v>
      </c>
      <c r="U50">
        <v>270</v>
      </c>
      <c r="V50" s="106">
        <v>251.25</v>
      </c>
      <c r="W50" s="106"/>
    </row>
    <row r="51" spans="2:23" x14ac:dyDescent="0.3">
      <c r="B51" t="s">
        <v>1150</v>
      </c>
      <c r="C51" t="s">
        <v>108</v>
      </c>
      <c r="D51" t="s">
        <v>1344</v>
      </c>
      <c r="E51" s="283">
        <v>1</v>
      </c>
      <c r="G51" t="s">
        <v>1150</v>
      </c>
      <c r="H51" t="s">
        <v>108</v>
      </c>
      <c r="I51" t="s">
        <v>132</v>
      </c>
      <c r="K51">
        <v>1</v>
      </c>
      <c r="L51" t="str">
        <f t="shared" si="3"/>
        <v/>
      </c>
      <c r="M51" t="str">
        <f t="shared" si="4"/>
        <v/>
      </c>
      <c r="P51" t="s">
        <v>1150</v>
      </c>
      <c r="Q51" t="s">
        <v>106</v>
      </c>
      <c r="R51" t="s">
        <v>1344</v>
      </c>
      <c r="S51" t="s">
        <v>2893</v>
      </c>
      <c r="U51">
        <v>2</v>
      </c>
      <c r="V51" s="106">
        <v>5</v>
      </c>
      <c r="W51" s="106"/>
    </row>
    <row r="52" spans="2:23" x14ac:dyDescent="0.3">
      <c r="B52" t="s">
        <v>1152</v>
      </c>
      <c r="C52" t="s">
        <v>106</v>
      </c>
      <c r="D52" t="s">
        <v>2947</v>
      </c>
      <c r="E52" s="283"/>
      <c r="G52" t="s">
        <v>1150</v>
      </c>
      <c r="H52" t="s">
        <v>97</v>
      </c>
      <c r="I52" t="s">
        <v>90</v>
      </c>
      <c r="K52">
        <v>38</v>
      </c>
      <c r="L52" t="str">
        <f t="shared" si="3"/>
        <v/>
      </c>
      <c r="M52" t="str">
        <f t="shared" si="4"/>
        <v/>
      </c>
      <c r="P52" t="s">
        <v>1150</v>
      </c>
      <c r="Q52" t="s">
        <v>113</v>
      </c>
      <c r="R52" t="s">
        <v>1344</v>
      </c>
      <c r="T52">
        <v>2</v>
      </c>
      <c r="U52">
        <v>2</v>
      </c>
      <c r="V52" s="106">
        <v>50</v>
      </c>
      <c r="W52" s="106"/>
    </row>
    <row r="53" spans="2:23" x14ac:dyDescent="0.3">
      <c r="B53" t="s">
        <v>1152</v>
      </c>
      <c r="C53" t="s">
        <v>106</v>
      </c>
      <c r="D53" t="s">
        <v>5686</v>
      </c>
      <c r="E53" s="283"/>
      <c r="G53" t="s">
        <v>1150</v>
      </c>
      <c r="H53" t="s">
        <v>84</v>
      </c>
      <c r="I53" t="s">
        <v>90</v>
      </c>
      <c r="L53" t="str">
        <f t="shared" si="3"/>
        <v/>
      </c>
      <c r="M53" t="str">
        <f t="shared" si="4"/>
        <v/>
      </c>
      <c r="P53" t="s">
        <v>1150</v>
      </c>
      <c r="Q53" t="s">
        <v>113</v>
      </c>
      <c r="R53" t="s">
        <v>1344</v>
      </c>
      <c r="S53" t="s">
        <v>2947</v>
      </c>
      <c r="T53">
        <v>4</v>
      </c>
      <c r="U53">
        <v>2</v>
      </c>
      <c r="V53" s="106">
        <v>30</v>
      </c>
      <c r="W53" s="106"/>
    </row>
    <row r="54" spans="2:23" x14ac:dyDescent="0.3">
      <c r="B54" t="s">
        <v>1152</v>
      </c>
      <c r="C54" t="s">
        <v>98</v>
      </c>
      <c r="D54" t="s">
        <v>6367</v>
      </c>
      <c r="E54" s="283">
        <v>3</v>
      </c>
      <c r="G54" t="s">
        <v>1150</v>
      </c>
      <c r="H54" t="s">
        <v>84</v>
      </c>
      <c r="I54" t="s">
        <v>94</v>
      </c>
      <c r="L54" t="str">
        <f t="shared" si="3"/>
        <v/>
      </c>
      <c r="M54" t="str">
        <f t="shared" si="4"/>
        <v/>
      </c>
      <c r="P54" t="s">
        <v>1150</v>
      </c>
      <c r="Q54" t="s">
        <v>100</v>
      </c>
      <c r="R54" t="s">
        <v>1344</v>
      </c>
      <c r="T54">
        <v>1</v>
      </c>
      <c r="U54">
        <v>1</v>
      </c>
      <c r="V54" s="106">
        <v>0</v>
      </c>
      <c r="W54" s="106"/>
    </row>
    <row r="55" spans="2:23" x14ac:dyDescent="0.3">
      <c r="B55" t="s">
        <v>1152</v>
      </c>
      <c r="C55" t="s">
        <v>98</v>
      </c>
      <c r="D55" t="s">
        <v>2809</v>
      </c>
      <c r="E55" s="283">
        <v>24</v>
      </c>
      <c r="G55" t="s">
        <v>1150</v>
      </c>
      <c r="H55" t="s">
        <v>84</v>
      </c>
      <c r="I55" t="s">
        <v>92</v>
      </c>
      <c r="L55" t="str">
        <f t="shared" si="3"/>
        <v/>
      </c>
      <c r="M55" t="str">
        <f t="shared" si="4"/>
        <v/>
      </c>
      <c r="P55" t="s">
        <v>1150</v>
      </c>
      <c r="Q55" t="s">
        <v>100</v>
      </c>
      <c r="R55" t="s">
        <v>1344</v>
      </c>
      <c r="S55" t="s">
        <v>1145</v>
      </c>
      <c r="T55">
        <v>3</v>
      </c>
      <c r="U55">
        <v>1</v>
      </c>
      <c r="V55" s="106">
        <v>18</v>
      </c>
      <c r="W55" s="106"/>
    </row>
    <row r="56" spans="2:23" x14ac:dyDescent="0.3">
      <c r="B56" t="s">
        <v>1152</v>
      </c>
      <c r="C56" t="s">
        <v>98</v>
      </c>
      <c r="D56" t="s">
        <v>2806</v>
      </c>
      <c r="E56" s="283">
        <v>10</v>
      </c>
      <c r="G56" t="s">
        <v>1150</v>
      </c>
      <c r="H56" t="s">
        <v>106</v>
      </c>
      <c r="I56" t="s">
        <v>132</v>
      </c>
      <c r="J56" t="s">
        <v>2893</v>
      </c>
      <c r="L56">
        <f t="shared" si="3"/>
        <v>11</v>
      </c>
      <c r="M56" t="str">
        <f t="shared" si="4"/>
        <v/>
      </c>
      <c r="P56" t="s">
        <v>1150</v>
      </c>
      <c r="Q56" t="s">
        <v>100</v>
      </c>
      <c r="R56" t="s">
        <v>1344</v>
      </c>
      <c r="S56" t="s">
        <v>2806</v>
      </c>
      <c r="T56">
        <v>1</v>
      </c>
      <c r="U56">
        <v>1</v>
      </c>
      <c r="V56" s="106">
        <v>7</v>
      </c>
      <c r="W56" s="106"/>
    </row>
    <row r="57" spans="2:23" x14ac:dyDescent="0.3">
      <c r="B57" t="s">
        <v>1152</v>
      </c>
      <c r="C57" t="s">
        <v>95</v>
      </c>
      <c r="D57" t="s">
        <v>3412</v>
      </c>
      <c r="E57" s="283">
        <v>13</v>
      </c>
      <c r="G57" t="s">
        <v>1150</v>
      </c>
      <c r="H57" t="s">
        <v>113</v>
      </c>
      <c r="I57" t="s">
        <v>90</v>
      </c>
      <c r="K57">
        <v>1</v>
      </c>
      <c r="L57" t="str">
        <f t="shared" si="3"/>
        <v/>
      </c>
      <c r="M57" t="str">
        <f t="shared" si="4"/>
        <v/>
      </c>
      <c r="P57" t="s">
        <v>1150</v>
      </c>
      <c r="Q57" t="s">
        <v>100</v>
      </c>
      <c r="R57" t="s">
        <v>1344</v>
      </c>
      <c r="S57" t="s">
        <v>2876</v>
      </c>
      <c r="T57">
        <v>7</v>
      </c>
      <c r="U57">
        <v>2</v>
      </c>
      <c r="V57" s="106">
        <v>32</v>
      </c>
      <c r="W57" s="106"/>
    </row>
    <row r="58" spans="2:23" x14ac:dyDescent="0.3">
      <c r="B58" t="s">
        <v>1152</v>
      </c>
      <c r="C58" t="s">
        <v>95</v>
      </c>
      <c r="D58" t="s">
        <v>2809</v>
      </c>
      <c r="E58" s="283">
        <v>8</v>
      </c>
      <c r="G58" t="s">
        <v>1150</v>
      </c>
      <c r="H58" t="s">
        <v>113</v>
      </c>
      <c r="I58" t="s">
        <v>132</v>
      </c>
      <c r="K58">
        <v>1</v>
      </c>
      <c r="L58" t="str">
        <f t="shared" si="3"/>
        <v/>
      </c>
      <c r="M58" t="str">
        <f t="shared" si="4"/>
        <v/>
      </c>
      <c r="P58" t="s">
        <v>1150</v>
      </c>
      <c r="Q58" t="s">
        <v>100</v>
      </c>
      <c r="R58" t="s">
        <v>1344</v>
      </c>
      <c r="S58" t="s">
        <v>2885</v>
      </c>
      <c r="T58">
        <v>2</v>
      </c>
      <c r="U58">
        <v>1</v>
      </c>
      <c r="V58" s="106">
        <v>12</v>
      </c>
      <c r="W58" s="106"/>
    </row>
    <row r="59" spans="2:23" x14ac:dyDescent="0.3">
      <c r="B59" t="s">
        <v>1152</v>
      </c>
      <c r="C59" t="s">
        <v>95</v>
      </c>
      <c r="D59" t="s">
        <v>2111</v>
      </c>
      <c r="E59" s="283">
        <v>19</v>
      </c>
      <c r="G59" t="s">
        <v>1150</v>
      </c>
      <c r="H59" t="s">
        <v>113</v>
      </c>
      <c r="I59" t="s">
        <v>132</v>
      </c>
      <c r="J59" t="s">
        <v>2947</v>
      </c>
      <c r="K59">
        <v>4</v>
      </c>
      <c r="L59">
        <f t="shared" si="3"/>
        <v>1</v>
      </c>
      <c r="M59" t="str">
        <f t="shared" si="4"/>
        <v/>
      </c>
      <c r="P59" t="s">
        <v>1150</v>
      </c>
      <c r="Q59" t="s">
        <v>104</v>
      </c>
      <c r="R59" t="s">
        <v>1344</v>
      </c>
      <c r="S59" t="s">
        <v>2938</v>
      </c>
      <c r="U59">
        <v>1</v>
      </c>
      <c r="V59" s="106">
        <v>0</v>
      </c>
      <c r="W59" s="106"/>
    </row>
    <row r="60" spans="2:23" x14ac:dyDescent="0.3">
      <c r="B60" t="s">
        <v>1152</v>
      </c>
      <c r="C60" t="s">
        <v>95</v>
      </c>
      <c r="D60" t="s">
        <v>5689</v>
      </c>
      <c r="E60" s="283">
        <v>3</v>
      </c>
      <c r="G60" t="s">
        <v>1150</v>
      </c>
      <c r="H60" t="s">
        <v>100</v>
      </c>
      <c r="I60" t="s">
        <v>132</v>
      </c>
      <c r="K60">
        <v>1</v>
      </c>
      <c r="L60" t="str">
        <f t="shared" si="3"/>
        <v/>
      </c>
      <c r="M60" t="str">
        <f t="shared" si="4"/>
        <v/>
      </c>
      <c r="P60" t="s">
        <v>1151</v>
      </c>
      <c r="Q60" t="s">
        <v>98</v>
      </c>
      <c r="R60" t="s">
        <v>1344</v>
      </c>
      <c r="T60">
        <v>2</v>
      </c>
      <c r="U60">
        <v>1</v>
      </c>
      <c r="V60" s="106">
        <v>14</v>
      </c>
      <c r="W60" s="106"/>
    </row>
    <row r="61" spans="2:23" x14ac:dyDescent="0.3">
      <c r="B61" t="s">
        <v>1152</v>
      </c>
      <c r="C61" t="s">
        <v>95</v>
      </c>
      <c r="D61" t="s">
        <v>5748</v>
      </c>
      <c r="E61" s="283">
        <v>12</v>
      </c>
      <c r="G61" t="s">
        <v>1150</v>
      </c>
      <c r="H61" t="s">
        <v>100</v>
      </c>
      <c r="I61" t="s">
        <v>132</v>
      </c>
      <c r="J61" t="s">
        <v>1145</v>
      </c>
      <c r="K61">
        <v>3</v>
      </c>
      <c r="L61">
        <f t="shared" si="3"/>
        <v>40</v>
      </c>
      <c r="M61" t="str">
        <f t="shared" si="4"/>
        <v/>
      </c>
      <c r="P61" t="s">
        <v>1151</v>
      </c>
      <c r="Q61" t="s">
        <v>98</v>
      </c>
      <c r="R61" t="s">
        <v>1344</v>
      </c>
      <c r="S61" t="s">
        <v>2876</v>
      </c>
      <c r="T61">
        <v>13</v>
      </c>
      <c r="U61">
        <v>3</v>
      </c>
      <c r="V61" s="106">
        <v>116.5</v>
      </c>
      <c r="W61" s="106"/>
    </row>
    <row r="62" spans="2:23" x14ac:dyDescent="0.3">
      <c r="B62" t="s">
        <v>1152</v>
      </c>
      <c r="C62" t="s">
        <v>95</v>
      </c>
      <c r="D62" t="s">
        <v>2885</v>
      </c>
      <c r="E62" s="283">
        <v>39</v>
      </c>
      <c r="G62" t="s">
        <v>1150</v>
      </c>
      <c r="H62" t="s">
        <v>100</v>
      </c>
      <c r="I62" t="s">
        <v>132</v>
      </c>
      <c r="J62" t="s">
        <v>2806</v>
      </c>
      <c r="K62">
        <v>1</v>
      </c>
      <c r="L62">
        <f t="shared" si="3"/>
        <v>10</v>
      </c>
      <c r="M62" t="str">
        <f t="shared" si="4"/>
        <v/>
      </c>
      <c r="P62" t="s">
        <v>1151</v>
      </c>
      <c r="Q62" t="s">
        <v>98</v>
      </c>
      <c r="R62" t="s">
        <v>1344</v>
      </c>
      <c r="S62" t="s">
        <v>3187</v>
      </c>
      <c r="T62">
        <v>5</v>
      </c>
      <c r="U62">
        <v>1</v>
      </c>
      <c r="V62" s="106">
        <v>32.5</v>
      </c>
      <c r="W62" s="106"/>
    </row>
    <row r="63" spans="2:23" x14ac:dyDescent="0.3">
      <c r="B63" t="s">
        <v>1152</v>
      </c>
      <c r="C63" t="s">
        <v>95</v>
      </c>
      <c r="D63" t="s">
        <v>1344</v>
      </c>
      <c r="E63" s="283">
        <v>24</v>
      </c>
      <c r="G63" t="s">
        <v>1150</v>
      </c>
      <c r="H63" t="s">
        <v>100</v>
      </c>
      <c r="I63" t="s">
        <v>132</v>
      </c>
      <c r="J63" t="s">
        <v>2876</v>
      </c>
      <c r="K63">
        <v>7</v>
      </c>
      <c r="L63">
        <f t="shared" si="3"/>
        <v>8</v>
      </c>
      <c r="M63" t="str">
        <f t="shared" si="4"/>
        <v/>
      </c>
      <c r="P63" t="s">
        <v>1151</v>
      </c>
      <c r="Q63" t="s">
        <v>98</v>
      </c>
      <c r="R63" t="s">
        <v>1344</v>
      </c>
      <c r="S63" t="s">
        <v>3876</v>
      </c>
      <c r="T63">
        <v>26</v>
      </c>
      <c r="U63">
        <v>6</v>
      </c>
      <c r="V63" s="106">
        <v>153.16666666666669</v>
      </c>
      <c r="W63" s="106"/>
    </row>
    <row r="64" spans="2:23" x14ac:dyDescent="0.3">
      <c r="B64" t="s">
        <v>1152</v>
      </c>
      <c r="C64" t="s">
        <v>84</v>
      </c>
      <c r="D64" t="s">
        <v>1344</v>
      </c>
      <c r="E64" s="283"/>
      <c r="G64" t="s">
        <v>1150</v>
      </c>
      <c r="H64" t="s">
        <v>100</v>
      </c>
      <c r="I64" t="s">
        <v>132</v>
      </c>
      <c r="J64" t="s">
        <v>2885</v>
      </c>
      <c r="K64">
        <v>2</v>
      </c>
      <c r="L64">
        <f t="shared" si="3"/>
        <v>37</v>
      </c>
      <c r="M64" t="str">
        <f t="shared" si="4"/>
        <v/>
      </c>
      <c r="P64" t="s">
        <v>1151</v>
      </c>
      <c r="Q64" t="s">
        <v>98</v>
      </c>
      <c r="R64" t="s">
        <v>1344</v>
      </c>
      <c r="S64" t="s">
        <v>3953</v>
      </c>
      <c r="T64">
        <v>7</v>
      </c>
      <c r="U64">
        <v>3</v>
      </c>
      <c r="V64" s="106">
        <v>38</v>
      </c>
      <c r="W64" s="106"/>
    </row>
    <row r="65" spans="2:23" x14ac:dyDescent="0.3">
      <c r="B65" t="s">
        <v>1152</v>
      </c>
      <c r="C65" t="s">
        <v>104</v>
      </c>
      <c r="D65" t="s">
        <v>2809</v>
      </c>
      <c r="E65" s="283">
        <v>0</v>
      </c>
      <c r="G65" t="s">
        <v>1150</v>
      </c>
      <c r="H65" t="s">
        <v>104</v>
      </c>
      <c r="I65" t="s">
        <v>90</v>
      </c>
      <c r="J65" t="s">
        <v>2938</v>
      </c>
      <c r="L65">
        <f t="shared" si="3"/>
        <v>16</v>
      </c>
      <c r="M65" t="str">
        <f t="shared" si="4"/>
        <v/>
      </c>
      <c r="P65" t="s">
        <v>1151</v>
      </c>
      <c r="Q65" t="s">
        <v>95</v>
      </c>
      <c r="R65" t="s">
        <v>1344</v>
      </c>
      <c r="S65" t="s">
        <v>2111</v>
      </c>
      <c r="T65">
        <v>3</v>
      </c>
      <c r="U65">
        <v>1</v>
      </c>
      <c r="V65" s="106">
        <v>27.5</v>
      </c>
      <c r="W65" s="106"/>
    </row>
    <row r="66" spans="2:23" x14ac:dyDescent="0.3">
      <c r="B66" t="s">
        <v>1152</v>
      </c>
      <c r="C66" t="s">
        <v>4020</v>
      </c>
      <c r="D66" t="s">
        <v>4023</v>
      </c>
      <c r="E66" s="283">
        <v>6</v>
      </c>
      <c r="G66" t="s">
        <v>1151</v>
      </c>
      <c r="H66" t="s">
        <v>95</v>
      </c>
      <c r="I66" t="s">
        <v>132</v>
      </c>
      <c r="J66" t="s">
        <v>2111</v>
      </c>
      <c r="K66">
        <v>3</v>
      </c>
      <c r="L66">
        <f t="shared" si="3"/>
        <v>0</v>
      </c>
      <c r="M66" t="str">
        <f t="shared" si="4"/>
        <v/>
      </c>
      <c r="P66" t="s">
        <v>1151</v>
      </c>
      <c r="Q66" t="s">
        <v>95</v>
      </c>
      <c r="R66" t="s">
        <v>1344</v>
      </c>
      <c r="S66" t="s">
        <v>3071</v>
      </c>
      <c r="T66">
        <v>8</v>
      </c>
      <c r="U66">
        <v>2</v>
      </c>
      <c r="V66" s="106">
        <v>58.5</v>
      </c>
      <c r="W66" s="106"/>
    </row>
    <row r="67" spans="2:23" x14ac:dyDescent="0.3">
      <c r="B67" t="s">
        <v>1152</v>
      </c>
      <c r="C67" t="s">
        <v>100</v>
      </c>
      <c r="D67" t="s">
        <v>2111</v>
      </c>
      <c r="E67" s="283">
        <v>2</v>
      </c>
      <c r="G67" t="s">
        <v>1151</v>
      </c>
      <c r="H67" t="s">
        <v>95</v>
      </c>
      <c r="I67" t="s">
        <v>132</v>
      </c>
      <c r="J67" t="s">
        <v>3071</v>
      </c>
      <c r="K67">
        <v>8</v>
      </c>
      <c r="L67">
        <f t="shared" si="3"/>
        <v>0</v>
      </c>
      <c r="M67" t="str">
        <f t="shared" si="4"/>
        <v/>
      </c>
      <c r="P67" t="s">
        <v>1151</v>
      </c>
      <c r="Q67" t="s">
        <v>95</v>
      </c>
      <c r="R67" t="s">
        <v>1344</v>
      </c>
      <c r="S67" t="s">
        <v>3187</v>
      </c>
      <c r="T67">
        <v>16</v>
      </c>
      <c r="U67">
        <v>4</v>
      </c>
      <c r="V67" s="106">
        <v>133.33333333333331</v>
      </c>
      <c r="W67" s="106"/>
    </row>
    <row r="68" spans="2:23" x14ac:dyDescent="0.3">
      <c r="B68" t="s">
        <v>1152</v>
      </c>
      <c r="C68" t="s">
        <v>100</v>
      </c>
      <c r="D68" t="s">
        <v>2885</v>
      </c>
      <c r="E68" s="283">
        <v>3</v>
      </c>
      <c r="G68" t="s">
        <v>1151</v>
      </c>
      <c r="H68" t="s">
        <v>95</v>
      </c>
      <c r="I68" t="s">
        <v>132</v>
      </c>
      <c r="J68" t="s">
        <v>3187</v>
      </c>
      <c r="K68">
        <v>8</v>
      </c>
      <c r="L68">
        <f t="shared" si="3"/>
        <v>5</v>
      </c>
      <c r="M68" t="str">
        <f t="shared" si="4"/>
        <v/>
      </c>
      <c r="P68" t="s">
        <v>1151</v>
      </c>
      <c r="Q68" t="s">
        <v>95</v>
      </c>
      <c r="R68" t="s">
        <v>1344</v>
      </c>
      <c r="S68" t="s">
        <v>3412</v>
      </c>
      <c r="T68">
        <v>11</v>
      </c>
      <c r="U68">
        <v>4</v>
      </c>
      <c r="V68" s="106">
        <v>70.666666666666657</v>
      </c>
      <c r="W68" s="106"/>
    </row>
    <row r="69" spans="2:23" x14ac:dyDescent="0.3">
      <c r="B69" t="s">
        <v>1152</v>
      </c>
      <c r="C69" t="s">
        <v>113</v>
      </c>
      <c r="D69" t="s">
        <v>6318</v>
      </c>
      <c r="E69" s="283">
        <v>1</v>
      </c>
      <c r="G69" t="s">
        <v>1151</v>
      </c>
      <c r="H69" t="s">
        <v>95</v>
      </c>
      <c r="I69" t="s">
        <v>132</v>
      </c>
      <c r="J69" t="s">
        <v>3412</v>
      </c>
      <c r="K69">
        <v>6</v>
      </c>
      <c r="L69">
        <f t="shared" si="3"/>
        <v>13</v>
      </c>
      <c r="M69" t="str">
        <f t="shared" si="4"/>
        <v/>
      </c>
      <c r="P69" t="s">
        <v>1151</v>
      </c>
      <c r="Q69" t="s">
        <v>95</v>
      </c>
      <c r="R69" t="s">
        <v>1344</v>
      </c>
      <c r="S69" t="s">
        <v>3508</v>
      </c>
      <c r="T69">
        <v>11</v>
      </c>
      <c r="U69">
        <v>4</v>
      </c>
      <c r="V69" s="106">
        <v>73.166666666666657</v>
      </c>
      <c r="W69" s="106"/>
    </row>
    <row r="70" spans="2:23" x14ac:dyDescent="0.3">
      <c r="B70" t="s">
        <v>1152</v>
      </c>
      <c r="C70" t="s">
        <v>113</v>
      </c>
      <c r="D70" t="s">
        <v>2947</v>
      </c>
      <c r="E70" s="283">
        <v>1</v>
      </c>
      <c r="G70" t="s">
        <v>1151</v>
      </c>
      <c r="H70" t="s">
        <v>95</v>
      </c>
      <c r="I70" t="s">
        <v>132</v>
      </c>
      <c r="J70" t="s">
        <v>3508</v>
      </c>
      <c r="K70">
        <v>11</v>
      </c>
      <c r="L70" t="str">
        <f t="shared" si="3"/>
        <v>Mudança de escopo</v>
      </c>
      <c r="M70">
        <f t="shared" si="4"/>
        <v>11</v>
      </c>
      <c r="P70" t="s">
        <v>1151</v>
      </c>
      <c r="Q70" t="s">
        <v>95</v>
      </c>
      <c r="R70" t="s">
        <v>1344</v>
      </c>
      <c r="S70" t="s">
        <v>3617</v>
      </c>
      <c r="T70">
        <v>3</v>
      </c>
      <c r="U70">
        <v>1</v>
      </c>
      <c r="V70" s="106">
        <v>12.166666666666666</v>
      </c>
      <c r="W70" s="106"/>
    </row>
    <row r="71" spans="2:23" x14ac:dyDescent="0.3">
      <c r="B71" t="s">
        <v>1152</v>
      </c>
      <c r="C71" t="s">
        <v>113</v>
      </c>
      <c r="D71" t="s">
        <v>3067</v>
      </c>
      <c r="E71" s="283">
        <v>9</v>
      </c>
      <c r="G71" t="s">
        <v>1151</v>
      </c>
      <c r="H71" t="s">
        <v>95</v>
      </c>
      <c r="I71" t="s">
        <v>133</v>
      </c>
      <c r="J71" t="s">
        <v>3187</v>
      </c>
      <c r="K71">
        <v>7</v>
      </c>
      <c r="L71">
        <f t="shared" si="3"/>
        <v>5</v>
      </c>
      <c r="M71" t="str">
        <f t="shared" si="4"/>
        <v/>
      </c>
      <c r="P71" t="s">
        <v>1151</v>
      </c>
      <c r="Q71" t="s">
        <v>96</v>
      </c>
      <c r="R71" t="s">
        <v>1344</v>
      </c>
      <c r="T71">
        <v>17</v>
      </c>
      <c r="U71">
        <v>13</v>
      </c>
      <c r="V71" s="106">
        <v>130</v>
      </c>
      <c r="W71" s="106"/>
    </row>
    <row r="72" spans="2:23" x14ac:dyDescent="0.3">
      <c r="B72" t="s">
        <v>1152</v>
      </c>
      <c r="C72" t="s">
        <v>113</v>
      </c>
      <c r="D72" t="s">
        <v>5689</v>
      </c>
      <c r="E72" s="283">
        <v>3</v>
      </c>
      <c r="G72" t="s">
        <v>1151</v>
      </c>
      <c r="H72" t="s">
        <v>95</v>
      </c>
      <c r="I72" t="s">
        <v>133</v>
      </c>
      <c r="J72" t="s">
        <v>3412</v>
      </c>
      <c r="K72">
        <v>5</v>
      </c>
      <c r="L72">
        <f t="shared" si="3"/>
        <v>13</v>
      </c>
      <c r="M72" t="str">
        <f t="shared" si="4"/>
        <v/>
      </c>
      <c r="P72" t="s">
        <v>1151</v>
      </c>
      <c r="Q72" t="s">
        <v>96</v>
      </c>
      <c r="R72" t="s">
        <v>1344</v>
      </c>
      <c r="S72" t="s">
        <v>2876</v>
      </c>
      <c r="T72">
        <v>13</v>
      </c>
      <c r="U72">
        <v>3</v>
      </c>
      <c r="V72" s="106">
        <v>127.65</v>
      </c>
      <c r="W72" s="106"/>
    </row>
    <row r="73" spans="2:23" x14ac:dyDescent="0.3">
      <c r="B73" t="s">
        <v>1152</v>
      </c>
      <c r="C73" t="s">
        <v>113</v>
      </c>
      <c r="D73" t="s">
        <v>2885</v>
      </c>
      <c r="E73" s="283">
        <v>3</v>
      </c>
      <c r="G73" t="s">
        <v>1151</v>
      </c>
      <c r="H73" t="s">
        <v>95</v>
      </c>
      <c r="I73" t="s">
        <v>133</v>
      </c>
      <c r="J73" t="s">
        <v>3617</v>
      </c>
      <c r="K73">
        <v>3</v>
      </c>
      <c r="L73">
        <f t="shared" ref="L73:L136" si="5">IFERROR(IF(OR(J73="(vazio)",J73=""),"",VLOOKUP(J73,$D:$E,2,0)),"Mudança de escopo")</f>
        <v>3</v>
      </c>
      <c r="M73" t="str">
        <f t="shared" ref="M73:M136" si="6">IF(L73="Mudança de escopo",K73,"")</f>
        <v/>
      </c>
      <c r="P73" t="s">
        <v>1151</v>
      </c>
      <c r="Q73" t="s">
        <v>96</v>
      </c>
      <c r="R73" t="s">
        <v>1344</v>
      </c>
      <c r="S73" t="s">
        <v>2885</v>
      </c>
      <c r="T73">
        <v>45</v>
      </c>
      <c r="U73">
        <v>10</v>
      </c>
      <c r="V73" s="106">
        <v>262.5</v>
      </c>
      <c r="W73" s="106"/>
    </row>
    <row r="74" spans="2:23" x14ac:dyDescent="0.3">
      <c r="B74" t="s">
        <v>1152</v>
      </c>
      <c r="C74" t="s">
        <v>113</v>
      </c>
      <c r="D74" t="s">
        <v>3071</v>
      </c>
      <c r="E74" s="283">
        <v>2</v>
      </c>
      <c r="G74" t="s">
        <v>1151</v>
      </c>
      <c r="H74" t="s">
        <v>96</v>
      </c>
      <c r="I74" t="s">
        <v>90</v>
      </c>
      <c r="K74">
        <v>12</v>
      </c>
      <c r="L74" t="str">
        <f t="shared" si="5"/>
        <v/>
      </c>
      <c r="M74" t="str">
        <f t="shared" si="6"/>
        <v/>
      </c>
      <c r="P74" t="s">
        <v>1151</v>
      </c>
      <c r="Q74" t="s">
        <v>96</v>
      </c>
      <c r="R74" t="s">
        <v>1344</v>
      </c>
      <c r="S74" t="s">
        <v>3071</v>
      </c>
      <c r="T74">
        <v>3</v>
      </c>
      <c r="U74">
        <v>1</v>
      </c>
      <c r="V74" s="106">
        <v>39.666666666666664</v>
      </c>
      <c r="W74" s="106"/>
    </row>
    <row r="75" spans="2:23" x14ac:dyDescent="0.3">
      <c r="B75" t="s">
        <v>1152</v>
      </c>
      <c r="C75" t="s">
        <v>113</v>
      </c>
      <c r="D75" t="s">
        <v>1344</v>
      </c>
      <c r="E75" s="283">
        <v>4</v>
      </c>
      <c r="G75" t="s">
        <v>1151</v>
      </c>
      <c r="H75" t="s">
        <v>96</v>
      </c>
      <c r="I75" t="s">
        <v>90</v>
      </c>
      <c r="J75" t="s">
        <v>2876</v>
      </c>
      <c r="K75">
        <v>11</v>
      </c>
      <c r="L75">
        <f t="shared" si="5"/>
        <v>8</v>
      </c>
      <c r="M75" t="str">
        <f t="shared" si="6"/>
        <v/>
      </c>
      <c r="P75" t="s">
        <v>1151</v>
      </c>
      <c r="Q75" t="s">
        <v>96</v>
      </c>
      <c r="R75" t="s">
        <v>1344</v>
      </c>
      <c r="S75" t="s">
        <v>3187</v>
      </c>
      <c r="T75">
        <v>5</v>
      </c>
      <c r="U75">
        <v>1</v>
      </c>
      <c r="V75" s="106">
        <v>38</v>
      </c>
    </row>
    <row r="76" spans="2:23" x14ac:dyDescent="0.3">
      <c r="B76" t="s">
        <v>1152</v>
      </c>
      <c r="C76" t="s">
        <v>108</v>
      </c>
      <c r="D76" t="s">
        <v>4544</v>
      </c>
      <c r="E76" s="283">
        <v>4</v>
      </c>
      <c r="G76" t="s">
        <v>1151</v>
      </c>
      <c r="H76" t="s">
        <v>96</v>
      </c>
      <c r="I76" t="s">
        <v>90</v>
      </c>
      <c r="J76" t="s">
        <v>2885</v>
      </c>
      <c r="K76">
        <v>5</v>
      </c>
      <c r="L76">
        <f t="shared" si="5"/>
        <v>37</v>
      </c>
      <c r="M76" t="str">
        <f t="shared" si="6"/>
        <v/>
      </c>
      <c r="P76" t="s">
        <v>1151</v>
      </c>
      <c r="Q76" t="s">
        <v>96</v>
      </c>
      <c r="R76" t="s">
        <v>1344</v>
      </c>
      <c r="S76" t="s">
        <v>3412</v>
      </c>
      <c r="T76">
        <v>18</v>
      </c>
      <c r="U76">
        <v>4</v>
      </c>
      <c r="V76" s="106">
        <v>88.583333333333343</v>
      </c>
    </row>
    <row r="77" spans="2:23" x14ac:dyDescent="0.3">
      <c r="B77" t="s">
        <v>1152</v>
      </c>
      <c r="C77" t="s">
        <v>108</v>
      </c>
      <c r="D77" t="s">
        <v>4477</v>
      </c>
      <c r="E77" s="283">
        <v>3</v>
      </c>
      <c r="G77" t="s">
        <v>1151</v>
      </c>
      <c r="H77" t="s">
        <v>96</v>
      </c>
      <c r="I77" t="s">
        <v>90</v>
      </c>
      <c r="J77" t="s">
        <v>3953</v>
      </c>
      <c r="K77">
        <v>11</v>
      </c>
      <c r="L77">
        <f t="shared" si="5"/>
        <v>11</v>
      </c>
      <c r="M77" t="str">
        <f t="shared" si="6"/>
        <v/>
      </c>
      <c r="P77" t="s">
        <v>1151</v>
      </c>
      <c r="Q77" t="s">
        <v>96</v>
      </c>
      <c r="R77" t="s">
        <v>1344</v>
      </c>
      <c r="S77" t="s">
        <v>3617</v>
      </c>
      <c r="T77">
        <v>5</v>
      </c>
      <c r="U77">
        <v>1</v>
      </c>
      <c r="V77" s="106">
        <v>25.666666666666668</v>
      </c>
    </row>
    <row r="78" spans="2:23" x14ac:dyDescent="0.3">
      <c r="B78" t="s">
        <v>1152</v>
      </c>
      <c r="C78" t="s">
        <v>108</v>
      </c>
      <c r="D78" t="s">
        <v>5666</v>
      </c>
      <c r="E78" s="283">
        <v>1</v>
      </c>
      <c r="G78" t="s">
        <v>1151</v>
      </c>
      <c r="H78" t="s">
        <v>96</v>
      </c>
      <c r="I78" t="s">
        <v>90</v>
      </c>
      <c r="J78" t="s">
        <v>1149</v>
      </c>
      <c r="K78">
        <v>1</v>
      </c>
      <c r="L78">
        <f t="shared" si="5"/>
        <v>1</v>
      </c>
      <c r="M78" t="str">
        <f t="shared" si="6"/>
        <v/>
      </c>
      <c r="P78" t="s">
        <v>1151</v>
      </c>
      <c r="Q78" t="s">
        <v>96</v>
      </c>
      <c r="R78" t="s">
        <v>1344</v>
      </c>
      <c r="S78" t="s">
        <v>3876</v>
      </c>
      <c r="T78">
        <v>10</v>
      </c>
      <c r="U78">
        <v>2</v>
      </c>
      <c r="V78" s="106">
        <v>53.5</v>
      </c>
    </row>
    <row r="79" spans="2:23" x14ac:dyDescent="0.3">
      <c r="B79" t="s">
        <v>1152</v>
      </c>
      <c r="C79" t="s">
        <v>108</v>
      </c>
      <c r="D79" t="s">
        <v>6347</v>
      </c>
      <c r="E79" s="283">
        <v>1</v>
      </c>
      <c r="G79" t="s">
        <v>1151</v>
      </c>
      <c r="H79" t="s">
        <v>96</v>
      </c>
      <c r="I79" t="s">
        <v>132</v>
      </c>
      <c r="J79" t="s">
        <v>3071</v>
      </c>
      <c r="K79">
        <v>3</v>
      </c>
      <c r="L79">
        <f t="shared" si="5"/>
        <v>0</v>
      </c>
      <c r="M79" t="str">
        <f t="shared" si="6"/>
        <v/>
      </c>
      <c r="P79" t="s">
        <v>1151</v>
      </c>
      <c r="Q79" t="s">
        <v>96</v>
      </c>
      <c r="R79" t="s">
        <v>1344</v>
      </c>
      <c r="S79" t="s">
        <v>3953</v>
      </c>
      <c r="T79">
        <v>14</v>
      </c>
      <c r="U79">
        <v>4</v>
      </c>
      <c r="V79" s="106">
        <v>79.75</v>
      </c>
    </row>
    <row r="80" spans="2:23" x14ac:dyDescent="0.3">
      <c r="B80" t="s">
        <v>1152</v>
      </c>
      <c r="C80" t="s">
        <v>108</v>
      </c>
      <c r="D80" t="s">
        <v>2893</v>
      </c>
      <c r="E80" s="283">
        <v>2</v>
      </c>
      <c r="G80" t="s">
        <v>1151</v>
      </c>
      <c r="H80" t="s">
        <v>96</v>
      </c>
      <c r="I80" t="s">
        <v>132</v>
      </c>
      <c r="J80" t="s">
        <v>3412</v>
      </c>
      <c r="K80">
        <v>3</v>
      </c>
      <c r="L80">
        <f t="shared" si="5"/>
        <v>13</v>
      </c>
      <c r="M80" t="str">
        <f t="shared" si="6"/>
        <v/>
      </c>
      <c r="P80" t="s">
        <v>1151</v>
      </c>
      <c r="Q80" t="s">
        <v>96</v>
      </c>
      <c r="R80" t="s">
        <v>1344</v>
      </c>
      <c r="S80" t="s">
        <v>1149</v>
      </c>
      <c r="T80">
        <v>1</v>
      </c>
      <c r="U80">
        <v>1</v>
      </c>
      <c r="V80" s="106">
        <v>7</v>
      </c>
    </row>
    <row r="81" spans="2:22" x14ac:dyDescent="0.3">
      <c r="B81" t="s">
        <v>1152</v>
      </c>
      <c r="C81" t="s">
        <v>108</v>
      </c>
      <c r="D81" t="s">
        <v>5650</v>
      </c>
      <c r="E81" s="283">
        <v>1</v>
      </c>
      <c r="G81" t="s">
        <v>1151</v>
      </c>
      <c r="H81" t="s">
        <v>96</v>
      </c>
      <c r="I81" t="s">
        <v>132</v>
      </c>
      <c r="J81" t="s">
        <v>3876</v>
      </c>
      <c r="K81">
        <v>3</v>
      </c>
      <c r="L81">
        <f t="shared" si="5"/>
        <v>48</v>
      </c>
      <c r="M81" t="str">
        <f t="shared" si="6"/>
        <v/>
      </c>
      <c r="P81" t="s">
        <v>1151</v>
      </c>
      <c r="Q81" t="s">
        <v>108</v>
      </c>
      <c r="R81" t="s">
        <v>1344</v>
      </c>
      <c r="S81" t="s">
        <v>3187</v>
      </c>
      <c r="T81">
        <v>6</v>
      </c>
      <c r="U81">
        <v>3</v>
      </c>
      <c r="V81" s="106">
        <v>36</v>
      </c>
    </row>
    <row r="82" spans="2:22" x14ac:dyDescent="0.3">
      <c r="B82" t="s">
        <v>1432</v>
      </c>
      <c r="C82" t="s">
        <v>96</v>
      </c>
      <c r="D82" t="s">
        <v>7469</v>
      </c>
      <c r="E82" s="283">
        <v>5</v>
      </c>
      <c r="G82" t="s">
        <v>1151</v>
      </c>
      <c r="H82" t="s">
        <v>96</v>
      </c>
      <c r="I82" t="s">
        <v>132</v>
      </c>
      <c r="J82" t="s">
        <v>3953</v>
      </c>
      <c r="K82">
        <v>2</v>
      </c>
      <c r="L82">
        <f t="shared" si="5"/>
        <v>11</v>
      </c>
      <c r="M82" t="str">
        <f t="shared" si="6"/>
        <v/>
      </c>
      <c r="P82" t="s">
        <v>1151</v>
      </c>
      <c r="Q82" t="s">
        <v>97</v>
      </c>
      <c r="R82" t="s">
        <v>84</v>
      </c>
      <c r="T82">
        <v>49</v>
      </c>
      <c r="U82">
        <v>6</v>
      </c>
      <c r="V82" s="106">
        <v>0</v>
      </c>
    </row>
    <row r="83" spans="2:22" x14ac:dyDescent="0.3">
      <c r="B83" t="s">
        <v>1432</v>
      </c>
      <c r="C83" t="s">
        <v>96</v>
      </c>
      <c r="D83" t="s">
        <v>1548</v>
      </c>
      <c r="E83" s="283">
        <v>8</v>
      </c>
      <c r="G83" t="s">
        <v>1151</v>
      </c>
      <c r="H83" t="s">
        <v>96</v>
      </c>
      <c r="I83" t="s">
        <v>133</v>
      </c>
      <c r="K83">
        <v>5</v>
      </c>
      <c r="L83" t="str">
        <f t="shared" si="5"/>
        <v/>
      </c>
      <c r="M83" t="str">
        <f t="shared" si="6"/>
        <v/>
      </c>
      <c r="P83" t="s">
        <v>1151</v>
      </c>
      <c r="Q83" t="s">
        <v>97</v>
      </c>
      <c r="R83" t="s">
        <v>89</v>
      </c>
      <c r="T83">
        <v>18</v>
      </c>
      <c r="U83">
        <v>6</v>
      </c>
      <c r="V83" s="106">
        <v>0</v>
      </c>
    </row>
    <row r="84" spans="2:22" x14ac:dyDescent="0.3">
      <c r="B84" t="s">
        <v>1432</v>
      </c>
      <c r="C84" t="s">
        <v>96</v>
      </c>
      <c r="D84" t="s">
        <v>2455</v>
      </c>
      <c r="E84" s="283">
        <v>2</v>
      </c>
      <c r="G84" t="s">
        <v>1151</v>
      </c>
      <c r="H84" t="s">
        <v>96</v>
      </c>
      <c r="I84" t="s">
        <v>133</v>
      </c>
      <c r="J84" t="s">
        <v>2885</v>
      </c>
      <c r="K84">
        <v>52</v>
      </c>
      <c r="L84">
        <f t="shared" si="5"/>
        <v>37</v>
      </c>
      <c r="M84" t="str">
        <f t="shared" si="6"/>
        <v/>
      </c>
      <c r="P84" t="s">
        <v>1151</v>
      </c>
      <c r="Q84" t="s">
        <v>84</v>
      </c>
      <c r="R84" t="s">
        <v>1344</v>
      </c>
      <c r="U84">
        <v>316</v>
      </c>
      <c r="V84" s="106">
        <v>185.58333333333331</v>
      </c>
    </row>
    <row r="85" spans="2:22" x14ac:dyDescent="0.3">
      <c r="B85" t="s">
        <v>1432</v>
      </c>
      <c r="C85" t="s">
        <v>96</v>
      </c>
      <c r="D85" t="s">
        <v>2333</v>
      </c>
      <c r="E85" s="283">
        <v>18</v>
      </c>
      <c r="G85" t="s">
        <v>1151</v>
      </c>
      <c r="H85" t="s">
        <v>96</v>
      </c>
      <c r="I85" t="s">
        <v>133</v>
      </c>
      <c r="J85" t="s">
        <v>3187</v>
      </c>
      <c r="K85">
        <v>2</v>
      </c>
      <c r="L85">
        <f t="shared" si="5"/>
        <v>5</v>
      </c>
      <c r="M85" t="str">
        <f t="shared" si="6"/>
        <v/>
      </c>
      <c r="P85" t="s">
        <v>1151</v>
      </c>
      <c r="Q85" t="s">
        <v>89</v>
      </c>
      <c r="R85" t="s">
        <v>1344</v>
      </c>
      <c r="U85">
        <v>22</v>
      </c>
      <c r="V85" s="106">
        <v>75.333333333333343</v>
      </c>
    </row>
    <row r="86" spans="2:22" x14ac:dyDescent="0.3">
      <c r="B86" t="s">
        <v>1432</v>
      </c>
      <c r="C86" t="s">
        <v>96</v>
      </c>
      <c r="D86" t="s">
        <v>1344</v>
      </c>
      <c r="E86" s="283">
        <v>10</v>
      </c>
      <c r="G86" t="s">
        <v>1151</v>
      </c>
      <c r="H86" t="s">
        <v>96</v>
      </c>
      <c r="I86" t="s">
        <v>133</v>
      </c>
      <c r="J86" t="s">
        <v>3412</v>
      </c>
      <c r="K86">
        <v>10</v>
      </c>
      <c r="L86">
        <f t="shared" si="5"/>
        <v>13</v>
      </c>
      <c r="M86" t="str">
        <f t="shared" si="6"/>
        <v/>
      </c>
      <c r="P86" t="s">
        <v>1151</v>
      </c>
      <c r="Q86" t="s">
        <v>106</v>
      </c>
      <c r="R86" t="s">
        <v>1344</v>
      </c>
      <c r="U86">
        <v>1</v>
      </c>
      <c r="V86" s="106">
        <v>4</v>
      </c>
    </row>
    <row r="87" spans="2:22" x14ac:dyDescent="0.3">
      <c r="B87" t="s">
        <v>1432</v>
      </c>
      <c r="C87" t="s">
        <v>95</v>
      </c>
      <c r="D87" t="s">
        <v>2111</v>
      </c>
      <c r="E87" s="283">
        <v>32</v>
      </c>
      <c r="G87" t="s">
        <v>1151</v>
      </c>
      <c r="H87" t="s">
        <v>96</v>
      </c>
      <c r="I87" t="s">
        <v>133</v>
      </c>
      <c r="J87" t="s">
        <v>3617</v>
      </c>
      <c r="K87">
        <v>3</v>
      </c>
      <c r="L87">
        <f t="shared" si="5"/>
        <v>3</v>
      </c>
      <c r="M87" t="str">
        <f t="shared" si="6"/>
        <v/>
      </c>
      <c r="P87" t="s">
        <v>1151</v>
      </c>
      <c r="Q87" t="s">
        <v>106</v>
      </c>
      <c r="R87" t="s">
        <v>1344</v>
      </c>
      <c r="S87" t="s">
        <v>3187</v>
      </c>
      <c r="U87">
        <v>7</v>
      </c>
      <c r="V87" s="106">
        <v>64</v>
      </c>
    </row>
    <row r="88" spans="2:22" x14ac:dyDescent="0.3">
      <c r="B88" t="s">
        <v>1432</v>
      </c>
      <c r="C88" t="s">
        <v>95</v>
      </c>
      <c r="D88" t="s">
        <v>7477</v>
      </c>
      <c r="E88" s="283">
        <v>5</v>
      </c>
      <c r="G88" t="s">
        <v>1151</v>
      </c>
      <c r="H88" t="s">
        <v>98</v>
      </c>
      <c r="I88" t="s">
        <v>132</v>
      </c>
      <c r="J88" t="s">
        <v>2876</v>
      </c>
      <c r="K88">
        <v>13</v>
      </c>
      <c r="L88">
        <f t="shared" si="5"/>
        <v>8</v>
      </c>
      <c r="M88" t="str">
        <f t="shared" si="6"/>
        <v/>
      </c>
      <c r="P88" t="s">
        <v>1151</v>
      </c>
      <c r="Q88" t="s">
        <v>100</v>
      </c>
      <c r="R88" t="s">
        <v>1344</v>
      </c>
      <c r="S88" t="s">
        <v>3071</v>
      </c>
      <c r="T88">
        <v>3</v>
      </c>
      <c r="U88">
        <v>1</v>
      </c>
      <c r="V88" s="106">
        <v>8</v>
      </c>
    </row>
    <row r="89" spans="2:22" x14ac:dyDescent="0.3">
      <c r="B89" t="s">
        <v>1432</v>
      </c>
      <c r="C89" t="s">
        <v>95</v>
      </c>
      <c r="D89" t="s">
        <v>2346</v>
      </c>
      <c r="E89" s="283">
        <v>3</v>
      </c>
      <c r="G89" t="s">
        <v>1151</v>
      </c>
      <c r="H89" t="s">
        <v>98</v>
      </c>
      <c r="I89" t="s">
        <v>132</v>
      </c>
      <c r="J89" t="s">
        <v>3187</v>
      </c>
      <c r="K89">
        <v>5</v>
      </c>
      <c r="L89">
        <f t="shared" si="5"/>
        <v>5</v>
      </c>
      <c r="M89" t="str">
        <f t="shared" si="6"/>
        <v/>
      </c>
      <c r="P89" t="s">
        <v>1151</v>
      </c>
      <c r="Q89" t="s">
        <v>100</v>
      </c>
      <c r="R89" t="s">
        <v>1344</v>
      </c>
      <c r="S89" t="s">
        <v>3452</v>
      </c>
      <c r="T89">
        <v>6</v>
      </c>
      <c r="U89">
        <v>2</v>
      </c>
      <c r="V89" s="106">
        <v>41</v>
      </c>
    </row>
    <row r="90" spans="2:22" x14ac:dyDescent="0.3">
      <c r="B90" t="s">
        <v>1432</v>
      </c>
      <c r="C90" t="s">
        <v>95</v>
      </c>
      <c r="D90" t="s">
        <v>7469</v>
      </c>
      <c r="E90" s="283">
        <v>30</v>
      </c>
      <c r="G90" t="s">
        <v>1151</v>
      </c>
      <c r="H90" t="s">
        <v>98</v>
      </c>
      <c r="I90" t="s">
        <v>132</v>
      </c>
      <c r="J90" t="s">
        <v>3876</v>
      </c>
      <c r="K90">
        <v>48</v>
      </c>
      <c r="L90">
        <f t="shared" si="5"/>
        <v>48</v>
      </c>
      <c r="M90" t="str">
        <f t="shared" si="6"/>
        <v/>
      </c>
      <c r="P90" t="s">
        <v>1151</v>
      </c>
      <c r="Q90" t="s">
        <v>100</v>
      </c>
      <c r="R90" t="s">
        <v>1344</v>
      </c>
      <c r="S90" t="s">
        <v>3617</v>
      </c>
      <c r="T90">
        <v>3</v>
      </c>
      <c r="U90">
        <v>1</v>
      </c>
      <c r="V90" s="106">
        <v>17</v>
      </c>
    </row>
    <row r="91" spans="2:22" x14ac:dyDescent="0.3">
      <c r="B91" t="s">
        <v>1432</v>
      </c>
      <c r="C91" t="s">
        <v>95</v>
      </c>
      <c r="D91" t="s">
        <v>1548</v>
      </c>
      <c r="E91" s="283">
        <v>24</v>
      </c>
      <c r="G91" t="s">
        <v>1151</v>
      </c>
      <c r="H91" t="s">
        <v>98</v>
      </c>
      <c r="I91" t="s">
        <v>132</v>
      </c>
      <c r="J91" t="s">
        <v>3953</v>
      </c>
      <c r="K91">
        <v>5</v>
      </c>
      <c r="L91">
        <f t="shared" si="5"/>
        <v>11</v>
      </c>
      <c r="M91" t="str">
        <f t="shared" si="6"/>
        <v/>
      </c>
      <c r="P91" t="s">
        <v>1151</v>
      </c>
      <c r="Q91" t="s">
        <v>4020</v>
      </c>
      <c r="R91" t="s">
        <v>1344</v>
      </c>
      <c r="S91" t="s">
        <v>4023</v>
      </c>
      <c r="T91">
        <v>1</v>
      </c>
      <c r="U91">
        <v>1</v>
      </c>
      <c r="V91" s="106">
        <v>8</v>
      </c>
    </row>
    <row r="92" spans="2:22" x14ac:dyDescent="0.3">
      <c r="B92" t="s">
        <v>1432</v>
      </c>
      <c r="C92" t="s">
        <v>84</v>
      </c>
      <c r="D92" t="s">
        <v>1344</v>
      </c>
      <c r="E92" s="283"/>
      <c r="G92" t="s">
        <v>1151</v>
      </c>
      <c r="H92" t="s">
        <v>98</v>
      </c>
      <c r="I92" t="s">
        <v>133</v>
      </c>
      <c r="K92">
        <v>2</v>
      </c>
      <c r="L92" t="str">
        <f t="shared" si="5"/>
        <v/>
      </c>
      <c r="M92" t="str">
        <f t="shared" si="6"/>
        <v/>
      </c>
      <c r="P92" t="s">
        <v>1152</v>
      </c>
      <c r="Q92" t="s">
        <v>98</v>
      </c>
      <c r="R92" t="s">
        <v>1344</v>
      </c>
      <c r="S92" t="s">
        <v>2806</v>
      </c>
      <c r="T92">
        <v>20</v>
      </c>
      <c r="U92">
        <v>4</v>
      </c>
      <c r="V92" s="106">
        <v>122</v>
      </c>
    </row>
    <row r="93" spans="2:22" x14ac:dyDescent="0.3">
      <c r="B93" t="s">
        <v>1432</v>
      </c>
      <c r="C93" t="s">
        <v>89</v>
      </c>
      <c r="D93" t="s">
        <v>1344</v>
      </c>
      <c r="E93" s="283"/>
      <c r="G93" t="s">
        <v>1151</v>
      </c>
      <c r="H93" t="s">
        <v>98</v>
      </c>
      <c r="I93" t="s">
        <v>133</v>
      </c>
      <c r="J93" t="s">
        <v>3953</v>
      </c>
      <c r="K93">
        <v>6</v>
      </c>
      <c r="L93">
        <f t="shared" si="5"/>
        <v>11</v>
      </c>
      <c r="M93" t="str">
        <f t="shared" si="6"/>
        <v/>
      </c>
      <c r="P93" t="s">
        <v>1152</v>
      </c>
      <c r="Q93" t="s">
        <v>98</v>
      </c>
      <c r="R93" t="s">
        <v>1344</v>
      </c>
      <c r="S93" t="s">
        <v>2809</v>
      </c>
      <c r="T93">
        <v>26</v>
      </c>
      <c r="U93">
        <v>4</v>
      </c>
      <c r="V93" s="106">
        <v>176</v>
      </c>
    </row>
    <row r="94" spans="2:22" x14ac:dyDescent="0.3">
      <c r="B94" t="s">
        <v>1432</v>
      </c>
      <c r="C94" t="s">
        <v>100</v>
      </c>
      <c r="D94" t="s">
        <v>2111</v>
      </c>
      <c r="E94" s="283">
        <v>20</v>
      </c>
      <c r="G94" t="s">
        <v>1151</v>
      </c>
      <c r="H94" t="s">
        <v>108</v>
      </c>
      <c r="I94" t="s">
        <v>90</v>
      </c>
      <c r="J94" t="s">
        <v>3187</v>
      </c>
      <c r="K94">
        <v>5</v>
      </c>
      <c r="L94">
        <f t="shared" si="5"/>
        <v>5</v>
      </c>
      <c r="M94" t="str">
        <f t="shared" si="6"/>
        <v/>
      </c>
      <c r="P94" t="s">
        <v>1152</v>
      </c>
      <c r="Q94" t="s">
        <v>98</v>
      </c>
      <c r="R94" t="s">
        <v>1344</v>
      </c>
      <c r="S94" t="s">
        <v>2938</v>
      </c>
      <c r="T94">
        <v>3</v>
      </c>
      <c r="U94">
        <v>1</v>
      </c>
      <c r="V94" s="106">
        <v>70</v>
      </c>
    </row>
    <row r="95" spans="2:22" x14ac:dyDescent="0.3">
      <c r="B95" t="s">
        <v>1432</v>
      </c>
      <c r="C95" t="s">
        <v>100</v>
      </c>
      <c r="D95" t="s">
        <v>1548</v>
      </c>
      <c r="E95" s="283">
        <v>10</v>
      </c>
      <c r="G95" t="s">
        <v>1151</v>
      </c>
      <c r="H95" t="s">
        <v>97</v>
      </c>
      <c r="I95" t="s">
        <v>90</v>
      </c>
      <c r="K95">
        <v>68</v>
      </c>
      <c r="L95" t="str">
        <f t="shared" si="5"/>
        <v/>
      </c>
      <c r="M95" t="str">
        <f t="shared" si="6"/>
        <v/>
      </c>
      <c r="P95" t="s">
        <v>1152</v>
      </c>
      <c r="Q95" t="s">
        <v>98</v>
      </c>
      <c r="R95" t="s">
        <v>1344</v>
      </c>
      <c r="S95" t="s">
        <v>6367</v>
      </c>
      <c r="T95">
        <v>3</v>
      </c>
      <c r="U95">
        <v>1</v>
      </c>
      <c r="V95" s="106">
        <v>20</v>
      </c>
    </row>
    <row r="96" spans="2:22" x14ac:dyDescent="0.3">
      <c r="B96" t="s">
        <v>1432</v>
      </c>
      <c r="C96" t="s">
        <v>97</v>
      </c>
      <c r="D96" t="s">
        <v>1344</v>
      </c>
      <c r="E96" s="283">
        <v>51</v>
      </c>
      <c r="G96" t="s">
        <v>1151</v>
      </c>
      <c r="H96" t="s">
        <v>84</v>
      </c>
      <c r="I96" t="s">
        <v>90</v>
      </c>
      <c r="L96" t="str">
        <f t="shared" si="5"/>
        <v/>
      </c>
      <c r="M96" t="str">
        <f t="shared" si="6"/>
        <v/>
      </c>
      <c r="P96" t="s">
        <v>1152</v>
      </c>
      <c r="Q96" t="s">
        <v>95</v>
      </c>
      <c r="R96" t="s">
        <v>1344</v>
      </c>
      <c r="T96">
        <v>3</v>
      </c>
      <c r="U96">
        <v>1</v>
      </c>
      <c r="V96" s="106">
        <v>19</v>
      </c>
    </row>
    <row r="97" spans="2:22" x14ac:dyDescent="0.3">
      <c r="B97" t="s">
        <v>1432</v>
      </c>
      <c r="C97" t="s">
        <v>108</v>
      </c>
      <c r="D97" t="s">
        <v>7477</v>
      </c>
      <c r="E97" s="283">
        <v>2</v>
      </c>
      <c r="G97" t="s">
        <v>1151</v>
      </c>
      <c r="H97" t="s">
        <v>89</v>
      </c>
      <c r="I97" t="s">
        <v>90</v>
      </c>
      <c r="L97" t="str">
        <f t="shared" si="5"/>
        <v/>
      </c>
      <c r="M97" t="str">
        <f t="shared" si="6"/>
        <v/>
      </c>
      <c r="P97" t="s">
        <v>1152</v>
      </c>
      <c r="Q97" t="s">
        <v>95</v>
      </c>
      <c r="R97" t="s">
        <v>1344</v>
      </c>
      <c r="S97" t="s">
        <v>2111</v>
      </c>
      <c r="T97">
        <v>11</v>
      </c>
      <c r="U97">
        <v>2</v>
      </c>
      <c r="V97" s="106">
        <v>93.833333333333329</v>
      </c>
    </row>
    <row r="98" spans="2:22" x14ac:dyDescent="0.3">
      <c r="B98" t="s">
        <v>1432</v>
      </c>
      <c r="C98" t="s">
        <v>108</v>
      </c>
      <c r="D98" t="s">
        <v>2346</v>
      </c>
      <c r="E98" s="283">
        <v>1</v>
      </c>
      <c r="G98" t="s">
        <v>1151</v>
      </c>
      <c r="H98" t="s">
        <v>106</v>
      </c>
      <c r="I98" t="s">
        <v>90</v>
      </c>
      <c r="L98" t="str">
        <f t="shared" si="5"/>
        <v/>
      </c>
      <c r="M98" t="str">
        <f t="shared" si="6"/>
        <v/>
      </c>
      <c r="P98" t="s">
        <v>1152</v>
      </c>
      <c r="Q98" t="s">
        <v>95</v>
      </c>
      <c r="R98" t="s">
        <v>1344</v>
      </c>
      <c r="S98" t="s">
        <v>2806</v>
      </c>
      <c r="T98">
        <v>5</v>
      </c>
      <c r="U98">
        <v>1</v>
      </c>
      <c r="V98" s="106">
        <v>40</v>
      </c>
    </row>
    <row r="99" spans="2:22" x14ac:dyDescent="0.3">
      <c r="B99" t="s">
        <v>1432</v>
      </c>
      <c r="C99" t="s">
        <v>108</v>
      </c>
      <c r="D99" t="s">
        <v>7469</v>
      </c>
      <c r="E99" s="283">
        <v>5</v>
      </c>
      <c r="G99" t="s">
        <v>1151</v>
      </c>
      <c r="H99" t="s">
        <v>106</v>
      </c>
      <c r="I99" t="s">
        <v>90</v>
      </c>
      <c r="J99" t="s">
        <v>3187</v>
      </c>
      <c r="L99">
        <f t="shared" si="5"/>
        <v>5</v>
      </c>
      <c r="M99" t="str">
        <f t="shared" si="6"/>
        <v/>
      </c>
      <c r="P99" t="s">
        <v>1152</v>
      </c>
      <c r="Q99" t="s">
        <v>95</v>
      </c>
      <c r="R99" t="s">
        <v>1344</v>
      </c>
      <c r="S99" t="s">
        <v>2809</v>
      </c>
      <c r="T99">
        <v>11</v>
      </c>
      <c r="U99">
        <v>2</v>
      </c>
      <c r="V99" s="106">
        <v>92</v>
      </c>
    </row>
    <row r="100" spans="2:22" x14ac:dyDescent="0.3">
      <c r="B100" t="s">
        <v>1432</v>
      </c>
      <c r="C100" t="s">
        <v>108</v>
      </c>
      <c r="D100" t="s">
        <v>1548</v>
      </c>
      <c r="E100" s="283">
        <v>3</v>
      </c>
      <c r="G100" t="s">
        <v>1151</v>
      </c>
      <c r="H100" t="s">
        <v>100</v>
      </c>
      <c r="I100" t="s">
        <v>90</v>
      </c>
      <c r="J100" t="s">
        <v>3452</v>
      </c>
      <c r="K100">
        <v>3</v>
      </c>
      <c r="L100" t="str">
        <f t="shared" si="5"/>
        <v>Mudança de escopo</v>
      </c>
      <c r="M100">
        <f t="shared" si="6"/>
        <v>3</v>
      </c>
      <c r="P100" t="s">
        <v>1152</v>
      </c>
      <c r="Q100" t="s">
        <v>95</v>
      </c>
      <c r="R100" t="s">
        <v>1344</v>
      </c>
      <c r="S100" t="s">
        <v>2885</v>
      </c>
      <c r="T100">
        <v>49</v>
      </c>
      <c r="U100">
        <v>8</v>
      </c>
      <c r="V100" s="106">
        <v>301.39999999999998</v>
      </c>
    </row>
    <row r="101" spans="2:22" x14ac:dyDescent="0.3">
      <c r="B101" t="s">
        <v>1432</v>
      </c>
      <c r="C101" t="s">
        <v>108</v>
      </c>
      <c r="D101" t="s">
        <v>1344</v>
      </c>
      <c r="E101" s="283">
        <v>2</v>
      </c>
      <c r="G101" t="s">
        <v>1151</v>
      </c>
      <c r="H101" t="s">
        <v>100</v>
      </c>
      <c r="I101" t="s">
        <v>90</v>
      </c>
      <c r="J101" t="s">
        <v>3617</v>
      </c>
      <c r="K101">
        <v>2</v>
      </c>
      <c r="L101">
        <f t="shared" si="5"/>
        <v>3</v>
      </c>
      <c r="M101" t="str">
        <f t="shared" si="6"/>
        <v/>
      </c>
      <c r="P101" t="s">
        <v>1152</v>
      </c>
      <c r="Q101" t="s">
        <v>95</v>
      </c>
      <c r="R101" t="s">
        <v>1344</v>
      </c>
      <c r="S101" t="s">
        <v>3412</v>
      </c>
      <c r="T101">
        <v>9</v>
      </c>
      <c r="U101">
        <v>3</v>
      </c>
      <c r="V101" s="106">
        <v>69.333333333333343</v>
      </c>
    </row>
    <row r="102" spans="2:22" x14ac:dyDescent="0.3">
      <c r="B102" t="s">
        <v>1320</v>
      </c>
      <c r="E102" s="283">
        <v>924</v>
      </c>
      <c r="G102" t="s">
        <v>1151</v>
      </c>
      <c r="H102" t="s">
        <v>100</v>
      </c>
      <c r="I102" t="s">
        <v>132</v>
      </c>
      <c r="J102" t="s">
        <v>3071</v>
      </c>
      <c r="K102">
        <v>3</v>
      </c>
      <c r="L102">
        <f t="shared" si="5"/>
        <v>0</v>
      </c>
      <c r="M102" t="str">
        <f t="shared" si="6"/>
        <v/>
      </c>
      <c r="P102" t="s">
        <v>1152</v>
      </c>
      <c r="Q102" t="s">
        <v>95</v>
      </c>
      <c r="R102" t="s">
        <v>1344</v>
      </c>
      <c r="S102" t="s">
        <v>4590</v>
      </c>
      <c r="T102">
        <v>27</v>
      </c>
      <c r="U102">
        <v>5</v>
      </c>
      <c r="V102" s="106">
        <v>129.13333333333333</v>
      </c>
    </row>
    <row r="103" spans="2:22" x14ac:dyDescent="0.3">
      <c r="G103" t="s">
        <v>1151</v>
      </c>
      <c r="H103" t="s">
        <v>100</v>
      </c>
      <c r="I103" t="s">
        <v>133</v>
      </c>
      <c r="J103" t="s">
        <v>3452</v>
      </c>
      <c r="K103">
        <v>3</v>
      </c>
      <c r="L103" t="str">
        <f t="shared" si="5"/>
        <v>Mudança de escopo</v>
      </c>
      <c r="M103">
        <f t="shared" si="6"/>
        <v>3</v>
      </c>
      <c r="P103" t="s">
        <v>1152</v>
      </c>
      <c r="Q103" t="s">
        <v>95</v>
      </c>
      <c r="R103" t="s">
        <v>1344</v>
      </c>
      <c r="S103" t="s">
        <v>5672</v>
      </c>
      <c r="T103">
        <v>3</v>
      </c>
      <c r="U103">
        <v>1</v>
      </c>
      <c r="V103" s="106">
        <v>20</v>
      </c>
    </row>
    <row r="104" spans="2:22" x14ac:dyDescent="0.3">
      <c r="G104" t="s">
        <v>1151</v>
      </c>
      <c r="H104" t="s">
        <v>4020</v>
      </c>
      <c r="I104" t="s">
        <v>132</v>
      </c>
      <c r="J104" t="s">
        <v>4023</v>
      </c>
      <c r="K104">
        <v>0</v>
      </c>
      <c r="L104">
        <f t="shared" si="5"/>
        <v>0</v>
      </c>
      <c r="M104" t="str">
        <f t="shared" si="6"/>
        <v/>
      </c>
      <c r="P104" t="s">
        <v>1152</v>
      </c>
      <c r="Q104" t="s">
        <v>95</v>
      </c>
      <c r="R104" t="s">
        <v>1344</v>
      </c>
      <c r="S104" t="s">
        <v>5689</v>
      </c>
      <c r="T104">
        <v>3</v>
      </c>
      <c r="U104">
        <v>2</v>
      </c>
      <c r="V104" s="106">
        <v>14</v>
      </c>
    </row>
    <row r="105" spans="2:22" x14ac:dyDescent="0.3">
      <c r="G105" t="s">
        <v>1152</v>
      </c>
      <c r="H105" t="s">
        <v>95</v>
      </c>
      <c r="I105" t="s">
        <v>90</v>
      </c>
      <c r="K105">
        <v>3</v>
      </c>
      <c r="L105" t="str">
        <f t="shared" si="5"/>
        <v/>
      </c>
      <c r="M105" t="str">
        <f t="shared" si="6"/>
        <v/>
      </c>
      <c r="P105" t="s">
        <v>1152</v>
      </c>
      <c r="Q105" t="s">
        <v>95</v>
      </c>
      <c r="R105" t="s">
        <v>1344</v>
      </c>
      <c r="S105" t="s">
        <v>5748</v>
      </c>
      <c r="T105">
        <v>14</v>
      </c>
      <c r="U105">
        <v>4</v>
      </c>
      <c r="V105" s="106">
        <v>103</v>
      </c>
    </row>
    <row r="106" spans="2:22" x14ac:dyDescent="0.3">
      <c r="G106" t="s">
        <v>1152</v>
      </c>
      <c r="H106" t="s">
        <v>95</v>
      </c>
      <c r="I106" t="s">
        <v>90</v>
      </c>
      <c r="J106" t="s">
        <v>2885</v>
      </c>
      <c r="K106">
        <v>29</v>
      </c>
      <c r="L106">
        <f t="shared" si="5"/>
        <v>37</v>
      </c>
      <c r="M106" t="str">
        <f t="shared" si="6"/>
        <v/>
      </c>
      <c r="P106" t="s">
        <v>1152</v>
      </c>
      <c r="Q106" t="s">
        <v>96</v>
      </c>
      <c r="R106" t="s">
        <v>1344</v>
      </c>
      <c r="T106">
        <v>3</v>
      </c>
      <c r="U106">
        <v>3</v>
      </c>
      <c r="V106" s="106">
        <v>40.5</v>
      </c>
    </row>
    <row r="107" spans="2:22" x14ac:dyDescent="0.3">
      <c r="G107" t="s">
        <v>1152</v>
      </c>
      <c r="H107" t="s">
        <v>95</v>
      </c>
      <c r="I107" t="s">
        <v>90</v>
      </c>
      <c r="J107" t="s">
        <v>3412</v>
      </c>
      <c r="K107">
        <v>5</v>
      </c>
      <c r="L107">
        <f t="shared" si="5"/>
        <v>13</v>
      </c>
      <c r="M107" t="str">
        <f t="shared" si="6"/>
        <v/>
      </c>
      <c r="P107" t="s">
        <v>1152</v>
      </c>
      <c r="Q107" t="s">
        <v>96</v>
      </c>
      <c r="R107" t="s">
        <v>1344</v>
      </c>
      <c r="S107" t="s">
        <v>2885</v>
      </c>
      <c r="T107">
        <v>1</v>
      </c>
      <c r="U107">
        <v>1</v>
      </c>
      <c r="V107" s="106">
        <v>0</v>
      </c>
    </row>
    <row r="108" spans="2:22" x14ac:dyDescent="0.3">
      <c r="G108" t="s">
        <v>1152</v>
      </c>
      <c r="H108" t="s">
        <v>95</v>
      </c>
      <c r="I108" t="s">
        <v>90</v>
      </c>
      <c r="J108" t="s">
        <v>4590</v>
      </c>
      <c r="K108">
        <v>47</v>
      </c>
      <c r="L108" t="str">
        <f t="shared" si="5"/>
        <v>Mudança de escopo</v>
      </c>
      <c r="M108">
        <f t="shared" si="6"/>
        <v>47</v>
      </c>
      <c r="P108" t="s">
        <v>1152</v>
      </c>
      <c r="Q108" t="s">
        <v>108</v>
      </c>
      <c r="R108" t="s">
        <v>1344</v>
      </c>
      <c r="S108" t="s">
        <v>2893</v>
      </c>
      <c r="T108">
        <v>2</v>
      </c>
      <c r="U108">
        <v>2</v>
      </c>
      <c r="V108" s="106">
        <v>3</v>
      </c>
    </row>
    <row r="109" spans="2:22" x14ac:dyDescent="0.3">
      <c r="G109" t="s">
        <v>1152</v>
      </c>
      <c r="H109" t="s">
        <v>95</v>
      </c>
      <c r="I109" t="s">
        <v>132</v>
      </c>
      <c r="J109" t="s">
        <v>2806</v>
      </c>
      <c r="K109">
        <v>5</v>
      </c>
      <c r="L109">
        <f t="shared" si="5"/>
        <v>10</v>
      </c>
      <c r="M109" t="str">
        <f t="shared" si="6"/>
        <v/>
      </c>
      <c r="P109" t="s">
        <v>1152</v>
      </c>
      <c r="Q109" t="s">
        <v>108</v>
      </c>
      <c r="R109" t="s">
        <v>1344</v>
      </c>
      <c r="S109" t="s">
        <v>4477</v>
      </c>
      <c r="T109">
        <v>3</v>
      </c>
      <c r="U109">
        <v>2</v>
      </c>
      <c r="V109" s="106">
        <v>13</v>
      </c>
    </row>
    <row r="110" spans="2:22" x14ac:dyDescent="0.3">
      <c r="G110" t="s">
        <v>1152</v>
      </c>
      <c r="H110" t="s">
        <v>95</v>
      </c>
      <c r="I110" t="s">
        <v>132</v>
      </c>
      <c r="J110" t="s">
        <v>2885</v>
      </c>
      <c r="K110">
        <v>5</v>
      </c>
      <c r="L110">
        <f t="shared" si="5"/>
        <v>37</v>
      </c>
      <c r="M110" t="str">
        <f t="shared" si="6"/>
        <v/>
      </c>
      <c r="P110" t="s">
        <v>1152</v>
      </c>
      <c r="Q110" t="s">
        <v>108</v>
      </c>
      <c r="R110" t="s">
        <v>1344</v>
      </c>
      <c r="S110" t="s">
        <v>4544</v>
      </c>
      <c r="T110">
        <v>3</v>
      </c>
      <c r="U110">
        <v>3</v>
      </c>
      <c r="V110" s="106">
        <v>0</v>
      </c>
    </row>
    <row r="111" spans="2:22" x14ac:dyDescent="0.3">
      <c r="G111" t="s">
        <v>1152</v>
      </c>
      <c r="H111" t="s">
        <v>95</v>
      </c>
      <c r="I111" t="s">
        <v>132</v>
      </c>
      <c r="J111" t="s">
        <v>5672</v>
      </c>
      <c r="K111">
        <v>3</v>
      </c>
      <c r="L111" t="str">
        <f t="shared" si="5"/>
        <v>Mudança de escopo</v>
      </c>
      <c r="M111">
        <f t="shared" si="6"/>
        <v>3</v>
      </c>
      <c r="P111" t="s">
        <v>1152</v>
      </c>
      <c r="Q111" t="s">
        <v>108</v>
      </c>
      <c r="R111" t="s">
        <v>1344</v>
      </c>
      <c r="S111" t="s">
        <v>5650</v>
      </c>
      <c r="T111">
        <v>1</v>
      </c>
      <c r="U111">
        <v>1</v>
      </c>
      <c r="V111" s="106">
        <v>0</v>
      </c>
    </row>
    <row r="112" spans="2:22" x14ac:dyDescent="0.3">
      <c r="G112" t="s">
        <v>1152</v>
      </c>
      <c r="H112" t="s">
        <v>95</v>
      </c>
      <c r="I112" t="s">
        <v>132</v>
      </c>
      <c r="J112" t="s">
        <v>5689</v>
      </c>
      <c r="K112">
        <v>3</v>
      </c>
      <c r="L112">
        <f t="shared" si="5"/>
        <v>3</v>
      </c>
      <c r="M112" t="str">
        <f t="shared" si="6"/>
        <v/>
      </c>
      <c r="P112" t="s">
        <v>1152</v>
      </c>
      <c r="Q112" t="s">
        <v>108</v>
      </c>
      <c r="R112" t="s">
        <v>1344</v>
      </c>
      <c r="S112" t="s">
        <v>5666</v>
      </c>
      <c r="T112">
        <v>1</v>
      </c>
      <c r="U112">
        <v>1</v>
      </c>
      <c r="V112" s="106">
        <v>0</v>
      </c>
    </row>
    <row r="113" spans="7:22" x14ac:dyDescent="0.3">
      <c r="G113" t="s">
        <v>1152</v>
      </c>
      <c r="H113" t="s">
        <v>95</v>
      </c>
      <c r="I113" t="s">
        <v>132</v>
      </c>
      <c r="J113" t="s">
        <v>5748</v>
      </c>
      <c r="K113">
        <v>3</v>
      </c>
      <c r="L113">
        <f t="shared" si="5"/>
        <v>12</v>
      </c>
      <c r="M113" t="str">
        <f t="shared" si="6"/>
        <v/>
      </c>
      <c r="P113" t="s">
        <v>1152</v>
      </c>
      <c r="Q113" t="s">
        <v>108</v>
      </c>
      <c r="R113" t="s">
        <v>1344</v>
      </c>
      <c r="S113" t="s">
        <v>6347</v>
      </c>
      <c r="T113">
        <v>1</v>
      </c>
      <c r="U113">
        <v>1</v>
      </c>
      <c r="V113" s="106">
        <v>4</v>
      </c>
    </row>
    <row r="114" spans="7:22" x14ac:dyDescent="0.3">
      <c r="G114" t="s">
        <v>1152</v>
      </c>
      <c r="H114" t="s">
        <v>95</v>
      </c>
      <c r="I114" t="s">
        <v>133</v>
      </c>
      <c r="J114" t="s">
        <v>2111</v>
      </c>
      <c r="K114">
        <v>11</v>
      </c>
      <c r="L114">
        <f t="shared" si="5"/>
        <v>0</v>
      </c>
      <c r="M114" t="str">
        <f t="shared" si="6"/>
        <v/>
      </c>
      <c r="P114" t="s">
        <v>1152</v>
      </c>
      <c r="Q114" t="s">
        <v>97</v>
      </c>
      <c r="R114" t="s">
        <v>84</v>
      </c>
      <c r="T114">
        <v>91</v>
      </c>
      <c r="U114">
        <v>5</v>
      </c>
      <c r="V114" s="106">
        <v>0</v>
      </c>
    </row>
    <row r="115" spans="7:22" x14ac:dyDescent="0.3">
      <c r="G115" t="s">
        <v>1152</v>
      </c>
      <c r="H115" t="s">
        <v>95</v>
      </c>
      <c r="I115" t="s">
        <v>133</v>
      </c>
      <c r="J115" t="s">
        <v>2809</v>
      </c>
      <c r="K115">
        <v>11</v>
      </c>
      <c r="L115">
        <f t="shared" si="5"/>
        <v>24</v>
      </c>
      <c r="M115" t="str">
        <f t="shared" si="6"/>
        <v/>
      </c>
      <c r="P115" t="s">
        <v>1152</v>
      </c>
      <c r="Q115" t="s">
        <v>84</v>
      </c>
      <c r="R115" t="s">
        <v>1344</v>
      </c>
      <c r="U115">
        <v>959</v>
      </c>
      <c r="V115" s="106">
        <v>542.5</v>
      </c>
    </row>
    <row r="116" spans="7:22" x14ac:dyDescent="0.3">
      <c r="G116" t="s">
        <v>1152</v>
      </c>
      <c r="H116" t="s">
        <v>95</v>
      </c>
      <c r="I116" t="s">
        <v>133</v>
      </c>
      <c r="J116" t="s">
        <v>2885</v>
      </c>
      <c r="K116">
        <v>18</v>
      </c>
      <c r="L116">
        <f t="shared" si="5"/>
        <v>37</v>
      </c>
      <c r="M116" t="str">
        <f t="shared" si="6"/>
        <v/>
      </c>
      <c r="P116" t="s">
        <v>1152</v>
      </c>
      <c r="Q116" t="s">
        <v>89</v>
      </c>
      <c r="R116" t="s">
        <v>1344</v>
      </c>
      <c r="U116">
        <v>3</v>
      </c>
      <c r="V116" s="106">
        <v>0</v>
      </c>
    </row>
    <row r="117" spans="7:22" x14ac:dyDescent="0.3">
      <c r="G117" t="s">
        <v>1152</v>
      </c>
      <c r="H117" t="s">
        <v>95</v>
      </c>
      <c r="I117" t="s">
        <v>133</v>
      </c>
      <c r="J117" t="s">
        <v>3412</v>
      </c>
      <c r="K117">
        <v>8</v>
      </c>
      <c r="L117">
        <f t="shared" si="5"/>
        <v>13</v>
      </c>
      <c r="M117" t="str">
        <f t="shared" si="6"/>
        <v/>
      </c>
      <c r="P117" t="s">
        <v>1152</v>
      </c>
      <c r="Q117" t="s">
        <v>106</v>
      </c>
      <c r="R117" t="s">
        <v>1344</v>
      </c>
      <c r="S117" t="s">
        <v>2947</v>
      </c>
      <c r="U117">
        <v>2</v>
      </c>
      <c r="V117" s="106">
        <v>2</v>
      </c>
    </row>
    <row r="118" spans="7:22" x14ac:dyDescent="0.3">
      <c r="G118" t="s">
        <v>1152</v>
      </c>
      <c r="H118" t="s">
        <v>95</v>
      </c>
      <c r="I118" t="s">
        <v>133</v>
      </c>
      <c r="J118" t="s">
        <v>5748</v>
      </c>
      <c r="K118">
        <v>9</v>
      </c>
      <c r="L118">
        <f t="shared" si="5"/>
        <v>12</v>
      </c>
      <c r="M118" t="str">
        <f t="shared" si="6"/>
        <v/>
      </c>
      <c r="P118" t="s">
        <v>1152</v>
      </c>
      <c r="Q118" t="s">
        <v>106</v>
      </c>
      <c r="R118" t="s">
        <v>1344</v>
      </c>
      <c r="S118" t="s">
        <v>4157</v>
      </c>
      <c r="U118">
        <v>2</v>
      </c>
      <c r="V118" s="106">
        <v>0</v>
      </c>
    </row>
    <row r="119" spans="7:22" x14ac:dyDescent="0.3">
      <c r="G119" t="s">
        <v>1152</v>
      </c>
      <c r="H119" t="s">
        <v>96</v>
      </c>
      <c r="I119" t="s">
        <v>90</v>
      </c>
      <c r="K119">
        <v>3</v>
      </c>
      <c r="L119" t="str">
        <f t="shared" si="5"/>
        <v/>
      </c>
      <c r="M119" t="str">
        <f t="shared" si="6"/>
        <v/>
      </c>
      <c r="P119" t="s">
        <v>1152</v>
      </c>
      <c r="Q119" t="s">
        <v>106</v>
      </c>
      <c r="R119" t="s">
        <v>1344</v>
      </c>
      <c r="S119" t="s">
        <v>4477</v>
      </c>
      <c r="U119">
        <v>2</v>
      </c>
      <c r="V119" s="106">
        <v>21</v>
      </c>
    </row>
    <row r="120" spans="7:22" x14ac:dyDescent="0.3">
      <c r="G120" t="s">
        <v>1152</v>
      </c>
      <c r="H120" t="s">
        <v>96</v>
      </c>
      <c r="I120" t="s">
        <v>90</v>
      </c>
      <c r="J120" t="s">
        <v>2885</v>
      </c>
      <c r="K120">
        <v>1</v>
      </c>
      <c r="L120">
        <f t="shared" si="5"/>
        <v>37</v>
      </c>
      <c r="M120" t="str">
        <f t="shared" si="6"/>
        <v/>
      </c>
      <c r="P120" t="s">
        <v>1152</v>
      </c>
      <c r="Q120" t="s">
        <v>106</v>
      </c>
      <c r="R120" t="s">
        <v>1344</v>
      </c>
      <c r="S120" t="s">
        <v>4544</v>
      </c>
      <c r="U120">
        <v>1</v>
      </c>
      <c r="V120" s="106">
        <v>0</v>
      </c>
    </row>
    <row r="121" spans="7:22" x14ac:dyDescent="0.3">
      <c r="G121" t="s">
        <v>1152</v>
      </c>
      <c r="H121" t="s">
        <v>98</v>
      </c>
      <c r="I121" t="s">
        <v>90</v>
      </c>
      <c r="J121" t="s">
        <v>2806</v>
      </c>
      <c r="K121">
        <v>15</v>
      </c>
      <c r="L121">
        <f t="shared" si="5"/>
        <v>10</v>
      </c>
      <c r="M121" t="str">
        <f t="shared" si="6"/>
        <v/>
      </c>
      <c r="P121" t="s">
        <v>1152</v>
      </c>
      <c r="Q121" t="s">
        <v>106</v>
      </c>
      <c r="R121" t="s">
        <v>1344</v>
      </c>
      <c r="S121" t="s">
        <v>5098</v>
      </c>
      <c r="U121">
        <v>2</v>
      </c>
      <c r="V121" s="106">
        <v>6</v>
      </c>
    </row>
    <row r="122" spans="7:22" x14ac:dyDescent="0.3">
      <c r="G122" t="s">
        <v>1152</v>
      </c>
      <c r="H122" t="s">
        <v>98</v>
      </c>
      <c r="I122" t="s">
        <v>90</v>
      </c>
      <c r="J122" t="s">
        <v>2809</v>
      </c>
      <c r="K122">
        <v>2</v>
      </c>
      <c r="L122">
        <f t="shared" si="5"/>
        <v>24</v>
      </c>
      <c r="M122" t="str">
        <f t="shared" si="6"/>
        <v/>
      </c>
      <c r="P122" t="s">
        <v>1152</v>
      </c>
      <c r="Q122" t="s">
        <v>106</v>
      </c>
      <c r="R122" t="s">
        <v>1344</v>
      </c>
      <c r="S122" t="s">
        <v>5686</v>
      </c>
      <c r="U122">
        <v>2</v>
      </c>
      <c r="V122" s="106">
        <v>0</v>
      </c>
    </row>
    <row r="123" spans="7:22" x14ac:dyDescent="0.3">
      <c r="G123" t="s">
        <v>1152</v>
      </c>
      <c r="H123" t="s">
        <v>98</v>
      </c>
      <c r="I123" t="s">
        <v>133</v>
      </c>
      <c r="J123" t="s">
        <v>2806</v>
      </c>
      <c r="K123">
        <v>5</v>
      </c>
      <c r="L123">
        <f t="shared" si="5"/>
        <v>10</v>
      </c>
      <c r="M123" t="str">
        <f t="shared" si="6"/>
        <v/>
      </c>
      <c r="P123" t="s">
        <v>1152</v>
      </c>
      <c r="Q123" t="s">
        <v>113</v>
      </c>
      <c r="R123" t="s">
        <v>1344</v>
      </c>
      <c r="S123" t="s">
        <v>2876</v>
      </c>
      <c r="T123">
        <v>2</v>
      </c>
      <c r="U123">
        <v>2</v>
      </c>
      <c r="V123" s="106">
        <v>26</v>
      </c>
    </row>
    <row r="124" spans="7:22" x14ac:dyDescent="0.3">
      <c r="G124" t="s">
        <v>1152</v>
      </c>
      <c r="H124" t="s">
        <v>98</v>
      </c>
      <c r="I124" t="s">
        <v>133</v>
      </c>
      <c r="J124" t="s">
        <v>2809</v>
      </c>
      <c r="K124">
        <v>24</v>
      </c>
      <c r="L124">
        <f t="shared" si="5"/>
        <v>24</v>
      </c>
      <c r="M124" t="str">
        <f t="shared" si="6"/>
        <v/>
      </c>
      <c r="P124" t="s">
        <v>1152</v>
      </c>
      <c r="Q124" t="s">
        <v>113</v>
      </c>
      <c r="R124" t="s">
        <v>1344</v>
      </c>
      <c r="S124" t="s">
        <v>2938</v>
      </c>
      <c r="T124">
        <v>2</v>
      </c>
      <c r="U124">
        <v>1</v>
      </c>
      <c r="V124" s="106">
        <v>14</v>
      </c>
    </row>
    <row r="125" spans="7:22" x14ac:dyDescent="0.3">
      <c r="G125" t="s">
        <v>1152</v>
      </c>
      <c r="H125" t="s">
        <v>98</v>
      </c>
      <c r="I125" t="s">
        <v>133</v>
      </c>
      <c r="J125" t="s">
        <v>2938</v>
      </c>
      <c r="K125">
        <v>3</v>
      </c>
      <c r="L125">
        <f t="shared" si="5"/>
        <v>16</v>
      </c>
      <c r="M125" t="str">
        <f t="shared" si="6"/>
        <v/>
      </c>
      <c r="P125" t="s">
        <v>1152</v>
      </c>
      <c r="Q125" t="s">
        <v>113</v>
      </c>
      <c r="R125" t="s">
        <v>1344</v>
      </c>
      <c r="S125" t="s">
        <v>2947</v>
      </c>
      <c r="T125">
        <v>1</v>
      </c>
      <c r="U125">
        <v>1</v>
      </c>
      <c r="V125" s="106">
        <v>7</v>
      </c>
    </row>
    <row r="126" spans="7:22" x14ac:dyDescent="0.3">
      <c r="G126" t="s">
        <v>1152</v>
      </c>
      <c r="H126" t="s">
        <v>98</v>
      </c>
      <c r="I126" t="s">
        <v>133</v>
      </c>
      <c r="J126" t="s">
        <v>6367</v>
      </c>
      <c r="K126">
        <v>3</v>
      </c>
      <c r="L126">
        <f t="shared" si="5"/>
        <v>3</v>
      </c>
      <c r="M126" t="str">
        <f t="shared" si="6"/>
        <v/>
      </c>
      <c r="P126" t="s">
        <v>1152</v>
      </c>
      <c r="Q126" t="s">
        <v>113</v>
      </c>
      <c r="R126" t="s">
        <v>1344</v>
      </c>
      <c r="S126" t="s">
        <v>3067</v>
      </c>
      <c r="T126">
        <v>3</v>
      </c>
      <c r="U126">
        <v>1</v>
      </c>
      <c r="V126" s="106">
        <v>18</v>
      </c>
    </row>
    <row r="127" spans="7:22" x14ac:dyDescent="0.3">
      <c r="G127" t="s">
        <v>1152</v>
      </c>
      <c r="H127" t="s">
        <v>108</v>
      </c>
      <c r="I127" t="s">
        <v>90</v>
      </c>
      <c r="J127" t="s">
        <v>2893</v>
      </c>
      <c r="K127">
        <v>2</v>
      </c>
      <c r="L127">
        <f t="shared" si="5"/>
        <v>11</v>
      </c>
      <c r="M127" t="str">
        <f t="shared" si="6"/>
        <v/>
      </c>
      <c r="P127" t="s">
        <v>1152</v>
      </c>
      <c r="Q127" t="s">
        <v>113</v>
      </c>
      <c r="R127" t="s">
        <v>1344</v>
      </c>
      <c r="S127" t="s">
        <v>3071</v>
      </c>
      <c r="T127">
        <v>2</v>
      </c>
      <c r="U127">
        <v>1</v>
      </c>
      <c r="V127" s="106">
        <v>12</v>
      </c>
    </row>
    <row r="128" spans="7:22" x14ac:dyDescent="0.3">
      <c r="G128" t="s">
        <v>1152</v>
      </c>
      <c r="H128" t="s">
        <v>108</v>
      </c>
      <c r="I128" t="s">
        <v>90</v>
      </c>
      <c r="J128" t="s">
        <v>4477</v>
      </c>
      <c r="K128">
        <v>3</v>
      </c>
      <c r="L128">
        <f t="shared" si="5"/>
        <v>3</v>
      </c>
      <c r="M128" t="str">
        <f t="shared" si="6"/>
        <v/>
      </c>
      <c r="P128" t="s">
        <v>1152</v>
      </c>
      <c r="Q128" t="s">
        <v>113</v>
      </c>
      <c r="R128" t="s">
        <v>1344</v>
      </c>
      <c r="S128" t="s">
        <v>5689</v>
      </c>
      <c r="T128">
        <v>3</v>
      </c>
      <c r="U128">
        <v>3</v>
      </c>
      <c r="V128" s="106">
        <v>9</v>
      </c>
    </row>
    <row r="129" spans="7:22" x14ac:dyDescent="0.3">
      <c r="G129" t="s">
        <v>1152</v>
      </c>
      <c r="H129" t="s">
        <v>108</v>
      </c>
      <c r="I129" t="s">
        <v>90</v>
      </c>
      <c r="J129" t="s">
        <v>4544</v>
      </c>
      <c r="K129">
        <v>3</v>
      </c>
      <c r="L129">
        <f t="shared" si="5"/>
        <v>4</v>
      </c>
      <c r="M129" t="str">
        <f t="shared" si="6"/>
        <v/>
      </c>
      <c r="P129" t="s">
        <v>1152</v>
      </c>
      <c r="Q129" t="s">
        <v>113</v>
      </c>
      <c r="R129" t="s">
        <v>1344</v>
      </c>
      <c r="S129" t="s">
        <v>6318</v>
      </c>
      <c r="T129">
        <v>1</v>
      </c>
      <c r="U129">
        <v>1</v>
      </c>
      <c r="V129" s="106">
        <v>24</v>
      </c>
    </row>
    <row r="130" spans="7:22" x14ac:dyDescent="0.3">
      <c r="G130" t="s">
        <v>1152</v>
      </c>
      <c r="H130" t="s">
        <v>108</v>
      </c>
      <c r="I130" t="s">
        <v>90</v>
      </c>
      <c r="J130" t="s">
        <v>5650</v>
      </c>
      <c r="K130">
        <v>1</v>
      </c>
      <c r="L130">
        <f t="shared" si="5"/>
        <v>1</v>
      </c>
      <c r="M130" t="str">
        <f t="shared" si="6"/>
        <v/>
      </c>
      <c r="P130" t="s">
        <v>1152</v>
      </c>
      <c r="Q130" t="s">
        <v>100</v>
      </c>
      <c r="R130" t="s">
        <v>1344</v>
      </c>
      <c r="S130" t="s">
        <v>2111</v>
      </c>
      <c r="T130">
        <v>2</v>
      </c>
      <c r="U130">
        <v>1</v>
      </c>
      <c r="V130" s="106">
        <v>13</v>
      </c>
    </row>
    <row r="131" spans="7:22" x14ac:dyDescent="0.3">
      <c r="G131" t="s">
        <v>1152</v>
      </c>
      <c r="H131" t="s">
        <v>108</v>
      </c>
      <c r="I131" t="s">
        <v>90</v>
      </c>
      <c r="J131" t="s">
        <v>5666</v>
      </c>
      <c r="K131">
        <v>1</v>
      </c>
      <c r="L131">
        <f t="shared" si="5"/>
        <v>1</v>
      </c>
      <c r="M131" t="str">
        <f t="shared" si="6"/>
        <v/>
      </c>
      <c r="P131" t="s">
        <v>1152</v>
      </c>
      <c r="Q131" t="s">
        <v>100</v>
      </c>
      <c r="R131" t="s">
        <v>1344</v>
      </c>
      <c r="S131" t="s">
        <v>2885</v>
      </c>
      <c r="T131">
        <v>3</v>
      </c>
      <c r="U131">
        <v>1</v>
      </c>
      <c r="V131" s="106">
        <v>12</v>
      </c>
    </row>
    <row r="132" spans="7:22" x14ac:dyDescent="0.3">
      <c r="G132" t="s">
        <v>1152</v>
      </c>
      <c r="H132" t="s">
        <v>108</v>
      </c>
      <c r="I132" t="s">
        <v>90</v>
      </c>
      <c r="J132" t="s">
        <v>6347</v>
      </c>
      <c r="K132">
        <v>1</v>
      </c>
      <c r="L132">
        <f t="shared" si="5"/>
        <v>1</v>
      </c>
      <c r="M132" t="str">
        <f t="shared" si="6"/>
        <v/>
      </c>
      <c r="P132" t="s">
        <v>1152</v>
      </c>
      <c r="Q132" t="s">
        <v>104</v>
      </c>
      <c r="R132" t="s">
        <v>1344</v>
      </c>
      <c r="S132" t="s">
        <v>2809</v>
      </c>
      <c r="U132">
        <v>1</v>
      </c>
      <c r="V132" s="106">
        <v>0</v>
      </c>
    </row>
    <row r="133" spans="7:22" x14ac:dyDescent="0.3">
      <c r="G133" t="s">
        <v>1152</v>
      </c>
      <c r="H133" t="s">
        <v>97</v>
      </c>
      <c r="I133" t="s">
        <v>90</v>
      </c>
      <c r="K133">
        <v>53</v>
      </c>
      <c r="L133" t="str">
        <f t="shared" si="5"/>
        <v/>
      </c>
      <c r="M133" t="str">
        <f t="shared" si="6"/>
        <v/>
      </c>
      <c r="P133" t="s">
        <v>1152</v>
      </c>
      <c r="Q133" t="s">
        <v>104</v>
      </c>
      <c r="R133" t="s">
        <v>1344</v>
      </c>
      <c r="S133" t="s">
        <v>5669</v>
      </c>
      <c r="U133">
        <v>1</v>
      </c>
      <c r="V133" s="106">
        <v>0</v>
      </c>
    </row>
    <row r="134" spans="7:22" x14ac:dyDescent="0.3">
      <c r="G134" t="s">
        <v>1152</v>
      </c>
      <c r="H134" t="s">
        <v>84</v>
      </c>
      <c r="I134" t="s">
        <v>90</v>
      </c>
      <c r="L134" t="str">
        <f t="shared" si="5"/>
        <v/>
      </c>
      <c r="M134" t="str">
        <f t="shared" si="6"/>
        <v/>
      </c>
      <c r="P134" t="s">
        <v>1152</v>
      </c>
      <c r="Q134" t="s">
        <v>104</v>
      </c>
      <c r="R134" t="s">
        <v>1344</v>
      </c>
      <c r="S134" t="s">
        <v>6394</v>
      </c>
      <c r="U134">
        <v>1</v>
      </c>
      <c r="V134" s="106">
        <v>0</v>
      </c>
    </row>
    <row r="135" spans="7:22" x14ac:dyDescent="0.3">
      <c r="G135" t="s">
        <v>1152</v>
      </c>
      <c r="H135" t="s">
        <v>84</v>
      </c>
      <c r="I135" t="s">
        <v>94</v>
      </c>
      <c r="L135" t="str">
        <f t="shared" si="5"/>
        <v/>
      </c>
      <c r="M135" t="str">
        <f t="shared" si="6"/>
        <v/>
      </c>
      <c r="P135" t="s">
        <v>1152</v>
      </c>
      <c r="Q135" t="s">
        <v>4020</v>
      </c>
      <c r="R135" t="s">
        <v>1344</v>
      </c>
      <c r="S135" t="s">
        <v>6409</v>
      </c>
      <c r="T135">
        <v>1</v>
      </c>
      <c r="U135">
        <v>1</v>
      </c>
      <c r="V135" s="106">
        <v>0</v>
      </c>
    </row>
    <row r="136" spans="7:22" x14ac:dyDescent="0.3">
      <c r="G136" t="s">
        <v>1152</v>
      </c>
      <c r="H136" t="s">
        <v>84</v>
      </c>
      <c r="I136" t="s">
        <v>92</v>
      </c>
      <c r="L136" t="str">
        <f t="shared" si="5"/>
        <v/>
      </c>
      <c r="M136" t="str">
        <f t="shared" si="6"/>
        <v/>
      </c>
      <c r="P136" t="s">
        <v>1320</v>
      </c>
      <c r="T136">
        <v>1143</v>
      </c>
      <c r="U136">
        <v>2335</v>
      </c>
      <c r="V136" s="106">
        <v>7444.9333333333334</v>
      </c>
    </row>
    <row r="137" spans="7:22" x14ac:dyDescent="0.3">
      <c r="G137" t="s">
        <v>1152</v>
      </c>
      <c r="H137" t="s">
        <v>84</v>
      </c>
      <c r="I137" t="s">
        <v>85</v>
      </c>
      <c r="L137" t="str">
        <f t="shared" ref="L137:L200" si="7">IFERROR(IF(OR(J137="(vazio)",J137=""),"",VLOOKUP(J137,$D:$E,2,0)),"Mudança de escopo")</f>
        <v/>
      </c>
      <c r="M137" t="str">
        <f t="shared" ref="M137:M200" si="8">IF(L137="Mudança de escopo",K137,"")</f>
        <v/>
      </c>
    </row>
    <row r="138" spans="7:22" x14ac:dyDescent="0.3">
      <c r="G138" t="s">
        <v>1152</v>
      </c>
      <c r="H138" t="s">
        <v>89</v>
      </c>
      <c r="I138" t="s">
        <v>90</v>
      </c>
      <c r="L138" t="str">
        <f t="shared" si="7"/>
        <v/>
      </c>
      <c r="M138" t="str">
        <f t="shared" si="8"/>
        <v/>
      </c>
    </row>
    <row r="139" spans="7:22" x14ac:dyDescent="0.3">
      <c r="G139" t="s">
        <v>1152</v>
      </c>
      <c r="H139" t="s">
        <v>106</v>
      </c>
      <c r="I139" t="s">
        <v>90</v>
      </c>
      <c r="J139" t="s">
        <v>2947</v>
      </c>
      <c r="L139">
        <f t="shared" si="7"/>
        <v>1</v>
      </c>
      <c r="M139" t="str">
        <f t="shared" si="8"/>
        <v/>
      </c>
    </row>
    <row r="140" spans="7:22" x14ac:dyDescent="0.3">
      <c r="G140" t="s">
        <v>1152</v>
      </c>
      <c r="H140" t="s">
        <v>106</v>
      </c>
      <c r="I140" t="s">
        <v>90</v>
      </c>
      <c r="J140" t="s">
        <v>4157</v>
      </c>
      <c r="L140" t="str">
        <f t="shared" si="7"/>
        <v>Mudança de escopo</v>
      </c>
      <c r="M140">
        <f t="shared" si="8"/>
        <v>0</v>
      </c>
    </row>
    <row r="141" spans="7:22" x14ac:dyDescent="0.3">
      <c r="G141" t="s">
        <v>1152</v>
      </c>
      <c r="H141" t="s">
        <v>106</v>
      </c>
      <c r="I141" t="s">
        <v>90</v>
      </c>
      <c r="J141" t="s">
        <v>4477</v>
      </c>
      <c r="L141">
        <f t="shared" si="7"/>
        <v>3</v>
      </c>
      <c r="M141" t="str">
        <f t="shared" si="8"/>
        <v/>
      </c>
    </row>
    <row r="142" spans="7:22" x14ac:dyDescent="0.3">
      <c r="G142" t="s">
        <v>1152</v>
      </c>
      <c r="H142" t="s">
        <v>106</v>
      </c>
      <c r="I142" t="s">
        <v>90</v>
      </c>
      <c r="J142" t="s">
        <v>4544</v>
      </c>
      <c r="L142">
        <f t="shared" si="7"/>
        <v>4</v>
      </c>
      <c r="M142" t="str">
        <f t="shared" si="8"/>
        <v/>
      </c>
    </row>
    <row r="143" spans="7:22" x14ac:dyDescent="0.3">
      <c r="G143" t="s">
        <v>1152</v>
      </c>
      <c r="H143" t="s">
        <v>106</v>
      </c>
      <c r="I143" t="s">
        <v>90</v>
      </c>
      <c r="J143" t="s">
        <v>5098</v>
      </c>
      <c r="L143" t="str">
        <f t="shared" si="7"/>
        <v>Mudança de escopo</v>
      </c>
      <c r="M143">
        <f t="shared" si="8"/>
        <v>0</v>
      </c>
    </row>
    <row r="144" spans="7:22" x14ac:dyDescent="0.3">
      <c r="G144" t="s">
        <v>1152</v>
      </c>
      <c r="H144" t="s">
        <v>106</v>
      </c>
      <c r="I144" t="s">
        <v>90</v>
      </c>
      <c r="J144" t="s">
        <v>5686</v>
      </c>
      <c r="L144">
        <f t="shared" si="7"/>
        <v>0</v>
      </c>
      <c r="M144" t="str">
        <f t="shared" si="8"/>
        <v/>
      </c>
    </row>
    <row r="145" spans="7:13" x14ac:dyDescent="0.3">
      <c r="G145" t="s">
        <v>1152</v>
      </c>
      <c r="H145" t="s">
        <v>106</v>
      </c>
      <c r="I145" t="s">
        <v>132</v>
      </c>
      <c r="J145" t="s">
        <v>4157</v>
      </c>
      <c r="L145" t="str">
        <f t="shared" si="7"/>
        <v>Mudança de escopo</v>
      </c>
      <c r="M145">
        <f t="shared" si="8"/>
        <v>0</v>
      </c>
    </row>
    <row r="146" spans="7:13" x14ac:dyDescent="0.3">
      <c r="G146" t="s">
        <v>1152</v>
      </c>
      <c r="H146" t="s">
        <v>106</v>
      </c>
      <c r="I146" t="s">
        <v>92</v>
      </c>
      <c r="J146" t="s">
        <v>4157</v>
      </c>
      <c r="L146" t="str">
        <f t="shared" si="7"/>
        <v>Mudança de escopo</v>
      </c>
      <c r="M146">
        <f t="shared" si="8"/>
        <v>0</v>
      </c>
    </row>
    <row r="147" spans="7:13" x14ac:dyDescent="0.3">
      <c r="G147" t="s">
        <v>1152</v>
      </c>
      <c r="H147" t="s">
        <v>113</v>
      </c>
      <c r="I147" t="s">
        <v>90</v>
      </c>
      <c r="J147" t="s">
        <v>2876</v>
      </c>
      <c r="K147">
        <v>2</v>
      </c>
      <c r="L147">
        <f t="shared" si="7"/>
        <v>8</v>
      </c>
      <c r="M147" t="str">
        <f t="shared" si="8"/>
        <v/>
      </c>
    </row>
    <row r="148" spans="7:13" x14ac:dyDescent="0.3">
      <c r="G148" t="s">
        <v>1152</v>
      </c>
      <c r="H148" t="s">
        <v>113</v>
      </c>
      <c r="I148" t="s">
        <v>90</v>
      </c>
      <c r="J148" t="s">
        <v>2947</v>
      </c>
      <c r="K148">
        <v>1</v>
      </c>
      <c r="L148">
        <f t="shared" si="7"/>
        <v>1</v>
      </c>
      <c r="M148" t="str">
        <f t="shared" si="8"/>
        <v/>
      </c>
    </row>
    <row r="149" spans="7:13" x14ac:dyDescent="0.3">
      <c r="G149" t="s">
        <v>1152</v>
      </c>
      <c r="H149" t="s">
        <v>113</v>
      </c>
      <c r="I149" t="s">
        <v>90</v>
      </c>
      <c r="J149" t="s">
        <v>3067</v>
      </c>
      <c r="K149">
        <v>3</v>
      </c>
      <c r="L149">
        <f t="shared" si="7"/>
        <v>3</v>
      </c>
      <c r="M149" t="str">
        <f t="shared" si="8"/>
        <v/>
      </c>
    </row>
    <row r="150" spans="7:13" x14ac:dyDescent="0.3">
      <c r="G150" t="s">
        <v>1152</v>
      </c>
      <c r="H150" t="s">
        <v>113</v>
      </c>
      <c r="I150" t="s">
        <v>132</v>
      </c>
      <c r="J150" t="s">
        <v>2938</v>
      </c>
      <c r="K150">
        <v>2</v>
      </c>
      <c r="L150">
        <f t="shared" si="7"/>
        <v>16</v>
      </c>
      <c r="M150" t="str">
        <f t="shared" si="8"/>
        <v/>
      </c>
    </row>
    <row r="151" spans="7:13" x14ac:dyDescent="0.3">
      <c r="G151" t="s">
        <v>1152</v>
      </c>
      <c r="H151" t="s">
        <v>113</v>
      </c>
      <c r="I151" t="s">
        <v>132</v>
      </c>
      <c r="J151" t="s">
        <v>3071</v>
      </c>
      <c r="K151">
        <v>2</v>
      </c>
      <c r="L151">
        <f t="shared" si="7"/>
        <v>0</v>
      </c>
      <c r="M151" t="str">
        <f t="shared" si="8"/>
        <v/>
      </c>
    </row>
    <row r="152" spans="7:13" x14ac:dyDescent="0.3">
      <c r="G152" t="s">
        <v>1152</v>
      </c>
      <c r="H152" t="s">
        <v>113</v>
      </c>
      <c r="I152" t="s">
        <v>132</v>
      </c>
      <c r="J152" t="s">
        <v>5689</v>
      </c>
      <c r="K152">
        <v>3</v>
      </c>
      <c r="L152">
        <f t="shared" si="7"/>
        <v>3</v>
      </c>
      <c r="M152" t="str">
        <f t="shared" si="8"/>
        <v/>
      </c>
    </row>
    <row r="153" spans="7:13" x14ac:dyDescent="0.3">
      <c r="G153" t="s">
        <v>1152</v>
      </c>
      <c r="H153" t="s">
        <v>113</v>
      </c>
      <c r="I153" t="s">
        <v>133</v>
      </c>
      <c r="J153" t="s">
        <v>6318</v>
      </c>
      <c r="K153">
        <v>1</v>
      </c>
      <c r="L153">
        <f t="shared" si="7"/>
        <v>1</v>
      </c>
      <c r="M153" t="str">
        <f t="shared" si="8"/>
        <v/>
      </c>
    </row>
    <row r="154" spans="7:13" x14ac:dyDescent="0.3">
      <c r="G154" t="s">
        <v>1152</v>
      </c>
      <c r="H154" t="s">
        <v>100</v>
      </c>
      <c r="I154" t="s">
        <v>90</v>
      </c>
      <c r="J154" t="s">
        <v>2885</v>
      </c>
      <c r="K154">
        <v>3</v>
      </c>
      <c r="L154">
        <f t="shared" si="7"/>
        <v>37</v>
      </c>
      <c r="M154" t="str">
        <f t="shared" si="8"/>
        <v/>
      </c>
    </row>
    <row r="155" spans="7:13" x14ac:dyDescent="0.3">
      <c r="G155" t="s">
        <v>1152</v>
      </c>
      <c r="H155" t="s">
        <v>100</v>
      </c>
      <c r="I155" t="s">
        <v>132</v>
      </c>
      <c r="J155" t="s">
        <v>2111</v>
      </c>
      <c r="K155">
        <v>2</v>
      </c>
      <c r="L155">
        <f t="shared" si="7"/>
        <v>0</v>
      </c>
      <c r="M155" t="str">
        <f t="shared" si="8"/>
        <v/>
      </c>
    </row>
    <row r="156" spans="7:13" x14ac:dyDescent="0.3">
      <c r="G156" t="s">
        <v>1152</v>
      </c>
      <c r="H156" t="s">
        <v>104</v>
      </c>
      <c r="I156" t="s">
        <v>90</v>
      </c>
      <c r="J156" t="s">
        <v>2809</v>
      </c>
      <c r="K156">
        <v>0</v>
      </c>
      <c r="L156">
        <f t="shared" si="7"/>
        <v>24</v>
      </c>
      <c r="M156" t="str">
        <f t="shared" si="8"/>
        <v/>
      </c>
    </row>
    <row r="157" spans="7:13" x14ac:dyDescent="0.3">
      <c r="G157" t="s">
        <v>1152</v>
      </c>
      <c r="H157" t="s">
        <v>104</v>
      </c>
      <c r="I157" t="s">
        <v>90</v>
      </c>
      <c r="J157" t="s">
        <v>5669</v>
      </c>
      <c r="L157" t="str">
        <f t="shared" si="7"/>
        <v>Mudança de escopo</v>
      </c>
      <c r="M157">
        <f t="shared" si="8"/>
        <v>0</v>
      </c>
    </row>
    <row r="158" spans="7:13" x14ac:dyDescent="0.3">
      <c r="G158" t="s">
        <v>1152</v>
      </c>
      <c r="H158" t="s">
        <v>104</v>
      </c>
      <c r="I158" t="s">
        <v>90</v>
      </c>
      <c r="J158" t="s">
        <v>6394</v>
      </c>
      <c r="L158" t="str">
        <f t="shared" si="7"/>
        <v>Mudança de escopo</v>
      </c>
      <c r="M158">
        <f t="shared" si="8"/>
        <v>0</v>
      </c>
    </row>
    <row r="159" spans="7:13" x14ac:dyDescent="0.3">
      <c r="G159" t="s">
        <v>1152</v>
      </c>
      <c r="H159" t="s">
        <v>104</v>
      </c>
      <c r="I159" t="s">
        <v>94</v>
      </c>
      <c r="L159" t="str">
        <f t="shared" si="7"/>
        <v/>
      </c>
      <c r="M159" t="str">
        <f t="shared" si="8"/>
        <v/>
      </c>
    </row>
    <row r="160" spans="7:13" x14ac:dyDescent="0.3">
      <c r="G160" t="s">
        <v>1152</v>
      </c>
      <c r="H160" t="s">
        <v>4020</v>
      </c>
      <c r="I160" t="s">
        <v>132</v>
      </c>
      <c r="J160" t="s">
        <v>6409</v>
      </c>
      <c r="K160">
        <v>1</v>
      </c>
      <c r="L160" t="str">
        <f t="shared" si="7"/>
        <v>Mudança de escopo</v>
      </c>
      <c r="M160">
        <f t="shared" si="8"/>
        <v>1</v>
      </c>
    </row>
    <row r="161" spans="7:13" x14ac:dyDescent="0.3">
      <c r="G161" t="s">
        <v>1320</v>
      </c>
      <c r="K161">
        <v>1130</v>
      </c>
      <c r="L161" t="str">
        <f t="shared" si="7"/>
        <v/>
      </c>
      <c r="M161" t="str">
        <f t="shared" si="8"/>
        <v/>
      </c>
    </row>
    <row r="162" spans="7:13" x14ac:dyDescent="0.3">
      <c r="L162" t="str">
        <f t="shared" si="7"/>
        <v/>
      </c>
      <c r="M162" t="str">
        <f t="shared" si="8"/>
        <v/>
      </c>
    </row>
    <row r="163" spans="7:13" x14ac:dyDescent="0.3">
      <c r="L163" t="str">
        <f t="shared" si="7"/>
        <v/>
      </c>
      <c r="M163" t="str">
        <f t="shared" si="8"/>
        <v/>
      </c>
    </row>
    <row r="164" spans="7:13" x14ac:dyDescent="0.3">
      <c r="L164" t="str">
        <f t="shared" si="7"/>
        <v/>
      </c>
      <c r="M164" t="str">
        <f t="shared" si="8"/>
        <v/>
      </c>
    </row>
    <row r="165" spans="7:13" x14ac:dyDescent="0.3">
      <c r="L165" t="str">
        <f t="shared" si="7"/>
        <v/>
      </c>
      <c r="M165" t="str">
        <f t="shared" si="8"/>
        <v/>
      </c>
    </row>
    <row r="166" spans="7:13" x14ac:dyDescent="0.3">
      <c r="L166" t="str">
        <f t="shared" si="7"/>
        <v/>
      </c>
      <c r="M166" t="str">
        <f t="shared" si="8"/>
        <v/>
      </c>
    </row>
    <row r="167" spans="7:13" x14ac:dyDescent="0.3">
      <c r="L167" t="str">
        <f t="shared" si="7"/>
        <v/>
      </c>
      <c r="M167" t="str">
        <f t="shared" si="8"/>
        <v/>
      </c>
    </row>
    <row r="168" spans="7:13" x14ac:dyDescent="0.3">
      <c r="L168" t="str">
        <f t="shared" si="7"/>
        <v/>
      </c>
      <c r="M168" t="str">
        <f t="shared" si="8"/>
        <v/>
      </c>
    </row>
    <row r="169" spans="7:13" x14ac:dyDescent="0.3">
      <c r="L169" t="str">
        <f t="shared" si="7"/>
        <v/>
      </c>
      <c r="M169" t="str">
        <f t="shared" si="8"/>
        <v/>
      </c>
    </row>
    <row r="170" spans="7:13" x14ac:dyDescent="0.3">
      <c r="L170" t="str">
        <f t="shared" si="7"/>
        <v/>
      </c>
      <c r="M170" t="str">
        <f t="shared" si="8"/>
        <v/>
      </c>
    </row>
    <row r="171" spans="7:13" x14ac:dyDescent="0.3">
      <c r="L171" t="str">
        <f t="shared" si="7"/>
        <v/>
      </c>
      <c r="M171" t="str">
        <f t="shared" si="8"/>
        <v/>
      </c>
    </row>
    <row r="172" spans="7:13" x14ac:dyDescent="0.3">
      <c r="L172" t="str">
        <f t="shared" si="7"/>
        <v/>
      </c>
      <c r="M172" t="str">
        <f t="shared" si="8"/>
        <v/>
      </c>
    </row>
    <row r="173" spans="7:13" x14ac:dyDescent="0.3">
      <c r="L173" t="str">
        <f t="shared" si="7"/>
        <v/>
      </c>
      <c r="M173" t="str">
        <f t="shared" si="8"/>
        <v/>
      </c>
    </row>
    <row r="174" spans="7:13" x14ac:dyDescent="0.3">
      <c r="L174" t="str">
        <f t="shared" si="7"/>
        <v/>
      </c>
      <c r="M174" t="str">
        <f t="shared" si="8"/>
        <v/>
      </c>
    </row>
    <row r="175" spans="7:13" x14ac:dyDescent="0.3">
      <c r="L175" t="str">
        <f t="shared" si="7"/>
        <v/>
      </c>
      <c r="M175" t="str">
        <f t="shared" si="8"/>
        <v/>
      </c>
    </row>
    <row r="176" spans="7:13" x14ac:dyDescent="0.3">
      <c r="L176" t="str">
        <f t="shared" si="7"/>
        <v/>
      </c>
      <c r="M176" t="str">
        <f t="shared" si="8"/>
        <v/>
      </c>
    </row>
    <row r="177" spans="12:13" x14ac:dyDescent="0.3">
      <c r="L177" t="str">
        <f t="shared" si="7"/>
        <v/>
      </c>
      <c r="M177" t="str">
        <f t="shared" si="8"/>
        <v/>
      </c>
    </row>
    <row r="178" spans="12:13" x14ac:dyDescent="0.3">
      <c r="L178" t="str">
        <f t="shared" si="7"/>
        <v/>
      </c>
      <c r="M178" t="str">
        <f t="shared" si="8"/>
        <v/>
      </c>
    </row>
    <row r="179" spans="12:13" x14ac:dyDescent="0.3">
      <c r="L179" t="str">
        <f t="shared" si="7"/>
        <v/>
      </c>
      <c r="M179" t="str">
        <f t="shared" si="8"/>
        <v/>
      </c>
    </row>
    <row r="180" spans="12:13" x14ac:dyDescent="0.3">
      <c r="L180" t="str">
        <f t="shared" si="7"/>
        <v/>
      </c>
      <c r="M180" t="str">
        <f t="shared" si="8"/>
        <v/>
      </c>
    </row>
    <row r="181" spans="12:13" x14ac:dyDescent="0.3">
      <c r="L181" t="str">
        <f t="shared" si="7"/>
        <v/>
      </c>
      <c r="M181" t="str">
        <f t="shared" si="8"/>
        <v/>
      </c>
    </row>
    <row r="182" spans="12:13" x14ac:dyDescent="0.3">
      <c r="L182" t="str">
        <f t="shared" si="7"/>
        <v/>
      </c>
      <c r="M182" t="str">
        <f t="shared" si="8"/>
        <v/>
      </c>
    </row>
    <row r="183" spans="12:13" x14ac:dyDescent="0.3">
      <c r="L183" t="str">
        <f t="shared" si="7"/>
        <v/>
      </c>
      <c r="M183" t="str">
        <f t="shared" si="8"/>
        <v/>
      </c>
    </row>
    <row r="184" spans="12:13" x14ac:dyDescent="0.3">
      <c r="L184" t="str">
        <f t="shared" si="7"/>
        <v/>
      </c>
      <c r="M184" t="str">
        <f t="shared" si="8"/>
        <v/>
      </c>
    </row>
    <row r="185" spans="12:13" x14ac:dyDescent="0.3">
      <c r="L185" t="str">
        <f t="shared" si="7"/>
        <v/>
      </c>
      <c r="M185" t="str">
        <f t="shared" si="8"/>
        <v/>
      </c>
    </row>
    <row r="186" spans="12:13" x14ac:dyDescent="0.3">
      <c r="L186" t="str">
        <f t="shared" si="7"/>
        <v/>
      </c>
      <c r="M186" t="str">
        <f t="shared" si="8"/>
        <v/>
      </c>
    </row>
    <row r="187" spans="12:13" x14ac:dyDescent="0.3">
      <c r="L187" t="str">
        <f t="shared" si="7"/>
        <v/>
      </c>
      <c r="M187" t="str">
        <f t="shared" si="8"/>
        <v/>
      </c>
    </row>
    <row r="188" spans="12:13" x14ac:dyDescent="0.3">
      <c r="L188" t="str">
        <f t="shared" si="7"/>
        <v/>
      </c>
      <c r="M188" t="str">
        <f t="shared" si="8"/>
        <v/>
      </c>
    </row>
    <row r="189" spans="12:13" x14ac:dyDescent="0.3">
      <c r="L189" t="str">
        <f t="shared" si="7"/>
        <v/>
      </c>
      <c r="M189" t="str">
        <f t="shared" si="8"/>
        <v/>
      </c>
    </row>
    <row r="190" spans="12:13" x14ac:dyDescent="0.3">
      <c r="L190" t="str">
        <f t="shared" si="7"/>
        <v/>
      </c>
      <c r="M190" t="str">
        <f t="shared" si="8"/>
        <v/>
      </c>
    </row>
    <row r="191" spans="12:13" x14ac:dyDescent="0.3">
      <c r="L191" t="str">
        <f t="shared" si="7"/>
        <v/>
      </c>
      <c r="M191" t="str">
        <f t="shared" si="8"/>
        <v/>
      </c>
    </row>
    <row r="192" spans="12:13" x14ac:dyDescent="0.3">
      <c r="L192" t="str">
        <f t="shared" si="7"/>
        <v/>
      </c>
      <c r="M192" t="str">
        <f t="shared" si="8"/>
        <v/>
      </c>
    </row>
    <row r="193" spans="12:13" x14ac:dyDescent="0.3">
      <c r="L193" t="str">
        <f t="shared" si="7"/>
        <v/>
      </c>
      <c r="M193" t="str">
        <f t="shared" si="8"/>
        <v/>
      </c>
    </row>
    <row r="194" spans="12:13" x14ac:dyDescent="0.3">
      <c r="L194" t="str">
        <f t="shared" si="7"/>
        <v/>
      </c>
      <c r="M194" t="str">
        <f t="shared" si="8"/>
        <v/>
      </c>
    </row>
    <row r="195" spans="12:13" x14ac:dyDescent="0.3">
      <c r="L195" t="str">
        <f t="shared" si="7"/>
        <v/>
      </c>
      <c r="M195" t="str">
        <f t="shared" si="8"/>
        <v/>
      </c>
    </row>
    <row r="196" spans="12:13" x14ac:dyDescent="0.3">
      <c r="L196" t="str">
        <f t="shared" si="7"/>
        <v/>
      </c>
      <c r="M196" t="str">
        <f t="shared" si="8"/>
        <v/>
      </c>
    </row>
    <row r="197" spans="12:13" x14ac:dyDescent="0.3">
      <c r="L197" t="str">
        <f t="shared" si="7"/>
        <v/>
      </c>
      <c r="M197" t="str">
        <f t="shared" si="8"/>
        <v/>
      </c>
    </row>
    <row r="198" spans="12:13" x14ac:dyDescent="0.3">
      <c r="L198" t="str">
        <f t="shared" si="7"/>
        <v/>
      </c>
      <c r="M198" t="str">
        <f t="shared" si="8"/>
        <v/>
      </c>
    </row>
    <row r="199" spans="12:13" x14ac:dyDescent="0.3">
      <c r="L199" t="str">
        <f t="shared" si="7"/>
        <v/>
      </c>
      <c r="M199" t="str">
        <f t="shared" si="8"/>
        <v/>
      </c>
    </row>
    <row r="200" spans="12:13" x14ac:dyDescent="0.3">
      <c r="L200" t="str">
        <f t="shared" si="7"/>
        <v/>
      </c>
      <c r="M200" t="str">
        <f t="shared" si="8"/>
        <v/>
      </c>
    </row>
    <row r="201" spans="12:13" x14ac:dyDescent="0.3">
      <c r="L201" t="str">
        <f t="shared" ref="L201:L264" si="9">IFERROR(IF(OR(J201="(vazio)",J201=""),"",VLOOKUP(J201,$D:$E,2,0)),"Mudança de escopo")</f>
        <v/>
      </c>
      <c r="M201" t="str">
        <f t="shared" ref="M201:M264" si="10">IF(L201="Mudança de escopo",K201,"")</f>
        <v/>
      </c>
    </row>
    <row r="202" spans="12:13" x14ac:dyDescent="0.3">
      <c r="L202" t="str">
        <f t="shared" si="9"/>
        <v/>
      </c>
      <c r="M202" t="str">
        <f t="shared" si="10"/>
        <v/>
      </c>
    </row>
    <row r="203" spans="12:13" x14ac:dyDescent="0.3">
      <c r="L203" t="str">
        <f t="shared" si="9"/>
        <v/>
      </c>
      <c r="M203" t="str">
        <f t="shared" si="10"/>
        <v/>
      </c>
    </row>
    <row r="204" spans="12:13" x14ac:dyDescent="0.3">
      <c r="L204" t="str">
        <f t="shared" si="9"/>
        <v/>
      </c>
      <c r="M204" t="str">
        <f t="shared" si="10"/>
        <v/>
      </c>
    </row>
    <row r="205" spans="12:13" x14ac:dyDescent="0.3">
      <c r="L205" t="str">
        <f t="shared" si="9"/>
        <v/>
      </c>
      <c r="M205" t="str">
        <f t="shared" si="10"/>
        <v/>
      </c>
    </row>
    <row r="206" spans="12:13" x14ac:dyDescent="0.3">
      <c r="L206" t="str">
        <f t="shared" si="9"/>
        <v/>
      </c>
      <c r="M206" t="str">
        <f t="shared" si="10"/>
        <v/>
      </c>
    </row>
    <row r="207" spans="12:13" x14ac:dyDescent="0.3">
      <c r="L207" t="str">
        <f t="shared" si="9"/>
        <v/>
      </c>
      <c r="M207" t="str">
        <f t="shared" si="10"/>
        <v/>
      </c>
    </row>
    <row r="208" spans="12:13" x14ac:dyDescent="0.3">
      <c r="L208" t="str">
        <f t="shared" si="9"/>
        <v/>
      </c>
      <c r="M208" t="str">
        <f t="shared" si="10"/>
        <v/>
      </c>
    </row>
    <row r="209" spans="12:13" x14ac:dyDescent="0.3">
      <c r="L209" t="str">
        <f t="shared" si="9"/>
        <v/>
      </c>
      <c r="M209" t="str">
        <f t="shared" si="10"/>
        <v/>
      </c>
    </row>
    <row r="210" spans="12:13" x14ac:dyDescent="0.3">
      <c r="L210" t="str">
        <f t="shared" si="9"/>
        <v/>
      </c>
      <c r="M210" t="str">
        <f t="shared" si="10"/>
        <v/>
      </c>
    </row>
    <row r="211" spans="12:13" x14ac:dyDescent="0.3">
      <c r="L211" t="str">
        <f t="shared" si="9"/>
        <v/>
      </c>
      <c r="M211" t="str">
        <f t="shared" si="10"/>
        <v/>
      </c>
    </row>
    <row r="212" spans="12:13" x14ac:dyDescent="0.3">
      <c r="L212" t="str">
        <f t="shared" si="9"/>
        <v/>
      </c>
      <c r="M212" t="str">
        <f t="shared" si="10"/>
        <v/>
      </c>
    </row>
    <row r="213" spans="12:13" x14ac:dyDescent="0.3">
      <c r="L213" t="str">
        <f t="shared" si="9"/>
        <v/>
      </c>
      <c r="M213" t="str">
        <f t="shared" si="10"/>
        <v/>
      </c>
    </row>
    <row r="214" spans="12:13" x14ac:dyDescent="0.3">
      <c r="L214" t="str">
        <f t="shared" si="9"/>
        <v/>
      </c>
      <c r="M214" t="str">
        <f t="shared" si="10"/>
        <v/>
      </c>
    </row>
    <row r="215" spans="12:13" x14ac:dyDescent="0.3">
      <c r="L215" t="str">
        <f t="shared" si="9"/>
        <v/>
      </c>
      <c r="M215" t="str">
        <f t="shared" si="10"/>
        <v/>
      </c>
    </row>
    <row r="216" spans="12:13" x14ac:dyDescent="0.3">
      <c r="L216" t="str">
        <f t="shared" si="9"/>
        <v/>
      </c>
      <c r="M216" t="str">
        <f t="shared" si="10"/>
        <v/>
      </c>
    </row>
    <row r="217" spans="12:13" x14ac:dyDescent="0.3">
      <c r="L217" t="str">
        <f t="shared" si="9"/>
        <v/>
      </c>
      <c r="M217" t="str">
        <f t="shared" si="10"/>
        <v/>
      </c>
    </row>
    <row r="218" spans="12:13" x14ac:dyDescent="0.3">
      <c r="L218" t="str">
        <f t="shared" si="9"/>
        <v/>
      </c>
      <c r="M218" t="str">
        <f t="shared" si="10"/>
        <v/>
      </c>
    </row>
    <row r="219" spans="12:13" x14ac:dyDescent="0.3">
      <c r="L219" t="str">
        <f t="shared" si="9"/>
        <v/>
      </c>
      <c r="M219" t="str">
        <f t="shared" si="10"/>
        <v/>
      </c>
    </row>
    <row r="220" spans="12:13" x14ac:dyDescent="0.3">
      <c r="L220" t="str">
        <f t="shared" si="9"/>
        <v/>
      </c>
      <c r="M220" t="str">
        <f t="shared" si="10"/>
        <v/>
      </c>
    </row>
    <row r="221" spans="12:13" x14ac:dyDescent="0.3">
      <c r="L221" t="str">
        <f t="shared" si="9"/>
        <v/>
      </c>
      <c r="M221" t="str">
        <f t="shared" si="10"/>
        <v/>
      </c>
    </row>
    <row r="222" spans="12:13" x14ac:dyDescent="0.3">
      <c r="L222" t="str">
        <f t="shared" si="9"/>
        <v/>
      </c>
      <c r="M222" t="str">
        <f t="shared" si="10"/>
        <v/>
      </c>
    </row>
    <row r="223" spans="12:13" x14ac:dyDescent="0.3">
      <c r="L223" t="str">
        <f t="shared" si="9"/>
        <v/>
      </c>
      <c r="M223" t="str">
        <f t="shared" si="10"/>
        <v/>
      </c>
    </row>
    <row r="224" spans="12:13" x14ac:dyDescent="0.3">
      <c r="L224" t="str">
        <f t="shared" si="9"/>
        <v/>
      </c>
      <c r="M224" t="str">
        <f t="shared" si="10"/>
        <v/>
      </c>
    </row>
    <row r="225" spans="12:13" x14ac:dyDescent="0.3">
      <c r="L225" t="str">
        <f t="shared" si="9"/>
        <v/>
      </c>
      <c r="M225" t="str">
        <f t="shared" si="10"/>
        <v/>
      </c>
    </row>
    <row r="226" spans="12:13" x14ac:dyDescent="0.3">
      <c r="L226" t="str">
        <f t="shared" si="9"/>
        <v/>
      </c>
      <c r="M226" t="str">
        <f t="shared" si="10"/>
        <v/>
      </c>
    </row>
    <row r="227" spans="12:13" x14ac:dyDescent="0.3">
      <c r="L227" t="str">
        <f t="shared" si="9"/>
        <v/>
      </c>
      <c r="M227" t="str">
        <f t="shared" si="10"/>
        <v/>
      </c>
    </row>
    <row r="228" spans="12:13" x14ac:dyDescent="0.3">
      <c r="L228" t="str">
        <f t="shared" si="9"/>
        <v/>
      </c>
      <c r="M228" t="str">
        <f t="shared" si="10"/>
        <v/>
      </c>
    </row>
    <row r="229" spans="12:13" x14ac:dyDescent="0.3">
      <c r="L229" t="str">
        <f t="shared" si="9"/>
        <v/>
      </c>
      <c r="M229" t="str">
        <f t="shared" si="10"/>
        <v/>
      </c>
    </row>
    <row r="230" spans="12:13" x14ac:dyDescent="0.3">
      <c r="L230" t="str">
        <f t="shared" si="9"/>
        <v/>
      </c>
      <c r="M230" t="str">
        <f t="shared" si="10"/>
        <v/>
      </c>
    </row>
    <row r="231" spans="12:13" x14ac:dyDescent="0.3">
      <c r="L231" t="str">
        <f t="shared" si="9"/>
        <v/>
      </c>
      <c r="M231" t="str">
        <f t="shared" si="10"/>
        <v/>
      </c>
    </row>
    <row r="232" spans="12:13" x14ac:dyDescent="0.3">
      <c r="L232" t="str">
        <f t="shared" si="9"/>
        <v/>
      </c>
      <c r="M232" t="str">
        <f t="shared" si="10"/>
        <v/>
      </c>
    </row>
    <row r="233" spans="12:13" x14ac:dyDescent="0.3">
      <c r="L233" t="str">
        <f t="shared" si="9"/>
        <v/>
      </c>
      <c r="M233" t="str">
        <f t="shared" si="10"/>
        <v/>
      </c>
    </row>
    <row r="234" spans="12:13" x14ac:dyDescent="0.3">
      <c r="L234" t="str">
        <f t="shared" si="9"/>
        <v/>
      </c>
      <c r="M234" t="str">
        <f t="shared" si="10"/>
        <v/>
      </c>
    </row>
    <row r="235" spans="12:13" x14ac:dyDescent="0.3">
      <c r="L235" t="str">
        <f t="shared" si="9"/>
        <v/>
      </c>
      <c r="M235" t="str">
        <f t="shared" si="10"/>
        <v/>
      </c>
    </row>
    <row r="236" spans="12:13" x14ac:dyDescent="0.3">
      <c r="L236" t="str">
        <f t="shared" si="9"/>
        <v/>
      </c>
      <c r="M236" t="str">
        <f t="shared" si="10"/>
        <v/>
      </c>
    </row>
    <row r="237" spans="12:13" x14ac:dyDescent="0.3">
      <c r="L237" t="str">
        <f t="shared" si="9"/>
        <v/>
      </c>
      <c r="M237" t="str">
        <f t="shared" si="10"/>
        <v/>
      </c>
    </row>
    <row r="238" spans="12:13" x14ac:dyDescent="0.3">
      <c r="L238" t="str">
        <f t="shared" si="9"/>
        <v/>
      </c>
      <c r="M238" t="str">
        <f t="shared" si="10"/>
        <v/>
      </c>
    </row>
    <row r="239" spans="12:13" x14ac:dyDescent="0.3">
      <c r="L239" t="str">
        <f t="shared" si="9"/>
        <v/>
      </c>
      <c r="M239" t="str">
        <f t="shared" si="10"/>
        <v/>
      </c>
    </row>
    <row r="240" spans="12:13" x14ac:dyDescent="0.3">
      <c r="L240" t="str">
        <f t="shared" si="9"/>
        <v/>
      </c>
      <c r="M240" t="str">
        <f t="shared" si="10"/>
        <v/>
      </c>
    </row>
    <row r="241" spans="12:13" x14ac:dyDescent="0.3">
      <c r="L241" t="str">
        <f t="shared" si="9"/>
        <v/>
      </c>
      <c r="M241" t="str">
        <f t="shared" si="10"/>
        <v/>
      </c>
    </row>
    <row r="242" spans="12:13" x14ac:dyDescent="0.3">
      <c r="L242" t="str">
        <f t="shared" si="9"/>
        <v/>
      </c>
      <c r="M242" t="str">
        <f t="shared" si="10"/>
        <v/>
      </c>
    </row>
    <row r="243" spans="12:13" x14ac:dyDescent="0.3">
      <c r="L243" t="str">
        <f t="shared" si="9"/>
        <v/>
      </c>
      <c r="M243" t="str">
        <f t="shared" si="10"/>
        <v/>
      </c>
    </row>
    <row r="244" spans="12:13" x14ac:dyDescent="0.3">
      <c r="L244" t="str">
        <f t="shared" si="9"/>
        <v/>
      </c>
      <c r="M244" t="str">
        <f t="shared" si="10"/>
        <v/>
      </c>
    </row>
    <row r="245" spans="12:13" x14ac:dyDescent="0.3">
      <c r="L245" t="str">
        <f t="shared" si="9"/>
        <v/>
      </c>
      <c r="M245" t="str">
        <f t="shared" si="10"/>
        <v/>
      </c>
    </row>
    <row r="246" spans="12:13" x14ac:dyDescent="0.3">
      <c r="L246" t="str">
        <f t="shared" si="9"/>
        <v/>
      </c>
      <c r="M246" t="str">
        <f t="shared" si="10"/>
        <v/>
      </c>
    </row>
    <row r="247" spans="12:13" x14ac:dyDescent="0.3">
      <c r="L247" t="str">
        <f t="shared" si="9"/>
        <v/>
      </c>
      <c r="M247" t="str">
        <f t="shared" si="10"/>
        <v/>
      </c>
    </row>
    <row r="248" spans="12:13" x14ac:dyDescent="0.3">
      <c r="L248" t="str">
        <f t="shared" si="9"/>
        <v/>
      </c>
      <c r="M248" t="str">
        <f t="shared" si="10"/>
        <v/>
      </c>
    </row>
    <row r="249" spans="12:13" x14ac:dyDescent="0.3">
      <c r="L249" t="str">
        <f t="shared" si="9"/>
        <v/>
      </c>
      <c r="M249" t="str">
        <f t="shared" si="10"/>
        <v/>
      </c>
    </row>
    <row r="250" spans="12:13" x14ac:dyDescent="0.3">
      <c r="L250" t="str">
        <f t="shared" si="9"/>
        <v/>
      </c>
      <c r="M250" t="str">
        <f t="shared" si="10"/>
        <v/>
      </c>
    </row>
    <row r="251" spans="12:13" x14ac:dyDescent="0.3">
      <c r="L251" t="str">
        <f t="shared" si="9"/>
        <v/>
      </c>
      <c r="M251" t="str">
        <f t="shared" si="10"/>
        <v/>
      </c>
    </row>
    <row r="252" spans="12:13" x14ac:dyDescent="0.3">
      <c r="L252" t="str">
        <f t="shared" si="9"/>
        <v/>
      </c>
      <c r="M252" t="str">
        <f t="shared" si="10"/>
        <v/>
      </c>
    </row>
    <row r="253" spans="12:13" x14ac:dyDescent="0.3">
      <c r="L253" t="str">
        <f t="shared" si="9"/>
        <v/>
      </c>
      <c r="M253" t="str">
        <f t="shared" si="10"/>
        <v/>
      </c>
    </row>
    <row r="254" spans="12:13" x14ac:dyDescent="0.3">
      <c r="L254" t="str">
        <f t="shared" si="9"/>
        <v/>
      </c>
      <c r="M254" t="str">
        <f t="shared" si="10"/>
        <v/>
      </c>
    </row>
    <row r="255" spans="12:13" x14ac:dyDescent="0.3">
      <c r="L255" t="str">
        <f t="shared" si="9"/>
        <v/>
      </c>
      <c r="M255" t="str">
        <f t="shared" si="10"/>
        <v/>
      </c>
    </row>
    <row r="256" spans="12:13" x14ac:dyDescent="0.3">
      <c r="L256" t="str">
        <f t="shared" si="9"/>
        <v/>
      </c>
      <c r="M256" t="str">
        <f t="shared" si="10"/>
        <v/>
      </c>
    </row>
    <row r="257" spans="12:13" x14ac:dyDescent="0.3">
      <c r="L257" t="str">
        <f t="shared" si="9"/>
        <v/>
      </c>
      <c r="M257" t="str">
        <f t="shared" si="10"/>
        <v/>
      </c>
    </row>
    <row r="258" spans="12:13" x14ac:dyDescent="0.3">
      <c r="L258" t="str">
        <f t="shared" si="9"/>
        <v/>
      </c>
      <c r="M258" t="str">
        <f t="shared" si="10"/>
        <v/>
      </c>
    </row>
    <row r="259" spans="12:13" x14ac:dyDescent="0.3">
      <c r="L259" t="str">
        <f t="shared" si="9"/>
        <v/>
      </c>
      <c r="M259" t="str">
        <f t="shared" si="10"/>
        <v/>
      </c>
    </row>
    <row r="260" spans="12:13" x14ac:dyDescent="0.3">
      <c r="L260" t="str">
        <f t="shared" si="9"/>
        <v/>
      </c>
      <c r="M260" t="str">
        <f t="shared" si="10"/>
        <v/>
      </c>
    </row>
    <row r="261" spans="12:13" x14ac:dyDescent="0.3">
      <c r="L261" t="str">
        <f t="shared" si="9"/>
        <v/>
      </c>
      <c r="M261" t="str">
        <f t="shared" si="10"/>
        <v/>
      </c>
    </row>
    <row r="262" spans="12:13" x14ac:dyDescent="0.3">
      <c r="L262" t="str">
        <f t="shared" si="9"/>
        <v/>
      </c>
      <c r="M262" t="str">
        <f t="shared" si="10"/>
        <v/>
      </c>
    </row>
    <row r="263" spans="12:13" x14ac:dyDescent="0.3">
      <c r="L263" t="str">
        <f t="shared" si="9"/>
        <v/>
      </c>
      <c r="M263" t="str">
        <f t="shared" si="10"/>
        <v/>
      </c>
    </row>
    <row r="264" spans="12:13" x14ac:dyDescent="0.3">
      <c r="L264" t="str">
        <f t="shared" si="9"/>
        <v/>
      </c>
      <c r="M264" t="str">
        <f t="shared" si="10"/>
        <v/>
      </c>
    </row>
    <row r="265" spans="12:13" x14ac:dyDescent="0.3">
      <c r="L265" t="str">
        <f t="shared" ref="L265:L328" si="11">IFERROR(IF(OR(J265="(vazio)",J265=""),"",VLOOKUP(J265,$D:$E,2,0)),"Mudança de escopo")</f>
        <v/>
      </c>
      <c r="M265" t="str">
        <f t="shared" ref="M265:M328" si="12">IF(L265="Mudança de escopo",K265,"")</f>
        <v/>
      </c>
    </row>
    <row r="266" spans="12:13" x14ac:dyDescent="0.3">
      <c r="L266" t="str">
        <f t="shared" si="11"/>
        <v/>
      </c>
      <c r="M266" t="str">
        <f t="shared" si="12"/>
        <v/>
      </c>
    </row>
    <row r="267" spans="12:13" x14ac:dyDescent="0.3">
      <c r="L267" t="str">
        <f t="shared" si="11"/>
        <v/>
      </c>
      <c r="M267" t="str">
        <f t="shared" si="12"/>
        <v/>
      </c>
    </row>
    <row r="268" spans="12:13" x14ac:dyDescent="0.3">
      <c r="L268" t="str">
        <f t="shared" si="11"/>
        <v/>
      </c>
      <c r="M268" t="str">
        <f t="shared" si="12"/>
        <v/>
      </c>
    </row>
    <row r="269" spans="12:13" x14ac:dyDescent="0.3">
      <c r="L269" t="str">
        <f t="shared" si="11"/>
        <v/>
      </c>
      <c r="M269" t="str">
        <f t="shared" si="12"/>
        <v/>
      </c>
    </row>
    <row r="270" spans="12:13" x14ac:dyDescent="0.3">
      <c r="L270" t="str">
        <f t="shared" si="11"/>
        <v/>
      </c>
      <c r="M270" t="str">
        <f t="shared" si="12"/>
        <v/>
      </c>
    </row>
    <row r="271" spans="12:13" x14ac:dyDescent="0.3">
      <c r="L271" t="str">
        <f t="shared" si="11"/>
        <v/>
      </c>
      <c r="M271" t="str">
        <f t="shared" si="12"/>
        <v/>
      </c>
    </row>
    <row r="272" spans="12:13" x14ac:dyDescent="0.3">
      <c r="L272" t="str">
        <f t="shared" si="11"/>
        <v/>
      </c>
      <c r="M272" t="str">
        <f t="shared" si="12"/>
        <v/>
      </c>
    </row>
    <row r="273" spans="12:13" x14ac:dyDescent="0.3">
      <c r="L273" t="str">
        <f t="shared" si="11"/>
        <v/>
      </c>
      <c r="M273" t="str">
        <f t="shared" si="12"/>
        <v/>
      </c>
    </row>
    <row r="274" spans="12:13" x14ac:dyDescent="0.3">
      <c r="L274" t="str">
        <f t="shared" si="11"/>
        <v/>
      </c>
      <c r="M274" t="str">
        <f t="shared" si="12"/>
        <v/>
      </c>
    </row>
    <row r="275" spans="12:13" x14ac:dyDescent="0.3">
      <c r="L275" t="str">
        <f t="shared" si="11"/>
        <v/>
      </c>
      <c r="M275" t="str">
        <f t="shared" si="12"/>
        <v/>
      </c>
    </row>
    <row r="276" spans="12:13" x14ac:dyDescent="0.3">
      <c r="L276" t="str">
        <f t="shared" si="11"/>
        <v/>
      </c>
      <c r="M276" t="str">
        <f t="shared" si="12"/>
        <v/>
      </c>
    </row>
    <row r="277" spans="12:13" x14ac:dyDescent="0.3">
      <c r="L277" t="str">
        <f t="shared" si="11"/>
        <v/>
      </c>
      <c r="M277" t="str">
        <f t="shared" si="12"/>
        <v/>
      </c>
    </row>
    <row r="278" spans="12:13" x14ac:dyDescent="0.3">
      <c r="L278" t="str">
        <f t="shared" si="11"/>
        <v/>
      </c>
      <c r="M278" t="str">
        <f t="shared" si="12"/>
        <v/>
      </c>
    </row>
    <row r="279" spans="12:13" x14ac:dyDescent="0.3">
      <c r="L279" t="str">
        <f t="shared" si="11"/>
        <v/>
      </c>
      <c r="M279" t="str">
        <f t="shared" si="12"/>
        <v/>
      </c>
    </row>
    <row r="280" spans="12:13" x14ac:dyDescent="0.3">
      <c r="L280" t="str">
        <f t="shared" si="11"/>
        <v/>
      </c>
      <c r="M280" t="str">
        <f t="shared" si="12"/>
        <v/>
      </c>
    </row>
    <row r="281" spans="12:13" x14ac:dyDescent="0.3">
      <c r="L281" t="str">
        <f t="shared" si="11"/>
        <v/>
      </c>
      <c r="M281" t="str">
        <f t="shared" si="12"/>
        <v/>
      </c>
    </row>
    <row r="282" spans="12:13" x14ac:dyDescent="0.3">
      <c r="L282" t="str">
        <f t="shared" si="11"/>
        <v/>
      </c>
      <c r="M282" t="str">
        <f t="shared" si="12"/>
        <v/>
      </c>
    </row>
    <row r="283" spans="12:13" x14ac:dyDescent="0.3">
      <c r="L283" t="str">
        <f t="shared" si="11"/>
        <v/>
      </c>
      <c r="M283" t="str">
        <f t="shared" si="12"/>
        <v/>
      </c>
    </row>
    <row r="284" spans="12:13" x14ac:dyDescent="0.3">
      <c r="L284" t="str">
        <f t="shared" si="11"/>
        <v/>
      </c>
      <c r="M284" t="str">
        <f t="shared" si="12"/>
        <v/>
      </c>
    </row>
    <row r="285" spans="12:13" x14ac:dyDescent="0.3">
      <c r="L285" t="str">
        <f t="shared" si="11"/>
        <v/>
      </c>
      <c r="M285" t="str">
        <f t="shared" si="12"/>
        <v/>
      </c>
    </row>
    <row r="286" spans="12:13" x14ac:dyDescent="0.3">
      <c r="L286" t="str">
        <f t="shared" si="11"/>
        <v/>
      </c>
      <c r="M286" t="str">
        <f t="shared" si="12"/>
        <v/>
      </c>
    </row>
    <row r="287" spans="12:13" x14ac:dyDescent="0.3">
      <c r="L287" t="str">
        <f t="shared" si="11"/>
        <v/>
      </c>
      <c r="M287" t="str">
        <f t="shared" si="12"/>
        <v/>
      </c>
    </row>
    <row r="288" spans="12:13" x14ac:dyDescent="0.3">
      <c r="L288" t="str">
        <f t="shared" si="11"/>
        <v/>
      </c>
      <c r="M288" t="str">
        <f t="shared" si="12"/>
        <v/>
      </c>
    </row>
    <row r="289" spans="12:13" x14ac:dyDescent="0.3">
      <c r="L289" t="str">
        <f t="shared" si="11"/>
        <v/>
      </c>
      <c r="M289" t="str">
        <f t="shared" si="12"/>
        <v/>
      </c>
    </row>
    <row r="290" spans="12:13" x14ac:dyDescent="0.3">
      <c r="L290" t="str">
        <f t="shared" si="11"/>
        <v/>
      </c>
      <c r="M290" t="str">
        <f t="shared" si="12"/>
        <v/>
      </c>
    </row>
    <row r="291" spans="12:13" x14ac:dyDescent="0.3">
      <c r="L291" t="str">
        <f t="shared" si="11"/>
        <v/>
      </c>
      <c r="M291" t="str">
        <f t="shared" si="12"/>
        <v/>
      </c>
    </row>
    <row r="292" spans="12:13" x14ac:dyDescent="0.3">
      <c r="L292" t="str">
        <f t="shared" si="11"/>
        <v/>
      </c>
      <c r="M292" t="str">
        <f t="shared" si="12"/>
        <v/>
      </c>
    </row>
    <row r="293" spans="12:13" x14ac:dyDescent="0.3">
      <c r="L293" t="str">
        <f t="shared" si="11"/>
        <v/>
      </c>
      <c r="M293" t="str">
        <f t="shared" si="12"/>
        <v/>
      </c>
    </row>
    <row r="294" spans="12:13" x14ac:dyDescent="0.3">
      <c r="L294" t="str">
        <f t="shared" si="11"/>
        <v/>
      </c>
      <c r="M294" t="str">
        <f t="shared" si="12"/>
        <v/>
      </c>
    </row>
    <row r="295" spans="12:13" x14ac:dyDescent="0.3">
      <c r="L295" t="str">
        <f t="shared" si="11"/>
        <v/>
      </c>
      <c r="M295" t="str">
        <f t="shared" si="12"/>
        <v/>
      </c>
    </row>
    <row r="296" spans="12:13" x14ac:dyDescent="0.3">
      <c r="L296" t="str">
        <f t="shared" si="11"/>
        <v/>
      </c>
      <c r="M296" t="str">
        <f t="shared" si="12"/>
        <v/>
      </c>
    </row>
    <row r="297" spans="12:13" x14ac:dyDescent="0.3">
      <c r="L297" t="str">
        <f t="shared" si="11"/>
        <v/>
      </c>
      <c r="M297" t="str">
        <f t="shared" si="12"/>
        <v/>
      </c>
    </row>
    <row r="298" spans="12:13" x14ac:dyDescent="0.3">
      <c r="L298" t="str">
        <f t="shared" si="11"/>
        <v/>
      </c>
      <c r="M298" t="str">
        <f t="shared" si="12"/>
        <v/>
      </c>
    </row>
    <row r="299" spans="12:13" x14ac:dyDescent="0.3">
      <c r="L299" t="str">
        <f t="shared" si="11"/>
        <v/>
      </c>
      <c r="M299" t="str">
        <f t="shared" si="12"/>
        <v/>
      </c>
    </row>
    <row r="300" spans="12:13" x14ac:dyDescent="0.3">
      <c r="L300" t="str">
        <f t="shared" si="11"/>
        <v/>
      </c>
      <c r="M300" t="str">
        <f t="shared" si="12"/>
        <v/>
      </c>
    </row>
    <row r="301" spans="12:13" x14ac:dyDescent="0.3">
      <c r="L301" t="str">
        <f t="shared" si="11"/>
        <v/>
      </c>
      <c r="M301" t="str">
        <f t="shared" si="12"/>
        <v/>
      </c>
    </row>
    <row r="302" spans="12:13" x14ac:dyDescent="0.3">
      <c r="L302" t="str">
        <f t="shared" si="11"/>
        <v/>
      </c>
      <c r="M302" t="str">
        <f t="shared" si="12"/>
        <v/>
      </c>
    </row>
    <row r="303" spans="12:13" x14ac:dyDescent="0.3">
      <c r="L303" t="str">
        <f t="shared" si="11"/>
        <v/>
      </c>
      <c r="M303" t="str">
        <f t="shared" si="12"/>
        <v/>
      </c>
    </row>
    <row r="304" spans="12:13" x14ac:dyDescent="0.3">
      <c r="L304" t="str">
        <f t="shared" si="11"/>
        <v/>
      </c>
      <c r="M304" t="str">
        <f t="shared" si="12"/>
        <v/>
      </c>
    </row>
    <row r="305" spans="12:13" x14ac:dyDescent="0.3">
      <c r="L305" t="str">
        <f t="shared" si="11"/>
        <v/>
      </c>
      <c r="M305" t="str">
        <f t="shared" si="12"/>
        <v/>
      </c>
    </row>
    <row r="306" spans="12:13" x14ac:dyDescent="0.3">
      <c r="L306" t="str">
        <f t="shared" si="11"/>
        <v/>
      </c>
      <c r="M306" t="str">
        <f t="shared" si="12"/>
        <v/>
      </c>
    </row>
    <row r="307" spans="12:13" x14ac:dyDescent="0.3">
      <c r="L307" t="str">
        <f t="shared" si="11"/>
        <v/>
      </c>
      <c r="M307" t="str">
        <f t="shared" si="12"/>
        <v/>
      </c>
    </row>
    <row r="308" spans="12:13" x14ac:dyDescent="0.3">
      <c r="L308" t="str">
        <f t="shared" si="11"/>
        <v/>
      </c>
      <c r="M308" t="str">
        <f t="shared" si="12"/>
        <v/>
      </c>
    </row>
    <row r="309" spans="12:13" x14ac:dyDescent="0.3">
      <c r="L309" t="str">
        <f t="shared" si="11"/>
        <v/>
      </c>
      <c r="M309" t="str">
        <f t="shared" si="12"/>
        <v/>
      </c>
    </row>
    <row r="310" spans="12:13" x14ac:dyDescent="0.3">
      <c r="L310" t="str">
        <f t="shared" si="11"/>
        <v/>
      </c>
      <c r="M310" t="str">
        <f t="shared" si="12"/>
        <v/>
      </c>
    </row>
    <row r="311" spans="12:13" x14ac:dyDescent="0.3">
      <c r="L311" t="str">
        <f t="shared" si="11"/>
        <v/>
      </c>
      <c r="M311" t="str">
        <f t="shared" si="12"/>
        <v/>
      </c>
    </row>
    <row r="312" spans="12:13" x14ac:dyDescent="0.3">
      <c r="L312" t="str">
        <f t="shared" si="11"/>
        <v/>
      </c>
      <c r="M312" t="str">
        <f t="shared" si="12"/>
        <v/>
      </c>
    </row>
    <row r="313" spans="12:13" x14ac:dyDescent="0.3">
      <c r="L313" t="str">
        <f t="shared" si="11"/>
        <v/>
      </c>
      <c r="M313" t="str">
        <f t="shared" si="12"/>
        <v/>
      </c>
    </row>
    <row r="314" spans="12:13" x14ac:dyDescent="0.3">
      <c r="L314" t="str">
        <f t="shared" si="11"/>
        <v/>
      </c>
      <c r="M314" t="str">
        <f t="shared" si="12"/>
        <v/>
      </c>
    </row>
    <row r="315" spans="12:13" x14ac:dyDescent="0.3">
      <c r="L315" t="str">
        <f t="shared" si="11"/>
        <v/>
      </c>
      <c r="M315" t="str">
        <f t="shared" si="12"/>
        <v/>
      </c>
    </row>
    <row r="316" spans="12:13" x14ac:dyDescent="0.3">
      <c r="L316" t="str">
        <f t="shared" si="11"/>
        <v/>
      </c>
      <c r="M316" t="str">
        <f t="shared" si="12"/>
        <v/>
      </c>
    </row>
    <row r="317" spans="12:13" x14ac:dyDescent="0.3">
      <c r="L317" t="str">
        <f t="shared" si="11"/>
        <v/>
      </c>
      <c r="M317" t="str">
        <f t="shared" si="12"/>
        <v/>
      </c>
    </row>
    <row r="318" spans="12:13" x14ac:dyDescent="0.3">
      <c r="L318" t="str">
        <f t="shared" si="11"/>
        <v/>
      </c>
      <c r="M318" t="str">
        <f t="shared" si="12"/>
        <v/>
      </c>
    </row>
    <row r="319" spans="12:13" x14ac:dyDescent="0.3">
      <c r="L319" t="str">
        <f t="shared" si="11"/>
        <v/>
      </c>
      <c r="M319" t="str">
        <f t="shared" si="12"/>
        <v/>
      </c>
    </row>
    <row r="320" spans="12:13" x14ac:dyDescent="0.3">
      <c r="L320" t="str">
        <f t="shared" si="11"/>
        <v/>
      </c>
      <c r="M320" t="str">
        <f t="shared" si="12"/>
        <v/>
      </c>
    </row>
    <row r="321" spans="12:13" x14ac:dyDescent="0.3">
      <c r="L321" t="str">
        <f t="shared" si="11"/>
        <v/>
      </c>
      <c r="M321" t="str">
        <f t="shared" si="12"/>
        <v/>
      </c>
    </row>
    <row r="322" spans="12:13" x14ac:dyDescent="0.3">
      <c r="L322" t="str">
        <f t="shared" si="11"/>
        <v/>
      </c>
      <c r="M322" t="str">
        <f t="shared" si="12"/>
        <v/>
      </c>
    </row>
    <row r="323" spans="12:13" x14ac:dyDescent="0.3">
      <c r="L323" t="str">
        <f t="shared" si="11"/>
        <v/>
      </c>
      <c r="M323" t="str">
        <f t="shared" si="12"/>
        <v/>
      </c>
    </row>
    <row r="324" spans="12:13" x14ac:dyDescent="0.3">
      <c r="L324" t="str">
        <f t="shared" si="11"/>
        <v/>
      </c>
      <c r="M324" t="str">
        <f t="shared" si="12"/>
        <v/>
      </c>
    </row>
    <row r="325" spans="12:13" x14ac:dyDescent="0.3">
      <c r="L325" t="str">
        <f t="shared" si="11"/>
        <v/>
      </c>
      <c r="M325" t="str">
        <f t="shared" si="12"/>
        <v/>
      </c>
    </row>
    <row r="326" spans="12:13" x14ac:dyDescent="0.3">
      <c r="L326" t="str">
        <f t="shared" si="11"/>
        <v/>
      </c>
      <c r="M326" t="str">
        <f t="shared" si="12"/>
        <v/>
      </c>
    </row>
    <row r="327" spans="12:13" x14ac:dyDescent="0.3">
      <c r="L327" t="str">
        <f t="shared" si="11"/>
        <v/>
      </c>
      <c r="M327" t="str">
        <f t="shared" si="12"/>
        <v/>
      </c>
    </row>
    <row r="328" spans="12:13" x14ac:dyDescent="0.3">
      <c r="L328" t="str">
        <f t="shared" si="11"/>
        <v/>
      </c>
      <c r="M328" t="str">
        <f t="shared" si="12"/>
        <v/>
      </c>
    </row>
    <row r="329" spans="12:13" x14ac:dyDescent="0.3">
      <c r="L329" t="str">
        <f t="shared" ref="L329:L392" si="13">IFERROR(IF(OR(J329="(vazio)",J329=""),"",VLOOKUP(J329,$D:$E,2,0)),"Mudança de escopo")</f>
        <v/>
      </c>
      <c r="M329" t="str">
        <f t="shared" ref="M329:M392" si="14">IF(L329="Mudança de escopo",K329,"")</f>
        <v/>
      </c>
    </row>
    <row r="330" spans="12:13" x14ac:dyDescent="0.3">
      <c r="L330" t="str">
        <f t="shared" si="13"/>
        <v/>
      </c>
      <c r="M330" t="str">
        <f t="shared" si="14"/>
        <v/>
      </c>
    </row>
    <row r="331" spans="12:13" x14ac:dyDescent="0.3">
      <c r="L331" t="str">
        <f t="shared" si="13"/>
        <v/>
      </c>
      <c r="M331" t="str">
        <f t="shared" si="14"/>
        <v/>
      </c>
    </row>
    <row r="332" spans="12:13" x14ac:dyDescent="0.3">
      <c r="L332" t="str">
        <f t="shared" si="13"/>
        <v/>
      </c>
      <c r="M332" t="str">
        <f t="shared" si="14"/>
        <v/>
      </c>
    </row>
    <row r="333" spans="12:13" x14ac:dyDescent="0.3">
      <c r="L333" t="str">
        <f t="shared" si="13"/>
        <v/>
      </c>
      <c r="M333" t="str">
        <f t="shared" si="14"/>
        <v/>
      </c>
    </row>
    <row r="334" spans="12:13" x14ac:dyDescent="0.3">
      <c r="L334" t="str">
        <f t="shared" si="13"/>
        <v/>
      </c>
      <c r="M334" t="str">
        <f t="shared" si="14"/>
        <v/>
      </c>
    </row>
    <row r="335" spans="12:13" x14ac:dyDescent="0.3">
      <c r="L335" t="str">
        <f t="shared" si="13"/>
        <v/>
      </c>
      <c r="M335" t="str">
        <f t="shared" si="14"/>
        <v/>
      </c>
    </row>
    <row r="336" spans="12:13" x14ac:dyDescent="0.3">
      <c r="L336" t="str">
        <f t="shared" si="13"/>
        <v/>
      </c>
      <c r="M336" t="str">
        <f t="shared" si="14"/>
        <v/>
      </c>
    </row>
    <row r="337" spans="12:13" x14ac:dyDescent="0.3">
      <c r="L337" t="str">
        <f t="shared" si="13"/>
        <v/>
      </c>
      <c r="M337" t="str">
        <f t="shared" si="14"/>
        <v/>
      </c>
    </row>
    <row r="338" spans="12:13" x14ac:dyDescent="0.3">
      <c r="L338" t="str">
        <f t="shared" si="13"/>
        <v/>
      </c>
      <c r="M338" t="str">
        <f t="shared" si="14"/>
        <v/>
      </c>
    </row>
    <row r="339" spans="12:13" x14ac:dyDescent="0.3">
      <c r="L339" t="str">
        <f t="shared" si="13"/>
        <v/>
      </c>
      <c r="M339" t="str">
        <f t="shared" si="14"/>
        <v/>
      </c>
    </row>
    <row r="340" spans="12:13" x14ac:dyDescent="0.3">
      <c r="L340" t="str">
        <f t="shared" si="13"/>
        <v/>
      </c>
      <c r="M340" t="str">
        <f t="shared" si="14"/>
        <v/>
      </c>
    </row>
    <row r="341" spans="12:13" x14ac:dyDescent="0.3">
      <c r="L341" t="str">
        <f t="shared" si="13"/>
        <v/>
      </c>
      <c r="M341" t="str">
        <f t="shared" si="14"/>
        <v/>
      </c>
    </row>
    <row r="342" spans="12:13" x14ac:dyDescent="0.3">
      <c r="L342" t="str">
        <f t="shared" si="13"/>
        <v/>
      </c>
      <c r="M342" t="str">
        <f t="shared" si="14"/>
        <v/>
      </c>
    </row>
    <row r="343" spans="12:13" x14ac:dyDescent="0.3">
      <c r="L343" t="str">
        <f t="shared" si="13"/>
        <v/>
      </c>
      <c r="M343" t="str">
        <f t="shared" si="14"/>
        <v/>
      </c>
    </row>
    <row r="344" spans="12:13" x14ac:dyDescent="0.3">
      <c r="L344" t="str">
        <f t="shared" si="13"/>
        <v/>
      </c>
      <c r="M344" t="str">
        <f t="shared" si="14"/>
        <v/>
      </c>
    </row>
    <row r="345" spans="12:13" x14ac:dyDescent="0.3">
      <c r="L345" t="str">
        <f t="shared" si="13"/>
        <v/>
      </c>
      <c r="M345" t="str">
        <f t="shared" si="14"/>
        <v/>
      </c>
    </row>
    <row r="346" spans="12:13" x14ac:dyDescent="0.3">
      <c r="L346" t="str">
        <f t="shared" si="13"/>
        <v/>
      </c>
      <c r="M346" t="str">
        <f t="shared" si="14"/>
        <v/>
      </c>
    </row>
    <row r="347" spans="12:13" x14ac:dyDescent="0.3">
      <c r="L347" t="str">
        <f t="shared" si="13"/>
        <v/>
      </c>
      <c r="M347" t="str">
        <f t="shared" si="14"/>
        <v/>
      </c>
    </row>
    <row r="348" spans="12:13" x14ac:dyDescent="0.3">
      <c r="L348" t="str">
        <f t="shared" si="13"/>
        <v/>
      </c>
      <c r="M348" t="str">
        <f t="shared" si="14"/>
        <v/>
      </c>
    </row>
    <row r="349" spans="12:13" x14ac:dyDescent="0.3">
      <c r="L349" t="str">
        <f t="shared" si="13"/>
        <v/>
      </c>
      <c r="M349" t="str">
        <f t="shared" si="14"/>
        <v/>
      </c>
    </row>
    <row r="350" spans="12:13" x14ac:dyDescent="0.3">
      <c r="L350" t="str">
        <f t="shared" si="13"/>
        <v/>
      </c>
      <c r="M350" t="str">
        <f t="shared" si="14"/>
        <v/>
      </c>
    </row>
    <row r="351" spans="12:13" x14ac:dyDescent="0.3">
      <c r="L351" t="str">
        <f t="shared" si="13"/>
        <v/>
      </c>
      <c r="M351" t="str">
        <f t="shared" si="14"/>
        <v/>
      </c>
    </row>
    <row r="352" spans="12:13" x14ac:dyDescent="0.3">
      <c r="L352" t="str">
        <f t="shared" si="13"/>
        <v/>
      </c>
      <c r="M352" t="str">
        <f t="shared" si="14"/>
        <v/>
      </c>
    </row>
    <row r="353" spans="12:13" x14ac:dyDescent="0.3">
      <c r="L353" t="str">
        <f t="shared" si="13"/>
        <v/>
      </c>
      <c r="M353" t="str">
        <f t="shared" si="14"/>
        <v/>
      </c>
    </row>
    <row r="354" spans="12:13" x14ac:dyDescent="0.3">
      <c r="L354" t="str">
        <f t="shared" si="13"/>
        <v/>
      </c>
      <c r="M354" t="str">
        <f t="shared" si="14"/>
        <v/>
      </c>
    </row>
    <row r="355" spans="12:13" x14ac:dyDescent="0.3">
      <c r="L355" t="str">
        <f t="shared" si="13"/>
        <v/>
      </c>
      <c r="M355" t="str">
        <f t="shared" si="14"/>
        <v/>
      </c>
    </row>
    <row r="356" spans="12:13" x14ac:dyDescent="0.3">
      <c r="L356" t="str">
        <f t="shared" si="13"/>
        <v/>
      </c>
      <c r="M356" t="str">
        <f t="shared" si="14"/>
        <v/>
      </c>
    </row>
    <row r="357" spans="12:13" x14ac:dyDescent="0.3">
      <c r="L357" t="str">
        <f t="shared" si="13"/>
        <v/>
      </c>
      <c r="M357" t="str">
        <f t="shared" si="14"/>
        <v/>
      </c>
    </row>
    <row r="358" spans="12:13" x14ac:dyDescent="0.3">
      <c r="L358" t="str">
        <f t="shared" si="13"/>
        <v/>
      </c>
      <c r="M358" t="str">
        <f t="shared" si="14"/>
        <v/>
      </c>
    </row>
    <row r="359" spans="12:13" x14ac:dyDescent="0.3">
      <c r="L359" t="str">
        <f t="shared" si="13"/>
        <v/>
      </c>
      <c r="M359" t="str">
        <f t="shared" si="14"/>
        <v/>
      </c>
    </row>
    <row r="360" spans="12:13" x14ac:dyDescent="0.3">
      <c r="L360" t="str">
        <f t="shared" si="13"/>
        <v/>
      </c>
      <c r="M360" t="str">
        <f t="shared" si="14"/>
        <v/>
      </c>
    </row>
    <row r="361" spans="12:13" x14ac:dyDescent="0.3">
      <c r="L361" t="str">
        <f t="shared" si="13"/>
        <v/>
      </c>
      <c r="M361" t="str">
        <f t="shared" si="14"/>
        <v/>
      </c>
    </row>
    <row r="362" spans="12:13" x14ac:dyDescent="0.3">
      <c r="L362" t="str">
        <f t="shared" si="13"/>
        <v/>
      </c>
      <c r="M362" t="str">
        <f t="shared" si="14"/>
        <v/>
      </c>
    </row>
    <row r="363" spans="12:13" x14ac:dyDescent="0.3">
      <c r="L363" t="str">
        <f t="shared" si="13"/>
        <v/>
      </c>
      <c r="M363" t="str">
        <f t="shared" si="14"/>
        <v/>
      </c>
    </row>
    <row r="364" spans="12:13" x14ac:dyDescent="0.3">
      <c r="L364" t="str">
        <f t="shared" si="13"/>
        <v/>
      </c>
      <c r="M364" t="str">
        <f t="shared" si="14"/>
        <v/>
      </c>
    </row>
    <row r="365" spans="12:13" x14ac:dyDescent="0.3">
      <c r="L365" t="str">
        <f t="shared" si="13"/>
        <v/>
      </c>
      <c r="M365" t="str">
        <f t="shared" si="14"/>
        <v/>
      </c>
    </row>
    <row r="366" spans="12:13" x14ac:dyDescent="0.3">
      <c r="L366" t="str">
        <f t="shared" si="13"/>
        <v/>
      </c>
      <c r="M366" t="str">
        <f t="shared" si="14"/>
        <v/>
      </c>
    </row>
    <row r="367" spans="12:13" x14ac:dyDescent="0.3">
      <c r="L367" t="str">
        <f t="shared" si="13"/>
        <v/>
      </c>
      <c r="M367" t="str">
        <f t="shared" si="14"/>
        <v/>
      </c>
    </row>
    <row r="368" spans="12:13" x14ac:dyDescent="0.3">
      <c r="L368" t="str">
        <f t="shared" si="13"/>
        <v/>
      </c>
      <c r="M368" t="str">
        <f t="shared" si="14"/>
        <v/>
      </c>
    </row>
    <row r="369" spans="12:13" x14ac:dyDescent="0.3">
      <c r="L369" t="str">
        <f t="shared" si="13"/>
        <v/>
      </c>
      <c r="M369" t="str">
        <f t="shared" si="14"/>
        <v/>
      </c>
    </row>
    <row r="370" spans="12:13" x14ac:dyDescent="0.3">
      <c r="L370" t="str">
        <f t="shared" si="13"/>
        <v/>
      </c>
      <c r="M370" t="str">
        <f t="shared" si="14"/>
        <v/>
      </c>
    </row>
    <row r="371" spans="12:13" x14ac:dyDescent="0.3">
      <c r="L371" t="str">
        <f t="shared" si="13"/>
        <v/>
      </c>
      <c r="M371" t="str">
        <f t="shared" si="14"/>
        <v/>
      </c>
    </row>
    <row r="372" spans="12:13" x14ac:dyDescent="0.3">
      <c r="L372" t="str">
        <f t="shared" si="13"/>
        <v/>
      </c>
      <c r="M372" t="str">
        <f t="shared" si="14"/>
        <v/>
      </c>
    </row>
    <row r="373" spans="12:13" x14ac:dyDescent="0.3">
      <c r="L373" t="str">
        <f t="shared" si="13"/>
        <v/>
      </c>
      <c r="M373" t="str">
        <f t="shared" si="14"/>
        <v/>
      </c>
    </row>
    <row r="374" spans="12:13" x14ac:dyDescent="0.3">
      <c r="L374" t="str">
        <f t="shared" si="13"/>
        <v/>
      </c>
      <c r="M374" t="str">
        <f t="shared" si="14"/>
        <v/>
      </c>
    </row>
    <row r="375" spans="12:13" x14ac:dyDescent="0.3">
      <c r="L375" t="str">
        <f t="shared" si="13"/>
        <v/>
      </c>
      <c r="M375" t="str">
        <f t="shared" si="14"/>
        <v/>
      </c>
    </row>
    <row r="376" spans="12:13" x14ac:dyDescent="0.3">
      <c r="L376" t="str">
        <f t="shared" si="13"/>
        <v/>
      </c>
      <c r="M376" t="str">
        <f t="shared" si="14"/>
        <v/>
      </c>
    </row>
    <row r="377" spans="12:13" x14ac:dyDescent="0.3">
      <c r="L377" t="str">
        <f t="shared" si="13"/>
        <v/>
      </c>
      <c r="M377" t="str">
        <f t="shared" si="14"/>
        <v/>
      </c>
    </row>
    <row r="378" spans="12:13" x14ac:dyDescent="0.3">
      <c r="L378" t="str">
        <f t="shared" si="13"/>
        <v/>
      </c>
      <c r="M378" t="str">
        <f t="shared" si="14"/>
        <v/>
      </c>
    </row>
    <row r="379" spans="12:13" x14ac:dyDescent="0.3">
      <c r="L379" t="str">
        <f t="shared" si="13"/>
        <v/>
      </c>
      <c r="M379" t="str">
        <f t="shared" si="14"/>
        <v/>
      </c>
    </row>
    <row r="380" spans="12:13" x14ac:dyDescent="0.3">
      <c r="L380" t="str">
        <f t="shared" si="13"/>
        <v/>
      </c>
      <c r="M380" t="str">
        <f t="shared" si="14"/>
        <v/>
      </c>
    </row>
    <row r="381" spans="12:13" x14ac:dyDescent="0.3">
      <c r="L381" t="str">
        <f t="shared" si="13"/>
        <v/>
      </c>
      <c r="M381" t="str">
        <f t="shared" si="14"/>
        <v/>
      </c>
    </row>
    <row r="382" spans="12:13" x14ac:dyDescent="0.3">
      <c r="L382" t="str">
        <f t="shared" si="13"/>
        <v/>
      </c>
      <c r="M382" t="str">
        <f t="shared" si="14"/>
        <v/>
      </c>
    </row>
    <row r="383" spans="12:13" x14ac:dyDescent="0.3">
      <c r="L383" t="str">
        <f t="shared" si="13"/>
        <v/>
      </c>
      <c r="M383" t="str">
        <f t="shared" si="14"/>
        <v/>
      </c>
    </row>
    <row r="384" spans="12:13" x14ac:dyDescent="0.3">
      <c r="L384" t="str">
        <f t="shared" si="13"/>
        <v/>
      </c>
      <c r="M384" t="str">
        <f t="shared" si="14"/>
        <v/>
      </c>
    </row>
    <row r="385" spans="12:13" x14ac:dyDescent="0.3">
      <c r="L385" t="str">
        <f t="shared" si="13"/>
        <v/>
      </c>
      <c r="M385" t="str">
        <f t="shared" si="14"/>
        <v/>
      </c>
    </row>
    <row r="386" spans="12:13" x14ac:dyDescent="0.3">
      <c r="L386" t="str">
        <f t="shared" si="13"/>
        <v/>
      </c>
      <c r="M386" t="str">
        <f t="shared" si="14"/>
        <v/>
      </c>
    </row>
    <row r="387" spans="12:13" x14ac:dyDescent="0.3">
      <c r="L387" t="str">
        <f t="shared" si="13"/>
        <v/>
      </c>
      <c r="M387" t="str">
        <f t="shared" si="14"/>
        <v/>
      </c>
    </row>
    <row r="388" spans="12:13" x14ac:dyDescent="0.3">
      <c r="L388" t="str">
        <f t="shared" si="13"/>
        <v/>
      </c>
      <c r="M388" t="str">
        <f t="shared" si="14"/>
        <v/>
      </c>
    </row>
    <row r="389" spans="12:13" x14ac:dyDescent="0.3">
      <c r="L389" t="str">
        <f t="shared" si="13"/>
        <v/>
      </c>
      <c r="M389" t="str">
        <f t="shared" si="14"/>
        <v/>
      </c>
    </row>
    <row r="390" spans="12:13" x14ac:dyDescent="0.3">
      <c r="L390" t="str">
        <f t="shared" si="13"/>
        <v/>
      </c>
      <c r="M390" t="str">
        <f t="shared" si="14"/>
        <v/>
      </c>
    </row>
    <row r="391" spans="12:13" x14ac:dyDescent="0.3">
      <c r="L391" t="str">
        <f t="shared" si="13"/>
        <v/>
      </c>
      <c r="M391" t="str">
        <f t="shared" si="14"/>
        <v/>
      </c>
    </row>
    <row r="392" spans="12:13" x14ac:dyDescent="0.3">
      <c r="L392" t="str">
        <f t="shared" si="13"/>
        <v/>
      </c>
      <c r="M392" t="str">
        <f t="shared" si="14"/>
        <v/>
      </c>
    </row>
    <row r="393" spans="12:13" x14ac:dyDescent="0.3">
      <c r="L393" t="str">
        <f t="shared" ref="L393:L456" si="15">IFERROR(IF(OR(J393="(vazio)",J393=""),"",VLOOKUP(J393,$D:$E,2,0)),"Mudança de escopo")</f>
        <v/>
      </c>
      <c r="M393" t="str">
        <f t="shared" ref="M393:M456" si="16">IF(L393="Mudança de escopo",K393,"")</f>
        <v/>
      </c>
    </row>
    <row r="394" spans="12:13" x14ac:dyDescent="0.3">
      <c r="L394" t="str">
        <f t="shared" si="15"/>
        <v/>
      </c>
      <c r="M394" t="str">
        <f t="shared" si="16"/>
        <v/>
      </c>
    </row>
    <row r="395" spans="12:13" x14ac:dyDescent="0.3">
      <c r="L395" t="str">
        <f t="shared" si="15"/>
        <v/>
      </c>
      <c r="M395" t="str">
        <f t="shared" si="16"/>
        <v/>
      </c>
    </row>
    <row r="396" spans="12:13" x14ac:dyDescent="0.3">
      <c r="L396" t="str">
        <f t="shared" si="15"/>
        <v/>
      </c>
      <c r="M396" t="str">
        <f t="shared" si="16"/>
        <v/>
      </c>
    </row>
    <row r="397" spans="12:13" x14ac:dyDescent="0.3">
      <c r="L397" t="str">
        <f t="shared" si="15"/>
        <v/>
      </c>
      <c r="M397" t="str">
        <f t="shared" si="16"/>
        <v/>
      </c>
    </row>
    <row r="398" spans="12:13" x14ac:dyDescent="0.3">
      <c r="L398" t="str">
        <f t="shared" si="15"/>
        <v/>
      </c>
      <c r="M398" t="str">
        <f t="shared" si="16"/>
        <v/>
      </c>
    </row>
    <row r="399" spans="12:13" x14ac:dyDescent="0.3">
      <c r="L399" t="str">
        <f t="shared" si="15"/>
        <v/>
      </c>
      <c r="M399" t="str">
        <f t="shared" si="16"/>
        <v/>
      </c>
    </row>
    <row r="400" spans="12:13" x14ac:dyDescent="0.3">
      <c r="L400" t="str">
        <f t="shared" si="15"/>
        <v/>
      </c>
      <c r="M400" t="str">
        <f t="shared" si="16"/>
        <v/>
      </c>
    </row>
    <row r="401" spans="12:13" x14ac:dyDescent="0.3">
      <c r="L401" t="str">
        <f t="shared" si="15"/>
        <v/>
      </c>
      <c r="M401" t="str">
        <f t="shared" si="16"/>
        <v/>
      </c>
    </row>
    <row r="402" spans="12:13" x14ac:dyDescent="0.3">
      <c r="L402" t="str">
        <f t="shared" si="15"/>
        <v/>
      </c>
      <c r="M402" t="str">
        <f t="shared" si="16"/>
        <v/>
      </c>
    </row>
    <row r="403" spans="12:13" x14ac:dyDescent="0.3">
      <c r="L403" t="str">
        <f t="shared" si="15"/>
        <v/>
      </c>
      <c r="M403" t="str">
        <f t="shared" si="16"/>
        <v/>
      </c>
    </row>
    <row r="404" spans="12:13" x14ac:dyDescent="0.3">
      <c r="L404" t="str">
        <f t="shared" si="15"/>
        <v/>
      </c>
      <c r="M404" t="str">
        <f t="shared" si="16"/>
        <v/>
      </c>
    </row>
    <row r="405" spans="12:13" x14ac:dyDescent="0.3">
      <c r="L405" t="str">
        <f t="shared" si="15"/>
        <v/>
      </c>
      <c r="M405" t="str">
        <f t="shared" si="16"/>
        <v/>
      </c>
    </row>
    <row r="406" spans="12:13" x14ac:dyDescent="0.3">
      <c r="L406" t="str">
        <f t="shared" si="15"/>
        <v/>
      </c>
      <c r="M406" t="str">
        <f t="shared" si="16"/>
        <v/>
      </c>
    </row>
    <row r="407" spans="12:13" x14ac:dyDescent="0.3">
      <c r="L407" t="str">
        <f t="shared" si="15"/>
        <v/>
      </c>
      <c r="M407" t="str">
        <f t="shared" si="16"/>
        <v/>
      </c>
    </row>
    <row r="408" spans="12:13" x14ac:dyDescent="0.3">
      <c r="L408" t="str">
        <f t="shared" si="15"/>
        <v/>
      </c>
      <c r="M408" t="str">
        <f t="shared" si="16"/>
        <v/>
      </c>
    </row>
    <row r="409" spans="12:13" x14ac:dyDescent="0.3">
      <c r="L409" t="str">
        <f t="shared" si="15"/>
        <v/>
      </c>
      <c r="M409" t="str">
        <f t="shared" si="16"/>
        <v/>
      </c>
    </row>
    <row r="410" spans="12:13" x14ac:dyDescent="0.3">
      <c r="L410" t="str">
        <f t="shared" si="15"/>
        <v/>
      </c>
      <c r="M410" t="str">
        <f t="shared" si="16"/>
        <v/>
      </c>
    </row>
    <row r="411" spans="12:13" x14ac:dyDescent="0.3">
      <c r="L411" t="str">
        <f t="shared" si="15"/>
        <v/>
      </c>
      <c r="M411" t="str">
        <f t="shared" si="16"/>
        <v/>
      </c>
    </row>
    <row r="412" spans="12:13" x14ac:dyDescent="0.3">
      <c r="L412" t="str">
        <f t="shared" si="15"/>
        <v/>
      </c>
      <c r="M412" t="str">
        <f t="shared" si="16"/>
        <v/>
      </c>
    </row>
    <row r="413" spans="12:13" x14ac:dyDescent="0.3">
      <c r="L413" t="str">
        <f t="shared" si="15"/>
        <v/>
      </c>
      <c r="M413" t="str">
        <f t="shared" si="16"/>
        <v/>
      </c>
    </row>
    <row r="414" spans="12:13" x14ac:dyDescent="0.3">
      <c r="L414" t="str">
        <f t="shared" si="15"/>
        <v/>
      </c>
      <c r="M414" t="str">
        <f t="shared" si="16"/>
        <v/>
      </c>
    </row>
    <row r="415" spans="12:13" x14ac:dyDescent="0.3">
      <c r="L415" t="str">
        <f t="shared" si="15"/>
        <v/>
      </c>
      <c r="M415" t="str">
        <f t="shared" si="16"/>
        <v/>
      </c>
    </row>
    <row r="416" spans="12:13" x14ac:dyDescent="0.3">
      <c r="L416" t="str">
        <f t="shared" si="15"/>
        <v/>
      </c>
      <c r="M416" t="str">
        <f t="shared" si="16"/>
        <v/>
      </c>
    </row>
    <row r="417" spans="12:13" x14ac:dyDescent="0.3">
      <c r="L417" t="str">
        <f t="shared" si="15"/>
        <v/>
      </c>
      <c r="M417" t="str">
        <f t="shared" si="16"/>
        <v/>
      </c>
    </row>
    <row r="418" spans="12:13" x14ac:dyDescent="0.3">
      <c r="L418" t="str">
        <f t="shared" si="15"/>
        <v/>
      </c>
      <c r="M418" t="str">
        <f t="shared" si="16"/>
        <v/>
      </c>
    </row>
    <row r="419" spans="12:13" x14ac:dyDescent="0.3">
      <c r="L419" t="str">
        <f t="shared" si="15"/>
        <v/>
      </c>
      <c r="M419" t="str">
        <f t="shared" si="16"/>
        <v/>
      </c>
    </row>
    <row r="420" spans="12:13" x14ac:dyDescent="0.3">
      <c r="L420" t="str">
        <f t="shared" si="15"/>
        <v/>
      </c>
      <c r="M420" t="str">
        <f t="shared" si="16"/>
        <v/>
      </c>
    </row>
    <row r="421" spans="12:13" x14ac:dyDescent="0.3">
      <c r="L421" t="str">
        <f t="shared" si="15"/>
        <v/>
      </c>
      <c r="M421" t="str">
        <f t="shared" si="16"/>
        <v/>
      </c>
    </row>
    <row r="422" spans="12:13" x14ac:dyDescent="0.3">
      <c r="L422" t="str">
        <f t="shared" si="15"/>
        <v/>
      </c>
      <c r="M422" t="str">
        <f t="shared" si="16"/>
        <v/>
      </c>
    </row>
    <row r="423" spans="12:13" x14ac:dyDescent="0.3">
      <c r="L423" t="str">
        <f t="shared" si="15"/>
        <v/>
      </c>
      <c r="M423" t="str">
        <f t="shared" si="16"/>
        <v/>
      </c>
    </row>
    <row r="424" spans="12:13" x14ac:dyDescent="0.3">
      <c r="L424" t="str">
        <f t="shared" si="15"/>
        <v/>
      </c>
      <c r="M424" t="str">
        <f t="shared" si="16"/>
        <v/>
      </c>
    </row>
    <row r="425" spans="12:13" x14ac:dyDescent="0.3">
      <c r="L425" t="str">
        <f t="shared" si="15"/>
        <v/>
      </c>
      <c r="M425" t="str">
        <f t="shared" si="16"/>
        <v/>
      </c>
    </row>
    <row r="426" spans="12:13" x14ac:dyDescent="0.3">
      <c r="L426" t="str">
        <f t="shared" si="15"/>
        <v/>
      </c>
      <c r="M426" t="str">
        <f t="shared" si="16"/>
        <v/>
      </c>
    </row>
    <row r="427" spans="12:13" x14ac:dyDescent="0.3">
      <c r="L427" t="str">
        <f t="shared" si="15"/>
        <v/>
      </c>
      <c r="M427" t="str">
        <f t="shared" si="16"/>
        <v/>
      </c>
    </row>
    <row r="428" spans="12:13" x14ac:dyDescent="0.3">
      <c r="L428" t="str">
        <f t="shared" si="15"/>
        <v/>
      </c>
      <c r="M428" t="str">
        <f t="shared" si="16"/>
        <v/>
      </c>
    </row>
    <row r="429" spans="12:13" x14ac:dyDescent="0.3">
      <c r="L429" t="str">
        <f t="shared" si="15"/>
        <v/>
      </c>
      <c r="M429" t="str">
        <f t="shared" si="16"/>
        <v/>
      </c>
    </row>
    <row r="430" spans="12:13" x14ac:dyDescent="0.3">
      <c r="L430" t="str">
        <f t="shared" si="15"/>
        <v/>
      </c>
      <c r="M430" t="str">
        <f t="shared" si="16"/>
        <v/>
      </c>
    </row>
    <row r="431" spans="12:13" x14ac:dyDescent="0.3">
      <c r="L431" t="str">
        <f t="shared" si="15"/>
        <v/>
      </c>
      <c r="M431" t="str">
        <f t="shared" si="16"/>
        <v/>
      </c>
    </row>
    <row r="432" spans="12:13" x14ac:dyDescent="0.3">
      <c r="L432" t="str">
        <f t="shared" si="15"/>
        <v/>
      </c>
      <c r="M432" t="str">
        <f t="shared" si="16"/>
        <v/>
      </c>
    </row>
    <row r="433" spans="12:13" x14ac:dyDescent="0.3">
      <c r="L433" t="str">
        <f t="shared" si="15"/>
        <v/>
      </c>
      <c r="M433" t="str">
        <f t="shared" si="16"/>
        <v/>
      </c>
    </row>
    <row r="434" spans="12:13" x14ac:dyDescent="0.3">
      <c r="L434" t="str">
        <f t="shared" si="15"/>
        <v/>
      </c>
      <c r="M434" t="str">
        <f t="shared" si="16"/>
        <v/>
      </c>
    </row>
    <row r="435" spans="12:13" x14ac:dyDescent="0.3">
      <c r="L435" t="str">
        <f t="shared" si="15"/>
        <v/>
      </c>
      <c r="M435" t="str">
        <f t="shared" si="16"/>
        <v/>
      </c>
    </row>
    <row r="436" spans="12:13" x14ac:dyDescent="0.3">
      <c r="L436" t="str">
        <f t="shared" si="15"/>
        <v/>
      </c>
      <c r="M436" t="str">
        <f t="shared" si="16"/>
        <v/>
      </c>
    </row>
    <row r="437" spans="12:13" x14ac:dyDescent="0.3">
      <c r="L437" t="str">
        <f t="shared" si="15"/>
        <v/>
      </c>
      <c r="M437" t="str">
        <f t="shared" si="16"/>
        <v/>
      </c>
    </row>
    <row r="438" spans="12:13" x14ac:dyDescent="0.3">
      <c r="L438" t="str">
        <f t="shared" si="15"/>
        <v/>
      </c>
      <c r="M438" t="str">
        <f t="shared" si="16"/>
        <v/>
      </c>
    </row>
    <row r="439" spans="12:13" x14ac:dyDescent="0.3">
      <c r="L439" t="str">
        <f t="shared" si="15"/>
        <v/>
      </c>
      <c r="M439" t="str">
        <f t="shared" si="16"/>
        <v/>
      </c>
    </row>
    <row r="440" spans="12:13" x14ac:dyDescent="0.3">
      <c r="L440" t="str">
        <f t="shared" si="15"/>
        <v/>
      </c>
      <c r="M440" t="str">
        <f t="shared" si="16"/>
        <v/>
      </c>
    </row>
    <row r="441" spans="12:13" x14ac:dyDescent="0.3">
      <c r="L441" t="str">
        <f t="shared" si="15"/>
        <v/>
      </c>
      <c r="M441" t="str">
        <f t="shared" si="16"/>
        <v/>
      </c>
    </row>
    <row r="442" spans="12:13" x14ac:dyDescent="0.3">
      <c r="L442" t="str">
        <f t="shared" si="15"/>
        <v/>
      </c>
      <c r="M442" t="str">
        <f t="shared" si="16"/>
        <v/>
      </c>
    </row>
    <row r="443" spans="12:13" x14ac:dyDescent="0.3">
      <c r="L443" t="str">
        <f t="shared" si="15"/>
        <v/>
      </c>
      <c r="M443" t="str">
        <f t="shared" si="16"/>
        <v/>
      </c>
    </row>
    <row r="444" spans="12:13" x14ac:dyDescent="0.3">
      <c r="L444" t="str">
        <f t="shared" si="15"/>
        <v/>
      </c>
      <c r="M444" t="str">
        <f t="shared" si="16"/>
        <v/>
      </c>
    </row>
    <row r="445" spans="12:13" x14ac:dyDescent="0.3">
      <c r="L445" t="str">
        <f t="shared" si="15"/>
        <v/>
      </c>
      <c r="M445" t="str">
        <f t="shared" si="16"/>
        <v/>
      </c>
    </row>
    <row r="446" spans="12:13" x14ac:dyDescent="0.3">
      <c r="L446" t="str">
        <f t="shared" si="15"/>
        <v/>
      </c>
      <c r="M446" t="str">
        <f t="shared" si="16"/>
        <v/>
      </c>
    </row>
    <row r="447" spans="12:13" x14ac:dyDescent="0.3">
      <c r="L447" t="str">
        <f t="shared" si="15"/>
        <v/>
      </c>
      <c r="M447" t="str">
        <f t="shared" si="16"/>
        <v/>
      </c>
    </row>
    <row r="448" spans="12:13" x14ac:dyDescent="0.3">
      <c r="L448" t="str">
        <f t="shared" si="15"/>
        <v/>
      </c>
      <c r="M448" t="str">
        <f t="shared" si="16"/>
        <v/>
      </c>
    </row>
    <row r="449" spans="12:13" x14ac:dyDescent="0.3">
      <c r="L449" t="str">
        <f t="shared" si="15"/>
        <v/>
      </c>
      <c r="M449" t="str">
        <f t="shared" si="16"/>
        <v/>
      </c>
    </row>
    <row r="450" spans="12:13" x14ac:dyDescent="0.3">
      <c r="L450" t="str">
        <f t="shared" si="15"/>
        <v/>
      </c>
      <c r="M450" t="str">
        <f t="shared" si="16"/>
        <v/>
      </c>
    </row>
    <row r="451" spans="12:13" x14ac:dyDescent="0.3">
      <c r="L451" t="str">
        <f t="shared" si="15"/>
        <v/>
      </c>
      <c r="M451" t="str">
        <f t="shared" si="16"/>
        <v/>
      </c>
    </row>
    <row r="452" spans="12:13" x14ac:dyDescent="0.3">
      <c r="L452" t="str">
        <f t="shared" si="15"/>
        <v/>
      </c>
      <c r="M452" t="str">
        <f t="shared" si="16"/>
        <v/>
      </c>
    </row>
    <row r="453" spans="12:13" x14ac:dyDescent="0.3">
      <c r="L453" t="str">
        <f t="shared" si="15"/>
        <v/>
      </c>
      <c r="M453" t="str">
        <f t="shared" si="16"/>
        <v/>
      </c>
    </row>
    <row r="454" spans="12:13" x14ac:dyDescent="0.3">
      <c r="L454" t="str">
        <f t="shared" si="15"/>
        <v/>
      </c>
      <c r="M454" t="str">
        <f t="shared" si="16"/>
        <v/>
      </c>
    </row>
    <row r="455" spans="12:13" x14ac:dyDescent="0.3">
      <c r="L455" t="str">
        <f t="shared" si="15"/>
        <v/>
      </c>
      <c r="M455" t="str">
        <f t="shared" si="16"/>
        <v/>
      </c>
    </row>
    <row r="456" spans="12:13" x14ac:dyDescent="0.3">
      <c r="L456" t="str">
        <f t="shared" si="15"/>
        <v/>
      </c>
      <c r="M456" t="str">
        <f t="shared" si="16"/>
        <v/>
      </c>
    </row>
    <row r="457" spans="12:13" x14ac:dyDescent="0.3">
      <c r="L457" t="str">
        <f t="shared" ref="L457:L520" si="17">IFERROR(IF(OR(J457="(vazio)",J457=""),"",VLOOKUP(J457,$D:$E,2,0)),"Mudança de escopo")</f>
        <v/>
      </c>
      <c r="M457" t="str">
        <f t="shared" ref="M457:M520" si="18">IF(L457="Mudança de escopo",K457,"")</f>
        <v/>
      </c>
    </row>
    <row r="458" spans="12:13" x14ac:dyDescent="0.3">
      <c r="L458" t="str">
        <f t="shared" si="17"/>
        <v/>
      </c>
      <c r="M458" t="str">
        <f t="shared" si="18"/>
        <v/>
      </c>
    </row>
    <row r="459" spans="12:13" x14ac:dyDescent="0.3">
      <c r="L459" t="str">
        <f t="shared" si="17"/>
        <v/>
      </c>
      <c r="M459" t="str">
        <f t="shared" si="18"/>
        <v/>
      </c>
    </row>
    <row r="460" spans="12:13" x14ac:dyDescent="0.3">
      <c r="L460" t="str">
        <f t="shared" si="17"/>
        <v/>
      </c>
      <c r="M460" t="str">
        <f t="shared" si="18"/>
        <v/>
      </c>
    </row>
    <row r="461" spans="12:13" x14ac:dyDescent="0.3">
      <c r="L461" t="str">
        <f t="shared" si="17"/>
        <v/>
      </c>
      <c r="M461" t="str">
        <f t="shared" si="18"/>
        <v/>
      </c>
    </row>
    <row r="462" spans="12:13" x14ac:dyDescent="0.3">
      <c r="L462" t="str">
        <f t="shared" si="17"/>
        <v/>
      </c>
      <c r="M462" t="str">
        <f t="shared" si="18"/>
        <v/>
      </c>
    </row>
    <row r="463" spans="12:13" x14ac:dyDescent="0.3">
      <c r="L463" t="str">
        <f t="shared" si="17"/>
        <v/>
      </c>
      <c r="M463" t="str">
        <f t="shared" si="18"/>
        <v/>
      </c>
    </row>
    <row r="464" spans="12:13" x14ac:dyDescent="0.3">
      <c r="L464" t="str">
        <f t="shared" si="17"/>
        <v/>
      </c>
      <c r="M464" t="str">
        <f t="shared" si="18"/>
        <v/>
      </c>
    </row>
    <row r="465" spans="12:13" x14ac:dyDescent="0.3">
      <c r="L465" t="str">
        <f t="shared" si="17"/>
        <v/>
      </c>
      <c r="M465" t="str">
        <f t="shared" si="18"/>
        <v/>
      </c>
    </row>
    <row r="466" spans="12:13" x14ac:dyDescent="0.3">
      <c r="L466" t="str">
        <f t="shared" si="17"/>
        <v/>
      </c>
      <c r="M466" t="str">
        <f t="shared" si="18"/>
        <v/>
      </c>
    </row>
    <row r="467" spans="12:13" x14ac:dyDescent="0.3">
      <c r="L467" t="str">
        <f t="shared" si="17"/>
        <v/>
      </c>
      <c r="M467" t="str">
        <f t="shared" si="18"/>
        <v/>
      </c>
    </row>
    <row r="468" spans="12:13" x14ac:dyDescent="0.3">
      <c r="L468" t="str">
        <f t="shared" si="17"/>
        <v/>
      </c>
      <c r="M468" t="str">
        <f t="shared" si="18"/>
        <v/>
      </c>
    </row>
    <row r="469" spans="12:13" x14ac:dyDescent="0.3">
      <c r="L469" t="str">
        <f t="shared" si="17"/>
        <v/>
      </c>
      <c r="M469" t="str">
        <f t="shared" si="18"/>
        <v/>
      </c>
    </row>
    <row r="470" spans="12:13" x14ac:dyDescent="0.3">
      <c r="L470" t="str">
        <f t="shared" si="17"/>
        <v/>
      </c>
      <c r="M470" t="str">
        <f t="shared" si="18"/>
        <v/>
      </c>
    </row>
    <row r="471" spans="12:13" x14ac:dyDescent="0.3">
      <c r="L471" t="str">
        <f t="shared" si="17"/>
        <v/>
      </c>
      <c r="M471" t="str">
        <f t="shared" si="18"/>
        <v/>
      </c>
    </row>
    <row r="472" spans="12:13" x14ac:dyDescent="0.3">
      <c r="L472" t="str">
        <f t="shared" si="17"/>
        <v/>
      </c>
      <c r="M472" t="str">
        <f t="shared" si="18"/>
        <v/>
      </c>
    </row>
    <row r="473" spans="12:13" x14ac:dyDescent="0.3">
      <c r="L473" t="str">
        <f t="shared" si="17"/>
        <v/>
      </c>
      <c r="M473" t="str">
        <f t="shared" si="18"/>
        <v/>
      </c>
    </row>
    <row r="474" spans="12:13" x14ac:dyDescent="0.3">
      <c r="L474" t="str">
        <f t="shared" si="17"/>
        <v/>
      </c>
      <c r="M474" t="str">
        <f t="shared" si="18"/>
        <v/>
      </c>
    </row>
    <row r="475" spans="12:13" x14ac:dyDescent="0.3">
      <c r="L475" t="str">
        <f t="shared" si="17"/>
        <v/>
      </c>
      <c r="M475" t="str">
        <f t="shared" si="18"/>
        <v/>
      </c>
    </row>
    <row r="476" spans="12:13" x14ac:dyDescent="0.3">
      <c r="L476" t="str">
        <f t="shared" si="17"/>
        <v/>
      </c>
      <c r="M476" t="str">
        <f t="shared" si="18"/>
        <v/>
      </c>
    </row>
    <row r="477" spans="12:13" x14ac:dyDescent="0.3">
      <c r="L477" t="str">
        <f t="shared" si="17"/>
        <v/>
      </c>
      <c r="M477" t="str">
        <f t="shared" si="18"/>
        <v/>
      </c>
    </row>
    <row r="478" spans="12:13" x14ac:dyDescent="0.3">
      <c r="L478" t="str">
        <f t="shared" si="17"/>
        <v/>
      </c>
      <c r="M478" t="str">
        <f t="shared" si="18"/>
        <v/>
      </c>
    </row>
    <row r="479" spans="12:13" x14ac:dyDescent="0.3">
      <c r="L479" t="str">
        <f t="shared" si="17"/>
        <v/>
      </c>
      <c r="M479" t="str">
        <f t="shared" si="18"/>
        <v/>
      </c>
    </row>
    <row r="480" spans="12:13" x14ac:dyDescent="0.3">
      <c r="L480" t="str">
        <f t="shared" si="17"/>
        <v/>
      </c>
      <c r="M480" t="str">
        <f t="shared" si="18"/>
        <v/>
      </c>
    </row>
    <row r="481" spans="12:13" x14ac:dyDescent="0.3">
      <c r="L481" t="str">
        <f t="shared" si="17"/>
        <v/>
      </c>
      <c r="M481" t="str">
        <f t="shared" si="18"/>
        <v/>
      </c>
    </row>
    <row r="482" spans="12:13" x14ac:dyDescent="0.3">
      <c r="L482" t="str">
        <f t="shared" si="17"/>
        <v/>
      </c>
      <c r="M482" t="str">
        <f t="shared" si="18"/>
        <v/>
      </c>
    </row>
    <row r="483" spans="12:13" x14ac:dyDescent="0.3">
      <c r="L483" t="str">
        <f t="shared" si="17"/>
        <v/>
      </c>
      <c r="M483" t="str">
        <f t="shared" si="18"/>
        <v/>
      </c>
    </row>
    <row r="484" spans="12:13" x14ac:dyDescent="0.3">
      <c r="L484" t="str">
        <f t="shared" si="17"/>
        <v/>
      </c>
      <c r="M484" t="str">
        <f t="shared" si="18"/>
        <v/>
      </c>
    </row>
    <row r="485" spans="12:13" x14ac:dyDescent="0.3">
      <c r="L485" t="str">
        <f t="shared" si="17"/>
        <v/>
      </c>
      <c r="M485" t="str">
        <f t="shared" si="18"/>
        <v/>
      </c>
    </row>
    <row r="486" spans="12:13" x14ac:dyDescent="0.3">
      <c r="L486" t="str">
        <f t="shared" si="17"/>
        <v/>
      </c>
      <c r="M486" t="str">
        <f t="shared" si="18"/>
        <v/>
      </c>
    </row>
    <row r="487" spans="12:13" x14ac:dyDescent="0.3">
      <c r="L487" t="str">
        <f t="shared" si="17"/>
        <v/>
      </c>
      <c r="M487" t="str">
        <f t="shared" si="18"/>
        <v/>
      </c>
    </row>
    <row r="488" spans="12:13" x14ac:dyDescent="0.3">
      <c r="L488" t="str">
        <f t="shared" si="17"/>
        <v/>
      </c>
      <c r="M488" t="str">
        <f t="shared" si="18"/>
        <v/>
      </c>
    </row>
    <row r="489" spans="12:13" x14ac:dyDescent="0.3">
      <c r="L489" t="str">
        <f t="shared" si="17"/>
        <v/>
      </c>
      <c r="M489" t="str">
        <f t="shared" si="18"/>
        <v/>
      </c>
    </row>
    <row r="490" spans="12:13" x14ac:dyDescent="0.3">
      <c r="L490" t="str">
        <f t="shared" si="17"/>
        <v/>
      </c>
      <c r="M490" t="str">
        <f t="shared" si="18"/>
        <v/>
      </c>
    </row>
    <row r="491" spans="12:13" x14ac:dyDescent="0.3">
      <c r="L491" t="str">
        <f t="shared" si="17"/>
        <v/>
      </c>
      <c r="M491" t="str">
        <f t="shared" si="18"/>
        <v/>
      </c>
    </row>
    <row r="492" spans="12:13" x14ac:dyDescent="0.3">
      <c r="L492" t="str">
        <f t="shared" si="17"/>
        <v/>
      </c>
      <c r="M492" t="str">
        <f t="shared" si="18"/>
        <v/>
      </c>
    </row>
    <row r="493" spans="12:13" x14ac:dyDescent="0.3">
      <c r="L493" t="str">
        <f t="shared" si="17"/>
        <v/>
      </c>
      <c r="M493" t="str">
        <f t="shared" si="18"/>
        <v/>
      </c>
    </row>
    <row r="494" spans="12:13" x14ac:dyDescent="0.3">
      <c r="L494" t="str">
        <f t="shared" si="17"/>
        <v/>
      </c>
      <c r="M494" t="str">
        <f t="shared" si="18"/>
        <v/>
      </c>
    </row>
    <row r="495" spans="12:13" x14ac:dyDescent="0.3">
      <c r="L495" t="str">
        <f t="shared" si="17"/>
        <v/>
      </c>
      <c r="M495" t="str">
        <f t="shared" si="18"/>
        <v/>
      </c>
    </row>
    <row r="496" spans="12:13" x14ac:dyDescent="0.3">
      <c r="L496" t="str">
        <f t="shared" si="17"/>
        <v/>
      </c>
      <c r="M496" t="str">
        <f t="shared" si="18"/>
        <v/>
      </c>
    </row>
    <row r="497" spans="12:13" x14ac:dyDescent="0.3">
      <c r="L497" t="str">
        <f t="shared" si="17"/>
        <v/>
      </c>
      <c r="M497" t="str">
        <f t="shared" si="18"/>
        <v/>
      </c>
    </row>
    <row r="498" spans="12:13" x14ac:dyDescent="0.3">
      <c r="L498" t="str">
        <f t="shared" si="17"/>
        <v/>
      </c>
      <c r="M498" t="str">
        <f t="shared" si="18"/>
        <v/>
      </c>
    </row>
    <row r="499" spans="12:13" x14ac:dyDescent="0.3">
      <c r="L499" t="str">
        <f t="shared" si="17"/>
        <v/>
      </c>
      <c r="M499" t="str">
        <f t="shared" si="18"/>
        <v/>
      </c>
    </row>
    <row r="500" spans="12:13" x14ac:dyDescent="0.3">
      <c r="L500" t="str">
        <f t="shared" si="17"/>
        <v/>
      </c>
      <c r="M500" t="str">
        <f t="shared" si="18"/>
        <v/>
      </c>
    </row>
    <row r="501" spans="12:13" x14ac:dyDescent="0.3">
      <c r="L501" t="str">
        <f t="shared" si="17"/>
        <v/>
      </c>
      <c r="M501" t="str">
        <f t="shared" si="18"/>
        <v/>
      </c>
    </row>
    <row r="502" spans="12:13" x14ac:dyDescent="0.3">
      <c r="L502" t="str">
        <f t="shared" si="17"/>
        <v/>
      </c>
      <c r="M502" t="str">
        <f t="shared" si="18"/>
        <v/>
      </c>
    </row>
    <row r="503" spans="12:13" x14ac:dyDescent="0.3">
      <c r="L503" t="str">
        <f t="shared" si="17"/>
        <v/>
      </c>
      <c r="M503" t="str">
        <f t="shared" si="18"/>
        <v/>
      </c>
    </row>
    <row r="504" spans="12:13" x14ac:dyDescent="0.3">
      <c r="L504" t="str">
        <f t="shared" si="17"/>
        <v/>
      </c>
      <c r="M504" t="str">
        <f t="shared" si="18"/>
        <v/>
      </c>
    </row>
    <row r="505" spans="12:13" x14ac:dyDescent="0.3">
      <c r="L505" t="str">
        <f t="shared" si="17"/>
        <v/>
      </c>
      <c r="M505" t="str">
        <f t="shared" si="18"/>
        <v/>
      </c>
    </row>
    <row r="506" spans="12:13" x14ac:dyDescent="0.3">
      <c r="L506" t="str">
        <f t="shared" si="17"/>
        <v/>
      </c>
      <c r="M506" t="str">
        <f t="shared" si="18"/>
        <v/>
      </c>
    </row>
    <row r="507" spans="12:13" x14ac:dyDescent="0.3">
      <c r="L507" t="str">
        <f t="shared" si="17"/>
        <v/>
      </c>
      <c r="M507" t="str">
        <f t="shared" si="18"/>
        <v/>
      </c>
    </row>
    <row r="508" spans="12:13" x14ac:dyDescent="0.3">
      <c r="L508" t="str">
        <f t="shared" si="17"/>
        <v/>
      </c>
      <c r="M508" t="str">
        <f t="shared" si="18"/>
        <v/>
      </c>
    </row>
    <row r="509" spans="12:13" x14ac:dyDescent="0.3">
      <c r="L509" t="str">
        <f t="shared" si="17"/>
        <v/>
      </c>
      <c r="M509" t="str">
        <f t="shared" si="18"/>
        <v/>
      </c>
    </row>
    <row r="510" spans="12:13" x14ac:dyDescent="0.3">
      <c r="L510" t="str">
        <f t="shared" si="17"/>
        <v/>
      </c>
      <c r="M510" t="str">
        <f t="shared" si="18"/>
        <v/>
      </c>
    </row>
    <row r="511" spans="12:13" x14ac:dyDescent="0.3">
      <c r="L511" t="str">
        <f t="shared" si="17"/>
        <v/>
      </c>
      <c r="M511" t="str">
        <f t="shared" si="18"/>
        <v/>
      </c>
    </row>
    <row r="512" spans="12:13" x14ac:dyDescent="0.3">
      <c r="L512" t="str">
        <f t="shared" si="17"/>
        <v/>
      </c>
      <c r="M512" t="str">
        <f t="shared" si="18"/>
        <v/>
      </c>
    </row>
    <row r="513" spans="12:13" x14ac:dyDescent="0.3">
      <c r="L513" t="str">
        <f t="shared" si="17"/>
        <v/>
      </c>
      <c r="M513" t="str">
        <f t="shared" si="18"/>
        <v/>
      </c>
    </row>
    <row r="514" spans="12:13" x14ac:dyDescent="0.3">
      <c r="L514" t="str">
        <f t="shared" si="17"/>
        <v/>
      </c>
      <c r="M514" t="str">
        <f t="shared" si="18"/>
        <v/>
      </c>
    </row>
    <row r="515" spans="12:13" x14ac:dyDescent="0.3">
      <c r="L515" t="str">
        <f t="shared" si="17"/>
        <v/>
      </c>
      <c r="M515" t="str">
        <f t="shared" si="18"/>
        <v/>
      </c>
    </row>
    <row r="516" spans="12:13" x14ac:dyDescent="0.3">
      <c r="L516" t="str">
        <f t="shared" si="17"/>
        <v/>
      </c>
      <c r="M516" t="str">
        <f t="shared" si="18"/>
        <v/>
      </c>
    </row>
    <row r="517" spans="12:13" x14ac:dyDescent="0.3">
      <c r="L517" t="str">
        <f t="shared" si="17"/>
        <v/>
      </c>
      <c r="M517" t="str">
        <f t="shared" si="18"/>
        <v/>
      </c>
    </row>
    <row r="518" spans="12:13" x14ac:dyDescent="0.3">
      <c r="L518" t="str">
        <f t="shared" si="17"/>
        <v/>
      </c>
      <c r="M518" t="str">
        <f t="shared" si="18"/>
        <v/>
      </c>
    </row>
    <row r="519" spans="12:13" x14ac:dyDescent="0.3">
      <c r="L519" t="str">
        <f t="shared" si="17"/>
        <v/>
      </c>
      <c r="M519" t="str">
        <f t="shared" si="18"/>
        <v/>
      </c>
    </row>
    <row r="520" spans="12:13" x14ac:dyDescent="0.3">
      <c r="L520" t="str">
        <f t="shared" si="17"/>
        <v/>
      </c>
      <c r="M520" t="str">
        <f t="shared" si="18"/>
        <v/>
      </c>
    </row>
    <row r="521" spans="12:13" x14ac:dyDescent="0.3">
      <c r="L521" t="str">
        <f t="shared" ref="L521:L584" si="19">IFERROR(IF(OR(J521="(vazio)",J521=""),"",VLOOKUP(J521,$D:$E,2,0)),"Mudança de escopo")</f>
        <v/>
      </c>
      <c r="M521" t="str">
        <f t="shared" ref="M521:M584" si="20">IF(L521="Mudança de escopo",K521,"")</f>
        <v/>
      </c>
    </row>
    <row r="522" spans="12:13" x14ac:dyDescent="0.3">
      <c r="L522" t="str">
        <f t="shared" si="19"/>
        <v/>
      </c>
      <c r="M522" t="str">
        <f t="shared" si="20"/>
        <v/>
      </c>
    </row>
    <row r="523" spans="12:13" x14ac:dyDescent="0.3">
      <c r="L523" t="str">
        <f t="shared" si="19"/>
        <v/>
      </c>
      <c r="M523" t="str">
        <f t="shared" si="20"/>
        <v/>
      </c>
    </row>
    <row r="524" spans="12:13" x14ac:dyDescent="0.3">
      <c r="L524" t="str">
        <f t="shared" si="19"/>
        <v/>
      </c>
      <c r="M524" t="str">
        <f t="shared" si="20"/>
        <v/>
      </c>
    </row>
    <row r="525" spans="12:13" x14ac:dyDescent="0.3">
      <c r="L525" t="str">
        <f t="shared" si="19"/>
        <v/>
      </c>
      <c r="M525" t="str">
        <f t="shared" si="20"/>
        <v/>
      </c>
    </row>
    <row r="526" spans="12:13" x14ac:dyDescent="0.3">
      <c r="L526" t="str">
        <f t="shared" si="19"/>
        <v/>
      </c>
      <c r="M526" t="str">
        <f t="shared" si="20"/>
        <v/>
      </c>
    </row>
    <row r="527" spans="12:13" x14ac:dyDescent="0.3">
      <c r="L527" t="str">
        <f t="shared" si="19"/>
        <v/>
      </c>
      <c r="M527" t="str">
        <f t="shared" si="20"/>
        <v/>
      </c>
    </row>
    <row r="528" spans="12:13" x14ac:dyDescent="0.3">
      <c r="L528" t="str">
        <f t="shared" si="19"/>
        <v/>
      </c>
      <c r="M528" t="str">
        <f t="shared" si="20"/>
        <v/>
      </c>
    </row>
    <row r="529" spans="12:13" x14ac:dyDescent="0.3">
      <c r="L529" t="str">
        <f t="shared" si="19"/>
        <v/>
      </c>
      <c r="M529" t="str">
        <f t="shared" si="20"/>
        <v/>
      </c>
    </row>
    <row r="530" spans="12:13" x14ac:dyDescent="0.3">
      <c r="L530" t="str">
        <f t="shared" si="19"/>
        <v/>
      </c>
      <c r="M530" t="str">
        <f t="shared" si="20"/>
        <v/>
      </c>
    </row>
    <row r="531" spans="12:13" x14ac:dyDescent="0.3">
      <c r="L531" t="str">
        <f t="shared" si="19"/>
        <v/>
      </c>
      <c r="M531" t="str">
        <f t="shared" si="20"/>
        <v/>
      </c>
    </row>
    <row r="532" spans="12:13" x14ac:dyDescent="0.3">
      <c r="L532" t="str">
        <f t="shared" si="19"/>
        <v/>
      </c>
      <c r="M532" t="str">
        <f t="shared" si="20"/>
        <v/>
      </c>
    </row>
    <row r="533" spans="12:13" x14ac:dyDescent="0.3">
      <c r="L533" t="str">
        <f t="shared" si="19"/>
        <v/>
      </c>
      <c r="M533" t="str">
        <f t="shared" si="20"/>
        <v/>
      </c>
    </row>
    <row r="534" spans="12:13" x14ac:dyDescent="0.3">
      <c r="L534" t="str">
        <f t="shared" si="19"/>
        <v/>
      </c>
      <c r="M534" t="str">
        <f t="shared" si="20"/>
        <v/>
      </c>
    </row>
    <row r="535" spans="12:13" x14ac:dyDescent="0.3">
      <c r="L535" t="str">
        <f t="shared" si="19"/>
        <v/>
      </c>
      <c r="M535" t="str">
        <f t="shared" si="20"/>
        <v/>
      </c>
    </row>
    <row r="536" spans="12:13" x14ac:dyDescent="0.3">
      <c r="L536" t="str">
        <f t="shared" si="19"/>
        <v/>
      </c>
      <c r="M536" t="str">
        <f t="shared" si="20"/>
        <v/>
      </c>
    </row>
    <row r="537" spans="12:13" x14ac:dyDescent="0.3">
      <c r="L537" t="str">
        <f t="shared" si="19"/>
        <v/>
      </c>
      <c r="M537" t="str">
        <f t="shared" si="20"/>
        <v/>
      </c>
    </row>
    <row r="538" spans="12:13" x14ac:dyDescent="0.3">
      <c r="L538" t="str">
        <f t="shared" si="19"/>
        <v/>
      </c>
      <c r="M538" t="str">
        <f t="shared" si="20"/>
        <v/>
      </c>
    </row>
    <row r="539" spans="12:13" x14ac:dyDescent="0.3">
      <c r="L539" t="str">
        <f t="shared" si="19"/>
        <v/>
      </c>
      <c r="M539" t="str">
        <f t="shared" si="20"/>
        <v/>
      </c>
    </row>
    <row r="540" spans="12:13" x14ac:dyDescent="0.3">
      <c r="L540" t="str">
        <f t="shared" si="19"/>
        <v/>
      </c>
      <c r="M540" t="str">
        <f t="shared" si="20"/>
        <v/>
      </c>
    </row>
    <row r="541" spans="12:13" x14ac:dyDescent="0.3">
      <c r="L541" t="str">
        <f t="shared" si="19"/>
        <v/>
      </c>
      <c r="M541" t="str">
        <f t="shared" si="20"/>
        <v/>
      </c>
    </row>
    <row r="542" spans="12:13" x14ac:dyDescent="0.3">
      <c r="L542" t="str">
        <f t="shared" si="19"/>
        <v/>
      </c>
      <c r="M542" t="str">
        <f t="shared" si="20"/>
        <v/>
      </c>
    </row>
    <row r="543" spans="12:13" x14ac:dyDescent="0.3">
      <c r="L543" t="str">
        <f t="shared" si="19"/>
        <v/>
      </c>
      <c r="M543" t="str">
        <f t="shared" si="20"/>
        <v/>
      </c>
    </row>
    <row r="544" spans="12:13" x14ac:dyDescent="0.3">
      <c r="L544" t="str">
        <f t="shared" si="19"/>
        <v/>
      </c>
      <c r="M544" t="str">
        <f t="shared" si="20"/>
        <v/>
      </c>
    </row>
    <row r="545" spans="12:13" x14ac:dyDescent="0.3">
      <c r="L545" t="str">
        <f t="shared" si="19"/>
        <v/>
      </c>
      <c r="M545" t="str">
        <f t="shared" si="20"/>
        <v/>
      </c>
    </row>
    <row r="546" spans="12:13" x14ac:dyDescent="0.3">
      <c r="L546" t="str">
        <f t="shared" si="19"/>
        <v/>
      </c>
      <c r="M546" t="str">
        <f t="shared" si="20"/>
        <v/>
      </c>
    </row>
    <row r="547" spans="12:13" x14ac:dyDescent="0.3">
      <c r="L547" t="str">
        <f t="shared" si="19"/>
        <v/>
      </c>
      <c r="M547" t="str">
        <f t="shared" si="20"/>
        <v/>
      </c>
    </row>
    <row r="548" spans="12:13" x14ac:dyDescent="0.3">
      <c r="L548" t="str">
        <f t="shared" si="19"/>
        <v/>
      </c>
      <c r="M548" t="str">
        <f t="shared" si="20"/>
        <v/>
      </c>
    </row>
    <row r="549" spans="12:13" x14ac:dyDescent="0.3">
      <c r="L549" t="str">
        <f t="shared" si="19"/>
        <v/>
      </c>
      <c r="M549" t="str">
        <f t="shared" si="20"/>
        <v/>
      </c>
    </row>
    <row r="550" spans="12:13" x14ac:dyDescent="0.3">
      <c r="L550" t="str">
        <f t="shared" si="19"/>
        <v/>
      </c>
      <c r="M550" t="str">
        <f t="shared" si="20"/>
        <v/>
      </c>
    </row>
    <row r="551" spans="12:13" x14ac:dyDescent="0.3">
      <c r="L551" t="str">
        <f t="shared" si="19"/>
        <v/>
      </c>
      <c r="M551" t="str">
        <f t="shared" si="20"/>
        <v/>
      </c>
    </row>
    <row r="552" spans="12:13" x14ac:dyDescent="0.3">
      <c r="L552" t="str">
        <f t="shared" si="19"/>
        <v/>
      </c>
      <c r="M552" t="str">
        <f t="shared" si="20"/>
        <v/>
      </c>
    </row>
    <row r="553" spans="12:13" x14ac:dyDescent="0.3">
      <c r="L553" t="str">
        <f t="shared" si="19"/>
        <v/>
      </c>
      <c r="M553" t="str">
        <f t="shared" si="20"/>
        <v/>
      </c>
    </row>
    <row r="554" spans="12:13" x14ac:dyDescent="0.3">
      <c r="L554" t="str">
        <f t="shared" si="19"/>
        <v/>
      </c>
      <c r="M554" t="str">
        <f t="shared" si="20"/>
        <v/>
      </c>
    </row>
    <row r="555" spans="12:13" x14ac:dyDescent="0.3">
      <c r="L555" t="str">
        <f t="shared" si="19"/>
        <v/>
      </c>
      <c r="M555" t="str">
        <f t="shared" si="20"/>
        <v/>
      </c>
    </row>
    <row r="556" spans="12:13" x14ac:dyDescent="0.3">
      <c r="L556" t="str">
        <f t="shared" si="19"/>
        <v/>
      </c>
      <c r="M556" t="str">
        <f t="shared" si="20"/>
        <v/>
      </c>
    </row>
    <row r="557" spans="12:13" x14ac:dyDescent="0.3">
      <c r="L557" t="str">
        <f t="shared" si="19"/>
        <v/>
      </c>
      <c r="M557" t="str">
        <f t="shared" si="20"/>
        <v/>
      </c>
    </row>
    <row r="558" spans="12:13" x14ac:dyDescent="0.3">
      <c r="L558" t="str">
        <f t="shared" si="19"/>
        <v/>
      </c>
      <c r="M558" t="str">
        <f t="shared" si="20"/>
        <v/>
      </c>
    </row>
    <row r="559" spans="12:13" x14ac:dyDescent="0.3">
      <c r="L559" t="str">
        <f t="shared" si="19"/>
        <v/>
      </c>
      <c r="M559" t="str">
        <f t="shared" si="20"/>
        <v/>
      </c>
    </row>
    <row r="560" spans="12:13" x14ac:dyDescent="0.3">
      <c r="L560" t="str">
        <f t="shared" si="19"/>
        <v/>
      </c>
      <c r="M560" t="str">
        <f t="shared" si="20"/>
        <v/>
      </c>
    </row>
    <row r="561" spans="12:13" x14ac:dyDescent="0.3">
      <c r="L561" t="str">
        <f t="shared" si="19"/>
        <v/>
      </c>
      <c r="M561" t="str">
        <f t="shared" si="20"/>
        <v/>
      </c>
    </row>
    <row r="562" spans="12:13" x14ac:dyDescent="0.3">
      <c r="L562" t="str">
        <f t="shared" si="19"/>
        <v/>
      </c>
      <c r="M562" t="str">
        <f t="shared" si="20"/>
        <v/>
      </c>
    </row>
    <row r="563" spans="12:13" x14ac:dyDescent="0.3">
      <c r="L563" t="str">
        <f t="shared" si="19"/>
        <v/>
      </c>
      <c r="M563" t="str">
        <f t="shared" si="20"/>
        <v/>
      </c>
    </row>
    <row r="564" spans="12:13" x14ac:dyDescent="0.3">
      <c r="L564" t="str">
        <f t="shared" si="19"/>
        <v/>
      </c>
      <c r="M564" t="str">
        <f t="shared" si="20"/>
        <v/>
      </c>
    </row>
    <row r="565" spans="12:13" x14ac:dyDescent="0.3">
      <c r="L565" t="str">
        <f t="shared" si="19"/>
        <v/>
      </c>
      <c r="M565" t="str">
        <f t="shared" si="20"/>
        <v/>
      </c>
    </row>
    <row r="566" spans="12:13" x14ac:dyDescent="0.3">
      <c r="L566" t="str">
        <f t="shared" si="19"/>
        <v/>
      </c>
      <c r="M566" t="str">
        <f t="shared" si="20"/>
        <v/>
      </c>
    </row>
    <row r="567" spans="12:13" x14ac:dyDescent="0.3">
      <c r="L567" t="str">
        <f t="shared" si="19"/>
        <v/>
      </c>
      <c r="M567" t="str">
        <f t="shared" si="20"/>
        <v/>
      </c>
    </row>
    <row r="568" spans="12:13" x14ac:dyDescent="0.3">
      <c r="L568" t="str">
        <f t="shared" si="19"/>
        <v/>
      </c>
      <c r="M568" t="str">
        <f t="shared" si="20"/>
        <v/>
      </c>
    </row>
    <row r="569" spans="12:13" x14ac:dyDescent="0.3">
      <c r="L569" t="str">
        <f t="shared" si="19"/>
        <v/>
      </c>
      <c r="M569" t="str">
        <f t="shared" si="20"/>
        <v/>
      </c>
    </row>
    <row r="570" spans="12:13" x14ac:dyDescent="0.3">
      <c r="L570" t="str">
        <f t="shared" si="19"/>
        <v/>
      </c>
      <c r="M570" t="str">
        <f t="shared" si="20"/>
        <v/>
      </c>
    </row>
    <row r="571" spans="12:13" x14ac:dyDescent="0.3">
      <c r="L571" t="str">
        <f t="shared" si="19"/>
        <v/>
      </c>
      <c r="M571" t="str">
        <f t="shared" si="20"/>
        <v/>
      </c>
    </row>
    <row r="572" spans="12:13" x14ac:dyDescent="0.3">
      <c r="L572" t="str">
        <f t="shared" si="19"/>
        <v/>
      </c>
      <c r="M572" t="str">
        <f t="shared" si="20"/>
        <v/>
      </c>
    </row>
    <row r="573" spans="12:13" x14ac:dyDescent="0.3">
      <c r="L573" t="str">
        <f t="shared" si="19"/>
        <v/>
      </c>
      <c r="M573" t="str">
        <f t="shared" si="20"/>
        <v/>
      </c>
    </row>
    <row r="574" spans="12:13" x14ac:dyDescent="0.3">
      <c r="L574" t="str">
        <f t="shared" si="19"/>
        <v/>
      </c>
      <c r="M574" t="str">
        <f t="shared" si="20"/>
        <v/>
      </c>
    </row>
    <row r="575" spans="12:13" x14ac:dyDescent="0.3">
      <c r="L575" t="str">
        <f t="shared" si="19"/>
        <v/>
      </c>
      <c r="M575" t="str">
        <f t="shared" si="20"/>
        <v/>
      </c>
    </row>
    <row r="576" spans="12:13" x14ac:dyDescent="0.3">
      <c r="L576" t="str">
        <f t="shared" si="19"/>
        <v/>
      </c>
      <c r="M576" t="str">
        <f t="shared" si="20"/>
        <v/>
      </c>
    </row>
    <row r="577" spans="12:13" x14ac:dyDescent="0.3">
      <c r="L577" t="str">
        <f t="shared" si="19"/>
        <v/>
      </c>
      <c r="M577" t="str">
        <f t="shared" si="20"/>
        <v/>
      </c>
    </row>
    <row r="578" spans="12:13" x14ac:dyDescent="0.3">
      <c r="L578" t="str">
        <f t="shared" si="19"/>
        <v/>
      </c>
      <c r="M578" t="str">
        <f t="shared" si="20"/>
        <v/>
      </c>
    </row>
    <row r="579" spans="12:13" x14ac:dyDescent="0.3">
      <c r="L579" t="str">
        <f t="shared" si="19"/>
        <v/>
      </c>
      <c r="M579" t="str">
        <f t="shared" si="20"/>
        <v/>
      </c>
    </row>
    <row r="580" spans="12:13" x14ac:dyDescent="0.3">
      <c r="L580" t="str">
        <f t="shared" si="19"/>
        <v/>
      </c>
      <c r="M580" t="str">
        <f t="shared" si="20"/>
        <v/>
      </c>
    </row>
    <row r="581" spans="12:13" x14ac:dyDescent="0.3">
      <c r="L581" t="str">
        <f t="shared" si="19"/>
        <v/>
      </c>
      <c r="M581" t="str">
        <f t="shared" si="20"/>
        <v/>
      </c>
    </row>
    <row r="582" spans="12:13" x14ac:dyDescent="0.3">
      <c r="L582" t="str">
        <f t="shared" si="19"/>
        <v/>
      </c>
      <c r="M582" t="str">
        <f t="shared" si="20"/>
        <v/>
      </c>
    </row>
    <row r="583" spans="12:13" x14ac:dyDescent="0.3">
      <c r="L583" t="str">
        <f t="shared" si="19"/>
        <v/>
      </c>
      <c r="M583" t="str">
        <f t="shared" si="20"/>
        <v/>
      </c>
    </row>
    <row r="584" spans="12:13" x14ac:dyDescent="0.3">
      <c r="L584" t="str">
        <f t="shared" si="19"/>
        <v/>
      </c>
      <c r="M584" t="str">
        <f t="shared" si="20"/>
        <v/>
      </c>
    </row>
    <row r="585" spans="12:13" x14ac:dyDescent="0.3">
      <c r="L585" t="str">
        <f t="shared" ref="L585:L648" si="21">IFERROR(IF(OR(J585="(vazio)",J585=""),"",VLOOKUP(J585,$D:$E,2,0)),"Mudança de escopo")</f>
        <v/>
      </c>
      <c r="M585" t="str">
        <f t="shared" ref="M585:M648" si="22">IF(L585="Mudança de escopo",K585,"")</f>
        <v/>
      </c>
    </row>
    <row r="586" spans="12:13" x14ac:dyDescent="0.3">
      <c r="L586" t="str">
        <f t="shared" si="21"/>
        <v/>
      </c>
      <c r="M586" t="str">
        <f t="shared" si="22"/>
        <v/>
      </c>
    </row>
    <row r="587" spans="12:13" x14ac:dyDescent="0.3">
      <c r="L587" t="str">
        <f t="shared" si="21"/>
        <v/>
      </c>
      <c r="M587" t="str">
        <f t="shared" si="22"/>
        <v/>
      </c>
    </row>
    <row r="588" spans="12:13" x14ac:dyDescent="0.3">
      <c r="L588" t="str">
        <f t="shared" si="21"/>
        <v/>
      </c>
      <c r="M588" t="str">
        <f t="shared" si="22"/>
        <v/>
      </c>
    </row>
    <row r="589" spans="12:13" x14ac:dyDescent="0.3">
      <c r="L589" t="str">
        <f t="shared" si="21"/>
        <v/>
      </c>
      <c r="M589" t="str">
        <f t="shared" si="22"/>
        <v/>
      </c>
    </row>
    <row r="590" spans="12:13" x14ac:dyDescent="0.3">
      <c r="L590" t="str">
        <f t="shared" si="21"/>
        <v/>
      </c>
      <c r="M590" t="str">
        <f t="shared" si="22"/>
        <v/>
      </c>
    </row>
    <row r="591" spans="12:13" x14ac:dyDescent="0.3">
      <c r="L591" t="str">
        <f t="shared" si="21"/>
        <v/>
      </c>
      <c r="M591" t="str">
        <f t="shared" si="22"/>
        <v/>
      </c>
    </row>
    <row r="592" spans="12:13" x14ac:dyDescent="0.3">
      <c r="L592" t="str">
        <f t="shared" si="21"/>
        <v/>
      </c>
      <c r="M592" t="str">
        <f t="shared" si="22"/>
        <v/>
      </c>
    </row>
    <row r="593" spans="12:13" x14ac:dyDescent="0.3">
      <c r="L593" t="str">
        <f t="shared" si="21"/>
        <v/>
      </c>
      <c r="M593" t="str">
        <f t="shared" si="22"/>
        <v/>
      </c>
    </row>
    <row r="594" spans="12:13" x14ac:dyDescent="0.3">
      <c r="L594" t="str">
        <f t="shared" si="21"/>
        <v/>
      </c>
      <c r="M594" t="str">
        <f t="shared" si="22"/>
        <v/>
      </c>
    </row>
    <row r="595" spans="12:13" x14ac:dyDescent="0.3">
      <c r="L595" t="str">
        <f t="shared" si="21"/>
        <v/>
      </c>
      <c r="M595" t="str">
        <f t="shared" si="22"/>
        <v/>
      </c>
    </row>
    <row r="596" spans="12:13" x14ac:dyDescent="0.3">
      <c r="L596" t="str">
        <f t="shared" si="21"/>
        <v/>
      </c>
      <c r="M596" t="str">
        <f t="shared" si="22"/>
        <v/>
      </c>
    </row>
    <row r="597" spans="12:13" x14ac:dyDescent="0.3">
      <c r="L597" t="str">
        <f t="shared" si="21"/>
        <v/>
      </c>
      <c r="M597" t="str">
        <f t="shared" si="22"/>
        <v/>
      </c>
    </row>
    <row r="598" spans="12:13" x14ac:dyDescent="0.3">
      <c r="L598" t="str">
        <f t="shared" si="21"/>
        <v/>
      </c>
      <c r="M598" t="str">
        <f t="shared" si="22"/>
        <v/>
      </c>
    </row>
    <row r="599" spans="12:13" x14ac:dyDescent="0.3">
      <c r="L599" t="str">
        <f t="shared" si="21"/>
        <v/>
      </c>
      <c r="M599" t="str">
        <f t="shared" si="22"/>
        <v/>
      </c>
    </row>
    <row r="600" spans="12:13" x14ac:dyDescent="0.3">
      <c r="L600" t="str">
        <f t="shared" si="21"/>
        <v/>
      </c>
      <c r="M600" t="str">
        <f t="shared" si="22"/>
        <v/>
      </c>
    </row>
    <row r="601" spans="12:13" x14ac:dyDescent="0.3">
      <c r="L601" t="str">
        <f t="shared" si="21"/>
        <v/>
      </c>
      <c r="M601" t="str">
        <f t="shared" si="22"/>
        <v/>
      </c>
    </row>
    <row r="602" spans="12:13" x14ac:dyDescent="0.3">
      <c r="L602" t="str">
        <f t="shared" si="21"/>
        <v/>
      </c>
      <c r="M602" t="str">
        <f t="shared" si="22"/>
        <v/>
      </c>
    </row>
    <row r="603" spans="12:13" x14ac:dyDescent="0.3">
      <c r="L603" t="str">
        <f t="shared" si="21"/>
        <v/>
      </c>
      <c r="M603" t="str">
        <f t="shared" si="22"/>
        <v/>
      </c>
    </row>
    <row r="604" spans="12:13" x14ac:dyDescent="0.3">
      <c r="L604" t="str">
        <f t="shared" si="21"/>
        <v/>
      </c>
      <c r="M604" t="str">
        <f t="shared" si="22"/>
        <v/>
      </c>
    </row>
    <row r="605" spans="12:13" x14ac:dyDescent="0.3">
      <c r="L605" t="str">
        <f t="shared" si="21"/>
        <v/>
      </c>
      <c r="M605" t="str">
        <f t="shared" si="22"/>
        <v/>
      </c>
    </row>
    <row r="606" spans="12:13" x14ac:dyDescent="0.3">
      <c r="L606" t="str">
        <f t="shared" si="21"/>
        <v/>
      </c>
      <c r="M606" t="str">
        <f t="shared" si="22"/>
        <v/>
      </c>
    </row>
    <row r="607" spans="12:13" x14ac:dyDescent="0.3">
      <c r="L607" t="str">
        <f t="shared" si="21"/>
        <v/>
      </c>
      <c r="M607" t="str">
        <f t="shared" si="22"/>
        <v/>
      </c>
    </row>
    <row r="608" spans="12:13" x14ac:dyDescent="0.3">
      <c r="L608" t="str">
        <f t="shared" si="21"/>
        <v/>
      </c>
      <c r="M608" t="str">
        <f t="shared" si="22"/>
        <v/>
      </c>
    </row>
    <row r="609" spans="12:13" x14ac:dyDescent="0.3">
      <c r="L609" t="str">
        <f t="shared" si="21"/>
        <v/>
      </c>
      <c r="M609" t="str">
        <f t="shared" si="22"/>
        <v/>
      </c>
    </row>
    <row r="610" spans="12:13" x14ac:dyDescent="0.3">
      <c r="L610" t="str">
        <f t="shared" si="21"/>
        <v/>
      </c>
      <c r="M610" t="str">
        <f t="shared" si="22"/>
        <v/>
      </c>
    </row>
    <row r="611" spans="12:13" x14ac:dyDescent="0.3">
      <c r="L611" t="str">
        <f t="shared" si="21"/>
        <v/>
      </c>
      <c r="M611" t="str">
        <f t="shared" si="22"/>
        <v/>
      </c>
    </row>
    <row r="612" spans="12:13" x14ac:dyDescent="0.3">
      <c r="L612" t="str">
        <f t="shared" si="21"/>
        <v/>
      </c>
      <c r="M612" t="str">
        <f t="shared" si="22"/>
        <v/>
      </c>
    </row>
    <row r="613" spans="12:13" x14ac:dyDescent="0.3">
      <c r="L613" t="str">
        <f t="shared" si="21"/>
        <v/>
      </c>
      <c r="M613" t="str">
        <f t="shared" si="22"/>
        <v/>
      </c>
    </row>
    <row r="614" spans="12:13" x14ac:dyDescent="0.3">
      <c r="L614" t="str">
        <f t="shared" si="21"/>
        <v/>
      </c>
      <c r="M614" t="str">
        <f t="shared" si="22"/>
        <v/>
      </c>
    </row>
    <row r="615" spans="12:13" x14ac:dyDescent="0.3">
      <c r="L615" t="str">
        <f t="shared" si="21"/>
        <v/>
      </c>
      <c r="M615" t="str">
        <f t="shared" si="22"/>
        <v/>
      </c>
    </row>
    <row r="616" spans="12:13" x14ac:dyDescent="0.3">
      <c r="L616" t="str">
        <f t="shared" si="21"/>
        <v/>
      </c>
      <c r="M616" t="str">
        <f t="shared" si="22"/>
        <v/>
      </c>
    </row>
    <row r="617" spans="12:13" x14ac:dyDescent="0.3">
      <c r="L617" t="str">
        <f t="shared" si="21"/>
        <v/>
      </c>
      <c r="M617" t="str">
        <f t="shared" si="22"/>
        <v/>
      </c>
    </row>
    <row r="618" spans="12:13" x14ac:dyDescent="0.3">
      <c r="L618" t="str">
        <f t="shared" si="21"/>
        <v/>
      </c>
      <c r="M618" t="str">
        <f t="shared" si="22"/>
        <v/>
      </c>
    </row>
    <row r="619" spans="12:13" x14ac:dyDescent="0.3">
      <c r="L619" t="str">
        <f t="shared" si="21"/>
        <v/>
      </c>
      <c r="M619" t="str">
        <f t="shared" si="22"/>
        <v/>
      </c>
    </row>
    <row r="620" spans="12:13" x14ac:dyDescent="0.3">
      <c r="L620" t="str">
        <f t="shared" si="21"/>
        <v/>
      </c>
      <c r="M620" t="str">
        <f t="shared" si="22"/>
        <v/>
      </c>
    </row>
    <row r="621" spans="12:13" x14ac:dyDescent="0.3">
      <c r="L621" t="str">
        <f t="shared" si="21"/>
        <v/>
      </c>
      <c r="M621" t="str">
        <f t="shared" si="22"/>
        <v/>
      </c>
    </row>
    <row r="622" spans="12:13" x14ac:dyDescent="0.3">
      <c r="L622" t="str">
        <f t="shared" si="21"/>
        <v/>
      </c>
      <c r="M622" t="str">
        <f t="shared" si="22"/>
        <v/>
      </c>
    </row>
    <row r="623" spans="12:13" x14ac:dyDescent="0.3">
      <c r="L623" t="str">
        <f t="shared" si="21"/>
        <v/>
      </c>
      <c r="M623" t="str">
        <f t="shared" si="22"/>
        <v/>
      </c>
    </row>
    <row r="624" spans="12:13" x14ac:dyDescent="0.3">
      <c r="L624" t="str">
        <f t="shared" si="21"/>
        <v/>
      </c>
      <c r="M624" t="str">
        <f t="shared" si="22"/>
        <v/>
      </c>
    </row>
    <row r="625" spans="12:13" x14ac:dyDescent="0.3">
      <c r="L625" t="str">
        <f t="shared" si="21"/>
        <v/>
      </c>
      <c r="M625" t="str">
        <f t="shared" si="22"/>
        <v/>
      </c>
    </row>
    <row r="626" spans="12:13" x14ac:dyDescent="0.3">
      <c r="L626" t="str">
        <f t="shared" si="21"/>
        <v/>
      </c>
      <c r="M626" t="str">
        <f t="shared" si="22"/>
        <v/>
      </c>
    </row>
    <row r="627" spans="12:13" x14ac:dyDescent="0.3">
      <c r="L627" t="str">
        <f t="shared" si="21"/>
        <v/>
      </c>
      <c r="M627" t="str">
        <f t="shared" si="22"/>
        <v/>
      </c>
    </row>
    <row r="628" spans="12:13" x14ac:dyDescent="0.3">
      <c r="L628" t="str">
        <f t="shared" si="21"/>
        <v/>
      </c>
      <c r="M628" t="str">
        <f t="shared" si="22"/>
        <v/>
      </c>
    </row>
    <row r="629" spans="12:13" x14ac:dyDescent="0.3">
      <c r="L629" t="str">
        <f t="shared" si="21"/>
        <v/>
      </c>
      <c r="M629" t="str">
        <f t="shared" si="22"/>
        <v/>
      </c>
    </row>
    <row r="630" spans="12:13" x14ac:dyDescent="0.3">
      <c r="L630" t="str">
        <f t="shared" si="21"/>
        <v/>
      </c>
      <c r="M630" t="str">
        <f t="shared" si="22"/>
        <v/>
      </c>
    </row>
    <row r="631" spans="12:13" x14ac:dyDescent="0.3">
      <c r="L631" t="str">
        <f t="shared" si="21"/>
        <v/>
      </c>
      <c r="M631" t="str">
        <f t="shared" si="22"/>
        <v/>
      </c>
    </row>
    <row r="632" spans="12:13" x14ac:dyDescent="0.3">
      <c r="L632" t="str">
        <f t="shared" si="21"/>
        <v/>
      </c>
      <c r="M632" t="str">
        <f t="shared" si="22"/>
        <v/>
      </c>
    </row>
    <row r="633" spans="12:13" x14ac:dyDescent="0.3">
      <c r="L633" t="str">
        <f t="shared" si="21"/>
        <v/>
      </c>
      <c r="M633" t="str">
        <f t="shared" si="22"/>
        <v/>
      </c>
    </row>
    <row r="634" spans="12:13" x14ac:dyDescent="0.3">
      <c r="L634" t="str">
        <f t="shared" si="21"/>
        <v/>
      </c>
      <c r="M634" t="str">
        <f t="shared" si="22"/>
        <v/>
      </c>
    </row>
    <row r="635" spans="12:13" x14ac:dyDescent="0.3">
      <c r="L635" t="str">
        <f t="shared" si="21"/>
        <v/>
      </c>
      <c r="M635" t="str">
        <f t="shared" si="22"/>
        <v/>
      </c>
    </row>
    <row r="636" spans="12:13" x14ac:dyDescent="0.3">
      <c r="L636" t="str">
        <f t="shared" si="21"/>
        <v/>
      </c>
      <c r="M636" t="str">
        <f t="shared" si="22"/>
        <v/>
      </c>
    </row>
    <row r="637" spans="12:13" x14ac:dyDescent="0.3">
      <c r="L637" t="str">
        <f t="shared" si="21"/>
        <v/>
      </c>
      <c r="M637" t="str">
        <f t="shared" si="22"/>
        <v/>
      </c>
    </row>
    <row r="638" spans="12:13" x14ac:dyDescent="0.3">
      <c r="L638" t="str">
        <f t="shared" si="21"/>
        <v/>
      </c>
      <c r="M638" t="str">
        <f t="shared" si="22"/>
        <v/>
      </c>
    </row>
    <row r="639" spans="12:13" x14ac:dyDescent="0.3">
      <c r="L639" t="str">
        <f t="shared" si="21"/>
        <v/>
      </c>
      <c r="M639" t="str">
        <f t="shared" si="22"/>
        <v/>
      </c>
    </row>
    <row r="640" spans="12:13" x14ac:dyDescent="0.3">
      <c r="L640" t="str">
        <f t="shared" si="21"/>
        <v/>
      </c>
      <c r="M640" t="str">
        <f t="shared" si="22"/>
        <v/>
      </c>
    </row>
    <row r="641" spans="12:13" x14ac:dyDescent="0.3">
      <c r="L641" t="str">
        <f t="shared" si="21"/>
        <v/>
      </c>
      <c r="M641" t="str">
        <f t="shared" si="22"/>
        <v/>
      </c>
    </row>
    <row r="642" spans="12:13" x14ac:dyDescent="0.3">
      <c r="L642" t="str">
        <f t="shared" si="21"/>
        <v/>
      </c>
      <c r="M642" t="str">
        <f t="shared" si="22"/>
        <v/>
      </c>
    </row>
    <row r="643" spans="12:13" x14ac:dyDescent="0.3">
      <c r="L643" t="str">
        <f t="shared" si="21"/>
        <v/>
      </c>
      <c r="M643" t="str">
        <f t="shared" si="22"/>
        <v/>
      </c>
    </row>
    <row r="644" spans="12:13" x14ac:dyDescent="0.3">
      <c r="L644" t="str">
        <f t="shared" si="21"/>
        <v/>
      </c>
      <c r="M644" t="str">
        <f t="shared" si="22"/>
        <v/>
      </c>
    </row>
    <row r="645" spans="12:13" x14ac:dyDescent="0.3">
      <c r="L645" t="str">
        <f t="shared" si="21"/>
        <v/>
      </c>
      <c r="M645" t="str">
        <f t="shared" si="22"/>
        <v/>
      </c>
    </row>
    <row r="646" spans="12:13" x14ac:dyDescent="0.3">
      <c r="L646" t="str">
        <f t="shared" si="21"/>
        <v/>
      </c>
      <c r="M646" t="str">
        <f t="shared" si="22"/>
        <v/>
      </c>
    </row>
    <row r="647" spans="12:13" x14ac:dyDescent="0.3">
      <c r="L647" t="str">
        <f t="shared" si="21"/>
        <v/>
      </c>
      <c r="M647" t="str">
        <f t="shared" si="22"/>
        <v/>
      </c>
    </row>
    <row r="648" spans="12:13" x14ac:dyDescent="0.3">
      <c r="L648" t="str">
        <f t="shared" si="21"/>
        <v/>
      </c>
      <c r="M648" t="str">
        <f t="shared" si="22"/>
        <v/>
      </c>
    </row>
    <row r="649" spans="12:13" x14ac:dyDescent="0.3">
      <c r="L649" t="str">
        <f t="shared" ref="L649:L712" si="23">IFERROR(IF(OR(J649="(vazio)",J649=""),"",VLOOKUP(J649,$D:$E,2,0)),"Mudança de escopo")</f>
        <v/>
      </c>
      <c r="M649" t="str">
        <f t="shared" ref="M649:M712" si="24">IF(L649="Mudança de escopo",K649,"")</f>
        <v/>
      </c>
    </row>
    <row r="650" spans="12:13" x14ac:dyDescent="0.3">
      <c r="L650" t="str">
        <f t="shared" si="23"/>
        <v/>
      </c>
      <c r="M650" t="str">
        <f t="shared" si="24"/>
        <v/>
      </c>
    </row>
    <row r="651" spans="12:13" x14ac:dyDescent="0.3">
      <c r="L651" t="str">
        <f t="shared" si="23"/>
        <v/>
      </c>
      <c r="M651" t="str">
        <f t="shared" si="24"/>
        <v/>
      </c>
    </row>
    <row r="652" spans="12:13" x14ac:dyDescent="0.3">
      <c r="L652" t="str">
        <f t="shared" si="23"/>
        <v/>
      </c>
      <c r="M652" t="str">
        <f t="shared" si="24"/>
        <v/>
      </c>
    </row>
    <row r="653" spans="12:13" x14ac:dyDescent="0.3">
      <c r="L653" t="str">
        <f t="shared" si="23"/>
        <v/>
      </c>
      <c r="M653" t="str">
        <f t="shared" si="24"/>
        <v/>
      </c>
    </row>
    <row r="654" spans="12:13" x14ac:dyDescent="0.3">
      <c r="L654" t="str">
        <f t="shared" si="23"/>
        <v/>
      </c>
      <c r="M654" t="str">
        <f t="shared" si="24"/>
        <v/>
      </c>
    </row>
    <row r="655" spans="12:13" x14ac:dyDescent="0.3">
      <c r="L655" t="str">
        <f t="shared" si="23"/>
        <v/>
      </c>
      <c r="M655" t="str">
        <f t="shared" si="24"/>
        <v/>
      </c>
    </row>
    <row r="656" spans="12:13" x14ac:dyDescent="0.3">
      <c r="L656" t="str">
        <f t="shared" si="23"/>
        <v/>
      </c>
      <c r="M656" t="str">
        <f t="shared" si="24"/>
        <v/>
      </c>
    </row>
    <row r="657" spans="12:13" x14ac:dyDescent="0.3">
      <c r="L657" t="str">
        <f t="shared" si="23"/>
        <v/>
      </c>
      <c r="M657" t="str">
        <f t="shared" si="24"/>
        <v/>
      </c>
    </row>
    <row r="658" spans="12:13" x14ac:dyDescent="0.3">
      <c r="L658" t="str">
        <f t="shared" si="23"/>
        <v/>
      </c>
      <c r="M658" t="str">
        <f t="shared" si="24"/>
        <v/>
      </c>
    </row>
    <row r="659" spans="12:13" x14ac:dyDescent="0.3">
      <c r="L659" t="str">
        <f t="shared" si="23"/>
        <v/>
      </c>
      <c r="M659" t="str">
        <f t="shared" si="24"/>
        <v/>
      </c>
    </row>
    <row r="660" spans="12:13" x14ac:dyDescent="0.3">
      <c r="L660" t="str">
        <f t="shared" si="23"/>
        <v/>
      </c>
      <c r="M660" t="str">
        <f t="shared" si="24"/>
        <v/>
      </c>
    </row>
    <row r="661" spans="12:13" x14ac:dyDescent="0.3">
      <c r="L661" t="str">
        <f t="shared" si="23"/>
        <v/>
      </c>
      <c r="M661" t="str">
        <f t="shared" si="24"/>
        <v/>
      </c>
    </row>
    <row r="662" spans="12:13" x14ac:dyDescent="0.3">
      <c r="L662" t="str">
        <f t="shared" si="23"/>
        <v/>
      </c>
      <c r="M662" t="str">
        <f t="shared" si="24"/>
        <v/>
      </c>
    </row>
    <row r="663" spans="12:13" x14ac:dyDescent="0.3">
      <c r="L663" t="str">
        <f t="shared" si="23"/>
        <v/>
      </c>
      <c r="M663" t="str">
        <f t="shared" si="24"/>
        <v/>
      </c>
    </row>
    <row r="664" spans="12:13" x14ac:dyDescent="0.3">
      <c r="L664" t="str">
        <f t="shared" si="23"/>
        <v/>
      </c>
      <c r="M664" t="str">
        <f t="shared" si="24"/>
        <v/>
      </c>
    </row>
    <row r="665" spans="12:13" x14ac:dyDescent="0.3">
      <c r="L665" t="str">
        <f t="shared" si="23"/>
        <v/>
      </c>
      <c r="M665" t="str">
        <f t="shared" si="24"/>
        <v/>
      </c>
    </row>
    <row r="666" spans="12:13" x14ac:dyDescent="0.3">
      <c r="L666" t="str">
        <f t="shared" si="23"/>
        <v/>
      </c>
      <c r="M666" t="str">
        <f t="shared" si="24"/>
        <v/>
      </c>
    </row>
    <row r="667" spans="12:13" x14ac:dyDescent="0.3">
      <c r="L667" t="str">
        <f t="shared" si="23"/>
        <v/>
      </c>
      <c r="M667" t="str">
        <f t="shared" si="24"/>
        <v/>
      </c>
    </row>
    <row r="668" spans="12:13" x14ac:dyDescent="0.3">
      <c r="L668" t="str">
        <f t="shared" si="23"/>
        <v/>
      </c>
      <c r="M668" t="str">
        <f t="shared" si="24"/>
        <v/>
      </c>
    </row>
    <row r="669" spans="12:13" x14ac:dyDescent="0.3">
      <c r="L669" t="str">
        <f t="shared" si="23"/>
        <v/>
      </c>
      <c r="M669" t="str">
        <f t="shared" si="24"/>
        <v/>
      </c>
    </row>
    <row r="670" spans="12:13" x14ac:dyDescent="0.3">
      <c r="L670" t="str">
        <f t="shared" si="23"/>
        <v/>
      </c>
      <c r="M670" t="str">
        <f t="shared" si="24"/>
        <v/>
      </c>
    </row>
    <row r="671" spans="12:13" x14ac:dyDescent="0.3">
      <c r="L671" t="str">
        <f t="shared" si="23"/>
        <v/>
      </c>
      <c r="M671" t="str">
        <f t="shared" si="24"/>
        <v/>
      </c>
    </row>
    <row r="672" spans="12:13" x14ac:dyDescent="0.3">
      <c r="L672" t="str">
        <f t="shared" si="23"/>
        <v/>
      </c>
      <c r="M672" t="str">
        <f t="shared" si="24"/>
        <v/>
      </c>
    </row>
    <row r="673" spans="12:13" x14ac:dyDescent="0.3">
      <c r="L673" t="str">
        <f t="shared" si="23"/>
        <v/>
      </c>
      <c r="M673" t="str">
        <f t="shared" si="24"/>
        <v/>
      </c>
    </row>
    <row r="674" spans="12:13" x14ac:dyDescent="0.3">
      <c r="L674" t="str">
        <f t="shared" si="23"/>
        <v/>
      </c>
      <c r="M674" t="str">
        <f t="shared" si="24"/>
        <v/>
      </c>
    </row>
    <row r="675" spans="12:13" x14ac:dyDescent="0.3">
      <c r="L675" t="str">
        <f t="shared" si="23"/>
        <v/>
      </c>
      <c r="M675" t="str">
        <f t="shared" si="24"/>
        <v/>
      </c>
    </row>
    <row r="676" spans="12:13" x14ac:dyDescent="0.3">
      <c r="L676" t="str">
        <f t="shared" si="23"/>
        <v/>
      </c>
      <c r="M676" t="str">
        <f t="shared" si="24"/>
        <v/>
      </c>
    </row>
    <row r="677" spans="12:13" x14ac:dyDescent="0.3">
      <c r="L677" t="str">
        <f t="shared" si="23"/>
        <v/>
      </c>
      <c r="M677" t="str">
        <f t="shared" si="24"/>
        <v/>
      </c>
    </row>
    <row r="678" spans="12:13" x14ac:dyDescent="0.3">
      <c r="L678" t="str">
        <f t="shared" si="23"/>
        <v/>
      </c>
      <c r="M678" t="str">
        <f t="shared" si="24"/>
        <v/>
      </c>
    </row>
    <row r="679" spans="12:13" x14ac:dyDescent="0.3">
      <c r="L679" t="str">
        <f t="shared" si="23"/>
        <v/>
      </c>
      <c r="M679" t="str">
        <f t="shared" si="24"/>
        <v/>
      </c>
    </row>
    <row r="680" spans="12:13" x14ac:dyDescent="0.3">
      <c r="L680" t="str">
        <f t="shared" si="23"/>
        <v/>
      </c>
      <c r="M680" t="str">
        <f t="shared" si="24"/>
        <v/>
      </c>
    </row>
    <row r="681" spans="12:13" x14ac:dyDescent="0.3">
      <c r="L681" t="str">
        <f t="shared" si="23"/>
        <v/>
      </c>
      <c r="M681" t="str">
        <f t="shared" si="24"/>
        <v/>
      </c>
    </row>
    <row r="682" spans="12:13" x14ac:dyDescent="0.3">
      <c r="L682" t="str">
        <f t="shared" si="23"/>
        <v/>
      </c>
      <c r="M682" t="str">
        <f t="shared" si="24"/>
        <v/>
      </c>
    </row>
    <row r="683" spans="12:13" x14ac:dyDescent="0.3">
      <c r="L683" t="str">
        <f t="shared" si="23"/>
        <v/>
      </c>
      <c r="M683" t="str">
        <f t="shared" si="24"/>
        <v/>
      </c>
    </row>
    <row r="684" spans="12:13" x14ac:dyDescent="0.3">
      <c r="L684" t="str">
        <f t="shared" si="23"/>
        <v/>
      </c>
      <c r="M684" t="str">
        <f t="shared" si="24"/>
        <v/>
      </c>
    </row>
    <row r="685" spans="12:13" x14ac:dyDescent="0.3">
      <c r="L685" t="str">
        <f t="shared" si="23"/>
        <v/>
      </c>
      <c r="M685" t="str">
        <f t="shared" si="24"/>
        <v/>
      </c>
    </row>
    <row r="686" spans="12:13" x14ac:dyDescent="0.3">
      <c r="L686" t="str">
        <f t="shared" si="23"/>
        <v/>
      </c>
      <c r="M686" t="str">
        <f t="shared" si="24"/>
        <v/>
      </c>
    </row>
    <row r="687" spans="12:13" x14ac:dyDescent="0.3">
      <c r="L687" t="str">
        <f t="shared" si="23"/>
        <v/>
      </c>
      <c r="M687" t="str">
        <f t="shared" si="24"/>
        <v/>
      </c>
    </row>
    <row r="688" spans="12:13" x14ac:dyDescent="0.3">
      <c r="L688" t="str">
        <f t="shared" si="23"/>
        <v/>
      </c>
      <c r="M688" t="str">
        <f t="shared" si="24"/>
        <v/>
      </c>
    </row>
    <row r="689" spans="12:13" x14ac:dyDescent="0.3">
      <c r="L689" t="str">
        <f t="shared" si="23"/>
        <v/>
      </c>
      <c r="M689" t="str">
        <f t="shared" si="24"/>
        <v/>
      </c>
    </row>
    <row r="690" spans="12:13" x14ac:dyDescent="0.3">
      <c r="L690" t="str">
        <f t="shared" si="23"/>
        <v/>
      </c>
      <c r="M690" t="str">
        <f t="shared" si="24"/>
        <v/>
      </c>
    </row>
    <row r="691" spans="12:13" x14ac:dyDescent="0.3">
      <c r="L691" t="str">
        <f t="shared" si="23"/>
        <v/>
      </c>
      <c r="M691" t="str">
        <f t="shared" si="24"/>
        <v/>
      </c>
    </row>
    <row r="692" spans="12:13" x14ac:dyDescent="0.3">
      <c r="L692" t="str">
        <f t="shared" si="23"/>
        <v/>
      </c>
      <c r="M692" t="str">
        <f t="shared" si="24"/>
        <v/>
      </c>
    </row>
    <row r="693" spans="12:13" x14ac:dyDescent="0.3">
      <c r="L693" t="str">
        <f t="shared" si="23"/>
        <v/>
      </c>
      <c r="M693" t="str">
        <f t="shared" si="24"/>
        <v/>
      </c>
    </row>
    <row r="694" spans="12:13" x14ac:dyDescent="0.3">
      <c r="L694" t="str">
        <f t="shared" si="23"/>
        <v/>
      </c>
      <c r="M694" t="str">
        <f t="shared" si="24"/>
        <v/>
      </c>
    </row>
    <row r="695" spans="12:13" x14ac:dyDescent="0.3">
      <c r="L695" t="str">
        <f t="shared" si="23"/>
        <v/>
      </c>
      <c r="M695" t="str">
        <f t="shared" si="24"/>
        <v/>
      </c>
    </row>
    <row r="696" spans="12:13" x14ac:dyDescent="0.3">
      <c r="L696" t="str">
        <f t="shared" si="23"/>
        <v/>
      </c>
      <c r="M696" t="str">
        <f t="shared" si="24"/>
        <v/>
      </c>
    </row>
    <row r="697" spans="12:13" x14ac:dyDescent="0.3">
      <c r="L697" t="str">
        <f t="shared" si="23"/>
        <v/>
      </c>
      <c r="M697" t="str">
        <f t="shared" si="24"/>
        <v/>
      </c>
    </row>
    <row r="698" spans="12:13" x14ac:dyDescent="0.3">
      <c r="L698" t="str">
        <f t="shared" si="23"/>
        <v/>
      </c>
      <c r="M698" t="str">
        <f t="shared" si="24"/>
        <v/>
      </c>
    </row>
    <row r="699" spans="12:13" x14ac:dyDescent="0.3">
      <c r="L699" t="str">
        <f t="shared" si="23"/>
        <v/>
      </c>
      <c r="M699" t="str">
        <f t="shared" si="24"/>
        <v/>
      </c>
    </row>
    <row r="700" spans="12:13" x14ac:dyDescent="0.3">
      <c r="L700" t="str">
        <f t="shared" si="23"/>
        <v/>
      </c>
      <c r="M700" t="str">
        <f t="shared" si="24"/>
        <v/>
      </c>
    </row>
    <row r="701" spans="12:13" x14ac:dyDescent="0.3">
      <c r="L701" t="str">
        <f t="shared" si="23"/>
        <v/>
      </c>
      <c r="M701" t="str">
        <f t="shared" si="24"/>
        <v/>
      </c>
    </row>
    <row r="702" spans="12:13" x14ac:dyDescent="0.3">
      <c r="L702" t="str">
        <f t="shared" si="23"/>
        <v/>
      </c>
      <c r="M702" t="str">
        <f t="shared" si="24"/>
        <v/>
      </c>
    </row>
    <row r="703" spans="12:13" x14ac:dyDescent="0.3">
      <c r="L703" t="str">
        <f t="shared" si="23"/>
        <v/>
      </c>
      <c r="M703" t="str">
        <f t="shared" si="24"/>
        <v/>
      </c>
    </row>
    <row r="704" spans="12:13" x14ac:dyDescent="0.3">
      <c r="L704" t="str">
        <f t="shared" si="23"/>
        <v/>
      </c>
      <c r="M704" t="str">
        <f t="shared" si="24"/>
        <v/>
      </c>
    </row>
    <row r="705" spans="12:13" x14ac:dyDescent="0.3">
      <c r="L705" t="str">
        <f t="shared" si="23"/>
        <v/>
      </c>
      <c r="M705" t="str">
        <f t="shared" si="24"/>
        <v/>
      </c>
    </row>
    <row r="706" spans="12:13" x14ac:dyDescent="0.3">
      <c r="L706" t="str">
        <f t="shared" si="23"/>
        <v/>
      </c>
      <c r="M706" t="str">
        <f t="shared" si="24"/>
        <v/>
      </c>
    </row>
    <row r="707" spans="12:13" x14ac:dyDescent="0.3">
      <c r="L707" t="str">
        <f t="shared" si="23"/>
        <v/>
      </c>
      <c r="M707" t="str">
        <f t="shared" si="24"/>
        <v/>
      </c>
    </row>
    <row r="708" spans="12:13" x14ac:dyDescent="0.3">
      <c r="L708" t="str">
        <f t="shared" si="23"/>
        <v/>
      </c>
      <c r="M708" t="str">
        <f t="shared" si="24"/>
        <v/>
      </c>
    </row>
    <row r="709" spans="12:13" x14ac:dyDescent="0.3">
      <c r="L709" t="str">
        <f t="shared" si="23"/>
        <v/>
      </c>
      <c r="M709" t="str">
        <f t="shared" si="24"/>
        <v/>
      </c>
    </row>
    <row r="710" spans="12:13" x14ac:dyDescent="0.3">
      <c r="L710" t="str">
        <f t="shared" si="23"/>
        <v/>
      </c>
      <c r="M710" t="str">
        <f t="shared" si="24"/>
        <v/>
      </c>
    </row>
    <row r="711" spans="12:13" x14ac:dyDescent="0.3">
      <c r="L711" t="str">
        <f t="shared" si="23"/>
        <v/>
      </c>
      <c r="M711" t="str">
        <f t="shared" si="24"/>
        <v/>
      </c>
    </row>
    <row r="712" spans="12:13" x14ac:dyDescent="0.3">
      <c r="L712" t="str">
        <f t="shared" si="23"/>
        <v/>
      </c>
      <c r="M712" t="str">
        <f t="shared" si="24"/>
        <v/>
      </c>
    </row>
    <row r="713" spans="12:13" x14ac:dyDescent="0.3">
      <c r="L713" t="str">
        <f t="shared" ref="L713:L776" si="25">IFERROR(IF(OR(J713="(vazio)",J713=""),"",VLOOKUP(J713,$D:$E,2,0)),"Mudança de escopo")</f>
        <v/>
      </c>
      <c r="M713" t="str">
        <f t="shared" ref="M713:M776" si="26">IF(L713="Mudança de escopo",K713,"")</f>
        <v/>
      </c>
    </row>
    <row r="714" spans="12:13" x14ac:dyDescent="0.3">
      <c r="L714" t="str">
        <f t="shared" si="25"/>
        <v/>
      </c>
      <c r="M714" t="str">
        <f t="shared" si="26"/>
        <v/>
      </c>
    </row>
    <row r="715" spans="12:13" x14ac:dyDescent="0.3">
      <c r="L715" t="str">
        <f t="shared" si="25"/>
        <v/>
      </c>
      <c r="M715" t="str">
        <f t="shared" si="26"/>
        <v/>
      </c>
    </row>
    <row r="716" spans="12:13" x14ac:dyDescent="0.3">
      <c r="L716" t="str">
        <f t="shared" si="25"/>
        <v/>
      </c>
      <c r="M716" t="str">
        <f t="shared" si="26"/>
        <v/>
      </c>
    </row>
    <row r="717" spans="12:13" x14ac:dyDescent="0.3">
      <c r="L717" t="str">
        <f t="shared" si="25"/>
        <v/>
      </c>
      <c r="M717" t="str">
        <f t="shared" si="26"/>
        <v/>
      </c>
    </row>
    <row r="718" spans="12:13" x14ac:dyDescent="0.3">
      <c r="L718" t="str">
        <f t="shared" si="25"/>
        <v/>
      </c>
      <c r="M718" t="str">
        <f t="shared" si="26"/>
        <v/>
      </c>
    </row>
    <row r="719" spans="12:13" x14ac:dyDescent="0.3">
      <c r="L719" t="str">
        <f t="shared" si="25"/>
        <v/>
      </c>
      <c r="M719" t="str">
        <f t="shared" si="26"/>
        <v/>
      </c>
    </row>
    <row r="720" spans="12:13" x14ac:dyDescent="0.3">
      <c r="L720" t="str">
        <f t="shared" si="25"/>
        <v/>
      </c>
      <c r="M720" t="str">
        <f t="shared" si="26"/>
        <v/>
      </c>
    </row>
    <row r="721" spans="12:13" x14ac:dyDescent="0.3">
      <c r="L721" t="str">
        <f t="shared" si="25"/>
        <v/>
      </c>
      <c r="M721" t="str">
        <f t="shared" si="26"/>
        <v/>
      </c>
    </row>
    <row r="722" spans="12:13" x14ac:dyDescent="0.3">
      <c r="L722" t="str">
        <f t="shared" si="25"/>
        <v/>
      </c>
      <c r="M722" t="str">
        <f t="shared" si="26"/>
        <v/>
      </c>
    </row>
    <row r="723" spans="12:13" x14ac:dyDescent="0.3">
      <c r="L723" t="str">
        <f t="shared" si="25"/>
        <v/>
      </c>
      <c r="M723" t="str">
        <f t="shared" si="26"/>
        <v/>
      </c>
    </row>
    <row r="724" spans="12:13" x14ac:dyDescent="0.3">
      <c r="L724" t="str">
        <f t="shared" si="25"/>
        <v/>
      </c>
      <c r="M724" t="str">
        <f t="shared" si="26"/>
        <v/>
      </c>
    </row>
    <row r="725" spans="12:13" x14ac:dyDescent="0.3">
      <c r="L725" t="str">
        <f t="shared" si="25"/>
        <v/>
      </c>
      <c r="M725" t="str">
        <f t="shared" si="26"/>
        <v/>
      </c>
    </row>
    <row r="726" spans="12:13" x14ac:dyDescent="0.3">
      <c r="L726" t="str">
        <f t="shared" si="25"/>
        <v/>
      </c>
      <c r="M726" t="str">
        <f t="shared" si="26"/>
        <v/>
      </c>
    </row>
    <row r="727" spans="12:13" x14ac:dyDescent="0.3">
      <c r="L727" t="str">
        <f t="shared" si="25"/>
        <v/>
      </c>
      <c r="M727" t="str">
        <f t="shared" si="26"/>
        <v/>
      </c>
    </row>
    <row r="728" spans="12:13" x14ac:dyDescent="0.3">
      <c r="L728" t="str">
        <f t="shared" si="25"/>
        <v/>
      </c>
      <c r="M728" t="str">
        <f t="shared" si="26"/>
        <v/>
      </c>
    </row>
    <row r="729" spans="12:13" x14ac:dyDescent="0.3">
      <c r="L729" t="str">
        <f t="shared" si="25"/>
        <v/>
      </c>
      <c r="M729" t="str">
        <f t="shared" si="26"/>
        <v/>
      </c>
    </row>
    <row r="730" spans="12:13" x14ac:dyDescent="0.3">
      <c r="L730" t="str">
        <f t="shared" si="25"/>
        <v/>
      </c>
      <c r="M730" t="str">
        <f t="shared" si="26"/>
        <v/>
      </c>
    </row>
    <row r="731" spans="12:13" x14ac:dyDescent="0.3">
      <c r="L731" t="str">
        <f t="shared" si="25"/>
        <v/>
      </c>
      <c r="M731" t="str">
        <f t="shared" si="26"/>
        <v/>
      </c>
    </row>
    <row r="732" spans="12:13" x14ac:dyDescent="0.3">
      <c r="L732" t="str">
        <f t="shared" si="25"/>
        <v/>
      </c>
      <c r="M732" t="str">
        <f t="shared" si="26"/>
        <v/>
      </c>
    </row>
    <row r="733" spans="12:13" x14ac:dyDescent="0.3">
      <c r="L733" t="str">
        <f t="shared" si="25"/>
        <v/>
      </c>
      <c r="M733" t="str">
        <f t="shared" si="26"/>
        <v/>
      </c>
    </row>
    <row r="734" spans="12:13" x14ac:dyDescent="0.3">
      <c r="L734" t="str">
        <f t="shared" si="25"/>
        <v/>
      </c>
      <c r="M734" t="str">
        <f t="shared" si="26"/>
        <v/>
      </c>
    </row>
    <row r="735" spans="12:13" x14ac:dyDescent="0.3">
      <c r="L735" t="str">
        <f t="shared" si="25"/>
        <v/>
      </c>
      <c r="M735" t="str">
        <f t="shared" si="26"/>
        <v/>
      </c>
    </row>
    <row r="736" spans="12:13" x14ac:dyDescent="0.3">
      <c r="L736" t="str">
        <f t="shared" si="25"/>
        <v/>
      </c>
      <c r="M736" t="str">
        <f t="shared" si="26"/>
        <v/>
      </c>
    </row>
    <row r="737" spans="12:13" x14ac:dyDescent="0.3">
      <c r="L737" t="str">
        <f t="shared" si="25"/>
        <v/>
      </c>
      <c r="M737" t="str">
        <f t="shared" si="26"/>
        <v/>
      </c>
    </row>
    <row r="738" spans="12:13" x14ac:dyDescent="0.3">
      <c r="L738" t="str">
        <f t="shared" si="25"/>
        <v/>
      </c>
      <c r="M738" t="str">
        <f t="shared" si="26"/>
        <v/>
      </c>
    </row>
    <row r="739" spans="12:13" x14ac:dyDescent="0.3">
      <c r="L739" t="str">
        <f t="shared" si="25"/>
        <v/>
      </c>
      <c r="M739" t="str">
        <f t="shared" si="26"/>
        <v/>
      </c>
    </row>
    <row r="740" spans="12:13" x14ac:dyDescent="0.3">
      <c r="L740" t="str">
        <f t="shared" si="25"/>
        <v/>
      </c>
      <c r="M740" t="str">
        <f t="shared" si="26"/>
        <v/>
      </c>
    </row>
    <row r="741" spans="12:13" x14ac:dyDescent="0.3">
      <c r="L741" t="str">
        <f t="shared" si="25"/>
        <v/>
      </c>
      <c r="M741" t="str">
        <f t="shared" si="26"/>
        <v/>
      </c>
    </row>
    <row r="742" spans="12:13" x14ac:dyDescent="0.3">
      <c r="L742" t="str">
        <f t="shared" si="25"/>
        <v/>
      </c>
      <c r="M742" t="str">
        <f t="shared" si="26"/>
        <v/>
      </c>
    </row>
    <row r="743" spans="12:13" x14ac:dyDescent="0.3">
      <c r="L743" t="str">
        <f t="shared" si="25"/>
        <v/>
      </c>
      <c r="M743" t="str">
        <f t="shared" si="26"/>
        <v/>
      </c>
    </row>
    <row r="744" spans="12:13" x14ac:dyDescent="0.3">
      <c r="L744" t="str">
        <f t="shared" si="25"/>
        <v/>
      </c>
      <c r="M744" t="str">
        <f t="shared" si="26"/>
        <v/>
      </c>
    </row>
    <row r="745" spans="12:13" x14ac:dyDescent="0.3">
      <c r="L745" t="str">
        <f t="shared" si="25"/>
        <v/>
      </c>
      <c r="M745" t="str">
        <f t="shared" si="26"/>
        <v/>
      </c>
    </row>
    <row r="746" spans="12:13" x14ac:dyDescent="0.3">
      <c r="L746" t="str">
        <f t="shared" si="25"/>
        <v/>
      </c>
      <c r="M746" t="str">
        <f t="shared" si="26"/>
        <v/>
      </c>
    </row>
    <row r="747" spans="12:13" x14ac:dyDescent="0.3">
      <c r="L747" t="str">
        <f t="shared" si="25"/>
        <v/>
      </c>
      <c r="M747" t="str">
        <f t="shared" si="26"/>
        <v/>
      </c>
    </row>
    <row r="748" spans="12:13" x14ac:dyDescent="0.3">
      <c r="L748" t="str">
        <f t="shared" si="25"/>
        <v/>
      </c>
      <c r="M748" t="str">
        <f t="shared" si="26"/>
        <v/>
      </c>
    </row>
    <row r="749" spans="12:13" x14ac:dyDescent="0.3">
      <c r="L749" t="str">
        <f t="shared" si="25"/>
        <v/>
      </c>
      <c r="M749" t="str">
        <f t="shared" si="26"/>
        <v/>
      </c>
    </row>
    <row r="750" spans="12:13" x14ac:dyDescent="0.3">
      <c r="L750" t="str">
        <f t="shared" si="25"/>
        <v/>
      </c>
      <c r="M750" t="str">
        <f t="shared" si="26"/>
        <v/>
      </c>
    </row>
    <row r="751" spans="12:13" x14ac:dyDescent="0.3">
      <c r="L751" t="str">
        <f t="shared" si="25"/>
        <v/>
      </c>
      <c r="M751" t="str">
        <f t="shared" si="26"/>
        <v/>
      </c>
    </row>
    <row r="752" spans="12:13" x14ac:dyDescent="0.3">
      <c r="L752" t="str">
        <f t="shared" si="25"/>
        <v/>
      </c>
      <c r="M752" t="str">
        <f t="shared" si="26"/>
        <v/>
      </c>
    </row>
    <row r="753" spans="12:13" x14ac:dyDescent="0.3">
      <c r="L753" t="str">
        <f t="shared" si="25"/>
        <v/>
      </c>
      <c r="M753" t="str">
        <f t="shared" si="26"/>
        <v/>
      </c>
    </row>
    <row r="754" spans="12:13" x14ac:dyDescent="0.3">
      <c r="L754" t="str">
        <f t="shared" si="25"/>
        <v/>
      </c>
      <c r="M754" t="str">
        <f t="shared" si="26"/>
        <v/>
      </c>
    </row>
    <row r="755" spans="12:13" x14ac:dyDescent="0.3">
      <c r="L755" t="str">
        <f t="shared" si="25"/>
        <v/>
      </c>
      <c r="M755" t="str">
        <f t="shared" si="26"/>
        <v/>
      </c>
    </row>
    <row r="756" spans="12:13" x14ac:dyDescent="0.3">
      <c r="L756" t="str">
        <f t="shared" si="25"/>
        <v/>
      </c>
      <c r="M756" t="str">
        <f t="shared" si="26"/>
        <v/>
      </c>
    </row>
    <row r="757" spans="12:13" x14ac:dyDescent="0.3">
      <c r="L757" t="str">
        <f t="shared" si="25"/>
        <v/>
      </c>
      <c r="M757" t="str">
        <f t="shared" si="26"/>
        <v/>
      </c>
    </row>
    <row r="758" spans="12:13" x14ac:dyDescent="0.3">
      <c r="L758" t="str">
        <f t="shared" si="25"/>
        <v/>
      </c>
      <c r="M758" t="str">
        <f t="shared" si="26"/>
        <v/>
      </c>
    </row>
    <row r="759" spans="12:13" x14ac:dyDescent="0.3">
      <c r="L759" t="str">
        <f t="shared" si="25"/>
        <v/>
      </c>
      <c r="M759" t="str">
        <f t="shared" si="26"/>
        <v/>
      </c>
    </row>
    <row r="760" spans="12:13" x14ac:dyDescent="0.3">
      <c r="L760" t="str">
        <f t="shared" si="25"/>
        <v/>
      </c>
      <c r="M760" t="str">
        <f t="shared" si="26"/>
        <v/>
      </c>
    </row>
    <row r="761" spans="12:13" x14ac:dyDescent="0.3">
      <c r="L761" t="str">
        <f t="shared" si="25"/>
        <v/>
      </c>
      <c r="M761" t="str">
        <f t="shared" si="26"/>
        <v/>
      </c>
    </row>
    <row r="762" spans="12:13" x14ac:dyDescent="0.3">
      <c r="L762" t="str">
        <f t="shared" si="25"/>
        <v/>
      </c>
      <c r="M762" t="str">
        <f t="shared" si="26"/>
        <v/>
      </c>
    </row>
    <row r="763" spans="12:13" x14ac:dyDescent="0.3">
      <c r="L763" t="str">
        <f t="shared" si="25"/>
        <v/>
      </c>
      <c r="M763" t="str">
        <f t="shared" si="26"/>
        <v/>
      </c>
    </row>
    <row r="764" spans="12:13" x14ac:dyDescent="0.3">
      <c r="L764" t="str">
        <f t="shared" si="25"/>
        <v/>
      </c>
      <c r="M764" t="str">
        <f t="shared" si="26"/>
        <v/>
      </c>
    </row>
    <row r="765" spans="12:13" x14ac:dyDescent="0.3">
      <c r="L765" t="str">
        <f t="shared" si="25"/>
        <v/>
      </c>
      <c r="M765" t="str">
        <f t="shared" si="26"/>
        <v/>
      </c>
    </row>
    <row r="766" spans="12:13" x14ac:dyDescent="0.3">
      <c r="L766" t="str">
        <f t="shared" si="25"/>
        <v/>
      </c>
      <c r="M766" t="str">
        <f t="shared" si="26"/>
        <v/>
      </c>
    </row>
    <row r="767" spans="12:13" x14ac:dyDescent="0.3">
      <c r="L767" t="str">
        <f t="shared" si="25"/>
        <v/>
      </c>
      <c r="M767" t="str">
        <f t="shared" si="26"/>
        <v/>
      </c>
    </row>
    <row r="768" spans="12:13" x14ac:dyDescent="0.3">
      <c r="L768" t="str">
        <f t="shared" si="25"/>
        <v/>
      </c>
      <c r="M768" t="str">
        <f t="shared" si="26"/>
        <v/>
      </c>
    </row>
    <row r="769" spans="12:13" x14ac:dyDescent="0.3">
      <c r="L769" t="str">
        <f t="shared" si="25"/>
        <v/>
      </c>
      <c r="M769" t="str">
        <f t="shared" si="26"/>
        <v/>
      </c>
    </row>
    <row r="770" spans="12:13" x14ac:dyDescent="0.3">
      <c r="L770" t="str">
        <f t="shared" si="25"/>
        <v/>
      </c>
      <c r="M770" t="str">
        <f t="shared" si="26"/>
        <v/>
      </c>
    </row>
    <row r="771" spans="12:13" x14ac:dyDescent="0.3">
      <c r="L771" t="str">
        <f t="shared" si="25"/>
        <v/>
      </c>
      <c r="M771" t="str">
        <f t="shared" si="26"/>
        <v/>
      </c>
    </row>
    <row r="772" spans="12:13" x14ac:dyDescent="0.3">
      <c r="L772" t="str">
        <f t="shared" si="25"/>
        <v/>
      </c>
      <c r="M772" t="str">
        <f t="shared" si="26"/>
        <v/>
      </c>
    </row>
    <row r="773" spans="12:13" x14ac:dyDescent="0.3">
      <c r="L773" t="str">
        <f t="shared" si="25"/>
        <v/>
      </c>
      <c r="M773" t="str">
        <f t="shared" si="26"/>
        <v/>
      </c>
    </row>
    <row r="774" spans="12:13" x14ac:dyDescent="0.3">
      <c r="L774" t="str">
        <f t="shared" si="25"/>
        <v/>
      </c>
      <c r="M774" t="str">
        <f t="shared" si="26"/>
        <v/>
      </c>
    </row>
    <row r="775" spans="12:13" x14ac:dyDescent="0.3">
      <c r="L775" t="str">
        <f t="shared" si="25"/>
        <v/>
      </c>
      <c r="M775" t="str">
        <f t="shared" si="26"/>
        <v/>
      </c>
    </row>
    <row r="776" spans="12:13" x14ac:dyDescent="0.3">
      <c r="L776" t="str">
        <f t="shared" si="25"/>
        <v/>
      </c>
      <c r="M776" t="str">
        <f t="shared" si="26"/>
        <v/>
      </c>
    </row>
    <row r="777" spans="12:13" x14ac:dyDescent="0.3">
      <c r="L777" t="str">
        <f t="shared" ref="L777:L840" si="27">IFERROR(IF(OR(J777="(vazio)",J777=""),"",VLOOKUP(J777,$D:$E,2,0)),"Mudança de escopo")</f>
        <v/>
      </c>
      <c r="M777" t="str">
        <f t="shared" ref="M777:M840" si="28">IF(L777="Mudança de escopo",K777,"")</f>
        <v/>
      </c>
    </row>
    <row r="778" spans="12:13" x14ac:dyDescent="0.3">
      <c r="L778" t="str">
        <f t="shared" si="27"/>
        <v/>
      </c>
      <c r="M778" t="str">
        <f t="shared" si="28"/>
        <v/>
      </c>
    </row>
    <row r="779" spans="12:13" x14ac:dyDescent="0.3">
      <c r="L779" t="str">
        <f t="shared" si="27"/>
        <v/>
      </c>
      <c r="M779" t="str">
        <f t="shared" si="28"/>
        <v/>
      </c>
    </row>
    <row r="780" spans="12:13" x14ac:dyDescent="0.3">
      <c r="L780" t="str">
        <f t="shared" si="27"/>
        <v/>
      </c>
      <c r="M780" t="str">
        <f t="shared" si="28"/>
        <v/>
      </c>
    </row>
    <row r="781" spans="12:13" x14ac:dyDescent="0.3">
      <c r="L781" t="str">
        <f t="shared" si="27"/>
        <v/>
      </c>
      <c r="M781" t="str">
        <f t="shared" si="28"/>
        <v/>
      </c>
    </row>
    <row r="782" spans="12:13" x14ac:dyDescent="0.3">
      <c r="L782" t="str">
        <f t="shared" si="27"/>
        <v/>
      </c>
      <c r="M782" t="str">
        <f t="shared" si="28"/>
        <v/>
      </c>
    </row>
    <row r="783" spans="12:13" x14ac:dyDescent="0.3">
      <c r="L783" t="str">
        <f t="shared" si="27"/>
        <v/>
      </c>
      <c r="M783" t="str">
        <f t="shared" si="28"/>
        <v/>
      </c>
    </row>
    <row r="784" spans="12:13" x14ac:dyDescent="0.3">
      <c r="L784" t="str">
        <f t="shared" si="27"/>
        <v/>
      </c>
      <c r="M784" t="str">
        <f t="shared" si="28"/>
        <v/>
      </c>
    </row>
    <row r="785" spans="12:13" x14ac:dyDescent="0.3">
      <c r="L785" t="str">
        <f t="shared" si="27"/>
        <v/>
      </c>
      <c r="M785" t="str">
        <f t="shared" si="28"/>
        <v/>
      </c>
    </row>
    <row r="786" spans="12:13" x14ac:dyDescent="0.3">
      <c r="L786" t="str">
        <f t="shared" si="27"/>
        <v/>
      </c>
      <c r="M786" t="str">
        <f t="shared" si="28"/>
        <v/>
      </c>
    </row>
    <row r="787" spans="12:13" x14ac:dyDescent="0.3">
      <c r="L787" t="str">
        <f t="shared" si="27"/>
        <v/>
      </c>
      <c r="M787" t="str">
        <f t="shared" si="28"/>
        <v/>
      </c>
    </row>
    <row r="788" spans="12:13" x14ac:dyDescent="0.3">
      <c r="L788" t="str">
        <f t="shared" si="27"/>
        <v/>
      </c>
      <c r="M788" t="str">
        <f t="shared" si="28"/>
        <v/>
      </c>
    </row>
    <row r="789" spans="12:13" x14ac:dyDescent="0.3">
      <c r="L789" t="str">
        <f t="shared" si="27"/>
        <v/>
      </c>
      <c r="M789" t="str">
        <f t="shared" si="28"/>
        <v/>
      </c>
    </row>
    <row r="790" spans="12:13" x14ac:dyDescent="0.3">
      <c r="L790" t="str">
        <f t="shared" si="27"/>
        <v/>
      </c>
      <c r="M790" t="str">
        <f t="shared" si="28"/>
        <v/>
      </c>
    </row>
    <row r="791" spans="12:13" x14ac:dyDescent="0.3">
      <c r="L791" t="str">
        <f t="shared" si="27"/>
        <v/>
      </c>
      <c r="M791" t="str">
        <f t="shared" si="28"/>
        <v/>
      </c>
    </row>
    <row r="792" spans="12:13" x14ac:dyDescent="0.3">
      <c r="L792" t="str">
        <f t="shared" si="27"/>
        <v/>
      </c>
      <c r="M792" t="str">
        <f t="shared" si="28"/>
        <v/>
      </c>
    </row>
    <row r="793" spans="12:13" x14ac:dyDescent="0.3">
      <c r="L793" t="str">
        <f t="shared" si="27"/>
        <v/>
      </c>
      <c r="M793" t="str">
        <f t="shared" si="28"/>
        <v/>
      </c>
    </row>
    <row r="794" spans="12:13" x14ac:dyDescent="0.3">
      <c r="L794" t="str">
        <f t="shared" si="27"/>
        <v/>
      </c>
      <c r="M794" t="str">
        <f t="shared" si="28"/>
        <v/>
      </c>
    </row>
    <row r="795" spans="12:13" x14ac:dyDescent="0.3">
      <c r="L795" t="str">
        <f t="shared" si="27"/>
        <v/>
      </c>
      <c r="M795" t="str">
        <f t="shared" si="28"/>
        <v/>
      </c>
    </row>
    <row r="796" spans="12:13" x14ac:dyDescent="0.3">
      <c r="L796" t="str">
        <f t="shared" si="27"/>
        <v/>
      </c>
      <c r="M796" t="str">
        <f t="shared" si="28"/>
        <v/>
      </c>
    </row>
    <row r="797" spans="12:13" x14ac:dyDescent="0.3">
      <c r="L797" t="str">
        <f t="shared" si="27"/>
        <v/>
      </c>
      <c r="M797" t="str">
        <f t="shared" si="28"/>
        <v/>
      </c>
    </row>
    <row r="798" spans="12:13" x14ac:dyDescent="0.3">
      <c r="L798" t="str">
        <f t="shared" si="27"/>
        <v/>
      </c>
      <c r="M798" t="str">
        <f t="shared" si="28"/>
        <v/>
      </c>
    </row>
    <row r="799" spans="12:13" x14ac:dyDescent="0.3">
      <c r="L799" t="str">
        <f t="shared" si="27"/>
        <v/>
      </c>
      <c r="M799" t="str">
        <f t="shared" si="28"/>
        <v/>
      </c>
    </row>
    <row r="800" spans="12:13" x14ac:dyDescent="0.3">
      <c r="L800" t="str">
        <f t="shared" si="27"/>
        <v/>
      </c>
      <c r="M800" t="str">
        <f t="shared" si="28"/>
        <v/>
      </c>
    </row>
    <row r="801" spans="12:13" x14ac:dyDescent="0.3">
      <c r="L801" t="str">
        <f t="shared" si="27"/>
        <v/>
      </c>
      <c r="M801" t="str">
        <f t="shared" si="28"/>
        <v/>
      </c>
    </row>
    <row r="802" spans="12:13" x14ac:dyDescent="0.3">
      <c r="L802" t="str">
        <f t="shared" si="27"/>
        <v/>
      </c>
      <c r="M802" t="str">
        <f t="shared" si="28"/>
        <v/>
      </c>
    </row>
    <row r="803" spans="12:13" x14ac:dyDescent="0.3">
      <c r="L803" t="str">
        <f t="shared" si="27"/>
        <v/>
      </c>
      <c r="M803" t="str">
        <f t="shared" si="28"/>
        <v/>
      </c>
    </row>
    <row r="804" spans="12:13" x14ac:dyDescent="0.3">
      <c r="L804" t="str">
        <f t="shared" si="27"/>
        <v/>
      </c>
      <c r="M804" t="str">
        <f t="shared" si="28"/>
        <v/>
      </c>
    </row>
    <row r="805" spans="12:13" x14ac:dyDescent="0.3">
      <c r="L805" t="str">
        <f t="shared" si="27"/>
        <v/>
      </c>
      <c r="M805" t="str">
        <f t="shared" si="28"/>
        <v/>
      </c>
    </row>
    <row r="806" spans="12:13" x14ac:dyDescent="0.3">
      <c r="L806" t="str">
        <f t="shared" si="27"/>
        <v/>
      </c>
      <c r="M806" t="str">
        <f t="shared" si="28"/>
        <v/>
      </c>
    </row>
    <row r="807" spans="12:13" x14ac:dyDescent="0.3">
      <c r="L807" t="str">
        <f t="shared" si="27"/>
        <v/>
      </c>
      <c r="M807" t="str">
        <f t="shared" si="28"/>
        <v/>
      </c>
    </row>
    <row r="808" spans="12:13" x14ac:dyDescent="0.3">
      <c r="L808" t="str">
        <f t="shared" si="27"/>
        <v/>
      </c>
      <c r="M808" t="str">
        <f t="shared" si="28"/>
        <v/>
      </c>
    </row>
    <row r="809" spans="12:13" x14ac:dyDescent="0.3">
      <c r="L809" t="str">
        <f t="shared" si="27"/>
        <v/>
      </c>
      <c r="M809" t="str">
        <f t="shared" si="28"/>
        <v/>
      </c>
    </row>
    <row r="810" spans="12:13" x14ac:dyDescent="0.3">
      <c r="L810" t="str">
        <f t="shared" si="27"/>
        <v/>
      </c>
      <c r="M810" t="str">
        <f t="shared" si="28"/>
        <v/>
      </c>
    </row>
    <row r="811" spans="12:13" x14ac:dyDescent="0.3">
      <c r="L811" t="str">
        <f t="shared" si="27"/>
        <v/>
      </c>
      <c r="M811" t="str">
        <f t="shared" si="28"/>
        <v/>
      </c>
    </row>
    <row r="812" spans="12:13" x14ac:dyDescent="0.3">
      <c r="L812" t="str">
        <f t="shared" si="27"/>
        <v/>
      </c>
      <c r="M812" t="str">
        <f t="shared" si="28"/>
        <v/>
      </c>
    </row>
    <row r="813" spans="12:13" x14ac:dyDescent="0.3">
      <c r="L813" t="str">
        <f t="shared" si="27"/>
        <v/>
      </c>
      <c r="M813" t="str">
        <f t="shared" si="28"/>
        <v/>
      </c>
    </row>
    <row r="814" spans="12:13" x14ac:dyDescent="0.3">
      <c r="L814" t="str">
        <f t="shared" si="27"/>
        <v/>
      </c>
      <c r="M814" t="str">
        <f t="shared" si="28"/>
        <v/>
      </c>
    </row>
    <row r="815" spans="12:13" x14ac:dyDescent="0.3">
      <c r="L815" t="str">
        <f t="shared" si="27"/>
        <v/>
      </c>
      <c r="M815" t="str">
        <f t="shared" si="28"/>
        <v/>
      </c>
    </row>
    <row r="816" spans="12:13" x14ac:dyDescent="0.3">
      <c r="L816" t="str">
        <f t="shared" si="27"/>
        <v/>
      </c>
      <c r="M816" t="str">
        <f t="shared" si="28"/>
        <v/>
      </c>
    </row>
    <row r="817" spans="12:13" x14ac:dyDescent="0.3">
      <c r="L817" t="str">
        <f t="shared" si="27"/>
        <v/>
      </c>
      <c r="M817" t="str">
        <f t="shared" si="28"/>
        <v/>
      </c>
    </row>
    <row r="818" spans="12:13" x14ac:dyDescent="0.3">
      <c r="L818" t="str">
        <f t="shared" si="27"/>
        <v/>
      </c>
      <c r="M818" t="str">
        <f t="shared" si="28"/>
        <v/>
      </c>
    </row>
    <row r="819" spans="12:13" x14ac:dyDescent="0.3">
      <c r="L819" t="str">
        <f t="shared" si="27"/>
        <v/>
      </c>
      <c r="M819" t="str">
        <f t="shared" si="28"/>
        <v/>
      </c>
    </row>
    <row r="820" spans="12:13" x14ac:dyDescent="0.3">
      <c r="L820" t="str">
        <f t="shared" si="27"/>
        <v/>
      </c>
      <c r="M820" t="str">
        <f t="shared" si="28"/>
        <v/>
      </c>
    </row>
    <row r="821" spans="12:13" x14ac:dyDescent="0.3">
      <c r="L821" t="str">
        <f t="shared" si="27"/>
        <v/>
      </c>
      <c r="M821" t="str">
        <f t="shared" si="28"/>
        <v/>
      </c>
    </row>
    <row r="822" spans="12:13" x14ac:dyDescent="0.3">
      <c r="L822" t="str">
        <f t="shared" si="27"/>
        <v/>
      </c>
      <c r="M822" t="str">
        <f t="shared" si="28"/>
        <v/>
      </c>
    </row>
    <row r="823" spans="12:13" x14ac:dyDescent="0.3">
      <c r="L823" t="str">
        <f t="shared" si="27"/>
        <v/>
      </c>
      <c r="M823" t="str">
        <f t="shared" si="28"/>
        <v/>
      </c>
    </row>
    <row r="824" spans="12:13" x14ac:dyDescent="0.3">
      <c r="L824" t="str">
        <f t="shared" si="27"/>
        <v/>
      </c>
      <c r="M824" t="str">
        <f t="shared" si="28"/>
        <v/>
      </c>
    </row>
    <row r="825" spans="12:13" x14ac:dyDescent="0.3">
      <c r="L825" t="str">
        <f t="shared" si="27"/>
        <v/>
      </c>
      <c r="M825" t="str">
        <f t="shared" si="28"/>
        <v/>
      </c>
    </row>
    <row r="826" spans="12:13" x14ac:dyDescent="0.3">
      <c r="L826" t="str">
        <f t="shared" si="27"/>
        <v/>
      </c>
      <c r="M826" t="str">
        <f t="shared" si="28"/>
        <v/>
      </c>
    </row>
    <row r="827" spans="12:13" x14ac:dyDescent="0.3">
      <c r="L827" t="str">
        <f t="shared" si="27"/>
        <v/>
      </c>
      <c r="M827" t="str">
        <f t="shared" si="28"/>
        <v/>
      </c>
    </row>
    <row r="828" spans="12:13" x14ac:dyDescent="0.3">
      <c r="L828" t="str">
        <f t="shared" si="27"/>
        <v/>
      </c>
      <c r="M828" t="str">
        <f t="shared" si="28"/>
        <v/>
      </c>
    </row>
    <row r="829" spans="12:13" x14ac:dyDescent="0.3">
      <c r="L829" t="str">
        <f t="shared" si="27"/>
        <v/>
      </c>
      <c r="M829" t="str">
        <f t="shared" si="28"/>
        <v/>
      </c>
    </row>
    <row r="830" spans="12:13" x14ac:dyDescent="0.3">
      <c r="L830" t="str">
        <f t="shared" si="27"/>
        <v/>
      </c>
      <c r="M830" t="str">
        <f t="shared" si="28"/>
        <v/>
      </c>
    </row>
    <row r="831" spans="12:13" x14ac:dyDescent="0.3">
      <c r="L831" t="str">
        <f t="shared" si="27"/>
        <v/>
      </c>
      <c r="M831" t="str">
        <f t="shared" si="28"/>
        <v/>
      </c>
    </row>
    <row r="832" spans="12:13" x14ac:dyDescent="0.3">
      <c r="L832" t="str">
        <f t="shared" si="27"/>
        <v/>
      </c>
      <c r="M832" t="str">
        <f t="shared" si="28"/>
        <v/>
      </c>
    </row>
    <row r="833" spans="12:13" x14ac:dyDescent="0.3">
      <c r="L833" t="str">
        <f t="shared" si="27"/>
        <v/>
      </c>
      <c r="M833" t="str">
        <f t="shared" si="28"/>
        <v/>
      </c>
    </row>
    <row r="834" spans="12:13" x14ac:dyDescent="0.3">
      <c r="L834" t="str">
        <f t="shared" si="27"/>
        <v/>
      </c>
      <c r="M834" t="str">
        <f t="shared" si="28"/>
        <v/>
      </c>
    </row>
    <row r="835" spans="12:13" x14ac:dyDescent="0.3">
      <c r="L835" t="str">
        <f t="shared" si="27"/>
        <v/>
      </c>
      <c r="M835" t="str">
        <f t="shared" si="28"/>
        <v/>
      </c>
    </row>
    <row r="836" spans="12:13" x14ac:dyDescent="0.3">
      <c r="L836" t="str">
        <f t="shared" si="27"/>
        <v/>
      </c>
      <c r="M836" t="str">
        <f t="shared" si="28"/>
        <v/>
      </c>
    </row>
    <row r="837" spans="12:13" x14ac:dyDescent="0.3">
      <c r="L837" t="str">
        <f t="shared" si="27"/>
        <v/>
      </c>
      <c r="M837" t="str">
        <f t="shared" si="28"/>
        <v/>
      </c>
    </row>
    <row r="838" spans="12:13" x14ac:dyDescent="0.3">
      <c r="L838" t="str">
        <f t="shared" si="27"/>
        <v/>
      </c>
      <c r="M838" t="str">
        <f t="shared" si="28"/>
        <v/>
      </c>
    </row>
    <row r="839" spans="12:13" x14ac:dyDescent="0.3">
      <c r="L839" t="str">
        <f t="shared" si="27"/>
        <v/>
      </c>
      <c r="M839" t="str">
        <f t="shared" si="28"/>
        <v/>
      </c>
    </row>
    <row r="840" spans="12:13" x14ac:dyDescent="0.3">
      <c r="L840" t="str">
        <f t="shared" si="27"/>
        <v/>
      </c>
      <c r="M840" t="str">
        <f t="shared" si="28"/>
        <v/>
      </c>
    </row>
    <row r="841" spans="12:13" x14ac:dyDescent="0.3">
      <c r="L841" t="str">
        <f t="shared" ref="L841:L904" si="29">IFERROR(IF(OR(J841="(vazio)",J841=""),"",VLOOKUP(J841,$D:$E,2,0)),"Mudança de escopo")</f>
        <v/>
      </c>
      <c r="M841" t="str">
        <f t="shared" ref="M841:M904" si="30">IF(L841="Mudança de escopo",K841,"")</f>
        <v/>
      </c>
    </row>
    <row r="842" spans="12:13" x14ac:dyDescent="0.3">
      <c r="L842" t="str">
        <f t="shared" si="29"/>
        <v/>
      </c>
      <c r="M842" t="str">
        <f t="shared" si="30"/>
        <v/>
      </c>
    </row>
    <row r="843" spans="12:13" x14ac:dyDescent="0.3">
      <c r="L843" t="str">
        <f t="shared" si="29"/>
        <v/>
      </c>
      <c r="M843" t="str">
        <f t="shared" si="30"/>
        <v/>
      </c>
    </row>
    <row r="844" spans="12:13" x14ac:dyDescent="0.3">
      <c r="L844" t="str">
        <f t="shared" si="29"/>
        <v/>
      </c>
      <c r="M844" t="str">
        <f t="shared" si="30"/>
        <v/>
      </c>
    </row>
    <row r="845" spans="12:13" x14ac:dyDescent="0.3">
      <c r="L845" t="str">
        <f t="shared" si="29"/>
        <v/>
      </c>
      <c r="M845" t="str">
        <f t="shared" si="30"/>
        <v/>
      </c>
    </row>
    <row r="846" spans="12:13" x14ac:dyDescent="0.3">
      <c r="L846" t="str">
        <f t="shared" si="29"/>
        <v/>
      </c>
      <c r="M846" t="str">
        <f t="shared" si="30"/>
        <v/>
      </c>
    </row>
    <row r="847" spans="12:13" x14ac:dyDescent="0.3">
      <c r="L847" t="str">
        <f t="shared" si="29"/>
        <v/>
      </c>
      <c r="M847" t="str">
        <f t="shared" si="30"/>
        <v/>
      </c>
    </row>
    <row r="848" spans="12:13" x14ac:dyDescent="0.3">
      <c r="L848" t="str">
        <f t="shared" si="29"/>
        <v/>
      </c>
      <c r="M848" t="str">
        <f t="shared" si="30"/>
        <v/>
      </c>
    </row>
    <row r="849" spans="12:13" x14ac:dyDescent="0.3">
      <c r="L849" t="str">
        <f t="shared" si="29"/>
        <v/>
      </c>
      <c r="M849" t="str">
        <f t="shared" si="30"/>
        <v/>
      </c>
    </row>
    <row r="850" spans="12:13" x14ac:dyDescent="0.3">
      <c r="L850" t="str">
        <f t="shared" si="29"/>
        <v/>
      </c>
      <c r="M850" t="str">
        <f t="shared" si="30"/>
        <v/>
      </c>
    </row>
    <row r="851" spans="12:13" x14ac:dyDescent="0.3">
      <c r="L851" t="str">
        <f t="shared" si="29"/>
        <v/>
      </c>
      <c r="M851" t="str">
        <f t="shared" si="30"/>
        <v/>
      </c>
    </row>
    <row r="852" spans="12:13" x14ac:dyDescent="0.3">
      <c r="L852" t="str">
        <f t="shared" si="29"/>
        <v/>
      </c>
      <c r="M852" t="str">
        <f t="shared" si="30"/>
        <v/>
      </c>
    </row>
    <row r="853" spans="12:13" x14ac:dyDescent="0.3">
      <c r="L853" t="str">
        <f t="shared" si="29"/>
        <v/>
      </c>
      <c r="M853" t="str">
        <f t="shared" si="30"/>
        <v/>
      </c>
    </row>
    <row r="854" spans="12:13" x14ac:dyDescent="0.3">
      <c r="L854" t="str">
        <f t="shared" si="29"/>
        <v/>
      </c>
      <c r="M854" t="str">
        <f t="shared" si="30"/>
        <v/>
      </c>
    </row>
    <row r="855" spans="12:13" x14ac:dyDescent="0.3">
      <c r="L855" t="str">
        <f t="shared" si="29"/>
        <v/>
      </c>
      <c r="M855" t="str">
        <f t="shared" si="30"/>
        <v/>
      </c>
    </row>
    <row r="856" spans="12:13" x14ac:dyDescent="0.3">
      <c r="L856" t="str">
        <f t="shared" si="29"/>
        <v/>
      </c>
      <c r="M856" t="str">
        <f t="shared" si="30"/>
        <v/>
      </c>
    </row>
    <row r="857" spans="12:13" x14ac:dyDescent="0.3">
      <c r="L857" t="str">
        <f t="shared" si="29"/>
        <v/>
      </c>
      <c r="M857" t="str">
        <f t="shared" si="30"/>
        <v/>
      </c>
    </row>
    <row r="858" spans="12:13" x14ac:dyDescent="0.3">
      <c r="L858" t="str">
        <f t="shared" si="29"/>
        <v/>
      </c>
      <c r="M858" t="str">
        <f t="shared" si="30"/>
        <v/>
      </c>
    </row>
    <row r="859" spans="12:13" x14ac:dyDescent="0.3">
      <c r="L859" t="str">
        <f t="shared" si="29"/>
        <v/>
      </c>
      <c r="M859" t="str">
        <f t="shared" si="30"/>
        <v/>
      </c>
    </row>
    <row r="860" spans="12:13" x14ac:dyDescent="0.3">
      <c r="L860" t="str">
        <f t="shared" si="29"/>
        <v/>
      </c>
      <c r="M860" t="str">
        <f t="shared" si="30"/>
        <v/>
      </c>
    </row>
    <row r="861" spans="12:13" x14ac:dyDescent="0.3">
      <c r="L861" t="str">
        <f t="shared" si="29"/>
        <v/>
      </c>
      <c r="M861" t="str">
        <f t="shared" si="30"/>
        <v/>
      </c>
    </row>
    <row r="862" spans="12:13" x14ac:dyDescent="0.3">
      <c r="L862" t="str">
        <f t="shared" si="29"/>
        <v/>
      </c>
      <c r="M862" t="str">
        <f t="shared" si="30"/>
        <v/>
      </c>
    </row>
    <row r="863" spans="12:13" x14ac:dyDescent="0.3">
      <c r="L863" t="str">
        <f t="shared" si="29"/>
        <v/>
      </c>
      <c r="M863" t="str">
        <f t="shared" si="30"/>
        <v/>
      </c>
    </row>
    <row r="864" spans="12:13" x14ac:dyDescent="0.3">
      <c r="L864" t="str">
        <f t="shared" si="29"/>
        <v/>
      </c>
      <c r="M864" t="str">
        <f t="shared" si="30"/>
        <v/>
      </c>
    </row>
    <row r="865" spans="12:13" x14ac:dyDescent="0.3">
      <c r="L865" t="str">
        <f t="shared" si="29"/>
        <v/>
      </c>
      <c r="M865" t="str">
        <f t="shared" si="30"/>
        <v/>
      </c>
    </row>
    <row r="866" spans="12:13" x14ac:dyDescent="0.3">
      <c r="L866" t="str">
        <f t="shared" si="29"/>
        <v/>
      </c>
      <c r="M866" t="str">
        <f t="shared" si="30"/>
        <v/>
      </c>
    </row>
    <row r="867" spans="12:13" x14ac:dyDescent="0.3">
      <c r="L867" t="str">
        <f t="shared" si="29"/>
        <v/>
      </c>
      <c r="M867" t="str">
        <f t="shared" si="30"/>
        <v/>
      </c>
    </row>
    <row r="868" spans="12:13" x14ac:dyDescent="0.3">
      <c r="L868" t="str">
        <f t="shared" si="29"/>
        <v/>
      </c>
      <c r="M868" t="str">
        <f t="shared" si="30"/>
        <v/>
      </c>
    </row>
    <row r="869" spans="12:13" x14ac:dyDescent="0.3">
      <c r="L869" t="str">
        <f t="shared" si="29"/>
        <v/>
      </c>
      <c r="M869" t="str">
        <f t="shared" si="30"/>
        <v/>
      </c>
    </row>
    <row r="870" spans="12:13" x14ac:dyDescent="0.3">
      <c r="L870" t="str">
        <f t="shared" si="29"/>
        <v/>
      </c>
      <c r="M870" t="str">
        <f t="shared" si="30"/>
        <v/>
      </c>
    </row>
    <row r="871" spans="12:13" x14ac:dyDescent="0.3">
      <c r="L871" t="str">
        <f t="shared" si="29"/>
        <v/>
      </c>
      <c r="M871" t="str">
        <f t="shared" si="30"/>
        <v/>
      </c>
    </row>
    <row r="872" spans="12:13" x14ac:dyDescent="0.3">
      <c r="L872" t="str">
        <f t="shared" si="29"/>
        <v/>
      </c>
      <c r="M872" t="str">
        <f t="shared" si="30"/>
        <v/>
      </c>
    </row>
    <row r="873" spans="12:13" x14ac:dyDescent="0.3">
      <c r="L873" t="str">
        <f t="shared" si="29"/>
        <v/>
      </c>
      <c r="M873" t="str">
        <f t="shared" si="30"/>
        <v/>
      </c>
    </row>
    <row r="874" spans="12:13" x14ac:dyDescent="0.3">
      <c r="L874" t="str">
        <f t="shared" si="29"/>
        <v/>
      </c>
      <c r="M874" t="str">
        <f t="shared" si="30"/>
        <v/>
      </c>
    </row>
    <row r="875" spans="12:13" x14ac:dyDescent="0.3">
      <c r="L875" t="str">
        <f t="shared" si="29"/>
        <v/>
      </c>
      <c r="M875" t="str">
        <f t="shared" si="30"/>
        <v/>
      </c>
    </row>
    <row r="876" spans="12:13" x14ac:dyDescent="0.3">
      <c r="L876" t="str">
        <f t="shared" si="29"/>
        <v/>
      </c>
      <c r="M876" t="str">
        <f t="shared" si="30"/>
        <v/>
      </c>
    </row>
    <row r="877" spans="12:13" x14ac:dyDescent="0.3">
      <c r="L877" t="str">
        <f t="shared" si="29"/>
        <v/>
      </c>
      <c r="M877" t="str">
        <f t="shared" si="30"/>
        <v/>
      </c>
    </row>
    <row r="878" spans="12:13" x14ac:dyDescent="0.3">
      <c r="L878" t="str">
        <f t="shared" si="29"/>
        <v/>
      </c>
      <c r="M878" t="str">
        <f t="shared" si="30"/>
        <v/>
      </c>
    </row>
    <row r="879" spans="12:13" x14ac:dyDescent="0.3">
      <c r="L879" t="str">
        <f t="shared" si="29"/>
        <v/>
      </c>
      <c r="M879" t="str">
        <f t="shared" si="30"/>
        <v/>
      </c>
    </row>
    <row r="880" spans="12:13" x14ac:dyDescent="0.3">
      <c r="L880" t="str">
        <f t="shared" si="29"/>
        <v/>
      </c>
      <c r="M880" t="str">
        <f t="shared" si="30"/>
        <v/>
      </c>
    </row>
    <row r="881" spans="12:13" x14ac:dyDescent="0.3">
      <c r="L881" t="str">
        <f t="shared" si="29"/>
        <v/>
      </c>
      <c r="M881" t="str">
        <f t="shared" si="30"/>
        <v/>
      </c>
    </row>
    <row r="882" spans="12:13" x14ac:dyDescent="0.3">
      <c r="L882" t="str">
        <f t="shared" si="29"/>
        <v/>
      </c>
      <c r="M882" t="str">
        <f t="shared" si="30"/>
        <v/>
      </c>
    </row>
    <row r="883" spans="12:13" x14ac:dyDescent="0.3">
      <c r="L883" t="str">
        <f t="shared" si="29"/>
        <v/>
      </c>
      <c r="M883" t="str">
        <f t="shared" si="30"/>
        <v/>
      </c>
    </row>
    <row r="884" spans="12:13" x14ac:dyDescent="0.3">
      <c r="L884" t="str">
        <f t="shared" si="29"/>
        <v/>
      </c>
      <c r="M884" t="str">
        <f t="shared" si="30"/>
        <v/>
      </c>
    </row>
    <row r="885" spans="12:13" x14ac:dyDescent="0.3">
      <c r="L885" t="str">
        <f t="shared" si="29"/>
        <v/>
      </c>
      <c r="M885" t="str">
        <f t="shared" si="30"/>
        <v/>
      </c>
    </row>
    <row r="886" spans="12:13" x14ac:dyDescent="0.3">
      <c r="L886" t="str">
        <f t="shared" si="29"/>
        <v/>
      </c>
      <c r="M886" t="str">
        <f t="shared" si="30"/>
        <v/>
      </c>
    </row>
    <row r="887" spans="12:13" x14ac:dyDescent="0.3">
      <c r="L887" t="str">
        <f t="shared" si="29"/>
        <v/>
      </c>
      <c r="M887" t="str">
        <f t="shared" si="30"/>
        <v/>
      </c>
    </row>
    <row r="888" spans="12:13" x14ac:dyDescent="0.3">
      <c r="L888" t="str">
        <f t="shared" si="29"/>
        <v/>
      </c>
      <c r="M888" t="str">
        <f t="shared" si="30"/>
        <v/>
      </c>
    </row>
    <row r="889" spans="12:13" x14ac:dyDescent="0.3">
      <c r="L889" t="str">
        <f t="shared" si="29"/>
        <v/>
      </c>
      <c r="M889" t="str">
        <f t="shared" si="30"/>
        <v/>
      </c>
    </row>
    <row r="890" spans="12:13" x14ac:dyDescent="0.3">
      <c r="L890" t="str">
        <f t="shared" si="29"/>
        <v/>
      </c>
      <c r="M890" t="str">
        <f t="shared" si="30"/>
        <v/>
      </c>
    </row>
    <row r="891" spans="12:13" x14ac:dyDescent="0.3">
      <c r="L891" t="str">
        <f t="shared" si="29"/>
        <v/>
      </c>
      <c r="M891" t="str">
        <f t="shared" si="30"/>
        <v/>
      </c>
    </row>
    <row r="892" spans="12:13" x14ac:dyDescent="0.3">
      <c r="L892" t="str">
        <f t="shared" si="29"/>
        <v/>
      </c>
      <c r="M892" t="str">
        <f t="shared" si="30"/>
        <v/>
      </c>
    </row>
    <row r="893" spans="12:13" x14ac:dyDescent="0.3">
      <c r="L893" t="str">
        <f t="shared" si="29"/>
        <v/>
      </c>
      <c r="M893" t="str">
        <f t="shared" si="30"/>
        <v/>
      </c>
    </row>
    <row r="894" spans="12:13" x14ac:dyDescent="0.3">
      <c r="L894" t="str">
        <f t="shared" si="29"/>
        <v/>
      </c>
      <c r="M894" t="str">
        <f t="shared" si="30"/>
        <v/>
      </c>
    </row>
    <row r="895" spans="12:13" x14ac:dyDescent="0.3">
      <c r="L895" t="str">
        <f t="shared" si="29"/>
        <v/>
      </c>
      <c r="M895" t="str">
        <f t="shared" si="30"/>
        <v/>
      </c>
    </row>
    <row r="896" spans="12:13" x14ac:dyDescent="0.3">
      <c r="L896" t="str">
        <f t="shared" si="29"/>
        <v/>
      </c>
      <c r="M896" t="str">
        <f t="shared" si="30"/>
        <v/>
      </c>
    </row>
    <row r="897" spans="12:13" x14ac:dyDescent="0.3">
      <c r="L897" t="str">
        <f t="shared" si="29"/>
        <v/>
      </c>
      <c r="M897" t="str">
        <f t="shared" si="30"/>
        <v/>
      </c>
    </row>
    <row r="898" spans="12:13" x14ac:dyDescent="0.3">
      <c r="L898" t="str">
        <f t="shared" si="29"/>
        <v/>
      </c>
      <c r="M898" t="str">
        <f t="shared" si="30"/>
        <v/>
      </c>
    </row>
    <row r="899" spans="12:13" x14ac:dyDescent="0.3">
      <c r="L899" t="str">
        <f t="shared" si="29"/>
        <v/>
      </c>
      <c r="M899" t="str">
        <f t="shared" si="30"/>
        <v/>
      </c>
    </row>
    <row r="900" spans="12:13" x14ac:dyDescent="0.3">
      <c r="L900" t="str">
        <f t="shared" si="29"/>
        <v/>
      </c>
      <c r="M900" t="str">
        <f t="shared" si="30"/>
        <v/>
      </c>
    </row>
    <row r="901" spans="12:13" x14ac:dyDescent="0.3">
      <c r="L901" t="str">
        <f t="shared" si="29"/>
        <v/>
      </c>
      <c r="M901" t="str">
        <f t="shared" si="30"/>
        <v/>
      </c>
    </row>
    <row r="902" spans="12:13" x14ac:dyDescent="0.3">
      <c r="L902" t="str">
        <f t="shared" si="29"/>
        <v/>
      </c>
      <c r="M902" t="str">
        <f t="shared" si="30"/>
        <v/>
      </c>
    </row>
    <row r="903" spans="12:13" x14ac:dyDescent="0.3">
      <c r="L903" t="str">
        <f t="shared" si="29"/>
        <v/>
      </c>
      <c r="M903" t="str">
        <f t="shared" si="30"/>
        <v/>
      </c>
    </row>
    <row r="904" spans="12:13" x14ac:dyDescent="0.3">
      <c r="L904" t="str">
        <f t="shared" si="29"/>
        <v/>
      </c>
      <c r="M904" t="str">
        <f t="shared" si="30"/>
        <v/>
      </c>
    </row>
    <row r="905" spans="12:13" x14ac:dyDescent="0.3">
      <c r="L905" t="str">
        <f t="shared" ref="L905:L968" si="31">IFERROR(IF(OR(J905="(vazio)",J905=""),"",VLOOKUP(J905,$D:$E,2,0)),"Mudança de escopo")</f>
        <v/>
      </c>
      <c r="M905" t="str">
        <f t="shared" ref="M905:M968" si="32">IF(L905="Mudança de escopo",K905,"")</f>
        <v/>
      </c>
    </row>
    <row r="906" spans="12:13" x14ac:dyDescent="0.3">
      <c r="L906" t="str">
        <f t="shared" si="31"/>
        <v/>
      </c>
      <c r="M906" t="str">
        <f t="shared" si="32"/>
        <v/>
      </c>
    </row>
    <row r="907" spans="12:13" x14ac:dyDescent="0.3">
      <c r="L907" t="str">
        <f t="shared" si="31"/>
        <v/>
      </c>
      <c r="M907" t="str">
        <f t="shared" si="32"/>
        <v/>
      </c>
    </row>
    <row r="908" spans="12:13" x14ac:dyDescent="0.3">
      <c r="L908" t="str">
        <f t="shared" si="31"/>
        <v/>
      </c>
      <c r="M908" t="str">
        <f t="shared" si="32"/>
        <v/>
      </c>
    </row>
    <row r="909" spans="12:13" x14ac:dyDescent="0.3">
      <c r="L909" t="str">
        <f t="shared" si="31"/>
        <v/>
      </c>
      <c r="M909" t="str">
        <f t="shared" si="32"/>
        <v/>
      </c>
    </row>
    <row r="910" spans="12:13" x14ac:dyDescent="0.3">
      <c r="L910" t="str">
        <f t="shared" si="31"/>
        <v/>
      </c>
      <c r="M910" t="str">
        <f t="shared" si="32"/>
        <v/>
      </c>
    </row>
    <row r="911" spans="12:13" x14ac:dyDescent="0.3">
      <c r="L911" t="str">
        <f t="shared" si="31"/>
        <v/>
      </c>
      <c r="M911" t="str">
        <f t="shared" si="32"/>
        <v/>
      </c>
    </row>
    <row r="912" spans="12:13" x14ac:dyDescent="0.3">
      <c r="L912" t="str">
        <f t="shared" si="31"/>
        <v/>
      </c>
      <c r="M912" t="str">
        <f t="shared" si="32"/>
        <v/>
      </c>
    </row>
    <row r="913" spans="12:13" x14ac:dyDescent="0.3">
      <c r="L913" t="str">
        <f t="shared" si="31"/>
        <v/>
      </c>
      <c r="M913" t="str">
        <f t="shared" si="32"/>
        <v/>
      </c>
    </row>
    <row r="914" spans="12:13" x14ac:dyDescent="0.3">
      <c r="L914" t="str">
        <f t="shared" si="31"/>
        <v/>
      </c>
      <c r="M914" t="str">
        <f t="shared" si="32"/>
        <v/>
      </c>
    </row>
    <row r="915" spans="12:13" x14ac:dyDescent="0.3">
      <c r="L915" t="str">
        <f t="shared" si="31"/>
        <v/>
      </c>
      <c r="M915" t="str">
        <f t="shared" si="32"/>
        <v/>
      </c>
    </row>
    <row r="916" spans="12:13" x14ac:dyDescent="0.3">
      <c r="L916" t="str">
        <f t="shared" si="31"/>
        <v/>
      </c>
      <c r="M916" t="str">
        <f t="shared" si="32"/>
        <v/>
      </c>
    </row>
    <row r="917" spans="12:13" x14ac:dyDescent="0.3">
      <c r="L917" t="str">
        <f t="shared" si="31"/>
        <v/>
      </c>
      <c r="M917" t="str">
        <f t="shared" si="32"/>
        <v/>
      </c>
    </row>
    <row r="918" spans="12:13" x14ac:dyDescent="0.3">
      <c r="L918" t="str">
        <f t="shared" si="31"/>
        <v/>
      </c>
      <c r="M918" t="str">
        <f t="shared" si="32"/>
        <v/>
      </c>
    </row>
    <row r="919" spans="12:13" x14ac:dyDescent="0.3">
      <c r="L919" t="str">
        <f t="shared" si="31"/>
        <v/>
      </c>
      <c r="M919" t="str">
        <f t="shared" si="32"/>
        <v/>
      </c>
    </row>
    <row r="920" spans="12:13" x14ac:dyDescent="0.3">
      <c r="L920" t="str">
        <f t="shared" si="31"/>
        <v/>
      </c>
      <c r="M920" t="str">
        <f t="shared" si="32"/>
        <v/>
      </c>
    </row>
    <row r="921" spans="12:13" x14ac:dyDescent="0.3">
      <c r="L921" t="str">
        <f t="shared" si="31"/>
        <v/>
      </c>
      <c r="M921" t="str">
        <f t="shared" si="32"/>
        <v/>
      </c>
    </row>
    <row r="922" spans="12:13" x14ac:dyDescent="0.3">
      <c r="L922" t="str">
        <f t="shared" si="31"/>
        <v/>
      </c>
      <c r="M922" t="str">
        <f t="shared" si="32"/>
        <v/>
      </c>
    </row>
    <row r="923" spans="12:13" x14ac:dyDescent="0.3">
      <c r="L923" t="str">
        <f t="shared" si="31"/>
        <v/>
      </c>
      <c r="M923" t="str">
        <f t="shared" si="32"/>
        <v/>
      </c>
    </row>
    <row r="924" spans="12:13" x14ac:dyDescent="0.3">
      <c r="L924" t="str">
        <f t="shared" si="31"/>
        <v/>
      </c>
      <c r="M924" t="str">
        <f t="shared" si="32"/>
        <v/>
      </c>
    </row>
    <row r="925" spans="12:13" x14ac:dyDescent="0.3">
      <c r="L925" t="str">
        <f t="shared" si="31"/>
        <v/>
      </c>
      <c r="M925" t="str">
        <f t="shared" si="32"/>
        <v/>
      </c>
    </row>
    <row r="926" spans="12:13" x14ac:dyDescent="0.3">
      <c r="L926" t="str">
        <f t="shared" si="31"/>
        <v/>
      </c>
      <c r="M926" t="str">
        <f t="shared" si="32"/>
        <v/>
      </c>
    </row>
    <row r="927" spans="12:13" x14ac:dyDescent="0.3">
      <c r="L927" t="str">
        <f t="shared" si="31"/>
        <v/>
      </c>
      <c r="M927" t="str">
        <f t="shared" si="32"/>
        <v/>
      </c>
    </row>
    <row r="928" spans="12:13" x14ac:dyDescent="0.3">
      <c r="L928" t="str">
        <f t="shared" si="31"/>
        <v/>
      </c>
      <c r="M928" t="str">
        <f t="shared" si="32"/>
        <v/>
      </c>
    </row>
    <row r="929" spans="12:13" x14ac:dyDescent="0.3">
      <c r="L929" t="str">
        <f t="shared" si="31"/>
        <v/>
      </c>
      <c r="M929" t="str">
        <f t="shared" si="32"/>
        <v/>
      </c>
    </row>
    <row r="930" spans="12:13" x14ac:dyDescent="0.3">
      <c r="L930" t="str">
        <f t="shared" si="31"/>
        <v/>
      </c>
      <c r="M930" t="str">
        <f t="shared" si="32"/>
        <v/>
      </c>
    </row>
    <row r="931" spans="12:13" x14ac:dyDescent="0.3">
      <c r="L931" t="str">
        <f t="shared" si="31"/>
        <v/>
      </c>
      <c r="M931" t="str">
        <f t="shared" si="32"/>
        <v/>
      </c>
    </row>
    <row r="932" spans="12:13" x14ac:dyDescent="0.3">
      <c r="L932" t="str">
        <f t="shared" si="31"/>
        <v/>
      </c>
      <c r="M932" t="str">
        <f t="shared" si="32"/>
        <v/>
      </c>
    </row>
    <row r="933" spans="12:13" x14ac:dyDescent="0.3">
      <c r="L933" t="str">
        <f t="shared" si="31"/>
        <v/>
      </c>
      <c r="M933" t="str">
        <f t="shared" si="32"/>
        <v/>
      </c>
    </row>
    <row r="934" spans="12:13" x14ac:dyDescent="0.3">
      <c r="L934" t="str">
        <f t="shared" si="31"/>
        <v/>
      </c>
      <c r="M934" t="str">
        <f t="shared" si="32"/>
        <v/>
      </c>
    </row>
    <row r="935" spans="12:13" x14ac:dyDescent="0.3">
      <c r="L935" t="str">
        <f t="shared" si="31"/>
        <v/>
      </c>
      <c r="M935" t="str">
        <f t="shared" si="32"/>
        <v/>
      </c>
    </row>
    <row r="936" spans="12:13" x14ac:dyDescent="0.3">
      <c r="L936" t="str">
        <f t="shared" si="31"/>
        <v/>
      </c>
      <c r="M936" t="str">
        <f t="shared" si="32"/>
        <v/>
      </c>
    </row>
    <row r="937" spans="12:13" x14ac:dyDescent="0.3">
      <c r="L937" t="str">
        <f t="shared" si="31"/>
        <v/>
      </c>
      <c r="M937" t="str">
        <f t="shared" si="32"/>
        <v/>
      </c>
    </row>
    <row r="938" spans="12:13" x14ac:dyDescent="0.3">
      <c r="L938" t="str">
        <f t="shared" si="31"/>
        <v/>
      </c>
      <c r="M938" t="str">
        <f t="shared" si="32"/>
        <v/>
      </c>
    </row>
    <row r="939" spans="12:13" x14ac:dyDescent="0.3">
      <c r="L939" t="str">
        <f t="shared" si="31"/>
        <v/>
      </c>
      <c r="M939" t="str">
        <f t="shared" si="32"/>
        <v/>
      </c>
    </row>
    <row r="940" spans="12:13" x14ac:dyDescent="0.3">
      <c r="L940" t="str">
        <f t="shared" si="31"/>
        <v/>
      </c>
      <c r="M940" t="str">
        <f t="shared" si="32"/>
        <v/>
      </c>
    </row>
    <row r="941" spans="12:13" x14ac:dyDescent="0.3">
      <c r="L941" t="str">
        <f t="shared" si="31"/>
        <v/>
      </c>
      <c r="M941" t="str">
        <f t="shared" si="32"/>
        <v/>
      </c>
    </row>
    <row r="942" spans="12:13" x14ac:dyDescent="0.3">
      <c r="L942" t="str">
        <f t="shared" si="31"/>
        <v/>
      </c>
      <c r="M942" t="str">
        <f t="shared" si="32"/>
        <v/>
      </c>
    </row>
    <row r="943" spans="12:13" x14ac:dyDescent="0.3">
      <c r="L943" t="str">
        <f t="shared" si="31"/>
        <v/>
      </c>
      <c r="M943" t="str">
        <f t="shared" si="32"/>
        <v/>
      </c>
    </row>
    <row r="944" spans="12:13" x14ac:dyDescent="0.3">
      <c r="L944" t="str">
        <f t="shared" si="31"/>
        <v/>
      </c>
      <c r="M944" t="str">
        <f t="shared" si="32"/>
        <v/>
      </c>
    </row>
    <row r="945" spans="12:13" x14ac:dyDescent="0.3">
      <c r="L945" t="str">
        <f t="shared" si="31"/>
        <v/>
      </c>
      <c r="M945" t="str">
        <f t="shared" si="32"/>
        <v/>
      </c>
    </row>
    <row r="946" spans="12:13" x14ac:dyDescent="0.3">
      <c r="L946" t="str">
        <f t="shared" si="31"/>
        <v/>
      </c>
      <c r="M946" t="str">
        <f t="shared" si="32"/>
        <v/>
      </c>
    </row>
    <row r="947" spans="12:13" x14ac:dyDescent="0.3">
      <c r="L947" t="str">
        <f t="shared" si="31"/>
        <v/>
      </c>
      <c r="M947" t="str">
        <f t="shared" si="32"/>
        <v/>
      </c>
    </row>
    <row r="948" spans="12:13" x14ac:dyDescent="0.3">
      <c r="L948" t="str">
        <f t="shared" si="31"/>
        <v/>
      </c>
      <c r="M948" t="str">
        <f t="shared" si="32"/>
        <v/>
      </c>
    </row>
    <row r="949" spans="12:13" x14ac:dyDescent="0.3">
      <c r="L949" t="str">
        <f t="shared" si="31"/>
        <v/>
      </c>
      <c r="M949" t="str">
        <f t="shared" si="32"/>
        <v/>
      </c>
    </row>
    <row r="950" spans="12:13" x14ac:dyDescent="0.3">
      <c r="L950" t="str">
        <f t="shared" si="31"/>
        <v/>
      </c>
      <c r="M950" t="str">
        <f t="shared" si="32"/>
        <v/>
      </c>
    </row>
    <row r="951" spans="12:13" x14ac:dyDescent="0.3">
      <c r="L951" t="str">
        <f t="shared" si="31"/>
        <v/>
      </c>
      <c r="M951" t="str">
        <f t="shared" si="32"/>
        <v/>
      </c>
    </row>
    <row r="952" spans="12:13" x14ac:dyDescent="0.3">
      <c r="L952" t="str">
        <f t="shared" si="31"/>
        <v/>
      </c>
      <c r="M952" t="str">
        <f t="shared" si="32"/>
        <v/>
      </c>
    </row>
    <row r="953" spans="12:13" x14ac:dyDescent="0.3">
      <c r="L953" t="str">
        <f t="shared" si="31"/>
        <v/>
      </c>
      <c r="M953" t="str">
        <f t="shared" si="32"/>
        <v/>
      </c>
    </row>
    <row r="954" spans="12:13" x14ac:dyDescent="0.3">
      <c r="L954" t="str">
        <f t="shared" si="31"/>
        <v/>
      </c>
      <c r="M954" t="str">
        <f t="shared" si="32"/>
        <v/>
      </c>
    </row>
    <row r="955" spans="12:13" x14ac:dyDescent="0.3">
      <c r="L955" t="str">
        <f t="shared" si="31"/>
        <v/>
      </c>
      <c r="M955" t="str">
        <f t="shared" si="32"/>
        <v/>
      </c>
    </row>
    <row r="956" spans="12:13" x14ac:dyDescent="0.3">
      <c r="L956" t="str">
        <f t="shared" si="31"/>
        <v/>
      </c>
      <c r="M956" t="str">
        <f t="shared" si="32"/>
        <v/>
      </c>
    </row>
    <row r="957" spans="12:13" x14ac:dyDescent="0.3">
      <c r="L957" t="str">
        <f t="shared" si="31"/>
        <v/>
      </c>
      <c r="M957" t="str">
        <f t="shared" si="32"/>
        <v/>
      </c>
    </row>
    <row r="958" spans="12:13" x14ac:dyDescent="0.3">
      <c r="L958" t="str">
        <f t="shared" si="31"/>
        <v/>
      </c>
      <c r="M958" t="str">
        <f t="shared" si="32"/>
        <v/>
      </c>
    </row>
    <row r="959" spans="12:13" x14ac:dyDescent="0.3">
      <c r="L959" t="str">
        <f t="shared" si="31"/>
        <v/>
      </c>
      <c r="M959" t="str">
        <f t="shared" si="32"/>
        <v/>
      </c>
    </row>
    <row r="960" spans="12:13" x14ac:dyDescent="0.3">
      <c r="L960" t="str">
        <f t="shared" si="31"/>
        <v/>
      </c>
      <c r="M960" t="str">
        <f t="shared" si="32"/>
        <v/>
      </c>
    </row>
    <row r="961" spans="12:13" x14ac:dyDescent="0.3">
      <c r="L961" t="str">
        <f t="shared" si="31"/>
        <v/>
      </c>
      <c r="M961" t="str">
        <f t="shared" si="32"/>
        <v/>
      </c>
    </row>
    <row r="962" spans="12:13" x14ac:dyDescent="0.3">
      <c r="L962" t="str">
        <f t="shared" si="31"/>
        <v/>
      </c>
      <c r="M962" t="str">
        <f t="shared" si="32"/>
        <v/>
      </c>
    </row>
    <row r="963" spans="12:13" x14ac:dyDescent="0.3">
      <c r="L963" t="str">
        <f t="shared" si="31"/>
        <v/>
      </c>
      <c r="M963" t="str">
        <f t="shared" si="32"/>
        <v/>
      </c>
    </row>
    <row r="964" spans="12:13" x14ac:dyDescent="0.3">
      <c r="L964" t="str">
        <f t="shared" si="31"/>
        <v/>
      </c>
      <c r="M964" t="str">
        <f t="shared" si="32"/>
        <v/>
      </c>
    </row>
    <row r="965" spans="12:13" x14ac:dyDescent="0.3">
      <c r="L965" t="str">
        <f t="shared" si="31"/>
        <v/>
      </c>
      <c r="M965" t="str">
        <f t="shared" si="32"/>
        <v/>
      </c>
    </row>
    <row r="966" spans="12:13" x14ac:dyDescent="0.3">
      <c r="L966" t="str">
        <f t="shared" si="31"/>
        <v/>
      </c>
      <c r="M966" t="str">
        <f t="shared" si="32"/>
        <v/>
      </c>
    </row>
    <row r="967" spans="12:13" x14ac:dyDescent="0.3">
      <c r="L967" t="str">
        <f t="shared" si="31"/>
        <v/>
      </c>
      <c r="M967" t="str">
        <f t="shared" si="32"/>
        <v/>
      </c>
    </row>
    <row r="968" spans="12:13" x14ac:dyDescent="0.3">
      <c r="L968" t="str">
        <f t="shared" si="31"/>
        <v/>
      </c>
      <c r="M968" t="str">
        <f t="shared" si="32"/>
        <v/>
      </c>
    </row>
    <row r="969" spans="12:13" x14ac:dyDescent="0.3">
      <c r="L969" t="str">
        <f t="shared" ref="L969:L1032" si="33">IFERROR(IF(OR(J969="(vazio)",J969=""),"",VLOOKUP(J969,$D:$E,2,0)),"Mudança de escopo")</f>
        <v/>
      </c>
      <c r="M969" t="str">
        <f t="shared" ref="M969:M1032" si="34">IF(L969="Mudança de escopo",K969,"")</f>
        <v/>
      </c>
    </row>
    <row r="970" spans="12:13" x14ac:dyDescent="0.3">
      <c r="L970" t="str">
        <f t="shared" si="33"/>
        <v/>
      </c>
      <c r="M970" t="str">
        <f t="shared" si="34"/>
        <v/>
      </c>
    </row>
    <row r="971" spans="12:13" x14ac:dyDescent="0.3">
      <c r="L971" t="str">
        <f t="shared" si="33"/>
        <v/>
      </c>
      <c r="M971" t="str">
        <f t="shared" si="34"/>
        <v/>
      </c>
    </row>
    <row r="972" spans="12:13" x14ac:dyDescent="0.3">
      <c r="L972" t="str">
        <f t="shared" si="33"/>
        <v/>
      </c>
      <c r="M972" t="str">
        <f t="shared" si="34"/>
        <v/>
      </c>
    </row>
    <row r="973" spans="12:13" x14ac:dyDescent="0.3">
      <c r="L973" t="str">
        <f t="shared" si="33"/>
        <v/>
      </c>
      <c r="M973" t="str">
        <f t="shared" si="34"/>
        <v/>
      </c>
    </row>
    <row r="974" spans="12:13" x14ac:dyDescent="0.3">
      <c r="L974" t="str">
        <f t="shared" si="33"/>
        <v/>
      </c>
      <c r="M974" t="str">
        <f t="shared" si="34"/>
        <v/>
      </c>
    </row>
    <row r="975" spans="12:13" x14ac:dyDescent="0.3">
      <c r="L975" t="str">
        <f t="shared" si="33"/>
        <v/>
      </c>
      <c r="M975" t="str">
        <f t="shared" si="34"/>
        <v/>
      </c>
    </row>
    <row r="976" spans="12:13" x14ac:dyDescent="0.3">
      <c r="L976" t="str">
        <f t="shared" si="33"/>
        <v/>
      </c>
      <c r="M976" t="str">
        <f t="shared" si="34"/>
        <v/>
      </c>
    </row>
    <row r="977" spans="12:13" x14ac:dyDescent="0.3">
      <c r="L977" t="str">
        <f t="shared" si="33"/>
        <v/>
      </c>
      <c r="M977" t="str">
        <f t="shared" si="34"/>
        <v/>
      </c>
    </row>
    <row r="978" spans="12:13" x14ac:dyDescent="0.3">
      <c r="L978" t="str">
        <f t="shared" si="33"/>
        <v/>
      </c>
      <c r="M978" t="str">
        <f t="shared" si="34"/>
        <v/>
      </c>
    </row>
    <row r="979" spans="12:13" x14ac:dyDescent="0.3">
      <c r="L979" t="str">
        <f t="shared" si="33"/>
        <v/>
      </c>
      <c r="M979" t="str">
        <f t="shared" si="34"/>
        <v/>
      </c>
    </row>
    <row r="980" spans="12:13" x14ac:dyDescent="0.3">
      <c r="L980" t="str">
        <f t="shared" si="33"/>
        <v/>
      </c>
      <c r="M980" t="str">
        <f t="shared" si="34"/>
        <v/>
      </c>
    </row>
    <row r="981" spans="12:13" x14ac:dyDescent="0.3">
      <c r="L981" t="str">
        <f t="shared" si="33"/>
        <v/>
      </c>
      <c r="M981" t="str">
        <f t="shared" si="34"/>
        <v/>
      </c>
    </row>
    <row r="982" spans="12:13" x14ac:dyDescent="0.3">
      <c r="L982" t="str">
        <f t="shared" si="33"/>
        <v/>
      </c>
      <c r="M982" t="str">
        <f t="shared" si="34"/>
        <v/>
      </c>
    </row>
    <row r="983" spans="12:13" x14ac:dyDescent="0.3">
      <c r="L983" t="str">
        <f t="shared" si="33"/>
        <v/>
      </c>
      <c r="M983" t="str">
        <f t="shared" si="34"/>
        <v/>
      </c>
    </row>
    <row r="984" spans="12:13" x14ac:dyDescent="0.3">
      <c r="L984" t="str">
        <f t="shared" si="33"/>
        <v/>
      </c>
      <c r="M984" t="str">
        <f t="shared" si="34"/>
        <v/>
      </c>
    </row>
    <row r="985" spans="12:13" x14ac:dyDescent="0.3">
      <c r="L985" t="str">
        <f t="shared" si="33"/>
        <v/>
      </c>
      <c r="M985" t="str">
        <f t="shared" si="34"/>
        <v/>
      </c>
    </row>
    <row r="986" spans="12:13" x14ac:dyDescent="0.3">
      <c r="L986" t="str">
        <f t="shared" si="33"/>
        <v/>
      </c>
      <c r="M986" t="str">
        <f t="shared" si="34"/>
        <v/>
      </c>
    </row>
    <row r="987" spans="12:13" x14ac:dyDescent="0.3">
      <c r="L987" t="str">
        <f t="shared" si="33"/>
        <v/>
      </c>
      <c r="M987" t="str">
        <f t="shared" si="34"/>
        <v/>
      </c>
    </row>
    <row r="988" spans="12:13" x14ac:dyDescent="0.3">
      <c r="L988" t="str">
        <f t="shared" si="33"/>
        <v/>
      </c>
      <c r="M988" t="str">
        <f t="shared" si="34"/>
        <v/>
      </c>
    </row>
    <row r="989" spans="12:13" x14ac:dyDescent="0.3">
      <c r="L989" t="str">
        <f t="shared" si="33"/>
        <v/>
      </c>
      <c r="M989" t="str">
        <f t="shared" si="34"/>
        <v/>
      </c>
    </row>
    <row r="990" spans="12:13" x14ac:dyDescent="0.3">
      <c r="L990" t="str">
        <f t="shared" si="33"/>
        <v/>
      </c>
      <c r="M990" t="str">
        <f t="shared" si="34"/>
        <v/>
      </c>
    </row>
    <row r="991" spans="12:13" x14ac:dyDescent="0.3">
      <c r="L991" t="str">
        <f t="shared" si="33"/>
        <v/>
      </c>
      <c r="M991" t="str">
        <f t="shared" si="34"/>
        <v/>
      </c>
    </row>
    <row r="992" spans="12:13" x14ac:dyDescent="0.3">
      <c r="L992" t="str">
        <f t="shared" si="33"/>
        <v/>
      </c>
      <c r="M992" t="str">
        <f t="shared" si="34"/>
        <v/>
      </c>
    </row>
    <row r="993" spans="12:13" x14ac:dyDescent="0.3">
      <c r="L993" t="str">
        <f t="shared" si="33"/>
        <v/>
      </c>
      <c r="M993" t="str">
        <f t="shared" si="34"/>
        <v/>
      </c>
    </row>
    <row r="994" spans="12:13" x14ac:dyDescent="0.3">
      <c r="L994" t="str">
        <f t="shared" si="33"/>
        <v/>
      </c>
      <c r="M994" t="str">
        <f t="shared" si="34"/>
        <v/>
      </c>
    </row>
    <row r="995" spans="12:13" x14ac:dyDescent="0.3">
      <c r="L995" t="str">
        <f t="shared" si="33"/>
        <v/>
      </c>
      <c r="M995" t="str">
        <f t="shared" si="34"/>
        <v/>
      </c>
    </row>
    <row r="996" spans="12:13" x14ac:dyDescent="0.3">
      <c r="L996" t="str">
        <f t="shared" si="33"/>
        <v/>
      </c>
      <c r="M996" t="str">
        <f t="shared" si="34"/>
        <v/>
      </c>
    </row>
    <row r="997" spans="12:13" x14ac:dyDescent="0.3">
      <c r="L997" t="str">
        <f t="shared" si="33"/>
        <v/>
      </c>
      <c r="M997" t="str">
        <f t="shared" si="34"/>
        <v/>
      </c>
    </row>
    <row r="998" spans="12:13" x14ac:dyDescent="0.3">
      <c r="L998" t="str">
        <f t="shared" si="33"/>
        <v/>
      </c>
      <c r="M998" t="str">
        <f t="shared" si="34"/>
        <v/>
      </c>
    </row>
    <row r="999" spans="12:13" x14ac:dyDescent="0.3">
      <c r="L999" t="str">
        <f t="shared" si="33"/>
        <v/>
      </c>
      <c r="M999" t="str">
        <f t="shared" si="34"/>
        <v/>
      </c>
    </row>
    <row r="1000" spans="12:13" x14ac:dyDescent="0.3">
      <c r="L1000" t="str">
        <f t="shared" si="33"/>
        <v/>
      </c>
      <c r="M1000" t="str">
        <f t="shared" si="34"/>
        <v/>
      </c>
    </row>
    <row r="1001" spans="12:13" x14ac:dyDescent="0.3">
      <c r="L1001" t="str">
        <f t="shared" si="33"/>
        <v/>
      </c>
      <c r="M1001" t="str">
        <f t="shared" si="34"/>
        <v/>
      </c>
    </row>
    <row r="1002" spans="12:13" x14ac:dyDescent="0.3">
      <c r="L1002" t="str">
        <f t="shared" si="33"/>
        <v/>
      </c>
      <c r="M1002" t="str">
        <f t="shared" si="34"/>
        <v/>
      </c>
    </row>
    <row r="1003" spans="12:13" x14ac:dyDescent="0.3">
      <c r="L1003" t="str">
        <f t="shared" si="33"/>
        <v/>
      </c>
      <c r="M1003" t="str">
        <f t="shared" si="34"/>
        <v/>
      </c>
    </row>
    <row r="1004" spans="12:13" x14ac:dyDescent="0.3">
      <c r="L1004" t="str">
        <f t="shared" si="33"/>
        <v/>
      </c>
      <c r="M1004" t="str">
        <f t="shared" si="34"/>
        <v/>
      </c>
    </row>
    <row r="1005" spans="12:13" x14ac:dyDescent="0.3">
      <c r="L1005" t="str">
        <f t="shared" si="33"/>
        <v/>
      </c>
      <c r="M1005" t="str">
        <f t="shared" si="34"/>
        <v/>
      </c>
    </row>
    <row r="1006" spans="12:13" x14ac:dyDescent="0.3">
      <c r="L1006" t="str">
        <f t="shared" si="33"/>
        <v/>
      </c>
      <c r="M1006" t="str">
        <f t="shared" si="34"/>
        <v/>
      </c>
    </row>
    <row r="1007" spans="12:13" x14ac:dyDescent="0.3">
      <c r="L1007" t="str">
        <f t="shared" si="33"/>
        <v/>
      </c>
      <c r="M1007" t="str">
        <f t="shared" si="34"/>
        <v/>
      </c>
    </row>
    <row r="1008" spans="12:13" x14ac:dyDescent="0.3">
      <c r="L1008" t="str">
        <f t="shared" si="33"/>
        <v/>
      </c>
      <c r="M1008" t="str">
        <f t="shared" si="34"/>
        <v/>
      </c>
    </row>
    <row r="1009" spans="12:13" x14ac:dyDescent="0.3">
      <c r="L1009" t="str">
        <f t="shared" si="33"/>
        <v/>
      </c>
      <c r="M1009" t="str">
        <f t="shared" si="34"/>
        <v/>
      </c>
    </row>
    <row r="1010" spans="12:13" x14ac:dyDescent="0.3">
      <c r="L1010" t="str">
        <f t="shared" si="33"/>
        <v/>
      </c>
      <c r="M1010" t="str">
        <f t="shared" si="34"/>
        <v/>
      </c>
    </row>
    <row r="1011" spans="12:13" x14ac:dyDescent="0.3">
      <c r="L1011" t="str">
        <f t="shared" si="33"/>
        <v/>
      </c>
      <c r="M1011" t="str">
        <f t="shared" si="34"/>
        <v/>
      </c>
    </row>
    <row r="1012" spans="12:13" x14ac:dyDescent="0.3">
      <c r="L1012" t="str">
        <f t="shared" si="33"/>
        <v/>
      </c>
      <c r="M1012" t="str">
        <f t="shared" si="34"/>
        <v/>
      </c>
    </row>
    <row r="1013" spans="12:13" x14ac:dyDescent="0.3">
      <c r="L1013" t="str">
        <f t="shared" si="33"/>
        <v/>
      </c>
      <c r="M1013" t="str">
        <f t="shared" si="34"/>
        <v/>
      </c>
    </row>
    <row r="1014" spans="12:13" x14ac:dyDescent="0.3">
      <c r="L1014" t="str">
        <f t="shared" si="33"/>
        <v/>
      </c>
      <c r="M1014" t="str">
        <f t="shared" si="34"/>
        <v/>
      </c>
    </row>
    <row r="1015" spans="12:13" x14ac:dyDescent="0.3">
      <c r="L1015" t="str">
        <f t="shared" si="33"/>
        <v/>
      </c>
      <c r="M1015" t="str">
        <f t="shared" si="34"/>
        <v/>
      </c>
    </row>
    <row r="1016" spans="12:13" x14ac:dyDescent="0.3">
      <c r="L1016" t="str">
        <f t="shared" si="33"/>
        <v/>
      </c>
      <c r="M1016" t="str">
        <f t="shared" si="34"/>
        <v/>
      </c>
    </row>
    <row r="1017" spans="12:13" x14ac:dyDescent="0.3">
      <c r="L1017" t="str">
        <f t="shared" si="33"/>
        <v/>
      </c>
      <c r="M1017" t="str">
        <f t="shared" si="34"/>
        <v/>
      </c>
    </row>
    <row r="1018" spans="12:13" x14ac:dyDescent="0.3">
      <c r="L1018" t="str">
        <f t="shared" si="33"/>
        <v/>
      </c>
      <c r="M1018" t="str">
        <f t="shared" si="34"/>
        <v/>
      </c>
    </row>
    <row r="1019" spans="12:13" x14ac:dyDescent="0.3">
      <c r="L1019" t="str">
        <f t="shared" si="33"/>
        <v/>
      </c>
      <c r="M1019" t="str">
        <f t="shared" si="34"/>
        <v/>
      </c>
    </row>
    <row r="1020" spans="12:13" x14ac:dyDescent="0.3">
      <c r="L1020" t="str">
        <f t="shared" si="33"/>
        <v/>
      </c>
      <c r="M1020" t="str">
        <f t="shared" si="34"/>
        <v/>
      </c>
    </row>
    <row r="1021" spans="12:13" x14ac:dyDescent="0.3">
      <c r="L1021" t="str">
        <f t="shared" si="33"/>
        <v/>
      </c>
      <c r="M1021" t="str">
        <f t="shared" si="34"/>
        <v/>
      </c>
    </row>
    <row r="1022" spans="12:13" x14ac:dyDescent="0.3">
      <c r="L1022" t="str">
        <f t="shared" si="33"/>
        <v/>
      </c>
      <c r="M1022" t="str">
        <f t="shared" si="34"/>
        <v/>
      </c>
    </row>
    <row r="1023" spans="12:13" x14ac:dyDescent="0.3">
      <c r="L1023" t="str">
        <f t="shared" si="33"/>
        <v/>
      </c>
      <c r="M1023" t="str">
        <f t="shared" si="34"/>
        <v/>
      </c>
    </row>
    <row r="1024" spans="12:13" x14ac:dyDescent="0.3">
      <c r="L1024" t="str">
        <f t="shared" si="33"/>
        <v/>
      </c>
      <c r="M1024" t="str">
        <f t="shared" si="34"/>
        <v/>
      </c>
    </row>
    <row r="1025" spans="12:13" x14ac:dyDescent="0.3">
      <c r="L1025" t="str">
        <f t="shared" si="33"/>
        <v/>
      </c>
      <c r="M1025" t="str">
        <f t="shared" si="34"/>
        <v/>
      </c>
    </row>
    <row r="1026" spans="12:13" x14ac:dyDescent="0.3">
      <c r="L1026" t="str">
        <f t="shared" si="33"/>
        <v/>
      </c>
      <c r="M1026" t="str">
        <f t="shared" si="34"/>
        <v/>
      </c>
    </row>
    <row r="1027" spans="12:13" x14ac:dyDescent="0.3">
      <c r="L1027" t="str">
        <f t="shared" si="33"/>
        <v/>
      </c>
      <c r="M1027" t="str">
        <f t="shared" si="34"/>
        <v/>
      </c>
    </row>
    <row r="1028" spans="12:13" x14ac:dyDescent="0.3">
      <c r="L1028" t="str">
        <f t="shared" si="33"/>
        <v/>
      </c>
      <c r="M1028" t="str">
        <f t="shared" si="34"/>
        <v/>
      </c>
    </row>
    <row r="1029" spans="12:13" x14ac:dyDescent="0.3">
      <c r="L1029" t="str">
        <f t="shared" si="33"/>
        <v/>
      </c>
      <c r="M1029" t="str">
        <f t="shared" si="34"/>
        <v/>
      </c>
    </row>
    <row r="1030" spans="12:13" x14ac:dyDescent="0.3">
      <c r="L1030" t="str">
        <f t="shared" si="33"/>
        <v/>
      </c>
      <c r="M1030" t="str">
        <f t="shared" si="34"/>
        <v/>
      </c>
    </row>
    <row r="1031" spans="12:13" x14ac:dyDescent="0.3">
      <c r="L1031" t="str">
        <f t="shared" si="33"/>
        <v/>
      </c>
      <c r="M1031" t="str">
        <f t="shared" si="34"/>
        <v/>
      </c>
    </row>
    <row r="1032" spans="12:13" x14ac:dyDescent="0.3">
      <c r="L1032" t="str">
        <f t="shared" si="33"/>
        <v/>
      </c>
      <c r="M1032" t="str">
        <f t="shared" si="34"/>
        <v/>
      </c>
    </row>
    <row r="1033" spans="12:13" x14ac:dyDescent="0.3">
      <c r="L1033" t="str">
        <f t="shared" ref="L1033:L1096" si="35">IFERROR(IF(OR(J1033="(vazio)",J1033=""),"",VLOOKUP(J1033,$D:$E,2,0)),"Mudança de escopo")</f>
        <v/>
      </c>
      <c r="M1033" t="str">
        <f t="shared" ref="M1033:M1096" si="36">IF(L1033="Mudança de escopo",K1033,"")</f>
        <v/>
      </c>
    </row>
    <row r="1034" spans="12:13" x14ac:dyDescent="0.3">
      <c r="L1034" t="str">
        <f t="shared" si="35"/>
        <v/>
      </c>
      <c r="M1034" t="str">
        <f t="shared" si="36"/>
        <v/>
      </c>
    </row>
    <row r="1035" spans="12:13" x14ac:dyDescent="0.3">
      <c r="L1035" t="str">
        <f t="shared" si="35"/>
        <v/>
      </c>
      <c r="M1035" t="str">
        <f t="shared" si="36"/>
        <v/>
      </c>
    </row>
    <row r="1036" spans="12:13" x14ac:dyDescent="0.3">
      <c r="L1036" t="str">
        <f t="shared" si="35"/>
        <v/>
      </c>
      <c r="M1036" t="str">
        <f t="shared" si="36"/>
        <v/>
      </c>
    </row>
    <row r="1037" spans="12:13" x14ac:dyDescent="0.3">
      <c r="L1037" t="str">
        <f t="shared" si="35"/>
        <v/>
      </c>
      <c r="M1037" t="str">
        <f t="shared" si="36"/>
        <v/>
      </c>
    </row>
    <row r="1038" spans="12:13" x14ac:dyDescent="0.3">
      <c r="L1038" t="str">
        <f t="shared" si="35"/>
        <v/>
      </c>
      <c r="M1038" t="str">
        <f t="shared" si="36"/>
        <v/>
      </c>
    </row>
    <row r="1039" spans="12:13" x14ac:dyDescent="0.3">
      <c r="L1039" t="str">
        <f t="shared" si="35"/>
        <v/>
      </c>
      <c r="M1039" t="str">
        <f t="shared" si="36"/>
        <v/>
      </c>
    </row>
    <row r="1040" spans="12:13" x14ac:dyDescent="0.3">
      <c r="L1040" t="str">
        <f t="shared" si="35"/>
        <v/>
      </c>
      <c r="M1040" t="str">
        <f t="shared" si="36"/>
        <v/>
      </c>
    </row>
    <row r="1041" spans="12:13" x14ac:dyDescent="0.3">
      <c r="L1041" t="str">
        <f t="shared" si="35"/>
        <v/>
      </c>
      <c r="M1041" t="str">
        <f t="shared" si="36"/>
        <v/>
      </c>
    </row>
    <row r="1042" spans="12:13" x14ac:dyDescent="0.3">
      <c r="L1042" t="str">
        <f t="shared" si="35"/>
        <v/>
      </c>
      <c r="M1042" t="str">
        <f t="shared" si="36"/>
        <v/>
      </c>
    </row>
    <row r="1043" spans="12:13" x14ac:dyDescent="0.3">
      <c r="L1043" t="str">
        <f t="shared" si="35"/>
        <v/>
      </c>
      <c r="M1043" t="str">
        <f t="shared" si="36"/>
        <v/>
      </c>
    </row>
    <row r="1044" spans="12:13" x14ac:dyDescent="0.3">
      <c r="L1044" t="str">
        <f t="shared" si="35"/>
        <v/>
      </c>
      <c r="M1044" t="str">
        <f t="shared" si="36"/>
        <v/>
      </c>
    </row>
    <row r="1045" spans="12:13" x14ac:dyDescent="0.3">
      <c r="L1045" t="str">
        <f t="shared" si="35"/>
        <v/>
      </c>
      <c r="M1045" t="str">
        <f t="shared" si="36"/>
        <v/>
      </c>
    </row>
    <row r="1046" spans="12:13" x14ac:dyDescent="0.3">
      <c r="L1046" t="str">
        <f t="shared" si="35"/>
        <v/>
      </c>
      <c r="M1046" t="str">
        <f t="shared" si="36"/>
        <v/>
      </c>
    </row>
    <row r="1047" spans="12:13" x14ac:dyDescent="0.3">
      <c r="L1047" t="str">
        <f t="shared" si="35"/>
        <v/>
      </c>
      <c r="M1047" t="str">
        <f t="shared" si="36"/>
        <v/>
      </c>
    </row>
    <row r="1048" spans="12:13" x14ac:dyDescent="0.3">
      <c r="L1048" t="str">
        <f t="shared" si="35"/>
        <v/>
      </c>
      <c r="M1048" t="str">
        <f t="shared" si="36"/>
        <v/>
      </c>
    </row>
    <row r="1049" spans="12:13" x14ac:dyDescent="0.3">
      <c r="L1049" t="str">
        <f t="shared" si="35"/>
        <v/>
      </c>
      <c r="M1049" t="str">
        <f t="shared" si="36"/>
        <v/>
      </c>
    </row>
    <row r="1050" spans="12:13" x14ac:dyDescent="0.3">
      <c r="L1050" t="str">
        <f t="shared" si="35"/>
        <v/>
      </c>
      <c r="M1050" t="str">
        <f t="shared" si="36"/>
        <v/>
      </c>
    </row>
    <row r="1051" spans="12:13" x14ac:dyDescent="0.3">
      <c r="L1051" t="str">
        <f t="shared" si="35"/>
        <v/>
      </c>
      <c r="M1051" t="str">
        <f t="shared" si="36"/>
        <v/>
      </c>
    </row>
    <row r="1052" spans="12:13" x14ac:dyDescent="0.3">
      <c r="L1052" t="str">
        <f t="shared" si="35"/>
        <v/>
      </c>
      <c r="M1052" t="str">
        <f t="shared" si="36"/>
        <v/>
      </c>
    </row>
    <row r="1053" spans="12:13" x14ac:dyDescent="0.3">
      <c r="L1053" t="str">
        <f t="shared" si="35"/>
        <v/>
      </c>
      <c r="M1053" t="str">
        <f t="shared" si="36"/>
        <v/>
      </c>
    </row>
    <row r="1054" spans="12:13" x14ac:dyDescent="0.3">
      <c r="L1054" t="str">
        <f t="shared" si="35"/>
        <v/>
      </c>
      <c r="M1054" t="str">
        <f t="shared" si="36"/>
        <v/>
      </c>
    </row>
    <row r="1055" spans="12:13" x14ac:dyDescent="0.3">
      <c r="L1055" t="str">
        <f t="shared" si="35"/>
        <v/>
      </c>
      <c r="M1055" t="str">
        <f t="shared" si="36"/>
        <v/>
      </c>
    </row>
    <row r="1056" spans="12:13" x14ac:dyDescent="0.3">
      <c r="L1056" t="str">
        <f t="shared" si="35"/>
        <v/>
      </c>
      <c r="M1056" t="str">
        <f t="shared" si="36"/>
        <v/>
      </c>
    </row>
    <row r="1057" spans="12:13" x14ac:dyDescent="0.3">
      <c r="L1057" t="str">
        <f t="shared" si="35"/>
        <v/>
      </c>
      <c r="M1057" t="str">
        <f t="shared" si="36"/>
        <v/>
      </c>
    </row>
    <row r="1058" spans="12:13" x14ac:dyDescent="0.3">
      <c r="L1058" t="str">
        <f t="shared" si="35"/>
        <v/>
      </c>
      <c r="M1058" t="str">
        <f t="shared" si="36"/>
        <v/>
      </c>
    </row>
    <row r="1059" spans="12:13" x14ac:dyDescent="0.3">
      <c r="L1059" t="str">
        <f t="shared" si="35"/>
        <v/>
      </c>
      <c r="M1059" t="str">
        <f t="shared" si="36"/>
        <v/>
      </c>
    </row>
    <row r="1060" spans="12:13" x14ac:dyDescent="0.3">
      <c r="L1060" t="str">
        <f t="shared" si="35"/>
        <v/>
      </c>
      <c r="M1060" t="str">
        <f t="shared" si="36"/>
        <v/>
      </c>
    </row>
    <row r="1061" spans="12:13" x14ac:dyDescent="0.3">
      <c r="L1061" t="str">
        <f t="shared" si="35"/>
        <v/>
      </c>
      <c r="M1061" t="str">
        <f t="shared" si="36"/>
        <v/>
      </c>
    </row>
    <row r="1062" spans="12:13" x14ac:dyDescent="0.3">
      <c r="L1062" t="str">
        <f t="shared" si="35"/>
        <v/>
      </c>
      <c r="M1062" t="str">
        <f t="shared" si="36"/>
        <v/>
      </c>
    </row>
    <row r="1063" spans="12:13" x14ac:dyDescent="0.3">
      <c r="L1063" t="str">
        <f t="shared" si="35"/>
        <v/>
      </c>
      <c r="M1063" t="str">
        <f t="shared" si="36"/>
        <v/>
      </c>
    </row>
    <row r="1064" spans="12:13" x14ac:dyDescent="0.3">
      <c r="L1064" t="str">
        <f t="shared" si="35"/>
        <v/>
      </c>
      <c r="M1064" t="str">
        <f t="shared" si="36"/>
        <v/>
      </c>
    </row>
    <row r="1065" spans="12:13" x14ac:dyDescent="0.3">
      <c r="L1065" t="str">
        <f t="shared" si="35"/>
        <v/>
      </c>
      <c r="M1065" t="str">
        <f t="shared" si="36"/>
        <v/>
      </c>
    </row>
    <row r="1066" spans="12:13" x14ac:dyDescent="0.3">
      <c r="L1066" t="str">
        <f t="shared" si="35"/>
        <v/>
      </c>
      <c r="M1066" t="str">
        <f t="shared" si="36"/>
        <v/>
      </c>
    </row>
    <row r="1067" spans="12:13" x14ac:dyDescent="0.3">
      <c r="L1067" t="str">
        <f t="shared" si="35"/>
        <v/>
      </c>
      <c r="M1067" t="str">
        <f t="shared" si="36"/>
        <v/>
      </c>
    </row>
    <row r="1068" spans="12:13" x14ac:dyDescent="0.3">
      <c r="L1068" t="str">
        <f t="shared" si="35"/>
        <v/>
      </c>
      <c r="M1068" t="str">
        <f t="shared" si="36"/>
        <v/>
      </c>
    </row>
    <row r="1069" spans="12:13" x14ac:dyDescent="0.3">
      <c r="L1069" t="str">
        <f t="shared" si="35"/>
        <v/>
      </c>
      <c r="M1069" t="str">
        <f t="shared" si="36"/>
        <v/>
      </c>
    </row>
    <row r="1070" spans="12:13" x14ac:dyDescent="0.3">
      <c r="L1070" t="str">
        <f t="shared" si="35"/>
        <v/>
      </c>
      <c r="M1070" t="str">
        <f t="shared" si="36"/>
        <v/>
      </c>
    </row>
    <row r="1071" spans="12:13" x14ac:dyDescent="0.3">
      <c r="L1071" t="str">
        <f t="shared" si="35"/>
        <v/>
      </c>
      <c r="M1071" t="str">
        <f t="shared" si="36"/>
        <v/>
      </c>
    </row>
    <row r="1072" spans="12:13" x14ac:dyDescent="0.3">
      <c r="L1072" t="str">
        <f t="shared" si="35"/>
        <v/>
      </c>
      <c r="M1072" t="str">
        <f t="shared" si="36"/>
        <v/>
      </c>
    </row>
    <row r="1073" spans="12:13" x14ac:dyDescent="0.3">
      <c r="L1073" t="str">
        <f t="shared" si="35"/>
        <v/>
      </c>
      <c r="M1073" t="str">
        <f t="shared" si="36"/>
        <v/>
      </c>
    </row>
    <row r="1074" spans="12:13" x14ac:dyDescent="0.3">
      <c r="L1074" t="str">
        <f t="shared" si="35"/>
        <v/>
      </c>
      <c r="M1074" t="str">
        <f t="shared" si="36"/>
        <v/>
      </c>
    </row>
    <row r="1075" spans="12:13" x14ac:dyDescent="0.3">
      <c r="L1075" t="str">
        <f t="shared" si="35"/>
        <v/>
      </c>
      <c r="M1075" t="str">
        <f t="shared" si="36"/>
        <v/>
      </c>
    </row>
    <row r="1076" spans="12:13" x14ac:dyDescent="0.3">
      <c r="L1076" t="str">
        <f t="shared" si="35"/>
        <v/>
      </c>
      <c r="M1076" t="str">
        <f t="shared" si="36"/>
        <v/>
      </c>
    </row>
    <row r="1077" spans="12:13" x14ac:dyDescent="0.3">
      <c r="L1077" t="str">
        <f t="shared" si="35"/>
        <v/>
      </c>
      <c r="M1077" t="str">
        <f t="shared" si="36"/>
        <v/>
      </c>
    </row>
    <row r="1078" spans="12:13" x14ac:dyDescent="0.3">
      <c r="L1078" t="str">
        <f t="shared" si="35"/>
        <v/>
      </c>
      <c r="M1078" t="str">
        <f t="shared" si="36"/>
        <v/>
      </c>
    </row>
    <row r="1079" spans="12:13" x14ac:dyDescent="0.3">
      <c r="L1079" t="str">
        <f t="shared" si="35"/>
        <v/>
      </c>
      <c r="M1079" t="str">
        <f t="shared" si="36"/>
        <v/>
      </c>
    </row>
    <row r="1080" spans="12:13" x14ac:dyDescent="0.3">
      <c r="L1080" t="str">
        <f t="shared" si="35"/>
        <v/>
      </c>
      <c r="M1080" t="str">
        <f t="shared" si="36"/>
        <v/>
      </c>
    </row>
    <row r="1081" spans="12:13" x14ac:dyDescent="0.3">
      <c r="L1081" t="str">
        <f t="shared" si="35"/>
        <v/>
      </c>
      <c r="M1081" t="str">
        <f t="shared" si="36"/>
        <v/>
      </c>
    </row>
    <row r="1082" spans="12:13" x14ac:dyDescent="0.3">
      <c r="L1082" t="str">
        <f t="shared" si="35"/>
        <v/>
      </c>
      <c r="M1082" t="str">
        <f t="shared" si="36"/>
        <v/>
      </c>
    </row>
    <row r="1083" spans="12:13" x14ac:dyDescent="0.3">
      <c r="L1083" t="str">
        <f t="shared" si="35"/>
        <v/>
      </c>
      <c r="M1083" t="str">
        <f t="shared" si="36"/>
        <v/>
      </c>
    </row>
    <row r="1084" spans="12:13" x14ac:dyDescent="0.3">
      <c r="L1084" t="str">
        <f t="shared" si="35"/>
        <v/>
      </c>
      <c r="M1084" t="str">
        <f t="shared" si="36"/>
        <v/>
      </c>
    </row>
    <row r="1085" spans="12:13" x14ac:dyDescent="0.3">
      <c r="L1085" t="str">
        <f t="shared" si="35"/>
        <v/>
      </c>
      <c r="M1085" t="str">
        <f t="shared" si="36"/>
        <v/>
      </c>
    </row>
    <row r="1086" spans="12:13" x14ac:dyDescent="0.3">
      <c r="L1086" t="str">
        <f t="shared" si="35"/>
        <v/>
      </c>
      <c r="M1086" t="str">
        <f t="shared" si="36"/>
        <v/>
      </c>
    </row>
    <row r="1087" spans="12:13" x14ac:dyDescent="0.3">
      <c r="L1087" t="str">
        <f t="shared" si="35"/>
        <v/>
      </c>
      <c r="M1087" t="str">
        <f t="shared" si="36"/>
        <v/>
      </c>
    </row>
    <row r="1088" spans="12:13" x14ac:dyDescent="0.3">
      <c r="L1088" t="str">
        <f t="shared" si="35"/>
        <v/>
      </c>
      <c r="M1088" t="str">
        <f t="shared" si="36"/>
        <v/>
      </c>
    </row>
    <row r="1089" spans="12:13" x14ac:dyDescent="0.3">
      <c r="L1089" t="str">
        <f t="shared" si="35"/>
        <v/>
      </c>
      <c r="M1089" t="str">
        <f t="shared" si="36"/>
        <v/>
      </c>
    </row>
    <row r="1090" spans="12:13" x14ac:dyDescent="0.3">
      <c r="L1090" t="str">
        <f t="shared" si="35"/>
        <v/>
      </c>
      <c r="M1090" t="str">
        <f t="shared" si="36"/>
        <v/>
      </c>
    </row>
    <row r="1091" spans="12:13" x14ac:dyDescent="0.3">
      <c r="L1091" t="str">
        <f t="shared" si="35"/>
        <v/>
      </c>
      <c r="M1091" t="str">
        <f t="shared" si="36"/>
        <v/>
      </c>
    </row>
    <row r="1092" spans="12:13" x14ac:dyDescent="0.3">
      <c r="L1092" t="str">
        <f t="shared" si="35"/>
        <v/>
      </c>
      <c r="M1092" t="str">
        <f t="shared" si="36"/>
        <v/>
      </c>
    </row>
    <row r="1093" spans="12:13" x14ac:dyDescent="0.3">
      <c r="L1093" t="str">
        <f t="shared" si="35"/>
        <v/>
      </c>
      <c r="M1093" t="str">
        <f t="shared" si="36"/>
        <v/>
      </c>
    </row>
    <row r="1094" spans="12:13" x14ac:dyDescent="0.3">
      <c r="L1094" t="str">
        <f t="shared" si="35"/>
        <v/>
      </c>
      <c r="M1094" t="str">
        <f t="shared" si="36"/>
        <v/>
      </c>
    </row>
    <row r="1095" spans="12:13" x14ac:dyDescent="0.3">
      <c r="L1095" t="str">
        <f t="shared" si="35"/>
        <v/>
      </c>
      <c r="M1095" t="str">
        <f t="shared" si="36"/>
        <v/>
      </c>
    </row>
    <row r="1096" spans="12:13" x14ac:dyDescent="0.3">
      <c r="L1096" t="str">
        <f t="shared" si="35"/>
        <v/>
      </c>
      <c r="M1096" t="str">
        <f t="shared" si="36"/>
        <v/>
      </c>
    </row>
    <row r="1097" spans="12:13" x14ac:dyDescent="0.3">
      <c r="L1097" t="str">
        <f t="shared" ref="L1097:L1160" si="37">IFERROR(IF(OR(J1097="(vazio)",J1097=""),"",VLOOKUP(J1097,$D:$E,2,0)),"Mudança de escopo")</f>
        <v/>
      </c>
      <c r="M1097" t="str">
        <f t="shared" ref="M1097:M1160" si="38">IF(L1097="Mudança de escopo",K1097,"")</f>
        <v/>
      </c>
    </row>
    <row r="1098" spans="12:13" x14ac:dyDescent="0.3">
      <c r="L1098" t="str">
        <f t="shared" si="37"/>
        <v/>
      </c>
      <c r="M1098" t="str">
        <f t="shared" si="38"/>
        <v/>
      </c>
    </row>
    <row r="1099" spans="12:13" x14ac:dyDescent="0.3">
      <c r="L1099" t="str">
        <f t="shared" si="37"/>
        <v/>
      </c>
      <c r="M1099" t="str">
        <f t="shared" si="38"/>
        <v/>
      </c>
    </row>
    <row r="1100" spans="12:13" x14ac:dyDescent="0.3">
      <c r="L1100" t="str">
        <f t="shared" si="37"/>
        <v/>
      </c>
      <c r="M1100" t="str">
        <f t="shared" si="38"/>
        <v/>
      </c>
    </row>
    <row r="1101" spans="12:13" x14ac:dyDescent="0.3">
      <c r="L1101" t="str">
        <f t="shared" si="37"/>
        <v/>
      </c>
      <c r="M1101" t="str">
        <f t="shared" si="38"/>
        <v/>
      </c>
    </row>
    <row r="1102" spans="12:13" x14ac:dyDescent="0.3">
      <c r="L1102" t="str">
        <f t="shared" si="37"/>
        <v/>
      </c>
      <c r="M1102" t="str">
        <f t="shared" si="38"/>
        <v/>
      </c>
    </row>
    <row r="1103" spans="12:13" x14ac:dyDescent="0.3">
      <c r="L1103" t="str">
        <f t="shared" si="37"/>
        <v/>
      </c>
      <c r="M1103" t="str">
        <f t="shared" si="38"/>
        <v/>
      </c>
    </row>
    <row r="1104" spans="12:13" x14ac:dyDescent="0.3">
      <c r="L1104" t="str">
        <f t="shared" si="37"/>
        <v/>
      </c>
      <c r="M1104" t="str">
        <f t="shared" si="38"/>
        <v/>
      </c>
    </row>
    <row r="1105" spans="12:13" x14ac:dyDescent="0.3">
      <c r="L1105" t="str">
        <f t="shared" si="37"/>
        <v/>
      </c>
      <c r="M1105" t="str">
        <f t="shared" si="38"/>
        <v/>
      </c>
    </row>
    <row r="1106" spans="12:13" x14ac:dyDescent="0.3">
      <c r="L1106" t="str">
        <f t="shared" si="37"/>
        <v/>
      </c>
      <c r="M1106" t="str">
        <f t="shared" si="38"/>
        <v/>
      </c>
    </row>
    <row r="1107" spans="12:13" x14ac:dyDescent="0.3">
      <c r="L1107" t="str">
        <f t="shared" si="37"/>
        <v/>
      </c>
      <c r="M1107" t="str">
        <f t="shared" si="38"/>
        <v/>
      </c>
    </row>
    <row r="1108" spans="12:13" x14ac:dyDescent="0.3">
      <c r="L1108" t="str">
        <f t="shared" si="37"/>
        <v/>
      </c>
      <c r="M1108" t="str">
        <f t="shared" si="38"/>
        <v/>
      </c>
    </row>
    <row r="1109" spans="12:13" x14ac:dyDescent="0.3">
      <c r="L1109" t="str">
        <f t="shared" si="37"/>
        <v/>
      </c>
      <c r="M1109" t="str">
        <f t="shared" si="38"/>
        <v/>
      </c>
    </row>
    <row r="1110" spans="12:13" x14ac:dyDescent="0.3">
      <c r="L1110" t="str">
        <f t="shared" si="37"/>
        <v/>
      </c>
      <c r="M1110" t="str">
        <f t="shared" si="38"/>
        <v/>
      </c>
    </row>
    <row r="1111" spans="12:13" x14ac:dyDescent="0.3">
      <c r="L1111" t="str">
        <f t="shared" si="37"/>
        <v/>
      </c>
      <c r="M1111" t="str">
        <f t="shared" si="38"/>
        <v/>
      </c>
    </row>
    <row r="1112" spans="12:13" x14ac:dyDescent="0.3">
      <c r="L1112" t="str">
        <f t="shared" si="37"/>
        <v/>
      </c>
      <c r="M1112" t="str">
        <f t="shared" si="38"/>
        <v/>
      </c>
    </row>
    <row r="1113" spans="12:13" x14ac:dyDescent="0.3">
      <c r="L1113" t="str">
        <f t="shared" si="37"/>
        <v/>
      </c>
      <c r="M1113" t="str">
        <f t="shared" si="38"/>
        <v/>
      </c>
    </row>
    <row r="1114" spans="12:13" x14ac:dyDescent="0.3">
      <c r="L1114" t="str">
        <f t="shared" si="37"/>
        <v/>
      </c>
      <c r="M1114" t="str">
        <f t="shared" si="38"/>
        <v/>
      </c>
    </row>
    <row r="1115" spans="12:13" x14ac:dyDescent="0.3">
      <c r="L1115" t="str">
        <f t="shared" si="37"/>
        <v/>
      </c>
      <c r="M1115" t="str">
        <f t="shared" si="38"/>
        <v/>
      </c>
    </row>
    <row r="1116" spans="12:13" x14ac:dyDescent="0.3">
      <c r="L1116" t="str">
        <f t="shared" si="37"/>
        <v/>
      </c>
      <c r="M1116" t="str">
        <f t="shared" si="38"/>
        <v/>
      </c>
    </row>
    <row r="1117" spans="12:13" x14ac:dyDescent="0.3">
      <c r="L1117" t="str">
        <f t="shared" si="37"/>
        <v/>
      </c>
      <c r="M1117" t="str">
        <f t="shared" si="38"/>
        <v/>
      </c>
    </row>
    <row r="1118" spans="12:13" x14ac:dyDescent="0.3">
      <c r="L1118" t="str">
        <f t="shared" si="37"/>
        <v/>
      </c>
      <c r="M1118" t="str">
        <f t="shared" si="38"/>
        <v/>
      </c>
    </row>
    <row r="1119" spans="12:13" x14ac:dyDescent="0.3">
      <c r="L1119" t="str">
        <f t="shared" si="37"/>
        <v/>
      </c>
      <c r="M1119" t="str">
        <f t="shared" si="38"/>
        <v/>
      </c>
    </row>
    <row r="1120" spans="12:13" x14ac:dyDescent="0.3">
      <c r="L1120" t="str">
        <f t="shared" si="37"/>
        <v/>
      </c>
      <c r="M1120" t="str">
        <f t="shared" si="38"/>
        <v/>
      </c>
    </row>
    <row r="1121" spans="12:13" x14ac:dyDescent="0.3">
      <c r="L1121" t="str">
        <f t="shared" si="37"/>
        <v/>
      </c>
      <c r="M1121" t="str">
        <f t="shared" si="38"/>
        <v/>
      </c>
    </row>
    <row r="1122" spans="12:13" x14ac:dyDescent="0.3">
      <c r="L1122" t="str">
        <f t="shared" si="37"/>
        <v/>
      </c>
      <c r="M1122" t="str">
        <f t="shared" si="38"/>
        <v/>
      </c>
    </row>
    <row r="1123" spans="12:13" x14ac:dyDescent="0.3">
      <c r="L1123" t="str">
        <f t="shared" si="37"/>
        <v/>
      </c>
      <c r="M1123" t="str">
        <f t="shared" si="38"/>
        <v/>
      </c>
    </row>
    <row r="1124" spans="12:13" x14ac:dyDescent="0.3">
      <c r="L1124" t="str">
        <f t="shared" si="37"/>
        <v/>
      </c>
      <c r="M1124" t="str">
        <f t="shared" si="38"/>
        <v/>
      </c>
    </row>
    <row r="1125" spans="12:13" x14ac:dyDescent="0.3">
      <c r="L1125" t="str">
        <f t="shared" si="37"/>
        <v/>
      </c>
      <c r="M1125" t="str">
        <f t="shared" si="38"/>
        <v/>
      </c>
    </row>
    <row r="1126" spans="12:13" x14ac:dyDescent="0.3">
      <c r="L1126" t="str">
        <f t="shared" si="37"/>
        <v/>
      </c>
      <c r="M1126" t="str">
        <f t="shared" si="38"/>
        <v/>
      </c>
    </row>
    <row r="1127" spans="12:13" x14ac:dyDescent="0.3">
      <c r="L1127" t="str">
        <f t="shared" si="37"/>
        <v/>
      </c>
      <c r="M1127" t="str">
        <f t="shared" si="38"/>
        <v/>
      </c>
    </row>
    <row r="1128" spans="12:13" x14ac:dyDescent="0.3">
      <c r="L1128" t="str">
        <f t="shared" si="37"/>
        <v/>
      </c>
      <c r="M1128" t="str">
        <f t="shared" si="38"/>
        <v/>
      </c>
    </row>
    <row r="1129" spans="12:13" x14ac:dyDescent="0.3">
      <c r="L1129" t="str">
        <f t="shared" si="37"/>
        <v/>
      </c>
      <c r="M1129" t="str">
        <f t="shared" si="38"/>
        <v/>
      </c>
    </row>
    <row r="1130" spans="12:13" x14ac:dyDescent="0.3">
      <c r="L1130" t="str">
        <f t="shared" si="37"/>
        <v/>
      </c>
      <c r="M1130" t="str">
        <f t="shared" si="38"/>
        <v/>
      </c>
    </row>
    <row r="1131" spans="12:13" x14ac:dyDescent="0.3">
      <c r="L1131" t="str">
        <f t="shared" si="37"/>
        <v/>
      </c>
      <c r="M1131" t="str">
        <f t="shared" si="38"/>
        <v/>
      </c>
    </row>
    <row r="1132" spans="12:13" x14ac:dyDescent="0.3">
      <c r="L1132" t="str">
        <f t="shared" si="37"/>
        <v/>
      </c>
      <c r="M1132" t="str">
        <f t="shared" si="38"/>
        <v/>
      </c>
    </row>
    <row r="1133" spans="12:13" x14ac:dyDescent="0.3">
      <c r="L1133" t="str">
        <f t="shared" si="37"/>
        <v/>
      </c>
      <c r="M1133" t="str">
        <f t="shared" si="38"/>
        <v/>
      </c>
    </row>
    <row r="1134" spans="12:13" x14ac:dyDescent="0.3">
      <c r="L1134" t="str">
        <f t="shared" si="37"/>
        <v/>
      </c>
      <c r="M1134" t="str">
        <f t="shared" si="38"/>
        <v/>
      </c>
    </row>
    <row r="1135" spans="12:13" x14ac:dyDescent="0.3">
      <c r="L1135" t="str">
        <f t="shared" si="37"/>
        <v/>
      </c>
      <c r="M1135" t="str">
        <f t="shared" si="38"/>
        <v/>
      </c>
    </row>
    <row r="1136" spans="12:13" x14ac:dyDescent="0.3">
      <c r="L1136" t="str">
        <f t="shared" si="37"/>
        <v/>
      </c>
      <c r="M1136" t="str">
        <f t="shared" si="38"/>
        <v/>
      </c>
    </row>
    <row r="1137" spans="12:13" x14ac:dyDescent="0.3">
      <c r="L1137" t="str">
        <f t="shared" si="37"/>
        <v/>
      </c>
      <c r="M1137" t="str">
        <f t="shared" si="38"/>
        <v/>
      </c>
    </row>
    <row r="1138" spans="12:13" x14ac:dyDescent="0.3">
      <c r="L1138" t="str">
        <f t="shared" si="37"/>
        <v/>
      </c>
      <c r="M1138" t="str">
        <f t="shared" si="38"/>
        <v/>
      </c>
    </row>
    <row r="1139" spans="12:13" x14ac:dyDescent="0.3">
      <c r="L1139" t="str">
        <f t="shared" si="37"/>
        <v/>
      </c>
      <c r="M1139" t="str">
        <f t="shared" si="38"/>
        <v/>
      </c>
    </row>
    <row r="1140" spans="12:13" x14ac:dyDescent="0.3">
      <c r="L1140" t="str">
        <f t="shared" si="37"/>
        <v/>
      </c>
      <c r="M1140" t="str">
        <f t="shared" si="38"/>
        <v/>
      </c>
    </row>
    <row r="1141" spans="12:13" x14ac:dyDescent="0.3">
      <c r="L1141" t="str">
        <f t="shared" si="37"/>
        <v/>
      </c>
      <c r="M1141" t="str">
        <f t="shared" si="38"/>
        <v/>
      </c>
    </row>
    <row r="1142" spans="12:13" x14ac:dyDescent="0.3">
      <c r="L1142" t="str">
        <f t="shared" si="37"/>
        <v/>
      </c>
      <c r="M1142" t="str">
        <f t="shared" si="38"/>
        <v/>
      </c>
    </row>
    <row r="1143" spans="12:13" x14ac:dyDescent="0.3">
      <c r="L1143" t="str">
        <f t="shared" si="37"/>
        <v/>
      </c>
      <c r="M1143" t="str">
        <f t="shared" si="38"/>
        <v/>
      </c>
    </row>
    <row r="1144" spans="12:13" x14ac:dyDescent="0.3">
      <c r="L1144" t="str">
        <f t="shared" si="37"/>
        <v/>
      </c>
      <c r="M1144" t="str">
        <f t="shared" si="38"/>
        <v/>
      </c>
    </row>
    <row r="1145" spans="12:13" x14ac:dyDescent="0.3">
      <c r="L1145" t="str">
        <f t="shared" si="37"/>
        <v/>
      </c>
      <c r="M1145" t="str">
        <f t="shared" si="38"/>
        <v/>
      </c>
    </row>
    <row r="1146" spans="12:13" x14ac:dyDescent="0.3">
      <c r="L1146" t="str">
        <f t="shared" si="37"/>
        <v/>
      </c>
      <c r="M1146" t="str">
        <f t="shared" si="38"/>
        <v/>
      </c>
    </row>
    <row r="1147" spans="12:13" x14ac:dyDescent="0.3">
      <c r="L1147" t="str">
        <f t="shared" si="37"/>
        <v/>
      </c>
      <c r="M1147" t="str">
        <f t="shared" si="38"/>
        <v/>
      </c>
    </row>
    <row r="1148" spans="12:13" x14ac:dyDescent="0.3">
      <c r="L1148" t="str">
        <f t="shared" si="37"/>
        <v/>
      </c>
      <c r="M1148" t="str">
        <f t="shared" si="38"/>
        <v/>
      </c>
    </row>
    <row r="1149" spans="12:13" x14ac:dyDescent="0.3">
      <c r="L1149" t="str">
        <f t="shared" si="37"/>
        <v/>
      </c>
      <c r="M1149" t="str">
        <f t="shared" si="38"/>
        <v/>
      </c>
    </row>
    <row r="1150" spans="12:13" x14ac:dyDescent="0.3">
      <c r="L1150" t="str">
        <f t="shared" si="37"/>
        <v/>
      </c>
      <c r="M1150" t="str">
        <f t="shared" si="38"/>
        <v/>
      </c>
    </row>
    <row r="1151" spans="12:13" x14ac:dyDescent="0.3">
      <c r="L1151" t="str">
        <f t="shared" si="37"/>
        <v/>
      </c>
      <c r="M1151" t="str">
        <f t="shared" si="38"/>
        <v/>
      </c>
    </row>
    <row r="1152" spans="12:13" x14ac:dyDescent="0.3">
      <c r="L1152" t="str">
        <f t="shared" si="37"/>
        <v/>
      </c>
      <c r="M1152" t="str">
        <f t="shared" si="38"/>
        <v/>
      </c>
    </row>
    <row r="1153" spans="12:13" x14ac:dyDescent="0.3">
      <c r="L1153" t="str">
        <f t="shared" si="37"/>
        <v/>
      </c>
      <c r="M1153" t="str">
        <f t="shared" si="38"/>
        <v/>
      </c>
    </row>
    <row r="1154" spans="12:13" x14ac:dyDescent="0.3">
      <c r="L1154" t="str">
        <f t="shared" si="37"/>
        <v/>
      </c>
      <c r="M1154" t="str">
        <f t="shared" si="38"/>
        <v/>
      </c>
    </row>
    <row r="1155" spans="12:13" x14ac:dyDescent="0.3">
      <c r="L1155" t="str">
        <f t="shared" si="37"/>
        <v/>
      </c>
      <c r="M1155" t="str">
        <f t="shared" si="38"/>
        <v/>
      </c>
    </row>
    <row r="1156" spans="12:13" x14ac:dyDescent="0.3">
      <c r="L1156" t="str">
        <f t="shared" si="37"/>
        <v/>
      </c>
      <c r="M1156" t="str">
        <f t="shared" si="38"/>
        <v/>
      </c>
    </row>
    <row r="1157" spans="12:13" x14ac:dyDescent="0.3">
      <c r="L1157" t="str">
        <f t="shared" si="37"/>
        <v/>
      </c>
      <c r="M1157" t="str">
        <f t="shared" si="38"/>
        <v/>
      </c>
    </row>
    <row r="1158" spans="12:13" x14ac:dyDescent="0.3">
      <c r="L1158" t="str">
        <f t="shared" si="37"/>
        <v/>
      </c>
      <c r="M1158" t="str">
        <f t="shared" si="38"/>
        <v/>
      </c>
    </row>
    <row r="1159" spans="12:13" x14ac:dyDescent="0.3">
      <c r="L1159" t="str">
        <f t="shared" si="37"/>
        <v/>
      </c>
      <c r="M1159" t="str">
        <f t="shared" si="38"/>
        <v/>
      </c>
    </row>
    <row r="1160" spans="12:13" x14ac:dyDescent="0.3">
      <c r="L1160" t="str">
        <f t="shared" si="37"/>
        <v/>
      </c>
      <c r="M1160" t="str">
        <f t="shared" si="38"/>
        <v/>
      </c>
    </row>
    <row r="1161" spans="12:13" x14ac:dyDescent="0.3">
      <c r="L1161" t="str">
        <f t="shared" ref="L1161:L1224" si="39">IFERROR(IF(OR(J1161="(vazio)",J1161=""),"",VLOOKUP(J1161,$D:$E,2,0)),"Mudança de escopo")</f>
        <v/>
      </c>
      <c r="M1161" t="str">
        <f t="shared" ref="M1161:M1224" si="40">IF(L1161="Mudança de escopo",K1161,"")</f>
        <v/>
      </c>
    </row>
    <row r="1162" spans="12:13" x14ac:dyDescent="0.3">
      <c r="L1162" t="str">
        <f t="shared" si="39"/>
        <v/>
      </c>
      <c r="M1162" t="str">
        <f t="shared" si="40"/>
        <v/>
      </c>
    </row>
    <row r="1163" spans="12:13" x14ac:dyDescent="0.3">
      <c r="L1163" t="str">
        <f t="shared" si="39"/>
        <v/>
      </c>
      <c r="M1163" t="str">
        <f t="shared" si="40"/>
        <v/>
      </c>
    </row>
    <row r="1164" spans="12:13" x14ac:dyDescent="0.3">
      <c r="L1164" t="str">
        <f t="shared" si="39"/>
        <v/>
      </c>
      <c r="M1164" t="str">
        <f t="shared" si="40"/>
        <v/>
      </c>
    </row>
    <row r="1165" spans="12:13" x14ac:dyDescent="0.3">
      <c r="L1165" t="str">
        <f t="shared" si="39"/>
        <v/>
      </c>
      <c r="M1165" t="str">
        <f t="shared" si="40"/>
        <v/>
      </c>
    </row>
    <row r="1166" spans="12:13" x14ac:dyDescent="0.3">
      <c r="L1166" t="str">
        <f t="shared" si="39"/>
        <v/>
      </c>
      <c r="M1166" t="str">
        <f t="shared" si="40"/>
        <v/>
      </c>
    </row>
    <row r="1167" spans="12:13" x14ac:dyDescent="0.3">
      <c r="L1167" t="str">
        <f t="shared" si="39"/>
        <v/>
      </c>
      <c r="M1167" t="str">
        <f t="shared" si="40"/>
        <v/>
      </c>
    </row>
    <row r="1168" spans="12:13" x14ac:dyDescent="0.3">
      <c r="L1168" t="str">
        <f t="shared" si="39"/>
        <v/>
      </c>
      <c r="M1168" t="str">
        <f t="shared" si="40"/>
        <v/>
      </c>
    </row>
    <row r="1169" spans="12:13" x14ac:dyDescent="0.3">
      <c r="L1169" t="str">
        <f t="shared" si="39"/>
        <v/>
      </c>
      <c r="M1169" t="str">
        <f t="shared" si="40"/>
        <v/>
      </c>
    </row>
    <row r="1170" spans="12:13" x14ac:dyDescent="0.3">
      <c r="L1170" t="str">
        <f t="shared" si="39"/>
        <v/>
      </c>
      <c r="M1170" t="str">
        <f t="shared" si="40"/>
        <v/>
      </c>
    </row>
    <row r="1171" spans="12:13" x14ac:dyDescent="0.3">
      <c r="L1171" t="str">
        <f t="shared" si="39"/>
        <v/>
      </c>
      <c r="M1171" t="str">
        <f t="shared" si="40"/>
        <v/>
      </c>
    </row>
    <row r="1172" spans="12:13" x14ac:dyDescent="0.3">
      <c r="L1172" t="str">
        <f t="shared" si="39"/>
        <v/>
      </c>
      <c r="M1172" t="str">
        <f t="shared" si="40"/>
        <v/>
      </c>
    </row>
    <row r="1173" spans="12:13" x14ac:dyDescent="0.3">
      <c r="L1173" t="str">
        <f t="shared" si="39"/>
        <v/>
      </c>
      <c r="M1173" t="str">
        <f t="shared" si="40"/>
        <v/>
      </c>
    </row>
    <row r="1174" spans="12:13" x14ac:dyDescent="0.3">
      <c r="L1174" t="str">
        <f t="shared" si="39"/>
        <v/>
      </c>
      <c r="M1174" t="str">
        <f t="shared" si="40"/>
        <v/>
      </c>
    </row>
    <row r="1175" spans="12:13" x14ac:dyDescent="0.3">
      <c r="L1175" t="str">
        <f t="shared" si="39"/>
        <v/>
      </c>
      <c r="M1175" t="str">
        <f t="shared" si="40"/>
        <v/>
      </c>
    </row>
    <row r="1176" spans="12:13" x14ac:dyDescent="0.3">
      <c r="L1176" t="str">
        <f t="shared" si="39"/>
        <v/>
      </c>
      <c r="M1176" t="str">
        <f t="shared" si="40"/>
        <v/>
      </c>
    </row>
    <row r="1177" spans="12:13" x14ac:dyDescent="0.3">
      <c r="L1177" t="str">
        <f t="shared" si="39"/>
        <v/>
      </c>
      <c r="M1177" t="str">
        <f t="shared" si="40"/>
        <v/>
      </c>
    </row>
    <row r="1178" spans="12:13" x14ac:dyDescent="0.3">
      <c r="L1178" t="str">
        <f t="shared" si="39"/>
        <v/>
      </c>
      <c r="M1178" t="str">
        <f t="shared" si="40"/>
        <v/>
      </c>
    </row>
    <row r="1179" spans="12:13" x14ac:dyDescent="0.3">
      <c r="L1179" t="str">
        <f t="shared" si="39"/>
        <v/>
      </c>
      <c r="M1179" t="str">
        <f t="shared" si="40"/>
        <v/>
      </c>
    </row>
    <row r="1180" spans="12:13" x14ac:dyDescent="0.3">
      <c r="L1180" t="str">
        <f t="shared" si="39"/>
        <v/>
      </c>
      <c r="M1180" t="str">
        <f t="shared" si="40"/>
        <v/>
      </c>
    </row>
    <row r="1181" spans="12:13" x14ac:dyDescent="0.3">
      <c r="L1181" t="str">
        <f t="shared" si="39"/>
        <v/>
      </c>
      <c r="M1181" t="str">
        <f t="shared" si="40"/>
        <v/>
      </c>
    </row>
    <row r="1182" spans="12:13" x14ac:dyDescent="0.3">
      <c r="L1182" t="str">
        <f t="shared" si="39"/>
        <v/>
      </c>
      <c r="M1182" t="str">
        <f t="shared" si="40"/>
        <v/>
      </c>
    </row>
    <row r="1183" spans="12:13" x14ac:dyDescent="0.3">
      <c r="L1183" t="str">
        <f t="shared" si="39"/>
        <v/>
      </c>
      <c r="M1183" t="str">
        <f t="shared" si="40"/>
        <v/>
      </c>
    </row>
    <row r="1184" spans="12:13" x14ac:dyDescent="0.3">
      <c r="L1184" t="str">
        <f t="shared" si="39"/>
        <v/>
      </c>
      <c r="M1184" t="str">
        <f t="shared" si="40"/>
        <v/>
      </c>
    </row>
    <row r="1185" spans="12:13" x14ac:dyDescent="0.3">
      <c r="L1185" t="str">
        <f t="shared" si="39"/>
        <v/>
      </c>
      <c r="M1185" t="str">
        <f t="shared" si="40"/>
        <v/>
      </c>
    </row>
    <row r="1186" spans="12:13" x14ac:dyDescent="0.3">
      <c r="L1186" t="str">
        <f t="shared" si="39"/>
        <v/>
      </c>
      <c r="M1186" t="str">
        <f t="shared" si="40"/>
        <v/>
      </c>
    </row>
    <row r="1187" spans="12:13" x14ac:dyDescent="0.3">
      <c r="L1187" t="str">
        <f t="shared" si="39"/>
        <v/>
      </c>
      <c r="M1187" t="str">
        <f t="shared" si="40"/>
        <v/>
      </c>
    </row>
    <row r="1188" spans="12:13" x14ac:dyDescent="0.3">
      <c r="L1188" t="str">
        <f t="shared" si="39"/>
        <v/>
      </c>
      <c r="M1188" t="str">
        <f t="shared" si="40"/>
        <v/>
      </c>
    </row>
    <row r="1189" spans="12:13" x14ac:dyDescent="0.3">
      <c r="L1189" t="str">
        <f t="shared" si="39"/>
        <v/>
      </c>
      <c r="M1189" t="str">
        <f t="shared" si="40"/>
        <v/>
      </c>
    </row>
    <row r="1190" spans="12:13" x14ac:dyDescent="0.3">
      <c r="L1190" t="str">
        <f t="shared" si="39"/>
        <v/>
      </c>
      <c r="M1190" t="str">
        <f t="shared" si="40"/>
        <v/>
      </c>
    </row>
    <row r="1191" spans="12:13" x14ac:dyDescent="0.3">
      <c r="L1191" t="str">
        <f t="shared" si="39"/>
        <v/>
      </c>
      <c r="M1191" t="str">
        <f t="shared" si="40"/>
        <v/>
      </c>
    </row>
    <row r="1192" spans="12:13" x14ac:dyDescent="0.3">
      <c r="L1192" t="str">
        <f t="shared" si="39"/>
        <v/>
      </c>
      <c r="M1192" t="str">
        <f t="shared" si="40"/>
        <v/>
      </c>
    </row>
    <row r="1193" spans="12:13" x14ac:dyDescent="0.3">
      <c r="L1193" t="str">
        <f t="shared" si="39"/>
        <v/>
      </c>
      <c r="M1193" t="str">
        <f t="shared" si="40"/>
        <v/>
      </c>
    </row>
    <row r="1194" spans="12:13" x14ac:dyDescent="0.3">
      <c r="L1194" t="str">
        <f t="shared" si="39"/>
        <v/>
      </c>
      <c r="M1194" t="str">
        <f t="shared" si="40"/>
        <v/>
      </c>
    </row>
    <row r="1195" spans="12:13" x14ac:dyDescent="0.3">
      <c r="L1195" t="str">
        <f t="shared" si="39"/>
        <v/>
      </c>
      <c r="M1195" t="str">
        <f t="shared" si="40"/>
        <v/>
      </c>
    </row>
    <row r="1196" spans="12:13" x14ac:dyDescent="0.3">
      <c r="L1196" t="str">
        <f t="shared" si="39"/>
        <v/>
      </c>
      <c r="M1196" t="str">
        <f t="shared" si="40"/>
        <v/>
      </c>
    </row>
    <row r="1197" spans="12:13" x14ac:dyDescent="0.3">
      <c r="L1197" t="str">
        <f t="shared" si="39"/>
        <v/>
      </c>
      <c r="M1197" t="str">
        <f t="shared" si="40"/>
        <v/>
      </c>
    </row>
    <row r="1198" spans="12:13" x14ac:dyDescent="0.3">
      <c r="L1198" t="str">
        <f t="shared" si="39"/>
        <v/>
      </c>
      <c r="M1198" t="str">
        <f t="shared" si="40"/>
        <v/>
      </c>
    </row>
    <row r="1199" spans="12:13" x14ac:dyDescent="0.3">
      <c r="L1199" t="str">
        <f t="shared" si="39"/>
        <v/>
      </c>
      <c r="M1199" t="str">
        <f t="shared" si="40"/>
        <v/>
      </c>
    </row>
    <row r="1200" spans="12:13" x14ac:dyDescent="0.3">
      <c r="L1200" t="str">
        <f t="shared" si="39"/>
        <v/>
      </c>
      <c r="M1200" t="str">
        <f t="shared" si="40"/>
        <v/>
      </c>
    </row>
    <row r="1201" spans="12:13" x14ac:dyDescent="0.3">
      <c r="L1201" t="str">
        <f t="shared" si="39"/>
        <v/>
      </c>
      <c r="M1201" t="str">
        <f t="shared" si="40"/>
        <v/>
      </c>
    </row>
    <row r="1202" spans="12:13" x14ac:dyDescent="0.3">
      <c r="L1202" t="str">
        <f t="shared" si="39"/>
        <v/>
      </c>
      <c r="M1202" t="str">
        <f t="shared" si="40"/>
        <v/>
      </c>
    </row>
    <row r="1203" spans="12:13" x14ac:dyDescent="0.3">
      <c r="L1203" t="str">
        <f t="shared" si="39"/>
        <v/>
      </c>
      <c r="M1203" t="str">
        <f t="shared" si="40"/>
        <v/>
      </c>
    </row>
    <row r="1204" spans="12:13" x14ac:dyDescent="0.3">
      <c r="L1204" t="str">
        <f t="shared" si="39"/>
        <v/>
      </c>
      <c r="M1204" t="str">
        <f t="shared" si="40"/>
        <v/>
      </c>
    </row>
    <row r="1205" spans="12:13" x14ac:dyDescent="0.3">
      <c r="L1205" t="str">
        <f t="shared" si="39"/>
        <v/>
      </c>
      <c r="M1205" t="str">
        <f t="shared" si="40"/>
        <v/>
      </c>
    </row>
    <row r="1206" spans="12:13" x14ac:dyDescent="0.3">
      <c r="L1206" t="str">
        <f t="shared" si="39"/>
        <v/>
      </c>
      <c r="M1206" t="str">
        <f t="shared" si="40"/>
        <v/>
      </c>
    </row>
    <row r="1207" spans="12:13" x14ac:dyDescent="0.3">
      <c r="L1207" t="str">
        <f t="shared" si="39"/>
        <v/>
      </c>
      <c r="M1207" t="str">
        <f t="shared" si="40"/>
        <v/>
      </c>
    </row>
    <row r="1208" spans="12:13" x14ac:dyDescent="0.3">
      <c r="L1208" t="str">
        <f t="shared" si="39"/>
        <v/>
      </c>
      <c r="M1208" t="str">
        <f t="shared" si="40"/>
        <v/>
      </c>
    </row>
    <row r="1209" spans="12:13" x14ac:dyDescent="0.3">
      <c r="L1209" t="str">
        <f t="shared" si="39"/>
        <v/>
      </c>
      <c r="M1209" t="str">
        <f t="shared" si="40"/>
        <v/>
      </c>
    </row>
    <row r="1210" spans="12:13" x14ac:dyDescent="0.3">
      <c r="L1210" t="str">
        <f t="shared" si="39"/>
        <v/>
      </c>
      <c r="M1210" t="str">
        <f t="shared" si="40"/>
        <v/>
      </c>
    </row>
    <row r="1211" spans="12:13" x14ac:dyDescent="0.3">
      <c r="L1211" t="str">
        <f t="shared" si="39"/>
        <v/>
      </c>
      <c r="M1211" t="str">
        <f t="shared" si="40"/>
        <v/>
      </c>
    </row>
    <row r="1212" spans="12:13" x14ac:dyDescent="0.3">
      <c r="L1212" t="str">
        <f t="shared" si="39"/>
        <v/>
      </c>
      <c r="M1212" t="str">
        <f t="shared" si="40"/>
        <v/>
      </c>
    </row>
    <row r="1213" spans="12:13" x14ac:dyDescent="0.3">
      <c r="L1213" t="str">
        <f t="shared" si="39"/>
        <v/>
      </c>
      <c r="M1213" t="str">
        <f t="shared" si="40"/>
        <v/>
      </c>
    </row>
    <row r="1214" spans="12:13" x14ac:dyDescent="0.3">
      <c r="L1214" t="str">
        <f t="shared" si="39"/>
        <v/>
      </c>
      <c r="M1214" t="str">
        <f t="shared" si="40"/>
        <v/>
      </c>
    </row>
    <row r="1215" spans="12:13" x14ac:dyDescent="0.3">
      <c r="L1215" t="str">
        <f t="shared" si="39"/>
        <v/>
      </c>
      <c r="M1215" t="str">
        <f t="shared" si="40"/>
        <v/>
      </c>
    </row>
    <row r="1216" spans="12:13" x14ac:dyDescent="0.3">
      <c r="L1216" t="str">
        <f t="shared" si="39"/>
        <v/>
      </c>
      <c r="M1216" t="str">
        <f t="shared" si="40"/>
        <v/>
      </c>
    </row>
    <row r="1217" spans="12:13" x14ac:dyDescent="0.3">
      <c r="L1217" t="str">
        <f t="shared" si="39"/>
        <v/>
      </c>
      <c r="M1217" t="str">
        <f t="shared" si="40"/>
        <v/>
      </c>
    </row>
    <row r="1218" spans="12:13" x14ac:dyDescent="0.3">
      <c r="L1218" t="str">
        <f t="shared" si="39"/>
        <v/>
      </c>
      <c r="M1218" t="str">
        <f t="shared" si="40"/>
        <v/>
      </c>
    </row>
    <row r="1219" spans="12:13" x14ac:dyDescent="0.3">
      <c r="L1219" t="str">
        <f t="shared" si="39"/>
        <v/>
      </c>
      <c r="M1219" t="str">
        <f t="shared" si="40"/>
        <v/>
      </c>
    </row>
    <row r="1220" spans="12:13" x14ac:dyDescent="0.3">
      <c r="L1220" t="str">
        <f t="shared" si="39"/>
        <v/>
      </c>
      <c r="M1220" t="str">
        <f t="shared" si="40"/>
        <v/>
      </c>
    </row>
    <row r="1221" spans="12:13" x14ac:dyDescent="0.3">
      <c r="L1221" t="str">
        <f t="shared" si="39"/>
        <v/>
      </c>
      <c r="M1221" t="str">
        <f t="shared" si="40"/>
        <v/>
      </c>
    </row>
    <row r="1222" spans="12:13" x14ac:dyDescent="0.3">
      <c r="L1222" t="str">
        <f t="shared" si="39"/>
        <v/>
      </c>
      <c r="M1222" t="str">
        <f t="shared" si="40"/>
        <v/>
      </c>
    </row>
    <row r="1223" spans="12:13" x14ac:dyDescent="0.3">
      <c r="L1223" t="str">
        <f t="shared" si="39"/>
        <v/>
      </c>
      <c r="M1223" t="str">
        <f t="shared" si="40"/>
        <v/>
      </c>
    </row>
    <row r="1224" spans="12:13" x14ac:dyDescent="0.3">
      <c r="L1224" t="str">
        <f t="shared" si="39"/>
        <v/>
      </c>
      <c r="M1224" t="str">
        <f t="shared" si="40"/>
        <v/>
      </c>
    </row>
    <row r="1225" spans="12:13" x14ac:dyDescent="0.3">
      <c r="L1225" t="str">
        <f t="shared" ref="L1225:L1288" si="41">IFERROR(IF(OR(J1225="(vazio)",J1225=""),"",VLOOKUP(J1225,$D:$E,2,0)),"Mudança de escopo")</f>
        <v/>
      </c>
      <c r="M1225" t="str">
        <f t="shared" ref="M1225:M1288" si="42">IF(L1225="Mudança de escopo",K1225,"")</f>
        <v/>
      </c>
    </row>
    <row r="1226" spans="12:13" x14ac:dyDescent="0.3">
      <c r="L1226" t="str">
        <f t="shared" si="41"/>
        <v/>
      </c>
      <c r="M1226" t="str">
        <f t="shared" si="42"/>
        <v/>
      </c>
    </row>
    <row r="1227" spans="12:13" x14ac:dyDescent="0.3">
      <c r="L1227" t="str">
        <f t="shared" si="41"/>
        <v/>
      </c>
      <c r="M1227" t="str">
        <f t="shared" si="42"/>
        <v/>
      </c>
    </row>
    <row r="1228" spans="12:13" x14ac:dyDescent="0.3">
      <c r="L1228" t="str">
        <f t="shared" si="41"/>
        <v/>
      </c>
      <c r="M1228" t="str">
        <f t="shared" si="42"/>
        <v/>
      </c>
    </row>
    <row r="1229" spans="12:13" x14ac:dyDescent="0.3">
      <c r="L1229" t="str">
        <f t="shared" si="41"/>
        <v/>
      </c>
      <c r="M1229" t="str">
        <f t="shared" si="42"/>
        <v/>
      </c>
    </row>
    <row r="1230" spans="12:13" x14ac:dyDescent="0.3">
      <c r="L1230" t="str">
        <f t="shared" si="41"/>
        <v/>
      </c>
      <c r="M1230" t="str">
        <f t="shared" si="42"/>
        <v/>
      </c>
    </row>
    <row r="1231" spans="12:13" x14ac:dyDescent="0.3">
      <c r="L1231" t="str">
        <f t="shared" si="41"/>
        <v/>
      </c>
      <c r="M1231" t="str">
        <f t="shared" si="42"/>
        <v/>
      </c>
    </row>
    <row r="1232" spans="12:13" x14ac:dyDescent="0.3">
      <c r="L1232" t="str">
        <f t="shared" si="41"/>
        <v/>
      </c>
      <c r="M1232" t="str">
        <f t="shared" si="42"/>
        <v/>
      </c>
    </row>
    <row r="1233" spans="12:13" x14ac:dyDescent="0.3">
      <c r="L1233" t="str">
        <f t="shared" si="41"/>
        <v/>
      </c>
      <c r="M1233" t="str">
        <f t="shared" si="42"/>
        <v/>
      </c>
    </row>
    <row r="1234" spans="12:13" x14ac:dyDescent="0.3">
      <c r="L1234" t="str">
        <f t="shared" si="41"/>
        <v/>
      </c>
      <c r="M1234" t="str">
        <f t="shared" si="42"/>
        <v/>
      </c>
    </row>
    <row r="1235" spans="12:13" x14ac:dyDescent="0.3">
      <c r="L1235" t="str">
        <f t="shared" si="41"/>
        <v/>
      </c>
      <c r="M1235" t="str">
        <f t="shared" si="42"/>
        <v/>
      </c>
    </row>
    <row r="1236" spans="12:13" x14ac:dyDescent="0.3">
      <c r="L1236" t="str">
        <f t="shared" si="41"/>
        <v/>
      </c>
      <c r="M1236" t="str">
        <f t="shared" si="42"/>
        <v/>
      </c>
    </row>
    <row r="1237" spans="12:13" x14ac:dyDescent="0.3">
      <c r="L1237" t="str">
        <f t="shared" si="41"/>
        <v/>
      </c>
      <c r="M1237" t="str">
        <f t="shared" si="42"/>
        <v/>
      </c>
    </row>
    <row r="1238" spans="12:13" x14ac:dyDescent="0.3">
      <c r="L1238" t="str">
        <f t="shared" si="41"/>
        <v/>
      </c>
      <c r="M1238" t="str">
        <f t="shared" si="42"/>
        <v/>
      </c>
    </row>
    <row r="1239" spans="12:13" x14ac:dyDescent="0.3">
      <c r="L1239" t="str">
        <f t="shared" si="41"/>
        <v/>
      </c>
      <c r="M1239" t="str">
        <f t="shared" si="42"/>
        <v/>
      </c>
    </row>
    <row r="1240" spans="12:13" x14ac:dyDescent="0.3">
      <c r="L1240" t="str">
        <f t="shared" si="41"/>
        <v/>
      </c>
      <c r="M1240" t="str">
        <f t="shared" si="42"/>
        <v/>
      </c>
    </row>
    <row r="1241" spans="12:13" x14ac:dyDescent="0.3">
      <c r="L1241" t="str">
        <f t="shared" si="41"/>
        <v/>
      </c>
      <c r="M1241" t="str">
        <f t="shared" si="42"/>
        <v/>
      </c>
    </row>
    <row r="1242" spans="12:13" x14ac:dyDescent="0.3">
      <c r="L1242" t="str">
        <f t="shared" si="41"/>
        <v/>
      </c>
      <c r="M1242" t="str">
        <f t="shared" si="42"/>
        <v/>
      </c>
    </row>
    <row r="1243" spans="12:13" x14ac:dyDescent="0.3">
      <c r="L1243" t="str">
        <f t="shared" si="41"/>
        <v/>
      </c>
      <c r="M1243" t="str">
        <f t="shared" si="42"/>
        <v/>
      </c>
    </row>
    <row r="1244" spans="12:13" x14ac:dyDescent="0.3">
      <c r="L1244" t="str">
        <f t="shared" si="41"/>
        <v/>
      </c>
      <c r="M1244" t="str">
        <f t="shared" si="42"/>
        <v/>
      </c>
    </row>
    <row r="1245" spans="12:13" x14ac:dyDescent="0.3">
      <c r="L1245" t="str">
        <f t="shared" si="41"/>
        <v/>
      </c>
      <c r="M1245" t="str">
        <f t="shared" si="42"/>
        <v/>
      </c>
    </row>
    <row r="1246" spans="12:13" x14ac:dyDescent="0.3">
      <c r="L1246" t="str">
        <f t="shared" si="41"/>
        <v/>
      </c>
      <c r="M1246" t="str">
        <f t="shared" si="42"/>
        <v/>
      </c>
    </row>
    <row r="1247" spans="12:13" x14ac:dyDescent="0.3">
      <c r="L1247" t="str">
        <f t="shared" si="41"/>
        <v/>
      </c>
      <c r="M1247" t="str">
        <f t="shared" si="42"/>
        <v/>
      </c>
    </row>
    <row r="1248" spans="12:13" x14ac:dyDescent="0.3">
      <c r="L1248" t="str">
        <f t="shared" si="41"/>
        <v/>
      </c>
      <c r="M1248" t="str">
        <f t="shared" si="42"/>
        <v/>
      </c>
    </row>
    <row r="1249" spans="12:13" x14ac:dyDescent="0.3">
      <c r="L1249" t="str">
        <f t="shared" si="41"/>
        <v/>
      </c>
      <c r="M1249" t="str">
        <f t="shared" si="42"/>
        <v/>
      </c>
    </row>
    <row r="1250" spans="12:13" x14ac:dyDescent="0.3">
      <c r="L1250" t="str">
        <f t="shared" si="41"/>
        <v/>
      </c>
      <c r="M1250" t="str">
        <f t="shared" si="42"/>
        <v/>
      </c>
    </row>
    <row r="1251" spans="12:13" x14ac:dyDescent="0.3">
      <c r="L1251" t="str">
        <f t="shared" si="41"/>
        <v/>
      </c>
      <c r="M1251" t="str">
        <f t="shared" si="42"/>
        <v/>
      </c>
    </row>
    <row r="1252" spans="12:13" x14ac:dyDescent="0.3">
      <c r="L1252" t="str">
        <f t="shared" si="41"/>
        <v/>
      </c>
      <c r="M1252" t="str">
        <f t="shared" si="42"/>
        <v/>
      </c>
    </row>
    <row r="1253" spans="12:13" x14ac:dyDescent="0.3">
      <c r="L1253" t="str">
        <f t="shared" si="41"/>
        <v/>
      </c>
      <c r="M1253" t="str">
        <f t="shared" si="42"/>
        <v/>
      </c>
    </row>
    <row r="1254" spans="12:13" x14ac:dyDescent="0.3">
      <c r="L1254" t="str">
        <f t="shared" si="41"/>
        <v/>
      </c>
      <c r="M1254" t="str">
        <f t="shared" si="42"/>
        <v/>
      </c>
    </row>
    <row r="1255" spans="12:13" x14ac:dyDescent="0.3">
      <c r="L1255" t="str">
        <f t="shared" si="41"/>
        <v/>
      </c>
      <c r="M1255" t="str">
        <f t="shared" si="42"/>
        <v/>
      </c>
    </row>
    <row r="1256" spans="12:13" x14ac:dyDescent="0.3">
      <c r="L1256" t="str">
        <f t="shared" si="41"/>
        <v/>
      </c>
      <c r="M1256" t="str">
        <f t="shared" si="42"/>
        <v/>
      </c>
    </row>
    <row r="1257" spans="12:13" x14ac:dyDescent="0.3">
      <c r="L1257" t="str">
        <f t="shared" si="41"/>
        <v/>
      </c>
      <c r="M1257" t="str">
        <f t="shared" si="42"/>
        <v/>
      </c>
    </row>
    <row r="1258" spans="12:13" x14ac:dyDescent="0.3">
      <c r="L1258" t="str">
        <f t="shared" si="41"/>
        <v/>
      </c>
      <c r="M1258" t="str">
        <f t="shared" si="42"/>
        <v/>
      </c>
    </row>
    <row r="1259" spans="12:13" x14ac:dyDescent="0.3">
      <c r="L1259" t="str">
        <f t="shared" si="41"/>
        <v/>
      </c>
      <c r="M1259" t="str">
        <f t="shared" si="42"/>
        <v/>
      </c>
    </row>
    <row r="1260" spans="12:13" x14ac:dyDescent="0.3">
      <c r="L1260" t="str">
        <f t="shared" si="41"/>
        <v/>
      </c>
      <c r="M1260" t="str">
        <f t="shared" si="42"/>
        <v/>
      </c>
    </row>
    <row r="1261" spans="12:13" x14ac:dyDescent="0.3">
      <c r="L1261" t="str">
        <f t="shared" si="41"/>
        <v/>
      </c>
      <c r="M1261" t="str">
        <f t="shared" si="42"/>
        <v/>
      </c>
    </row>
    <row r="1262" spans="12:13" x14ac:dyDescent="0.3">
      <c r="L1262" t="str">
        <f t="shared" si="41"/>
        <v/>
      </c>
      <c r="M1262" t="str">
        <f t="shared" si="42"/>
        <v/>
      </c>
    </row>
    <row r="1263" spans="12:13" x14ac:dyDescent="0.3">
      <c r="L1263" t="str">
        <f t="shared" si="41"/>
        <v/>
      </c>
      <c r="M1263" t="str">
        <f t="shared" si="42"/>
        <v/>
      </c>
    </row>
    <row r="1264" spans="12:13" x14ac:dyDescent="0.3">
      <c r="L1264" t="str">
        <f t="shared" si="41"/>
        <v/>
      </c>
      <c r="M1264" t="str">
        <f t="shared" si="42"/>
        <v/>
      </c>
    </row>
    <row r="1265" spans="12:13" x14ac:dyDescent="0.3">
      <c r="L1265" t="str">
        <f t="shared" si="41"/>
        <v/>
      </c>
      <c r="M1265" t="str">
        <f t="shared" si="42"/>
        <v/>
      </c>
    </row>
    <row r="1266" spans="12:13" x14ac:dyDescent="0.3">
      <c r="L1266" t="str">
        <f t="shared" si="41"/>
        <v/>
      </c>
      <c r="M1266" t="str">
        <f t="shared" si="42"/>
        <v/>
      </c>
    </row>
    <row r="1267" spans="12:13" x14ac:dyDescent="0.3">
      <c r="L1267" t="str">
        <f t="shared" si="41"/>
        <v/>
      </c>
      <c r="M1267" t="str">
        <f t="shared" si="42"/>
        <v/>
      </c>
    </row>
    <row r="1268" spans="12:13" x14ac:dyDescent="0.3">
      <c r="L1268" t="str">
        <f t="shared" si="41"/>
        <v/>
      </c>
      <c r="M1268" t="str">
        <f t="shared" si="42"/>
        <v/>
      </c>
    </row>
    <row r="1269" spans="12:13" x14ac:dyDescent="0.3">
      <c r="L1269" t="str">
        <f t="shared" si="41"/>
        <v/>
      </c>
      <c r="M1269" t="str">
        <f t="shared" si="42"/>
        <v/>
      </c>
    </row>
    <row r="1270" spans="12:13" x14ac:dyDescent="0.3">
      <c r="L1270" t="str">
        <f t="shared" si="41"/>
        <v/>
      </c>
      <c r="M1270" t="str">
        <f t="shared" si="42"/>
        <v/>
      </c>
    </row>
    <row r="1271" spans="12:13" x14ac:dyDescent="0.3">
      <c r="L1271" t="str">
        <f t="shared" si="41"/>
        <v/>
      </c>
      <c r="M1271" t="str">
        <f t="shared" si="42"/>
        <v/>
      </c>
    </row>
    <row r="1272" spans="12:13" x14ac:dyDescent="0.3">
      <c r="L1272" t="str">
        <f t="shared" si="41"/>
        <v/>
      </c>
      <c r="M1272" t="str">
        <f t="shared" si="42"/>
        <v/>
      </c>
    </row>
    <row r="1273" spans="12:13" x14ac:dyDescent="0.3">
      <c r="L1273" t="str">
        <f t="shared" si="41"/>
        <v/>
      </c>
      <c r="M1273" t="str">
        <f t="shared" si="42"/>
        <v/>
      </c>
    </row>
    <row r="1274" spans="12:13" x14ac:dyDescent="0.3">
      <c r="L1274" t="str">
        <f t="shared" si="41"/>
        <v/>
      </c>
      <c r="M1274" t="str">
        <f t="shared" si="42"/>
        <v/>
      </c>
    </row>
    <row r="1275" spans="12:13" x14ac:dyDescent="0.3">
      <c r="L1275" t="str">
        <f t="shared" si="41"/>
        <v/>
      </c>
      <c r="M1275" t="str">
        <f t="shared" si="42"/>
        <v/>
      </c>
    </row>
    <row r="1276" spans="12:13" x14ac:dyDescent="0.3">
      <c r="L1276" t="str">
        <f t="shared" si="41"/>
        <v/>
      </c>
      <c r="M1276" t="str">
        <f t="shared" si="42"/>
        <v/>
      </c>
    </row>
    <row r="1277" spans="12:13" x14ac:dyDescent="0.3">
      <c r="L1277" t="str">
        <f t="shared" si="41"/>
        <v/>
      </c>
      <c r="M1277" t="str">
        <f t="shared" si="42"/>
        <v/>
      </c>
    </row>
    <row r="1278" spans="12:13" x14ac:dyDescent="0.3">
      <c r="L1278" t="str">
        <f t="shared" si="41"/>
        <v/>
      </c>
      <c r="M1278" t="str">
        <f t="shared" si="42"/>
        <v/>
      </c>
    </row>
    <row r="1279" spans="12:13" x14ac:dyDescent="0.3">
      <c r="L1279" t="str">
        <f t="shared" si="41"/>
        <v/>
      </c>
      <c r="M1279" t="str">
        <f t="shared" si="42"/>
        <v/>
      </c>
    </row>
    <row r="1280" spans="12:13" x14ac:dyDescent="0.3">
      <c r="L1280" t="str">
        <f t="shared" si="41"/>
        <v/>
      </c>
      <c r="M1280" t="str">
        <f t="shared" si="42"/>
        <v/>
      </c>
    </row>
    <row r="1281" spans="12:13" x14ac:dyDescent="0.3">
      <c r="L1281" t="str">
        <f t="shared" si="41"/>
        <v/>
      </c>
      <c r="M1281" t="str">
        <f t="shared" si="42"/>
        <v/>
      </c>
    </row>
    <row r="1282" spans="12:13" x14ac:dyDescent="0.3">
      <c r="L1282" t="str">
        <f t="shared" si="41"/>
        <v/>
      </c>
      <c r="M1282" t="str">
        <f t="shared" si="42"/>
        <v/>
      </c>
    </row>
    <row r="1283" spans="12:13" x14ac:dyDescent="0.3">
      <c r="L1283" t="str">
        <f t="shared" si="41"/>
        <v/>
      </c>
      <c r="M1283" t="str">
        <f t="shared" si="42"/>
        <v/>
      </c>
    </row>
    <row r="1284" spans="12:13" x14ac:dyDescent="0.3">
      <c r="L1284" t="str">
        <f t="shared" si="41"/>
        <v/>
      </c>
      <c r="M1284" t="str">
        <f t="shared" si="42"/>
        <v/>
      </c>
    </row>
    <row r="1285" spans="12:13" x14ac:dyDescent="0.3">
      <c r="L1285" t="str">
        <f t="shared" si="41"/>
        <v/>
      </c>
      <c r="M1285" t="str">
        <f t="shared" si="42"/>
        <v/>
      </c>
    </row>
    <row r="1286" spans="12:13" x14ac:dyDescent="0.3">
      <c r="L1286" t="str">
        <f t="shared" si="41"/>
        <v/>
      </c>
      <c r="M1286" t="str">
        <f t="shared" si="42"/>
        <v/>
      </c>
    </row>
    <row r="1287" spans="12:13" x14ac:dyDescent="0.3">
      <c r="L1287" t="str">
        <f t="shared" si="41"/>
        <v/>
      </c>
      <c r="M1287" t="str">
        <f t="shared" si="42"/>
        <v/>
      </c>
    </row>
    <row r="1288" spans="12:13" x14ac:dyDescent="0.3">
      <c r="L1288" t="str">
        <f t="shared" si="41"/>
        <v/>
      </c>
      <c r="M1288" t="str">
        <f t="shared" si="42"/>
        <v/>
      </c>
    </row>
    <row r="1289" spans="12:13" x14ac:dyDescent="0.3">
      <c r="L1289" t="str">
        <f t="shared" ref="L1289:L1352" si="43">IFERROR(IF(OR(J1289="(vazio)",J1289=""),"",VLOOKUP(J1289,$D:$E,2,0)),"Mudança de escopo")</f>
        <v/>
      </c>
      <c r="M1289" t="str">
        <f t="shared" ref="M1289:M1352" si="44">IF(L1289="Mudança de escopo",K1289,"")</f>
        <v/>
      </c>
    </row>
    <row r="1290" spans="12:13" x14ac:dyDescent="0.3">
      <c r="L1290" t="str">
        <f t="shared" si="43"/>
        <v/>
      </c>
      <c r="M1290" t="str">
        <f t="shared" si="44"/>
        <v/>
      </c>
    </row>
    <row r="1291" spans="12:13" x14ac:dyDescent="0.3">
      <c r="L1291" t="str">
        <f t="shared" si="43"/>
        <v/>
      </c>
      <c r="M1291" t="str">
        <f t="shared" si="44"/>
        <v/>
      </c>
    </row>
    <row r="1292" spans="12:13" x14ac:dyDescent="0.3">
      <c r="L1292" t="str">
        <f t="shared" si="43"/>
        <v/>
      </c>
      <c r="M1292" t="str">
        <f t="shared" si="44"/>
        <v/>
      </c>
    </row>
    <row r="1293" spans="12:13" x14ac:dyDescent="0.3">
      <c r="L1293" t="str">
        <f t="shared" si="43"/>
        <v/>
      </c>
      <c r="M1293" t="str">
        <f t="shared" si="44"/>
        <v/>
      </c>
    </row>
    <row r="1294" spans="12:13" x14ac:dyDescent="0.3">
      <c r="L1294" t="str">
        <f t="shared" si="43"/>
        <v/>
      </c>
      <c r="M1294" t="str">
        <f t="shared" si="44"/>
        <v/>
      </c>
    </row>
    <row r="1295" spans="12:13" x14ac:dyDescent="0.3">
      <c r="L1295" t="str">
        <f t="shared" si="43"/>
        <v/>
      </c>
      <c r="M1295" t="str">
        <f t="shared" si="44"/>
        <v/>
      </c>
    </row>
    <row r="1296" spans="12:13" x14ac:dyDescent="0.3">
      <c r="L1296" t="str">
        <f t="shared" si="43"/>
        <v/>
      </c>
      <c r="M1296" t="str">
        <f t="shared" si="44"/>
        <v/>
      </c>
    </row>
    <row r="1297" spans="12:13" x14ac:dyDescent="0.3">
      <c r="L1297" t="str">
        <f t="shared" si="43"/>
        <v/>
      </c>
      <c r="M1297" t="str">
        <f t="shared" si="44"/>
        <v/>
      </c>
    </row>
    <row r="1298" spans="12:13" x14ac:dyDescent="0.3">
      <c r="L1298" t="str">
        <f t="shared" si="43"/>
        <v/>
      </c>
      <c r="M1298" t="str">
        <f t="shared" si="44"/>
        <v/>
      </c>
    </row>
    <row r="1299" spans="12:13" x14ac:dyDescent="0.3">
      <c r="L1299" t="str">
        <f t="shared" si="43"/>
        <v/>
      </c>
      <c r="M1299" t="str">
        <f t="shared" si="44"/>
        <v/>
      </c>
    </row>
    <row r="1300" spans="12:13" x14ac:dyDescent="0.3">
      <c r="L1300" t="str">
        <f t="shared" si="43"/>
        <v/>
      </c>
      <c r="M1300" t="str">
        <f t="shared" si="44"/>
        <v/>
      </c>
    </row>
    <row r="1301" spans="12:13" x14ac:dyDescent="0.3">
      <c r="L1301" t="str">
        <f t="shared" si="43"/>
        <v/>
      </c>
      <c r="M1301" t="str">
        <f t="shared" si="44"/>
        <v/>
      </c>
    </row>
    <row r="1302" spans="12:13" x14ac:dyDescent="0.3">
      <c r="L1302" t="str">
        <f t="shared" si="43"/>
        <v/>
      </c>
      <c r="M1302" t="str">
        <f t="shared" si="44"/>
        <v/>
      </c>
    </row>
    <row r="1303" spans="12:13" x14ac:dyDescent="0.3">
      <c r="L1303" t="str">
        <f t="shared" si="43"/>
        <v/>
      </c>
      <c r="M1303" t="str">
        <f t="shared" si="44"/>
        <v/>
      </c>
    </row>
    <row r="1304" spans="12:13" x14ac:dyDescent="0.3">
      <c r="L1304" t="str">
        <f t="shared" si="43"/>
        <v/>
      </c>
      <c r="M1304" t="str">
        <f t="shared" si="44"/>
        <v/>
      </c>
    </row>
    <row r="1305" spans="12:13" x14ac:dyDescent="0.3">
      <c r="L1305" t="str">
        <f t="shared" si="43"/>
        <v/>
      </c>
      <c r="M1305" t="str">
        <f t="shared" si="44"/>
        <v/>
      </c>
    </row>
    <row r="1306" spans="12:13" x14ac:dyDescent="0.3">
      <c r="L1306" t="str">
        <f t="shared" si="43"/>
        <v/>
      </c>
      <c r="M1306" t="str">
        <f t="shared" si="44"/>
        <v/>
      </c>
    </row>
    <row r="1307" spans="12:13" x14ac:dyDescent="0.3">
      <c r="L1307" t="str">
        <f t="shared" si="43"/>
        <v/>
      </c>
      <c r="M1307" t="str">
        <f t="shared" si="44"/>
        <v/>
      </c>
    </row>
    <row r="1308" spans="12:13" x14ac:dyDescent="0.3">
      <c r="L1308" t="str">
        <f t="shared" si="43"/>
        <v/>
      </c>
      <c r="M1308" t="str">
        <f t="shared" si="44"/>
        <v/>
      </c>
    </row>
    <row r="1309" spans="12:13" x14ac:dyDescent="0.3">
      <c r="L1309" t="str">
        <f t="shared" si="43"/>
        <v/>
      </c>
      <c r="M1309" t="str">
        <f t="shared" si="44"/>
        <v/>
      </c>
    </row>
    <row r="1310" spans="12:13" x14ac:dyDescent="0.3">
      <c r="L1310" t="str">
        <f t="shared" si="43"/>
        <v/>
      </c>
      <c r="M1310" t="str">
        <f t="shared" si="44"/>
        <v/>
      </c>
    </row>
    <row r="1311" spans="12:13" x14ac:dyDescent="0.3">
      <c r="L1311" t="str">
        <f t="shared" si="43"/>
        <v/>
      </c>
      <c r="M1311" t="str">
        <f t="shared" si="44"/>
        <v/>
      </c>
    </row>
    <row r="1312" spans="12:13" x14ac:dyDescent="0.3">
      <c r="L1312" t="str">
        <f t="shared" si="43"/>
        <v/>
      </c>
      <c r="M1312" t="str">
        <f t="shared" si="44"/>
        <v/>
      </c>
    </row>
    <row r="1313" spans="12:13" x14ac:dyDescent="0.3">
      <c r="L1313" t="str">
        <f t="shared" si="43"/>
        <v/>
      </c>
      <c r="M1313" t="str">
        <f t="shared" si="44"/>
        <v/>
      </c>
    </row>
    <row r="1314" spans="12:13" x14ac:dyDescent="0.3">
      <c r="L1314" t="str">
        <f t="shared" si="43"/>
        <v/>
      </c>
      <c r="M1314" t="str">
        <f t="shared" si="44"/>
        <v/>
      </c>
    </row>
    <row r="1315" spans="12:13" x14ac:dyDescent="0.3">
      <c r="L1315" t="str">
        <f t="shared" si="43"/>
        <v/>
      </c>
      <c r="M1315" t="str">
        <f t="shared" si="44"/>
        <v/>
      </c>
    </row>
    <row r="1316" spans="12:13" x14ac:dyDescent="0.3">
      <c r="L1316" t="str">
        <f t="shared" si="43"/>
        <v/>
      </c>
      <c r="M1316" t="str">
        <f t="shared" si="44"/>
        <v/>
      </c>
    </row>
    <row r="1317" spans="12:13" x14ac:dyDescent="0.3">
      <c r="L1317" t="str">
        <f t="shared" si="43"/>
        <v/>
      </c>
      <c r="M1317" t="str">
        <f t="shared" si="44"/>
        <v/>
      </c>
    </row>
    <row r="1318" spans="12:13" x14ac:dyDescent="0.3">
      <c r="L1318" t="str">
        <f t="shared" si="43"/>
        <v/>
      </c>
      <c r="M1318" t="str">
        <f t="shared" si="44"/>
        <v/>
      </c>
    </row>
    <row r="1319" spans="12:13" x14ac:dyDescent="0.3">
      <c r="L1319" t="str">
        <f t="shared" si="43"/>
        <v/>
      </c>
      <c r="M1319" t="str">
        <f t="shared" si="44"/>
        <v/>
      </c>
    </row>
    <row r="1320" spans="12:13" x14ac:dyDescent="0.3">
      <c r="L1320" t="str">
        <f t="shared" si="43"/>
        <v/>
      </c>
      <c r="M1320" t="str">
        <f t="shared" si="44"/>
        <v/>
      </c>
    </row>
    <row r="1321" spans="12:13" x14ac:dyDescent="0.3">
      <c r="L1321" t="str">
        <f t="shared" si="43"/>
        <v/>
      </c>
      <c r="M1321" t="str">
        <f t="shared" si="44"/>
        <v/>
      </c>
    </row>
    <row r="1322" spans="12:13" x14ac:dyDescent="0.3">
      <c r="L1322" t="str">
        <f t="shared" si="43"/>
        <v/>
      </c>
      <c r="M1322" t="str">
        <f t="shared" si="44"/>
        <v/>
      </c>
    </row>
    <row r="1323" spans="12:13" x14ac:dyDescent="0.3">
      <c r="L1323" t="str">
        <f t="shared" si="43"/>
        <v/>
      </c>
      <c r="M1323" t="str">
        <f t="shared" si="44"/>
        <v/>
      </c>
    </row>
    <row r="1324" spans="12:13" x14ac:dyDescent="0.3">
      <c r="L1324" t="str">
        <f t="shared" si="43"/>
        <v/>
      </c>
      <c r="M1324" t="str">
        <f t="shared" si="44"/>
        <v/>
      </c>
    </row>
    <row r="1325" spans="12:13" x14ac:dyDescent="0.3">
      <c r="L1325" t="str">
        <f t="shared" si="43"/>
        <v/>
      </c>
      <c r="M1325" t="str">
        <f t="shared" si="44"/>
        <v/>
      </c>
    </row>
    <row r="1326" spans="12:13" x14ac:dyDescent="0.3">
      <c r="L1326" t="str">
        <f t="shared" si="43"/>
        <v/>
      </c>
      <c r="M1326" t="str">
        <f t="shared" si="44"/>
        <v/>
      </c>
    </row>
    <row r="1327" spans="12:13" x14ac:dyDescent="0.3">
      <c r="L1327" t="str">
        <f t="shared" si="43"/>
        <v/>
      </c>
      <c r="M1327" t="str">
        <f t="shared" si="44"/>
        <v/>
      </c>
    </row>
    <row r="1328" spans="12:13" x14ac:dyDescent="0.3">
      <c r="L1328" t="str">
        <f t="shared" si="43"/>
        <v/>
      </c>
      <c r="M1328" t="str">
        <f t="shared" si="44"/>
        <v/>
      </c>
    </row>
    <row r="1329" spans="12:13" x14ac:dyDescent="0.3">
      <c r="L1329" t="str">
        <f t="shared" si="43"/>
        <v/>
      </c>
      <c r="M1329" t="str">
        <f t="shared" si="44"/>
        <v/>
      </c>
    </row>
    <row r="1330" spans="12:13" x14ac:dyDescent="0.3">
      <c r="L1330" t="str">
        <f t="shared" si="43"/>
        <v/>
      </c>
      <c r="M1330" t="str">
        <f t="shared" si="44"/>
        <v/>
      </c>
    </row>
    <row r="1331" spans="12:13" x14ac:dyDescent="0.3">
      <c r="L1331" t="str">
        <f t="shared" si="43"/>
        <v/>
      </c>
      <c r="M1331" t="str">
        <f t="shared" si="44"/>
        <v/>
      </c>
    </row>
    <row r="1332" spans="12:13" x14ac:dyDescent="0.3">
      <c r="L1332" t="str">
        <f t="shared" si="43"/>
        <v/>
      </c>
      <c r="M1332" t="str">
        <f t="shared" si="44"/>
        <v/>
      </c>
    </row>
    <row r="1333" spans="12:13" x14ac:dyDescent="0.3">
      <c r="L1333" t="str">
        <f t="shared" si="43"/>
        <v/>
      </c>
      <c r="M1333" t="str">
        <f t="shared" si="44"/>
        <v/>
      </c>
    </row>
    <row r="1334" spans="12:13" x14ac:dyDescent="0.3">
      <c r="L1334" t="str">
        <f t="shared" si="43"/>
        <v/>
      </c>
      <c r="M1334" t="str">
        <f t="shared" si="44"/>
        <v/>
      </c>
    </row>
    <row r="1335" spans="12:13" x14ac:dyDescent="0.3">
      <c r="L1335" t="str">
        <f t="shared" si="43"/>
        <v/>
      </c>
      <c r="M1335" t="str">
        <f t="shared" si="44"/>
        <v/>
      </c>
    </row>
    <row r="1336" spans="12:13" x14ac:dyDescent="0.3">
      <c r="L1336" t="str">
        <f t="shared" si="43"/>
        <v/>
      </c>
      <c r="M1336" t="str">
        <f t="shared" si="44"/>
        <v/>
      </c>
    </row>
    <row r="1337" spans="12:13" x14ac:dyDescent="0.3">
      <c r="L1337" t="str">
        <f t="shared" si="43"/>
        <v/>
      </c>
      <c r="M1337" t="str">
        <f t="shared" si="44"/>
        <v/>
      </c>
    </row>
    <row r="1338" spans="12:13" x14ac:dyDescent="0.3">
      <c r="L1338" t="str">
        <f t="shared" si="43"/>
        <v/>
      </c>
      <c r="M1338" t="str">
        <f t="shared" si="44"/>
        <v/>
      </c>
    </row>
    <row r="1339" spans="12:13" x14ac:dyDescent="0.3">
      <c r="L1339" t="str">
        <f t="shared" si="43"/>
        <v/>
      </c>
      <c r="M1339" t="str">
        <f t="shared" si="44"/>
        <v/>
      </c>
    </row>
    <row r="1340" spans="12:13" x14ac:dyDescent="0.3">
      <c r="L1340" t="str">
        <f t="shared" si="43"/>
        <v/>
      </c>
      <c r="M1340" t="str">
        <f t="shared" si="44"/>
        <v/>
      </c>
    </row>
    <row r="1341" spans="12:13" x14ac:dyDescent="0.3">
      <c r="L1341" t="str">
        <f t="shared" si="43"/>
        <v/>
      </c>
      <c r="M1341" t="str">
        <f t="shared" si="44"/>
        <v/>
      </c>
    </row>
    <row r="1342" spans="12:13" x14ac:dyDescent="0.3">
      <c r="L1342" t="str">
        <f t="shared" si="43"/>
        <v/>
      </c>
      <c r="M1342" t="str">
        <f t="shared" si="44"/>
        <v/>
      </c>
    </row>
    <row r="1343" spans="12:13" x14ac:dyDescent="0.3">
      <c r="L1343" t="str">
        <f t="shared" si="43"/>
        <v/>
      </c>
      <c r="M1343" t="str">
        <f t="shared" si="44"/>
        <v/>
      </c>
    </row>
    <row r="1344" spans="12:13" x14ac:dyDescent="0.3">
      <c r="L1344" t="str">
        <f t="shared" si="43"/>
        <v/>
      </c>
      <c r="M1344" t="str">
        <f t="shared" si="44"/>
        <v/>
      </c>
    </row>
    <row r="1345" spans="12:13" x14ac:dyDescent="0.3">
      <c r="L1345" t="str">
        <f t="shared" si="43"/>
        <v/>
      </c>
      <c r="M1345" t="str">
        <f t="shared" si="44"/>
        <v/>
      </c>
    </row>
    <row r="1346" spans="12:13" x14ac:dyDescent="0.3">
      <c r="L1346" t="str">
        <f t="shared" si="43"/>
        <v/>
      </c>
      <c r="M1346" t="str">
        <f t="shared" si="44"/>
        <v/>
      </c>
    </row>
    <row r="1347" spans="12:13" x14ac:dyDescent="0.3">
      <c r="L1347" t="str">
        <f t="shared" si="43"/>
        <v/>
      </c>
      <c r="M1347" t="str">
        <f t="shared" si="44"/>
        <v/>
      </c>
    </row>
    <row r="1348" spans="12:13" x14ac:dyDescent="0.3">
      <c r="L1348" t="str">
        <f t="shared" si="43"/>
        <v/>
      </c>
      <c r="M1348" t="str">
        <f t="shared" si="44"/>
        <v/>
      </c>
    </row>
    <row r="1349" spans="12:13" x14ac:dyDescent="0.3">
      <c r="L1349" t="str">
        <f t="shared" si="43"/>
        <v/>
      </c>
      <c r="M1349" t="str">
        <f t="shared" si="44"/>
        <v/>
      </c>
    </row>
    <row r="1350" spans="12:13" x14ac:dyDescent="0.3">
      <c r="L1350" t="str">
        <f t="shared" si="43"/>
        <v/>
      </c>
      <c r="M1350" t="str">
        <f t="shared" si="44"/>
        <v/>
      </c>
    </row>
    <row r="1351" spans="12:13" x14ac:dyDescent="0.3">
      <c r="L1351" t="str">
        <f t="shared" si="43"/>
        <v/>
      </c>
      <c r="M1351" t="str">
        <f t="shared" si="44"/>
        <v/>
      </c>
    </row>
    <row r="1352" spans="12:13" x14ac:dyDescent="0.3">
      <c r="L1352" t="str">
        <f t="shared" si="43"/>
        <v/>
      </c>
      <c r="M1352" t="str">
        <f t="shared" si="44"/>
        <v/>
      </c>
    </row>
    <row r="1353" spans="12:13" x14ac:dyDescent="0.3">
      <c r="L1353" t="str">
        <f t="shared" ref="L1353:L1416" si="45">IFERROR(IF(OR(J1353="(vazio)",J1353=""),"",VLOOKUP(J1353,$D:$E,2,0)),"Mudança de escopo")</f>
        <v/>
      </c>
      <c r="M1353" t="str">
        <f t="shared" ref="M1353:M1416" si="46">IF(L1353="Mudança de escopo",K1353,"")</f>
        <v/>
      </c>
    </row>
    <row r="1354" spans="12:13" x14ac:dyDescent="0.3">
      <c r="L1354" t="str">
        <f t="shared" si="45"/>
        <v/>
      </c>
      <c r="M1354" t="str">
        <f t="shared" si="46"/>
        <v/>
      </c>
    </row>
    <row r="1355" spans="12:13" x14ac:dyDescent="0.3">
      <c r="L1355" t="str">
        <f t="shared" si="45"/>
        <v/>
      </c>
      <c r="M1355" t="str">
        <f t="shared" si="46"/>
        <v/>
      </c>
    </row>
    <row r="1356" spans="12:13" x14ac:dyDescent="0.3">
      <c r="L1356" t="str">
        <f t="shared" si="45"/>
        <v/>
      </c>
      <c r="M1356" t="str">
        <f t="shared" si="46"/>
        <v/>
      </c>
    </row>
    <row r="1357" spans="12:13" x14ac:dyDescent="0.3">
      <c r="L1357" t="str">
        <f t="shared" si="45"/>
        <v/>
      </c>
      <c r="M1357" t="str">
        <f t="shared" si="46"/>
        <v/>
      </c>
    </row>
    <row r="1358" spans="12:13" x14ac:dyDescent="0.3">
      <c r="L1358" t="str">
        <f t="shared" si="45"/>
        <v/>
      </c>
      <c r="M1358" t="str">
        <f t="shared" si="46"/>
        <v/>
      </c>
    </row>
    <row r="1359" spans="12:13" x14ac:dyDescent="0.3">
      <c r="L1359" t="str">
        <f t="shared" si="45"/>
        <v/>
      </c>
      <c r="M1359" t="str">
        <f t="shared" si="46"/>
        <v/>
      </c>
    </row>
    <row r="1360" spans="12:13" x14ac:dyDescent="0.3">
      <c r="L1360" t="str">
        <f t="shared" si="45"/>
        <v/>
      </c>
      <c r="M1360" t="str">
        <f t="shared" si="46"/>
        <v/>
      </c>
    </row>
    <row r="1361" spans="12:13" x14ac:dyDescent="0.3">
      <c r="L1361" t="str">
        <f t="shared" si="45"/>
        <v/>
      </c>
      <c r="M1361" t="str">
        <f t="shared" si="46"/>
        <v/>
      </c>
    </row>
    <row r="1362" spans="12:13" x14ac:dyDescent="0.3">
      <c r="L1362" t="str">
        <f t="shared" si="45"/>
        <v/>
      </c>
      <c r="M1362" t="str">
        <f t="shared" si="46"/>
        <v/>
      </c>
    </row>
    <row r="1363" spans="12:13" x14ac:dyDescent="0.3">
      <c r="L1363" t="str">
        <f t="shared" si="45"/>
        <v/>
      </c>
      <c r="M1363" t="str">
        <f t="shared" si="46"/>
        <v/>
      </c>
    </row>
    <row r="1364" spans="12:13" x14ac:dyDescent="0.3">
      <c r="L1364" t="str">
        <f t="shared" si="45"/>
        <v/>
      </c>
      <c r="M1364" t="str">
        <f t="shared" si="46"/>
        <v/>
      </c>
    </row>
    <row r="1365" spans="12:13" x14ac:dyDescent="0.3">
      <c r="L1365" t="str">
        <f t="shared" si="45"/>
        <v/>
      </c>
      <c r="M1365" t="str">
        <f t="shared" si="46"/>
        <v/>
      </c>
    </row>
    <row r="1366" spans="12:13" x14ac:dyDescent="0.3">
      <c r="L1366" t="str">
        <f t="shared" si="45"/>
        <v/>
      </c>
      <c r="M1366" t="str">
        <f t="shared" si="46"/>
        <v/>
      </c>
    </row>
    <row r="1367" spans="12:13" x14ac:dyDescent="0.3">
      <c r="L1367" t="str">
        <f t="shared" si="45"/>
        <v/>
      </c>
      <c r="M1367" t="str">
        <f t="shared" si="46"/>
        <v/>
      </c>
    </row>
    <row r="1368" spans="12:13" x14ac:dyDescent="0.3">
      <c r="L1368" t="str">
        <f t="shared" si="45"/>
        <v/>
      </c>
      <c r="M1368" t="str">
        <f t="shared" si="46"/>
        <v/>
      </c>
    </row>
    <row r="1369" spans="12:13" x14ac:dyDescent="0.3">
      <c r="L1369" t="str">
        <f t="shared" si="45"/>
        <v/>
      </c>
      <c r="M1369" t="str">
        <f t="shared" si="46"/>
        <v/>
      </c>
    </row>
    <row r="1370" spans="12:13" x14ac:dyDescent="0.3">
      <c r="L1370" t="str">
        <f t="shared" si="45"/>
        <v/>
      </c>
      <c r="M1370" t="str">
        <f t="shared" si="46"/>
        <v/>
      </c>
    </row>
    <row r="1371" spans="12:13" x14ac:dyDescent="0.3">
      <c r="L1371" t="str">
        <f t="shared" si="45"/>
        <v/>
      </c>
      <c r="M1371" t="str">
        <f t="shared" si="46"/>
        <v/>
      </c>
    </row>
    <row r="1372" spans="12:13" x14ac:dyDescent="0.3">
      <c r="L1372" t="str">
        <f t="shared" si="45"/>
        <v/>
      </c>
      <c r="M1372" t="str">
        <f t="shared" si="46"/>
        <v/>
      </c>
    </row>
    <row r="1373" spans="12:13" x14ac:dyDescent="0.3">
      <c r="L1373" t="str">
        <f t="shared" si="45"/>
        <v/>
      </c>
      <c r="M1373" t="str">
        <f t="shared" si="46"/>
        <v/>
      </c>
    </row>
    <row r="1374" spans="12:13" x14ac:dyDescent="0.3">
      <c r="L1374" t="str">
        <f t="shared" si="45"/>
        <v/>
      </c>
      <c r="M1374" t="str">
        <f t="shared" si="46"/>
        <v/>
      </c>
    </row>
    <row r="1375" spans="12:13" x14ac:dyDescent="0.3">
      <c r="L1375" t="str">
        <f t="shared" si="45"/>
        <v/>
      </c>
      <c r="M1375" t="str">
        <f t="shared" si="46"/>
        <v/>
      </c>
    </row>
    <row r="1376" spans="12:13" x14ac:dyDescent="0.3">
      <c r="L1376" t="str">
        <f t="shared" si="45"/>
        <v/>
      </c>
      <c r="M1376" t="str">
        <f t="shared" si="46"/>
        <v/>
      </c>
    </row>
    <row r="1377" spans="12:13" x14ac:dyDescent="0.3">
      <c r="L1377" t="str">
        <f t="shared" si="45"/>
        <v/>
      </c>
      <c r="M1377" t="str">
        <f t="shared" si="46"/>
        <v/>
      </c>
    </row>
    <row r="1378" spans="12:13" x14ac:dyDescent="0.3">
      <c r="L1378" t="str">
        <f t="shared" si="45"/>
        <v/>
      </c>
      <c r="M1378" t="str">
        <f t="shared" si="46"/>
        <v/>
      </c>
    </row>
    <row r="1379" spans="12:13" x14ac:dyDescent="0.3">
      <c r="L1379" t="str">
        <f t="shared" si="45"/>
        <v/>
      </c>
      <c r="M1379" t="str">
        <f t="shared" si="46"/>
        <v/>
      </c>
    </row>
    <row r="1380" spans="12:13" x14ac:dyDescent="0.3">
      <c r="L1380" t="str">
        <f t="shared" si="45"/>
        <v/>
      </c>
      <c r="M1380" t="str">
        <f t="shared" si="46"/>
        <v/>
      </c>
    </row>
    <row r="1381" spans="12:13" x14ac:dyDescent="0.3">
      <c r="L1381" t="str">
        <f t="shared" si="45"/>
        <v/>
      </c>
      <c r="M1381" t="str">
        <f t="shared" si="46"/>
        <v/>
      </c>
    </row>
    <row r="1382" spans="12:13" x14ac:dyDescent="0.3">
      <c r="L1382" t="str">
        <f t="shared" si="45"/>
        <v/>
      </c>
      <c r="M1382" t="str">
        <f t="shared" si="46"/>
        <v/>
      </c>
    </row>
    <row r="1383" spans="12:13" x14ac:dyDescent="0.3">
      <c r="L1383" t="str">
        <f t="shared" si="45"/>
        <v/>
      </c>
      <c r="M1383" t="str">
        <f t="shared" si="46"/>
        <v/>
      </c>
    </row>
    <row r="1384" spans="12:13" x14ac:dyDescent="0.3">
      <c r="L1384" t="str">
        <f t="shared" si="45"/>
        <v/>
      </c>
      <c r="M1384" t="str">
        <f t="shared" si="46"/>
        <v/>
      </c>
    </row>
    <row r="1385" spans="12:13" x14ac:dyDescent="0.3">
      <c r="L1385" t="str">
        <f t="shared" si="45"/>
        <v/>
      </c>
      <c r="M1385" t="str">
        <f t="shared" si="46"/>
        <v/>
      </c>
    </row>
    <row r="1386" spans="12:13" x14ac:dyDescent="0.3">
      <c r="L1386" t="str">
        <f t="shared" si="45"/>
        <v/>
      </c>
      <c r="M1386" t="str">
        <f t="shared" si="46"/>
        <v/>
      </c>
    </row>
    <row r="1387" spans="12:13" x14ac:dyDescent="0.3">
      <c r="L1387" t="str">
        <f t="shared" si="45"/>
        <v/>
      </c>
      <c r="M1387" t="str">
        <f t="shared" si="46"/>
        <v/>
      </c>
    </row>
    <row r="1388" spans="12:13" x14ac:dyDescent="0.3">
      <c r="L1388" t="str">
        <f t="shared" si="45"/>
        <v/>
      </c>
      <c r="M1388" t="str">
        <f t="shared" si="46"/>
        <v/>
      </c>
    </row>
    <row r="1389" spans="12:13" x14ac:dyDescent="0.3">
      <c r="L1389" t="str">
        <f t="shared" si="45"/>
        <v/>
      </c>
      <c r="M1389" t="str">
        <f t="shared" si="46"/>
        <v/>
      </c>
    </row>
    <row r="1390" spans="12:13" x14ac:dyDescent="0.3">
      <c r="L1390" t="str">
        <f t="shared" si="45"/>
        <v/>
      </c>
      <c r="M1390" t="str">
        <f t="shared" si="46"/>
        <v/>
      </c>
    </row>
    <row r="1391" spans="12:13" x14ac:dyDescent="0.3">
      <c r="L1391" t="str">
        <f t="shared" si="45"/>
        <v/>
      </c>
      <c r="M1391" t="str">
        <f t="shared" si="46"/>
        <v/>
      </c>
    </row>
    <row r="1392" spans="12:13" x14ac:dyDescent="0.3">
      <c r="L1392" t="str">
        <f t="shared" si="45"/>
        <v/>
      </c>
      <c r="M1392" t="str">
        <f t="shared" si="46"/>
        <v/>
      </c>
    </row>
    <row r="1393" spans="12:13" x14ac:dyDescent="0.3">
      <c r="L1393" t="str">
        <f t="shared" si="45"/>
        <v/>
      </c>
      <c r="M1393" t="str">
        <f t="shared" si="46"/>
        <v/>
      </c>
    </row>
    <row r="1394" spans="12:13" x14ac:dyDescent="0.3">
      <c r="L1394" t="str">
        <f t="shared" si="45"/>
        <v/>
      </c>
      <c r="M1394" t="str">
        <f t="shared" si="46"/>
        <v/>
      </c>
    </row>
    <row r="1395" spans="12:13" x14ac:dyDescent="0.3">
      <c r="L1395" t="str">
        <f t="shared" si="45"/>
        <v/>
      </c>
      <c r="M1395" t="str">
        <f t="shared" si="46"/>
        <v/>
      </c>
    </row>
    <row r="1396" spans="12:13" x14ac:dyDescent="0.3">
      <c r="L1396" t="str">
        <f t="shared" si="45"/>
        <v/>
      </c>
      <c r="M1396" t="str">
        <f t="shared" si="46"/>
        <v/>
      </c>
    </row>
    <row r="1397" spans="12:13" x14ac:dyDescent="0.3">
      <c r="L1397" t="str">
        <f t="shared" si="45"/>
        <v/>
      </c>
      <c r="M1397" t="str">
        <f t="shared" si="46"/>
        <v/>
      </c>
    </row>
    <row r="1398" spans="12:13" x14ac:dyDescent="0.3">
      <c r="L1398" t="str">
        <f t="shared" si="45"/>
        <v/>
      </c>
      <c r="M1398" t="str">
        <f t="shared" si="46"/>
        <v/>
      </c>
    </row>
    <row r="1399" spans="12:13" x14ac:dyDescent="0.3">
      <c r="L1399" t="str">
        <f t="shared" si="45"/>
        <v/>
      </c>
      <c r="M1399" t="str">
        <f t="shared" si="46"/>
        <v/>
      </c>
    </row>
    <row r="1400" spans="12:13" x14ac:dyDescent="0.3">
      <c r="L1400" t="str">
        <f t="shared" si="45"/>
        <v/>
      </c>
      <c r="M1400" t="str">
        <f t="shared" si="46"/>
        <v/>
      </c>
    </row>
    <row r="1401" spans="12:13" x14ac:dyDescent="0.3">
      <c r="L1401" t="str">
        <f t="shared" si="45"/>
        <v/>
      </c>
      <c r="M1401" t="str">
        <f t="shared" si="46"/>
        <v/>
      </c>
    </row>
    <row r="1402" spans="12:13" x14ac:dyDescent="0.3">
      <c r="L1402" t="str">
        <f t="shared" si="45"/>
        <v/>
      </c>
      <c r="M1402" t="str">
        <f t="shared" si="46"/>
        <v/>
      </c>
    </row>
    <row r="1403" spans="12:13" x14ac:dyDescent="0.3">
      <c r="L1403" t="str">
        <f t="shared" si="45"/>
        <v/>
      </c>
      <c r="M1403" t="str">
        <f t="shared" si="46"/>
        <v/>
      </c>
    </row>
    <row r="1404" spans="12:13" x14ac:dyDescent="0.3">
      <c r="L1404" t="str">
        <f t="shared" si="45"/>
        <v/>
      </c>
      <c r="M1404" t="str">
        <f t="shared" si="46"/>
        <v/>
      </c>
    </row>
    <row r="1405" spans="12:13" x14ac:dyDescent="0.3">
      <c r="L1405" t="str">
        <f t="shared" si="45"/>
        <v/>
      </c>
      <c r="M1405" t="str">
        <f t="shared" si="46"/>
        <v/>
      </c>
    </row>
    <row r="1406" spans="12:13" x14ac:dyDescent="0.3">
      <c r="L1406" t="str">
        <f t="shared" si="45"/>
        <v/>
      </c>
      <c r="M1406" t="str">
        <f t="shared" si="46"/>
        <v/>
      </c>
    </row>
    <row r="1407" spans="12:13" x14ac:dyDescent="0.3">
      <c r="L1407" t="str">
        <f t="shared" si="45"/>
        <v/>
      </c>
      <c r="M1407" t="str">
        <f t="shared" si="46"/>
        <v/>
      </c>
    </row>
    <row r="1408" spans="12:13" x14ac:dyDescent="0.3">
      <c r="L1408" t="str">
        <f t="shared" si="45"/>
        <v/>
      </c>
      <c r="M1408" t="str">
        <f t="shared" si="46"/>
        <v/>
      </c>
    </row>
    <row r="1409" spans="12:13" x14ac:dyDescent="0.3">
      <c r="L1409" t="str">
        <f t="shared" si="45"/>
        <v/>
      </c>
      <c r="M1409" t="str">
        <f t="shared" si="46"/>
        <v/>
      </c>
    </row>
    <row r="1410" spans="12:13" x14ac:dyDescent="0.3">
      <c r="L1410" t="str">
        <f t="shared" si="45"/>
        <v/>
      </c>
      <c r="M1410" t="str">
        <f t="shared" si="46"/>
        <v/>
      </c>
    </row>
    <row r="1411" spans="12:13" x14ac:dyDescent="0.3">
      <c r="L1411" t="str">
        <f t="shared" si="45"/>
        <v/>
      </c>
      <c r="M1411" t="str">
        <f t="shared" si="46"/>
        <v/>
      </c>
    </row>
    <row r="1412" spans="12:13" x14ac:dyDescent="0.3">
      <c r="L1412" t="str">
        <f t="shared" si="45"/>
        <v/>
      </c>
      <c r="M1412" t="str">
        <f t="shared" si="46"/>
        <v/>
      </c>
    </row>
    <row r="1413" spans="12:13" x14ac:dyDescent="0.3">
      <c r="L1413" t="str">
        <f t="shared" si="45"/>
        <v/>
      </c>
      <c r="M1413" t="str">
        <f t="shared" si="46"/>
        <v/>
      </c>
    </row>
    <row r="1414" spans="12:13" x14ac:dyDescent="0.3">
      <c r="L1414" t="str">
        <f t="shared" si="45"/>
        <v/>
      </c>
      <c r="M1414" t="str">
        <f t="shared" si="46"/>
        <v/>
      </c>
    </row>
    <row r="1415" spans="12:13" x14ac:dyDescent="0.3">
      <c r="L1415" t="str">
        <f t="shared" si="45"/>
        <v/>
      </c>
      <c r="M1415" t="str">
        <f t="shared" si="46"/>
        <v/>
      </c>
    </row>
    <row r="1416" spans="12:13" x14ac:dyDescent="0.3">
      <c r="L1416" t="str">
        <f t="shared" si="45"/>
        <v/>
      </c>
      <c r="M1416" t="str">
        <f t="shared" si="46"/>
        <v/>
      </c>
    </row>
    <row r="1417" spans="12:13" x14ac:dyDescent="0.3">
      <c r="L1417" t="str">
        <f t="shared" ref="L1417:L1480" si="47">IFERROR(IF(OR(J1417="(vazio)",J1417=""),"",VLOOKUP(J1417,$D:$E,2,0)),"Mudança de escopo")</f>
        <v/>
      </c>
      <c r="M1417" t="str">
        <f t="shared" ref="M1417:M1480" si="48">IF(L1417="Mudança de escopo",K1417,"")</f>
        <v/>
      </c>
    </row>
    <row r="1418" spans="12:13" x14ac:dyDescent="0.3">
      <c r="L1418" t="str">
        <f t="shared" si="47"/>
        <v/>
      </c>
      <c r="M1418" t="str">
        <f t="shared" si="48"/>
        <v/>
      </c>
    </row>
    <row r="1419" spans="12:13" x14ac:dyDescent="0.3">
      <c r="L1419" t="str">
        <f t="shared" si="47"/>
        <v/>
      </c>
      <c r="M1419" t="str">
        <f t="shared" si="48"/>
        <v/>
      </c>
    </row>
    <row r="1420" spans="12:13" x14ac:dyDescent="0.3">
      <c r="L1420" t="str">
        <f t="shared" si="47"/>
        <v/>
      </c>
      <c r="M1420" t="str">
        <f t="shared" si="48"/>
        <v/>
      </c>
    </row>
    <row r="1421" spans="12:13" x14ac:dyDescent="0.3">
      <c r="L1421" t="str">
        <f t="shared" si="47"/>
        <v/>
      </c>
      <c r="M1421" t="str">
        <f t="shared" si="48"/>
        <v/>
      </c>
    </row>
    <row r="1422" spans="12:13" x14ac:dyDescent="0.3">
      <c r="L1422" t="str">
        <f t="shared" si="47"/>
        <v/>
      </c>
      <c r="M1422" t="str">
        <f t="shared" si="48"/>
        <v/>
      </c>
    </row>
    <row r="1423" spans="12:13" x14ac:dyDescent="0.3">
      <c r="L1423" t="str">
        <f t="shared" si="47"/>
        <v/>
      </c>
      <c r="M1423" t="str">
        <f t="shared" si="48"/>
        <v/>
      </c>
    </row>
    <row r="1424" spans="12:13" x14ac:dyDescent="0.3">
      <c r="L1424" t="str">
        <f t="shared" si="47"/>
        <v/>
      </c>
      <c r="M1424" t="str">
        <f t="shared" si="48"/>
        <v/>
      </c>
    </row>
    <row r="1425" spans="12:13" x14ac:dyDescent="0.3">
      <c r="L1425" t="str">
        <f t="shared" si="47"/>
        <v/>
      </c>
      <c r="M1425" t="str">
        <f t="shared" si="48"/>
        <v/>
      </c>
    </row>
    <row r="1426" spans="12:13" x14ac:dyDescent="0.3">
      <c r="L1426" t="str">
        <f t="shared" si="47"/>
        <v/>
      </c>
      <c r="M1426" t="str">
        <f t="shared" si="48"/>
        <v/>
      </c>
    </row>
    <row r="1427" spans="12:13" x14ac:dyDescent="0.3">
      <c r="L1427" t="str">
        <f t="shared" si="47"/>
        <v/>
      </c>
      <c r="M1427" t="str">
        <f t="shared" si="48"/>
        <v/>
      </c>
    </row>
    <row r="1428" spans="12:13" x14ac:dyDescent="0.3">
      <c r="L1428" t="str">
        <f t="shared" si="47"/>
        <v/>
      </c>
      <c r="M1428" t="str">
        <f t="shared" si="48"/>
        <v/>
      </c>
    </row>
    <row r="1429" spans="12:13" x14ac:dyDescent="0.3">
      <c r="L1429" t="str">
        <f t="shared" si="47"/>
        <v/>
      </c>
      <c r="M1429" t="str">
        <f t="shared" si="48"/>
        <v/>
      </c>
    </row>
    <row r="1430" spans="12:13" x14ac:dyDescent="0.3">
      <c r="L1430" t="str">
        <f t="shared" si="47"/>
        <v/>
      </c>
      <c r="M1430" t="str">
        <f t="shared" si="48"/>
        <v/>
      </c>
    </row>
    <row r="1431" spans="12:13" x14ac:dyDescent="0.3">
      <c r="L1431" t="str">
        <f t="shared" si="47"/>
        <v/>
      </c>
      <c r="M1431" t="str">
        <f t="shared" si="48"/>
        <v/>
      </c>
    </row>
    <row r="1432" spans="12:13" x14ac:dyDescent="0.3">
      <c r="L1432" t="str">
        <f t="shared" si="47"/>
        <v/>
      </c>
      <c r="M1432" t="str">
        <f t="shared" si="48"/>
        <v/>
      </c>
    </row>
    <row r="1433" spans="12:13" x14ac:dyDescent="0.3">
      <c r="L1433" t="str">
        <f t="shared" si="47"/>
        <v/>
      </c>
      <c r="M1433" t="str">
        <f t="shared" si="48"/>
        <v/>
      </c>
    </row>
    <row r="1434" spans="12:13" x14ac:dyDescent="0.3">
      <c r="L1434" t="str">
        <f t="shared" si="47"/>
        <v/>
      </c>
      <c r="M1434" t="str">
        <f t="shared" si="48"/>
        <v/>
      </c>
    </row>
    <row r="1435" spans="12:13" x14ac:dyDescent="0.3">
      <c r="L1435" t="str">
        <f t="shared" si="47"/>
        <v/>
      </c>
      <c r="M1435" t="str">
        <f t="shared" si="48"/>
        <v/>
      </c>
    </row>
    <row r="1436" spans="12:13" x14ac:dyDescent="0.3">
      <c r="L1436" t="str">
        <f t="shared" si="47"/>
        <v/>
      </c>
      <c r="M1436" t="str">
        <f t="shared" si="48"/>
        <v/>
      </c>
    </row>
    <row r="1437" spans="12:13" x14ac:dyDescent="0.3">
      <c r="L1437" t="str">
        <f t="shared" si="47"/>
        <v/>
      </c>
      <c r="M1437" t="str">
        <f t="shared" si="48"/>
        <v/>
      </c>
    </row>
    <row r="1438" spans="12:13" x14ac:dyDescent="0.3">
      <c r="L1438" t="str">
        <f t="shared" si="47"/>
        <v/>
      </c>
      <c r="M1438" t="str">
        <f t="shared" si="48"/>
        <v/>
      </c>
    </row>
    <row r="1439" spans="12:13" x14ac:dyDescent="0.3">
      <c r="L1439" t="str">
        <f t="shared" si="47"/>
        <v/>
      </c>
      <c r="M1439" t="str">
        <f t="shared" si="48"/>
        <v/>
      </c>
    </row>
    <row r="1440" spans="12:13" x14ac:dyDescent="0.3">
      <c r="L1440" t="str">
        <f t="shared" si="47"/>
        <v/>
      </c>
      <c r="M1440" t="str">
        <f t="shared" si="48"/>
        <v/>
      </c>
    </row>
    <row r="1441" spans="12:13" x14ac:dyDescent="0.3">
      <c r="L1441" t="str">
        <f t="shared" si="47"/>
        <v/>
      </c>
      <c r="M1441" t="str">
        <f t="shared" si="48"/>
        <v/>
      </c>
    </row>
    <row r="1442" spans="12:13" x14ac:dyDescent="0.3">
      <c r="L1442" t="str">
        <f t="shared" si="47"/>
        <v/>
      </c>
      <c r="M1442" t="str">
        <f t="shared" si="48"/>
        <v/>
      </c>
    </row>
    <row r="1443" spans="12:13" x14ac:dyDescent="0.3">
      <c r="L1443" t="str">
        <f t="shared" si="47"/>
        <v/>
      </c>
      <c r="M1443" t="str">
        <f t="shared" si="48"/>
        <v/>
      </c>
    </row>
    <row r="1444" spans="12:13" x14ac:dyDescent="0.3">
      <c r="L1444" t="str">
        <f t="shared" si="47"/>
        <v/>
      </c>
      <c r="M1444" t="str">
        <f t="shared" si="48"/>
        <v/>
      </c>
    </row>
    <row r="1445" spans="12:13" x14ac:dyDescent="0.3">
      <c r="L1445" t="str">
        <f t="shared" si="47"/>
        <v/>
      </c>
      <c r="M1445" t="str">
        <f t="shared" si="48"/>
        <v/>
      </c>
    </row>
    <row r="1446" spans="12:13" x14ac:dyDescent="0.3">
      <c r="L1446" t="str">
        <f t="shared" si="47"/>
        <v/>
      </c>
      <c r="M1446" t="str">
        <f t="shared" si="48"/>
        <v/>
      </c>
    </row>
    <row r="1447" spans="12:13" x14ac:dyDescent="0.3">
      <c r="L1447" t="str">
        <f t="shared" si="47"/>
        <v/>
      </c>
      <c r="M1447" t="str">
        <f t="shared" si="48"/>
        <v/>
      </c>
    </row>
    <row r="1448" spans="12:13" x14ac:dyDescent="0.3">
      <c r="L1448" t="str">
        <f t="shared" si="47"/>
        <v/>
      </c>
      <c r="M1448" t="str">
        <f t="shared" si="48"/>
        <v/>
      </c>
    </row>
    <row r="1449" spans="12:13" x14ac:dyDescent="0.3">
      <c r="L1449" t="str">
        <f t="shared" si="47"/>
        <v/>
      </c>
      <c r="M1449" t="str">
        <f t="shared" si="48"/>
        <v/>
      </c>
    </row>
    <row r="1450" spans="12:13" x14ac:dyDescent="0.3">
      <c r="L1450" t="str">
        <f t="shared" si="47"/>
        <v/>
      </c>
      <c r="M1450" t="str">
        <f t="shared" si="48"/>
        <v/>
      </c>
    </row>
    <row r="1451" spans="12:13" x14ac:dyDescent="0.3">
      <c r="L1451" t="str">
        <f t="shared" si="47"/>
        <v/>
      </c>
      <c r="M1451" t="str">
        <f t="shared" si="48"/>
        <v/>
      </c>
    </row>
    <row r="1452" spans="12:13" x14ac:dyDescent="0.3">
      <c r="L1452" t="str">
        <f t="shared" si="47"/>
        <v/>
      </c>
      <c r="M1452" t="str">
        <f t="shared" si="48"/>
        <v/>
      </c>
    </row>
    <row r="1453" spans="12:13" x14ac:dyDescent="0.3">
      <c r="L1453" t="str">
        <f t="shared" si="47"/>
        <v/>
      </c>
      <c r="M1453" t="str">
        <f t="shared" si="48"/>
        <v/>
      </c>
    </row>
    <row r="1454" spans="12:13" x14ac:dyDescent="0.3">
      <c r="L1454" t="str">
        <f t="shared" si="47"/>
        <v/>
      </c>
      <c r="M1454" t="str">
        <f t="shared" si="48"/>
        <v/>
      </c>
    </row>
    <row r="1455" spans="12:13" x14ac:dyDescent="0.3">
      <c r="L1455" t="str">
        <f t="shared" si="47"/>
        <v/>
      </c>
      <c r="M1455" t="str">
        <f t="shared" si="48"/>
        <v/>
      </c>
    </row>
    <row r="1456" spans="12:13" x14ac:dyDescent="0.3">
      <c r="L1456" t="str">
        <f t="shared" si="47"/>
        <v/>
      </c>
      <c r="M1456" t="str">
        <f t="shared" si="48"/>
        <v/>
      </c>
    </row>
    <row r="1457" spans="12:13" x14ac:dyDescent="0.3">
      <c r="L1457" t="str">
        <f t="shared" si="47"/>
        <v/>
      </c>
      <c r="M1457" t="str">
        <f t="shared" si="48"/>
        <v/>
      </c>
    </row>
    <row r="1458" spans="12:13" x14ac:dyDescent="0.3">
      <c r="L1458" t="str">
        <f t="shared" si="47"/>
        <v/>
      </c>
      <c r="M1458" t="str">
        <f t="shared" si="48"/>
        <v/>
      </c>
    </row>
    <row r="1459" spans="12:13" x14ac:dyDescent="0.3">
      <c r="L1459" t="str">
        <f t="shared" si="47"/>
        <v/>
      </c>
      <c r="M1459" t="str">
        <f t="shared" si="48"/>
        <v/>
      </c>
    </row>
    <row r="1460" spans="12:13" x14ac:dyDescent="0.3">
      <c r="L1460" t="str">
        <f t="shared" si="47"/>
        <v/>
      </c>
      <c r="M1460" t="str">
        <f t="shared" si="48"/>
        <v/>
      </c>
    </row>
    <row r="1461" spans="12:13" x14ac:dyDescent="0.3">
      <c r="L1461" t="str">
        <f t="shared" si="47"/>
        <v/>
      </c>
      <c r="M1461" t="str">
        <f t="shared" si="48"/>
        <v/>
      </c>
    </row>
    <row r="1462" spans="12:13" x14ac:dyDescent="0.3">
      <c r="L1462" t="str">
        <f t="shared" si="47"/>
        <v/>
      </c>
      <c r="M1462" t="str">
        <f t="shared" si="48"/>
        <v/>
      </c>
    </row>
    <row r="1463" spans="12:13" x14ac:dyDescent="0.3">
      <c r="L1463" t="str">
        <f t="shared" si="47"/>
        <v/>
      </c>
      <c r="M1463" t="str">
        <f t="shared" si="48"/>
        <v/>
      </c>
    </row>
    <row r="1464" spans="12:13" x14ac:dyDescent="0.3">
      <c r="L1464" t="str">
        <f t="shared" si="47"/>
        <v/>
      </c>
      <c r="M1464" t="str">
        <f t="shared" si="48"/>
        <v/>
      </c>
    </row>
    <row r="1465" spans="12:13" x14ac:dyDescent="0.3">
      <c r="L1465" t="str">
        <f t="shared" si="47"/>
        <v/>
      </c>
      <c r="M1465" t="str">
        <f t="shared" si="48"/>
        <v/>
      </c>
    </row>
    <row r="1466" spans="12:13" x14ac:dyDescent="0.3">
      <c r="L1466" t="str">
        <f t="shared" si="47"/>
        <v/>
      </c>
      <c r="M1466" t="str">
        <f t="shared" si="48"/>
        <v/>
      </c>
    </row>
    <row r="1467" spans="12:13" x14ac:dyDescent="0.3">
      <c r="L1467" t="str">
        <f t="shared" si="47"/>
        <v/>
      </c>
      <c r="M1467" t="str">
        <f t="shared" si="48"/>
        <v/>
      </c>
    </row>
    <row r="1468" spans="12:13" x14ac:dyDescent="0.3">
      <c r="L1468" t="str">
        <f t="shared" si="47"/>
        <v/>
      </c>
      <c r="M1468" t="str">
        <f t="shared" si="48"/>
        <v/>
      </c>
    </row>
    <row r="1469" spans="12:13" x14ac:dyDescent="0.3">
      <c r="L1469" t="str">
        <f t="shared" si="47"/>
        <v/>
      </c>
      <c r="M1469" t="str">
        <f t="shared" si="48"/>
        <v/>
      </c>
    </row>
    <row r="1470" spans="12:13" x14ac:dyDescent="0.3">
      <c r="L1470" t="str">
        <f t="shared" si="47"/>
        <v/>
      </c>
      <c r="M1470" t="str">
        <f t="shared" si="48"/>
        <v/>
      </c>
    </row>
    <row r="1471" spans="12:13" x14ac:dyDescent="0.3">
      <c r="L1471" t="str">
        <f t="shared" si="47"/>
        <v/>
      </c>
      <c r="M1471" t="str">
        <f t="shared" si="48"/>
        <v/>
      </c>
    </row>
    <row r="1472" spans="12:13" x14ac:dyDescent="0.3">
      <c r="L1472" t="str">
        <f t="shared" si="47"/>
        <v/>
      </c>
      <c r="M1472" t="str">
        <f t="shared" si="48"/>
        <v/>
      </c>
    </row>
    <row r="1473" spans="12:13" x14ac:dyDescent="0.3">
      <c r="L1473" t="str">
        <f t="shared" si="47"/>
        <v/>
      </c>
      <c r="M1473" t="str">
        <f t="shared" si="48"/>
        <v/>
      </c>
    </row>
    <row r="1474" spans="12:13" x14ac:dyDescent="0.3">
      <c r="L1474" t="str">
        <f t="shared" si="47"/>
        <v/>
      </c>
      <c r="M1474" t="str">
        <f t="shared" si="48"/>
        <v/>
      </c>
    </row>
    <row r="1475" spans="12:13" x14ac:dyDescent="0.3">
      <c r="L1475" t="str">
        <f t="shared" si="47"/>
        <v/>
      </c>
      <c r="M1475" t="str">
        <f t="shared" si="48"/>
        <v/>
      </c>
    </row>
    <row r="1476" spans="12:13" x14ac:dyDescent="0.3">
      <c r="L1476" t="str">
        <f t="shared" si="47"/>
        <v/>
      </c>
      <c r="M1476" t="str">
        <f t="shared" si="48"/>
        <v/>
      </c>
    </row>
    <row r="1477" spans="12:13" x14ac:dyDescent="0.3">
      <c r="L1477" t="str">
        <f t="shared" si="47"/>
        <v/>
      </c>
      <c r="M1477" t="str">
        <f t="shared" si="48"/>
        <v/>
      </c>
    </row>
    <row r="1478" spans="12:13" x14ac:dyDescent="0.3">
      <c r="L1478" t="str">
        <f t="shared" si="47"/>
        <v/>
      </c>
      <c r="M1478" t="str">
        <f t="shared" si="48"/>
        <v/>
      </c>
    </row>
    <row r="1479" spans="12:13" x14ac:dyDescent="0.3">
      <c r="L1479" t="str">
        <f t="shared" si="47"/>
        <v/>
      </c>
      <c r="M1479" t="str">
        <f t="shared" si="48"/>
        <v/>
      </c>
    </row>
    <row r="1480" spans="12:13" x14ac:dyDescent="0.3">
      <c r="L1480" t="str">
        <f t="shared" si="47"/>
        <v/>
      </c>
      <c r="M1480" t="str">
        <f t="shared" si="48"/>
        <v/>
      </c>
    </row>
    <row r="1481" spans="12:13" x14ac:dyDescent="0.3">
      <c r="L1481" t="str">
        <f t="shared" ref="L1481:L1544" si="49">IFERROR(IF(OR(J1481="(vazio)",J1481=""),"",VLOOKUP(J1481,$D:$E,2,0)),"Mudança de escopo")</f>
        <v/>
      </c>
      <c r="M1481" t="str">
        <f t="shared" ref="M1481:M1544" si="50">IF(L1481="Mudança de escopo",K1481,"")</f>
        <v/>
      </c>
    </row>
    <row r="1482" spans="12:13" x14ac:dyDescent="0.3">
      <c r="L1482" t="str">
        <f t="shared" si="49"/>
        <v/>
      </c>
      <c r="M1482" t="str">
        <f t="shared" si="50"/>
        <v/>
      </c>
    </row>
    <row r="1483" spans="12:13" x14ac:dyDescent="0.3">
      <c r="L1483" t="str">
        <f t="shared" si="49"/>
        <v/>
      </c>
      <c r="M1483" t="str">
        <f t="shared" si="50"/>
        <v/>
      </c>
    </row>
    <row r="1484" spans="12:13" x14ac:dyDescent="0.3">
      <c r="L1484" t="str">
        <f t="shared" si="49"/>
        <v/>
      </c>
      <c r="M1484" t="str">
        <f t="shared" si="50"/>
        <v/>
      </c>
    </row>
    <row r="1485" spans="12:13" x14ac:dyDescent="0.3">
      <c r="L1485" t="str">
        <f t="shared" si="49"/>
        <v/>
      </c>
      <c r="M1485" t="str">
        <f t="shared" si="50"/>
        <v/>
      </c>
    </row>
    <row r="1486" spans="12:13" x14ac:dyDescent="0.3">
      <c r="L1486" t="str">
        <f t="shared" si="49"/>
        <v/>
      </c>
      <c r="M1486" t="str">
        <f t="shared" si="50"/>
        <v/>
      </c>
    </row>
    <row r="1487" spans="12:13" x14ac:dyDescent="0.3">
      <c r="L1487" t="str">
        <f t="shared" si="49"/>
        <v/>
      </c>
      <c r="M1487" t="str">
        <f t="shared" si="50"/>
        <v/>
      </c>
    </row>
    <row r="1488" spans="12:13" x14ac:dyDescent="0.3">
      <c r="L1488" t="str">
        <f t="shared" si="49"/>
        <v/>
      </c>
      <c r="M1488" t="str">
        <f t="shared" si="50"/>
        <v/>
      </c>
    </row>
    <row r="1489" spans="12:13" x14ac:dyDescent="0.3">
      <c r="L1489" t="str">
        <f t="shared" si="49"/>
        <v/>
      </c>
      <c r="M1489" t="str">
        <f t="shared" si="50"/>
        <v/>
      </c>
    </row>
    <row r="1490" spans="12:13" x14ac:dyDescent="0.3">
      <c r="L1490" t="str">
        <f t="shared" si="49"/>
        <v/>
      </c>
      <c r="M1490" t="str">
        <f t="shared" si="50"/>
        <v/>
      </c>
    </row>
    <row r="1491" spans="12:13" x14ac:dyDescent="0.3">
      <c r="L1491" t="str">
        <f t="shared" si="49"/>
        <v/>
      </c>
      <c r="M1491" t="str">
        <f t="shared" si="50"/>
        <v/>
      </c>
    </row>
    <row r="1492" spans="12:13" x14ac:dyDescent="0.3">
      <c r="L1492" t="str">
        <f t="shared" si="49"/>
        <v/>
      </c>
      <c r="M1492" t="str">
        <f t="shared" si="50"/>
        <v/>
      </c>
    </row>
    <row r="1493" spans="12:13" x14ac:dyDescent="0.3">
      <c r="L1493" t="str">
        <f t="shared" si="49"/>
        <v/>
      </c>
      <c r="M1493" t="str">
        <f t="shared" si="50"/>
        <v/>
      </c>
    </row>
    <row r="1494" spans="12:13" x14ac:dyDescent="0.3">
      <c r="L1494" t="str">
        <f t="shared" si="49"/>
        <v/>
      </c>
      <c r="M1494" t="str">
        <f t="shared" si="50"/>
        <v/>
      </c>
    </row>
    <row r="1495" spans="12:13" x14ac:dyDescent="0.3">
      <c r="L1495" t="str">
        <f t="shared" si="49"/>
        <v/>
      </c>
      <c r="M1495" t="str">
        <f t="shared" si="50"/>
        <v/>
      </c>
    </row>
    <row r="1496" spans="12:13" x14ac:dyDescent="0.3">
      <c r="L1496" t="str">
        <f t="shared" si="49"/>
        <v/>
      </c>
      <c r="M1496" t="str">
        <f t="shared" si="50"/>
        <v/>
      </c>
    </row>
    <row r="1497" spans="12:13" x14ac:dyDescent="0.3">
      <c r="L1497" t="str">
        <f t="shared" si="49"/>
        <v/>
      </c>
      <c r="M1497" t="str">
        <f t="shared" si="50"/>
        <v/>
      </c>
    </row>
    <row r="1498" spans="12:13" x14ac:dyDescent="0.3">
      <c r="L1498" t="str">
        <f t="shared" si="49"/>
        <v/>
      </c>
      <c r="M1498" t="str">
        <f t="shared" si="50"/>
        <v/>
      </c>
    </row>
    <row r="1499" spans="12:13" x14ac:dyDescent="0.3">
      <c r="L1499" t="str">
        <f t="shared" si="49"/>
        <v/>
      </c>
      <c r="M1499" t="str">
        <f t="shared" si="50"/>
        <v/>
      </c>
    </row>
    <row r="1500" spans="12:13" x14ac:dyDescent="0.3">
      <c r="L1500" t="str">
        <f t="shared" si="49"/>
        <v/>
      </c>
      <c r="M1500" t="str">
        <f t="shared" si="50"/>
        <v/>
      </c>
    </row>
    <row r="1501" spans="12:13" x14ac:dyDescent="0.3">
      <c r="L1501" t="str">
        <f t="shared" si="49"/>
        <v/>
      </c>
      <c r="M1501" t="str">
        <f t="shared" si="50"/>
        <v/>
      </c>
    </row>
    <row r="1502" spans="12:13" x14ac:dyDescent="0.3">
      <c r="L1502" t="str">
        <f t="shared" si="49"/>
        <v/>
      </c>
      <c r="M1502" t="str">
        <f t="shared" si="50"/>
        <v/>
      </c>
    </row>
    <row r="1503" spans="12:13" x14ac:dyDescent="0.3">
      <c r="L1503" t="str">
        <f t="shared" si="49"/>
        <v/>
      </c>
      <c r="M1503" t="str">
        <f t="shared" si="50"/>
        <v/>
      </c>
    </row>
    <row r="1504" spans="12:13" x14ac:dyDescent="0.3">
      <c r="L1504" t="str">
        <f t="shared" si="49"/>
        <v/>
      </c>
      <c r="M1504" t="str">
        <f t="shared" si="50"/>
        <v/>
      </c>
    </row>
    <row r="1505" spans="12:13" x14ac:dyDescent="0.3">
      <c r="L1505" t="str">
        <f t="shared" si="49"/>
        <v/>
      </c>
      <c r="M1505" t="str">
        <f t="shared" si="50"/>
        <v/>
      </c>
    </row>
    <row r="1506" spans="12:13" x14ac:dyDescent="0.3">
      <c r="L1506" t="str">
        <f t="shared" si="49"/>
        <v/>
      </c>
      <c r="M1506" t="str">
        <f t="shared" si="50"/>
        <v/>
      </c>
    </row>
    <row r="1507" spans="12:13" x14ac:dyDescent="0.3">
      <c r="L1507" t="str">
        <f t="shared" si="49"/>
        <v/>
      </c>
      <c r="M1507" t="str">
        <f t="shared" si="50"/>
        <v/>
      </c>
    </row>
    <row r="1508" spans="12:13" x14ac:dyDescent="0.3">
      <c r="L1508" t="str">
        <f t="shared" si="49"/>
        <v/>
      </c>
      <c r="M1508" t="str">
        <f t="shared" si="50"/>
        <v/>
      </c>
    </row>
    <row r="1509" spans="12:13" x14ac:dyDescent="0.3">
      <c r="L1509" t="str">
        <f t="shared" si="49"/>
        <v/>
      </c>
      <c r="M1509" t="str">
        <f t="shared" si="50"/>
        <v/>
      </c>
    </row>
    <row r="1510" spans="12:13" x14ac:dyDescent="0.3">
      <c r="L1510" t="str">
        <f t="shared" si="49"/>
        <v/>
      </c>
      <c r="M1510" t="str">
        <f t="shared" si="50"/>
        <v/>
      </c>
    </row>
    <row r="1511" spans="12:13" x14ac:dyDescent="0.3">
      <c r="L1511" t="str">
        <f t="shared" si="49"/>
        <v/>
      </c>
      <c r="M1511" t="str">
        <f t="shared" si="50"/>
        <v/>
      </c>
    </row>
    <row r="1512" spans="12:13" x14ac:dyDescent="0.3">
      <c r="L1512" t="str">
        <f t="shared" si="49"/>
        <v/>
      </c>
      <c r="M1512" t="str">
        <f t="shared" si="50"/>
        <v/>
      </c>
    </row>
    <row r="1513" spans="12:13" x14ac:dyDescent="0.3">
      <c r="L1513" t="str">
        <f t="shared" si="49"/>
        <v/>
      </c>
      <c r="M1513" t="str">
        <f t="shared" si="50"/>
        <v/>
      </c>
    </row>
    <row r="1514" spans="12:13" x14ac:dyDescent="0.3">
      <c r="L1514" t="str">
        <f t="shared" si="49"/>
        <v/>
      </c>
      <c r="M1514" t="str">
        <f t="shared" si="50"/>
        <v/>
      </c>
    </row>
    <row r="1515" spans="12:13" x14ac:dyDescent="0.3">
      <c r="L1515" t="str">
        <f t="shared" si="49"/>
        <v/>
      </c>
      <c r="M1515" t="str">
        <f t="shared" si="50"/>
        <v/>
      </c>
    </row>
    <row r="1516" spans="12:13" x14ac:dyDescent="0.3">
      <c r="L1516" t="str">
        <f t="shared" si="49"/>
        <v/>
      </c>
      <c r="M1516" t="str">
        <f t="shared" si="50"/>
        <v/>
      </c>
    </row>
    <row r="1517" spans="12:13" x14ac:dyDescent="0.3">
      <c r="L1517" t="str">
        <f t="shared" si="49"/>
        <v/>
      </c>
      <c r="M1517" t="str">
        <f t="shared" si="50"/>
        <v/>
      </c>
    </row>
    <row r="1518" spans="12:13" x14ac:dyDescent="0.3">
      <c r="L1518" t="str">
        <f t="shared" si="49"/>
        <v/>
      </c>
      <c r="M1518" t="str">
        <f t="shared" si="50"/>
        <v/>
      </c>
    </row>
    <row r="1519" spans="12:13" x14ac:dyDescent="0.3">
      <c r="L1519" t="str">
        <f t="shared" si="49"/>
        <v/>
      </c>
      <c r="M1519" t="str">
        <f t="shared" si="50"/>
        <v/>
      </c>
    </row>
    <row r="1520" spans="12:13" x14ac:dyDescent="0.3">
      <c r="L1520" t="str">
        <f t="shared" si="49"/>
        <v/>
      </c>
      <c r="M1520" t="str">
        <f t="shared" si="50"/>
        <v/>
      </c>
    </row>
    <row r="1521" spans="12:13" x14ac:dyDescent="0.3">
      <c r="L1521" t="str">
        <f t="shared" si="49"/>
        <v/>
      </c>
      <c r="M1521" t="str">
        <f t="shared" si="50"/>
        <v/>
      </c>
    </row>
    <row r="1522" spans="12:13" x14ac:dyDescent="0.3">
      <c r="L1522" t="str">
        <f t="shared" si="49"/>
        <v/>
      </c>
      <c r="M1522" t="str">
        <f t="shared" si="50"/>
        <v/>
      </c>
    </row>
    <row r="1523" spans="12:13" x14ac:dyDescent="0.3">
      <c r="L1523" t="str">
        <f t="shared" si="49"/>
        <v/>
      </c>
      <c r="M1523" t="str">
        <f t="shared" si="50"/>
        <v/>
      </c>
    </row>
    <row r="1524" spans="12:13" x14ac:dyDescent="0.3">
      <c r="L1524" t="str">
        <f t="shared" si="49"/>
        <v/>
      </c>
      <c r="M1524" t="str">
        <f t="shared" si="50"/>
        <v/>
      </c>
    </row>
    <row r="1525" spans="12:13" x14ac:dyDescent="0.3">
      <c r="L1525" t="str">
        <f t="shared" si="49"/>
        <v/>
      </c>
      <c r="M1525" t="str">
        <f t="shared" si="50"/>
        <v/>
      </c>
    </row>
    <row r="1526" spans="12:13" x14ac:dyDescent="0.3">
      <c r="L1526" t="str">
        <f t="shared" si="49"/>
        <v/>
      </c>
      <c r="M1526" t="str">
        <f t="shared" si="50"/>
        <v/>
      </c>
    </row>
    <row r="1527" spans="12:13" x14ac:dyDescent="0.3">
      <c r="L1527" t="str">
        <f t="shared" si="49"/>
        <v/>
      </c>
      <c r="M1527" t="str">
        <f t="shared" si="50"/>
        <v/>
      </c>
    </row>
    <row r="1528" spans="12:13" x14ac:dyDescent="0.3">
      <c r="L1528" t="str">
        <f t="shared" si="49"/>
        <v/>
      </c>
      <c r="M1528" t="str">
        <f t="shared" si="50"/>
        <v/>
      </c>
    </row>
    <row r="1529" spans="12:13" x14ac:dyDescent="0.3">
      <c r="L1529" t="str">
        <f t="shared" si="49"/>
        <v/>
      </c>
      <c r="M1529" t="str">
        <f t="shared" si="50"/>
        <v/>
      </c>
    </row>
    <row r="1530" spans="12:13" x14ac:dyDescent="0.3">
      <c r="L1530" t="str">
        <f t="shared" si="49"/>
        <v/>
      </c>
      <c r="M1530" t="str">
        <f t="shared" si="50"/>
        <v/>
      </c>
    </row>
    <row r="1531" spans="12:13" x14ac:dyDescent="0.3">
      <c r="L1531" t="str">
        <f t="shared" si="49"/>
        <v/>
      </c>
      <c r="M1531" t="str">
        <f t="shared" si="50"/>
        <v/>
      </c>
    </row>
    <row r="1532" spans="12:13" x14ac:dyDescent="0.3">
      <c r="L1532" t="str">
        <f t="shared" si="49"/>
        <v/>
      </c>
      <c r="M1532" t="str">
        <f t="shared" si="50"/>
        <v/>
      </c>
    </row>
    <row r="1533" spans="12:13" x14ac:dyDescent="0.3">
      <c r="L1533" t="str">
        <f t="shared" si="49"/>
        <v/>
      </c>
      <c r="M1533" t="str">
        <f t="shared" si="50"/>
        <v/>
      </c>
    </row>
    <row r="1534" spans="12:13" x14ac:dyDescent="0.3">
      <c r="L1534" t="str">
        <f t="shared" si="49"/>
        <v/>
      </c>
      <c r="M1534" t="str">
        <f t="shared" si="50"/>
        <v/>
      </c>
    </row>
    <row r="1535" spans="12:13" x14ac:dyDescent="0.3">
      <c r="L1535" t="str">
        <f t="shared" si="49"/>
        <v/>
      </c>
      <c r="M1535" t="str">
        <f t="shared" si="50"/>
        <v/>
      </c>
    </row>
    <row r="1536" spans="12:13" x14ac:dyDescent="0.3">
      <c r="L1536" t="str">
        <f t="shared" si="49"/>
        <v/>
      </c>
      <c r="M1536" t="str">
        <f t="shared" si="50"/>
        <v/>
      </c>
    </row>
    <row r="1537" spans="12:13" x14ac:dyDescent="0.3">
      <c r="L1537" t="str">
        <f t="shared" si="49"/>
        <v/>
      </c>
      <c r="M1537" t="str">
        <f t="shared" si="50"/>
        <v/>
      </c>
    </row>
    <row r="1538" spans="12:13" x14ac:dyDescent="0.3">
      <c r="L1538" t="str">
        <f t="shared" si="49"/>
        <v/>
      </c>
      <c r="M1538" t="str">
        <f t="shared" si="50"/>
        <v/>
      </c>
    </row>
    <row r="1539" spans="12:13" x14ac:dyDescent="0.3">
      <c r="L1539" t="str">
        <f t="shared" si="49"/>
        <v/>
      </c>
      <c r="M1539" t="str">
        <f t="shared" si="50"/>
        <v/>
      </c>
    </row>
    <row r="1540" spans="12:13" x14ac:dyDescent="0.3">
      <c r="L1540" t="str">
        <f t="shared" si="49"/>
        <v/>
      </c>
      <c r="M1540" t="str">
        <f t="shared" si="50"/>
        <v/>
      </c>
    </row>
    <row r="1541" spans="12:13" x14ac:dyDescent="0.3">
      <c r="L1541" t="str">
        <f t="shared" si="49"/>
        <v/>
      </c>
      <c r="M1541" t="str">
        <f t="shared" si="50"/>
        <v/>
      </c>
    </row>
    <row r="1542" spans="12:13" x14ac:dyDescent="0.3">
      <c r="L1542" t="str">
        <f t="shared" si="49"/>
        <v/>
      </c>
      <c r="M1542" t="str">
        <f t="shared" si="50"/>
        <v/>
      </c>
    </row>
    <row r="1543" spans="12:13" x14ac:dyDescent="0.3">
      <c r="L1543" t="str">
        <f t="shared" si="49"/>
        <v/>
      </c>
      <c r="M1543" t="str">
        <f t="shared" si="50"/>
        <v/>
      </c>
    </row>
    <row r="1544" spans="12:13" x14ac:dyDescent="0.3">
      <c r="L1544" t="str">
        <f t="shared" si="49"/>
        <v/>
      </c>
      <c r="M1544" t="str">
        <f t="shared" si="50"/>
        <v/>
      </c>
    </row>
    <row r="1545" spans="12:13" x14ac:dyDescent="0.3">
      <c r="L1545" t="str">
        <f t="shared" ref="L1545:L1582" si="51">IFERROR(IF(OR(J1545="(vazio)",J1545=""),"",VLOOKUP(J1545,$D:$E,2,0)),"Mudança de escopo")</f>
        <v/>
      </c>
      <c r="M1545" t="str">
        <f t="shared" ref="M1545:M1582" si="52">IF(L1545="Mudança de escopo",K1545,"")</f>
        <v/>
      </c>
    </row>
    <row r="1546" spans="12:13" x14ac:dyDescent="0.3">
      <c r="L1546" t="str">
        <f t="shared" si="51"/>
        <v/>
      </c>
      <c r="M1546" t="str">
        <f t="shared" si="52"/>
        <v/>
      </c>
    </row>
    <row r="1547" spans="12:13" x14ac:dyDescent="0.3">
      <c r="L1547" t="str">
        <f t="shared" si="51"/>
        <v/>
      </c>
      <c r="M1547" t="str">
        <f t="shared" si="52"/>
        <v/>
      </c>
    </row>
    <row r="1548" spans="12:13" x14ac:dyDescent="0.3">
      <c r="L1548" t="str">
        <f t="shared" si="51"/>
        <v/>
      </c>
      <c r="M1548" t="str">
        <f t="shared" si="52"/>
        <v/>
      </c>
    </row>
    <row r="1549" spans="12:13" x14ac:dyDescent="0.3">
      <c r="L1549" t="str">
        <f t="shared" si="51"/>
        <v/>
      </c>
      <c r="M1549" t="str">
        <f t="shared" si="52"/>
        <v/>
      </c>
    </row>
    <row r="1550" spans="12:13" x14ac:dyDescent="0.3">
      <c r="L1550" t="str">
        <f t="shared" si="51"/>
        <v/>
      </c>
      <c r="M1550" t="str">
        <f t="shared" si="52"/>
        <v/>
      </c>
    </row>
    <row r="1551" spans="12:13" x14ac:dyDescent="0.3">
      <c r="L1551" t="str">
        <f t="shared" si="51"/>
        <v/>
      </c>
      <c r="M1551" t="str">
        <f t="shared" si="52"/>
        <v/>
      </c>
    </row>
    <row r="1552" spans="12:13" x14ac:dyDescent="0.3">
      <c r="L1552" t="str">
        <f t="shared" si="51"/>
        <v/>
      </c>
      <c r="M1552" t="str">
        <f t="shared" si="52"/>
        <v/>
      </c>
    </row>
    <row r="1553" spans="12:13" x14ac:dyDescent="0.3">
      <c r="L1553" t="str">
        <f t="shared" si="51"/>
        <v/>
      </c>
      <c r="M1553" t="str">
        <f t="shared" si="52"/>
        <v/>
      </c>
    </row>
    <row r="1554" spans="12:13" x14ac:dyDescent="0.3">
      <c r="L1554" t="str">
        <f t="shared" si="51"/>
        <v/>
      </c>
      <c r="M1554" t="str">
        <f t="shared" si="52"/>
        <v/>
      </c>
    </row>
    <row r="1555" spans="12:13" x14ac:dyDescent="0.3">
      <c r="L1555" t="str">
        <f t="shared" si="51"/>
        <v/>
      </c>
      <c r="M1555" t="str">
        <f t="shared" si="52"/>
        <v/>
      </c>
    </row>
    <row r="1556" spans="12:13" x14ac:dyDescent="0.3">
      <c r="L1556" t="str">
        <f t="shared" si="51"/>
        <v/>
      </c>
      <c r="M1556" t="str">
        <f t="shared" si="52"/>
        <v/>
      </c>
    </row>
    <row r="1557" spans="12:13" x14ac:dyDescent="0.3">
      <c r="L1557" t="str">
        <f t="shared" si="51"/>
        <v/>
      </c>
      <c r="M1557" t="str">
        <f t="shared" si="52"/>
        <v/>
      </c>
    </row>
    <row r="1558" spans="12:13" x14ac:dyDescent="0.3">
      <c r="L1558" t="str">
        <f t="shared" si="51"/>
        <v/>
      </c>
      <c r="M1558" t="str">
        <f t="shared" si="52"/>
        <v/>
      </c>
    </row>
    <row r="1559" spans="12:13" x14ac:dyDescent="0.3">
      <c r="L1559" t="str">
        <f t="shared" si="51"/>
        <v/>
      </c>
      <c r="M1559" t="str">
        <f t="shared" si="52"/>
        <v/>
      </c>
    </row>
    <row r="1560" spans="12:13" x14ac:dyDescent="0.3">
      <c r="L1560" t="str">
        <f t="shared" si="51"/>
        <v/>
      </c>
      <c r="M1560" t="str">
        <f t="shared" si="52"/>
        <v/>
      </c>
    </row>
    <row r="1561" spans="12:13" x14ac:dyDescent="0.3">
      <c r="L1561" t="str">
        <f t="shared" si="51"/>
        <v/>
      </c>
      <c r="M1561" t="str">
        <f t="shared" si="52"/>
        <v/>
      </c>
    </row>
    <row r="1562" spans="12:13" x14ac:dyDescent="0.3">
      <c r="L1562" t="str">
        <f t="shared" si="51"/>
        <v/>
      </c>
      <c r="M1562" t="str">
        <f t="shared" si="52"/>
        <v/>
      </c>
    </row>
    <row r="1563" spans="12:13" x14ac:dyDescent="0.3">
      <c r="L1563" t="str">
        <f t="shared" si="51"/>
        <v/>
      </c>
      <c r="M1563" t="str">
        <f t="shared" si="52"/>
        <v/>
      </c>
    </row>
    <row r="1564" spans="12:13" x14ac:dyDescent="0.3">
      <c r="L1564" t="str">
        <f t="shared" si="51"/>
        <v/>
      </c>
      <c r="M1564" t="str">
        <f t="shared" si="52"/>
        <v/>
      </c>
    </row>
    <row r="1565" spans="12:13" x14ac:dyDescent="0.3">
      <c r="L1565" t="str">
        <f t="shared" si="51"/>
        <v/>
      </c>
      <c r="M1565" t="str">
        <f t="shared" si="52"/>
        <v/>
      </c>
    </row>
    <row r="1566" spans="12:13" x14ac:dyDescent="0.3">
      <c r="L1566" t="str">
        <f t="shared" si="51"/>
        <v/>
      </c>
      <c r="M1566" t="str">
        <f t="shared" si="52"/>
        <v/>
      </c>
    </row>
    <row r="1567" spans="12:13" x14ac:dyDescent="0.3">
      <c r="L1567" t="str">
        <f t="shared" si="51"/>
        <v/>
      </c>
      <c r="M1567" t="str">
        <f t="shared" si="52"/>
        <v/>
      </c>
    </row>
    <row r="1568" spans="12:13" x14ac:dyDescent="0.3">
      <c r="L1568" t="str">
        <f t="shared" si="51"/>
        <v/>
      </c>
      <c r="M1568" t="str">
        <f t="shared" si="52"/>
        <v/>
      </c>
    </row>
    <row r="1569" spans="12:13" x14ac:dyDescent="0.3">
      <c r="L1569" t="str">
        <f t="shared" si="51"/>
        <v/>
      </c>
      <c r="M1569" t="str">
        <f t="shared" si="52"/>
        <v/>
      </c>
    </row>
    <row r="1570" spans="12:13" x14ac:dyDescent="0.3">
      <c r="L1570" t="str">
        <f t="shared" si="51"/>
        <v/>
      </c>
      <c r="M1570" t="str">
        <f t="shared" si="52"/>
        <v/>
      </c>
    </row>
    <row r="1571" spans="12:13" x14ac:dyDescent="0.3">
      <c r="L1571" t="str">
        <f t="shared" si="51"/>
        <v/>
      </c>
      <c r="M1571" t="str">
        <f t="shared" si="52"/>
        <v/>
      </c>
    </row>
    <row r="1572" spans="12:13" x14ac:dyDescent="0.3">
      <c r="L1572" t="str">
        <f t="shared" si="51"/>
        <v/>
      </c>
      <c r="M1572" t="str">
        <f t="shared" si="52"/>
        <v/>
      </c>
    </row>
    <row r="1573" spans="12:13" x14ac:dyDescent="0.3">
      <c r="L1573" t="str">
        <f t="shared" si="51"/>
        <v/>
      </c>
      <c r="M1573" t="str">
        <f t="shared" si="52"/>
        <v/>
      </c>
    </row>
    <row r="1574" spans="12:13" x14ac:dyDescent="0.3">
      <c r="L1574" t="str">
        <f t="shared" si="51"/>
        <v/>
      </c>
      <c r="M1574" t="str">
        <f t="shared" si="52"/>
        <v/>
      </c>
    </row>
    <row r="1575" spans="12:13" x14ac:dyDescent="0.3">
      <c r="L1575" t="str">
        <f t="shared" si="51"/>
        <v/>
      </c>
      <c r="M1575" t="str">
        <f t="shared" si="52"/>
        <v/>
      </c>
    </row>
    <row r="1576" spans="12:13" x14ac:dyDescent="0.3">
      <c r="L1576" t="str">
        <f t="shared" si="51"/>
        <v/>
      </c>
      <c r="M1576" t="str">
        <f t="shared" si="52"/>
        <v/>
      </c>
    </row>
    <row r="1577" spans="12:13" x14ac:dyDescent="0.3">
      <c r="L1577" t="str">
        <f t="shared" si="51"/>
        <v/>
      </c>
      <c r="M1577" t="str">
        <f t="shared" si="52"/>
        <v/>
      </c>
    </row>
    <row r="1578" spans="12:13" x14ac:dyDescent="0.3">
      <c r="L1578" t="str">
        <f t="shared" si="51"/>
        <v/>
      </c>
      <c r="M1578" t="str">
        <f t="shared" si="52"/>
        <v/>
      </c>
    </row>
    <row r="1579" spans="12:13" x14ac:dyDescent="0.3">
      <c r="L1579" t="str">
        <f t="shared" si="51"/>
        <v/>
      </c>
      <c r="M1579" t="str">
        <f t="shared" si="52"/>
        <v/>
      </c>
    </row>
    <row r="1580" spans="12:13" x14ac:dyDescent="0.3">
      <c r="L1580" t="str">
        <f t="shared" si="51"/>
        <v/>
      </c>
      <c r="M1580" t="str">
        <f t="shared" si="52"/>
        <v/>
      </c>
    </row>
    <row r="1581" spans="12:13" x14ac:dyDescent="0.3">
      <c r="L1581" t="str">
        <f t="shared" si="51"/>
        <v/>
      </c>
      <c r="M1581" t="str">
        <f t="shared" si="52"/>
        <v/>
      </c>
    </row>
    <row r="1582" spans="12:13" x14ac:dyDescent="0.3">
      <c r="L1582" t="str">
        <f t="shared" si="51"/>
        <v/>
      </c>
      <c r="M1582" t="str">
        <f t="shared" si="52"/>
        <v/>
      </c>
    </row>
  </sheetData>
  <mergeCells count="1">
    <mergeCell ref="Z2:AA2"/>
  </mergeCells>
  <conditionalFormatting sqref="G8:I5000">
    <cfRule type="expression" dxfId="0" priority="3">
      <formula>AND(OR($H8="Bug",$H8="Incidente",$H8="Solicitação de Serviço"),$K8&gt;0)</formula>
    </cfRule>
  </conditionalFormatting>
  <pageMargins left="0.511811024" right="0.511811024" top="0.78740157499999996" bottom="0.78740157499999996" header="0.31496062000000002" footer="0.31496062000000002"/>
  <pageSetup paperSize="9" orientation="portrait" r:id="rId7"/>
  <headerFooter>
    <oddFooter>&amp;L_x000D_&amp;1#&amp;"Calibri"&amp;10&amp;K000000 Público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8A003D4CD50D34DB0AB302A6CFC3EE7" ma:contentTypeVersion="5" ma:contentTypeDescription="Crie um novo documento." ma:contentTypeScope="" ma:versionID="34395b5d5068c4ebba4343df862bc597">
  <xsd:schema xmlns:xsd="http://www.w3.org/2001/XMLSchema" xmlns:xs="http://www.w3.org/2001/XMLSchema" xmlns:p="http://schemas.microsoft.com/office/2006/metadata/properties" xmlns:ns2="d54d4c6a-2c82-481c-afa4-00159adbaee8" targetNamespace="http://schemas.microsoft.com/office/2006/metadata/properties" ma:root="true" ma:fieldsID="d359f2aba973cb3d24e4f2d481cc96f3" ns2:_="">
    <xsd:import namespace="d54d4c6a-2c82-481c-afa4-00159adbae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4d4c6a-2c82-481c-afa4-00159adbae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B3E9DB5-650E-4EFB-BA38-21B468BBEE9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D71593F-17B3-4370-A0F1-AF9031E5E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4d4c6a-2c82-481c-afa4-00159adbae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8685D3-CB03-4B30-856C-01AB544C5888}">
  <ds:schemaRefs>
    <ds:schemaRef ds:uri="http://schemas.microsoft.com/sharepoint/v3/contenttype/forms"/>
  </ds:schemaRefs>
</ds:datastoreItem>
</file>

<file path=customXml/itemProps4.xml><?xml version="1.0" encoding="utf-8"?>
<ds:datastoreItem xmlns:ds="http://schemas.openxmlformats.org/officeDocument/2006/customXml" ds:itemID="{F2E90149-4B92-41BE-B192-429545E09809}">
  <ds:schemaRefs>
    <ds:schemaRef ds:uri="http://schemas.microsoft.com/DataMashup"/>
  </ds:schemaRefs>
</ds:datastoreItem>
</file>

<file path=docMetadata/LabelInfo.xml><?xml version="1.0" encoding="utf-8"?>
<clbl:labelList xmlns:clbl="http://schemas.microsoft.com/office/2020/mipLabelMetadata">
  <clbl:label id="{0dc42001-9759-4b38-a906-152fbf37e35a}" enabled="1" method="Privileged" siteId="{a50e7b76-8ea5-492c-bf17-97d652fc3ce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24</vt:i4>
      </vt:variant>
    </vt:vector>
  </HeadingPairs>
  <TitlesOfParts>
    <vt:vector size="24" baseType="lpstr">
      <vt:lpstr>Review</vt:lpstr>
      <vt:lpstr>Informações</vt:lpstr>
      <vt:lpstr>Baseline</vt:lpstr>
      <vt:lpstr>Extração Jira - Itens</vt:lpstr>
      <vt:lpstr>Debitos Tecnicos_PI</vt:lpstr>
      <vt:lpstr>Debitos Tecnicos_Backlog</vt:lpstr>
      <vt:lpstr>Extração Jira - Sub Itens</vt:lpstr>
      <vt:lpstr>Extração Jira - Épicos</vt:lpstr>
      <vt:lpstr>Extração Abertura Indevida</vt:lpstr>
      <vt:lpstr>Extração Jira - Épicos Jornada</vt:lpstr>
      <vt:lpstr>Extração Jira - Itens (Épicos)</vt:lpstr>
      <vt:lpstr>Pontos Trabalhados</vt:lpstr>
      <vt:lpstr>Pontos Trabalhados (Épicos)</vt:lpstr>
      <vt:lpstr>Produtividade</vt:lpstr>
      <vt:lpstr>Situação dos Épicos</vt:lpstr>
      <vt:lpstr>Esforço por SP</vt:lpstr>
      <vt:lpstr>Carga Total de Trabalho</vt:lpstr>
      <vt:lpstr>Alterações no Plano (Novo)</vt:lpstr>
      <vt:lpstr>Cycle Time (Novo)</vt:lpstr>
      <vt:lpstr>Lead Time (Novo)</vt:lpstr>
      <vt:lpstr>Impedimento</vt:lpstr>
      <vt:lpstr>Débito Técnico</vt:lpstr>
      <vt:lpstr>Sustentação</vt:lpstr>
      <vt:lpstr>Dinâmicas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Feitoza</dc:creator>
  <cp:keywords/>
  <dc:description/>
  <cp:lastModifiedBy>Marcelo Dias de Oliveira</cp:lastModifiedBy>
  <cp:revision/>
  <dcterms:created xsi:type="dcterms:W3CDTF">2024-03-18T20:00:44Z</dcterms:created>
  <dcterms:modified xsi:type="dcterms:W3CDTF">2026-10-09T21:43:34Z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0x01010048A003D4CD50D34DB0AB302A6CFC3EE7</vt:lpwstr>
  </property>
  <property fmtid="{D5CDD505-2E9C-101B-9397-08002B2CF9AE}" pid="3" name="MSIP_Label_0dc42001-9759-4b38-a906-152fbf37e35a_Enabled">
    <vt:lpwstr>true</vt:lpwstr>
  </property>
  <property fmtid="{D5CDD505-2E9C-101B-9397-08002B2CF9AE}" pid="4" name="MSIP_Label_0dc42001-9759-4b38-a906-152fbf37e35a_SetDate">
    <vt:lpwstr>2024-06-10T13:02:08Z</vt:lpwstr>
  </property>
  <property fmtid="{D5CDD505-2E9C-101B-9397-08002B2CF9AE}" pid="5" name="MSIP_Label_0dc42001-9759-4b38-a906-152fbf37e35a_Method">
    <vt:lpwstr>Privileged</vt:lpwstr>
  </property>
  <property fmtid="{D5CDD505-2E9C-101B-9397-08002B2CF9AE}" pid="6" name="MSIP_Label_0dc42001-9759-4b38-a906-152fbf37e35a_Name">
    <vt:lpwstr>Público</vt:lpwstr>
  </property>
  <property fmtid="{D5CDD505-2E9C-101B-9397-08002B2CF9AE}" pid="7" name="MSIP_Label_0dc42001-9759-4b38-a906-152fbf37e35a_SiteId">
    <vt:lpwstr>a50e7b76-8ea5-492c-bf17-97d652fc3ce9</vt:lpwstr>
  </property>
  <property fmtid="{D5CDD505-2E9C-101B-9397-08002B2CF9AE}" pid="8" name="MSIP_Label_0dc42001-9759-4b38-a906-152fbf37e35a_ActionId">
    <vt:lpwstr>8f3f3698-7f9f-42c6-ad59-9c8150f7007e</vt:lpwstr>
  </property>
  <property fmtid="{D5CDD505-2E9C-101B-9397-08002B2CF9AE}" pid="9" name="MSIP_Label_0dc42001-9759-4b38-a906-152fbf37e35a_ContentBits">
    <vt:lpwstr>2</vt:lpwstr>
  </property>
  <property fmtid="{D5CDD505-2E9C-101B-9397-08002B2CF9AE}" pid="10" name="MediaServiceImageTags">
    <vt:lpwstr/>
  </property>
</Properties>
</file>